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24226"/>
  <mc:AlternateContent xmlns:mc="http://schemas.openxmlformats.org/markup-compatibility/2006">
    <mc:Choice Requires="x15">
      <x15ac:absPath xmlns:x15ac="http://schemas.microsoft.com/office/spreadsheetml/2010/11/ac" url="I:\Active\DIRD6\Analysis\"/>
    </mc:Choice>
  </mc:AlternateContent>
  <xr:revisionPtr revIDLastSave="0" documentId="8_{629309AA-C8EF-4442-A7F7-5229739A011A}" xr6:coauthVersionLast="46" xr6:coauthVersionMax="46" xr10:uidLastSave="{00000000-0000-0000-0000-000000000000}"/>
  <bookViews>
    <workbookView xWindow="-110" yWindow="-110" windowWidth="19420" windowHeight="10420" firstSheet="14" activeTab="16" xr2:uid="{00000000-000D-0000-FFFF-FFFF00000000}"/>
    <workbookView xWindow="1100" yWindow="1100" windowWidth="14400" windowHeight="7360" firstSheet="4" activeTab="1" xr2:uid="{550302A3-3255-4CE7-BF75-4395B49ED01B}"/>
  </bookViews>
  <sheets>
    <sheet name="Cover Page" sheetId="34" r:id="rId1"/>
    <sheet name="p.9_Context" sheetId="8" r:id="rId2"/>
    <sheet name="p.15,116_SupplyChainCost" sheetId="9" r:id="rId3"/>
    <sheet name="p.81_AUS_ProductionImports" sheetId="19" r:id="rId4"/>
    <sheet name="p.83_AUS_ProdCapacity" sheetId="21" r:id="rId5"/>
    <sheet name="p.86_AUS_CoastalShippingVol" sheetId="22" r:id="rId6"/>
    <sheet name="p.89_Imports" sheetId="23" r:id="rId7"/>
    <sheet name="p.90_ImportsByRegion" sheetId="24" r:id="rId8"/>
    <sheet name="p.99_Rail" sheetId="25" r:id="rId9"/>
    <sheet name="p.101_TruckDemand" sheetId="26" r:id="rId10"/>
    <sheet name="p.102_Road" sheetId="27" r:id="rId11"/>
    <sheet name="p.103_RoadByDistance" sheetId="28" r:id="rId12"/>
    <sheet name="p.106_VesselCrewRates" sheetId="29" r:id="rId13"/>
    <sheet name="p.107_CoastalShipping" sheetId="30" r:id="rId14"/>
    <sheet name="p.109_Depot" sheetId="31" r:id="rId15"/>
    <sheet name="p.112_Port" sheetId="32" r:id="rId16"/>
    <sheet name="p.113_Safety" sheetId="33" r:id="rId17"/>
    <sheet name="AUS_Imports2018" sheetId="17" r:id="rId18"/>
    <sheet name="FRA_PlantLocations" sheetId="11" r:id="rId19"/>
    <sheet name="US_CementImports" sheetId="13" r:id="rId20"/>
    <sheet name="US_CementFreight" sheetId="14" r:id="rId21"/>
    <sheet name="US_TerminalUtilisation" sheetId="16" r:id="rId22"/>
    <sheet name="US_TerminalCapacityOPEX" sheetId="18" r:id="rId23"/>
    <sheet name="CementTrade_2011-19" sheetId="1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4._Bulk_exports_17_18_compared_to_the_16_17_season_and_the_7_year_average" localSheetId="0">#REF!</definedName>
    <definedName name="_4._Bulk_exports_17_18_compared_to_the_16_17_season_and_the_7_year_average">#REF!</definedName>
    <definedName name="_DriveByMediaPL">#REF!</definedName>
    <definedName name="_Fill" hidden="1">#REF!</definedName>
    <definedName name="_Key1" hidden="1">#REF!</definedName>
    <definedName name="_Key2" hidden="1">#REF!</definedName>
    <definedName name="_Key3" hidden="1">#REF!</definedName>
    <definedName name="_Key4" hidden="1">#REF!</definedName>
    <definedName name="_Order1" hidden="1">255</definedName>
    <definedName name="_Order2" localSheetId="0" hidden="1">255</definedName>
    <definedName name="_Order2" hidden="1">0</definedName>
    <definedName name="_Sort" hidden="1">#REF!</definedName>
    <definedName name="_year">#REF!</definedName>
    <definedName name="a">'[1]Lab Equipment Loan'!$F$6</definedName>
    <definedName name="A2325806K">[2]CPI!$B$1:$B$10,[2]CPI!$B$11:$B$298</definedName>
    <definedName name="A2325807L">[2]CPI!$K$1:$K$10,[2]CPI!$K$15:$K$298</definedName>
    <definedName name="A2325810A">[2]CPI!$T$1:$T$10,[2]CPI!$T$12:$T$298</definedName>
    <definedName name="A2325811C">[2]CPI!$C$1:$C$10,[2]CPI!$C$11:$C$298</definedName>
    <definedName name="A2325812F">[2]CPI!$L$1:$L$10,[2]CPI!$L$15:$L$298</definedName>
    <definedName name="A2325815L">[2]CPI!$U$1:$U$10,[2]CPI!$U$12:$U$298</definedName>
    <definedName name="A2325816R">[2]CPI!$D$1:$D$10,[2]CPI!$D$11:$D$298</definedName>
    <definedName name="A2325817T">[2]CPI!$M$1:$M$10,[2]CPI!$M$15:$M$298</definedName>
    <definedName name="A2325820F">[2]CPI!$V$1:$V$10,[2]CPI!$V$12:$V$298</definedName>
    <definedName name="A2325821J">[2]CPI!$E$1:$E$10,[2]CPI!$E$11:$E$298</definedName>
    <definedName name="A2325822K">[2]CPI!$N$1:$N$10,[2]CPI!$N$15:$N$298</definedName>
    <definedName name="A2325825T">[2]CPI!$W$1:$W$10,[2]CPI!$W$12:$W$298</definedName>
    <definedName name="A2325826V">[2]CPI!$F$1:$F$10,[2]CPI!$F$11:$F$298</definedName>
    <definedName name="A2325827W">[2]CPI!$O$1:$O$10,[2]CPI!$O$15:$O$298</definedName>
    <definedName name="A2325830K">[2]CPI!$X$1:$X$10,[2]CPI!$X$12:$X$298</definedName>
    <definedName name="A2325831L">[2]CPI!$G$1:$G$10,[2]CPI!$G$11:$G$298</definedName>
    <definedName name="A2325832R">[2]CPI!$P$1:$P$10,[2]CPI!$P$15:$P$298</definedName>
    <definedName name="A2325835W">[2]CPI!$Y$1:$Y$10,[2]CPI!$Y$12:$Y$298</definedName>
    <definedName name="A2325836X">[2]CPI!$H$1:$H$10,[2]CPI!$H$139:$H$298</definedName>
    <definedName name="A2325837A">[2]CPI!$Q$1:$Q$10,[2]CPI!$Q$143:$Q$298</definedName>
    <definedName name="A2325840R">[2]CPI!$Z$1:$Z$10,[2]CPI!$Z$140:$Z$298</definedName>
    <definedName name="A2325841T">[2]CPI!$I$1:$I$10,[2]CPI!$I$11:$I$298</definedName>
    <definedName name="A2325842V">[2]CPI!$R$1:$R$10,[2]CPI!$R$15:$R$298</definedName>
    <definedName name="A2325845A">[2]CPI!$AA$1:$AA$10,[2]CPI!$AA$12:$AA$298</definedName>
    <definedName name="A2325846C">[2]CPI!$J$1:$J$10,[2]CPI!$J$11:$J$298</definedName>
    <definedName name="A2325846C_Latest">[2]CPI!$J$298</definedName>
    <definedName name="A2325847F">[2]CPI!$S$1:$S$10,[2]CPI!$S$15:$S$298</definedName>
    <definedName name="A2325850V">[2]CPI!$AB$1:$AB$10,[2]CPI!$AB$12:$AB$298</definedName>
    <definedName name="AAQ">'[3]PILK UK'!#REF!</definedName>
    <definedName name="ABC">#REF!</definedName>
    <definedName name="abs">#REF!</definedName>
    <definedName name="AccT">'[4]B1 - Client Details'!$E$18</definedName>
    <definedName name="Actual">#N/A</definedName>
    <definedName name="ActualBeyond">#N/A</definedName>
    <definedName name="ALL">#REF!</definedName>
    <definedName name="allocation">'[5]Profit &amp; Loss'!$C$54:$AP$71</definedName>
    <definedName name="ALLOWANCES">[6]PV_SALFC!$A$4:$V$1048576</definedName>
    <definedName name="AssetClasses">'[7]Input - General'!$D$28:$D$32</definedName>
    <definedName name="BalSheetRec">'[5]Reconciliation - Other'!$C$4:$AL$99</definedName>
    <definedName name="BANDS">[6]Banding!$B$4:$K$17</definedName>
    <definedName name="BankInterest">'[7]Input - General'!$B$22</definedName>
    <definedName name="BankOverdraft">'[7]Input - General'!$B$23</definedName>
    <definedName name="BankOverdraft2">'[8]Input - General'!$B$23</definedName>
    <definedName name="BaseYear">#REF!</definedName>
    <definedName name="BaseYear1">#REF!</definedName>
    <definedName name="BDA_Bus_Average">OFFSET([9]!BDA_Date,0,3)</definedName>
    <definedName name="BDA_Bus_Change">OFFSET([9]!BDA_Date,0,4)</definedName>
    <definedName name="BDA_Date">OFFSET([9]!BDA_Ref,MATCH([10]HOP!#REF!,[10]HOP!#REF!,0)-1,0,-MIN(BDA_Length,BDA_Length_Min),1)</definedName>
    <definedName name="BDA_Ferry_Average">OFFSET([9]!BDA_Date,0,11)</definedName>
    <definedName name="BDA_Ferry_Change">OFFSET([9]!BDA_Date,0,12)</definedName>
    <definedName name="BDA_Length">[10]HOP!#REF!</definedName>
    <definedName name="BDA_Length_Min">[10]HOP!#REF!</definedName>
    <definedName name="BDA_NEX_Average">OFFSET([9]!BDA_Date,0,5)</definedName>
    <definedName name="BDA_NEX_Change">OFFSET([9]!BDA_Date,0,6)</definedName>
    <definedName name="BDA_OBus_Average">OFFSET([9]!BDA_Date,0,7)</definedName>
    <definedName name="BDA_OBus_Change">OFFSET([9]!BDA_Date,0,8)</definedName>
    <definedName name="BDA_Rail_Average">OFFSET([9]!BDA_Date,0,9)</definedName>
    <definedName name="BDA_Rail_Change">OFFSET([9]!BDA_Date,0,10)</definedName>
    <definedName name="BDA_Ref">[10]HOP!#REF!</definedName>
    <definedName name="BDA_Total_Average">OFFSET([9]!BDA_Date,0,1)</definedName>
    <definedName name="BDA_Total_Change">OFFSET([9]!BDA_Date,0,2)</definedName>
    <definedName name="Budget_2014">'[11]Budget P&amp;L 2013-2014   Final'!$F$9:$R$207</definedName>
    <definedName name="BuildingRev">[11]Inputs!$B$17</definedName>
    <definedName name="callcenreincomingcalls">'[12]call centre &amp; website'!$B$48:$B$71,'[12]call centre &amp; website'!$S$48:$S$71,'[12]call centre &amp; website'!$X$48:$X$71</definedName>
    <definedName name="CASH_PL">'[13]P&amp;L'!#REF!</definedName>
    <definedName name="CCT">'[4]B1 - Client Details'!$C$13</definedName>
    <definedName name="CGNT">'[4]B1 - Client Details'!$C$12</definedName>
    <definedName name="Children">#REF!</definedName>
    <definedName name="CivilRev">[11]Inputs!$B$16</definedName>
    <definedName name="CM_NSW">'[7]Input - General'!$B$33</definedName>
    <definedName name="CM_VIC">'[7]Input - General'!$B$32</definedName>
    <definedName name="Comp_Software">'[14]Input Sheet'!$C$11</definedName>
    <definedName name="Consol_Month">#REF!</definedName>
    <definedName name="CoyTaxRate">'[7]Input - General'!$B$14</definedName>
    <definedName name="CR_PL">'[13]P&amp;L'!#REF!</definedName>
    <definedName name="cvdwe">'[13]P&amp;L'!#REF!</definedName>
    <definedName name="CW_C_ACQ">#REF!</definedName>
    <definedName name="CW_C_DISP">#REF!</definedName>
    <definedName name="CW_EB_ACQ">#REF!</definedName>
    <definedName name="CW_EB_DISP">#REF!</definedName>
    <definedName name="CW_LM_ACQ">#REF!</definedName>
    <definedName name="CW_LM_DISP">#REF!</definedName>
    <definedName name="DAPERC">#REF!</definedName>
    <definedName name="Data">#REF!</definedName>
    <definedName name="Data_1">[15]Standout_Data!$D$7:$DK$446</definedName>
    <definedName name="Data1">#REF!</definedName>
    <definedName name="DataRange1">#REF!</definedName>
    <definedName name="DataRange2">'[16]ITP Indicators from ART3'!$C$21:$U$844</definedName>
    <definedName name="Date_Range">[2]CPI!$A$2:$A$10,[2]CPI!$A$11:$A$298</definedName>
    <definedName name="Dates">#REF!</definedName>
    <definedName name="DAY">#REF!</definedName>
    <definedName name="DEF">#REF!</definedName>
    <definedName name="Dep_Method">#REF!</definedName>
    <definedName name="Dep_Rates">#REF!</definedName>
    <definedName name="Depreciation">'[7]Input - General'!$D$28:$F$32</definedName>
    <definedName name="dfv">#REF!</definedName>
    <definedName name="DirectorsLoans">'[7]Input - General'!$D$22:$F$25</definedName>
    <definedName name="DirT">'[4]B1 - Client Details'!$E$20</definedName>
    <definedName name="dsv">'[13]P&amp;L'!#REF!</definedName>
    <definedName name="EDUCATORS">#REF!</definedName>
    <definedName name="eisone">'[5]Ratios List'!$B$3:$B$36</definedName>
    <definedName name="EmployeeTypes">'[7]Input - General'!$A$37:$A$42</definedName>
    <definedName name="ENROLMENTS">#REF!</definedName>
    <definedName name="F_F">[5]Input!$C$11</definedName>
    <definedName name="FAIRVALUE">#REF!</definedName>
    <definedName name="FCAmortisation">'[7]Input - General'!$B$29</definedName>
    <definedName name="FIRSTMONTH">#REF!</definedName>
    <definedName name="FIRSTYEAR">#REF!</definedName>
    <definedName name="FitoutRate">'[7]Input - General'!$B$24</definedName>
    <definedName name="FitoutSFee">'[7]Input - General'!$B$25</definedName>
    <definedName name="Full">'[17]Explanatory Notes'!#REF!</definedName>
    <definedName name="Furniture_and_Fixtures">'[14]Input Sheet'!$C$10</definedName>
    <definedName name="FY2014SALES">'[5]Sales Input'!$A$14:$B$25</definedName>
    <definedName name="FY2015SALES">'[5]Sales Input'!$J$14:$K$25</definedName>
    <definedName name="FY2016SALES">'[5]Sales Input'!$S$14:$T$25</definedName>
    <definedName name="Glossary">'[17]Explanatory Notes'!#REF!</definedName>
    <definedName name="GST">#REF!</definedName>
    <definedName name="GSTRate">'[7]Input - General'!$B$6</definedName>
    <definedName name="HL_Bus">#REF!</definedName>
    <definedName name="HL_Ferry">#REF!</definedName>
    <definedName name="HL_metro">#REF!</definedName>
    <definedName name="HL_MetroCust">#REF!</definedName>
    <definedName name="HL_MetroOther">#REF!</definedName>
    <definedName name="HL_rail">#REF!</definedName>
    <definedName name="HP_Originals">[11]HPs!$B$5:$AM$66</definedName>
    <definedName name="HP_SUMMARY">#REF!</definedName>
    <definedName name="I_DRAWDOWNS">#REF!</definedName>
    <definedName name="I_Repayments">#REF!</definedName>
    <definedName name="Injection_Inv">#REF!</definedName>
    <definedName name="Introduction">'[17]Explanatory Notes'!#REF!</definedName>
    <definedName name="Inv_Tax">[18]Validations!$B$15:$B$22</definedName>
    <definedName name="invsal">'[19]P&amp;L'!$G$5:$AS$21</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FFO_REUT" hidden="1">"c3843"</definedName>
    <definedName name="IQ_EST_FFO_DIFF_REUT" hidden="1">"c3890"</definedName>
    <definedName name="IQ_EST_FFO_SURPRISE_PERCENT_REUT" hidden="1">"c3891"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40197.5448148148</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"c1422"</definedName>
    <definedName name="IQ_REVISION_DATE_" hidden="1">39233.3578240741</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xRange0">#REF!</definedName>
    <definedName name="ixRange1">#REF!</definedName>
    <definedName name="ixRange10">#REF!</definedName>
    <definedName name="ixRange100">[20]Download!$O$108,[20]Download!$R$108,[20]Download!$U$108,[20]Download!$X$108,[20]Download!$AA$108,[20]Download!$AD$108,[20]Download!$AG$108,[20]Download!$AJ$108,[20]Download!$AM$108,[20]Download!$AP$108</definedName>
    <definedName name="ixRange1000">[20]Download!$P$126,[20]Download!$S$126,[20]Download!$V$126,[20]Download!$Y$126,[20]Download!$AB$126,[20]Download!$AE$126,[20]Download!$AH$126,[20]Download!$AK$126,[20]Download!$AN$126,[20]Download!$AQ$126</definedName>
    <definedName name="ixRange1001">[20]Download!$P$127,[20]Download!$S$127,[20]Download!$V$127,[20]Download!$Y$127,[20]Download!$AB$127,[20]Download!$AE$127,[20]Download!$AH$127,[20]Download!$AK$127,[20]Download!$AN$127,[20]Download!$AQ$127</definedName>
    <definedName name="ixRange1002">[20]Download!$P$128,[20]Download!$S$128,[20]Download!$V$128,[20]Download!$Y$128,[20]Download!$AB$128,[20]Download!$AE$128,[20]Download!$AH$128,[20]Download!$AK$128,[20]Download!$AN$128,[20]Download!$AQ$128</definedName>
    <definedName name="ixRange1003">[20]Download!$P$129,[20]Download!$S$129,[20]Download!$V$129,[20]Download!$Y$129,[20]Download!$AB$129,[20]Download!$AE$129,[20]Download!$AH$129,[20]Download!$AK$129,[20]Download!$AN$129,[20]Download!$AQ$129</definedName>
    <definedName name="ixRange1004">[20]Download!$P$130,[20]Download!$S$130,[20]Download!$V$130,[20]Download!$Y$130,[20]Download!$AB$130,[20]Download!$AE$130,[20]Download!$AH$130,[20]Download!$AK$130,[20]Download!$AN$130,[20]Download!$AQ$130</definedName>
    <definedName name="ixRange1005">[20]Download!$P$131,[20]Download!$S$131,[20]Download!$V$131,[20]Download!$Y$131,[20]Download!$AB$131,[20]Download!$AE$131,[20]Download!$AH$131,[20]Download!$AK$131,[20]Download!$AN$131,[20]Download!$AQ$131</definedName>
    <definedName name="ixRange1006">[20]Download!$P$132,[20]Download!$S$132,[20]Download!$V$132,[20]Download!$Y$132,[20]Download!$AB$132,[20]Download!$AE$132,[20]Download!$AH$132,[20]Download!$AK$132,[20]Download!$AN$132,[20]Download!$AQ$132</definedName>
    <definedName name="ixRange1007">[20]Download!$P$133,[20]Download!$S$133,[20]Download!$V$133,[20]Download!$Y$133,[20]Download!$AB$133,[20]Download!$AE$133,[20]Download!$AH$133,[20]Download!$AK$133,[20]Download!$AN$133,[20]Download!$AQ$133</definedName>
    <definedName name="ixRange1008">[20]Download!$P$134,[20]Download!$S$134,[20]Download!$V$134,[20]Download!$Y$134,[20]Download!$AB$134,[20]Download!$AE$134,[20]Download!$AH$134,[20]Download!$AK$134,[20]Download!$AN$134,[20]Download!$AQ$134</definedName>
    <definedName name="ixRange1009">[20]Download!$P$135,[20]Download!$S$135,[20]Download!$V$135,[20]Download!$Y$135,[20]Download!$AB$135,[20]Download!$AE$135,[20]Download!$AH$135,[20]Download!$AK$135,[20]Download!$AN$135,[20]Download!$AQ$135</definedName>
    <definedName name="ixRange101">[20]Download!$O$109,[20]Download!$R$109,[20]Download!$U$109,[20]Download!$X$109,[20]Download!$AA$109,[20]Download!$AD$109,[20]Download!$AG$109,[20]Download!$AJ$109,[20]Download!$AM$109,[20]Download!$AP$109</definedName>
    <definedName name="ixRange1010">[20]Download!$P$136,[20]Download!$S$136,[20]Download!$V$136,[20]Download!$Y$136,[20]Download!$AB$136,[20]Download!$AE$136,[20]Download!$AH$136,[20]Download!$AK$136,[20]Download!$AN$136,[20]Download!$AQ$136</definedName>
    <definedName name="ixRange1011">[20]Download!$P$137,[20]Download!$S$137,[20]Download!$V$137,[20]Download!$Y$137,[20]Download!$AB$137,[20]Download!$AE$137,[20]Download!$AH$137,[20]Download!$AK$137,[20]Download!$AN$137,[20]Download!$AQ$137</definedName>
    <definedName name="ixRange1012">[20]Download!$P$138,[20]Download!$S$138,[20]Download!$V$138,[20]Download!$Y$138,[20]Download!$AB$138,[20]Download!$AE$138,[20]Download!$AH$138,[20]Download!$AK$138,[20]Download!$AN$138,[20]Download!$AQ$138</definedName>
    <definedName name="ixRange1013">[20]Download!$P$139,[20]Download!$S$139,[20]Download!$V$139,[20]Download!$Y$139,[20]Download!$AB$139,[20]Download!$AE$139,[20]Download!$AH$139,[20]Download!$AK$139,[20]Download!$AN$139,[20]Download!$AQ$139</definedName>
    <definedName name="ixRange1014">[20]Download!$P$140,[20]Download!$S$140,[20]Download!$V$140,[20]Download!$Y$140,[20]Download!$AB$140,[20]Download!$AE$140,[20]Download!$AH$140,[20]Download!$AK$140,[20]Download!$AN$140,[20]Download!$AQ$140</definedName>
    <definedName name="ixRange1015">[20]Download!$P$141,[20]Download!$S$141,[20]Download!$V$141,[20]Download!$Y$141,[20]Download!$AB$141,[20]Download!$AE$141,[20]Download!$AH$141,[20]Download!$AK$141,[20]Download!$AN$141,[20]Download!$AQ$141</definedName>
    <definedName name="ixRange1016">[20]Download!$P$142,[20]Download!$S$142,[20]Download!$V$142,[20]Download!$Y$142,[20]Download!$AB$142,[20]Download!$AE$142,[20]Download!$AH$142,[20]Download!$AK$142,[20]Download!$AN$142,[20]Download!$AQ$142</definedName>
    <definedName name="ixRange1017">[20]Download!$P$143,[20]Download!$S$143,[20]Download!$V$143,[20]Download!$Y$143,[20]Download!$AB$143,[20]Download!$AE$143,[20]Download!$AH$143,[20]Download!$AK$143,[20]Download!$AN$143,[20]Download!$AQ$143</definedName>
    <definedName name="ixRange1018">[20]Download!$P$144,[20]Download!$S$144,[20]Download!$V$144,[20]Download!$Y$144,[20]Download!$AB$144,[20]Download!$AE$144,[20]Download!$AH$144,[20]Download!$AK$144,[20]Download!$AN$144,[20]Download!$AQ$144</definedName>
    <definedName name="ixRange1019">[20]Download!$P$145,[20]Download!$S$145,[20]Download!$V$145,[20]Download!$Y$145,[20]Download!$AB$145,[20]Download!$AE$145,[20]Download!$AH$145,[20]Download!$AK$145,[20]Download!$AN$145,[20]Download!$AQ$145</definedName>
    <definedName name="ixRange102">[20]Download!$O$110,[20]Download!$R$110,[20]Download!$U$110,[20]Download!$X$110,[20]Download!$AA$110,[20]Download!$AD$110,[20]Download!$AG$110,[20]Download!$AJ$110,[20]Download!$AM$110,[20]Download!$AP$110</definedName>
    <definedName name="ixRange1020">[20]Download!$P$146,[20]Download!$S$146,[20]Download!$V$146,[20]Download!$Y$146,[20]Download!$AB$146,[20]Download!$AE$146,[20]Download!$AH$146,[20]Download!$AK$146,[20]Download!$AN$146,[20]Download!$AQ$146</definedName>
    <definedName name="ixRange1021">[20]Download!$P$147,[20]Download!$S$147,[20]Download!$V$147,[20]Download!$Y$147,[20]Download!$AB$147,[20]Download!$AE$147,[20]Download!$AH$147,[20]Download!$AK$147,[20]Download!$AN$147,[20]Download!$AQ$147</definedName>
    <definedName name="ixRange1022">[20]Download!$P$148,[20]Download!$S$148,[20]Download!$V$148,[20]Download!$Y$148,[20]Download!$AB$148,[20]Download!$AE$148,[20]Download!$AH$148,[20]Download!$AK$148,[20]Download!$AN$148,[20]Download!$AQ$148</definedName>
    <definedName name="ixRange1023">[20]Download!$P$149,[20]Download!$S$149,[20]Download!$V$149,[20]Download!$Y$149,[20]Download!$AB$149,[20]Download!$AE$149,[20]Download!$AH$149,[20]Download!$AK$149,[20]Download!$AN$149,[20]Download!$AQ$149</definedName>
    <definedName name="ixRange1024">[20]Download!$P$150,[20]Download!$S$150,[20]Download!$V$150,[20]Download!$Y$150,[20]Download!$AB$150,[20]Download!$AE$150,[20]Download!$AH$150,[20]Download!$AK$150,[20]Download!$AN$150,[20]Download!$AQ$150</definedName>
    <definedName name="ixRange1025">[20]Download!$P$151,[20]Download!$S$151,[20]Download!$V$151,[20]Download!$Y$151,[20]Download!$AB$151,[20]Download!$AE$151,[20]Download!$AH$151,[20]Download!$AK$151,[20]Download!$AN$151,[20]Download!$AQ$151</definedName>
    <definedName name="ixRange1026">[20]Download!$P$152,[20]Download!$S$152,[20]Download!$V$152,[20]Download!$Y$152,[20]Download!$AB$152,[20]Download!$AE$152,[20]Download!$AH$152,[20]Download!$AK$152,[20]Download!$AN$152,[20]Download!$AQ$152</definedName>
    <definedName name="ixRange1027">[20]Download!$P$153,[20]Download!$S$153,[20]Download!$V$153,[20]Download!$Y$153,[20]Download!$AB$153,[20]Download!$AE$153,[20]Download!$AH$153,[20]Download!$AK$153,[20]Download!$AN$153,[20]Download!$AQ$153</definedName>
    <definedName name="ixRange1028">[20]Download!$P$154,[20]Download!$S$154,[20]Download!$V$154,[20]Download!$Y$154,[20]Download!$AB$154,[20]Download!$AE$154,[20]Download!$AH$154,[20]Download!$AK$154,[20]Download!$AN$154,[20]Download!$AQ$154</definedName>
    <definedName name="ixRange1029">[20]Download!$P$155,[20]Download!$S$155,[20]Download!$V$155,[20]Download!$Y$155,[20]Download!$AB$155,[20]Download!$AE$155,[20]Download!$AH$155,[20]Download!$AK$155,[20]Download!$AN$155,[20]Download!$AQ$155</definedName>
    <definedName name="ixRange103">[20]Download!$O$111,[20]Download!$R$111,[20]Download!$U$111,[20]Download!$X$111,[20]Download!$AA$111,[20]Download!$AD$111,[20]Download!$AG$111,[20]Download!$AJ$111,[20]Download!$AM$111,[20]Download!$AP$111</definedName>
    <definedName name="ixRange1030">[20]Download!$P$156,[20]Download!$S$156,[20]Download!$V$156,[20]Download!$Y$156,[20]Download!$AB$156,[20]Download!$AE$156,[20]Download!$AH$156,[20]Download!$AK$156,[20]Download!$AN$156,[20]Download!$AQ$156</definedName>
    <definedName name="ixRange1031">[20]Download!$P$157,[20]Download!$S$157,[20]Download!$V$157,[20]Download!$Y$157,[20]Download!$AB$157,[20]Download!$AE$157,[20]Download!$AH$157,[20]Download!$AK$157,[20]Download!$AN$157,[20]Download!$AQ$157</definedName>
    <definedName name="ixRange1032">[20]Download!$P$158,[20]Download!$S$158,[20]Download!$V$158,[20]Download!$Y$158,[20]Download!$AB$158,[20]Download!$AE$158,[20]Download!$AH$158,[20]Download!$AK$158,[20]Download!$AN$158,[20]Download!$AQ$158</definedName>
    <definedName name="ixRange1033">[20]Download!$P$159,[20]Download!$S$159,[20]Download!$V$159,[20]Download!$Y$159,[20]Download!$AB$159,[20]Download!$AE$159,[20]Download!$AH$159,[20]Download!$AK$159,[20]Download!$AN$159,[20]Download!$AQ$159</definedName>
    <definedName name="ixRange1034">[20]Download!$P$160,[20]Download!$S$160,[20]Download!$V$160,[20]Download!$Y$160,[20]Download!$AB$160,[20]Download!$AE$160,[20]Download!$AH$160,[20]Download!$AK$160,[20]Download!$AN$160,[20]Download!$AQ$160</definedName>
    <definedName name="ixRange1035">[20]Download!$P$161,[20]Download!$S$161,[20]Download!$V$161,[20]Download!$Y$161,[20]Download!$AB$161,[20]Download!$AE$161,[20]Download!$AH$161,[20]Download!$AK$161,[20]Download!$AN$161,[20]Download!$AQ$161</definedName>
    <definedName name="ixRange1036">[20]Download!$P$162,[20]Download!$S$162,[20]Download!$V$162,[20]Download!$Y$162,[20]Download!$AB$162,[20]Download!$AE$162,[20]Download!$AH$162,[20]Download!$AK$162,[20]Download!$AN$162,[20]Download!$AQ$162</definedName>
    <definedName name="ixRange1037">[20]Download!$P$163,[20]Download!$S$163,[20]Download!$V$163,[20]Download!$Y$163,[20]Download!$AB$163,[20]Download!$AE$163,[20]Download!$AH$163,[20]Download!$AK$163,[20]Download!$AN$163,[20]Download!$AQ$163</definedName>
    <definedName name="ixRange1038">[20]Download!$P$164,[20]Download!$S$164,[20]Download!$V$164,[20]Download!$Y$164,[20]Download!$AB$164,[20]Download!$AE$164,[20]Download!$AH$164,[20]Download!$AK$164,[20]Download!$AN$164,[20]Download!$AQ$164</definedName>
    <definedName name="ixRange1039">[20]Download!$P$165,[20]Download!$S$165,[20]Download!$V$165,[20]Download!$Y$165,[20]Download!$AB$165,[20]Download!$AE$165,[20]Download!$AH$165,[20]Download!$AK$165,[20]Download!$AN$165,[20]Download!$AQ$165</definedName>
    <definedName name="ixRange104">[20]Download!$O$112,[20]Download!$R$112,[20]Download!$U$112,[20]Download!$X$112,[20]Download!$AA$112,[20]Download!$AD$112,[20]Download!$AG$112,[20]Download!$AJ$112,[20]Download!$AM$112,[20]Download!$AP$112</definedName>
    <definedName name="ixRange1040">[20]Download!$P$166,[20]Download!$S$166,[20]Download!$V$166,[20]Download!$Y$166,[20]Download!$AB$166,[20]Download!$AE$166,[20]Download!$AH$166,[20]Download!$AK$166,[20]Download!$AN$166,[20]Download!$AQ$166</definedName>
    <definedName name="ixRange1041">[20]Download!$P$167,[20]Download!$S$167,[20]Download!$V$167,[20]Download!$Y$167,[20]Download!$AB$167,[20]Download!$AE$167,[20]Download!$AH$167,[20]Download!$AK$167,[20]Download!$AN$167,[20]Download!$AQ$167</definedName>
    <definedName name="ixRange1042">[20]Download!$P$168,[20]Download!$S$168,[20]Download!$V$168,[20]Download!$Y$168,[20]Download!$AB$168,[20]Download!$AE$168,[20]Download!$AH$168,[20]Download!$AK$168,[20]Download!$AN$168,[20]Download!$AQ$168</definedName>
    <definedName name="ixRange1043">[20]Download!$P$169,[20]Download!$S$169,[20]Download!$V$169,[20]Download!$Y$169,[20]Download!$AB$169,[20]Download!$AE$169,[20]Download!$AH$169,[20]Download!$AK$169,[20]Download!$AN$169,[20]Download!$AQ$169</definedName>
    <definedName name="ixRange1044">[20]Download!$P$170,[20]Download!$S$170,[20]Download!$V$170,[20]Download!$Y$170,[20]Download!$AB$170,[20]Download!$AE$170,[20]Download!$AH$170,[20]Download!$AK$170,[20]Download!$AN$170,[20]Download!$AQ$170</definedName>
    <definedName name="ixRange1045">[20]Download!$P$171,[20]Download!$S$171,[20]Download!$V$171,[20]Download!$Y$171,[20]Download!$AB$171,[20]Download!$AE$171,[20]Download!$AH$171,[20]Download!$AK$171,[20]Download!$AN$171,[20]Download!$AQ$171</definedName>
    <definedName name="ixRange1046">[20]Download!$P$172,[20]Download!$S$172,[20]Download!$V$172,[20]Download!$Y$172,[20]Download!$AB$172,[20]Download!$AE$172,[20]Download!$AH$172,[20]Download!$AK$172,[20]Download!$AN$172,[20]Download!$AQ$172</definedName>
    <definedName name="ixRange1047">[20]Download!$P$173,[20]Download!$S$173,[20]Download!$V$173,[20]Download!$Y$173,[20]Download!$AB$173,[20]Download!$AE$173,[20]Download!$AH$173,[20]Download!$AK$173,[20]Download!$AN$173,[20]Download!$AQ$173</definedName>
    <definedName name="ixRange1048">[20]Download!$P$174,[20]Download!$S$174,[20]Download!$V$174,[20]Download!$Y$174,[20]Download!$AB$174,[20]Download!$AE$174,[20]Download!$AH$174,[20]Download!$AK$174,[20]Download!$AN$174,[20]Download!$AQ$174</definedName>
    <definedName name="ixRange1049">[20]Download!$P$175,[20]Download!$S$175,[20]Download!$V$175,[20]Download!$Y$175,[20]Download!$AB$175,[20]Download!$AE$175,[20]Download!$AH$175,[20]Download!$AK$175,[20]Download!$AN$175,[20]Download!$AQ$175</definedName>
    <definedName name="ixRange105">[20]Download!$O$113,[20]Download!$R$113,[20]Download!$U$113,[20]Download!$X$113,[20]Download!$AA$113,[20]Download!$AD$113,[20]Download!$AG$113,[20]Download!$AJ$113,[20]Download!$AM$113,[20]Download!$AP$113</definedName>
    <definedName name="ixRange1050">[20]Download!$P$176,[20]Download!$S$176,[20]Download!$V$176,[20]Download!$Y$176,[20]Download!$AB$176,[20]Download!$AE$176,[20]Download!$AH$176,[20]Download!$AK$176,[20]Download!$AN$176,[20]Download!$AQ$176</definedName>
    <definedName name="ixRange1051">[20]Download!$P$177,[20]Download!$S$177,[20]Download!$V$177,[20]Download!$Y$177,[20]Download!$AB$177,[20]Download!$AE$177,[20]Download!$AH$177,[20]Download!$AK$177,[20]Download!$AN$177,[20]Download!$AQ$177</definedName>
    <definedName name="ixRange1052">[20]Download!$P$178,[20]Download!$S$178,[20]Download!$V$178,[20]Download!$Y$178,[20]Download!$AB$178,[20]Download!$AE$178,[20]Download!$AH$178,[20]Download!$AK$178,[20]Download!$AN$178,[20]Download!$AQ$178</definedName>
    <definedName name="ixRange1053">[20]Download!$P$179,[20]Download!$S$179,[20]Download!$V$179,[20]Download!$Y$179,[20]Download!$AB$179,[20]Download!$AE$179,[20]Download!$AH$179,[20]Download!$AK$179,[20]Download!$AN$179,[20]Download!$AQ$179</definedName>
    <definedName name="ixRange1054">[20]Download!$P$180,[20]Download!$S$180,[20]Download!$V$180,[20]Download!$Y$180,[20]Download!$AB$180,[20]Download!$AE$180,[20]Download!$AH$180,[20]Download!$AK$180,[20]Download!$AN$180,[20]Download!$AQ$180</definedName>
    <definedName name="ixRange1055">[20]Download!$P$181,[20]Download!$S$181,[20]Download!$V$181,[20]Download!$Y$181,[20]Download!$AB$181,[20]Download!$AE$181,[20]Download!$AH$181,[20]Download!$AK$181,[20]Download!$AN$181,[20]Download!$AQ$181</definedName>
    <definedName name="ixRange1056">[20]Download!$P$182,[20]Download!$S$182,[20]Download!$V$182,[20]Download!$Y$182,[20]Download!$AB$182,[20]Download!$AE$182,[20]Download!$AH$182,[20]Download!$AK$182,[20]Download!$AN$182,[20]Download!$AQ$182</definedName>
    <definedName name="ixRange1057">[20]Download!$P$183,[20]Download!$S$183,[20]Download!$V$183,[20]Download!$Y$183,[20]Download!$AB$183,[20]Download!$AE$183,[20]Download!$AH$183,[20]Download!$AK$183,[20]Download!$AN$183,[20]Download!$AQ$183</definedName>
    <definedName name="ixRange1058">[20]Download!$P$184,[20]Download!$S$184,[20]Download!$V$184,[20]Download!$Y$184,[20]Download!$AB$184,[20]Download!$AE$184,[20]Download!$AH$184,[20]Download!$AK$184,[20]Download!$AN$184,[20]Download!$AQ$184</definedName>
    <definedName name="ixRange1059">[20]Download!$P$185,[20]Download!$S$185,[20]Download!$V$185,[20]Download!$Y$185,[20]Download!$AB$185,[20]Download!$AE$185,[20]Download!$AH$185,[20]Download!$AK$185,[20]Download!$AN$185,[20]Download!$AQ$185</definedName>
    <definedName name="ixRange106">[20]Download!$O$114,[20]Download!$R$114,[20]Download!$U$114,[20]Download!$X$114,[20]Download!$AA$114,[20]Download!$AD$114,[20]Download!$AG$114,[20]Download!$AJ$114,[20]Download!$AM$114,[20]Download!$AP$114</definedName>
    <definedName name="ixRange1060">[20]Download!$P$186,[20]Download!$S$186,[20]Download!$V$186,[20]Download!$Y$186,[20]Download!$AB$186,[20]Download!$AE$186,[20]Download!$AH$186,[20]Download!$AK$186,[20]Download!$AN$186,[20]Download!$AQ$186</definedName>
    <definedName name="ixRange1061">[20]Download!$P$187,[20]Download!$S$187,[20]Download!$V$187,[20]Download!$Y$187,[20]Download!$AB$187,[20]Download!$AE$187,[20]Download!$AH$187,[20]Download!$AK$187,[20]Download!$AN$187,[20]Download!$AQ$187</definedName>
    <definedName name="ixRange1062">[20]Download!$P$188,[20]Download!$S$188,[20]Download!$V$188,[20]Download!$Y$188,[20]Download!$AB$188,[20]Download!$AE$188,[20]Download!$AH$188,[20]Download!$AK$188,[20]Download!$AN$188,[20]Download!$AQ$188</definedName>
    <definedName name="ixRange1063">[20]Download!$P$189,[20]Download!$S$189,[20]Download!$V$189,[20]Download!$Y$189,[20]Download!$AB$189,[20]Download!$AE$189,[20]Download!$AH$189,[20]Download!$AK$189,[20]Download!$AN$189,[20]Download!$AQ$189</definedName>
    <definedName name="ixRange1064">[20]Download!$P$190,[20]Download!$S$190,[20]Download!$V$190,[20]Download!$Y$190,[20]Download!$AB$190,[20]Download!$AE$190,[20]Download!$AH$190,[20]Download!$AK$190,[20]Download!$AN$190,[20]Download!$AQ$190</definedName>
    <definedName name="ixRange1065">[20]Download!$P$191,[20]Download!$S$191,[20]Download!$V$191,[20]Download!$Y$191,[20]Download!$AB$191,[20]Download!$AE$191,[20]Download!$AH$191,[20]Download!$AK$191,[20]Download!$AN$191,[20]Download!$AQ$191</definedName>
    <definedName name="ixRange1066">[20]Download!$P$192,[20]Download!$S$192,[20]Download!$V$192,[20]Download!$Y$192,[20]Download!$AB$192,[20]Download!$AE$192,[20]Download!$AH$192,[20]Download!$AK$192,[20]Download!$AN$192,[20]Download!$AQ$192</definedName>
    <definedName name="ixRange1067">[20]Download!$P$193,[20]Download!$S$193,[20]Download!$V$193,[20]Download!$Y$193,[20]Download!$AB$193,[20]Download!$AE$193,[20]Download!$AH$193,[20]Download!$AK$193,[20]Download!$AN$193,[20]Download!$AQ$193</definedName>
    <definedName name="ixRange1068">[20]Download!$P$194,[20]Download!$S$194,[20]Download!$V$194,[20]Download!$Y$194,[20]Download!$AB$194,[20]Download!$AE$194,[20]Download!$AH$194,[20]Download!$AK$194,[20]Download!$AN$194,[20]Download!$AQ$194</definedName>
    <definedName name="ixRange1069">[20]Download!$P$195,[20]Download!$S$195,[20]Download!$V$195,[20]Download!$Y$195,[20]Download!$AB$195,[20]Download!$AE$195,[20]Download!$AH$195,[20]Download!$AK$195,[20]Download!$AN$195,[20]Download!$AQ$195</definedName>
    <definedName name="ixRange107">[20]Download!$O$115,[20]Download!$R$115,[20]Download!$U$115,[20]Download!$X$115,[20]Download!$AA$115,[20]Download!$AD$115,[20]Download!$AG$115,[20]Download!$AJ$115,[20]Download!$AM$115,[20]Download!$AP$115</definedName>
    <definedName name="ixRange1070">[20]Download!$P$196,[20]Download!$S$196,[20]Download!$V$196,[20]Download!$Y$196,[20]Download!$AB$196,[20]Download!$AE$196,[20]Download!$AH$196,[20]Download!$AK$196,[20]Download!$AN$196,[20]Download!$AQ$196</definedName>
    <definedName name="ixRange1071">[20]Download!$P$197,[20]Download!$S$197,[20]Download!$V$197,[20]Download!$Y$197,[20]Download!$AB$197,[20]Download!$AE$197,[20]Download!$AH$197,[20]Download!$AK$197,[20]Download!$AN$197,[20]Download!$AQ$197</definedName>
    <definedName name="ixRange1072">[20]Download!$P$198,[20]Download!$S$198,[20]Download!$V$198,[20]Download!$Y$198,[20]Download!$AB$198,[20]Download!$AE$198,[20]Download!$AH$198,[20]Download!$AK$198,[20]Download!$AN$198,[20]Download!$AQ$198</definedName>
    <definedName name="ixRange1073">[20]Download!$P$199,[20]Download!$S$199,[20]Download!$V$199,[20]Download!$Y$199,[20]Download!$AB$199,[20]Download!$AE$199,[20]Download!$AH$199,[20]Download!$AK$199,[20]Download!$AN$199,[20]Download!$AQ$199</definedName>
    <definedName name="ixRange1074">[20]Download!$P$200,[20]Download!$S$200,[20]Download!$V$200,[20]Download!$Y$200,[20]Download!$AB$200,[20]Download!$AE$200,[20]Download!$AH$200,[20]Download!$AK$200,[20]Download!$AN$200,[20]Download!$AQ$200</definedName>
    <definedName name="ixRange1075">[20]Download!$P$201,[20]Download!$S$201,[20]Download!$V$201,[20]Download!$Y$201,[20]Download!$AB$201,[20]Download!$AE$201,[20]Download!$AH$201,[20]Download!$AK$201,[20]Download!$AN$201,[20]Download!$AQ$201</definedName>
    <definedName name="ixRange1076">[20]Download!$P$202,[20]Download!$S$202,[20]Download!$V$202,[20]Download!$Y$202,[20]Download!$AB$202,[20]Download!$AE$202,[20]Download!$AH$202,[20]Download!$AK$202,[20]Download!$AN$202,[20]Download!$AQ$202</definedName>
    <definedName name="ixRange1077">[20]Download!$P$203,[20]Download!$S$203,[20]Download!$V$203,[20]Download!$Y$203,[20]Download!$AB$203,[20]Download!$AE$203,[20]Download!$AH$203,[20]Download!$AK$203,[20]Download!$AN$203,[20]Download!$AQ$203</definedName>
    <definedName name="ixRange1078">[20]Download!$P$204,[20]Download!$S$204,[20]Download!$V$204,[20]Download!$Y$204,[20]Download!$AB$204,[20]Download!$AE$204,[20]Download!$AH$204,[20]Download!$AK$204,[20]Download!$AN$204,[20]Download!$AQ$204</definedName>
    <definedName name="ixRange1079">[20]Download!$P$205,[20]Download!$S$205,[20]Download!$V$205,[20]Download!$Y$205,[20]Download!$AB$205,[20]Download!$AE$205,[20]Download!$AH$205,[20]Download!$AK$205,[20]Download!$AN$205,[20]Download!$AQ$205</definedName>
    <definedName name="ixRange108">[20]Download!$O$116,[20]Download!$R$116,[20]Download!$U$116,[20]Download!$X$116,[20]Download!$AA$116,[20]Download!$AD$116,[20]Download!$AG$116,[20]Download!$AJ$116,[20]Download!$AM$116,[20]Download!$AP$116</definedName>
    <definedName name="ixRange1080">[20]Download!$P$206,[20]Download!$S$206,[20]Download!$V$206,[20]Download!$Y$206,[20]Download!$AB$206,[20]Download!$AE$206,[20]Download!$AH$206,[20]Download!$AK$206,[20]Download!$AN$206,[20]Download!$AQ$206</definedName>
    <definedName name="ixRange1081">[20]Download!$P$207,[20]Download!$S$207,[20]Download!$V$207,[20]Download!$Y$207,[20]Download!$AB$207,[20]Download!$AE$207,[20]Download!$AH$207,[20]Download!$AK$207,[20]Download!$AN$207,[20]Download!$AQ$207</definedName>
    <definedName name="ixRange1082">[20]Download!$P$208,[20]Download!$S$208,[20]Download!$V$208,[20]Download!$Y$208,[20]Download!$AB$208,[20]Download!$AE$208,[20]Download!$AH$208,[20]Download!$AK$208,[20]Download!$AN$208,[20]Download!$AQ$208</definedName>
    <definedName name="ixRange1083">[20]Download!$P$209,[20]Download!$S$209,[20]Download!$V$209,[20]Download!$Y$209,[20]Download!$AB$209,[20]Download!$AE$209,[20]Download!$AH$209,[20]Download!$AK$209,[20]Download!$AN$209,[20]Download!$AQ$209</definedName>
    <definedName name="ixRange1084">[20]Download!$P$210,[20]Download!$S$210,[20]Download!$V$210,[20]Download!$Y$210,[20]Download!$AB$210,[20]Download!$AE$210,[20]Download!$AH$210,[20]Download!$AK$210,[20]Download!$AN$210,[20]Download!$AQ$210</definedName>
    <definedName name="ixRange1085">[20]Download!$P$211,[20]Download!$S$211,[20]Download!$V$211,[20]Download!$Y$211,[20]Download!$AB$211,[20]Download!$AE$211,[20]Download!$AH$211,[20]Download!$AK$211,[20]Download!$AN$211,[20]Download!$AQ$211</definedName>
    <definedName name="ixRange1086">[20]Download!$P$212,[20]Download!$S$212,[20]Download!$V$212,[20]Download!$Y$212,[20]Download!$AB$212,[20]Download!$AE$212,[20]Download!$AH$212,[20]Download!$AK$212,[20]Download!$AN$212,[20]Download!$AQ$212</definedName>
    <definedName name="ixRange1087">[20]Download!$P$213,[20]Download!$S$213,[20]Download!$V$213,[20]Download!$Y$213,[20]Download!$AB$213,[20]Download!$AE$213,[20]Download!$AH$213,[20]Download!$AK$213,[20]Download!$AN$213,[20]Download!$AQ$213</definedName>
    <definedName name="ixRange1088">[20]Download!$P$214,[20]Download!$S$214,[20]Download!$V$214,[20]Download!$Y$214,[20]Download!$AB$214,[20]Download!$AE$214,[20]Download!$AH$214,[20]Download!$AK$214,[20]Download!$AN$214,[20]Download!$AQ$214</definedName>
    <definedName name="ixRange1089">[20]Download!$P$215,[20]Download!$S$215,[20]Download!$V$215,[20]Download!$Y$215,[20]Download!$AB$215,[20]Download!$AE$215,[20]Download!$AH$215,[20]Download!$AK$215,[20]Download!$AN$215,[20]Download!$AQ$215</definedName>
    <definedName name="ixRange109">[20]Download!$O$117,[20]Download!$R$117,[20]Download!$U$117,[20]Download!$X$117,[20]Download!$AA$117,[20]Download!$AD$117,[20]Download!$AG$117,[20]Download!$AJ$117,[20]Download!$AM$117,[20]Download!$AP$117</definedName>
    <definedName name="ixRange1090">[20]Download!$P$216,[20]Download!$S$216,[20]Download!$V$216,[20]Download!$Y$216,[20]Download!$AB$216,[20]Download!$AE$216,[20]Download!$AH$216,[20]Download!$AK$216,[20]Download!$AN$216,[20]Download!$AQ$216</definedName>
    <definedName name="ixRange1091">[20]Download!$P$217,[20]Download!$S$217,[20]Download!$V$217,[20]Download!$Y$217,[20]Download!$AB$217,[20]Download!$AE$217,[20]Download!$AH$217,[20]Download!$AK$217,[20]Download!$AN$217,[20]Download!$AQ$217</definedName>
    <definedName name="ixRange1092">[20]Download!$P$218,[20]Download!$S$218,[20]Download!$V$218,[20]Download!$Y$218,[20]Download!$AB$218,[20]Download!$AE$218,[20]Download!$AH$218,[20]Download!$AK$218,[20]Download!$AN$218,[20]Download!$AQ$218</definedName>
    <definedName name="ixRange1093">[20]Download!$P$219,[20]Download!$S$219,[20]Download!$V$219,[20]Download!$Y$219,[20]Download!$AB$219,[20]Download!$AE$219,[20]Download!$AH$219,[20]Download!$AK$219,[20]Download!$AN$219,[20]Download!$AQ$219</definedName>
    <definedName name="ixRange1094">[20]Download!$P$220,[20]Download!$S$220,[20]Download!$V$220,[20]Download!$Y$220,[20]Download!$AB$220,[20]Download!$AE$220,[20]Download!$AH$220,[20]Download!$AK$220,[20]Download!$AN$220,[20]Download!$AQ$220</definedName>
    <definedName name="ixRange1095">[20]Download!$P$221,[20]Download!$S$221,[20]Download!$V$221,[20]Download!$Y$221,[20]Download!$AB$221,[20]Download!$AE$221,[20]Download!$AH$221,[20]Download!$AK$221,[20]Download!$AN$221,[20]Download!$AQ$221</definedName>
    <definedName name="ixRange1096">[20]Download!$P$222,[20]Download!$S$222,[20]Download!$V$222,[20]Download!$Y$222,[20]Download!$AB$222,[20]Download!$AE$222,[20]Download!$AH$222,[20]Download!$AK$222,[20]Download!$AN$222,[20]Download!$AQ$222</definedName>
    <definedName name="ixRange1097">[20]Download!$P$223,[20]Download!$S$223,[20]Download!$V$223,[20]Download!$Y$223,[20]Download!$AB$223,[20]Download!$AE$223,[20]Download!$AH$223,[20]Download!$AK$223,[20]Download!$AN$223,[20]Download!$AQ$223</definedName>
    <definedName name="ixRange1098">[20]Download!$P$224,[20]Download!$S$224,[20]Download!$V$224,[20]Download!$Y$224,[20]Download!$AB$224,[20]Download!$AE$224,[20]Download!$AH$224,[20]Download!$AK$224,[20]Download!$AN$224,[20]Download!$AQ$224</definedName>
    <definedName name="ixRange1099">[20]Download!$P$225,[20]Download!$S$225,[20]Download!$V$225,[20]Download!$Y$225,[20]Download!$AB$225,[20]Download!$AE$225,[20]Download!$AH$225,[20]Download!$AK$225,[20]Download!$AN$225,[20]Download!$AQ$225</definedName>
    <definedName name="ixRange11">#REF!</definedName>
    <definedName name="ixRange110">[20]Download!$O$118,[20]Download!$R$118,[20]Download!$U$118,[20]Download!$X$118,[20]Download!$AA$118,[20]Download!$AD$118,[20]Download!$AG$118,[20]Download!$AJ$118,[20]Download!$AM$118,[20]Download!$AP$118</definedName>
    <definedName name="ixRange1100">[20]Download!$P$226,[20]Download!$S$226,[20]Download!$V$226,[20]Download!$Y$226,[20]Download!$AB$226,[20]Download!$AE$226,[20]Download!$AH$226,[20]Download!$AK$226,[20]Download!$AN$226,[20]Download!$AQ$226</definedName>
    <definedName name="ixRange1101">[20]Download!$P$227,[20]Download!$S$227,[20]Download!$V$227,[20]Download!$Y$227,[20]Download!$AB$227,[20]Download!$AE$227,[20]Download!$AH$227,[20]Download!$AK$227,[20]Download!$AN$227,[20]Download!$AQ$227</definedName>
    <definedName name="ixRange1102">[20]Download!$P$228,[20]Download!$S$228,[20]Download!$V$228,[20]Download!$Y$228,[20]Download!$AB$228,[20]Download!$AE$228,[20]Download!$AH$228,[20]Download!$AK$228,[20]Download!$AN$228,[20]Download!$AQ$228</definedName>
    <definedName name="ixRange1103">[20]Download!$P$229,[20]Download!$S$229,[20]Download!$V$229,[20]Download!$Y$229,[20]Download!$AB$229,[20]Download!$AE$229,[20]Download!$AH$229,[20]Download!$AK$229,[20]Download!$AN$229,[20]Download!$AQ$229</definedName>
    <definedName name="ixRange1104">[20]Download!$P$230,[20]Download!$S$230,[20]Download!$V$230,[20]Download!$Y$230,[20]Download!$AB$230,[20]Download!$AE$230,[20]Download!$AH$230,[20]Download!$AK$230,[20]Download!$AN$230,[20]Download!$AQ$230</definedName>
    <definedName name="ixRange1105">[20]Download!$P$231,[20]Download!$S$231,[20]Download!$V$231,[20]Download!$Y$231,[20]Download!$AB$231,[20]Download!$AE$231,[20]Download!$AH$231,[20]Download!$AK$231,[20]Download!$AN$231,[20]Download!$AQ$231</definedName>
    <definedName name="ixRange1106">[20]Download!$P$232,[20]Download!$S$232,[20]Download!$V$232,[20]Download!$Y$232,[20]Download!$AB$232,[20]Download!$AE$232,[20]Download!$AH$232,[20]Download!$AK$232,[20]Download!$AN$232,[20]Download!$AQ$232</definedName>
    <definedName name="ixRange1107">[20]Download!$P$233,[20]Download!$S$233,[20]Download!$V$233,[20]Download!$Y$233,[20]Download!$AB$233,[20]Download!$AE$233,[20]Download!$AH$233,[20]Download!$AK$233,[20]Download!$AN$233,[20]Download!$AQ$233</definedName>
    <definedName name="ixRange1108">[20]Download!$P$234,[20]Download!$S$234,[20]Download!$V$234,[20]Download!$Y$234,[20]Download!$AB$234,[20]Download!$AE$234,[20]Download!$AH$234,[20]Download!$AK$234,[20]Download!$AN$234,[20]Download!$AQ$234</definedName>
    <definedName name="ixRange1109">[20]Download!$P$235,[20]Download!$S$235,[20]Download!$V$235,[20]Download!$Y$235,[20]Download!$AB$235,[20]Download!$AE$235,[20]Download!$AH$235,[20]Download!$AK$235,[20]Download!$AN$235,[20]Download!$AQ$235</definedName>
    <definedName name="ixRange111">[20]Download!$O$119,[20]Download!$R$119,[20]Download!$U$119,[20]Download!$X$119,[20]Download!$AA$119,[20]Download!$AD$119,[20]Download!$AG$119,[20]Download!$AJ$119,[20]Download!$AM$119,[20]Download!$AP$119</definedName>
    <definedName name="ixRange1110">[20]Download!$P$236,[20]Download!$S$236,[20]Download!$V$236,[20]Download!$Y$236,[20]Download!$AB$236,[20]Download!$AE$236,[20]Download!$AH$236,[20]Download!$AK$236,[20]Download!$AN$236,[20]Download!$AQ$236</definedName>
    <definedName name="ixRange1111">[20]Download!$P$237,[20]Download!$S$237,[20]Download!$V$237,[20]Download!$Y$237,[20]Download!$AB$237,[20]Download!$AE$237,[20]Download!$AH$237,[20]Download!$AK$237,[20]Download!$AN$237,[20]Download!$AQ$237</definedName>
    <definedName name="ixRange1112">[20]Download!$P$238,[20]Download!$S$238,[20]Download!$V$238,[20]Download!$Y$238,[20]Download!$AB$238,[20]Download!$AE$238,[20]Download!$AH$238,[20]Download!$AK$238,[20]Download!$AN$238,[20]Download!$AQ$238</definedName>
    <definedName name="ixRange1113">[20]Download!$P$239,[20]Download!$S$239,[20]Download!$V$239,[20]Download!$Y$239,[20]Download!$AB$239,[20]Download!$AE$239,[20]Download!$AH$239,[20]Download!$AK$239,[20]Download!$AN$239,[20]Download!$AQ$239</definedName>
    <definedName name="ixRange1114">[20]Download!$P$240,[20]Download!$S$240,[20]Download!$V$240,[20]Download!$Y$240,[20]Download!$AB$240,[20]Download!$AE$240,[20]Download!$AH$240,[20]Download!$AK$240,[20]Download!$AN$240,[20]Download!$AQ$240</definedName>
    <definedName name="ixRange1115">[20]Download!$P$241,[20]Download!$S$241,[20]Download!$V$241,[20]Download!$Y$241,[20]Download!$AB$241,[20]Download!$AE$241,[20]Download!$AH$241,[20]Download!$AK$241,[20]Download!$AN$241,[20]Download!$AQ$241</definedName>
    <definedName name="ixRange1116">[20]Download!$P$242,[20]Download!$S$242,[20]Download!$V$242,[20]Download!$Y$242,[20]Download!$AB$242,[20]Download!$AE$242,[20]Download!$AH$242,[20]Download!$AK$242,[20]Download!$AN$242,[20]Download!$AQ$242</definedName>
    <definedName name="ixRange1117">[20]Download!$P$243,[20]Download!$S$243,[20]Download!$V$243,[20]Download!$Y$243,[20]Download!$AB$243,[20]Download!$AE$243,[20]Download!$AH$243,[20]Download!$AK$243,[20]Download!$AN$243,[20]Download!$AQ$243</definedName>
    <definedName name="ixRange1118">[20]Download!$P$244,[20]Download!$S$244,[20]Download!$V$244,[20]Download!$Y$244,[20]Download!$AB$244,[20]Download!$AE$244,[20]Download!$AH$244,[20]Download!$AK$244,[20]Download!$AN$244,[20]Download!$AQ$244</definedName>
    <definedName name="ixRange1119">[20]Download!$P$245,[20]Download!$S$245,[20]Download!$V$245,[20]Download!$Y$245,[20]Download!$AB$245,[20]Download!$AE$245,[20]Download!$AH$245,[20]Download!$AK$245,[20]Download!$AN$245,[20]Download!$AQ$245</definedName>
    <definedName name="ixRange112">[20]Download!$O$120,[20]Download!$R$120,[20]Download!$U$120,[20]Download!$X$120,[20]Download!$AA$120,[20]Download!$AD$120,[20]Download!$AG$120,[20]Download!$AJ$120,[20]Download!$AM$120,[20]Download!$AP$120</definedName>
    <definedName name="ixRange1120">[20]Download!$P$246,[20]Download!$S$246,[20]Download!$V$246,[20]Download!$Y$246,[20]Download!$AB$246,[20]Download!$AE$246,[20]Download!$AH$246,[20]Download!$AK$246,[20]Download!$AN$246,[20]Download!$AQ$246</definedName>
    <definedName name="ixRange1121">[20]Download!$P$247,[20]Download!$S$247,[20]Download!$V$247,[20]Download!$Y$247,[20]Download!$AB$247,[20]Download!$AE$247,[20]Download!$AH$247,[20]Download!$AK$247,[20]Download!$AN$247,[20]Download!$AQ$247</definedName>
    <definedName name="ixRange1122">[20]Download!$P$248,[20]Download!$S$248,[20]Download!$V$248,[20]Download!$Y$248,[20]Download!$AB$248,[20]Download!$AE$248,[20]Download!$AH$248,[20]Download!$AK$248,[20]Download!$AN$248,[20]Download!$AQ$248</definedName>
    <definedName name="ixRange1123">[20]Download!$P$249,[20]Download!$S$249,[20]Download!$V$249,[20]Download!$Y$249,[20]Download!$AB$249,[20]Download!$AE$249,[20]Download!$AH$249,[20]Download!$AK$249,[20]Download!$AN$249,[20]Download!$AQ$249</definedName>
    <definedName name="ixRange1124">[20]Download!$P$250,[20]Download!$S$250,[20]Download!$V$250,[20]Download!$Y$250,[20]Download!$AB$250,[20]Download!$AE$250,[20]Download!$AH$250,[20]Download!$AK$250,[20]Download!$AN$250,[20]Download!$AQ$250</definedName>
    <definedName name="ixRange1125">[20]Download!$P$251,[20]Download!$S$251,[20]Download!$V$251,[20]Download!$Y$251,[20]Download!$AB$251,[20]Download!$AE$251,[20]Download!$AH$251,[20]Download!$AK$251,[20]Download!$AN$251,[20]Download!$AQ$251</definedName>
    <definedName name="ixRange1126">[20]Download!$P$252,[20]Download!$S$252,[20]Download!$V$252,[20]Download!$Y$252,[20]Download!$AB$252,[20]Download!$AE$252,[20]Download!$AH$252,[20]Download!$AK$252,[20]Download!$AN$252,[20]Download!$AQ$252</definedName>
    <definedName name="ixRange1127">[20]Download!$P$253,[20]Download!$S$253,[20]Download!$V$253,[20]Download!$Y$253,[20]Download!$AB$253,[20]Download!$AE$253,[20]Download!$AH$253,[20]Download!$AK$253,[20]Download!$AN$253,[20]Download!$AQ$253</definedName>
    <definedName name="ixRange1128">[20]Download!$P$254,[20]Download!$S$254,[20]Download!$V$254,[20]Download!$Y$254,[20]Download!$AB$254,[20]Download!$AE$254,[20]Download!$AH$254,[20]Download!$AK$254,[20]Download!$AN$254,[20]Download!$AQ$254</definedName>
    <definedName name="ixRange1129">[20]Download!$P$255,[20]Download!$S$255,[20]Download!$V$255,[20]Download!$Y$255,[20]Download!$AB$255,[20]Download!$AE$255,[20]Download!$AH$255,[20]Download!$AK$255,[20]Download!$AN$255,[20]Download!$AQ$255</definedName>
    <definedName name="ixRange113">[20]Download!$O$121,[20]Download!$R$121,[20]Download!$U$121,[20]Download!$X$121,[20]Download!$AA$121,[20]Download!$AD$121,[20]Download!$AG$121,[20]Download!$AJ$121,[20]Download!$AM$121,[20]Download!$AP$121</definedName>
    <definedName name="ixRange1130">[20]Download!$P$256,[20]Download!$S$256,[20]Download!$V$256,[20]Download!$Y$256,[20]Download!$AB$256,[20]Download!$AE$256,[20]Download!$AH$256,[20]Download!$AK$256,[20]Download!$AN$256,[20]Download!$AQ$256</definedName>
    <definedName name="ixRange1131">[20]Download!$P$257,[20]Download!$S$257,[20]Download!$V$257,[20]Download!$Y$257,[20]Download!$AB$257,[20]Download!$AE$257,[20]Download!$AH$257,[20]Download!$AK$257,[20]Download!$AN$257,[20]Download!$AQ$257</definedName>
    <definedName name="ixRange1132">[20]Download!$P$258,[20]Download!$S$258,[20]Download!$V$258,[20]Download!$Y$258,[20]Download!$AB$258,[20]Download!$AE$258,[20]Download!$AH$258,[20]Download!$AK$258,[20]Download!$AN$258,[20]Download!$AQ$258</definedName>
    <definedName name="ixRange1133">[20]Download!$P$259,[20]Download!$S$259,[20]Download!$V$259,[20]Download!$Y$259,[20]Download!$AB$259,[20]Download!$AE$259,[20]Download!$AH$259,[20]Download!$AK$259,[20]Download!$AN$259,[20]Download!$AQ$259</definedName>
    <definedName name="ixRange1134">[20]Download!$P$260,[20]Download!$S$260,[20]Download!$V$260,[20]Download!$Y$260,[20]Download!$AB$260,[20]Download!$AE$260,[20]Download!$AH$260,[20]Download!$AK$260,[20]Download!$AN$260,[20]Download!$AQ$260</definedName>
    <definedName name="ixRange1135">[20]Download!$P$261,[20]Download!$S$261,[20]Download!$V$261,[20]Download!$Y$261,[20]Download!$AB$261,[20]Download!$AE$261,[20]Download!$AH$261,[20]Download!$AK$261,[20]Download!$AN$261,[20]Download!$AQ$261</definedName>
    <definedName name="ixRange1136">[20]Download!$P$262,[20]Download!$S$262,[20]Download!$V$262,[20]Download!$Y$262,[20]Download!$AB$262,[20]Download!$AE$262,[20]Download!$AH$262,[20]Download!$AK$262,[20]Download!$AN$262,[20]Download!$AQ$262</definedName>
    <definedName name="ixRange1137">[20]Download!$P$263,[20]Download!$S$263,[20]Download!$V$263,[20]Download!$Y$263,[20]Download!$AB$263,[20]Download!$AE$263,[20]Download!$AH$263,[20]Download!$AK$263,[20]Download!$AN$263,[20]Download!$AQ$263</definedName>
    <definedName name="ixRange1138">[20]Download!$P$264,[20]Download!$S$264,[20]Download!$V$264,[20]Download!$Y$264,[20]Download!$AB$264,[20]Download!$AE$264,[20]Download!$AH$264,[20]Download!$AK$264,[20]Download!$AN$264,[20]Download!$AQ$264</definedName>
    <definedName name="ixRange1139">[20]Download!$P$265,[20]Download!$S$265,[20]Download!$V$265,[20]Download!$Y$265,[20]Download!$AB$265,[20]Download!$AE$265,[20]Download!$AH$265,[20]Download!$AK$265,[20]Download!$AN$265,[20]Download!$AQ$265</definedName>
    <definedName name="ixRange114">[20]Download!$O$122,[20]Download!$R$122,[20]Download!$U$122,[20]Download!$X$122,[20]Download!$AA$122,[20]Download!$AD$122,[20]Download!$AG$122,[20]Download!$AJ$122,[20]Download!$AM$122,[20]Download!$AP$122</definedName>
    <definedName name="ixRange1140">[20]Download!$P$266,[20]Download!$S$266,[20]Download!$V$266,[20]Download!$Y$266,[20]Download!$AB$266,[20]Download!$AE$266,[20]Download!$AH$266,[20]Download!$AK$266,[20]Download!$AN$266,[20]Download!$AQ$266</definedName>
    <definedName name="ixRange1141">[20]Download!$P$267,[20]Download!$S$267,[20]Download!$V$267,[20]Download!$Y$267,[20]Download!$AB$267,[20]Download!$AE$267,[20]Download!$AH$267,[20]Download!$AK$267,[20]Download!$AN$267,[20]Download!$AQ$267</definedName>
    <definedName name="ixRange1142">[20]Download!$P$268,[20]Download!$S$268,[20]Download!$V$268,[20]Download!$Y$268,[20]Download!$AB$268,[20]Download!$AE$268,[20]Download!$AH$268,[20]Download!$AK$268,[20]Download!$AN$268,[20]Download!$AQ$268</definedName>
    <definedName name="ixRange1143">[20]Download!$P$269,[20]Download!$S$269,[20]Download!$V$269,[20]Download!$Y$269,[20]Download!$AB$269,[20]Download!$AE$269,[20]Download!$AH$269,[20]Download!$AK$269,[20]Download!$AN$269,[20]Download!$AQ$269</definedName>
    <definedName name="ixRange1144">[20]Download!$P$270,[20]Download!$S$270,[20]Download!$V$270,[20]Download!$Y$270,[20]Download!$AB$270,[20]Download!$AE$270,[20]Download!$AH$270,[20]Download!$AK$270,[20]Download!$AN$270,[20]Download!$AQ$270</definedName>
    <definedName name="ixRange1145">[20]Download!$P$271,[20]Download!$S$271,[20]Download!$V$271,[20]Download!$Y$271,[20]Download!$AB$271,[20]Download!$AE$271,[20]Download!$AH$271,[20]Download!$AK$271,[20]Download!$AN$271,[20]Download!$AQ$271</definedName>
    <definedName name="ixRange1146">[20]Download!$P$272,[20]Download!$S$272,[20]Download!$V$272,[20]Download!$Y$272,[20]Download!$AB$272,[20]Download!$AE$272,[20]Download!$AH$272,[20]Download!$AK$272,[20]Download!$AN$272,[20]Download!$AQ$272</definedName>
    <definedName name="ixRange1147">[20]Download!$P$273,[20]Download!$S$273,[20]Download!$V$273,[20]Download!$Y$273,[20]Download!$AB$273,[20]Download!$AE$273,[20]Download!$AH$273,[20]Download!$AK$273,[20]Download!$AN$273,[20]Download!$AQ$273</definedName>
    <definedName name="ixRange1148">[20]Download!$P$274,[20]Download!$S$274,[20]Download!$V$274,[20]Download!$Y$274,[20]Download!$AB$274,[20]Download!$AE$274,[20]Download!$AH$274,[20]Download!$AK$274,[20]Download!$AN$274,[20]Download!$AQ$274</definedName>
    <definedName name="ixRange1149">[20]Download!$P$275,[20]Download!$S$275,[20]Download!$V$275,[20]Download!$Y$275,[20]Download!$AB$275,[20]Download!$AE$275,[20]Download!$AH$275,[20]Download!$AK$275,[20]Download!$AN$275,[20]Download!$AQ$275</definedName>
    <definedName name="ixRange115">[20]Download!$O$123,[20]Download!$R$123,[20]Download!$U$123,[20]Download!$X$123,[20]Download!$AA$123,[20]Download!$AD$123,[20]Download!$AG$123,[20]Download!$AJ$123,[20]Download!$AM$123,[20]Download!$AP$123</definedName>
    <definedName name="ixRange1150">[20]Download!$P$276,[20]Download!$S$276,[20]Download!$V$276,[20]Download!$Y$276,[20]Download!$AB$276,[20]Download!$AE$276,[20]Download!$AH$276,[20]Download!$AK$276,[20]Download!$AN$276,[20]Download!$AQ$276</definedName>
    <definedName name="ixRange1151">[20]Download!$P$277,[20]Download!$S$277,[20]Download!$V$277,[20]Download!$Y$277,[20]Download!$AB$277,[20]Download!$AE$277,[20]Download!$AH$277,[20]Download!$AK$277,[20]Download!$AN$277,[20]Download!$AQ$277</definedName>
    <definedName name="ixRange1152">[20]Download!$P$278,[20]Download!$S$278,[20]Download!$V$278,[20]Download!$Y$278,[20]Download!$AB$278,[20]Download!$AE$278,[20]Download!$AH$278,[20]Download!$AK$278,[20]Download!$AN$278,[20]Download!$AQ$278</definedName>
    <definedName name="ixRange1153">[20]Download!$P$279,[20]Download!$S$279,[20]Download!$V$279,[20]Download!$Y$279,[20]Download!$AB$279,[20]Download!$AE$279,[20]Download!$AH$279,[20]Download!$AK$279,[20]Download!$AN$279,[20]Download!$AQ$279</definedName>
    <definedName name="ixRange1154">[20]Download!$P$280,[20]Download!$S$280,[20]Download!$V$280,[20]Download!$Y$280,[20]Download!$AB$280,[20]Download!$AE$280,[20]Download!$AH$280,[20]Download!$AK$280,[20]Download!$AN$280,[20]Download!$AQ$280</definedName>
    <definedName name="ixRange1155">[20]Download!$P$281,[20]Download!$S$281,[20]Download!$V$281,[20]Download!$Y$281,[20]Download!$AB$281,[20]Download!$AE$281,[20]Download!$AH$281,[20]Download!$AK$281,[20]Download!$AN$281,[20]Download!$AQ$281</definedName>
    <definedName name="ixRange1156">[20]Download!$P$282,[20]Download!$S$282,[20]Download!$V$282,[20]Download!$Y$282,[20]Download!$AB$282,[20]Download!$AE$282,[20]Download!$AH$282,[20]Download!$AK$282,[20]Download!$AN$282,[20]Download!$AQ$282</definedName>
    <definedName name="ixRange1157">[20]Download!$P$283,[20]Download!$S$283,[20]Download!$V$283,[20]Download!$Y$283,[20]Download!$AB$283,[20]Download!$AE$283,[20]Download!$AH$283,[20]Download!$AK$283,[20]Download!$AN$283,[20]Download!$AQ$283</definedName>
    <definedName name="ixRange1158">[20]Download!$P$284,[20]Download!$S$284,[20]Download!$V$284,[20]Download!$Y$284,[20]Download!$AB$284,[20]Download!$AE$284,[20]Download!$AH$284,[20]Download!$AK$284,[20]Download!$AN$284,[20]Download!$AQ$284</definedName>
    <definedName name="ixRange1159">[20]Download!$P$285,[20]Download!$S$285,[20]Download!$V$285,[20]Download!$Y$285,[20]Download!$AB$285,[20]Download!$AE$285,[20]Download!$AH$285,[20]Download!$AK$285,[20]Download!$AN$285,[20]Download!$AQ$285</definedName>
    <definedName name="ixRange116">[20]Download!$O$124,[20]Download!$R$124,[20]Download!$U$124,[20]Download!$X$124,[20]Download!$AA$124,[20]Download!$AD$124,[20]Download!$AG$124,[20]Download!$AJ$124,[20]Download!$AM$124,[20]Download!$AP$124</definedName>
    <definedName name="ixRange1160">[20]Download!$P$286,[20]Download!$S$286,[20]Download!$V$286,[20]Download!$Y$286,[20]Download!$AB$286,[20]Download!$AE$286,[20]Download!$AH$286,[20]Download!$AK$286,[20]Download!$AN$286,[20]Download!$AQ$286</definedName>
    <definedName name="ixRange1161">[20]Download!$P$287,[20]Download!$S$287,[20]Download!$V$287,[20]Download!$Y$287,[20]Download!$AB$287,[20]Download!$AE$287,[20]Download!$AH$287,[20]Download!$AK$287,[20]Download!$AN$287,[20]Download!$AQ$287</definedName>
    <definedName name="ixRange1162">[20]Download!$P$288,[20]Download!$S$288,[20]Download!$V$288,[20]Download!$Y$288,[20]Download!$AB$288,[20]Download!$AE$288,[20]Download!$AH$288,[20]Download!$AK$288,[20]Download!$AN$288,[20]Download!$AQ$288</definedName>
    <definedName name="ixRange1163">[20]Download!$P$289,[20]Download!$S$289,[20]Download!$V$289,[20]Download!$Y$289,[20]Download!$AB$289,[20]Download!$AE$289,[20]Download!$AH$289,[20]Download!$AK$289,[20]Download!$AN$289,[20]Download!$AQ$289</definedName>
    <definedName name="ixRange1164">[20]Download!$P$290,[20]Download!$S$290,[20]Download!$V$290,[20]Download!$Y$290,[20]Download!$AB$290,[20]Download!$AE$290,[20]Download!$AH$290,[20]Download!$AK$290,[20]Download!$AN$290,[20]Download!$AQ$290</definedName>
    <definedName name="ixRange1165">[20]Download!$P$291,[20]Download!$S$291,[20]Download!$V$291,[20]Download!$Y$291,[20]Download!$AB$291,[20]Download!$AE$291,[20]Download!$AH$291,[20]Download!$AK$291,[20]Download!$AN$291,[20]Download!$AQ$291</definedName>
    <definedName name="ixRange1166">[20]Download!$P$292,[20]Download!$S$292,[20]Download!$V$292,[20]Download!$Y$292,[20]Download!$AB$292,[20]Download!$AE$292,[20]Download!$AH$292,[20]Download!$AK$292,[20]Download!$AN$292,[20]Download!$AQ$292</definedName>
    <definedName name="ixRange1167">[20]Download!$P$293,[20]Download!$S$293,[20]Download!$V$293,[20]Download!$Y$293,[20]Download!$AB$293,[20]Download!$AE$293,[20]Download!$AH$293,[20]Download!$AK$293,[20]Download!$AN$293,[20]Download!$AQ$293</definedName>
    <definedName name="ixRange1168">[20]Download!$P$294,[20]Download!$S$294,[20]Download!$V$294,[20]Download!$Y$294,[20]Download!$AB$294,[20]Download!$AE$294,[20]Download!$AH$294,[20]Download!$AK$294,[20]Download!$AN$294,[20]Download!$AQ$294</definedName>
    <definedName name="ixRange1169">[20]Download!$P$295,[20]Download!$S$295,[20]Download!$V$295,[20]Download!$Y$295,[20]Download!$AB$295,[20]Download!$AE$295,[20]Download!$AH$295,[20]Download!$AK$295,[20]Download!$AN$295,[20]Download!$AQ$295</definedName>
    <definedName name="ixRange117">[20]Download!$O$125,[20]Download!$R$125,[20]Download!$U$125,[20]Download!$X$125,[20]Download!$AA$125,[20]Download!$AD$125,[20]Download!$AG$125,[20]Download!$AJ$125,[20]Download!$AM$125,[20]Download!$AP$125</definedName>
    <definedName name="ixRange1170">[20]Download!$P$296,[20]Download!$S$296,[20]Download!$V$296,[20]Download!$Y$296,[20]Download!$AB$296,[20]Download!$AE$296,[20]Download!$AH$296,[20]Download!$AK$296,[20]Download!$AN$296,[20]Download!$AQ$296</definedName>
    <definedName name="ixRange1171">[20]Download!$P$297,[20]Download!$S$297,[20]Download!$V$297,[20]Download!$Y$297,[20]Download!$AB$297,[20]Download!$AE$297,[20]Download!$AH$297,[20]Download!$AK$297,[20]Download!$AN$297,[20]Download!$AQ$297</definedName>
    <definedName name="ixRange1172">[20]Download!$P$298,[20]Download!$S$298,[20]Download!$V$298,[20]Download!$Y$298,[20]Download!$AB$298,[20]Download!$AE$298,[20]Download!$AH$298,[20]Download!$AK$298,[20]Download!$AN$298,[20]Download!$AQ$298</definedName>
    <definedName name="ixRange1173">[20]Download!$P$299,[20]Download!$S$299,[20]Download!$V$299,[20]Download!$Y$299,[20]Download!$AB$299,[20]Download!$AE$299,[20]Download!$AH$299,[20]Download!$AK$299,[20]Download!$AN$299,[20]Download!$AQ$299</definedName>
    <definedName name="ixRange1174">[20]Download!$P$300,[20]Download!$S$300,[20]Download!$V$300,[20]Download!$Y$300,[20]Download!$AB$300,[20]Download!$AE$300,[20]Download!$AH$300,[20]Download!$AK$300,[20]Download!$AN$300,[20]Download!$AQ$300</definedName>
    <definedName name="ixRange1175">[20]Download!$P$301,[20]Download!$S$301,[20]Download!$V$301,[20]Download!$Y$301,[20]Download!$AB$301,[20]Download!$AE$301,[20]Download!$AH$301,[20]Download!$AK$301,[20]Download!$AN$301,[20]Download!$AQ$301</definedName>
    <definedName name="ixRange1176">[20]Download!$P$302,[20]Download!$S$302,[20]Download!$V$302,[20]Download!$Y$302,[20]Download!$AB$302,[20]Download!$AE$302,[20]Download!$AH$302,[20]Download!$AK$302,[20]Download!$AN$302,[20]Download!$AQ$302</definedName>
    <definedName name="ixRange1177">[20]Download!$P$303,[20]Download!$S$303,[20]Download!$V$303,[20]Download!$Y$303,[20]Download!$AB$303,[20]Download!$AE$303,[20]Download!$AH$303,[20]Download!$AK$303,[20]Download!$AN$303,[20]Download!$AQ$303</definedName>
    <definedName name="ixRange1178">[20]Download!$P$304,[20]Download!$S$304,[20]Download!$V$304,[20]Download!$Y$304,[20]Download!$AB$304,[20]Download!$AE$304,[20]Download!$AH$304,[20]Download!$AK$304,[20]Download!$AN$304,[20]Download!$AQ$304</definedName>
    <definedName name="ixRange1179">[20]Download!$P$305,[20]Download!$S$305,[20]Download!$V$305,[20]Download!$Y$305,[20]Download!$AB$305,[20]Download!$AE$305,[20]Download!$AH$305,[20]Download!$AK$305,[20]Download!$AN$305,[20]Download!$AQ$305</definedName>
    <definedName name="ixRange118">[20]Download!$O$126,[20]Download!$R$126,[20]Download!$U$126,[20]Download!$X$126,[20]Download!$AA$126,[20]Download!$AD$126,[20]Download!$AG$126,[20]Download!$AJ$126,[20]Download!$AM$126,[20]Download!$AP$126</definedName>
    <definedName name="ixRange1180">[20]Download!$P$306,[20]Download!$S$306,[20]Download!$V$306,[20]Download!$Y$306,[20]Download!$AB$306,[20]Download!$AE$306,[20]Download!$AH$306,[20]Download!$AK$306,[20]Download!$AN$306,[20]Download!$AQ$306</definedName>
    <definedName name="ixRange1181">[20]Download!$P$307,[20]Download!$S$307,[20]Download!$V$307,[20]Download!$Y$307,[20]Download!$AB$307,[20]Download!$AE$307,[20]Download!$AH$307,[20]Download!$AK$307,[20]Download!$AN$307,[20]Download!$AQ$307</definedName>
    <definedName name="ixRange1182">[20]Download!$P$308,[20]Download!$S$308,[20]Download!$V$308,[20]Download!$Y$308,[20]Download!$AB$308,[20]Download!$AE$308,[20]Download!$AH$308,[20]Download!$AK$308,[20]Download!$AN$308,[20]Download!$AQ$308</definedName>
    <definedName name="ixRange1183">[20]Download!$P$309,[20]Download!$S$309,[20]Download!$V$309,[20]Download!$Y$309,[20]Download!$AB$309,[20]Download!$AE$309,[20]Download!$AH$309,[20]Download!$AK$309,[20]Download!$AN$309,[20]Download!$AQ$309</definedName>
    <definedName name="ixRange1184">[20]Download!$P$310,[20]Download!$S$310,[20]Download!$V$310,[20]Download!$Y$310,[20]Download!$AB$310,[20]Download!$AE$310,[20]Download!$AH$310,[20]Download!$AK$310,[20]Download!$AN$310,[20]Download!$AQ$310</definedName>
    <definedName name="ixRange1185">[20]Download!$P$311,[20]Download!$S$311,[20]Download!$V$311,[20]Download!$Y$311,[20]Download!$AB$311,[20]Download!$AE$311,[20]Download!$AH$311,[20]Download!$AK$311,[20]Download!$AN$311,[20]Download!$AQ$311</definedName>
    <definedName name="ixRange1186">[20]Download!$P$312,[20]Download!$S$312,[20]Download!$V$312,[20]Download!$Y$312,[20]Download!$AB$312,[20]Download!$AE$312,[20]Download!$AH$312,[20]Download!$AK$312,[20]Download!$AN$312,[20]Download!$AQ$312</definedName>
    <definedName name="ixRange1187">[20]Download!$P$313,[20]Download!$S$313,[20]Download!$V$313,[20]Download!$Y$313,[20]Download!$AB$313,[20]Download!$AE$313,[20]Download!$AH$313,[20]Download!$AK$313,[20]Download!$AN$313,[20]Download!$AQ$313</definedName>
    <definedName name="ixRange1188">[20]Download!$P$314,[20]Download!$S$314,[20]Download!$V$314,[20]Download!$Y$314,[20]Download!$AB$314,[20]Download!$AE$314,[20]Download!$AH$314,[20]Download!$AK$314,[20]Download!$AN$314,[20]Download!$AQ$314</definedName>
    <definedName name="ixRange1189">[20]Download!$P$315,[20]Download!$S$315,[20]Download!$V$315,[20]Download!$Y$315,[20]Download!$AB$315,[20]Download!$AE$315,[20]Download!$AH$315,[20]Download!$AK$315,[20]Download!$AN$315,[20]Download!$AQ$315</definedName>
    <definedName name="ixRange119">[20]Download!$O$127,[20]Download!$R$127,[20]Download!$U$127,[20]Download!$X$127,[20]Download!$AA$127,[20]Download!$AD$127,[20]Download!$AG$127,[20]Download!$AJ$127,[20]Download!$AM$127,[20]Download!$AP$127</definedName>
    <definedName name="ixRange1190">[20]Download!$P$316,[20]Download!$S$316,[20]Download!$V$316,[20]Download!$Y$316,[20]Download!$AB$316,[20]Download!$AE$316,[20]Download!$AH$316,[20]Download!$AK$316,[20]Download!$AN$316,[20]Download!$AQ$316</definedName>
    <definedName name="ixRange1191">[20]Download!$P$317,[20]Download!$S$317,[20]Download!$V$317,[20]Download!$Y$317,[20]Download!$AB$317,[20]Download!$AE$317,[20]Download!$AH$317,[20]Download!$AK$317,[20]Download!$AN$317,[20]Download!$AQ$317</definedName>
    <definedName name="ixRange1192">[20]Download!$P$318,[20]Download!$S$318,[20]Download!$V$318,[20]Download!$Y$318,[20]Download!$AB$318,[20]Download!$AE$318,[20]Download!$AH$318,[20]Download!$AK$318,[20]Download!$AN$318,[20]Download!$AQ$318</definedName>
    <definedName name="ixRange1193">[20]Download!$P$319,[20]Download!$S$319,[20]Download!$V$319,[20]Download!$Y$319,[20]Download!$AB$319,[20]Download!$AE$319,[20]Download!$AH$319,[20]Download!$AK$319,[20]Download!$AN$319,[20]Download!$AQ$319</definedName>
    <definedName name="ixRange1194">[20]Download!$P$320,[20]Download!$S$320,[20]Download!$V$320,[20]Download!$Y$320,[20]Download!$AB$320,[20]Download!$AE$320,[20]Download!$AH$320,[20]Download!$AK$320,[20]Download!$AN$320,[20]Download!$AQ$320</definedName>
    <definedName name="ixRange1195">[20]Download!$P$321,[20]Download!$S$321,[20]Download!$V$321,[20]Download!$Y$321,[20]Download!$AB$321,[20]Download!$AE$321,[20]Download!$AH$321,[20]Download!$AK$321,[20]Download!$AN$321,[20]Download!$AQ$321</definedName>
    <definedName name="ixRange1196">[20]Download!$P$322,[20]Download!$S$322,[20]Download!$V$322,[20]Download!$Y$322,[20]Download!$AB$322,[20]Download!$AE$322,[20]Download!$AH$322,[20]Download!$AK$322,[20]Download!$AN$322,[20]Download!$AQ$322</definedName>
    <definedName name="ixRange1197">[20]Download!$P$323,[20]Download!$S$323,[20]Download!$V$323,[20]Download!$Y$323,[20]Download!$AB$323,[20]Download!$AE$323,[20]Download!$AH$323,[20]Download!$AK$323,[20]Download!$AN$323,[20]Download!$AQ$323</definedName>
    <definedName name="ixRange1198">[20]Download!$P$324,[20]Download!$S$324,[20]Download!$V$324,[20]Download!$Y$324,[20]Download!$AB$324,[20]Download!$AE$324,[20]Download!$AH$324,[20]Download!$AK$324,[20]Download!$AN$324,[20]Download!$AQ$324</definedName>
    <definedName name="ixRange1199">[20]Download!$P$325,[20]Download!$S$325,[20]Download!$V$325,[20]Download!$Y$325,[20]Download!$AB$325,[20]Download!$AE$325,[20]Download!$AH$325,[20]Download!$AK$325,[20]Download!$AN$325,[20]Download!$AQ$325</definedName>
    <definedName name="ixRange12">#REF!</definedName>
    <definedName name="ixRange120">[20]Download!$O$128,[20]Download!$R$128,[20]Download!$U$128,[20]Download!$X$128,[20]Download!$AA$128,[20]Download!$AD$128,[20]Download!$AG$128,[20]Download!$AJ$128,[20]Download!$AM$128,[20]Download!$AP$128</definedName>
    <definedName name="ixRange1200">[20]Download!$P$326,[20]Download!$S$326,[20]Download!$V$326,[20]Download!$Y$326,[20]Download!$AB$326,[20]Download!$AE$326,[20]Download!$AH$326,[20]Download!$AK$326,[20]Download!$AN$326,[20]Download!$AQ$326</definedName>
    <definedName name="ixRange1201">[20]Download!$P$327,[20]Download!$S$327,[20]Download!$V$327,[20]Download!$Y$327,[20]Download!$AB$327,[20]Download!$AE$327,[20]Download!$AH$327,[20]Download!$AK$327,[20]Download!$AN$327,[20]Download!$AQ$327</definedName>
    <definedName name="ixRange1202">[20]Download!$P$328,[20]Download!$S$328,[20]Download!$V$328,[20]Download!$Y$328,[20]Download!$AB$328,[20]Download!$AE$328,[20]Download!$AH$328,[20]Download!$AK$328,[20]Download!$AN$328,[20]Download!$AQ$328</definedName>
    <definedName name="ixRange1203">[20]Download!$P$329,[20]Download!$S$329,[20]Download!$V$329,[20]Download!$Y$329,[20]Download!$AB$329,[20]Download!$AE$329,[20]Download!$AH$329,[20]Download!$AK$329,[20]Download!$AN$329,[20]Download!$AQ$329</definedName>
    <definedName name="ixRange1204">[20]Download!$P$330,[20]Download!$S$330,[20]Download!$V$330,[20]Download!$Y$330,[20]Download!$AB$330,[20]Download!$AE$330,[20]Download!$AH$330,[20]Download!$AK$330,[20]Download!$AN$330,[20]Download!$AQ$330</definedName>
    <definedName name="ixRange1205">[20]Download!$P$331,[20]Download!$S$331,[20]Download!$V$331,[20]Download!$Y$331,[20]Download!$AB$331,[20]Download!$AE$331,[20]Download!$AH$331,[20]Download!$AK$331,[20]Download!$AN$331,[20]Download!$AQ$331</definedName>
    <definedName name="ixRange1206">[20]Download!$P$332,[20]Download!$S$332,[20]Download!$V$332,[20]Download!$Y$332,[20]Download!$AB$332,[20]Download!$AE$332,[20]Download!$AH$332,[20]Download!$AK$332,[20]Download!$AN$332,[20]Download!$AQ$332</definedName>
    <definedName name="ixRange1207">[20]Download!$P$333,[20]Download!$S$333,[20]Download!$V$333,[20]Download!$Y$333,[20]Download!$AB$333,[20]Download!$AE$333,[20]Download!$AH$333,[20]Download!$AK$333,[20]Download!$AN$333,[20]Download!$AQ$333</definedName>
    <definedName name="ixRange1208">[20]Download!$P$334,[20]Download!$S$334,[20]Download!$V$334,[20]Download!$Y$334,[20]Download!$AB$334,[20]Download!$AE$334,[20]Download!$AH$334,[20]Download!$AK$334,[20]Download!$AN$334,[20]Download!$AQ$334</definedName>
    <definedName name="ixRange1209">[20]Download!$P$335,[20]Download!$S$335,[20]Download!$V$335,[20]Download!$Y$335,[20]Download!$AB$335,[20]Download!$AE$335,[20]Download!$AH$335,[20]Download!$AK$335,[20]Download!$AN$335,[20]Download!$AQ$335</definedName>
    <definedName name="ixRange121">[20]Download!$O$129,[20]Download!$R$129,[20]Download!$U$129,[20]Download!$X$129,[20]Download!$AA$129,[20]Download!$AD$129,[20]Download!$AG$129,[20]Download!$AJ$129,[20]Download!$AM$129,[20]Download!$AP$129</definedName>
    <definedName name="ixRange1210">[20]Download!$P$336,[20]Download!$S$336,[20]Download!$V$336,[20]Download!$Y$336,[20]Download!$AB$336,[20]Download!$AE$336,[20]Download!$AH$336,[20]Download!$AK$336,[20]Download!$AN$336,[20]Download!$AQ$336</definedName>
    <definedName name="ixRange1211">[20]Download!$P$337,[20]Download!$S$337,[20]Download!$V$337,[20]Download!$Y$337,[20]Download!$AB$337,[20]Download!$AE$337,[20]Download!$AH$337,[20]Download!$AK$337,[20]Download!$AN$337,[20]Download!$AQ$337</definedName>
    <definedName name="ixRange1212">[20]Download!$P$338,[20]Download!$S$338,[20]Download!$V$338,[20]Download!$Y$338,[20]Download!$AB$338,[20]Download!$AE$338,[20]Download!$AH$338,[20]Download!$AK$338,[20]Download!$AN$338,[20]Download!$AQ$338</definedName>
    <definedName name="ixRange1213">[20]Download!$P$339,[20]Download!$S$339,[20]Download!$V$339,[20]Download!$Y$339,[20]Download!$AB$339,[20]Download!$AE$339,[20]Download!$AH$339,[20]Download!$AK$339,[20]Download!$AN$339,[20]Download!$AQ$339</definedName>
    <definedName name="ixRange1214">[20]Download!$P$340,[20]Download!$S$340,[20]Download!$V$340,[20]Download!$Y$340,[20]Download!$AB$340,[20]Download!$AE$340,[20]Download!$AH$340,[20]Download!$AK$340,[20]Download!$AN$340,[20]Download!$AQ$340</definedName>
    <definedName name="ixRange1215">[20]Download!$P$341,[20]Download!$S$341,[20]Download!$V$341,[20]Download!$Y$341,[20]Download!$AB$341,[20]Download!$AE$341,[20]Download!$AH$341,[20]Download!$AK$341,[20]Download!$AN$341,[20]Download!$AQ$341</definedName>
    <definedName name="ixRange1216">[20]Download!$P$342,[20]Download!$S$342,[20]Download!$V$342,[20]Download!$Y$342,[20]Download!$AB$342,[20]Download!$AE$342,[20]Download!$AH$342,[20]Download!$AK$342,[20]Download!$AN$342,[20]Download!$AQ$342</definedName>
    <definedName name="ixRange1217">[20]Download!$P$343,[20]Download!$S$343,[20]Download!$V$343,[20]Download!$Y$343,[20]Download!$AB$343,[20]Download!$AE$343,[20]Download!$AH$343,[20]Download!$AK$343,[20]Download!$AN$343,[20]Download!$AQ$343</definedName>
    <definedName name="ixRange1218">[20]Download!$P$344,[20]Download!$S$344,[20]Download!$V$344,[20]Download!$Y$344,[20]Download!$AB$344,[20]Download!$AE$344,[20]Download!$AH$344,[20]Download!$AK$344,[20]Download!$AN$344,[20]Download!$AQ$344</definedName>
    <definedName name="ixRange1219">[20]Download!$P$345,[20]Download!$S$345,[20]Download!$V$345,[20]Download!$Y$345,[20]Download!$AB$345,[20]Download!$AE$345,[20]Download!$AH$345,[20]Download!$AK$345,[20]Download!$AN$345,[20]Download!$AQ$345</definedName>
    <definedName name="ixRange122">[20]Download!$O$130,[20]Download!$R$130,[20]Download!$U$130,[20]Download!$X$130,[20]Download!$AA$130,[20]Download!$AD$130,[20]Download!$AG$130,[20]Download!$AJ$130,[20]Download!$AM$130,[20]Download!$AP$130</definedName>
    <definedName name="ixRange1220">[20]Download!$P$346,[20]Download!$S$346,[20]Download!$V$346,[20]Download!$Y$346,[20]Download!$AB$346,[20]Download!$AE$346,[20]Download!$AH$346,[20]Download!$AK$346,[20]Download!$AN$346,[20]Download!$AQ$346</definedName>
    <definedName name="ixRange1221">[20]Download!$P$347,[20]Download!$S$347,[20]Download!$V$347,[20]Download!$Y$347,[20]Download!$AB$347,[20]Download!$AE$347,[20]Download!$AH$347,[20]Download!$AK$347,[20]Download!$AN$347,[20]Download!$AQ$347</definedName>
    <definedName name="ixRange1222">[20]Download!$P$348,[20]Download!$S$348,[20]Download!$V$348,[20]Download!$Y$348,[20]Download!$AB$348,[20]Download!$AE$348,[20]Download!$AH$348,[20]Download!$AK$348,[20]Download!$AN$348,[20]Download!$AQ$348</definedName>
    <definedName name="ixRange1223">[20]Download!$P$349,[20]Download!$S$349,[20]Download!$V$349,[20]Download!$Y$349,[20]Download!$AB$349,[20]Download!$AE$349,[20]Download!$AH$349,[20]Download!$AK$349,[20]Download!$AN$349,[20]Download!$AQ$349</definedName>
    <definedName name="ixRange1224">[20]Download!$P$350,[20]Download!$S$350,[20]Download!$V$350,[20]Download!$Y$350,[20]Download!$AB$350,[20]Download!$AE$350,[20]Download!$AH$350,[20]Download!$AK$350,[20]Download!$AN$350,[20]Download!$AQ$350</definedName>
    <definedName name="ixRange1225">[20]Download!$P$351,[20]Download!$S$351,[20]Download!$V$351,[20]Download!$Y$351,[20]Download!$AB$351,[20]Download!$AE$351,[20]Download!$AH$351,[20]Download!$AK$351,[20]Download!$AN$351,[20]Download!$AQ$351</definedName>
    <definedName name="ixRange1226">[20]Download!$P$352,[20]Download!$S$352,[20]Download!$V$352,[20]Download!$Y$352,[20]Download!$AB$352,[20]Download!$AE$352,[20]Download!$AH$352,[20]Download!$AK$352,[20]Download!$AN$352,[20]Download!$AQ$352</definedName>
    <definedName name="ixRange1227">[20]Download!$P$353,[20]Download!$S$353,[20]Download!$V$353,[20]Download!$Y$353,[20]Download!$AB$353,[20]Download!$AE$353,[20]Download!$AH$353,[20]Download!$AK$353,[20]Download!$AN$353,[20]Download!$AQ$353</definedName>
    <definedName name="ixRange1228">[20]Download!$P$354,[20]Download!$S$354,[20]Download!$V$354,[20]Download!$Y$354,[20]Download!$AB$354,[20]Download!$AE$354,[20]Download!$AH$354,[20]Download!$AK$354,[20]Download!$AN$354,[20]Download!$AQ$354</definedName>
    <definedName name="ixRange1229">[20]Download!$P$355,[20]Download!$S$355,[20]Download!$V$355,[20]Download!$Y$355,[20]Download!$AB$355,[20]Download!$AE$355,[20]Download!$AH$355,[20]Download!$AK$355,[20]Download!$AN$355,[20]Download!$AQ$355</definedName>
    <definedName name="ixRange123">[20]Download!$O$131,[20]Download!$R$131,[20]Download!$U$131,[20]Download!$X$131,[20]Download!$AA$131,[20]Download!$AD$131,[20]Download!$AG$131,[20]Download!$AJ$131,[20]Download!$AM$131,[20]Download!$AP$131</definedName>
    <definedName name="ixRange1230">[20]Download!$P$356,[20]Download!$S$356,[20]Download!$V$356,[20]Download!$Y$356,[20]Download!$AB$356,[20]Download!$AE$356,[20]Download!$AH$356,[20]Download!$AK$356,[20]Download!$AN$356,[20]Download!$AQ$356</definedName>
    <definedName name="ixRange1231">[20]Download!$P$357,[20]Download!$S$357,[20]Download!$V$357,[20]Download!$Y$357,[20]Download!$AB$357,[20]Download!$AE$357,[20]Download!$AH$357,[20]Download!$AK$357,[20]Download!$AN$357,[20]Download!$AQ$357</definedName>
    <definedName name="ixRange1232">[20]Download!$P$358,[20]Download!$S$358,[20]Download!$V$358,[20]Download!$Y$358,[20]Download!$AB$358,[20]Download!$AE$358,[20]Download!$AH$358,[20]Download!$AK$358,[20]Download!$AN$358,[20]Download!$AQ$358</definedName>
    <definedName name="ixRange1233">[20]Download!$P$359,[20]Download!$S$359,[20]Download!$V$359,[20]Download!$Y$359,[20]Download!$AB$359,[20]Download!$AE$359,[20]Download!$AH$359,[20]Download!$AK$359,[20]Download!$AN$359,[20]Download!$AQ$359</definedName>
    <definedName name="ixRange1234">[20]Download!$P$360,[20]Download!$S$360,[20]Download!$V$360,[20]Download!$Y$360,[20]Download!$AB$360,[20]Download!$AE$360,[20]Download!$AH$360,[20]Download!$AK$360,[20]Download!$AN$360,[20]Download!$AQ$360</definedName>
    <definedName name="ixRange1235">[20]Download!$P$361,[20]Download!$S$361,[20]Download!$V$361,[20]Download!$Y$361,[20]Download!$AB$361,[20]Download!$AE$361,[20]Download!$AH$361,[20]Download!$AK$361,[20]Download!$AN$361,[20]Download!$AQ$361</definedName>
    <definedName name="ixRange1236">[20]Download!$P$362,[20]Download!$S$362,[20]Download!$V$362,[20]Download!$Y$362,[20]Download!$AB$362,[20]Download!$AE$362,[20]Download!$AH$362,[20]Download!$AK$362,[20]Download!$AN$362,[20]Download!$AQ$362</definedName>
    <definedName name="ixRange1237">[20]Download!$P$363,[20]Download!$S$363,[20]Download!$V$363,[20]Download!$Y$363,[20]Download!$AB$363,[20]Download!$AE$363,[20]Download!$AH$363,[20]Download!$AK$363,[20]Download!$AN$363,[20]Download!$AQ$363</definedName>
    <definedName name="ixRange1238">[20]Download!$P$364,[20]Download!$S$364,[20]Download!$V$364,[20]Download!$Y$364,[20]Download!$AB$364,[20]Download!$AE$364,[20]Download!$AH$364,[20]Download!$AK$364,[20]Download!$AN$364,[20]Download!$AQ$364</definedName>
    <definedName name="ixRange1239">[20]Download!$P$365,[20]Download!$S$365,[20]Download!$V$365,[20]Download!$Y$365,[20]Download!$AB$365,[20]Download!$AE$365,[20]Download!$AH$365,[20]Download!$AK$365,[20]Download!$AN$365,[20]Download!$AQ$365</definedName>
    <definedName name="ixRange124">[20]Download!$O$132,[20]Download!$R$132,[20]Download!$U$132,[20]Download!$X$132,[20]Download!$AA$132,[20]Download!$AD$132,[20]Download!$AG$132,[20]Download!$AJ$132,[20]Download!$AM$132,[20]Download!$AP$132</definedName>
    <definedName name="ixRange1240">[20]Download!$P$366,[20]Download!$S$366,[20]Download!$V$366,[20]Download!$Y$366,[20]Download!$AB$366,[20]Download!$AE$366,[20]Download!$AH$366,[20]Download!$AK$366,[20]Download!$AN$366,[20]Download!$AQ$366</definedName>
    <definedName name="ixRange1241">[20]Download!$P$367,[20]Download!$S$367,[20]Download!$V$367,[20]Download!$Y$367,[20]Download!$AB$367,[20]Download!$AE$367,[20]Download!$AH$367,[20]Download!$AK$367,[20]Download!$AN$367,[20]Download!$AQ$367</definedName>
    <definedName name="ixRange1242">[20]Download!$P$368,[20]Download!$S$368,[20]Download!$V$368,[20]Download!$Y$368,[20]Download!$AB$368,[20]Download!$AE$368,[20]Download!$AH$368,[20]Download!$AK$368,[20]Download!$AN$368,[20]Download!$AQ$368</definedName>
    <definedName name="ixRange1243">[20]Download!$P$369,[20]Download!$S$369,[20]Download!$V$369,[20]Download!$Y$369,[20]Download!$AB$369,[20]Download!$AE$369,[20]Download!$AH$369,[20]Download!$AK$369,[20]Download!$AN$369,[20]Download!$AQ$369</definedName>
    <definedName name="ixRange1244">[20]Download!$P$370,[20]Download!$S$370,[20]Download!$V$370,[20]Download!$Y$370,[20]Download!$AB$370,[20]Download!$AE$370,[20]Download!$AH$370,[20]Download!$AK$370,[20]Download!$AN$370,[20]Download!$AQ$370</definedName>
    <definedName name="ixRange1245">[20]Download!$P$371,[20]Download!$S$371,[20]Download!$V$371,[20]Download!$Y$371,[20]Download!$AB$371,[20]Download!$AE$371,[20]Download!$AH$371,[20]Download!$AK$371,[20]Download!$AN$371,[20]Download!$AQ$371</definedName>
    <definedName name="ixRange1246">[20]Download!$P$372,[20]Download!$S$372,[20]Download!$V$372,[20]Download!$Y$372,[20]Download!$AB$372,[20]Download!$AE$372,[20]Download!$AH$372,[20]Download!$AK$372,[20]Download!$AN$372,[20]Download!$AQ$372</definedName>
    <definedName name="ixRange1247">[20]Download!$P$373,[20]Download!$S$373,[20]Download!$V$373,[20]Download!$Y$373,[20]Download!$AB$373,[20]Download!$AE$373,[20]Download!$AH$373,[20]Download!$AK$373,[20]Download!$AN$373,[20]Download!$AQ$373</definedName>
    <definedName name="ixRange1248">[20]Download!$P$374,[20]Download!$S$374,[20]Download!$V$374,[20]Download!$Y$374,[20]Download!$AB$374,[20]Download!$AE$374,[20]Download!$AH$374,[20]Download!$AK$374,[20]Download!$AN$374,[20]Download!$AQ$374</definedName>
    <definedName name="ixRange1249">[20]Download!$P$375,[20]Download!$S$375,[20]Download!$V$375,[20]Download!$Y$375,[20]Download!$AB$375,[20]Download!$AE$375,[20]Download!$AH$375,[20]Download!$AK$375,[20]Download!$AN$375,[20]Download!$AQ$375</definedName>
    <definedName name="ixRange125">[20]Download!$O$133,[20]Download!$R$133,[20]Download!$U$133,[20]Download!$X$133,[20]Download!$AA$133,[20]Download!$AD$133,[20]Download!$AG$133,[20]Download!$AJ$133,[20]Download!$AM$133,[20]Download!$AP$133</definedName>
    <definedName name="ixRange1250">[20]Download!$P$376,[20]Download!$S$376,[20]Download!$V$376,[20]Download!$Y$376,[20]Download!$AB$376,[20]Download!$AE$376,[20]Download!$AH$376,[20]Download!$AK$376,[20]Download!$AN$376,[20]Download!$AQ$376</definedName>
    <definedName name="ixRange1251">[20]Download!$P$377,[20]Download!$S$377,[20]Download!$V$377,[20]Download!$Y$377,[20]Download!$AB$377,[20]Download!$AE$377,[20]Download!$AH$377,[20]Download!$AK$377,[20]Download!$AN$377,[20]Download!$AQ$377</definedName>
    <definedName name="ixRange1252">[20]Download!$P$378,[20]Download!$S$378,[20]Download!$V$378,[20]Download!$Y$378,[20]Download!$AB$378,[20]Download!$AE$378,[20]Download!$AH$378,[20]Download!$AK$378,[20]Download!$AN$378,[20]Download!$AQ$378</definedName>
    <definedName name="ixRange1253">[20]Download!$P$379,[20]Download!$S$379,[20]Download!$V$379,[20]Download!$Y$379,[20]Download!$AB$379,[20]Download!$AE$379,[20]Download!$AH$379,[20]Download!$AK$379,[20]Download!$AN$379,[20]Download!$AQ$379</definedName>
    <definedName name="ixRange1254">[20]Download!$P$380,[20]Download!$S$380,[20]Download!$V$380,[20]Download!$Y$380,[20]Download!$AB$380,[20]Download!$AE$380,[20]Download!$AH$380,[20]Download!$AK$380,[20]Download!$AN$380,[20]Download!$AQ$380</definedName>
    <definedName name="ixRange1255">[20]Download!$P$381,[20]Download!$S$381,[20]Download!$V$381,[20]Download!$Y$381,[20]Download!$AB$381,[20]Download!$AE$381,[20]Download!$AH$381,[20]Download!$AK$381,[20]Download!$AN$381,[20]Download!$AQ$381</definedName>
    <definedName name="ixRange1256">[20]Download!$P$382,[20]Download!$S$382,[20]Download!$V$382,[20]Download!$Y$382,[20]Download!$AB$382,[20]Download!$AE$382,[20]Download!$AH$382,[20]Download!$AK$382,[20]Download!$AN$382,[20]Download!$AQ$382</definedName>
    <definedName name="ixRange1257">[20]Download!$P$383,[20]Download!$S$383,[20]Download!$V$383,[20]Download!$Y$383,[20]Download!$AB$383,[20]Download!$AE$383,[20]Download!$AH$383,[20]Download!$AK$383,[20]Download!$AN$383,[20]Download!$AQ$383</definedName>
    <definedName name="ixRange1258">[20]Download!$P$384,[20]Download!$S$384,[20]Download!$V$384,[20]Download!$Y$384,[20]Download!$AB$384,[20]Download!$AE$384,[20]Download!$AH$384,[20]Download!$AK$384,[20]Download!$AN$384,[20]Download!$AQ$384</definedName>
    <definedName name="ixRange1259">[20]Download!$P$385,[20]Download!$S$385,[20]Download!$V$385,[20]Download!$Y$385,[20]Download!$AB$385,[20]Download!$AE$385,[20]Download!$AH$385,[20]Download!$AK$385,[20]Download!$AN$385,[20]Download!$AQ$385</definedName>
    <definedName name="ixRange126">[20]Download!$O$134,[20]Download!$R$134,[20]Download!$U$134,[20]Download!$X$134,[20]Download!$AA$134,[20]Download!$AD$134,[20]Download!$AG$134,[20]Download!$AJ$134,[20]Download!$AM$134,[20]Download!$AP$134</definedName>
    <definedName name="ixRange1260">[20]Download!$P$386,[20]Download!$S$386,[20]Download!$V$386,[20]Download!$Y$386,[20]Download!$AB$386,[20]Download!$AE$386,[20]Download!$AH$386,[20]Download!$AK$386,[20]Download!$AN$386,[20]Download!$AQ$386</definedName>
    <definedName name="ixRange1261">[20]Download!$P$387,[20]Download!$S$387,[20]Download!$V$387,[20]Download!$Y$387,[20]Download!$AB$387,[20]Download!$AE$387,[20]Download!$AH$387,[20]Download!$AK$387,[20]Download!$AN$387,[20]Download!$AQ$387</definedName>
    <definedName name="ixRange1262">[20]Download!$P$388,[20]Download!$S$388,[20]Download!$V$388,[20]Download!$Y$388,[20]Download!$AB$388,[20]Download!$AE$388,[20]Download!$AH$388,[20]Download!$AK$388,[20]Download!$AN$388,[20]Download!$AQ$388</definedName>
    <definedName name="ixRange1263">[20]Download!$P$389,[20]Download!$S$389,[20]Download!$V$389,[20]Download!$Y$389,[20]Download!$AB$389,[20]Download!$AE$389,[20]Download!$AH$389,[20]Download!$AK$389,[20]Download!$AN$389,[20]Download!$AQ$389</definedName>
    <definedName name="ixRange1264">[20]Download!$P$390,[20]Download!$S$390,[20]Download!$V$390,[20]Download!$Y$390,[20]Download!$AB$390,[20]Download!$AE$390,[20]Download!$AH$390,[20]Download!$AK$390,[20]Download!$AN$390,[20]Download!$AQ$390</definedName>
    <definedName name="ixRange1265">[20]Download!$P$391,[20]Download!$S$391,[20]Download!$V$391,[20]Download!$Y$391,[20]Download!$AB$391,[20]Download!$AE$391,[20]Download!$AH$391,[20]Download!$AK$391,[20]Download!$AN$391,[20]Download!$AQ$391</definedName>
    <definedName name="ixRange1266">[20]Download!$P$392,[20]Download!$S$392,[20]Download!$V$392,[20]Download!$Y$392,[20]Download!$AB$392,[20]Download!$AE$392,[20]Download!$AH$392,[20]Download!$AK$392,[20]Download!$AN$392,[20]Download!$AQ$392</definedName>
    <definedName name="ixRange1267">[20]Download!$P$393,[20]Download!$S$393,[20]Download!$V$393,[20]Download!$Y$393,[20]Download!$AB$393,[20]Download!$AE$393,[20]Download!$AH$393,[20]Download!$AK$393,[20]Download!$AN$393,[20]Download!$AQ$393</definedName>
    <definedName name="ixRange1268">[20]Download!$P$394,[20]Download!$S$394,[20]Download!$V$394,[20]Download!$Y$394,[20]Download!$AB$394,[20]Download!$AE$394,[20]Download!$AH$394,[20]Download!$AK$394,[20]Download!$AN$394,[20]Download!$AQ$394</definedName>
    <definedName name="ixRange1269">[20]Download!$P$395,[20]Download!$S$395,[20]Download!$V$395,[20]Download!$Y$395,[20]Download!$AB$395,[20]Download!$AE$395,[20]Download!$AH$395,[20]Download!$AK$395,[20]Download!$AN$395,[20]Download!$AQ$395</definedName>
    <definedName name="ixRange127">[20]Download!$O$135,[20]Download!$R$135,[20]Download!$U$135,[20]Download!$X$135,[20]Download!$AA$135,[20]Download!$AD$135,[20]Download!$AG$135,[20]Download!$AJ$135,[20]Download!$AM$135,[20]Download!$AP$135</definedName>
    <definedName name="ixRange1270">[20]Download!$P$396,[20]Download!$S$396,[20]Download!$V$396,[20]Download!$Y$396,[20]Download!$AB$396,[20]Download!$AE$396,[20]Download!$AH$396,[20]Download!$AK$396,[20]Download!$AN$396,[20]Download!$AQ$396</definedName>
    <definedName name="ixRange1271">[20]Download!$P$397,[20]Download!$S$397,[20]Download!$V$397,[20]Download!$Y$397,[20]Download!$AB$397,[20]Download!$AE$397,[20]Download!$AH$397,[20]Download!$AK$397,[20]Download!$AN$397,[20]Download!$AQ$397</definedName>
    <definedName name="ixRange1272">[20]Download!$P$398,[20]Download!$S$398,[20]Download!$V$398,[20]Download!$Y$398,[20]Download!$AB$398,[20]Download!$AE$398,[20]Download!$AH$398,[20]Download!$AK$398,[20]Download!$AN$398,[20]Download!$AQ$398</definedName>
    <definedName name="ixRange1273">[20]Download!$P$399,[20]Download!$S$399,[20]Download!$V$399,[20]Download!$Y$399,[20]Download!$AB$399,[20]Download!$AE$399,[20]Download!$AH$399,[20]Download!$AK$399,[20]Download!$AN$399,[20]Download!$AQ$399</definedName>
    <definedName name="ixRange1274">[20]Download!$P$400,[20]Download!$S$400,[20]Download!$V$400,[20]Download!$Y$400,[20]Download!$AB$400,[20]Download!$AE$400,[20]Download!$AH$400,[20]Download!$AK$400,[20]Download!$AN$400,[20]Download!$AQ$400</definedName>
    <definedName name="ixRange1275">[20]Download!$P$401,[20]Download!$S$401,[20]Download!$V$401,[20]Download!$Y$401,[20]Download!$AB$401,[20]Download!$AE$401,[20]Download!$AH$401,[20]Download!$AK$401,[20]Download!$AN$401,[20]Download!$AQ$401</definedName>
    <definedName name="ixRange1276">[20]Download!$P$402,[20]Download!$S$402,[20]Download!$V$402,[20]Download!$Y$402,[20]Download!$AB$402,[20]Download!$AE$402,[20]Download!$AH$402,[20]Download!$AK$402,[20]Download!$AN$402,[20]Download!$AQ$402</definedName>
    <definedName name="ixRange1277">[20]Download!$P$403,[20]Download!$S$403,[20]Download!$V$403,[20]Download!$Y$403,[20]Download!$AB$403,[20]Download!$AE$403,[20]Download!$AH$403,[20]Download!$AK$403,[20]Download!$AN$403,[20]Download!$AQ$403</definedName>
    <definedName name="ixRange1278">[20]Download!$P$404,[20]Download!$S$404,[20]Download!$V$404,[20]Download!$Y$404,[20]Download!$AB$404,[20]Download!$AE$404,[20]Download!$AH$404,[20]Download!$AK$404,[20]Download!$AN$404,[20]Download!$AQ$404</definedName>
    <definedName name="ixRange1279">[20]Download!$P$405,[20]Download!$S$405,[20]Download!$V$405,[20]Download!$Y$405,[20]Download!$AB$405,[20]Download!$AE$405,[20]Download!$AH$405,[20]Download!$AK$405,[20]Download!$AN$405,[20]Download!$AQ$405</definedName>
    <definedName name="ixRange128">[20]Download!$O$136,[20]Download!$R$136,[20]Download!$U$136,[20]Download!$X$136,[20]Download!$AA$136,[20]Download!$AD$136,[20]Download!$AG$136,[20]Download!$AJ$136,[20]Download!$AM$136,[20]Download!$AP$136</definedName>
    <definedName name="ixRange1280">[20]Download!$P$406,[20]Download!$S$406,[20]Download!$V$406,[20]Download!$Y$406,[20]Download!$AB$406,[20]Download!$AE$406,[20]Download!$AH$406,[20]Download!$AK$406,[20]Download!$AN$406,[20]Download!$AQ$406</definedName>
    <definedName name="ixRange1281">[20]Download!$P$407,[20]Download!$S$407,[20]Download!$V$407,[20]Download!$Y$407,[20]Download!$AB$407,[20]Download!$AE$407,[20]Download!$AH$407,[20]Download!$AK$407,[20]Download!$AN$407,[20]Download!$AQ$407</definedName>
    <definedName name="ixRange1282">[20]Download!$P$408,[20]Download!$S$408,[20]Download!$V$408,[20]Download!$Y$408,[20]Download!$AB$408,[20]Download!$AE$408,[20]Download!$AH$408,[20]Download!$AK$408,[20]Download!$AN$408,[20]Download!$AQ$408</definedName>
    <definedName name="ixRange1283">[20]Download!$P$409,[20]Download!$S$409,[20]Download!$V$409,[20]Download!$Y$409,[20]Download!$AB$409,[20]Download!$AE$409,[20]Download!$AH$409,[20]Download!$AK$409,[20]Download!$AN$409,[20]Download!$AQ$409</definedName>
    <definedName name="ixRange1284">[20]Download!$P$410,[20]Download!$S$410,[20]Download!$V$410,[20]Download!$Y$410,[20]Download!$AB$410,[20]Download!$AE$410,[20]Download!$AH$410,[20]Download!$AK$410,[20]Download!$AN$410,[20]Download!$AQ$410</definedName>
    <definedName name="ixRange1285">[20]Download!$P$411,[20]Download!$S$411,[20]Download!$V$411,[20]Download!$Y$411,[20]Download!$AB$411,[20]Download!$AE$411,[20]Download!$AH$411,[20]Download!$AK$411,[20]Download!$AN$411,[20]Download!$AQ$411</definedName>
    <definedName name="ixRange1286">[20]Download!$P$412,[20]Download!$S$412,[20]Download!$V$412,[20]Download!$Y$412,[20]Download!$AB$412,[20]Download!$AE$412,[20]Download!$AH$412,[20]Download!$AK$412,[20]Download!$AN$412,[20]Download!$AQ$412</definedName>
    <definedName name="ixRange1287">[20]Download!$P$413,[20]Download!$S$413,[20]Download!$V$413,[20]Download!$Y$413,[20]Download!$AB$413,[20]Download!$AE$413,[20]Download!$AH$413,[20]Download!$AK$413,[20]Download!$AN$413,[20]Download!$AQ$413</definedName>
    <definedName name="ixRange1288">[20]Download!$P$414,[20]Download!$S$414,[20]Download!$V$414,[20]Download!$Y$414,[20]Download!$AB$414,[20]Download!$AE$414,[20]Download!$AH$414,[20]Download!$AK$414,[20]Download!$AN$414,[20]Download!$AQ$414</definedName>
    <definedName name="ixRange1289">[20]Download!$P$415,[20]Download!$S$415,[20]Download!$V$415,[20]Download!$Y$415,[20]Download!$AB$415,[20]Download!$AE$415,[20]Download!$AH$415,[20]Download!$AK$415,[20]Download!$AN$415,[20]Download!$AQ$415</definedName>
    <definedName name="ixRange129">[20]Download!$O$137,[20]Download!$R$137,[20]Download!$U$137,[20]Download!$X$137,[20]Download!$AA$137,[20]Download!$AD$137,[20]Download!$AG$137,[20]Download!$AJ$137,[20]Download!$AM$137,[20]Download!$AP$137</definedName>
    <definedName name="ixRange1290">[20]Download!$P$416,[20]Download!$S$416,[20]Download!$V$416,[20]Download!$Y$416,[20]Download!$AB$416,[20]Download!$AE$416,[20]Download!$AH$416,[20]Download!$AK$416,[20]Download!$AN$416,[20]Download!$AQ$416</definedName>
    <definedName name="ixRange1291">[20]Download!$P$417,[20]Download!$S$417,[20]Download!$V$417,[20]Download!$Y$417,[20]Download!$AB$417,[20]Download!$AE$417,[20]Download!$AH$417,[20]Download!$AK$417,[20]Download!$AN$417,[20]Download!$AQ$417</definedName>
    <definedName name="ixRange1292">[20]Download!$P$418,[20]Download!$S$418,[20]Download!$V$418,[20]Download!$Y$418,[20]Download!$AB$418,[20]Download!$AE$418,[20]Download!$AH$418,[20]Download!$AK$418,[20]Download!$AN$418,[20]Download!$AQ$418</definedName>
    <definedName name="ixRange1293">[20]Download!$P$419,[20]Download!$S$419,[20]Download!$V$419,[20]Download!$Y$419,[20]Download!$AB$419,[20]Download!$AE$419,[20]Download!$AH$419,[20]Download!$AK$419,[20]Download!$AN$419,[20]Download!$AQ$419</definedName>
    <definedName name="ixRange1294">[20]Download!$P$420,[20]Download!$S$420,[20]Download!$V$420,[20]Download!$Y$420,[20]Download!$AB$420,[20]Download!$AE$420,[20]Download!$AH$420,[20]Download!$AK$420,[20]Download!$AN$420,[20]Download!$AQ$420</definedName>
    <definedName name="ixRange1295">[20]Download!$P$421,[20]Download!$S$421,[20]Download!$V$421,[20]Download!$Y$421,[20]Download!$AB$421,[20]Download!$AE$421,[20]Download!$AH$421,[20]Download!$AK$421,[20]Download!$AN$421,[20]Download!$AQ$421</definedName>
    <definedName name="ixRange1296">[20]Download!$P$422,[20]Download!$S$422,[20]Download!$V$422,[20]Download!$Y$422,[20]Download!$AB$422,[20]Download!$AE$422,[20]Download!$AH$422,[20]Download!$AK$422,[20]Download!$AN$422,[20]Download!$AQ$422</definedName>
    <definedName name="ixRange1297">[20]Download!$P$423,[20]Download!$S$423,[20]Download!$V$423,[20]Download!$Y$423,[20]Download!$AB$423,[20]Download!$AE$423,[20]Download!$AH$423,[20]Download!$AK$423,[20]Download!$AN$423,[20]Download!$AQ$423</definedName>
    <definedName name="ixRange1298">[20]Download!$P$424,[20]Download!$S$424,[20]Download!$V$424,[20]Download!$Y$424,[20]Download!$AB$424,[20]Download!$AE$424,[20]Download!$AH$424,[20]Download!$AK$424,[20]Download!$AN$424,[20]Download!$AQ$424</definedName>
    <definedName name="ixRange1299">[20]Download!$P$425,[20]Download!$S$425,[20]Download!$V$425,[20]Download!$Y$425,[20]Download!$AB$425,[20]Download!$AE$425,[20]Download!$AH$425,[20]Download!$AK$425,[20]Download!$AN$425,[20]Download!$AQ$425</definedName>
    <definedName name="ixRange13">#REF!</definedName>
    <definedName name="ixRange130">[20]Download!$O$138,[20]Download!$R$138,[20]Download!$U$138,[20]Download!$X$138,[20]Download!$AA$138,[20]Download!$AD$138,[20]Download!$AG$138,[20]Download!$AJ$138,[20]Download!$AM$138,[20]Download!$AP$138</definedName>
    <definedName name="ixRange1300">[20]Download!$P$426,[20]Download!$S$426,[20]Download!$V$426,[20]Download!$Y$426,[20]Download!$AB$426,[20]Download!$AE$426,[20]Download!$AH$426,[20]Download!$AK$426,[20]Download!$AN$426,[20]Download!$AQ$426</definedName>
    <definedName name="ixRange1301">[20]Download!$P$427,[20]Download!$S$427,[20]Download!$V$427,[20]Download!$Y$427,[20]Download!$AB$427,[20]Download!$AE$427,[20]Download!$AH$427,[20]Download!$AK$427,[20]Download!$AN$427,[20]Download!$AQ$427</definedName>
    <definedName name="ixRange1302">[20]Download!$P$428,[20]Download!$S$428,[20]Download!$V$428,[20]Download!$Y$428,[20]Download!$AB$428,[20]Download!$AE$428,[20]Download!$AH$428,[20]Download!$AK$428,[20]Download!$AN$428,[20]Download!$AQ$428</definedName>
    <definedName name="ixRange1303">[20]Download!$P$429,[20]Download!$S$429,[20]Download!$V$429,[20]Download!$Y$429,[20]Download!$AB$429,[20]Download!$AE$429,[20]Download!$AH$429,[20]Download!$AK$429,[20]Download!$AN$429,[20]Download!$AQ$429</definedName>
    <definedName name="ixRange1304">[20]Download!$P$430,[20]Download!$S$430,[20]Download!$V$430,[20]Download!$Y$430,[20]Download!$AB$430,[20]Download!$AE$430,[20]Download!$AH$430,[20]Download!$AK$430,[20]Download!$AN$430,[20]Download!$AQ$430</definedName>
    <definedName name="ixRange1305">[20]Download!$P$431,[20]Download!$S$431,[20]Download!$V$431,[20]Download!$Y$431,[20]Download!$AB$431,[20]Download!$AE$431,[20]Download!$AH$431,[20]Download!$AK$431,[20]Download!$AN$431,[20]Download!$AQ$431</definedName>
    <definedName name="ixRange1306">[20]Download!$P$432,[20]Download!$S$432,[20]Download!$V$432,[20]Download!$Y$432,[20]Download!$AB$432,[20]Download!$AE$432,[20]Download!$AH$432,[20]Download!$AK$432,[20]Download!$AN$432,[20]Download!$AQ$432</definedName>
    <definedName name="ixRange1307">[20]Download!$P$433,[20]Download!$S$433,[20]Download!$V$433,[20]Download!$Y$433,[20]Download!$AB$433,[20]Download!$AE$433,[20]Download!$AH$433,[20]Download!$AK$433,[20]Download!$AN$433,[20]Download!$AQ$433</definedName>
    <definedName name="ixRange1308">[20]Download!$P$434,[20]Download!$S$434,[20]Download!$V$434,[20]Download!$Y$434,[20]Download!$AB$434,[20]Download!$AE$434,[20]Download!$AH$434,[20]Download!$AK$434,[20]Download!$AN$434,[20]Download!$AQ$434</definedName>
    <definedName name="ixRange1309">[20]Download!$P$435,[20]Download!$S$435,[20]Download!$V$435,[20]Download!$Y$435,[20]Download!$AB$435,[20]Download!$AE$435,[20]Download!$AH$435,[20]Download!$AK$435,[20]Download!$AN$435,[20]Download!$AQ$435</definedName>
    <definedName name="ixRange131">[20]Download!$O$139,[20]Download!$R$139,[20]Download!$U$139,[20]Download!$X$139,[20]Download!$AA$139,[20]Download!$AD$139,[20]Download!$AG$139,[20]Download!$AJ$139,[20]Download!$AM$139,[20]Download!$AP$139</definedName>
    <definedName name="ixRange1310">[20]Download!$P$436,[20]Download!$S$436,[20]Download!$V$436,[20]Download!$Y$436,[20]Download!$AB$436,[20]Download!$AE$436,[20]Download!$AH$436,[20]Download!$AK$436,[20]Download!$AN$436,[20]Download!$AQ$436</definedName>
    <definedName name="ixRange1311">[20]Download!$P$437,[20]Download!$S$437,[20]Download!$V$437,[20]Download!$Y$437,[20]Download!$AB$437,[20]Download!$AE$437,[20]Download!$AH$437,[20]Download!$AK$437,[20]Download!$AN$437,[20]Download!$AQ$437</definedName>
    <definedName name="ixRange1312">[20]Download!$P$438,[20]Download!$S$438,[20]Download!$V$438,[20]Download!$Y$438,[20]Download!$AB$438,[20]Download!$AE$438,[20]Download!$AH$438,[20]Download!$AK$438,[20]Download!$AN$438,[20]Download!$AQ$438</definedName>
    <definedName name="ixRange1313">[20]Download!$P$439,[20]Download!$S$439,[20]Download!$V$439,[20]Download!$Y$439,[20]Download!$AB$439,[20]Download!$AE$439,[20]Download!$AH$439,[20]Download!$AK$439,[20]Download!$AN$439,[20]Download!$AQ$439</definedName>
    <definedName name="ixRange1314">[20]Download!$P$440,[20]Download!$S$440,[20]Download!$V$440,[20]Download!$Y$440,[20]Download!$AB$440,[20]Download!$AE$440,[20]Download!$AH$440,[20]Download!$AK$440,[20]Download!$AN$440,[20]Download!$AQ$440</definedName>
    <definedName name="ixRange1315">[20]Download!$P$441,[20]Download!$S$441,[20]Download!$V$441,[20]Download!$Y$441,[20]Download!$AB$441,[20]Download!$AE$441,[20]Download!$AH$441,[20]Download!$AK$441,[20]Download!$AN$441,[20]Download!$AQ$441</definedName>
    <definedName name="ixRange1316">[20]Download!$P$442,[20]Download!$S$442,[20]Download!$V$442,[20]Download!$Y$442,[20]Download!$AB$442,[20]Download!$AE$442,[20]Download!$AH$442,[20]Download!$AK$442,[20]Download!$AN$442,[20]Download!$AQ$442</definedName>
    <definedName name="ixRange1317">[20]Download!$P$443,[20]Download!$S$443,[20]Download!$V$443,[20]Download!$Y$443,[20]Download!$AB$443,[20]Download!$AE$443,[20]Download!$AH$443,[20]Download!$AK$443,[20]Download!$AN$443,[20]Download!$AQ$443</definedName>
    <definedName name="ixRange1318">[20]Download!$P$444,[20]Download!$S$444,[20]Download!$V$444,[20]Download!$Y$444,[20]Download!$AB$444,[20]Download!$AE$444,[20]Download!$AH$444,[20]Download!$AK$444,[20]Download!$AN$444,[20]Download!$AQ$444</definedName>
    <definedName name="ixRange1319">[20]Download!$P$445,[20]Download!$S$445,[20]Download!$V$445,[20]Download!$Y$445,[20]Download!$AB$445,[20]Download!$AE$445,[20]Download!$AH$445,[20]Download!$AK$445,[20]Download!$AN$445,[20]Download!$AQ$445</definedName>
    <definedName name="ixRange132">[20]Download!$O$140,[20]Download!$R$140,[20]Download!$U$140,[20]Download!$X$140,[20]Download!$AA$140,[20]Download!$AD$140,[20]Download!$AG$140,[20]Download!$AJ$140,[20]Download!$AM$140,[20]Download!$AP$140</definedName>
    <definedName name="ixRange1320">[20]Download!$P$446,[20]Download!$S$446,[20]Download!$V$446,[20]Download!$Y$446,[20]Download!$AB$446,[20]Download!$AE$446,[20]Download!$AH$446,[20]Download!$AK$446,[20]Download!$AN$446,[20]Download!$AQ$446</definedName>
    <definedName name="ixRange1321">[20]Download!$P$447,[20]Download!$S$447,[20]Download!$V$447,[20]Download!$Y$447,[20]Download!$AB$447,[20]Download!$AE$447,[20]Download!$AH$447,[20]Download!$AK$447,[20]Download!$AN$447,[20]Download!$AQ$447</definedName>
    <definedName name="ixRange1322">[20]Download!$P$448,[20]Download!$S$448,[20]Download!$V$448,[20]Download!$Y$448,[20]Download!$AB$448,[20]Download!$AE$448,[20]Download!$AH$448,[20]Download!$AK$448,[20]Download!$AN$448,[20]Download!$AQ$448</definedName>
    <definedName name="ixRange1323">[20]Download!$P$449,[20]Download!$S$449,[20]Download!$V$449,[20]Download!$Y$449,[20]Download!$AB$449,[20]Download!$AE$449,[20]Download!$AH$449,[20]Download!$AK$449,[20]Download!$AN$449,[20]Download!$AQ$449</definedName>
    <definedName name="ixRange1324">[20]Download!$P$450,[20]Download!$S$450,[20]Download!$V$450,[20]Download!$Y$450,[20]Download!$AB$450,[20]Download!$AE$450,[20]Download!$AH$450,[20]Download!$AK$450,[20]Download!$AN$450,[20]Download!$AQ$450</definedName>
    <definedName name="ixRange1325">[20]Download!$P$451,[20]Download!$S$451,[20]Download!$V$451,[20]Download!$Y$451,[20]Download!$AB$451,[20]Download!$AE$451,[20]Download!$AH$451,[20]Download!$AK$451,[20]Download!$AN$451,[20]Download!$AQ$451</definedName>
    <definedName name="ixRange1326">[20]Download!$P$452,[20]Download!$S$452,[20]Download!$V$452,[20]Download!$Y$452,[20]Download!$AB$452,[20]Download!$AE$452,[20]Download!$AH$452,[20]Download!$AK$452,[20]Download!$AN$452,[20]Download!$AQ$452</definedName>
    <definedName name="ixRange1327">[20]Download!$P$453,[20]Download!$S$453,[20]Download!$V$453,[20]Download!$Y$453,[20]Download!$AB$453,[20]Download!$AE$453,[20]Download!$AH$453,[20]Download!$AK$453,[20]Download!$AN$453,[20]Download!$AQ$453</definedName>
    <definedName name="ixRange1328">[20]Download!$P$454,[20]Download!$S$454,[20]Download!$V$454,[20]Download!$Y$454,[20]Download!$AB$454,[20]Download!$AE$454,[20]Download!$AH$454,[20]Download!$AK$454,[20]Download!$AN$454,[20]Download!$AQ$454</definedName>
    <definedName name="ixRange1329">[20]Download!$P$455,[20]Download!$S$455,[20]Download!$V$455,[20]Download!$Y$455,[20]Download!$AB$455,[20]Download!$AE$455,[20]Download!$AH$455,[20]Download!$AK$455,[20]Download!$AN$455,[20]Download!$AQ$455</definedName>
    <definedName name="ixRange133">[20]Download!$O$141,[20]Download!$R$141,[20]Download!$U$141,[20]Download!$X$141,[20]Download!$AA$141,[20]Download!$AD$141,[20]Download!$AG$141,[20]Download!$AJ$141,[20]Download!$AM$141,[20]Download!$AP$141</definedName>
    <definedName name="ixRange1330">[20]Download!$P$456,[20]Download!$S$456,[20]Download!$V$456,[20]Download!$Y$456,[20]Download!$AB$456,[20]Download!$AE$456,[20]Download!$AH$456,[20]Download!$AK$456,[20]Download!$AN$456,[20]Download!$AQ$456</definedName>
    <definedName name="ixRange1331">[20]Download!$P$457,[20]Download!$S$457,[20]Download!$V$457,[20]Download!$Y$457,[20]Download!$AB$457,[20]Download!$AE$457,[20]Download!$AH$457,[20]Download!$AK$457,[20]Download!$AN$457,[20]Download!$AQ$457</definedName>
    <definedName name="ixRange1332">[20]Download!$P$458,[20]Download!$S$458,[20]Download!$V$458,[20]Download!$Y$458,[20]Download!$AB$458,[20]Download!$AE$458,[20]Download!$AH$458,[20]Download!$AK$458,[20]Download!$AN$458,[20]Download!$AQ$458</definedName>
    <definedName name="ixRange1333">[20]Download!$P$459,[20]Download!$S$459,[20]Download!$V$459,[20]Download!$Y$459,[20]Download!$AB$459,[20]Download!$AE$459,[20]Download!$AH$459,[20]Download!$AK$459,[20]Download!$AN$459,[20]Download!$AQ$459</definedName>
    <definedName name="ixRange1334">[20]Download!$P$460,[20]Download!$S$460,[20]Download!$V$460,[20]Download!$Y$460,[20]Download!$AB$460,[20]Download!$AE$460,[20]Download!$AH$460,[20]Download!$AK$460,[20]Download!$AN$460,[20]Download!$AQ$460</definedName>
    <definedName name="ixRange1335">[20]Download!$P$461,[20]Download!$S$461,[20]Download!$V$461,[20]Download!$Y$461,[20]Download!$AB$461,[20]Download!$AE$461,[20]Download!$AH$461,[20]Download!$AK$461,[20]Download!$AN$461,[20]Download!$AQ$461</definedName>
    <definedName name="ixRange1336">[20]Download!$P$462,[20]Download!$S$462,[20]Download!$V$462,[20]Download!$Y$462,[20]Download!$AB$462,[20]Download!$AE$462,[20]Download!$AH$462,[20]Download!$AK$462,[20]Download!$AN$462,[20]Download!$AQ$462</definedName>
    <definedName name="ixRange1337">[20]Download!$P$463,[20]Download!$S$463,[20]Download!$V$463,[20]Download!$Y$463,[20]Download!$AB$463,[20]Download!$AE$463,[20]Download!$AH$463,[20]Download!$AK$463,[20]Download!$AN$463,[20]Download!$AQ$463</definedName>
    <definedName name="ixRange1338">[20]Download!$P$464,[20]Download!$S$464,[20]Download!$V$464,[20]Download!$Y$464,[20]Download!$AB$464,[20]Download!$AE$464,[20]Download!$AH$464,[20]Download!$AK$464,[20]Download!$AN$464,[20]Download!$AQ$464</definedName>
    <definedName name="ixRange1339">[20]Download!$P$465,[20]Download!$S$465,[20]Download!$V$465,[20]Download!$Y$465,[20]Download!$AB$465,[20]Download!$AE$465,[20]Download!$AH$465,[20]Download!$AK$465,[20]Download!$AN$465,[20]Download!$AQ$465</definedName>
    <definedName name="ixRange134">[20]Download!$O$142,[20]Download!$R$142,[20]Download!$U$142,[20]Download!$X$142,[20]Download!$AA$142,[20]Download!$AD$142,[20]Download!$AG$142,[20]Download!$AJ$142,[20]Download!$AM$142,[20]Download!$AP$142</definedName>
    <definedName name="ixRange1340">[20]Download!$P$466,[20]Download!$S$466,[20]Download!$V$466,[20]Download!$Y$466,[20]Download!$AB$466,[20]Download!$AE$466,[20]Download!$AH$466,[20]Download!$AK$466,[20]Download!$AN$466,[20]Download!$AQ$466</definedName>
    <definedName name="ixRange1341">[20]Download!$P$467,[20]Download!$S$467,[20]Download!$V$467,[20]Download!$Y$467,[20]Download!$AB$467,[20]Download!$AE$467,[20]Download!$AH$467,[20]Download!$AK$467,[20]Download!$AN$467,[20]Download!$AQ$467</definedName>
    <definedName name="ixRange1342">[20]Download!$P$468,[20]Download!$S$468,[20]Download!$V$468,[20]Download!$Y$468,[20]Download!$AB$468,[20]Download!$AE$468,[20]Download!$AH$468,[20]Download!$AK$468,[20]Download!$AN$468,[20]Download!$AQ$468</definedName>
    <definedName name="ixRange1343">[20]Download!$P$469,[20]Download!$S$469,[20]Download!$V$469,[20]Download!$Y$469,[20]Download!$AB$469,[20]Download!$AE$469,[20]Download!$AH$469,[20]Download!$AK$469,[20]Download!$AN$469,[20]Download!$AQ$469</definedName>
    <definedName name="ixRange1344">[20]Download!$P$470,[20]Download!$S$470,[20]Download!$V$470,[20]Download!$Y$470,[20]Download!$AB$470,[20]Download!$AE$470,[20]Download!$AH$470,[20]Download!$AK$470,[20]Download!$AN$470,[20]Download!$AQ$470</definedName>
    <definedName name="ixRange1345">[20]Download!$P$471,[20]Download!$S$471,[20]Download!$V$471,[20]Download!$Y$471,[20]Download!$AB$471,[20]Download!$AE$471,[20]Download!$AH$471,[20]Download!$AK$471,[20]Download!$AN$471,[20]Download!$AQ$471</definedName>
    <definedName name="ixRange1346">[20]Download!$P$472,[20]Download!$S$472,[20]Download!$V$472,[20]Download!$Y$472,[20]Download!$AB$472,[20]Download!$AE$472,[20]Download!$AH$472,[20]Download!$AK$472,[20]Download!$AN$472,[20]Download!$AQ$472</definedName>
    <definedName name="ixRange1347">[20]Download!$P$473,[20]Download!$S$473,[20]Download!$V$473,[20]Download!$Y$473,[20]Download!$AB$473,[20]Download!$AE$473,[20]Download!$AH$473,[20]Download!$AK$473,[20]Download!$AN$473,[20]Download!$AQ$473</definedName>
    <definedName name="ixRange1348">[20]Download!$P$474,[20]Download!$S$474,[20]Download!$V$474,[20]Download!$Y$474,[20]Download!$AB$474,[20]Download!$AE$474,[20]Download!$AH$474,[20]Download!$AK$474,[20]Download!$AN$474,[20]Download!$AQ$474</definedName>
    <definedName name="ixRange1349">[20]Download!$P$475,[20]Download!$S$475,[20]Download!$V$475,[20]Download!$Y$475,[20]Download!$AB$475,[20]Download!$AE$475,[20]Download!$AH$475,[20]Download!$AK$475,[20]Download!$AN$475,[20]Download!$AQ$475</definedName>
    <definedName name="ixRange135">[20]Download!$O$143,[20]Download!$R$143,[20]Download!$U$143,[20]Download!$X$143,[20]Download!$AA$143,[20]Download!$AD$143,[20]Download!$AG$143,[20]Download!$AJ$143,[20]Download!$AM$143,[20]Download!$AP$143</definedName>
    <definedName name="ixRange1350">[20]Download!$P$476,[20]Download!$S$476,[20]Download!$V$476,[20]Download!$Y$476,[20]Download!$AB$476,[20]Download!$AE$476,[20]Download!$AH$476,[20]Download!$AK$476,[20]Download!$AN$476,[20]Download!$AQ$476</definedName>
    <definedName name="ixRange1351">[20]Download!$P$477,[20]Download!$S$477,[20]Download!$V$477,[20]Download!$Y$477,[20]Download!$AB$477,[20]Download!$AE$477,[20]Download!$AH$477,[20]Download!$AK$477,[20]Download!$AN$477,[20]Download!$AQ$477</definedName>
    <definedName name="ixRange1352">[20]Download!$P$478,[20]Download!$S$478,[20]Download!$V$478,[20]Download!$Y$478,[20]Download!$AB$478,[20]Download!$AE$478,[20]Download!$AH$478,[20]Download!$AK$478,[20]Download!$AN$478,[20]Download!$AQ$478</definedName>
    <definedName name="ixRange1353">[20]Download!$P$479,[20]Download!$S$479,[20]Download!$V$479,[20]Download!$Y$479,[20]Download!$AB$479,[20]Download!$AE$479,[20]Download!$AH$479,[20]Download!$AK$479,[20]Download!$AN$479,[20]Download!$AQ$479</definedName>
    <definedName name="ixRange1354">[20]Download!$P$480,[20]Download!$S$480,[20]Download!$V$480,[20]Download!$Y$480,[20]Download!$AB$480,[20]Download!$AE$480,[20]Download!$AH$480,[20]Download!$AK$480,[20]Download!$AN$480,[20]Download!$AQ$480</definedName>
    <definedName name="ixRange1355">[20]Download!$P$481,[20]Download!$S$481,[20]Download!$V$481,[20]Download!$Y$481,[20]Download!$AB$481,[20]Download!$AE$481,[20]Download!$AH$481,[20]Download!$AK$481,[20]Download!$AN$481,[20]Download!$AQ$481</definedName>
    <definedName name="ixRange1356">[20]Download!$P$482,[20]Download!$S$482,[20]Download!$V$482,[20]Download!$Y$482,[20]Download!$AB$482,[20]Download!$AE$482,[20]Download!$AH$482,[20]Download!$AK$482,[20]Download!$AN$482,[20]Download!$AQ$482</definedName>
    <definedName name="ixRange1357">[20]Download!$P$483,[20]Download!$S$483,[20]Download!$V$483,[20]Download!$Y$483,[20]Download!$AB$483,[20]Download!$AE$483,[20]Download!$AH$483,[20]Download!$AK$483,[20]Download!$AN$483,[20]Download!$AQ$483</definedName>
    <definedName name="ixRange1358">[20]Download!$P$484,[20]Download!$S$484,[20]Download!$V$484,[20]Download!$Y$484,[20]Download!$AB$484,[20]Download!$AE$484,[20]Download!$AH$484,[20]Download!$AK$484,[20]Download!$AN$484,[20]Download!$AQ$484</definedName>
    <definedName name="ixRange1359">[20]Download!$P$485,[20]Download!$S$485,[20]Download!$V$485,[20]Download!$Y$485,[20]Download!$AB$485,[20]Download!$AE$485,[20]Download!$AH$485,[20]Download!$AK$485,[20]Download!$AN$485,[20]Download!$AQ$485</definedName>
    <definedName name="ixRange136">[20]Download!$O$144,[20]Download!$R$144,[20]Download!$U$144,[20]Download!$X$144,[20]Download!$AA$144,[20]Download!$AD$144,[20]Download!$AG$144,[20]Download!$AJ$144,[20]Download!$AM$144,[20]Download!$AP$144</definedName>
    <definedName name="ixRange1360">[20]Download!$P$486,[20]Download!$S$486,[20]Download!$V$486,[20]Download!$Y$486,[20]Download!$AB$486,[20]Download!$AE$486,[20]Download!$AH$486,[20]Download!$AK$486,[20]Download!$AN$486,[20]Download!$AQ$486</definedName>
    <definedName name="ixRange1361">[20]Download!$P$487,[20]Download!$S$487,[20]Download!$V$487,[20]Download!$Y$487,[20]Download!$AB$487,[20]Download!$AE$487,[20]Download!$AH$487,[20]Download!$AK$487,[20]Download!$AN$487,[20]Download!$AQ$487</definedName>
    <definedName name="ixRange1362">[20]Download!$P$488,[20]Download!$S$488,[20]Download!$V$488,[20]Download!$Y$488,[20]Download!$AB$488,[20]Download!$AE$488,[20]Download!$AH$488,[20]Download!$AK$488,[20]Download!$AN$488,[20]Download!$AQ$488</definedName>
    <definedName name="ixRange1363">[20]Download!$P$489,[20]Download!$S$489,[20]Download!$V$489,[20]Download!$Y$489,[20]Download!$AB$489,[20]Download!$AE$489,[20]Download!$AH$489,[20]Download!$AK$489,[20]Download!$AN$489,[20]Download!$AQ$489</definedName>
    <definedName name="ixRange1364">[20]Download!$P$490,[20]Download!$S$490,[20]Download!$V$490,[20]Download!$Y$490,[20]Download!$AB$490,[20]Download!$AE$490,[20]Download!$AH$490,[20]Download!$AK$490,[20]Download!$AN$490,[20]Download!$AQ$490</definedName>
    <definedName name="ixRange1365">[20]Download!$P$491,[20]Download!$S$491,[20]Download!$V$491,[20]Download!$Y$491,[20]Download!$AB$491,[20]Download!$AE$491,[20]Download!$AH$491,[20]Download!$AK$491,[20]Download!$AN$491,[20]Download!$AQ$491</definedName>
    <definedName name="ixRange1366">[20]Download!$P$492,[20]Download!$S$492,[20]Download!$V$492,[20]Download!$Y$492,[20]Download!$AB$492,[20]Download!$AE$492,[20]Download!$AH$492,[20]Download!$AK$492,[20]Download!$AN$492,[20]Download!$AQ$492</definedName>
    <definedName name="ixRange1367">[20]Download!$P$493,[20]Download!$S$493,[20]Download!$V$493,[20]Download!$Y$493,[20]Download!$AB$493,[20]Download!$AE$493,[20]Download!$AH$493,[20]Download!$AK$493,[20]Download!$AN$493,[20]Download!$AQ$493</definedName>
    <definedName name="ixRange1368">[20]Download!$P$494,[20]Download!$S$494,[20]Download!$V$494,[20]Download!$Y$494,[20]Download!$AB$494,[20]Download!$AE$494,[20]Download!$AH$494,[20]Download!$AK$494,[20]Download!$AN$494,[20]Download!$AQ$494</definedName>
    <definedName name="ixRange1369">[20]Download!$P$495,[20]Download!$S$495,[20]Download!$V$495,[20]Download!$Y$495,[20]Download!$AB$495,[20]Download!$AE$495,[20]Download!$AH$495,[20]Download!$AK$495,[20]Download!$AN$495,[20]Download!$AQ$495</definedName>
    <definedName name="ixRange137">[20]Download!$O$145,[20]Download!$R$145,[20]Download!$U$145,[20]Download!$X$145,[20]Download!$AA$145,[20]Download!$AD$145,[20]Download!$AG$145,[20]Download!$AJ$145,[20]Download!$AM$145,[20]Download!$AP$145</definedName>
    <definedName name="ixRange1370">[20]Download!$P$496,[20]Download!$S$496,[20]Download!$V$496,[20]Download!$Y$496,[20]Download!$AB$496,[20]Download!$AE$496,[20]Download!$AH$496,[20]Download!$AK$496,[20]Download!$AN$496,[20]Download!$AQ$496</definedName>
    <definedName name="ixRange1371">[20]Download!$P$497,[20]Download!$S$497,[20]Download!$V$497,[20]Download!$Y$497,[20]Download!$AB$497,[20]Download!$AE$497,[20]Download!$AH$497,[20]Download!$AK$497,[20]Download!$AN$497,[20]Download!$AQ$497</definedName>
    <definedName name="ixRange1372">[20]Download!$P$498,[20]Download!$S$498,[20]Download!$V$498,[20]Download!$Y$498,[20]Download!$AB$498,[20]Download!$AE$498,[20]Download!$AH$498,[20]Download!$AK$498,[20]Download!$AN$498,[20]Download!$AQ$498</definedName>
    <definedName name="ixRange1373">[20]Download!$P$499,[20]Download!$S$499,[20]Download!$V$499,[20]Download!$Y$499,[20]Download!$AB$499,[20]Download!$AE$499,[20]Download!$AH$499,[20]Download!$AK$499,[20]Download!$AN$499,[20]Download!$AQ$499</definedName>
    <definedName name="ixRange1374">[20]Download!$P$500,[20]Download!$S$500,[20]Download!$V$500,[20]Download!$Y$500,[20]Download!$AB$500,[20]Download!$AE$500,[20]Download!$AH$500,[20]Download!$AK$500,[20]Download!$AN$500,[20]Download!$AQ$500</definedName>
    <definedName name="ixRange1375">[20]Download!$P$501,[20]Download!$S$501,[20]Download!$V$501,[20]Download!$Y$501,[20]Download!$AB$501,[20]Download!$AE$501,[20]Download!$AH$501,[20]Download!$AK$501,[20]Download!$AN$501,[20]Download!$AQ$501</definedName>
    <definedName name="ixRange1376">[20]Download!$P$502,[20]Download!$S$502,[20]Download!$V$502,[20]Download!$Y$502,[20]Download!$AB$502,[20]Download!$AE$502,[20]Download!$AH$502,[20]Download!$AK$502,[20]Download!$AN$502,[20]Download!$AQ$502</definedName>
    <definedName name="ixRange1377">[20]Download!$P$503,[20]Download!$S$503,[20]Download!$V$503,[20]Download!$Y$503,[20]Download!$AB$503,[20]Download!$AE$503,[20]Download!$AH$503,[20]Download!$AK$503,[20]Download!$AN$503,[20]Download!$AQ$503</definedName>
    <definedName name="ixRange1378">[20]Download!$P$504,[20]Download!$S$504,[20]Download!$V$504,[20]Download!$Y$504,[20]Download!$AB$504,[20]Download!$AE$504,[20]Download!$AH$504,[20]Download!$AK$504,[20]Download!$AN$504,[20]Download!$AQ$504</definedName>
    <definedName name="ixRange1379">[20]Download!$P$505,[20]Download!$S$505,[20]Download!$V$505,[20]Download!$Y$505,[20]Download!$AB$505,[20]Download!$AE$505,[20]Download!$AH$505,[20]Download!$AK$505,[20]Download!$AN$505,[20]Download!$AQ$505</definedName>
    <definedName name="ixRange138">[20]Download!$O$146,[20]Download!$R$146,[20]Download!$U$146,[20]Download!$X$146,[20]Download!$AA$146,[20]Download!$AD$146,[20]Download!$AG$146,[20]Download!$AJ$146,[20]Download!$AM$146,[20]Download!$AP$146</definedName>
    <definedName name="ixRange1380">[20]Download!$P$506,[20]Download!$S$506,[20]Download!$V$506,[20]Download!$Y$506,[20]Download!$AB$506,[20]Download!$AE$506,[20]Download!$AH$506,[20]Download!$AK$506,[20]Download!$AN$506,[20]Download!$AQ$506</definedName>
    <definedName name="ixRange1381">[20]Download!$P$507,[20]Download!$S$507,[20]Download!$V$507,[20]Download!$Y$507,[20]Download!$AB$507,[20]Download!$AE$507,[20]Download!$AH$507,[20]Download!$AK$507,[20]Download!$AN$507,[20]Download!$AQ$507</definedName>
    <definedName name="ixRange1382">[20]Download!$P$508,[20]Download!$S$508,[20]Download!$V$508,[20]Download!$Y$508,[20]Download!$AB$508,[20]Download!$AE$508,[20]Download!$AH$508,[20]Download!$AK$508,[20]Download!$AN$508,[20]Download!$AQ$508</definedName>
    <definedName name="ixRange1383">[20]Download!$P$509,[20]Download!$S$509,[20]Download!$V$509,[20]Download!$Y$509,[20]Download!$AB$509,[20]Download!$AE$509,[20]Download!$AH$509,[20]Download!$AK$509,[20]Download!$AN$509,[20]Download!$AQ$509</definedName>
    <definedName name="ixRange1384">[20]Download!$P$510,[20]Download!$S$510,[20]Download!$V$510,[20]Download!$Y$510,[20]Download!$AB$510,[20]Download!$AE$510,[20]Download!$AH$510,[20]Download!$AK$510,[20]Download!$AN$510,[20]Download!$AQ$510</definedName>
    <definedName name="ixRange1385">[20]Download!$P$511,[20]Download!$S$511,[20]Download!$V$511,[20]Download!$Y$511,[20]Download!$AB$511,[20]Download!$AE$511,[20]Download!$AH$511,[20]Download!$AK$511,[20]Download!$AN$511,[20]Download!$AQ$511</definedName>
    <definedName name="ixRange1386">[20]Download!$P$512,[20]Download!$S$512,[20]Download!$V$512,[20]Download!$Y$512,[20]Download!$AB$512,[20]Download!$AE$512,[20]Download!$AH$512,[20]Download!$AK$512,[20]Download!$AN$512,[20]Download!$AQ$512</definedName>
    <definedName name="ixRange1387">[20]Download!$P$513,[20]Download!$S$513,[20]Download!$V$513,[20]Download!$Y$513,[20]Download!$AB$513,[20]Download!$AE$513,[20]Download!$AH$513,[20]Download!$AK$513,[20]Download!$AN$513,[20]Download!$AQ$513</definedName>
    <definedName name="ixRange1388">[20]Download!$P$514,[20]Download!$S$514,[20]Download!$V$514,[20]Download!$Y$514,[20]Download!$AB$514,[20]Download!$AE$514,[20]Download!$AH$514,[20]Download!$AK$514,[20]Download!$AN$514,[20]Download!$AQ$514</definedName>
    <definedName name="ixRange1389">[20]Download!$P$515,[20]Download!$S$515,[20]Download!$V$515,[20]Download!$Y$515,[20]Download!$AB$515,[20]Download!$AE$515,[20]Download!$AH$515,[20]Download!$AK$515,[20]Download!$AN$515,[20]Download!$AQ$515</definedName>
    <definedName name="ixRange139">[20]Download!$O$147,[20]Download!$R$147,[20]Download!$U$147,[20]Download!$X$147,[20]Download!$AA$147,[20]Download!$AD$147,[20]Download!$AG$147,[20]Download!$AJ$147,[20]Download!$AM$147,[20]Download!$AP$147</definedName>
    <definedName name="ixRange1390">[20]Download!$P$516,[20]Download!$S$516,[20]Download!$V$516,[20]Download!$Y$516,[20]Download!$AB$516,[20]Download!$AE$516,[20]Download!$AH$516,[20]Download!$AK$516,[20]Download!$AN$516,[20]Download!$AQ$516</definedName>
    <definedName name="ixRange1391">[20]Download!$P$517,[20]Download!$S$517,[20]Download!$V$517,[20]Download!$Y$517,[20]Download!$AB$517,[20]Download!$AE$517,[20]Download!$AH$517,[20]Download!$AK$517,[20]Download!$AN$517,[20]Download!$AQ$517</definedName>
    <definedName name="ixRange1392">[20]Download!$P$518,[20]Download!$S$518,[20]Download!$V$518,[20]Download!$Y$518,[20]Download!$AB$518,[20]Download!$AE$518,[20]Download!$AH$518,[20]Download!$AK$518,[20]Download!$AN$518,[20]Download!$AQ$518</definedName>
    <definedName name="ixRange1393">[20]Download!$P$519,[20]Download!$S$519,[20]Download!$V$519,[20]Download!$Y$519,[20]Download!$AB$519,[20]Download!$AE$519,[20]Download!$AH$519,[20]Download!$AK$519,[20]Download!$AN$519,[20]Download!$AQ$519</definedName>
    <definedName name="ixRange1394">[20]Download!$P$520,[20]Download!$S$520,[20]Download!$V$520,[20]Download!$Y$520,[20]Download!$AB$520,[20]Download!$AE$520,[20]Download!$AH$520,[20]Download!$AK$520,[20]Download!$AN$520,[20]Download!$AQ$520</definedName>
    <definedName name="ixRange1395">[20]Download!$P$521,[20]Download!$S$521,[20]Download!$V$521,[20]Download!$Y$521,[20]Download!$AB$521,[20]Download!$AE$521,[20]Download!$AH$521,[20]Download!$AK$521,[20]Download!$AN$521,[20]Download!$AQ$521</definedName>
    <definedName name="ixRange1396">[20]Download!$P$522,[20]Download!$S$522,[20]Download!$V$522,[20]Download!$Y$522,[20]Download!$AB$522,[20]Download!$AE$522,[20]Download!$AH$522,[20]Download!$AK$522,[20]Download!$AN$522,[20]Download!$AQ$522</definedName>
    <definedName name="ixRange1397">[20]Download!$P$523,[20]Download!$S$523,[20]Download!$V$523,[20]Download!$Y$523,[20]Download!$AB$523,[20]Download!$AE$523,[20]Download!$AH$523,[20]Download!$AK$523,[20]Download!$AN$523,[20]Download!$AQ$523</definedName>
    <definedName name="ixRange1398">[20]Download!$P$524,[20]Download!$S$524,[20]Download!$V$524,[20]Download!$Y$524,[20]Download!$AB$524,[20]Download!$AE$524,[20]Download!$AH$524,[20]Download!$AK$524,[20]Download!$AN$524,[20]Download!$AQ$524</definedName>
    <definedName name="ixRange1399">[20]Download!$P$525,[20]Download!$S$525,[20]Download!$V$525,[20]Download!$Y$525,[20]Download!$AB$525,[20]Download!$AE$525,[20]Download!$AH$525,[20]Download!$AK$525,[20]Download!$AN$525,[20]Download!$AQ$525</definedName>
    <definedName name="ixRange14">#REF!</definedName>
    <definedName name="ixRange140">[20]Download!$O$148,[20]Download!$R$148,[20]Download!$U$148,[20]Download!$X$148,[20]Download!$AA$148,[20]Download!$AD$148,[20]Download!$AG$148,[20]Download!$AJ$148,[20]Download!$AM$148,[20]Download!$AP$148</definedName>
    <definedName name="ixRange1400">[20]Download!$P$526,[20]Download!$S$526,[20]Download!$V$526,[20]Download!$Y$526,[20]Download!$AB$526,[20]Download!$AE$526,[20]Download!$AH$526,[20]Download!$AK$526,[20]Download!$AN$526,[20]Download!$AQ$526</definedName>
    <definedName name="ixRange1401">[20]Download!$P$527,[20]Download!$S$527,[20]Download!$V$527,[20]Download!$Y$527,[20]Download!$AB$527,[20]Download!$AE$527,[20]Download!$AH$527,[20]Download!$AK$527,[20]Download!$AN$527,[20]Download!$AQ$527</definedName>
    <definedName name="ixRange1402">[20]Download!$P$528,[20]Download!$S$528,[20]Download!$V$528,[20]Download!$Y$528,[20]Download!$AB$528,[20]Download!$AE$528,[20]Download!$AH$528,[20]Download!$AK$528,[20]Download!$AN$528,[20]Download!$AQ$528</definedName>
    <definedName name="ixRange1403">[20]Download!$P$529,[20]Download!$S$529,[20]Download!$V$529,[20]Download!$Y$529,[20]Download!$AB$529,[20]Download!$AE$529,[20]Download!$AH$529,[20]Download!$AK$529,[20]Download!$AN$529,[20]Download!$AQ$529</definedName>
    <definedName name="ixRange1404">[20]Download!$P$530,[20]Download!$S$530,[20]Download!$V$530,[20]Download!$Y$530,[20]Download!$AB$530,[20]Download!$AE$530,[20]Download!$AH$530,[20]Download!$AK$530,[20]Download!$AN$530,[20]Download!$AQ$530</definedName>
    <definedName name="ixRange1405">[20]Download!$P$531,[20]Download!$S$531,[20]Download!$V$531,[20]Download!$Y$531,[20]Download!$AB$531,[20]Download!$AE$531,[20]Download!$AH$531,[20]Download!$AK$531,[20]Download!$AN$531,[20]Download!$AQ$531</definedName>
    <definedName name="ixRange1406">[20]Download!$P$532,[20]Download!$S$532,[20]Download!$V$532,[20]Download!$Y$532,[20]Download!$AB$532,[20]Download!$AE$532,[20]Download!$AH$532,[20]Download!$AK$532,[20]Download!$AN$532,[20]Download!$AQ$532</definedName>
    <definedName name="ixRange1407">[20]Download!$P$533,[20]Download!$S$533,[20]Download!$V$533,[20]Download!$Y$533,[20]Download!$AB$533,[20]Download!$AE$533,[20]Download!$AH$533,[20]Download!$AK$533,[20]Download!$AN$533,[20]Download!$AQ$533</definedName>
    <definedName name="ixRange1408">[20]Download!$P$534,[20]Download!$S$534,[20]Download!$V$534,[20]Download!$Y$534,[20]Download!$AB$534,[20]Download!$AE$534,[20]Download!$AH$534,[20]Download!$AK$534,[20]Download!$AN$534,[20]Download!$AQ$534</definedName>
    <definedName name="ixRange1409">[20]Download!$P$535,[20]Download!$S$535,[20]Download!$V$535,[20]Download!$Y$535,[20]Download!$AB$535,[20]Download!$AE$535,[20]Download!$AH$535,[20]Download!$AK$535,[20]Download!$AN$535,[20]Download!$AQ$535</definedName>
    <definedName name="ixRange141">[20]Download!$O$149,[20]Download!$R$149,[20]Download!$U$149,[20]Download!$X$149,[20]Download!$AA$149,[20]Download!$AD$149,[20]Download!$AG$149,[20]Download!$AJ$149,[20]Download!$AM$149,[20]Download!$AP$149</definedName>
    <definedName name="ixRange1410">[20]Download!$P$536,[20]Download!$S$536,[20]Download!$V$536,[20]Download!$Y$536,[20]Download!$AB$536,[20]Download!$AE$536,[20]Download!$AH$536,[20]Download!$AK$536,[20]Download!$AN$536,[20]Download!$AQ$536</definedName>
    <definedName name="ixRange1411">[20]Download!$P$537,[20]Download!$S$537,[20]Download!$V$537,[20]Download!$Y$537,[20]Download!$AB$537,[20]Download!$AE$537,[20]Download!$AH$537,[20]Download!$AK$537,[20]Download!$AN$537,[20]Download!$AQ$537</definedName>
    <definedName name="ixRange1412">[20]Download!$P$538,[20]Download!$S$538,[20]Download!$V$538,[20]Download!$Y$538,[20]Download!$AB$538,[20]Download!$AE$538,[20]Download!$AH$538,[20]Download!$AK$538,[20]Download!$AN$538,[20]Download!$AQ$538</definedName>
    <definedName name="ixRange1413">[20]Download!$P$539,[20]Download!$S$539,[20]Download!$V$539,[20]Download!$Y$539,[20]Download!$AB$539,[20]Download!$AE$539,[20]Download!$AH$539,[20]Download!$AK$539,[20]Download!$AN$539,[20]Download!$AQ$539</definedName>
    <definedName name="ixRange1414">[20]Download!$P$540,[20]Download!$S$540,[20]Download!$V$540,[20]Download!$Y$540,[20]Download!$AB$540,[20]Download!$AE$540,[20]Download!$AH$540,[20]Download!$AK$540,[20]Download!$AN$540,[20]Download!$AQ$540</definedName>
    <definedName name="ixRange1415">[20]Download!$P$541,[20]Download!$S$541,[20]Download!$V$541,[20]Download!$Y$541,[20]Download!$AB$541,[20]Download!$AE$541,[20]Download!$AH$541,[20]Download!$AK$541,[20]Download!$AN$541,[20]Download!$AQ$541</definedName>
    <definedName name="ixRange1416">[20]Download!$P$542,[20]Download!$S$542,[20]Download!$V$542,[20]Download!$Y$542,[20]Download!$AB$542,[20]Download!$AE$542,[20]Download!$AH$542,[20]Download!$AK$542,[20]Download!$AN$542,[20]Download!$AQ$542</definedName>
    <definedName name="ixRange1417">[20]Download!$P$543,[20]Download!$S$543,[20]Download!$V$543,[20]Download!$Y$543,[20]Download!$AB$543,[20]Download!$AE$543,[20]Download!$AH$543,[20]Download!$AK$543,[20]Download!$AN$543,[20]Download!$AQ$543</definedName>
    <definedName name="ixRange1418">[20]Download!$P$544,[20]Download!$S$544,[20]Download!$V$544,[20]Download!$Y$544,[20]Download!$AB$544,[20]Download!$AE$544,[20]Download!$AH$544,[20]Download!$AK$544,[20]Download!$AN$544,[20]Download!$AQ$544</definedName>
    <definedName name="ixRange1419">[20]Download!$P$545,[20]Download!$S$545,[20]Download!$V$545,[20]Download!$Y$545,[20]Download!$AB$545,[20]Download!$AE$545,[20]Download!$AH$545,[20]Download!$AK$545,[20]Download!$AN$545,[20]Download!$AQ$545</definedName>
    <definedName name="ixRange142">[20]Download!$O$150,[20]Download!$R$150,[20]Download!$U$150,[20]Download!$X$150,[20]Download!$AA$150,[20]Download!$AD$150,[20]Download!$AG$150,[20]Download!$AJ$150,[20]Download!$AM$150,[20]Download!$AP$150</definedName>
    <definedName name="ixRange1420">[20]Download!$P$546,[20]Download!$S$546,[20]Download!$V$546,[20]Download!$Y$546,[20]Download!$AB$546,[20]Download!$AE$546,[20]Download!$AH$546,[20]Download!$AK$546,[20]Download!$AN$546,[20]Download!$AQ$546</definedName>
    <definedName name="ixRange1421">[20]Download!$P$547,[20]Download!$S$547,[20]Download!$V$547,[20]Download!$Y$547,[20]Download!$AB$547,[20]Download!$AE$547,[20]Download!$AH$547,[20]Download!$AK$547,[20]Download!$AN$547,[20]Download!$AQ$547</definedName>
    <definedName name="ixRange1422">[20]Download!$P$548,[20]Download!$S$548,[20]Download!$V$548,[20]Download!$Y$548,[20]Download!$AB$548,[20]Download!$AE$548,[20]Download!$AH$548,[20]Download!$AK$548,[20]Download!$AN$548,[20]Download!$AQ$548</definedName>
    <definedName name="ixRange1423">[20]Download!$P$549,[20]Download!$S$549,[20]Download!$V$549,[20]Download!$Y$549,[20]Download!$AB$549,[20]Download!$AE$549,[20]Download!$AH$549,[20]Download!$AK$549,[20]Download!$AN$549,[20]Download!$AQ$549</definedName>
    <definedName name="ixRange1424">[20]Download!$P$550,[20]Download!$S$550,[20]Download!$V$550,[20]Download!$Y$550,[20]Download!$AB$550,[20]Download!$AE$550,[20]Download!$AH$550,[20]Download!$AK$550,[20]Download!$AN$550,[20]Download!$AQ$550</definedName>
    <definedName name="ixRange1425">[20]Download!$P$551,[20]Download!$S$551,[20]Download!$V$551,[20]Download!$Y$551,[20]Download!$AB$551,[20]Download!$AE$551,[20]Download!$AH$551,[20]Download!$AK$551,[20]Download!$AN$551,[20]Download!$AQ$551</definedName>
    <definedName name="ixRange1426">[20]Download!$P$552,[20]Download!$S$552,[20]Download!$V$552,[20]Download!$Y$552,[20]Download!$AB$552,[20]Download!$AE$552,[20]Download!$AH$552,[20]Download!$AK$552,[20]Download!$AN$552,[20]Download!$AQ$552</definedName>
    <definedName name="ixRange1427">[20]Download!$P$553,[20]Download!$S$553,[20]Download!$V$553,[20]Download!$Y$553,[20]Download!$AB$553,[20]Download!$AE$553,[20]Download!$AH$553,[20]Download!$AK$553,[20]Download!$AN$553,[20]Download!$AQ$553</definedName>
    <definedName name="ixRange1428">[20]Download!$P$554,[20]Download!$S$554,[20]Download!$V$554,[20]Download!$Y$554,[20]Download!$AB$554,[20]Download!$AE$554,[20]Download!$AH$554,[20]Download!$AK$554,[20]Download!$AN$554,[20]Download!$AQ$554</definedName>
    <definedName name="ixRange1429">[20]Download!$P$555,[20]Download!$S$555,[20]Download!$V$555,[20]Download!$Y$555,[20]Download!$AB$555,[20]Download!$AE$555,[20]Download!$AH$555,[20]Download!$AK$555,[20]Download!$AN$555,[20]Download!$AQ$555</definedName>
    <definedName name="ixRange143">[20]Download!$O$151,[20]Download!$R$151,[20]Download!$U$151,[20]Download!$X$151,[20]Download!$AA$151,[20]Download!$AD$151,[20]Download!$AG$151,[20]Download!$AJ$151,[20]Download!$AM$151,[20]Download!$AP$151</definedName>
    <definedName name="ixRange1430">[20]Download!$P$556,[20]Download!$S$556,[20]Download!$V$556,[20]Download!$Y$556,[20]Download!$AB$556,[20]Download!$AE$556,[20]Download!$AH$556,[20]Download!$AK$556,[20]Download!$AN$556,[20]Download!$AQ$556</definedName>
    <definedName name="ixRange1431">[20]Download!$P$557,[20]Download!$S$557,[20]Download!$V$557,[20]Download!$Y$557,[20]Download!$AB$557,[20]Download!$AE$557,[20]Download!$AH$557,[20]Download!$AK$557,[20]Download!$AN$557,[20]Download!$AQ$557</definedName>
    <definedName name="ixRange1432">[20]Download!$P$558,[20]Download!$S$558,[20]Download!$V$558,[20]Download!$Y$558,[20]Download!$AB$558,[20]Download!$AE$558,[20]Download!$AH$558,[20]Download!$AK$558,[20]Download!$AN$558,[20]Download!$AQ$558</definedName>
    <definedName name="ixRange1433">[20]Download!$P$559,[20]Download!$S$559,[20]Download!$V$559,[20]Download!$Y$559,[20]Download!$AB$559,[20]Download!$AE$559,[20]Download!$AH$559,[20]Download!$AK$559,[20]Download!$AN$559,[20]Download!$AQ$559</definedName>
    <definedName name="ixRange1434">[20]Download!$P$560,[20]Download!$S$560,[20]Download!$V$560,[20]Download!$Y$560,[20]Download!$AB$560,[20]Download!$AE$560,[20]Download!$AH$560,[20]Download!$AK$560,[20]Download!$AN$560,[20]Download!$AQ$560</definedName>
    <definedName name="ixRange1435">[20]Download!$P$561,[20]Download!$S$561,[20]Download!$V$561,[20]Download!$Y$561,[20]Download!$AB$561,[20]Download!$AE$561,[20]Download!$AH$561,[20]Download!$AK$561,[20]Download!$AN$561,[20]Download!$AQ$561</definedName>
    <definedName name="ixRange1436">[20]Download!$P$562,[20]Download!$S$562,[20]Download!$V$562,[20]Download!$Y$562,[20]Download!$AB$562,[20]Download!$AE$562,[20]Download!$AH$562,[20]Download!$AK$562,[20]Download!$AN$562,[20]Download!$AQ$562</definedName>
    <definedName name="ixRange1437">[20]Download!$P$563,[20]Download!$S$563,[20]Download!$V$563,[20]Download!$Y$563,[20]Download!$AB$563,[20]Download!$AE$563,[20]Download!$AH$563,[20]Download!$AK$563,[20]Download!$AN$563,[20]Download!$AQ$563</definedName>
    <definedName name="ixRange1438">[20]Download!$P$564,[20]Download!$S$564,[20]Download!$V$564,[20]Download!$Y$564,[20]Download!$AB$564,[20]Download!$AE$564,[20]Download!$AH$564,[20]Download!$AK$564,[20]Download!$AN$564,[20]Download!$AQ$564</definedName>
    <definedName name="ixRange1439">[20]Download!$P$565,[20]Download!$S$565,[20]Download!$V$565,[20]Download!$Y$565,[20]Download!$AB$565,[20]Download!$AE$565,[20]Download!$AH$565,[20]Download!$AK$565,[20]Download!$AN$565,[20]Download!$AQ$565</definedName>
    <definedName name="ixRange144">[20]Download!$O$152,[20]Download!$R$152,[20]Download!$U$152,[20]Download!$X$152,[20]Download!$AA$152,[20]Download!$AD$152,[20]Download!$AG$152,[20]Download!$AJ$152,[20]Download!$AM$152,[20]Download!$AP$152</definedName>
    <definedName name="ixRange1440">[20]Download!$P$566,[20]Download!$S$566,[20]Download!$V$566,[20]Download!$Y$566,[20]Download!$AB$566,[20]Download!$AE$566,[20]Download!$AH$566,[20]Download!$AK$566,[20]Download!$AN$566,[20]Download!$AQ$566</definedName>
    <definedName name="ixRange1441">[20]Download!$P$567,[20]Download!$S$567,[20]Download!$V$567,[20]Download!$Y$567,[20]Download!$AB$567,[20]Download!$AE$567,[20]Download!$AH$567,[20]Download!$AK$567,[20]Download!$AN$567,[20]Download!$AQ$567</definedName>
    <definedName name="ixRange1442">[20]Download!$P$568,[20]Download!$S$568,[20]Download!$V$568,[20]Download!$Y$568,[20]Download!$AB$568,[20]Download!$AE$568,[20]Download!$AH$568,[20]Download!$AK$568,[20]Download!$AN$568,[20]Download!$AQ$568</definedName>
    <definedName name="ixRange1443">[20]Download!$P$569,[20]Download!$S$569,[20]Download!$V$569,[20]Download!$Y$569,[20]Download!$AB$569,[20]Download!$AE$569,[20]Download!$AH$569,[20]Download!$AK$569,[20]Download!$AN$569,[20]Download!$AQ$569</definedName>
    <definedName name="ixRange1444">[20]Download!$P$570,[20]Download!$S$570,[20]Download!$V$570,[20]Download!$Y$570,[20]Download!$AB$570,[20]Download!$AE$570,[20]Download!$AH$570,[20]Download!$AK$570,[20]Download!$AN$570,[20]Download!$AQ$570</definedName>
    <definedName name="ixRange1445">[20]Download!$P$571,[20]Download!$S$571,[20]Download!$V$571,[20]Download!$Y$571,[20]Download!$AB$571,[20]Download!$AE$571,[20]Download!$AH$571,[20]Download!$AK$571,[20]Download!$AN$571,[20]Download!$AQ$571</definedName>
    <definedName name="ixRange1446">[20]Download!$P$572,[20]Download!$S$572,[20]Download!$V$572,[20]Download!$Y$572,[20]Download!$AB$572,[20]Download!$AE$572,[20]Download!$AH$572,[20]Download!$AK$572,[20]Download!$AN$572,[20]Download!$AQ$572</definedName>
    <definedName name="ixRange1447">[20]Download!$P$573,[20]Download!$S$573,[20]Download!$V$573,[20]Download!$Y$573,[20]Download!$AB$573,[20]Download!$AE$573,[20]Download!$AH$573,[20]Download!$AK$573,[20]Download!$AN$573,[20]Download!$AQ$573</definedName>
    <definedName name="ixRange1448">[20]Download!$P$574,[20]Download!$S$574,[20]Download!$V$574,[20]Download!$Y$574,[20]Download!$AB$574,[20]Download!$AE$574,[20]Download!$AH$574,[20]Download!$AK$574,[20]Download!$AN$574,[20]Download!$AQ$574</definedName>
    <definedName name="ixRange1449">[20]Download!$P$575,[20]Download!$S$575,[20]Download!$V$575,[20]Download!$Y$575,[20]Download!$AB$575,[20]Download!$AE$575,[20]Download!$AH$575,[20]Download!$AK$575,[20]Download!$AN$575,[20]Download!$AQ$575</definedName>
    <definedName name="ixRange145">[20]Download!$O$153,[20]Download!$R$153,[20]Download!$U$153,[20]Download!$X$153,[20]Download!$AA$153,[20]Download!$AD$153,[20]Download!$AG$153,[20]Download!$AJ$153,[20]Download!$AM$153,[20]Download!$AP$153</definedName>
    <definedName name="ixRange1450">[20]Download!$P$576,[20]Download!$S$576,[20]Download!$V$576,[20]Download!$Y$576,[20]Download!$AB$576,[20]Download!$AE$576,[20]Download!$AH$576,[20]Download!$AK$576,[20]Download!$AN$576,[20]Download!$AQ$576</definedName>
    <definedName name="ixRange1451">[20]Download!$P$577,[20]Download!$S$577,[20]Download!$V$577,[20]Download!$Y$577,[20]Download!$AB$577,[20]Download!$AE$577,[20]Download!$AH$577,[20]Download!$AK$577,[20]Download!$AN$577,[20]Download!$AQ$577</definedName>
    <definedName name="ixRange1452">[20]Download!$P$578,[20]Download!$S$578,[20]Download!$V$578,[20]Download!$Y$578,[20]Download!$AB$578,[20]Download!$AE$578,[20]Download!$AH$578,[20]Download!$AK$578,[20]Download!$AN$578,[20]Download!$AQ$578</definedName>
    <definedName name="ixRange1453">[20]Download!$P$579,[20]Download!$S$579,[20]Download!$V$579,[20]Download!$Y$579,[20]Download!$AB$579,[20]Download!$AE$579,[20]Download!$AH$579,[20]Download!$AK$579,[20]Download!$AN$579,[20]Download!$AQ$579</definedName>
    <definedName name="ixRange1454">[20]Download!$P$580,[20]Download!$S$580,[20]Download!$V$580,[20]Download!$Y$580,[20]Download!$AB$580,[20]Download!$AE$580,[20]Download!$AH$580,[20]Download!$AK$580,[20]Download!$AN$580,[20]Download!$AQ$580</definedName>
    <definedName name="ixRange1455">[20]Download!$P$581,[20]Download!$S$581,[20]Download!$V$581,[20]Download!$Y$581,[20]Download!$AB$581,[20]Download!$AE$581,[20]Download!$AH$581,[20]Download!$AK$581,[20]Download!$AN$581,[20]Download!$AQ$581</definedName>
    <definedName name="ixRange1456">[20]Download!$P$582,[20]Download!$S$582,[20]Download!$V$582,[20]Download!$Y$582,[20]Download!$AB$582,[20]Download!$AE$582,[20]Download!$AH$582,[20]Download!$AK$582,[20]Download!$AN$582,[20]Download!$AQ$582</definedName>
    <definedName name="ixRange1457">[20]Download!$P$583,[20]Download!$S$583,[20]Download!$V$583,[20]Download!$Y$583,[20]Download!$AB$583,[20]Download!$AE$583,[20]Download!$AH$583,[20]Download!$AK$583,[20]Download!$AN$583,[20]Download!$AQ$583</definedName>
    <definedName name="ixRange1458">[20]Download!$P$584,[20]Download!$S$584,[20]Download!$V$584,[20]Download!$Y$584,[20]Download!$AB$584,[20]Download!$AE$584,[20]Download!$AH$584,[20]Download!$AK$584,[20]Download!$AN$584,[20]Download!$AQ$584</definedName>
    <definedName name="ixRange1459">[20]Download!$P$585,[20]Download!$S$585,[20]Download!$V$585,[20]Download!$Y$585,[20]Download!$AB$585,[20]Download!$AE$585,[20]Download!$AH$585,[20]Download!$AK$585,[20]Download!$AN$585,[20]Download!$AQ$585</definedName>
    <definedName name="ixRange146">[20]Download!$O$154,[20]Download!$R$154,[20]Download!$U$154,[20]Download!$X$154,[20]Download!$AA$154,[20]Download!$AD$154,[20]Download!$AG$154,[20]Download!$AJ$154,[20]Download!$AM$154,[20]Download!$AP$154</definedName>
    <definedName name="ixRange1460">[20]Download!$P$586,[20]Download!$S$586,[20]Download!$V$586,[20]Download!$Y$586,[20]Download!$AB$586,[20]Download!$AE$586,[20]Download!$AH$586,[20]Download!$AK$586,[20]Download!$AN$586,[20]Download!$AQ$586</definedName>
    <definedName name="ixRange1461">[20]Download!$P$587,[20]Download!$S$587,[20]Download!$V$587,[20]Download!$Y$587,[20]Download!$AB$587,[20]Download!$AE$587,[20]Download!$AH$587,[20]Download!$AK$587,[20]Download!$AN$587,[20]Download!$AQ$587</definedName>
    <definedName name="ixRange1462">[20]Download!$P$588,[20]Download!$S$588,[20]Download!$V$588,[20]Download!$Y$588,[20]Download!$AB$588,[20]Download!$AE$588,[20]Download!$AH$588,[20]Download!$AK$588,[20]Download!$AN$588,[20]Download!$AQ$588</definedName>
    <definedName name="ixRange1463">[20]Download!$P$589,[20]Download!$S$589,[20]Download!$V$589,[20]Download!$Y$589,[20]Download!$AB$589,[20]Download!$AE$589,[20]Download!$AH$589,[20]Download!$AK$589,[20]Download!$AN$589,[20]Download!$AQ$589</definedName>
    <definedName name="ixRange1464">[20]Download!$P$590,[20]Download!$S$590,[20]Download!$V$590,[20]Download!$Y$590,[20]Download!$AB$590,[20]Download!$AE$590,[20]Download!$AH$590,[20]Download!$AK$590,[20]Download!$AN$590,[20]Download!$AQ$590</definedName>
    <definedName name="ixRange1465">[20]Download!$P$591,[20]Download!$S$591,[20]Download!$V$591,[20]Download!$Y$591,[20]Download!$AB$591,[20]Download!$AE$591,[20]Download!$AH$591,[20]Download!$AK$591,[20]Download!$AN$591,[20]Download!$AQ$591</definedName>
    <definedName name="ixRange1466">[20]Download!$P$592,[20]Download!$S$592,[20]Download!$V$592,[20]Download!$Y$592,[20]Download!$AB$592,[20]Download!$AE$592,[20]Download!$AH$592,[20]Download!$AK$592,[20]Download!$AN$592,[20]Download!$AQ$592</definedName>
    <definedName name="ixRange1467">[20]Download!$P$593,[20]Download!$S$593,[20]Download!$V$593,[20]Download!$Y$593,[20]Download!$AB$593,[20]Download!$AE$593,[20]Download!$AH$593,[20]Download!$AK$593,[20]Download!$AN$593,[20]Download!$AQ$593</definedName>
    <definedName name="ixRange1468">[20]Download!$P$594,[20]Download!$S$594,[20]Download!$V$594,[20]Download!$Y$594,[20]Download!$AB$594,[20]Download!$AE$594,[20]Download!$AH$594,[20]Download!$AK$594,[20]Download!$AN$594,[20]Download!$AQ$594</definedName>
    <definedName name="ixRange1469">[20]Download!$P$595,[20]Download!$S$595,[20]Download!$V$595,[20]Download!$Y$595,[20]Download!$AB$595,[20]Download!$AE$595,[20]Download!$AH$595,[20]Download!$AK$595,[20]Download!$AN$595,[20]Download!$AQ$595</definedName>
    <definedName name="ixRange147">[20]Download!$O$155,[20]Download!$R$155,[20]Download!$U$155,[20]Download!$X$155,[20]Download!$AA$155,[20]Download!$AD$155,[20]Download!$AG$155,[20]Download!$AJ$155,[20]Download!$AM$155,[20]Download!$AP$155</definedName>
    <definedName name="ixRange1470">[20]Download!$P$596,[20]Download!$S$596,[20]Download!$V$596,[20]Download!$Y$596,[20]Download!$AB$596,[20]Download!$AE$596,[20]Download!$AH$596,[20]Download!$AK$596,[20]Download!$AN$596,[20]Download!$AQ$596</definedName>
    <definedName name="ixRange1471">[20]Download!$P$597,[20]Download!$S$597,[20]Download!$V$597,[20]Download!$Y$597,[20]Download!$AB$597,[20]Download!$AE$597,[20]Download!$AH$597,[20]Download!$AK$597,[20]Download!$AN$597,[20]Download!$AQ$597</definedName>
    <definedName name="ixRange1472">[20]Download!$P$598,[20]Download!$S$598,[20]Download!$V$598,[20]Download!$Y$598,[20]Download!$AB$598,[20]Download!$AE$598,[20]Download!$AH$598,[20]Download!$AK$598,[20]Download!$AN$598,[20]Download!$AQ$598</definedName>
    <definedName name="ixRange1473">[20]Download!$P$599,[20]Download!$S$599,[20]Download!$V$599,[20]Download!$Y$599,[20]Download!$AB$599,[20]Download!$AE$599,[20]Download!$AH$599,[20]Download!$AK$599,[20]Download!$AN$599,[20]Download!$AQ$599</definedName>
    <definedName name="ixRange1474">[20]Download!$P$600,[20]Download!$S$600,[20]Download!$V$600,[20]Download!$Y$600,[20]Download!$AB$600,[20]Download!$AE$600,[20]Download!$AH$600,[20]Download!$AK$600,[20]Download!$AN$600,[20]Download!$AQ$600</definedName>
    <definedName name="ixRange1475">[20]Download!$P$601,[20]Download!$S$601,[20]Download!$V$601,[20]Download!$Y$601,[20]Download!$AB$601,[20]Download!$AE$601,[20]Download!$AH$601,[20]Download!$AK$601,[20]Download!$AN$601,[20]Download!$AQ$601</definedName>
    <definedName name="ixRange1476">[20]Download!$P$602,[20]Download!$S$602,[20]Download!$V$602,[20]Download!$Y$602,[20]Download!$AB$602,[20]Download!$AE$602,[20]Download!$AH$602,[20]Download!$AK$602,[20]Download!$AN$602,[20]Download!$AQ$602</definedName>
    <definedName name="ixRange1477">[20]Download!$P$603,[20]Download!$S$603,[20]Download!$V$603,[20]Download!$Y$603,[20]Download!$AB$603,[20]Download!$AE$603,[20]Download!$AH$603,[20]Download!$AK$603,[20]Download!$AN$603,[20]Download!$AQ$603</definedName>
    <definedName name="ixRange1478">[20]Download!$P$604,[20]Download!$S$604,[20]Download!$V$604,[20]Download!$Y$604,[20]Download!$AB$604,[20]Download!$AE$604,[20]Download!$AH$604,[20]Download!$AK$604,[20]Download!$AN$604,[20]Download!$AQ$604</definedName>
    <definedName name="ixRange1479">[20]Download!$P$605,[20]Download!$S$605,[20]Download!$V$605,[20]Download!$Y$605,[20]Download!$AB$605,[20]Download!$AE$605,[20]Download!$AH$605,[20]Download!$AK$605,[20]Download!$AN$605,[20]Download!$AQ$605</definedName>
    <definedName name="ixRange148">[20]Download!$O$156,[20]Download!$R$156,[20]Download!$U$156,[20]Download!$X$156,[20]Download!$AA$156,[20]Download!$AD$156,[20]Download!$AG$156,[20]Download!$AJ$156,[20]Download!$AM$156,[20]Download!$AP$156</definedName>
    <definedName name="ixRange1480">[20]Download!$P$606,[20]Download!$S$606,[20]Download!$V$606,[20]Download!$Y$606,[20]Download!$AB$606,[20]Download!$AE$606,[20]Download!$AH$606,[20]Download!$AK$606,[20]Download!$AN$606,[20]Download!$AQ$606</definedName>
    <definedName name="ixRange1481">[20]Download!$P$607,[20]Download!$S$607,[20]Download!$V$607,[20]Download!$Y$607,[20]Download!$AB$607,[20]Download!$AE$607,[20]Download!$AH$607,[20]Download!$AK$607,[20]Download!$AN$607,[20]Download!$AQ$607</definedName>
    <definedName name="ixRange1482">[20]Download!$P$608,[20]Download!$S$608,[20]Download!$V$608,[20]Download!$Y$608,[20]Download!$AB$608,[20]Download!$AE$608,[20]Download!$AH$608,[20]Download!$AK$608,[20]Download!$AN$608,[20]Download!$AQ$608</definedName>
    <definedName name="ixRange1483">[20]Download!$P$609,[20]Download!$S$609,[20]Download!$V$609,[20]Download!$Y$609,[20]Download!$AB$609,[20]Download!$AE$609,[20]Download!$AH$609,[20]Download!$AK$609,[20]Download!$AN$609,[20]Download!$AQ$609</definedName>
    <definedName name="ixRange1484">[20]Download!$P$610,[20]Download!$S$610,[20]Download!$V$610,[20]Download!$Y$610,[20]Download!$AB$610,[20]Download!$AE$610,[20]Download!$AH$610,[20]Download!$AK$610,[20]Download!$AN$610,[20]Download!$AQ$610</definedName>
    <definedName name="ixRange1485">[20]Download!$P$611,[20]Download!$S$611,[20]Download!$V$611,[20]Download!$Y$611,[20]Download!$AB$611,[20]Download!$AE$611,[20]Download!$AH$611,[20]Download!$AK$611,[20]Download!$AN$611,[20]Download!$AQ$611</definedName>
    <definedName name="ixRange1486">[20]Download!$P$612,[20]Download!$S$612,[20]Download!$V$612,[20]Download!$Y$612,[20]Download!$AB$612,[20]Download!$AE$612,[20]Download!$AH$612,[20]Download!$AK$612,[20]Download!$AN$612,[20]Download!$AQ$612</definedName>
    <definedName name="ixRange1487">[20]Download!$P$613,[20]Download!$S$613,[20]Download!$V$613,[20]Download!$Y$613,[20]Download!$AB$613,[20]Download!$AE$613,[20]Download!$AH$613,[20]Download!$AK$613,[20]Download!$AN$613,[20]Download!$AQ$613</definedName>
    <definedName name="ixRange1488">[20]Download!$P$614,[20]Download!$S$614,[20]Download!$V$614,[20]Download!$Y$614,[20]Download!$AB$614,[20]Download!$AE$614,[20]Download!$AH$614,[20]Download!$AK$614,[20]Download!$AN$614,[20]Download!$AQ$614</definedName>
    <definedName name="ixRange1489">[20]Download!$P$615,[20]Download!$S$615,[20]Download!$V$615,[20]Download!$Y$615,[20]Download!$AB$615,[20]Download!$AE$615,[20]Download!$AH$615,[20]Download!$AK$615,[20]Download!$AN$615,[20]Download!$AQ$615</definedName>
    <definedName name="ixRange149">[20]Download!$O$157,[20]Download!$R$157,[20]Download!$U$157,[20]Download!$X$157,[20]Download!$AA$157,[20]Download!$AD$157,[20]Download!$AG$157,[20]Download!$AJ$157,[20]Download!$AM$157,[20]Download!$AP$157</definedName>
    <definedName name="ixRange1490">[20]Download!$P$616,[20]Download!$S$616,[20]Download!$V$616,[20]Download!$Y$616,[20]Download!$AB$616,[20]Download!$AE$616,[20]Download!$AH$616,[20]Download!$AK$616,[20]Download!$AN$616,[20]Download!$AQ$616</definedName>
    <definedName name="ixRange1491">[20]Download!$P$617,[20]Download!$S$617,[20]Download!$V$617,[20]Download!$Y$617,[20]Download!$AB$617,[20]Download!$AE$617,[20]Download!$AH$617,[20]Download!$AK$617,[20]Download!$AN$617,[20]Download!$AQ$617</definedName>
    <definedName name="ixRange1492">[20]Download!$P$618,[20]Download!$S$618,[20]Download!$V$618,[20]Download!$Y$618,[20]Download!$AB$618,[20]Download!$AE$618,[20]Download!$AH$618,[20]Download!$AK$618,[20]Download!$AN$618,[20]Download!$AQ$618</definedName>
    <definedName name="ixRange1493">[20]Download!$P$619,[20]Download!$S$619,[20]Download!$V$619,[20]Download!$Y$619,[20]Download!$AB$619,[20]Download!$AE$619,[20]Download!$AH$619,[20]Download!$AK$619,[20]Download!$AN$619,[20]Download!$AQ$619</definedName>
    <definedName name="ixRange1494">[20]Download!$P$620,[20]Download!$S$620,[20]Download!$V$620,[20]Download!$Y$620,[20]Download!$AB$620,[20]Download!$AE$620,[20]Download!$AH$620,[20]Download!$AK$620,[20]Download!$AN$620,[20]Download!$AQ$620</definedName>
    <definedName name="ixRange1495">[20]Download!$P$621,[20]Download!$S$621,[20]Download!$V$621,[20]Download!$Y$621,[20]Download!$AB$621,[20]Download!$AE$621,[20]Download!$AH$621,[20]Download!$AK$621,[20]Download!$AN$621,[20]Download!$AQ$621</definedName>
    <definedName name="ixRange1496">[20]Download!$P$622,[20]Download!$S$622,[20]Download!$V$622,[20]Download!$Y$622,[20]Download!$AB$622,[20]Download!$AE$622,[20]Download!$AH$622,[20]Download!$AK$622,[20]Download!$AN$622,[20]Download!$AQ$622</definedName>
    <definedName name="ixRange1497">[20]Download!$P$623,[20]Download!$S$623,[20]Download!$V$623,[20]Download!$Y$623,[20]Download!$AB$623,[20]Download!$AE$623,[20]Download!$AH$623,[20]Download!$AK$623,[20]Download!$AN$623,[20]Download!$AQ$623</definedName>
    <definedName name="ixRange1498">[20]Download!$P$624,[20]Download!$S$624,[20]Download!$V$624,[20]Download!$Y$624,[20]Download!$AB$624,[20]Download!$AE$624,[20]Download!$AH$624,[20]Download!$AK$624,[20]Download!$AN$624,[20]Download!$AQ$624</definedName>
    <definedName name="ixRange1499">[20]Download!$P$625,[20]Download!$S$625,[20]Download!$V$625,[20]Download!$Y$625,[20]Download!$AB$625,[20]Download!$AE$625,[20]Download!$AH$625,[20]Download!$AK$625,[20]Download!$AN$625,[20]Download!$AQ$625</definedName>
    <definedName name="ixRange15">#REF!</definedName>
    <definedName name="ixRange150">[20]Download!$O$158,[20]Download!$R$158,[20]Download!$U$158,[20]Download!$X$158,[20]Download!$AA$158,[20]Download!$AD$158,[20]Download!$AG$158,[20]Download!$AJ$158,[20]Download!$AM$158,[20]Download!$AP$158</definedName>
    <definedName name="ixRange1500">[20]Download!$P$626,[20]Download!$S$626,[20]Download!$V$626,[20]Download!$Y$626,[20]Download!$AB$626,[20]Download!$AE$626,[20]Download!$AH$626,[20]Download!$AK$626,[20]Download!$AN$626,[20]Download!$AQ$626</definedName>
    <definedName name="ixRange1501">[20]Download!$P$627,[20]Download!$S$627,[20]Download!$V$627,[20]Download!$Y$627,[20]Download!$AB$627,[20]Download!$AE$627,[20]Download!$AH$627,[20]Download!$AK$627,[20]Download!$AN$627,[20]Download!$AQ$627</definedName>
    <definedName name="ixRange1502">[20]Download!$P$628,[20]Download!$S$628,[20]Download!$V$628,[20]Download!$Y$628,[20]Download!$AB$628,[20]Download!$AE$628,[20]Download!$AH$628,[20]Download!$AK$628,[20]Download!$AN$628,[20]Download!$AQ$628</definedName>
    <definedName name="ixRange1503">[20]Download!$P$629,[20]Download!$S$629,[20]Download!$V$629,[20]Download!$Y$629,[20]Download!$AB$629,[20]Download!$AE$629,[20]Download!$AH$629,[20]Download!$AK$629,[20]Download!$AN$629,[20]Download!$AQ$629</definedName>
    <definedName name="ixRange1504">[20]Download!$P$630,[20]Download!$S$630,[20]Download!$V$630,[20]Download!$Y$630,[20]Download!$AB$630,[20]Download!$AE$630,[20]Download!$AH$630,[20]Download!$AK$630,[20]Download!$AN$630,[20]Download!$AQ$630</definedName>
    <definedName name="ixRange1505">[20]Download!$P$631,[20]Download!$S$631,[20]Download!$V$631,[20]Download!$Y$631,[20]Download!$AB$631,[20]Download!$AE$631,[20]Download!$AH$631,[20]Download!$AK$631,[20]Download!$AN$631,[20]Download!$AQ$631</definedName>
    <definedName name="ixRange1506">[20]Download!$P$632,[20]Download!$S$632,[20]Download!$V$632,[20]Download!$Y$632,[20]Download!$AB$632,[20]Download!$AE$632,[20]Download!$AH$632,[20]Download!$AK$632,[20]Download!$AN$632,[20]Download!$AQ$632</definedName>
    <definedName name="ixRange1507">[20]Download!$P$633,[20]Download!$S$633,[20]Download!$V$633,[20]Download!$Y$633,[20]Download!$AB$633,[20]Download!$AE$633,[20]Download!$AH$633,[20]Download!$AK$633,[20]Download!$AN$633,[20]Download!$AQ$633</definedName>
    <definedName name="ixRange1508">[20]Download!$P$634,[20]Download!$S$634,[20]Download!$V$634,[20]Download!$Y$634,[20]Download!$AB$634,[20]Download!$AE$634,[20]Download!$AH$634,[20]Download!$AK$634,[20]Download!$AN$634,[20]Download!$AQ$634</definedName>
    <definedName name="ixRange1509">[20]Download!$P$635,[20]Download!$S$635,[20]Download!$V$635,[20]Download!$Y$635,[20]Download!$AB$635,[20]Download!$AE$635,[20]Download!$AH$635,[20]Download!$AK$635,[20]Download!$AN$635,[20]Download!$AQ$635</definedName>
    <definedName name="ixRange151">[20]Download!$O$159,[20]Download!$R$159,[20]Download!$U$159,[20]Download!$X$159,[20]Download!$AA$159,[20]Download!$AD$159,[20]Download!$AG$159,[20]Download!$AJ$159,[20]Download!$AM$159,[20]Download!$AP$159</definedName>
    <definedName name="ixRange1510">[20]Download!$P$636,[20]Download!$S$636,[20]Download!$V$636,[20]Download!$Y$636,[20]Download!$AB$636,[20]Download!$AE$636,[20]Download!$AH$636,[20]Download!$AK$636,[20]Download!$AN$636,[20]Download!$AQ$636</definedName>
    <definedName name="ixRange1511">[20]Download!$P$637,[20]Download!$S$637,[20]Download!$V$637,[20]Download!$Y$637,[20]Download!$AB$637,[20]Download!$AE$637,[20]Download!$AH$637,[20]Download!$AK$637,[20]Download!$AN$637,[20]Download!$AQ$637</definedName>
    <definedName name="ixRange1512">[20]Download!$P$638,[20]Download!$S$638,[20]Download!$V$638,[20]Download!$Y$638,[20]Download!$AB$638,[20]Download!$AE$638,[20]Download!$AH$638,[20]Download!$AK$638,[20]Download!$AN$638,[20]Download!$AQ$638</definedName>
    <definedName name="ixRange1513">[20]Download!$P$639,[20]Download!$S$639,[20]Download!$V$639,[20]Download!$Y$639,[20]Download!$AB$639,[20]Download!$AE$639,[20]Download!$AH$639,[20]Download!$AK$639,[20]Download!$AN$639,[20]Download!$AQ$639</definedName>
    <definedName name="ixRange1514">[20]Download!$P$640,[20]Download!$S$640,[20]Download!$V$640,[20]Download!$Y$640,[20]Download!$AB$640,[20]Download!$AE$640,[20]Download!$AH$640,[20]Download!$AK$640,[20]Download!$AN$640,[20]Download!$AQ$640</definedName>
    <definedName name="ixRange1515">[20]Download!$P$641,[20]Download!$S$641,[20]Download!$V$641,[20]Download!$Y$641,[20]Download!$AB$641,[20]Download!$AE$641,[20]Download!$AH$641,[20]Download!$AK$641,[20]Download!$AN$641,[20]Download!$AQ$641</definedName>
    <definedName name="ixRange1516">[20]Download!$P$642,[20]Download!$S$642,[20]Download!$V$642,[20]Download!$Y$642,[20]Download!$AB$642,[20]Download!$AE$642,[20]Download!$AH$642,[20]Download!$AK$642,[20]Download!$AN$642,[20]Download!$AQ$642</definedName>
    <definedName name="ixRange1517">[20]Download!$P$643,[20]Download!$S$643,[20]Download!$V$643,[20]Download!$Y$643,[20]Download!$AB$643,[20]Download!$AE$643,[20]Download!$AH$643,[20]Download!$AK$643,[20]Download!$AN$643,[20]Download!$AQ$643</definedName>
    <definedName name="ixRange1518">[20]Download!$P$644,[20]Download!$S$644,[20]Download!$V$644,[20]Download!$Y$644,[20]Download!$AB$644,[20]Download!$AE$644,[20]Download!$AH$644,[20]Download!$AK$644,[20]Download!$AN$644,[20]Download!$AQ$644</definedName>
    <definedName name="ixRange1519">[20]Download!$P$645,[20]Download!$S$645,[20]Download!$V$645,[20]Download!$Y$645,[20]Download!$AB$645,[20]Download!$AE$645,[20]Download!$AH$645,[20]Download!$AK$645,[20]Download!$AN$645,[20]Download!$AQ$645</definedName>
    <definedName name="ixRange152">[20]Download!$O$160,[20]Download!$R$160,[20]Download!$U$160,[20]Download!$X$160,[20]Download!$AA$160,[20]Download!$AD$160,[20]Download!$AG$160,[20]Download!$AJ$160,[20]Download!$AM$160,[20]Download!$AP$160</definedName>
    <definedName name="ixRange1520">[20]Download!$P$646,[20]Download!$S$646,[20]Download!$V$646,[20]Download!$Y$646,[20]Download!$AB$646,[20]Download!$AE$646,[20]Download!$AH$646,[20]Download!$AK$646,[20]Download!$AN$646,[20]Download!$AQ$646</definedName>
    <definedName name="ixRange1521">[20]Download!$P$647,[20]Download!$S$647,[20]Download!$V$647,[20]Download!$Y$647,[20]Download!$AB$647,[20]Download!$AE$647,[20]Download!$AH$647,[20]Download!$AK$647,[20]Download!$AN$647,[20]Download!$AQ$647</definedName>
    <definedName name="ixRange1522">[20]Download!$P$648,[20]Download!$S$648,[20]Download!$V$648,[20]Download!$Y$648,[20]Download!$AB$648,[20]Download!$AE$648,[20]Download!$AH$648,[20]Download!$AK$648,[20]Download!$AN$648,[20]Download!$AQ$648</definedName>
    <definedName name="ixRange1523">[20]Download!$P$649,[20]Download!$S$649,[20]Download!$V$649,[20]Download!$Y$649,[20]Download!$AB$649,[20]Download!$AE$649,[20]Download!$AH$649,[20]Download!$AK$649,[20]Download!$AN$649,[20]Download!$AQ$649</definedName>
    <definedName name="ixRange1524">[20]Download!$P$650,[20]Download!$S$650,[20]Download!$V$650,[20]Download!$Y$650,[20]Download!$AB$650,[20]Download!$AE$650,[20]Download!$AH$650,[20]Download!$AK$650,[20]Download!$AN$650,[20]Download!$AQ$650</definedName>
    <definedName name="ixRange1525">[20]Download!$P$651,[20]Download!$S$651,[20]Download!$V$651,[20]Download!$Y$651,[20]Download!$AB$651,[20]Download!$AE$651,[20]Download!$AH$651,[20]Download!$AK$651,[20]Download!$AN$651,[20]Download!$AQ$651</definedName>
    <definedName name="ixRange1526">[20]Download!$P$652,[20]Download!$S$652,[20]Download!$V$652,[20]Download!$Y$652,[20]Download!$AB$652,[20]Download!$AE$652,[20]Download!$AH$652,[20]Download!$AK$652,[20]Download!$AN$652,[20]Download!$AQ$652</definedName>
    <definedName name="ixRange1527">[20]Download!$P$653,[20]Download!$S$653,[20]Download!$V$653,[20]Download!$Y$653,[20]Download!$AB$653,[20]Download!$AE$653,[20]Download!$AH$653,[20]Download!$AK$653,[20]Download!$AN$653,[20]Download!$AQ$653</definedName>
    <definedName name="ixRange1528">[20]Download!$P$654,[20]Download!$S$654,[20]Download!$V$654,[20]Download!$Y$654,[20]Download!$AB$654,[20]Download!$AE$654,[20]Download!$AH$654,[20]Download!$AK$654,[20]Download!$AN$654,[20]Download!$AQ$654</definedName>
    <definedName name="ixRange1529">[20]Download!$P$655,[20]Download!$S$655,[20]Download!$V$655,[20]Download!$Y$655,[20]Download!$AB$655,[20]Download!$AE$655,[20]Download!$AH$655,[20]Download!$AK$655,[20]Download!$AN$655,[20]Download!$AQ$655</definedName>
    <definedName name="ixRange153">[20]Download!$O$161,[20]Download!$R$161,[20]Download!$U$161,[20]Download!$X$161,[20]Download!$AA$161,[20]Download!$AD$161,[20]Download!$AG$161,[20]Download!$AJ$161,[20]Download!$AM$161,[20]Download!$AP$161</definedName>
    <definedName name="ixRange1530">[20]Download!$P$656,[20]Download!$S$656,[20]Download!$V$656,[20]Download!$Y$656,[20]Download!$AB$656,[20]Download!$AE$656,[20]Download!$AH$656,[20]Download!$AK$656,[20]Download!$AN$656,[20]Download!$AQ$656</definedName>
    <definedName name="ixRange1531">[20]Download!$P$657,[20]Download!$S$657,[20]Download!$V$657,[20]Download!$Y$657,[20]Download!$AB$657,[20]Download!$AE$657,[20]Download!$AH$657,[20]Download!$AK$657,[20]Download!$AN$657,[20]Download!$AQ$657</definedName>
    <definedName name="ixRange1532">[20]Download!$P$658,[20]Download!$S$658,[20]Download!$V$658,[20]Download!$Y$658,[20]Download!$AB$658,[20]Download!$AE$658,[20]Download!$AH$658,[20]Download!$AK$658,[20]Download!$AN$658,[20]Download!$AQ$658</definedName>
    <definedName name="ixRange1533">[20]Download!$P$659,[20]Download!$S$659,[20]Download!$V$659,[20]Download!$Y$659,[20]Download!$AB$659,[20]Download!$AE$659,[20]Download!$AH$659,[20]Download!$AK$659,[20]Download!$AN$659,[20]Download!$AQ$659</definedName>
    <definedName name="ixRange1534">[20]Download!$P$660,[20]Download!$S$660,[20]Download!$V$660,[20]Download!$Y$660,[20]Download!$AB$660,[20]Download!$AE$660,[20]Download!$AH$660,[20]Download!$AK$660,[20]Download!$AN$660,[20]Download!$AQ$660</definedName>
    <definedName name="ixRange1535">[20]Download!$P$661,[20]Download!$S$661,[20]Download!$V$661,[20]Download!$Y$661,[20]Download!$AB$661,[20]Download!$AE$661,[20]Download!$AH$661,[20]Download!$AK$661,[20]Download!$AN$661,[20]Download!$AQ$661</definedName>
    <definedName name="ixRange1536">[20]Download!$P$662,[20]Download!$S$662,[20]Download!$V$662,[20]Download!$Y$662,[20]Download!$AB$662,[20]Download!$AE$662,[20]Download!$AH$662,[20]Download!$AK$662,[20]Download!$AN$662,[20]Download!$AQ$662</definedName>
    <definedName name="ixRange1537">[20]Download!$P$663,[20]Download!$S$663,[20]Download!$V$663,[20]Download!$Y$663,[20]Download!$AB$663,[20]Download!$AE$663,[20]Download!$AH$663,[20]Download!$AK$663,[20]Download!$AN$663,[20]Download!$AQ$663</definedName>
    <definedName name="ixRange1538">[20]Download!$P$664,[20]Download!$S$664,[20]Download!$V$664,[20]Download!$Y$664,[20]Download!$AB$664,[20]Download!$AE$664,[20]Download!$AH$664,[20]Download!$AK$664,[20]Download!$AN$664,[20]Download!$AQ$664</definedName>
    <definedName name="ixRange1539">[20]Download!$P$665,[20]Download!$S$665,[20]Download!$V$665,[20]Download!$Y$665,[20]Download!$AB$665,[20]Download!$AE$665,[20]Download!$AH$665,[20]Download!$AK$665,[20]Download!$AN$665,[20]Download!$AQ$665</definedName>
    <definedName name="ixRange154">[20]Download!$O$162,[20]Download!$R$162,[20]Download!$U$162,[20]Download!$X$162,[20]Download!$AA$162,[20]Download!$AD$162,[20]Download!$AG$162,[20]Download!$AJ$162,[20]Download!$AM$162,[20]Download!$AP$162</definedName>
    <definedName name="ixRange1540">[20]Download!$P$666,[20]Download!$S$666,[20]Download!$V$666,[20]Download!$Y$666,[20]Download!$AB$666,[20]Download!$AE$666,[20]Download!$AH$666,[20]Download!$AK$666,[20]Download!$AN$666,[20]Download!$AQ$666</definedName>
    <definedName name="ixRange1541">[20]Download!$P$667,[20]Download!$S$667,[20]Download!$V$667,[20]Download!$Y$667,[20]Download!$AB$667,[20]Download!$AE$667,[20]Download!$AH$667,[20]Download!$AK$667,[20]Download!$AN$667,[20]Download!$AQ$667</definedName>
    <definedName name="ixRange1542">[20]Download!$P$668,[20]Download!$S$668,[20]Download!$V$668,[20]Download!$Y$668,[20]Download!$AB$668,[20]Download!$AE$668,[20]Download!$AH$668,[20]Download!$AK$668,[20]Download!$AN$668,[20]Download!$AQ$668</definedName>
    <definedName name="ixRange1543">[20]Download!$P$669,[20]Download!$S$669,[20]Download!$V$669,[20]Download!$Y$669,[20]Download!$AB$669,[20]Download!$AE$669,[20]Download!$AH$669,[20]Download!$AK$669,[20]Download!$AN$669,[20]Download!$AQ$669</definedName>
    <definedName name="ixRange1544">[20]Download!$P$670,[20]Download!$S$670,[20]Download!$V$670,[20]Download!$Y$670,[20]Download!$AB$670,[20]Download!$AE$670,[20]Download!$AH$670,[20]Download!$AK$670,[20]Download!$AN$670,[20]Download!$AQ$670</definedName>
    <definedName name="ixRange1545">[20]Download!$P$671,[20]Download!$S$671,[20]Download!$V$671,[20]Download!$Y$671,[20]Download!$AB$671,[20]Download!$AE$671,[20]Download!$AH$671,[20]Download!$AK$671,[20]Download!$AN$671,[20]Download!$AQ$671</definedName>
    <definedName name="ixRange1546">[20]Download!$P$672,[20]Download!$S$672,[20]Download!$V$672,[20]Download!$Y$672,[20]Download!$AB$672,[20]Download!$AE$672,[20]Download!$AH$672,[20]Download!$AK$672,[20]Download!$AN$672,[20]Download!$AQ$672</definedName>
    <definedName name="ixRange1547">[20]Download!$P$673,[20]Download!$S$673,[20]Download!$V$673,[20]Download!$Y$673,[20]Download!$AB$673,[20]Download!$AE$673,[20]Download!$AH$673,[20]Download!$AK$673,[20]Download!$AN$673,[20]Download!$AQ$673</definedName>
    <definedName name="ixRange1548">[20]Download!$P$674,[20]Download!$S$674,[20]Download!$V$674,[20]Download!$Y$674,[20]Download!$AB$674,[20]Download!$AE$674,[20]Download!$AH$674,[20]Download!$AK$674,[20]Download!$AN$674,[20]Download!$AQ$674</definedName>
    <definedName name="ixRange1549">[20]Download!$P$675,[20]Download!$S$675,[20]Download!$V$675,[20]Download!$Y$675,[20]Download!$AB$675,[20]Download!$AE$675,[20]Download!$AH$675,[20]Download!$AK$675,[20]Download!$AN$675,[20]Download!$AQ$675</definedName>
    <definedName name="ixRange155">[20]Download!$O$163,[20]Download!$R$163,[20]Download!$U$163,[20]Download!$X$163,[20]Download!$AA$163,[20]Download!$AD$163,[20]Download!$AG$163,[20]Download!$AJ$163,[20]Download!$AM$163,[20]Download!$AP$163</definedName>
    <definedName name="ixRange1550">[20]Download!$P$676,[20]Download!$S$676,[20]Download!$V$676,[20]Download!$Y$676,[20]Download!$AB$676,[20]Download!$AE$676,[20]Download!$AH$676,[20]Download!$AK$676,[20]Download!$AN$676,[20]Download!$AQ$676</definedName>
    <definedName name="ixRange1551">[20]Download!$P$677,[20]Download!$S$677,[20]Download!$V$677,[20]Download!$Y$677,[20]Download!$AB$677,[20]Download!$AE$677,[20]Download!$AH$677,[20]Download!$AK$677,[20]Download!$AN$677,[20]Download!$AQ$677</definedName>
    <definedName name="ixRange1552">[20]Download!$P$678,[20]Download!$S$678,[20]Download!$V$678,[20]Download!$Y$678,[20]Download!$AB$678,[20]Download!$AE$678,[20]Download!$AH$678,[20]Download!$AK$678,[20]Download!$AN$678,[20]Download!$AQ$678</definedName>
    <definedName name="ixRange1553">[20]Download!$P$679,[20]Download!$S$679,[20]Download!$V$679,[20]Download!$Y$679,[20]Download!$AB$679,[20]Download!$AE$679,[20]Download!$AH$679,[20]Download!$AK$679,[20]Download!$AN$679,[20]Download!$AQ$679</definedName>
    <definedName name="ixRange1554">[20]Download!$P$680,[20]Download!$S$680,[20]Download!$V$680,[20]Download!$Y$680,[20]Download!$AB$680,[20]Download!$AE$680,[20]Download!$AH$680,[20]Download!$AK$680,[20]Download!$AN$680,[20]Download!$AQ$680</definedName>
    <definedName name="ixRange1555">[20]Download!$P$681,[20]Download!$S$681,[20]Download!$V$681,[20]Download!$Y$681,[20]Download!$AB$681,[20]Download!$AE$681,[20]Download!$AH$681,[20]Download!$AK$681,[20]Download!$AN$681,[20]Download!$AQ$681</definedName>
    <definedName name="ixRange1556">[20]Download!$P$682,[20]Download!$S$682,[20]Download!$V$682,[20]Download!$Y$682,[20]Download!$AB$682,[20]Download!$AE$682,[20]Download!$AH$682,[20]Download!$AK$682,[20]Download!$AN$682,[20]Download!$AQ$682</definedName>
    <definedName name="ixRange1557">[20]Download!$P$683,[20]Download!$S$683,[20]Download!$V$683,[20]Download!$Y$683,[20]Download!$AB$683,[20]Download!$AE$683,[20]Download!$AH$683,[20]Download!$AK$683,[20]Download!$AN$683,[20]Download!$AQ$683</definedName>
    <definedName name="ixRange1558">[20]Download!$P$684,[20]Download!$S$684,[20]Download!$V$684,[20]Download!$Y$684,[20]Download!$AB$684,[20]Download!$AE$684,[20]Download!$AH$684,[20]Download!$AK$684,[20]Download!$AN$684,[20]Download!$AQ$684</definedName>
    <definedName name="ixRange1559">[20]Download!$P$685,[20]Download!$S$685,[20]Download!$V$685,[20]Download!$Y$685,[20]Download!$AB$685,[20]Download!$AE$685,[20]Download!$AH$685,[20]Download!$AK$685,[20]Download!$AN$685,[20]Download!$AQ$685</definedName>
    <definedName name="ixRange156">[20]Download!$O$164,[20]Download!$R$164,[20]Download!$U$164,[20]Download!$X$164,[20]Download!$AA$164,[20]Download!$AD$164,[20]Download!$AG$164,[20]Download!$AJ$164,[20]Download!$AM$164,[20]Download!$AP$164</definedName>
    <definedName name="ixRange1560">[20]Download!$P$686,[20]Download!$S$686,[20]Download!$V$686,[20]Download!$Y$686,[20]Download!$AB$686,[20]Download!$AE$686,[20]Download!$AH$686,[20]Download!$AK$686,[20]Download!$AN$686,[20]Download!$AQ$686</definedName>
    <definedName name="ixRange1561">[20]Download!$P$687,[20]Download!$S$687,[20]Download!$V$687,[20]Download!$Y$687,[20]Download!$AB$687,[20]Download!$AE$687,[20]Download!$AH$687,[20]Download!$AK$687,[20]Download!$AN$687,[20]Download!$AQ$687</definedName>
    <definedName name="ixRange1562">[20]Download!$P$688,[20]Download!$S$688,[20]Download!$V$688,[20]Download!$Y$688,[20]Download!$AB$688,[20]Download!$AE$688,[20]Download!$AH$688,[20]Download!$AK$688,[20]Download!$AN$688,[20]Download!$AQ$688</definedName>
    <definedName name="ixRange1563">[20]Download!$P$689,[20]Download!$S$689,[20]Download!$V$689,[20]Download!$Y$689,[20]Download!$AB$689,[20]Download!$AE$689,[20]Download!$AH$689,[20]Download!$AK$689,[20]Download!$AN$689,[20]Download!$AQ$689</definedName>
    <definedName name="ixRange1564">[20]Download!$P$690,[20]Download!$S$690,[20]Download!$V$690,[20]Download!$Y$690,[20]Download!$AB$690,[20]Download!$AE$690,[20]Download!$AH$690,[20]Download!$AK$690,[20]Download!$AN$690,[20]Download!$AQ$690</definedName>
    <definedName name="ixRange1565">[20]Download!$P$691,[20]Download!$S$691,[20]Download!$V$691,[20]Download!$Y$691,[20]Download!$AB$691,[20]Download!$AE$691,[20]Download!$AH$691,[20]Download!$AK$691,[20]Download!$AN$691,[20]Download!$AQ$691</definedName>
    <definedName name="ixRange1566">[20]Download!$P$692,[20]Download!$S$692,[20]Download!$V$692,[20]Download!$Y$692,[20]Download!$AB$692,[20]Download!$AE$692,[20]Download!$AH$692,[20]Download!$AK$692,[20]Download!$AN$692,[20]Download!$AQ$692</definedName>
    <definedName name="ixRange1567">[20]Download!$P$693,[20]Download!$S$693,[20]Download!$V$693,[20]Download!$Y$693,[20]Download!$AB$693,[20]Download!$AE$693,[20]Download!$AH$693,[20]Download!$AK$693,[20]Download!$AN$693,[20]Download!$AQ$693</definedName>
    <definedName name="ixRange1568">[20]Download!$P$694,[20]Download!$S$694,[20]Download!$V$694,[20]Download!$Y$694,[20]Download!$AB$694,[20]Download!$AE$694,[20]Download!$AH$694,[20]Download!$AK$694,[20]Download!$AN$694,[20]Download!$AQ$694</definedName>
    <definedName name="ixRange1569">[20]Download!$P$695,[20]Download!$S$695,[20]Download!$V$695,[20]Download!$Y$695,[20]Download!$AB$695,[20]Download!$AE$695,[20]Download!$AH$695,[20]Download!$AK$695,[20]Download!$AN$695,[20]Download!$AQ$695</definedName>
    <definedName name="ixRange157">[20]Download!$O$165,[20]Download!$R$165,[20]Download!$U$165,[20]Download!$X$165,[20]Download!$AA$165,[20]Download!$AD$165,[20]Download!$AG$165,[20]Download!$AJ$165,[20]Download!$AM$165,[20]Download!$AP$165</definedName>
    <definedName name="ixRange1570">[20]Download!$P$696,[20]Download!$S$696,[20]Download!$V$696,[20]Download!$Y$696,[20]Download!$AB$696,[20]Download!$AE$696,[20]Download!$AH$696,[20]Download!$AK$696,[20]Download!$AN$696,[20]Download!$AQ$696</definedName>
    <definedName name="ixRange1571">[20]Download!$P$697,[20]Download!$S$697,[20]Download!$V$697,[20]Download!$Y$697,[20]Download!$AB$697,[20]Download!$AE$697,[20]Download!$AH$697,[20]Download!$AK$697,[20]Download!$AN$697,[20]Download!$AQ$697</definedName>
    <definedName name="ixRange1572">[20]Download!$P$698,[20]Download!$S$698,[20]Download!$V$698,[20]Download!$Y$698,[20]Download!$AB$698,[20]Download!$AE$698,[20]Download!$AH$698,[20]Download!$AK$698,[20]Download!$AN$698,[20]Download!$AQ$698</definedName>
    <definedName name="ixRange1573">[20]Download!$P$699,[20]Download!$S$699,[20]Download!$V$699,[20]Download!$Y$699,[20]Download!$AB$699,[20]Download!$AE$699,[20]Download!$AH$699,[20]Download!$AK$699,[20]Download!$AN$699,[20]Download!$AQ$699</definedName>
    <definedName name="ixRange1574">[20]Download!$P$700,[20]Download!$S$700,[20]Download!$V$700,[20]Download!$Y$700,[20]Download!$AB$700,[20]Download!$AE$700,[20]Download!$AH$700,[20]Download!$AK$700,[20]Download!$AN$700,[20]Download!$AQ$700</definedName>
    <definedName name="ixRange1575">[20]Download!$P$701,[20]Download!$S$701,[20]Download!$V$701,[20]Download!$Y$701,[20]Download!$AB$701,[20]Download!$AE$701,[20]Download!$AH$701,[20]Download!$AK$701,[20]Download!$AN$701,[20]Download!$AQ$701</definedName>
    <definedName name="ixRange1576">[20]Download!$P$702,[20]Download!$S$702,[20]Download!$V$702,[20]Download!$Y$702,[20]Download!$AB$702,[20]Download!$AE$702,[20]Download!$AH$702,[20]Download!$AK$702,[20]Download!$AN$702,[20]Download!$AQ$702</definedName>
    <definedName name="ixRange1577">[20]Download!$P$703,[20]Download!$S$703,[20]Download!$V$703,[20]Download!$Y$703,[20]Download!$AB$703,[20]Download!$AE$703,[20]Download!$AH$703,[20]Download!$AK$703,[20]Download!$AN$703,[20]Download!$AQ$703</definedName>
    <definedName name="ixRange1578">[20]Download!$P$704,[20]Download!$S$704,[20]Download!$V$704,[20]Download!$Y$704,[20]Download!$AB$704,[20]Download!$AE$704,[20]Download!$AH$704,[20]Download!$AK$704,[20]Download!$AN$704,[20]Download!$AQ$704</definedName>
    <definedName name="ixRange1579">[20]Download!$P$705,[20]Download!$S$705,[20]Download!$V$705,[20]Download!$Y$705,[20]Download!$AB$705,[20]Download!$AE$705,[20]Download!$AH$705,[20]Download!$AK$705,[20]Download!$AN$705,[20]Download!$AQ$705</definedName>
    <definedName name="ixRange158">[20]Download!$O$166,[20]Download!$R$166,[20]Download!$U$166,[20]Download!$X$166,[20]Download!$AA$166,[20]Download!$AD$166,[20]Download!$AG$166,[20]Download!$AJ$166,[20]Download!$AM$166,[20]Download!$AP$166</definedName>
    <definedName name="ixRange1580">[20]Download!$P$706,[20]Download!$S$706,[20]Download!$V$706,[20]Download!$Y$706,[20]Download!$AB$706,[20]Download!$AE$706,[20]Download!$AH$706,[20]Download!$AK$706,[20]Download!$AN$706,[20]Download!$AQ$706</definedName>
    <definedName name="ixRange1581">[20]Download!$P$707,[20]Download!$S$707,[20]Download!$V$707,[20]Download!$Y$707,[20]Download!$AB$707,[20]Download!$AE$707,[20]Download!$AH$707,[20]Download!$AK$707,[20]Download!$AN$707,[20]Download!$AQ$707</definedName>
    <definedName name="ixRange1582">[20]Download!$P$708,[20]Download!$S$708,[20]Download!$V$708,[20]Download!$Y$708,[20]Download!$AB$708,[20]Download!$AE$708,[20]Download!$AH$708,[20]Download!$AK$708,[20]Download!$AN$708,[20]Download!$AQ$708</definedName>
    <definedName name="ixRange1583">[20]Download!$P$709,[20]Download!$S$709,[20]Download!$V$709,[20]Download!$Y$709,[20]Download!$AB$709,[20]Download!$AE$709,[20]Download!$AH$709,[20]Download!$AK$709,[20]Download!$AN$709,[20]Download!$AQ$709</definedName>
    <definedName name="ixRange1584">[20]Download!$P$710,[20]Download!$S$710,[20]Download!$V$710,[20]Download!$Y$710,[20]Download!$AB$710,[20]Download!$AE$710,[20]Download!$AH$710,[20]Download!$AK$710,[20]Download!$AN$710,[20]Download!$AQ$710</definedName>
    <definedName name="ixRange1585">[20]Download!$P$711,[20]Download!$S$711,[20]Download!$V$711,[20]Download!$Y$711,[20]Download!$AB$711,[20]Download!$AE$711,[20]Download!$AH$711,[20]Download!$AK$711,[20]Download!$AN$711,[20]Download!$AQ$711</definedName>
    <definedName name="ixRange1586">[20]Download!$P$712,[20]Download!$S$712,[20]Download!$V$712,[20]Download!$Y$712,[20]Download!$AB$712,[20]Download!$AE$712,[20]Download!$AH$712,[20]Download!$AK$712,[20]Download!$AN$712,[20]Download!$AQ$712</definedName>
    <definedName name="ixRange1587">[20]Download!$P$713,[20]Download!$S$713,[20]Download!$V$713,[20]Download!$Y$713,[20]Download!$AB$713,[20]Download!$AE$713,[20]Download!$AH$713,[20]Download!$AK$713,[20]Download!$AN$713,[20]Download!$AQ$713</definedName>
    <definedName name="ixRange1588">[20]Download!$P$714,[20]Download!$S$714,[20]Download!$V$714,[20]Download!$Y$714,[20]Download!$AB$714,[20]Download!$AE$714,[20]Download!$AH$714,[20]Download!$AK$714,[20]Download!$AN$714,[20]Download!$AQ$714</definedName>
    <definedName name="ixRange1589">[20]Download!$P$715,[20]Download!$S$715,[20]Download!$V$715,[20]Download!$Y$715,[20]Download!$AB$715,[20]Download!$AE$715,[20]Download!$AH$715,[20]Download!$AK$715,[20]Download!$AN$715,[20]Download!$AQ$715</definedName>
    <definedName name="ixRange159">[20]Download!$O$167,[20]Download!$R$167,[20]Download!$U$167,[20]Download!$X$167,[20]Download!$AA$167,[20]Download!$AD$167,[20]Download!$AG$167,[20]Download!$AJ$167,[20]Download!$AM$167,[20]Download!$AP$167</definedName>
    <definedName name="ixRange1590">[20]Download!$P$716,[20]Download!$S$716,[20]Download!$V$716,[20]Download!$Y$716,[20]Download!$AB$716,[20]Download!$AE$716,[20]Download!$AH$716,[20]Download!$AK$716,[20]Download!$AN$716,[20]Download!$AQ$716</definedName>
    <definedName name="ixRange1591">[20]Download!$P$717,[20]Download!$S$717,[20]Download!$V$717,[20]Download!$Y$717,[20]Download!$AB$717,[20]Download!$AE$717,[20]Download!$AH$717,[20]Download!$AK$717,[20]Download!$AN$717,[20]Download!$AQ$717</definedName>
    <definedName name="ixRange1592">[20]Download!$P$718,[20]Download!$S$718,[20]Download!$V$718,[20]Download!$Y$718,[20]Download!$AB$718,[20]Download!$AE$718,[20]Download!$AH$718,[20]Download!$AK$718,[20]Download!$AN$718,[20]Download!$AQ$718</definedName>
    <definedName name="ixRange1593">[20]Download!$P$719,[20]Download!$S$719,[20]Download!$V$719,[20]Download!$Y$719,[20]Download!$AB$719,[20]Download!$AE$719,[20]Download!$AH$719,[20]Download!$AK$719,[20]Download!$AN$719,[20]Download!$AQ$719</definedName>
    <definedName name="ixRange1594">[20]Download!$P$720,[20]Download!$S$720,[20]Download!$V$720,[20]Download!$Y$720,[20]Download!$AB$720,[20]Download!$AE$720,[20]Download!$AH$720,[20]Download!$AK$720,[20]Download!$AN$720,[20]Download!$AQ$720</definedName>
    <definedName name="ixRange1595">[20]Download!$P$721,[20]Download!$S$721,[20]Download!$V$721,[20]Download!$Y$721,[20]Download!$AB$721,[20]Download!$AE$721,[20]Download!$AH$721,[20]Download!$AK$721,[20]Download!$AN$721,[20]Download!$AQ$721</definedName>
    <definedName name="ixRange1596">[20]Download!$P$722,[20]Download!$S$722,[20]Download!$V$722,[20]Download!$Y$722,[20]Download!$AB$722,[20]Download!$AE$722,[20]Download!$AH$722,[20]Download!$AK$722,[20]Download!$AN$722,[20]Download!$AQ$722</definedName>
    <definedName name="ixRange1597">[20]Download!$P$723,[20]Download!$S$723,[20]Download!$V$723,[20]Download!$Y$723,[20]Download!$AB$723,[20]Download!$AE$723,[20]Download!$AH$723,[20]Download!$AK$723,[20]Download!$AN$723,[20]Download!$AQ$723</definedName>
    <definedName name="ixRange1598">[20]Download!$P$724,[20]Download!$S$724,[20]Download!$V$724,[20]Download!$Y$724,[20]Download!$AB$724,[20]Download!$AE$724,[20]Download!$AH$724,[20]Download!$AK$724,[20]Download!$AN$724,[20]Download!$AQ$724</definedName>
    <definedName name="ixRange1599">[20]Download!$P$725,[20]Download!$S$725,[20]Download!$V$725,[20]Download!$Y$725,[20]Download!$AB$725,[20]Download!$AE$725,[20]Download!$AH$725,[20]Download!$AK$725,[20]Download!$AN$725,[20]Download!$AQ$725</definedName>
    <definedName name="ixRange16">#REF!</definedName>
    <definedName name="ixRange160">[20]Download!$O$168,[20]Download!$R$168,[20]Download!$U$168,[20]Download!$X$168,[20]Download!$AA$168,[20]Download!$AD$168,[20]Download!$AG$168,[20]Download!$AJ$168,[20]Download!$AM$168,[20]Download!$AP$168</definedName>
    <definedName name="ixRange1600">[20]Download!$P$726,[20]Download!$S$726,[20]Download!$V$726,[20]Download!$Y$726,[20]Download!$AB$726,[20]Download!$AE$726,[20]Download!$AH$726,[20]Download!$AK$726,[20]Download!$AN$726,[20]Download!$AQ$726</definedName>
    <definedName name="ixRange1601">[20]Download!$P$727,[20]Download!$S$727,[20]Download!$V$727,[20]Download!$Y$727,[20]Download!$AB$727,[20]Download!$AE$727,[20]Download!$AH$727,[20]Download!$AK$727,[20]Download!$AN$727,[20]Download!$AQ$727</definedName>
    <definedName name="ixRange1602">[20]Download!$P$728,[20]Download!$S$728,[20]Download!$V$728,[20]Download!$Y$728,[20]Download!$AB$728,[20]Download!$AE$728,[20]Download!$AH$728,[20]Download!$AK$728,[20]Download!$AN$728,[20]Download!$AQ$728</definedName>
    <definedName name="ixRange1603">[20]Download!$P$729,[20]Download!$S$729,[20]Download!$V$729,[20]Download!$Y$729,[20]Download!$AB$729,[20]Download!$AE$729,[20]Download!$AH$729,[20]Download!$AK$729,[20]Download!$AN$729,[20]Download!$AQ$729</definedName>
    <definedName name="ixRange1604">[20]Download!$P$730,[20]Download!$S$730,[20]Download!$V$730,[20]Download!$Y$730,[20]Download!$AB$730,[20]Download!$AE$730,[20]Download!$AH$730,[20]Download!$AK$730,[20]Download!$AN$730,[20]Download!$AQ$730</definedName>
    <definedName name="ixRange1605">[20]Download!$P$731,[20]Download!$S$731,[20]Download!$V$731,[20]Download!$Y$731,[20]Download!$AB$731,[20]Download!$AE$731,[20]Download!$AH$731,[20]Download!$AK$731,[20]Download!$AN$731,[20]Download!$AQ$731</definedName>
    <definedName name="ixRange1606">[20]Download!$P$732,[20]Download!$S$732,[20]Download!$V$732,[20]Download!$Y$732,[20]Download!$AB$732,[20]Download!$AE$732,[20]Download!$AH$732,[20]Download!$AK$732,[20]Download!$AN$732,[20]Download!$AQ$732</definedName>
    <definedName name="ixRange1607">[20]Download!$P$733,[20]Download!$S$733,[20]Download!$V$733,[20]Download!$Y$733,[20]Download!$AB$733,[20]Download!$AE$733,[20]Download!$AH$733,[20]Download!$AK$733,[20]Download!$AN$733,[20]Download!$AQ$733</definedName>
    <definedName name="ixRange1608">[20]Download!$P$734,[20]Download!$S$734,[20]Download!$V$734,[20]Download!$Y$734,[20]Download!$AB$734,[20]Download!$AE$734,[20]Download!$AH$734,[20]Download!$AK$734,[20]Download!$AN$734,[20]Download!$AQ$734</definedName>
    <definedName name="ixRange1609">[20]Download!$P$735,[20]Download!$S$735,[20]Download!$V$735,[20]Download!$Y$735,[20]Download!$AB$735,[20]Download!$AE$735,[20]Download!$AH$735,[20]Download!$AK$735,[20]Download!$AN$735,[20]Download!$AQ$735</definedName>
    <definedName name="ixRange161">[20]Download!$O$169,[20]Download!$R$169,[20]Download!$U$169,[20]Download!$X$169,[20]Download!$AA$169,[20]Download!$AD$169,[20]Download!$AG$169,[20]Download!$AJ$169,[20]Download!$AM$169,[20]Download!$AP$169</definedName>
    <definedName name="ixRange1610">[20]Download!$P$736,[20]Download!$S$736,[20]Download!$V$736,[20]Download!$Y$736,[20]Download!$AB$736,[20]Download!$AE$736,[20]Download!$AH$736,[20]Download!$AK$736,[20]Download!$AN$736,[20]Download!$AQ$736</definedName>
    <definedName name="ixRange1611">[20]Download!$P$737,[20]Download!$S$737,[20]Download!$V$737,[20]Download!$Y$737,[20]Download!$AB$737,[20]Download!$AE$737,[20]Download!$AH$737,[20]Download!$AK$737,[20]Download!$AN$737,[20]Download!$AQ$737</definedName>
    <definedName name="ixRange1612">[20]Download!$P$738,[20]Download!$S$738,[20]Download!$V$738,[20]Download!$Y$738,[20]Download!$AB$738,[20]Download!$AE$738,[20]Download!$AH$738,[20]Download!$AK$738,[20]Download!$AN$738,[20]Download!$AQ$738</definedName>
    <definedName name="ixRange1613">[20]Download!$P$739,[20]Download!$S$739,[20]Download!$V$739,[20]Download!$Y$739,[20]Download!$AB$739,[20]Download!$AE$739,[20]Download!$AH$739,[20]Download!$AK$739,[20]Download!$AN$739,[20]Download!$AQ$739</definedName>
    <definedName name="ixRange1614">[20]Download!$P$740,[20]Download!$S$740,[20]Download!$V$740,[20]Download!$Y$740,[20]Download!$AB$740,[20]Download!$AE$740,[20]Download!$AH$740,[20]Download!$AK$740,[20]Download!$AN$740,[20]Download!$AQ$740</definedName>
    <definedName name="ixRange1615">[20]Download!$P$741,[20]Download!$S$741,[20]Download!$V$741,[20]Download!$Y$741,[20]Download!$AB$741,[20]Download!$AE$741,[20]Download!$AH$741,[20]Download!$AK$741,[20]Download!$AN$741,[20]Download!$AQ$741</definedName>
    <definedName name="ixRange1616">[20]Download!$P$742,[20]Download!$S$742,[20]Download!$V$742,[20]Download!$Y$742,[20]Download!$AB$742,[20]Download!$AE$742,[20]Download!$AH$742,[20]Download!$AK$742,[20]Download!$AN$742,[20]Download!$AQ$742</definedName>
    <definedName name="ixRange1617">[20]Download!$P$743,[20]Download!$S$743,[20]Download!$V$743,[20]Download!$Y$743,[20]Download!$AB$743,[20]Download!$AE$743,[20]Download!$AH$743,[20]Download!$AK$743,[20]Download!$AN$743,[20]Download!$AQ$743</definedName>
    <definedName name="ixRange1618">[20]Download!$P$744,[20]Download!$S$744,[20]Download!$V$744,[20]Download!$Y$744,[20]Download!$AB$744,[20]Download!$AE$744,[20]Download!$AH$744,[20]Download!$AK$744,[20]Download!$AN$744,[20]Download!$AQ$744</definedName>
    <definedName name="ixRange1619">[20]Download!$P$745,[20]Download!$S$745,[20]Download!$V$745,[20]Download!$Y$745,[20]Download!$AB$745,[20]Download!$AE$745,[20]Download!$AH$745,[20]Download!$AK$745,[20]Download!$AN$745,[20]Download!$AQ$745</definedName>
    <definedName name="ixRange162">[20]Download!$O$170,[20]Download!$R$170,[20]Download!$U$170,[20]Download!$X$170,[20]Download!$AA$170,[20]Download!$AD$170,[20]Download!$AG$170,[20]Download!$AJ$170,[20]Download!$AM$170,[20]Download!$AP$170</definedName>
    <definedName name="ixRange1620">[20]Download!$P$746,[20]Download!$S$746,[20]Download!$V$746,[20]Download!$Y$746,[20]Download!$AB$746,[20]Download!$AE$746,[20]Download!$AH$746,[20]Download!$AK$746,[20]Download!$AN$746,[20]Download!$AQ$746</definedName>
    <definedName name="ixRange1621">[20]Download!$P$747,[20]Download!$S$747,[20]Download!$V$747,[20]Download!$Y$747,[20]Download!$AB$747,[20]Download!$AE$747,[20]Download!$AH$747,[20]Download!$AK$747,[20]Download!$AN$747,[20]Download!$AQ$747</definedName>
    <definedName name="ixRange1622">[20]Download!$P$748,[20]Download!$S$748,[20]Download!$V$748,[20]Download!$Y$748,[20]Download!$AB$748,[20]Download!$AE$748,[20]Download!$AH$748,[20]Download!$AK$748,[20]Download!$AN$748,[20]Download!$AQ$748</definedName>
    <definedName name="ixRange1623">[20]Download!$P$749,[20]Download!$S$749,[20]Download!$V$749,[20]Download!$Y$749,[20]Download!$AB$749,[20]Download!$AE$749,[20]Download!$AH$749,[20]Download!$AK$749,[20]Download!$AN$749,[20]Download!$AQ$749</definedName>
    <definedName name="ixRange1624">[20]Download!$P$750,[20]Download!$S$750,[20]Download!$V$750,[20]Download!$Y$750,[20]Download!$AB$750,[20]Download!$AE$750,[20]Download!$AH$750,[20]Download!$AK$750,[20]Download!$AN$750,[20]Download!$AQ$750</definedName>
    <definedName name="ixRange1625">[20]Download!$P$751,[20]Download!$S$751,[20]Download!$V$751,[20]Download!$Y$751,[20]Download!$AB$751,[20]Download!$AE$751,[20]Download!$AH$751,[20]Download!$AK$751,[20]Download!$AN$751,[20]Download!$AQ$751</definedName>
    <definedName name="ixRange1626">[20]Download!$P$752,[20]Download!$S$752,[20]Download!$V$752,[20]Download!$Y$752,[20]Download!$AB$752,[20]Download!$AE$752,[20]Download!$AH$752,[20]Download!$AK$752,[20]Download!$AN$752,[20]Download!$AQ$752</definedName>
    <definedName name="ixRange1627">[20]Download!$P$753,[20]Download!$S$753,[20]Download!$V$753,[20]Download!$Y$753,[20]Download!$AB$753,[20]Download!$AE$753,[20]Download!$AH$753,[20]Download!$AK$753,[20]Download!$AN$753,[20]Download!$AQ$753</definedName>
    <definedName name="ixRange1628">[20]Download!$P$754,[20]Download!$S$754,[20]Download!$V$754,[20]Download!$Y$754,[20]Download!$AB$754,[20]Download!$AE$754,[20]Download!$AH$754,[20]Download!$AK$754,[20]Download!$AN$754,[20]Download!$AQ$754</definedName>
    <definedName name="ixRange1629">[20]Download!$P$755,[20]Download!$S$755,[20]Download!$V$755,[20]Download!$Y$755,[20]Download!$AB$755,[20]Download!$AE$755,[20]Download!$AH$755,[20]Download!$AK$755,[20]Download!$AN$755,[20]Download!$AQ$755</definedName>
    <definedName name="ixRange163">[20]Download!$O$171,[20]Download!$R$171,[20]Download!$U$171,[20]Download!$X$171,[20]Download!$AA$171,[20]Download!$AD$171,[20]Download!$AG$171,[20]Download!$AJ$171,[20]Download!$AM$171,[20]Download!$AP$171</definedName>
    <definedName name="ixRange1630">[20]Download!$P$756,[20]Download!$S$756,[20]Download!$V$756,[20]Download!$Y$756,[20]Download!$AB$756,[20]Download!$AE$756,[20]Download!$AH$756,[20]Download!$AK$756,[20]Download!$AN$756,[20]Download!$AQ$756</definedName>
    <definedName name="ixRange1631">[20]Download!$P$757,[20]Download!$S$757,[20]Download!$V$757,[20]Download!$Y$757,[20]Download!$AB$757,[20]Download!$AE$757,[20]Download!$AH$757,[20]Download!$AK$757,[20]Download!$AN$757,[20]Download!$AQ$757</definedName>
    <definedName name="ixRange1632">[20]Download!$P$758,[20]Download!$S$758,[20]Download!$V$758,[20]Download!$Y$758,[20]Download!$AB$758,[20]Download!$AE$758,[20]Download!$AH$758,[20]Download!$AK$758,[20]Download!$AN$758,[20]Download!$AQ$758</definedName>
    <definedName name="ixRange1633">[20]Download!$P$759,[20]Download!$S$759,[20]Download!$V$759,[20]Download!$Y$759,[20]Download!$AB$759,[20]Download!$AE$759,[20]Download!$AH$759,[20]Download!$AK$759,[20]Download!$AN$759,[20]Download!$AQ$759</definedName>
    <definedName name="ixRange1634">[20]Download!$P$760,[20]Download!$S$760,[20]Download!$V$760,[20]Download!$Y$760,[20]Download!$AB$760,[20]Download!$AE$760,[20]Download!$AH$760,[20]Download!$AK$760,[20]Download!$AN$760,[20]Download!$AQ$760</definedName>
    <definedName name="ixRange1635">[20]Download!$P$761,[20]Download!$S$761,[20]Download!$V$761,[20]Download!$Y$761,[20]Download!$AB$761,[20]Download!$AE$761,[20]Download!$AH$761,[20]Download!$AK$761,[20]Download!$AN$761,[20]Download!$AQ$761</definedName>
    <definedName name="ixRange1636">[20]Download!$P$762,[20]Download!$S$762,[20]Download!$V$762,[20]Download!$Y$762,[20]Download!$AB$762,[20]Download!$AE$762,[20]Download!$AH$762,[20]Download!$AK$762,[20]Download!$AN$762,[20]Download!$AQ$762</definedName>
    <definedName name="ixRange1637">[20]Download!$P$763,[20]Download!$S$763,[20]Download!$V$763,[20]Download!$Y$763,[20]Download!$AB$763,[20]Download!$AE$763,[20]Download!$AH$763,[20]Download!$AK$763,[20]Download!$AN$763,[20]Download!$AQ$763</definedName>
    <definedName name="ixRange1638">[20]Download!$P$764,[20]Download!$S$764,[20]Download!$V$764,[20]Download!$Y$764,[20]Download!$AB$764,[20]Download!$AE$764,[20]Download!$AH$764,[20]Download!$AK$764,[20]Download!$AN$764,[20]Download!$AQ$764</definedName>
    <definedName name="ixRange1639">[20]Download!$P$765,[20]Download!$S$765,[20]Download!$V$765,[20]Download!$Y$765,[20]Download!$AB$765,[20]Download!$AE$765,[20]Download!$AH$765,[20]Download!$AK$765,[20]Download!$AN$765,[20]Download!$AQ$765</definedName>
    <definedName name="ixRange164">[20]Download!$O$172,[20]Download!$R$172,[20]Download!$U$172,[20]Download!$X$172,[20]Download!$AA$172,[20]Download!$AD$172,[20]Download!$AG$172,[20]Download!$AJ$172,[20]Download!$AM$172,[20]Download!$AP$172</definedName>
    <definedName name="ixRange1640">[20]Download!$P$766,[20]Download!$S$766,[20]Download!$V$766,[20]Download!$Y$766,[20]Download!$AB$766,[20]Download!$AE$766,[20]Download!$AH$766,[20]Download!$AK$766,[20]Download!$AN$766,[20]Download!$AQ$766</definedName>
    <definedName name="ixRange1641">[20]Download!$P$767,[20]Download!$S$767,[20]Download!$V$767,[20]Download!$Y$767,[20]Download!$AB$767,[20]Download!$AE$767,[20]Download!$AH$767,[20]Download!$AK$767,[20]Download!$AN$767,[20]Download!$AQ$767</definedName>
    <definedName name="ixRange1642">[20]Download!$P$768,[20]Download!$S$768,[20]Download!$V$768,[20]Download!$Y$768,[20]Download!$AB$768,[20]Download!$AE$768,[20]Download!$AH$768,[20]Download!$AK$768,[20]Download!$AN$768,[20]Download!$AQ$768</definedName>
    <definedName name="ixRange1643">[20]Download!$P$769,[20]Download!$S$769,[20]Download!$V$769,[20]Download!$Y$769,[20]Download!$AB$769,[20]Download!$AE$769,[20]Download!$AH$769,[20]Download!$AK$769,[20]Download!$AN$769,[20]Download!$AQ$769</definedName>
    <definedName name="ixRange1644">[20]Download!$P$770,[20]Download!$S$770,[20]Download!$V$770,[20]Download!$Y$770,[20]Download!$AB$770,[20]Download!$AE$770,[20]Download!$AH$770,[20]Download!$AK$770,[20]Download!$AN$770,[20]Download!$AQ$770</definedName>
    <definedName name="ixRange1645">[20]Download!$P$771,[20]Download!$S$771,[20]Download!$V$771,[20]Download!$Y$771,[20]Download!$AB$771,[20]Download!$AE$771,[20]Download!$AH$771,[20]Download!$AK$771,[20]Download!$AN$771,[20]Download!$AQ$771</definedName>
    <definedName name="ixRange1646">[20]Download!$P$772,[20]Download!$S$772,[20]Download!$V$772,[20]Download!$Y$772,[20]Download!$AB$772,[20]Download!$AE$772,[20]Download!$AH$772,[20]Download!$AK$772,[20]Download!$AN$772,[20]Download!$AQ$772</definedName>
    <definedName name="ixRange1647">[20]Download!$P$773,[20]Download!$S$773,[20]Download!$V$773,[20]Download!$Y$773,[20]Download!$AB$773,[20]Download!$AE$773,[20]Download!$AH$773,[20]Download!$AK$773,[20]Download!$AN$773,[20]Download!$AQ$773</definedName>
    <definedName name="ixRange1648">[20]Download!$P$774,[20]Download!$S$774,[20]Download!$V$774,[20]Download!$Y$774,[20]Download!$AB$774,[20]Download!$AE$774,[20]Download!$AH$774,[20]Download!$AK$774,[20]Download!$AN$774,[20]Download!$AQ$774</definedName>
    <definedName name="ixRange1649">[20]Download!$P$775,[20]Download!$S$775,[20]Download!$V$775,[20]Download!$Y$775,[20]Download!$AB$775,[20]Download!$AE$775,[20]Download!$AH$775,[20]Download!$AK$775,[20]Download!$AN$775,[20]Download!$AQ$775</definedName>
    <definedName name="ixRange165">[20]Download!$O$173,[20]Download!$R$173,[20]Download!$U$173,[20]Download!$X$173,[20]Download!$AA$173,[20]Download!$AD$173,[20]Download!$AG$173,[20]Download!$AJ$173,[20]Download!$AM$173,[20]Download!$AP$173</definedName>
    <definedName name="ixRange1650">[20]Download!$P$776,[20]Download!$S$776,[20]Download!$V$776,[20]Download!$Y$776,[20]Download!$AB$776,[20]Download!$AE$776,[20]Download!$AH$776,[20]Download!$AK$776,[20]Download!$AN$776,[20]Download!$AQ$776</definedName>
    <definedName name="ixRange1651">[20]Download!$P$777,[20]Download!$S$777,[20]Download!$V$777,[20]Download!$Y$777,[20]Download!$AB$777,[20]Download!$AE$777,[20]Download!$AH$777,[20]Download!$AK$777,[20]Download!$AN$777,[20]Download!$AQ$777</definedName>
    <definedName name="ixRange1652">[20]Download!$P$778,[20]Download!$S$778,[20]Download!$V$778,[20]Download!$Y$778,[20]Download!$AB$778,[20]Download!$AE$778,[20]Download!$AH$778,[20]Download!$AK$778,[20]Download!$AN$778,[20]Download!$AQ$778</definedName>
    <definedName name="ixRange1653">[20]Download!$P$779,[20]Download!$S$779,[20]Download!$V$779,[20]Download!$Y$779,[20]Download!$AB$779,[20]Download!$AE$779,[20]Download!$AH$779,[20]Download!$AK$779,[20]Download!$AN$779,[20]Download!$AQ$779</definedName>
    <definedName name="ixRange1654">[20]Download!$P$780,[20]Download!$S$780,[20]Download!$V$780,[20]Download!$Y$780,[20]Download!$AB$780,[20]Download!$AE$780,[20]Download!$AH$780,[20]Download!$AK$780,[20]Download!$AN$780,[20]Download!$AQ$780</definedName>
    <definedName name="ixRange1655">[20]Download!$P$781,[20]Download!$S$781,[20]Download!$V$781,[20]Download!$Y$781,[20]Download!$AB$781,[20]Download!$AE$781,[20]Download!$AH$781,[20]Download!$AK$781,[20]Download!$AN$781,[20]Download!$AQ$781</definedName>
    <definedName name="ixRange1656">[20]Download!$P$782,[20]Download!$S$782,[20]Download!$V$782,[20]Download!$Y$782,[20]Download!$AB$782,[20]Download!$AE$782,[20]Download!$AH$782,[20]Download!$AK$782,[20]Download!$AN$782,[20]Download!$AQ$782</definedName>
    <definedName name="ixRange1657">[20]Download!$P$783,[20]Download!$S$783,[20]Download!$V$783,[20]Download!$Y$783,[20]Download!$AB$783,[20]Download!$AE$783,[20]Download!$AH$783,[20]Download!$AK$783,[20]Download!$AN$783,[20]Download!$AQ$783</definedName>
    <definedName name="ixRange1658">[20]Download!$P$784,[20]Download!$S$784,[20]Download!$V$784,[20]Download!$Y$784,[20]Download!$AB$784,[20]Download!$AE$784,[20]Download!$AH$784,[20]Download!$AK$784,[20]Download!$AN$784,[20]Download!$AQ$784</definedName>
    <definedName name="ixRange1659">[20]Download!$P$785,[20]Download!$S$785,[20]Download!$V$785,[20]Download!$Y$785,[20]Download!$AB$785,[20]Download!$AE$785,[20]Download!$AH$785,[20]Download!$AK$785,[20]Download!$AN$785,[20]Download!$AQ$785</definedName>
    <definedName name="ixRange166">[20]Download!$O$174,[20]Download!$R$174,[20]Download!$U$174,[20]Download!$X$174,[20]Download!$AA$174,[20]Download!$AD$174,[20]Download!$AG$174,[20]Download!$AJ$174,[20]Download!$AM$174,[20]Download!$AP$174</definedName>
    <definedName name="ixRange1660">[20]Download!$P$786,[20]Download!$S$786,[20]Download!$V$786,[20]Download!$Y$786,[20]Download!$AB$786,[20]Download!$AE$786,[20]Download!$AH$786,[20]Download!$AK$786,[20]Download!$AN$786,[20]Download!$AQ$786</definedName>
    <definedName name="ixRange1661">[20]Download!$P$787,[20]Download!$S$787,[20]Download!$V$787,[20]Download!$Y$787,[20]Download!$AB$787,[20]Download!$AE$787,[20]Download!$AH$787,[20]Download!$AK$787,[20]Download!$AN$787,[20]Download!$AQ$787</definedName>
    <definedName name="ixRange1662">[20]Download!$P$788,[20]Download!$S$788,[20]Download!$V$788,[20]Download!$Y$788,[20]Download!$AB$788,[20]Download!$AE$788,[20]Download!$AH$788,[20]Download!$AK$788,[20]Download!$AN$788,[20]Download!$AQ$788</definedName>
    <definedName name="ixRange1663">[20]Download!$P$789,[20]Download!$S$789,[20]Download!$V$789,[20]Download!$Y$789,[20]Download!$AB$789,[20]Download!$AE$789,[20]Download!$AH$789,[20]Download!$AK$789,[20]Download!$AN$789,[20]Download!$AQ$789</definedName>
    <definedName name="ixRange1664">[20]Download!$P$790,[20]Download!$S$790,[20]Download!$V$790,[20]Download!$Y$790,[20]Download!$AB$790,[20]Download!$AE$790,[20]Download!$AH$790,[20]Download!$AK$790,[20]Download!$AN$790,[20]Download!$AQ$790</definedName>
    <definedName name="ixRange1665">[20]Download!$P$791,[20]Download!$S$791,[20]Download!$V$791,[20]Download!$Y$791,[20]Download!$AB$791,[20]Download!$AE$791,[20]Download!$AH$791,[20]Download!$AK$791,[20]Download!$AN$791,[20]Download!$AQ$791</definedName>
    <definedName name="ixRange1666">[20]Download!$P$792,[20]Download!$S$792,[20]Download!$V$792,[20]Download!$Y$792,[20]Download!$AB$792,[20]Download!$AE$792,[20]Download!$AH$792,[20]Download!$AK$792,[20]Download!$AN$792,[20]Download!$AQ$792</definedName>
    <definedName name="ixRange1667">[20]Download!$P$793,[20]Download!$S$793,[20]Download!$V$793,[20]Download!$Y$793,[20]Download!$AB$793,[20]Download!$AE$793,[20]Download!$AH$793,[20]Download!$AK$793,[20]Download!$AN$793,[20]Download!$AQ$793</definedName>
    <definedName name="ixRange1668">[20]Download!$P$794,[20]Download!$S$794,[20]Download!$V$794,[20]Download!$Y$794,[20]Download!$AB$794,[20]Download!$AE$794,[20]Download!$AH$794,[20]Download!$AK$794,[20]Download!$AN$794,[20]Download!$AQ$794</definedName>
    <definedName name="ixRange1669">[20]Download!$P$795,[20]Download!$S$795,[20]Download!$V$795,[20]Download!$Y$795,[20]Download!$AB$795,[20]Download!$AE$795,[20]Download!$AH$795,[20]Download!$AK$795,[20]Download!$AN$795,[20]Download!$AQ$795</definedName>
    <definedName name="ixRange167">[20]Download!$O$175,[20]Download!$R$175,[20]Download!$U$175,[20]Download!$X$175,[20]Download!$AA$175,[20]Download!$AD$175,[20]Download!$AG$175,[20]Download!$AJ$175,[20]Download!$AM$175,[20]Download!$AP$175</definedName>
    <definedName name="ixRange1670">[20]Download!$P$796,[20]Download!$S$796,[20]Download!$V$796,[20]Download!$Y$796,[20]Download!$AB$796,[20]Download!$AE$796,[20]Download!$AH$796,[20]Download!$AK$796,[20]Download!$AN$796,[20]Download!$AQ$796</definedName>
    <definedName name="ixRange1671">[20]Download!$P$797,[20]Download!$S$797,[20]Download!$V$797,[20]Download!$Y$797,[20]Download!$AB$797,[20]Download!$AE$797,[20]Download!$AH$797,[20]Download!$AK$797,[20]Download!$AN$797,[20]Download!$AQ$797</definedName>
    <definedName name="ixRange1672">[20]Download!$P$798,[20]Download!$S$798,[20]Download!$V$798,[20]Download!$Y$798,[20]Download!$AB$798,[20]Download!$AE$798,[20]Download!$AH$798,[20]Download!$AK$798,[20]Download!$AN$798,[20]Download!$AQ$798</definedName>
    <definedName name="ixRange1673">[20]Download!$P$799,[20]Download!$S$799,[20]Download!$V$799,[20]Download!$Y$799,[20]Download!$AB$799,[20]Download!$AE$799,[20]Download!$AH$799,[20]Download!$AK$799,[20]Download!$AN$799,[20]Download!$AQ$799</definedName>
    <definedName name="ixRange1674">[20]Download!$P$800,[20]Download!$S$800,[20]Download!$V$800,[20]Download!$Y$800,[20]Download!$AB$800,[20]Download!$AE$800,[20]Download!$AH$800,[20]Download!$AK$800,[20]Download!$AN$800,[20]Download!$AQ$800</definedName>
    <definedName name="ixRange1675">[20]Download!$P$801,[20]Download!$S$801,[20]Download!$V$801,[20]Download!$Y$801,[20]Download!$AB$801,[20]Download!$AE$801,[20]Download!$AH$801,[20]Download!$AK$801,[20]Download!$AN$801,[20]Download!$AQ$801</definedName>
    <definedName name="ixRange1676">[20]Download!$P$802,[20]Download!$S$802,[20]Download!$V$802,[20]Download!$Y$802,[20]Download!$AB$802,[20]Download!$AE$802,[20]Download!$AH$802,[20]Download!$AK$802,[20]Download!$AN$802,[20]Download!$AQ$802</definedName>
    <definedName name="ixRange1677">[20]Download!$P$803,[20]Download!$S$803,[20]Download!$V$803,[20]Download!$Y$803,[20]Download!$AB$803,[20]Download!$AE$803,[20]Download!$AH$803,[20]Download!$AK$803,[20]Download!$AN$803,[20]Download!$AQ$803</definedName>
    <definedName name="ixRange1678">[20]Download!$P$804,[20]Download!$S$804,[20]Download!$V$804,[20]Download!$Y$804,[20]Download!$AB$804,[20]Download!$AE$804,[20]Download!$AH$804,[20]Download!$AK$804,[20]Download!$AN$804,[20]Download!$AQ$804</definedName>
    <definedName name="ixRange1679">[20]Download!$P$805,[20]Download!$S$805,[20]Download!$V$805,[20]Download!$Y$805,[20]Download!$AB$805,[20]Download!$AE$805,[20]Download!$AH$805,[20]Download!$AK$805,[20]Download!$AN$805,[20]Download!$AQ$805</definedName>
    <definedName name="ixRange168">[20]Download!$O$176,[20]Download!$R$176,[20]Download!$U$176,[20]Download!$X$176,[20]Download!$AA$176,[20]Download!$AD$176,[20]Download!$AG$176,[20]Download!$AJ$176,[20]Download!$AM$176,[20]Download!$AP$176</definedName>
    <definedName name="ixRange1680">[20]Download!$P$806,[20]Download!$S$806,[20]Download!$V$806,[20]Download!$Y$806,[20]Download!$AB$806,[20]Download!$AE$806,[20]Download!$AH$806,[20]Download!$AK$806,[20]Download!$AN$806,[20]Download!$AQ$806</definedName>
    <definedName name="ixRange1681">[20]Download!$P$807,[20]Download!$S$807,[20]Download!$V$807,[20]Download!$Y$807,[20]Download!$AB$807,[20]Download!$AE$807,[20]Download!$AH$807,[20]Download!$AK$807,[20]Download!$AN$807,[20]Download!$AQ$807</definedName>
    <definedName name="ixRange1682">[20]Download!$P$808,[20]Download!$S$808,[20]Download!$V$808,[20]Download!$Y$808,[20]Download!$AB$808,[20]Download!$AE$808,[20]Download!$AH$808,[20]Download!$AK$808,[20]Download!$AN$808,[20]Download!$AQ$808</definedName>
    <definedName name="ixRange1683">[20]Download!$P$809,[20]Download!$S$809,[20]Download!$V$809,[20]Download!$Y$809,[20]Download!$AB$809,[20]Download!$AE$809,[20]Download!$AH$809,[20]Download!$AK$809,[20]Download!$AN$809,[20]Download!$AQ$809</definedName>
    <definedName name="ixRange1684">[20]Download!$P$810,[20]Download!$S$810,[20]Download!$V$810,[20]Download!$Y$810,[20]Download!$AB$810,[20]Download!$AE$810,[20]Download!$AH$810,[20]Download!$AK$810,[20]Download!$AN$810,[20]Download!$AQ$810</definedName>
    <definedName name="ixRange1685">[20]Download!$P$811,[20]Download!$S$811,[20]Download!$V$811,[20]Download!$Y$811,[20]Download!$AB$811,[20]Download!$AE$811,[20]Download!$AH$811,[20]Download!$AK$811,[20]Download!$AN$811,[20]Download!$AQ$811</definedName>
    <definedName name="ixRange1686">[20]Download!$P$812,[20]Download!$S$812,[20]Download!$V$812,[20]Download!$Y$812,[20]Download!$AB$812,[20]Download!$AE$812,[20]Download!$AH$812,[20]Download!$AK$812,[20]Download!$AN$812,[20]Download!$AQ$812</definedName>
    <definedName name="ixRange1687">[20]Download!$P$813,[20]Download!$S$813,[20]Download!$V$813,[20]Download!$Y$813,[20]Download!$AB$813,[20]Download!$AE$813,[20]Download!$AH$813,[20]Download!$AK$813,[20]Download!$AN$813,[20]Download!$AQ$813</definedName>
    <definedName name="ixRange1688">[20]Download!$P$814,[20]Download!$S$814,[20]Download!$V$814,[20]Download!$Y$814,[20]Download!$AB$814,[20]Download!$AE$814,[20]Download!$AH$814,[20]Download!$AK$814,[20]Download!$AN$814,[20]Download!$AQ$814</definedName>
    <definedName name="ixRange1689">[20]Download!$P$815,[20]Download!$S$815,[20]Download!$V$815,[20]Download!$Y$815,[20]Download!$AB$815,[20]Download!$AE$815,[20]Download!$AH$815,[20]Download!$AK$815,[20]Download!$AN$815,[20]Download!$AQ$815</definedName>
    <definedName name="ixRange169">[20]Download!$O$177,[20]Download!$R$177,[20]Download!$U$177,[20]Download!$X$177,[20]Download!$AA$177,[20]Download!$AD$177,[20]Download!$AG$177,[20]Download!$AJ$177,[20]Download!$AM$177,[20]Download!$AP$177</definedName>
    <definedName name="ixRange1690">[20]Download!$P$816,[20]Download!$S$816,[20]Download!$V$816,[20]Download!$Y$816,[20]Download!$AB$816,[20]Download!$AE$816,[20]Download!$AH$816,[20]Download!$AK$816,[20]Download!$AN$816,[20]Download!$AQ$816</definedName>
    <definedName name="ixRange1691">[20]Download!$P$817,[20]Download!$S$817,[20]Download!$V$817,[20]Download!$Y$817,[20]Download!$AB$817,[20]Download!$AE$817,[20]Download!$AH$817,[20]Download!$AK$817,[20]Download!$AN$817,[20]Download!$AQ$817</definedName>
    <definedName name="ixRange1692">[20]Download!$P$818,[20]Download!$S$818,[20]Download!$V$818,[20]Download!$Y$818,[20]Download!$AB$818,[20]Download!$AE$818,[20]Download!$AH$818,[20]Download!$AK$818,[20]Download!$AN$818,[20]Download!$AQ$818</definedName>
    <definedName name="ixRange1693">[20]Download!$P$819,[20]Download!$S$819,[20]Download!$V$819,[20]Download!$Y$819,[20]Download!$AB$819,[20]Download!$AE$819,[20]Download!$AH$819,[20]Download!$AK$819,[20]Download!$AN$819,[20]Download!$AQ$819</definedName>
    <definedName name="ixRange1694">[20]Download!$P$820,[20]Download!$S$820,[20]Download!$V$820,[20]Download!$Y$820,[20]Download!$AB$820,[20]Download!$AE$820,[20]Download!$AH$820,[20]Download!$AK$820,[20]Download!$AN$820,[20]Download!$AQ$820</definedName>
    <definedName name="ixRange1695">[20]Download!$P$821,[20]Download!$S$821,[20]Download!$V$821,[20]Download!$Y$821,[20]Download!$AB$821,[20]Download!$AE$821,[20]Download!$AH$821,[20]Download!$AK$821,[20]Download!$AN$821,[20]Download!$AQ$821</definedName>
    <definedName name="ixRange1696">[20]Download!$P$822,[20]Download!$S$822,[20]Download!$V$822,[20]Download!$Y$822,[20]Download!$AB$822,[20]Download!$AE$822,[20]Download!$AH$822,[20]Download!$AK$822,[20]Download!$AN$822,[20]Download!$AQ$822</definedName>
    <definedName name="ixRange1697">[20]Download!$P$823,[20]Download!$S$823,[20]Download!$V$823,[20]Download!$Y$823,[20]Download!$AB$823,[20]Download!$AE$823,[20]Download!$AH$823,[20]Download!$AK$823,[20]Download!$AN$823,[20]Download!$AQ$823</definedName>
    <definedName name="ixRange1698">[20]Download!$P$824,[20]Download!$S$824,[20]Download!$V$824,[20]Download!$Y$824,[20]Download!$AB$824,[20]Download!$AE$824,[20]Download!$AH$824,[20]Download!$AK$824,[20]Download!$AN$824,[20]Download!$AQ$824</definedName>
    <definedName name="ixRange1699">[20]Download!$P$825,[20]Download!$S$825,[20]Download!$V$825,[20]Download!$Y$825,[20]Download!$AB$825,[20]Download!$AE$825,[20]Download!$AH$825,[20]Download!$AK$825,[20]Download!$AN$825,[20]Download!$AQ$825</definedName>
    <definedName name="ixRange17">#REF!</definedName>
    <definedName name="ixRange170">[20]Download!$O$178,[20]Download!$R$178,[20]Download!$U$178,[20]Download!$X$178,[20]Download!$AA$178,[20]Download!$AD$178,[20]Download!$AG$178,[20]Download!$AJ$178,[20]Download!$AM$178,[20]Download!$AP$178</definedName>
    <definedName name="ixRange1700">[20]Download!$P$826,[20]Download!$S$826,[20]Download!$V$826,[20]Download!$Y$826,[20]Download!$AB$826,[20]Download!$AE$826,[20]Download!$AH$826,[20]Download!$AK$826,[20]Download!$AN$826,[20]Download!$AQ$826</definedName>
    <definedName name="ixRange1701">[20]Download!$P$827,[20]Download!$S$827,[20]Download!$V$827,[20]Download!$Y$827,[20]Download!$AB$827,[20]Download!$AE$827,[20]Download!$AH$827,[20]Download!$AK$827,[20]Download!$AN$827,[20]Download!$AQ$827</definedName>
    <definedName name="ixRange1702">[20]Download!$P$828,[20]Download!$S$828,[20]Download!$V$828,[20]Download!$Y$828,[20]Download!$AB$828,[20]Download!$AE$828,[20]Download!$AH$828,[20]Download!$AK$828,[20]Download!$AN$828,[20]Download!$AQ$828</definedName>
    <definedName name="ixRange1703">[20]Download!$P$829,[20]Download!$S$829,[20]Download!$V$829,[20]Download!$Y$829,[20]Download!$AB$829,[20]Download!$AE$829,[20]Download!$AH$829,[20]Download!$AK$829,[20]Download!$AN$829,[20]Download!$AQ$829</definedName>
    <definedName name="ixRange1704">[20]Download!$P$830,[20]Download!$S$830,[20]Download!$V$830,[20]Download!$Y$830,[20]Download!$AB$830,[20]Download!$AE$830,[20]Download!$AH$830,[20]Download!$AK$830,[20]Download!$AN$830,[20]Download!$AQ$830</definedName>
    <definedName name="ixRange1705">[20]Download!$P$831,[20]Download!$S$831,[20]Download!$V$831,[20]Download!$Y$831,[20]Download!$AB$831,[20]Download!$AE$831,[20]Download!$AH$831,[20]Download!$AK$831,[20]Download!$AN$831,[20]Download!$AQ$831</definedName>
    <definedName name="ixRange1706">[20]Download!$P$832,[20]Download!$S$832,[20]Download!$V$832,[20]Download!$Y$832,[20]Download!$AB$832,[20]Download!$AE$832,[20]Download!$AH$832,[20]Download!$AK$832,[20]Download!$AN$832,[20]Download!$AQ$832</definedName>
    <definedName name="ixRange1707">[20]Download!$P$833,[20]Download!$S$833,[20]Download!$V$833,[20]Download!$Y$833,[20]Download!$AB$833,[20]Download!$AE$833,[20]Download!$AH$833,[20]Download!$AK$833,[20]Download!$AN$833,[20]Download!$AQ$833</definedName>
    <definedName name="ixRange1708">[20]Download!$P$834,[20]Download!$S$834,[20]Download!$V$834,[20]Download!$Y$834,[20]Download!$AB$834,[20]Download!$AE$834,[20]Download!$AH$834,[20]Download!$AK$834,[20]Download!$AN$834,[20]Download!$AQ$834</definedName>
    <definedName name="ixRange1709">[20]Download!$P$835,[20]Download!$S$835,[20]Download!$V$835,[20]Download!$Y$835,[20]Download!$AB$835,[20]Download!$AE$835,[20]Download!$AH$835,[20]Download!$AK$835,[20]Download!$AN$835,[20]Download!$AQ$835</definedName>
    <definedName name="ixRange171">[20]Download!$O$179,[20]Download!$R$179,[20]Download!$U$179,[20]Download!$X$179,[20]Download!$AA$179,[20]Download!$AD$179,[20]Download!$AG$179,[20]Download!$AJ$179,[20]Download!$AM$179,[20]Download!$AP$179</definedName>
    <definedName name="ixRange1710">[20]Download!$P$836,[20]Download!$S$836,[20]Download!$V$836,[20]Download!$Y$836,[20]Download!$AB$836,[20]Download!$AE$836,[20]Download!$AH$836,[20]Download!$AK$836,[20]Download!$AN$836,[20]Download!$AQ$836</definedName>
    <definedName name="ixRange1711">[20]Download!$P$837,[20]Download!$S$837,[20]Download!$V$837,[20]Download!$Y$837,[20]Download!$AB$837,[20]Download!$AE$837,[20]Download!$AH$837,[20]Download!$AK$837,[20]Download!$AN$837,[20]Download!$AQ$837</definedName>
    <definedName name="ixRange1712">[20]Download!$P$838,[20]Download!$S$838,[20]Download!$V$838,[20]Download!$Y$838,[20]Download!$AB$838,[20]Download!$AE$838,[20]Download!$AH$838,[20]Download!$AK$838,[20]Download!$AN$838,[20]Download!$AQ$838</definedName>
    <definedName name="ixRange1713">[20]Download!$P$839,[20]Download!$S$839,[20]Download!$V$839,[20]Download!$Y$839,[20]Download!$AB$839,[20]Download!$AE$839,[20]Download!$AH$839,[20]Download!$AK$839,[20]Download!$AN$839,[20]Download!$AQ$839</definedName>
    <definedName name="ixRange1714">[20]Download!$P$840,[20]Download!$S$840,[20]Download!$V$840,[20]Download!$Y$840,[20]Download!$AB$840,[20]Download!$AE$840,[20]Download!$AH$840,[20]Download!$AK$840,[20]Download!$AN$840,[20]Download!$AQ$840</definedName>
    <definedName name="ixRange1715">[20]Download!$P$841,[20]Download!$S$841,[20]Download!$V$841,[20]Download!$Y$841,[20]Download!$AB$841,[20]Download!$AE$841,[20]Download!$AH$841,[20]Download!$AK$841,[20]Download!$AN$841,[20]Download!$AQ$841</definedName>
    <definedName name="ixRange1716">[20]Download!$P$842,[20]Download!$S$842,[20]Download!$V$842,[20]Download!$Y$842,[20]Download!$AB$842,[20]Download!$AE$842,[20]Download!$AH$842,[20]Download!$AK$842,[20]Download!$AN$842,[20]Download!$AQ$842</definedName>
    <definedName name="ixRange1717">[20]Download!$P$843,[20]Download!$S$843,[20]Download!$V$843,[20]Download!$Y$843,[20]Download!$AB$843,[20]Download!$AE$843,[20]Download!$AH$843,[20]Download!$AK$843,[20]Download!$AN$843,[20]Download!$AQ$843</definedName>
    <definedName name="ixRange1718">[20]Download!$P$844,[20]Download!$S$844,[20]Download!$V$844,[20]Download!$Y$844,[20]Download!$AB$844,[20]Download!$AE$844,[20]Download!$AH$844,[20]Download!$AK$844,[20]Download!$AN$844,[20]Download!$AQ$844</definedName>
    <definedName name="ixRange1719">[20]Download!$P$845,[20]Download!$S$845,[20]Download!$V$845,[20]Download!$Y$845,[20]Download!$AB$845,[20]Download!$AE$845,[20]Download!$AH$845,[20]Download!$AK$845,[20]Download!$AN$845,[20]Download!$AQ$845</definedName>
    <definedName name="ixRange172">[20]Download!$O$180,[20]Download!$R$180,[20]Download!$U$180,[20]Download!$X$180,[20]Download!$AA$180,[20]Download!$AD$180,[20]Download!$AG$180,[20]Download!$AJ$180,[20]Download!$AM$180,[20]Download!$AP$180</definedName>
    <definedName name="ixRange1720">[20]Download!$P$846,[20]Download!$S$846,[20]Download!$V$846,[20]Download!$Y$846,[20]Download!$AB$846,[20]Download!$AE$846,[20]Download!$AH$846,[20]Download!$AK$846,[20]Download!$AN$846,[20]Download!$AQ$846</definedName>
    <definedName name="ixRange1721">[20]Download!$P$847,[20]Download!$S$847,[20]Download!$V$847,[20]Download!$Y$847,[20]Download!$AB$847,[20]Download!$AE$847,[20]Download!$AH$847,[20]Download!$AK$847,[20]Download!$AN$847,[20]Download!$AQ$847</definedName>
    <definedName name="ixRange1722">[20]Download!$P$848,[20]Download!$S$848,[20]Download!$V$848,[20]Download!$Y$848,[20]Download!$AB$848,[20]Download!$AE$848,[20]Download!$AH$848,[20]Download!$AK$848,[20]Download!$AN$848,[20]Download!$AQ$848</definedName>
    <definedName name="ixRange1723">[20]Download!$P$849,[20]Download!$S$849,[20]Download!$V$849,[20]Download!$Y$849,[20]Download!$AB$849,[20]Download!$AE$849,[20]Download!$AH$849,[20]Download!$AK$849,[20]Download!$AN$849,[20]Download!$AQ$849</definedName>
    <definedName name="ixRange1724">[20]Download!$P$850,[20]Download!$S$850,[20]Download!$V$850,[20]Download!$Y$850,[20]Download!$AB$850,[20]Download!$AE$850,[20]Download!$AH$850,[20]Download!$AK$850,[20]Download!$AN$850,[20]Download!$AQ$850</definedName>
    <definedName name="ixRange1725">[20]Download!$P$851,[20]Download!$S$851,[20]Download!$V$851,[20]Download!$Y$851,[20]Download!$AB$851,[20]Download!$AE$851,[20]Download!$AH$851,[20]Download!$AK$851,[20]Download!$AN$851,[20]Download!$AQ$851</definedName>
    <definedName name="ixRange1726">[20]Download!$P$852,[20]Download!$S$852,[20]Download!$V$852,[20]Download!$Y$852,[20]Download!$AB$852,[20]Download!$AE$852,[20]Download!$AH$852,[20]Download!$AK$852,[20]Download!$AN$852,[20]Download!$AQ$852</definedName>
    <definedName name="ixRange1727">[20]Download!$P$853,[20]Download!$S$853,[20]Download!$V$853,[20]Download!$Y$853,[20]Download!$AB$853,[20]Download!$AE$853,[20]Download!$AH$853,[20]Download!$AK$853,[20]Download!$AN$853,[20]Download!$AQ$853</definedName>
    <definedName name="ixRange1728">[20]Download!$P$854,[20]Download!$S$854,[20]Download!$V$854,[20]Download!$Y$854,[20]Download!$AB$854,[20]Download!$AE$854,[20]Download!$AH$854,[20]Download!$AK$854,[20]Download!$AN$854,[20]Download!$AQ$854</definedName>
    <definedName name="ixRange1729">[20]Download!$P$855,[20]Download!$S$855,[20]Download!$V$855,[20]Download!$Y$855,[20]Download!$AB$855,[20]Download!$AE$855,[20]Download!$AH$855,[20]Download!$AK$855,[20]Download!$AN$855,[20]Download!$AQ$855</definedName>
    <definedName name="ixRange173">[20]Download!$O$181,[20]Download!$R$181,[20]Download!$U$181,[20]Download!$X$181,[20]Download!$AA$181,[20]Download!$AD$181,[20]Download!$AG$181,[20]Download!$AJ$181,[20]Download!$AM$181,[20]Download!$AP$181</definedName>
    <definedName name="ixRange1730">[20]Download!$P$856,[20]Download!$S$856,[20]Download!$V$856,[20]Download!$Y$856,[20]Download!$AB$856,[20]Download!$AE$856,[20]Download!$AH$856,[20]Download!$AK$856,[20]Download!$AN$856,[20]Download!$AQ$856</definedName>
    <definedName name="ixRange1731">[20]Download!$P$857,[20]Download!$S$857,[20]Download!$V$857,[20]Download!$Y$857,[20]Download!$AB$857,[20]Download!$AE$857,[20]Download!$AH$857,[20]Download!$AK$857,[20]Download!$AN$857,[20]Download!$AQ$857</definedName>
    <definedName name="ixRange1732">[20]Download!$P$858,[20]Download!$S$858,[20]Download!$V$858,[20]Download!$Y$858,[20]Download!$AB$858,[20]Download!$AE$858,[20]Download!$AH$858,[20]Download!$AK$858,[20]Download!$AN$858,[20]Download!$AQ$858</definedName>
    <definedName name="ixRange1733">[20]Download!$P$859,[20]Download!$S$859,[20]Download!$V$859,[20]Download!$Y$859,[20]Download!$AB$859,[20]Download!$AE$859,[20]Download!$AH$859,[20]Download!$AK$859,[20]Download!$AN$859,[20]Download!$AQ$859</definedName>
    <definedName name="ixRange1734">[20]Download!$P$860,[20]Download!$S$860,[20]Download!$V$860,[20]Download!$Y$860,[20]Download!$AB$860,[20]Download!$AE$860,[20]Download!$AH$860,[20]Download!$AK$860,[20]Download!$AN$860,[20]Download!$AQ$860</definedName>
    <definedName name="ixRange1735">[20]Download!$P$861,[20]Download!$S$861,[20]Download!$V$861,[20]Download!$Y$861,[20]Download!$AB$861,[20]Download!$AE$861,[20]Download!$AH$861,[20]Download!$AK$861,[20]Download!$AN$861,[20]Download!$AQ$861</definedName>
    <definedName name="ixRange1736">[20]Download!$P$862,[20]Download!$S$862,[20]Download!$V$862,[20]Download!$Y$862,[20]Download!$AB$862,[20]Download!$AE$862,[20]Download!$AH$862,[20]Download!$AK$862,[20]Download!$AN$862,[20]Download!$AQ$862</definedName>
    <definedName name="ixRange1737">[20]Download!$P$863,[20]Download!$S$863,[20]Download!$V$863,[20]Download!$Y$863,[20]Download!$AB$863,[20]Download!$AE$863,[20]Download!$AH$863,[20]Download!$AK$863,[20]Download!$AN$863,[20]Download!$AQ$863</definedName>
    <definedName name="ixRange1738">[20]Download!$P$864,[20]Download!$S$864,[20]Download!$V$864,[20]Download!$Y$864,[20]Download!$AB$864,[20]Download!$AE$864,[20]Download!$AH$864,[20]Download!$AK$864,[20]Download!$AN$864,[20]Download!$AQ$864</definedName>
    <definedName name="ixRange1739">[20]Download!$P$865,[20]Download!$S$865,[20]Download!$V$865,[20]Download!$Y$865,[20]Download!$AB$865,[20]Download!$AE$865,[20]Download!$AH$865,[20]Download!$AK$865,[20]Download!$AN$865,[20]Download!$AQ$865</definedName>
    <definedName name="ixRange174">[20]Download!$O$182,[20]Download!$R$182,[20]Download!$U$182,[20]Download!$X$182,[20]Download!$AA$182,[20]Download!$AD$182,[20]Download!$AG$182,[20]Download!$AJ$182,[20]Download!$AM$182,[20]Download!$AP$182</definedName>
    <definedName name="ixRange1740">[20]Download!$P$866,[20]Download!$S$866,[20]Download!$V$866,[20]Download!$Y$866,[20]Download!$AB$866,[20]Download!$AE$866,[20]Download!$AH$866,[20]Download!$AK$866,[20]Download!$AN$866,[20]Download!$AQ$866</definedName>
    <definedName name="ixRange1741">[20]Download!$P$867,[20]Download!$S$867,[20]Download!$V$867,[20]Download!$Y$867,[20]Download!$AB$867,[20]Download!$AE$867,[20]Download!$AH$867,[20]Download!$AK$867,[20]Download!$AN$867,[20]Download!$AQ$867</definedName>
    <definedName name="ixRange1742">[20]Download!$P$868,[20]Download!$S$868,[20]Download!$V$868,[20]Download!$Y$868,[20]Download!$AB$868,[20]Download!$AE$868,[20]Download!$AH$868,[20]Download!$AK$868,[20]Download!$AN$868,[20]Download!$AQ$868</definedName>
    <definedName name="ixRange1743">[20]Download!$P$869,[20]Download!$S$869,[20]Download!$V$869,[20]Download!$Y$869,[20]Download!$AB$869,[20]Download!$AE$869,[20]Download!$AH$869,[20]Download!$AK$869,[20]Download!$AN$869,[20]Download!$AQ$869</definedName>
    <definedName name="ixRange1744">[20]Download!$P$870,[20]Download!$S$870,[20]Download!$V$870,[20]Download!$Y$870,[20]Download!$AB$870,[20]Download!$AE$870,[20]Download!$AH$870,[20]Download!$AK$870,[20]Download!$AN$870,[20]Download!$AQ$870</definedName>
    <definedName name="ixRange1745">[20]Download!$P$871,[20]Download!$S$871,[20]Download!$V$871,[20]Download!$Y$871,[20]Download!$AB$871,[20]Download!$AE$871,[20]Download!$AH$871,[20]Download!$AK$871,[20]Download!$AN$871,[20]Download!$AQ$871</definedName>
    <definedName name="ixRange1746">[20]Download!$P$872,[20]Download!$S$872,[20]Download!$V$872,[20]Download!$Y$872,[20]Download!$AB$872,[20]Download!$AE$872,[20]Download!$AH$872,[20]Download!$AK$872,[20]Download!$AN$872,[20]Download!$AQ$872</definedName>
    <definedName name="ixRange1747">[20]Download!$P$873,[20]Download!$S$873,[20]Download!$V$873,[20]Download!$Y$873,[20]Download!$AB$873,[20]Download!$AE$873,[20]Download!$AH$873,[20]Download!$AK$873,[20]Download!$AN$873,[20]Download!$AQ$873</definedName>
    <definedName name="ixRange1748">[20]Download!$P$874,[20]Download!$S$874,[20]Download!$V$874,[20]Download!$Y$874,[20]Download!$AB$874,[20]Download!$AE$874,[20]Download!$AH$874,[20]Download!$AK$874,[20]Download!$AN$874,[20]Download!$AQ$874</definedName>
    <definedName name="ixRange1749">[20]Download!$P$875,[20]Download!$S$875,[20]Download!$V$875,[20]Download!$Y$875,[20]Download!$AB$875,[20]Download!$AE$875,[20]Download!$AH$875,[20]Download!$AK$875,[20]Download!$AN$875,[20]Download!$AQ$875</definedName>
    <definedName name="ixRange175">[20]Download!$O$183,[20]Download!$R$183,[20]Download!$U$183,[20]Download!$X$183,[20]Download!$AA$183,[20]Download!$AD$183,[20]Download!$AG$183,[20]Download!$AJ$183,[20]Download!$AM$183,[20]Download!$AP$183</definedName>
    <definedName name="ixRange1750">[20]Download!$P$876,[20]Download!$S$876,[20]Download!$V$876,[20]Download!$Y$876,[20]Download!$AB$876,[20]Download!$AE$876,[20]Download!$AH$876,[20]Download!$AK$876,[20]Download!$AN$876,[20]Download!$AQ$876</definedName>
    <definedName name="ixRange1751">[20]Download!$P$877,[20]Download!$S$877,[20]Download!$V$877,[20]Download!$Y$877,[20]Download!$AB$877,[20]Download!$AE$877,[20]Download!$AH$877,[20]Download!$AK$877,[20]Download!$AN$877,[20]Download!$AQ$877</definedName>
    <definedName name="ixRange1752">[20]Download!$P$878,[20]Download!$S$878,[20]Download!$V$878,[20]Download!$Y$878,[20]Download!$AB$878,[20]Download!$AE$878,[20]Download!$AH$878,[20]Download!$AK$878,[20]Download!$AN$878,[20]Download!$AQ$878</definedName>
    <definedName name="ixRange1753">[20]Download!$P$879,[20]Download!$S$879,[20]Download!$V$879,[20]Download!$Y$879,[20]Download!$AB$879,[20]Download!$AE$879,[20]Download!$AH$879,[20]Download!$AK$879,[20]Download!$AN$879,[20]Download!$AQ$879</definedName>
    <definedName name="ixRange1754">[20]Download!$P$880,[20]Download!$S$880,[20]Download!$V$880,[20]Download!$Y$880,[20]Download!$AB$880,[20]Download!$AE$880,[20]Download!$AH$880,[20]Download!$AK$880,[20]Download!$AN$880,[20]Download!$AQ$880</definedName>
    <definedName name="ixRange1755">[20]Download!$P$881,[20]Download!$S$881,[20]Download!$V$881,[20]Download!$Y$881,[20]Download!$AB$881,[20]Download!$AE$881,[20]Download!$AH$881,[20]Download!$AK$881,[20]Download!$AN$881,[20]Download!$AQ$881</definedName>
    <definedName name="ixRange1756">[20]Download!$P$882,[20]Download!$S$882,[20]Download!$V$882,[20]Download!$Y$882,[20]Download!$AB$882,[20]Download!$AE$882,[20]Download!$AH$882,[20]Download!$AK$882,[20]Download!$AN$882,[20]Download!$AQ$882</definedName>
    <definedName name="ixRange1757">[20]Download!$P$883,[20]Download!$S$883,[20]Download!$V$883,[20]Download!$Y$883,[20]Download!$AB$883,[20]Download!$AE$883,[20]Download!$AH$883,[20]Download!$AK$883,[20]Download!$AN$883,[20]Download!$AQ$883</definedName>
    <definedName name="ixRange1758">[20]Download!$P$884,[20]Download!$S$884,[20]Download!$V$884,[20]Download!$Y$884,[20]Download!$AB$884,[20]Download!$AE$884,[20]Download!$AH$884,[20]Download!$AK$884,[20]Download!$AN$884,[20]Download!$AQ$884</definedName>
    <definedName name="ixRange1759">[20]Download!$P$885,[20]Download!$S$885,[20]Download!$V$885,[20]Download!$Y$885,[20]Download!$AB$885,[20]Download!$AE$885,[20]Download!$AH$885,[20]Download!$AK$885,[20]Download!$AN$885,[20]Download!$AQ$885</definedName>
    <definedName name="ixRange176">[20]Download!$O$184,[20]Download!$R$184,[20]Download!$U$184,[20]Download!$X$184,[20]Download!$AA$184,[20]Download!$AD$184,[20]Download!$AG$184,[20]Download!$AJ$184,[20]Download!$AM$184,[20]Download!$AP$184</definedName>
    <definedName name="ixRange1760">[20]Download!$P$886,[20]Download!$S$886,[20]Download!$V$886,[20]Download!$Y$886,[20]Download!$AB$886,[20]Download!$AE$886,[20]Download!$AH$886,[20]Download!$AK$886,[20]Download!$AN$886,[20]Download!$AQ$886</definedName>
    <definedName name="ixRange1761">[20]Download!$P$887,[20]Download!$S$887,[20]Download!$V$887,[20]Download!$Y$887,[20]Download!$AB$887,[20]Download!$AE$887,[20]Download!$AH$887,[20]Download!$AK$887,[20]Download!$AN$887,[20]Download!$AQ$887</definedName>
    <definedName name="ixRange1762">[20]Download!$P$888,[20]Download!$S$888,[20]Download!$V$888,[20]Download!$Y$888,[20]Download!$AB$888,[20]Download!$AE$888,[20]Download!$AH$888,[20]Download!$AK$888,[20]Download!$AN$888,[20]Download!$AQ$888</definedName>
    <definedName name="ixRange1763">[20]Download!$P$889,[20]Download!$S$889,[20]Download!$V$889,[20]Download!$Y$889,[20]Download!$AB$889,[20]Download!$AE$889,[20]Download!$AH$889,[20]Download!$AK$889,[20]Download!$AN$889,[20]Download!$AQ$889</definedName>
    <definedName name="ixRange177">[20]Download!$O$185,[20]Download!$R$185,[20]Download!$U$185,[20]Download!$X$185,[20]Download!$AA$185,[20]Download!$AD$185,[20]Download!$AG$185,[20]Download!$AJ$185,[20]Download!$AM$185,[20]Download!$AP$185</definedName>
    <definedName name="ixRange178">[20]Download!$O$186,[20]Download!$R$186,[20]Download!$U$186,[20]Download!$X$186,[20]Download!$AA$186,[20]Download!$AD$186,[20]Download!$AG$186,[20]Download!$AJ$186,[20]Download!$AM$186,[20]Download!$AP$186</definedName>
    <definedName name="ixRange179">[20]Download!$O$187,[20]Download!$R$187,[20]Download!$U$187,[20]Download!$X$187,[20]Download!$AA$187,[20]Download!$AD$187,[20]Download!$AG$187,[20]Download!$AJ$187,[20]Download!$AM$187,[20]Download!$AP$187</definedName>
    <definedName name="ixRange18">#REF!</definedName>
    <definedName name="ixRange180">[20]Download!$O$188,[20]Download!$R$188,[20]Download!$U$188,[20]Download!$X$188,[20]Download!$AA$188,[20]Download!$AD$188,[20]Download!$AG$188,[20]Download!$AJ$188,[20]Download!$AM$188,[20]Download!$AP$188</definedName>
    <definedName name="ixRange181">[20]Download!$O$189,[20]Download!$R$189,[20]Download!$U$189,[20]Download!$X$189,[20]Download!$AA$189,[20]Download!$AD$189,[20]Download!$AG$189,[20]Download!$AJ$189,[20]Download!$AM$189,[20]Download!$AP$189</definedName>
    <definedName name="ixRange182">[20]Download!$O$190,[20]Download!$R$190,[20]Download!$U$190,[20]Download!$X$190,[20]Download!$AA$190,[20]Download!$AD$190,[20]Download!$AG$190,[20]Download!$AJ$190,[20]Download!$AM$190,[20]Download!$AP$190</definedName>
    <definedName name="ixRange183">[20]Download!$O$191,[20]Download!$R$191,[20]Download!$U$191,[20]Download!$X$191,[20]Download!$AA$191,[20]Download!$AD$191,[20]Download!$AG$191,[20]Download!$AJ$191,[20]Download!$AM$191,[20]Download!$AP$191</definedName>
    <definedName name="ixRange184">[20]Download!$O$192,[20]Download!$R$192,[20]Download!$U$192,[20]Download!$X$192,[20]Download!$AA$192,[20]Download!$AD$192,[20]Download!$AG$192,[20]Download!$AJ$192,[20]Download!$AM$192,[20]Download!$AP$192</definedName>
    <definedName name="ixRange185">[20]Download!$O$193,[20]Download!$R$193,[20]Download!$U$193,[20]Download!$X$193,[20]Download!$AA$193,[20]Download!$AD$193,[20]Download!$AG$193,[20]Download!$AJ$193,[20]Download!$AM$193,[20]Download!$AP$193</definedName>
    <definedName name="ixRange186">[20]Download!$O$194,[20]Download!$R$194,[20]Download!$U$194,[20]Download!$X$194,[20]Download!$AA$194,[20]Download!$AD$194,[20]Download!$AG$194,[20]Download!$AJ$194,[20]Download!$AM$194,[20]Download!$AP$194</definedName>
    <definedName name="ixRange187">[20]Download!$O$195,[20]Download!$R$195,[20]Download!$U$195,[20]Download!$X$195,[20]Download!$AA$195,[20]Download!$AD$195,[20]Download!$AG$195,[20]Download!$AJ$195,[20]Download!$AM$195,[20]Download!$AP$195</definedName>
    <definedName name="ixRange188">[20]Download!$O$196,[20]Download!$R$196,[20]Download!$U$196,[20]Download!$X$196,[20]Download!$AA$196,[20]Download!$AD$196,[20]Download!$AG$196,[20]Download!$AJ$196,[20]Download!$AM$196,[20]Download!$AP$196</definedName>
    <definedName name="ixRange189">[20]Download!$O$197,[20]Download!$R$197,[20]Download!$U$197,[20]Download!$X$197,[20]Download!$AA$197,[20]Download!$AD$197,[20]Download!$AG$197,[20]Download!$AJ$197,[20]Download!$AM$197,[20]Download!$AP$197</definedName>
    <definedName name="ixRange19">#REF!</definedName>
    <definedName name="ixRange190">[20]Download!$O$198,[20]Download!$R$198,[20]Download!$U$198,[20]Download!$X$198,[20]Download!$AA$198,[20]Download!$AD$198,[20]Download!$AG$198,[20]Download!$AJ$198,[20]Download!$AM$198,[20]Download!$AP$198</definedName>
    <definedName name="ixRange191">[20]Download!$O$199,[20]Download!$R$199,[20]Download!$U$199,[20]Download!$X$199,[20]Download!$AA$199,[20]Download!$AD$199,[20]Download!$AG$199,[20]Download!$AJ$199,[20]Download!$AM$199,[20]Download!$AP$199</definedName>
    <definedName name="ixRange192">[20]Download!$O$200,[20]Download!$R$200,[20]Download!$U$200,[20]Download!$X$200,[20]Download!$AA$200,[20]Download!$AD$200,[20]Download!$AG$200,[20]Download!$AJ$200,[20]Download!$AM$200,[20]Download!$AP$200</definedName>
    <definedName name="ixRange193">[20]Download!$O$201,[20]Download!$R$201,[20]Download!$U$201,[20]Download!$X$201,[20]Download!$AA$201,[20]Download!$AD$201,[20]Download!$AG$201,[20]Download!$AJ$201,[20]Download!$AM$201,[20]Download!$AP$201</definedName>
    <definedName name="ixRange194">[20]Download!$O$202,[20]Download!$R$202,[20]Download!$U$202,[20]Download!$X$202,[20]Download!$AA$202,[20]Download!$AD$202,[20]Download!$AG$202,[20]Download!$AJ$202,[20]Download!$AM$202,[20]Download!$AP$202</definedName>
    <definedName name="ixRange195">[20]Download!$O$203,[20]Download!$R$203,[20]Download!$U$203,[20]Download!$X$203,[20]Download!$AA$203,[20]Download!$AD$203,[20]Download!$AG$203,[20]Download!$AJ$203,[20]Download!$AM$203,[20]Download!$AP$203</definedName>
    <definedName name="ixRange196">[20]Download!$O$204,[20]Download!$R$204,[20]Download!$U$204,[20]Download!$X$204,[20]Download!$AA$204,[20]Download!$AD$204,[20]Download!$AG$204,[20]Download!$AJ$204,[20]Download!$AM$204,[20]Download!$AP$204</definedName>
    <definedName name="ixRange197">[20]Download!$O$205,[20]Download!$R$205,[20]Download!$U$205,[20]Download!$X$205,[20]Download!$AA$205,[20]Download!$AD$205,[20]Download!$AG$205,[20]Download!$AJ$205,[20]Download!$AM$205,[20]Download!$AP$205</definedName>
    <definedName name="ixRange198">[20]Download!$O$206,[20]Download!$R$206,[20]Download!$U$206,[20]Download!$X$206,[20]Download!$AA$206,[20]Download!$AD$206,[20]Download!$AG$206,[20]Download!$AJ$206,[20]Download!$AM$206,[20]Download!$AP$206</definedName>
    <definedName name="ixRange199">[20]Download!$O$207,[20]Download!$R$207,[20]Download!$U$207,[20]Download!$X$207,[20]Download!$AA$207,[20]Download!$AD$207,[20]Download!$AG$207,[20]Download!$AJ$207,[20]Download!$AM$207,[20]Download!$AP$207</definedName>
    <definedName name="ixRange2">#REF!</definedName>
    <definedName name="ixRange20">#REF!</definedName>
    <definedName name="ixRange200">[20]Download!$O$208,[20]Download!$R$208,[20]Download!$U$208,[20]Download!$X$208,[20]Download!$AA$208,[20]Download!$AD$208,[20]Download!$AG$208,[20]Download!$AJ$208,[20]Download!$AM$208,[20]Download!$AP$208</definedName>
    <definedName name="ixRange201">[20]Download!$O$209,[20]Download!$R$209,[20]Download!$U$209,[20]Download!$X$209,[20]Download!$AA$209,[20]Download!$AD$209,[20]Download!$AG$209,[20]Download!$AJ$209,[20]Download!$AM$209,[20]Download!$AP$209</definedName>
    <definedName name="ixRange202">[20]Download!$O$210,[20]Download!$R$210,[20]Download!$U$210,[20]Download!$X$210,[20]Download!$AA$210,[20]Download!$AD$210,[20]Download!$AG$210,[20]Download!$AJ$210,[20]Download!$AM$210,[20]Download!$AP$210</definedName>
    <definedName name="ixRange203">[20]Download!$O$211,[20]Download!$R$211,[20]Download!$U$211,[20]Download!$X$211,[20]Download!$AA$211,[20]Download!$AD$211,[20]Download!$AG$211,[20]Download!$AJ$211,[20]Download!$AM$211,[20]Download!$AP$211</definedName>
    <definedName name="ixRange204">[20]Download!$O$212,[20]Download!$R$212,[20]Download!$U$212,[20]Download!$X$212,[20]Download!$AA$212,[20]Download!$AD$212,[20]Download!$AG$212,[20]Download!$AJ$212,[20]Download!$AM$212,[20]Download!$AP$212</definedName>
    <definedName name="ixRange205">[20]Download!$O$213,[20]Download!$R$213,[20]Download!$U$213,[20]Download!$X$213,[20]Download!$AA$213,[20]Download!$AD$213,[20]Download!$AG$213,[20]Download!$AJ$213,[20]Download!$AM$213,[20]Download!$AP$213</definedName>
    <definedName name="ixRange206">[20]Download!$O$214,[20]Download!$R$214,[20]Download!$U$214,[20]Download!$X$214,[20]Download!$AA$214,[20]Download!$AD$214,[20]Download!$AG$214,[20]Download!$AJ$214,[20]Download!$AM$214,[20]Download!$AP$214</definedName>
    <definedName name="ixRange207">[20]Download!$O$215,[20]Download!$R$215,[20]Download!$U$215,[20]Download!$X$215,[20]Download!$AA$215,[20]Download!$AD$215,[20]Download!$AG$215,[20]Download!$AJ$215,[20]Download!$AM$215,[20]Download!$AP$215</definedName>
    <definedName name="ixRange208">[20]Download!$O$216,[20]Download!$R$216,[20]Download!$U$216,[20]Download!$X$216,[20]Download!$AA$216,[20]Download!$AD$216,[20]Download!$AG$216,[20]Download!$AJ$216,[20]Download!$AM$216,[20]Download!$AP$216</definedName>
    <definedName name="ixRange209">[20]Download!$O$217,[20]Download!$R$217,[20]Download!$U$217,[20]Download!$X$217,[20]Download!$AA$217,[20]Download!$AD$217,[20]Download!$AG$217,[20]Download!$AJ$217,[20]Download!$AM$217,[20]Download!$AP$217</definedName>
    <definedName name="ixRange21">#REF!</definedName>
    <definedName name="ixRange210">[20]Download!$O$218,[20]Download!$R$218,[20]Download!$U$218,[20]Download!$X$218,[20]Download!$AA$218,[20]Download!$AD$218,[20]Download!$AG$218,[20]Download!$AJ$218,[20]Download!$AM$218,[20]Download!$AP$218</definedName>
    <definedName name="ixRange211">[20]Download!$O$219,[20]Download!$R$219,[20]Download!$U$219,[20]Download!$X$219,[20]Download!$AA$219,[20]Download!$AD$219,[20]Download!$AG$219,[20]Download!$AJ$219,[20]Download!$AM$219,[20]Download!$AP$219</definedName>
    <definedName name="ixRange212">[20]Download!$O$220,[20]Download!$R$220,[20]Download!$U$220,[20]Download!$X$220,[20]Download!$AA$220,[20]Download!$AD$220,[20]Download!$AG$220,[20]Download!$AJ$220,[20]Download!$AM$220,[20]Download!$AP$220</definedName>
    <definedName name="ixRange213">[20]Download!$O$221,[20]Download!$R$221,[20]Download!$U$221,[20]Download!$X$221,[20]Download!$AA$221,[20]Download!$AD$221,[20]Download!$AG$221,[20]Download!$AJ$221,[20]Download!$AM$221,[20]Download!$AP$221</definedName>
    <definedName name="ixRange214">[20]Download!$O$222,[20]Download!$R$222,[20]Download!$U$222,[20]Download!$X$222,[20]Download!$AA$222,[20]Download!$AD$222,[20]Download!$AG$222,[20]Download!$AJ$222,[20]Download!$AM$222,[20]Download!$AP$222</definedName>
    <definedName name="ixRange215">[20]Download!$O$223,[20]Download!$R$223,[20]Download!$U$223,[20]Download!$X$223,[20]Download!$AA$223,[20]Download!$AD$223,[20]Download!$AG$223,[20]Download!$AJ$223,[20]Download!$AM$223,[20]Download!$AP$223</definedName>
    <definedName name="ixRange216">[20]Download!$O$224,[20]Download!$R$224,[20]Download!$U$224,[20]Download!$X$224,[20]Download!$AA$224,[20]Download!$AD$224,[20]Download!$AG$224,[20]Download!$AJ$224,[20]Download!$AM$224,[20]Download!$AP$224</definedName>
    <definedName name="ixRange217">[20]Download!$O$225,[20]Download!$R$225,[20]Download!$U$225,[20]Download!$X$225,[20]Download!$AA$225,[20]Download!$AD$225,[20]Download!$AG$225,[20]Download!$AJ$225,[20]Download!$AM$225,[20]Download!$AP$225</definedName>
    <definedName name="ixRange218">[20]Download!$O$226,[20]Download!$R$226,[20]Download!$U$226,[20]Download!$X$226,[20]Download!$AA$226,[20]Download!$AD$226,[20]Download!$AG$226,[20]Download!$AJ$226,[20]Download!$AM$226,[20]Download!$AP$226</definedName>
    <definedName name="ixRange219">[20]Download!$O$227,[20]Download!$R$227,[20]Download!$U$227,[20]Download!$X$227,[20]Download!$AA$227,[20]Download!$AD$227,[20]Download!$AG$227,[20]Download!$AJ$227,[20]Download!$AM$227,[20]Download!$AP$227</definedName>
    <definedName name="ixRange22">#REF!</definedName>
    <definedName name="ixRange220">[20]Download!$O$228,[20]Download!$R$228,[20]Download!$U$228,[20]Download!$X$228,[20]Download!$AA$228,[20]Download!$AD$228,[20]Download!$AG$228,[20]Download!$AJ$228,[20]Download!$AM$228,[20]Download!$AP$228</definedName>
    <definedName name="ixRange221">[20]Download!$O$229,[20]Download!$R$229,[20]Download!$U$229,[20]Download!$X$229,[20]Download!$AA$229,[20]Download!$AD$229,[20]Download!$AG$229,[20]Download!$AJ$229,[20]Download!$AM$229,[20]Download!$AP$229</definedName>
    <definedName name="ixRange222">[20]Download!$O$230,[20]Download!$R$230,[20]Download!$U$230,[20]Download!$X$230,[20]Download!$AA$230,[20]Download!$AD$230,[20]Download!$AG$230,[20]Download!$AJ$230,[20]Download!$AM$230,[20]Download!$AP$230</definedName>
    <definedName name="ixRange223">[20]Download!$O$231,[20]Download!$R$231,[20]Download!$U$231,[20]Download!$X$231,[20]Download!$AA$231,[20]Download!$AD$231,[20]Download!$AG$231,[20]Download!$AJ$231,[20]Download!$AM$231,[20]Download!$AP$231</definedName>
    <definedName name="ixRange224">[20]Download!$O$232,[20]Download!$R$232,[20]Download!$U$232,[20]Download!$X$232,[20]Download!$AA$232,[20]Download!$AD$232,[20]Download!$AG$232,[20]Download!$AJ$232,[20]Download!$AM$232,[20]Download!$AP$232</definedName>
    <definedName name="ixRange225">[20]Download!$O$233,[20]Download!$R$233,[20]Download!$U$233,[20]Download!$X$233,[20]Download!$AA$233,[20]Download!$AD$233,[20]Download!$AG$233,[20]Download!$AJ$233,[20]Download!$AM$233,[20]Download!$AP$233</definedName>
    <definedName name="ixRange226">[20]Download!$O$234,[20]Download!$R$234,[20]Download!$U$234,[20]Download!$X$234,[20]Download!$AA$234,[20]Download!$AD$234,[20]Download!$AG$234,[20]Download!$AJ$234,[20]Download!$AM$234,[20]Download!$AP$234</definedName>
    <definedName name="ixRange227">[20]Download!$O$235,[20]Download!$R$235,[20]Download!$U$235,[20]Download!$X$235,[20]Download!$AA$235,[20]Download!$AD$235,[20]Download!$AG$235,[20]Download!$AJ$235,[20]Download!$AM$235,[20]Download!$AP$235</definedName>
    <definedName name="ixRange228">[20]Download!$O$236,[20]Download!$R$236,[20]Download!$U$236,[20]Download!$X$236,[20]Download!$AA$236,[20]Download!$AD$236,[20]Download!$AG$236,[20]Download!$AJ$236,[20]Download!$AM$236,[20]Download!$AP$236</definedName>
    <definedName name="ixRange229">[20]Download!$O$237,[20]Download!$R$237,[20]Download!$U$237,[20]Download!$X$237,[20]Download!$AA$237,[20]Download!$AD$237,[20]Download!$AG$237,[20]Download!$AJ$237,[20]Download!$AM$237,[20]Download!$AP$237</definedName>
    <definedName name="ixRange23">#REF!</definedName>
    <definedName name="ixRange230">[20]Download!$O$238,[20]Download!$R$238,[20]Download!$U$238,[20]Download!$X$238,[20]Download!$AA$238,[20]Download!$AD$238,[20]Download!$AG$238,[20]Download!$AJ$238,[20]Download!$AM$238,[20]Download!$AP$238</definedName>
    <definedName name="ixRange231">[20]Download!$O$239,[20]Download!$R$239,[20]Download!$U$239,[20]Download!$X$239,[20]Download!$AA$239,[20]Download!$AD$239,[20]Download!$AG$239,[20]Download!$AJ$239,[20]Download!$AM$239,[20]Download!$AP$239</definedName>
    <definedName name="ixRange232">[20]Download!$O$240,[20]Download!$R$240,[20]Download!$U$240,[20]Download!$X$240,[20]Download!$AA$240,[20]Download!$AD$240,[20]Download!$AG$240,[20]Download!$AJ$240,[20]Download!$AM$240,[20]Download!$AP$240</definedName>
    <definedName name="ixRange233">[20]Download!$O$241,[20]Download!$R$241,[20]Download!$U$241,[20]Download!$X$241,[20]Download!$AA$241,[20]Download!$AD$241,[20]Download!$AG$241,[20]Download!$AJ$241,[20]Download!$AM$241,[20]Download!$AP$241</definedName>
    <definedName name="ixRange234">[20]Download!$O$242,[20]Download!$R$242,[20]Download!$U$242,[20]Download!$X$242,[20]Download!$AA$242,[20]Download!$AD$242,[20]Download!$AG$242,[20]Download!$AJ$242,[20]Download!$AM$242,[20]Download!$AP$242</definedName>
    <definedName name="ixRange235">[20]Download!$O$243,[20]Download!$R$243,[20]Download!$U$243,[20]Download!$X$243,[20]Download!$AA$243,[20]Download!$AD$243,[20]Download!$AG$243,[20]Download!$AJ$243,[20]Download!$AM$243,[20]Download!$AP$243</definedName>
    <definedName name="ixRange236">[20]Download!$O$244,[20]Download!$R$244,[20]Download!$U$244,[20]Download!$X$244,[20]Download!$AA$244,[20]Download!$AD$244,[20]Download!$AG$244,[20]Download!$AJ$244,[20]Download!$AM$244,[20]Download!$AP$244</definedName>
    <definedName name="ixRange237">[20]Download!$O$245,[20]Download!$R$245,[20]Download!$U$245,[20]Download!$X$245,[20]Download!$AA$245,[20]Download!$AD$245,[20]Download!$AG$245,[20]Download!$AJ$245,[20]Download!$AM$245,[20]Download!$AP$245</definedName>
    <definedName name="ixRange238">[20]Download!$O$246,[20]Download!$R$246,[20]Download!$U$246,[20]Download!$X$246,[20]Download!$AA$246,[20]Download!$AD$246,[20]Download!$AG$246,[20]Download!$AJ$246,[20]Download!$AM$246,[20]Download!$AP$246</definedName>
    <definedName name="ixRange239">[20]Download!$O$247,[20]Download!$R$247,[20]Download!$U$247,[20]Download!$X$247,[20]Download!$AA$247,[20]Download!$AD$247,[20]Download!$AG$247,[20]Download!$AJ$247,[20]Download!$AM$247,[20]Download!$AP$247</definedName>
    <definedName name="ixRange24">#REF!</definedName>
    <definedName name="ixRange240">[20]Download!$O$248,[20]Download!$R$248,[20]Download!$U$248,[20]Download!$X$248,[20]Download!$AA$248,[20]Download!$AD$248,[20]Download!$AG$248,[20]Download!$AJ$248,[20]Download!$AM$248,[20]Download!$AP$248</definedName>
    <definedName name="ixRange241">[20]Download!$O$249,[20]Download!$R$249,[20]Download!$U$249,[20]Download!$X$249,[20]Download!$AA$249,[20]Download!$AD$249,[20]Download!$AG$249,[20]Download!$AJ$249,[20]Download!$AM$249,[20]Download!$AP$249</definedName>
    <definedName name="ixRange242">[20]Download!$O$250,[20]Download!$R$250,[20]Download!$U$250,[20]Download!$X$250,[20]Download!$AA$250,[20]Download!$AD$250,[20]Download!$AG$250,[20]Download!$AJ$250,[20]Download!$AM$250,[20]Download!$AP$250</definedName>
    <definedName name="ixRange243">[20]Download!$O$251,[20]Download!$R$251,[20]Download!$U$251,[20]Download!$X$251,[20]Download!$AA$251,[20]Download!$AD$251,[20]Download!$AG$251,[20]Download!$AJ$251,[20]Download!$AM$251,[20]Download!$AP$251</definedName>
    <definedName name="ixRange244">[20]Download!$O$252,[20]Download!$R$252,[20]Download!$U$252,[20]Download!$X$252,[20]Download!$AA$252,[20]Download!$AD$252,[20]Download!$AG$252,[20]Download!$AJ$252,[20]Download!$AM$252,[20]Download!$AP$252</definedName>
    <definedName name="ixRange245">[20]Download!$O$253,[20]Download!$R$253,[20]Download!$U$253,[20]Download!$X$253,[20]Download!$AA$253,[20]Download!$AD$253,[20]Download!$AG$253,[20]Download!$AJ$253,[20]Download!$AM$253,[20]Download!$AP$253</definedName>
    <definedName name="ixRange246">[20]Download!$O$254,[20]Download!$R$254,[20]Download!$U$254,[20]Download!$X$254,[20]Download!$AA$254,[20]Download!$AD$254,[20]Download!$AG$254,[20]Download!$AJ$254,[20]Download!$AM$254,[20]Download!$AP$254</definedName>
    <definedName name="ixRange247">[20]Download!$O$255,[20]Download!$R$255,[20]Download!$U$255,[20]Download!$X$255,[20]Download!$AA$255,[20]Download!$AD$255,[20]Download!$AG$255,[20]Download!$AJ$255,[20]Download!$AM$255,[20]Download!$AP$255</definedName>
    <definedName name="ixRange248">[20]Download!$O$256,[20]Download!$R$256,[20]Download!$U$256,[20]Download!$X$256,[20]Download!$AA$256,[20]Download!$AD$256,[20]Download!$AG$256,[20]Download!$AJ$256,[20]Download!$AM$256,[20]Download!$AP$256</definedName>
    <definedName name="ixRange249">[20]Download!$O$257,[20]Download!$R$257,[20]Download!$U$257,[20]Download!$X$257,[20]Download!$AA$257,[20]Download!$AD$257,[20]Download!$AG$257,[20]Download!$AJ$257,[20]Download!$AM$257,[20]Download!$AP$257</definedName>
    <definedName name="ixRange25">#REF!</definedName>
    <definedName name="ixRange250">[20]Download!$O$258,[20]Download!$R$258,[20]Download!$U$258,[20]Download!$X$258,[20]Download!$AA$258,[20]Download!$AD$258,[20]Download!$AG$258,[20]Download!$AJ$258,[20]Download!$AM$258,[20]Download!$AP$258</definedName>
    <definedName name="ixRange251">[20]Download!$O$259,[20]Download!$R$259,[20]Download!$U$259,[20]Download!$X$259,[20]Download!$AA$259,[20]Download!$AD$259,[20]Download!$AG$259,[20]Download!$AJ$259,[20]Download!$AM$259,[20]Download!$AP$259</definedName>
    <definedName name="ixRange252">[20]Download!$O$260,[20]Download!$R$260,[20]Download!$U$260,[20]Download!$X$260,[20]Download!$AA$260,[20]Download!$AD$260,[20]Download!$AG$260,[20]Download!$AJ$260,[20]Download!$AM$260,[20]Download!$AP$260</definedName>
    <definedName name="ixRange253">[20]Download!$O$261,[20]Download!$R$261,[20]Download!$U$261,[20]Download!$X$261,[20]Download!$AA$261,[20]Download!$AD$261,[20]Download!$AG$261,[20]Download!$AJ$261,[20]Download!$AM$261,[20]Download!$AP$261</definedName>
    <definedName name="ixRange254">[20]Download!$O$262,[20]Download!$R$262,[20]Download!$U$262,[20]Download!$X$262,[20]Download!$AA$262,[20]Download!$AD$262,[20]Download!$AG$262,[20]Download!$AJ$262,[20]Download!$AM$262,[20]Download!$AP$262</definedName>
    <definedName name="ixRange255">[20]Download!$O$263,[20]Download!$R$263,[20]Download!$U$263,[20]Download!$X$263,[20]Download!$AA$263,[20]Download!$AD$263,[20]Download!$AG$263,[20]Download!$AJ$263,[20]Download!$AM$263,[20]Download!$AP$263</definedName>
    <definedName name="ixRange256">[20]Download!$O$264,[20]Download!$R$264,[20]Download!$U$264,[20]Download!$X$264,[20]Download!$AA$264,[20]Download!$AD$264,[20]Download!$AG$264,[20]Download!$AJ$264,[20]Download!$AM$264,[20]Download!$AP$264</definedName>
    <definedName name="ixRange257">[20]Download!$O$265,[20]Download!$R$265,[20]Download!$U$265,[20]Download!$X$265,[20]Download!$AA$265,[20]Download!$AD$265,[20]Download!$AG$265,[20]Download!$AJ$265,[20]Download!$AM$265,[20]Download!$AP$265</definedName>
    <definedName name="ixRange258">[20]Download!$O$266,[20]Download!$R$266,[20]Download!$U$266,[20]Download!$X$266,[20]Download!$AA$266,[20]Download!$AD$266,[20]Download!$AG$266,[20]Download!$AJ$266,[20]Download!$AM$266,[20]Download!$AP$266</definedName>
    <definedName name="ixRange259">[20]Download!$O$267,[20]Download!$R$267,[20]Download!$U$267,[20]Download!$X$267,[20]Download!$AA$267,[20]Download!$AD$267,[20]Download!$AG$267,[20]Download!$AJ$267,[20]Download!$AM$267,[20]Download!$AP$267</definedName>
    <definedName name="ixRange26">#REF!</definedName>
    <definedName name="ixRange260">[20]Download!$O$268,[20]Download!$R$268,[20]Download!$U$268,[20]Download!$X$268,[20]Download!$AA$268,[20]Download!$AD$268,[20]Download!$AG$268,[20]Download!$AJ$268,[20]Download!$AM$268,[20]Download!$AP$268</definedName>
    <definedName name="ixRange261">[20]Download!$O$269,[20]Download!$R$269,[20]Download!$U$269,[20]Download!$X$269,[20]Download!$AA$269,[20]Download!$AD$269,[20]Download!$AG$269,[20]Download!$AJ$269,[20]Download!$AM$269,[20]Download!$AP$269</definedName>
    <definedName name="ixRange262">[20]Download!$O$270,[20]Download!$R$270,[20]Download!$U$270,[20]Download!$X$270,[20]Download!$AA$270,[20]Download!$AD$270,[20]Download!$AG$270,[20]Download!$AJ$270,[20]Download!$AM$270,[20]Download!$AP$270</definedName>
    <definedName name="ixRange263">[20]Download!$O$271,[20]Download!$R$271,[20]Download!$U$271,[20]Download!$X$271,[20]Download!$AA$271,[20]Download!$AD$271,[20]Download!$AG$271,[20]Download!$AJ$271,[20]Download!$AM$271,[20]Download!$AP$271</definedName>
    <definedName name="ixRange264">[20]Download!$O$272,[20]Download!$R$272,[20]Download!$U$272,[20]Download!$X$272,[20]Download!$AA$272,[20]Download!$AD$272,[20]Download!$AG$272,[20]Download!$AJ$272,[20]Download!$AM$272,[20]Download!$AP$272</definedName>
    <definedName name="ixRange265">[20]Download!$O$273,[20]Download!$R$273,[20]Download!$U$273,[20]Download!$X$273,[20]Download!$AA$273,[20]Download!$AD$273,[20]Download!$AG$273,[20]Download!$AJ$273,[20]Download!$AM$273,[20]Download!$AP$273</definedName>
    <definedName name="ixRange266">[20]Download!$O$274,[20]Download!$R$274,[20]Download!$U$274,[20]Download!$X$274,[20]Download!$AA$274,[20]Download!$AD$274,[20]Download!$AG$274,[20]Download!$AJ$274,[20]Download!$AM$274,[20]Download!$AP$274</definedName>
    <definedName name="ixRange267">[20]Download!$O$275,[20]Download!$R$275,[20]Download!$U$275,[20]Download!$X$275,[20]Download!$AA$275,[20]Download!$AD$275,[20]Download!$AG$275,[20]Download!$AJ$275,[20]Download!$AM$275,[20]Download!$AP$275</definedName>
    <definedName name="ixRange268">[20]Download!$O$276,[20]Download!$R$276,[20]Download!$U$276,[20]Download!$X$276,[20]Download!$AA$276,[20]Download!$AD$276,[20]Download!$AG$276,[20]Download!$AJ$276,[20]Download!$AM$276,[20]Download!$AP$276</definedName>
    <definedName name="ixRange269">[20]Download!$O$277,[20]Download!$R$277,[20]Download!$U$277,[20]Download!$X$277,[20]Download!$AA$277,[20]Download!$AD$277,[20]Download!$AG$277,[20]Download!$AJ$277,[20]Download!$AM$277,[20]Download!$AP$277</definedName>
    <definedName name="ixRange27">#REF!</definedName>
    <definedName name="ixRange270">[20]Download!$O$278,[20]Download!$R$278,[20]Download!$U$278,[20]Download!$X$278,[20]Download!$AA$278,[20]Download!$AD$278,[20]Download!$AG$278,[20]Download!$AJ$278,[20]Download!$AM$278,[20]Download!$AP$278</definedName>
    <definedName name="ixRange271">[20]Download!$O$279,[20]Download!$R$279,[20]Download!$U$279,[20]Download!$X$279,[20]Download!$AA$279,[20]Download!$AD$279,[20]Download!$AG$279,[20]Download!$AJ$279,[20]Download!$AM$279,[20]Download!$AP$279</definedName>
    <definedName name="ixRange272">[20]Download!$O$280,[20]Download!$R$280,[20]Download!$U$280,[20]Download!$X$280,[20]Download!$AA$280,[20]Download!$AD$280,[20]Download!$AG$280,[20]Download!$AJ$280,[20]Download!$AM$280,[20]Download!$AP$280</definedName>
    <definedName name="ixRange273">[20]Download!$O$281,[20]Download!$R$281,[20]Download!$U$281,[20]Download!$X$281,[20]Download!$AA$281,[20]Download!$AD$281,[20]Download!$AG$281,[20]Download!$AJ$281,[20]Download!$AM$281,[20]Download!$AP$281</definedName>
    <definedName name="ixRange274">[20]Download!$O$282,[20]Download!$R$282,[20]Download!$U$282,[20]Download!$X$282,[20]Download!$AA$282,[20]Download!$AD$282,[20]Download!$AG$282,[20]Download!$AJ$282,[20]Download!$AM$282,[20]Download!$AP$282</definedName>
    <definedName name="ixRange275">[20]Download!$O$283,[20]Download!$R$283,[20]Download!$U$283,[20]Download!$X$283,[20]Download!$AA$283,[20]Download!$AD$283,[20]Download!$AG$283,[20]Download!$AJ$283,[20]Download!$AM$283,[20]Download!$AP$283</definedName>
    <definedName name="ixRange276">[20]Download!$O$284,[20]Download!$R$284,[20]Download!$U$284,[20]Download!$X$284,[20]Download!$AA$284,[20]Download!$AD$284,[20]Download!$AG$284,[20]Download!$AJ$284,[20]Download!$AM$284,[20]Download!$AP$284</definedName>
    <definedName name="ixRange277">[20]Download!$O$285,[20]Download!$R$285,[20]Download!$U$285,[20]Download!$X$285,[20]Download!$AA$285,[20]Download!$AD$285,[20]Download!$AG$285,[20]Download!$AJ$285,[20]Download!$AM$285,[20]Download!$AP$285</definedName>
    <definedName name="ixRange278">[20]Download!$O$286,[20]Download!$R$286,[20]Download!$U$286,[20]Download!$X$286,[20]Download!$AA$286,[20]Download!$AD$286,[20]Download!$AG$286,[20]Download!$AJ$286,[20]Download!$AM$286,[20]Download!$AP$286</definedName>
    <definedName name="ixRange279">[20]Download!$O$287,[20]Download!$R$287,[20]Download!$U$287,[20]Download!$X$287,[20]Download!$AA$287,[20]Download!$AD$287,[20]Download!$AG$287,[20]Download!$AJ$287,[20]Download!$AM$287,[20]Download!$AP$287</definedName>
    <definedName name="ixRange28">#REF!</definedName>
    <definedName name="ixRange280">[20]Download!$O$288,[20]Download!$R$288,[20]Download!$U$288,[20]Download!$X$288,[20]Download!$AA$288,[20]Download!$AD$288,[20]Download!$AG$288,[20]Download!$AJ$288,[20]Download!$AM$288,[20]Download!$AP$288</definedName>
    <definedName name="ixRange281">[20]Download!$O$289,[20]Download!$R$289,[20]Download!$U$289,[20]Download!$X$289,[20]Download!$AA$289,[20]Download!$AD$289,[20]Download!$AG$289,[20]Download!$AJ$289,[20]Download!$AM$289,[20]Download!$AP$289</definedName>
    <definedName name="ixRange282">[20]Download!$O$290,[20]Download!$R$290,[20]Download!$U$290,[20]Download!$X$290,[20]Download!$AA$290,[20]Download!$AD$290,[20]Download!$AG$290,[20]Download!$AJ$290,[20]Download!$AM$290,[20]Download!$AP$290</definedName>
    <definedName name="ixRange283">[20]Download!$O$291,[20]Download!$R$291,[20]Download!$U$291,[20]Download!$X$291,[20]Download!$AA$291,[20]Download!$AD$291,[20]Download!$AG$291,[20]Download!$AJ$291,[20]Download!$AM$291,[20]Download!$AP$291</definedName>
    <definedName name="ixRange284">[20]Download!$O$292,[20]Download!$R$292,[20]Download!$U$292,[20]Download!$X$292,[20]Download!$AA$292,[20]Download!$AD$292,[20]Download!$AG$292,[20]Download!$AJ$292,[20]Download!$AM$292,[20]Download!$AP$292</definedName>
    <definedName name="ixRange285">[20]Download!$O$293,[20]Download!$R$293,[20]Download!$U$293,[20]Download!$X$293,[20]Download!$AA$293,[20]Download!$AD$293,[20]Download!$AG$293,[20]Download!$AJ$293,[20]Download!$AM$293,[20]Download!$AP$293</definedName>
    <definedName name="ixRange286">[20]Download!$O$294,[20]Download!$R$294,[20]Download!$U$294,[20]Download!$X$294,[20]Download!$AA$294,[20]Download!$AD$294,[20]Download!$AG$294,[20]Download!$AJ$294,[20]Download!$AM$294,[20]Download!$AP$294</definedName>
    <definedName name="ixRange287">[20]Download!$O$295,[20]Download!$R$295,[20]Download!$U$295,[20]Download!$X$295,[20]Download!$AA$295,[20]Download!$AD$295,[20]Download!$AG$295,[20]Download!$AJ$295,[20]Download!$AM$295,[20]Download!$AP$295</definedName>
    <definedName name="ixRange288">[20]Download!$O$296,[20]Download!$R$296,[20]Download!$U$296,[20]Download!$X$296,[20]Download!$AA$296,[20]Download!$AD$296,[20]Download!$AG$296,[20]Download!$AJ$296,[20]Download!$AM$296,[20]Download!$AP$296</definedName>
    <definedName name="ixRange289">[20]Download!$O$297,[20]Download!$R$297,[20]Download!$U$297,[20]Download!$X$297,[20]Download!$AA$297,[20]Download!$AD$297,[20]Download!$AG$297,[20]Download!$AJ$297,[20]Download!$AM$297,[20]Download!$AP$297</definedName>
    <definedName name="ixRange29">#REF!</definedName>
    <definedName name="ixRange290">[20]Download!$O$298,[20]Download!$R$298,[20]Download!$U$298,[20]Download!$X$298,[20]Download!$AA$298,[20]Download!$AD$298,[20]Download!$AG$298,[20]Download!$AJ$298,[20]Download!$AM$298,[20]Download!$AP$298</definedName>
    <definedName name="ixRange291">[20]Download!$O$299,[20]Download!$R$299,[20]Download!$U$299,[20]Download!$X$299,[20]Download!$AA$299,[20]Download!$AD$299,[20]Download!$AG$299,[20]Download!$AJ$299,[20]Download!$AM$299,[20]Download!$AP$299</definedName>
    <definedName name="ixRange292">[20]Download!$O$300,[20]Download!$R$300,[20]Download!$U$300,[20]Download!$X$300,[20]Download!$AA$300,[20]Download!$AD$300,[20]Download!$AG$300,[20]Download!$AJ$300,[20]Download!$AM$300,[20]Download!$AP$300</definedName>
    <definedName name="ixRange293">[20]Download!$O$301,[20]Download!$R$301,[20]Download!$U$301,[20]Download!$X$301,[20]Download!$AA$301,[20]Download!$AD$301,[20]Download!$AG$301,[20]Download!$AJ$301,[20]Download!$AM$301,[20]Download!$AP$301</definedName>
    <definedName name="ixRange294">[20]Download!$O$302,[20]Download!$R$302,[20]Download!$U$302,[20]Download!$X$302,[20]Download!$AA$302,[20]Download!$AD$302,[20]Download!$AG$302,[20]Download!$AJ$302,[20]Download!$AM$302,[20]Download!$AP$302</definedName>
    <definedName name="ixRange295">[20]Download!$O$303,[20]Download!$R$303,[20]Download!$U$303,[20]Download!$X$303,[20]Download!$AA$303,[20]Download!$AD$303,[20]Download!$AG$303,[20]Download!$AJ$303,[20]Download!$AM$303,[20]Download!$AP$303</definedName>
    <definedName name="ixRange296">[20]Download!$O$304,[20]Download!$R$304,[20]Download!$U$304,[20]Download!$X$304,[20]Download!$AA$304,[20]Download!$AD$304,[20]Download!$AG$304,[20]Download!$AJ$304,[20]Download!$AM$304,[20]Download!$AP$304</definedName>
    <definedName name="ixRange297">[20]Download!$O$305,[20]Download!$R$305,[20]Download!$U$305,[20]Download!$X$305,[20]Download!$AA$305,[20]Download!$AD$305,[20]Download!$AG$305,[20]Download!$AJ$305,[20]Download!$AM$305,[20]Download!$AP$305</definedName>
    <definedName name="ixRange298">[20]Download!$O$306,[20]Download!$R$306,[20]Download!$U$306,[20]Download!$X$306,[20]Download!$AA$306,[20]Download!$AD$306,[20]Download!$AG$306,[20]Download!$AJ$306,[20]Download!$AM$306,[20]Download!$AP$306</definedName>
    <definedName name="ixRange299">[20]Download!$O$307,[20]Download!$R$307,[20]Download!$U$307,[20]Download!$X$307,[20]Download!$AA$307,[20]Download!$AD$307,[20]Download!$AG$307,[20]Download!$AJ$307,[20]Download!$AM$307,[20]Download!$AP$307</definedName>
    <definedName name="ixRange3">#REF!</definedName>
    <definedName name="ixRange30">#REF!</definedName>
    <definedName name="ixRange300">[20]Download!$O$308,[20]Download!$R$308,[20]Download!$U$308,[20]Download!$X$308,[20]Download!$AA$308,[20]Download!$AD$308,[20]Download!$AG$308,[20]Download!$AJ$308,[20]Download!$AM$308,[20]Download!$AP$308</definedName>
    <definedName name="ixRange301">[20]Download!$O$309,[20]Download!$R$309,[20]Download!$U$309,[20]Download!$X$309,[20]Download!$AA$309,[20]Download!$AD$309,[20]Download!$AG$309,[20]Download!$AJ$309,[20]Download!$AM$309,[20]Download!$AP$309</definedName>
    <definedName name="ixRange302">[20]Download!$O$310,[20]Download!$R$310,[20]Download!$U$310,[20]Download!$X$310,[20]Download!$AA$310,[20]Download!$AD$310,[20]Download!$AG$310,[20]Download!$AJ$310,[20]Download!$AM$310,[20]Download!$AP$310</definedName>
    <definedName name="ixRange303">[20]Download!$O$311,[20]Download!$R$311,[20]Download!$U$311,[20]Download!$X$311,[20]Download!$AA$311,[20]Download!$AD$311,[20]Download!$AG$311,[20]Download!$AJ$311,[20]Download!$AM$311,[20]Download!$AP$311</definedName>
    <definedName name="ixRange304">[20]Download!$O$312,[20]Download!$R$312,[20]Download!$U$312,[20]Download!$X$312,[20]Download!$AA$312,[20]Download!$AD$312,[20]Download!$AG$312,[20]Download!$AJ$312,[20]Download!$AM$312,[20]Download!$AP$312</definedName>
    <definedName name="ixRange305">[20]Download!$O$313,[20]Download!$R$313,[20]Download!$U$313,[20]Download!$X$313,[20]Download!$AA$313,[20]Download!$AD$313,[20]Download!$AG$313,[20]Download!$AJ$313,[20]Download!$AM$313,[20]Download!$AP$313</definedName>
    <definedName name="ixRange306">[20]Download!$O$314,[20]Download!$R$314,[20]Download!$U$314,[20]Download!$X$314,[20]Download!$AA$314,[20]Download!$AD$314,[20]Download!$AG$314,[20]Download!$AJ$314,[20]Download!$AM$314,[20]Download!$AP$314</definedName>
    <definedName name="ixRange307">[20]Download!$O$315,[20]Download!$R$315,[20]Download!$U$315,[20]Download!$X$315,[20]Download!$AA$315,[20]Download!$AD$315,[20]Download!$AG$315,[20]Download!$AJ$315,[20]Download!$AM$315,[20]Download!$AP$315</definedName>
    <definedName name="ixRange308">[20]Download!$O$316,[20]Download!$R$316,[20]Download!$U$316,[20]Download!$X$316,[20]Download!$AA$316,[20]Download!$AD$316,[20]Download!$AG$316,[20]Download!$AJ$316,[20]Download!$AM$316,[20]Download!$AP$316</definedName>
    <definedName name="ixRange309">[20]Download!$O$317,[20]Download!$R$317,[20]Download!$U$317,[20]Download!$X$317,[20]Download!$AA$317,[20]Download!$AD$317,[20]Download!$AG$317,[20]Download!$AJ$317,[20]Download!$AM$317,[20]Download!$AP$317</definedName>
    <definedName name="ixRange31">#REF!</definedName>
    <definedName name="ixRange310">[20]Download!$O$318,[20]Download!$R$318,[20]Download!$U$318,[20]Download!$X$318,[20]Download!$AA$318,[20]Download!$AD$318,[20]Download!$AG$318,[20]Download!$AJ$318,[20]Download!$AM$318,[20]Download!$AP$318</definedName>
    <definedName name="ixRange311">[20]Download!$O$319,[20]Download!$R$319,[20]Download!$U$319,[20]Download!$X$319,[20]Download!$AA$319,[20]Download!$AD$319,[20]Download!$AG$319,[20]Download!$AJ$319,[20]Download!$AM$319,[20]Download!$AP$319</definedName>
    <definedName name="ixRange312">[20]Download!$O$320,[20]Download!$R$320,[20]Download!$U$320,[20]Download!$X$320,[20]Download!$AA$320,[20]Download!$AD$320,[20]Download!$AG$320,[20]Download!$AJ$320,[20]Download!$AM$320,[20]Download!$AP$320</definedName>
    <definedName name="ixRange313">[20]Download!$O$321,[20]Download!$R$321,[20]Download!$U$321,[20]Download!$X$321,[20]Download!$AA$321,[20]Download!$AD$321,[20]Download!$AG$321,[20]Download!$AJ$321,[20]Download!$AM$321,[20]Download!$AP$321</definedName>
    <definedName name="ixRange314">[20]Download!$O$322,[20]Download!$R$322,[20]Download!$U$322,[20]Download!$X$322,[20]Download!$AA$322,[20]Download!$AD$322,[20]Download!$AG$322,[20]Download!$AJ$322,[20]Download!$AM$322,[20]Download!$AP$322</definedName>
    <definedName name="ixRange315">[20]Download!$O$323,[20]Download!$R$323,[20]Download!$U$323,[20]Download!$X$323,[20]Download!$AA$323,[20]Download!$AD$323,[20]Download!$AG$323,[20]Download!$AJ$323,[20]Download!$AM$323,[20]Download!$AP$323</definedName>
    <definedName name="ixRange316">[20]Download!$O$324,[20]Download!$R$324,[20]Download!$U$324,[20]Download!$X$324,[20]Download!$AA$324,[20]Download!$AD$324,[20]Download!$AG$324,[20]Download!$AJ$324,[20]Download!$AM$324,[20]Download!$AP$324</definedName>
    <definedName name="ixRange317">[20]Download!$O$325,[20]Download!$R$325,[20]Download!$U$325,[20]Download!$X$325,[20]Download!$AA$325,[20]Download!$AD$325,[20]Download!$AG$325,[20]Download!$AJ$325,[20]Download!$AM$325,[20]Download!$AP$325</definedName>
    <definedName name="ixRange318">[20]Download!$O$326,[20]Download!$R$326,[20]Download!$U$326,[20]Download!$X$326,[20]Download!$AA$326,[20]Download!$AD$326,[20]Download!$AG$326,[20]Download!$AJ$326,[20]Download!$AM$326,[20]Download!$AP$326</definedName>
    <definedName name="ixRange319">[20]Download!$O$327,[20]Download!$R$327,[20]Download!$U$327,[20]Download!$X$327,[20]Download!$AA$327,[20]Download!$AD$327,[20]Download!$AG$327,[20]Download!$AJ$327,[20]Download!$AM$327,[20]Download!$AP$327</definedName>
    <definedName name="ixRange32">#REF!</definedName>
    <definedName name="ixRange320">[20]Download!$O$328,[20]Download!$R$328,[20]Download!$U$328,[20]Download!$X$328,[20]Download!$AA$328,[20]Download!$AD$328,[20]Download!$AG$328,[20]Download!$AJ$328,[20]Download!$AM$328,[20]Download!$AP$328</definedName>
    <definedName name="ixRange321">[20]Download!$O$329,[20]Download!$R$329,[20]Download!$U$329,[20]Download!$X$329,[20]Download!$AA$329,[20]Download!$AD$329,[20]Download!$AG$329,[20]Download!$AJ$329,[20]Download!$AM$329,[20]Download!$AP$329</definedName>
    <definedName name="ixRange322">[20]Download!$O$330,[20]Download!$R$330,[20]Download!$U$330,[20]Download!$X$330,[20]Download!$AA$330,[20]Download!$AD$330,[20]Download!$AG$330,[20]Download!$AJ$330,[20]Download!$AM$330,[20]Download!$AP$330</definedName>
    <definedName name="ixRange323">[20]Download!$O$331,[20]Download!$R$331,[20]Download!$U$331,[20]Download!$X$331,[20]Download!$AA$331,[20]Download!$AD$331,[20]Download!$AG$331,[20]Download!$AJ$331,[20]Download!$AM$331,[20]Download!$AP$331</definedName>
    <definedName name="ixRange324">[20]Download!$O$332,[20]Download!$R$332,[20]Download!$U$332,[20]Download!$X$332,[20]Download!$AA$332,[20]Download!$AD$332,[20]Download!$AG$332,[20]Download!$AJ$332,[20]Download!$AM$332,[20]Download!$AP$332</definedName>
    <definedName name="ixRange325">[20]Download!$O$333,[20]Download!$R$333,[20]Download!$U$333,[20]Download!$X$333,[20]Download!$AA$333,[20]Download!$AD$333,[20]Download!$AG$333,[20]Download!$AJ$333,[20]Download!$AM$333,[20]Download!$AP$333</definedName>
    <definedName name="ixRange326">[20]Download!$O$334,[20]Download!$R$334,[20]Download!$U$334,[20]Download!$X$334,[20]Download!$AA$334,[20]Download!$AD$334,[20]Download!$AG$334,[20]Download!$AJ$334,[20]Download!$AM$334,[20]Download!$AP$334</definedName>
    <definedName name="ixRange327">[20]Download!$O$335,[20]Download!$R$335,[20]Download!$U$335,[20]Download!$X$335,[20]Download!$AA$335,[20]Download!$AD$335,[20]Download!$AG$335,[20]Download!$AJ$335,[20]Download!$AM$335,[20]Download!$AP$335</definedName>
    <definedName name="ixRange328">[20]Download!$O$336,[20]Download!$R$336,[20]Download!$U$336,[20]Download!$X$336,[20]Download!$AA$336,[20]Download!$AD$336,[20]Download!$AG$336,[20]Download!$AJ$336,[20]Download!$AM$336,[20]Download!$AP$336</definedName>
    <definedName name="ixRange329">[20]Download!$O$337,[20]Download!$R$337,[20]Download!$U$337,[20]Download!$X$337,[20]Download!$AA$337,[20]Download!$AD$337,[20]Download!$AG$337,[20]Download!$AJ$337,[20]Download!$AM$337,[20]Download!$AP$337</definedName>
    <definedName name="ixRange33">#REF!</definedName>
    <definedName name="ixRange330">[20]Download!$O$338,[20]Download!$R$338,[20]Download!$U$338,[20]Download!$X$338,[20]Download!$AA$338,[20]Download!$AD$338,[20]Download!$AG$338,[20]Download!$AJ$338,[20]Download!$AM$338,[20]Download!$AP$338</definedName>
    <definedName name="ixRange331">[20]Download!$O$339,[20]Download!$R$339,[20]Download!$U$339,[20]Download!$X$339,[20]Download!$AA$339,[20]Download!$AD$339,[20]Download!$AG$339,[20]Download!$AJ$339,[20]Download!$AM$339,[20]Download!$AP$339</definedName>
    <definedName name="ixRange332">[20]Download!$O$340,[20]Download!$R$340,[20]Download!$U$340,[20]Download!$X$340,[20]Download!$AA$340,[20]Download!$AD$340,[20]Download!$AG$340,[20]Download!$AJ$340,[20]Download!$AM$340,[20]Download!$AP$340</definedName>
    <definedName name="ixRange333">[20]Download!$O$341,[20]Download!$R$341,[20]Download!$U$341,[20]Download!$X$341,[20]Download!$AA$341,[20]Download!$AD$341,[20]Download!$AG$341,[20]Download!$AJ$341,[20]Download!$AM$341,[20]Download!$AP$341</definedName>
    <definedName name="ixRange334">[20]Download!$O$342,[20]Download!$R$342,[20]Download!$U$342,[20]Download!$X$342,[20]Download!$AA$342,[20]Download!$AD$342,[20]Download!$AG$342,[20]Download!$AJ$342,[20]Download!$AM$342,[20]Download!$AP$342</definedName>
    <definedName name="ixRange335">[20]Download!$O$343,[20]Download!$R$343,[20]Download!$U$343,[20]Download!$X$343,[20]Download!$AA$343,[20]Download!$AD$343,[20]Download!$AG$343,[20]Download!$AJ$343,[20]Download!$AM$343,[20]Download!$AP$343</definedName>
    <definedName name="ixRange336">[20]Download!$O$344,[20]Download!$R$344,[20]Download!$U$344,[20]Download!$X$344,[20]Download!$AA$344,[20]Download!$AD$344,[20]Download!$AG$344,[20]Download!$AJ$344,[20]Download!$AM$344,[20]Download!$AP$344</definedName>
    <definedName name="ixRange337">[20]Download!$O$345,[20]Download!$R$345,[20]Download!$U$345,[20]Download!$X$345,[20]Download!$AA$345,[20]Download!$AD$345,[20]Download!$AG$345,[20]Download!$AJ$345,[20]Download!$AM$345,[20]Download!$AP$345</definedName>
    <definedName name="ixRange338">[20]Download!$O$346,[20]Download!$R$346,[20]Download!$U$346,[20]Download!$X$346,[20]Download!$AA$346,[20]Download!$AD$346,[20]Download!$AG$346,[20]Download!$AJ$346,[20]Download!$AM$346,[20]Download!$AP$346</definedName>
    <definedName name="ixRange339">[20]Download!$O$347,[20]Download!$R$347,[20]Download!$U$347,[20]Download!$X$347,[20]Download!$AA$347,[20]Download!$AD$347,[20]Download!$AG$347,[20]Download!$AJ$347,[20]Download!$AM$347,[20]Download!$AP$347</definedName>
    <definedName name="ixRange34">#REF!</definedName>
    <definedName name="ixRange340">[20]Download!$O$348,[20]Download!$R$348,[20]Download!$U$348,[20]Download!$X$348,[20]Download!$AA$348,[20]Download!$AD$348,[20]Download!$AG$348,[20]Download!$AJ$348,[20]Download!$AM$348,[20]Download!$AP$348</definedName>
    <definedName name="ixRange341">[20]Download!$O$349,[20]Download!$R$349,[20]Download!$U$349,[20]Download!$X$349,[20]Download!$AA$349,[20]Download!$AD$349,[20]Download!$AG$349,[20]Download!$AJ$349,[20]Download!$AM$349,[20]Download!$AP$349</definedName>
    <definedName name="ixRange342">[20]Download!$O$350,[20]Download!$R$350,[20]Download!$U$350,[20]Download!$X$350,[20]Download!$AA$350,[20]Download!$AD$350,[20]Download!$AG$350,[20]Download!$AJ$350,[20]Download!$AM$350,[20]Download!$AP$350</definedName>
    <definedName name="ixRange343">[20]Download!$O$351,[20]Download!$R$351,[20]Download!$U$351,[20]Download!$X$351,[20]Download!$AA$351,[20]Download!$AD$351,[20]Download!$AG$351,[20]Download!$AJ$351,[20]Download!$AM$351,[20]Download!$AP$351</definedName>
    <definedName name="ixRange344">[20]Download!$O$352,[20]Download!$R$352,[20]Download!$U$352,[20]Download!$X$352,[20]Download!$AA$352,[20]Download!$AD$352,[20]Download!$AG$352,[20]Download!$AJ$352,[20]Download!$AM$352,[20]Download!$AP$352</definedName>
    <definedName name="ixRange345">[20]Download!$O$353,[20]Download!$R$353,[20]Download!$U$353,[20]Download!$X$353,[20]Download!$AA$353,[20]Download!$AD$353,[20]Download!$AG$353,[20]Download!$AJ$353,[20]Download!$AM$353,[20]Download!$AP$353</definedName>
    <definedName name="ixRange346">[20]Download!$O$354,[20]Download!$R$354,[20]Download!$U$354,[20]Download!$X$354,[20]Download!$AA$354,[20]Download!$AD$354,[20]Download!$AG$354,[20]Download!$AJ$354,[20]Download!$AM$354,[20]Download!$AP$354</definedName>
    <definedName name="ixRange347">[20]Download!$O$355,[20]Download!$R$355,[20]Download!$U$355,[20]Download!$X$355,[20]Download!$AA$355,[20]Download!$AD$355,[20]Download!$AG$355,[20]Download!$AJ$355,[20]Download!$AM$355,[20]Download!$AP$355</definedName>
    <definedName name="ixRange348">[20]Download!$O$356,[20]Download!$R$356,[20]Download!$U$356,[20]Download!$X$356,[20]Download!$AA$356,[20]Download!$AD$356,[20]Download!$AG$356,[20]Download!$AJ$356,[20]Download!$AM$356,[20]Download!$AP$356</definedName>
    <definedName name="ixRange349">[20]Download!$O$357,[20]Download!$R$357,[20]Download!$U$357,[20]Download!$X$357,[20]Download!$AA$357,[20]Download!$AD$357,[20]Download!$AG$357,[20]Download!$AJ$357,[20]Download!$AM$357,[20]Download!$AP$357</definedName>
    <definedName name="ixRange35">#REF!</definedName>
    <definedName name="ixRange350">[20]Download!$O$358,[20]Download!$R$358,[20]Download!$U$358,[20]Download!$X$358,[20]Download!$AA$358,[20]Download!$AD$358,[20]Download!$AG$358,[20]Download!$AJ$358,[20]Download!$AM$358,[20]Download!$AP$358</definedName>
    <definedName name="ixRange351">[20]Download!$O$359,[20]Download!$R$359,[20]Download!$U$359,[20]Download!$X$359,[20]Download!$AA$359,[20]Download!$AD$359,[20]Download!$AG$359,[20]Download!$AJ$359,[20]Download!$AM$359,[20]Download!$AP$359</definedName>
    <definedName name="ixRange352">[20]Download!$O$360,[20]Download!$R$360,[20]Download!$U$360,[20]Download!$X$360,[20]Download!$AA$360,[20]Download!$AD$360,[20]Download!$AG$360,[20]Download!$AJ$360,[20]Download!$AM$360,[20]Download!$AP$360</definedName>
    <definedName name="ixRange353">[20]Download!$O$361,[20]Download!$R$361,[20]Download!$U$361,[20]Download!$X$361,[20]Download!$AA$361,[20]Download!$AD$361,[20]Download!$AG$361,[20]Download!$AJ$361,[20]Download!$AM$361,[20]Download!$AP$361</definedName>
    <definedName name="ixRange354">[20]Download!$O$362,[20]Download!$R$362,[20]Download!$U$362,[20]Download!$X$362,[20]Download!$AA$362,[20]Download!$AD$362,[20]Download!$AG$362,[20]Download!$AJ$362,[20]Download!$AM$362,[20]Download!$AP$362</definedName>
    <definedName name="ixRange355">[20]Download!$O$363,[20]Download!$R$363,[20]Download!$U$363,[20]Download!$X$363,[20]Download!$AA$363,[20]Download!$AD$363,[20]Download!$AG$363,[20]Download!$AJ$363,[20]Download!$AM$363,[20]Download!$AP$363</definedName>
    <definedName name="ixRange356">[20]Download!$O$364,[20]Download!$R$364,[20]Download!$U$364,[20]Download!$X$364,[20]Download!$AA$364,[20]Download!$AD$364,[20]Download!$AG$364,[20]Download!$AJ$364,[20]Download!$AM$364,[20]Download!$AP$364</definedName>
    <definedName name="ixRange357">[20]Download!$O$365,[20]Download!$R$365,[20]Download!$U$365,[20]Download!$X$365,[20]Download!$AA$365,[20]Download!$AD$365,[20]Download!$AG$365,[20]Download!$AJ$365,[20]Download!$AM$365,[20]Download!$AP$365</definedName>
    <definedName name="ixRange358">[20]Download!$O$366,[20]Download!$R$366,[20]Download!$U$366,[20]Download!$X$366,[20]Download!$AA$366,[20]Download!$AD$366,[20]Download!$AG$366,[20]Download!$AJ$366,[20]Download!$AM$366,[20]Download!$AP$366</definedName>
    <definedName name="ixRange359">[20]Download!$O$367,[20]Download!$R$367,[20]Download!$U$367,[20]Download!$X$367,[20]Download!$AA$367,[20]Download!$AD$367,[20]Download!$AG$367,[20]Download!$AJ$367,[20]Download!$AM$367,[20]Download!$AP$367</definedName>
    <definedName name="ixRange36">#REF!</definedName>
    <definedName name="ixRange360">[20]Download!$O$368,[20]Download!$R$368,[20]Download!$U$368,[20]Download!$X$368,[20]Download!$AA$368,[20]Download!$AD$368,[20]Download!$AG$368,[20]Download!$AJ$368,[20]Download!$AM$368,[20]Download!$AP$368</definedName>
    <definedName name="ixRange361">[20]Download!$O$369,[20]Download!$R$369,[20]Download!$U$369,[20]Download!$X$369,[20]Download!$AA$369,[20]Download!$AD$369,[20]Download!$AG$369,[20]Download!$AJ$369,[20]Download!$AM$369,[20]Download!$AP$369</definedName>
    <definedName name="ixRange362">[20]Download!$O$370,[20]Download!$R$370,[20]Download!$U$370,[20]Download!$X$370,[20]Download!$AA$370,[20]Download!$AD$370,[20]Download!$AG$370,[20]Download!$AJ$370,[20]Download!$AM$370,[20]Download!$AP$370</definedName>
    <definedName name="ixRange363">[20]Download!$O$371,[20]Download!$R$371,[20]Download!$U$371,[20]Download!$X$371,[20]Download!$AA$371,[20]Download!$AD$371,[20]Download!$AG$371,[20]Download!$AJ$371,[20]Download!$AM$371,[20]Download!$AP$371</definedName>
    <definedName name="ixRange364">[20]Download!$O$372,[20]Download!$R$372,[20]Download!$U$372,[20]Download!$X$372,[20]Download!$AA$372,[20]Download!$AD$372,[20]Download!$AG$372,[20]Download!$AJ$372,[20]Download!$AM$372,[20]Download!$AP$372</definedName>
    <definedName name="ixRange365">[20]Download!$O$373,[20]Download!$R$373,[20]Download!$U$373,[20]Download!$X$373,[20]Download!$AA$373,[20]Download!$AD$373,[20]Download!$AG$373,[20]Download!$AJ$373,[20]Download!$AM$373,[20]Download!$AP$373</definedName>
    <definedName name="ixRange366">[20]Download!$O$374,[20]Download!$R$374,[20]Download!$U$374,[20]Download!$X$374,[20]Download!$AA$374,[20]Download!$AD$374,[20]Download!$AG$374,[20]Download!$AJ$374,[20]Download!$AM$374,[20]Download!$AP$374</definedName>
    <definedName name="ixRange367">[20]Download!$O$375,[20]Download!$R$375,[20]Download!$U$375,[20]Download!$X$375,[20]Download!$AA$375,[20]Download!$AD$375,[20]Download!$AG$375,[20]Download!$AJ$375,[20]Download!$AM$375,[20]Download!$AP$375</definedName>
    <definedName name="ixRange368">[20]Download!$O$376,[20]Download!$R$376,[20]Download!$U$376,[20]Download!$X$376,[20]Download!$AA$376,[20]Download!$AD$376,[20]Download!$AG$376,[20]Download!$AJ$376,[20]Download!$AM$376,[20]Download!$AP$376</definedName>
    <definedName name="ixRange369">[20]Download!$O$377,[20]Download!$R$377,[20]Download!$U$377,[20]Download!$X$377,[20]Download!$AA$377,[20]Download!$AD$377,[20]Download!$AG$377,[20]Download!$AJ$377,[20]Download!$AM$377,[20]Download!$AP$377</definedName>
    <definedName name="ixRange37">#REF!</definedName>
    <definedName name="ixRange370">[20]Download!$O$378,[20]Download!$R$378,[20]Download!$U$378,[20]Download!$X$378,[20]Download!$AA$378,[20]Download!$AD$378,[20]Download!$AG$378,[20]Download!$AJ$378,[20]Download!$AM$378,[20]Download!$AP$378</definedName>
    <definedName name="ixRange371">[20]Download!$O$379,[20]Download!$R$379,[20]Download!$U$379,[20]Download!$X$379,[20]Download!$AA$379,[20]Download!$AD$379,[20]Download!$AG$379,[20]Download!$AJ$379,[20]Download!$AM$379,[20]Download!$AP$379</definedName>
    <definedName name="ixRange372">[20]Download!$O$380,[20]Download!$R$380,[20]Download!$U$380,[20]Download!$X$380,[20]Download!$AA$380,[20]Download!$AD$380,[20]Download!$AG$380,[20]Download!$AJ$380,[20]Download!$AM$380,[20]Download!$AP$380</definedName>
    <definedName name="ixRange373">[20]Download!$O$381,[20]Download!$R$381,[20]Download!$U$381,[20]Download!$X$381,[20]Download!$AA$381,[20]Download!$AD$381,[20]Download!$AG$381,[20]Download!$AJ$381,[20]Download!$AM$381,[20]Download!$AP$381</definedName>
    <definedName name="ixRange374">[20]Download!$O$382,[20]Download!$R$382,[20]Download!$U$382,[20]Download!$X$382,[20]Download!$AA$382,[20]Download!$AD$382,[20]Download!$AG$382,[20]Download!$AJ$382,[20]Download!$AM$382,[20]Download!$AP$382</definedName>
    <definedName name="ixRange375">[20]Download!$O$383,[20]Download!$R$383,[20]Download!$U$383,[20]Download!$X$383,[20]Download!$AA$383,[20]Download!$AD$383,[20]Download!$AG$383,[20]Download!$AJ$383,[20]Download!$AM$383,[20]Download!$AP$383</definedName>
    <definedName name="ixRange376">[20]Download!$O$384,[20]Download!$R$384,[20]Download!$U$384,[20]Download!$X$384,[20]Download!$AA$384,[20]Download!$AD$384,[20]Download!$AG$384,[20]Download!$AJ$384,[20]Download!$AM$384,[20]Download!$AP$384</definedName>
    <definedName name="ixRange377">[20]Download!$O$385,[20]Download!$R$385,[20]Download!$U$385,[20]Download!$X$385,[20]Download!$AA$385,[20]Download!$AD$385,[20]Download!$AG$385,[20]Download!$AJ$385,[20]Download!$AM$385,[20]Download!$AP$385</definedName>
    <definedName name="ixRange378">[20]Download!$O$386,[20]Download!$R$386,[20]Download!$U$386,[20]Download!$X$386,[20]Download!$AA$386,[20]Download!$AD$386,[20]Download!$AG$386,[20]Download!$AJ$386,[20]Download!$AM$386,[20]Download!$AP$386</definedName>
    <definedName name="ixRange379">[20]Download!$O$387,[20]Download!$R$387,[20]Download!$U$387,[20]Download!$X$387,[20]Download!$AA$387,[20]Download!$AD$387,[20]Download!$AG$387,[20]Download!$AJ$387,[20]Download!$AM$387,[20]Download!$AP$387</definedName>
    <definedName name="ixRange38">#REF!</definedName>
    <definedName name="ixRange380">[20]Download!$O$388,[20]Download!$R$388,[20]Download!$U$388,[20]Download!$X$388,[20]Download!$AA$388,[20]Download!$AD$388,[20]Download!$AG$388,[20]Download!$AJ$388,[20]Download!$AM$388,[20]Download!$AP$388</definedName>
    <definedName name="ixRange381">[20]Download!$O$389,[20]Download!$R$389,[20]Download!$U$389,[20]Download!$X$389,[20]Download!$AA$389,[20]Download!$AD$389,[20]Download!$AG$389,[20]Download!$AJ$389,[20]Download!$AM$389,[20]Download!$AP$389</definedName>
    <definedName name="ixRange382">[20]Download!$O$390,[20]Download!$R$390,[20]Download!$U$390,[20]Download!$X$390,[20]Download!$AA$390,[20]Download!$AD$390,[20]Download!$AG$390,[20]Download!$AJ$390,[20]Download!$AM$390,[20]Download!$AP$390</definedName>
    <definedName name="ixRange383">[20]Download!$O$391,[20]Download!$R$391,[20]Download!$U$391,[20]Download!$X$391,[20]Download!$AA$391,[20]Download!$AD$391,[20]Download!$AG$391,[20]Download!$AJ$391,[20]Download!$AM$391,[20]Download!$AP$391</definedName>
    <definedName name="ixRange384">[20]Download!$O$392,[20]Download!$R$392,[20]Download!$U$392,[20]Download!$X$392,[20]Download!$AA$392,[20]Download!$AD$392,[20]Download!$AG$392,[20]Download!$AJ$392,[20]Download!$AM$392,[20]Download!$AP$392</definedName>
    <definedName name="ixRange385">[20]Download!$O$393,[20]Download!$R$393,[20]Download!$U$393,[20]Download!$X$393,[20]Download!$AA$393,[20]Download!$AD$393,[20]Download!$AG$393,[20]Download!$AJ$393,[20]Download!$AM$393,[20]Download!$AP$393</definedName>
    <definedName name="ixRange386">[20]Download!$O$394,[20]Download!$R$394,[20]Download!$U$394,[20]Download!$X$394,[20]Download!$AA$394,[20]Download!$AD$394,[20]Download!$AG$394,[20]Download!$AJ$394,[20]Download!$AM$394,[20]Download!$AP$394</definedName>
    <definedName name="ixRange387">[20]Download!$O$395,[20]Download!$R$395,[20]Download!$U$395,[20]Download!$X$395,[20]Download!$AA$395,[20]Download!$AD$395,[20]Download!$AG$395,[20]Download!$AJ$395,[20]Download!$AM$395,[20]Download!$AP$395</definedName>
    <definedName name="ixRange388">[20]Download!$O$396,[20]Download!$R$396,[20]Download!$U$396,[20]Download!$X$396,[20]Download!$AA$396,[20]Download!$AD$396,[20]Download!$AG$396,[20]Download!$AJ$396,[20]Download!$AM$396,[20]Download!$AP$396</definedName>
    <definedName name="ixRange389">[20]Download!$O$397,[20]Download!$R$397,[20]Download!$U$397,[20]Download!$X$397,[20]Download!$AA$397,[20]Download!$AD$397,[20]Download!$AG$397,[20]Download!$AJ$397,[20]Download!$AM$397,[20]Download!$AP$397</definedName>
    <definedName name="ixRange39">#REF!</definedName>
    <definedName name="ixRange390">[20]Download!$O$398,[20]Download!$R$398,[20]Download!$U$398,[20]Download!$X$398,[20]Download!$AA$398,[20]Download!$AD$398,[20]Download!$AG$398,[20]Download!$AJ$398,[20]Download!$AM$398,[20]Download!$AP$398</definedName>
    <definedName name="ixRange391">[20]Download!$O$399,[20]Download!$R$399,[20]Download!$U$399,[20]Download!$X$399,[20]Download!$AA$399,[20]Download!$AD$399,[20]Download!$AG$399,[20]Download!$AJ$399,[20]Download!$AM$399,[20]Download!$AP$399</definedName>
    <definedName name="ixRange392">[20]Download!$O$400,[20]Download!$R$400,[20]Download!$U$400,[20]Download!$X$400,[20]Download!$AA$400,[20]Download!$AD$400,[20]Download!$AG$400,[20]Download!$AJ$400,[20]Download!$AM$400,[20]Download!$AP$400</definedName>
    <definedName name="ixRange393">[20]Download!$O$401,[20]Download!$R$401,[20]Download!$U$401,[20]Download!$X$401,[20]Download!$AA$401,[20]Download!$AD$401,[20]Download!$AG$401,[20]Download!$AJ$401,[20]Download!$AM$401,[20]Download!$AP$401</definedName>
    <definedName name="ixRange394">[20]Download!$O$402,[20]Download!$R$402,[20]Download!$U$402,[20]Download!$X$402,[20]Download!$AA$402,[20]Download!$AD$402,[20]Download!$AG$402,[20]Download!$AJ$402,[20]Download!$AM$402,[20]Download!$AP$402</definedName>
    <definedName name="ixRange395">[20]Download!$O$403,[20]Download!$R$403,[20]Download!$U$403,[20]Download!$X$403,[20]Download!$AA$403,[20]Download!$AD$403,[20]Download!$AG$403,[20]Download!$AJ$403,[20]Download!$AM$403,[20]Download!$AP$403</definedName>
    <definedName name="ixRange396">[20]Download!$O$404,[20]Download!$R$404,[20]Download!$U$404,[20]Download!$X$404,[20]Download!$AA$404,[20]Download!$AD$404,[20]Download!$AG$404,[20]Download!$AJ$404,[20]Download!$AM$404,[20]Download!$AP$404</definedName>
    <definedName name="ixRange397">[20]Download!$O$405,[20]Download!$R$405,[20]Download!$U$405,[20]Download!$X$405,[20]Download!$AA$405,[20]Download!$AD$405,[20]Download!$AG$405,[20]Download!$AJ$405,[20]Download!$AM$405,[20]Download!$AP$405</definedName>
    <definedName name="ixRange398">[20]Download!$O$406,[20]Download!$R$406,[20]Download!$U$406,[20]Download!$X$406,[20]Download!$AA$406,[20]Download!$AD$406,[20]Download!$AG$406,[20]Download!$AJ$406,[20]Download!$AM$406,[20]Download!$AP$406</definedName>
    <definedName name="ixRange399">[20]Download!$O$407,[20]Download!$R$407,[20]Download!$U$407,[20]Download!$X$407,[20]Download!$AA$407,[20]Download!$AD$407,[20]Download!$AG$407,[20]Download!$AJ$407,[20]Download!$AM$407,[20]Download!$AP$407</definedName>
    <definedName name="ixRange4">#REF!</definedName>
    <definedName name="ixRange40">#REF!</definedName>
    <definedName name="ixRange400">[20]Download!$O$408,[20]Download!$R$408,[20]Download!$U$408,[20]Download!$X$408,[20]Download!$AA$408,[20]Download!$AD$408,[20]Download!$AG$408,[20]Download!$AJ$408,[20]Download!$AM$408,[20]Download!$AP$408</definedName>
    <definedName name="ixRange401">[20]Download!$O$409,[20]Download!$R$409,[20]Download!$U$409,[20]Download!$X$409,[20]Download!$AA$409,[20]Download!$AD$409,[20]Download!$AG$409,[20]Download!$AJ$409,[20]Download!$AM$409,[20]Download!$AP$409</definedName>
    <definedName name="ixRange402">[20]Download!$O$410,[20]Download!$R$410,[20]Download!$U$410,[20]Download!$X$410,[20]Download!$AA$410,[20]Download!$AD$410,[20]Download!$AG$410,[20]Download!$AJ$410,[20]Download!$AM$410,[20]Download!$AP$410</definedName>
    <definedName name="ixRange403">[20]Download!$O$411,[20]Download!$R$411,[20]Download!$U$411,[20]Download!$X$411,[20]Download!$AA$411,[20]Download!$AD$411,[20]Download!$AG$411,[20]Download!$AJ$411,[20]Download!$AM$411,[20]Download!$AP$411</definedName>
    <definedName name="ixRange404">[20]Download!$O$412,[20]Download!$R$412,[20]Download!$U$412,[20]Download!$X$412,[20]Download!$AA$412,[20]Download!$AD$412,[20]Download!$AG$412,[20]Download!$AJ$412,[20]Download!$AM$412,[20]Download!$AP$412</definedName>
    <definedName name="ixRange405">[20]Download!$O$413,[20]Download!$R$413,[20]Download!$U$413,[20]Download!$X$413,[20]Download!$AA$413,[20]Download!$AD$413,[20]Download!$AG$413,[20]Download!$AJ$413,[20]Download!$AM$413,[20]Download!$AP$413</definedName>
    <definedName name="ixRange406">[20]Download!$O$414,[20]Download!$R$414,[20]Download!$U$414,[20]Download!$X$414,[20]Download!$AA$414,[20]Download!$AD$414,[20]Download!$AG$414,[20]Download!$AJ$414,[20]Download!$AM$414,[20]Download!$AP$414</definedName>
    <definedName name="ixRange407">[20]Download!$O$415,[20]Download!$R$415,[20]Download!$U$415,[20]Download!$X$415,[20]Download!$AA$415,[20]Download!$AD$415,[20]Download!$AG$415,[20]Download!$AJ$415,[20]Download!$AM$415,[20]Download!$AP$415</definedName>
    <definedName name="ixRange408">[20]Download!$O$416,[20]Download!$R$416,[20]Download!$U$416,[20]Download!$X$416,[20]Download!$AA$416,[20]Download!$AD$416,[20]Download!$AG$416,[20]Download!$AJ$416,[20]Download!$AM$416,[20]Download!$AP$416</definedName>
    <definedName name="ixRange409">[20]Download!$O$417,[20]Download!$R$417,[20]Download!$U$417,[20]Download!$X$417,[20]Download!$AA$417,[20]Download!$AD$417,[20]Download!$AG$417,[20]Download!$AJ$417,[20]Download!$AM$417,[20]Download!$AP$417</definedName>
    <definedName name="ixRange41">#REF!</definedName>
    <definedName name="ixRange410">[20]Download!$O$418,[20]Download!$R$418,[20]Download!$U$418,[20]Download!$X$418,[20]Download!$AA$418,[20]Download!$AD$418,[20]Download!$AG$418,[20]Download!$AJ$418,[20]Download!$AM$418,[20]Download!$AP$418</definedName>
    <definedName name="ixRange411">[20]Download!$O$419,[20]Download!$R$419,[20]Download!$U$419,[20]Download!$X$419,[20]Download!$AA$419,[20]Download!$AD$419,[20]Download!$AG$419,[20]Download!$AJ$419,[20]Download!$AM$419,[20]Download!$AP$419</definedName>
    <definedName name="ixRange412">[20]Download!$O$420,[20]Download!$R$420,[20]Download!$U$420,[20]Download!$X$420,[20]Download!$AA$420,[20]Download!$AD$420,[20]Download!$AG$420,[20]Download!$AJ$420,[20]Download!$AM$420,[20]Download!$AP$420</definedName>
    <definedName name="ixRange413">[20]Download!$O$421,[20]Download!$R$421,[20]Download!$U$421,[20]Download!$X$421,[20]Download!$AA$421,[20]Download!$AD$421,[20]Download!$AG$421,[20]Download!$AJ$421,[20]Download!$AM$421,[20]Download!$AP$421</definedName>
    <definedName name="ixRange414">[20]Download!$O$422,[20]Download!$R$422,[20]Download!$U$422,[20]Download!$X$422,[20]Download!$AA$422,[20]Download!$AD$422,[20]Download!$AG$422,[20]Download!$AJ$422,[20]Download!$AM$422,[20]Download!$AP$422</definedName>
    <definedName name="ixRange415">[20]Download!$O$423,[20]Download!$R$423,[20]Download!$U$423,[20]Download!$X$423,[20]Download!$AA$423,[20]Download!$AD$423,[20]Download!$AG$423,[20]Download!$AJ$423,[20]Download!$AM$423,[20]Download!$AP$423</definedName>
    <definedName name="ixRange416">[20]Download!$O$424,[20]Download!$R$424,[20]Download!$U$424,[20]Download!$X$424,[20]Download!$AA$424,[20]Download!$AD$424,[20]Download!$AG$424,[20]Download!$AJ$424,[20]Download!$AM$424,[20]Download!$AP$424</definedName>
    <definedName name="ixRange417">[20]Download!$O$425,[20]Download!$R$425,[20]Download!$U$425,[20]Download!$X$425,[20]Download!$AA$425,[20]Download!$AD$425,[20]Download!$AG$425,[20]Download!$AJ$425,[20]Download!$AM$425,[20]Download!$AP$425</definedName>
    <definedName name="ixRange418">[20]Download!$O$426,[20]Download!$R$426,[20]Download!$U$426,[20]Download!$X$426,[20]Download!$AA$426,[20]Download!$AD$426,[20]Download!$AG$426,[20]Download!$AJ$426,[20]Download!$AM$426,[20]Download!$AP$426</definedName>
    <definedName name="ixRange419">[20]Download!$O$427,[20]Download!$R$427,[20]Download!$U$427,[20]Download!$X$427,[20]Download!$AA$427,[20]Download!$AD$427,[20]Download!$AG$427,[20]Download!$AJ$427,[20]Download!$AM$427,[20]Download!$AP$427</definedName>
    <definedName name="ixRange42">#REF!</definedName>
    <definedName name="ixRange420">[20]Download!$O$428,[20]Download!$R$428,[20]Download!$U$428,[20]Download!$X$428,[20]Download!$AA$428,[20]Download!$AD$428,[20]Download!$AG$428,[20]Download!$AJ$428,[20]Download!$AM$428,[20]Download!$AP$428</definedName>
    <definedName name="ixRange421">[20]Download!$O$429,[20]Download!$R$429,[20]Download!$U$429,[20]Download!$X$429,[20]Download!$AA$429,[20]Download!$AD$429,[20]Download!$AG$429,[20]Download!$AJ$429,[20]Download!$AM$429,[20]Download!$AP$429</definedName>
    <definedName name="ixRange422">[20]Download!$O$430,[20]Download!$R$430,[20]Download!$U$430,[20]Download!$X$430,[20]Download!$AA$430,[20]Download!$AD$430,[20]Download!$AG$430,[20]Download!$AJ$430,[20]Download!$AM$430,[20]Download!$AP$430</definedName>
    <definedName name="ixRange423">[20]Download!$O$431,[20]Download!$R$431,[20]Download!$U$431,[20]Download!$X$431,[20]Download!$AA$431,[20]Download!$AD$431,[20]Download!$AG$431,[20]Download!$AJ$431,[20]Download!$AM$431,[20]Download!$AP$431</definedName>
    <definedName name="ixRange424">[20]Download!$O$432,[20]Download!$R$432,[20]Download!$U$432,[20]Download!$X$432,[20]Download!$AA$432,[20]Download!$AD$432,[20]Download!$AG$432,[20]Download!$AJ$432,[20]Download!$AM$432,[20]Download!$AP$432</definedName>
    <definedName name="ixRange425">[20]Download!$O$433,[20]Download!$R$433,[20]Download!$U$433,[20]Download!$X$433,[20]Download!$AA$433,[20]Download!$AD$433,[20]Download!$AG$433,[20]Download!$AJ$433,[20]Download!$AM$433,[20]Download!$AP$433</definedName>
    <definedName name="ixRange426">[20]Download!$O$434,[20]Download!$R$434,[20]Download!$U$434,[20]Download!$X$434,[20]Download!$AA$434,[20]Download!$AD$434,[20]Download!$AG$434,[20]Download!$AJ$434,[20]Download!$AM$434,[20]Download!$AP$434</definedName>
    <definedName name="ixRange427">[20]Download!$O$435,[20]Download!$R$435,[20]Download!$U$435,[20]Download!$X$435,[20]Download!$AA$435,[20]Download!$AD$435,[20]Download!$AG$435,[20]Download!$AJ$435,[20]Download!$AM$435,[20]Download!$AP$435</definedName>
    <definedName name="ixRange428">[20]Download!$O$436,[20]Download!$R$436,[20]Download!$U$436,[20]Download!$X$436,[20]Download!$AA$436,[20]Download!$AD$436,[20]Download!$AG$436,[20]Download!$AJ$436,[20]Download!$AM$436,[20]Download!$AP$436</definedName>
    <definedName name="ixRange429">[20]Download!$O$437,[20]Download!$R$437,[20]Download!$U$437,[20]Download!$X$437,[20]Download!$AA$437,[20]Download!$AD$437,[20]Download!$AG$437,[20]Download!$AJ$437,[20]Download!$AM$437,[20]Download!$AP$437</definedName>
    <definedName name="ixRange43">#REF!</definedName>
    <definedName name="ixRange430">[20]Download!$O$438,[20]Download!$R$438,[20]Download!$U$438,[20]Download!$X$438,[20]Download!$AA$438,[20]Download!$AD$438,[20]Download!$AG$438,[20]Download!$AJ$438,[20]Download!$AM$438,[20]Download!$AP$438</definedName>
    <definedName name="ixRange431">[20]Download!$O$439,[20]Download!$R$439,[20]Download!$U$439,[20]Download!$X$439,[20]Download!$AA$439,[20]Download!$AD$439,[20]Download!$AG$439,[20]Download!$AJ$439,[20]Download!$AM$439,[20]Download!$AP$439</definedName>
    <definedName name="ixRange432">[20]Download!$O$440,[20]Download!$R$440,[20]Download!$U$440,[20]Download!$X$440,[20]Download!$AA$440,[20]Download!$AD$440,[20]Download!$AG$440,[20]Download!$AJ$440,[20]Download!$AM$440,[20]Download!$AP$440</definedName>
    <definedName name="ixRange433">[20]Download!$O$441,[20]Download!$R$441,[20]Download!$U$441,[20]Download!$X$441,[20]Download!$AA$441,[20]Download!$AD$441,[20]Download!$AG$441,[20]Download!$AJ$441,[20]Download!$AM$441,[20]Download!$AP$441</definedName>
    <definedName name="ixRange434">[20]Download!$O$442,[20]Download!$R$442,[20]Download!$U$442,[20]Download!$X$442,[20]Download!$AA$442,[20]Download!$AD$442,[20]Download!$AG$442,[20]Download!$AJ$442,[20]Download!$AM$442,[20]Download!$AP$442</definedName>
    <definedName name="ixRange435">[20]Download!$O$443,[20]Download!$R$443,[20]Download!$U$443,[20]Download!$X$443,[20]Download!$AA$443,[20]Download!$AD$443,[20]Download!$AG$443,[20]Download!$AJ$443,[20]Download!$AM$443,[20]Download!$AP$443</definedName>
    <definedName name="ixRange436">[20]Download!$O$444,[20]Download!$R$444,[20]Download!$U$444,[20]Download!$X$444,[20]Download!$AA$444,[20]Download!$AD$444,[20]Download!$AG$444,[20]Download!$AJ$444,[20]Download!$AM$444,[20]Download!$AP$444</definedName>
    <definedName name="ixRange437">[20]Download!$O$445,[20]Download!$R$445,[20]Download!$U$445,[20]Download!$X$445,[20]Download!$AA$445,[20]Download!$AD$445,[20]Download!$AG$445,[20]Download!$AJ$445,[20]Download!$AM$445,[20]Download!$AP$445</definedName>
    <definedName name="ixRange438">[20]Download!$O$446,[20]Download!$R$446,[20]Download!$U$446,[20]Download!$X$446,[20]Download!$AA$446,[20]Download!$AD$446,[20]Download!$AG$446,[20]Download!$AJ$446,[20]Download!$AM$446,[20]Download!$AP$446</definedName>
    <definedName name="ixRange439">[20]Download!$O$447,[20]Download!$R$447,[20]Download!$U$447,[20]Download!$X$447,[20]Download!$AA$447,[20]Download!$AD$447,[20]Download!$AG$447,[20]Download!$AJ$447,[20]Download!$AM$447,[20]Download!$AP$447</definedName>
    <definedName name="ixRange44">#REF!</definedName>
    <definedName name="ixRange440">[20]Download!$O$448,[20]Download!$R$448,[20]Download!$U$448,[20]Download!$X$448,[20]Download!$AA$448,[20]Download!$AD$448,[20]Download!$AG$448,[20]Download!$AJ$448,[20]Download!$AM$448,[20]Download!$AP$448</definedName>
    <definedName name="ixRange441">[20]Download!$O$449,[20]Download!$R$449,[20]Download!$U$449,[20]Download!$X$449,[20]Download!$AA$449,[20]Download!$AD$449,[20]Download!$AG$449,[20]Download!$AJ$449,[20]Download!$AM$449,[20]Download!$AP$449</definedName>
    <definedName name="ixRange442">[20]Download!$O$450,[20]Download!$R$450,[20]Download!$U$450,[20]Download!$X$450,[20]Download!$AA$450,[20]Download!$AD$450,[20]Download!$AG$450,[20]Download!$AJ$450,[20]Download!$AM$450,[20]Download!$AP$450</definedName>
    <definedName name="ixRange443">[20]Download!$O$451,[20]Download!$R$451,[20]Download!$U$451,[20]Download!$X$451,[20]Download!$AA$451,[20]Download!$AD$451,[20]Download!$AG$451,[20]Download!$AJ$451,[20]Download!$AM$451,[20]Download!$AP$451</definedName>
    <definedName name="ixRange444">[20]Download!$O$452,[20]Download!$R$452,[20]Download!$U$452,[20]Download!$X$452,[20]Download!$AA$452,[20]Download!$AD$452,[20]Download!$AG$452,[20]Download!$AJ$452,[20]Download!$AM$452,[20]Download!$AP$452</definedName>
    <definedName name="ixRange445">[20]Download!$O$453,[20]Download!$R$453,[20]Download!$U$453,[20]Download!$X$453,[20]Download!$AA$453,[20]Download!$AD$453,[20]Download!$AG$453,[20]Download!$AJ$453,[20]Download!$AM$453,[20]Download!$AP$453</definedName>
    <definedName name="ixRange446">[20]Download!$O$454,[20]Download!$R$454,[20]Download!$U$454,[20]Download!$X$454,[20]Download!$AA$454,[20]Download!$AD$454,[20]Download!$AG$454,[20]Download!$AJ$454,[20]Download!$AM$454,[20]Download!$AP$454</definedName>
    <definedName name="ixRange447">[20]Download!$O$455,[20]Download!$R$455,[20]Download!$U$455,[20]Download!$X$455,[20]Download!$AA$455,[20]Download!$AD$455,[20]Download!$AG$455,[20]Download!$AJ$455,[20]Download!$AM$455,[20]Download!$AP$455</definedName>
    <definedName name="ixRange448">[20]Download!$O$456,[20]Download!$R$456,[20]Download!$U$456,[20]Download!$X$456,[20]Download!$AA$456,[20]Download!$AD$456,[20]Download!$AG$456,[20]Download!$AJ$456,[20]Download!$AM$456,[20]Download!$AP$456</definedName>
    <definedName name="ixRange449">[20]Download!$O$457,[20]Download!$R$457,[20]Download!$U$457,[20]Download!$X$457,[20]Download!$AA$457,[20]Download!$AD$457,[20]Download!$AG$457,[20]Download!$AJ$457,[20]Download!$AM$457,[20]Download!$AP$457</definedName>
    <definedName name="ixRange45">#REF!</definedName>
    <definedName name="ixRange450">[20]Download!$O$458,[20]Download!$R$458,[20]Download!$U$458,[20]Download!$X$458,[20]Download!$AA$458,[20]Download!$AD$458,[20]Download!$AG$458,[20]Download!$AJ$458,[20]Download!$AM$458,[20]Download!$AP$458</definedName>
    <definedName name="ixRange451">[20]Download!$O$459,[20]Download!$R$459,[20]Download!$U$459,[20]Download!$X$459,[20]Download!$AA$459,[20]Download!$AD$459,[20]Download!$AG$459,[20]Download!$AJ$459,[20]Download!$AM$459,[20]Download!$AP$459</definedName>
    <definedName name="ixRange452">[20]Download!$O$460,[20]Download!$R$460,[20]Download!$U$460,[20]Download!$X$460,[20]Download!$AA$460,[20]Download!$AD$460,[20]Download!$AG$460,[20]Download!$AJ$460,[20]Download!$AM$460,[20]Download!$AP$460</definedName>
    <definedName name="ixRange453">[20]Download!$O$461,[20]Download!$R$461,[20]Download!$U$461,[20]Download!$X$461,[20]Download!$AA$461,[20]Download!$AD$461,[20]Download!$AG$461,[20]Download!$AJ$461,[20]Download!$AM$461,[20]Download!$AP$461</definedName>
    <definedName name="ixRange454">[20]Download!$O$462,[20]Download!$R$462,[20]Download!$U$462,[20]Download!$X$462,[20]Download!$AA$462,[20]Download!$AD$462,[20]Download!$AG$462,[20]Download!$AJ$462,[20]Download!$AM$462,[20]Download!$AP$462</definedName>
    <definedName name="ixRange455">[20]Download!$O$463,[20]Download!$R$463,[20]Download!$U$463,[20]Download!$X$463,[20]Download!$AA$463,[20]Download!$AD$463,[20]Download!$AG$463,[20]Download!$AJ$463,[20]Download!$AM$463,[20]Download!$AP$463</definedName>
    <definedName name="ixRange456">[20]Download!$O$464,[20]Download!$R$464,[20]Download!$U$464,[20]Download!$X$464,[20]Download!$AA$464,[20]Download!$AD$464,[20]Download!$AG$464,[20]Download!$AJ$464,[20]Download!$AM$464,[20]Download!$AP$464</definedName>
    <definedName name="ixRange457">[20]Download!$O$465,[20]Download!$R$465,[20]Download!$U$465,[20]Download!$X$465,[20]Download!$AA$465,[20]Download!$AD$465,[20]Download!$AG$465,[20]Download!$AJ$465,[20]Download!$AM$465,[20]Download!$AP$465</definedName>
    <definedName name="ixRange458">[20]Download!$O$466,[20]Download!$R$466,[20]Download!$U$466,[20]Download!$X$466,[20]Download!$AA$466,[20]Download!$AD$466,[20]Download!$AG$466,[20]Download!$AJ$466,[20]Download!$AM$466,[20]Download!$AP$466</definedName>
    <definedName name="ixRange459">[20]Download!$O$467,[20]Download!$R$467,[20]Download!$U$467,[20]Download!$X$467,[20]Download!$AA$467,[20]Download!$AD$467,[20]Download!$AG$467,[20]Download!$AJ$467,[20]Download!$AM$467,[20]Download!$AP$467</definedName>
    <definedName name="ixRange46">#REF!</definedName>
    <definedName name="ixRange460">[20]Download!$O$468,[20]Download!$R$468,[20]Download!$U$468,[20]Download!$X$468,[20]Download!$AA$468,[20]Download!$AD$468,[20]Download!$AG$468,[20]Download!$AJ$468,[20]Download!$AM$468,[20]Download!$AP$468</definedName>
    <definedName name="ixRange461">[20]Download!$O$469,[20]Download!$R$469,[20]Download!$U$469,[20]Download!$X$469,[20]Download!$AA$469,[20]Download!$AD$469,[20]Download!$AG$469,[20]Download!$AJ$469,[20]Download!$AM$469,[20]Download!$AP$469</definedName>
    <definedName name="ixRange462">[20]Download!$O$470,[20]Download!$R$470,[20]Download!$U$470,[20]Download!$X$470,[20]Download!$AA$470,[20]Download!$AD$470,[20]Download!$AG$470,[20]Download!$AJ$470,[20]Download!$AM$470,[20]Download!$AP$470</definedName>
    <definedName name="ixRange463">[20]Download!$O$471,[20]Download!$R$471,[20]Download!$U$471,[20]Download!$X$471,[20]Download!$AA$471,[20]Download!$AD$471,[20]Download!$AG$471,[20]Download!$AJ$471,[20]Download!$AM$471,[20]Download!$AP$471</definedName>
    <definedName name="ixRange464">[20]Download!$O$472,[20]Download!$R$472,[20]Download!$U$472,[20]Download!$X$472,[20]Download!$AA$472,[20]Download!$AD$472,[20]Download!$AG$472,[20]Download!$AJ$472,[20]Download!$AM$472,[20]Download!$AP$472</definedName>
    <definedName name="ixRange465">[20]Download!$O$473,[20]Download!$R$473,[20]Download!$U$473,[20]Download!$X$473,[20]Download!$AA$473,[20]Download!$AD$473,[20]Download!$AG$473,[20]Download!$AJ$473,[20]Download!$AM$473,[20]Download!$AP$473</definedName>
    <definedName name="ixRange466">[20]Download!$O$474,[20]Download!$R$474,[20]Download!$U$474,[20]Download!$X$474,[20]Download!$AA$474,[20]Download!$AD$474,[20]Download!$AG$474,[20]Download!$AJ$474,[20]Download!$AM$474,[20]Download!$AP$474</definedName>
    <definedName name="ixRange467">[20]Download!$O$475,[20]Download!$R$475,[20]Download!$U$475,[20]Download!$X$475,[20]Download!$AA$475,[20]Download!$AD$475,[20]Download!$AG$475,[20]Download!$AJ$475,[20]Download!$AM$475,[20]Download!$AP$475</definedName>
    <definedName name="ixRange468">[20]Download!$O$476,[20]Download!$R$476,[20]Download!$U$476,[20]Download!$X$476,[20]Download!$AA$476,[20]Download!$AD$476,[20]Download!$AG$476,[20]Download!$AJ$476,[20]Download!$AM$476,[20]Download!$AP$476</definedName>
    <definedName name="ixRange469">[20]Download!$O$477,[20]Download!$R$477,[20]Download!$U$477,[20]Download!$X$477,[20]Download!$AA$477,[20]Download!$AD$477,[20]Download!$AG$477,[20]Download!$AJ$477,[20]Download!$AM$477,[20]Download!$AP$477</definedName>
    <definedName name="ixRange47">#REF!</definedName>
    <definedName name="ixRange470">[20]Download!$O$478,[20]Download!$R$478,[20]Download!$U$478,[20]Download!$X$478,[20]Download!$AA$478,[20]Download!$AD$478,[20]Download!$AG$478,[20]Download!$AJ$478,[20]Download!$AM$478,[20]Download!$AP$478</definedName>
    <definedName name="ixRange471">[20]Download!$O$479,[20]Download!$R$479,[20]Download!$U$479,[20]Download!$X$479,[20]Download!$AA$479,[20]Download!$AD$479,[20]Download!$AG$479,[20]Download!$AJ$479,[20]Download!$AM$479,[20]Download!$AP$479</definedName>
    <definedName name="ixRange472">[20]Download!$O$480,[20]Download!$R$480,[20]Download!$U$480,[20]Download!$X$480,[20]Download!$AA$480,[20]Download!$AD$480,[20]Download!$AG$480,[20]Download!$AJ$480,[20]Download!$AM$480,[20]Download!$AP$480</definedName>
    <definedName name="ixRange473">[20]Download!$O$481,[20]Download!$R$481,[20]Download!$U$481,[20]Download!$X$481,[20]Download!$AA$481,[20]Download!$AD$481,[20]Download!$AG$481,[20]Download!$AJ$481,[20]Download!$AM$481,[20]Download!$AP$481</definedName>
    <definedName name="ixRange474">[20]Download!$O$482,[20]Download!$R$482,[20]Download!$U$482,[20]Download!$X$482,[20]Download!$AA$482,[20]Download!$AD$482,[20]Download!$AG$482,[20]Download!$AJ$482,[20]Download!$AM$482,[20]Download!$AP$482</definedName>
    <definedName name="ixRange475">[20]Download!$O$483,[20]Download!$R$483,[20]Download!$U$483,[20]Download!$X$483,[20]Download!$AA$483,[20]Download!$AD$483,[20]Download!$AG$483,[20]Download!$AJ$483,[20]Download!$AM$483,[20]Download!$AP$483</definedName>
    <definedName name="ixRange476">[20]Download!$O$484,[20]Download!$R$484,[20]Download!$U$484,[20]Download!$X$484,[20]Download!$AA$484,[20]Download!$AD$484,[20]Download!$AG$484,[20]Download!$AJ$484,[20]Download!$AM$484,[20]Download!$AP$484</definedName>
    <definedName name="ixRange477">[20]Download!$O$485,[20]Download!$R$485,[20]Download!$U$485,[20]Download!$X$485,[20]Download!$AA$485,[20]Download!$AD$485,[20]Download!$AG$485,[20]Download!$AJ$485,[20]Download!$AM$485,[20]Download!$AP$485</definedName>
    <definedName name="ixRange478">[20]Download!$O$486,[20]Download!$R$486,[20]Download!$U$486,[20]Download!$X$486,[20]Download!$AA$486,[20]Download!$AD$486,[20]Download!$AG$486,[20]Download!$AJ$486,[20]Download!$AM$486,[20]Download!$AP$486</definedName>
    <definedName name="ixRange479">[20]Download!$O$487,[20]Download!$R$487,[20]Download!$U$487,[20]Download!$X$487,[20]Download!$AA$487,[20]Download!$AD$487,[20]Download!$AG$487,[20]Download!$AJ$487,[20]Download!$AM$487,[20]Download!$AP$487</definedName>
    <definedName name="ixRange48">#REF!,#REF!,#REF!,#REF!,#REF!,#REF!,#REF!,#REF!,#REF!,#REF!,#REF!</definedName>
    <definedName name="ixRange480">[20]Download!$O$488,[20]Download!$R$488,[20]Download!$U$488,[20]Download!$X$488,[20]Download!$AA$488,[20]Download!$AD$488,[20]Download!$AG$488,[20]Download!$AJ$488,[20]Download!$AM$488,[20]Download!$AP$488</definedName>
    <definedName name="ixRange481">[20]Download!$O$489,[20]Download!$R$489,[20]Download!$U$489,[20]Download!$X$489,[20]Download!$AA$489,[20]Download!$AD$489,[20]Download!$AG$489,[20]Download!$AJ$489,[20]Download!$AM$489,[20]Download!$AP$489</definedName>
    <definedName name="ixRange482">[20]Download!$O$490,[20]Download!$R$490,[20]Download!$U$490,[20]Download!$X$490,[20]Download!$AA$490,[20]Download!$AD$490,[20]Download!$AG$490,[20]Download!$AJ$490,[20]Download!$AM$490,[20]Download!$AP$490</definedName>
    <definedName name="ixRange483">[20]Download!$O$491,[20]Download!$R$491,[20]Download!$U$491,[20]Download!$X$491,[20]Download!$AA$491,[20]Download!$AD$491,[20]Download!$AG$491,[20]Download!$AJ$491,[20]Download!$AM$491,[20]Download!$AP$491</definedName>
    <definedName name="ixRange484">[20]Download!$O$492,[20]Download!$R$492,[20]Download!$U$492,[20]Download!$X$492,[20]Download!$AA$492,[20]Download!$AD$492,[20]Download!$AG$492,[20]Download!$AJ$492,[20]Download!$AM$492,[20]Download!$AP$492</definedName>
    <definedName name="ixRange485">[20]Download!$O$493,[20]Download!$R$493,[20]Download!$U$493,[20]Download!$X$493,[20]Download!$AA$493,[20]Download!$AD$493,[20]Download!$AG$493,[20]Download!$AJ$493,[20]Download!$AM$493,[20]Download!$AP$493</definedName>
    <definedName name="ixRange486">[20]Download!$O$494,[20]Download!$R$494,[20]Download!$U$494,[20]Download!$X$494,[20]Download!$AA$494,[20]Download!$AD$494,[20]Download!$AG$494,[20]Download!$AJ$494,[20]Download!$AM$494,[20]Download!$AP$494</definedName>
    <definedName name="ixRange487">[20]Download!$O$495,[20]Download!$R$495,[20]Download!$U$495,[20]Download!$X$495,[20]Download!$AA$495,[20]Download!$AD$495,[20]Download!$AG$495,[20]Download!$AJ$495,[20]Download!$AM$495,[20]Download!$AP$495</definedName>
    <definedName name="ixRange488">[20]Download!$O$496,[20]Download!$R$496,[20]Download!$U$496,[20]Download!$X$496,[20]Download!$AA$496,[20]Download!$AD$496,[20]Download!$AG$496,[20]Download!$AJ$496,[20]Download!$AM$496,[20]Download!$AP$496</definedName>
    <definedName name="ixRange489">[20]Download!$O$497,[20]Download!$R$497,[20]Download!$U$497,[20]Download!$X$497,[20]Download!$AA$497,[20]Download!$AD$497,[20]Download!$AG$497,[20]Download!$AJ$497,[20]Download!$AM$497,[20]Download!$AP$497</definedName>
    <definedName name="ixRange49">#REF!,#REF!,#REF!,#REF!,#REF!,#REF!,#REF!,#REF!,#REF!,#REF!,#REF!</definedName>
    <definedName name="ixRange490">[20]Download!$O$498,[20]Download!$R$498,[20]Download!$U$498,[20]Download!$X$498,[20]Download!$AA$498,[20]Download!$AD$498,[20]Download!$AG$498,[20]Download!$AJ$498,[20]Download!$AM$498,[20]Download!$AP$498</definedName>
    <definedName name="ixRange491">[20]Download!$O$499,[20]Download!$R$499,[20]Download!$U$499,[20]Download!$X$499,[20]Download!$AA$499,[20]Download!$AD$499,[20]Download!$AG$499,[20]Download!$AJ$499,[20]Download!$AM$499,[20]Download!$AP$499</definedName>
    <definedName name="ixRange492">[20]Download!$O$500,[20]Download!$R$500,[20]Download!$U$500,[20]Download!$X$500,[20]Download!$AA$500,[20]Download!$AD$500,[20]Download!$AG$500,[20]Download!$AJ$500,[20]Download!$AM$500,[20]Download!$AP$500</definedName>
    <definedName name="ixRange493">[20]Download!$O$501,[20]Download!$R$501,[20]Download!$U$501,[20]Download!$X$501,[20]Download!$AA$501,[20]Download!$AD$501,[20]Download!$AG$501,[20]Download!$AJ$501,[20]Download!$AM$501,[20]Download!$AP$501</definedName>
    <definedName name="ixRange494">[20]Download!$O$502,[20]Download!$R$502,[20]Download!$U$502,[20]Download!$X$502,[20]Download!$AA$502,[20]Download!$AD$502,[20]Download!$AG$502,[20]Download!$AJ$502,[20]Download!$AM$502,[20]Download!$AP$502</definedName>
    <definedName name="ixRange495">[20]Download!$O$503,[20]Download!$R$503,[20]Download!$U$503,[20]Download!$X$503,[20]Download!$AA$503,[20]Download!$AD$503,[20]Download!$AG$503,[20]Download!$AJ$503,[20]Download!$AM$503,[20]Download!$AP$503</definedName>
    <definedName name="ixRange496">[20]Download!$O$504,[20]Download!$R$504,[20]Download!$U$504,[20]Download!$X$504,[20]Download!$AA$504,[20]Download!$AD$504,[20]Download!$AG$504,[20]Download!$AJ$504,[20]Download!$AM$504,[20]Download!$AP$504</definedName>
    <definedName name="ixRange497">[20]Download!$O$505,[20]Download!$R$505,[20]Download!$U$505,[20]Download!$X$505,[20]Download!$AA$505,[20]Download!$AD$505,[20]Download!$AG$505,[20]Download!$AJ$505,[20]Download!$AM$505,[20]Download!$AP$505</definedName>
    <definedName name="ixRange498">[20]Download!$O$506,[20]Download!$R$506,[20]Download!$U$506,[20]Download!$X$506,[20]Download!$AA$506,[20]Download!$AD$506,[20]Download!$AG$506,[20]Download!$AJ$506,[20]Download!$AM$506,[20]Download!$AP$506</definedName>
    <definedName name="ixRange499">[20]Download!$O$507,[20]Download!$R$507,[20]Download!$U$507,[20]Download!$X$507,[20]Download!$AA$507,[20]Download!$AD$507,[20]Download!$AG$507,[20]Download!$AJ$507,[20]Download!$AM$507,[20]Download!$AP$507</definedName>
    <definedName name="ixRange5">#REF!</definedName>
    <definedName name="ixRange50">#REF!,#REF!,#REF!,#REF!,#REF!,#REF!,#REF!,#REF!,#REF!,#REF!,#REF!</definedName>
    <definedName name="ixRange500">[20]Download!$O$508,[20]Download!$R$508,[20]Download!$U$508,[20]Download!$X$508,[20]Download!$AA$508,[20]Download!$AD$508,[20]Download!$AG$508,[20]Download!$AJ$508,[20]Download!$AM$508,[20]Download!$AP$508</definedName>
    <definedName name="ixRange501">[20]Download!$O$509,[20]Download!$R$509,[20]Download!$U$509,[20]Download!$X$509,[20]Download!$AA$509,[20]Download!$AD$509,[20]Download!$AG$509,[20]Download!$AJ$509,[20]Download!$AM$509,[20]Download!$AP$509</definedName>
    <definedName name="ixRange502">[20]Download!$O$510,[20]Download!$R$510,[20]Download!$U$510,[20]Download!$X$510,[20]Download!$AA$510,[20]Download!$AD$510,[20]Download!$AG$510,[20]Download!$AJ$510,[20]Download!$AM$510,[20]Download!$AP$510</definedName>
    <definedName name="ixRange503">[20]Download!$O$511,[20]Download!$R$511,[20]Download!$U$511,[20]Download!$X$511,[20]Download!$AA$511,[20]Download!$AD$511,[20]Download!$AG$511,[20]Download!$AJ$511,[20]Download!$AM$511,[20]Download!$AP$511</definedName>
    <definedName name="ixRange504">[20]Download!$O$512,[20]Download!$R$512,[20]Download!$U$512,[20]Download!$X$512,[20]Download!$AA$512,[20]Download!$AD$512,[20]Download!$AG$512,[20]Download!$AJ$512,[20]Download!$AM$512,[20]Download!$AP$512</definedName>
    <definedName name="ixRange505">[20]Download!$O$513,[20]Download!$R$513,[20]Download!$U$513,[20]Download!$X$513,[20]Download!$AA$513,[20]Download!$AD$513,[20]Download!$AG$513,[20]Download!$AJ$513,[20]Download!$AM$513,[20]Download!$AP$513</definedName>
    <definedName name="ixRange506">[20]Download!$O$514,[20]Download!$R$514,[20]Download!$U$514,[20]Download!$X$514,[20]Download!$AA$514,[20]Download!$AD$514,[20]Download!$AG$514,[20]Download!$AJ$514,[20]Download!$AM$514,[20]Download!$AP$514</definedName>
    <definedName name="ixRange507">[20]Download!$O$515,[20]Download!$R$515,[20]Download!$U$515,[20]Download!$X$515,[20]Download!$AA$515,[20]Download!$AD$515,[20]Download!$AG$515,[20]Download!$AJ$515,[20]Download!$AM$515,[20]Download!$AP$515</definedName>
    <definedName name="ixRange508">[20]Download!$O$516,[20]Download!$R$516,[20]Download!$U$516,[20]Download!$X$516,[20]Download!$AA$516,[20]Download!$AD$516,[20]Download!$AG$516,[20]Download!$AJ$516,[20]Download!$AM$516,[20]Download!$AP$516</definedName>
    <definedName name="ixRange509">[20]Download!$O$517,[20]Download!$R$517,[20]Download!$U$517,[20]Download!$X$517,[20]Download!$AA$517,[20]Download!$AD$517,[20]Download!$AG$517,[20]Download!$AJ$517,[20]Download!$AM$517,[20]Download!$AP$517</definedName>
    <definedName name="ixRange51">#REF!,#REF!,#REF!,#REF!,#REF!,#REF!,#REF!,#REF!,#REF!,#REF!,#REF!</definedName>
    <definedName name="ixRange510">[20]Download!$O$518,[20]Download!$R$518,[20]Download!$U$518,[20]Download!$X$518,[20]Download!$AA$518,[20]Download!$AD$518,[20]Download!$AG$518,[20]Download!$AJ$518,[20]Download!$AM$518,[20]Download!$AP$518</definedName>
    <definedName name="ixRange511">[20]Download!$O$519,[20]Download!$R$519,[20]Download!$U$519,[20]Download!$X$519,[20]Download!$AA$519,[20]Download!$AD$519,[20]Download!$AG$519,[20]Download!$AJ$519,[20]Download!$AM$519,[20]Download!$AP$519</definedName>
    <definedName name="ixRange512">[20]Download!$O$520,[20]Download!$R$520,[20]Download!$U$520,[20]Download!$X$520,[20]Download!$AA$520,[20]Download!$AD$520,[20]Download!$AG$520,[20]Download!$AJ$520,[20]Download!$AM$520,[20]Download!$AP$520</definedName>
    <definedName name="ixRange513">[20]Download!$O$521,[20]Download!$R$521,[20]Download!$U$521,[20]Download!$X$521,[20]Download!$AA$521,[20]Download!$AD$521,[20]Download!$AG$521,[20]Download!$AJ$521,[20]Download!$AM$521,[20]Download!$AP$521</definedName>
    <definedName name="ixRange514">[20]Download!$O$522,[20]Download!$R$522,[20]Download!$U$522,[20]Download!$X$522,[20]Download!$AA$522,[20]Download!$AD$522,[20]Download!$AG$522,[20]Download!$AJ$522,[20]Download!$AM$522,[20]Download!$AP$522</definedName>
    <definedName name="ixRange515">[20]Download!$O$523,[20]Download!$R$523,[20]Download!$U$523,[20]Download!$X$523,[20]Download!$AA$523,[20]Download!$AD$523,[20]Download!$AG$523,[20]Download!$AJ$523,[20]Download!$AM$523,[20]Download!$AP$523</definedName>
    <definedName name="ixRange516">[20]Download!$O$524,[20]Download!$R$524,[20]Download!$U$524,[20]Download!$X$524,[20]Download!$AA$524,[20]Download!$AD$524,[20]Download!$AG$524,[20]Download!$AJ$524,[20]Download!$AM$524,[20]Download!$AP$524</definedName>
    <definedName name="ixRange517">[20]Download!$O$525,[20]Download!$R$525,[20]Download!$U$525,[20]Download!$X$525,[20]Download!$AA$525,[20]Download!$AD$525,[20]Download!$AG$525,[20]Download!$AJ$525,[20]Download!$AM$525,[20]Download!$AP$525</definedName>
    <definedName name="ixRange518">[20]Download!$O$526,[20]Download!$R$526,[20]Download!$U$526,[20]Download!$X$526,[20]Download!$AA$526,[20]Download!$AD$526,[20]Download!$AG$526,[20]Download!$AJ$526,[20]Download!$AM$526,[20]Download!$AP$526</definedName>
    <definedName name="ixRange519">[20]Download!$O$527,[20]Download!$R$527,[20]Download!$U$527,[20]Download!$X$527,[20]Download!$AA$527,[20]Download!$AD$527,[20]Download!$AG$527,[20]Download!$AJ$527,[20]Download!$AM$527,[20]Download!$AP$527</definedName>
    <definedName name="ixRange52">#REF!</definedName>
    <definedName name="ixRange520">[20]Download!$O$528,[20]Download!$R$528,[20]Download!$U$528,[20]Download!$X$528,[20]Download!$AA$528,[20]Download!$AD$528,[20]Download!$AG$528,[20]Download!$AJ$528,[20]Download!$AM$528,[20]Download!$AP$528</definedName>
    <definedName name="ixRange521">[20]Download!$O$529,[20]Download!$R$529,[20]Download!$U$529,[20]Download!$X$529,[20]Download!$AA$529,[20]Download!$AD$529,[20]Download!$AG$529,[20]Download!$AJ$529,[20]Download!$AM$529,[20]Download!$AP$529</definedName>
    <definedName name="ixRange522">[20]Download!$O$530,[20]Download!$R$530,[20]Download!$U$530,[20]Download!$X$530,[20]Download!$AA$530,[20]Download!$AD$530,[20]Download!$AG$530,[20]Download!$AJ$530,[20]Download!$AM$530,[20]Download!$AP$530</definedName>
    <definedName name="ixRange523">[20]Download!$O$531,[20]Download!$R$531,[20]Download!$U$531,[20]Download!$X$531,[20]Download!$AA$531,[20]Download!$AD$531,[20]Download!$AG$531,[20]Download!$AJ$531,[20]Download!$AM$531,[20]Download!$AP$531</definedName>
    <definedName name="ixRange524">[20]Download!$O$532,[20]Download!$R$532,[20]Download!$U$532,[20]Download!$X$532,[20]Download!$AA$532,[20]Download!$AD$532,[20]Download!$AG$532,[20]Download!$AJ$532,[20]Download!$AM$532,[20]Download!$AP$532</definedName>
    <definedName name="ixRange525">[20]Download!$O$533,[20]Download!$R$533,[20]Download!$U$533,[20]Download!$X$533,[20]Download!$AA$533,[20]Download!$AD$533,[20]Download!$AG$533,[20]Download!$AJ$533,[20]Download!$AM$533,[20]Download!$AP$533</definedName>
    <definedName name="ixRange526">[20]Download!$O$534,[20]Download!$R$534,[20]Download!$U$534,[20]Download!$X$534,[20]Download!$AA$534,[20]Download!$AD$534,[20]Download!$AG$534,[20]Download!$AJ$534,[20]Download!$AM$534,[20]Download!$AP$534</definedName>
    <definedName name="ixRange527">[20]Download!$O$535,[20]Download!$R$535,[20]Download!$U$535,[20]Download!$X$535,[20]Download!$AA$535,[20]Download!$AD$535,[20]Download!$AG$535,[20]Download!$AJ$535,[20]Download!$AM$535,[20]Download!$AP$535</definedName>
    <definedName name="ixRange528">[20]Download!$O$536,[20]Download!$R$536,[20]Download!$U$536,[20]Download!$X$536,[20]Download!$AA$536,[20]Download!$AD$536,[20]Download!$AG$536,[20]Download!$AJ$536,[20]Download!$AM$536,[20]Download!$AP$536</definedName>
    <definedName name="ixRange529">[20]Download!$O$537,[20]Download!$R$537,[20]Download!$U$537,[20]Download!$X$537,[20]Download!$AA$537,[20]Download!$AD$537,[20]Download!$AG$537,[20]Download!$AJ$537,[20]Download!$AM$537,[20]Download!$AP$537</definedName>
    <definedName name="ixRange53">#REF!</definedName>
    <definedName name="ixRange530">[20]Download!$O$538,[20]Download!$R$538,[20]Download!$U$538,[20]Download!$X$538,[20]Download!$AA$538,[20]Download!$AD$538,[20]Download!$AG$538,[20]Download!$AJ$538,[20]Download!$AM$538,[20]Download!$AP$538</definedName>
    <definedName name="ixRange531">[20]Download!$O$539,[20]Download!$R$539,[20]Download!$U$539,[20]Download!$X$539,[20]Download!$AA$539,[20]Download!$AD$539,[20]Download!$AG$539,[20]Download!$AJ$539,[20]Download!$AM$539,[20]Download!$AP$539</definedName>
    <definedName name="ixRange532">[20]Download!$O$540,[20]Download!$R$540,[20]Download!$U$540,[20]Download!$X$540,[20]Download!$AA$540,[20]Download!$AD$540,[20]Download!$AG$540,[20]Download!$AJ$540,[20]Download!$AM$540,[20]Download!$AP$540</definedName>
    <definedName name="ixRange533">[20]Download!$O$541,[20]Download!$R$541,[20]Download!$U$541,[20]Download!$X$541,[20]Download!$AA$541,[20]Download!$AD$541,[20]Download!$AG$541,[20]Download!$AJ$541,[20]Download!$AM$541,[20]Download!$AP$541</definedName>
    <definedName name="ixRange534">[20]Download!$O$542,[20]Download!$R$542,[20]Download!$U$542,[20]Download!$X$542,[20]Download!$AA$542,[20]Download!$AD$542,[20]Download!$AG$542,[20]Download!$AJ$542,[20]Download!$AM$542,[20]Download!$AP$542</definedName>
    <definedName name="ixRange535">[20]Download!$O$543,[20]Download!$R$543,[20]Download!$U$543,[20]Download!$X$543,[20]Download!$AA$543,[20]Download!$AD$543,[20]Download!$AG$543,[20]Download!$AJ$543,[20]Download!$AM$543,[20]Download!$AP$543</definedName>
    <definedName name="ixRange536">[20]Download!$O$544,[20]Download!$R$544,[20]Download!$U$544,[20]Download!$X$544,[20]Download!$AA$544,[20]Download!$AD$544,[20]Download!$AG$544,[20]Download!$AJ$544,[20]Download!$AM$544,[20]Download!$AP$544</definedName>
    <definedName name="ixRange537">[20]Download!$O$545,[20]Download!$R$545,[20]Download!$U$545,[20]Download!$X$545,[20]Download!$AA$545,[20]Download!$AD$545,[20]Download!$AG$545,[20]Download!$AJ$545,[20]Download!$AM$545,[20]Download!$AP$545</definedName>
    <definedName name="ixRange538">[20]Download!$O$546,[20]Download!$R$546,[20]Download!$U$546,[20]Download!$X$546,[20]Download!$AA$546,[20]Download!$AD$546,[20]Download!$AG$546,[20]Download!$AJ$546,[20]Download!$AM$546,[20]Download!$AP$546</definedName>
    <definedName name="ixRange539">[20]Download!$O$547,[20]Download!$R$547,[20]Download!$U$547,[20]Download!$X$547,[20]Download!$AA$547,[20]Download!$AD$547,[20]Download!$AG$547,[20]Download!$AJ$547,[20]Download!$AM$547,[20]Download!$AP$547</definedName>
    <definedName name="ixRange54">#REF!</definedName>
    <definedName name="ixRange540">[20]Download!$O$548,[20]Download!$R$548,[20]Download!$U$548,[20]Download!$X$548,[20]Download!$AA$548,[20]Download!$AD$548,[20]Download!$AG$548,[20]Download!$AJ$548,[20]Download!$AM$548,[20]Download!$AP$548</definedName>
    <definedName name="ixRange541">[20]Download!$O$549,[20]Download!$R$549,[20]Download!$U$549,[20]Download!$X$549,[20]Download!$AA$549,[20]Download!$AD$549,[20]Download!$AG$549,[20]Download!$AJ$549,[20]Download!$AM$549,[20]Download!$AP$549</definedName>
    <definedName name="ixRange542">[20]Download!$O$550,[20]Download!$R$550,[20]Download!$U$550,[20]Download!$X$550,[20]Download!$AA$550,[20]Download!$AD$550,[20]Download!$AG$550,[20]Download!$AJ$550,[20]Download!$AM$550,[20]Download!$AP$550</definedName>
    <definedName name="ixRange543">[20]Download!$O$551,[20]Download!$R$551,[20]Download!$U$551,[20]Download!$X$551,[20]Download!$AA$551,[20]Download!$AD$551,[20]Download!$AG$551,[20]Download!$AJ$551,[20]Download!$AM$551,[20]Download!$AP$551</definedName>
    <definedName name="ixRange544">[20]Download!$O$552,[20]Download!$R$552,[20]Download!$U$552,[20]Download!$X$552,[20]Download!$AA$552,[20]Download!$AD$552,[20]Download!$AG$552,[20]Download!$AJ$552,[20]Download!$AM$552,[20]Download!$AP$552</definedName>
    <definedName name="ixRange545">[20]Download!$O$553,[20]Download!$R$553,[20]Download!$U$553,[20]Download!$X$553,[20]Download!$AA$553,[20]Download!$AD$553,[20]Download!$AG$553,[20]Download!$AJ$553,[20]Download!$AM$553,[20]Download!$AP$553</definedName>
    <definedName name="ixRange546">[20]Download!$O$554,[20]Download!$R$554,[20]Download!$U$554,[20]Download!$X$554,[20]Download!$AA$554,[20]Download!$AD$554,[20]Download!$AG$554,[20]Download!$AJ$554,[20]Download!$AM$554,[20]Download!$AP$554</definedName>
    <definedName name="ixRange547">[20]Download!$O$555,[20]Download!$R$555,[20]Download!$U$555,[20]Download!$X$555,[20]Download!$AA$555,[20]Download!$AD$555,[20]Download!$AG$555,[20]Download!$AJ$555,[20]Download!$AM$555,[20]Download!$AP$555</definedName>
    <definedName name="ixRange548">[20]Download!$O$556,[20]Download!$R$556,[20]Download!$U$556,[20]Download!$X$556,[20]Download!$AA$556,[20]Download!$AD$556,[20]Download!$AG$556,[20]Download!$AJ$556,[20]Download!$AM$556,[20]Download!$AP$556</definedName>
    <definedName name="ixRange549">[20]Download!$O$557,[20]Download!$R$557,[20]Download!$U$557,[20]Download!$X$557,[20]Download!$AA$557,[20]Download!$AD$557,[20]Download!$AG$557,[20]Download!$AJ$557,[20]Download!$AM$557,[20]Download!$AP$557</definedName>
    <definedName name="ixRange55">#REF!</definedName>
    <definedName name="ixRange550">[20]Download!$O$558,[20]Download!$R$558,[20]Download!$U$558,[20]Download!$X$558,[20]Download!$AA$558,[20]Download!$AD$558,[20]Download!$AG$558,[20]Download!$AJ$558,[20]Download!$AM$558,[20]Download!$AP$558</definedName>
    <definedName name="ixRange551">[20]Download!$O$559,[20]Download!$R$559,[20]Download!$U$559,[20]Download!$X$559,[20]Download!$AA$559,[20]Download!$AD$559,[20]Download!$AG$559,[20]Download!$AJ$559,[20]Download!$AM$559,[20]Download!$AP$559</definedName>
    <definedName name="ixRange552">[20]Download!$O$560,[20]Download!$R$560,[20]Download!$U$560,[20]Download!$X$560,[20]Download!$AA$560,[20]Download!$AD$560,[20]Download!$AG$560,[20]Download!$AJ$560,[20]Download!$AM$560,[20]Download!$AP$560</definedName>
    <definedName name="ixRange553">[20]Download!$O$561,[20]Download!$R$561,[20]Download!$U$561,[20]Download!$X$561,[20]Download!$AA$561,[20]Download!$AD$561,[20]Download!$AG$561,[20]Download!$AJ$561,[20]Download!$AM$561,[20]Download!$AP$561</definedName>
    <definedName name="ixRange554">[20]Download!$O$562,[20]Download!$R$562,[20]Download!$U$562,[20]Download!$X$562,[20]Download!$AA$562,[20]Download!$AD$562,[20]Download!$AG$562,[20]Download!$AJ$562,[20]Download!$AM$562,[20]Download!$AP$562</definedName>
    <definedName name="ixRange555">[20]Download!$O$563,[20]Download!$R$563,[20]Download!$U$563,[20]Download!$X$563,[20]Download!$AA$563,[20]Download!$AD$563,[20]Download!$AG$563,[20]Download!$AJ$563,[20]Download!$AM$563,[20]Download!$AP$563</definedName>
    <definedName name="ixRange556">[20]Download!$O$564,[20]Download!$R$564,[20]Download!$U$564,[20]Download!$X$564,[20]Download!$AA$564,[20]Download!$AD$564,[20]Download!$AG$564,[20]Download!$AJ$564,[20]Download!$AM$564,[20]Download!$AP$564</definedName>
    <definedName name="ixRange557">[20]Download!$O$565,[20]Download!$R$565,[20]Download!$U$565,[20]Download!$X$565,[20]Download!$AA$565,[20]Download!$AD$565,[20]Download!$AG$565,[20]Download!$AJ$565,[20]Download!$AM$565,[20]Download!$AP$565</definedName>
    <definedName name="ixRange558">[20]Download!$O$566,[20]Download!$R$566,[20]Download!$U$566,[20]Download!$X$566,[20]Download!$AA$566,[20]Download!$AD$566,[20]Download!$AG$566,[20]Download!$AJ$566,[20]Download!$AM$566,[20]Download!$AP$566</definedName>
    <definedName name="ixRange559">[20]Download!$O$567,[20]Download!$R$567,[20]Download!$U$567,[20]Download!$X$567,[20]Download!$AA$567,[20]Download!$AD$567,[20]Download!$AG$567,[20]Download!$AJ$567,[20]Download!$AM$567,[20]Download!$AP$567</definedName>
    <definedName name="ixRange56">[20]Download!$O$64,[20]Download!$R$64,[20]Download!$U$64,[20]Download!$X$64,[20]Download!$AA$64,[20]Download!$AD$64,[20]Download!$AG$64,[20]Download!$AJ$64,[20]Download!$AM$64,[20]Download!$AP$64</definedName>
    <definedName name="ixRange560">[20]Download!$O$568,[20]Download!$R$568,[20]Download!$U$568,[20]Download!$X$568,[20]Download!$AA$568,[20]Download!$AD$568,[20]Download!$AG$568,[20]Download!$AJ$568,[20]Download!$AM$568,[20]Download!$AP$568</definedName>
    <definedName name="ixRange561">[20]Download!$O$569,[20]Download!$R$569,[20]Download!$U$569,[20]Download!$X$569,[20]Download!$AA$569,[20]Download!$AD$569,[20]Download!$AG$569,[20]Download!$AJ$569,[20]Download!$AM$569,[20]Download!$AP$569</definedName>
    <definedName name="ixRange562">[20]Download!$O$570,[20]Download!$R$570,[20]Download!$U$570,[20]Download!$X$570,[20]Download!$AA$570,[20]Download!$AD$570,[20]Download!$AG$570,[20]Download!$AJ$570,[20]Download!$AM$570,[20]Download!$AP$570</definedName>
    <definedName name="ixRange563">[20]Download!$O$571,[20]Download!$R$571,[20]Download!$U$571,[20]Download!$X$571,[20]Download!$AA$571,[20]Download!$AD$571,[20]Download!$AG$571,[20]Download!$AJ$571,[20]Download!$AM$571,[20]Download!$AP$571</definedName>
    <definedName name="ixRange564">[20]Download!$O$572,[20]Download!$R$572,[20]Download!$U$572,[20]Download!$X$572,[20]Download!$AA$572,[20]Download!$AD$572,[20]Download!$AG$572,[20]Download!$AJ$572,[20]Download!$AM$572,[20]Download!$AP$572</definedName>
    <definedName name="ixRange565">[20]Download!$O$573,[20]Download!$R$573,[20]Download!$U$573,[20]Download!$X$573,[20]Download!$AA$573,[20]Download!$AD$573,[20]Download!$AG$573,[20]Download!$AJ$573,[20]Download!$AM$573,[20]Download!$AP$573</definedName>
    <definedName name="ixRange566">[20]Download!$O$574,[20]Download!$R$574,[20]Download!$U$574,[20]Download!$X$574,[20]Download!$AA$574,[20]Download!$AD$574,[20]Download!$AG$574,[20]Download!$AJ$574,[20]Download!$AM$574,[20]Download!$AP$574</definedName>
    <definedName name="ixRange567">[20]Download!$O$575,[20]Download!$R$575,[20]Download!$U$575,[20]Download!$X$575,[20]Download!$AA$575,[20]Download!$AD$575,[20]Download!$AG$575,[20]Download!$AJ$575,[20]Download!$AM$575,[20]Download!$AP$575</definedName>
    <definedName name="ixRange568">[20]Download!$O$576,[20]Download!$R$576,[20]Download!$U$576,[20]Download!$X$576,[20]Download!$AA$576,[20]Download!$AD$576,[20]Download!$AG$576,[20]Download!$AJ$576,[20]Download!$AM$576,[20]Download!$AP$576</definedName>
    <definedName name="ixRange569">[20]Download!$O$577,[20]Download!$R$577,[20]Download!$U$577,[20]Download!$X$577,[20]Download!$AA$577,[20]Download!$AD$577,[20]Download!$AG$577,[20]Download!$AJ$577,[20]Download!$AM$577,[20]Download!$AP$577</definedName>
    <definedName name="ixRange57">[20]Download!$O$65,[20]Download!$R$65,[20]Download!$U$65,[20]Download!$X$65,[20]Download!$AA$65,[20]Download!$AD$65,[20]Download!$AG$65,[20]Download!$AJ$65,[20]Download!$AM$65,[20]Download!$AP$65</definedName>
    <definedName name="ixRange570">[20]Download!$O$578,[20]Download!$R$578,[20]Download!$U$578,[20]Download!$X$578,[20]Download!$AA$578,[20]Download!$AD$578,[20]Download!$AG$578,[20]Download!$AJ$578,[20]Download!$AM$578,[20]Download!$AP$578</definedName>
    <definedName name="ixRange571">[20]Download!$O$579,[20]Download!$R$579,[20]Download!$U$579,[20]Download!$X$579,[20]Download!$AA$579,[20]Download!$AD$579,[20]Download!$AG$579,[20]Download!$AJ$579,[20]Download!$AM$579,[20]Download!$AP$579</definedName>
    <definedName name="ixRange572">[20]Download!$O$580,[20]Download!$R$580,[20]Download!$U$580,[20]Download!$X$580,[20]Download!$AA$580,[20]Download!$AD$580,[20]Download!$AG$580,[20]Download!$AJ$580,[20]Download!$AM$580,[20]Download!$AP$580</definedName>
    <definedName name="ixRange573">[20]Download!$O$581,[20]Download!$R$581,[20]Download!$U$581,[20]Download!$X$581,[20]Download!$AA$581,[20]Download!$AD$581,[20]Download!$AG$581,[20]Download!$AJ$581,[20]Download!$AM$581,[20]Download!$AP$581</definedName>
    <definedName name="ixRange574">[20]Download!$O$582,[20]Download!$R$582,[20]Download!$U$582,[20]Download!$X$582,[20]Download!$AA$582,[20]Download!$AD$582,[20]Download!$AG$582,[20]Download!$AJ$582,[20]Download!$AM$582,[20]Download!$AP$582</definedName>
    <definedName name="ixRange575">[20]Download!$O$583,[20]Download!$R$583,[20]Download!$U$583,[20]Download!$X$583,[20]Download!$AA$583,[20]Download!$AD$583,[20]Download!$AG$583,[20]Download!$AJ$583,[20]Download!$AM$583,[20]Download!$AP$583</definedName>
    <definedName name="ixRange576">[20]Download!$O$584,[20]Download!$R$584,[20]Download!$U$584,[20]Download!$X$584,[20]Download!$AA$584,[20]Download!$AD$584,[20]Download!$AG$584,[20]Download!$AJ$584,[20]Download!$AM$584,[20]Download!$AP$584</definedName>
    <definedName name="ixRange577">[20]Download!$O$585,[20]Download!$R$585,[20]Download!$U$585,[20]Download!$X$585,[20]Download!$AA$585,[20]Download!$AD$585,[20]Download!$AG$585,[20]Download!$AJ$585,[20]Download!$AM$585,[20]Download!$AP$585</definedName>
    <definedName name="ixRange578">[20]Download!$O$586,[20]Download!$R$586,[20]Download!$U$586,[20]Download!$X$586,[20]Download!$AA$586,[20]Download!$AD$586,[20]Download!$AG$586,[20]Download!$AJ$586,[20]Download!$AM$586,[20]Download!$AP$586</definedName>
    <definedName name="ixRange579">[20]Download!$O$587,[20]Download!$R$587,[20]Download!$U$587,[20]Download!$X$587,[20]Download!$AA$587,[20]Download!$AD$587,[20]Download!$AG$587,[20]Download!$AJ$587,[20]Download!$AM$587,[20]Download!$AP$587</definedName>
    <definedName name="ixRange58">[20]Download!$O$66,[20]Download!$R$66,[20]Download!$U$66,[20]Download!$X$66,[20]Download!$AA$66,[20]Download!$AD$66,[20]Download!$AG$66,[20]Download!$AJ$66,[20]Download!$AM$66,[20]Download!$AP$66</definedName>
    <definedName name="ixRange580">[20]Download!$O$588,[20]Download!$R$588,[20]Download!$U$588,[20]Download!$X$588,[20]Download!$AA$588,[20]Download!$AD$588,[20]Download!$AG$588,[20]Download!$AJ$588,[20]Download!$AM$588,[20]Download!$AP$588</definedName>
    <definedName name="ixRange581">[20]Download!$O$589,[20]Download!$R$589,[20]Download!$U$589,[20]Download!$X$589,[20]Download!$AA$589,[20]Download!$AD$589,[20]Download!$AG$589,[20]Download!$AJ$589,[20]Download!$AM$589,[20]Download!$AP$589</definedName>
    <definedName name="ixRange582">[20]Download!$O$590,[20]Download!$R$590,[20]Download!$U$590,[20]Download!$X$590,[20]Download!$AA$590,[20]Download!$AD$590,[20]Download!$AG$590,[20]Download!$AJ$590,[20]Download!$AM$590,[20]Download!$AP$590</definedName>
    <definedName name="ixRange583">[20]Download!$O$591,[20]Download!$R$591,[20]Download!$U$591,[20]Download!$X$591,[20]Download!$AA$591,[20]Download!$AD$591,[20]Download!$AG$591,[20]Download!$AJ$591,[20]Download!$AM$591,[20]Download!$AP$591</definedName>
    <definedName name="ixRange584">[20]Download!$O$592,[20]Download!$R$592,[20]Download!$U$592,[20]Download!$X$592,[20]Download!$AA$592,[20]Download!$AD$592,[20]Download!$AG$592,[20]Download!$AJ$592,[20]Download!$AM$592,[20]Download!$AP$592</definedName>
    <definedName name="ixRange585">[20]Download!$O$593,[20]Download!$R$593,[20]Download!$U$593,[20]Download!$X$593,[20]Download!$AA$593,[20]Download!$AD$593,[20]Download!$AG$593,[20]Download!$AJ$593,[20]Download!$AM$593,[20]Download!$AP$593</definedName>
    <definedName name="ixRange586">[20]Download!$O$594,[20]Download!$R$594,[20]Download!$U$594,[20]Download!$X$594,[20]Download!$AA$594,[20]Download!$AD$594,[20]Download!$AG$594,[20]Download!$AJ$594,[20]Download!$AM$594,[20]Download!$AP$594</definedName>
    <definedName name="ixRange587">[20]Download!$O$595,[20]Download!$R$595,[20]Download!$U$595,[20]Download!$X$595,[20]Download!$AA$595,[20]Download!$AD$595,[20]Download!$AG$595,[20]Download!$AJ$595,[20]Download!$AM$595,[20]Download!$AP$595</definedName>
    <definedName name="ixRange588">[20]Download!$O$596,[20]Download!$R$596,[20]Download!$U$596,[20]Download!$X$596,[20]Download!$AA$596,[20]Download!$AD$596,[20]Download!$AG$596,[20]Download!$AJ$596,[20]Download!$AM$596,[20]Download!$AP$596</definedName>
    <definedName name="ixRange589">[20]Download!$O$597,[20]Download!$R$597,[20]Download!$U$597,[20]Download!$X$597,[20]Download!$AA$597,[20]Download!$AD$597,[20]Download!$AG$597,[20]Download!$AJ$597,[20]Download!$AM$597,[20]Download!$AP$597</definedName>
    <definedName name="ixRange59">[20]Download!$O$67,[20]Download!$R$67,[20]Download!$U$67,[20]Download!$X$67,[20]Download!$AA$67,[20]Download!$AD$67,[20]Download!$AG$67,[20]Download!$AJ$67,[20]Download!$AM$67,[20]Download!$AP$67</definedName>
    <definedName name="ixRange590">[20]Download!$O$598,[20]Download!$R$598,[20]Download!$U$598,[20]Download!$X$598,[20]Download!$AA$598,[20]Download!$AD$598,[20]Download!$AG$598,[20]Download!$AJ$598,[20]Download!$AM$598,[20]Download!$AP$598</definedName>
    <definedName name="ixRange591">[20]Download!$O$599,[20]Download!$R$599,[20]Download!$U$599,[20]Download!$X$599,[20]Download!$AA$599,[20]Download!$AD$599,[20]Download!$AG$599,[20]Download!$AJ$599,[20]Download!$AM$599,[20]Download!$AP$599</definedName>
    <definedName name="ixRange592">[20]Download!$O$600,[20]Download!$R$600,[20]Download!$U$600,[20]Download!$X$600,[20]Download!$AA$600,[20]Download!$AD$600,[20]Download!$AG$600,[20]Download!$AJ$600,[20]Download!$AM$600,[20]Download!$AP$600</definedName>
    <definedName name="ixRange593">[20]Download!$O$601,[20]Download!$R$601,[20]Download!$U$601,[20]Download!$X$601,[20]Download!$AA$601,[20]Download!$AD$601,[20]Download!$AG$601,[20]Download!$AJ$601,[20]Download!$AM$601,[20]Download!$AP$601</definedName>
    <definedName name="ixRange594">[20]Download!$O$602,[20]Download!$R$602,[20]Download!$U$602,[20]Download!$X$602,[20]Download!$AA$602,[20]Download!$AD$602,[20]Download!$AG$602,[20]Download!$AJ$602,[20]Download!$AM$602,[20]Download!$AP$602</definedName>
    <definedName name="ixRange595">[20]Download!$O$603,[20]Download!$R$603,[20]Download!$U$603,[20]Download!$X$603,[20]Download!$AA$603,[20]Download!$AD$603,[20]Download!$AG$603,[20]Download!$AJ$603,[20]Download!$AM$603,[20]Download!$AP$603</definedName>
    <definedName name="ixRange596">[20]Download!$O$604,[20]Download!$R$604,[20]Download!$U$604,[20]Download!$X$604,[20]Download!$AA$604,[20]Download!$AD$604,[20]Download!$AG$604,[20]Download!$AJ$604,[20]Download!$AM$604,[20]Download!$AP$604</definedName>
    <definedName name="ixRange597">[20]Download!$O$605,[20]Download!$R$605,[20]Download!$U$605,[20]Download!$X$605,[20]Download!$AA$605,[20]Download!$AD$605,[20]Download!$AG$605,[20]Download!$AJ$605,[20]Download!$AM$605,[20]Download!$AP$605</definedName>
    <definedName name="ixRange598">[20]Download!$O$606,[20]Download!$R$606,[20]Download!$U$606,[20]Download!$X$606,[20]Download!$AA$606,[20]Download!$AD$606,[20]Download!$AG$606,[20]Download!$AJ$606,[20]Download!$AM$606,[20]Download!$AP$606</definedName>
    <definedName name="ixRange599">[20]Download!$O$607,[20]Download!$R$607,[20]Download!$U$607,[20]Download!$X$607,[20]Download!$AA$607,[20]Download!$AD$607,[20]Download!$AG$607,[20]Download!$AJ$607,[20]Download!$AM$607,[20]Download!$AP$607</definedName>
    <definedName name="ixRange6">#REF!</definedName>
    <definedName name="ixRange60">[20]Download!$O$68,[20]Download!$R$68,[20]Download!$U$68,[20]Download!$X$68,[20]Download!$AA$68,[20]Download!$AD$68,[20]Download!$AG$68,[20]Download!$AJ$68,[20]Download!$AM$68,[20]Download!$AP$68</definedName>
    <definedName name="ixRange600">[20]Download!$O$608,[20]Download!$R$608,[20]Download!$U$608,[20]Download!$X$608,[20]Download!$AA$608,[20]Download!$AD$608,[20]Download!$AG$608,[20]Download!$AJ$608,[20]Download!$AM$608,[20]Download!$AP$608</definedName>
    <definedName name="ixRange601">[20]Download!$O$609,[20]Download!$R$609,[20]Download!$U$609,[20]Download!$X$609,[20]Download!$AA$609,[20]Download!$AD$609,[20]Download!$AG$609,[20]Download!$AJ$609,[20]Download!$AM$609,[20]Download!$AP$609</definedName>
    <definedName name="ixRange602">[20]Download!$O$610,[20]Download!$R$610,[20]Download!$U$610,[20]Download!$X$610,[20]Download!$AA$610,[20]Download!$AD$610,[20]Download!$AG$610,[20]Download!$AJ$610,[20]Download!$AM$610,[20]Download!$AP$610</definedName>
    <definedName name="ixRange603">[20]Download!$O$611,[20]Download!$R$611,[20]Download!$U$611,[20]Download!$X$611,[20]Download!$AA$611,[20]Download!$AD$611,[20]Download!$AG$611,[20]Download!$AJ$611,[20]Download!$AM$611,[20]Download!$AP$611</definedName>
    <definedName name="ixRange604">[20]Download!$O$612,[20]Download!$R$612,[20]Download!$U$612,[20]Download!$X$612,[20]Download!$AA$612,[20]Download!$AD$612,[20]Download!$AG$612,[20]Download!$AJ$612,[20]Download!$AM$612,[20]Download!$AP$612</definedName>
    <definedName name="ixRange605">[20]Download!$O$613,[20]Download!$R$613,[20]Download!$U$613,[20]Download!$X$613,[20]Download!$AA$613,[20]Download!$AD$613,[20]Download!$AG$613,[20]Download!$AJ$613,[20]Download!$AM$613,[20]Download!$AP$613</definedName>
    <definedName name="ixRange606">[20]Download!$O$614,[20]Download!$R$614,[20]Download!$U$614,[20]Download!$X$614,[20]Download!$AA$614,[20]Download!$AD$614,[20]Download!$AG$614,[20]Download!$AJ$614,[20]Download!$AM$614,[20]Download!$AP$614</definedName>
    <definedName name="ixRange607">[20]Download!$O$615,[20]Download!$R$615,[20]Download!$U$615,[20]Download!$X$615,[20]Download!$AA$615,[20]Download!$AD$615,[20]Download!$AG$615,[20]Download!$AJ$615,[20]Download!$AM$615,[20]Download!$AP$615</definedName>
    <definedName name="ixRange608">[20]Download!$O$616,[20]Download!$R$616,[20]Download!$U$616,[20]Download!$X$616,[20]Download!$AA$616,[20]Download!$AD$616,[20]Download!$AG$616,[20]Download!$AJ$616,[20]Download!$AM$616,[20]Download!$AP$616</definedName>
    <definedName name="ixRange609">[20]Download!$O$617,[20]Download!$R$617,[20]Download!$U$617,[20]Download!$X$617,[20]Download!$AA$617,[20]Download!$AD$617,[20]Download!$AG$617,[20]Download!$AJ$617,[20]Download!$AM$617,[20]Download!$AP$617</definedName>
    <definedName name="ixRange61">[20]Download!$O$69,[20]Download!$R$69,[20]Download!$U$69,[20]Download!$X$69,[20]Download!$AA$69,[20]Download!$AD$69,[20]Download!$AG$69,[20]Download!$AJ$69,[20]Download!$AM$69,[20]Download!$AP$69</definedName>
    <definedName name="ixRange610">[20]Download!$O$618,[20]Download!$R$618,[20]Download!$U$618,[20]Download!$X$618,[20]Download!$AA$618,[20]Download!$AD$618,[20]Download!$AG$618,[20]Download!$AJ$618,[20]Download!$AM$618,[20]Download!$AP$618</definedName>
    <definedName name="ixRange611">[20]Download!$O$619,[20]Download!$R$619,[20]Download!$U$619,[20]Download!$X$619,[20]Download!$AA$619,[20]Download!$AD$619,[20]Download!$AG$619,[20]Download!$AJ$619,[20]Download!$AM$619,[20]Download!$AP$619</definedName>
    <definedName name="ixRange612">[20]Download!$O$620,[20]Download!$R$620,[20]Download!$U$620,[20]Download!$X$620,[20]Download!$AA$620,[20]Download!$AD$620,[20]Download!$AG$620,[20]Download!$AJ$620,[20]Download!$AM$620,[20]Download!$AP$620</definedName>
    <definedName name="ixRange613">[20]Download!$O$621,[20]Download!$R$621,[20]Download!$U$621,[20]Download!$X$621,[20]Download!$AA$621,[20]Download!$AD$621,[20]Download!$AG$621,[20]Download!$AJ$621,[20]Download!$AM$621,[20]Download!$AP$621</definedName>
    <definedName name="ixRange614">[20]Download!$O$622,[20]Download!$R$622,[20]Download!$U$622,[20]Download!$X$622,[20]Download!$AA$622,[20]Download!$AD$622,[20]Download!$AG$622,[20]Download!$AJ$622,[20]Download!$AM$622,[20]Download!$AP$622</definedName>
    <definedName name="ixRange615">[20]Download!$O$623,[20]Download!$R$623,[20]Download!$U$623,[20]Download!$X$623,[20]Download!$AA$623,[20]Download!$AD$623,[20]Download!$AG$623,[20]Download!$AJ$623,[20]Download!$AM$623,[20]Download!$AP$623</definedName>
    <definedName name="ixRange616">[20]Download!$O$624,[20]Download!$R$624,[20]Download!$U$624,[20]Download!$X$624,[20]Download!$AA$624,[20]Download!$AD$624,[20]Download!$AG$624,[20]Download!$AJ$624,[20]Download!$AM$624,[20]Download!$AP$624</definedName>
    <definedName name="ixRange617">[20]Download!$O$625,[20]Download!$R$625,[20]Download!$U$625,[20]Download!$X$625,[20]Download!$AA$625,[20]Download!$AD$625,[20]Download!$AG$625,[20]Download!$AJ$625,[20]Download!$AM$625,[20]Download!$AP$625</definedName>
    <definedName name="ixRange618">[20]Download!$O$626,[20]Download!$R$626,[20]Download!$U$626,[20]Download!$X$626,[20]Download!$AA$626,[20]Download!$AD$626,[20]Download!$AG$626,[20]Download!$AJ$626,[20]Download!$AM$626,[20]Download!$AP$626</definedName>
    <definedName name="ixRange619">[20]Download!$O$627,[20]Download!$R$627,[20]Download!$U$627,[20]Download!$X$627,[20]Download!$AA$627,[20]Download!$AD$627,[20]Download!$AG$627,[20]Download!$AJ$627,[20]Download!$AM$627,[20]Download!$AP$627</definedName>
    <definedName name="ixRange62">[20]Download!$O$70,[20]Download!$R$70,[20]Download!$U$70,[20]Download!$X$70,[20]Download!$AA$70,[20]Download!$AD$70,[20]Download!$AG$70,[20]Download!$AJ$70,[20]Download!$AM$70,[20]Download!$AP$70</definedName>
    <definedName name="ixRange620">[20]Download!$O$628,[20]Download!$R$628,[20]Download!$U$628,[20]Download!$X$628,[20]Download!$AA$628,[20]Download!$AD$628,[20]Download!$AG$628,[20]Download!$AJ$628,[20]Download!$AM$628,[20]Download!$AP$628</definedName>
    <definedName name="ixRange621">[20]Download!$O$629,[20]Download!$R$629,[20]Download!$U$629,[20]Download!$X$629,[20]Download!$AA$629,[20]Download!$AD$629,[20]Download!$AG$629,[20]Download!$AJ$629,[20]Download!$AM$629,[20]Download!$AP$629</definedName>
    <definedName name="ixRange622">[20]Download!$O$630,[20]Download!$R$630,[20]Download!$U$630,[20]Download!$X$630,[20]Download!$AA$630,[20]Download!$AD$630,[20]Download!$AG$630,[20]Download!$AJ$630,[20]Download!$AM$630,[20]Download!$AP$630</definedName>
    <definedName name="ixRange623">[20]Download!$O$631,[20]Download!$R$631,[20]Download!$U$631,[20]Download!$X$631,[20]Download!$AA$631,[20]Download!$AD$631,[20]Download!$AG$631,[20]Download!$AJ$631,[20]Download!$AM$631,[20]Download!$AP$631</definedName>
    <definedName name="ixRange624">[20]Download!$O$632,[20]Download!$R$632,[20]Download!$U$632,[20]Download!$X$632,[20]Download!$AA$632,[20]Download!$AD$632,[20]Download!$AG$632,[20]Download!$AJ$632,[20]Download!$AM$632,[20]Download!$AP$632</definedName>
    <definedName name="ixRange625">[20]Download!$O$633,[20]Download!$R$633,[20]Download!$U$633,[20]Download!$X$633,[20]Download!$AA$633,[20]Download!$AD$633,[20]Download!$AG$633,[20]Download!$AJ$633,[20]Download!$AM$633,[20]Download!$AP$633</definedName>
    <definedName name="ixRange626">[20]Download!$O$634,[20]Download!$R$634,[20]Download!$U$634,[20]Download!$X$634,[20]Download!$AA$634,[20]Download!$AD$634,[20]Download!$AG$634,[20]Download!$AJ$634,[20]Download!$AM$634,[20]Download!$AP$634</definedName>
    <definedName name="ixRange627">[20]Download!$O$635,[20]Download!$R$635,[20]Download!$U$635,[20]Download!$X$635,[20]Download!$AA$635,[20]Download!$AD$635,[20]Download!$AG$635,[20]Download!$AJ$635,[20]Download!$AM$635,[20]Download!$AP$635</definedName>
    <definedName name="ixRange628">[20]Download!$O$636,[20]Download!$R$636,[20]Download!$U$636,[20]Download!$X$636,[20]Download!$AA$636,[20]Download!$AD$636,[20]Download!$AG$636,[20]Download!$AJ$636,[20]Download!$AM$636,[20]Download!$AP$636</definedName>
    <definedName name="ixRange629">[20]Download!$O$637,[20]Download!$R$637,[20]Download!$U$637,[20]Download!$X$637,[20]Download!$AA$637,[20]Download!$AD$637,[20]Download!$AG$637,[20]Download!$AJ$637,[20]Download!$AM$637,[20]Download!$AP$637</definedName>
    <definedName name="ixRange63">[20]Download!$O$71,[20]Download!$R$71,[20]Download!$U$71,[20]Download!$X$71,[20]Download!$AA$71,[20]Download!$AD$71,[20]Download!$AG$71,[20]Download!$AJ$71,[20]Download!$AM$71,[20]Download!$AP$71</definedName>
    <definedName name="ixRange630">[20]Download!$O$638,[20]Download!$R$638,[20]Download!$U$638,[20]Download!$X$638,[20]Download!$AA$638,[20]Download!$AD$638,[20]Download!$AG$638,[20]Download!$AJ$638,[20]Download!$AM$638,[20]Download!$AP$638</definedName>
    <definedName name="ixRange631">[20]Download!$O$639,[20]Download!$R$639,[20]Download!$U$639,[20]Download!$X$639,[20]Download!$AA$639,[20]Download!$AD$639,[20]Download!$AG$639,[20]Download!$AJ$639,[20]Download!$AM$639,[20]Download!$AP$639</definedName>
    <definedName name="ixRange632">[20]Download!$O$640,[20]Download!$R$640,[20]Download!$U$640,[20]Download!$X$640,[20]Download!$AA$640,[20]Download!$AD$640,[20]Download!$AG$640,[20]Download!$AJ$640,[20]Download!$AM$640,[20]Download!$AP$640</definedName>
    <definedName name="ixRange633">[20]Download!$O$641,[20]Download!$R$641,[20]Download!$U$641,[20]Download!$X$641,[20]Download!$AA$641,[20]Download!$AD$641,[20]Download!$AG$641,[20]Download!$AJ$641,[20]Download!$AM$641,[20]Download!$AP$641</definedName>
    <definedName name="ixRange634">[20]Download!$O$642,[20]Download!$R$642,[20]Download!$U$642,[20]Download!$X$642,[20]Download!$AA$642,[20]Download!$AD$642,[20]Download!$AG$642,[20]Download!$AJ$642,[20]Download!$AM$642,[20]Download!$AP$642</definedName>
    <definedName name="ixRange635">[20]Download!$O$643,[20]Download!$R$643,[20]Download!$U$643,[20]Download!$X$643,[20]Download!$AA$643,[20]Download!$AD$643,[20]Download!$AG$643,[20]Download!$AJ$643,[20]Download!$AM$643,[20]Download!$AP$643</definedName>
    <definedName name="ixRange636">[20]Download!$O$644,[20]Download!$R$644,[20]Download!$U$644,[20]Download!$X$644,[20]Download!$AA$644,[20]Download!$AD$644,[20]Download!$AG$644,[20]Download!$AJ$644,[20]Download!$AM$644,[20]Download!$AP$644</definedName>
    <definedName name="ixRange637">[20]Download!$O$645,[20]Download!$R$645,[20]Download!$U$645,[20]Download!$X$645,[20]Download!$AA$645,[20]Download!$AD$645,[20]Download!$AG$645,[20]Download!$AJ$645,[20]Download!$AM$645,[20]Download!$AP$645</definedName>
    <definedName name="ixRange638">[20]Download!$O$646,[20]Download!$R$646,[20]Download!$U$646,[20]Download!$X$646,[20]Download!$AA$646,[20]Download!$AD$646,[20]Download!$AG$646,[20]Download!$AJ$646,[20]Download!$AM$646,[20]Download!$AP$646</definedName>
    <definedName name="ixRange639">[20]Download!$O$647,[20]Download!$R$647,[20]Download!$U$647,[20]Download!$X$647,[20]Download!$AA$647,[20]Download!$AD$647,[20]Download!$AG$647,[20]Download!$AJ$647,[20]Download!$AM$647,[20]Download!$AP$647</definedName>
    <definedName name="ixRange64">[20]Download!$O$72,[20]Download!$R$72,[20]Download!$U$72,[20]Download!$X$72,[20]Download!$AA$72,[20]Download!$AD$72,[20]Download!$AG$72,[20]Download!$AJ$72,[20]Download!$AM$72,[20]Download!$AP$72</definedName>
    <definedName name="ixRange640">[20]Download!$O$648,[20]Download!$R$648,[20]Download!$U$648,[20]Download!$X$648,[20]Download!$AA$648,[20]Download!$AD$648,[20]Download!$AG$648,[20]Download!$AJ$648,[20]Download!$AM$648,[20]Download!$AP$648</definedName>
    <definedName name="ixRange641">[20]Download!$O$649,[20]Download!$R$649,[20]Download!$U$649,[20]Download!$X$649,[20]Download!$AA$649,[20]Download!$AD$649,[20]Download!$AG$649,[20]Download!$AJ$649,[20]Download!$AM$649,[20]Download!$AP$649</definedName>
    <definedName name="ixRange642">[20]Download!$O$650,[20]Download!$R$650,[20]Download!$U$650,[20]Download!$X$650,[20]Download!$AA$650,[20]Download!$AD$650,[20]Download!$AG$650,[20]Download!$AJ$650,[20]Download!$AM$650,[20]Download!$AP$650</definedName>
    <definedName name="ixRange643">[20]Download!$O$651,[20]Download!$R$651,[20]Download!$U$651,[20]Download!$X$651,[20]Download!$AA$651,[20]Download!$AD$651,[20]Download!$AG$651,[20]Download!$AJ$651,[20]Download!$AM$651,[20]Download!$AP$651</definedName>
    <definedName name="ixRange644">[20]Download!$O$652,[20]Download!$R$652,[20]Download!$U$652,[20]Download!$X$652,[20]Download!$AA$652,[20]Download!$AD$652,[20]Download!$AG$652,[20]Download!$AJ$652,[20]Download!$AM$652,[20]Download!$AP$652</definedName>
    <definedName name="ixRange645">[20]Download!$O$653,[20]Download!$R$653,[20]Download!$U$653,[20]Download!$X$653,[20]Download!$AA$653,[20]Download!$AD$653,[20]Download!$AG$653,[20]Download!$AJ$653,[20]Download!$AM$653,[20]Download!$AP$653</definedName>
    <definedName name="ixRange646">[20]Download!$O$654,[20]Download!$R$654,[20]Download!$U$654,[20]Download!$X$654,[20]Download!$AA$654,[20]Download!$AD$654,[20]Download!$AG$654,[20]Download!$AJ$654,[20]Download!$AM$654,[20]Download!$AP$654</definedName>
    <definedName name="ixRange647">[20]Download!$O$655,[20]Download!$R$655,[20]Download!$U$655,[20]Download!$X$655,[20]Download!$AA$655,[20]Download!$AD$655,[20]Download!$AG$655,[20]Download!$AJ$655,[20]Download!$AM$655,[20]Download!$AP$655</definedName>
    <definedName name="ixRange648">[20]Download!$O$656,[20]Download!$R$656,[20]Download!$U$656,[20]Download!$X$656,[20]Download!$AA$656,[20]Download!$AD$656,[20]Download!$AG$656,[20]Download!$AJ$656,[20]Download!$AM$656,[20]Download!$AP$656</definedName>
    <definedName name="ixRange649">[20]Download!$O$657,[20]Download!$R$657,[20]Download!$U$657,[20]Download!$X$657,[20]Download!$AA$657,[20]Download!$AD$657,[20]Download!$AG$657,[20]Download!$AJ$657,[20]Download!$AM$657,[20]Download!$AP$657</definedName>
    <definedName name="ixRange65">[20]Download!$O$73,[20]Download!$R$73,[20]Download!$U$73,[20]Download!$X$73,[20]Download!$AA$73,[20]Download!$AD$73,[20]Download!$AG$73,[20]Download!$AJ$73,[20]Download!$AM$73,[20]Download!$AP$73</definedName>
    <definedName name="ixRange650">[20]Download!$O$658,[20]Download!$R$658,[20]Download!$U$658,[20]Download!$X$658,[20]Download!$AA$658,[20]Download!$AD$658,[20]Download!$AG$658,[20]Download!$AJ$658,[20]Download!$AM$658,[20]Download!$AP$658</definedName>
    <definedName name="ixRange651">[20]Download!$O$659,[20]Download!$R$659,[20]Download!$U$659,[20]Download!$X$659,[20]Download!$AA$659,[20]Download!$AD$659,[20]Download!$AG$659,[20]Download!$AJ$659,[20]Download!$AM$659,[20]Download!$AP$659</definedName>
    <definedName name="ixRange652">[20]Download!$O$660,[20]Download!$R$660,[20]Download!$U$660,[20]Download!$X$660,[20]Download!$AA$660,[20]Download!$AD$660,[20]Download!$AG$660,[20]Download!$AJ$660,[20]Download!$AM$660,[20]Download!$AP$660</definedName>
    <definedName name="ixRange653">[20]Download!$O$661,[20]Download!$R$661,[20]Download!$U$661,[20]Download!$X$661,[20]Download!$AA$661,[20]Download!$AD$661,[20]Download!$AG$661,[20]Download!$AJ$661,[20]Download!$AM$661,[20]Download!$AP$661</definedName>
    <definedName name="ixRange654">[20]Download!$O$662,[20]Download!$R$662,[20]Download!$U$662,[20]Download!$X$662,[20]Download!$AA$662,[20]Download!$AD$662,[20]Download!$AG$662,[20]Download!$AJ$662,[20]Download!$AM$662,[20]Download!$AP$662</definedName>
    <definedName name="ixRange655">[20]Download!$O$663,[20]Download!$R$663,[20]Download!$U$663,[20]Download!$X$663,[20]Download!$AA$663,[20]Download!$AD$663,[20]Download!$AG$663,[20]Download!$AJ$663,[20]Download!$AM$663,[20]Download!$AP$663</definedName>
    <definedName name="ixRange656">[20]Download!$O$664,[20]Download!$R$664,[20]Download!$U$664,[20]Download!$X$664,[20]Download!$AA$664,[20]Download!$AD$664,[20]Download!$AG$664,[20]Download!$AJ$664,[20]Download!$AM$664,[20]Download!$AP$664</definedName>
    <definedName name="ixRange657">[20]Download!$O$665,[20]Download!$R$665,[20]Download!$U$665,[20]Download!$X$665,[20]Download!$AA$665,[20]Download!$AD$665,[20]Download!$AG$665,[20]Download!$AJ$665,[20]Download!$AM$665,[20]Download!$AP$665</definedName>
    <definedName name="ixRange658">[20]Download!$O$666,[20]Download!$R$666,[20]Download!$U$666,[20]Download!$X$666,[20]Download!$AA$666,[20]Download!$AD$666,[20]Download!$AG$666,[20]Download!$AJ$666,[20]Download!$AM$666,[20]Download!$AP$666</definedName>
    <definedName name="ixRange659">[20]Download!$O$667,[20]Download!$R$667,[20]Download!$U$667,[20]Download!$X$667,[20]Download!$AA$667,[20]Download!$AD$667,[20]Download!$AG$667,[20]Download!$AJ$667,[20]Download!$AM$667,[20]Download!$AP$667</definedName>
    <definedName name="ixRange66">[20]Download!$O$74,[20]Download!$R$74,[20]Download!$U$74,[20]Download!$X$74,[20]Download!$AA$74,[20]Download!$AD$74,[20]Download!$AG$74,[20]Download!$AJ$74,[20]Download!$AM$74,[20]Download!$AP$74</definedName>
    <definedName name="ixRange660">[20]Download!$O$668,[20]Download!$R$668,[20]Download!$U$668,[20]Download!$X$668,[20]Download!$AA$668,[20]Download!$AD$668,[20]Download!$AG$668,[20]Download!$AJ$668,[20]Download!$AM$668,[20]Download!$AP$668</definedName>
    <definedName name="ixRange661">[20]Download!$O$669,[20]Download!$R$669,[20]Download!$U$669,[20]Download!$X$669,[20]Download!$AA$669,[20]Download!$AD$669,[20]Download!$AG$669,[20]Download!$AJ$669,[20]Download!$AM$669,[20]Download!$AP$669</definedName>
    <definedName name="ixRange662">[20]Download!$O$670,[20]Download!$R$670,[20]Download!$U$670,[20]Download!$X$670,[20]Download!$AA$670,[20]Download!$AD$670,[20]Download!$AG$670,[20]Download!$AJ$670,[20]Download!$AM$670,[20]Download!$AP$670</definedName>
    <definedName name="ixRange663">[20]Download!$O$671,[20]Download!$R$671,[20]Download!$U$671,[20]Download!$X$671,[20]Download!$AA$671,[20]Download!$AD$671,[20]Download!$AG$671,[20]Download!$AJ$671,[20]Download!$AM$671,[20]Download!$AP$671</definedName>
    <definedName name="ixRange664">[20]Download!$O$672,[20]Download!$R$672,[20]Download!$U$672,[20]Download!$X$672,[20]Download!$AA$672,[20]Download!$AD$672,[20]Download!$AG$672,[20]Download!$AJ$672,[20]Download!$AM$672,[20]Download!$AP$672</definedName>
    <definedName name="ixRange665">[20]Download!$O$673,[20]Download!$R$673,[20]Download!$U$673,[20]Download!$X$673,[20]Download!$AA$673,[20]Download!$AD$673,[20]Download!$AG$673,[20]Download!$AJ$673,[20]Download!$AM$673,[20]Download!$AP$673</definedName>
    <definedName name="ixRange666">[20]Download!$O$674,[20]Download!$R$674,[20]Download!$U$674,[20]Download!$X$674,[20]Download!$AA$674,[20]Download!$AD$674,[20]Download!$AG$674,[20]Download!$AJ$674,[20]Download!$AM$674,[20]Download!$AP$674</definedName>
    <definedName name="ixRange667">[20]Download!$O$675,[20]Download!$R$675,[20]Download!$U$675,[20]Download!$X$675,[20]Download!$AA$675,[20]Download!$AD$675,[20]Download!$AG$675,[20]Download!$AJ$675,[20]Download!$AM$675,[20]Download!$AP$675</definedName>
    <definedName name="ixRange668">[20]Download!$O$676,[20]Download!$R$676,[20]Download!$U$676,[20]Download!$X$676,[20]Download!$AA$676,[20]Download!$AD$676,[20]Download!$AG$676,[20]Download!$AJ$676,[20]Download!$AM$676,[20]Download!$AP$676</definedName>
    <definedName name="ixRange669">[20]Download!$O$677,[20]Download!$R$677,[20]Download!$U$677,[20]Download!$X$677,[20]Download!$AA$677,[20]Download!$AD$677,[20]Download!$AG$677,[20]Download!$AJ$677,[20]Download!$AM$677,[20]Download!$AP$677</definedName>
    <definedName name="ixRange67">[20]Download!$O$75,[20]Download!$R$75,[20]Download!$U$75,[20]Download!$X$75,[20]Download!$AA$75,[20]Download!$AD$75,[20]Download!$AG$75,[20]Download!$AJ$75,[20]Download!$AM$75,[20]Download!$AP$75</definedName>
    <definedName name="ixRange670">[20]Download!$O$678,[20]Download!$R$678,[20]Download!$U$678,[20]Download!$X$678,[20]Download!$AA$678,[20]Download!$AD$678,[20]Download!$AG$678,[20]Download!$AJ$678,[20]Download!$AM$678,[20]Download!$AP$678</definedName>
    <definedName name="ixRange671">[20]Download!$O$679,[20]Download!$R$679,[20]Download!$U$679,[20]Download!$X$679,[20]Download!$AA$679,[20]Download!$AD$679,[20]Download!$AG$679,[20]Download!$AJ$679,[20]Download!$AM$679,[20]Download!$AP$679</definedName>
    <definedName name="ixRange672">[20]Download!$O$680,[20]Download!$R$680,[20]Download!$U$680,[20]Download!$X$680,[20]Download!$AA$680,[20]Download!$AD$680,[20]Download!$AG$680,[20]Download!$AJ$680,[20]Download!$AM$680,[20]Download!$AP$680</definedName>
    <definedName name="ixRange673">[20]Download!$O$681,[20]Download!$R$681,[20]Download!$U$681,[20]Download!$X$681,[20]Download!$AA$681,[20]Download!$AD$681,[20]Download!$AG$681,[20]Download!$AJ$681,[20]Download!$AM$681,[20]Download!$AP$681</definedName>
    <definedName name="ixRange674">[20]Download!$O$682,[20]Download!$R$682,[20]Download!$U$682,[20]Download!$X$682,[20]Download!$AA$682,[20]Download!$AD$682,[20]Download!$AG$682,[20]Download!$AJ$682,[20]Download!$AM$682,[20]Download!$AP$682</definedName>
    <definedName name="ixRange675">[20]Download!$O$683,[20]Download!$R$683,[20]Download!$U$683,[20]Download!$X$683,[20]Download!$AA$683,[20]Download!$AD$683,[20]Download!$AG$683,[20]Download!$AJ$683,[20]Download!$AM$683,[20]Download!$AP$683</definedName>
    <definedName name="ixRange676">[20]Download!$O$684,[20]Download!$R$684,[20]Download!$U$684,[20]Download!$X$684,[20]Download!$AA$684,[20]Download!$AD$684,[20]Download!$AG$684,[20]Download!$AJ$684,[20]Download!$AM$684,[20]Download!$AP$684</definedName>
    <definedName name="ixRange677">[20]Download!$O$685,[20]Download!$R$685,[20]Download!$U$685,[20]Download!$X$685,[20]Download!$AA$685,[20]Download!$AD$685,[20]Download!$AG$685,[20]Download!$AJ$685,[20]Download!$AM$685,[20]Download!$AP$685</definedName>
    <definedName name="ixRange678">[20]Download!$O$686,[20]Download!$R$686,[20]Download!$U$686,[20]Download!$X$686,[20]Download!$AA$686,[20]Download!$AD$686,[20]Download!$AG$686,[20]Download!$AJ$686,[20]Download!$AM$686,[20]Download!$AP$686</definedName>
    <definedName name="ixRange679">[20]Download!$O$687,[20]Download!$R$687,[20]Download!$U$687,[20]Download!$X$687,[20]Download!$AA$687,[20]Download!$AD$687,[20]Download!$AG$687,[20]Download!$AJ$687,[20]Download!$AM$687,[20]Download!$AP$687</definedName>
    <definedName name="ixRange68">[20]Download!$O$76,[20]Download!$R$76,[20]Download!$U$76,[20]Download!$X$76,[20]Download!$AA$76,[20]Download!$AD$76,[20]Download!$AG$76,[20]Download!$AJ$76,[20]Download!$AM$76,[20]Download!$AP$76</definedName>
    <definedName name="ixRange680">[20]Download!$O$688,[20]Download!$R$688,[20]Download!$U$688,[20]Download!$X$688,[20]Download!$AA$688,[20]Download!$AD$688,[20]Download!$AG$688,[20]Download!$AJ$688,[20]Download!$AM$688,[20]Download!$AP$688</definedName>
    <definedName name="ixRange681">[20]Download!$O$689,[20]Download!$R$689,[20]Download!$U$689,[20]Download!$X$689,[20]Download!$AA$689,[20]Download!$AD$689,[20]Download!$AG$689,[20]Download!$AJ$689,[20]Download!$AM$689,[20]Download!$AP$689</definedName>
    <definedName name="ixRange682">[20]Download!$O$690,[20]Download!$R$690,[20]Download!$U$690,[20]Download!$X$690,[20]Download!$AA$690,[20]Download!$AD$690,[20]Download!$AG$690,[20]Download!$AJ$690,[20]Download!$AM$690,[20]Download!$AP$690</definedName>
    <definedName name="ixRange683">[20]Download!$O$691,[20]Download!$R$691,[20]Download!$U$691,[20]Download!$X$691,[20]Download!$AA$691,[20]Download!$AD$691,[20]Download!$AG$691,[20]Download!$AJ$691,[20]Download!$AM$691,[20]Download!$AP$691</definedName>
    <definedName name="ixRange684">[20]Download!$O$692,[20]Download!$R$692,[20]Download!$U$692,[20]Download!$X$692,[20]Download!$AA$692,[20]Download!$AD$692,[20]Download!$AG$692,[20]Download!$AJ$692,[20]Download!$AM$692,[20]Download!$AP$692</definedName>
    <definedName name="ixRange685">[20]Download!$O$693,[20]Download!$R$693,[20]Download!$U$693,[20]Download!$X$693,[20]Download!$AA$693,[20]Download!$AD$693,[20]Download!$AG$693,[20]Download!$AJ$693,[20]Download!$AM$693,[20]Download!$AP$693</definedName>
    <definedName name="ixRange686">[20]Download!$O$694,[20]Download!$R$694,[20]Download!$U$694,[20]Download!$X$694,[20]Download!$AA$694,[20]Download!$AD$694,[20]Download!$AG$694,[20]Download!$AJ$694,[20]Download!$AM$694,[20]Download!$AP$694</definedName>
    <definedName name="ixRange687">[20]Download!$O$695,[20]Download!$R$695,[20]Download!$U$695,[20]Download!$X$695,[20]Download!$AA$695,[20]Download!$AD$695,[20]Download!$AG$695,[20]Download!$AJ$695,[20]Download!$AM$695,[20]Download!$AP$695</definedName>
    <definedName name="ixRange688">[20]Download!$O$696,[20]Download!$R$696,[20]Download!$U$696,[20]Download!$X$696,[20]Download!$AA$696,[20]Download!$AD$696,[20]Download!$AG$696,[20]Download!$AJ$696,[20]Download!$AM$696,[20]Download!$AP$696</definedName>
    <definedName name="ixRange689">[20]Download!$O$697,[20]Download!$R$697,[20]Download!$U$697,[20]Download!$X$697,[20]Download!$AA$697,[20]Download!$AD$697,[20]Download!$AG$697,[20]Download!$AJ$697,[20]Download!$AM$697,[20]Download!$AP$697</definedName>
    <definedName name="ixRange69">[20]Download!$O$77,[20]Download!$R$77,[20]Download!$U$77,[20]Download!$X$77,[20]Download!$AA$77,[20]Download!$AD$77,[20]Download!$AG$77,[20]Download!$AJ$77,[20]Download!$AM$77,[20]Download!$AP$77</definedName>
    <definedName name="ixRange690">[20]Download!$O$698,[20]Download!$R$698,[20]Download!$U$698,[20]Download!$X$698,[20]Download!$AA$698,[20]Download!$AD$698,[20]Download!$AG$698,[20]Download!$AJ$698,[20]Download!$AM$698,[20]Download!$AP$698</definedName>
    <definedName name="ixRange691">[20]Download!$O$699,[20]Download!$R$699,[20]Download!$U$699,[20]Download!$X$699,[20]Download!$AA$699,[20]Download!$AD$699,[20]Download!$AG$699,[20]Download!$AJ$699,[20]Download!$AM$699,[20]Download!$AP$699</definedName>
    <definedName name="ixRange692">[20]Download!$O$700,[20]Download!$R$700,[20]Download!$U$700,[20]Download!$X$700,[20]Download!$AA$700,[20]Download!$AD$700,[20]Download!$AG$700,[20]Download!$AJ$700,[20]Download!$AM$700,[20]Download!$AP$700</definedName>
    <definedName name="ixRange693">[20]Download!$O$701,[20]Download!$R$701,[20]Download!$U$701,[20]Download!$X$701,[20]Download!$AA$701,[20]Download!$AD$701,[20]Download!$AG$701,[20]Download!$AJ$701,[20]Download!$AM$701,[20]Download!$AP$701</definedName>
    <definedName name="ixRange694">[20]Download!$O$702,[20]Download!$R$702,[20]Download!$U$702,[20]Download!$X$702,[20]Download!$AA$702,[20]Download!$AD$702,[20]Download!$AG$702,[20]Download!$AJ$702,[20]Download!$AM$702,[20]Download!$AP$702</definedName>
    <definedName name="ixRange695">[20]Download!$O$703,[20]Download!$R$703,[20]Download!$U$703,[20]Download!$X$703,[20]Download!$AA$703,[20]Download!$AD$703,[20]Download!$AG$703,[20]Download!$AJ$703,[20]Download!$AM$703,[20]Download!$AP$703</definedName>
    <definedName name="ixRange696">[20]Download!$O$704,[20]Download!$R$704,[20]Download!$U$704,[20]Download!$X$704,[20]Download!$AA$704,[20]Download!$AD$704,[20]Download!$AG$704,[20]Download!$AJ$704,[20]Download!$AM$704,[20]Download!$AP$704</definedName>
    <definedName name="ixRange697">[20]Download!$O$705,[20]Download!$R$705,[20]Download!$U$705,[20]Download!$X$705,[20]Download!$AA$705,[20]Download!$AD$705,[20]Download!$AG$705,[20]Download!$AJ$705,[20]Download!$AM$705,[20]Download!$AP$705</definedName>
    <definedName name="ixRange698">[20]Download!$O$706,[20]Download!$R$706,[20]Download!$U$706,[20]Download!$X$706,[20]Download!$AA$706,[20]Download!$AD$706,[20]Download!$AG$706,[20]Download!$AJ$706,[20]Download!$AM$706,[20]Download!$AP$706</definedName>
    <definedName name="ixRange699">[20]Download!$O$707,[20]Download!$R$707,[20]Download!$U$707,[20]Download!$X$707,[20]Download!$AA$707,[20]Download!$AD$707,[20]Download!$AG$707,[20]Download!$AJ$707,[20]Download!$AM$707,[20]Download!$AP$707</definedName>
    <definedName name="ixRange7">#REF!</definedName>
    <definedName name="ixRange70">[20]Download!$O$78,[20]Download!$R$78,[20]Download!$U$78,[20]Download!$X$78,[20]Download!$AA$78,[20]Download!$AD$78,[20]Download!$AG$78,[20]Download!$AJ$78,[20]Download!$AM$78,[20]Download!$AP$78</definedName>
    <definedName name="ixRange700">[20]Download!$O$708,[20]Download!$R$708,[20]Download!$U$708,[20]Download!$X$708,[20]Download!$AA$708,[20]Download!$AD$708,[20]Download!$AG$708,[20]Download!$AJ$708,[20]Download!$AM$708,[20]Download!$AP$708</definedName>
    <definedName name="ixRange701">[20]Download!$O$709,[20]Download!$R$709,[20]Download!$U$709,[20]Download!$X$709,[20]Download!$AA$709,[20]Download!$AD$709,[20]Download!$AG$709,[20]Download!$AJ$709,[20]Download!$AM$709,[20]Download!$AP$709</definedName>
    <definedName name="ixRange702">[20]Download!$O$710,[20]Download!$R$710,[20]Download!$U$710,[20]Download!$X$710,[20]Download!$AA$710,[20]Download!$AD$710,[20]Download!$AG$710,[20]Download!$AJ$710,[20]Download!$AM$710,[20]Download!$AP$710</definedName>
    <definedName name="ixRange703">[20]Download!$O$711,[20]Download!$R$711,[20]Download!$U$711,[20]Download!$X$711,[20]Download!$AA$711,[20]Download!$AD$711,[20]Download!$AG$711,[20]Download!$AJ$711,[20]Download!$AM$711,[20]Download!$AP$711</definedName>
    <definedName name="ixRange704">[20]Download!$O$712,[20]Download!$R$712,[20]Download!$U$712,[20]Download!$X$712,[20]Download!$AA$712,[20]Download!$AD$712,[20]Download!$AG$712,[20]Download!$AJ$712,[20]Download!$AM$712,[20]Download!$AP$712</definedName>
    <definedName name="ixRange705">[20]Download!$O$713,[20]Download!$R$713,[20]Download!$U$713,[20]Download!$X$713,[20]Download!$AA$713,[20]Download!$AD$713,[20]Download!$AG$713,[20]Download!$AJ$713,[20]Download!$AM$713,[20]Download!$AP$713</definedName>
    <definedName name="ixRange706">[20]Download!$O$714,[20]Download!$R$714,[20]Download!$U$714,[20]Download!$X$714,[20]Download!$AA$714,[20]Download!$AD$714,[20]Download!$AG$714,[20]Download!$AJ$714,[20]Download!$AM$714,[20]Download!$AP$714</definedName>
    <definedName name="ixRange707">[20]Download!$O$715,[20]Download!$R$715,[20]Download!$U$715,[20]Download!$X$715,[20]Download!$AA$715,[20]Download!$AD$715,[20]Download!$AG$715,[20]Download!$AJ$715,[20]Download!$AM$715,[20]Download!$AP$715</definedName>
    <definedName name="ixRange708">[20]Download!$O$716,[20]Download!$R$716,[20]Download!$U$716,[20]Download!$X$716,[20]Download!$AA$716,[20]Download!$AD$716,[20]Download!$AG$716,[20]Download!$AJ$716,[20]Download!$AM$716,[20]Download!$AP$716</definedName>
    <definedName name="ixRange709">[20]Download!$O$717,[20]Download!$R$717,[20]Download!$U$717,[20]Download!$X$717,[20]Download!$AA$717,[20]Download!$AD$717,[20]Download!$AG$717,[20]Download!$AJ$717,[20]Download!$AM$717,[20]Download!$AP$717</definedName>
    <definedName name="ixRange71">[20]Download!$O$79,[20]Download!$R$79,[20]Download!$U$79,[20]Download!$X$79,[20]Download!$AA$79,[20]Download!$AD$79,[20]Download!$AG$79,[20]Download!$AJ$79,[20]Download!$AM$79,[20]Download!$AP$79</definedName>
    <definedName name="ixRange710">[20]Download!$O$718,[20]Download!$R$718,[20]Download!$U$718,[20]Download!$X$718,[20]Download!$AA$718,[20]Download!$AD$718,[20]Download!$AG$718,[20]Download!$AJ$718,[20]Download!$AM$718,[20]Download!$AP$718</definedName>
    <definedName name="ixRange711">[20]Download!$O$719,[20]Download!$R$719,[20]Download!$U$719,[20]Download!$X$719,[20]Download!$AA$719,[20]Download!$AD$719,[20]Download!$AG$719,[20]Download!$AJ$719,[20]Download!$AM$719,[20]Download!$AP$719</definedName>
    <definedName name="ixRange712">[20]Download!$O$720,[20]Download!$R$720,[20]Download!$U$720,[20]Download!$X$720,[20]Download!$AA$720,[20]Download!$AD$720,[20]Download!$AG$720,[20]Download!$AJ$720,[20]Download!$AM$720,[20]Download!$AP$720</definedName>
    <definedName name="ixRange713">[20]Download!$O$721,[20]Download!$R$721,[20]Download!$U$721,[20]Download!$X$721,[20]Download!$AA$721,[20]Download!$AD$721,[20]Download!$AG$721,[20]Download!$AJ$721,[20]Download!$AM$721,[20]Download!$AP$721</definedName>
    <definedName name="ixRange714">[20]Download!$O$722,[20]Download!$R$722,[20]Download!$U$722,[20]Download!$X$722,[20]Download!$AA$722,[20]Download!$AD$722,[20]Download!$AG$722,[20]Download!$AJ$722,[20]Download!$AM$722,[20]Download!$AP$722</definedName>
    <definedName name="ixRange715">[20]Download!$O$723,[20]Download!$R$723,[20]Download!$U$723,[20]Download!$X$723,[20]Download!$AA$723,[20]Download!$AD$723,[20]Download!$AG$723,[20]Download!$AJ$723,[20]Download!$AM$723,[20]Download!$AP$723</definedName>
    <definedName name="ixRange716">[20]Download!$O$724,[20]Download!$R$724,[20]Download!$U$724,[20]Download!$X$724,[20]Download!$AA$724,[20]Download!$AD$724,[20]Download!$AG$724,[20]Download!$AJ$724,[20]Download!$AM$724,[20]Download!$AP$724</definedName>
    <definedName name="ixRange717">[20]Download!$O$725,[20]Download!$R$725,[20]Download!$U$725,[20]Download!$X$725,[20]Download!$AA$725,[20]Download!$AD$725,[20]Download!$AG$725,[20]Download!$AJ$725,[20]Download!$AM$725,[20]Download!$AP$725</definedName>
    <definedName name="ixRange718">[20]Download!$O$726,[20]Download!$R$726,[20]Download!$U$726,[20]Download!$X$726,[20]Download!$AA$726,[20]Download!$AD$726,[20]Download!$AG$726,[20]Download!$AJ$726,[20]Download!$AM$726,[20]Download!$AP$726</definedName>
    <definedName name="ixRange719">[20]Download!$O$727,[20]Download!$R$727,[20]Download!$U$727,[20]Download!$X$727,[20]Download!$AA$727,[20]Download!$AD$727,[20]Download!$AG$727,[20]Download!$AJ$727,[20]Download!$AM$727,[20]Download!$AP$727</definedName>
    <definedName name="ixRange72">[20]Download!$O$80,[20]Download!$R$80,[20]Download!$U$80,[20]Download!$X$80,[20]Download!$AA$80,[20]Download!$AD$80,[20]Download!$AG$80,[20]Download!$AJ$80,[20]Download!$AM$80,[20]Download!$AP$80</definedName>
    <definedName name="ixRange720">[20]Download!$O$728,[20]Download!$R$728,[20]Download!$U$728,[20]Download!$X$728,[20]Download!$AA$728,[20]Download!$AD$728,[20]Download!$AG$728,[20]Download!$AJ$728,[20]Download!$AM$728,[20]Download!$AP$728</definedName>
    <definedName name="ixRange721">[20]Download!$O$729,[20]Download!$R$729,[20]Download!$U$729,[20]Download!$X$729,[20]Download!$AA$729,[20]Download!$AD$729,[20]Download!$AG$729,[20]Download!$AJ$729,[20]Download!$AM$729,[20]Download!$AP$729</definedName>
    <definedName name="ixRange722">[20]Download!$O$730,[20]Download!$R$730,[20]Download!$U$730,[20]Download!$X$730,[20]Download!$AA$730,[20]Download!$AD$730,[20]Download!$AG$730,[20]Download!$AJ$730,[20]Download!$AM$730,[20]Download!$AP$730</definedName>
    <definedName name="ixRange723">[20]Download!$O$731,[20]Download!$R$731,[20]Download!$U$731,[20]Download!$X$731,[20]Download!$AA$731,[20]Download!$AD$731,[20]Download!$AG$731,[20]Download!$AJ$731,[20]Download!$AM$731,[20]Download!$AP$731</definedName>
    <definedName name="ixRange724">[20]Download!$O$732,[20]Download!$R$732,[20]Download!$U$732,[20]Download!$X$732,[20]Download!$AA$732,[20]Download!$AD$732,[20]Download!$AG$732,[20]Download!$AJ$732,[20]Download!$AM$732,[20]Download!$AP$732</definedName>
    <definedName name="ixRange725">[20]Download!$O$733,[20]Download!$R$733,[20]Download!$U$733,[20]Download!$X$733,[20]Download!$AA$733,[20]Download!$AD$733,[20]Download!$AG$733,[20]Download!$AJ$733,[20]Download!$AM$733,[20]Download!$AP$733</definedName>
    <definedName name="ixRange726">[20]Download!$O$734,[20]Download!$R$734,[20]Download!$U$734,[20]Download!$X$734,[20]Download!$AA$734,[20]Download!$AD$734,[20]Download!$AG$734,[20]Download!$AJ$734,[20]Download!$AM$734,[20]Download!$AP$734</definedName>
    <definedName name="ixRange727">[20]Download!$O$735,[20]Download!$R$735,[20]Download!$U$735,[20]Download!$X$735,[20]Download!$AA$735,[20]Download!$AD$735,[20]Download!$AG$735,[20]Download!$AJ$735,[20]Download!$AM$735,[20]Download!$AP$735</definedName>
    <definedName name="ixRange728">[20]Download!$O$736,[20]Download!$R$736,[20]Download!$U$736,[20]Download!$X$736,[20]Download!$AA$736,[20]Download!$AD$736,[20]Download!$AG$736,[20]Download!$AJ$736,[20]Download!$AM$736,[20]Download!$AP$736</definedName>
    <definedName name="ixRange729">[20]Download!$O$737,[20]Download!$R$737,[20]Download!$U$737,[20]Download!$X$737,[20]Download!$AA$737,[20]Download!$AD$737,[20]Download!$AG$737,[20]Download!$AJ$737,[20]Download!$AM$737,[20]Download!$AP$737</definedName>
    <definedName name="ixRange73">[20]Download!$O$81,[20]Download!$R$81,[20]Download!$U$81,[20]Download!$X$81,[20]Download!$AA$81,[20]Download!$AD$81,[20]Download!$AG$81,[20]Download!$AJ$81,[20]Download!$AM$81,[20]Download!$AP$81</definedName>
    <definedName name="ixRange730">[20]Download!$O$738,[20]Download!$R$738,[20]Download!$U$738,[20]Download!$X$738,[20]Download!$AA$738,[20]Download!$AD$738,[20]Download!$AG$738,[20]Download!$AJ$738,[20]Download!$AM$738,[20]Download!$AP$738</definedName>
    <definedName name="ixRange731">[20]Download!$O$739,[20]Download!$R$739,[20]Download!$U$739,[20]Download!$X$739,[20]Download!$AA$739,[20]Download!$AD$739,[20]Download!$AG$739,[20]Download!$AJ$739,[20]Download!$AM$739,[20]Download!$AP$739</definedName>
    <definedName name="ixRange732">[20]Download!$O$740,[20]Download!$R$740,[20]Download!$U$740,[20]Download!$X$740,[20]Download!$AA$740,[20]Download!$AD$740,[20]Download!$AG$740,[20]Download!$AJ$740,[20]Download!$AM$740,[20]Download!$AP$740</definedName>
    <definedName name="ixRange733">[20]Download!$O$741,[20]Download!$R$741,[20]Download!$U$741,[20]Download!$X$741,[20]Download!$AA$741,[20]Download!$AD$741,[20]Download!$AG$741,[20]Download!$AJ$741,[20]Download!$AM$741,[20]Download!$AP$741</definedName>
    <definedName name="ixRange734">[20]Download!$O$742,[20]Download!$R$742,[20]Download!$U$742,[20]Download!$X$742,[20]Download!$AA$742,[20]Download!$AD$742,[20]Download!$AG$742,[20]Download!$AJ$742,[20]Download!$AM$742,[20]Download!$AP$742</definedName>
    <definedName name="ixRange735">[20]Download!$O$743,[20]Download!$R$743,[20]Download!$U$743,[20]Download!$X$743,[20]Download!$AA$743,[20]Download!$AD$743,[20]Download!$AG$743,[20]Download!$AJ$743,[20]Download!$AM$743,[20]Download!$AP$743</definedName>
    <definedName name="ixRange736">[20]Download!$O$744,[20]Download!$R$744,[20]Download!$U$744,[20]Download!$X$744,[20]Download!$AA$744,[20]Download!$AD$744,[20]Download!$AG$744,[20]Download!$AJ$744,[20]Download!$AM$744,[20]Download!$AP$744</definedName>
    <definedName name="ixRange737">[20]Download!$O$745,[20]Download!$R$745,[20]Download!$U$745,[20]Download!$X$745,[20]Download!$AA$745,[20]Download!$AD$745,[20]Download!$AG$745,[20]Download!$AJ$745,[20]Download!$AM$745,[20]Download!$AP$745</definedName>
    <definedName name="ixRange738">[20]Download!$O$746,[20]Download!$R$746,[20]Download!$U$746,[20]Download!$X$746,[20]Download!$AA$746,[20]Download!$AD$746,[20]Download!$AG$746,[20]Download!$AJ$746,[20]Download!$AM$746,[20]Download!$AP$746</definedName>
    <definedName name="ixRange739">[20]Download!$O$747,[20]Download!$R$747,[20]Download!$U$747,[20]Download!$X$747,[20]Download!$AA$747,[20]Download!$AD$747,[20]Download!$AG$747,[20]Download!$AJ$747,[20]Download!$AM$747,[20]Download!$AP$747</definedName>
    <definedName name="ixRange74">[20]Download!$O$82,[20]Download!$R$82,[20]Download!$U$82,[20]Download!$X$82,[20]Download!$AA$82,[20]Download!$AD$82,[20]Download!$AG$82,[20]Download!$AJ$82,[20]Download!$AM$82,[20]Download!$AP$82</definedName>
    <definedName name="ixRange740">[20]Download!$O$748,[20]Download!$R$748,[20]Download!$U$748,[20]Download!$X$748,[20]Download!$AA$748,[20]Download!$AD$748,[20]Download!$AG$748,[20]Download!$AJ$748,[20]Download!$AM$748,[20]Download!$AP$748</definedName>
    <definedName name="ixRange741">[20]Download!$O$749,[20]Download!$R$749,[20]Download!$U$749,[20]Download!$X$749,[20]Download!$AA$749,[20]Download!$AD$749,[20]Download!$AG$749,[20]Download!$AJ$749,[20]Download!$AM$749,[20]Download!$AP$749</definedName>
    <definedName name="ixRange742">[20]Download!$O$750,[20]Download!$R$750,[20]Download!$U$750,[20]Download!$X$750,[20]Download!$AA$750,[20]Download!$AD$750,[20]Download!$AG$750,[20]Download!$AJ$750,[20]Download!$AM$750,[20]Download!$AP$750</definedName>
    <definedName name="ixRange743">[20]Download!$O$751,[20]Download!$R$751,[20]Download!$U$751,[20]Download!$X$751,[20]Download!$AA$751,[20]Download!$AD$751,[20]Download!$AG$751,[20]Download!$AJ$751,[20]Download!$AM$751,[20]Download!$AP$751</definedName>
    <definedName name="ixRange744">[20]Download!$O$752,[20]Download!$R$752,[20]Download!$U$752,[20]Download!$X$752,[20]Download!$AA$752,[20]Download!$AD$752,[20]Download!$AG$752,[20]Download!$AJ$752,[20]Download!$AM$752,[20]Download!$AP$752</definedName>
    <definedName name="ixRange745">[20]Download!$O$753,[20]Download!$R$753,[20]Download!$U$753,[20]Download!$X$753,[20]Download!$AA$753,[20]Download!$AD$753,[20]Download!$AG$753,[20]Download!$AJ$753,[20]Download!$AM$753,[20]Download!$AP$753</definedName>
    <definedName name="ixRange746">[20]Download!$O$754,[20]Download!$R$754,[20]Download!$U$754,[20]Download!$X$754,[20]Download!$AA$754,[20]Download!$AD$754,[20]Download!$AG$754,[20]Download!$AJ$754,[20]Download!$AM$754,[20]Download!$AP$754</definedName>
    <definedName name="ixRange747">[20]Download!$O$755,[20]Download!$R$755,[20]Download!$U$755,[20]Download!$X$755,[20]Download!$AA$755,[20]Download!$AD$755,[20]Download!$AG$755,[20]Download!$AJ$755,[20]Download!$AM$755,[20]Download!$AP$755</definedName>
    <definedName name="ixRange748">[20]Download!$O$756,[20]Download!$R$756,[20]Download!$U$756,[20]Download!$X$756,[20]Download!$AA$756,[20]Download!$AD$756,[20]Download!$AG$756,[20]Download!$AJ$756,[20]Download!$AM$756,[20]Download!$AP$756</definedName>
    <definedName name="ixRange749">[20]Download!$O$757,[20]Download!$R$757,[20]Download!$U$757,[20]Download!$X$757,[20]Download!$AA$757,[20]Download!$AD$757,[20]Download!$AG$757,[20]Download!$AJ$757,[20]Download!$AM$757,[20]Download!$AP$757</definedName>
    <definedName name="ixRange75">[20]Download!$O$83,[20]Download!$R$83,[20]Download!$U$83,[20]Download!$X$83,[20]Download!$AA$83,[20]Download!$AD$83,[20]Download!$AG$83,[20]Download!$AJ$83,[20]Download!$AM$83,[20]Download!$AP$83</definedName>
    <definedName name="ixRange750">[20]Download!$O$758,[20]Download!$R$758,[20]Download!$U$758,[20]Download!$X$758,[20]Download!$AA$758,[20]Download!$AD$758,[20]Download!$AG$758,[20]Download!$AJ$758,[20]Download!$AM$758,[20]Download!$AP$758</definedName>
    <definedName name="ixRange751">[20]Download!$O$759,[20]Download!$R$759,[20]Download!$U$759,[20]Download!$X$759,[20]Download!$AA$759,[20]Download!$AD$759,[20]Download!$AG$759,[20]Download!$AJ$759,[20]Download!$AM$759,[20]Download!$AP$759</definedName>
    <definedName name="ixRange752">[20]Download!$O$760,[20]Download!$R$760,[20]Download!$U$760,[20]Download!$X$760,[20]Download!$AA$760,[20]Download!$AD$760,[20]Download!$AG$760,[20]Download!$AJ$760,[20]Download!$AM$760,[20]Download!$AP$760</definedName>
    <definedName name="ixRange753">[20]Download!$O$761,[20]Download!$R$761,[20]Download!$U$761,[20]Download!$X$761,[20]Download!$AA$761,[20]Download!$AD$761,[20]Download!$AG$761,[20]Download!$AJ$761,[20]Download!$AM$761,[20]Download!$AP$761</definedName>
    <definedName name="ixRange754">[20]Download!$O$762,[20]Download!$R$762,[20]Download!$U$762,[20]Download!$X$762,[20]Download!$AA$762,[20]Download!$AD$762,[20]Download!$AG$762,[20]Download!$AJ$762,[20]Download!$AM$762,[20]Download!$AP$762</definedName>
    <definedName name="ixRange755">[20]Download!$O$763,[20]Download!$R$763,[20]Download!$U$763,[20]Download!$X$763,[20]Download!$AA$763,[20]Download!$AD$763,[20]Download!$AG$763,[20]Download!$AJ$763,[20]Download!$AM$763,[20]Download!$AP$763</definedName>
    <definedName name="ixRange756">[20]Download!$O$764,[20]Download!$R$764,[20]Download!$U$764,[20]Download!$X$764,[20]Download!$AA$764,[20]Download!$AD$764,[20]Download!$AG$764,[20]Download!$AJ$764,[20]Download!$AM$764,[20]Download!$AP$764</definedName>
    <definedName name="ixRange757">[20]Download!$O$765,[20]Download!$R$765,[20]Download!$U$765,[20]Download!$X$765,[20]Download!$AA$765,[20]Download!$AD$765,[20]Download!$AG$765,[20]Download!$AJ$765,[20]Download!$AM$765,[20]Download!$AP$765</definedName>
    <definedName name="ixRange758">[20]Download!$O$766,[20]Download!$R$766,[20]Download!$U$766,[20]Download!$X$766,[20]Download!$AA$766,[20]Download!$AD$766,[20]Download!$AG$766,[20]Download!$AJ$766,[20]Download!$AM$766,[20]Download!$AP$766</definedName>
    <definedName name="ixRange759">[20]Download!$O$767,[20]Download!$R$767,[20]Download!$U$767,[20]Download!$X$767,[20]Download!$AA$767,[20]Download!$AD$767,[20]Download!$AG$767,[20]Download!$AJ$767,[20]Download!$AM$767,[20]Download!$AP$767</definedName>
    <definedName name="ixRange76">[20]Download!$O$84,[20]Download!$R$84,[20]Download!$U$84,[20]Download!$X$84,[20]Download!$AA$84,[20]Download!$AD$84,[20]Download!$AG$84,[20]Download!$AJ$84,[20]Download!$AM$84,[20]Download!$AP$84</definedName>
    <definedName name="ixRange760">[20]Download!$O$768,[20]Download!$R$768,[20]Download!$U$768,[20]Download!$X$768,[20]Download!$AA$768,[20]Download!$AD$768,[20]Download!$AG$768,[20]Download!$AJ$768,[20]Download!$AM$768,[20]Download!$AP$768</definedName>
    <definedName name="ixRange761">[20]Download!$O$769,[20]Download!$R$769,[20]Download!$U$769,[20]Download!$X$769,[20]Download!$AA$769,[20]Download!$AD$769,[20]Download!$AG$769,[20]Download!$AJ$769,[20]Download!$AM$769,[20]Download!$AP$769</definedName>
    <definedName name="ixRange762">[20]Download!$O$770,[20]Download!$R$770,[20]Download!$U$770,[20]Download!$X$770,[20]Download!$AA$770,[20]Download!$AD$770,[20]Download!$AG$770,[20]Download!$AJ$770,[20]Download!$AM$770,[20]Download!$AP$770</definedName>
    <definedName name="ixRange763">[20]Download!$O$771,[20]Download!$R$771,[20]Download!$U$771,[20]Download!$X$771,[20]Download!$AA$771,[20]Download!$AD$771,[20]Download!$AG$771,[20]Download!$AJ$771,[20]Download!$AM$771,[20]Download!$AP$771</definedName>
    <definedName name="ixRange764">[20]Download!$O$772,[20]Download!$R$772,[20]Download!$U$772,[20]Download!$X$772,[20]Download!$AA$772,[20]Download!$AD$772,[20]Download!$AG$772,[20]Download!$AJ$772,[20]Download!$AM$772,[20]Download!$AP$772</definedName>
    <definedName name="ixRange765">[20]Download!$O$773,[20]Download!$R$773,[20]Download!$U$773,[20]Download!$X$773,[20]Download!$AA$773,[20]Download!$AD$773,[20]Download!$AG$773,[20]Download!$AJ$773,[20]Download!$AM$773,[20]Download!$AP$773</definedName>
    <definedName name="ixRange766">[20]Download!$O$774,[20]Download!$R$774,[20]Download!$U$774,[20]Download!$X$774,[20]Download!$AA$774,[20]Download!$AD$774,[20]Download!$AG$774,[20]Download!$AJ$774,[20]Download!$AM$774,[20]Download!$AP$774</definedName>
    <definedName name="ixRange767">[20]Download!$O$775,[20]Download!$R$775,[20]Download!$U$775,[20]Download!$X$775,[20]Download!$AA$775,[20]Download!$AD$775,[20]Download!$AG$775,[20]Download!$AJ$775,[20]Download!$AM$775,[20]Download!$AP$775</definedName>
    <definedName name="ixRange768">[20]Download!$O$776,[20]Download!$R$776,[20]Download!$U$776,[20]Download!$X$776,[20]Download!$AA$776,[20]Download!$AD$776,[20]Download!$AG$776,[20]Download!$AJ$776,[20]Download!$AM$776,[20]Download!$AP$776</definedName>
    <definedName name="ixRange769">[20]Download!$O$777,[20]Download!$R$777,[20]Download!$U$777,[20]Download!$X$777,[20]Download!$AA$777,[20]Download!$AD$777,[20]Download!$AG$777,[20]Download!$AJ$777,[20]Download!$AM$777,[20]Download!$AP$777</definedName>
    <definedName name="ixRange77">[20]Download!$O$85,[20]Download!$R$85,[20]Download!$U$85,[20]Download!$X$85,[20]Download!$AA$85,[20]Download!$AD$85,[20]Download!$AG$85,[20]Download!$AJ$85,[20]Download!$AM$85,[20]Download!$AP$85</definedName>
    <definedName name="ixRange770">[20]Download!$O$778,[20]Download!$R$778,[20]Download!$U$778,[20]Download!$X$778,[20]Download!$AA$778,[20]Download!$AD$778,[20]Download!$AG$778,[20]Download!$AJ$778,[20]Download!$AM$778,[20]Download!$AP$778</definedName>
    <definedName name="ixRange771">[20]Download!$O$779,[20]Download!$R$779,[20]Download!$U$779,[20]Download!$X$779,[20]Download!$AA$779,[20]Download!$AD$779,[20]Download!$AG$779,[20]Download!$AJ$779,[20]Download!$AM$779,[20]Download!$AP$779</definedName>
    <definedName name="ixRange772">[20]Download!$O$780,[20]Download!$R$780,[20]Download!$U$780,[20]Download!$X$780,[20]Download!$AA$780,[20]Download!$AD$780,[20]Download!$AG$780,[20]Download!$AJ$780,[20]Download!$AM$780,[20]Download!$AP$780</definedName>
    <definedName name="ixRange773">[20]Download!$O$781,[20]Download!$R$781,[20]Download!$U$781,[20]Download!$X$781,[20]Download!$AA$781,[20]Download!$AD$781,[20]Download!$AG$781,[20]Download!$AJ$781,[20]Download!$AM$781,[20]Download!$AP$781</definedName>
    <definedName name="ixRange774">[20]Download!$O$782,[20]Download!$R$782,[20]Download!$U$782,[20]Download!$X$782,[20]Download!$AA$782,[20]Download!$AD$782,[20]Download!$AG$782,[20]Download!$AJ$782,[20]Download!$AM$782,[20]Download!$AP$782</definedName>
    <definedName name="ixRange775">[20]Download!$O$783,[20]Download!$R$783,[20]Download!$U$783,[20]Download!$X$783,[20]Download!$AA$783,[20]Download!$AD$783,[20]Download!$AG$783,[20]Download!$AJ$783,[20]Download!$AM$783,[20]Download!$AP$783</definedName>
    <definedName name="ixRange776">[20]Download!$O$784,[20]Download!$R$784,[20]Download!$U$784,[20]Download!$X$784,[20]Download!$AA$784,[20]Download!$AD$784,[20]Download!$AG$784,[20]Download!$AJ$784,[20]Download!$AM$784,[20]Download!$AP$784</definedName>
    <definedName name="ixRange777">[20]Download!$O$785,[20]Download!$R$785,[20]Download!$U$785,[20]Download!$X$785,[20]Download!$AA$785,[20]Download!$AD$785,[20]Download!$AG$785,[20]Download!$AJ$785,[20]Download!$AM$785,[20]Download!$AP$785</definedName>
    <definedName name="ixRange778">[20]Download!$O$786,[20]Download!$R$786,[20]Download!$U$786,[20]Download!$X$786,[20]Download!$AA$786,[20]Download!$AD$786,[20]Download!$AG$786,[20]Download!$AJ$786,[20]Download!$AM$786,[20]Download!$AP$786</definedName>
    <definedName name="ixRange779">[20]Download!$O$787,[20]Download!$R$787,[20]Download!$U$787,[20]Download!$X$787,[20]Download!$AA$787,[20]Download!$AD$787,[20]Download!$AG$787,[20]Download!$AJ$787,[20]Download!$AM$787,[20]Download!$AP$787</definedName>
    <definedName name="ixRange78">[20]Download!$O$86,[20]Download!$R$86,[20]Download!$U$86,[20]Download!$X$86,[20]Download!$AA$86,[20]Download!$AD$86,[20]Download!$AG$86,[20]Download!$AJ$86,[20]Download!$AM$86,[20]Download!$AP$86</definedName>
    <definedName name="ixRange780">[20]Download!$O$788,[20]Download!$R$788,[20]Download!$U$788,[20]Download!$X$788,[20]Download!$AA$788,[20]Download!$AD$788,[20]Download!$AG$788,[20]Download!$AJ$788,[20]Download!$AM$788,[20]Download!$AP$788</definedName>
    <definedName name="ixRange781">[20]Download!$O$789,[20]Download!$R$789,[20]Download!$U$789,[20]Download!$X$789,[20]Download!$AA$789,[20]Download!$AD$789,[20]Download!$AG$789,[20]Download!$AJ$789,[20]Download!$AM$789,[20]Download!$AP$789</definedName>
    <definedName name="ixRange782">[20]Download!$O$790,[20]Download!$R$790,[20]Download!$U$790,[20]Download!$X$790,[20]Download!$AA$790,[20]Download!$AD$790,[20]Download!$AG$790,[20]Download!$AJ$790,[20]Download!$AM$790,[20]Download!$AP$790</definedName>
    <definedName name="ixRange783">[20]Download!$O$791,[20]Download!$R$791,[20]Download!$U$791,[20]Download!$X$791,[20]Download!$AA$791,[20]Download!$AD$791,[20]Download!$AG$791,[20]Download!$AJ$791,[20]Download!$AM$791,[20]Download!$AP$791</definedName>
    <definedName name="ixRange784">[20]Download!$O$792,[20]Download!$R$792,[20]Download!$U$792,[20]Download!$X$792,[20]Download!$AA$792,[20]Download!$AD$792,[20]Download!$AG$792,[20]Download!$AJ$792,[20]Download!$AM$792,[20]Download!$AP$792</definedName>
    <definedName name="ixRange785">[20]Download!$O$793,[20]Download!$R$793,[20]Download!$U$793,[20]Download!$X$793,[20]Download!$AA$793,[20]Download!$AD$793,[20]Download!$AG$793,[20]Download!$AJ$793,[20]Download!$AM$793,[20]Download!$AP$793</definedName>
    <definedName name="ixRange786">[20]Download!$O$794,[20]Download!$R$794,[20]Download!$U$794,[20]Download!$X$794,[20]Download!$AA$794,[20]Download!$AD$794,[20]Download!$AG$794,[20]Download!$AJ$794,[20]Download!$AM$794,[20]Download!$AP$794</definedName>
    <definedName name="ixRange787">[20]Download!$O$795,[20]Download!$R$795,[20]Download!$U$795,[20]Download!$X$795,[20]Download!$AA$795,[20]Download!$AD$795,[20]Download!$AG$795,[20]Download!$AJ$795,[20]Download!$AM$795,[20]Download!$AP$795</definedName>
    <definedName name="ixRange788">[20]Download!$O$796,[20]Download!$R$796,[20]Download!$U$796,[20]Download!$X$796,[20]Download!$AA$796,[20]Download!$AD$796,[20]Download!$AG$796,[20]Download!$AJ$796,[20]Download!$AM$796,[20]Download!$AP$796</definedName>
    <definedName name="ixRange789">[20]Download!$O$797,[20]Download!$R$797,[20]Download!$U$797,[20]Download!$X$797,[20]Download!$AA$797,[20]Download!$AD$797,[20]Download!$AG$797,[20]Download!$AJ$797,[20]Download!$AM$797,[20]Download!$AP$797</definedName>
    <definedName name="ixRange79">[20]Download!$O$87,[20]Download!$R$87,[20]Download!$U$87,[20]Download!$X$87,[20]Download!$AA$87,[20]Download!$AD$87,[20]Download!$AG$87,[20]Download!$AJ$87,[20]Download!$AM$87,[20]Download!$AP$87</definedName>
    <definedName name="ixRange790">[20]Download!$O$798,[20]Download!$R$798,[20]Download!$U$798,[20]Download!$X$798,[20]Download!$AA$798,[20]Download!$AD$798,[20]Download!$AG$798,[20]Download!$AJ$798,[20]Download!$AM$798,[20]Download!$AP$798</definedName>
    <definedName name="ixRange791">[20]Download!$O$799,[20]Download!$R$799,[20]Download!$U$799,[20]Download!$X$799,[20]Download!$AA$799,[20]Download!$AD$799,[20]Download!$AG$799,[20]Download!$AJ$799,[20]Download!$AM$799,[20]Download!$AP$799</definedName>
    <definedName name="ixRange792">[20]Download!$O$800,[20]Download!$R$800,[20]Download!$U$800,[20]Download!$X$800,[20]Download!$AA$800,[20]Download!$AD$800,[20]Download!$AG$800,[20]Download!$AJ$800,[20]Download!$AM$800,[20]Download!$AP$800</definedName>
    <definedName name="ixRange793">[20]Download!$O$801,[20]Download!$R$801,[20]Download!$U$801,[20]Download!$X$801,[20]Download!$AA$801,[20]Download!$AD$801,[20]Download!$AG$801,[20]Download!$AJ$801,[20]Download!$AM$801,[20]Download!$AP$801</definedName>
    <definedName name="ixRange794">[20]Download!$O$802,[20]Download!$R$802,[20]Download!$U$802,[20]Download!$X$802,[20]Download!$AA$802,[20]Download!$AD$802,[20]Download!$AG$802,[20]Download!$AJ$802,[20]Download!$AM$802,[20]Download!$AP$802</definedName>
    <definedName name="ixRange795">[20]Download!$O$803,[20]Download!$R$803,[20]Download!$U$803,[20]Download!$X$803,[20]Download!$AA$803,[20]Download!$AD$803,[20]Download!$AG$803,[20]Download!$AJ$803,[20]Download!$AM$803,[20]Download!$AP$803</definedName>
    <definedName name="ixRange796">[20]Download!$O$804,[20]Download!$R$804,[20]Download!$U$804,[20]Download!$X$804,[20]Download!$AA$804,[20]Download!$AD$804,[20]Download!$AG$804,[20]Download!$AJ$804,[20]Download!$AM$804,[20]Download!$AP$804</definedName>
    <definedName name="ixRange797">[20]Download!$O$805,[20]Download!$R$805,[20]Download!$U$805,[20]Download!$X$805,[20]Download!$AA$805,[20]Download!$AD$805,[20]Download!$AG$805,[20]Download!$AJ$805,[20]Download!$AM$805,[20]Download!$AP$805</definedName>
    <definedName name="ixRange798">[20]Download!$O$806,[20]Download!$R$806,[20]Download!$U$806,[20]Download!$X$806,[20]Download!$AA$806,[20]Download!$AD$806,[20]Download!$AG$806,[20]Download!$AJ$806,[20]Download!$AM$806,[20]Download!$AP$806</definedName>
    <definedName name="ixRange799">[20]Download!$O$807,[20]Download!$R$807,[20]Download!$U$807,[20]Download!$X$807,[20]Download!$AA$807,[20]Download!$AD$807,[20]Download!$AG$807,[20]Download!$AJ$807,[20]Download!$AM$807,[20]Download!$AP$807</definedName>
    <definedName name="ixRange8">#REF!</definedName>
    <definedName name="ixRange80">[20]Download!$O$88,[20]Download!$R$88,[20]Download!$U$88,[20]Download!$X$88,[20]Download!$AA$88,[20]Download!$AD$88,[20]Download!$AG$88,[20]Download!$AJ$88,[20]Download!$AM$88,[20]Download!$AP$88</definedName>
    <definedName name="ixRange800">[20]Download!$O$808,[20]Download!$R$808,[20]Download!$U$808,[20]Download!$X$808,[20]Download!$AA$808,[20]Download!$AD$808,[20]Download!$AG$808,[20]Download!$AJ$808,[20]Download!$AM$808,[20]Download!$AP$808</definedName>
    <definedName name="ixRange801">[20]Download!$O$809,[20]Download!$R$809,[20]Download!$U$809,[20]Download!$X$809,[20]Download!$AA$809,[20]Download!$AD$809,[20]Download!$AG$809,[20]Download!$AJ$809,[20]Download!$AM$809,[20]Download!$AP$809</definedName>
    <definedName name="ixRange802">[20]Download!$O$810,[20]Download!$R$810,[20]Download!$U$810,[20]Download!$X$810,[20]Download!$AA$810,[20]Download!$AD$810,[20]Download!$AG$810,[20]Download!$AJ$810,[20]Download!$AM$810,[20]Download!$AP$810</definedName>
    <definedName name="ixRange803">[20]Download!$O$811,[20]Download!$R$811,[20]Download!$U$811,[20]Download!$X$811,[20]Download!$AA$811,[20]Download!$AD$811,[20]Download!$AG$811,[20]Download!$AJ$811,[20]Download!$AM$811,[20]Download!$AP$811</definedName>
    <definedName name="ixRange804">[20]Download!$O$812,[20]Download!$R$812,[20]Download!$U$812,[20]Download!$X$812,[20]Download!$AA$812,[20]Download!$AD$812,[20]Download!$AG$812,[20]Download!$AJ$812,[20]Download!$AM$812,[20]Download!$AP$812</definedName>
    <definedName name="ixRange805">[20]Download!$O$813,[20]Download!$R$813,[20]Download!$U$813,[20]Download!$X$813,[20]Download!$AA$813,[20]Download!$AD$813,[20]Download!$AG$813,[20]Download!$AJ$813,[20]Download!$AM$813,[20]Download!$AP$813</definedName>
    <definedName name="ixRange806">[20]Download!$O$814,[20]Download!$R$814,[20]Download!$U$814,[20]Download!$X$814,[20]Download!$AA$814,[20]Download!$AD$814,[20]Download!$AG$814,[20]Download!$AJ$814,[20]Download!$AM$814,[20]Download!$AP$814</definedName>
    <definedName name="ixRange807">[20]Download!$O$815,[20]Download!$R$815,[20]Download!$U$815,[20]Download!$X$815,[20]Download!$AA$815,[20]Download!$AD$815,[20]Download!$AG$815,[20]Download!$AJ$815,[20]Download!$AM$815,[20]Download!$AP$815</definedName>
    <definedName name="ixRange808">[20]Download!$O$816,[20]Download!$R$816,[20]Download!$U$816,[20]Download!$X$816,[20]Download!$AA$816,[20]Download!$AD$816,[20]Download!$AG$816,[20]Download!$AJ$816,[20]Download!$AM$816,[20]Download!$AP$816</definedName>
    <definedName name="ixRange809">[20]Download!$O$817,[20]Download!$R$817,[20]Download!$U$817,[20]Download!$X$817,[20]Download!$AA$817,[20]Download!$AD$817,[20]Download!$AG$817,[20]Download!$AJ$817,[20]Download!$AM$817,[20]Download!$AP$817</definedName>
    <definedName name="ixRange81">[20]Download!$O$89,[20]Download!$R$89,[20]Download!$U$89,[20]Download!$X$89,[20]Download!$AA$89,[20]Download!$AD$89,[20]Download!$AG$89,[20]Download!$AJ$89,[20]Download!$AM$89,[20]Download!$AP$89</definedName>
    <definedName name="ixRange810">[20]Download!$O$818,[20]Download!$R$818,[20]Download!$U$818,[20]Download!$X$818,[20]Download!$AA$818,[20]Download!$AD$818,[20]Download!$AG$818,[20]Download!$AJ$818,[20]Download!$AM$818,[20]Download!$AP$818</definedName>
    <definedName name="ixRange811">[20]Download!$O$819,[20]Download!$R$819,[20]Download!$U$819,[20]Download!$X$819,[20]Download!$AA$819,[20]Download!$AD$819,[20]Download!$AG$819,[20]Download!$AJ$819,[20]Download!$AM$819,[20]Download!$AP$819</definedName>
    <definedName name="ixRange812">[20]Download!$O$820,[20]Download!$R$820,[20]Download!$U$820,[20]Download!$X$820,[20]Download!$AA$820,[20]Download!$AD$820,[20]Download!$AG$820,[20]Download!$AJ$820,[20]Download!$AM$820,[20]Download!$AP$820</definedName>
    <definedName name="ixRange813">[20]Download!$O$821,[20]Download!$R$821,[20]Download!$U$821,[20]Download!$X$821,[20]Download!$AA$821,[20]Download!$AD$821,[20]Download!$AG$821,[20]Download!$AJ$821,[20]Download!$AM$821,[20]Download!$AP$821</definedName>
    <definedName name="ixRange814">[20]Download!$O$822,[20]Download!$R$822,[20]Download!$U$822,[20]Download!$X$822,[20]Download!$AA$822,[20]Download!$AD$822,[20]Download!$AG$822,[20]Download!$AJ$822,[20]Download!$AM$822,[20]Download!$AP$822</definedName>
    <definedName name="ixRange815">[20]Download!$O$823,[20]Download!$R$823,[20]Download!$U$823,[20]Download!$X$823,[20]Download!$AA$823,[20]Download!$AD$823,[20]Download!$AG$823,[20]Download!$AJ$823,[20]Download!$AM$823,[20]Download!$AP$823</definedName>
    <definedName name="ixRange816">[20]Download!$O$824,[20]Download!$R$824,[20]Download!$U$824,[20]Download!$X$824,[20]Download!$AA$824,[20]Download!$AD$824,[20]Download!$AG$824,[20]Download!$AJ$824,[20]Download!$AM$824,[20]Download!$AP$824</definedName>
    <definedName name="ixRange817">[20]Download!$O$825,[20]Download!$R$825,[20]Download!$U$825,[20]Download!$X$825,[20]Download!$AA$825,[20]Download!$AD$825,[20]Download!$AG$825,[20]Download!$AJ$825,[20]Download!$AM$825,[20]Download!$AP$825</definedName>
    <definedName name="ixRange818">[20]Download!$O$826,[20]Download!$R$826,[20]Download!$U$826,[20]Download!$X$826,[20]Download!$AA$826,[20]Download!$AD$826,[20]Download!$AG$826,[20]Download!$AJ$826,[20]Download!$AM$826,[20]Download!$AP$826</definedName>
    <definedName name="ixRange819">[20]Download!$O$827,[20]Download!$R$827,[20]Download!$U$827,[20]Download!$X$827,[20]Download!$AA$827,[20]Download!$AD$827,[20]Download!$AG$827,[20]Download!$AJ$827,[20]Download!$AM$827,[20]Download!$AP$827</definedName>
    <definedName name="ixRange82">[20]Download!$O$90,[20]Download!$R$90,[20]Download!$U$90,[20]Download!$X$90,[20]Download!$AA$90,[20]Download!$AD$90,[20]Download!$AG$90,[20]Download!$AJ$90,[20]Download!$AM$90,[20]Download!$AP$90</definedName>
    <definedName name="ixRange820">[20]Download!$O$828,[20]Download!$R$828,[20]Download!$U$828,[20]Download!$X$828,[20]Download!$AA$828,[20]Download!$AD$828,[20]Download!$AG$828,[20]Download!$AJ$828,[20]Download!$AM$828,[20]Download!$AP$828</definedName>
    <definedName name="ixRange821">[20]Download!$O$829,[20]Download!$R$829,[20]Download!$U$829,[20]Download!$X$829,[20]Download!$AA$829,[20]Download!$AD$829,[20]Download!$AG$829,[20]Download!$AJ$829,[20]Download!$AM$829,[20]Download!$AP$829</definedName>
    <definedName name="ixRange822">[20]Download!$O$830,[20]Download!$R$830,[20]Download!$U$830,[20]Download!$X$830,[20]Download!$AA$830,[20]Download!$AD$830,[20]Download!$AG$830,[20]Download!$AJ$830,[20]Download!$AM$830,[20]Download!$AP$830</definedName>
    <definedName name="ixRange823">[20]Download!$O$831,[20]Download!$R$831,[20]Download!$U$831,[20]Download!$X$831,[20]Download!$AA$831,[20]Download!$AD$831,[20]Download!$AG$831,[20]Download!$AJ$831,[20]Download!$AM$831,[20]Download!$AP$831</definedName>
    <definedName name="ixRange824">[20]Download!$O$832,[20]Download!$R$832,[20]Download!$U$832,[20]Download!$X$832,[20]Download!$AA$832,[20]Download!$AD$832,[20]Download!$AG$832,[20]Download!$AJ$832,[20]Download!$AM$832,[20]Download!$AP$832</definedName>
    <definedName name="ixRange825">[20]Download!$O$833,[20]Download!$R$833,[20]Download!$U$833,[20]Download!$X$833,[20]Download!$AA$833,[20]Download!$AD$833,[20]Download!$AG$833,[20]Download!$AJ$833,[20]Download!$AM$833,[20]Download!$AP$833</definedName>
    <definedName name="ixRange826">[20]Download!$O$834,[20]Download!$R$834,[20]Download!$U$834,[20]Download!$X$834,[20]Download!$AA$834,[20]Download!$AD$834,[20]Download!$AG$834,[20]Download!$AJ$834,[20]Download!$AM$834,[20]Download!$AP$834</definedName>
    <definedName name="ixRange827">[20]Download!$O$835,[20]Download!$R$835,[20]Download!$U$835,[20]Download!$X$835,[20]Download!$AA$835,[20]Download!$AD$835,[20]Download!$AG$835,[20]Download!$AJ$835,[20]Download!$AM$835,[20]Download!$AP$835</definedName>
    <definedName name="ixRange828">[20]Download!$O$836,[20]Download!$R$836,[20]Download!$U$836,[20]Download!$X$836,[20]Download!$AA$836,[20]Download!$AD$836,[20]Download!$AG$836,[20]Download!$AJ$836,[20]Download!$AM$836,[20]Download!$AP$836</definedName>
    <definedName name="ixRange829">[20]Download!$O$837,[20]Download!$R$837,[20]Download!$U$837,[20]Download!$X$837,[20]Download!$AA$837,[20]Download!$AD$837,[20]Download!$AG$837,[20]Download!$AJ$837,[20]Download!$AM$837,[20]Download!$AP$837</definedName>
    <definedName name="ixRange83">[20]Download!$O$91,[20]Download!$R$91,[20]Download!$U$91,[20]Download!$X$91,[20]Download!$AA$91,[20]Download!$AD$91,[20]Download!$AG$91,[20]Download!$AJ$91,[20]Download!$AM$91,[20]Download!$AP$91</definedName>
    <definedName name="ixRange830">[20]Download!$O$838,[20]Download!$R$838,[20]Download!$U$838,[20]Download!$X$838,[20]Download!$AA$838,[20]Download!$AD$838,[20]Download!$AG$838,[20]Download!$AJ$838,[20]Download!$AM$838,[20]Download!$AP$838</definedName>
    <definedName name="ixRange831">[20]Download!$O$839,[20]Download!$R$839,[20]Download!$U$839,[20]Download!$X$839,[20]Download!$AA$839,[20]Download!$AD$839,[20]Download!$AG$839,[20]Download!$AJ$839,[20]Download!$AM$839,[20]Download!$AP$839</definedName>
    <definedName name="ixRange832">[20]Download!$O$840,[20]Download!$R$840,[20]Download!$U$840,[20]Download!$X$840,[20]Download!$AA$840,[20]Download!$AD$840,[20]Download!$AG$840,[20]Download!$AJ$840,[20]Download!$AM$840,[20]Download!$AP$840</definedName>
    <definedName name="ixRange833">[20]Download!$O$841,[20]Download!$R$841,[20]Download!$U$841,[20]Download!$X$841,[20]Download!$AA$841,[20]Download!$AD$841,[20]Download!$AG$841,[20]Download!$AJ$841,[20]Download!$AM$841,[20]Download!$AP$841</definedName>
    <definedName name="ixRange834">[20]Download!$O$842,[20]Download!$R$842,[20]Download!$U$842,[20]Download!$X$842,[20]Download!$AA$842,[20]Download!$AD$842,[20]Download!$AG$842,[20]Download!$AJ$842,[20]Download!$AM$842,[20]Download!$AP$842</definedName>
    <definedName name="ixRange835">[20]Download!$O$843,[20]Download!$R$843,[20]Download!$U$843,[20]Download!$X$843,[20]Download!$AA$843,[20]Download!$AD$843,[20]Download!$AG$843,[20]Download!$AJ$843,[20]Download!$AM$843,[20]Download!$AP$843</definedName>
    <definedName name="ixRange836">[20]Download!$O$844,[20]Download!$R$844,[20]Download!$U$844,[20]Download!$X$844,[20]Download!$AA$844,[20]Download!$AD$844,[20]Download!$AG$844,[20]Download!$AJ$844,[20]Download!$AM$844,[20]Download!$AP$844</definedName>
    <definedName name="ixRange837">[20]Download!$O$845,[20]Download!$R$845,[20]Download!$U$845,[20]Download!$X$845,[20]Download!$AA$845,[20]Download!$AD$845,[20]Download!$AG$845,[20]Download!$AJ$845,[20]Download!$AM$845,[20]Download!$AP$845</definedName>
    <definedName name="ixRange838">[20]Download!$O$846,[20]Download!$R$846,[20]Download!$U$846,[20]Download!$X$846,[20]Download!$AA$846,[20]Download!$AD$846,[20]Download!$AG$846,[20]Download!$AJ$846,[20]Download!$AM$846,[20]Download!$AP$846</definedName>
    <definedName name="ixRange839">[20]Download!$O$847,[20]Download!$R$847,[20]Download!$U$847,[20]Download!$X$847,[20]Download!$AA$847,[20]Download!$AD$847,[20]Download!$AG$847,[20]Download!$AJ$847,[20]Download!$AM$847,[20]Download!$AP$847</definedName>
    <definedName name="ixRange84">[20]Download!$O$92,[20]Download!$R$92,[20]Download!$U$92,[20]Download!$X$92,[20]Download!$AA$92,[20]Download!$AD$92,[20]Download!$AG$92,[20]Download!$AJ$92,[20]Download!$AM$92,[20]Download!$AP$92</definedName>
    <definedName name="ixRange840">[20]Download!$O$848,[20]Download!$R$848,[20]Download!$U$848,[20]Download!$X$848,[20]Download!$AA$848,[20]Download!$AD$848,[20]Download!$AG$848,[20]Download!$AJ$848,[20]Download!$AM$848,[20]Download!$AP$848</definedName>
    <definedName name="ixRange841">[20]Download!$O$849,[20]Download!$R$849,[20]Download!$U$849,[20]Download!$X$849,[20]Download!$AA$849,[20]Download!$AD$849,[20]Download!$AG$849,[20]Download!$AJ$849,[20]Download!$AM$849,[20]Download!$AP$849</definedName>
    <definedName name="ixRange842">[20]Download!$O$850,[20]Download!$R$850,[20]Download!$U$850,[20]Download!$X$850,[20]Download!$AA$850,[20]Download!$AD$850,[20]Download!$AG$850,[20]Download!$AJ$850,[20]Download!$AM$850,[20]Download!$AP$850</definedName>
    <definedName name="ixRange843">[20]Download!$O$851,[20]Download!$R$851,[20]Download!$U$851,[20]Download!$X$851,[20]Download!$AA$851,[20]Download!$AD$851,[20]Download!$AG$851,[20]Download!$AJ$851,[20]Download!$AM$851,[20]Download!$AP$851</definedName>
    <definedName name="ixRange844">[20]Download!$O$852,[20]Download!$R$852,[20]Download!$U$852,[20]Download!$X$852,[20]Download!$AA$852,[20]Download!$AD$852,[20]Download!$AG$852,[20]Download!$AJ$852,[20]Download!$AM$852,[20]Download!$AP$852</definedName>
    <definedName name="ixRange845">[20]Download!$O$853,[20]Download!$R$853,[20]Download!$U$853,[20]Download!$X$853,[20]Download!$AA$853,[20]Download!$AD$853,[20]Download!$AG$853,[20]Download!$AJ$853,[20]Download!$AM$853,[20]Download!$AP$853</definedName>
    <definedName name="ixRange846">[20]Download!$O$854,[20]Download!$R$854,[20]Download!$U$854,[20]Download!$X$854,[20]Download!$AA$854,[20]Download!$AD$854,[20]Download!$AG$854,[20]Download!$AJ$854,[20]Download!$AM$854,[20]Download!$AP$854</definedName>
    <definedName name="ixRange847">[20]Download!$O$855,[20]Download!$R$855,[20]Download!$U$855,[20]Download!$X$855,[20]Download!$AA$855,[20]Download!$AD$855,[20]Download!$AG$855,[20]Download!$AJ$855,[20]Download!$AM$855,[20]Download!$AP$855</definedName>
    <definedName name="ixRange848">[20]Download!$O$856,[20]Download!$R$856,[20]Download!$U$856,[20]Download!$X$856,[20]Download!$AA$856,[20]Download!$AD$856,[20]Download!$AG$856,[20]Download!$AJ$856,[20]Download!$AM$856,[20]Download!$AP$856</definedName>
    <definedName name="ixRange849">[20]Download!$O$857,[20]Download!$R$857,[20]Download!$U$857,[20]Download!$X$857,[20]Download!$AA$857,[20]Download!$AD$857,[20]Download!$AG$857,[20]Download!$AJ$857,[20]Download!$AM$857,[20]Download!$AP$857</definedName>
    <definedName name="ixRange85">[20]Download!$O$93,[20]Download!$R$93,[20]Download!$U$93,[20]Download!$X$93,[20]Download!$AA$93,[20]Download!$AD$93,[20]Download!$AG$93,[20]Download!$AJ$93,[20]Download!$AM$93,[20]Download!$AP$93</definedName>
    <definedName name="ixRange850">[20]Download!$O$858,[20]Download!$R$858,[20]Download!$U$858,[20]Download!$X$858,[20]Download!$AA$858,[20]Download!$AD$858,[20]Download!$AG$858,[20]Download!$AJ$858,[20]Download!$AM$858,[20]Download!$AP$858</definedName>
    <definedName name="ixRange851">[20]Download!$O$859,[20]Download!$R$859,[20]Download!$U$859,[20]Download!$X$859,[20]Download!$AA$859,[20]Download!$AD$859,[20]Download!$AG$859,[20]Download!$AJ$859,[20]Download!$AM$859,[20]Download!$AP$859</definedName>
    <definedName name="ixRange852">[20]Download!$O$860,[20]Download!$R$860,[20]Download!$U$860,[20]Download!$X$860,[20]Download!$AA$860,[20]Download!$AD$860,[20]Download!$AG$860,[20]Download!$AJ$860,[20]Download!$AM$860,[20]Download!$AP$860</definedName>
    <definedName name="ixRange853">[20]Download!$O$861,[20]Download!$R$861,[20]Download!$U$861,[20]Download!$X$861,[20]Download!$AA$861,[20]Download!$AD$861,[20]Download!$AG$861,[20]Download!$AJ$861,[20]Download!$AM$861,[20]Download!$AP$861</definedName>
    <definedName name="ixRange854">[20]Download!$O$862,[20]Download!$R$862,[20]Download!$U$862,[20]Download!$X$862,[20]Download!$AA$862,[20]Download!$AD$862,[20]Download!$AG$862,[20]Download!$AJ$862,[20]Download!$AM$862,[20]Download!$AP$862</definedName>
    <definedName name="ixRange855">[20]Download!$O$863,[20]Download!$R$863,[20]Download!$U$863,[20]Download!$X$863,[20]Download!$AA$863,[20]Download!$AD$863,[20]Download!$AG$863,[20]Download!$AJ$863,[20]Download!$AM$863,[20]Download!$AP$863</definedName>
    <definedName name="ixRange856">[20]Download!$O$864,[20]Download!$R$864,[20]Download!$U$864,[20]Download!$X$864,[20]Download!$AA$864,[20]Download!$AD$864,[20]Download!$AG$864,[20]Download!$AJ$864,[20]Download!$AM$864,[20]Download!$AP$864</definedName>
    <definedName name="ixRange857">[20]Download!$O$865,[20]Download!$R$865,[20]Download!$U$865,[20]Download!$X$865,[20]Download!$AA$865,[20]Download!$AD$865,[20]Download!$AG$865,[20]Download!$AJ$865,[20]Download!$AM$865,[20]Download!$AP$865</definedName>
    <definedName name="ixRange858">[20]Download!$O$866,[20]Download!$R$866,[20]Download!$U$866,[20]Download!$X$866,[20]Download!$AA$866,[20]Download!$AD$866,[20]Download!$AG$866,[20]Download!$AJ$866,[20]Download!$AM$866,[20]Download!$AP$866</definedName>
    <definedName name="ixRange859">[20]Download!$O$867,[20]Download!$R$867,[20]Download!$U$867,[20]Download!$X$867,[20]Download!$AA$867,[20]Download!$AD$867,[20]Download!$AG$867,[20]Download!$AJ$867,[20]Download!$AM$867,[20]Download!$AP$867</definedName>
    <definedName name="ixRange86">[20]Download!$O$94,[20]Download!$R$94,[20]Download!$U$94,[20]Download!$X$94,[20]Download!$AA$94,[20]Download!$AD$94,[20]Download!$AG$94,[20]Download!$AJ$94,[20]Download!$AM$94,[20]Download!$AP$94</definedName>
    <definedName name="ixRange860">[20]Download!$O$868,[20]Download!$R$868,[20]Download!$U$868,[20]Download!$X$868,[20]Download!$AA$868,[20]Download!$AD$868,[20]Download!$AG$868,[20]Download!$AJ$868,[20]Download!$AM$868,[20]Download!$AP$868</definedName>
    <definedName name="ixRange861">[20]Download!$O$869,[20]Download!$R$869,[20]Download!$U$869,[20]Download!$X$869,[20]Download!$AA$869,[20]Download!$AD$869,[20]Download!$AG$869,[20]Download!$AJ$869,[20]Download!$AM$869,[20]Download!$AP$869</definedName>
    <definedName name="ixRange862">[20]Download!$O$870,[20]Download!$R$870,[20]Download!$U$870,[20]Download!$X$870,[20]Download!$AA$870,[20]Download!$AD$870,[20]Download!$AG$870,[20]Download!$AJ$870,[20]Download!$AM$870,[20]Download!$AP$870</definedName>
    <definedName name="ixRange863">[20]Download!$O$871,[20]Download!$R$871,[20]Download!$U$871,[20]Download!$X$871,[20]Download!$AA$871,[20]Download!$AD$871,[20]Download!$AG$871,[20]Download!$AJ$871,[20]Download!$AM$871,[20]Download!$AP$871</definedName>
    <definedName name="ixRange864">[20]Download!$O$872,[20]Download!$R$872,[20]Download!$U$872,[20]Download!$X$872,[20]Download!$AA$872,[20]Download!$AD$872,[20]Download!$AG$872,[20]Download!$AJ$872,[20]Download!$AM$872,[20]Download!$AP$872</definedName>
    <definedName name="ixRange865">[20]Download!$O$873,[20]Download!$R$873,[20]Download!$U$873,[20]Download!$X$873,[20]Download!$AA$873,[20]Download!$AD$873,[20]Download!$AG$873,[20]Download!$AJ$873,[20]Download!$AM$873,[20]Download!$AP$873</definedName>
    <definedName name="ixRange866">[20]Download!$O$874,[20]Download!$R$874,[20]Download!$U$874,[20]Download!$X$874,[20]Download!$AA$874,[20]Download!$AD$874,[20]Download!$AG$874,[20]Download!$AJ$874,[20]Download!$AM$874,[20]Download!$AP$874</definedName>
    <definedName name="ixRange867">[20]Download!$O$875,[20]Download!$R$875,[20]Download!$U$875,[20]Download!$X$875,[20]Download!$AA$875,[20]Download!$AD$875,[20]Download!$AG$875,[20]Download!$AJ$875,[20]Download!$AM$875,[20]Download!$AP$875</definedName>
    <definedName name="ixRange868">[20]Download!$O$876,[20]Download!$R$876,[20]Download!$U$876,[20]Download!$X$876,[20]Download!$AA$876,[20]Download!$AD$876,[20]Download!$AG$876,[20]Download!$AJ$876,[20]Download!$AM$876,[20]Download!$AP$876</definedName>
    <definedName name="ixRange869">[20]Download!$O$877,[20]Download!$R$877,[20]Download!$U$877,[20]Download!$X$877,[20]Download!$AA$877,[20]Download!$AD$877,[20]Download!$AG$877,[20]Download!$AJ$877,[20]Download!$AM$877,[20]Download!$AP$877</definedName>
    <definedName name="ixRange87">[20]Download!$O$95,[20]Download!$R$95,[20]Download!$U$95,[20]Download!$X$95,[20]Download!$AA$95,[20]Download!$AD$95,[20]Download!$AG$95,[20]Download!$AJ$95,[20]Download!$AM$95,[20]Download!$AP$95</definedName>
    <definedName name="ixRange870">[20]Download!$O$878,[20]Download!$R$878,[20]Download!$U$878,[20]Download!$X$878,[20]Download!$AA$878,[20]Download!$AD$878,[20]Download!$AG$878,[20]Download!$AJ$878,[20]Download!$AM$878,[20]Download!$AP$878</definedName>
    <definedName name="ixRange871">[20]Download!$O$879,[20]Download!$R$879,[20]Download!$U$879,[20]Download!$X$879,[20]Download!$AA$879,[20]Download!$AD$879,[20]Download!$AG$879,[20]Download!$AJ$879,[20]Download!$AM$879,[20]Download!$AP$879</definedName>
    <definedName name="ixRange872">[20]Download!$O$880,[20]Download!$R$880,[20]Download!$U$880,[20]Download!$X$880,[20]Download!$AA$880,[20]Download!$AD$880,[20]Download!$AG$880,[20]Download!$AJ$880,[20]Download!$AM$880,[20]Download!$AP$880</definedName>
    <definedName name="ixRange873">[20]Download!$O$881,[20]Download!$R$881,[20]Download!$U$881,[20]Download!$X$881,[20]Download!$AA$881,[20]Download!$AD$881,[20]Download!$AG$881,[20]Download!$AJ$881,[20]Download!$AM$881,[20]Download!$AP$881</definedName>
    <definedName name="ixRange874">[20]Download!$O$882,[20]Download!$R$882,[20]Download!$U$882,[20]Download!$X$882,[20]Download!$AA$882,[20]Download!$AD$882,[20]Download!$AG$882,[20]Download!$AJ$882,[20]Download!$AM$882,[20]Download!$AP$882</definedName>
    <definedName name="ixRange875">[20]Download!$O$883,[20]Download!$R$883,[20]Download!$U$883,[20]Download!$X$883,[20]Download!$AA$883,[20]Download!$AD$883,[20]Download!$AG$883,[20]Download!$AJ$883,[20]Download!$AM$883,[20]Download!$AP$883</definedName>
    <definedName name="ixRange876">[20]Download!$O$884,[20]Download!$R$884,[20]Download!$U$884,[20]Download!$X$884,[20]Download!$AA$884,[20]Download!$AD$884,[20]Download!$AG$884,[20]Download!$AJ$884,[20]Download!$AM$884,[20]Download!$AP$884</definedName>
    <definedName name="ixRange877">[20]Download!$O$885,[20]Download!$R$885,[20]Download!$U$885,[20]Download!$X$885,[20]Download!$AA$885,[20]Download!$AD$885,[20]Download!$AG$885,[20]Download!$AJ$885,[20]Download!$AM$885,[20]Download!$AP$885</definedName>
    <definedName name="ixRange878">[20]Download!$O$886,[20]Download!$R$886,[20]Download!$U$886,[20]Download!$X$886,[20]Download!$AA$886,[20]Download!$AD$886,[20]Download!$AG$886,[20]Download!$AJ$886,[20]Download!$AM$886,[20]Download!$AP$886</definedName>
    <definedName name="ixRange879">[20]Download!$O$887,[20]Download!$R$887,[20]Download!$U$887,[20]Download!$X$887,[20]Download!$AA$887,[20]Download!$AD$887,[20]Download!$AG$887,[20]Download!$AJ$887,[20]Download!$AM$887,[20]Download!$AP$887</definedName>
    <definedName name="ixRange88">[20]Download!$O$96,[20]Download!$R$96,[20]Download!$U$96,[20]Download!$X$96,[20]Download!$AA$96,[20]Download!$AD$96,[20]Download!$AG$96,[20]Download!$AJ$96,[20]Download!$AM$96,[20]Download!$AP$96</definedName>
    <definedName name="ixRange880">[20]Download!$O$888,[20]Download!$R$888,[20]Download!$U$888,[20]Download!$X$888,[20]Download!$AA$888,[20]Download!$AD$888,[20]Download!$AG$888,[20]Download!$AJ$888,[20]Download!$AM$888,[20]Download!$AP$888</definedName>
    <definedName name="ixRange881">[20]Download!$O$889,[20]Download!$R$889,[20]Download!$U$889,[20]Download!$X$889,[20]Download!$AA$889,[20]Download!$AD$889,[20]Download!$AG$889,[20]Download!$AJ$889,[20]Download!$AM$889,[20]Download!$AP$889</definedName>
    <definedName name="ixRange882">[20]Download!$P$8,[20]Download!$S$8,[20]Download!$V$8,[20]Download!$Y$8,[20]Download!$AB$8,[20]Download!$AE$8,[20]Download!$AH$8,[20]Download!$AK$8,[20]Download!$AN$8,[20]Download!$AQ$8</definedName>
    <definedName name="ixRange883">[20]Download!$P$9,[20]Download!$S$9,[20]Download!$V$9,[20]Download!$Y$9,[20]Download!$AB$9,[20]Download!$AE$9,[20]Download!$AH$9,[20]Download!$AK$9,[20]Download!$AN$9,[20]Download!$AQ$9</definedName>
    <definedName name="ixRange884">[20]Download!$P$10,[20]Download!$S$10,[20]Download!$V$10,[20]Download!$Y$10,[20]Download!$AB$10,[20]Download!$AE$10,[20]Download!$AH$10,[20]Download!$AK$10,[20]Download!$AN$10,[20]Download!$AQ$10</definedName>
    <definedName name="ixRange885">[20]Download!$P$11,[20]Download!$S$11,[20]Download!$V$11,[20]Download!$Y$11,[20]Download!$AB$11,[20]Download!$AE$11,[20]Download!$AH$11,[20]Download!$AK$11,[20]Download!$AN$11,[20]Download!$AQ$11</definedName>
    <definedName name="ixRange886">[20]Download!$P$12,[20]Download!$S$12,[20]Download!$V$12,[20]Download!$Y$12,[20]Download!$AB$12,[20]Download!$AE$12,[20]Download!$AH$12,[20]Download!$AK$12,[20]Download!$AN$12,[20]Download!$AQ$12</definedName>
    <definedName name="ixRange887">[20]Download!$P$13,[20]Download!$S$13,[20]Download!$V$13,[20]Download!$Y$13,[20]Download!$AB$13,[20]Download!$AE$13,[20]Download!$AH$13,[20]Download!$AK$13,[20]Download!$AN$13,[20]Download!$AQ$13</definedName>
    <definedName name="ixRange888">[20]Download!$P$14,[20]Download!$S$14,[20]Download!$V$14,[20]Download!$Y$14,[20]Download!$AB$14,[20]Download!$AE$14,[20]Download!$AH$14,[20]Download!$AK$14,[20]Download!$AN$14,[20]Download!$AQ$14</definedName>
    <definedName name="ixRange889">[20]Download!$P$15,[20]Download!$S$15,[20]Download!$V$15,[20]Download!$Y$15,[20]Download!$AB$15,[20]Download!$AE$15,[20]Download!$AH$15,[20]Download!$AK$15,[20]Download!$AN$15,[20]Download!$AQ$15</definedName>
    <definedName name="ixRange89">[20]Download!$O$97,[20]Download!$R$97,[20]Download!$U$97,[20]Download!$X$97,[20]Download!$AA$97,[20]Download!$AD$97,[20]Download!$AG$97,[20]Download!$AJ$97,[20]Download!$AM$97,[20]Download!$AP$97</definedName>
    <definedName name="ixRange890">[20]Download!$P$16,[20]Download!$S$16,[20]Download!$V$16,[20]Download!$Y$16,[20]Download!$AB$16,[20]Download!$AE$16,[20]Download!$AH$16,[20]Download!$AK$16,[20]Download!$AN$16,[20]Download!$AQ$16</definedName>
    <definedName name="ixRange891">[20]Download!$P$17,[20]Download!$S$17,[20]Download!$V$17,[20]Download!$Y$17,[20]Download!$AB$17,[20]Download!$AE$17,[20]Download!$AH$17,[20]Download!$AK$17,[20]Download!$AN$17,[20]Download!$AQ$17</definedName>
    <definedName name="ixRange892">[20]Download!$P$18,[20]Download!$S$18,[20]Download!$V$18,[20]Download!$Y$18,[20]Download!$AB$18,[20]Download!$AE$18,[20]Download!$AH$18,[20]Download!$AK$18,[20]Download!$AN$18,[20]Download!$AQ$18</definedName>
    <definedName name="ixRange893">[20]Download!$P$19,[20]Download!$S$19,[20]Download!$V$19,[20]Download!$Y$19,[20]Download!$AB$19,[20]Download!$AE$19,[20]Download!$AH$19,[20]Download!$AK$19,[20]Download!$AN$19,[20]Download!$AQ$19</definedName>
    <definedName name="ixRange894">[20]Download!$P$20,[20]Download!$S$20,[20]Download!$V$20,[20]Download!$Y$20,[20]Download!$AB$20,[20]Download!$AE$20,[20]Download!$AH$20,[20]Download!$AK$20,[20]Download!$AN$20,[20]Download!$AQ$20</definedName>
    <definedName name="ixRange895">[20]Download!$P$21,[20]Download!$S$21,[20]Download!$V$21,[20]Download!$Y$21,[20]Download!$AB$21,[20]Download!$AE$21,[20]Download!$AH$21,[20]Download!$AK$21,[20]Download!$AN$21,[20]Download!$AQ$21</definedName>
    <definedName name="ixRange896">[20]Download!$P$22,[20]Download!$S$22,[20]Download!$V$22,[20]Download!$Y$22,[20]Download!$AB$22,[20]Download!$AE$22,[20]Download!$AH$22,[20]Download!$AK$22,[20]Download!$AN$22,[20]Download!$AQ$22</definedName>
    <definedName name="ixRange897">[20]Download!$P$23,[20]Download!$S$23,[20]Download!$V$23,[20]Download!$Y$23,[20]Download!$AB$23,[20]Download!$AE$23,[20]Download!$AH$23,[20]Download!$AK$23,[20]Download!$AN$23,[20]Download!$AQ$23</definedName>
    <definedName name="ixRange898">[20]Download!$P$24,[20]Download!$S$24,[20]Download!$V$24,[20]Download!$Y$24,[20]Download!$AB$24,[20]Download!$AE$24,[20]Download!$AH$24,[20]Download!$AK$24,[20]Download!$AN$24,[20]Download!$AQ$24</definedName>
    <definedName name="ixRange899">[20]Download!$P$25,[20]Download!$S$25,[20]Download!$V$25,[20]Download!$Y$25,[20]Download!$AB$25,[20]Download!$AE$25,[20]Download!$AH$25,[20]Download!$AK$25,[20]Download!$AN$25,[20]Download!$AQ$25</definedName>
    <definedName name="ixRange9">#REF!</definedName>
    <definedName name="ixRange90">[20]Download!$O$98,[20]Download!$R$98,[20]Download!$U$98,[20]Download!$X$98,[20]Download!$AA$98,[20]Download!$AD$98,[20]Download!$AG$98,[20]Download!$AJ$98,[20]Download!$AM$98,[20]Download!$AP$98</definedName>
    <definedName name="ixRange900">[20]Download!$P$26,[20]Download!$S$26,[20]Download!$V$26,[20]Download!$Y$26,[20]Download!$AB$26,[20]Download!$AE$26,[20]Download!$AH$26,[20]Download!$AK$26,[20]Download!$AN$26,[20]Download!$AQ$26</definedName>
    <definedName name="ixRange901">[20]Download!$P$27,[20]Download!$S$27,[20]Download!$V$27,[20]Download!$Y$27,[20]Download!$AB$27,[20]Download!$AE$27,[20]Download!$AH$27,[20]Download!$AK$27,[20]Download!$AN$27,[20]Download!$AQ$27</definedName>
    <definedName name="ixRange902">[20]Download!$P$28,[20]Download!$S$28,[20]Download!$V$28,[20]Download!$Y$28,[20]Download!$AB$28,[20]Download!$AE$28,[20]Download!$AH$28,[20]Download!$AK$28,[20]Download!$AN$28,[20]Download!$AQ$28</definedName>
    <definedName name="ixRange903">[20]Download!$P$29,[20]Download!$S$29,[20]Download!$V$29,[20]Download!$Y$29,[20]Download!$AB$29,[20]Download!$AE$29,[20]Download!$AH$29,[20]Download!$AK$29,[20]Download!$AN$29,[20]Download!$AQ$29</definedName>
    <definedName name="ixRange904">[20]Download!$P$30,[20]Download!$S$30,[20]Download!$V$30,[20]Download!$Y$30,[20]Download!$AB$30,[20]Download!$AE$30,[20]Download!$AH$30,[20]Download!$AK$30,[20]Download!$AN$30,[20]Download!$AQ$30</definedName>
    <definedName name="ixRange905">[20]Download!$P$31,[20]Download!$S$31,[20]Download!$V$31,[20]Download!$Y$31,[20]Download!$AB$31,[20]Download!$AE$31,[20]Download!$AH$31,[20]Download!$AK$31,[20]Download!$AN$31,[20]Download!$AQ$31</definedName>
    <definedName name="ixRange906">[20]Download!$P$32,[20]Download!$S$32,[20]Download!$V$32,[20]Download!$Y$32,[20]Download!$AB$32,[20]Download!$AE$32,[20]Download!$AH$32,[20]Download!$AK$32,[20]Download!$AN$32,[20]Download!$AQ$32</definedName>
    <definedName name="ixRange907">[20]Download!$P$33,[20]Download!$S$33,[20]Download!$V$33,[20]Download!$Y$33,[20]Download!$AB$33,[20]Download!$AE$33,[20]Download!$AH$33,[20]Download!$AK$33,[20]Download!$AN$33,[20]Download!$AQ$33</definedName>
    <definedName name="ixRange908">[20]Download!$P$34,[20]Download!$S$34,[20]Download!$V$34,[20]Download!$Y$34,[20]Download!$AB$34,[20]Download!$AE$34,[20]Download!$AH$34,[20]Download!$AK$34,[20]Download!$AN$34,[20]Download!$AQ$34</definedName>
    <definedName name="ixRange909">[20]Download!$P$35,[20]Download!$S$35,[20]Download!$V$35,[20]Download!$Y$35,[20]Download!$AB$35,[20]Download!$AE$35,[20]Download!$AH$35,[20]Download!$AK$35,[20]Download!$AN$35,[20]Download!$AQ$35</definedName>
    <definedName name="ixRange91">[20]Download!$O$99,[20]Download!$R$99,[20]Download!$U$99,[20]Download!$X$99,[20]Download!$AA$99,[20]Download!$AD$99,[20]Download!$AG$99,[20]Download!$AJ$99,[20]Download!$AM$99,[20]Download!$AP$99</definedName>
    <definedName name="ixRange910">[20]Download!$P$36,[20]Download!$S$36,[20]Download!$V$36,[20]Download!$Y$36,[20]Download!$AB$36,[20]Download!$AE$36,[20]Download!$AH$36,[20]Download!$AK$36,[20]Download!$AN$36,[20]Download!$AQ$36</definedName>
    <definedName name="ixRange911">[20]Download!$P$37,[20]Download!$S$37,[20]Download!$V$37,[20]Download!$Y$37,[20]Download!$AB$37,[20]Download!$AE$37,[20]Download!$AH$37,[20]Download!$AK$37,[20]Download!$AN$37,[20]Download!$AQ$37</definedName>
    <definedName name="ixRange912">[20]Download!$P$38,[20]Download!$S$38,[20]Download!$V$38,[20]Download!$Y$38,[20]Download!$AB$38,[20]Download!$AE$38,[20]Download!$AH$38,[20]Download!$AK$38,[20]Download!$AN$38,[20]Download!$AQ$38</definedName>
    <definedName name="ixRange913">[20]Download!$P$39,[20]Download!$S$39,[20]Download!$V$39,[20]Download!$Y$39,[20]Download!$AB$39,[20]Download!$AE$39,[20]Download!$AH$39,[20]Download!$AK$39,[20]Download!$AN$39,[20]Download!$AQ$39</definedName>
    <definedName name="ixRange914">[20]Download!$P$40,[20]Download!$S$40,[20]Download!$V$40,[20]Download!$Y$40,[20]Download!$AB$40,[20]Download!$AE$40,[20]Download!$AH$40,[20]Download!$AK$40,[20]Download!$AN$40,[20]Download!$AQ$40</definedName>
    <definedName name="ixRange915">[20]Download!$P$41,[20]Download!$S$41,[20]Download!$V$41,[20]Download!$Y$41,[20]Download!$AB$41,[20]Download!$AE$41,[20]Download!$AH$41,[20]Download!$AK$41,[20]Download!$AN$41,[20]Download!$AQ$41</definedName>
    <definedName name="ixRange916">[20]Download!$P$42,[20]Download!$S$42,[20]Download!$V$42,[20]Download!$Y$42,[20]Download!$AB$42,[20]Download!$AE$42,[20]Download!$AH$42,[20]Download!$AK$42,[20]Download!$AN$42,[20]Download!$AQ$42</definedName>
    <definedName name="ixRange917">[20]Download!$P$43,[20]Download!$S$43,[20]Download!$V$43,[20]Download!$Y$43,[20]Download!$AB$43,[20]Download!$AE$43,[20]Download!$AH$43,[20]Download!$AK$43,[20]Download!$AN$43,[20]Download!$AQ$43</definedName>
    <definedName name="ixRange918">[20]Download!$P$44,[20]Download!$S$44,[20]Download!$V$44,[20]Download!$Y$44,[20]Download!$AB$44,[20]Download!$AE$44,[20]Download!$AH$44,[20]Download!$AK$44,[20]Download!$AN$44,[20]Download!$AQ$44</definedName>
    <definedName name="ixRange919">[20]Download!$P$45,[20]Download!$S$45,[20]Download!$V$45,[20]Download!$Y$45,[20]Download!$AB$45,[20]Download!$AE$45,[20]Download!$AH$45,[20]Download!$AK$45,[20]Download!$AN$45,[20]Download!$AQ$45</definedName>
    <definedName name="ixRange92">[20]Download!$O$100,[20]Download!$R$100,[20]Download!$U$100,[20]Download!$X$100,[20]Download!$AA$100,[20]Download!$AD$100,[20]Download!$AG$100,[20]Download!$AJ$100,[20]Download!$AM$100,[20]Download!$AP$100</definedName>
    <definedName name="ixRange920">[20]Download!$P$46,[20]Download!$S$46,[20]Download!$V$46,[20]Download!$Y$46,[20]Download!$AB$46,[20]Download!$AE$46,[20]Download!$AH$46,[20]Download!$AK$46,[20]Download!$AN$46,[20]Download!$AQ$46</definedName>
    <definedName name="ixRange921">[20]Download!$P$47,[20]Download!$S$47,[20]Download!$V$47,[20]Download!$Y$47,[20]Download!$AB$47,[20]Download!$AE$47,[20]Download!$AH$47,[20]Download!$AK$47,[20]Download!$AN$47,[20]Download!$AQ$47</definedName>
    <definedName name="ixRange922">[20]Download!$P$48,[20]Download!$S$48,[20]Download!$V$48,[20]Download!$Y$48,[20]Download!$AB$48,[20]Download!$AE$48,[20]Download!$AH$48,[20]Download!$AK$48,[20]Download!$AN$48,[20]Download!$AQ$48</definedName>
    <definedName name="ixRange923">[20]Download!$P$49,[20]Download!$S$49,[20]Download!$V$49,[20]Download!$Y$49,[20]Download!$AB$49,[20]Download!$AE$49,[20]Download!$AH$49,[20]Download!$AK$49,[20]Download!$AN$49,[20]Download!$AQ$49</definedName>
    <definedName name="ixRange924">[20]Download!$P$50,[20]Download!$S$50,[20]Download!$V$50,[20]Download!$Y$50,[20]Download!$AB$50,[20]Download!$AE$50,[20]Download!$AH$50,[20]Download!$AK$50,[20]Download!$AN$50,[20]Download!$AQ$50</definedName>
    <definedName name="ixRange925">[20]Download!$P$51,[20]Download!$S$51,[20]Download!$V$51,[20]Download!$Y$51,[20]Download!$AB$51,[20]Download!$AE$51,[20]Download!$AH$51,[20]Download!$AK$51,[20]Download!$AN$51,[20]Download!$AQ$51</definedName>
    <definedName name="ixRange926">[20]Download!$P$52,[20]Download!$S$52,[20]Download!$V$52,[20]Download!$Y$52,[20]Download!$AB$52,[20]Download!$AE$52,[20]Download!$AH$52,[20]Download!$AK$52,[20]Download!$AN$52,[20]Download!$AQ$52</definedName>
    <definedName name="ixRange927">[20]Download!$P$53,[20]Download!$S$53,[20]Download!$V$53,[20]Download!$Y$53,[20]Download!$AB$53,[20]Download!$AE$53,[20]Download!$AH$53,[20]Download!$AK$53,[20]Download!$AN$53,[20]Download!$AQ$53</definedName>
    <definedName name="ixRange928">[20]Download!$P$54,[20]Download!$S$54,[20]Download!$V$54,[20]Download!$Y$54,[20]Download!$AB$54,[20]Download!$AE$54,[20]Download!$AH$54,[20]Download!$AK$54,[20]Download!$AN$54,[20]Download!$AQ$54</definedName>
    <definedName name="ixRange929">[20]Download!$P$55,[20]Download!$S$55,[20]Download!$V$55,[20]Download!$Y$55,[20]Download!$AB$55,[20]Download!$AE$55,[20]Download!$AH$55,[20]Download!$AK$55,[20]Download!$AN$55,[20]Download!$AQ$55</definedName>
    <definedName name="ixRange93">[20]Download!$O$101,[20]Download!$R$101,[20]Download!$U$101,[20]Download!$X$101,[20]Download!$AA$101,[20]Download!$AD$101,[20]Download!$AG$101,[20]Download!$AJ$101,[20]Download!$AM$101,[20]Download!$AP$101</definedName>
    <definedName name="ixRange930">[20]Download!$P$56,[20]Download!$S$56,[20]Download!$V$56,[20]Download!$Y$56,[20]Download!$AB$56,[20]Download!$AE$56,[20]Download!$AH$56,[20]Download!$AK$56,[20]Download!$AN$56,[20]Download!$AQ$56</definedName>
    <definedName name="ixRange931">[20]Download!$P$57,[20]Download!$S$57,[20]Download!$V$57,[20]Download!$Y$57,[20]Download!$AB$57,[20]Download!$AE$57,[20]Download!$AH$57,[20]Download!$AK$57,[20]Download!$AN$57,[20]Download!$AQ$57</definedName>
    <definedName name="ixRange932">[20]Download!$P$58,[20]Download!$S$58,[20]Download!$V$58,[20]Download!$Y$58,[20]Download!$AB$58,[20]Download!$AE$58,[20]Download!$AH$58,[20]Download!$AK$58,[20]Download!$AN$58,[20]Download!$AQ$58</definedName>
    <definedName name="ixRange933">[20]Download!$P$59,[20]Download!$S$59,[20]Download!$V$59,[20]Download!$Y$59,[20]Download!$AB$59,[20]Download!$AE$59,[20]Download!$AH$59,[20]Download!$AK$59,[20]Download!$AN$59,[20]Download!$AQ$59</definedName>
    <definedName name="ixRange934">[20]Download!$P$60,[20]Download!$S$60,[20]Download!$V$60,[20]Download!$Y$60,[20]Download!$AB$60,[20]Download!$AE$60,[20]Download!$AH$60,[20]Download!$AK$60,[20]Download!$AN$60,[20]Download!$AQ$60</definedName>
    <definedName name="ixRange935">[20]Download!$P$61,[20]Download!$S$61,[20]Download!$V$61,[20]Download!$Y$61,[20]Download!$AB$61,[20]Download!$AE$61,[20]Download!$AH$61,[20]Download!$AK$61,[20]Download!$AN$61,[20]Download!$AQ$61</definedName>
    <definedName name="ixRange936">[20]Download!$P$62,[20]Download!$S$62,[20]Download!$V$62,[20]Download!$Y$62,[20]Download!$AB$62,[20]Download!$AE$62,[20]Download!$AH$62,[20]Download!$AK$62,[20]Download!$AN$62,[20]Download!$AQ$62</definedName>
    <definedName name="ixRange937">[20]Download!$P$63,[20]Download!$S$63,[20]Download!$V$63,[20]Download!$Y$63,[20]Download!$AB$63,[20]Download!$AE$63,[20]Download!$AH$63,[20]Download!$AK$63,[20]Download!$AN$63,[20]Download!$AQ$63</definedName>
    <definedName name="ixRange938">[20]Download!$P$64,[20]Download!$S$64,[20]Download!$V$64,[20]Download!$Y$64,[20]Download!$AB$64,[20]Download!$AE$64,[20]Download!$AH$64,[20]Download!$AK$64,[20]Download!$AN$64,[20]Download!$AQ$64</definedName>
    <definedName name="ixRange939">[20]Download!$P$65,[20]Download!$S$65,[20]Download!$V$65,[20]Download!$Y$65,[20]Download!$AB$65,[20]Download!$AE$65,[20]Download!$AH$65,[20]Download!$AK$65,[20]Download!$AN$65,[20]Download!$AQ$65</definedName>
    <definedName name="ixRange94">[20]Download!$O$102,[20]Download!$R$102,[20]Download!$U$102,[20]Download!$X$102,[20]Download!$AA$102,[20]Download!$AD$102,[20]Download!$AG$102,[20]Download!$AJ$102,[20]Download!$AM$102,[20]Download!$AP$102</definedName>
    <definedName name="ixRange940">[20]Download!$P$66,[20]Download!$S$66,[20]Download!$V$66,[20]Download!$Y$66,[20]Download!$AB$66,[20]Download!$AE$66,[20]Download!$AH$66,[20]Download!$AK$66,[20]Download!$AN$66,[20]Download!$AQ$66</definedName>
    <definedName name="ixRange941">[20]Download!$P$67,[20]Download!$S$67,[20]Download!$V$67,[20]Download!$Y$67,[20]Download!$AB$67,[20]Download!$AE$67,[20]Download!$AH$67,[20]Download!$AK$67,[20]Download!$AN$67,[20]Download!$AQ$67</definedName>
    <definedName name="ixRange942">[20]Download!$P$68,[20]Download!$S$68,[20]Download!$V$68,[20]Download!$Y$68,[20]Download!$AB$68,[20]Download!$AE$68,[20]Download!$AH$68,[20]Download!$AK$68,[20]Download!$AN$68,[20]Download!$AQ$68</definedName>
    <definedName name="ixRange943">[20]Download!$P$69,[20]Download!$S$69,[20]Download!$V$69,[20]Download!$Y$69,[20]Download!$AB$69,[20]Download!$AE$69,[20]Download!$AH$69,[20]Download!$AK$69,[20]Download!$AN$69,[20]Download!$AQ$69</definedName>
    <definedName name="ixRange944">[20]Download!$P$70,[20]Download!$S$70,[20]Download!$V$70,[20]Download!$Y$70,[20]Download!$AB$70,[20]Download!$AE$70,[20]Download!$AH$70,[20]Download!$AK$70,[20]Download!$AN$70,[20]Download!$AQ$70</definedName>
    <definedName name="ixRange945">[20]Download!$P$71,[20]Download!$S$71,[20]Download!$V$71,[20]Download!$Y$71,[20]Download!$AB$71,[20]Download!$AE$71,[20]Download!$AH$71,[20]Download!$AK$71,[20]Download!$AN$71,[20]Download!$AQ$71</definedName>
    <definedName name="ixRange946">[20]Download!$P$72,[20]Download!$S$72,[20]Download!$V$72,[20]Download!$Y$72,[20]Download!$AB$72,[20]Download!$AE$72,[20]Download!$AH$72,[20]Download!$AK$72,[20]Download!$AN$72,[20]Download!$AQ$72</definedName>
    <definedName name="ixRange947">[20]Download!$P$73,[20]Download!$S$73,[20]Download!$V$73,[20]Download!$Y$73,[20]Download!$AB$73,[20]Download!$AE$73,[20]Download!$AH$73,[20]Download!$AK$73,[20]Download!$AN$73,[20]Download!$AQ$73</definedName>
    <definedName name="ixRange948">[20]Download!$P$74,[20]Download!$S$74,[20]Download!$V$74,[20]Download!$Y$74,[20]Download!$AB$74,[20]Download!$AE$74,[20]Download!$AH$74,[20]Download!$AK$74,[20]Download!$AN$74,[20]Download!$AQ$74</definedName>
    <definedName name="ixRange949">[20]Download!$P$75,[20]Download!$S$75,[20]Download!$V$75,[20]Download!$Y$75,[20]Download!$AB$75,[20]Download!$AE$75,[20]Download!$AH$75,[20]Download!$AK$75,[20]Download!$AN$75,[20]Download!$AQ$75</definedName>
    <definedName name="ixRange95">[20]Download!$O$103,[20]Download!$R$103,[20]Download!$U$103,[20]Download!$X$103,[20]Download!$AA$103,[20]Download!$AD$103,[20]Download!$AG$103,[20]Download!$AJ$103,[20]Download!$AM$103,[20]Download!$AP$103</definedName>
    <definedName name="ixRange950">[20]Download!$P$76,[20]Download!$S$76,[20]Download!$V$76,[20]Download!$Y$76,[20]Download!$AB$76,[20]Download!$AE$76,[20]Download!$AH$76,[20]Download!$AK$76,[20]Download!$AN$76,[20]Download!$AQ$76</definedName>
    <definedName name="ixRange951">[20]Download!$P$77,[20]Download!$S$77,[20]Download!$V$77,[20]Download!$Y$77,[20]Download!$AB$77,[20]Download!$AE$77,[20]Download!$AH$77,[20]Download!$AK$77,[20]Download!$AN$77,[20]Download!$AQ$77</definedName>
    <definedName name="ixRange952">[20]Download!$P$78,[20]Download!$S$78,[20]Download!$V$78,[20]Download!$Y$78,[20]Download!$AB$78,[20]Download!$AE$78,[20]Download!$AH$78,[20]Download!$AK$78,[20]Download!$AN$78,[20]Download!$AQ$78</definedName>
    <definedName name="ixRange953">[20]Download!$P$79,[20]Download!$S$79,[20]Download!$V$79,[20]Download!$Y$79,[20]Download!$AB$79,[20]Download!$AE$79,[20]Download!$AH$79,[20]Download!$AK$79,[20]Download!$AN$79,[20]Download!$AQ$79</definedName>
    <definedName name="ixRange954">[20]Download!$P$80,[20]Download!$S$80,[20]Download!$V$80,[20]Download!$Y$80,[20]Download!$AB$80,[20]Download!$AE$80,[20]Download!$AH$80,[20]Download!$AK$80,[20]Download!$AN$80,[20]Download!$AQ$80</definedName>
    <definedName name="ixRange955">[20]Download!$P$81,[20]Download!$S$81,[20]Download!$V$81,[20]Download!$Y$81,[20]Download!$AB$81,[20]Download!$AE$81,[20]Download!$AH$81,[20]Download!$AK$81,[20]Download!$AN$81,[20]Download!$AQ$81</definedName>
    <definedName name="ixRange956">[20]Download!$P$82,[20]Download!$S$82,[20]Download!$V$82,[20]Download!$Y$82,[20]Download!$AB$82,[20]Download!$AE$82,[20]Download!$AH$82,[20]Download!$AK$82,[20]Download!$AN$82,[20]Download!$AQ$82</definedName>
    <definedName name="ixRange957">[20]Download!$P$83,[20]Download!$S$83,[20]Download!$V$83,[20]Download!$Y$83,[20]Download!$AB$83,[20]Download!$AE$83,[20]Download!$AH$83,[20]Download!$AK$83,[20]Download!$AN$83,[20]Download!$AQ$83</definedName>
    <definedName name="ixRange958">[20]Download!$P$84,[20]Download!$S$84,[20]Download!$V$84,[20]Download!$Y$84,[20]Download!$AB$84,[20]Download!$AE$84,[20]Download!$AH$84,[20]Download!$AK$84,[20]Download!$AN$84,[20]Download!$AQ$84</definedName>
    <definedName name="ixRange959">[20]Download!$P$85,[20]Download!$S$85,[20]Download!$V$85,[20]Download!$Y$85,[20]Download!$AB$85,[20]Download!$AE$85,[20]Download!$AH$85,[20]Download!$AK$85,[20]Download!$AN$85,[20]Download!$AQ$85</definedName>
    <definedName name="ixRange96">[20]Download!$O$104,[20]Download!$R$104,[20]Download!$U$104,[20]Download!$X$104,[20]Download!$AA$104,[20]Download!$AD$104,[20]Download!$AG$104,[20]Download!$AJ$104,[20]Download!$AM$104,[20]Download!$AP$104</definedName>
    <definedName name="ixRange960">[20]Download!$P$86,[20]Download!$S$86,[20]Download!$V$86,[20]Download!$Y$86,[20]Download!$AB$86,[20]Download!$AE$86,[20]Download!$AH$86,[20]Download!$AK$86,[20]Download!$AN$86,[20]Download!$AQ$86</definedName>
    <definedName name="ixRange961">[20]Download!$P$87,[20]Download!$S$87,[20]Download!$V$87,[20]Download!$Y$87,[20]Download!$AB$87,[20]Download!$AE$87,[20]Download!$AH$87,[20]Download!$AK$87,[20]Download!$AN$87,[20]Download!$AQ$87</definedName>
    <definedName name="ixRange962">[20]Download!$P$88,[20]Download!$S$88,[20]Download!$V$88,[20]Download!$Y$88,[20]Download!$AB$88,[20]Download!$AE$88,[20]Download!$AH$88,[20]Download!$AK$88,[20]Download!$AN$88,[20]Download!$AQ$88</definedName>
    <definedName name="ixRange963">[20]Download!$P$89,[20]Download!$S$89,[20]Download!$V$89,[20]Download!$Y$89,[20]Download!$AB$89,[20]Download!$AE$89,[20]Download!$AH$89,[20]Download!$AK$89,[20]Download!$AN$89,[20]Download!$AQ$89</definedName>
    <definedName name="ixRange964">[20]Download!$P$90,[20]Download!$S$90,[20]Download!$V$90,[20]Download!$Y$90,[20]Download!$AB$90,[20]Download!$AE$90,[20]Download!$AH$90,[20]Download!$AK$90,[20]Download!$AN$90,[20]Download!$AQ$90</definedName>
    <definedName name="ixRange965">[20]Download!$P$91,[20]Download!$S$91,[20]Download!$V$91,[20]Download!$Y$91,[20]Download!$AB$91,[20]Download!$AE$91,[20]Download!$AH$91,[20]Download!$AK$91,[20]Download!$AN$91,[20]Download!$AQ$91</definedName>
    <definedName name="ixRange966">[20]Download!$P$92,[20]Download!$S$92,[20]Download!$V$92,[20]Download!$Y$92,[20]Download!$AB$92,[20]Download!$AE$92,[20]Download!$AH$92,[20]Download!$AK$92,[20]Download!$AN$92,[20]Download!$AQ$92</definedName>
    <definedName name="ixRange967">[20]Download!$P$93,[20]Download!$S$93,[20]Download!$V$93,[20]Download!$Y$93,[20]Download!$AB$93,[20]Download!$AE$93,[20]Download!$AH$93,[20]Download!$AK$93,[20]Download!$AN$93,[20]Download!$AQ$93</definedName>
    <definedName name="ixRange968">[20]Download!$P$94,[20]Download!$S$94,[20]Download!$V$94,[20]Download!$Y$94,[20]Download!$AB$94,[20]Download!$AE$94,[20]Download!$AH$94,[20]Download!$AK$94,[20]Download!$AN$94,[20]Download!$AQ$94</definedName>
    <definedName name="ixRange969">[20]Download!$P$95,[20]Download!$S$95,[20]Download!$V$95,[20]Download!$Y$95,[20]Download!$AB$95,[20]Download!$AE$95,[20]Download!$AH$95,[20]Download!$AK$95,[20]Download!$AN$95,[20]Download!$AQ$95</definedName>
    <definedName name="ixRange97">[20]Download!$O$105,[20]Download!$R$105,[20]Download!$U$105,[20]Download!$X$105,[20]Download!$AA$105,[20]Download!$AD$105,[20]Download!$AG$105,[20]Download!$AJ$105,[20]Download!$AM$105,[20]Download!$AP$105</definedName>
    <definedName name="ixRange970">[20]Download!$P$96,[20]Download!$S$96,[20]Download!$V$96,[20]Download!$Y$96,[20]Download!$AB$96,[20]Download!$AE$96,[20]Download!$AH$96,[20]Download!$AK$96,[20]Download!$AN$96,[20]Download!$AQ$96</definedName>
    <definedName name="ixRange971">[20]Download!$P$97,[20]Download!$S$97,[20]Download!$V$97,[20]Download!$Y$97,[20]Download!$AB$97,[20]Download!$AE$97,[20]Download!$AH$97,[20]Download!$AK$97,[20]Download!$AN$97,[20]Download!$AQ$97</definedName>
    <definedName name="ixRange972">[20]Download!$P$98,[20]Download!$S$98,[20]Download!$V$98,[20]Download!$Y$98,[20]Download!$AB$98,[20]Download!$AE$98,[20]Download!$AH$98,[20]Download!$AK$98,[20]Download!$AN$98,[20]Download!$AQ$98</definedName>
    <definedName name="ixRange973">[20]Download!$P$99,[20]Download!$S$99,[20]Download!$V$99,[20]Download!$Y$99,[20]Download!$AB$99,[20]Download!$AE$99,[20]Download!$AH$99,[20]Download!$AK$99,[20]Download!$AN$99,[20]Download!$AQ$99</definedName>
    <definedName name="ixRange974">[20]Download!$P$100,[20]Download!$S$100,[20]Download!$V$100,[20]Download!$Y$100,[20]Download!$AB$100,[20]Download!$AE$100,[20]Download!$AH$100,[20]Download!$AK$100,[20]Download!$AN$100,[20]Download!$AQ$100</definedName>
    <definedName name="ixRange975">[20]Download!$P$101,[20]Download!$S$101,[20]Download!$V$101,[20]Download!$Y$101,[20]Download!$AB$101,[20]Download!$AE$101,[20]Download!$AH$101,[20]Download!$AK$101,[20]Download!$AN$101,[20]Download!$AQ$101</definedName>
    <definedName name="ixRange976">[20]Download!$P$102,[20]Download!$S$102,[20]Download!$V$102,[20]Download!$Y$102,[20]Download!$AB$102,[20]Download!$AE$102,[20]Download!$AH$102,[20]Download!$AK$102,[20]Download!$AN$102,[20]Download!$AQ$102</definedName>
    <definedName name="ixRange977">[20]Download!$P$103,[20]Download!$S$103,[20]Download!$V$103,[20]Download!$Y$103,[20]Download!$AB$103,[20]Download!$AE$103,[20]Download!$AH$103,[20]Download!$AK$103,[20]Download!$AN$103,[20]Download!$AQ$103</definedName>
    <definedName name="ixRange978">[20]Download!$P$104,[20]Download!$S$104,[20]Download!$V$104,[20]Download!$Y$104,[20]Download!$AB$104,[20]Download!$AE$104,[20]Download!$AH$104,[20]Download!$AK$104,[20]Download!$AN$104,[20]Download!$AQ$104</definedName>
    <definedName name="ixRange979">[20]Download!$P$105,[20]Download!$S$105,[20]Download!$V$105,[20]Download!$Y$105,[20]Download!$AB$105,[20]Download!$AE$105,[20]Download!$AH$105,[20]Download!$AK$105,[20]Download!$AN$105,[20]Download!$AQ$105</definedName>
    <definedName name="ixRange98">[20]Download!$O$106,[20]Download!$R$106,[20]Download!$U$106,[20]Download!$X$106,[20]Download!$AA$106,[20]Download!$AD$106,[20]Download!$AG$106,[20]Download!$AJ$106,[20]Download!$AM$106,[20]Download!$AP$106</definedName>
    <definedName name="ixRange980">[20]Download!$P$106,[20]Download!$S$106,[20]Download!$V$106,[20]Download!$Y$106,[20]Download!$AB$106,[20]Download!$AE$106,[20]Download!$AH$106,[20]Download!$AK$106,[20]Download!$AN$106,[20]Download!$AQ$106</definedName>
    <definedName name="ixRange981">[20]Download!$P$107,[20]Download!$S$107,[20]Download!$V$107,[20]Download!$Y$107,[20]Download!$AB$107,[20]Download!$AE$107,[20]Download!$AH$107,[20]Download!$AK$107,[20]Download!$AN$107,[20]Download!$AQ$107</definedName>
    <definedName name="ixRange982">[20]Download!$P$108,[20]Download!$S$108,[20]Download!$V$108,[20]Download!$Y$108,[20]Download!$AB$108,[20]Download!$AE$108,[20]Download!$AH$108,[20]Download!$AK$108,[20]Download!$AN$108,[20]Download!$AQ$108</definedName>
    <definedName name="ixRange983">[20]Download!$P$109,[20]Download!$S$109,[20]Download!$V$109,[20]Download!$Y$109,[20]Download!$AB$109,[20]Download!$AE$109,[20]Download!$AH$109,[20]Download!$AK$109,[20]Download!$AN$109,[20]Download!$AQ$109</definedName>
    <definedName name="ixRange984">[20]Download!$P$110,[20]Download!$S$110,[20]Download!$V$110,[20]Download!$Y$110,[20]Download!$AB$110,[20]Download!$AE$110,[20]Download!$AH$110,[20]Download!$AK$110,[20]Download!$AN$110,[20]Download!$AQ$110</definedName>
    <definedName name="ixRange985">[20]Download!$P$111,[20]Download!$S$111,[20]Download!$V$111,[20]Download!$Y$111,[20]Download!$AB$111,[20]Download!$AE$111,[20]Download!$AH$111,[20]Download!$AK$111,[20]Download!$AN$111,[20]Download!$AQ$111</definedName>
    <definedName name="ixRange986">[20]Download!$P$112,[20]Download!$S$112,[20]Download!$V$112,[20]Download!$Y$112,[20]Download!$AB$112,[20]Download!$AE$112,[20]Download!$AH$112,[20]Download!$AK$112,[20]Download!$AN$112,[20]Download!$AQ$112</definedName>
    <definedName name="ixRange987">[20]Download!$P$113,[20]Download!$S$113,[20]Download!$V$113,[20]Download!$Y$113,[20]Download!$AB$113,[20]Download!$AE$113,[20]Download!$AH$113,[20]Download!$AK$113,[20]Download!$AN$113,[20]Download!$AQ$113</definedName>
    <definedName name="ixRange988">[20]Download!$P$114,[20]Download!$S$114,[20]Download!$V$114,[20]Download!$Y$114,[20]Download!$AB$114,[20]Download!$AE$114,[20]Download!$AH$114,[20]Download!$AK$114,[20]Download!$AN$114,[20]Download!$AQ$114</definedName>
    <definedName name="ixRange989">[20]Download!$P$115,[20]Download!$S$115,[20]Download!$V$115,[20]Download!$Y$115,[20]Download!$AB$115,[20]Download!$AE$115,[20]Download!$AH$115,[20]Download!$AK$115,[20]Download!$AN$115,[20]Download!$AQ$115</definedName>
    <definedName name="ixRange99">[20]Download!$O$107,[20]Download!$R$107,[20]Download!$U$107,[20]Download!$X$107,[20]Download!$AA$107,[20]Download!$AD$107,[20]Download!$AG$107,[20]Download!$AJ$107,[20]Download!$AM$107,[20]Download!$AP$107</definedName>
    <definedName name="ixRange990">[20]Download!$P$116,[20]Download!$S$116,[20]Download!$V$116,[20]Download!$Y$116,[20]Download!$AB$116,[20]Download!$AE$116,[20]Download!$AH$116,[20]Download!$AK$116,[20]Download!$AN$116,[20]Download!$AQ$116</definedName>
    <definedName name="ixRange991">[20]Download!$P$117,[20]Download!$S$117,[20]Download!$V$117,[20]Download!$Y$117,[20]Download!$AB$117,[20]Download!$AE$117,[20]Download!$AH$117,[20]Download!$AK$117,[20]Download!$AN$117,[20]Download!$AQ$117</definedName>
    <definedName name="ixRange992">[20]Download!$P$118,[20]Download!$S$118,[20]Download!$V$118,[20]Download!$Y$118,[20]Download!$AB$118,[20]Download!$AE$118,[20]Download!$AH$118,[20]Download!$AK$118,[20]Download!$AN$118,[20]Download!$AQ$118</definedName>
    <definedName name="ixRange993">[20]Download!$P$119,[20]Download!$S$119,[20]Download!$V$119,[20]Download!$Y$119,[20]Download!$AB$119,[20]Download!$AE$119,[20]Download!$AH$119,[20]Download!$AK$119,[20]Download!$AN$119,[20]Download!$AQ$119</definedName>
    <definedName name="ixRange994">[20]Download!$P$120,[20]Download!$S$120,[20]Download!$V$120,[20]Download!$Y$120,[20]Download!$AB$120,[20]Download!$AE$120,[20]Download!$AH$120,[20]Download!$AK$120,[20]Download!$AN$120,[20]Download!$AQ$120</definedName>
    <definedName name="ixRange995">[20]Download!$P$121,[20]Download!$S$121,[20]Download!$V$121,[20]Download!$Y$121,[20]Download!$AB$121,[20]Download!$AE$121,[20]Download!$AH$121,[20]Download!$AK$121,[20]Download!$AN$121,[20]Download!$AQ$121</definedName>
    <definedName name="ixRange996">[20]Download!$P$122,[20]Download!$S$122,[20]Download!$V$122,[20]Download!$Y$122,[20]Download!$AB$122,[20]Download!$AE$122,[20]Download!$AH$122,[20]Download!$AK$122,[20]Download!$AN$122,[20]Download!$AQ$122</definedName>
    <definedName name="ixRange997">[20]Download!$P$123,[20]Download!$S$123,[20]Download!$V$123,[20]Download!$Y$123,[20]Download!$AB$123,[20]Download!$AE$123,[20]Download!$AH$123,[20]Download!$AK$123,[20]Download!$AN$123,[20]Download!$AQ$123</definedName>
    <definedName name="ixRange998">[20]Download!$P$124,[20]Download!$S$124,[20]Download!$V$124,[20]Download!$Y$124,[20]Download!$AB$124,[20]Download!$AE$124,[20]Download!$AH$124,[20]Download!$AK$124,[20]Download!$AN$124,[20]Download!$AQ$124</definedName>
    <definedName name="ixRange999">[20]Download!$P$125,[20]Download!$S$125,[20]Download!$V$125,[20]Download!$Y$125,[20]Download!$AB$125,[20]Download!$AE$125,[20]Download!$AH$125,[20]Download!$AK$125,[20]Download!$AN$125,[20]Download!$AQ$125</definedName>
    <definedName name="L_DRAWDOWNS">#REF!</definedName>
    <definedName name="L_REPAYMENTS">#REF!</definedName>
    <definedName name="Leasehold_Improvements">'[14]Input Sheet'!$C$8</definedName>
    <definedName name="LEAVEQUOTAS">#REF!</definedName>
    <definedName name="LICENSED_PLACES">#REF!</definedName>
    <definedName name="Manager">[21]Setup!$D$9:$D$12</definedName>
    <definedName name="ManT">'[4]B1 - Client Details'!$E$19</definedName>
    <definedName name="Month">#REF!</definedName>
    <definedName name="MonthActualvLastYear">'[22]P&amp;L - Comparisons'!#REF!</definedName>
    <definedName name="MonthActualvTarget">'[22]P&amp;L - Comparisons'!#REF!</definedName>
    <definedName name="Months">#REF!</definedName>
    <definedName name="MV">[5]Input!$C$10</definedName>
    <definedName name="MV_ACQ">#REF!</definedName>
    <definedName name="MV_DISP">#REF!</definedName>
    <definedName name="NFKPIs">'[23]KPI-Monthly'!$B$3:$AI$121</definedName>
    <definedName name="NHolfvhal">'[22]P&amp;L - Comparisons'!#REF!</definedName>
    <definedName name="ODFY14">[5]Input!$F$16</definedName>
    <definedName name="ODFY15">[5]Input!$G$16</definedName>
    <definedName name="ODFY16">[5]Input!$H$16</definedName>
    <definedName name="OEF_ACQ">#REF!</definedName>
    <definedName name="OEF_DISP">#REF!</definedName>
    <definedName name="OFurniturenEquipRate">[5]Input!$C$13</definedName>
    <definedName name="OMPA">[6]OMPA!$A:$AH</definedName>
    <definedName name="ONE">#REF!</definedName>
    <definedName name="Opening">'[7]Input - General'!$B$3</definedName>
    <definedName name="PATHFINDER">#REF!</definedName>
    <definedName name="PAYG">'[7]Input - General'!$B$12</definedName>
    <definedName name="PAYG_Instalment_Rate">[5]Input!#REF!</definedName>
    <definedName name="PAYG_Withholding_Rate">[5]Input!$F$11</definedName>
    <definedName name="PAYG_Witholding">'[14]Input Sheet'!$C$5</definedName>
    <definedName name="PAYGInst">'[7]Input - General'!$B$13</definedName>
    <definedName name="PAYGW">[11]Inputs!$B$8</definedName>
    <definedName name="Payroll_Tax">'[14]Input Sheet'!$C$6</definedName>
    <definedName name="PE_C_ACQ">#REF!</definedName>
    <definedName name="PE_C_DISP">#REF!</definedName>
    <definedName name="PE_CP_ACQ">#REF!</definedName>
    <definedName name="PE_CP_DISP">#REF!</definedName>
    <definedName name="PE_EB_ACQ">#REF!</definedName>
    <definedName name="PE_EB_DISP">#REF!</definedName>
    <definedName name="PE_LM_ACQ">#REF!</definedName>
    <definedName name="PE_LM_DISP">#REF!</definedName>
    <definedName name="PercentComplete">PercentCompleteBeyond*PeriodInPlan</definedName>
    <definedName name="PercentCompleteBeyond">(#REF!=MEDIAN(#REF!,#REF!,#REF!+#REF!)*(#REF!&gt;0))*((#REF!&lt;(INT(#REF!+#REF!*#REF!)))+(#REF!=#REF!))*(#REF!&gt;0)</definedName>
    <definedName name="period_selected">#REF!</definedName>
    <definedName name="PeriodDates">'[7]Profit and Loss'!$O$5:$AS$5</definedName>
    <definedName name="PeriodInActual">#REF!=MEDIAN(#REF!,#REF!,#REF!+#REF!-1)</definedName>
    <definedName name="PeriodInPlan">#REF!=MEDIAN(#REF!,#REF!,#REF!+#REF!-1)</definedName>
    <definedName name="PILKNA">'[3]PILK NA'!#REF!</definedName>
    <definedName name="PL_DEC">#REF!</definedName>
    <definedName name="PLAccounts">'[7]Profit and Loss'!$B$5:$B$384</definedName>
    <definedName name="PLAllocation">'[7]Profit and Loss'!$C$6:$C$384</definedName>
    <definedName name="Plan">PeriodInPlan*(#REF!&gt;0)</definedName>
    <definedName name="PlannedRev">[11]Inputs!$B$18</definedName>
    <definedName name="Plant___Equipment">'[14]Input Sheet'!$C$9</definedName>
    <definedName name="PLBudget">[7]Input_PL!$B$7:$CE$387</definedName>
    <definedName name="PLPeriods">'[7]Profit and Loss'!$B$5:$CF$5</definedName>
    <definedName name="PnLRATIO">'[5]Profit &amp; Loss'!$E$6:$AQ$49</definedName>
    <definedName name="poi">#REF!</definedName>
    <definedName name="_xlnm.Print_Area">#REF!</definedName>
    <definedName name="PRINT_AREA_MI">#REF!</definedName>
    <definedName name="ProfitInput">'[5]Budget P&amp;L Input'!$B$3:$P$74</definedName>
    <definedName name="Punc_Date">OFFSET([9]!Punc_Ref,MATCH(#REF!,#REF!,0)-1,0,-MIN(Punc_Length,Punc_Length_Min),1)</definedName>
    <definedName name="Punc_Delayed">OFFSET([9]!Punc_Date,0,3)</definedName>
    <definedName name="Punc_Length">#REF!</definedName>
    <definedName name="Punc_Length_Min">#REF!</definedName>
    <definedName name="Punc_Month">OFFSET([9]!Punc_Date,0,4)</definedName>
    <definedName name="Punc_Operated">OFFSET([9]!Punc_Date,0,2)</definedName>
    <definedName name="Punc_Ref">#REF!</definedName>
    <definedName name="Punc_Rolling">OFFSET([9]!Punc_Date,0,5)</definedName>
    <definedName name="Punc_Target">OFFSET([9]!Punc_Date,0,6)</definedName>
    <definedName name="purchases">'[5]Reconciliation - Other'!$A$93:$AL$99</definedName>
    <definedName name="REPAYMENTS">#REF!</definedName>
    <definedName name="RESIDUAL">#REF!</definedName>
    <definedName name="Revenue_Growth_Rate">[5]Input!#REF!</definedName>
    <definedName name="Route">[24]Lists!$A$1:$A$12</definedName>
    <definedName name="sam">'[22]P&amp;L - Comparisons'!#REF!</definedName>
    <definedName name="SAPBEXdnldView" localSheetId="0" hidden="1">"18W89WREENCIZ5AGKCGTXJ1YC"</definedName>
    <definedName name="SAPBEXdnldView" hidden="1">"4MHJULLK1XEDF2ZFUT96SVYFL"</definedName>
    <definedName name="SAPBEXsysID" localSheetId="0" hidden="1">"BP1"</definedName>
    <definedName name="SAPBEXsysID" hidden="1">"PBH"</definedName>
    <definedName name="Scen_List_1">#REF!</definedName>
    <definedName name="Scen_List_2">[25]Master_List!$B$5:$F$48</definedName>
    <definedName name="Scen1Year1">#REF!</definedName>
    <definedName name="Scen1Year2">#REF!</definedName>
    <definedName name="Scen1Year3">#REF!</definedName>
    <definedName name="Scen1Year4">#REF!</definedName>
    <definedName name="Scen2Year1">#REF!</definedName>
    <definedName name="Scen2Year2">#REF!</definedName>
    <definedName name="Scen2Year3">#REF!</definedName>
    <definedName name="Scen2Year4">#REF!</definedName>
    <definedName name="Scen3Year1">#REF!</definedName>
    <definedName name="Scen3Year2">#REF!</definedName>
    <definedName name="Scen3Year3">#REF!</definedName>
    <definedName name="Scen3Year4">#REF!</definedName>
    <definedName name="Scen4Year1">#REF!</definedName>
    <definedName name="Scen4Year2">#REF!</definedName>
    <definedName name="Scen4Year3">#REF!</definedName>
    <definedName name="Scen4Year4">#REF!</definedName>
    <definedName name="ScenRange1">#REF!</definedName>
    <definedName name="scope">'[17]Explanatory Notes'!#REF!</definedName>
    <definedName name="SEF">#REF!</definedName>
    <definedName name="sencount" hidden="1">3</definedName>
    <definedName name="Seniors">#REF!</definedName>
    <definedName name="SERVICES">#REF!</definedName>
    <definedName name="Start_1">#REF!</definedName>
    <definedName name="statehighwaytraffic">'[12]State Highway traffic'!$A$101:$D$111,'[12]State Highway traffic'!$F$101:$F$111,'[12]State Highway traffic'!$R$101:$V$111,'[12]State Highway traffic'!$X$101:$X$111</definedName>
    <definedName name="STATUS">[21]Setup!$B$9:$B$12</definedName>
    <definedName name="step16">'[26]L - Instructions'!#REF!</definedName>
    <definedName name="Sub_Bus1">OFFSET([9]!Sub_Date,0,3)</definedName>
    <definedName name="Sub_Bus2">OFFSET([9]!Sub_Date,0,8)</definedName>
    <definedName name="Sub_Bus3">OFFSET([9]!Sub_Date,0,12)</definedName>
    <definedName name="Sub_Date">OFFSET([9]!Sub_Ref,MATCH([10]FBR_Subsidy!#REF!,[10]FBR_Subsidy!#REF!,0)-1,0,-MIN(Sub_Length,Sub_Length_Min),1)</definedName>
    <definedName name="Sub_Ferry1">OFFSET([9]!Sub_Date,0,1)</definedName>
    <definedName name="Sub_Ferry2">OFFSET([9]!Sub_Date,0,6)</definedName>
    <definedName name="Sub_Ferry3">OFFSET([9]!Sub_Date,0,10)</definedName>
    <definedName name="Sub_Length">[10]FBR_Subsidy!#REF!</definedName>
    <definedName name="Sub_Length_Min">[10]FBR_Subsidy!#REF!</definedName>
    <definedName name="Sub_Rail1">OFFSET([9]!Sub_Date,0,2)</definedName>
    <definedName name="Sub_Rail2">OFFSET([9]!Sub_Date,0,7)</definedName>
    <definedName name="Sub_Rail3">OFFSET([9]!Sub_Date,0,11)</definedName>
    <definedName name="Sub_Ref">[10]FBR_Subsidy!#REF!</definedName>
    <definedName name="Sub_Target1">OFFSET([9]!Sub_Date,0,5)</definedName>
    <definedName name="Sub_Total1">OFFSET([9]!Sub_Date,0,4)</definedName>
    <definedName name="Sub_Total2">OFFSET([9]!Sub_Date,0,9)</definedName>
    <definedName name="Sub_Total3">OFFSET([9]!Sub_Date,0,13)</definedName>
    <definedName name="Substance">'[27]M2 Conv'!$A$4:$B$19</definedName>
    <definedName name="SuperGuar">'[7]Input - General'!$B$17</definedName>
    <definedName name="SUPERRATE">#REF!</definedName>
    <definedName name="Table2">#REF!</definedName>
    <definedName name="Table2_series">#REF!</definedName>
    <definedName name="Table2_title">#REF!</definedName>
    <definedName name="Tax_Rate">[5]Input!$F$9</definedName>
    <definedName name="TAXR">#REF!</definedName>
    <definedName name="TAXRATE96">[26]W!#REF!</definedName>
    <definedName name="TDRate">'[7]Input - General'!$B$21</definedName>
    <definedName name="tdy">#REF!</definedName>
    <definedName name="TEACHING_STAFF">#REF!</definedName>
    <definedName name="Term">#REF!</definedName>
    <definedName name="Tertiary">#REF!</definedName>
    <definedName name="Tran">[14]Sheet1!$B$1</definedName>
    <definedName name="truckometer">'[12]ANZ Truckometer'!$A$167:$C$178,'[12]ANZ Truckometer'!$F$167:$F$178</definedName>
    <definedName name="Turnover">[11]Inputs!$B$14</definedName>
    <definedName name="UnplannedRev">[11]Inputs!$B$19</definedName>
    <definedName name="V2_ENROLMENTS">#REF!</definedName>
    <definedName name="V2_LICENSED_PLACES">#REF!</definedName>
    <definedName name="V2_SERVICES">#REF!</definedName>
    <definedName name="V2_TEACHING_STAFF">#REF!</definedName>
    <definedName name="W_RETENTION">#REF!</definedName>
    <definedName name="WAIT">#REF!</definedName>
    <definedName name="week">[24]Lists!$D$2:$D$13</definedName>
    <definedName name="WRX">#REF!</definedName>
    <definedName name="x">'[28]Input - P&amp;L'!$B$7:$AR$381</definedName>
    <definedName name="Year">#REF!</definedName>
    <definedName name="Year4">#REF!</definedName>
    <definedName name="YearRange1">#REF!</definedName>
    <definedName name="YearT">'[4]B1 - Client Details'!$C$14</definedName>
    <definedName name="YTDActualvForecast">'[22]P&amp;L - Comparisons'!#REF!</definedName>
    <definedName name="YTDActualvLastYear">'[22]P&amp;L - Comparisons'!#REF!</definedName>
    <definedName name="YTDActualvTarget">'[22]P&amp;L - Comparisons'!#REF!</definedName>
    <definedName name="yt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33" l="1"/>
  <c r="I5" i="33"/>
  <c r="E3" i="33"/>
  <c r="F3" i="33" s="1"/>
  <c r="G3" i="33" s="1"/>
  <c r="F6" i="31"/>
  <c r="E6" i="31"/>
  <c r="F6" i="27"/>
  <c r="E6" i="27"/>
  <c r="F6" i="25"/>
  <c r="E6" i="25"/>
  <c r="E6" i="26"/>
  <c r="F6" i="26"/>
  <c r="G6" i="26"/>
  <c r="H6" i="26"/>
  <c r="I6" i="26"/>
  <c r="D6" i="26"/>
  <c r="F3" i="26"/>
  <c r="G3" i="26" s="1"/>
  <c r="H3" i="26" s="1"/>
  <c r="E3" i="26"/>
  <c r="Q5" i="23"/>
  <c r="Q6" i="23"/>
  <c r="Q4" i="23"/>
  <c r="P5" i="23"/>
  <c r="P6" i="23"/>
  <c r="P4" i="23"/>
  <c r="K5" i="22"/>
  <c r="K4" i="22"/>
  <c r="J3" i="22"/>
  <c r="F3" i="22"/>
  <c r="G3" i="22" s="1"/>
  <c r="H3" i="22" s="1"/>
  <c r="I3" i="22" s="1"/>
  <c r="E3" i="22"/>
  <c r="M5" i="19"/>
  <c r="M6" i="19"/>
  <c r="M4" i="19"/>
  <c r="E57" i="14" l="1"/>
  <c r="H57" i="14" s="1"/>
  <c r="E56" i="14"/>
  <c r="H56" i="14" s="1"/>
  <c r="E55" i="14"/>
  <c r="H55" i="14" s="1"/>
  <c r="E54" i="14"/>
  <c r="H54" i="14" s="1"/>
  <c r="F53" i="14"/>
  <c r="E53" i="14"/>
  <c r="E52" i="14"/>
  <c r="H52" i="14" s="1"/>
  <c r="E51" i="14"/>
  <c r="H51" i="14" s="1"/>
  <c r="E50" i="14"/>
  <c r="H50" i="14" s="1"/>
  <c r="E49" i="14"/>
  <c r="H49" i="14" s="1"/>
  <c r="F48" i="14"/>
  <c r="E48" i="14"/>
  <c r="E47" i="14"/>
  <c r="H47" i="14" s="1"/>
  <c r="E46" i="14"/>
  <c r="H46" i="14" s="1"/>
  <c r="E45" i="14"/>
  <c r="H45" i="14" s="1"/>
  <c r="E44" i="14"/>
  <c r="H44" i="14" s="1"/>
  <c r="E43" i="14"/>
  <c r="H43" i="14" s="1"/>
  <c r="E42" i="14"/>
  <c r="H42" i="14" s="1"/>
  <c r="E41" i="14"/>
  <c r="H41" i="14" s="1"/>
  <c r="E40" i="14"/>
  <c r="H40" i="14" s="1"/>
  <c r="E39" i="14"/>
  <c r="D39" i="14"/>
  <c r="E38" i="14"/>
  <c r="D38" i="14"/>
  <c r="H38" i="14" s="1"/>
  <c r="E37" i="14"/>
  <c r="D37" i="14"/>
  <c r="E36" i="14"/>
  <c r="D36" i="14"/>
  <c r="F35" i="14"/>
  <c r="E35" i="14"/>
  <c r="D35" i="14"/>
  <c r="G34" i="14"/>
  <c r="F34" i="14"/>
  <c r="E34" i="14"/>
  <c r="D34" i="14"/>
  <c r="E33" i="14"/>
  <c r="D33" i="14"/>
  <c r="H33" i="14" s="1"/>
  <c r="G32" i="14"/>
  <c r="E32" i="14"/>
  <c r="D32" i="14"/>
  <c r="E29" i="14"/>
  <c r="H29" i="14" s="1"/>
  <c r="H28" i="14"/>
  <c r="E27" i="14"/>
  <c r="H27" i="14" s="1"/>
  <c r="E26" i="14"/>
  <c r="H26" i="14" s="1"/>
  <c r="E25" i="14"/>
  <c r="H25" i="14" s="1"/>
  <c r="E24" i="14"/>
  <c r="H24" i="14" s="1"/>
  <c r="E23" i="14"/>
  <c r="H23" i="14" s="1"/>
  <c r="E22" i="14"/>
  <c r="H22" i="14" s="1"/>
  <c r="H21" i="14"/>
  <c r="E20" i="14"/>
  <c r="D20" i="14"/>
  <c r="E19" i="14"/>
  <c r="H19" i="14" s="1"/>
  <c r="E18" i="14"/>
  <c r="H18" i="14" s="1"/>
  <c r="E17" i="14"/>
  <c r="H17" i="14" s="1"/>
  <c r="E16" i="14"/>
  <c r="D16" i="14"/>
  <c r="H16" i="14" s="1"/>
  <c r="E15" i="14"/>
  <c r="H15" i="14" s="1"/>
  <c r="E14" i="14"/>
  <c r="D14" i="14"/>
  <c r="E13" i="14"/>
  <c r="D13" i="14"/>
  <c r="E12" i="14"/>
  <c r="D12" i="14"/>
  <c r="E11" i="14"/>
  <c r="D11" i="14"/>
  <c r="E10" i="14"/>
  <c r="D10" i="14"/>
  <c r="E9" i="14"/>
  <c r="D9" i="14"/>
  <c r="E8" i="14"/>
  <c r="D8" i="14"/>
  <c r="E7" i="14"/>
  <c r="D7" i="14"/>
  <c r="E6" i="14"/>
  <c r="D6" i="14"/>
  <c r="F5" i="14"/>
  <c r="E5" i="14"/>
  <c r="D5" i="14"/>
  <c r="G4" i="14"/>
  <c r="F4" i="14"/>
  <c r="E4" i="14"/>
  <c r="D4" i="14"/>
  <c r="H6" i="14" l="1"/>
  <c r="H36" i="14"/>
  <c r="H48" i="14"/>
  <c r="H53" i="14"/>
  <c r="H34" i="14"/>
  <c r="H32" i="14"/>
  <c r="H13" i="14"/>
  <c r="H7" i="14"/>
  <c r="H37" i="14"/>
  <c r="H35" i="14"/>
  <c r="H10" i="14"/>
  <c r="H39" i="14"/>
  <c r="H20" i="14"/>
  <c r="H11" i="14"/>
  <c r="H4" i="14"/>
  <c r="H5" i="14"/>
  <c r="H8" i="14"/>
  <c r="H12" i="14"/>
  <c r="H9" i="14"/>
  <c r="H14" i="14"/>
</calcChain>
</file>

<file path=xl/sharedStrings.xml><?xml version="1.0" encoding="utf-8"?>
<sst xmlns="http://schemas.openxmlformats.org/spreadsheetml/2006/main" count="79579" uniqueCount="905">
  <si>
    <t>International Comparison of Australia’s Freight and Supply Chain Performance - Cement</t>
  </si>
  <si>
    <t>December 2020</t>
  </si>
  <si>
    <t>DISCLAIMER</t>
  </si>
  <si>
    <t>Introduction</t>
  </si>
  <si>
    <t>Table of contents</t>
  </si>
  <si>
    <t>References to the report</t>
  </si>
  <si>
    <t>p.9_Context</t>
  </si>
  <si>
    <t>Key contextual statistics on the Australian cement industry and supply chain</t>
  </si>
  <si>
    <t>p.15,116_SupplyChainCost</t>
  </si>
  <si>
    <t>Estimation of the supply chain's contribution to the total cost of cement</t>
  </si>
  <si>
    <t>p.81_AUS_ProductionImports</t>
  </si>
  <si>
    <t>Australian cement market volume, split by domestic production and imports (FY11-19)</t>
  </si>
  <si>
    <t>p.83_AUS_ProdCapacity</t>
  </si>
  <si>
    <t>Australian surplus cement production by state - illustrating surplus cement production (2018)</t>
  </si>
  <si>
    <t>p.86_AUS_CoastalShippingVol</t>
  </si>
  <si>
    <t>Australian cement and clinker coastal shipping volumes (2013-19)</t>
  </si>
  <si>
    <t>p.89_Imports</t>
  </si>
  <si>
    <t>Cement import volumes and import penetration in Australia, USA, and France (2009-2000F)</t>
  </si>
  <si>
    <t>p.90_ImportsByRegion</t>
  </si>
  <si>
    <t>Cement and clinker import volumes by partner region, in Australia, USA, and France (2019)</t>
  </si>
  <si>
    <t>p.99_Rail</t>
  </si>
  <si>
    <t>Rail freight cost benchmarking across Australia, USA, and France</t>
  </si>
  <si>
    <t>p.101_TruckDemand</t>
  </si>
  <si>
    <t xml:space="preserve">Australian road freight demand and number of truck drivers </t>
  </si>
  <si>
    <t>p.102_Road</t>
  </si>
  <si>
    <t>Road freight cost benchmarking across Australia, USA, and France</t>
  </si>
  <si>
    <t>p.103_RoadByDistance</t>
  </si>
  <si>
    <t>Road freight cost benchmarking across Australia, USA, and France by distance</t>
  </si>
  <si>
    <t>p.106_VesselCrewRates</t>
  </si>
  <si>
    <t>Daily crew rates for vessels carrying domestic cargoes (2012)</t>
  </si>
  <si>
    <t>p.107_CoastalShipping</t>
  </si>
  <si>
    <t>Coastal shipping freight cost benchmarking across Australia, USA, and France by distance</t>
  </si>
  <si>
    <t>p.109_Depot</t>
  </si>
  <si>
    <t>Depot cost benchmarking across Australia, USA and France</t>
  </si>
  <si>
    <t>p.112_Port</t>
  </si>
  <si>
    <t>Port cost benchmarking across Australia, USA and France</t>
  </si>
  <si>
    <t>p.113_Safety</t>
  </si>
  <si>
    <t>Benchmark of LTIFR rates across Australia and France</t>
  </si>
  <si>
    <t>AUS_Imports2018</t>
  </si>
  <si>
    <t>Australian cement imports by destination (2018)</t>
  </si>
  <si>
    <t>FRA_PlantLocations</t>
  </si>
  <si>
    <t>Locations of French cement plants</t>
  </si>
  <si>
    <t>US_CementImports</t>
  </si>
  <si>
    <t>US monthly cement imports by port</t>
  </si>
  <si>
    <t>US_CementFreight</t>
  </si>
  <si>
    <t>US cement freight volume by mode of transport</t>
  </si>
  <si>
    <t>US_TerminalUtilisation</t>
  </si>
  <si>
    <t>Storage capacity, throughput capacity and turnover of US cement terminals</t>
  </si>
  <si>
    <t>US_TerminalCapacityOPEX</t>
  </si>
  <si>
    <t>US East Coast terminal capacity and operating cost</t>
  </si>
  <si>
    <t>CementTrade_2011-19</t>
  </si>
  <si>
    <t>Cement trade volumes in Australia, France and the USA</t>
  </si>
  <si>
    <t>p.9 - Australian cement supply chain context</t>
  </si>
  <si>
    <t>Contextual figures</t>
  </si>
  <si>
    <t>Units</t>
  </si>
  <si>
    <t>Value</t>
  </si>
  <si>
    <t>Source</t>
  </si>
  <si>
    <t>Annual consumption</t>
  </si>
  <si>
    <t>[MILLION TONNES]</t>
  </si>
  <si>
    <t>[CREDIT SUISSE]</t>
  </si>
  <si>
    <t>Market size</t>
  </si>
  <si>
    <t>[BILLION AUD]</t>
  </si>
  <si>
    <t>[CEMENT, CONCRETE AND AGGREGATES ASSOCIATION]</t>
  </si>
  <si>
    <t>Number of employees</t>
  </si>
  <si>
    <t>[EMPLOYEES]</t>
  </si>
  <si>
    <t>Annual growth</t>
  </si>
  <si>
    <t>[PERCENT]</t>
  </si>
  <si>
    <t>[CEMENT INDUSTRY FEDERATION]</t>
  </si>
  <si>
    <t>p.15,116 - Supply chain's contribution to the cost of cement</t>
  </si>
  <si>
    <t>[AUD PER TONNE]</t>
  </si>
  <si>
    <t>[L.E.K. ANALYSIS]</t>
  </si>
  <si>
    <t>Proportion of freight cost</t>
  </si>
  <si>
    <t>Rail</t>
  </si>
  <si>
    <t>Coastal shipping</t>
  </si>
  <si>
    <t>Road</t>
  </si>
  <si>
    <t>p.18 - Australian cement production and imports (FY11-19)</t>
  </si>
  <si>
    <t>FY11</t>
  </si>
  <si>
    <t>FY12</t>
  </si>
  <si>
    <t>FY13</t>
  </si>
  <si>
    <t>FY14</t>
  </si>
  <si>
    <t>FY15</t>
  </si>
  <si>
    <t>FY16</t>
  </si>
  <si>
    <t>FY17</t>
  </si>
  <si>
    <t>FY18</t>
  </si>
  <si>
    <t>FY19</t>
  </si>
  <si>
    <t>CAGR% (FY11-19)</t>
  </si>
  <si>
    <t>Imported</t>
  </si>
  <si>
    <t>[MILLIONS OF TONNES]</t>
  </si>
  <si>
    <t>Domestic (with 
imported clinker)</t>
  </si>
  <si>
    <t>Domestic</t>
  </si>
  <si>
    <t>p.83 - Cement production capacity, imports and demand by state</t>
  </si>
  <si>
    <t>QLD</t>
  </si>
  <si>
    <t>NSW/ACT</t>
  </si>
  <si>
    <t>VIC/TAS</t>
  </si>
  <si>
    <t>NT</t>
  </si>
  <si>
    <t>SA</t>
  </si>
  <si>
    <t>WA</t>
  </si>
  <si>
    <t>Net supply</t>
  </si>
  <si>
    <t>p.86 - Australian clinker and cement coastal shipping volumes</t>
  </si>
  <si>
    <t>CAGR% 2013-19</t>
  </si>
  <si>
    <t>Clinker</t>
  </si>
  <si>
    <t>[INFRASTRUCTURE AUSTRALIA]</t>
  </si>
  <si>
    <t>Cement - all voyages</t>
  </si>
  <si>
    <t>p.89 - Cement import volumes - Australia, USA, France</t>
  </si>
  <si>
    <t>Cement import volume</t>
  </si>
  <si>
    <t>2009</t>
  </si>
  <si>
    <t>2018E</t>
  </si>
  <si>
    <t>2020F</t>
  </si>
  <si>
    <t>CAGR% (2009-14)</t>
  </si>
  <si>
    <t>CAGR% (2014-20F)</t>
  </si>
  <si>
    <t>Australia</t>
  </si>
  <si>
    <t>[CEMNET]</t>
  </si>
  <si>
    <t>United States</t>
  </si>
  <si>
    <t>France</t>
  </si>
  <si>
    <t>Import penetration</t>
  </si>
  <si>
    <t>p.90 - Cement imports by region (2019) - Australia, USA, France</t>
  </si>
  <si>
    <t>East Asia &amp; Pacific</t>
  </si>
  <si>
    <t>[UNCOMTRADE]</t>
  </si>
  <si>
    <t>Middle East &amp; North Africa</t>
  </si>
  <si>
    <t>Europe &amp; Central Asia</t>
  </si>
  <si>
    <t>North America</t>
  </si>
  <si>
    <t>Latin America &amp; Caribbean</t>
  </si>
  <si>
    <t>South Asia</t>
  </si>
  <si>
    <t>-</t>
  </si>
  <si>
    <t>Sub-Saharan Africa</t>
  </si>
  <si>
    <t>p.99 - Rail freight cost benchmarking</t>
  </si>
  <si>
    <t>Average</t>
  </si>
  <si>
    <t>[AUD PER TONNE-KILOMETRE]</t>
  </si>
  <si>
    <t>Minimum</t>
  </si>
  <si>
    <t>N/A</t>
  </si>
  <si>
    <t>Maximum</t>
  </si>
  <si>
    <t>p.101 - Road freight demand vs. number of truck drivers</t>
  </si>
  <si>
    <t>Number of truck drivers</t>
  </si>
  <si>
    <t>[NUMBER]</t>
  </si>
  <si>
    <t>[JOBOUTLOOK]</t>
  </si>
  <si>
    <t>Road freight demand</t>
  </si>
  <si>
    <t>[BILLIONS OF TONNE-KILOMETRES]</t>
  </si>
  <si>
    <t>[BITRE]</t>
  </si>
  <si>
    <t>Demand per driver</t>
  </si>
  <si>
    <t>[BILLION TONNE-KILOMETRES PER DRIVER]</t>
  </si>
  <si>
    <t>p.99 - Road freight cost benchmarking</t>
  </si>
  <si>
    <t>p.103 - Road freight cost benchmarking by distance</t>
  </si>
  <si>
    <t>[KILOMETRES]</t>
  </si>
  <si>
    <t>Country</t>
  </si>
  <si>
    <t>Distance</t>
  </si>
  <si>
    <t>Cost per tonne-kilometre</t>
  </si>
  <si>
    <t>p.105 - Daily crew rates for international and domestic vessels carrying domestic cargoes (2012)</t>
  </si>
  <si>
    <t>Seagoing Industry Award (Part B)</t>
  </si>
  <si>
    <t>EBA Negotiated Rates</t>
  </si>
  <si>
    <t>Mini Dry Bulker (12 Crew, 10k DWT)</t>
  </si>
  <si>
    <t>Handysize (18 Crew, 35k DWT)</t>
  </si>
  <si>
    <t>p.107 - Coastal shipping freight cost benchmarking</t>
  </si>
  <si>
    <t>Medium haul routes</t>
  </si>
  <si>
    <t>Australia weighted average (all hauls)</t>
  </si>
  <si>
    <t>Australia medium haul</t>
  </si>
  <si>
    <t>[INDEX TO AUSTRALIAN MEDIUM HAUL]</t>
  </si>
  <si>
    <t>Typical distance</t>
  </si>
  <si>
    <t>1400-2600</t>
  </si>
  <si>
    <t>1600-2600</t>
  </si>
  <si>
    <t>Long haul routes</t>
  </si>
  <si>
    <t>Blue water</t>
  </si>
  <si>
    <t>[INDEX TO AUSTRALIAN LONG HAUL]</t>
  </si>
  <si>
    <t>3800-7100</t>
  </si>
  <si>
    <t>p.107 - Depot storage and handling cost benchmarking</t>
  </si>
  <si>
    <t>p.107 - Port cost benchmarking</t>
  </si>
  <si>
    <t>p.107 - Safety benchmarking</t>
  </si>
  <si>
    <t>Lost Time Injury Frequency Rate</t>
  </si>
  <si>
    <t>2015</t>
  </si>
  <si>
    <t>CAGR% (2015-18)</t>
  </si>
  <si>
    <t>[LOST TIME INJURIES PER MILLION HOURS]</t>
  </si>
  <si>
    <t>[ANNUAL REPORTS]</t>
  </si>
  <si>
    <t>Australian cement imports by destination (2018) - WITS</t>
  </si>
  <si>
    <t>[THOUSANDS OF USD]</t>
  </si>
  <si>
    <t>[KILOGRAMS]</t>
  </si>
  <si>
    <t>Partner</t>
  </si>
  <si>
    <t>Trade Value</t>
  </si>
  <si>
    <t>Quantity</t>
  </si>
  <si>
    <t>World</t>
  </si>
  <si>
    <t xml:space="preserve">          13826.71</t>
  </si>
  <si>
    <t>1.00963e+008</t>
  </si>
  <si>
    <t>Malaysia</t>
  </si>
  <si>
    <t xml:space="preserve">          11598.16</t>
  </si>
  <si>
    <t>8.46899e+007</t>
  </si>
  <si>
    <t>China</t>
  </si>
  <si>
    <t xml:space="preserve">            633.62</t>
  </si>
  <si>
    <t>4.62674e+006</t>
  </si>
  <si>
    <t>United Arab Emirates</t>
  </si>
  <si>
    <t xml:space="preserve">            581.86</t>
  </si>
  <si>
    <t>4.24871e+006</t>
  </si>
  <si>
    <t>Sweden</t>
  </si>
  <si>
    <t xml:space="preserve">            302.21</t>
  </si>
  <si>
    <t>2.20674e+006</t>
  </si>
  <si>
    <t>Vietnam</t>
  </si>
  <si>
    <t xml:space="preserve">            265.55</t>
  </si>
  <si>
    <t>1.93908e+006</t>
  </si>
  <si>
    <t>Denmark</t>
  </si>
  <si>
    <t xml:space="preserve">            157.27</t>
  </si>
  <si>
    <t>1.14837e+006</t>
  </si>
  <si>
    <t>Thailand</t>
  </si>
  <si>
    <t xml:space="preserve">            147.55</t>
  </si>
  <si>
    <t>1.07741e+006</t>
  </si>
  <si>
    <t xml:space="preserve">             60.89</t>
  </si>
  <si>
    <t>444586</t>
  </si>
  <si>
    <t>Korea, Rep.</t>
  </si>
  <si>
    <t xml:space="preserve">             15.51</t>
  </si>
  <si>
    <t>113282</t>
  </si>
  <si>
    <t xml:space="preserve">             14.71</t>
  </si>
  <si>
    <t>107384</t>
  </si>
  <si>
    <t>Jordan</t>
  </si>
  <si>
    <t xml:space="preserve">             14.23</t>
  </si>
  <si>
    <t>103878</t>
  </si>
  <si>
    <t>Singapore</t>
  </si>
  <si>
    <t xml:space="preserve">              9.83</t>
  </si>
  <si>
    <t>71774.4</t>
  </si>
  <si>
    <t>Spain</t>
  </si>
  <si>
    <t xml:space="preserve">              8.90</t>
  </si>
  <si>
    <t>64981.7</t>
  </si>
  <si>
    <t>Turkey</t>
  </si>
  <si>
    <t xml:space="preserve">              8.61</t>
  </si>
  <si>
    <t>62836.8</t>
  </si>
  <si>
    <t>Iran, Islamic Rep.</t>
  </si>
  <si>
    <t xml:space="preserve">              6.85</t>
  </si>
  <si>
    <t>50033</t>
  </si>
  <si>
    <t>Japan</t>
  </si>
  <si>
    <t xml:space="preserve">              0.97</t>
  </si>
  <si>
    <t>7076.37</t>
  </si>
  <si>
    <t>France cement plant locations - CemNet</t>
  </si>
  <si>
    <t>Group</t>
  </si>
  <si>
    <t>Company</t>
  </si>
  <si>
    <t>Facility</t>
  </si>
  <si>
    <t>City</t>
  </si>
  <si>
    <t>Type</t>
  </si>
  <si>
    <t>Capacity</t>
  </si>
  <si>
    <t>Latitude</t>
  </si>
  <si>
    <t>Longitude</t>
  </si>
  <si>
    <t>Cem In Eu</t>
  </si>
  <si>
    <t>Alienor Ciments SAS</t>
  </si>
  <si>
    <t>Tonneins</t>
  </si>
  <si>
    <t>Grinding</t>
  </si>
  <si>
    <t>Grey</t>
  </si>
  <si>
    <t>Portes les Valence - Rhone Ciments</t>
  </si>
  <si>
    <t>Portes-Les-Valence</t>
  </si>
  <si>
    <t>CRH PLC</t>
  </si>
  <si>
    <t>Eqiom</t>
  </si>
  <si>
    <t>Centre de Boyage de Montoir-de-Bretagne</t>
  </si>
  <si>
    <t>Montoir-de-Bretagne</t>
  </si>
  <si>
    <t>Centre de Brovage de Dannes</t>
  </si>
  <si>
    <t>Dannes</t>
  </si>
  <si>
    <t>Centre de broyage de Dunkerque</t>
  </si>
  <si>
    <t>Dunkerque</t>
  </si>
  <si>
    <t>Slag</t>
  </si>
  <si>
    <t>Centre de broyage de Grand Couronne</t>
  </si>
  <si>
    <t>Grand Couronne</t>
  </si>
  <si>
    <t>Centre de broyage de la Rochelle</t>
  </si>
  <si>
    <t>La Rochelle</t>
  </si>
  <si>
    <t>Heming</t>
  </si>
  <si>
    <t>Integrated</t>
  </si>
  <si>
    <t>hjmbres</t>
  </si>
  <si>
    <t>Lumbres</t>
  </si>
  <si>
    <t>Rochefort</t>
  </si>
  <si>
    <t>Rochefort-sur-Nenon</t>
  </si>
  <si>
    <t>Ecocem Ireland Ltd.</t>
  </si>
  <si>
    <t>Ecocem France</t>
  </si>
  <si>
    <t>Dunkirk Ecocem</t>
  </si>
  <si>
    <t>Dunkirk</t>
  </si>
  <si>
    <t>Fos sur Mer</t>
  </si>
  <si>
    <t>Fos-sur-Mer</t>
  </si>
  <si>
    <t>Groupe Addoha</t>
  </si>
  <si>
    <t>Ciments de l'Atlas (CIMAT)</t>
  </si>
  <si>
    <t>Vracs De l'Estuaire</t>
  </si>
  <si>
    <t>Oudalle</t>
  </si>
  <si>
    <t>Hoffmann Green Cement Technologies</t>
  </si>
  <si>
    <t>HGCT</t>
  </si>
  <si>
    <t>Bournezeau</t>
  </si>
  <si>
    <t>Imerys Aluminates SA</t>
  </si>
  <si>
    <t>Usine de Dunkirk</t>
  </si>
  <si>
    <t>Mardyck</t>
  </si>
  <si>
    <t>Usine de Fos-sur-Mer</t>
  </si>
  <si>
    <t>Usine de Le Teil</t>
  </si>
  <si>
    <t>Le Teil</t>
  </si>
  <si>
    <t>Italcementi Group</t>
  </si>
  <si>
    <t>Ciments Calcia</t>
  </si>
  <si>
    <t>Airvault</t>
  </si>
  <si>
    <t>Beaucaire</t>
  </si>
  <si>
    <t>Beffes</t>
  </si>
  <si>
    <t>Bussac</t>
  </si>
  <si>
    <t>Bussac-Foret</t>
  </si>
  <si>
    <t>Couvrot</t>
  </si>
  <si>
    <t>Vitry le Francois</t>
  </si>
  <si>
    <t>Cruas</t>
  </si>
  <si>
    <t>Gargenville</t>
  </si>
  <si>
    <t>Ranville</t>
  </si>
  <si>
    <t>Rombas</t>
  </si>
  <si>
    <t>Societe Rouennaise de Transformation /Rouen</t>
  </si>
  <si>
    <t>Villiers-au-Bouin</t>
  </si>
  <si>
    <t>Villiers au Bouin</t>
  </si>
  <si>
    <t>LafargeHolcim Ltd</t>
  </si>
  <si>
    <t>Lafarge Ciments (France)</t>
  </si>
  <si>
    <t>Altkirch</t>
  </si>
  <si>
    <t>Bassens</t>
  </si>
  <si>
    <t>Brest</t>
  </si>
  <si>
    <t>Contes</t>
  </si>
  <si>
    <t>Cormeilles</t>
  </si>
  <si>
    <t>Paris</t>
  </si>
  <si>
    <t>Ebange</t>
  </si>
  <si>
    <t>Thionville</t>
  </si>
  <si>
    <t>La Couronne</t>
  </si>
  <si>
    <t>La Malle</t>
  </si>
  <si>
    <t>Bouc-Bel-air</t>
  </si>
  <si>
    <t>Le Havre</t>
  </si>
  <si>
    <t>Saint-Vigor-d'Ymonville</t>
  </si>
  <si>
    <t>Le Teil White</t>
  </si>
  <si>
    <t>White</t>
  </si>
  <si>
    <t>Martres-Tolosane</t>
  </si>
  <si>
    <t>Nantes Saint-Nazaire</t>
  </si>
  <si>
    <t>Saint-Nazaire</t>
  </si>
  <si>
    <t>Port-la-Nouvelle</t>
  </si>
  <si>
    <t>Saint-Pierre-la-Cour</t>
  </si>
  <si>
    <t>Sete</t>
  </si>
  <si>
    <t>Val d'Azergues</t>
  </si>
  <si>
    <t>Chatillon d'Azergues</t>
  </si>
  <si>
    <t>Vicat Cement</t>
  </si>
  <si>
    <t>Cap Vracs</t>
  </si>
  <si>
    <t>Fos-Sur-Mer</t>
  </si>
  <si>
    <t>Vicat Group</t>
  </si>
  <si>
    <t>Usine de Crechy</t>
  </si>
  <si>
    <t>Crechy</t>
  </si>
  <si>
    <t>La Grave de Peille</t>
  </si>
  <si>
    <t>Blausasc</t>
  </si>
  <si>
    <t>Montalieu</t>
  </si>
  <si>
    <t>Montalieu-Vercieu</t>
  </si>
  <si>
    <t>Saint Egreve</t>
  </si>
  <si>
    <t>Xeuilley</t>
  </si>
  <si>
    <t>US monthly cement imports by port - Portland Cement Association</t>
  </si>
  <si>
    <t>Anchorage, AK</t>
  </si>
  <si>
    <t>Mobile, AL</t>
  </si>
  <si>
    <t>Nogales, AZ</t>
  </si>
  <si>
    <t>Los Angles, CA</t>
  </si>
  <si>
    <t>San Diego, CA</t>
  </si>
  <si>
    <t>San Francisco, CA</t>
  </si>
  <si>
    <t>Washington, D.C.</t>
  </si>
  <si>
    <t>Wilmington, DE</t>
  </si>
  <si>
    <t>Miami, FL</t>
  </si>
  <si>
    <t>Tampa, Fl</t>
  </si>
  <si>
    <t>Savannah, GA</t>
  </si>
  <si>
    <t>Honolulu, HI</t>
  </si>
  <si>
    <t>Chicago, IL</t>
  </si>
  <si>
    <t>New Orleans, LA</t>
  </si>
  <si>
    <t>Boston, MA</t>
  </si>
  <si>
    <t>Baltimore, MD</t>
  </si>
  <si>
    <t>Portland, ME</t>
  </si>
  <si>
    <t>Detriot, MI</t>
  </si>
  <si>
    <t>Duluth, MN</t>
  </si>
  <si>
    <t>Minneapolis, MN</t>
  </si>
  <si>
    <t>Saint Louis, MO</t>
  </si>
  <si>
    <t>Great Falls, MT</t>
  </si>
  <si>
    <t>Pembina, ND</t>
  </si>
  <si>
    <t>Buffalo, NY</t>
  </si>
  <si>
    <t>New York, NY</t>
  </si>
  <si>
    <t>Ogdensburg, NY</t>
  </si>
  <si>
    <t>Cleveland, OH</t>
  </si>
  <si>
    <t>Columbia-Snake, OR</t>
  </si>
  <si>
    <t>Philadelphia, PA</t>
  </si>
  <si>
    <t>San Juan, PR</t>
  </si>
  <si>
    <t>Providence, RI</t>
  </si>
  <si>
    <t>Dallas, TX</t>
  </si>
  <si>
    <t>El Paso, TX</t>
  </si>
  <si>
    <t>Houston, TX</t>
  </si>
  <si>
    <t>Laredo, TX</t>
  </si>
  <si>
    <t>Norfolk, VA</t>
  </si>
  <si>
    <t>Virgin Islands</t>
  </si>
  <si>
    <t>St. Albans, VT</t>
  </si>
  <si>
    <t>Seattle, WA</t>
  </si>
  <si>
    <t>Milwaukee, WI</t>
  </si>
  <si>
    <t>Charleston, SC</t>
  </si>
  <si>
    <t>TOTAL</t>
  </si>
  <si>
    <t>US cement shipments by mode of transport - Portland Cement Association</t>
  </si>
  <si>
    <t>Plant to terminal</t>
  </si>
  <si>
    <t>Railroad</t>
  </si>
  <si>
    <t>Truck</t>
  </si>
  <si>
    <t>Barge/Boat</t>
  </si>
  <si>
    <t>Unspecified</t>
  </si>
  <si>
    <t>Total</t>
  </si>
  <si>
    <t>[THOUSANDS OF TONNES]</t>
  </si>
  <si>
    <t>[PCA]</t>
  </si>
  <si>
    <t>Plant to customer</t>
  </si>
  <si>
    <t>Terminal to customer</t>
  </si>
  <si>
    <t>US East Coast terminal utilisation - Portland Cement Association</t>
  </si>
  <si>
    <t>[TONNES]</t>
  </si>
  <si>
    <t>[UNLISTED]</t>
  </si>
  <si>
    <t>Storage Capacity per Terminal</t>
  </si>
  <si>
    <t>Throughput Capacity per Terminal</t>
  </si>
  <si>
    <t>Average Turn Rate</t>
  </si>
  <si>
    <t>South Atlantic</t>
  </si>
  <si>
    <t>Middle Atlantic</t>
  </si>
  <si>
    <t>New England</t>
  </si>
  <si>
    <t>US East Coast terminal capacity and operating cost - L.E.K. interviews</t>
  </si>
  <si>
    <t>State</t>
  </si>
  <si>
    <t>Terminal type (inbound mode-storage type)</t>
  </si>
  <si>
    <t>Storage capacity (MT)</t>
  </si>
  <si>
    <t>Unloading cost ($USD/MT)</t>
  </si>
  <si>
    <t>Terminal operating cost ($USD/MT)</t>
  </si>
  <si>
    <t>Comments</t>
  </si>
  <si>
    <t>Ciment Quebec</t>
  </si>
  <si>
    <t>Everett</t>
  </si>
  <si>
    <t>MA</t>
  </si>
  <si>
    <t xml:space="preserve">ship or coastal barge - Silos &amp; dome </t>
  </si>
  <si>
    <t>self unloading vessel</t>
  </si>
  <si>
    <t>low throughput &amp; high fixed cost</t>
  </si>
  <si>
    <t>Bow</t>
  </si>
  <si>
    <t>NH</t>
  </si>
  <si>
    <t>Rail-Silos</t>
  </si>
  <si>
    <t>NA</t>
  </si>
  <si>
    <t>Rail satellite</t>
  </si>
  <si>
    <t>East Baldwin</t>
  </si>
  <si>
    <t>Giant</t>
  </si>
  <si>
    <t>Boston</t>
  </si>
  <si>
    <t>ship or coastal barge - Silos</t>
  </si>
  <si>
    <t>high fixed cost downtown Boston terminal</t>
  </si>
  <si>
    <t>Newington</t>
  </si>
  <si>
    <t>low throughput</t>
  </si>
  <si>
    <t>Heidelberg</t>
  </si>
  <si>
    <t>Brooklyn</t>
  </si>
  <si>
    <t>NY</t>
  </si>
  <si>
    <t>Ship - Silo ship</t>
  </si>
  <si>
    <t>high volume throughput, inefficient unloading</t>
  </si>
  <si>
    <t>Providence</t>
  </si>
  <si>
    <t>RI</t>
  </si>
  <si>
    <t>Ship - Dome</t>
  </si>
  <si>
    <t>name plate at 45,000 capacity limited by design flaw, low throughput</t>
  </si>
  <si>
    <t>Yaphank</t>
  </si>
  <si>
    <t>Rail satellite leased and operated by third party</t>
  </si>
  <si>
    <t>Catskill</t>
  </si>
  <si>
    <t>old cement plant converted to a rail terminal</t>
  </si>
  <si>
    <t>New Haven</t>
  </si>
  <si>
    <t>CT</t>
  </si>
  <si>
    <t>Rail- rail to truck transfer</t>
  </si>
  <si>
    <t>no storage - uses a rail to truck transfer via bottom dump rail pit</t>
  </si>
  <si>
    <t>Palmer</t>
  </si>
  <si>
    <t>LafargeHolcim</t>
  </si>
  <si>
    <t>Bayonne</t>
  </si>
  <si>
    <t>NJ</t>
  </si>
  <si>
    <t>Coastal barge - silos</t>
  </si>
  <si>
    <t>leased terminal with high fixed cost and low throughput</t>
  </si>
  <si>
    <t>highly efficient operation and high throughput</t>
  </si>
  <si>
    <t>NYC harbor high cost</t>
  </si>
  <si>
    <t>high fixed cost and low volume throughput</t>
  </si>
  <si>
    <t>Flushing</t>
  </si>
  <si>
    <t>high cost NYC union labor</t>
  </si>
  <si>
    <t>ship or coastal barge - dome and Silos</t>
  </si>
  <si>
    <t>efficient deep water operation</t>
  </si>
  <si>
    <t>Lebanon</t>
  </si>
  <si>
    <t>Shirley</t>
  </si>
  <si>
    <t>Wilbraham</t>
  </si>
  <si>
    <t>McInnis</t>
  </si>
  <si>
    <t>Bronx</t>
  </si>
  <si>
    <t>Ship - Warehouse</t>
  </si>
  <si>
    <t>expensive barge mounted unloader, high throughput</t>
  </si>
  <si>
    <t>Ship - dome and silos</t>
  </si>
  <si>
    <t>expensive barge mounted unloader, high throughput low cost lease</t>
  </si>
  <si>
    <t>Bangor</t>
  </si>
  <si>
    <t>ME</t>
  </si>
  <si>
    <t>low volume third party leased and operated</t>
  </si>
  <si>
    <t>Littleton</t>
  </si>
  <si>
    <t>Truck-transfer</t>
  </si>
  <si>
    <t>McInnis Littleton MA Truck-transfer - NA $ 5 satellite for truck depot trailer drop</t>
  </si>
  <si>
    <t>Titan</t>
  </si>
  <si>
    <t>Port Newark</t>
  </si>
  <si>
    <t>Ship - Warehouse and silos</t>
  </si>
  <si>
    <t>high cost NYC union labor, very high throughput</t>
  </si>
  <si>
    <t>Ruverside</t>
  </si>
  <si>
    <t>Bristol</t>
  </si>
  <si>
    <t>PA</t>
  </si>
  <si>
    <t>Highly efficient operation and unloading- supplies S. NJ</t>
  </si>
  <si>
    <t>Cement Trade in Australia, France, and the United States (2011-19) - UNComTrade</t>
  </si>
  <si>
    <t>Classification</t>
  </si>
  <si>
    <t>Year</t>
  </si>
  <si>
    <t>Period</t>
  </si>
  <si>
    <t>Period Desc.</t>
  </si>
  <si>
    <t>Aggregate Level</t>
  </si>
  <si>
    <t>Is Leaf Code</t>
  </si>
  <si>
    <t>Trade Flow Code</t>
  </si>
  <si>
    <t>Trade Flow</t>
  </si>
  <si>
    <t>Reporter Code</t>
  </si>
  <si>
    <t>Reporter</t>
  </si>
  <si>
    <t>Reporter ISO</t>
  </si>
  <si>
    <t>Partner Code</t>
  </si>
  <si>
    <t>Partner ISO</t>
  </si>
  <si>
    <t>2nd Partner Code</t>
  </si>
  <si>
    <t>2nd Partner</t>
  </si>
  <si>
    <t>2nd Partner ISO</t>
  </si>
  <si>
    <t>Customs Proc. Code</t>
  </si>
  <si>
    <t>Customs</t>
  </si>
  <si>
    <t>Mode of Transport Code</t>
  </si>
  <si>
    <t>Mode of Transport</t>
  </si>
  <si>
    <t>Commodity Code</t>
  </si>
  <si>
    <t>Commodity</t>
  </si>
  <si>
    <t>Qty Unit Code</t>
  </si>
  <si>
    <t>Qty Unit</t>
  </si>
  <si>
    <t>Qty</t>
  </si>
  <si>
    <t>Alt Qty Unit Code</t>
  </si>
  <si>
    <t>Alt Qty Unit</t>
  </si>
  <si>
    <t>Alt Qty</t>
  </si>
  <si>
    <t>Netweight (kg)</t>
  </si>
  <si>
    <t>Gross weight (kg)</t>
  </si>
  <si>
    <t>Trade Value (US$)</t>
  </si>
  <si>
    <t>CIF Trade Value (US$)</t>
  </si>
  <si>
    <t>FOB Trade Value (US$)</t>
  </si>
  <si>
    <t>Flag</t>
  </si>
  <si>
    <t>H3</t>
  </si>
  <si>
    <t>X</t>
  </si>
  <si>
    <t>AUS</t>
  </si>
  <si>
    <t>Congo</t>
  </si>
  <si>
    <t>COG</t>
  </si>
  <si>
    <t>W00</t>
  </si>
  <si>
    <t>C00</t>
  </si>
  <si>
    <t>All CPCs</t>
  </si>
  <si>
    <t>All MOTs</t>
  </si>
  <si>
    <t>Portland cement, aluminous cement (ciment fondu), slag cement, supersulphate cement and similar hydraulic cements, whether or not coloured or in the form of clinkers</t>
  </si>
  <si>
    <t>kg</t>
  </si>
  <si>
    <t>Areas, nes</t>
  </si>
  <si>
    <t xml:space="preserve">_X </t>
  </si>
  <si>
    <t>Cocos Isds</t>
  </si>
  <si>
    <t>CCK</t>
  </si>
  <si>
    <t>Norfolk Isds</t>
  </si>
  <si>
    <t>NFK</t>
  </si>
  <si>
    <t>Timor-Leste</t>
  </si>
  <si>
    <t>TLS</t>
  </si>
  <si>
    <t>Kiribati</t>
  </si>
  <si>
    <t>KIR</t>
  </si>
  <si>
    <t>Nauru</t>
  </si>
  <si>
    <t>NRU</t>
  </si>
  <si>
    <t>Egypt</t>
  </si>
  <si>
    <t>EGY</t>
  </si>
  <si>
    <t>Samoa</t>
  </si>
  <si>
    <t>WSM</t>
  </si>
  <si>
    <t>French Polynesia</t>
  </si>
  <si>
    <t>PYF</t>
  </si>
  <si>
    <t>Brazil</t>
  </si>
  <si>
    <t>BRA</t>
  </si>
  <si>
    <t>Vanuatu</t>
  </si>
  <si>
    <t>VUT</t>
  </si>
  <si>
    <t>Canada</t>
  </si>
  <si>
    <t>CAN</t>
  </si>
  <si>
    <t>Ghana</t>
  </si>
  <si>
    <t>GHA</t>
  </si>
  <si>
    <t>Other Asia, nes</t>
  </si>
  <si>
    <t>S19</t>
  </si>
  <si>
    <t>Philippines</t>
  </si>
  <si>
    <t>PHL</t>
  </si>
  <si>
    <t>Rep. of Korea</t>
  </si>
  <si>
    <t>KOR</t>
  </si>
  <si>
    <t>New Caledonia</t>
  </si>
  <si>
    <t>NCL</t>
  </si>
  <si>
    <t>Fiji</t>
  </si>
  <si>
    <t>FJI</t>
  </si>
  <si>
    <t>THA</t>
  </si>
  <si>
    <t>MYS</t>
  </si>
  <si>
    <t>China, Hong Kong SAR</t>
  </si>
  <si>
    <t>HKG</t>
  </si>
  <si>
    <t>Senegal</t>
  </si>
  <si>
    <t>SEN</t>
  </si>
  <si>
    <t>CHN</t>
  </si>
  <si>
    <t>SGP</t>
  </si>
  <si>
    <t>Papua New Guinea</t>
  </si>
  <si>
    <t>PNG</t>
  </si>
  <si>
    <t>New Zealand</t>
  </si>
  <si>
    <t>NZL</t>
  </si>
  <si>
    <t>M</t>
  </si>
  <si>
    <t>SWE</t>
  </si>
  <si>
    <t>Viet Nam</t>
  </si>
  <si>
    <t>VNM</t>
  </si>
  <si>
    <t>DNK</t>
  </si>
  <si>
    <t>TUR</t>
  </si>
  <si>
    <t>Croatia</t>
  </si>
  <si>
    <t>HRV</t>
  </si>
  <si>
    <t>Panama</t>
  </si>
  <si>
    <t>PAN</t>
  </si>
  <si>
    <t>Indonesia</t>
  </si>
  <si>
    <t>IDN</t>
  </si>
  <si>
    <t>ESP</t>
  </si>
  <si>
    <t>Netherlands</t>
  </si>
  <si>
    <t>NLD</t>
  </si>
  <si>
    <t>FRA</t>
  </si>
  <si>
    <t>JPN</t>
  </si>
  <si>
    <t>India</t>
  </si>
  <si>
    <t>IND</t>
  </si>
  <si>
    <t>Italy</t>
  </si>
  <si>
    <t>ITA</t>
  </si>
  <si>
    <t>United Kingdom</t>
  </si>
  <si>
    <t>GBR</t>
  </si>
  <si>
    <t>Germany</t>
  </si>
  <si>
    <t>DEU</t>
  </si>
  <si>
    <t>USA</t>
  </si>
  <si>
    <t>H4</t>
  </si>
  <si>
    <t>Cook Isds</t>
  </si>
  <si>
    <t>COK</t>
  </si>
  <si>
    <t>Switzerland</t>
  </si>
  <si>
    <t>CHE</t>
  </si>
  <si>
    <t>Christmas Isds</t>
  </si>
  <si>
    <t>CXR</t>
  </si>
  <si>
    <t>Solomon Isds</t>
  </si>
  <si>
    <t>SLB</t>
  </si>
  <si>
    <t>Portugal</t>
  </si>
  <si>
    <t>PRT</t>
  </si>
  <si>
    <t>RM</t>
  </si>
  <si>
    <t>Mauritania</t>
  </si>
  <si>
    <t>MRT</t>
  </si>
  <si>
    <t>Mongolia</t>
  </si>
  <si>
    <t>MNG</t>
  </si>
  <si>
    <t>Kenya</t>
  </si>
  <si>
    <t>KEN</t>
  </si>
  <si>
    <t>Costa Rica</t>
  </si>
  <si>
    <t>CRI</t>
  </si>
  <si>
    <t>Cyprus</t>
  </si>
  <si>
    <t>CYP</t>
  </si>
  <si>
    <t>South Africa</t>
  </si>
  <si>
    <t>ZAF</t>
  </si>
  <si>
    <t>ARE</t>
  </si>
  <si>
    <t>JOR</t>
  </si>
  <si>
    <t>Malta</t>
  </si>
  <si>
    <t>MLT</t>
  </si>
  <si>
    <t>Iraq</t>
  </si>
  <si>
    <t>IRQ</t>
  </si>
  <si>
    <t>CuraÃ§ao</t>
  </si>
  <si>
    <t>CUW</t>
  </si>
  <si>
    <t>Wallis and Futuna Isds</t>
  </si>
  <si>
    <t>WLF</t>
  </si>
  <si>
    <t>Chad</t>
  </si>
  <si>
    <t>TCD</t>
  </si>
  <si>
    <t>Djibouti</t>
  </si>
  <si>
    <t>DJI</t>
  </si>
  <si>
    <t>Guinea</t>
  </si>
  <si>
    <t>GIN</t>
  </si>
  <si>
    <t>Equatorial Guinea</t>
  </si>
  <si>
    <t>GNQ</t>
  </si>
  <si>
    <t>Niger</t>
  </si>
  <si>
    <t>NER</t>
  </si>
  <si>
    <t>Nigeria</t>
  </si>
  <si>
    <t>NGA</t>
  </si>
  <si>
    <t>Andorra</t>
  </si>
  <si>
    <t>AND</t>
  </si>
  <si>
    <t>Chile</t>
  </si>
  <si>
    <t>CHL</t>
  </si>
  <si>
    <t>Serbia</t>
  </si>
  <si>
    <t>SRB</t>
  </si>
  <si>
    <t>Argentina</t>
  </si>
  <si>
    <t>ARG</t>
  </si>
  <si>
    <t>Mayotte</t>
  </si>
  <si>
    <t>MYT</t>
  </si>
  <si>
    <t>Ukraine</t>
  </si>
  <si>
    <t>UKR</t>
  </si>
  <si>
    <t>Mauritius</t>
  </si>
  <si>
    <t>MUS</t>
  </si>
  <si>
    <t>Madagascar</t>
  </si>
  <si>
    <t>MDG</t>
  </si>
  <si>
    <t>Mexico</t>
  </si>
  <si>
    <t>MEX</t>
  </si>
  <si>
    <t>Israel</t>
  </si>
  <si>
    <t>ISR</t>
  </si>
  <si>
    <t>Cameroon</t>
  </si>
  <si>
    <t>CMR</t>
  </si>
  <si>
    <t>Qatar</t>
  </si>
  <si>
    <t>QAT</t>
  </si>
  <si>
    <t>Gabon</t>
  </si>
  <si>
    <t>GAB</t>
  </si>
  <si>
    <t>Algeria</t>
  </si>
  <si>
    <t>DZA</t>
  </si>
  <si>
    <t>Bulgaria</t>
  </si>
  <si>
    <t>BGR</t>
  </si>
  <si>
    <t>Russian Federation</t>
  </si>
  <si>
    <t>RUS</t>
  </si>
  <si>
    <t>Slovakia</t>
  </si>
  <si>
    <t>SVK</t>
  </si>
  <si>
    <t>Rep. of Moldova</t>
  </si>
  <si>
    <t>MDA</t>
  </si>
  <si>
    <t>Ireland</t>
  </si>
  <si>
    <t>IRL</t>
  </si>
  <si>
    <t>Finland</t>
  </si>
  <si>
    <t>FIN</t>
  </si>
  <si>
    <t>Greece</t>
  </si>
  <si>
    <t>GRC</t>
  </si>
  <si>
    <t>Romania</t>
  </si>
  <si>
    <t>ROU</t>
  </si>
  <si>
    <t>Czechia</t>
  </si>
  <si>
    <t>CZE</t>
  </si>
  <si>
    <t>Morocco</t>
  </si>
  <si>
    <t>MAR</t>
  </si>
  <si>
    <t>Luxembourg</t>
  </si>
  <si>
    <t>LUX</t>
  </si>
  <si>
    <t>Austria</t>
  </si>
  <si>
    <t>AUT</t>
  </si>
  <si>
    <t>Poland</t>
  </si>
  <si>
    <t>POL</t>
  </si>
  <si>
    <t>Belgium</t>
  </si>
  <si>
    <t>BEL</t>
  </si>
  <si>
    <t>LBN</t>
  </si>
  <si>
    <t>Burkina Faso</t>
  </si>
  <si>
    <t>BFA</t>
  </si>
  <si>
    <t>Oman</t>
  </si>
  <si>
    <t>OMN</t>
  </si>
  <si>
    <t>Libya</t>
  </si>
  <si>
    <t>LBY</t>
  </si>
  <si>
    <t>Benin</t>
  </si>
  <si>
    <t>BEN</t>
  </si>
  <si>
    <t>Norway</t>
  </si>
  <si>
    <t>NOR</t>
  </si>
  <si>
    <t>Saudi Arabia</t>
  </si>
  <si>
    <t>SAU</t>
  </si>
  <si>
    <t>Suriname</t>
  </si>
  <si>
    <t>SUR</t>
  </si>
  <si>
    <t>Togo</t>
  </si>
  <si>
    <t>TGO</t>
  </si>
  <si>
    <t>Trinidad and Tobago</t>
  </si>
  <si>
    <t>TTO</t>
  </si>
  <si>
    <t>Barbados</t>
  </si>
  <si>
    <t>BRB</t>
  </si>
  <si>
    <t>Guyana</t>
  </si>
  <si>
    <t>GUY</t>
  </si>
  <si>
    <t>Eswatini</t>
  </si>
  <si>
    <t>SWZ</t>
  </si>
  <si>
    <t>United Rep. of Tanzania</t>
  </si>
  <si>
    <t>TZA</t>
  </si>
  <si>
    <t>Venezuela</t>
  </si>
  <si>
    <t>VEN</t>
  </si>
  <si>
    <t>Colombia</t>
  </si>
  <si>
    <t>COL</t>
  </si>
  <si>
    <t>Other Europe, nes</t>
  </si>
  <si>
    <t>E19</t>
  </si>
  <si>
    <t>Tunisia</t>
  </si>
  <si>
    <t>TUN</t>
  </si>
  <si>
    <t>Kazakhstan</t>
  </si>
  <si>
    <t>KAZ</t>
  </si>
  <si>
    <t>Azerbaijan</t>
  </si>
  <si>
    <t>AZE</t>
  </si>
  <si>
    <t>Latvia</t>
  </si>
  <si>
    <t>LVA</t>
  </si>
  <si>
    <t>Jamaica</t>
  </si>
  <si>
    <t>JAM</t>
  </si>
  <si>
    <t>Hungary</t>
  </si>
  <si>
    <t>HUN</t>
  </si>
  <si>
    <t>State of Palestine</t>
  </si>
  <si>
    <t>PSE</t>
  </si>
  <si>
    <t>Namibia</t>
  </si>
  <si>
    <t>NAM</t>
  </si>
  <si>
    <t>Yemen</t>
  </si>
  <si>
    <t>YEM</t>
  </si>
  <si>
    <t>Albania</t>
  </si>
  <si>
    <t>ALB</t>
  </si>
  <si>
    <t>Estonia</t>
  </si>
  <si>
    <t>EST</t>
  </si>
  <si>
    <t>CÃ´te d'Ivoire</t>
  </si>
  <si>
    <t>CIV</t>
  </si>
  <si>
    <t>Angola</t>
  </si>
  <si>
    <t>AGO</t>
  </si>
  <si>
    <t>Comoros</t>
  </si>
  <si>
    <t>COM</t>
  </si>
  <si>
    <t>Honduras</t>
  </si>
  <si>
    <t>HND</t>
  </si>
  <si>
    <t>Bahrain</t>
  </si>
  <si>
    <t>BHR</t>
  </si>
  <si>
    <t>Bahamas</t>
  </si>
  <si>
    <t>BHS</t>
  </si>
  <si>
    <t>Mozambique</t>
  </si>
  <si>
    <t>MOZ</t>
  </si>
  <si>
    <t>Bangladesh</t>
  </si>
  <si>
    <t>BGD</t>
  </si>
  <si>
    <t>Ecuador</t>
  </si>
  <si>
    <t>ECU</t>
  </si>
  <si>
    <t>Peru</t>
  </si>
  <si>
    <t>PER</t>
  </si>
  <si>
    <t>Saint BarthÃ©lemy</t>
  </si>
  <si>
    <t>BLM</t>
  </si>
  <si>
    <t>Lithuania</t>
  </si>
  <si>
    <t>LTU</t>
  </si>
  <si>
    <t>Kuwait</t>
  </si>
  <si>
    <t>KWT</t>
  </si>
  <si>
    <t>Iran</t>
  </si>
  <si>
    <t>IRN</t>
  </si>
  <si>
    <t>Georgia</t>
  </si>
  <si>
    <t>GEO</t>
  </si>
  <si>
    <t>Pakistan</t>
  </si>
  <si>
    <t>PAK</t>
  </si>
  <si>
    <t>Brunei Darussalam</t>
  </si>
  <si>
    <t>BRN</t>
  </si>
  <si>
    <t>Turkmenistan</t>
  </si>
  <si>
    <t>TKM</t>
  </si>
  <si>
    <t>Slovenia</t>
  </si>
  <si>
    <t>SVN</t>
  </si>
  <si>
    <t>Afghanistan</t>
  </si>
  <si>
    <t>AFG</t>
  </si>
  <si>
    <t>Sri Lanka</t>
  </si>
  <si>
    <t>LKA</t>
  </si>
  <si>
    <t>Aruba</t>
  </si>
  <si>
    <t>ABW</t>
  </si>
  <si>
    <t>Cayman Isds</t>
  </si>
  <si>
    <t>CYM</t>
  </si>
  <si>
    <t>Bermuda</t>
  </si>
  <si>
    <t>BMU</t>
  </si>
  <si>
    <t>Haiti</t>
  </si>
  <si>
    <t>HTI</t>
  </si>
  <si>
    <t>Antigua and Barbuda</t>
  </si>
  <si>
    <t>ATG</t>
  </si>
  <si>
    <t>Saint Lucia</t>
  </si>
  <si>
    <t>LCA</t>
  </si>
  <si>
    <t>Belize</t>
  </si>
  <si>
    <t>BLZ</t>
  </si>
  <si>
    <t>Saint Maarten</t>
  </si>
  <si>
    <t>SXM</t>
  </si>
  <si>
    <t>Br. Virgin Isds</t>
  </si>
  <si>
    <t>VGB</t>
  </si>
  <si>
    <t>Turks and Caicos Isds</t>
  </si>
  <si>
    <t>TCA</t>
  </si>
  <si>
    <t>Saint Kitts and Nevis</t>
  </si>
  <si>
    <t>KNA</t>
  </si>
  <si>
    <t>Dominica</t>
  </si>
  <si>
    <t>DMA</t>
  </si>
  <si>
    <t>Saint Vincent and the Grenadines</t>
  </si>
  <si>
    <t>VCT</t>
  </si>
  <si>
    <t>Grenada</t>
  </si>
  <si>
    <t>GRD</t>
  </si>
  <si>
    <t>Anguilla</t>
  </si>
  <si>
    <t>AIA</t>
  </si>
  <si>
    <t>Marshall Isds</t>
  </si>
  <si>
    <t>MHL</t>
  </si>
  <si>
    <t>Ethiopia</t>
  </si>
  <si>
    <t>ETH</t>
  </si>
  <si>
    <t>Liberia</t>
  </si>
  <si>
    <t>LBR</t>
  </si>
  <si>
    <t>Uruguay</t>
  </si>
  <si>
    <t>URY</t>
  </si>
  <si>
    <t>Nicaragua</t>
  </si>
  <si>
    <t>NIC</t>
  </si>
  <si>
    <t>El Salvador</t>
  </si>
  <si>
    <t>SLV</t>
  </si>
  <si>
    <t>Guatemala</t>
  </si>
  <si>
    <t>GTM</t>
  </si>
  <si>
    <t>Dominican Rep.</t>
  </si>
  <si>
    <t>DOM</t>
  </si>
  <si>
    <t>Zambia</t>
  </si>
  <si>
    <t>ZMB</t>
  </si>
  <si>
    <t>RX</t>
  </si>
  <si>
    <t>Tokelau</t>
  </si>
  <si>
    <t>TKL</t>
  </si>
  <si>
    <t>Montserrat</t>
  </si>
  <si>
    <t>MSR</t>
  </si>
  <si>
    <t>Bolivia (Plurinational State of)</t>
  </si>
  <si>
    <t>BOL</t>
  </si>
  <si>
    <t>Belarus</t>
  </si>
  <si>
    <t>BLR</t>
  </si>
  <si>
    <t>Maldives</t>
  </si>
  <si>
    <t>MDV</t>
  </si>
  <si>
    <t>Paraguay</t>
  </si>
  <si>
    <t>PRY</t>
  </si>
  <si>
    <t>American Samoa</t>
  </si>
  <si>
    <t>ASM</t>
  </si>
  <si>
    <t>Seychelles</t>
  </si>
  <si>
    <t>SYC</t>
  </si>
  <si>
    <t>Tuvalu</t>
  </si>
  <si>
    <t>TUV</t>
  </si>
  <si>
    <t>Bunkers</t>
  </si>
  <si>
    <t xml:space="preserve">X1 </t>
  </si>
  <si>
    <t>H5</t>
  </si>
  <si>
    <t>Other</t>
  </si>
  <si>
    <t>Cambodia</t>
  </si>
  <si>
    <t>KHM</t>
  </si>
  <si>
    <t>Air</t>
  </si>
  <si>
    <t>1000 KG</t>
  </si>
  <si>
    <t>Sea</t>
  </si>
  <si>
    <t>Tonga</t>
  </si>
  <si>
    <t>TON</t>
  </si>
  <si>
    <t>Cabo Verde</t>
  </si>
  <si>
    <t>CPV</t>
  </si>
  <si>
    <t>North Macedonia</t>
  </si>
  <si>
    <t>MKD</t>
  </si>
  <si>
    <t>Dem. Rep. of the Congo</t>
  </si>
  <si>
    <t>COD</t>
  </si>
  <si>
    <t>Fr. South Antarctic Terr.</t>
  </si>
  <si>
    <t>ATF</t>
  </si>
  <si>
    <t>Mali</t>
  </si>
  <si>
    <t>MLI</t>
  </si>
  <si>
    <t>Uganda</t>
  </si>
  <si>
    <t>UGA</t>
  </si>
  <si>
    <t>Inland waterway</t>
  </si>
  <si>
    <t>Railway</t>
  </si>
  <si>
    <t>Postal consignments, mail or courier shipment</t>
  </si>
  <si>
    <t>Sierra Leone</t>
  </si>
  <si>
    <t>SLE</t>
  </si>
  <si>
    <t>Cuba</t>
  </si>
  <si>
    <t>CUB</t>
  </si>
  <si>
    <t>Sudan</t>
  </si>
  <si>
    <t>SDN</t>
  </si>
  <si>
    <t>Montenegro</t>
  </si>
  <si>
    <t>MNE</t>
  </si>
  <si>
    <t>Saint Helena</t>
  </si>
  <si>
    <t>SHN</t>
  </si>
  <si>
    <t>China, Macao SAR</t>
  </si>
  <si>
    <t>MAC</t>
  </si>
  <si>
    <t>Saint Pierre and Miquelon</t>
  </si>
  <si>
    <t>SPM</t>
  </si>
  <si>
    <t>DX</t>
  </si>
  <si>
    <t>FS Micronesia</t>
  </si>
  <si>
    <t>FSM</t>
  </si>
  <si>
    <t>Nepal</t>
  </si>
  <si>
    <t>NPL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</si>
</sst>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Red]\-&quot;$&quot;#,##0"/>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0.0%;\(#,##0.0%\);\-"/>
    <numFmt numFmtId="168" formatCode="_(* #,##0_);_(* \(#,##0\);_(* &quot;-&quot;??_);_(@_)"/>
    <numFmt numFmtId="169" formatCode="0.0"/>
    <numFmt numFmtId="170" formatCode="#,##0%;\(#,##0%\);\-"/>
    <numFmt numFmtId="171" formatCode="#,##0.00;\(#,##0.00\);\-"/>
    <numFmt numFmtId="172" formatCode="0.0%"/>
  </numFmts>
  <fonts count="32">
    <font>
      <sz val="10"/>
      <name val="Arial"/>
    </font>
    <font>
      <sz val="10"/>
      <color theme="1"/>
      <name val="Arial"/>
      <family val="2"/>
    </font>
    <font>
      <sz val="10"/>
      <color theme="1"/>
      <name val="Arial"/>
      <family val="2"/>
    </font>
    <font>
      <sz val="10"/>
      <color theme="1"/>
      <name val="Arial"/>
      <family val="2"/>
    </font>
    <font>
      <sz val="10"/>
      <name val="Arial"/>
      <family val="2"/>
    </font>
    <font>
      <b/>
      <sz val="10"/>
      <color indexed="9"/>
      <name val="Arial"/>
      <family val="2"/>
    </font>
    <font>
      <sz val="6"/>
      <name val="Arial"/>
      <family val="2"/>
    </font>
    <font>
      <b/>
      <sz val="10"/>
      <color indexed="8"/>
      <name val="Arial"/>
      <family val="2"/>
    </font>
    <font>
      <u/>
      <sz val="10"/>
      <color theme="10"/>
      <name val="Arial"/>
      <family val="2"/>
    </font>
    <font>
      <b/>
      <sz val="14"/>
      <name val="Arial"/>
      <family val="2"/>
    </font>
    <font>
      <sz val="10"/>
      <name val="Arial"/>
      <family val="2"/>
    </font>
    <font>
      <b/>
      <sz val="10"/>
      <color theme="1"/>
      <name val="Arial"/>
      <family val="2"/>
    </font>
    <font>
      <sz val="11"/>
      <color theme="1"/>
      <name val="Calibri"/>
      <family val="2"/>
      <scheme val="minor"/>
    </font>
    <font>
      <b/>
      <sz val="11"/>
      <color theme="1"/>
      <name val="Calibri"/>
      <family val="2"/>
      <scheme val="minor"/>
    </font>
    <font>
      <b/>
      <sz val="10"/>
      <name val="Arial"/>
      <family val="2"/>
    </font>
    <font>
      <sz val="8"/>
      <name val="Arial"/>
      <family val="2"/>
    </font>
    <font>
      <sz val="10"/>
      <color rgb="FF000000"/>
      <name val="Arial"/>
      <family val="2"/>
    </font>
    <font>
      <u/>
      <sz val="11"/>
      <color theme="10"/>
      <name val="Calibri"/>
      <family val="2"/>
      <scheme val="minor"/>
    </font>
    <font>
      <sz val="10"/>
      <color indexed="8"/>
      <name val="Arial"/>
      <family val="2"/>
    </font>
    <font>
      <sz val="8"/>
      <name val="Arial"/>
      <family val="2"/>
    </font>
    <font>
      <sz val="8"/>
      <color indexed="42"/>
      <name val="Arial"/>
      <family val="2"/>
    </font>
    <font>
      <b/>
      <sz val="10"/>
      <color indexed="46"/>
      <name val="Arial"/>
      <family val="2"/>
    </font>
    <font>
      <b/>
      <sz val="16"/>
      <color rgb="FF03523E"/>
      <name val="Arial"/>
      <family val="2"/>
    </font>
    <font>
      <b/>
      <sz val="16"/>
      <name val="Arial"/>
      <family val="2"/>
    </font>
    <font>
      <sz val="16"/>
      <color rgb="FF03523E"/>
      <name val="Arial"/>
      <family val="2"/>
    </font>
    <font>
      <sz val="10"/>
      <color rgb="FFF15A23"/>
      <name val="Arial"/>
      <family val="2"/>
    </font>
    <font>
      <sz val="16"/>
      <name val="Arial"/>
      <family val="2"/>
    </font>
    <font>
      <b/>
      <sz val="18"/>
      <color rgb="FF03523E"/>
      <name val="Arial"/>
      <family val="2"/>
    </font>
    <font>
      <b/>
      <sz val="14"/>
      <color indexed="9"/>
      <name val="Arial"/>
      <family val="2"/>
    </font>
    <font>
      <sz val="10"/>
      <color indexed="9"/>
      <name val="Arial"/>
      <family val="2"/>
    </font>
    <font>
      <b/>
      <u/>
      <sz val="10"/>
      <name val="Arial"/>
      <family val="2"/>
    </font>
    <font>
      <b/>
      <u/>
      <sz val="10"/>
      <color rgb="FF000000"/>
      <name val="Arial"/>
      <family val="2"/>
    </font>
  </fonts>
  <fills count="5">
    <fill>
      <patternFill patternType="none"/>
    </fill>
    <fill>
      <patternFill patternType="gray125"/>
    </fill>
    <fill>
      <patternFill patternType="solid">
        <fgColor rgb="FFDDDDDD"/>
        <bgColor indexed="64"/>
      </patternFill>
    </fill>
    <fill>
      <patternFill patternType="solid">
        <fgColor rgb="FF80A1B6"/>
        <bgColor indexed="64"/>
      </patternFill>
    </fill>
    <fill>
      <patternFill patternType="solid">
        <fgColor rgb="FF03523E"/>
        <bgColor indexed="64"/>
      </patternFill>
    </fill>
  </fills>
  <borders count="4">
    <border>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s>
  <cellStyleXfs count="96">
    <xf numFmtId="0" fontId="0" fillId="0" borderId="0"/>
    <xf numFmtId="0" fontId="4" fillId="0" borderId="0"/>
    <xf numFmtId="0" fontId="4" fillId="0" borderId="0"/>
    <xf numFmtId="0" fontId="8" fillId="0" borderId="0" applyNumberFormat="0" applyFill="0" applyBorder="0" applyAlignment="0" applyProtection="0"/>
    <xf numFmtId="0" fontId="4" fillId="0" borderId="0" applyNumberFormat="0" applyFont="0" applyFill="0" applyBorder="0" applyAlignment="0" applyProtection="0"/>
    <xf numFmtId="0" fontId="3" fillId="0" borderId="0"/>
    <xf numFmtId="0" fontId="2" fillId="0" borderId="0"/>
    <xf numFmtId="0" fontId="4" fillId="0" borderId="0"/>
    <xf numFmtId="0" fontId="4" fillId="0" borderId="0"/>
    <xf numFmtId="0" fontId="8" fillId="0" borderId="0" applyNumberFormat="0" applyFill="0" applyBorder="0" applyAlignment="0" applyProtection="0"/>
    <xf numFmtId="0" fontId="2" fillId="0" borderId="0"/>
    <xf numFmtId="0" fontId="1" fillId="0" borderId="0"/>
    <xf numFmtId="0" fontId="12" fillId="0" borderId="0"/>
    <xf numFmtId="164" fontId="12" fillId="0" borderId="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10" fillId="0" borderId="0"/>
    <xf numFmtId="0" fontId="10" fillId="0" borderId="0"/>
    <xf numFmtId="0" fontId="1" fillId="0" borderId="0"/>
    <xf numFmtId="0" fontId="10" fillId="0" borderId="0" applyNumberFormat="0" applyFont="0" applyFill="0" applyBorder="0" applyAlignment="0" applyProtection="0"/>
    <xf numFmtId="43" fontId="4" fillId="0" borderId="0" applyFont="0" applyFill="0" applyBorder="0" applyAlignment="0" applyProtection="0"/>
    <xf numFmtId="0" fontId="4" fillId="0" borderId="0"/>
    <xf numFmtId="0" fontId="16" fillId="0" borderId="0"/>
    <xf numFmtId="44" fontId="16" fillId="0" borderId="0" applyFont="0" applyFill="0" applyBorder="0" applyAlignment="0" applyProtection="0"/>
    <xf numFmtId="0" fontId="4"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7" fillId="0" borderId="0" applyNumberFormat="0" applyFill="0" applyBorder="0" applyAlignment="0" applyProtection="0"/>
    <xf numFmtId="0" fontId="4" fillId="0" borderId="0" applyNumberFormat="0" applyFont="0" applyFill="0" applyBorder="0" applyAlignment="0" applyProtection="0"/>
    <xf numFmtId="44" fontId="4" fillId="0" borderId="0" applyFont="0" applyFill="0" applyBorder="0" applyAlignment="0" applyProtection="0"/>
    <xf numFmtId="0" fontId="10" fillId="0" borderId="0"/>
    <xf numFmtId="0" fontId="10" fillId="0" borderId="0"/>
    <xf numFmtId="0" fontId="1" fillId="0" borderId="0"/>
    <xf numFmtId="43" fontId="4"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10" fillId="0" borderId="0" applyNumberFormat="0" applyFont="0" applyFill="0" applyBorder="0" applyAlignment="0" applyProtection="0"/>
    <xf numFmtId="0" fontId="10" fillId="0" borderId="0"/>
    <xf numFmtId="0" fontId="10" fillId="0" borderId="0"/>
    <xf numFmtId="0" fontId="1" fillId="0" borderId="0"/>
    <xf numFmtId="0" fontId="4" fillId="0" borderId="0"/>
    <xf numFmtId="0" fontId="4" fillId="0" borderId="0"/>
    <xf numFmtId="43" fontId="4" fillId="0" borderId="0" applyFont="0" applyFill="0" applyBorder="0" applyAlignment="0" applyProtection="0"/>
    <xf numFmtId="44"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4" fillId="0" borderId="0"/>
    <xf numFmtId="0" fontId="10" fillId="0" borderId="0"/>
    <xf numFmtId="0" fontId="1" fillId="0" borderId="0"/>
    <xf numFmtId="43" fontId="4"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1" fillId="0" borderId="0"/>
    <xf numFmtId="43" fontId="4" fillId="0" borderId="0" applyFont="0" applyFill="0" applyBorder="0" applyAlignment="0" applyProtection="0"/>
    <xf numFmtId="44"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10" fillId="0" borderId="0"/>
    <xf numFmtId="0" fontId="1" fillId="0" borderId="0"/>
    <xf numFmtId="43" fontId="4" fillId="0" borderId="0" applyFont="0" applyFill="0" applyBorder="0" applyAlignment="0" applyProtection="0"/>
    <xf numFmtId="44" fontId="16"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1" fillId="0" borderId="0"/>
    <xf numFmtId="43" fontId="4" fillId="0" borderId="0" applyFont="0" applyFill="0" applyBorder="0" applyAlignment="0" applyProtection="0"/>
    <xf numFmtId="44"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0" fontId="4" fillId="0" borderId="0" applyNumberFormat="0" applyFont="0" applyFill="0" applyBorder="0" applyAlignment="0" applyProtection="0"/>
    <xf numFmtId="0" fontId="4" fillId="0" borderId="0"/>
    <xf numFmtId="0" fontId="1" fillId="0" borderId="0"/>
    <xf numFmtId="0" fontId="4" fillId="0" borderId="0"/>
    <xf numFmtId="0" fontId="4" fillId="0" borderId="0"/>
  </cellStyleXfs>
  <cellXfs count="94">
    <xf numFmtId="0" fontId="0" fillId="0" borderId="0" xfId="0"/>
    <xf numFmtId="0" fontId="9" fillId="0" borderId="0" xfId="1" applyFont="1" applyAlignment="1">
      <alignment horizontal="left"/>
    </xf>
    <xf numFmtId="0" fontId="4" fillId="0" borderId="0" xfId="1"/>
    <xf numFmtId="165" fontId="5" fillId="3" borderId="0" xfId="1" applyNumberFormat="1" applyFont="1" applyFill="1" applyAlignment="1">
      <alignment horizontal="left" vertical="center"/>
    </xf>
    <xf numFmtId="165" fontId="7" fillId="2" borderId="0" xfId="1" applyNumberFormat="1" applyFont="1" applyFill="1" applyAlignment="1">
      <alignment horizontal="left" vertical="center"/>
    </xf>
    <xf numFmtId="165" fontId="6" fillId="0" borderId="0" xfId="1" applyNumberFormat="1" applyFont="1" applyAlignment="1">
      <alignment horizontal="center"/>
    </xf>
    <xf numFmtId="0" fontId="4" fillId="0" borderId="0" xfId="1" applyAlignment="1">
      <alignment horizontal="center"/>
    </xf>
    <xf numFmtId="165" fontId="5" fillId="3" borderId="0" xfId="1" applyNumberFormat="1" applyFont="1" applyFill="1" applyAlignment="1">
      <alignment horizontal="center" vertical="center"/>
    </xf>
    <xf numFmtId="166" fontId="4" fillId="0" borderId="0" xfId="1" applyNumberFormat="1" applyAlignment="1">
      <alignment horizontal="center"/>
    </xf>
    <xf numFmtId="165" fontId="4" fillId="0" borderId="0" xfId="1" applyNumberFormat="1" applyFont="1" applyAlignment="1">
      <alignment horizontal="center"/>
    </xf>
    <xf numFmtId="167" fontId="4" fillId="0" borderId="0" xfId="1" applyNumberFormat="1" applyFont="1" applyAlignment="1">
      <alignment horizontal="center"/>
    </xf>
    <xf numFmtId="165" fontId="4" fillId="0" borderId="0" xfId="1" applyNumberFormat="1" applyFont="1"/>
    <xf numFmtId="165" fontId="6" fillId="0" borderId="0" xfId="3" applyNumberFormat="1" applyFont="1" applyAlignment="1">
      <alignment horizontal="center"/>
    </xf>
    <xf numFmtId="165" fontId="4" fillId="0" borderId="0" xfId="1" applyNumberFormat="1" applyAlignment="1">
      <alignment horizontal="center"/>
    </xf>
    <xf numFmtId="0" fontId="9" fillId="0" borderId="0" xfId="0" applyFont="1" applyAlignment="1">
      <alignment horizontal="left"/>
    </xf>
    <xf numFmtId="0" fontId="1" fillId="0" borderId="0" xfId="11"/>
    <xf numFmtId="0" fontId="11" fillId="0" borderId="0" xfId="12" applyFont="1"/>
    <xf numFmtId="168" fontId="1" fillId="0" borderId="0" xfId="13" applyNumberFormat="1" applyFont="1"/>
    <xf numFmtId="1" fontId="1" fillId="0" borderId="0" xfId="12" applyNumberFormat="1" applyFont="1"/>
    <xf numFmtId="0" fontId="1" fillId="0" borderId="0" xfId="12" applyFont="1"/>
    <xf numFmtId="0" fontId="12" fillId="0" borderId="0" xfId="12"/>
    <xf numFmtId="0" fontId="13" fillId="0" borderId="0" xfId="12" applyFont="1"/>
    <xf numFmtId="17" fontId="7" fillId="2" borderId="0" xfId="1" applyNumberFormat="1" applyFont="1" applyFill="1" applyAlignment="1">
      <alignment horizontal="left" vertical="center"/>
    </xf>
    <xf numFmtId="168" fontId="0" fillId="0" borderId="0" xfId="13" applyNumberFormat="1" applyFont="1" applyAlignment="1">
      <alignment horizontal="right"/>
    </xf>
    <xf numFmtId="49" fontId="7" fillId="2" borderId="0" xfId="1" applyNumberFormat="1" applyFont="1" applyFill="1" applyAlignment="1">
      <alignment horizontal="left" vertical="center"/>
    </xf>
    <xf numFmtId="168" fontId="0" fillId="0" borderId="0" xfId="13" applyNumberFormat="1" applyFont="1"/>
    <xf numFmtId="169" fontId="12" fillId="0" borderId="0" xfId="12" applyNumberFormat="1"/>
    <xf numFmtId="165" fontId="6" fillId="0" borderId="0" xfId="12" applyNumberFormat="1" applyFont="1" applyAlignment="1">
      <alignment horizontal="center"/>
    </xf>
    <xf numFmtId="3" fontId="4" fillId="0" borderId="0" xfId="1" applyNumberFormat="1"/>
    <xf numFmtId="6" fontId="4" fillId="0" borderId="0" xfId="1" applyNumberFormat="1"/>
    <xf numFmtId="165" fontId="4" fillId="0" borderId="0" xfId="1" applyNumberFormat="1"/>
    <xf numFmtId="170" fontId="4" fillId="0" borderId="0" xfId="1" applyNumberFormat="1" applyFont="1" applyAlignment="1">
      <alignment horizontal="center"/>
    </xf>
    <xf numFmtId="165" fontId="6" fillId="0" borderId="0" xfId="1" applyNumberFormat="1" applyFont="1" applyBorder="1" applyAlignment="1">
      <alignment horizontal="center"/>
    </xf>
    <xf numFmtId="166" fontId="4" fillId="0" borderId="0" xfId="1" applyNumberFormat="1" applyFont="1" applyAlignment="1">
      <alignment horizontal="center"/>
    </xf>
    <xf numFmtId="171" fontId="4" fillId="0" borderId="0" xfId="1" applyNumberFormat="1" applyFont="1" applyAlignment="1">
      <alignment horizontal="center"/>
    </xf>
    <xf numFmtId="172" fontId="4" fillId="0" borderId="0" xfId="1" applyNumberFormat="1"/>
    <xf numFmtId="165" fontId="4" fillId="0" borderId="0" xfId="17" applyNumberFormat="1" applyFont="1" applyAlignment="1">
      <alignment horizontal="center"/>
    </xf>
    <xf numFmtId="166" fontId="4" fillId="0" borderId="0" xfId="14" applyNumberFormat="1" applyFont="1" applyAlignment="1">
      <alignment horizontal="center"/>
    </xf>
    <xf numFmtId="49" fontId="5" fillId="3" borderId="0" xfId="1" applyNumberFormat="1" applyFont="1" applyFill="1" applyAlignment="1">
      <alignment horizontal="center" vertical="center"/>
    </xf>
    <xf numFmtId="166" fontId="4" fillId="0" borderId="0" xfId="17" applyNumberFormat="1" applyFont="1" applyAlignment="1">
      <alignment horizontal="center"/>
    </xf>
    <xf numFmtId="165" fontId="4" fillId="0" borderId="0" xfId="14" applyNumberFormat="1" applyFont="1" applyAlignment="1">
      <alignment horizontal="center"/>
    </xf>
    <xf numFmtId="172" fontId="4" fillId="0" borderId="0" xfId="1" applyNumberFormat="1" applyAlignment="1">
      <alignment horizontal="center"/>
    </xf>
    <xf numFmtId="3" fontId="4" fillId="0" borderId="0" xfId="1" applyNumberFormat="1" applyAlignment="1">
      <alignment horizontal="center"/>
    </xf>
    <xf numFmtId="171" fontId="4" fillId="0" borderId="0" xfId="17" applyNumberFormat="1" applyFont="1" applyAlignment="1">
      <alignment horizontal="center"/>
    </xf>
    <xf numFmtId="0" fontId="5" fillId="3" borderId="0" xfId="1" applyNumberFormat="1" applyFont="1" applyFill="1" applyAlignment="1">
      <alignment horizontal="center" vertical="center"/>
    </xf>
    <xf numFmtId="171" fontId="4" fillId="0" borderId="0" xfId="18" applyNumberFormat="1" applyFont="1" applyAlignment="1">
      <alignment horizontal="center"/>
    </xf>
    <xf numFmtId="0" fontId="0" fillId="0" borderId="0" xfId="22" applyNumberFormat="1" applyFont="1" applyAlignment="1">
      <alignment horizontal="right"/>
    </xf>
    <xf numFmtId="165" fontId="4" fillId="0" borderId="0" xfId="22" applyNumberFormat="1" applyFont="1" applyAlignment="1">
      <alignment horizontal="center"/>
    </xf>
    <xf numFmtId="171" fontId="4" fillId="0" borderId="0" xfId="58" applyNumberFormat="1" applyFont="1" applyAlignment="1">
      <alignment horizontal="center"/>
    </xf>
    <xf numFmtId="166" fontId="4" fillId="0" borderId="0" xfId="1" applyNumberFormat="1" applyFont="1"/>
    <xf numFmtId="166" fontId="4" fillId="0" borderId="0" xfId="51" applyNumberFormat="1" applyFont="1" applyAlignment="1">
      <alignment horizontal="center"/>
    </xf>
    <xf numFmtId="165" fontId="4" fillId="0" borderId="0" xfId="34" applyNumberFormat="1" applyFont="1" applyAlignment="1">
      <alignment horizontal="center"/>
    </xf>
    <xf numFmtId="171" fontId="4" fillId="0" borderId="0" xfId="51" applyNumberFormat="1" applyFont="1" applyAlignment="1">
      <alignment horizontal="center"/>
    </xf>
    <xf numFmtId="171" fontId="4" fillId="0" borderId="0" xfId="51" applyNumberFormat="1" applyFont="1"/>
    <xf numFmtId="167" fontId="4" fillId="0" borderId="0" xfId="1" applyNumberFormat="1" applyFont="1"/>
    <xf numFmtId="165" fontId="4" fillId="2" borderId="0" xfId="27" applyNumberFormat="1" applyFill="1" applyAlignment="1">
      <alignment horizontal="left" vertical="center"/>
    </xf>
    <xf numFmtId="165" fontId="4" fillId="2" borderId="0" xfId="27" applyNumberFormat="1" applyFill="1" applyAlignment="1">
      <alignment horizontal="center" vertical="center"/>
    </xf>
    <xf numFmtId="0" fontId="14" fillId="2" borderId="0" xfId="27" applyFont="1" applyFill="1" applyAlignment="1">
      <alignment horizontal="left" vertical="center"/>
    </xf>
    <xf numFmtId="22" fontId="19" fillId="2" borderId="0" xfId="27" applyNumberFormat="1" applyFont="1" applyFill="1" applyAlignment="1">
      <alignment horizontal="left" vertical="center"/>
    </xf>
    <xf numFmtId="0" fontId="20" fillId="2" borderId="0" xfId="27" applyFont="1" applyFill="1" applyAlignment="1">
      <alignment vertical="center"/>
    </xf>
    <xf numFmtId="0" fontId="19" fillId="2" borderId="0" xfId="27" applyFont="1" applyFill="1" applyAlignment="1">
      <alignment horizontal="center" vertical="center"/>
    </xf>
    <xf numFmtId="22" fontId="4" fillId="2" borderId="0" xfId="27" applyNumberFormat="1" applyFill="1" applyAlignment="1">
      <alignment horizontal="center" vertical="center"/>
    </xf>
    <xf numFmtId="0" fontId="4" fillId="2" borderId="0" xfId="27" applyFill="1" applyAlignment="1">
      <alignment horizontal="center" vertical="center"/>
    </xf>
    <xf numFmtId="0" fontId="19" fillId="2" borderId="0" xfId="27" applyFont="1" applyFill="1" applyAlignment="1">
      <alignment horizontal="left" vertical="center"/>
    </xf>
    <xf numFmtId="0" fontId="20" fillId="2" borderId="0" xfId="27" applyFont="1" applyFill="1" applyAlignment="1">
      <alignment horizontal="left" vertical="center"/>
    </xf>
    <xf numFmtId="0" fontId="5" fillId="3" borderId="0" xfId="27" applyFont="1" applyFill="1" applyAlignment="1">
      <alignment horizontal="left" vertical="center"/>
    </xf>
    <xf numFmtId="0" fontId="5" fillId="3" borderId="0" xfId="27" applyFont="1" applyFill="1" applyAlignment="1">
      <alignment horizontal="center" vertical="center"/>
    </xf>
    <xf numFmtId="0" fontId="21" fillId="3" borderId="0" xfId="27" applyFont="1" applyFill="1" applyAlignment="1">
      <alignment horizontal="center" vertical="center"/>
    </xf>
    <xf numFmtId="165" fontId="4" fillId="3" borderId="0" xfId="27" applyNumberFormat="1" applyFill="1" applyAlignment="1">
      <alignment horizontal="center" vertical="center"/>
    </xf>
    <xf numFmtId="0" fontId="4" fillId="0" borderId="0" xfId="1" applyAlignment="1">
      <alignment horizontal="left"/>
    </xf>
    <xf numFmtId="0" fontId="4" fillId="0" borderId="0" xfId="27"/>
    <xf numFmtId="0" fontId="1" fillId="0" borderId="0" xfId="93"/>
    <xf numFmtId="49" fontId="22" fillId="0" borderId="0" xfId="1" applyNumberFormat="1" applyFont="1" applyAlignment="1">
      <alignment horizontal="left" vertical="center"/>
    </xf>
    <xf numFmtId="49" fontId="23" fillId="0" borderId="0" xfId="1" applyNumberFormat="1" applyFont="1" applyAlignment="1">
      <alignment horizontal="left" vertical="center"/>
    </xf>
    <xf numFmtId="49" fontId="24" fillId="0" borderId="0" xfId="1" applyNumberFormat="1" applyFont="1" applyAlignment="1">
      <alignment horizontal="left" vertical="center"/>
    </xf>
    <xf numFmtId="0" fontId="25" fillId="0" borderId="0" xfId="1" applyFont="1" applyAlignment="1">
      <alignment horizontal="left"/>
    </xf>
    <xf numFmtId="49" fontId="26" fillId="0" borderId="0" xfId="1" applyNumberFormat="1" applyFont="1" applyAlignment="1">
      <alignment horizontal="left" vertical="center"/>
    </xf>
    <xf numFmtId="0" fontId="25" fillId="0" borderId="0" xfId="1" applyFont="1"/>
    <xf numFmtId="22" fontId="19" fillId="0" borderId="0" xfId="94" applyNumberFormat="1" applyFont="1" applyAlignment="1">
      <alignment horizontal="center" vertical="center"/>
    </xf>
    <xf numFmtId="0" fontId="4" fillId="0" borderId="0" xfId="95"/>
    <xf numFmtId="22" fontId="27" fillId="0" borderId="0" xfId="94" applyNumberFormat="1" applyFont="1" applyAlignment="1">
      <alignment horizontal="left" vertical="center"/>
    </xf>
    <xf numFmtId="49" fontId="4" fillId="0" borderId="0" xfId="1" applyNumberFormat="1" applyAlignment="1">
      <alignment horizontal="left" vertical="center"/>
    </xf>
    <xf numFmtId="0" fontId="28" fillId="4" borderId="1" xfId="27" applyFont="1" applyFill="1" applyBorder="1" applyAlignment="1">
      <alignment horizontal="left" vertical="center"/>
    </xf>
    <xf numFmtId="0" fontId="29" fillId="4" borderId="2" xfId="27" applyFont="1" applyFill="1" applyBorder="1" applyAlignment="1">
      <alignment horizontal="left" vertical="center"/>
    </xf>
    <xf numFmtId="0" fontId="29" fillId="4" borderId="3" xfId="27" applyFont="1" applyFill="1" applyBorder="1" applyAlignment="1">
      <alignment horizontal="left" vertical="center"/>
    </xf>
    <xf numFmtId="0" fontId="7" fillId="2" borderId="0" xfId="27" applyFont="1" applyFill="1" applyAlignment="1">
      <alignment horizontal="left" vertical="center"/>
    </xf>
    <xf numFmtId="0" fontId="18" fillId="2" borderId="0" xfId="27" applyFont="1" applyFill="1" applyAlignment="1">
      <alignment horizontal="left" vertical="center"/>
    </xf>
    <xf numFmtId="0" fontId="18" fillId="2" borderId="0" xfId="27" applyFont="1" applyFill="1" applyAlignment="1">
      <alignment horizontal="left" vertical="top"/>
    </xf>
    <xf numFmtId="0" fontId="4" fillId="0" borderId="0" xfId="27" applyAlignment="1">
      <alignment horizontal="left"/>
    </xf>
    <xf numFmtId="0" fontId="4" fillId="0" borderId="0" xfId="27" applyAlignment="1">
      <alignment horizontal="left" vertical="top"/>
    </xf>
    <xf numFmtId="0" fontId="29" fillId="3" borderId="0" xfId="27" applyFont="1" applyFill="1" applyAlignment="1">
      <alignment horizontal="left" vertical="top"/>
    </xf>
    <xf numFmtId="0" fontId="29" fillId="3" borderId="0" xfId="27" applyFont="1" applyFill="1" applyAlignment="1">
      <alignment horizontal="left" vertical="center"/>
    </xf>
    <xf numFmtId="0" fontId="30" fillId="0" borderId="0" xfId="1" applyFont="1"/>
    <xf numFmtId="0" fontId="31" fillId="0" borderId="0" xfId="1" applyFont="1"/>
  </cellXfs>
  <cellStyles count="96">
    <cellStyle name="Comma 2" xfId="13" xr:uid="{18D2A98C-14A4-4FB3-8FDB-552364AF9770}"/>
    <cellStyle name="Comma 2 2" xfId="52" xr:uid="{92C8201B-08E1-49DB-921C-7D06F3DDEEED}"/>
    <cellStyle name="Comma 2 2 2" xfId="69" xr:uid="{9295D5D0-1077-4C98-93B3-8BFABEAE74FC}"/>
    <cellStyle name="Comma 2 2 3" xfId="85" xr:uid="{470BB108-4C8D-4B6A-B3F0-EBD4C2310A06}"/>
    <cellStyle name="Comma 2 3" xfId="39" xr:uid="{FAB8557F-BA12-4755-A348-E15F50DA3A74}"/>
    <cellStyle name="Comma 2 4" xfId="61" xr:uid="{2BB0A313-3E43-4F4D-BB62-9C8C2DE5CBC2}"/>
    <cellStyle name="Comma 2 5" xfId="77" xr:uid="{91540CCA-E588-42DC-9413-487B2447B6AA}"/>
    <cellStyle name="Comma 2 6" xfId="23" xr:uid="{7E2D0E78-7933-4D8A-A249-25415B0A8E81}"/>
    <cellStyle name="Comma 3" xfId="30" xr:uid="{055B6A67-9407-4819-8962-FFE5A8803BA8}"/>
    <cellStyle name="Comma 3 2" xfId="54" xr:uid="{738D3666-78E9-408D-AF3D-29D3DD88E899}"/>
    <cellStyle name="Comma 3 2 2" xfId="71" xr:uid="{87B2793F-F0E2-4B20-B14B-F74713658520}"/>
    <cellStyle name="Comma 3 2 3" xfId="87" xr:uid="{0058ED9E-E40A-4CCC-9EC7-32B4026B570F}"/>
    <cellStyle name="Comma 4" xfId="32" xr:uid="{CA643AD1-485A-4D53-88E8-08A272DA4469}"/>
    <cellStyle name="Comma 4 2" xfId="56" xr:uid="{2B517F96-D2DD-4F70-BAAA-0E89D157FC44}"/>
    <cellStyle name="Comma 4 2 2" xfId="73" xr:uid="{1915CBCF-8CE0-44F6-8694-97D07F10C04D}"/>
    <cellStyle name="Comma 4 2 3" xfId="89" xr:uid="{64BDEF66-F524-4876-8351-BC836E79D0D9}"/>
    <cellStyle name="Comma 4 3" xfId="44" xr:uid="{E4A31E6A-1033-4407-8DF9-57BA54478EBF}"/>
    <cellStyle name="Comma 4 4" xfId="66" xr:uid="{9C9A0692-768D-4CD8-A4E5-D7606D584660}"/>
    <cellStyle name="Comma 4 5" xfId="82" xr:uid="{E388CEA9-5D27-4482-857B-A8DF6290DA8E}"/>
    <cellStyle name="Comma 5" xfId="42" xr:uid="{E972AF59-DFB9-4811-958F-6859EF44E3DF}"/>
    <cellStyle name="Comma 6" xfId="64" xr:uid="{E4259F59-5BFB-42F3-BA2F-55402A75E7BD}"/>
    <cellStyle name="Comma 7" xfId="80" xr:uid="{BE7FF656-0CD0-4987-9C72-125C7EBADEE9}"/>
    <cellStyle name="Currency 2" xfId="26" xr:uid="{0BFD554F-AAA2-46FB-88CE-4E84DACF0CD2}"/>
    <cellStyle name="Currency 2 2" xfId="53" xr:uid="{B32218C4-8A91-4BF1-94B2-ADD63A6B7E3A}"/>
    <cellStyle name="Currency 2 2 2" xfId="70" xr:uid="{6E63E31E-0ADF-4E10-BCBE-82694B465EE4}"/>
    <cellStyle name="Currency 2 2 3" xfId="86" xr:uid="{8FA6C501-897B-49B0-B4F2-96A5EC704904}"/>
    <cellStyle name="Currency 2 3" xfId="40" xr:uid="{51C5852D-1C1A-4543-9E83-9787AA2360CC}"/>
    <cellStyle name="Currency 2 4" xfId="62" xr:uid="{3668FAD8-9D64-47D9-AB4F-B59EF381D609}"/>
    <cellStyle name="Currency 2 5" xfId="78" xr:uid="{F11CFC9C-A9D3-4599-9AF7-532BDD40230D}"/>
    <cellStyle name="Currency 3" xfId="31" xr:uid="{9E5CF90F-0BC0-412D-BE32-BE9CFDC6B01D}"/>
    <cellStyle name="Currency 3 2" xfId="55" xr:uid="{E2B18F15-5C1E-482F-8F77-C6F685E51409}"/>
    <cellStyle name="Currency 3 2 2" xfId="72" xr:uid="{49868C38-6B78-4CC6-994D-876DC2B95B1D}"/>
    <cellStyle name="Currency 3 2 3" xfId="88" xr:uid="{15AB1433-7FAE-40A5-9472-F7EFF2457B8C}"/>
    <cellStyle name="Currency 3 3" xfId="43" xr:uid="{4F91CBEA-711F-4CB4-A5B0-0872F830FCEB}"/>
    <cellStyle name="Currency 3 4" xfId="65" xr:uid="{D0D270F1-4CE2-468F-A65D-8AFAC8B07349}"/>
    <cellStyle name="Currency 3 5" xfId="81" xr:uid="{2DC76477-74F6-4EF5-B926-717C4FC01488}"/>
    <cellStyle name="Currency 4" xfId="35" xr:uid="{4905604E-B576-4DD7-8965-F61CFB2251A7}"/>
    <cellStyle name="Currency 4 2" xfId="57" xr:uid="{406904B7-5B48-4564-8F2D-E2F7FD286E64}"/>
    <cellStyle name="Currency 4 2 2" xfId="74" xr:uid="{17304D10-6B4F-4266-9EA0-F1F3A8918A31}"/>
    <cellStyle name="Currency 4 2 3" xfId="90" xr:uid="{8FEED723-A354-4E30-9DD5-A7A03BEEEC47}"/>
    <cellStyle name="Currency 4 3" xfId="45" xr:uid="{0D245670-9532-453F-842A-62E2785FBED9}"/>
    <cellStyle name="Currency 4 4" xfId="67" xr:uid="{8FC37DD2-86D0-431D-9CBF-CDD492BE96E8}"/>
    <cellStyle name="Currency 4 5" xfId="83" xr:uid="{264F0CE5-C671-4EE5-B9D3-69BF67CBE5B2}"/>
    <cellStyle name="Currency 5" xfId="41" xr:uid="{BC471BF3-80FB-41D8-9FCC-5C5E4B2AA518}"/>
    <cellStyle name="Currency 6" xfId="63" xr:uid="{9106D611-A299-44AB-848E-C9C350FC945C}"/>
    <cellStyle name="Currency 7" xfId="79" xr:uid="{72DE5DAC-DAD3-47B5-B799-30EF986DACD1}"/>
    <cellStyle name="Hyperlink" xfId="3" builtinId="8"/>
    <cellStyle name="Hyperlink 2" xfId="9" xr:uid="{49596A28-B2A0-4855-A7A4-C09384F1BAE7}"/>
    <cellStyle name="Hyperlink 2 2" xfId="33" xr:uid="{B56715DE-E6B8-43A2-8C06-39C28888C635}"/>
    <cellStyle name="Normal" xfId="0" builtinId="0"/>
    <cellStyle name="Normal 10" xfId="37" xr:uid="{01CAB356-DD38-4B5F-A10A-E9DB957F668A}"/>
    <cellStyle name="Normal 10 2 6" xfId="27" xr:uid="{C068E384-04EE-4896-8B56-844B0BA1CCCC}"/>
    <cellStyle name="Normal 11" xfId="59" xr:uid="{68CD7CD7-5BDC-45B6-911B-AED3B6C418A2}"/>
    <cellStyle name="Normal 11 2" xfId="92" xr:uid="{2F58F73F-276D-43D6-834D-6C23D1895D75}"/>
    <cellStyle name="Normal 12" xfId="75" xr:uid="{BEC110A5-1CEB-4A31-9652-6793A08CC9D5}"/>
    <cellStyle name="Normal 13" xfId="14" xr:uid="{9E15A69E-897C-45F2-8D07-074DAC2644C3}"/>
    <cellStyle name="Normal 14" xfId="15" xr:uid="{F181940F-6663-4E17-B043-DE73BA7F8064}"/>
    <cellStyle name="Normal 14 5" xfId="95" xr:uid="{D0B9EC8A-E3BA-4B94-AB2F-5888D527C674}"/>
    <cellStyle name="Normal 15" xfId="22" xr:uid="{814183B3-1C8A-483C-AEEA-5579F4A038A1}"/>
    <cellStyle name="Normal 2" xfId="1" xr:uid="{00000000-0005-0000-0000-000001000000}"/>
    <cellStyle name="Normal 2 2" xfId="16" xr:uid="{AE3A3592-01CE-4F27-BDF0-07F8D8431CA4}"/>
    <cellStyle name="Normal 2 2 2 2" xfId="94" xr:uid="{82F9C0A0-35B4-4863-802D-42F32C1E006F}"/>
    <cellStyle name="Normal 3" xfId="2" xr:uid="{00000000-0005-0000-0000-000002000000}"/>
    <cellStyle name="Normal 3 2" xfId="5" xr:uid="{E2502EFE-D9FD-474B-A350-1E42B71EA1E0}"/>
    <cellStyle name="Normal 3 2 2" xfId="10" xr:uid="{3EBFAD5C-9F23-468E-8C5C-14D8B2F82801}"/>
    <cellStyle name="Normal 3 2 3" xfId="24" xr:uid="{AF13CD21-7CBB-4CCF-99AD-3F868A9C9624}"/>
    <cellStyle name="Normal 3 3" xfId="6" xr:uid="{97E4602D-429E-4FCC-B8D2-5F6A28EACD65}"/>
    <cellStyle name="Normal 3 3 2" xfId="28" xr:uid="{89D8708E-D458-4FAE-BD94-53BED505CD68}"/>
    <cellStyle name="Normal 3 4" xfId="8" xr:uid="{9E93926E-2E13-437D-8D66-DEB6BC83D450}"/>
    <cellStyle name="Normal 3 4 2" xfId="47" xr:uid="{7F8E4E44-29E2-47F1-AD5F-F13982EAC916}"/>
    <cellStyle name="Normal 3 5" xfId="49" xr:uid="{C702E5D9-9EA9-44E7-94D0-B832D8FAA671}"/>
    <cellStyle name="Normal 3 5 2" xfId="68" xr:uid="{8E34EF53-581C-4A2B-9E5F-C497DBF7F2E2}"/>
    <cellStyle name="Normal 3 5 3" xfId="84" xr:uid="{4ED59733-1666-4917-873F-AB9FBB7E6FF4}"/>
    <cellStyle name="Normal 3 6" xfId="38" xr:uid="{0A95A48E-8200-44B1-B5A5-061BC2111CC8}"/>
    <cellStyle name="Normal 3 7" xfId="60" xr:uid="{9E3AE730-3850-4639-B51D-A195DA4BF5A0}"/>
    <cellStyle name="Normal 3 8" xfId="76" xr:uid="{58E4D11D-9685-4EE5-9422-B891F75701AF}"/>
    <cellStyle name="Normal 3 9" xfId="21" xr:uid="{2A96C53F-FB99-4469-85F2-90BEF2B58612}"/>
    <cellStyle name="Normal 4" xfId="4" xr:uid="{8425872E-500F-4626-B954-DE4999BAA339}"/>
    <cellStyle name="Normal 4 2" xfId="17" xr:uid="{4A2E6870-9142-4F0B-9992-C14FBEFC1EFB}"/>
    <cellStyle name="Normal 4 2 2" xfId="48" xr:uid="{C6033673-07B7-4B6F-B7E9-30CA35E2840D}"/>
    <cellStyle name="Normal 4 3" xfId="25" xr:uid="{8E885DC4-EA88-485A-9920-74B60DE4A1C5}"/>
    <cellStyle name="Normal 5" xfId="7" xr:uid="{01165B55-8BFE-4B69-B353-DEA4F50907E4}"/>
    <cellStyle name="Normal 5 4" xfId="29" xr:uid="{54AFF50B-B3AF-48DC-8547-B5C9E779C1AA}"/>
    <cellStyle name="Normal 6" xfId="11" xr:uid="{F1933182-52B8-45E7-83A0-284E4A35B954}"/>
    <cellStyle name="Normal 6 2" xfId="18" xr:uid="{ECB7B4C4-3A07-4247-A64D-43EE898AD777}"/>
    <cellStyle name="Normal 6 3" xfId="34" xr:uid="{F22698DB-6ED2-458F-90C7-649B1E0D0E3E}"/>
    <cellStyle name="Normal 7" xfId="12" xr:uid="{6EC02A3C-3D45-447B-89BB-C7EE9E1171F8}"/>
    <cellStyle name="Normal 7 2" xfId="50" xr:uid="{B2F9E82C-EF73-4867-86AC-660FE315A6E5}"/>
    <cellStyle name="Normal 7 3" xfId="46" xr:uid="{41E80578-492F-43E9-A42E-70CA91D46B3F}"/>
    <cellStyle name="Normal 7 3 2" xfId="91" xr:uid="{2E7814E4-1FE7-4863-B021-7F48D43A5611}"/>
    <cellStyle name="Normal 7 3 3" xfId="93" xr:uid="{3C4D8384-7CF1-4A88-AD59-3269D13BC288}"/>
    <cellStyle name="Normal 7 4" xfId="20" xr:uid="{17B469A3-FE1D-4521-A87E-D065DFB1BD97}"/>
    <cellStyle name="Normal 8" xfId="19" xr:uid="{066C3BD7-A334-4AD8-A8BA-FE9DA9FA2260}"/>
    <cellStyle name="Normal 8 2" xfId="51" xr:uid="{6EEA61DF-953F-4734-93BF-8B2D7600ED37}"/>
    <cellStyle name="Normal 9" xfId="36" xr:uid="{F1F4CA7C-503B-405B-AE75-45EC1131313B}"/>
    <cellStyle name="Normal 9 2" xfId="58" xr:uid="{2CB949B5-6BC0-438D-BC9A-C985D6725789}"/>
  </cellStyles>
  <dxfs count="11">
    <dxf>
      <fill>
        <patternFill patternType="solid">
          <fgColor rgb="FFD0DDEE"/>
          <bgColor rgb="FFD0DDEE"/>
        </patternFill>
      </fill>
      <border>
        <bottom style="thin">
          <color rgb="FF7299CD"/>
        </bottom>
      </border>
    </dxf>
    <dxf>
      <fill>
        <patternFill patternType="solid">
          <fgColor rgb="FFD0DDEE"/>
          <bgColor rgb="FFD0DDEE"/>
        </patternFill>
      </fill>
      <border>
        <bottom style="thin">
          <color rgb="FF7299CD"/>
        </bottom>
      </border>
    </dxf>
    <dxf>
      <font>
        <b/>
        <color rgb="FF000000"/>
      </font>
    </dxf>
    <dxf>
      <font>
        <b/>
        <color rgb="FF000000"/>
      </font>
      <border>
        <bottom style="thin">
          <color rgb="FF7299CD"/>
        </bottom>
      </border>
    </dxf>
    <dxf>
      <font>
        <b/>
        <color rgb="FF000000"/>
      </font>
    </dxf>
    <dxf>
      <font>
        <b/>
        <color rgb="FF000000"/>
      </font>
      <border>
        <top style="thin">
          <color rgb="FF335A8F"/>
        </top>
        <bottom style="thin">
          <color rgb="FF335A8F"/>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0DDEE"/>
          <bgColor rgb="FFD0DDEE"/>
        </patternFill>
      </fill>
      <border>
        <top style="thin">
          <color rgb="FF7299CD"/>
        </top>
      </border>
    </dxf>
    <dxf>
      <font>
        <b/>
        <color rgb="FF000000"/>
      </font>
      <fill>
        <patternFill patternType="solid">
          <fgColor rgb="FFD0DDEE"/>
          <bgColor rgb="FFD0DDEE"/>
        </patternFill>
      </fill>
      <border>
        <bottom style="thin">
          <color rgb="FF7299CD"/>
        </bottom>
      </border>
    </dxf>
  </dxfs>
  <tableStyles count="1" defaultTableStyle="TableStyleMedium2" defaultPivotStyle="PivotStyleLight16">
    <tableStyle name="PivotStyleLight16 2" table="0" count="11" xr9:uid="{984F301D-D2EA-41D1-97FA-FDB944D9A334}">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CDB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CE070"/>
      <rgbColor rgb="0099CCCC"/>
      <rgbColor rgb="00FF99CC"/>
      <rgbColor rgb="00CC99FF"/>
      <rgbColor rgb="00FFCC99"/>
      <rgbColor rgb="003366FF"/>
      <rgbColor rgb="0033CCCC"/>
      <rgbColor rgb="0099CC00"/>
      <rgbColor rgb="00FFCC00"/>
      <rgbColor rgb="00FF9900"/>
      <rgbColor rgb="00FF6600"/>
      <rgbColor rgb="00666699"/>
      <rgbColor rgb="00969696"/>
      <rgbColor rgb="00003366"/>
      <rgbColor rgb="00759F72"/>
      <rgbColor rgb="00005C42"/>
      <rgbColor rgb="00333300"/>
      <rgbColor rgb="00A52210"/>
      <rgbColor rgb="00993366"/>
      <rgbColor rgb="00333399"/>
      <rgbColor rgb="00333333"/>
    </indexedColors>
    <mruColors>
      <color rgb="FF003300"/>
      <color rgb="FF828282"/>
      <color rgb="FFDDDDDD"/>
      <color rgb="FF03523E"/>
      <color rgb="FF9BBF9E"/>
      <color rgb="FF80A1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360219</xdr:colOff>
      <xdr:row>5</xdr:row>
      <xdr:rowOff>38915</xdr:rowOff>
    </xdr:from>
    <xdr:to>
      <xdr:col>5</xdr:col>
      <xdr:colOff>2296679</xdr:colOff>
      <xdr:row>19</xdr:row>
      <xdr:rowOff>152400</xdr:rowOff>
    </xdr:to>
    <xdr:grpSp>
      <xdr:nvGrpSpPr>
        <xdr:cNvPr id="2" name="Group 1">
          <a:extLst>
            <a:ext uri="{FF2B5EF4-FFF2-40B4-BE49-F238E27FC236}">
              <a16:creationId xmlns:a16="http://schemas.microsoft.com/office/drawing/2014/main" id="{702085E2-E12A-46D8-A7AF-75D1FDE77FBD}"/>
            </a:ext>
          </a:extLst>
        </xdr:cNvPr>
        <xdr:cNvGrpSpPr/>
      </xdr:nvGrpSpPr>
      <xdr:grpSpPr>
        <a:xfrm>
          <a:off x="1609399" y="632276"/>
          <a:ext cx="4632608" cy="2299550"/>
          <a:chOff x="1579419" y="642165"/>
          <a:chExt cx="4638385" cy="2335985"/>
        </a:xfrm>
      </xdr:grpSpPr>
      <xdr:sp macro="" textlink="">
        <xdr:nvSpPr>
          <xdr:cNvPr id="3" name="Rectangle 2">
            <a:extLst>
              <a:ext uri="{FF2B5EF4-FFF2-40B4-BE49-F238E27FC236}">
                <a16:creationId xmlns:a16="http://schemas.microsoft.com/office/drawing/2014/main" id="{15D0B49A-AF54-4D5F-B916-AB3A4B563EEE}"/>
              </a:ext>
            </a:extLst>
          </xdr:cNvPr>
          <xdr:cNvSpPr/>
        </xdr:nvSpPr>
        <xdr:spPr>
          <a:xfrm>
            <a:off x="1579419" y="642165"/>
            <a:ext cx="4638385" cy="233598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endParaRPr kumimoji="0" lang="en-GB" sz="1100" b="0" i="0" u="none" strike="noStrike" kern="1200" cap="none" spc="0" normalizeH="0" baseline="0" noProof="0" dirty="0">
              <a:ln>
                <a:noFill/>
              </a:ln>
              <a:solidFill>
                <a:srgbClr val="000000"/>
              </a:solidFill>
              <a:effectLst/>
              <a:uLnTx/>
              <a:uFillTx/>
              <a:latin typeface="Arial"/>
              <a:ea typeface="+mn-ea"/>
              <a:cs typeface="+mn-cs"/>
            </a:endParaRPr>
          </a:p>
        </xdr:txBody>
      </xdr:sp>
      <xdr:pic>
        <xdr:nvPicPr>
          <xdr:cNvPr id="4" name="Picture 23" descr="lek logo">
            <a:extLst>
              <a:ext uri="{FF2B5EF4-FFF2-40B4-BE49-F238E27FC236}">
                <a16:creationId xmlns:a16="http://schemas.microsoft.com/office/drawing/2014/main" id="{304F2012-6403-4A7D-B1F4-BC7632392515}"/>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013" y="943239"/>
            <a:ext cx="2921196" cy="1733836"/>
          </a:xfrm>
          <a:prstGeom prst="rect">
            <a:avLst/>
          </a:prstGeom>
          <a:noFill/>
          <a:effectLst>
            <a:outerShdw dist="35921" dir="2700000" algn="ctr" rotWithShape="0">
              <a:srgbClr val="000000">
                <a:alpha val="50000"/>
              </a:srgbClr>
            </a:outerShdw>
          </a:effectLst>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xdr:colOff>
      <xdr:row>30</xdr:row>
      <xdr:rowOff>11206</xdr:rowOff>
    </xdr:from>
    <xdr:to>
      <xdr:col>6</xdr:col>
      <xdr:colOff>27710</xdr:colOff>
      <xdr:row>55</xdr:row>
      <xdr:rowOff>11207</xdr:rowOff>
    </xdr:to>
    <xdr:sp macro="" textlink="">
      <xdr:nvSpPr>
        <xdr:cNvPr id="5" name="Rectangle 4">
          <a:extLst>
            <a:ext uri="{FF2B5EF4-FFF2-40B4-BE49-F238E27FC236}">
              <a16:creationId xmlns:a16="http://schemas.microsoft.com/office/drawing/2014/main" id="{75BAC26F-B913-45F7-8866-0B48C586DE90}"/>
            </a:ext>
          </a:extLst>
        </xdr:cNvPr>
        <xdr:cNvSpPr/>
      </xdr:nvSpPr>
      <xdr:spPr>
        <a:xfrm>
          <a:off x="1219201" y="5170581"/>
          <a:ext cx="16109084" cy="40481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L.E.K. Consulting (</a:t>
          </a:r>
          <a:r>
            <a:rPr kumimoji="0" lang="en-GB" sz="1100" b="0" i="1"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L.E.K.</a:t>
          </a: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 wishes to draw the following important provisions to your attention prior to your receipt of or access to L.E.K. Analysis including any accompanying presentation and commentary </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This document has been prepared by L.E.K. Consulting Australia Pty Ltd (“L.E.K.”) for the Commonwealth of Australia as requested by the Department of Infrastructure, Transport, Regional Development and Communications (the “User”) in relation to Phase 2 of its international Benchmarking Study (the “Project”). The defined term “L.E.K.” shall mean L.E.K. and its affiliates, and each of their former, current or future owners, partners, members, directors, managers, officers, directors, employees, attorneys and agents and the successors and assigns of the foregoing persons.  The sole purpose of the report is to assist the User in relation to the Project and this report shall not be used for any other purpose. By its receipt of this report, the recipient of the report (the “Recipient”) agrees and accepts: </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The document was produced expressly for the User based on a set of issues identified by the User.</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The Recipient is not permitted to rely on the document. The Recipient’s access to the document is not a substitute for the investigations and due diligence the Recipient would ordinarily undertake.  </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The document provides general information about Australia’s and selected international comparators’ grain and cement supply chains based on information provided by the User, publicly available information, company data and other third party sources. The document must not be used for commercial purposes or as investment or financial advice, and must not be relied upon as such. The Recipient may only use the report for its own personal information, research or study, subject to the notes, context and disclaimer herein. </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L.E.K. gives no representation or warranty of any kind, either express or implied in relation to the content or completeness of the report. L.E.K. has not updated the document to take account of events and circumstances that may have occurred since the date of the report.</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During the course of L.E.K.’s analysis, certain assumptions and forecasts may have been developed.  These assumptions are inherently subject to uncertainties, and actual results may differ from those projected.  While L.E.K. believes that the assumptions and forecasts are reasonably based, L.E.K. does not provide any assurance that these assumptions are correct, or that any forecasts will reflect actual results.  Therefore, no representation is made or intended to be made, nor should be inferred, with respect to the likely occurrence of any particular future set of facts.</a:t>
          </a:r>
        </a:p>
        <a:p>
          <a:pPr marL="270000" marR="0" lvl="0" indent="-270000" algn="l"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r>
            <a:rPr kumimoji="0" lang="en-GB" sz="1100" b="0" i="0" u="none" strike="noStrike" kern="1200" cap="none" spc="0" normalizeH="0" baseline="0" noProof="0" dirty="0">
              <a:ln>
                <a:noFill/>
              </a:ln>
              <a:solidFill>
                <a:srgbClr val="000000">
                  <a:lumMod val="50000"/>
                </a:srgbClr>
              </a:solidFill>
              <a:effectLst/>
              <a:uLnTx/>
              <a:uFillTx/>
              <a:latin typeface="Arial" panose="020B0604020202020204"/>
              <a:ea typeface="+mn-ea"/>
              <a:cs typeface="+mn-cs"/>
            </a:rPr>
            <a:t>The Recipient is not a client of L.E.K. in connection with the document, and L.E.K. owes no obligations or duties to the Recipient in connection with the report, whether in contract, tort (including negligence), breach of statutory duty or otherwise, and the Recipient releases L.E.K. from any and all claims.</a:t>
          </a:r>
        </a:p>
      </xdr:txBody>
    </xdr:sp>
    <xdr:clientData/>
  </xdr:twoCellAnchor>
  <xdr:twoCellAnchor>
    <xdr:from>
      <xdr:col>5</xdr:col>
      <xdr:colOff>3152487</xdr:colOff>
      <xdr:row>5</xdr:row>
      <xdr:rowOff>38915</xdr:rowOff>
    </xdr:from>
    <xdr:to>
      <xdr:col>5</xdr:col>
      <xdr:colOff>8316686</xdr:colOff>
      <xdr:row>19</xdr:row>
      <xdr:rowOff>152400</xdr:rowOff>
    </xdr:to>
    <xdr:sp macro="" textlink="">
      <xdr:nvSpPr>
        <xdr:cNvPr id="6" name="Rectangle 5">
          <a:extLst>
            <a:ext uri="{FF2B5EF4-FFF2-40B4-BE49-F238E27FC236}">
              <a16:creationId xmlns:a16="http://schemas.microsoft.com/office/drawing/2014/main" id="{46A179D3-1E76-4794-A419-485D2DA974CF}"/>
            </a:ext>
          </a:extLst>
        </xdr:cNvPr>
        <xdr:cNvSpPr/>
      </xdr:nvSpPr>
      <xdr:spPr>
        <a:xfrm>
          <a:off x="7070437" y="638990"/>
          <a:ext cx="5157849" cy="23804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270000" marR="0" lvl="0" indent="-270000" algn="ctr" defTabSz="914395" rtl="0" eaLnBrk="1" fontAlgn="auto" latinLnBrk="0" hangingPunct="1">
            <a:lnSpc>
              <a:spcPct val="100000"/>
            </a:lnSpc>
            <a:spcBef>
              <a:spcPts val="600"/>
            </a:spcBef>
            <a:spcAft>
              <a:spcPts val="0"/>
            </a:spcAft>
            <a:buClr>
              <a:srgbClr val="005C42"/>
            </a:buClr>
            <a:buSzPct val="100000"/>
            <a:buFont typeface="Wingdings" panose="05000000000000000000" pitchFamily="2" charset="2"/>
            <a:buChar char=""/>
            <a:tabLst>
              <a:tab pos="799200" algn="l"/>
              <a:tab pos="990000" algn="l"/>
            </a:tabLst>
            <a:defRPr/>
          </a:pPr>
          <a:endParaRPr kumimoji="0" lang="en-GB" sz="1100" b="0" i="0" u="none" strike="noStrike" kern="1200" cap="none" spc="0" normalizeH="0" baseline="0" noProof="0" dirty="0">
            <a:ln>
              <a:noFill/>
            </a:ln>
            <a:solidFill>
              <a:srgbClr val="000000"/>
            </a:solidFill>
            <a:effectLst/>
            <a:uLnTx/>
            <a:uFillTx/>
            <a:latin typeface="Arial"/>
            <a:ea typeface="+mn-ea"/>
            <a:cs typeface="+mn-cs"/>
          </a:endParaRPr>
        </a:p>
      </xdr:txBody>
    </xdr:sp>
    <xdr:clientData/>
  </xdr:twoCellAnchor>
  <xdr:twoCellAnchor editAs="absolute">
    <xdr:from>
      <xdr:col>1</xdr:col>
      <xdr:colOff>107662</xdr:colOff>
      <xdr:row>0</xdr:row>
      <xdr:rowOff>19865</xdr:rowOff>
    </xdr:from>
    <xdr:to>
      <xdr:col>3</xdr:col>
      <xdr:colOff>143244</xdr:colOff>
      <xdr:row>3</xdr:row>
      <xdr:rowOff>29828</xdr:rowOff>
    </xdr:to>
    <xdr:pic>
      <xdr:nvPicPr>
        <xdr:cNvPr id="7" name="Picture 23" descr="lek logo">
          <a:extLst>
            <a:ext uri="{FF2B5EF4-FFF2-40B4-BE49-F238E27FC236}">
              <a16:creationId xmlns:a16="http://schemas.microsoft.com/office/drawing/2014/main" id="{353508BD-0DBA-426B-A9F6-0D49F46ED525}"/>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287" y="19865"/>
          <a:ext cx="645182" cy="378263"/>
        </a:xfrm>
        <a:prstGeom prst="rect">
          <a:avLst/>
        </a:prstGeom>
        <a:noFill/>
        <a:effectLst>
          <a:outerShdw dist="35921" dir="2700000" algn="ctr" rotWithShape="0">
            <a:srgbClr val="000000">
              <a:alpha val="5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3260700</xdr:colOff>
      <xdr:row>9</xdr:row>
      <xdr:rowOff>59745</xdr:rowOff>
    </xdr:from>
    <xdr:to>
      <xdr:col>5</xdr:col>
      <xdr:colOff>8198947</xdr:colOff>
      <xdr:row>15</xdr:row>
      <xdr:rowOff>141096</xdr:rowOff>
    </xdr:to>
    <xdr:pic>
      <xdr:nvPicPr>
        <xdr:cNvPr id="8" name="Picture 7">
          <a:extLst>
            <a:ext uri="{FF2B5EF4-FFF2-40B4-BE49-F238E27FC236}">
              <a16:creationId xmlns:a16="http://schemas.microsoft.com/office/drawing/2014/main" id="{EA214393-A1D4-438E-AF05-1679683615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75475" y="1307520"/>
          <a:ext cx="4938247" cy="10338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WRIG100\D2%20Master%20(HW%20v%2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ucklandtransport.sharepoint.com/sites/tscommercial/BusinessReportingLead/AT%20-%20Monthly%20Reporting/202003_PT%20Commercial%20Charts%20for%20Indicators%20Report%20-Mar%202020%20WITH%20GRAPH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server\Folder%20Redirections\Clients\CAMC100\Management%20Reporting\30%20June%202013\11.%20May%202013\Camco%20Financial%20Model%20May%202013%20(Updated).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ucklandtransport.sharepoint.com/sites/sp/Strategic%20Plans/ITP%202%20Public/Monthly%20Indicators%20Report/Auckland%20Transport%20Monthly%20Indicators%20Report%20%202015%20%20(Templat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lients\EQUI100\Financial%20Model\v5\Equinox%20Hookup%20&amp;%20Comm%20V%2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server\Folder%20Redirections\Clients\CARR200\Management%20Reporting\30%20June%202014\1.%20July%202013\Financial%20Model\Carrera%20Partners%20NSW%20Financial%20Mode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tive/NZTA22/Data%20From%20Client/DATA/001_MSM_Standouts_Master%2021Nov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Todd\Projects\ATAP_I\ATAP_Output_2016\003_Indicators%20ATAP\ATAP_Indicators_ATAP_I_2016_Master.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hew\Downloads\32180ds0002_2018-1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cp.aucklandtransport.govt.nz/Team/fi/Finance%20Templates%20and%20Forms/FI06%20-%20General%20and%20Accrual%20Journal.xlt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server\Folder%20Redirections\Clients\STER100\Corporate%20Advisory\Financial%20Models\STER100%20Financial%20Models%20091213%20-%20S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_Grain%20International%20Benchmarking_v0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server\Folder%20Redirections\Users\david\AppData\Local\Microsoft\Windows\Temporary%20Internet%20Files\Content.Outlook\072X48ZE\Sales%20Analysis%20by%20Customer%20-%20UK.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c-server\Folder%20Redirections\Users\anthony.carafa\AppData\Local\Microsoft\Windows\Temporary%20Internet%20Files\Content.Outlook\9GVIX9SO\Camco%20SA%20Financial%20Repor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nfs6\share\Departments\Commercial\LifeSpace%20P&amp;L%20Review\05%20-%20LifeSpace%20Commercial%20Month%20End%20Review%20P&amp;L%20v%20Prior%20Yea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server\Folder%20Redirections\Clients\CARR200\Management%20Reporting\30%20June%202012\12.%20June%202012\EIS%20One\Updated%20for%20Feed%20Sheet\CARR200%20-%20EISOne%20(Monthly%20Working).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uajh0\OneDrive%20-%20WSP%20O365\ASM\20200316_COVID-19_Mway%20demand%20review.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t.rapson\AppData\Local\Microsoft\Windows\INetCache\Content.Outlook\LEL0YRT1\001_MSM_Standouts_COVID_LEK_PWC_Test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Standard%20workpapers\QMM%20&amp;%20Standards\QMM%20Lead%20Shedules%20-%201.7.06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nts%20and%20settings\popej\Local%20Settings\Temporary%20Internet%20Files\OLK17\Import%20Requiremen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bs-server\dobbyncarafa\Clients\CARR200\Old%20Directory\Management%20reporting\2011%20Financial%20Year\12.%20June\Financial%20Model\Budget%20Forecasting%20Spreadsheet%20150711%20d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upply%20Chain\Supply%20Team\Commodity%20Management\Purchased%20Glass\Glass%20Purchases\PRICINGS\FIS%20COST%20PRICINGS%20FY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ersonal\PHB%20Workpapers%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c-server\Folder%20Redirections\Clients\SLAT100\Corporate%20Advisory\Snap%20Stair%20Australasia\Snap%20Stair%20Australasia%20Pty%20Ltd%20-%20Financial%20Model%20v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eams.at.govt.nz/sites/fi/PayrollInformation/SandW%20-%20LTP%20Forecast%2015%20Jan%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server\Folder%20Redirections\Clients\CARR200\Management%20Reporting\30%20June%202013\10%20April%202013\Financial%20Model\Carrera%20Financial%20Model_April%202013%20-%20pre%20CK%20and%20MF%20Meeting%20on%2007.05.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s-server\dobbyncarafa\Clients\CARR200\Management%20reporting\2011%20Financial%20Year\7.%20January\Financial%20Model\Forecasting%20Spreadsheet%202011-2012%20-%20January%20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ctive/NZTA22/Analysis/AN_Spatial%20Analysis_v01_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ing Requirement"/>
      <sheetName val="Land"/>
      <sheetName val="General Assumptions"/>
      <sheetName val="Operating Assumptions"/>
      <sheetName val="Profit and Loss"/>
      <sheetName val="Cashflow"/>
      <sheetName val="Monthly"/>
      <sheetName val="Balance Sheet"/>
      <sheetName val="Depreciation"/>
      <sheetName val="Provision For Tax"/>
      <sheetName val="Time Value Calculation"/>
      <sheetName val="Expeller Loan"/>
      <sheetName val="Lab Equipment Loan"/>
      <sheetName val="Solvent Loan"/>
      <sheetName val="Phase 1 HP"/>
      <sheetName val="Phase 2 HP"/>
      <sheetName val="Phase 3 HP"/>
      <sheetName val="Lease Residual"/>
      <sheetName val="HP Repayment Summary"/>
      <sheetName val="HP Interes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nthly Indicators Graphs"/>
      <sheetName val="Executive Summary"/>
      <sheetName val="Additional RTN Graphs"/>
      <sheetName val="RTN +FTN bus"/>
      <sheetName val="Network Performance"/>
      <sheetName val="Network Performance (2)"/>
      <sheetName val="BusRai Ferry_Rel_Punc"/>
      <sheetName val="BusFerry Jun2020"/>
      <sheetName val="Train Punc Origin"/>
      <sheetName val="FBR_Subsidy"/>
      <sheetName val="BusinessDay_Averages"/>
      <sheetName val="Annual and 12Months Rolling PAX"/>
      <sheetName val="SOI Target_Fcast"/>
      <sheetName val="Total PAX and Business Day PAX"/>
      <sheetName val="Patronage in Table Format"/>
      <sheetName val="HOP"/>
      <sheetName val="HOP_Data"/>
      <sheetName val="AT 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atios"/>
      <sheetName val="P&amp;L"/>
      <sheetName val="Balance Sheet"/>
      <sheetName val="Cash Flow"/>
      <sheetName val="P&amp;L - To GP"/>
      <sheetName val="P&amp;L - From GP"/>
      <sheetName val="HPs"/>
      <sheetName val="HP Monthly Schedule"/>
      <sheetName val="Debtors"/>
      <sheetName val="Creditors"/>
      <sheetName val="Bal Sheet Recs"/>
      <sheetName val="Capex Budget"/>
      <sheetName val="Inputs"/>
      <sheetName val="Sorting"/>
      <sheetName val="TB Import"/>
      <sheetName val="TB"/>
      <sheetName val="Budget P&amp;L 2013-2014   Final"/>
      <sheetName val="Dashboard"/>
      <sheetName val="Calculation Sheet"/>
      <sheetName val="P&amp;L Job"/>
    </sheetNames>
    <sheetDataSet>
      <sheetData sheetId="0"/>
      <sheetData sheetId="1"/>
      <sheetData sheetId="2"/>
      <sheetData sheetId="3"/>
      <sheetData sheetId="4"/>
      <sheetData sheetId="5"/>
      <sheetData sheetId="6"/>
      <sheetData sheetId="7">
        <row r="5">
          <cell r="B5" t="str">
            <v>2-3060</v>
          </cell>
          <cell r="C5">
            <v>0</v>
          </cell>
          <cell r="D5">
            <v>0</v>
          </cell>
          <cell r="E5" t="str">
            <v>2-3240</v>
          </cell>
          <cell r="F5" t="str">
            <v>2-3280</v>
          </cell>
          <cell r="G5" t="str">
            <v>2-3160</v>
          </cell>
          <cell r="H5" t="str">
            <v>2-3380</v>
          </cell>
          <cell r="I5" t="str">
            <v>2-3340</v>
          </cell>
          <cell r="J5" t="str">
            <v>2-3100</v>
          </cell>
          <cell r="K5" t="str">
            <v>2-3120</v>
          </cell>
          <cell r="L5" t="str">
            <v>2-3180</v>
          </cell>
          <cell r="M5" t="str">
            <v>2-3200</v>
          </cell>
          <cell r="N5" t="str">
            <v>2-3080</v>
          </cell>
          <cell r="O5" t="str">
            <v>2-3220</v>
          </cell>
          <cell r="P5" t="str">
            <v>2-3000</v>
          </cell>
          <cell r="Q5" t="str">
            <v>2-3400</v>
          </cell>
          <cell r="R5" t="str">
            <v>2-3420</v>
          </cell>
          <cell r="S5" t="str">
            <v>2-3440</v>
          </cell>
          <cell r="T5" t="str">
            <v>2-3011</v>
          </cell>
          <cell r="U5" t="str">
            <v>2-3460</v>
          </cell>
          <cell r="V5" t="str">
            <v>2-3462</v>
          </cell>
          <cell r="W5" t="str">
            <v>2-3013</v>
          </cell>
          <cell r="X5" t="str">
            <v>2-3015</v>
          </cell>
          <cell r="Y5" t="str">
            <v>2-3017</v>
          </cell>
          <cell r="Z5" t="str">
            <v>2-3464</v>
          </cell>
          <cell r="AA5" t="str">
            <v>2-3466</v>
          </cell>
          <cell r="AB5" t="str">
            <v>2-4044</v>
          </cell>
          <cell r="AC5" t="str">
            <v>2-4046</v>
          </cell>
          <cell r="AD5" t="str">
            <v>2-4048</v>
          </cell>
          <cell r="AE5" t="str">
            <v>2-4050</v>
          </cell>
          <cell r="AF5" t="str">
            <v>2-4052</v>
          </cell>
          <cell r="AG5" t="str">
            <v>2-3478</v>
          </cell>
          <cell r="AH5" t="str">
            <v>TBC</v>
          </cell>
          <cell r="AI5" t="str">
            <v>TBC</v>
          </cell>
          <cell r="AJ5" t="str">
            <v>TBC</v>
          </cell>
          <cell r="AK5" t="str">
            <v>2-3480</v>
          </cell>
          <cell r="AL5" t="str">
            <v>2-3482</v>
          </cell>
          <cell r="AM5" t="str">
            <v>2-3484</v>
          </cell>
        </row>
        <row r="6">
          <cell r="B6" t="str">
            <v>XRY867</v>
          </cell>
          <cell r="C6">
            <v>0</v>
          </cell>
          <cell r="D6">
            <v>0</v>
          </cell>
          <cell r="E6" t="str">
            <v>XSR438</v>
          </cell>
          <cell r="F6" t="str">
            <v>S649AAI</v>
          </cell>
          <cell r="G6" t="str">
            <v>Printer</v>
          </cell>
          <cell r="H6" t="str">
            <v>Dumper</v>
          </cell>
          <cell r="I6" t="str">
            <v>S81SPU</v>
          </cell>
          <cell r="J6" t="str">
            <v>S93SPU</v>
          </cell>
          <cell r="K6" t="str">
            <v>S37SRL</v>
          </cell>
          <cell r="L6" t="str">
            <v>S159ADK</v>
          </cell>
          <cell r="M6" t="str">
            <v>S33SPK</v>
          </cell>
          <cell r="N6" t="str">
            <v>S378AFW</v>
          </cell>
          <cell r="O6" t="str">
            <v>SB86DK</v>
          </cell>
          <cell r="P6" t="str">
            <v>S40SRP</v>
          </cell>
          <cell r="Q6" t="str">
            <v>S670AGT</v>
          </cell>
          <cell r="R6" t="str">
            <v>S658AGT</v>
          </cell>
          <cell r="S6" t="str">
            <v>S733AFW</v>
          </cell>
          <cell r="T6" t="str">
            <v>S45STA</v>
          </cell>
          <cell r="U6" t="str">
            <v>S102AKY</v>
          </cell>
          <cell r="V6" t="str">
            <v>S101AKY</v>
          </cell>
          <cell r="W6" t="str">
            <v>S75STV</v>
          </cell>
          <cell r="X6" t="str">
            <v>Assest</v>
          </cell>
          <cell r="Y6" t="str">
            <v>S61STX</v>
          </cell>
          <cell r="Z6" t="str">
            <v>S277ALV</v>
          </cell>
          <cell r="AA6" t="str">
            <v>S249ALJ</v>
          </cell>
          <cell r="AB6" t="str">
            <v>S825AMT</v>
          </cell>
          <cell r="AC6" t="str">
            <v>S541AMT</v>
          </cell>
          <cell r="AD6" t="str">
            <v>S017AMT</v>
          </cell>
          <cell r="AE6" t="str">
            <v>S016AMT</v>
          </cell>
          <cell r="AF6" t="str">
            <v>S005AOX</v>
          </cell>
          <cell r="AG6" t="str">
            <v>S149APX</v>
          </cell>
          <cell r="AH6" t="str">
            <v>TBC</v>
          </cell>
          <cell r="AI6" t="str">
            <v>TBC</v>
          </cell>
          <cell r="AJ6" t="str">
            <v>TBC</v>
          </cell>
          <cell r="AK6">
            <v>0</v>
          </cell>
          <cell r="AL6">
            <v>0</v>
          </cell>
          <cell r="AM6">
            <v>0</v>
          </cell>
        </row>
        <row r="7">
          <cell r="B7" t="str">
            <v>HILUX 9</v>
          </cell>
          <cell r="C7">
            <v>0</v>
          </cell>
          <cell r="D7">
            <v>0</v>
          </cell>
          <cell r="E7" t="str">
            <v>HILUX 10</v>
          </cell>
          <cell r="F7">
            <v>0</v>
          </cell>
          <cell r="G7" t="str">
            <v>Boileau</v>
          </cell>
          <cell r="H7">
            <v>0</v>
          </cell>
          <cell r="I7" t="str">
            <v>EXC # 2</v>
          </cell>
          <cell r="J7" t="str">
            <v>EXC # 3</v>
          </cell>
          <cell r="K7" t="str">
            <v>Rol # 2</v>
          </cell>
          <cell r="L7" t="str">
            <v>VEH # 11</v>
          </cell>
          <cell r="M7" t="str">
            <v xml:space="preserve">EXC # 4 </v>
          </cell>
          <cell r="N7" t="str">
            <v>VEH # 13</v>
          </cell>
          <cell r="O7" t="str">
            <v>TIP # 1</v>
          </cell>
          <cell r="P7" t="str">
            <v>EXC # 5</v>
          </cell>
          <cell r="Q7" t="str">
            <v>VEH # 14</v>
          </cell>
          <cell r="R7" t="str">
            <v>VEH # 15</v>
          </cell>
          <cell r="S7" t="str">
            <v>VEH # 16</v>
          </cell>
          <cell r="T7" t="str">
            <v>FLT001</v>
          </cell>
          <cell r="U7" t="str">
            <v>MV020</v>
          </cell>
          <cell r="V7" t="str">
            <v>MV021</v>
          </cell>
          <cell r="W7" t="str">
            <v>ROL003</v>
          </cell>
          <cell r="X7">
            <v>0</v>
          </cell>
          <cell r="Y7" t="str">
            <v>EXC006</v>
          </cell>
          <cell r="Z7" t="str">
            <v>MV022</v>
          </cell>
          <cell r="AA7" t="str">
            <v>MV023</v>
          </cell>
          <cell r="AB7" t="str">
            <v>MV024</v>
          </cell>
          <cell r="AC7" t="str">
            <v>MV025</v>
          </cell>
          <cell r="AD7" t="str">
            <v>MV026</v>
          </cell>
          <cell r="AE7" t="str">
            <v>MV027</v>
          </cell>
          <cell r="AF7" t="str">
            <v>MV028</v>
          </cell>
          <cell r="AG7" t="str">
            <v>MV029</v>
          </cell>
          <cell r="AH7" t="str">
            <v>Server</v>
          </cell>
          <cell r="AI7" t="str">
            <v>MV029</v>
          </cell>
          <cell r="AJ7" t="str">
            <v>MV030</v>
          </cell>
          <cell r="AK7" t="str">
            <v>EXC007</v>
          </cell>
          <cell r="AL7">
            <v>0</v>
          </cell>
          <cell r="AM7" t="str">
            <v>PE001</v>
          </cell>
        </row>
        <row r="8">
          <cell r="B8" t="str">
            <v>Esanda</v>
          </cell>
          <cell r="C8">
            <v>0</v>
          </cell>
          <cell r="D8">
            <v>0</v>
          </cell>
          <cell r="E8" t="str">
            <v>Esanda</v>
          </cell>
          <cell r="F8" t="str">
            <v>Esanda</v>
          </cell>
          <cell r="G8" t="str">
            <v>Esanda</v>
          </cell>
          <cell r="H8" t="str">
            <v>Zobel</v>
          </cell>
          <cell r="I8" t="str">
            <v>Zobel</v>
          </cell>
          <cell r="J8" t="str">
            <v>Zobel</v>
          </cell>
          <cell r="K8" t="str">
            <v>Zobel</v>
          </cell>
          <cell r="L8" t="str">
            <v>Zobel</v>
          </cell>
          <cell r="M8" t="str">
            <v>NAB</v>
          </cell>
          <cell r="N8" t="str">
            <v>NAB</v>
          </cell>
          <cell r="O8" t="str">
            <v>NAB</v>
          </cell>
          <cell r="P8" t="str">
            <v>NAB</v>
          </cell>
          <cell r="Q8" t="str">
            <v>NAB</v>
          </cell>
          <cell r="R8" t="str">
            <v>NAB</v>
          </cell>
          <cell r="S8" t="str">
            <v>NAB</v>
          </cell>
          <cell r="T8" t="str">
            <v>NAB</v>
          </cell>
          <cell r="U8" t="str">
            <v>NAB</v>
          </cell>
          <cell r="V8" t="str">
            <v>NAB</v>
          </cell>
          <cell r="W8" t="str">
            <v>NAB</v>
          </cell>
          <cell r="X8" t="str">
            <v>NAB</v>
          </cell>
          <cell r="Y8" t="str">
            <v>NAB</v>
          </cell>
          <cell r="Z8" t="str">
            <v>NAB</v>
          </cell>
          <cell r="AA8" t="str">
            <v>NAB</v>
          </cell>
          <cell r="AB8" t="str">
            <v>NAB</v>
          </cell>
          <cell r="AC8" t="str">
            <v>NAB</v>
          </cell>
          <cell r="AD8" t="str">
            <v>NAB</v>
          </cell>
          <cell r="AE8" t="str">
            <v>NAB</v>
          </cell>
          <cell r="AF8" t="str">
            <v>NAB</v>
          </cell>
          <cell r="AG8" t="str">
            <v>NAB</v>
          </cell>
          <cell r="AH8" t="str">
            <v>NAB</v>
          </cell>
          <cell r="AI8" t="str">
            <v>NAB</v>
          </cell>
          <cell r="AJ8" t="str">
            <v>NAB</v>
          </cell>
          <cell r="AK8" t="str">
            <v>NAB</v>
          </cell>
          <cell r="AL8" t="str">
            <v>NAB</v>
          </cell>
          <cell r="AM8" t="str">
            <v>NAB</v>
          </cell>
        </row>
        <row r="9">
          <cell r="B9" t="str">
            <v>Toyota   Hilux 9 (RS)</v>
          </cell>
          <cell r="C9" t="str">
            <v>Roller</v>
          </cell>
          <cell r="D9" t="str">
            <v>Excavator</v>
          </cell>
          <cell r="E9" t="str">
            <v>Toyota Hilux (CY)</v>
          </cell>
          <cell r="F9" t="str">
            <v>Toyota Hilux (Spare)</v>
          </cell>
          <cell r="G9" t="str">
            <v>Plan Printer</v>
          </cell>
          <cell r="H9" t="str">
            <v>Swivel Dumper</v>
          </cell>
          <cell r="I9" t="str">
            <v>1T Excavator</v>
          </cell>
          <cell r="J9" t="str">
            <v>8T Excavator</v>
          </cell>
          <cell r="K9" t="str">
            <v>2.8T Wacker</v>
          </cell>
          <cell r="L9" t="str">
            <v>Toyota Hilux (JC)</v>
          </cell>
          <cell r="M9" t="str">
            <v>5T Excavator</v>
          </cell>
          <cell r="N9" t="str">
            <v>Toytoa Hilux (PN)</v>
          </cell>
          <cell r="O9" t="str">
            <v>4.5T Isuzu Tipper CH</v>
          </cell>
          <cell r="P9" t="str">
            <v>5.5T Excavator</v>
          </cell>
          <cell r="Q9" t="str">
            <v>Toyota Hilux (DT)</v>
          </cell>
          <cell r="R9" t="str">
            <v>Toyota Hilux (MH)</v>
          </cell>
          <cell r="S9" t="str">
            <v>Toyota Landcruiser Wagon (CG)</v>
          </cell>
          <cell r="T9" t="str">
            <v>Forklift</v>
          </cell>
          <cell r="U9" t="str">
            <v>Toyota Hilux (BS)</v>
          </cell>
          <cell r="V9" t="str">
            <v>Toyota Hilux (MB)</v>
          </cell>
          <cell r="W9" t="str">
            <v>3T Wacker Roller</v>
          </cell>
          <cell r="X9" t="str">
            <v>Office Fit Out</v>
          </cell>
          <cell r="Y9" t="str">
            <v>5T Excavator</v>
          </cell>
          <cell r="Z9" t="str">
            <v>Toyota Prado (GD)</v>
          </cell>
          <cell r="AA9" t="str">
            <v>Toyota Hilux (AC)</v>
          </cell>
          <cell r="AB9" t="str">
            <v>Toyota Hilux (PW)</v>
          </cell>
          <cell r="AC9" t="str">
            <v>Toyota Hilux (MH)</v>
          </cell>
          <cell r="AD9" t="str">
            <v>Toyota Hilux (HD)</v>
          </cell>
          <cell r="AE9" t="str">
            <v>Toyota Hilux (RS)</v>
          </cell>
          <cell r="AF9" t="str">
            <v>Toyota Hilux (DD)</v>
          </cell>
          <cell r="AG9" t="str">
            <v>Toyota Prado (DD)</v>
          </cell>
          <cell r="AH9" t="str">
            <v>Server</v>
          </cell>
          <cell r="AI9" t="str">
            <v>Toyota Prado (DDN)</v>
          </cell>
          <cell r="AJ9" t="str">
            <v>Toyota Hilux (IP)</v>
          </cell>
          <cell r="AK9" t="str">
            <v>S29SWT</v>
          </cell>
          <cell r="AL9" t="str">
            <v>IBM X Series</v>
          </cell>
          <cell r="AM9" t="str">
            <v>BBA Pump Canopy Set</v>
          </cell>
        </row>
        <row r="10">
          <cell r="B10" t="str">
            <v>$</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v>0</v>
          </cell>
          <cell r="AG10">
            <v>0</v>
          </cell>
          <cell r="AH10" t="str">
            <v>$</v>
          </cell>
          <cell r="AI10" t="str">
            <v>$</v>
          </cell>
          <cell r="AJ10" t="str">
            <v>$</v>
          </cell>
          <cell r="AK10">
            <v>0</v>
          </cell>
          <cell r="AL10">
            <v>0</v>
          </cell>
          <cell r="AM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B12">
            <v>976.52</v>
          </cell>
          <cell r="C12">
            <v>0</v>
          </cell>
          <cell r="D12">
            <v>0</v>
          </cell>
          <cell r="E12">
            <v>986.52</v>
          </cell>
          <cell r="F12">
            <v>933.76</v>
          </cell>
          <cell r="G12">
            <v>508.18</v>
          </cell>
          <cell r="H12">
            <v>800.96</v>
          </cell>
          <cell r="I12">
            <v>1622.67</v>
          </cell>
          <cell r="J12">
            <v>3433.44</v>
          </cell>
          <cell r="K12">
            <v>1447.34</v>
          </cell>
          <cell r="L12">
            <v>911.15</v>
          </cell>
          <cell r="M12">
            <v>2470.5100000000002</v>
          </cell>
          <cell r="N12">
            <v>913.57</v>
          </cell>
          <cell r="O12">
            <v>2200.98</v>
          </cell>
          <cell r="P12">
            <v>1948.21</v>
          </cell>
          <cell r="Q12">
            <v>911.02</v>
          </cell>
          <cell r="R12">
            <v>1051.6600000000001</v>
          </cell>
          <cell r="S12">
            <v>2805.87</v>
          </cell>
          <cell r="T12">
            <v>892.5</v>
          </cell>
          <cell r="U12">
            <v>918.65</v>
          </cell>
          <cell r="V12">
            <v>918.65</v>
          </cell>
          <cell r="W12">
            <v>1229.26</v>
          </cell>
          <cell r="X12">
            <v>9292.07</v>
          </cell>
          <cell r="Y12">
            <v>2682.3999999999996</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row>
        <row r="13">
          <cell r="B13">
            <v>976.52</v>
          </cell>
          <cell r="C13">
            <v>0</v>
          </cell>
          <cell r="D13">
            <v>0</v>
          </cell>
          <cell r="E13">
            <v>986.52</v>
          </cell>
          <cell r="F13">
            <v>933.76</v>
          </cell>
          <cell r="G13">
            <v>508.18</v>
          </cell>
          <cell r="H13">
            <v>800.96</v>
          </cell>
          <cell r="I13">
            <v>1622.67</v>
          </cell>
          <cell r="J13">
            <v>3433.44</v>
          </cell>
          <cell r="K13">
            <v>1447.34</v>
          </cell>
          <cell r="L13">
            <v>911.15</v>
          </cell>
          <cell r="M13">
            <v>2470.5100000000002</v>
          </cell>
          <cell r="N13">
            <v>913.57</v>
          </cell>
          <cell r="O13">
            <v>2200.98</v>
          </cell>
          <cell r="P13">
            <v>1948.21</v>
          </cell>
          <cell r="Q13">
            <v>911.02</v>
          </cell>
          <cell r="R13">
            <v>1051.6600000000001</v>
          </cell>
          <cell r="S13">
            <v>2805.87</v>
          </cell>
          <cell r="T13">
            <v>892.5</v>
          </cell>
          <cell r="U13">
            <v>918.65</v>
          </cell>
          <cell r="V13">
            <v>918.65</v>
          </cell>
          <cell r="W13">
            <v>1229.26</v>
          </cell>
          <cell r="X13">
            <v>9292.07</v>
          </cell>
          <cell r="Y13">
            <v>2682.3999999999996</v>
          </cell>
          <cell r="Z13">
            <v>1770.76</v>
          </cell>
          <cell r="AA13">
            <v>0</v>
          </cell>
          <cell r="AB13">
            <v>0</v>
          </cell>
          <cell r="AC13">
            <v>0</v>
          </cell>
          <cell r="AD13">
            <v>0</v>
          </cell>
          <cell r="AE13">
            <v>0</v>
          </cell>
          <cell r="AF13">
            <v>0</v>
          </cell>
          <cell r="AG13">
            <v>0</v>
          </cell>
          <cell r="AH13">
            <v>0</v>
          </cell>
          <cell r="AI13">
            <v>0</v>
          </cell>
          <cell r="AJ13">
            <v>0</v>
          </cell>
          <cell r="AK13">
            <v>0</v>
          </cell>
          <cell r="AL13">
            <v>0</v>
          </cell>
          <cell r="AM13">
            <v>0</v>
          </cell>
        </row>
        <row r="14">
          <cell r="B14">
            <v>976.52</v>
          </cell>
          <cell r="C14">
            <v>0</v>
          </cell>
          <cell r="D14">
            <v>0</v>
          </cell>
          <cell r="E14">
            <v>986.52</v>
          </cell>
          <cell r="F14">
            <v>933.76</v>
          </cell>
          <cell r="G14">
            <v>508.18</v>
          </cell>
          <cell r="H14">
            <v>800.96</v>
          </cell>
          <cell r="I14">
            <v>1622.67</v>
          </cell>
          <cell r="J14">
            <v>3433.44</v>
          </cell>
          <cell r="K14">
            <v>1447.34</v>
          </cell>
          <cell r="L14">
            <v>911.15</v>
          </cell>
          <cell r="M14">
            <v>2470.5100000000002</v>
          </cell>
          <cell r="N14">
            <v>913.57</v>
          </cell>
          <cell r="O14">
            <v>2200.98</v>
          </cell>
          <cell r="P14">
            <v>1948.21</v>
          </cell>
          <cell r="Q14">
            <v>911.02</v>
          </cell>
          <cell r="R14">
            <v>1051.6600000000001</v>
          </cell>
          <cell r="S14">
            <v>2805.87</v>
          </cell>
          <cell r="T14">
            <v>892.5</v>
          </cell>
          <cell r="U14">
            <v>918.65</v>
          </cell>
          <cell r="V14">
            <v>918.65</v>
          </cell>
          <cell r="W14">
            <v>1229.26</v>
          </cell>
          <cell r="X14">
            <v>9292.07</v>
          </cell>
          <cell r="Y14">
            <v>2682.3999999999996</v>
          </cell>
          <cell r="Z14">
            <v>1770.76</v>
          </cell>
          <cell r="AA14">
            <v>1021.72</v>
          </cell>
          <cell r="AB14">
            <v>0</v>
          </cell>
          <cell r="AC14">
            <v>0</v>
          </cell>
          <cell r="AD14">
            <v>0</v>
          </cell>
          <cell r="AE14">
            <v>0</v>
          </cell>
          <cell r="AF14">
            <v>0</v>
          </cell>
          <cell r="AG14">
            <v>0</v>
          </cell>
          <cell r="AH14">
            <v>0</v>
          </cell>
          <cell r="AI14">
            <v>0</v>
          </cell>
          <cell r="AJ14">
            <v>0</v>
          </cell>
          <cell r="AK14">
            <v>0</v>
          </cell>
          <cell r="AL14">
            <v>0</v>
          </cell>
          <cell r="AM14">
            <v>0</v>
          </cell>
        </row>
        <row r="15">
          <cell r="B15">
            <v>976.52</v>
          </cell>
          <cell r="C15">
            <v>0</v>
          </cell>
          <cell r="D15">
            <v>0</v>
          </cell>
          <cell r="E15">
            <v>986.52</v>
          </cell>
          <cell r="F15">
            <v>933.76</v>
          </cell>
          <cell r="G15">
            <v>508.18</v>
          </cell>
          <cell r="H15">
            <v>800.96</v>
          </cell>
          <cell r="I15">
            <v>1622.67</v>
          </cell>
          <cell r="J15">
            <v>3433.44</v>
          </cell>
          <cell r="K15">
            <v>1447.34</v>
          </cell>
          <cell r="L15">
            <v>911.15</v>
          </cell>
          <cell r="M15">
            <v>2470.5100000000002</v>
          </cell>
          <cell r="N15">
            <v>913.57</v>
          </cell>
          <cell r="O15">
            <v>2200.98</v>
          </cell>
          <cell r="P15">
            <v>1948.21</v>
          </cell>
          <cell r="Q15">
            <v>911.02</v>
          </cell>
          <cell r="R15">
            <v>1051.6600000000001</v>
          </cell>
          <cell r="S15">
            <v>2805.87</v>
          </cell>
          <cell r="T15">
            <v>892.5</v>
          </cell>
          <cell r="U15">
            <v>918.65</v>
          </cell>
          <cell r="V15">
            <v>918.65</v>
          </cell>
          <cell r="W15">
            <v>1229.26</v>
          </cell>
          <cell r="X15">
            <v>9292.07</v>
          </cell>
          <cell r="Y15">
            <v>2682.3999999999996</v>
          </cell>
          <cell r="Z15">
            <v>1770.76</v>
          </cell>
          <cell r="AA15">
            <v>1021.72</v>
          </cell>
          <cell r="AB15">
            <v>0</v>
          </cell>
          <cell r="AC15">
            <v>0</v>
          </cell>
          <cell r="AD15">
            <v>0</v>
          </cell>
          <cell r="AE15">
            <v>0</v>
          </cell>
          <cell r="AF15">
            <v>0</v>
          </cell>
          <cell r="AG15">
            <v>0</v>
          </cell>
          <cell r="AH15">
            <v>0</v>
          </cell>
          <cell r="AI15">
            <v>0</v>
          </cell>
          <cell r="AJ15">
            <v>0</v>
          </cell>
          <cell r="AK15">
            <v>0</v>
          </cell>
          <cell r="AL15">
            <v>0</v>
          </cell>
          <cell r="AM15">
            <v>0</v>
          </cell>
        </row>
        <row r="16">
          <cell r="B16">
            <v>976.52</v>
          </cell>
          <cell r="C16">
            <v>0</v>
          </cell>
          <cell r="D16">
            <v>0</v>
          </cell>
          <cell r="E16">
            <v>986.52</v>
          </cell>
          <cell r="F16">
            <v>933.76</v>
          </cell>
          <cell r="G16">
            <v>508.18</v>
          </cell>
          <cell r="H16">
            <v>800.96</v>
          </cell>
          <cell r="I16">
            <v>1622.67</v>
          </cell>
          <cell r="J16">
            <v>3433.44</v>
          </cell>
          <cell r="K16">
            <v>1447.34</v>
          </cell>
          <cell r="L16">
            <v>911.15</v>
          </cell>
          <cell r="M16">
            <v>2470.5100000000002</v>
          </cell>
          <cell r="N16">
            <v>913.57</v>
          </cell>
          <cell r="O16">
            <v>2200.98</v>
          </cell>
          <cell r="P16">
            <v>1948.21</v>
          </cell>
          <cell r="Q16">
            <v>911.02</v>
          </cell>
          <cell r="R16">
            <v>1051.6600000000001</v>
          </cell>
          <cell r="S16">
            <v>2805.87</v>
          </cell>
          <cell r="T16">
            <v>892.5</v>
          </cell>
          <cell r="U16">
            <v>918.65</v>
          </cell>
          <cell r="V16">
            <v>918.65</v>
          </cell>
          <cell r="W16">
            <v>1229.26</v>
          </cell>
          <cell r="X16">
            <v>9292.07</v>
          </cell>
          <cell r="Y16">
            <v>2682.3999999999996</v>
          </cell>
          <cell r="Z16">
            <v>1770.76</v>
          </cell>
          <cell r="AA16">
            <v>1021.72</v>
          </cell>
          <cell r="AB16">
            <v>0</v>
          </cell>
          <cell r="AC16">
            <v>0</v>
          </cell>
          <cell r="AD16">
            <v>0</v>
          </cell>
          <cell r="AE16">
            <v>0</v>
          </cell>
          <cell r="AF16">
            <v>0</v>
          </cell>
          <cell r="AG16">
            <v>0</v>
          </cell>
          <cell r="AH16">
            <v>0</v>
          </cell>
          <cell r="AI16">
            <v>0</v>
          </cell>
          <cell r="AJ16">
            <v>0</v>
          </cell>
          <cell r="AK16">
            <v>0</v>
          </cell>
          <cell r="AL16">
            <v>0</v>
          </cell>
          <cell r="AM16">
            <v>0</v>
          </cell>
        </row>
        <row r="17">
          <cell r="B17">
            <v>976.52</v>
          </cell>
          <cell r="C17">
            <v>0</v>
          </cell>
          <cell r="D17">
            <v>0</v>
          </cell>
          <cell r="E17">
            <v>986.52</v>
          </cell>
          <cell r="F17">
            <v>933.76</v>
          </cell>
          <cell r="G17">
            <v>508.18</v>
          </cell>
          <cell r="H17">
            <v>800.96</v>
          </cell>
          <cell r="I17">
            <v>1622.67</v>
          </cell>
          <cell r="J17">
            <v>3433.44</v>
          </cell>
          <cell r="K17">
            <v>1447.34</v>
          </cell>
          <cell r="L17">
            <v>911.15</v>
          </cell>
          <cell r="M17">
            <v>2470.5100000000002</v>
          </cell>
          <cell r="N17">
            <v>913.57</v>
          </cell>
          <cell r="O17">
            <v>2200.98</v>
          </cell>
          <cell r="P17">
            <v>1948.21</v>
          </cell>
          <cell r="Q17">
            <v>911.02</v>
          </cell>
          <cell r="R17">
            <v>1051.6600000000001</v>
          </cell>
          <cell r="S17">
            <v>2805.87</v>
          </cell>
          <cell r="T17">
            <v>892.5</v>
          </cell>
          <cell r="U17">
            <v>918.65</v>
          </cell>
          <cell r="V17">
            <v>918.65</v>
          </cell>
          <cell r="W17">
            <v>1229.26</v>
          </cell>
          <cell r="X17">
            <v>9292.07</v>
          </cell>
          <cell r="Y17">
            <v>2682.3999999999996</v>
          </cell>
          <cell r="Z17">
            <v>1770.76</v>
          </cell>
          <cell r="AA17">
            <v>1021.72</v>
          </cell>
          <cell r="AB17">
            <v>0</v>
          </cell>
          <cell r="AC17">
            <v>0</v>
          </cell>
          <cell r="AD17">
            <v>0</v>
          </cell>
          <cell r="AE17">
            <v>0</v>
          </cell>
          <cell r="AF17">
            <v>0</v>
          </cell>
          <cell r="AG17">
            <v>0</v>
          </cell>
          <cell r="AH17">
            <v>0</v>
          </cell>
          <cell r="AI17">
            <v>0</v>
          </cell>
          <cell r="AJ17">
            <v>0</v>
          </cell>
          <cell r="AK17">
            <v>0</v>
          </cell>
          <cell r="AL17">
            <v>0</v>
          </cell>
          <cell r="AM17">
            <v>0</v>
          </cell>
        </row>
        <row r="18">
          <cell r="B18">
            <v>976.52</v>
          </cell>
          <cell r="C18">
            <v>0</v>
          </cell>
          <cell r="D18">
            <v>0</v>
          </cell>
          <cell r="E18">
            <v>986.52</v>
          </cell>
          <cell r="F18">
            <v>933.76</v>
          </cell>
          <cell r="G18">
            <v>508.18</v>
          </cell>
          <cell r="H18">
            <v>800.96</v>
          </cell>
          <cell r="I18">
            <v>1622.67</v>
          </cell>
          <cell r="J18">
            <v>3433.44</v>
          </cell>
          <cell r="K18">
            <v>1447.34</v>
          </cell>
          <cell r="L18">
            <v>911.15</v>
          </cell>
          <cell r="M18">
            <v>2470.5100000000002</v>
          </cell>
          <cell r="N18">
            <v>913.57</v>
          </cell>
          <cell r="O18">
            <v>2200.98</v>
          </cell>
          <cell r="P18">
            <v>1948.21</v>
          </cell>
          <cell r="Q18">
            <v>911.02</v>
          </cell>
          <cell r="R18">
            <v>1051.6600000000001</v>
          </cell>
          <cell r="S18">
            <v>2805.87</v>
          </cell>
          <cell r="T18">
            <v>892.5</v>
          </cell>
          <cell r="U18">
            <v>918.65</v>
          </cell>
          <cell r="V18">
            <v>918.65</v>
          </cell>
          <cell r="W18">
            <v>1229.26</v>
          </cell>
          <cell r="X18">
            <v>9292.07</v>
          </cell>
          <cell r="Y18">
            <v>2682.3999999999996</v>
          </cell>
          <cell r="Z18">
            <v>1770.76</v>
          </cell>
          <cell r="AA18">
            <v>1021.72</v>
          </cell>
          <cell r="AB18">
            <v>0</v>
          </cell>
          <cell r="AC18">
            <v>0</v>
          </cell>
          <cell r="AD18">
            <v>0</v>
          </cell>
          <cell r="AE18">
            <v>0</v>
          </cell>
          <cell r="AF18">
            <v>0</v>
          </cell>
          <cell r="AG18">
            <v>0</v>
          </cell>
          <cell r="AH18">
            <v>0</v>
          </cell>
          <cell r="AI18">
            <v>0</v>
          </cell>
          <cell r="AJ18">
            <v>0</v>
          </cell>
          <cell r="AK18">
            <v>0</v>
          </cell>
          <cell r="AL18">
            <v>0</v>
          </cell>
          <cell r="AM18">
            <v>0</v>
          </cell>
        </row>
        <row r="19">
          <cell r="B19">
            <v>976.52</v>
          </cell>
          <cell r="C19">
            <v>0</v>
          </cell>
          <cell r="D19">
            <v>0</v>
          </cell>
          <cell r="E19">
            <v>986.52</v>
          </cell>
          <cell r="F19">
            <v>933.76</v>
          </cell>
          <cell r="G19">
            <v>508.18</v>
          </cell>
          <cell r="H19">
            <v>800.96</v>
          </cell>
          <cell r="I19">
            <v>1622.67</v>
          </cell>
          <cell r="J19">
            <v>3433.44</v>
          </cell>
          <cell r="K19">
            <v>1447.34</v>
          </cell>
          <cell r="L19">
            <v>911.15</v>
          </cell>
          <cell r="M19">
            <v>2470.5100000000002</v>
          </cell>
          <cell r="N19">
            <v>913.57</v>
          </cell>
          <cell r="O19">
            <v>2200.98</v>
          </cell>
          <cell r="P19">
            <v>1948.21</v>
          </cell>
          <cell r="Q19">
            <v>911.02</v>
          </cell>
          <cell r="R19">
            <v>1051.6600000000001</v>
          </cell>
          <cell r="S19">
            <v>2805.87</v>
          </cell>
          <cell r="T19">
            <v>892.5</v>
          </cell>
          <cell r="U19">
            <v>918.65</v>
          </cell>
          <cell r="V19">
            <v>918.65</v>
          </cell>
          <cell r="W19">
            <v>1229.26</v>
          </cell>
          <cell r="X19">
            <v>9292.07</v>
          </cell>
          <cell r="Y19">
            <v>2682.3999999999996</v>
          </cell>
          <cell r="Z19">
            <v>1770.76</v>
          </cell>
          <cell r="AA19">
            <v>1021.72</v>
          </cell>
          <cell r="AB19">
            <v>0</v>
          </cell>
          <cell r="AC19">
            <v>0</v>
          </cell>
          <cell r="AD19">
            <v>0</v>
          </cell>
          <cell r="AE19">
            <v>0</v>
          </cell>
          <cell r="AF19">
            <v>0</v>
          </cell>
          <cell r="AG19">
            <v>0</v>
          </cell>
          <cell r="AH19">
            <v>0</v>
          </cell>
          <cell r="AI19">
            <v>0</v>
          </cell>
          <cell r="AJ19">
            <v>0</v>
          </cell>
          <cell r="AK19">
            <v>0</v>
          </cell>
          <cell r="AL19">
            <v>0</v>
          </cell>
          <cell r="AM19">
            <v>0</v>
          </cell>
        </row>
        <row r="20">
          <cell r="B20">
            <v>976.52</v>
          </cell>
          <cell r="C20">
            <v>0</v>
          </cell>
          <cell r="D20">
            <v>0</v>
          </cell>
          <cell r="E20">
            <v>986.52</v>
          </cell>
          <cell r="F20">
            <v>933.76</v>
          </cell>
          <cell r="G20">
            <v>508.18</v>
          </cell>
          <cell r="H20">
            <v>800.96</v>
          </cell>
          <cell r="I20">
            <v>1622.67</v>
          </cell>
          <cell r="J20">
            <v>3433.44</v>
          </cell>
          <cell r="K20">
            <v>1447.34</v>
          </cell>
          <cell r="L20">
            <v>911.15</v>
          </cell>
          <cell r="M20">
            <v>2470.5100000000002</v>
          </cell>
          <cell r="N20">
            <v>913.57</v>
          </cell>
          <cell r="O20">
            <v>2200.98</v>
          </cell>
          <cell r="P20">
            <v>1948.21</v>
          </cell>
          <cell r="Q20">
            <v>911.02</v>
          </cell>
          <cell r="R20">
            <v>1051.6600000000001</v>
          </cell>
          <cell r="S20">
            <v>2805.87</v>
          </cell>
          <cell r="T20">
            <v>892.5</v>
          </cell>
          <cell r="U20">
            <v>918.65</v>
          </cell>
          <cell r="V20">
            <v>918.65</v>
          </cell>
          <cell r="W20">
            <v>1229.26</v>
          </cell>
          <cell r="X20">
            <v>9292.07</v>
          </cell>
          <cell r="Y20">
            <v>2682.3999999999996</v>
          </cell>
          <cell r="Z20">
            <v>1770.76</v>
          </cell>
          <cell r="AA20">
            <v>1021.72</v>
          </cell>
          <cell r="AB20">
            <v>5532.34</v>
          </cell>
          <cell r="AC20">
            <v>5469.59</v>
          </cell>
          <cell r="AD20">
            <v>5341.73</v>
          </cell>
          <cell r="AE20">
            <v>5341.73</v>
          </cell>
          <cell r="AF20">
            <v>0</v>
          </cell>
          <cell r="AG20">
            <v>0</v>
          </cell>
          <cell r="AH20">
            <v>0</v>
          </cell>
          <cell r="AI20">
            <v>0</v>
          </cell>
          <cell r="AJ20">
            <v>0</v>
          </cell>
          <cell r="AK20">
            <v>0</v>
          </cell>
          <cell r="AL20">
            <v>0</v>
          </cell>
          <cell r="AM20">
            <v>0</v>
          </cell>
        </row>
        <row r="21">
          <cell r="B21">
            <v>6546.45</v>
          </cell>
          <cell r="C21">
            <v>0</v>
          </cell>
          <cell r="D21">
            <v>0</v>
          </cell>
          <cell r="E21">
            <v>986.52</v>
          </cell>
          <cell r="F21">
            <v>933.76</v>
          </cell>
          <cell r="G21">
            <v>508.18</v>
          </cell>
          <cell r="H21">
            <v>800.96</v>
          </cell>
          <cell r="I21">
            <v>1622.67</v>
          </cell>
          <cell r="J21">
            <v>3433.44</v>
          </cell>
          <cell r="K21">
            <v>1447.34</v>
          </cell>
          <cell r="L21">
            <v>911.15</v>
          </cell>
          <cell r="M21">
            <v>2470.5100000000002</v>
          </cell>
          <cell r="N21">
            <v>913.57</v>
          </cell>
          <cell r="O21">
            <v>2200.98</v>
          </cell>
          <cell r="P21">
            <v>1948.21</v>
          </cell>
          <cell r="Q21">
            <v>911.02</v>
          </cell>
          <cell r="R21">
            <v>1051.6600000000001</v>
          </cell>
          <cell r="S21">
            <v>2805.87</v>
          </cell>
          <cell r="T21">
            <v>892.5</v>
          </cell>
          <cell r="U21">
            <v>918.65</v>
          </cell>
          <cell r="V21">
            <v>918.65</v>
          </cell>
          <cell r="W21">
            <v>1229.26</v>
          </cell>
          <cell r="X21">
            <v>9292.07</v>
          </cell>
          <cell r="Y21">
            <v>2682.3999999999996</v>
          </cell>
          <cell r="Z21">
            <v>1770.76</v>
          </cell>
          <cell r="AA21">
            <v>1021.72</v>
          </cell>
          <cell r="AB21">
            <v>1302.3399999999999</v>
          </cell>
          <cell r="AC21">
            <v>1239.5899999999999</v>
          </cell>
          <cell r="AD21">
            <v>1312.55</v>
          </cell>
          <cell r="AE21">
            <v>1312.55</v>
          </cell>
          <cell r="AF21">
            <v>0</v>
          </cell>
          <cell r="AG21">
            <v>0</v>
          </cell>
          <cell r="AH21">
            <v>0</v>
          </cell>
          <cell r="AI21">
            <v>0</v>
          </cell>
          <cell r="AJ21">
            <v>0</v>
          </cell>
          <cell r="AK21">
            <v>0</v>
          </cell>
          <cell r="AL21">
            <v>0</v>
          </cell>
          <cell r="AM21">
            <v>0</v>
          </cell>
        </row>
        <row r="22">
          <cell r="B22">
            <v>0</v>
          </cell>
          <cell r="C22">
            <v>0</v>
          </cell>
          <cell r="D22">
            <v>0</v>
          </cell>
          <cell r="E22">
            <v>986.52</v>
          </cell>
          <cell r="F22">
            <v>933.76</v>
          </cell>
          <cell r="G22">
            <v>508.18</v>
          </cell>
          <cell r="H22">
            <v>800.96</v>
          </cell>
          <cell r="I22">
            <v>1622.67</v>
          </cell>
          <cell r="J22">
            <v>3433.44</v>
          </cell>
          <cell r="K22">
            <v>1447.34</v>
          </cell>
          <cell r="L22">
            <v>911.15</v>
          </cell>
          <cell r="M22">
            <v>2470.5100000000002</v>
          </cell>
          <cell r="N22">
            <v>913.57</v>
          </cell>
          <cell r="O22">
            <v>2200.98</v>
          </cell>
          <cell r="P22">
            <v>1948.21</v>
          </cell>
          <cell r="Q22">
            <v>911.02</v>
          </cell>
          <cell r="R22">
            <v>1051.6600000000001</v>
          </cell>
          <cell r="S22">
            <v>2805.87</v>
          </cell>
          <cell r="T22">
            <v>892.5</v>
          </cell>
          <cell r="U22">
            <v>918.65</v>
          </cell>
          <cell r="V22">
            <v>918.65</v>
          </cell>
          <cell r="W22">
            <v>1229.26</v>
          </cell>
          <cell r="X22">
            <v>9292.07</v>
          </cell>
          <cell r="Y22">
            <v>2682.3999999999996</v>
          </cell>
          <cell r="Z22">
            <v>1770.76</v>
          </cell>
          <cell r="AA22">
            <v>1021.72</v>
          </cell>
          <cell r="AB22">
            <v>1302.3399999999999</v>
          </cell>
          <cell r="AC22">
            <v>1239.5899999999999</v>
          </cell>
          <cell r="AD22">
            <v>1312.55</v>
          </cell>
          <cell r="AE22">
            <v>1312.55</v>
          </cell>
          <cell r="AF22">
            <v>5203.46</v>
          </cell>
          <cell r="AG22">
            <v>0</v>
          </cell>
          <cell r="AH22">
            <v>0</v>
          </cell>
          <cell r="AI22">
            <v>0</v>
          </cell>
          <cell r="AJ22">
            <v>0</v>
          </cell>
          <cell r="AK22">
            <v>0</v>
          </cell>
          <cell r="AL22">
            <v>0</v>
          </cell>
          <cell r="AM22">
            <v>0</v>
          </cell>
        </row>
        <row r="23">
          <cell r="B23">
            <v>0</v>
          </cell>
          <cell r="C23">
            <v>0</v>
          </cell>
          <cell r="D23">
            <v>0</v>
          </cell>
          <cell r="E23">
            <v>986.52</v>
          </cell>
          <cell r="F23">
            <v>933.76</v>
          </cell>
          <cell r="G23">
            <v>508.18</v>
          </cell>
          <cell r="H23">
            <v>800.96</v>
          </cell>
          <cell r="I23">
            <v>1622.67</v>
          </cell>
          <cell r="J23">
            <v>3433.44</v>
          </cell>
          <cell r="K23">
            <v>1447.34</v>
          </cell>
          <cell r="L23">
            <v>911.15</v>
          </cell>
          <cell r="M23">
            <v>2470.5100000000002</v>
          </cell>
          <cell r="N23">
            <v>913.57</v>
          </cell>
          <cell r="O23">
            <v>2200.98</v>
          </cell>
          <cell r="P23">
            <v>1948.21</v>
          </cell>
          <cell r="Q23">
            <v>911.02</v>
          </cell>
          <cell r="R23">
            <v>1051.6600000000001</v>
          </cell>
          <cell r="S23">
            <v>2805.87</v>
          </cell>
          <cell r="T23">
            <v>892.5</v>
          </cell>
          <cell r="U23">
            <v>918.65</v>
          </cell>
          <cell r="V23">
            <v>918.65</v>
          </cell>
          <cell r="W23">
            <v>1229.26</v>
          </cell>
          <cell r="X23">
            <v>9292.07</v>
          </cell>
          <cell r="Y23">
            <v>2682.3999999999996</v>
          </cell>
          <cell r="Z23">
            <v>1770.76</v>
          </cell>
          <cell r="AA23">
            <v>1021.72</v>
          </cell>
          <cell r="AB23">
            <v>1302.3399999999999</v>
          </cell>
          <cell r="AC23">
            <v>1239.5899999999999</v>
          </cell>
          <cell r="AD23">
            <v>1312.55</v>
          </cell>
          <cell r="AE23">
            <v>1312.55</v>
          </cell>
          <cell r="AF23">
            <v>1275.82</v>
          </cell>
          <cell r="AG23">
            <v>0</v>
          </cell>
          <cell r="AH23">
            <v>0</v>
          </cell>
          <cell r="AI23">
            <v>0</v>
          </cell>
          <cell r="AJ23">
            <v>0</v>
          </cell>
          <cell r="AK23">
            <v>0</v>
          </cell>
          <cell r="AL23">
            <v>0</v>
          </cell>
          <cell r="AM23">
            <v>0</v>
          </cell>
        </row>
        <row r="24">
          <cell r="B24">
            <v>0</v>
          </cell>
          <cell r="C24">
            <v>0</v>
          </cell>
          <cell r="D24">
            <v>0</v>
          </cell>
          <cell r="E24">
            <v>6546.45</v>
          </cell>
          <cell r="F24">
            <v>933.76</v>
          </cell>
          <cell r="G24">
            <v>508.18</v>
          </cell>
          <cell r="H24">
            <v>0</v>
          </cell>
          <cell r="I24">
            <v>0</v>
          </cell>
          <cell r="J24">
            <v>3433.44</v>
          </cell>
          <cell r="K24">
            <v>1447.34</v>
          </cell>
          <cell r="L24">
            <v>911.15</v>
          </cell>
          <cell r="M24">
            <v>2470.5100000000002</v>
          </cell>
          <cell r="N24">
            <v>913.57</v>
          </cell>
          <cell r="O24">
            <v>2200.98</v>
          </cell>
          <cell r="P24">
            <v>1948.21</v>
          </cell>
          <cell r="Q24">
            <v>911.02</v>
          </cell>
          <cell r="R24">
            <v>1051.6600000000001</v>
          </cell>
          <cell r="S24">
            <v>2805.87</v>
          </cell>
          <cell r="T24">
            <v>892.5</v>
          </cell>
          <cell r="U24">
            <v>918.65</v>
          </cell>
          <cell r="V24">
            <v>918.65</v>
          </cell>
          <cell r="W24">
            <v>1229.26</v>
          </cell>
          <cell r="X24">
            <v>9292.07</v>
          </cell>
          <cell r="Y24">
            <v>2682.3999999999996</v>
          </cell>
          <cell r="Z24">
            <v>1770.76</v>
          </cell>
          <cell r="AA24">
            <v>1021.72</v>
          </cell>
          <cell r="AB24">
            <v>1302.3399999999999</v>
          </cell>
          <cell r="AC24">
            <v>1239.5899999999999</v>
          </cell>
          <cell r="AD24">
            <v>1312.55</v>
          </cell>
          <cell r="AE24">
            <v>1312.55</v>
          </cell>
          <cell r="AF24">
            <v>1275.82</v>
          </cell>
          <cell r="AG24">
            <v>0</v>
          </cell>
          <cell r="AH24">
            <v>0</v>
          </cell>
          <cell r="AI24">
            <v>0</v>
          </cell>
          <cell r="AJ24">
            <v>0</v>
          </cell>
          <cell r="AK24">
            <v>0</v>
          </cell>
          <cell r="AL24">
            <v>0</v>
          </cell>
          <cell r="AM24">
            <v>0</v>
          </cell>
        </row>
        <row r="25">
          <cell r="B25">
            <v>0</v>
          </cell>
          <cell r="C25">
            <v>0</v>
          </cell>
          <cell r="D25">
            <v>0</v>
          </cell>
          <cell r="E25">
            <v>0</v>
          </cell>
          <cell r="F25">
            <v>933.76</v>
          </cell>
          <cell r="G25">
            <v>508.18</v>
          </cell>
          <cell r="H25">
            <v>0</v>
          </cell>
          <cell r="I25">
            <v>0</v>
          </cell>
          <cell r="J25">
            <v>3433.44</v>
          </cell>
          <cell r="K25">
            <v>1447.34</v>
          </cell>
          <cell r="L25">
            <v>911.15</v>
          </cell>
          <cell r="M25">
            <v>2470.5100000000002</v>
          </cell>
          <cell r="N25">
            <v>913.57</v>
          </cell>
          <cell r="O25">
            <v>2200.98</v>
          </cell>
          <cell r="P25">
            <v>1948.21</v>
          </cell>
          <cell r="Q25">
            <v>911.02</v>
          </cell>
          <cell r="R25">
            <v>1051.6600000000001</v>
          </cell>
          <cell r="S25">
            <v>2805.87</v>
          </cell>
          <cell r="T25">
            <v>892.5</v>
          </cell>
          <cell r="U25">
            <v>918.65</v>
          </cell>
          <cell r="V25">
            <v>918.65</v>
          </cell>
          <cell r="W25">
            <v>1229.26</v>
          </cell>
          <cell r="X25">
            <v>9292.07</v>
          </cell>
          <cell r="Y25">
            <v>2682.3999999999996</v>
          </cell>
          <cell r="Z25">
            <v>1770.76</v>
          </cell>
          <cell r="AA25">
            <v>1021.72</v>
          </cell>
          <cell r="AB25">
            <v>1302.3399999999999</v>
          </cell>
          <cell r="AC25">
            <v>1239.5899999999999</v>
          </cell>
          <cell r="AD25">
            <v>1312.55</v>
          </cell>
          <cell r="AE25">
            <v>1312.55</v>
          </cell>
          <cell r="AF25">
            <v>1275.82</v>
          </cell>
          <cell r="AG25">
            <v>0</v>
          </cell>
          <cell r="AH25">
            <v>0</v>
          </cell>
          <cell r="AI25">
            <v>0</v>
          </cell>
          <cell r="AJ25">
            <v>0</v>
          </cell>
          <cell r="AK25">
            <v>0</v>
          </cell>
          <cell r="AL25">
            <v>0</v>
          </cell>
          <cell r="AM25">
            <v>0</v>
          </cell>
        </row>
        <row r="26">
          <cell r="B26">
            <v>0</v>
          </cell>
          <cell r="C26">
            <v>0</v>
          </cell>
          <cell r="D26">
            <v>0</v>
          </cell>
          <cell r="E26">
            <v>0</v>
          </cell>
          <cell r="F26">
            <v>933.76</v>
          </cell>
          <cell r="G26">
            <v>508.18</v>
          </cell>
          <cell r="H26">
            <v>0</v>
          </cell>
          <cell r="I26">
            <v>0</v>
          </cell>
          <cell r="J26">
            <v>3433.44</v>
          </cell>
          <cell r="K26">
            <v>1447.34</v>
          </cell>
          <cell r="L26">
            <v>911.15</v>
          </cell>
          <cell r="M26">
            <v>2470.5100000000002</v>
          </cell>
          <cell r="N26">
            <v>913.57</v>
          </cell>
          <cell r="O26">
            <v>2200.98</v>
          </cell>
          <cell r="P26">
            <v>1948.21</v>
          </cell>
          <cell r="Q26">
            <v>911.02</v>
          </cell>
          <cell r="R26">
            <v>1051.6600000000001</v>
          </cell>
          <cell r="S26">
            <v>2805.87</v>
          </cell>
          <cell r="T26">
            <v>892.5</v>
          </cell>
          <cell r="U26">
            <v>918.65</v>
          </cell>
          <cell r="V26">
            <v>918.65</v>
          </cell>
          <cell r="W26">
            <v>1229.26</v>
          </cell>
          <cell r="X26">
            <v>9292.07</v>
          </cell>
          <cell r="Y26">
            <v>2682.3999999999996</v>
          </cell>
          <cell r="Z26">
            <v>1770.76</v>
          </cell>
          <cell r="AA26">
            <v>1021.72</v>
          </cell>
          <cell r="AB26">
            <v>1302.3399999999999</v>
          </cell>
          <cell r="AC26">
            <v>1239.5899999999999</v>
          </cell>
          <cell r="AD26">
            <v>1312.55</v>
          </cell>
          <cell r="AE26">
            <v>1312.55</v>
          </cell>
          <cell r="AF26">
            <v>1275.82</v>
          </cell>
          <cell r="AG26">
            <v>0</v>
          </cell>
          <cell r="AH26">
            <v>0</v>
          </cell>
          <cell r="AI26">
            <v>0</v>
          </cell>
          <cell r="AJ26">
            <v>0</v>
          </cell>
          <cell r="AK26">
            <v>0</v>
          </cell>
          <cell r="AL26">
            <v>0</v>
          </cell>
          <cell r="AM26">
            <v>0</v>
          </cell>
        </row>
        <row r="27">
          <cell r="B27">
            <v>0</v>
          </cell>
          <cell r="C27">
            <v>0</v>
          </cell>
          <cell r="D27">
            <v>0</v>
          </cell>
          <cell r="E27">
            <v>0</v>
          </cell>
          <cell r="F27">
            <v>933.76</v>
          </cell>
          <cell r="G27">
            <v>508.18</v>
          </cell>
          <cell r="H27">
            <v>0</v>
          </cell>
          <cell r="I27">
            <v>0</v>
          </cell>
          <cell r="J27">
            <v>0</v>
          </cell>
          <cell r="K27">
            <v>0</v>
          </cell>
          <cell r="L27">
            <v>0</v>
          </cell>
          <cell r="M27">
            <v>2470.5100000000002</v>
          </cell>
          <cell r="N27">
            <v>913.57</v>
          </cell>
          <cell r="O27">
            <v>2200.98</v>
          </cell>
          <cell r="P27">
            <v>1948.21</v>
          </cell>
          <cell r="Q27">
            <v>911.02</v>
          </cell>
          <cell r="R27">
            <v>1051.6600000000001</v>
          </cell>
          <cell r="S27">
            <v>2805.87</v>
          </cell>
          <cell r="T27">
            <v>892.5</v>
          </cell>
          <cell r="U27">
            <v>918.65</v>
          </cell>
          <cell r="V27">
            <v>918.65</v>
          </cell>
          <cell r="W27">
            <v>1229.26</v>
          </cell>
          <cell r="X27">
            <v>9292.07</v>
          </cell>
          <cell r="Y27">
            <v>2682.3999999999996</v>
          </cell>
          <cell r="Z27">
            <v>1770.76</v>
          </cell>
          <cell r="AA27">
            <v>1021.72</v>
          </cell>
          <cell r="AB27">
            <v>1302.3399999999999</v>
          </cell>
          <cell r="AC27">
            <v>1239.5899999999999</v>
          </cell>
          <cell r="AD27">
            <v>1312.55</v>
          </cell>
          <cell r="AE27">
            <v>1312.55</v>
          </cell>
          <cell r="AF27">
            <v>1275.82</v>
          </cell>
          <cell r="AG27">
            <v>0</v>
          </cell>
          <cell r="AH27">
            <v>0</v>
          </cell>
          <cell r="AI27">
            <v>0</v>
          </cell>
          <cell r="AJ27">
            <v>0</v>
          </cell>
          <cell r="AK27">
            <v>0</v>
          </cell>
          <cell r="AL27">
            <v>0</v>
          </cell>
          <cell r="AM27">
            <v>0</v>
          </cell>
        </row>
        <row r="28">
          <cell r="B28">
            <v>0</v>
          </cell>
          <cell r="C28">
            <v>0</v>
          </cell>
          <cell r="D28">
            <v>0</v>
          </cell>
          <cell r="E28">
            <v>0</v>
          </cell>
          <cell r="F28">
            <v>6511.0499999999993</v>
          </cell>
          <cell r="G28">
            <v>508.18</v>
          </cell>
          <cell r="H28">
            <v>0</v>
          </cell>
          <cell r="I28">
            <v>0</v>
          </cell>
          <cell r="J28">
            <v>0</v>
          </cell>
          <cell r="K28">
            <v>0</v>
          </cell>
          <cell r="L28">
            <v>0</v>
          </cell>
          <cell r="M28">
            <v>2470.5100000000002</v>
          </cell>
          <cell r="N28">
            <v>913.57</v>
          </cell>
          <cell r="O28">
            <v>2200.98</v>
          </cell>
          <cell r="P28">
            <v>1948.21</v>
          </cell>
          <cell r="Q28">
            <v>911.02</v>
          </cell>
          <cell r="R28">
            <v>1051.6600000000001</v>
          </cell>
          <cell r="S28">
            <v>2805.87</v>
          </cell>
          <cell r="T28">
            <v>892.5</v>
          </cell>
          <cell r="U28">
            <v>918.65</v>
          </cell>
          <cell r="V28">
            <v>918.65</v>
          </cell>
          <cell r="W28">
            <v>1229.26</v>
          </cell>
          <cell r="X28">
            <v>9292.07</v>
          </cell>
          <cell r="Y28">
            <v>2682.3999999999996</v>
          </cell>
          <cell r="Z28">
            <v>1770.76</v>
          </cell>
          <cell r="AA28">
            <v>1021.72</v>
          </cell>
          <cell r="AB28">
            <v>1302.3399999999999</v>
          </cell>
          <cell r="AC28">
            <v>1239.5899999999999</v>
          </cell>
          <cell r="AD28">
            <v>1312.55</v>
          </cell>
          <cell r="AE28">
            <v>1312.55</v>
          </cell>
          <cell r="AF28">
            <v>1275.82</v>
          </cell>
          <cell r="AG28">
            <v>8984.3799999999992</v>
          </cell>
          <cell r="AH28">
            <v>4108.12</v>
          </cell>
          <cell r="AI28">
            <v>7512.86</v>
          </cell>
          <cell r="AJ28">
            <v>5100.13</v>
          </cell>
          <cell r="AK28">
            <v>0</v>
          </cell>
          <cell r="AL28">
            <v>0</v>
          </cell>
          <cell r="AM28">
            <v>0</v>
          </cell>
        </row>
        <row r="29">
          <cell r="B29">
            <v>0</v>
          </cell>
          <cell r="C29">
            <v>0</v>
          </cell>
          <cell r="D29">
            <v>0</v>
          </cell>
          <cell r="E29">
            <v>0</v>
          </cell>
          <cell r="F29">
            <v>0</v>
          </cell>
          <cell r="G29">
            <v>508.18</v>
          </cell>
          <cell r="H29">
            <v>0</v>
          </cell>
          <cell r="I29">
            <v>0</v>
          </cell>
          <cell r="J29">
            <v>0</v>
          </cell>
          <cell r="K29">
            <v>0</v>
          </cell>
          <cell r="L29">
            <v>0</v>
          </cell>
          <cell r="M29">
            <v>2470.5100000000002</v>
          </cell>
          <cell r="N29">
            <v>913.57</v>
          </cell>
          <cell r="O29">
            <v>2200.98</v>
          </cell>
          <cell r="P29">
            <v>1948.21</v>
          </cell>
          <cell r="Q29">
            <v>911.02</v>
          </cell>
          <cell r="R29">
            <v>1051.6600000000001</v>
          </cell>
          <cell r="S29">
            <v>2805.87</v>
          </cell>
          <cell r="T29">
            <v>892.5</v>
          </cell>
          <cell r="U29">
            <v>918.65</v>
          </cell>
          <cell r="V29">
            <v>918.65</v>
          </cell>
          <cell r="W29">
            <v>1229.26</v>
          </cell>
          <cell r="X29">
            <v>9292.07</v>
          </cell>
          <cell r="Y29">
            <v>2682.3999999999996</v>
          </cell>
          <cell r="Z29">
            <v>1770.76</v>
          </cell>
          <cell r="AA29">
            <v>1021.72</v>
          </cell>
          <cell r="AB29">
            <v>1302.3399999999999</v>
          </cell>
          <cell r="AC29">
            <v>1239.5899999999999</v>
          </cell>
          <cell r="AD29">
            <v>1312.55</v>
          </cell>
          <cell r="AE29">
            <v>1312.55</v>
          </cell>
          <cell r="AF29">
            <v>1275.82</v>
          </cell>
          <cell r="AG29">
            <v>1602.3</v>
          </cell>
          <cell r="AH29">
            <v>1275.3900000000001</v>
          </cell>
          <cell r="AI29">
            <v>1703.86</v>
          </cell>
          <cell r="AJ29">
            <v>1156.92</v>
          </cell>
          <cell r="AK29">
            <v>0</v>
          </cell>
          <cell r="AL29">
            <v>0</v>
          </cell>
          <cell r="AM29">
            <v>0</v>
          </cell>
        </row>
        <row r="30">
          <cell r="B30">
            <v>0</v>
          </cell>
          <cell r="C30">
            <v>0</v>
          </cell>
          <cell r="D30">
            <v>0</v>
          </cell>
          <cell r="E30">
            <v>0</v>
          </cell>
          <cell r="F30">
            <v>0</v>
          </cell>
          <cell r="G30">
            <v>508.18</v>
          </cell>
          <cell r="H30">
            <v>0</v>
          </cell>
          <cell r="I30">
            <v>0</v>
          </cell>
          <cell r="J30">
            <v>0</v>
          </cell>
          <cell r="K30">
            <v>0</v>
          </cell>
          <cell r="L30">
            <v>0</v>
          </cell>
          <cell r="M30">
            <v>0</v>
          </cell>
          <cell r="N30">
            <v>913.57</v>
          </cell>
          <cell r="O30">
            <v>2200.98</v>
          </cell>
          <cell r="P30">
            <v>1948.21</v>
          </cell>
          <cell r="Q30">
            <v>911.02</v>
          </cell>
          <cell r="R30">
            <v>1051.6600000000001</v>
          </cell>
          <cell r="S30">
            <v>2805.87</v>
          </cell>
          <cell r="T30">
            <v>892.5</v>
          </cell>
          <cell r="U30">
            <v>918.65</v>
          </cell>
          <cell r="V30">
            <v>918.65</v>
          </cell>
          <cell r="W30">
            <v>1229.26</v>
          </cell>
          <cell r="X30">
            <v>9292.07</v>
          </cell>
          <cell r="Y30">
            <v>2682.3999999999996</v>
          </cell>
          <cell r="Z30">
            <v>1770.76</v>
          </cell>
          <cell r="AA30">
            <v>1021.72</v>
          </cell>
          <cell r="AB30">
            <v>1302.3399999999999</v>
          </cell>
          <cell r="AC30">
            <v>1239.5899999999999</v>
          </cell>
          <cell r="AD30">
            <v>1312.55</v>
          </cell>
          <cell r="AE30">
            <v>1312.55</v>
          </cell>
          <cell r="AF30">
            <v>1275.82</v>
          </cell>
          <cell r="AG30">
            <v>1602.3</v>
          </cell>
          <cell r="AH30">
            <v>1275.3900000000001</v>
          </cell>
          <cell r="AI30">
            <v>1703.86</v>
          </cell>
          <cell r="AJ30">
            <v>1156.92</v>
          </cell>
          <cell r="AK30">
            <v>14479.63</v>
          </cell>
          <cell r="AL30">
            <v>0</v>
          </cell>
          <cell r="AM30">
            <v>0</v>
          </cell>
        </row>
        <row r="31">
          <cell r="B31">
            <v>0</v>
          </cell>
          <cell r="C31">
            <v>0</v>
          </cell>
          <cell r="D31">
            <v>0</v>
          </cell>
          <cell r="E31">
            <v>0</v>
          </cell>
          <cell r="F31">
            <v>0</v>
          </cell>
          <cell r="G31">
            <v>508.18</v>
          </cell>
          <cell r="H31">
            <v>0</v>
          </cell>
          <cell r="I31">
            <v>0</v>
          </cell>
          <cell r="J31">
            <v>0</v>
          </cell>
          <cell r="K31">
            <v>0</v>
          </cell>
          <cell r="L31">
            <v>0</v>
          </cell>
          <cell r="M31">
            <v>0</v>
          </cell>
          <cell r="N31">
            <v>913.57</v>
          </cell>
          <cell r="O31">
            <v>2200.98</v>
          </cell>
          <cell r="P31">
            <v>1948.21</v>
          </cell>
          <cell r="Q31">
            <v>911.02</v>
          </cell>
          <cell r="R31">
            <v>1051.6600000000001</v>
          </cell>
          <cell r="S31">
            <v>2805.87</v>
          </cell>
          <cell r="T31">
            <v>892.5</v>
          </cell>
          <cell r="U31">
            <v>918.65</v>
          </cell>
          <cell r="V31">
            <v>918.65</v>
          </cell>
          <cell r="W31">
            <v>1229.26</v>
          </cell>
          <cell r="X31">
            <v>9292.07</v>
          </cell>
          <cell r="Y31">
            <v>2682.3999999999996</v>
          </cell>
          <cell r="Z31">
            <v>1770.76</v>
          </cell>
          <cell r="AA31">
            <v>1021.72</v>
          </cell>
          <cell r="AB31">
            <v>1302.3399999999999</v>
          </cell>
          <cell r="AC31">
            <v>1239.5899999999999</v>
          </cell>
          <cell r="AD31">
            <v>1312.55</v>
          </cell>
          <cell r="AE31">
            <v>1312.55</v>
          </cell>
          <cell r="AF31">
            <v>1275.82</v>
          </cell>
          <cell r="AG31">
            <v>1602.3</v>
          </cell>
          <cell r="AH31">
            <v>1275.3900000000001</v>
          </cell>
          <cell r="AI31">
            <v>1703.86</v>
          </cell>
          <cell r="AJ31">
            <v>1156.92</v>
          </cell>
          <cell r="AK31">
            <v>3375.13</v>
          </cell>
          <cell r="AL31">
            <v>804.18</v>
          </cell>
          <cell r="AM31">
            <v>762.69</v>
          </cell>
        </row>
        <row r="32">
          <cell r="B32">
            <v>0</v>
          </cell>
          <cell r="C32">
            <v>0</v>
          </cell>
          <cell r="D32">
            <v>0</v>
          </cell>
          <cell r="E32">
            <v>0</v>
          </cell>
          <cell r="F32">
            <v>0</v>
          </cell>
          <cell r="G32">
            <v>508.18</v>
          </cell>
          <cell r="H32">
            <v>0</v>
          </cell>
          <cell r="I32">
            <v>0</v>
          </cell>
          <cell r="J32">
            <v>0</v>
          </cell>
          <cell r="K32">
            <v>0</v>
          </cell>
          <cell r="L32">
            <v>0</v>
          </cell>
          <cell r="M32">
            <v>0</v>
          </cell>
          <cell r="N32">
            <v>913.57</v>
          </cell>
          <cell r="O32">
            <v>2200.98</v>
          </cell>
          <cell r="P32">
            <v>1948.21</v>
          </cell>
          <cell r="Q32">
            <v>911.02</v>
          </cell>
          <cell r="R32">
            <v>1051.6600000000001</v>
          </cell>
          <cell r="S32">
            <v>2805.87</v>
          </cell>
          <cell r="T32">
            <v>892.5</v>
          </cell>
          <cell r="U32">
            <v>918.65</v>
          </cell>
          <cell r="V32">
            <v>918.65</v>
          </cell>
          <cell r="W32">
            <v>1229.26</v>
          </cell>
          <cell r="X32">
            <v>9292.07</v>
          </cell>
          <cell r="Y32">
            <v>2682.3999999999996</v>
          </cell>
          <cell r="Z32">
            <v>1770.76</v>
          </cell>
          <cell r="AA32">
            <v>1021.72</v>
          </cell>
          <cell r="AB32">
            <v>1302.3399999999999</v>
          </cell>
          <cell r="AC32">
            <v>1239.5899999999999</v>
          </cell>
          <cell r="AD32">
            <v>1312.55</v>
          </cell>
          <cell r="AE32">
            <v>1312.55</v>
          </cell>
          <cell r="AF32">
            <v>1275.82</v>
          </cell>
          <cell r="AG32">
            <v>1602.3</v>
          </cell>
          <cell r="AH32">
            <v>1275.3900000000001</v>
          </cell>
          <cell r="AI32">
            <v>1703.86</v>
          </cell>
          <cell r="AJ32">
            <v>1156.92</v>
          </cell>
          <cell r="AK32">
            <v>3375.13</v>
          </cell>
          <cell r="AL32">
            <v>804.18</v>
          </cell>
          <cell r="AM32">
            <v>762.69</v>
          </cell>
        </row>
        <row r="33">
          <cell r="B33">
            <v>0</v>
          </cell>
          <cell r="C33">
            <v>0</v>
          </cell>
          <cell r="D33">
            <v>0</v>
          </cell>
          <cell r="E33">
            <v>0</v>
          </cell>
          <cell r="F33">
            <v>0</v>
          </cell>
          <cell r="G33">
            <v>508.18</v>
          </cell>
          <cell r="H33">
            <v>0</v>
          </cell>
          <cell r="I33">
            <v>0</v>
          </cell>
          <cell r="J33">
            <v>0</v>
          </cell>
          <cell r="K33">
            <v>0</v>
          </cell>
          <cell r="L33">
            <v>0</v>
          </cell>
          <cell r="M33">
            <v>0</v>
          </cell>
          <cell r="N33">
            <v>913.57</v>
          </cell>
          <cell r="O33">
            <v>2200.98</v>
          </cell>
          <cell r="P33">
            <v>1948.21</v>
          </cell>
          <cell r="Q33">
            <v>911.02</v>
          </cell>
          <cell r="R33">
            <v>1051.6600000000001</v>
          </cell>
          <cell r="S33">
            <v>2805.87</v>
          </cell>
          <cell r="T33">
            <v>892.5</v>
          </cell>
          <cell r="U33">
            <v>918.65</v>
          </cell>
          <cell r="V33">
            <v>918.65</v>
          </cell>
          <cell r="W33">
            <v>1229.26</v>
          </cell>
          <cell r="X33">
            <v>9292.07</v>
          </cell>
          <cell r="Y33">
            <v>2682.3999999999996</v>
          </cell>
          <cell r="Z33">
            <v>1770.76</v>
          </cell>
          <cell r="AA33">
            <v>1021.72</v>
          </cell>
          <cell r="AB33">
            <v>1302.3399999999999</v>
          </cell>
          <cell r="AC33">
            <v>1239.5899999999999</v>
          </cell>
          <cell r="AD33">
            <v>1312.55</v>
          </cell>
          <cell r="AE33">
            <v>1312.55</v>
          </cell>
          <cell r="AF33">
            <v>1275.82</v>
          </cell>
          <cell r="AG33">
            <v>1602.3</v>
          </cell>
          <cell r="AH33">
            <v>1275.3900000000001</v>
          </cell>
          <cell r="AI33">
            <v>1703.86</v>
          </cell>
          <cell r="AJ33">
            <v>1156.92</v>
          </cell>
          <cell r="AK33">
            <v>3375.13</v>
          </cell>
          <cell r="AL33">
            <v>804.18</v>
          </cell>
          <cell r="AM33">
            <v>762.69</v>
          </cell>
        </row>
        <row r="34">
          <cell r="B34">
            <v>0</v>
          </cell>
          <cell r="C34">
            <v>0</v>
          </cell>
          <cell r="D34">
            <v>0</v>
          </cell>
          <cell r="E34">
            <v>0</v>
          </cell>
          <cell r="F34">
            <v>0</v>
          </cell>
          <cell r="G34">
            <v>508.18</v>
          </cell>
          <cell r="H34">
            <v>0</v>
          </cell>
          <cell r="I34">
            <v>0</v>
          </cell>
          <cell r="J34">
            <v>0</v>
          </cell>
          <cell r="K34">
            <v>0</v>
          </cell>
          <cell r="L34">
            <v>0</v>
          </cell>
          <cell r="M34">
            <v>0</v>
          </cell>
          <cell r="N34">
            <v>0</v>
          </cell>
          <cell r="O34">
            <v>0</v>
          </cell>
          <cell r="P34">
            <v>0</v>
          </cell>
          <cell r="Q34">
            <v>911.02</v>
          </cell>
          <cell r="R34">
            <v>1051.6600000000001</v>
          </cell>
          <cell r="S34">
            <v>2805.87</v>
          </cell>
          <cell r="T34">
            <v>892.5</v>
          </cell>
          <cell r="U34">
            <v>918.65</v>
          </cell>
          <cell r="V34">
            <v>918.65</v>
          </cell>
          <cell r="W34">
            <v>1229.26</v>
          </cell>
          <cell r="X34">
            <v>9292.07</v>
          </cell>
          <cell r="Y34">
            <v>2682.3999999999996</v>
          </cell>
          <cell r="Z34">
            <v>1770.76</v>
          </cell>
          <cell r="AA34">
            <v>1021.72</v>
          </cell>
          <cell r="AB34">
            <v>1302.3399999999999</v>
          </cell>
          <cell r="AC34">
            <v>1239.5899999999999</v>
          </cell>
          <cell r="AD34">
            <v>1312.55</v>
          </cell>
          <cell r="AE34">
            <v>1312.55</v>
          </cell>
          <cell r="AF34">
            <v>1275.82</v>
          </cell>
          <cell r="AG34">
            <v>1602.3</v>
          </cell>
          <cell r="AH34">
            <v>1275.3900000000001</v>
          </cell>
          <cell r="AI34">
            <v>1703.86</v>
          </cell>
          <cell r="AJ34">
            <v>1156.92</v>
          </cell>
          <cell r="AK34">
            <v>3375.13</v>
          </cell>
          <cell r="AL34">
            <v>804.18</v>
          </cell>
          <cell r="AM34">
            <v>762.69</v>
          </cell>
        </row>
        <row r="35">
          <cell r="B35">
            <v>0</v>
          </cell>
          <cell r="C35">
            <v>0</v>
          </cell>
          <cell r="D35">
            <v>0</v>
          </cell>
          <cell r="E35">
            <v>0</v>
          </cell>
          <cell r="F35">
            <v>0</v>
          </cell>
          <cell r="G35">
            <v>508.18</v>
          </cell>
          <cell r="H35">
            <v>0</v>
          </cell>
          <cell r="I35">
            <v>0</v>
          </cell>
          <cell r="J35">
            <v>0</v>
          </cell>
          <cell r="K35">
            <v>0</v>
          </cell>
          <cell r="L35">
            <v>0</v>
          </cell>
          <cell r="M35">
            <v>0</v>
          </cell>
          <cell r="N35">
            <v>0</v>
          </cell>
          <cell r="O35">
            <v>0</v>
          </cell>
          <cell r="P35">
            <v>0</v>
          </cell>
          <cell r="Q35">
            <v>0</v>
          </cell>
          <cell r="R35">
            <v>0</v>
          </cell>
          <cell r="S35">
            <v>2805.87</v>
          </cell>
          <cell r="T35">
            <v>892.5</v>
          </cell>
          <cell r="U35">
            <v>918.65</v>
          </cell>
          <cell r="V35">
            <v>918.65</v>
          </cell>
          <cell r="W35">
            <v>1229.26</v>
          </cell>
          <cell r="X35">
            <v>9292.07</v>
          </cell>
          <cell r="Y35">
            <v>2682.3999999999996</v>
          </cell>
          <cell r="Z35">
            <v>1770.76</v>
          </cell>
          <cell r="AA35">
            <v>1021.72</v>
          </cell>
          <cell r="AB35">
            <v>1302.3399999999999</v>
          </cell>
          <cell r="AC35">
            <v>1239.5899999999999</v>
          </cell>
          <cell r="AD35">
            <v>1312.55</v>
          </cell>
          <cell r="AE35">
            <v>1312.55</v>
          </cell>
          <cell r="AF35">
            <v>1275.82</v>
          </cell>
          <cell r="AG35">
            <v>1602.3</v>
          </cell>
          <cell r="AH35">
            <v>1275.3900000000001</v>
          </cell>
          <cell r="AI35">
            <v>1703.86</v>
          </cell>
          <cell r="AJ35">
            <v>1156.92</v>
          </cell>
          <cell r="AK35">
            <v>3375.13</v>
          </cell>
          <cell r="AL35">
            <v>804.18</v>
          </cell>
          <cell r="AM35">
            <v>762.69</v>
          </cell>
        </row>
        <row r="36">
          <cell r="B36">
            <v>0</v>
          </cell>
          <cell r="C36">
            <v>0</v>
          </cell>
          <cell r="D36">
            <v>0</v>
          </cell>
          <cell r="E36">
            <v>0</v>
          </cell>
          <cell r="F36">
            <v>0</v>
          </cell>
          <cell r="G36">
            <v>508.18</v>
          </cell>
          <cell r="H36">
            <v>0</v>
          </cell>
          <cell r="I36">
            <v>0</v>
          </cell>
          <cell r="J36">
            <v>0</v>
          </cell>
          <cell r="K36">
            <v>0</v>
          </cell>
          <cell r="L36">
            <v>0</v>
          </cell>
          <cell r="M36">
            <v>0</v>
          </cell>
          <cell r="N36">
            <v>0</v>
          </cell>
          <cell r="O36">
            <v>0</v>
          </cell>
          <cell r="P36">
            <v>0</v>
          </cell>
          <cell r="Q36">
            <v>0</v>
          </cell>
          <cell r="R36">
            <v>0</v>
          </cell>
          <cell r="S36">
            <v>0</v>
          </cell>
          <cell r="T36">
            <v>892.5</v>
          </cell>
          <cell r="U36">
            <v>918.65</v>
          </cell>
          <cell r="V36">
            <v>918.65</v>
          </cell>
          <cell r="W36">
            <v>1229.26</v>
          </cell>
          <cell r="X36">
            <v>9292.07</v>
          </cell>
          <cell r="Y36">
            <v>2682.3999999999996</v>
          </cell>
          <cell r="Z36">
            <v>1770.76</v>
          </cell>
          <cell r="AA36">
            <v>1021.72</v>
          </cell>
          <cell r="AB36">
            <v>1302.3399999999999</v>
          </cell>
          <cell r="AC36">
            <v>1239.5899999999999</v>
          </cell>
          <cell r="AD36">
            <v>1312.55</v>
          </cell>
          <cell r="AE36">
            <v>1312.55</v>
          </cell>
          <cell r="AF36">
            <v>1275.82</v>
          </cell>
          <cell r="AG36">
            <v>1602.3</v>
          </cell>
          <cell r="AH36">
            <v>0</v>
          </cell>
          <cell r="AI36">
            <v>0</v>
          </cell>
          <cell r="AJ36">
            <v>0</v>
          </cell>
          <cell r="AK36">
            <v>3375.13</v>
          </cell>
          <cell r="AL36">
            <v>804.18</v>
          </cell>
          <cell r="AM36">
            <v>762.69</v>
          </cell>
        </row>
        <row r="37">
          <cell r="B37">
            <v>0</v>
          </cell>
          <cell r="C37">
            <v>0</v>
          </cell>
          <cell r="D37">
            <v>0</v>
          </cell>
          <cell r="E37">
            <v>0</v>
          </cell>
          <cell r="F37">
            <v>0</v>
          </cell>
          <cell r="G37">
            <v>508.18</v>
          </cell>
          <cell r="H37">
            <v>0</v>
          </cell>
          <cell r="I37">
            <v>0</v>
          </cell>
          <cell r="J37">
            <v>0</v>
          </cell>
          <cell r="K37">
            <v>0</v>
          </cell>
          <cell r="L37">
            <v>0</v>
          </cell>
          <cell r="M37">
            <v>0</v>
          </cell>
          <cell r="N37">
            <v>0</v>
          </cell>
          <cell r="O37">
            <v>0</v>
          </cell>
          <cell r="P37">
            <v>0</v>
          </cell>
          <cell r="Q37">
            <v>0</v>
          </cell>
          <cell r="R37">
            <v>0</v>
          </cell>
          <cell r="S37">
            <v>0</v>
          </cell>
          <cell r="T37">
            <v>892.5</v>
          </cell>
          <cell r="U37">
            <v>918.65</v>
          </cell>
          <cell r="V37">
            <v>918.65</v>
          </cell>
          <cell r="W37">
            <v>1229.26</v>
          </cell>
          <cell r="X37">
            <v>9292.07</v>
          </cell>
          <cell r="Y37">
            <v>2682.3999999999996</v>
          </cell>
          <cell r="Z37">
            <v>1770.76</v>
          </cell>
          <cell r="AA37">
            <v>1021.72</v>
          </cell>
          <cell r="AB37">
            <v>1302.3399999999999</v>
          </cell>
          <cell r="AC37">
            <v>1239.5899999999999</v>
          </cell>
          <cell r="AD37">
            <v>1312.55</v>
          </cell>
          <cell r="AE37">
            <v>1312.55</v>
          </cell>
          <cell r="AF37">
            <v>1275.82</v>
          </cell>
          <cell r="AG37">
            <v>1602.3</v>
          </cell>
          <cell r="AH37">
            <v>0</v>
          </cell>
          <cell r="AI37">
            <v>0</v>
          </cell>
          <cell r="AJ37">
            <v>0</v>
          </cell>
          <cell r="AK37">
            <v>3375.13</v>
          </cell>
          <cell r="AL37">
            <v>804.18</v>
          </cell>
          <cell r="AM37">
            <v>762.69</v>
          </cell>
        </row>
        <row r="38">
          <cell r="B38">
            <v>0</v>
          </cell>
          <cell r="C38">
            <v>0</v>
          </cell>
          <cell r="D38">
            <v>0</v>
          </cell>
          <cell r="E38">
            <v>0</v>
          </cell>
          <cell r="F38">
            <v>0</v>
          </cell>
          <cell r="G38">
            <v>508.18</v>
          </cell>
          <cell r="H38">
            <v>0</v>
          </cell>
          <cell r="I38">
            <v>0</v>
          </cell>
          <cell r="J38">
            <v>0</v>
          </cell>
          <cell r="K38">
            <v>0</v>
          </cell>
          <cell r="L38">
            <v>0</v>
          </cell>
          <cell r="M38">
            <v>0</v>
          </cell>
          <cell r="N38">
            <v>0</v>
          </cell>
          <cell r="O38">
            <v>0</v>
          </cell>
          <cell r="P38">
            <v>0</v>
          </cell>
          <cell r="Q38">
            <v>0</v>
          </cell>
          <cell r="R38">
            <v>0</v>
          </cell>
          <cell r="S38">
            <v>0</v>
          </cell>
          <cell r="T38">
            <v>0</v>
          </cell>
          <cell r="U38">
            <v>918.65</v>
          </cell>
          <cell r="V38">
            <v>918.65</v>
          </cell>
          <cell r="W38">
            <v>1229.26</v>
          </cell>
          <cell r="X38">
            <v>9292.07</v>
          </cell>
          <cell r="Y38">
            <v>2682.3999999999996</v>
          </cell>
          <cell r="Z38">
            <v>1770.76</v>
          </cell>
          <cell r="AA38">
            <v>1021.72</v>
          </cell>
          <cell r="AB38">
            <v>1302.3399999999999</v>
          </cell>
          <cell r="AC38">
            <v>1239.5899999999999</v>
          </cell>
          <cell r="AD38">
            <v>1312.55</v>
          </cell>
          <cell r="AE38">
            <v>1312.55</v>
          </cell>
          <cell r="AF38">
            <v>1275.82</v>
          </cell>
          <cell r="AG38">
            <v>1602.3</v>
          </cell>
          <cell r="AH38">
            <v>0</v>
          </cell>
          <cell r="AI38">
            <v>0</v>
          </cell>
          <cell r="AJ38">
            <v>0</v>
          </cell>
          <cell r="AK38">
            <v>3375.13</v>
          </cell>
          <cell r="AL38">
            <v>804.18</v>
          </cell>
          <cell r="AM38">
            <v>762.69</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918.65</v>
          </cell>
          <cell r="V39">
            <v>918.65</v>
          </cell>
          <cell r="W39">
            <v>1229.26</v>
          </cell>
          <cell r="X39">
            <v>9292.07</v>
          </cell>
          <cell r="Y39">
            <v>2682.3999999999996</v>
          </cell>
          <cell r="Z39">
            <v>1770.76</v>
          </cell>
          <cell r="AA39">
            <v>1021.72</v>
          </cell>
          <cell r="AB39">
            <v>1302.3399999999999</v>
          </cell>
          <cell r="AC39">
            <v>1239.5899999999999</v>
          </cell>
          <cell r="AD39">
            <v>1312.55</v>
          </cell>
          <cell r="AE39">
            <v>1312.55</v>
          </cell>
          <cell r="AF39">
            <v>1275.82</v>
          </cell>
          <cell r="AG39">
            <v>1602.3</v>
          </cell>
          <cell r="AH39">
            <v>0</v>
          </cell>
          <cell r="AI39">
            <v>0</v>
          </cell>
          <cell r="AJ39">
            <v>0</v>
          </cell>
          <cell r="AK39">
            <v>3375.13</v>
          </cell>
          <cell r="AL39">
            <v>804.18</v>
          </cell>
          <cell r="AM39">
            <v>762.69</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918.65</v>
          </cell>
          <cell r="V40">
            <v>918.65</v>
          </cell>
          <cell r="W40">
            <v>1229.26</v>
          </cell>
          <cell r="X40">
            <v>9292.07</v>
          </cell>
          <cell r="Y40">
            <v>2682.3999999999996</v>
          </cell>
          <cell r="Z40">
            <v>1770.76</v>
          </cell>
          <cell r="AA40">
            <v>1021.72</v>
          </cell>
          <cell r="AB40">
            <v>1302.3399999999999</v>
          </cell>
          <cell r="AC40">
            <v>1239.5899999999999</v>
          </cell>
          <cell r="AD40">
            <v>1312.55</v>
          </cell>
          <cell r="AE40">
            <v>1312.55</v>
          </cell>
          <cell r="AF40">
            <v>1275.82</v>
          </cell>
          <cell r="AG40">
            <v>1602.3</v>
          </cell>
          <cell r="AH40">
            <v>0</v>
          </cell>
          <cell r="AI40">
            <v>0</v>
          </cell>
          <cell r="AJ40">
            <v>0</v>
          </cell>
          <cell r="AK40">
            <v>3375.13</v>
          </cell>
          <cell r="AL40">
            <v>804.18</v>
          </cell>
          <cell r="AM40">
            <v>762.69</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918.65</v>
          </cell>
          <cell r="V41">
            <v>918.65</v>
          </cell>
          <cell r="W41">
            <v>1229.26</v>
          </cell>
          <cell r="X41">
            <v>9292.07</v>
          </cell>
          <cell r="Y41">
            <v>2682.3999999999996</v>
          </cell>
          <cell r="Z41">
            <v>1770.76</v>
          </cell>
          <cell r="AA41">
            <v>1021.72</v>
          </cell>
          <cell r="AB41">
            <v>1302.3399999999999</v>
          </cell>
          <cell r="AC41">
            <v>1239.5899999999999</v>
          </cell>
          <cell r="AD41">
            <v>1312.55</v>
          </cell>
          <cell r="AE41">
            <v>1312.55</v>
          </cell>
          <cell r="AF41">
            <v>1275.82</v>
          </cell>
          <cell r="AG41">
            <v>1602.3</v>
          </cell>
          <cell r="AH41">
            <v>0</v>
          </cell>
          <cell r="AI41">
            <v>0</v>
          </cell>
          <cell r="AJ41">
            <v>0</v>
          </cell>
          <cell r="AK41">
            <v>3375.13</v>
          </cell>
          <cell r="AL41">
            <v>804.18</v>
          </cell>
          <cell r="AM41">
            <v>762.69</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918.65</v>
          </cell>
          <cell r="V42">
            <v>918.65</v>
          </cell>
          <cell r="W42">
            <v>1229.26</v>
          </cell>
          <cell r="X42">
            <v>9292.07</v>
          </cell>
          <cell r="Y42">
            <v>2682.3999999999996</v>
          </cell>
          <cell r="Z42">
            <v>1770.76</v>
          </cell>
          <cell r="AA42">
            <v>1021.72</v>
          </cell>
          <cell r="AB42">
            <v>1302.3399999999999</v>
          </cell>
          <cell r="AC42">
            <v>1239.5899999999999</v>
          </cell>
          <cell r="AD42">
            <v>1312.55</v>
          </cell>
          <cell r="AE42">
            <v>1312.55</v>
          </cell>
          <cell r="AF42">
            <v>1275.82</v>
          </cell>
          <cell r="AG42">
            <v>1602.3</v>
          </cell>
          <cell r="AH42">
            <v>0</v>
          </cell>
          <cell r="AI42">
            <v>0</v>
          </cell>
          <cell r="AJ42">
            <v>0</v>
          </cell>
          <cell r="AK42">
            <v>3375.13</v>
          </cell>
          <cell r="AL42">
            <v>804.18</v>
          </cell>
          <cell r="AM42">
            <v>762.69</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918.65</v>
          </cell>
          <cell r="V43">
            <v>918.65</v>
          </cell>
          <cell r="W43">
            <v>1229.26</v>
          </cell>
          <cell r="X43">
            <v>9292.07</v>
          </cell>
          <cell r="Y43">
            <v>2682.3999999999996</v>
          </cell>
          <cell r="Z43">
            <v>1770.76</v>
          </cell>
          <cell r="AA43">
            <v>1021.72</v>
          </cell>
          <cell r="AB43">
            <v>1302.3399999999999</v>
          </cell>
          <cell r="AC43">
            <v>1239.5899999999999</v>
          </cell>
          <cell r="AD43">
            <v>1312.55</v>
          </cell>
          <cell r="AE43">
            <v>1312.55</v>
          </cell>
          <cell r="AF43">
            <v>1275.82</v>
          </cell>
          <cell r="AG43">
            <v>1602.3</v>
          </cell>
          <cell r="AH43">
            <v>0</v>
          </cell>
          <cell r="AI43">
            <v>0</v>
          </cell>
          <cell r="AJ43">
            <v>0</v>
          </cell>
          <cell r="AK43">
            <v>3375.13</v>
          </cell>
          <cell r="AL43">
            <v>804.18</v>
          </cell>
          <cell r="AM43">
            <v>762.69</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918.65</v>
          </cell>
          <cell r="V44">
            <v>918.65</v>
          </cell>
          <cell r="W44">
            <v>1229.26</v>
          </cell>
          <cell r="X44">
            <v>9292.07</v>
          </cell>
          <cell r="Y44">
            <v>2682.3999999999996</v>
          </cell>
          <cell r="Z44">
            <v>1770.76</v>
          </cell>
          <cell r="AA44">
            <v>1021.72</v>
          </cell>
          <cell r="AB44">
            <v>1302.3399999999999</v>
          </cell>
          <cell r="AC44">
            <v>1239.5899999999999</v>
          </cell>
          <cell r="AD44">
            <v>1312.55</v>
          </cell>
          <cell r="AE44">
            <v>1312.55</v>
          </cell>
          <cell r="AF44">
            <v>1275.82</v>
          </cell>
          <cell r="AG44">
            <v>1602.3</v>
          </cell>
          <cell r="AH44">
            <v>0</v>
          </cell>
          <cell r="AI44">
            <v>0</v>
          </cell>
          <cell r="AJ44">
            <v>0</v>
          </cell>
          <cell r="AK44">
            <v>3375.13</v>
          </cell>
          <cell r="AL44">
            <v>804.18</v>
          </cell>
          <cell r="AM44">
            <v>762.69</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918.65</v>
          </cell>
          <cell r="V45">
            <v>918.65</v>
          </cell>
          <cell r="W45">
            <v>1229.26</v>
          </cell>
          <cell r="X45">
            <v>9292.07</v>
          </cell>
          <cell r="Y45">
            <v>2682.3999999999996</v>
          </cell>
          <cell r="Z45">
            <v>1770.76</v>
          </cell>
          <cell r="AA45">
            <v>1021.72</v>
          </cell>
          <cell r="AB45">
            <v>1302.3399999999999</v>
          </cell>
          <cell r="AC45">
            <v>1239.5899999999999</v>
          </cell>
          <cell r="AD45">
            <v>1312.55</v>
          </cell>
          <cell r="AE45">
            <v>1312.55</v>
          </cell>
          <cell r="AF45">
            <v>1275.82</v>
          </cell>
          <cell r="AG45">
            <v>1602.3</v>
          </cell>
          <cell r="AH45">
            <v>0</v>
          </cell>
          <cell r="AI45">
            <v>0</v>
          </cell>
          <cell r="AJ45">
            <v>0</v>
          </cell>
          <cell r="AK45">
            <v>3375.13</v>
          </cell>
          <cell r="AL45">
            <v>804.18</v>
          </cell>
          <cell r="AM45">
            <v>762.69</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9292.07</v>
          </cell>
          <cell r="Y46">
            <v>2682.3999999999996</v>
          </cell>
          <cell r="Z46">
            <v>1770.76</v>
          </cell>
          <cell r="AA46">
            <v>1021.72</v>
          </cell>
          <cell r="AB46">
            <v>1302.3399999999999</v>
          </cell>
          <cell r="AC46">
            <v>1239.5899999999999</v>
          </cell>
          <cell r="AD46">
            <v>1312.55</v>
          </cell>
          <cell r="AE46">
            <v>1312.55</v>
          </cell>
          <cell r="AF46">
            <v>1275.82</v>
          </cell>
          <cell r="AG46">
            <v>1602.3</v>
          </cell>
          <cell r="AH46">
            <v>0</v>
          </cell>
          <cell r="AI46">
            <v>0</v>
          </cell>
          <cell r="AJ46">
            <v>0</v>
          </cell>
          <cell r="AK46">
            <v>3375.13</v>
          </cell>
          <cell r="AL46">
            <v>804.18</v>
          </cell>
          <cell r="AM46">
            <v>762.69</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1770.76</v>
          </cell>
          <cell r="AA47">
            <v>1021.72</v>
          </cell>
          <cell r="AB47">
            <v>1302.3399999999999</v>
          </cell>
          <cell r="AC47">
            <v>1239.5899999999999</v>
          </cell>
          <cell r="AD47">
            <v>1312.55</v>
          </cell>
          <cell r="AE47">
            <v>1312.55</v>
          </cell>
          <cell r="AF47">
            <v>1275.82</v>
          </cell>
          <cell r="AG47">
            <v>1602.3</v>
          </cell>
          <cell r="AH47">
            <v>0</v>
          </cell>
          <cell r="AI47">
            <v>0</v>
          </cell>
          <cell r="AJ47">
            <v>0</v>
          </cell>
          <cell r="AK47">
            <v>3375.13</v>
          </cell>
          <cell r="AL47">
            <v>804.18</v>
          </cell>
          <cell r="AM47">
            <v>762.69</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1770.76</v>
          </cell>
          <cell r="AA48">
            <v>1021.72</v>
          </cell>
          <cell r="AB48">
            <v>1302.3399999999999</v>
          </cell>
          <cell r="AC48">
            <v>1239.5899999999999</v>
          </cell>
          <cell r="AD48">
            <v>1312.55</v>
          </cell>
          <cell r="AE48">
            <v>1312.55</v>
          </cell>
          <cell r="AF48">
            <v>1275.82</v>
          </cell>
          <cell r="AG48">
            <v>1602.3</v>
          </cell>
          <cell r="AH48">
            <v>0</v>
          </cell>
          <cell r="AI48">
            <v>0</v>
          </cell>
          <cell r="AJ48">
            <v>0</v>
          </cell>
          <cell r="AK48">
            <v>3375.13</v>
          </cell>
          <cell r="AL48">
            <v>804.18</v>
          </cell>
          <cell r="AM48">
            <v>762.69</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1021.72</v>
          </cell>
          <cell r="AB49">
            <v>1302.3399999999999</v>
          </cell>
          <cell r="AC49">
            <v>1239.5899999999999</v>
          </cell>
          <cell r="AD49">
            <v>1312.55</v>
          </cell>
          <cell r="AE49">
            <v>1312.55</v>
          </cell>
          <cell r="AF49">
            <v>1275.82</v>
          </cell>
          <cell r="AG49">
            <v>1602.3</v>
          </cell>
          <cell r="AH49">
            <v>0</v>
          </cell>
          <cell r="AI49">
            <v>0</v>
          </cell>
          <cell r="AJ49">
            <v>0</v>
          </cell>
          <cell r="AK49">
            <v>3375.13</v>
          </cell>
          <cell r="AL49">
            <v>804.18</v>
          </cell>
          <cell r="AM49">
            <v>762.69</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1302.3399999999999</v>
          </cell>
          <cell r="AC50">
            <v>1239.5899999999999</v>
          </cell>
          <cell r="AD50">
            <v>1312.55</v>
          </cell>
          <cell r="AE50">
            <v>1312.55</v>
          </cell>
          <cell r="AF50">
            <v>1275.82</v>
          </cell>
          <cell r="AG50">
            <v>1602.3</v>
          </cell>
          <cell r="AH50">
            <v>0</v>
          </cell>
          <cell r="AI50">
            <v>0</v>
          </cell>
          <cell r="AJ50">
            <v>0</v>
          </cell>
          <cell r="AK50">
            <v>3375.13</v>
          </cell>
          <cell r="AL50">
            <v>804.18</v>
          </cell>
          <cell r="AM50">
            <v>762.69</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1302.3399999999999</v>
          </cell>
          <cell r="AC51">
            <v>1239.5899999999999</v>
          </cell>
          <cell r="AD51">
            <v>1312.55</v>
          </cell>
          <cell r="AE51">
            <v>1312.55</v>
          </cell>
          <cell r="AF51">
            <v>1275.82</v>
          </cell>
          <cell r="AG51">
            <v>1602.3</v>
          </cell>
          <cell r="AH51">
            <v>0</v>
          </cell>
          <cell r="AI51">
            <v>0</v>
          </cell>
          <cell r="AJ51">
            <v>0</v>
          </cell>
          <cell r="AK51">
            <v>3375.13</v>
          </cell>
          <cell r="AL51">
            <v>804.18</v>
          </cell>
          <cell r="AM51">
            <v>762.69</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1302.3399999999999</v>
          </cell>
          <cell r="AC52">
            <v>1239.5899999999999</v>
          </cell>
          <cell r="AD52">
            <v>1312.55</v>
          </cell>
          <cell r="AE52">
            <v>1312.55</v>
          </cell>
          <cell r="AF52">
            <v>1275.82</v>
          </cell>
          <cell r="AG52">
            <v>1602.3</v>
          </cell>
          <cell r="AH52">
            <v>0</v>
          </cell>
          <cell r="AI52">
            <v>0</v>
          </cell>
          <cell r="AJ52">
            <v>0</v>
          </cell>
          <cell r="AK52">
            <v>3375.13</v>
          </cell>
          <cell r="AL52">
            <v>804.18</v>
          </cell>
          <cell r="AM52">
            <v>762.69</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1302.3399999999999</v>
          </cell>
          <cell r="AC53">
            <v>1239.5899999999999</v>
          </cell>
          <cell r="AD53">
            <v>1312.55</v>
          </cell>
          <cell r="AE53">
            <v>1312.55</v>
          </cell>
          <cell r="AF53">
            <v>1275.82</v>
          </cell>
          <cell r="AG53">
            <v>1602.3</v>
          </cell>
          <cell r="AH53">
            <v>0</v>
          </cell>
          <cell r="AI53">
            <v>0</v>
          </cell>
          <cell r="AJ53">
            <v>0</v>
          </cell>
          <cell r="AK53">
            <v>3375.13</v>
          </cell>
          <cell r="AL53">
            <v>804.18</v>
          </cell>
          <cell r="AM53">
            <v>762.69</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1302.3399999999999</v>
          </cell>
          <cell r="AC54">
            <v>1239.5899999999999</v>
          </cell>
          <cell r="AD54">
            <v>1312.55</v>
          </cell>
          <cell r="AE54">
            <v>1312.55</v>
          </cell>
          <cell r="AF54">
            <v>1275.82</v>
          </cell>
          <cell r="AG54">
            <v>1602.3</v>
          </cell>
          <cell r="AH54">
            <v>0</v>
          </cell>
          <cell r="AI54">
            <v>0</v>
          </cell>
          <cell r="AJ54">
            <v>0</v>
          </cell>
          <cell r="AK54">
            <v>3375.13</v>
          </cell>
          <cell r="AL54">
            <v>804.18</v>
          </cell>
          <cell r="AM54">
            <v>762.69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1302.3399999999999</v>
          </cell>
          <cell r="AC55">
            <v>1239.5899999999999</v>
          </cell>
          <cell r="AD55">
            <v>1312.55</v>
          </cell>
          <cell r="AE55">
            <v>1312.55</v>
          </cell>
          <cell r="AF55">
            <v>1275.82</v>
          </cell>
          <cell r="AG55">
            <v>1602.3</v>
          </cell>
          <cell r="AH55">
            <v>0</v>
          </cell>
          <cell r="AI55">
            <v>0</v>
          </cell>
          <cell r="AJ55">
            <v>0</v>
          </cell>
          <cell r="AK55">
            <v>3375.13</v>
          </cell>
          <cell r="AL55">
            <v>804.18</v>
          </cell>
          <cell r="AM55">
            <v>762.69</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1275.82</v>
          </cell>
          <cell r="AG56">
            <v>1602.3</v>
          </cell>
          <cell r="AH56">
            <v>0</v>
          </cell>
          <cell r="AI56">
            <v>0</v>
          </cell>
          <cell r="AJ56">
            <v>0</v>
          </cell>
          <cell r="AK56">
            <v>3375.13</v>
          </cell>
          <cell r="AL56">
            <v>804.18</v>
          </cell>
          <cell r="AM56">
            <v>762.69</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1275.82</v>
          </cell>
          <cell r="AG57">
            <v>1602.3</v>
          </cell>
          <cell r="AH57">
            <v>0</v>
          </cell>
          <cell r="AI57">
            <v>0</v>
          </cell>
          <cell r="AJ57">
            <v>0</v>
          </cell>
          <cell r="AK57">
            <v>3375.13</v>
          </cell>
          <cell r="AL57">
            <v>804.18</v>
          </cell>
          <cell r="AM57">
            <v>762.69</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1602.3</v>
          </cell>
          <cell r="AH58">
            <v>0</v>
          </cell>
          <cell r="AI58">
            <v>0</v>
          </cell>
          <cell r="AJ58">
            <v>0</v>
          </cell>
          <cell r="AK58">
            <v>3375.13</v>
          </cell>
          <cell r="AL58">
            <v>804.18</v>
          </cell>
          <cell r="AM58">
            <v>762.69</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1602.3</v>
          </cell>
          <cell r="AH59">
            <v>0</v>
          </cell>
          <cell r="AI59">
            <v>0</v>
          </cell>
          <cell r="AJ59">
            <v>0</v>
          </cell>
          <cell r="AK59">
            <v>3375.13</v>
          </cell>
          <cell r="AL59">
            <v>804.18</v>
          </cell>
          <cell r="AM59">
            <v>762.69</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1602.3</v>
          </cell>
          <cell r="AH60">
            <v>0</v>
          </cell>
          <cell r="AI60">
            <v>0</v>
          </cell>
          <cell r="AJ60">
            <v>0</v>
          </cell>
          <cell r="AK60">
            <v>3375.13</v>
          </cell>
          <cell r="AL60">
            <v>804.18</v>
          </cell>
          <cell r="AM60">
            <v>762.69</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1602.3</v>
          </cell>
          <cell r="AH61">
            <v>0</v>
          </cell>
          <cell r="AI61">
            <v>0</v>
          </cell>
          <cell r="AJ61">
            <v>0</v>
          </cell>
          <cell r="AK61">
            <v>3375.13</v>
          </cell>
          <cell r="AL61">
            <v>804.18</v>
          </cell>
          <cell r="AM61">
            <v>762.69</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1602.3</v>
          </cell>
          <cell r="AH62">
            <v>0</v>
          </cell>
          <cell r="AI62">
            <v>0</v>
          </cell>
          <cell r="AJ62">
            <v>0</v>
          </cell>
          <cell r="AK62">
            <v>3375.13</v>
          </cell>
          <cell r="AL62">
            <v>804.18</v>
          </cell>
          <cell r="AM62">
            <v>762.69</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1602.3</v>
          </cell>
          <cell r="AH63">
            <v>0</v>
          </cell>
          <cell r="AI63">
            <v>0</v>
          </cell>
          <cell r="AJ63">
            <v>0</v>
          </cell>
          <cell r="AK63">
            <v>3375.13</v>
          </cell>
          <cell r="AL63">
            <v>804.18</v>
          </cell>
          <cell r="AM63">
            <v>762.69</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3375.13</v>
          </cell>
          <cell r="AL64">
            <v>804.18</v>
          </cell>
          <cell r="AM64">
            <v>762.69</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3375.13</v>
          </cell>
          <cell r="AL65">
            <v>804.18</v>
          </cell>
          <cell r="AM65">
            <v>762.69</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804.18</v>
          </cell>
          <cell r="AM66">
            <v>762.69</v>
          </cell>
        </row>
      </sheetData>
      <sheetData sheetId="8"/>
      <sheetData sheetId="9"/>
      <sheetData sheetId="10"/>
      <sheetData sheetId="11"/>
      <sheetData sheetId="12"/>
      <sheetData sheetId="13">
        <row r="8">
          <cell r="B8">
            <v>0.25</v>
          </cell>
        </row>
        <row r="14">
          <cell r="B14">
            <v>19200000</v>
          </cell>
        </row>
        <row r="16">
          <cell r="B16">
            <v>0.83</v>
          </cell>
        </row>
        <row r="17">
          <cell r="B17">
            <v>0.05</v>
          </cell>
        </row>
        <row r="18">
          <cell r="B18">
            <v>0.1</v>
          </cell>
        </row>
        <row r="19">
          <cell r="B19">
            <v>0.02</v>
          </cell>
        </row>
      </sheetData>
      <sheetData sheetId="14"/>
      <sheetData sheetId="15"/>
      <sheetData sheetId="16"/>
      <sheetData sheetId="17">
        <row r="9">
          <cell r="F9">
            <v>0</v>
          </cell>
          <cell r="G9">
            <v>1900000</v>
          </cell>
          <cell r="H9">
            <v>1900000</v>
          </cell>
          <cell r="I9">
            <v>1900000</v>
          </cell>
          <cell r="J9">
            <v>1900000</v>
          </cell>
          <cell r="K9">
            <v>1600000</v>
          </cell>
          <cell r="L9">
            <v>800000</v>
          </cell>
          <cell r="M9">
            <v>800000</v>
          </cell>
          <cell r="N9">
            <v>1600000</v>
          </cell>
          <cell r="O9">
            <v>1900000</v>
          </cell>
          <cell r="P9">
            <v>1900000</v>
          </cell>
          <cell r="Q9">
            <v>1900000</v>
          </cell>
          <cell r="R9">
            <v>1900000</v>
          </cell>
        </row>
        <row r="10">
          <cell r="G10">
            <v>0</v>
          </cell>
          <cell r="H10">
            <v>0</v>
          </cell>
          <cell r="I10">
            <v>0</v>
          </cell>
          <cell r="J10">
            <v>0</v>
          </cell>
          <cell r="K10">
            <v>0</v>
          </cell>
          <cell r="L10">
            <v>0</v>
          </cell>
          <cell r="M10">
            <v>0</v>
          </cell>
          <cell r="N10">
            <v>0</v>
          </cell>
          <cell r="O10">
            <v>0</v>
          </cell>
          <cell r="P10">
            <v>0</v>
          </cell>
          <cell r="Q10">
            <v>0</v>
          </cell>
          <cell r="R10">
            <v>0</v>
          </cell>
        </row>
        <row r="11">
          <cell r="G11">
            <v>7008.3417123319259</v>
          </cell>
          <cell r="H11">
            <v>7008.3417123319259</v>
          </cell>
          <cell r="I11">
            <v>7008.3417123319259</v>
          </cell>
          <cell r="J11">
            <v>7008.3417123319259</v>
          </cell>
          <cell r="K11">
            <v>5901.7614419637275</v>
          </cell>
          <cell r="L11">
            <v>2950.8807209818638</v>
          </cell>
          <cell r="M11">
            <v>2950.8807209818638</v>
          </cell>
          <cell r="N11">
            <v>5901.7614419637275</v>
          </cell>
          <cell r="O11">
            <v>7008.3417123319259</v>
          </cell>
          <cell r="P11">
            <v>7008.3417123319259</v>
          </cell>
          <cell r="Q11">
            <v>7008.3417123319259</v>
          </cell>
          <cell r="R11">
            <v>7008.3417123319259</v>
          </cell>
        </row>
        <row r="12">
          <cell r="G12">
            <v>0</v>
          </cell>
          <cell r="H12">
            <v>0</v>
          </cell>
          <cell r="I12">
            <v>0</v>
          </cell>
          <cell r="J12">
            <v>0</v>
          </cell>
          <cell r="K12">
            <v>0</v>
          </cell>
          <cell r="L12">
            <v>0</v>
          </cell>
          <cell r="M12">
            <v>0</v>
          </cell>
          <cell r="N12">
            <v>0</v>
          </cell>
          <cell r="O12">
            <v>0</v>
          </cell>
          <cell r="P12">
            <v>0</v>
          </cell>
          <cell r="Q12">
            <v>0</v>
          </cell>
          <cell r="R12">
            <v>0</v>
          </cell>
        </row>
        <row r="13">
          <cell r="G13">
            <v>0</v>
          </cell>
          <cell r="H13">
            <v>0</v>
          </cell>
          <cell r="I13">
            <v>0</v>
          </cell>
          <cell r="J13">
            <v>0</v>
          </cell>
          <cell r="K13">
            <v>0</v>
          </cell>
          <cell r="L13">
            <v>0</v>
          </cell>
          <cell r="M13">
            <v>0</v>
          </cell>
          <cell r="N13">
            <v>0</v>
          </cell>
          <cell r="O13">
            <v>0</v>
          </cell>
          <cell r="P13">
            <v>0</v>
          </cell>
          <cell r="Q13">
            <v>0</v>
          </cell>
          <cell r="R13">
            <v>0</v>
          </cell>
        </row>
        <row r="14">
          <cell r="G14">
            <v>0</v>
          </cell>
          <cell r="H14">
            <v>0</v>
          </cell>
          <cell r="I14">
            <v>0</v>
          </cell>
          <cell r="J14">
            <v>0</v>
          </cell>
          <cell r="K14">
            <v>0</v>
          </cell>
          <cell r="L14">
            <v>0</v>
          </cell>
          <cell r="M14">
            <v>0</v>
          </cell>
          <cell r="N14">
            <v>0</v>
          </cell>
          <cell r="O14">
            <v>0</v>
          </cell>
          <cell r="P14">
            <v>0</v>
          </cell>
          <cell r="Q14">
            <v>0</v>
          </cell>
          <cell r="R14">
            <v>0</v>
          </cell>
        </row>
        <row r="15">
          <cell r="F15" t="str">
            <v>4-1000</v>
          </cell>
          <cell r="G15">
            <v>1907008.3417123319</v>
          </cell>
          <cell r="H15">
            <v>1907008.3417123319</v>
          </cell>
          <cell r="I15">
            <v>1907008.3417123319</v>
          </cell>
          <cell r="J15">
            <v>1907008.3417123319</v>
          </cell>
          <cell r="K15">
            <v>1605901.7614419637</v>
          </cell>
          <cell r="L15">
            <v>802950.88072098186</v>
          </cell>
          <cell r="M15">
            <v>802950.88072098186</v>
          </cell>
          <cell r="N15">
            <v>1605901.7614419637</v>
          </cell>
          <cell r="O15">
            <v>1907008.3417123319</v>
          </cell>
          <cell r="P15">
            <v>1907008.3417123319</v>
          </cell>
          <cell r="Q15">
            <v>1907008.3417123319</v>
          </cell>
          <cell r="R15">
            <v>1907008.3417123319</v>
          </cell>
        </row>
        <row r="16">
          <cell r="G16">
            <v>0</v>
          </cell>
          <cell r="H16">
            <v>0</v>
          </cell>
          <cell r="I16">
            <v>0</v>
          </cell>
          <cell r="J16">
            <v>0</v>
          </cell>
          <cell r="K16">
            <v>0</v>
          </cell>
          <cell r="L16">
            <v>0</v>
          </cell>
          <cell r="M16">
            <v>0</v>
          </cell>
          <cell r="N16">
            <v>0</v>
          </cell>
          <cell r="O16">
            <v>0</v>
          </cell>
          <cell r="P16">
            <v>0</v>
          </cell>
          <cell r="Q16">
            <v>0</v>
          </cell>
          <cell r="R16">
            <v>0</v>
          </cell>
        </row>
        <row r="17">
          <cell r="F17" t="str">
            <v>5-1100</v>
          </cell>
          <cell r="G17">
            <v>771956.17445485515</v>
          </cell>
          <cell r="H17">
            <v>771956.17445485515</v>
          </cell>
          <cell r="I17">
            <v>771956.17445485515</v>
          </cell>
          <cell r="J17">
            <v>771956.17445485515</v>
          </cell>
          <cell r="K17">
            <v>650068.35743566742</v>
          </cell>
          <cell r="L17">
            <v>325034.17871783371</v>
          </cell>
          <cell r="M17">
            <v>325034.17871783371</v>
          </cell>
          <cell r="N17">
            <v>650068.35743566742</v>
          </cell>
          <cell r="O17">
            <v>771956.17445485515</v>
          </cell>
          <cell r="P17">
            <v>771956.17445485515</v>
          </cell>
          <cell r="Q17">
            <v>771956.17445485515</v>
          </cell>
          <cell r="R17">
            <v>771956.17445485515</v>
          </cell>
        </row>
        <row r="18">
          <cell r="F18" t="str">
            <v>5-1140</v>
          </cell>
          <cell r="G18">
            <v>5380.42</v>
          </cell>
          <cell r="H18">
            <v>5380.42</v>
          </cell>
          <cell r="I18">
            <v>5380.42</v>
          </cell>
          <cell r="J18">
            <v>5380.42</v>
          </cell>
          <cell r="K18">
            <v>4530.88</v>
          </cell>
          <cell r="L18">
            <v>2265.44</v>
          </cell>
          <cell r="M18">
            <v>2265.44</v>
          </cell>
          <cell r="N18">
            <v>4530.88</v>
          </cell>
          <cell r="O18">
            <v>5380.42</v>
          </cell>
          <cell r="P18">
            <v>5380.42</v>
          </cell>
          <cell r="Q18">
            <v>5380.42</v>
          </cell>
          <cell r="R18">
            <v>5380.42</v>
          </cell>
        </row>
        <row r="19">
          <cell r="F19" t="str">
            <v>5-1160</v>
          </cell>
          <cell r="G19">
            <v>7008.3417123319259</v>
          </cell>
          <cell r="H19">
            <v>7008.3417123319259</v>
          </cell>
          <cell r="I19">
            <v>7008.3417123319259</v>
          </cell>
          <cell r="J19">
            <v>7008.3417123319259</v>
          </cell>
          <cell r="K19">
            <v>5901.7614419637275</v>
          </cell>
          <cell r="L19">
            <v>2950.8807209818638</v>
          </cell>
          <cell r="M19">
            <v>2950.8807209818638</v>
          </cell>
          <cell r="N19">
            <v>5901.7614419637275</v>
          </cell>
          <cell r="O19">
            <v>7008.3417123319259</v>
          </cell>
          <cell r="P19">
            <v>7008.3417123319259</v>
          </cell>
          <cell r="Q19">
            <v>7008.3417123319259</v>
          </cell>
          <cell r="R19">
            <v>7008.3417123319259</v>
          </cell>
        </row>
        <row r="20">
          <cell r="F20" t="str">
            <v>5-1180</v>
          </cell>
          <cell r="G20">
            <v>2800</v>
          </cell>
          <cell r="H20">
            <v>0</v>
          </cell>
          <cell r="I20">
            <v>0</v>
          </cell>
          <cell r="J20">
            <v>300</v>
          </cell>
          <cell r="K20">
            <v>0</v>
          </cell>
          <cell r="L20">
            <v>0</v>
          </cell>
          <cell r="M20">
            <v>2800</v>
          </cell>
          <cell r="N20">
            <v>0</v>
          </cell>
          <cell r="O20">
            <v>0</v>
          </cell>
          <cell r="P20">
            <v>300</v>
          </cell>
          <cell r="Q20">
            <v>0</v>
          </cell>
          <cell r="R20">
            <v>0</v>
          </cell>
        </row>
        <row r="21">
          <cell r="F21">
            <v>0</v>
          </cell>
          <cell r="G21">
            <v>300</v>
          </cell>
          <cell r="H21">
            <v>0</v>
          </cell>
          <cell r="I21">
            <v>0</v>
          </cell>
          <cell r="J21">
            <v>300</v>
          </cell>
          <cell r="K21">
            <v>0</v>
          </cell>
          <cell r="L21">
            <v>0</v>
          </cell>
          <cell r="M21">
            <v>300</v>
          </cell>
          <cell r="N21">
            <v>0</v>
          </cell>
          <cell r="O21">
            <v>0</v>
          </cell>
          <cell r="P21">
            <v>300</v>
          </cell>
          <cell r="Q21">
            <v>0</v>
          </cell>
          <cell r="R21">
            <v>0</v>
          </cell>
        </row>
        <row r="22">
          <cell r="F22">
            <v>0</v>
          </cell>
          <cell r="G22">
            <v>2500</v>
          </cell>
          <cell r="H22">
            <v>0</v>
          </cell>
          <cell r="I22">
            <v>0</v>
          </cell>
          <cell r="J22">
            <v>0</v>
          </cell>
          <cell r="K22">
            <v>0</v>
          </cell>
          <cell r="L22">
            <v>0</v>
          </cell>
          <cell r="M22">
            <v>2500</v>
          </cell>
          <cell r="N22">
            <v>0</v>
          </cell>
          <cell r="O22">
            <v>0</v>
          </cell>
          <cell r="P22">
            <v>0</v>
          </cell>
          <cell r="Q22">
            <v>0</v>
          </cell>
          <cell r="R22">
            <v>0</v>
          </cell>
        </row>
        <row r="23">
          <cell r="F23" t="str">
            <v>5-1190</v>
          </cell>
          <cell r="G23">
            <v>24610.560491315988</v>
          </cell>
          <cell r="H23">
            <v>24610.560491315988</v>
          </cell>
          <cell r="I23">
            <v>24610.560491315988</v>
          </cell>
          <cell r="J23">
            <v>24610.560491315988</v>
          </cell>
          <cell r="K23">
            <v>20724.682519002938</v>
          </cell>
          <cell r="L23">
            <v>10362.341259501469</v>
          </cell>
          <cell r="M23">
            <v>10362.341259501469</v>
          </cell>
          <cell r="N23">
            <v>20724.682519002938</v>
          </cell>
          <cell r="O23">
            <v>24610.560491315988</v>
          </cell>
          <cell r="P23">
            <v>24610.560491315988</v>
          </cell>
          <cell r="Q23">
            <v>24610.560491315988</v>
          </cell>
          <cell r="R23">
            <v>24610.560491315988</v>
          </cell>
        </row>
        <row r="24">
          <cell r="F24" t="str">
            <v>5-1200</v>
          </cell>
          <cell r="G24">
            <v>5369.8933043208608</v>
          </cell>
          <cell r="H24">
            <v>5369.8933043208608</v>
          </cell>
          <cell r="I24">
            <v>5369.8933043208608</v>
          </cell>
          <cell r="J24">
            <v>5369.8933043208608</v>
          </cell>
          <cell r="K24">
            <v>4522.0154141649355</v>
          </cell>
          <cell r="L24">
            <v>2261.0077070824677</v>
          </cell>
          <cell r="M24">
            <v>2261.0077070824677</v>
          </cell>
          <cell r="N24">
            <v>4522.0154141649355</v>
          </cell>
          <cell r="O24">
            <v>5369.8933043208608</v>
          </cell>
          <cell r="P24">
            <v>5369.8933043208608</v>
          </cell>
          <cell r="Q24">
            <v>5369.8933043208608</v>
          </cell>
          <cell r="R24">
            <v>5369.8933043208608</v>
          </cell>
        </row>
        <row r="25">
          <cell r="F25" t="str">
            <v>5-1210</v>
          </cell>
          <cell r="G25">
            <v>403.82774242180466</v>
          </cell>
          <cell r="H25">
            <v>403.82774242180466</v>
          </cell>
          <cell r="I25">
            <v>403.82774242180466</v>
          </cell>
          <cell r="J25">
            <v>403.82774242180466</v>
          </cell>
          <cell r="K25">
            <v>340.06546730257236</v>
          </cell>
          <cell r="L25">
            <v>170.03273365128618</v>
          </cell>
          <cell r="M25">
            <v>170.03273365128618</v>
          </cell>
          <cell r="N25">
            <v>340.06546730257236</v>
          </cell>
          <cell r="O25">
            <v>403.82774242180466</v>
          </cell>
          <cell r="P25">
            <v>403.82774242180466</v>
          </cell>
          <cell r="Q25">
            <v>403.82774242180466</v>
          </cell>
          <cell r="R25">
            <v>403.82774242180466</v>
          </cell>
        </row>
        <row r="26">
          <cell r="F26" t="str">
            <v>5-1250</v>
          </cell>
          <cell r="G26">
            <v>0</v>
          </cell>
          <cell r="H26">
            <v>0</v>
          </cell>
          <cell r="I26">
            <v>0</v>
          </cell>
          <cell r="J26">
            <v>0</v>
          </cell>
          <cell r="K26">
            <v>0</v>
          </cell>
          <cell r="L26">
            <v>0</v>
          </cell>
          <cell r="M26">
            <v>0</v>
          </cell>
          <cell r="N26">
            <v>0</v>
          </cell>
          <cell r="O26">
            <v>0</v>
          </cell>
          <cell r="P26">
            <v>0</v>
          </cell>
          <cell r="Q26">
            <v>0</v>
          </cell>
          <cell r="R26">
            <v>0</v>
          </cell>
        </row>
        <row r="27">
          <cell r="F27" t="str">
            <v>5-1300</v>
          </cell>
          <cell r="G27">
            <v>22727.010496111845</v>
          </cell>
          <cell r="H27">
            <v>22727.010496111845</v>
          </cell>
          <cell r="I27">
            <v>22727.010496111845</v>
          </cell>
          <cell r="J27">
            <v>22727.010496111845</v>
          </cell>
          <cell r="K27">
            <v>19138.535154620502</v>
          </cell>
          <cell r="L27">
            <v>9569.267577310251</v>
          </cell>
          <cell r="M27">
            <v>9569.267577310251</v>
          </cell>
          <cell r="N27">
            <v>19138.535154620502</v>
          </cell>
          <cell r="O27">
            <v>22727.010496111845</v>
          </cell>
          <cell r="P27">
            <v>22727.010496111845</v>
          </cell>
          <cell r="Q27">
            <v>22727.010496111845</v>
          </cell>
          <cell r="R27">
            <v>22727.010496111845</v>
          </cell>
        </row>
        <row r="28">
          <cell r="F28" t="str">
            <v>5-1350</v>
          </cell>
          <cell r="G28">
            <v>6936.8858137052775</v>
          </cell>
          <cell r="H28">
            <v>6936.8858137052775</v>
          </cell>
          <cell r="I28">
            <v>6936.8858137052775</v>
          </cell>
          <cell r="J28">
            <v>6936.8858137052775</v>
          </cell>
          <cell r="K28">
            <v>5841.5880536465502</v>
          </cell>
          <cell r="L28">
            <v>2920.7940268232751</v>
          </cell>
          <cell r="M28">
            <v>2920.7940268232751</v>
          </cell>
          <cell r="N28">
            <v>5841.5880536465502</v>
          </cell>
          <cell r="O28">
            <v>6936.8858137052775</v>
          </cell>
          <cell r="P28">
            <v>6936.8858137052775</v>
          </cell>
          <cell r="Q28">
            <v>6936.8858137052775</v>
          </cell>
          <cell r="R28">
            <v>6936.8858137052775</v>
          </cell>
        </row>
        <row r="29">
          <cell r="F29" t="str">
            <v>5-1351</v>
          </cell>
          <cell r="G29">
            <v>9310.7111520793314</v>
          </cell>
          <cell r="H29">
            <v>9310.7111520793314</v>
          </cell>
          <cell r="I29">
            <v>9310.7111520793314</v>
          </cell>
          <cell r="J29">
            <v>9310.7111520793314</v>
          </cell>
          <cell r="K29">
            <v>7840.5988649089113</v>
          </cell>
          <cell r="L29">
            <v>3920.2994324544557</v>
          </cell>
          <cell r="M29">
            <v>3920.2994324544557</v>
          </cell>
          <cell r="N29">
            <v>7840.5988649089113</v>
          </cell>
          <cell r="O29">
            <v>9310.7111520793314</v>
          </cell>
          <cell r="P29">
            <v>9310.7111520793314</v>
          </cell>
          <cell r="Q29">
            <v>9310.7111520793314</v>
          </cell>
          <cell r="R29">
            <v>9310.7111520793314</v>
          </cell>
        </row>
        <row r="30">
          <cell r="F30" t="str">
            <v>5-1751</v>
          </cell>
          <cell r="G30">
            <v>3522.4480000000003</v>
          </cell>
          <cell r="H30">
            <v>3522.4480000000003</v>
          </cell>
          <cell r="I30">
            <v>3522.4480000000003</v>
          </cell>
          <cell r="J30">
            <v>3522.4480000000003</v>
          </cell>
          <cell r="K30">
            <v>2966.2720000000004</v>
          </cell>
          <cell r="L30">
            <v>1483.1360000000002</v>
          </cell>
          <cell r="M30">
            <v>1483.1360000000002</v>
          </cell>
          <cell r="N30">
            <v>2966.2720000000004</v>
          </cell>
          <cell r="O30">
            <v>3522.4480000000003</v>
          </cell>
          <cell r="P30">
            <v>3522.4480000000003</v>
          </cell>
          <cell r="Q30">
            <v>3522.4480000000003</v>
          </cell>
          <cell r="R30">
            <v>3522.4480000000003</v>
          </cell>
        </row>
        <row r="31">
          <cell r="F31" t="str">
            <v>5-1400</v>
          </cell>
          <cell r="G31">
            <v>68793.160491315997</v>
          </cell>
          <cell r="H31">
            <v>68793.160491315997</v>
          </cell>
          <cell r="I31">
            <v>68793.160491315997</v>
          </cell>
          <cell r="J31">
            <v>68793.160491315997</v>
          </cell>
          <cell r="K31">
            <v>57931.082519002943</v>
          </cell>
          <cell r="L31">
            <v>28965.541259501471</v>
          </cell>
          <cell r="M31">
            <v>28965.541259501471</v>
          </cell>
          <cell r="N31">
            <v>57931.082519002943</v>
          </cell>
          <cell r="O31">
            <v>68793.160491315997</v>
          </cell>
          <cell r="P31">
            <v>68793.160491315997</v>
          </cell>
          <cell r="Q31">
            <v>68793.160491315997</v>
          </cell>
          <cell r="R31">
            <v>68793.160491315997</v>
          </cell>
        </row>
        <row r="32">
          <cell r="F32" t="str">
            <v>5-1401</v>
          </cell>
          <cell r="G32">
            <v>27160.440210563997</v>
          </cell>
          <cell r="H32">
            <v>27160.440210563997</v>
          </cell>
          <cell r="I32">
            <v>27160.440210563997</v>
          </cell>
          <cell r="J32">
            <v>27160.440210563997</v>
          </cell>
          <cell r="K32">
            <v>22871.949651001258</v>
          </cell>
          <cell r="L32">
            <v>11435.974825500629</v>
          </cell>
          <cell r="M32">
            <v>11435.974825500629</v>
          </cell>
          <cell r="N32">
            <v>22871.949651001258</v>
          </cell>
          <cell r="O32">
            <v>27160.440210563997</v>
          </cell>
          <cell r="P32">
            <v>27160.440210563997</v>
          </cell>
          <cell r="Q32">
            <v>27160.440210563997</v>
          </cell>
          <cell r="R32">
            <v>27160.440210563997</v>
          </cell>
        </row>
        <row r="33">
          <cell r="F33" t="str">
            <v>5-1450</v>
          </cell>
          <cell r="G33">
            <v>256.83410998568075</v>
          </cell>
          <cell r="H33">
            <v>256.83410998568075</v>
          </cell>
          <cell r="I33">
            <v>256.83410998568075</v>
          </cell>
          <cell r="J33">
            <v>256.83410998568075</v>
          </cell>
          <cell r="K33">
            <v>216.28135577741537</v>
          </cell>
          <cell r="L33">
            <v>108.14067788870769</v>
          </cell>
          <cell r="M33">
            <v>108.14067788870769</v>
          </cell>
          <cell r="N33">
            <v>216.28135577741537</v>
          </cell>
          <cell r="O33">
            <v>256.83410998568075</v>
          </cell>
          <cell r="P33">
            <v>256.83410998568075</v>
          </cell>
          <cell r="Q33">
            <v>256.83410998568075</v>
          </cell>
          <cell r="R33">
            <v>256.83410998568075</v>
          </cell>
        </row>
        <row r="34">
          <cell r="F34" t="str">
            <v>5-1500</v>
          </cell>
          <cell r="G34">
            <v>15631.782635941692</v>
          </cell>
          <cell r="H34">
            <v>15631.782635941692</v>
          </cell>
          <cell r="I34">
            <v>15631.782635941692</v>
          </cell>
          <cell r="J34">
            <v>15631.782635941692</v>
          </cell>
          <cell r="K34">
            <v>13163.606430266689</v>
          </cell>
          <cell r="L34">
            <v>6581.8032151333446</v>
          </cell>
          <cell r="M34">
            <v>6581.8032151333446</v>
          </cell>
          <cell r="N34">
            <v>13163.606430266689</v>
          </cell>
          <cell r="O34">
            <v>15631.782635941692</v>
          </cell>
          <cell r="P34">
            <v>15631.782635941692</v>
          </cell>
          <cell r="Q34">
            <v>15631.782635941692</v>
          </cell>
          <cell r="R34">
            <v>15631.782635941692</v>
          </cell>
        </row>
        <row r="35">
          <cell r="F35" t="str">
            <v>5-1600</v>
          </cell>
          <cell r="G35">
            <v>303177.56575541582</v>
          </cell>
          <cell r="H35">
            <v>303177.56575541582</v>
          </cell>
          <cell r="I35">
            <v>303177.56575541582</v>
          </cell>
          <cell r="J35">
            <v>303177.56575541582</v>
          </cell>
          <cell r="K35">
            <v>255307.4237940344</v>
          </cell>
          <cell r="L35">
            <v>127653.7118970172</v>
          </cell>
          <cell r="M35">
            <v>127653.7118970172</v>
          </cell>
          <cell r="N35">
            <v>255307.4237940344</v>
          </cell>
          <cell r="O35">
            <v>303177.56575541582</v>
          </cell>
          <cell r="P35">
            <v>303177.56575541582</v>
          </cell>
          <cell r="Q35">
            <v>303177.56575541582</v>
          </cell>
          <cell r="R35">
            <v>303177.56575541582</v>
          </cell>
        </row>
        <row r="36">
          <cell r="F36" t="str">
            <v>5-1650</v>
          </cell>
          <cell r="G36">
            <v>950</v>
          </cell>
          <cell r="H36">
            <v>950</v>
          </cell>
          <cell r="I36">
            <v>950</v>
          </cell>
          <cell r="J36">
            <v>950</v>
          </cell>
          <cell r="K36">
            <v>800</v>
          </cell>
          <cell r="L36">
            <v>400</v>
          </cell>
          <cell r="M36">
            <v>400</v>
          </cell>
          <cell r="N36">
            <v>800</v>
          </cell>
          <cell r="O36">
            <v>950</v>
          </cell>
          <cell r="P36">
            <v>950</v>
          </cell>
          <cell r="Q36">
            <v>950</v>
          </cell>
          <cell r="R36">
            <v>950</v>
          </cell>
        </row>
        <row r="37">
          <cell r="F37" t="str">
            <v>5-1750</v>
          </cell>
          <cell r="G37">
            <v>1031.2155952193848</v>
          </cell>
          <cell r="H37">
            <v>1031.2155952193848</v>
          </cell>
          <cell r="I37">
            <v>1031.2155952193848</v>
          </cell>
          <cell r="J37">
            <v>1031.2155952193848</v>
          </cell>
          <cell r="K37">
            <v>868.39208018474517</v>
          </cell>
          <cell r="L37">
            <v>434.19604009237258</v>
          </cell>
          <cell r="M37">
            <v>434.19604009237258</v>
          </cell>
          <cell r="N37">
            <v>868.39208018474517</v>
          </cell>
          <cell r="O37">
            <v>1031.2155952193848</v>
          </cell>
          <cell r="P37">
            <v>1031.2155952193848</v>
          </cell>
          <cell r="Q37">
            <v>1031.2155952193848</v>
          </cell>
          <cell r="R37">
            <v>1031.2155952193848</v>
          </cell>
        </row>
        <row r="38">
          <cell r="F38" t="str">
            <v>5-1760</v>
          </cell>
          <cell r="G38">
            <v>1140</v>
          </cell>
          <cell r="H38">
            <v>1140</v>
          </cell>
          <cell r="I38">
            <v>1140</v>
          </cell>
          <cell r="J38">
            <v>1140</v>
          </cell>
          <cell r="K38">
            <v>960</v>
          </cell>
          <cell r="L38">
            <v>480</v>
          </cell>
          <cell r="M38">
            <v>480</v>
          </cell>
          <cell r="N38">
            <v>960</v>
          </cell>
          <cell r="O38">
            <v>1140</v>
          </cell>
          <cell r="P38">
            <v>1140</v>
          </cell>
          <cell r="Q38">
            <v>1140</v>
          </cell>
          <cell r="R38">
            <v>1140</v>
          </cell>
        </row>
        <row r="39">
          <cell r="F39" t="str">
            <v>5-1770</v>
          </cell>
          <cell r="G39">
            <v>1187.5</v>
          </cell>
          <cell r="H39">
            <v>1187.5</v>
          </cell>
          <cell r="I39">
            <v>1187.5</v>
          </cell>
          <cell r="J39">
            <v>1187.5</v>
          </cell>
          <cell r="K39">
            <v>1000</v>
          </cell>
          <cell r="L39">
            <v>500</v>
          </cell>
          <cell r="M39">
            <v>500</v>
          </cell>
          <cell r="N39">
            <v>1000</v>
          </cell>
          <cell r="O39">
            <v>1187.5</v>
          </cell>
          <cell r="P39">
            <v>1187.5</v>
          </cell>
          <cell r="Q39">
            <v>1187.5</v>
          </cell>
          <cell r="R39">
            <v>1187.5</v>
          </cell>
        </row>
        <row r="40">
          <cell r="F40" t="str">
            <v>5-1780</v>
          </cell>
          <cell r="G40">
            <v>1759.4</v>
          </cell>
          <cell r="H40">
            <v>1759.4</v>
          </cell>
          <cell r="I40">
            <v>1759.4</v>
          </cell>
          <cell r="J40">
            <v>1759.4</v>
          </cell>
          <cell r="K40">
            <v>1481.6000000000001</v>
          </cell>
          <cell r="L40">
            <v>740.80000000000007</v>
          </cell>
          <cell r="M40">
            <v>740.80000000000007</v>
          </cell>
          <cell r="N40">
            <v>1481.6000000000001</v>
          </cell>
          <cell r="O40">
            <v>1759.4</v>
          </cell>
          <cell r="P40">
            <v>1759.4</v>
          </cell>
          <cell r="Q40">
            <v>1759.4</v>
          </cell>
          <cell r="R40">
            <v>1759.4</v>
          </cell>
        </row>
        <row r="41">
          <cell r="F41" t="str">
            <v>5-1790</v>
          </cell>
          <cell r="G41">
            <v>570</v>
          </cell>
          <cell r="H41">
            <v>570</v>
          </cell>
          <cell r="I41">
            <v>570</v>
          </cell>
          <cell r="J41">
            <v>570</v>
          </cell>
          <cell r="K41">
            <v>480</v>
          </cell>
          <cell r="L41">
            <v>240</v>
          </cell>
          <cell r="M41">
            <v>240</v>
          </cell>
          <cell r="N41">
            <v>480</v>
          </cell>
          <cell r="O41">
            <v>570</v>
          </cell>
          <cell r="P41">
            <v>570</v>
          </cell>
          <cell r="Q41">
            <v>570</v>
          </cell>
          <cell r="R41">
            <v>570</v>
          </cell>
        </row>
        <row r="42">
          <cell r="F42" t="str">
            <v>5-1800</v>
          </cell>
          <cell r="G42">
            <v>3063.0278132611952</v>
          </cell>
          <cell r="H42">
            <v>3063.0278132611952</v>
          </cell>
          <cell r="I42">
            <v>3063.0278132611952</v>
          </cell>
          <cell r="J42">
            <v>3063.0278132611952</v>
          </cell>
          <cell r="K42">
            <v>2579.3918427462695</v>
          </cell>
          <cell r="L42">
            <v>1289.6959213731348</v>
          </cell>
          <cell r="M42">
            <v>1289.6959213731348</v>
          </cell>
          <cell r="N42">
            <v>2579.3918427462695</v>
          </cell>
          <cell r="O42">
            <v>3063.0278132611952</v>
          </cell>
          <cell r="P42">
            <v>3063.0278132611952</v>
          </cell>
          <cell r="Q42">
            <v>3063.0278132611952</v>
          </cell>
          <cell r="R42">
            <v>3063.0278132611952</v>
          </cell>
        </row>
        <row r="43">
          <cell r="F43" t="str">
            <v>5-1810</v>
          </cell>
          <cell r="G43">
            <v>95</v>
          </cell>
          <cell r="H43">
            <v>95</v>
          </cell>
          <cell r="I43">
            <v>95</v>
          </cell>
          <cell r="J43">
            <v>95</v>
          </cell>
          <cell r="K43">
            <v>80</v>
          </cell>
          <cell r="L43">
            <v>40</v>
          </cell>
          <cell r="M43">
            <v>40</v>
          </cell>
          <cell r="N43">
            <v>80</v>
          </cell>
          <cell r="O43">
            <v>95</v>
          </cell>
          <cell r="P43">
            <v>95</v>
          </cell>
          <cell r="Q43">
            <v>95</v>
          </cell>
          <cell r="R43">
            <v>95</v>
          </cell>
        </row>
        <row r="44">
          <cell r="F44" t="str">
            <v>5-1830</v>
          </cell>
          <cell r="G44">
            <v>750</v>
          </cell>
          <cell r="H44">
            <v>0</v>
          </cell>
          <cell r="I44">
            <v>0</v>
          </cell>
          <cell r="J44">
            <v>450</v>
          </cell>
          <cell r="K44">
            <v>0</v>
          </cell>
          <cell r="L44">
            <v>0</v>
          </cell>
          <cell r="M44">
            <v>750</v>
          </cell>
          <cell r="N44">
            <v>0</v>
          </cell>
          <cell r="O44">
            <v>0</v>
          </cell>
          <cell r="P44">
            <v>450</v>
          </cell>
          <cell r="Q44">
            <v>0</v>
          </cell>
          <cell r="R44">
            <v>900</v>
          </cell>
        </row>
        <row r="45">
          <cell r="G45">
            <v>750</v>
          </cell>
          <cell r="H45">
            <v>0</v>
          </cell>
          <cell r="I45">
            <v>0</v>
          </cell>
          <cell r="J45">
            <v>0</v>
          </cell>
          <cell r="K45">
            <v>0</v>
          </cell>
          <cell r="L45">
            <v>0</v>
          </cell>
          <cell r="M45">
            <v>750</v>
          </cell>
          <cell r="N45">
            <v>0</v>
          </cell>
          <cell r="O45">
            <v>0</v>
          </cell>
          <cell r="P45">
            <v>0</v>
          </cell>
          <cell r="Q45">
            <v>0</v>
          </cell>
          <cell r="R45">
            <v>0</v>
          </cell>
        </row>
        <row r="46">
          <cell r="G46">
            <v>0</v>
          </cell>
          <cell r="H46">
            <v>0</v>
          </cell>
          <cell r="I46">
            <v>0</v>
          </cell>
          <cell r="J46">
            <v>0</v>
          </cell>
          <cell r="K46">
            <v>0</v>
          </cell>
          <cell r="L46">
            <v>0</v>
          </cell>
          <cell r="M46">
            <v>0</v>
          </cell>
          <cell r="N46">
            <v>0</v>
          </cell>
          <cell r="O46">
            <v>0</v>
          </cell>
          <cell r="P46">
            <v>0</v>
          </cell>
          <cell r="Q46">
            <v>0</v>
          </cell>
          <cell r="R46">
            <v>900</v>
          </cell>
        </row>
        <row r="47">
          <cell r="G47">
            <v>0</v>
          </cell>
          <cell r="H47">
            <v>0</v>
          </cell>
          <cell r="I47">
            <v>0</v>
          </cell>
          <cell r="J47">
            <v>450</v>
          </cell>
          <cell r="K47">
            <v>0</v>
          </cell>
          <cell r="L47">
            <v>0</v>
          </cell>
          <cell r="M47">
            <v>0</v>
          </cell>
          <cell r="N47">
            <v>0</v>
          </cell>
          <cell r="O47">
            <v>0</v>
          </cell>
          <cell r="P47">
            <v>450</v>
          </cell>
          <cell r="Q47">
            <v>0</v>
          </cell>
          <cell r="R47">
            <v>0</v>
          </cell>
        </row>
        <row r="48">
          <cell r="F48" t="str">
            <v>5-1820</v>
          </cell>
          <cell r="G48">
            <v>65.650513945812662</v>
          </cell>
          <cell r="H48">
            <v>65.650513945812662</v>
          </cell>
          <cell r="I48">
            <v>65.650513945812662</v>
          </cell>
          <cell r="J48">
            <v>65.650513945812662</v>
          </cell>
          <cell r="K48">
            <v>55.284643322789606</v>
          </cell>
          <cell r="L48">
            <v>27.642321661394803</v>
          </cell>
          <cell r="M48">
            <v>27.642321661394803</v>
          </cell>
          <cell r="N48">
            <v>55.284643322789606</v>
          </cell>
          <cell r="O48">
            <v>65.650513945812662</v>
          </cell>
          <cell r="P48">
            <v>65.650513945812662</v>
          </cell>
          <cell r="Q48">
            <v>65.650513945812662</v>
          </cell>
          <cell r="R48">
            <v>65.650513945812662</v>
          </cell>
        </row>
        <row r="49">
          <cell r="F49" t="str">
            <v>5-1870</v>
          </cell>
          <cell r="G49">
            <v>18868.80035093999</v>
          </cell>
          <cell r="H49">
            <v>18868.80035093999</v>
          </cell>
          <cell r="I49">
            <v>18868.80035093999</v>
          </cell>
          <cell r="J49">
            <v>18868.80035093999</v>
          </cell>
          <cell r="K49">
            <v>15889.516085002097</v>
          </cell>
          <cell r="L49">
            <v>7944.7580425010483</v>
          </cell>
          <cell r="M49">
            <v>7944.7580425010483</v>
          </cell>
          <cell r="N49">
            <v>15889.516085002097</v>
          </cell>
          <cell r="O49">
            <v>18868.80035093999</v>
          </cell>
          <cell r="P49">
            <v>18868.80035093999</v>
          </cell>
          <cell r="Q49">
            <v>18868.80035093999</v>
          </cell>
          <cell r="R49">
            <v>18868.80035093999</v>
          </cell>
        </row>
        <row r="50">
          <cell r="F50" t="str">
            <v>5-1850</v>
          </cell>
          <cell r="G50">
            <v>0</v>
          </cell>
          <cell r="H50">
            <v>3000</v>
          </cell>
          <cell r="I50">
            <v>2000</v>
          </cell>
          <cell r="J50">
            <v>2000</v>
          </cell>
          <cell r="K50">
            <v>0</v>
          </cell>
          <cell r="L50">
            <v>0</v>
          </cell>
          <cell r="M50">
            <v>0</v>
          </cell>
          <cell r="N50">
            <v>0</v>
          </cell>
          <cell r="O50">
            <v>0</v>
          </cell>
          <cell r="P50">
            <v>0</v>
          </cell>
          <cell r="Q50">
            <v>3000</v>
          </cell>
          <cell r="R50">
            <v>0</v>
          </cell>
        </row>
        <row r="51">
          <cell r="F51" t="str">
            <v>5-1900</v>
          </cell>
          <cell r="G51">
            <v>2397.6010853808466</v>
          </cell>
          <cell r="H51">
            <v>2397.6010853808466</v>
          </cell>
          <cell r="I51">
            <v>2397.6010853808466</v>
          </cell>
          <cell r="J51">
            <v>2397.6010853808466</v>
          </cell>
          <cell r="K51">
            <v>2019.0324929522919</v>
          </cell>
          <cell r="L51">
            <v>1009.516246476146</v>
          </cell>
          <cell r="M51">
            <v>1009.516246476146</v>
          </cell>
          <cell r="N51">
            <v>2019.0324929522919</v>
          </cell>
          <cell r="O51">
            <v>2397.6010853808466</v>
          </cell>
          <cell r="P51">
            <v>2397.6010853808466</v>
          </cell>
          <cell r="Q51">
            <v>2397.6010853808466</v>
          </cell>
          <cell r="R51">
            <v>2397.6010853808466</v>
          </cell>
        </row>
        <row r="52">
          <cell r="F52" t="str">
            <v>5-1920</v>
          </cell>
          <cell r="G52">
            <v>2280</v>
          </cell>
          <cell r="H52">
            <v>2280</v>
          </cell>
          <cell r="I52">
            <v>2280</v>
          </cell>
          <cell r="J52">
            <v>2280</v>
          </cell>
          <cell r="K52">
            <v>1920</v>
          </cell>
          <cell r="L52">
            <v>960</v>
          </cell>
          <cell r="M52">
            <v>960</v>
          </cell>
          <cell r="N52">
            <v>1920</v>
          </cell>
          <cell r="O52">
            <v>2280</v>
          </cell>
          <cell r="P52">
            <v>2280</v>
          </cell>
          <cell r="Q52">
            <v>2280</v>
          </cell>
          <cell r="R52">
            <v>2280</v>
          </cell>
        </row>
        <row r="53">
          <cell r="G53">
            <v>0</v>
          </cell>
          <cell r="H53">
            <v>0</v>
          </cell>
          <cell r="I53">
            <v>0</v>
          </cell>
          <cell r="J53">
            <v>0</v>
          </cell>
          <cell r="K53">
            <v>0</v>
          </cell>
          <cell r="L53">
            <v>0</v>
          </cell>
          <cell r="M53">
            <v>0</v>
          </cell>
          <cell r="N53">
            <v>0</v>
          </cell>
          <cell r="O53">
            <v>0</v>
          </cell>
          <cell r="P53">
            <v>0</v>
          </cell>
          <cell r="Q53">
            <v>0</v>
          </cell>
          <cell r="R53">
            <v>0</v>
          </cell>
        </row>
        <row r="54">
          <cell r="F54" t="str">
            <v>5-5100</v>
          </cell>
          <cell r="G54">
            <v>162160</v>
          </cell>
          <cell r="H54">
            <v>162160</v>
          </cell>
          <cell r="I54">
            <v>162160</v>
          </cell>
          <cell r="J54">
            <v>243240</v>
          </cell>
          <cell r="K54">
            <v>162160</v>
          </cell>
          <cell r="L54">
            <v>162160</v>
          </cell>
          <cell r="M54">
            <v>162160</v>
          </cell>
          <cell r="N54">
            <v>162160</v>
          </cell>
          <cell r="O54">
            <v>162160</v>
          </cell>
          <cell r="P54">
            <v>243240</v>
          </cell>
          <cell r="Q54">
            <v>162160</v>
          </cell>
          <cell r="R54">
            <v>162160</v>
          </cell>
        </row>
        <row r="55">
          <cell r="F55" t="str">
            <v>5-5105</v>
          </cell>
          <cell r="G55">
            <v>18710.76923076923</v>
          </cell>
          <cell r="H55">
            <v>18710.76923076923</v>
          </cell>
          <cell r="I55">
            <v>18710.76923076923</v>
          </cell>
          <cell r="J55">
            <v>28066.153846153844</v>
          </cell>
          <cell r="K55">
            <v>18710.76923076923</v>
          </cell>
          <cell r="L55">
            <v>18710.76923076923</v>
          </cell>
          <cell r="M55">
            <v>18710.76923076923</v>
          </cell>
          <cell r="N55">
            <v>18710.76923076923</v>
          </cell>
          <cell r="O55">
            <v>18710.76923076923</v>
          </cell>
          <cell r="P55">
            <v>28066.153846153844</v>
          </cell>
          <cell r="Q55">
            <v>18710.76923076923</v>
          </cell>
          <cell r="R55">
            <v>18710.76923076923</v>
          </cell>
        </row>
        <row r="56">
          <cell r="F56" t="str">
            <v>5-5200</v>
          </cell>
          <cell r="G56">
            <v>14999.8</v>
          </cell>
          <cell r="H56">
            <v>14999.8</v>
          </cell>
          <cell r="I56">
            <v>14999.8</v>
          </cell>
          <cell r="J56">
            <v>22499.699999999997</v>
          </cell>
          <cell r="K56">
            <v>14999.8</v>
          </cell>
          <cell r="L56">
            <v>14999.8</v>
          </cell>
          <cell r="M56">
            <v>14999.8</v>
          </cell>
          <cell r="N56">
            <v>14999.8</v>
          </cell>
          <cell r="O56">
            <v>14999.8</v>
          </cell>
          <cell r="P56">
            <v>22499.699999999997</v>
          </cell>
          <cell r="Q56">
            <v>14999.8</v>
          </cell>
          <cell r="R56">
            <v>14999.8</v>
          </cell>
        </row>
        <row r="57">
          <cell r="F57" t="str">
            <v>5-5300</v>
          </cell>
          <cell r="G57">
            <v>6659.5993538461535</v>
          </cell>
          <cell r="H57">
            <v>6659.5993538461535</v>
          </cell>
          <cell r="I57">
            <v>6659.5993538461535</v>
          </cell>
          <cell r="J57">
            <v>9989.3990307692293</v>
          </cell>
          <cell r="K57">
            <v>6659.5993538461535</v>
          </cell>
          <cell r="L57">
            <v>6659.5993538461535</v>
          </cell>
          <cell r="M57">
            <v>6659.5993538461535</v>
          </cell>
          <cell r="N57">
            <v>6659.5993538461535</v>
          </cell>
          <cell r="O57">
            <v>6659.5993538461535</v>
          </cell>
          <cell r="P57">
            <v>9989.3990307692293</v>
          </cell>
          <cell r="Q57">
            <v>6659.5993538461535</v>
          </cell>
          <cell r="R57">
            <v>6659.5993538461535</v>
          </cell>
        </row>
        <row r="58">
          <cell r="F58" t="str">
            <v>5-5500</v>
          </cell>
          <cell r="G58">
            <v>14935.384615384615</v>
          </cell>
          <cell r="H58">
            <v>14935.384615384615</v>
          </cell>
          <cell r="I58">
            <v>14935.384615384615</v>
          </cell>
          <cell r="J58">
            <v>22403.076923076922</v>
          </cell>
          <cell r="K58">
            <v>14935.384615384615</v>
          </cell>
          <cell r="L58">
            <v>14935.384615384615</v>
          </cell>
          <cell r="M58">
            <v>14935.384615384615</v>
          </cell>
          <cell r="N58">
            <v>14935.384615384615</v>
          </cell>
          <cell r="O58">
            <v>14935.384615384615</v>
          </cell>
          <cell r="P58">
            <v>22403.076923076922</v>
          </cell>
          <cell r="Q58">
            <v>14935.384615384615</v>
          </cell>
          <cell r="R58">
            <v>14935.384615384615</v>
          </cell>
        </row>
        <row r="59">
          <cell r="F59" t="str">
            <v>5-1700</v>
          </cell>
          <cell r="G59">
            <v>3500</v>
          </cell>
          <cell r="H59">
            <v>3500</v>
          </cell>
          <cell r="I59">
            <v>3500</v>
          </cell>
          <cell r="J59">
            <v>3500</v>
          </cell>
          <cell r="K59">
            <v>3500</v>
          </cell>
          <cell r="L59">
            <v>3500</v>
          </cell>
          <cell r="M59">
            <v>3500</v>
          </cell>
          <cell r="N59">
            <v>3500</v>
          </cell>
          <cell r="O59">
            <v>3500</v>
          </cell>
          <cell r="P59">
            <v>3500</v>
          </cell>
          <cell r="Q59">
            <v>3500</v>
          </cell>
          <cell r="R59">
            <v>3500</v>
          </cell>
        </row>
        <row r="60">
          <cell r="F60">
            <v>0</v>
          </cell>
          <cell r="G60">
            <v>0</v>
          </cell>
          <cell r="H60">
            <v>0</v>
          </cell>
          <cell r="I60">
            <v>0</v>
          </cell>
          <cell r="J60">
            <v>0</v>
          </cell>
          <cell r="K60">
            <v>0</v>
          </cell>
          <cell r="L60">
            <v>0</v>
          </cell>
          <cell r="M60">
            <v>0</v>
          </cell>
          <cell r="N60">
            <v>0</v>
          </cell>
          <cell r="O60">
            <v>0</v>
          </cell>
          <cell r="P60">
            <v>0</v>
          </cell>
          <cell r="Q60">
            <v>0</v>
          </cell>
          <cell r="R60">
            <v>0</v>
          </cell>
        </row>
        <row r="61">
          <cell r="F61">
            <v>0</v>
          </cell>
          <cell r="G61">
            <v>0</v>
          </cell>
          <cell r="H61">
            <v>0</v>
          </cell>
          <cell r="I61">
            <v>0</v>
          </cell>
          <cell r="J61">
            <v>0</v>
          </cell>
          <cell r="K61">
            <v>0</v>
          </cell>
          <cell r="L61">
            <v>0</v>
          </cell>
          <cell r="M61">
            <v>0</v>
          </cell>
          <cell r="N61">
            <v>0</v>
          </cell>
          <cell r="O61">
            <v>0</v>
          </cell>
          <cell r="P61">
            <v>0</v>
          </cell>
          <cell r="Q61">
            <v>0</v>
          </cell>
          <cell r="R61">
            <v>0</v>
          </cell>
        </row>
        <row r="62">
          <cell r="F62">
            <v>0</v>
          </cell>
          <cell r="G62">
            <v>0</v>
          </cell>
          <cell r="H62">
            <v>0</v>
          </cell>
          <cell r="I62">
            <v>0</v>
          </cell>
          <cell r="J62">
            <v>0</v>
          </cell>
          <cell r="K62">
            <v>0</v>
          </cell>
          <cell r="L62">
            <v>0</v>
          </cell>
          <cell r="M62">
            <v>0</v>
          </cell>
          <cell r="N62">
            <v>0</v>
          </cell>
          <cell r="O62">
            <v>0</v>
          </cell>
          <cell r="P62">
            <v>0</v>
          </cell>
          <cell r="Q62">
            <v>0</v>
          </cell>
          <cell r="R62">
            <v>0</v>
          </cell>
        </row>
        <row r="63">
          <cell r="F63" t="str">
            <v>5-5800</v>
          </cell>
          <cell r="G63">
            <v>8286.0648331067569</v>
          </cell>
          <cell r="H63">
            <v>8286.0648331067569</v>
          </cell>
          <cell r="I63">
            <v>8286.0648331067569</v>
          </cell>
          <cell r="J63">
            <v>12429.097249660135</v>
          </cell>
          <cell r="K63">
            <v>8286.0648331067569</v>
          </cell>
          <cell r="L63">
            <v>8286.0648331067569</v>
          </cell>
          <cell r="M63">
            <v>8286.0648331067569</v>
          </cell>
          <cell r="N63">
            <v>8286.0648331067569</v>
          </cell>
          <cell r="O63">
            <v>8286.0648331067569</v>
          </cell>
          <cell r="P63">
            <v>12429.097249660135</v>
          </cell>
          <cell r="Q63">
            <v>8286.0648331067569</v>
          </cell>
          <cell r="R63">
            <v>8286.0648331067569</v>
          </cell>
        </row>
        <row r="65">
          <cell r="G65">
            <v>1538455.8697622193</v>
          </cell>
          <cell r="H65">
            <v>1537905.8697622193</v>
          </cell>
          <cell r="I65">
            <v>1536905.8697622193</v>
          </cell>
          <cell r="J65">
            <v>1650531.6787787727</v>
          </cell>
          <cell r="K65">
            <v>1328749.9352786748</v>
          </cell>
          <cell r="L65">
            <v>779000.77665589086</v>
          </cell>
          <cell r="M65">
            <v>782550.77665589086</v>
          </cell>
          <cell r="N65">
            <v>1328749.9352786748</v>
          </cell>
          <cell r="O65">
            <v>1534905.8697622193</v>
          </cell>
          <cell r="P65">
            <v>1648531.6787787727</v>
          </cell>
          <cell r="Q65">
            <v>1537905.8697622193</v>
          </cell>
          <cell r="R65">
            <v>1535805.8697622193</v>
          </cell>
        </row>
        <row r="66">
          <cell r="G66">
            <v>0</v>
          </cell>
          <cell r="H66">
            <v>0</v>
          </cell>
          <cell r="I66">
            <v>0</v>
          </cell>
          <cell r="J66">
            <v>0</v>
          </cell>
          <cell r="K66">
            <v>0</v>
          </cell>
          <cell r="L66">
            <v>0</v>
          </cell>
          <cell r="M66">
            <v>0</v>
          </cell>
          <cell r="N66">
            <v>0</v>
          </cell>
          <cell r="O66">
            <v>0</v>
          </cell>
          <cell r="P66">
            <v>0</v>
          </cell>
          <cell r="Q66">
            <v>0</v>
          </cell>
          <cell r="R66">
            <v>0</v>
          </cell>
        </row>
        <row r="67">
          <cell r="F67">
            <v>0.16668860090122736</v>
          </cell>
          <cell r="G67">
            <v>368552.47195011261</v>
          </cell>
          <cell r="H67">
            <v>369102.47195011261</v>
          </cell>
          <cell r="I67">
            <v>370102.47195011261</v>
          </cell>
          <cell r="J67">
            <v>256476.66293355916</v>
          </cell>
          <cell r="K67">
            <v>277151.8261632889</v>
          </cell>
          <cell r="L67">
            <v>23950.104065091</v>
          </cell>
          <cell r="M67">
            <v>20400.104065091</v>
          </cell>
          <cell r="N67">
            <v>277151.8261632889</v>
          </cell>
          <cell r="O67">
            <v>372102.47195011261</v>
          </cell>
          <cell r="P67">
            <v>258476.66293355916</v>
          </cell>
          <cell r="Q67">
            <v>369102.47195011261</v>
          </cell>
          <cell r="R67">
            <v>371202.47195011261</v>
          </cell>
        </row>
        <row r="68">
          <cell r="F68">
            <v>0</v>
          </cell>
          <cell r="G68">
            <v>0.19326211841275101</v>
          </cell>
          <cell r="H68">
            <v>0.19355052826810915</v>
          </cell>
          <cell r="I68">
            <v>0.19407490982330572</v>
          </cell>
          <cell r="J68">
            <v>0.13449163138073369</v>
          </cell>
          <cell r="K68">
            <v>0.17258330043453596</v>
          </cell>
          <cell r="L68">
            <v>2.9827607939835417E-2</v>
          </cell>
          <cell r="M68">
            <v>2.5406415952584093E-2</v>
          </cell>
          <cell r="N68">
            <v>0.17258330043453596</v>
          </cell>
          <cell r="O68">
            <v>0.19512367293369892</v>
          </cell>
          <cell r="P68">
            <v>0.13554039449112687</v>
          </cell>
          <cell r="Q68">
            <v>0.19355052826810915</v>
          </cell>
          <cell r="R68">
            <v>0.19465172953402199</v>
          </cell>
        </row>
        <row r="69">
          <cell r="G69">
            <v>0</v>
          </cell>
          <cell r="H69">
            <v>0</v>
          </cell>
          <cell r="I69">
            <v>0</v>
          </cell>
          <cell r="J69">
            <v>0</v>
          </cell>
          <cell r="K69">
            <v>0</v>
          </cell>
          <cell r="L69">
            <v>0</v>
          </cell>
          <cell r="M69">
            <v>0</v>
          </cell>
          <cell r="N69">
            <v>0</v>
          </cell>
          <cell r="O69">
            <v>0</v>
          </cell>
          <cell r="P69">
            <v>0</v>
          </cell>
          <cell r="Q69">
            <v>0</v>
          </cell>
          <cell r="R69">
            <v>0</v>
          </cell>
        </row>
        <row r="70">
          <cell r="G70">
            <v>40404.9</v>
          </cell>
          <cell r="H70">
            <v>47838.23333333333</v>
          </cell>
          <cell r="I70">
            <v>50889.899999999994</v>
          </cell>
          <cell r="J70">
            <v>41068.233333333337</v>
          </cell>
          <cell r="K70">
            <v>43629.9</v>
          </cell>
          <cell r="L70">
            <v>53238.23333333333</v>
          </cell>
          <cell r="M70">
            <v>44589.899999999994</v>
          </cell>
          <cell r="N70">
            <v>43638.233333333337</v>
          </cell>
          <cell r="O70">
            <v>51704.899999999994</v>
          </cell>
          <cell r="P70">
            <v>45053.23333333333</v>
          </cell>
          <cell r="Q70">
            <v>45129.9</v>
          </cell>
          <cell r="R70">
            <v>48188.23333333333</v>
          </cell>
        </row>
        <row r="71">
          <cell r="F71" t="str">
            <v>6-1100</v>
          </cell>
          <cell r="G71">
            <v>15000</v>
          </cell>
          <cell r="H71">
            <v>15000</v>
          </cell>
          <cell r="I71">
            <v>15000</v>
          </cell>
          <cell r="J71">
            <v>15000</v>
          </cell>
          <cell r="K71">
            <v>15000</v>
          </cell>
          <cell r="L71">
            <v>15000</v>
          </cell>
          <cell r="M71">
            <v>15000</v>
          </cell>
          <cell r="N71">
            <v>15000</v>
          </cell>
          <cell r="O71">
            <v>15000</v>
          </cell>
          <cell r="P71">
            <v>15000</v>
          </cell>
          <cell r="Q71">
            <v>15000</v>
          </cell>
          <cell r="R71">
            <v>15000</v>
          </cell>
        </row>
        <row r="72">
          <cell r="F72" t="e">
            <v>#N/A</v>
          </cell>
          <cell r="G72">
            <v>15000</v>
          </cell>
          <cell r="H72">
            <v>15000</v>
          </cell>
          <cell r="I72">
            <v>15000</v>
          </cell>
          <cell r="J72">
            <v>15000</v>
          </cell>
          <cell r="K72">
            <v>15000</v>
          </cell>
          <cell r="L72">
            <v>15000</v>
          </cell>
          <cell r="M72">
            <v>15000</v>
          </cell>
          <cell r="N72">
            <v>15000</v>
          </cell>
          <cell r="O72">
            <v>15000</v>
          </cell>
          <cell r="P72">
            <v>15000</v>
          </cell>
          <cell r="Q72">
            <v>15000</v>
          </cell>
          <cell r="R72">
            <v>15000</v>
          </cell>
        </row>
        <row r="73">
          <cell r="F73" t="e">
            <v>#N/A</v>
          </cell>
          <cell r="G73">
            <v>0</v>
          </cell>
          <cell r="H73">
            <v>0</v>
          </cell>
          <cell r="I73">
            <v>0</v>
          </cell>
          <cell r="J73">
            <v>0</v>
          </cell>
          <cell r="K73">
            <v>0</v>
          </cell>
          <cell r="L73">
            <v>0</v>
          </cell>
          <cell r="M73">
            <v>0</v>
          </cell>
          <cell r="N73">
            <v>0</v>
          </cell>
          <cell r="O73">
            <v>0</v>
          </cell>
          <cell r="P73">
            <v>0</v>
          </cell>
          <cell r="Q73">
            <v>0</v>
          </cell>
          <cell r="R73">
            <v>0</v>
          </cell>
        </row>
        <row r="74">
          <cell r="F74" t="e">
            <v>#N/A</v>
          </cell>
          <cell r="G74">
            <v>0</v>
          </cell>
          <cell r="H74">
            <v>0</v>
          </cell>
          <cell r="I74">
            <v>0</v>
          </cell>
          <cell r="J74">
            <v>0</v>
          </cell>
          <cell r="K74">
            <v>0</v>
          </cell>
          <cell r="L74">
            <v>0</v>
          </cell>
          <cell r="M74">
            <v>0</v>
          </cell>
          <cell r="N74">
            <v>0</v>
          </cell>
          <cell r="O74">
            <v>0</v>
          </cell>
          <cell r="P74">
            <v>0</v>
          </cell>
          <cell r="Q74">
            <v>0</v>
          </cell>
          <cell r="R74">
            <v>0</v>
          </cell>
        </row>
        <row r="75">
          <cell r="F75" t="e">
            <v>#N/A</v>
          </cell>
          <cell r="G75">
            <v>0</v>
          </cell>
          <cell r="H75">
            <v>0</v>
          </cell>
          <cell r="I75">
            <v>0</v>
          </cell>
          <cell r="J75">
            <v>0</v>
          </cell>
          <cell r="K75">
            <v>0</v>
          </cell>
          <cell r="L75">
            <v>0</v>
          </cell>
          <cell r="M75">
            <v>0</v>
          </cell>
          <cell r="N75">
            <v>0</v>
          </cell>
          <cell r="O75">
            <v>0</v>
          </cell>
          <cell r="P75">
            <v>0</v>
          </cell>
          <cell r="Q75">
            <v>0</v>
          </cell>
          <cell r="R75">
            <v>0</v>
          </cell>
        </row>
        <row r="76">
          <cell r="F76" t="e">
            <v>#N/A</v>
          </cell>
          <cell r="G76">
            <v>0</v>
          </cell>
          <cell r="H76">
            <v>0</v>
          </cell>
          <cell r="I76">
            <v>0</v>
          </cell>
          <cell r="J76">
            <v>0</v>
          </cell>
          <cell r="K76">
            <v>0</v>
          </cell>
          <cell r="L76">
            <v>0</v>
          </cell>
          <cell r="M76">
            <v>0</v>
          </cell>
          <cell r="N76">
            <v>0</v>
          </cell>
          <cell r="O76">
            <v>0</v>
          </cell>
          <cell r="P76">
            <v>0</v>
          </cell>
          <cell r="Q76">
            <v>0</v>
          </cell>
          <cell r="R76">
            <v>0</v>
          </cell>
        </row>
        <row r="77">
          <cell r="F77" t="e">
            <v>#N/A</v>
          </cell>
          <cell r="G77">
            <v>0</v>
          </cell>
          <cell r="H77">
            <v>0</v>
          </cell>
          <cell r="I77">
            <v>0</v>
          </cell>
          <cell r="J77">
            <v>0</v>
          </cell>
          <cell r="K77">
            <v>0</v>
          </cell>
          <cell r="L77">
            <v>0</v>
          </cell>
          <cell r="M77">
            <v>0</v>
          </cell>
          <cell r="N77">
            <v>0</v>
          </cell>
          <cell r="O77">
            <v>0</v>
          </cell>
          <cell r="P77">
            <v>0</v>
          </cell>
          <cell r="Q77">
            <v>0</v>
          </cell>
          <cell r="R77">
            <v>0</v>
          </cell>
        </row>
        <row r="78">
          <cell r="F78" t="e">
            <v>#N/A</v>
          </cell>
          <cell r="G78">
            <v>0</v>
          </cell>
          <cell r="H78">
            <v>0</v>
          </cell>
          <cell r="I78">
            <v>0</v>
          </cell>
          <cell r="J78">
            <v>0</v>
          </cell>
          <cell r="K78">
            <v>0</v>
          </cell>
          <cell r="L78">
            <v>0</v>
          </cell>
          <cell r="M78">
            <v>0</v>
          </cell>
          <cell r="N78">
            <v>0</v>
          </cell>
          <cell r="O78">
            <v>0</v>
          </cell>
          <cell r="P78">
            <v>0</v>
          </cell>
          <cell r="Q78">
            <v>0</v>
          </cell>
          <cell r="R78">
            <v>0</v>
          </cell>
        </row>
        <row r="79">
          <cell r="F79" t="e">
            <v>#N/A</v>
          </cell>
          <cell r="G79">
            <v>0</v>
          </cell>
          <cell r="H79">
            <v>0</v>
          </cell>
          <cell r="I79">
            <v>0</v>
          </cell>
          <cell r="J79">
            <v>0</v>
          </cell>
          <cell r="K79">
            <v>0</v>
          </cell>
          <cell r="L79">
            <v>0</v>
          </cell>
          <cell r="M79">
            <v>0</v>
          </cell>
          <cell r="N79">
            <v>0</v>
          </cell>
          <cell r="O79">
            <v>0</v>
          </cell>
          <cell r="P79">
            <v>0</v>
          </cell>
          <cell r="Q79">
            <v>0</v>
          </cell>
          <cell r="R79">
            <v>0</v>
          </cell>
        </row>
        <row r="80">
          <cell r="F80" t="str">
            <v>6-1200</v>
          </cell>
          <cell r="G80">
            <v>0</v>
          </cell>
          <cell r="H80">
            <v>0</v>
          </cell>
          <cell r="I80">
            <v>750</v>
          </cell>
          <cell r="J80">
            <v>0</v>
          </cell>
          <cell r="K80">
            <v>0</v>
          </cell>
          <cell r="L80">
            <v>750</v>
          </cell>
          <cell r="M80">
            <v>0</v>
          </cell>
          <cell r="N80">
            <v>0</v>
          </cell>
          <cell r="O80">
            <v>750</v>
          </cell>
          <cell r="P80">
            <v>0</v>
          </cell>
          <cell r="Q80">
            <v>0</v>
          </cell>
          <cell r="R80">
            <v>750</v>
          </cell>
        </row>
        <row r="81">
          <cell r="F81" t="str">
            <v>6-1300</v>
          </cell>
          <cell r="G81">
            <v>333.33333333333331</v>
          </cell>
          <cell r="H81">
            <v>333.33333333333331</v>
          </cell>
          <cell r="I81">
            <v>333.33333333333331</v>
          </cell>
          <cell r="J81">
            <v>333.33333333333331</v>
          </cell>
          <cell r="K81">
            <v>333.33333333333331</v>
          </cell>
          <cell r="L81">
            <v>333.33333333333331</v>
          </cell>
          <cell r="M81">
            <v>333.33333333333331</v>
          </cell>
          <cell r="N81">
            <v>333.33333333333331</v>
          </cell>
          <cell r="O81">
            <v>333.33333333333331</v>
          </cell>
          <cell r="P81">
            <v>333.33333333333331</v>
          </cell>
          <cell r="Q81">
            <v>333.33333333333331</v>
          </cell>
          <cell r="R81">
            <v>333.33333333333331</v>
          </cell>
        </row>
        <row r="82">
          <cell r="F82" t="str">
            <v>6-1370</v>
          </cell>
          <cell r="G82">
            <v>400</v>
          </cell>
          <cell r="H82">
            <v>0</v>
          </cell>
          <cell r="I82">
            <v>2000</v>
          </cell>
          <cell r="J82">
            <v>0</v>
          </cell>
          <cell r="K82">
            <v>0</v>
          </cell>
          <cell r="L82">
            <v>0</v>
          </cell>
          <cell r="M82">
            <v>400</v>
          </cell>
          <cell r="N82">
            <v>800</v>
          </cell>
          <cell r="O82">
            <v>0</v>
          </cell>
          <cell r="P82">
            <v>800</v>
          </cell>
          <cell r="Q82">
            <v>0</v>
          </cell>
          <cell r="R82">
            <v>800</v>
          </cell>
        </row>
        <row r="83">
          <cell r="F83">
            <v>0</v>
          </cell>
          <cell r="G83">
            <v>0</v>
          </cell>
          <cell r="H83">
            <v>0</v>
          </cell>
          <cell r="I83">
            <v>0</v>
          </cell>
          <cell r="J83">
            <v>0</v>
          </cell>
          <cell r="K83">
            <v>0</v>
          </cell>
          <cell r="L83">
            <v>0</v>
          </cell>
          <cell r="M83">
            <v>0</v>
          </cell>
          <cell r="N83">
            <v>0</v>
          </cell>
          <cell r="O83">
            <v>0</v>
          </cell>
          <cell r="P83">
            <v>0</v>
          </cell>
          <cell r="Q83">
            <v>0</v>
          </cell>
          <cell r="R83">
            <v>0</v>
          </cell>
        </row>
        <row r="84">
          <cell r="F84" t="str">
            <v>6-1400</v>
          </cell>
          <cell r="G84">
            <v>1645</v>
          </cell>
          <cell r="H84">
            <v>1645</v>
          </cell>
          <cell r="I84">
            <v>1945</v>
          </cell>
          <cell r="J84">
            <v>1645</v>
          </cell>
          <cell r="K84">
            <v>1645</v>
          </cell>
          <cell r="L84">
            <v>1945</v>
          </cell>
          <cell r="M84">
            <v>1645</v>
          </cell>
          <cell r="N84">
            <v>1645</v>
          </cell>
          <cell r="O84">
            <v>1945</v>
          </cell>
          <cell r="P84">
            <v>1645</v>
          </cell>
          <cell r="Q84">
            <v>1645</v>
          </cell>
          <cell r="R84">
            <v>1945</v>
          </cell>
        </row>
        <row r="85">
          <cell r="F85" t="e">
            <v>#N/A</v>
          </cell>
          <cell r="G85">
            <v>1565</v>
          </cell>
          <cell r="H85">
            <v>1565</v>
          </cell>
          <cell r="I85">
            <v>1565</v>
          </cell>
          <cell r="J85">
            <v>1565</v>
          </cell>
          <cell r="K85">
            <v>1565</v>
          </cell>
          <cell r="L85">
            <v>1565</v>
          </cell>
          <cell r="M85">
            <v>1565</v>
          </cell>
          <cell r="N85">
            <v>1565</v>
          </cell>
          <cell r="O85">
            <v>1565</v>
          </cell>
          <cell r="P85">
            <v>1565</v>
          </cell>
          <cell r="Q85">
            <v>1565</v>
          </cell>
          <cell r="R85">
            <v>1565</v>
          </cell>
        </row>
        <row r="86">
          <cell r="F86" t="e">
            <v>#N/A</v>
          </cell>
          <cell r="G86">
            <v>80</v>
          </cell>
          <cell r="H86">
            <v>80</v>
          </cell>
          <cell r="I86">
            <v>80</v>
          </cell>
          <cell r="J86">
            <v>80</v>
          </cell>
          <cell r="K86">
            <v>80</v>
          </cell>
          <cell r="L86">
            <v>80</v>
          </cell>
          <cell r="M86">
            <v>80</v>
          </cell>
          <cell r="N86">
            <v>80</v>
          </cell>
          <cell r="O86">
            <v>80</v>
          </cell>
          <cell r="P86">
            <v>80</v>
          </cell>
          <cell r="Q86">
            <v>80</v>
          </cell>
          <cell r="R86">
            <v>80</v>
          </cell>
        </row>
        <row r="87">
          <cell r="F87" t="e">
            <v>#N/A</v>
          </cell>
          <cell r="G87">
            <v>0</v>
          </cell>
          <cell r="H87">
            <v>0</v>
          </cell>
          <cell r="I87">
            <v>300</v>
          </cell>
          <cell r="J87">
            <v>0</v>
          </cell>
          <cell r="K87">
            <v>0</v>
          </cell>
          <cell r="L87">
            <v>300</v>
          </cell>
          <cell r="M87">
            <v>0</v>
          </cell>
          <cell r="N87">
            <v>0</v>
          </cell>
          <cell r="O87">
            <v>300</v>
          </cell>
          <cell r="P87">
            <v>0</v>
          </cell>
          <cell r="Q87">
            <v>0</v>
          </cell>
          <cell r="R87">
            <v>300</v>
          </cell>
        </row>
        <row r="88">
          <cell r="F88" t="str">
            <v>6-1450</v>
          </cell>
          <cell r="G88">
            <v>460</v>
          </cell>
          <cell r="H88">
            <v>460</v>
          </cell>
          <cell r="I88">
            <v>460</v>
          </cell>
          <cell r="J88">
            <v>690</v>
          </cell>
          <cell r="K88">
            <v>460</v>
          </cell>
          <cell r="L88">
            <v>460</v>
          </cell>
          <cell r="M88">
            <v>460</v>
          </cell>
          <cell r="N88">
            <v>460</v>
          </cell>
          <cell r="O88">
            <v>460</v>
          </cell>
          <cell r="P88">
            <v>690</v>
          </cell>
          <cell r="Q88">
            <v>460</v>
          </cell>
          <cell r="R88">
            <v>460</v>
          </cell>
        </row>
        <row r="89">
          <cell r="F89" t="str">
            <v>6-1500</v>
          </cell>
          <cell r="G89">
            <v>1666.6666666666665</v>
          </cell>
          <cell r="H89">
            <v>1666.6666666666665</v>
          </cell>
          <cell r="I89">
            <v>1666.6666666666665</v>
          </cell>
          <cell r="J89">
            <v>1666.6666666666665</v>
          </cell>
          <cell r="K89">
            <v>1666.6666666666665</v>
          </cell>
          <cell r="L89">
            <v>2366.666666666667</v>
          </cell>
          <cell r="M89">
            <v>1666.6666666666665</v>
          </cell>
          <cell r="N89">
            <v>3666.666666666667</v>
          </cell>
          <cell r="O89">
            <v>8166.6666666666661</v>
          </cell>
          <cell r="P89">
            <v>1666.6666666666665</v>
          </cell>
          <cell r="Q89">
            <v>3166.666666666667</v>
          </cell>
          <cell r="R89">
            <v>1666.6666666666665</v>
          </cell>
        </row>
        <row r="90">
          <cell r="F90" t="e">
            <v>#N/A</v>
          </cell>
          <cell r="G90">
            <v>0</v>
          </cell>
          <cell r="H90">
            <v>0</v>
          </cell>
          <cell r="I90">
            <v>0</v>
          </cell>
          <cell r="J90">
            <v>0</v>
          </cell>
          <cell r="K90">
            <v>0</v>
          </cell>
          <cell r="L90">
            <v>700</v>
          </cell>
          <cell r="M90">
            <v>0</v>
          </cell>
          <cell r="N90">
            <v>2000</v>
          </cell>
          <cell r="O90">
            <v>6500</v>
          </cell>
          <cell r="P90">
            <v>0</v>
          </cell>
          <cell r="Q90">
            <v>1500</v>
          </cell>
          <cell r="R90">
            <v>0</v>
          </cell>
        </row>
        <row r="91">
          <cell r="F91" t="e">
            <v>#N/A</v>
          </cell>
          <cell r="G91">
            <v>583.33333333333337</v>
          </cell>
          <cell r="H91">
            <v>583.33333333333337</v>
          </cell>
          <cell r="I91">
            <v>583.33333333333337</v>
          </cell>
          <cell r="J91">
            <v>583.33333333333337</v>
          </cell>
          <cell r="K91">
            <v>583.33333333333337</v>
          </cell>
          <cell r="L91">
            <v>583.33333333333337</v>
          </cell>
          <cell r="M91">
            <v>583.33333333333337</v>
          </cell>
          <cell r="N91">
            <v>583.33333333333337</v>
          </cell>
          <cell r="O91">
            <v>583.33333333333337</v>
          </cell>
          <cell r="P91">
            <v>583.33333333333337</v>
          </cell>
          <cell r="Q91">
            <v>583.33333333333337</v>
          </cell>
          <cell r="R91">
            <v>583.33333333333337</v>
          </cell>
        </row>
        <row r="92">
          <cell r="F92" t="e">
            <v>#N/A</v>
          </cell>
          <cell r="G92">
            <v>1083.3333333333333</v>
          </cell>
          <cell r="H92">
            <v>1083.3333333333333</v>
          </cell>
          <cell r="I92">
            <v>1083.3333333333333</v>
          </cell>
          <cell r="J92">
            <v>1083.3333333333333</v>
          </cell>
          <cell r="K92">
            <v>1083.3333333333333</v>
          </cell>
          <cell r="L92">
            <v>1083.3333333333333</v>
          </cell>
          <cell r="M92">
            <v>1083.3333333333333</v>
          </cell>
          <cell r="N92">
            <v>1083.3333333333333</v>
          </cell>
          <cell r="O92">
            <v>1083.3333333333333</v>
          </cell>
          <cell r="P92">
            <v>1083.3333333333333</v>
          </cell>
          <cell r="Q92">
            <v>1083.3333333333333</v>
          </cell>
          <cell r="R92">
            <v>1083.3333333333333</v>
          </cell>
        </row>
        <row r="93">
          <cell r="F93" t="str">
            <v>6-1550</v>
          </cell>
          <cell r="G93">
            <v>0</v>
          </cell>
          <cell r="H93">
            <v>0</v>
          </cell>
          <cell r="I93">
            <v>185</v>
          </cell>
          <cell r="J93">
            <v>0</v>
          </cell>
          <cell r="K93">
            <v>0</v>
          </cell>
          <cell r="L93">
            <v>0</v>
          </cell>
          <cell r="M93">
            <v>185</v>
          </cell>
          <cell r="N93">
            <v>0</v>
          </cell>
          <cell r="O93">
            <v>0</v>
          </cell>
          <cell r="P93">
            <v>185</v>
          </cell>
          <cell r="Q93">
            <v>0</v>
          </cell>
          <cell r="R93">
            <v>0</v>
          </cell>
        </row>
        <row r="94">
          <cell r="F94" t="str">
            <v>6-1600</v>
          </cell>
          <cell r="G94">
            <v>375</v>
          </cell>
          <cell r="H94">
            <v>375</v>
          </cell>
          <cell r="I94">
            <v>375</v>
          </cell>
          <cell r="J94">
            <v>375</v>
          </cell>
          <cell r="K94">
            <v>375</v>
          </cell>
          <cell r="L94">
            <v>375</v>
          </cell>
          <cell r="M94">
            <v>375</v>
          </cell>
          <cell r="N94">
            <v>375</v>
          </cell>
          <cell r="O94">
            <v>375</v>
          </cell>
          <cell r="P94">
            <v>375</v>
          </cell>
          <cell r="Q94">
            <v>375</v>
          </cell>
          <cell r="R94">
            <v>375</v>
          </cell>
        </row>
        <row r="95">
          <cell r="F95" t="str">
            <v>6-1900</v>
          </cell>
          <cell r="G95">
            <v>0</v>
          </cell>
          <cell r="H95">
            <v>0</v>
          </cell>
          <cell r="I95">
            <v>0</v>
          </cell>
          <cell r="J95">
            <v>0</v>
          </cell>
          <cell r="K95">
            <v>0</v>
          </cell>
          <cell r="L95">
            <v>0</v>
          </cell>
          <cell r="M95">
            <v>0</v>
          </cell>
          <cell r="N95">
            <v>0</v>
          </cell>
          <cell r="O95">
            <v>0</v>
          </cell>
          <cell r="P95">
            <v>0</v>
          </cell>
          <cell r="Q95">
            <v>0</v>
          </cell>
          <cell r="R95">
            <v>0</v>
          </cell>
        </row>
        <row r="96">
          <cell r="F96" t="str">
            <v>6-2050</v>
          </cell>
          <cell r="G96">
            <v>250</v>
          </cell>
          <cell r="H96">
            <v>7250</v>
          </cell>
          <cell r="I96">
            <v>1750</v>
          </cell>
          <cell r="J96">
            <v>250</v>
          </cell>
          <cell r="K96">
            <v>250</v>
          </cell>
          <cell r="L96">
            <v>3250</v>
          </cell>
          <cell r="M96">
            <v>250</v>
          </cell>
          <cell r="N96">
            <v>250</v>
          </cell>
          <cell r="O96">
            <v>1750</v>
          </cell>
          <cell r="P96">
            <v>250</v>
          </cell>
          <cell r="Q96">
            <v>250</v>
          </cell>
          <cell r="R96">
            <v>250</v>
          </cell>
        </row>
        <row r="97">
          <cell r="F97" t="str">
            <v>6-2050</v>
          </cell>
          <cell r="G97">
            <v>0</v>
          </cell>
          <cell r="H97">
            <v>0</v>
          </cell>
          <cell r="I97">
            <v>0</v>
          </cell>
          <cell r="J97">
            <v>0</v>
          </cell>
          <cell r="K97">
            <v>0</v>
          </cell>
          <cell r="L97">
            <v>0</v>
          </cell>
          <cell r="M97">
            <v>0</v>
          </cell>
          <cell r="N97">
            <v>0</v>
          </cell>
          <cell r="O97">
            <v>0</v>
          </cell>
          <cell r="P97">
            <v>0</v>
          </cell>
          <cell r="Q97">
            <v>0</v>
          </cell>
          <cell r="R97">
            <v>0</v>
          </cell>
        </row>
        <row r="98">
          <cell r="F98" t="str">
            <v>6-2101</v>
          </cell>
          <cell r="G98">
            <v>0</v>
          </cell>
          <cell r="H98">
            <v>0</v>
          </cell>
          <cell r="I98">
            <v>500</v>
          </cell>
          <cell r="J98">
            <v>0</v>
          </cell>
          <cell r="K98">
            <v>0</v>
          </cell>
          <cell r="L98">
            <v>0</v>
          </cell>
          <cell r="M98">
            <v>0</v>
          </cell>
          <cell r="N98">
            <v>0</v>
          </cell>
          <cell r="O98">
            <v>0</v>
          </cell>
          <cell r="P98">
            <v>0</v>
          </cell>
          <cell r="Q98">
            <v>0</v>
          </cell>
          <cell r="R98">
            <v>0</v>
          </cell>
        </row>
        <row r="99">
          <cell r="F99" t="str">
            <v>6-2250</v>
          </cell>
          <cell r="G99">
            <v>0</v>
          </cell>
          <cell r="H99">
            <v>0</v>
          </cell>
          <cell r="I99">
            <v>0</v>
          </cell>
          <cell r="J99">
            <v>0</v>
          </cell>
          <cell r="K99">
            <v>0</v>
          </cell>
          <cell r="L99">
            <v>0</v>
          </cell>
          <cell r="M99">
            <v>0</v>
          </cell>
          <cell r="N99">
            <v>0</v>
          </cell>
          <cell r="O99">
            <v>0</v>
          </cell>
          <cell r="P99">
            <v>0</v>
          </cell>
          <cell r="Q99">
            <v>0</v>
          </cell>
          <cell r="R99">
            <v>0</v>
          </cell>
        </row>
        <row r="100">
          <cell r="F100" t="str">
            <v>6-2270</v>
          </cell>
          <cell r="G100">
            <v>0</v>
          </cell>
          <cell r="H100">
            <v>0</v>
          </cell>
          <cell r="I100">
            <v>400</v>
          </cell>
          <cell r="J100">
            <v>0</v>
          </cell>
          <cell r="K100">
            <v>0</v>
          </cell>
          <cell r="L100">
            <v>5400</v>
          </cell>
          <cell r="M100">
            <v>0</v>
          </cell>
          <cell r="N100">
            <v>0</v>
          </cell>
          <cell r="O100">
            <v>400</v>
          </cell>
          <cell r="P100">
            <v>0</v>
          </cell>
          <cell r="Q100">
            <v>0</v>
          </cell>
          <cell r="R100">
            <v>400</v>
          </cell>
        </row>
        <row r="101">
          <cell r="F101" t="str">
            <v>6-2400</v>
          </cell>
          <cell r="G101">
            <v>0</v>
          </cell>
          <cell r="H101">
            <v>0</v>
          </cell>
          <cell r="I101">
            <v>3000</v>
          </cell>
          <cell r="J101">
            <v>0</v>
          </cell>
          <cell r="K101">
            <v>0</v>
          </cell>
          <cell r="L101">
            <v>0</v>
          </cell>
          <cell r="M101">
            <v>4000</v>
          </cell>
          <cell r="N101">
            <v>0</v>
          </cell>
          <cell r="O101">
            <v>0</v>
          </cell>
          <cell r="P101">
            <v>3000</v>
          </cell>
          <cell r="Q101">
            <v>0</v>
          </cell>
          <cell r="R101">
            <v>2000</v>
          </cell>
        </row>
        <row r="102">
          <cell r="F102" t="str">
            <v>6-2600</v>
          </cell>
          <cell r="G102">
            <v>9066.6666666666661</v>
          </cell>
          <cell r="H102">
            <v>9066.6666666666661</v>
          </cell>
          <cell r="I102">
            <v>9066.6666666666661</v>
          </cell>
          <cell r="J102">
            <v>9066.6666666666661</v>
          </cell>
          <cell r="K102">
            <v>9066.6666666666661</v>
          </cell>
          <cell r="L102">
            <v>9066.6666666666661</v>
          </cell>
          <cell r="M102">
            <v>9066.6666666666661</v>
          </cell>
          <cell r="N102">
            <v>9066.6666666666661</v>
          </cell>
          <cell r="O102">
            <v>9066.6666666666661</v>
          </cell>
          <cell r="P102">
            <v>9066.6666666666661</v>
          </cell>
          <cell r="Q102">
            <v>9066.6666666666661</v>
          </cell>
          <cell r="R102">
            <v>9066.6666666666661</v>
          </cell>
        </row>
        <row r="103">
          <cell r="F103" t="e">
            <v>#N/A</v>
          </cell>
          <cell r="G103">
            <v>8916.6666666666661</v>
          </cell>
          <cell r="H103">
            <v>8916.6666666666661</v>
          </cell>
          <cell r="I103">
            <v>8916.6666666666661</v>
          </cell>
          <cell r="J103">
            <v>8916.6666666666661</v>
          </cell>
          <cell r="K103">
            <v>8916.6666666666661</v>
          </cell>
          <cell r="L103">
            <v>8916.6666666666661</v>
          </cell>
          <cell r="M103">
            <v>8916.6666666666661</v>
          </cell>
          <cell r="N103">
            <v>8916.6666666666661</v>
          </cell>
          <cell r="O103">
            <v>8916.6666666666661</v>
          </cell>
          <cell r="P103">
            <v>8916.6666666666661</v>
          </cell>
          <cell r="Q103">
            <v>8916.6666666666661</v>
          </cell>
          <cell r="R103">
            <v>8916.6666666666661</v>
          </cell>
        </row>
        <row r="104">
          <cell r="F104" t="e">
            <v>#N/A</v>
          </cell>
          <cell r="G104">
            <v>150</v>
          </cell>
          <cell r="H104">
            <v>150</v>
          </cell>
          <cell r="I104">
            <v>150</v>
          </cell>
          <cell r="J104">
            <v>150</v>
          </cell>
          <cell r="K104">
            <v>150</v>
          </cell>
          <cell r="L104">
            <v>150</v>
          </cell>
          <cell r="M104">
            <v>150</v>
          </cell>
          <cell r="N104">
            <v>150</v>
          </cell>
          <cell r="O104">
            <v>150</v>
          </cell>
          <cell r="P104">
            <v>150</v>
          </cell>
          <cell r="Q104">
            <v>150</v>
          </cell>
          <cell r="R104">
            <v>150</v>
          </cell>
        </row>
        <row r="105">
          <cell r="F105" t="str">
            <v>6-2610</v>
          </cell>
          <cell r="G105">
            <v>100</v>
          </cell>
          <cell r="H105">
            <v>100</v>
          </cell>
          <cell r="I105">
            <v>100</v>
          </cell>
          <cell r="J105">
            <v>100</v>
          </cell>
          <cell r="K105">
            <v>100</v>
          </cell>
          <cell r="L105">
            <v>100</v>
          </cell>
          <cell r="M105">
            <v>100</v>
          </cell>
          <cell r="N105">
            <v>100</v>
          </cell>
          <cell r="O105">
            <v>100</v>
          </cell>
          <cell r="P105">
            <v>100</v>
          </cell>
          <cell r="Q105">
            <v>100</v>
          </cell>
          <cell r="R105">
            <v>100</v>
          </cell>
        </row>
        <row r="106">
          <cell r="F106" t="str">
            <v>6-2620</v>
          </cell>
          <cell r="G106">
            <v>559.9</v>
          </cell>
          <cell r="H106">
            <v>559.9</v>
          </cell>
          <cell r="I106">
            <v>559.9</v>
          </cell>
          <cell r="J106">
            <v>559.9</v>
          </cell>
          <cell r="K106">
            <v>559.9</v>
          </cell>
          <cell r="L106">
            <v>559.9</v>
          </cell>
          <cell r="M106">
            <v>559.9</v>
          </cell>
          <cell r="N106">
            <v>559.9</v>
          </cell>
          <cell r="O106">
            <v>559.9</v>
          </cell>
          <cell r="P106">
            <v>559.9</v>
          </cell>
          <cell r="Q106">
            <v>559.9</v>
          </cell>
          <cell r="R106">
            <v>559.9</v>
          </cell>
        </row>
        <row r="107">
          <cell r="F107" t="e">
            <v>#N/A</v>
          </cell>
          <cell r="G107">
            <v>0</v>
          </cell>
          <cell r="H107">
            <v>0</v>
          </cell>
          <cell r="I107">
            <v>0</v>
          </cell>
          <cell r="J107">
            <v>0</v>
          </cell>
          <cell r="K107">
            <v>0</v>
          </cell>
          <cell r="L107">
            <v>0</v>
          </cell>
          <cell r="M107">
            <v>0</v>
          </cell>
          <cell r="N107">
            <v>0</v>
          </cell>
          <cell r="O107">
            <v>0</v>
          </cell>
          <cell r="P107">
            <v>0</v>
          </cell>
          <cell r="Q107">
            <v>0</v>
          </cell>
          <cell r="R107">
            <v>0</v>
          </cell>
        </row>
        <row r="108">
          <cell r="F108" t="str">
            <v>6-2800</v>
          </cell>
          <cell r="G108">
            <v>416.66666666666669</v>
          </cell>
          <cell r="H108">
            <v>416.66666666666669</v>
          </cell>
          <cell r="I108">
            <v>416.66666666666669</v>
          </cell>
          <cell r="J108">
            <v>416.66666666666669</v>
          </cell>
          <cell r="K108">
            <v>416.66666666666669</v>
          </cell>
          <cell r="L108">
            <v>416.66666666666669</v>
          </cell>
          <cell r="M108">
            <v>416.66666666666669</v>
          </cell>
          <cell r="N108">
            <v>416.66666666666669</v>
          </cell>
          <cell r="O108">
            <v>416.66666666666669</v>
          </cell>
          <cell r="P108">
            <v>416.66666666666669</v>
          </cell>
          <cell r="Q108">
            <v>416.66666666666669</v>
          </cell>
          <cell r="R108">
            <v>416.66666666666669</v>
          </cell>
        </row>
        <row r="109">
          <cell r="F109" t="str">
            <v>6-2900</v>
          </cell>
          <cell r="G109">
            <v>416.66666666666669</v>
          </cell>
          <cell r="H109">
            <v>416.66666666666669</v>
          </cell>
          <cell r="I109">
            <v>416.66666666666669</v>
          </cell>
          <cell r="J109">
            <v>416.66666666666669</v>
          </cell>
          <cell r="K109">
            <v>416.66666666666669</v>
          </cell>
          <cell r="L109">
            <v>416.66666666666669</v>
          </cell>
          <cell r="M109">
            <v>416.66666666666669</v>
          </cell>
          <cell r="N109">
            <v>416.66666666666669</v>
          </cell>
          <cell r="O109">
            <v>416.66666666666669</v>
          </cell>
          <cell r="P109">
            <v>416.66666666666669</v>
          </cell>
          <cell r="Q109">
            <v>416.66666666666669</v>
          </cell>
          <cell r="R109">
            <v>416.66666666666669</v>
          </cell>
        </row>
        <row r="110">
          <cell r="F110" t="str">
            <v>6-3100</v>
          </cell>
          <cell r="G110">
            <v>0</v>
          </cell>
          <cell r="H110">
            <v>0</v>
          </cell>
          <cell r="I110">
            <v>1250</v>
          </cell>
          <cell r="J110">
            <v>0</v>
          </cell>
          <cell r="K110">
            <v>0</v>
          </cell>
          <cell r="L110">
            <v>1250</v>
          </cell>
          <cell r="M110">
            <v>0</v>
          </cell>
          <cell r="N110">
            <v>0</v>
          </cell>
          <cell r="O110">
            <v>1250</v>
          </cell>
          <cell r="P110">
            <v>0</v>
          </cell>
          <cell r="Q110">
            <v>0</v>
          </cell>
          <cell r="R110">
            <v>1250</v>
          </cell>
        </row>
        <row r="111">
          <cell r="F111" t="str">
            <v>6-3050</v>
          </cell>
          <cell r="G111">
            <v>583.33333333333337</v>
          </cell>
          <cell r="H111">
            <v>583.33333333333337</v>
          </cell>
          <cell r="I111">
            <v>583.33333333333337</v>
          </cell>
          <cell r="J111">
            <v>583.33333333333337</v>
          </cell>
          <cell r="K111">
            <v>583.33333333333337</v>
          </cell>
          <cell r="L111">
            <v>583.33333333333337</v>
          </cell>
          <cell r="M111">
            <v>583.33333333333337</v>
          </cell>
          <cell r="N111">
            <v>583.33333333333337</v>
          </cell>
          <cell r="O111">
            <v>583.33333333333337</v>
          </cell>
          <cell r="P111">
            <v>583.33333333333337</v>
          </cell>
          <cell r="Q111">
            <v>583.33333333333337</v>
          </cell>
          <cell r="R111">
            <v>583.33333333333337</v>
          </cell>
        </row>
        <row r="112">
          <cell r="F112" t="str">
            <v>6-3000</v>
          </cell>
          <cell r="G112">
            <v>1041.6666666666667</v>
          </cell>
          <cell r="H112">
            <v>1041.6666666666667</v>
          </cell>
          <cell r="I112">
            <v>1041.6666666666667</v>
          </cell>
          <cell r="J112">
            <v>1041.6666666666667</v>
          </cell>
          <cell r="K112">
            <v>1041.6666666666667</v>
          </cell>
          <cell r="L112">
            <v>1041.6666666666667</v>
          </cell>
          <cell r="M112">
            <v>1041.6666666666667</v>
          </cell>
          <cell r="N112">
            <v>1041.6666666666667</v>
          </cell>
          <cell r="O112">
            <v>1041.6666666666667</v>
          </cell>
          <cell r="P112">
            <v>1041.6666666666667</v>
          </cell>
          <cell r="Q112">
            <v>1041.6666666666667</v>
          </cell>
          <cell r="R112">
            <v>1041.6666666666667</v>
          </cell>
        </row>
        <row r="113">
          <cell r="F113" t="str">
            <v>6-2200</v>
          </cell>
          <cell r="G113">
            <v>2500</v>
          </cell>
          <cell r="H113">
            <v>2500</v>
          </cell>
          <cell r="I113">
            <v>2500</v>
          </cell>
          <cell r="J113">
            <v>2500</v>
          </cell>
          <cell r="K113">
            <v>2500</v>
          </cell>
          <cell r="L113">
            <v>2500</v>
          </cell>
          <cell r="M113">
            <v>2500</v>
          </cell>
          <cell r="N113">
            <v>2500</v>
          </cell>
          <cell r="O113">
            <v>2500</v>
          </cell>
          <cell r="P113">
            <v>2500</v>
          </cell>
          <cell r="Q113">
            <v>2500</v>
          </cell>
          <cell r="R113">
            <v>2500</v>
          </cell>
        </row>
        <row r="114">
          <cell r="F114" t="str">
            <v>6-3500</v>
          </cell>
          <cell r="G114">
            <v>2000</v>
          </cell>
          <cell r="H114">
            <v>2000</v>
          </cell>
          <cell r="I114">
            <v>2000</v>
          </cell>
          <cell r="J114">
            <v>2000</v>
          </cell>
          <cell r="K114">
            <v>2000</v>
          </cell>
          <cell r="L114">
            <v>2000</v>
          </cell>
          <cell r="M114">
            <v>2000</v>
          </cell>
          <cell r="N114">
            <v>2000</v>
          </cell>
          <cell r="O114">
            <v>2000</v>
          </cell>
          <cell r="P114">
            <v>2000</v>
          </cell>
          <cell r="Q114">
            <v>2000</v>
          </cell>
          <cell r="R114">
            <v>2000</v>
          </cell>
        </row>
        <row r="115">
          <cell r="F115" t="str">
            <v>6-3400</v>
          </cell>
          <cell r="G115">
            <v>250</v>
          </cell>
          <cell r="H115">
            <v>250</v>
          </cell>
          <cell r="I115">
            <v>250</v>
          </cell>
          <cell r="J115">
            <v>250</v>
          </cell>
          <cell r="K115">
            <v>250</v>
          </cell>
          <cell r="L115">
            <v>250</v>
          </cell>
          <cell r="M115">
            <v>250</v>
          </cell>
          <cell r="N115">
            <v>250</v>
          </cell>
          <cell r="O115">
            <v>250</v>
          </cell>
          <cell r="P115">
            <v>250</v>
          </cell>
          <cell r="Q115">
            <v>250</v>
          </cell>
          <cell r="R115">
            <v>250</v>
          </cell>
        </row>
        <row r="116">
          <cell r="F116" t="str">
            <v>6-3550</v>
          </cell>
          <cell r="G116">
            <v>0</v>
          </cell>
          <cell r="H116">
            <v>833.33333333333337</v>
          </cell>
          <cell r="I116">
            <v>0</v>
          </cell>
          <cell r="J116">
            <v>833.33333333333337</v>
          </cell>
          <cell r="K116">
            <v>0</v>
          </cell>
          <cell r="L116">
            <v>833.33333333333337</v>
          </cell>
          <cell r="M116">
            <v>0</v>
          </cell>
          <cell r="N116">
            <v>833.33333333333337</v>
          </cell>
          <cell r="O116">
            <v>0</v>
          </cell>
          <cell r="P116">
            <v>833.33333333333337</v>
          </cell>
          <cell r="Q116">
            <v>0</v>
          </cell>
          <cell r="R116">
            <v>833.33333333333337</v>
          </cell>
        </row>
        <row r="117">
          <cell r="F117" t="str">
            <v>6-3900</v>
          </cell>
          <cell r="G117">
            <v>0</v>
          </cell>
          <cell r="H117">
            <v>0</v>
          </cell>
          <cell r="I117">
            <v>0</v>
          </cell>
          <cell r="J117">
            <v>0</v>
          </cell>
          <cell r="K117">
            <v>3625</v>
          </cell>
          <cell r="L117">
            <v>0</v>
          </cell>
          <cell r="M117">
            <v>0</v>
          </cell>
          <cell r="N117">
            <v>0</v>
          </cell>
          <cell r="O117">
            <v>0</v>
          </cell>
          <cell r="P117">
            <v>0</v>
          </cell>
          <cell r="Q117">
            <v>3625</v>
          </cell>
          <cell r="R117">
            <v>850</v>
          </cell>
        </row>
        <row r="118">
          <cell r="F118" t="e">
            <v>#N/A</v>
          </cell>
          <cell r="G118">
            <v>0</v>
          </cell>
          <cell r="H118">
            <v>0</v>
          </cell>
          <cell r="I118">
            <v>0</v>
          </cell>
          <cell r="J118">
            <v>0</v>
          </cell>
          <cell r="K118">
            <v>3625</v>
          </cell>
          <cell r="L118">
            <v>0</v>
          </cell>
          <cell r="M118">
            <v>0</v>
          </cell>
          <cell r="N118">
            <v>0</v>
          </cell>
          <cell r="O118">
            <v>0</v>
          </cell>
          <cell r="P118">
            <v>0</v>
          </cell>
          <cell r="Q118">
            <v>3625</v>
          </cell>
          <cell r="R118">
            <v>0</v>
          </cell>
        </row>
        <row r="119">
          <cell r="F119" t="e">
            <v>#N/A</v>
          </cell>
          <cell r="G119">
            <v>0</v>
          </cell>
          <cell r="H119">
            <v>0</v>
          </cell>
          <cell r="I119">
            <v>0</v>
          </cell>
          <cell r="J119">
            <v>0</v>
          </cell>
          <cell r="K119">
            <v>0</v>
          </cell>
          <cell r="L119">
            <v>0</v>
          </cell>
          <cell r="M119">
            <v>0</v>
          </cell>
          <cell r="N119">
            <v>0</v>
          </cell>
          <cell r="O119">
            <v>0</v>
          </cell>
          <cell r="P119">
            <v>0</v>
          </cell>
          <cell r="Q119">
            <v>0</v>
          </cell>
          <cell r="R119">
            <v>850</v>
          </cell>
        </row>
        <row r="120">
          <cell r="F120" t="str">
            <v>6-4010</v>
          </cell>
          <cell r="G120">
            <v>500</v>
          </cell>
          <cell r="H120">
            <v>500</v>
          </cell>
          <cell r="I120">
            <v>500</v>
          </cell>
          <cell r="J120">
            <v>500</v>
          </cell>
          <cell r="K120">
            <v>500</v>
          </cell>
          <cell r="L120">
            <v>500</v>
          </cell>
          <cell r="M120">
            <v>500</v>
          </cell>
          <cell r="N120">
            <v>500</v>
          </cell>
          <cell r="O120">
            <v>500</v>
          </cell>
          <cell r="P120">
            <v>500</v>
          </cell>
          <cell r="Q120">
            <v>500</v>
          </cell>
          <cell r="R120">
            <v>500</v>
          </cell>
        </row>
        <row r="121">
          <cell r="F121" t="str">
            <v>6-4100</v>
          </cell>
          <cell r="G121">
            <v>140</v>
          </cell>
          <cell r="H121">
            <v>140</v>
          </cell>
          <cell r="I121">
            <v>140</v>
          </cell>
          <cell r="J121">
            <v>140</v>
          </cell>
          <cell r="K121">
            <v>140</v>
          </cell>
          <cell r="L121">
            <v>140</v>
          </cell>
          <cell r="M121">
            <v>140</v>
          </cell>
          <cell r="N121">
            <v>140</v>
          </cell>
          <cell r="O121">
            <v>140</v>
          </cell>
          <cell r="P121">
            <v>140</v>
          </cell>
          <cell r="Q121">
            <v>140</v>
          </cell>
          <cell r="R121">
            <v>140</v>
          </cell>
        </row>
        <row r="122">
          <cell r="F122" t="str">
            <v>6-4250</v>
          </cell>
          <cell r="G122">
            <v>0</v>
          </cell>
          <cell r="H122">
            <v>0</v>
          </cell>
          <cell r="I122">
            <v>500</v>
          </cell>
          <cell r="J122">
            <v>0</v>
          </cell>
          <cell r="K122">
            <v>0</v>
          </cell>
          <cell r="L122">
            <v>500</v>
          </cell>
          <cell r="M122">
            <v>0</v>
          </cell>
          <cell r="N122">
            <v>0</v>
          </cell>
          <cell r="O122">
            <v>500</v>
          </cell>
          <cell r="P122">
            <v>0</v>
          </cell>
          <cell r="Q122">
            <v>0</v>
          </cell>
          <cell r="R122">
            <v>500</v>
          </cell>
        </row>
        <row r="123">
          <cell r="F123" t="str">
            <v>6-4200</v>
          </cell>
          <cell r="G123">
            <v>0</v>
          </cell>
          <cell r="H123">
            <v>0</v>
          </cell>
          <cell r="I123">
            <v>500</v>
          </cell>
          <cell r="J123">
            <v>0</v>
          </cell>
          <cell r="K123">
            <v>0</v>
          </cell>
          <cell r="L123">
            <v>500</v>
          </cell>
          <cell r="M123">
            <v>0</v>
          </cell>
          <cell r="N123">
            <v>0</v>
          </cell>
          <cell r="O123">
            <v>500</v>
          </cell>
          <cell r="P123">
            <v>0</v>
          </cell>
          <cell r="Q123">
            <v>0</v>
          </cell>
          <cell r="R123">
            <v>500</v>
          </cell>
        </row>
        <row r="124">
          <cell r="F124" t="str">
            <v>6-4220</v>
          </cell>
          <cell r="G124">
            <v>0</v>
          </cell>
          <cell r="H124">
            <v>0</v>
          </cell>
          <cell r="I124">
            <v>0</v>
          </cell>
          <cell r="J124">
            <v>0</v>
          </cell>
          <cell r="K124">
            <v>0</v>
          </cell>
          <cell r="L124">
            <v>0</v>
          </cell>
          <cell r="M124">
            <v>0</v>
          </cell>
          <cell r="N124">
            <v>0</v>
          </cell>
          <cell r="O124">
            <v>0</v>
          </cell>
          <cell r="P124">
            <v>0</v>
          </cell>
          <cell r="Q124">
            <v>0</v>
          </cell>
          <cell r="R124">
            <v>0</v>
          </cell>
        </row>
        <row r="125">
          <cell r="F125" t="str">
            <v>6-4210</v>
          </cell>
          <cell r="G125">
            <v>0</v>
          </cell>
          <cell r="H125">
            <v>0</v>
          </cell>
          <cell r="I125">
            <v>0</v>
          </cell>
          <cell r="J125">
            <v>0</v>
          </cell>
          <cell r="K125">
            <v>0</v>
          </cell>
          <cell r="L125">
            <v>0</v>
          </cell>
          <cell r="M125">
            <v>0</v>
          </cell>
          <cell r="N125">
            <v>0</v>
          </cell>
          <cell r="O125">
            <v>0</v>
          </cell>
          <cell r="P125">
            <v>0</v>
          </cell>
          <cell r="Q125">
            <v>0</v>
          </cell>
          <cell r="R125">
            <v>0</v>
          </cell>
        </row>
        <row r="126">
          <cell r="F126" t="str">
            <v>6-4400</v>
          </cell>
          <cell r="G126">
            <v>2700</v>
          </cell>
          <cell r="H126">
            <v>2700</v>
          </cell>
          <cell r="I126">
            <v>2700</v>
          </cell>
          <cell r="J126">
            <v>2700</v>
          </cell>
          <cell r="K126">
            <v>2700</v>
          </cell>
          <cell r="L126">
            <v>2700</v>
          </cell>
          <cell r="M126">
            <v>2700</v>
          </cell>
          <cell r="N126">
            <v>2700</v>
          </cell>
          <cell r="O126">
            <v>2700</v>
          </cell>
          <cell r="P126">
            <v>2700</v>
          </cell>
          <cell r="Q126">
            <v>2700</v>
          </cell>
          <cell r="R126">
            <v>2700</v>
          </cell>
        </row>
        <row r="127">
          <cell r="F127">
            <v>0</v>
          </cell>
          <cell r="G127">
            <v>144064.34455996769</v>
          </cell>
          <cell r="H127">
            <v>145647.68122663436</v>
          </cell>
          <cell r="I127">
            <v>145564.34455996769</v>
          </cell>
          <cell r="J127">
            <v>146647.68122663436</v>
          </cell>
          <cell r="K127">
            <v>144064.34455996769</v>
          </cell>
          <cell r="L127">
            <v>147147.68122663436</v>
          </cell>
          <cell r="M127">
            <v>144064.34455996769</v>
          </cell>
          <cell r="N127">
            <v>145647.68122663436</v>
          </cell>
          <cell r="O127">
            <v>145564.34455996769</v>
          </cell>
          <cell r="P127">
            <v>145647.68122663436</v>
          </cell>
          <cell r="Q127">
            <v>147064.34455996769</v>
          </cell>
          <cell r="R127">
            <v>147147.68122663436</v>
          </cell>
        </row>
        <row r="128">
          <cell r="F128" t="str">
            <v>6-5100</v>
          </cell>
          <cell r="G128">
            <v>120583.33333333333</v>
          </cell>
          <cell r="H128">
            <v>120583.33333333333</v>
          </cell>
          <cell r="I128">
            <v>120583.33333333333</v>
          </cell>
          <cell r="J128">
            <v>120583.33333333333</v>
          </cell>
          <cell r="K128">
            <v>120583.33333333333</v>
          </cell>
          <cell r="L128">
            <v>120583.33333333333</v>
          </cell>
          <cell r="M128">
            <v>120583.33333333333</v>
          </cell>
          <cell r="N128">
            <v>120583.33333333333</v>
          </cell>
          <cell r="O128">
            <v>120583.33333333333</v>
          </cell>
          <cell r="P128">
            <v>120583.33333333333</v>
          </cell>
          <cell r="Q128">
            <v>120583.33333333333</v>
          </cell>
          <cell r="R128">
            <v>120583.33333333333</v>
          </cell>
        </row>
        <row r="129">
          <cell r="F129" t="str">
            <v>6-5120</v>
          </cell>
          <cell r="G129">
            <v>11153.958333333334</v>
          </cell>
          <cell r="H129">
            <v>11153.958333333334</v>
          </cell>
          <cell r="I129">
            <v>11153.958333333334</v>
          </cell>
          <cell r="J129">
            <v>11153.958333333334</v>
          </cell>
          <cell r="K129">
            <v>11153.958333333334</v>
          </cell>
          <cell r="L129">
            <v>11153.958333333334</v>
          </cell>
          <cell r="M129">
            <v>11153.958333333334</v>
          </cell>
          <cell r="N129">
            <v>11153.958333333334</v>
          </cell>
          <cell r="O129">
            <v>11153.958333333334</v>
          </cell>
          <cell r="P129">
            <v>11153.958333333334</v>
          </cell>
          <cell r="Q129">
            <v>11153.958333333334</v>
          </cell>
          <cell r="R129">
            <v>11153.958333333334</v>
          </cell>
        </row>
        <row r="130">
          <cell r="F130" t="str">
            <v>6-5150</v>
          </cell>
          <cell r="G130">
            <v>666.66666666666663</v>
          </cell>
          <cell r="H130">
            <v>666.66666666666663</v>
          </cell>
          <cell r="I130">
            <v>666.66666666666663</v>
          </cell>
          <cell r="J130">
            <v>666.66666666666663</v>
          </cell>
          <cell r="K130">
            <v>666.66666666666663</v>
          </cell>
          <cell r="L130">
            <v>666.66666666666663</v>
          </cell>
          <cell r="M130">
            <v>666.66666666666663</v>
          </cell>
          <cell r="N130">
            <v>666.66666666666663</v>
          </cell>
          <cell r="O130">
            <v>666.66666666666663</v>
          </cell>
          <cell r="P130">
            <v>666.66666666666663</v>
          </cell>
          <cell r="Q130">
            <v>666.66666666666663</v>
          </cell>
          <cell r="R130">
            <v>666.66666666666663</v>
          </cell>
        </row>
        <row r="131">
          <cell r="F131" t="str">
            <v>6-5160</v>
          </cell>
          <cell r="G131">
            <v>4479.0679166666669</v>
          </cell>
          <cell r="H131">
            <v>4479.0679166666669</v>
          </cell>
          <cell r="I131">
            <v>4479.0679166666669</v>
          </cell>
          <cell r="J131">
            <v>4479.0679166666669</v>
          </cell>
          <cell r="K131">
            <v>4479.0679166666669</v>
          </cell>
          <cell r="L131">
            <v>4479.0679166666669</v>
          </cell>
          <cell r="M131">
            <v>4479.0679166666669</v>
          </cell>
          <cell r="N131">
            <v>4479.0679166666669</v>
          </cell>
          <cell r="O131">
            <v>4479.0679166666669</v>
          </cell>
          <cell r="P131">
            <v>4479.0679166666669</v>
          </cell>
          <cell r="Q131">
            <v>4479.0679166666669</v>
          </cell>
          <cell r="R131">
            <v>4479.0679166666669</v>
          </cell>
        </row>
        <row r="132">
          <cell r="F132" t="str">
            <v>6-5180</v>
          </cell>
          <cell r="G132">
            <v>250</v>
          </cell>
          <cell r="H132">
            <v>0</v>
          </cell>
          <cell r="I132">
            <v>250</v>
          </cell>
          <cell r="J132">
            <v>0</v>
          </cell>
          <cell r="K132">
            <v>250</v>
          </cell>
          <cell r="L132">
            <v>0</v>
          </cell>
          <cell r="M132">
            <v>250</v>
          </cell>
          <cell r="N132">
            <v>0</v>
          </cell>
          <cell r="O132">
            <v>250</v>
          </cell>
          <cell r="P132">
            <v>0</v>
          </cell>
          <cell r="Q132">
            <v>250</v>
          </cell>
          <cell r="R132">
            <v>0</v>
          </cell>
        </row>
        <row r="133">
          <cell r="F133" t="str">
            <v>6-5200</v>
          </cell>
          <cell r="G133">
            <v>400</v>
          </cell>
          <cell r="H133">
            <v>400</v>
          </cell>
          <cell r="I133">
            <v>400</v>
          </cell>
          <cell r="J133">
            <v>400</v>
          </cell>
          <cell r="K133">
            <v>400</v>
          </cell>
          <cell r="L133">
            <v>400</v>
          </cell>
          <cell r="M133">
            <v>400</v>
          </cell>
          <cell r="N133">
            <v>400</v>
          </cell>
          <cell r="O133">
            <v>400</v>
          </cell>
          <cell r="P133">
            <v>400</v>
          </cell>
          <cell r="Q133">
            <v>400</v>
          </cell>
          <cell r="R133">
            <v>400</v>
          </cell>
        </row>
        <row r="134">
          <cell r="F134" t="str">
            <v>6-5240</v>
          </cell>
          <cell r="G134">
            <v>0</v>
          </cell>
          <cell r="H134">
            <v>666.67</v>
          </cell>
          <cell r="I134">
            <v>1500</v>
          </cell>
          <cell r="J134">
            <v>1666.67</v>
          </cell>
          <cell r="K134">
            <v>0</v>
          </cell>
          <cell r="L134">
            <v>2166.67</v>
          </cell>
          <cell r="M134">
            <v>0</v>
          </cell>
          <cell r="N134">
            <v>666.67</v>
          </cell>
          <cell r="O134">
            <v>1500</v>
          </cell>
          <cell r="P134">
            <v>666.67</v>
          </cell>
          <cell r="Q134">
            <v>0</v>
          </cell>
          <cell r="R134">
            <v>2166.67</v>
          </cell>
        </row>
        <row r="135">
          <cell r="F135" t="str">
            <v>6-5250</v>
          </cell>
          <cell r="G135">
            <v>5572.9849766343468</v>
          </cell>
          <cell r="H135">
            <v>5572.9849766343468</v>
          </cell>
          <cell r="I135">
            <v>5572.9849766343468</v>
          </cell>
          <cell r="J135">
            <v>5572.9849766343468</v>
          </cell>
          <cell r="K135">
            <v>5572.9849766343468</v>
          </cell>
          <cell r="L135">
            <v>5572.9849766343468</v>
          </cell>
          <cell r="M135">
            <v>5572.9849766343468</v>
          </cell>
          <cell r="N135">
            <v>5572.9849766343468</v>
          </cell>
          <cell r="O135">
            <v>5572.9849766343468</v>
          </cell>
          <cell r="P135">
            <v>5572.9849766343468</v>
          </cell>
          <cell r="Q135">
            <v>5572.9849766343468</v>
          </cell>
          <cell r="R135">
            <v>5572.9849766343468</v>
          </cell>
        </row>
        <row r="136">
          <cell r="F136" t="str">
            <v>6-5255</v>
          </cell>
          <cell r="G136">
            <v>0</v>
          </cell>
          <cell r="H136">
            <v>1166.6666666666667</v>
          </cell>
          <cell r="I136">
            <v>0</v>
          </cell>
          <cell r="J136">
            <v>1166.6666666666667</v>
          </cell>
          <cell r="K136">
            <v>0</v>
          </cell>
          <cell r="L136">
            <v>1166.6666666666667</v>
          </cell>
          <cell r="M136">
            <v>0</v>
          </cell>
          <cell r="N136">
            <v>1166.6666666666667</v>
          </cell>
          <cell r="O136">
            <v>0</v>
          </cell>
          <cell r="P136">
            <v>1166.6666666666667</v>
          </cell>
          <cell r="Q136">
            <v>0</v>
          </cell>
          <cell r="R136">
            <v>1166.6666666666667</v>
          </cell>
        </row>
        <row r="137">
          <cell r="F137" t="e">
            <v>#N/A</v>
          </cell>
          <cell r="G137">
            <v>0</v>
          </cell>
          <cell r="H137">
            <v>0</v>
          </cell>
          <cell r="I137">
            <v>0</v>
          </cell>
          <cell r="J137">
            <v>0</v>
          </cell>
          <cell r="K137">
            <v>0</v>
          </cell>
          <cell r="L137">
            <v>0</v>
          </cell>
          <cell r="M137">
            <v>0</v>
          </cell>
          <cell r="N137">
            <v>0</v>
          </cell>
          <cell r="O137">
            <v>0</v>
          </cell>
          <cell r="P137">
            <v>0</v>
          </cell>
          <cell r="Q137">
            <v>0</v>
          </cell>
          <cell r="R137">
            <v>0</v>
          </cell>
        </row>
        <row r="138">
          <cell r="F138" t="str">
            <v>6-5300</v>
          </cell>
          <cell r="G138">
            <v>958.33333333333337</v>
          </cell>
          <cell r="H138">
            <v>958.33333333333337</v>
          </cell>
          <cell r="I138">
            <v>958.33333333333337</v>
          </cell>
          <cell r="J138">
            <v>958.33333333333337</v>
          </cell>
          <cell r="K138">
            <v>958.33333333333337</v>
          </cell>
          <cell r="L138">
            <v>958.33333333333337</v>
          </cell>
          <cell r="M138">
            <v>958.33333333333337</v>
          </cell>
          <cell r="N138">
            <v>958.33333333333337</v>
          </cell>
          <cell r="O138">
            <v>958.33333333333337</v>
          </cell>
          <cell r="P138">
            <v>958.33333333333337</v>
          </cell>
          <cell r="Q138">
            <v>958.33333333333337</v>
          </cell>
          <cell r="R138">
            <v>958.33333333333337</v>
          </cell>
        </row>
        <row r="139">
          <cell r="F139" t="str">
            <v>6-2110</v>
          </cell>
          <cell r="G139">
            <v>0</v>
          </cell>
          <cell r="H139">
            <v>0</v>
          </cell>
          <cell r="I139">
            <v>0</v>
          </cell>
          <cell r="J139">
            <v>0</v>
          </cell>
          <cell r="K139">
            <v>0</v>
          </cell>
          <cell r="L139">
            <v>0</v>
          </cell>
          <cell r="M139">
            <v>0</v>
          </cell>
          <cell r="N139">
            <v>0</v>
          </cell>
          <cell r="O139">
            <v>0</v>
          </cell>
          <cell r="P139">
            <v>0</v>
          </cell>
          <cell r="Q139">
            <v>3000</v>
          </cell>
          <cell r="R139">
            <v>0</v>
          </cell>
        </row>
        <row r="140">
          <cell r="F140" t="e">
            <v>#N/A</v>
          </cell>
          <cell r="G140">
            <v>26163.333333333336</v>
          </cell>
          <cell r="H140">
            <v>26163.333333333336</v>
          </cell>
          <cell r="I140">
            <v>26163.333333333336</v>
          </cell>
          <cell r="J140">
            <v>26163.333333333336</v>
          </cell>
          <cell r="K140">
            <v>26163.333333333336</v>
          </cell>
          <cell r="L140">
            <v>26163.333333333336</v>
          </cell>
          <cell r="M140">
            <v>26163.333333333336</v>
          </cell>
          <cell r="N140">
            <v>26163.333333333336</v>
          </cell>
          <cell r="O140">
            <v>26163.333333333336</v>
          </cell>
          <cell r="P140">
            <v>26163.333333333336</v>
          </cell>
          <cell r="Q140">
            <v>26163.333333333336</v>
          </cell>
          <cell r="R140">
            <v>26163.333333333336</v>
          </cell>
        </row>
        <row r="141">
          <cell r="F141" t="str">
            <v>6-6015</v>
          </cell>
          <cell r="G141">
            <v>8333.3333333333339</v>
          </cell>
          <cell r="H141">
            <v>8333.3333333333339</v>
          </cell>
          <cell r="I141">
            <v>8333.3333333333339</v>
          </cell>
          <cell r="J141">
            <v>8333.3333333333339</v>
          </cell>
          <cell r="K141">
            <v>8333.3333333333339</v>
          </cell>
          <cell r="L141">
            <v>8333.3333333333339</v>
          </cell>
          <cell r="M141">
            <v>8333.3333333333339</v>
          </cell>
          <cell r="N141">
            <v>8333.3333333333339</v>
          </cell>
          <cell r="O141">
            <v>8333.3333333333339</v>
          </cell>
          <cell r="P141">
            <v>8333.3333333333339</v>
          </cell>
          <cell r="Q141">
            <v>8333.3333333333339</v>
          </cell>
          <cell r="R141">
            <v>8333.3333333333339</v>
          </cell>
        </row>
        <row r="142">
          <cell r="F142" t="str">
            <v>6-6016</v>
          </cell>
          <cell r="G142">
            <v>8333.3333333333339</v>
          </cell>
          <cell r="H142">
            <v>8333.3333333333339</v>
          </cell>
          <cell r="I142">
            <v>8333.3333333333339</v>
          </cell>
          <cell r="J142">
            <v>8333.3333333333339</v>
          </cell>
          <cell r="K142">
            <v>8333.3333333333339</v>
          </cell>
          <cell r="L142">
            <v>8333.3333333333339</v>
          </cell>
          <cell r="M142">
            <v>8333.3333333333339</v>
          </cell>
          <cell r="N142">
            <v>8333.3333333333339</v>
          </cell>
          <cell r="O142">
            <v>8333.3333333333339</v>
          </cell>
          <cell r="P142">
            <v>8333.3333333333339</v>
          </cell>
          <cell r="Q142">
            <v>8333.3333333333339</v>
          </cell>
          <cell r="R142">
            <v>8333.3333333333339</v>
          </cell>
        </row>
        <row r="143">
          <cell r="F143" t="str">
            <v>6-6017</v>
          </cell>
          <cell r="G143">
            <v>3333.3333333333335</v>
          </cell>
          <cell r="H143">
            <v>3333.3333333333335</v>
          </cell>
          <cell r="I143">
            <v>3333.3333333333335</v>
          </cell>
          <cell r="J143">
            <v>3333.3333333333335</v>
          </cell>
          <cell r="K143">
            <v>3333.3333333333335</v>
          </cell>
          <cell r="L143">
            <v>3333.3333333333335</v>
          </cell>
          <cell r="M143">
            <v>3333.3333333333335</v>
          </cell>
          <cell r="N143">
            <v>3333.3333333333335</v>
          </cell>
          <cell r="O143">
            <v>3333.3333333333335</v>
          </cell>
          <cell r="P143">
            <v>3333.3333333333335</v>
          </cell>
          <cell r="Q143">
            <v>3333.3333333333335</v>
          </cell>
          <cell r="R143">
            <v>3333.3333333333335</v>
          </cell>
        </row>
        <row r="144">
          <cell r="F144" t="str">
            <v>6-6030</v>
          </cell>
          <cell r="G144">
            <v>1666.6666666666667</v>
          </cell>
          <cell r="H144">
            <v>1666.6666666666667</v>
          </cell>
          <cell r="I144">
            <v>1666.6666666666667</v>
          </cell>
          <cell r="J144">
            <v>1666.6666666666667</v>
          </cell>
          <cell r="K144">
            <v>1666.6666666666667</v>
          </cell>
          <cell r="L144">
            <v>1666.6666666666667</v>
          </cell>
          <cell r="M144">
            <v>1666.6666666666667</v>
          </cell>
          <cell r="N144">
            <v>1666.6666666666667</v>
          </cell>
          <cell r="O144">
            <v>1666.6666666666667</v>
          </cell>
          <cell r="P144">
            <v>1666.6666666666667</v>
          </cell>
          <cell r="Q144">
            <v>1666.6666666666667</v>
          </cell>
          <cell r="R144">
            <v>1666.6666666666667</v>
          </cell>
        </row>
        <row r="145">
          <cell r="F145" t="str">
            <v>6-6060</v>
          </cell>
          <cell r="G145">
            <v>1696.6666666666665</v>
          </cell>
          <cell r="H145">
            <v>1696.6666666666665</v>
          </cell>
          <cell r="I145">
            <v>1696.6666666666665</v>
          </cell>
          <cell r="J145">
            <v>1696.6666666666665</v>
          </cell>
          <cell r="K145">
            <v>1696.6666666666665</v>
          </cell>
          <cell r="L145">
            <v>1696.6666666666665</v>
          </cell>
          <cell r="M145">
            <v>1696.6666666666665</v>
          </cell>
          <cell r="N145">
            <v>1696.6666666666665</v>
          </cell>
          <cell r="O145">
            <v>1696.6666666666665</v>
          </cell>
          <cell r="P145">
            <v>1696.6666666666665</v>
          </cell>
          <cell r="Q145">
            <v>1696.6666666666665</v>
          </cell>
          <cell r="R145">
            <v>1696.6666666666665</v>
          </cell>
        </row>
        <row r="146">
          <cell r="F146" t="e">
            <v>#N/A</v>
          </cell>
          <cell r="G146">
            <v>250</v>
          </cell>
          <cell r="H146">
            <v>250</v>
          </cell>
          <cell r="I146">
            <v>250</v>
          </cell>
          <cell r="J146">
            <v>250</v>
          </cell>
          <cell r="K146">
            <v>250</v>
          </cell>
          <cell r="L146">
            <v>250</v>
          </cell>
          <cell r="M146">
            <v>250</v>
          </cell>
          <cell r="N146">
            <v>250</v>
          </cell>
          <cell r="O146">
            <v>250</v>
          </cell>
          <cell r="P146">
            <v>250</v>
          </cell>
          <cell r="Q146">
            <v>250</v>
          </cell>
          <cell r="R146">
            <v>250</v>
          </cell>
        </row>
        <row r="147">
          <cell r="F147" t="e">
            <v>#N/A</v>
          </cell>
          <cell r="G147">
            <v>216.66666666666666</v>
          </cell>
          <cell r="H147">
            <v>216.66666666666666</v>
          </cell>
          <cell r="I147">
            <v>216.66666666666666</v>
          </cell>
          <cell r="J147">
            <v>216.66666666666666</v>
          </cell>
          <cell r="K147">
            <v>216.66666666666666</v>
          </cell>
          <cell r="L147">
            <v>216.66666666666666</v>
          </cell>
          <cell r="M147">
            <v>216.66666666666666</v>
          </cell>
          <cell r="N147">
            <v>216.66666666666666</v>
          </cell>
          <cell r="O147">
            <v>216.66666666666666</v>
          </cell>
          <cell r="P147">
            <v>216.66666666666666</v>
          </cell>
          <cell r="Q147">
            <v>216.66666666666666</v>
          </cell>
          <cell r="R147">
            <v>216.66666666666666</v>
          </cell>
        </row>
        <row r="148">
          <cell r="F148" t="e">
            <v>#N/A</v>
          </cell>
          <cell r="G148">
            <v>300</v>
          </cell>
          <cell r="H148">
            <v>300</v>
          </cell>
          <cell r="I148">
            <v>300</v>
          </cell>
          <cell r="J148">
            <v>300</v>
          </cell>
          <cell r="K148">
            <v>300</v>
          </cell>
          <cell r="L148">
            <v>300</v>
          </cell>
          <cell r="M148">
            <v>300</v>
          </cell>
          <cell r="N148">
            <v>300</v>
          </cell>
          <cell r="O148">
            <v>300</v>
          </cell>
          <cell r="P148">
            <v>300</v>
          </cell>
          <cell r="Q148">
            <v>300</v>
          </cell>
          <cell r="R148">
            <v>300</v>
          </cell>
        </row>
        <row r="149">
          <cell r="F149" t="e">
            <v>#N/A</v>
          </cell>
          <cell r="G149">
            <v>550</v>
          </cell>
          <cell r="H149">
            <v>550</v>
          </cell>
          <cell r="I149">
            <v>550</v>
          </cell>
          <cell r="J149">
            <v>550</v>
          </cell>
          <cell r="K149">
            <v>550</v>
          </cell>
          <cell r="L149">
            <v>550</v>
          </cell>
          <cell r="M149">
            <v>550</v>
          </cell>
          <cell r="N149">
            <v>550</v>
          </cell>
          <cell r="O149">
            <v>550</v>
          </cell>
          <cell r="P149">
            <v>550</v>
          </cell>
          <cell r="Q149">
            <v>550</v>
          </cell>
          <cell r="R149">
            <v>550</v>
          </cell>
        </row>
        <row r="150">
          <cell r="F150" t="e">
            <v>#N/A</v>
          </cell>
          <cell r="G150">
            <v>380</v>
          </cell>
          <cell r="H150">
            <v>380</v>
          </cell>
          <cell r="I150">
            <v>380</v>
          </cell>
          <cell r="J150">
            <v>380</v>
          </cell>
          <cell r="K150">
            <v>380</v>
          </cell>
          <cell r="L150">
            <v>380</v>
          </cell>
          <cell r="M150">
            <v>380</v>
          </cell>
          <cell r="N150">
            <v>380</v>
          </cell>
          <cell r="O150">
            <v>380</v>
          </cell>
          <cell r="P150">
            <v>380</v>
          </cell>
          <cell r="Q150">
            <v>380</v>
          </cell>
          <cell r="R150">
            <v>380</v>
          </cell>
        </row>
        <row r="151">
          <cell r="F151" t="str">
            <v>6-6070</v>
          </cell>
          <cell r="G151">
            <v>100</v>
          </cell>
          <cell r="H151">
            <v>100</v>
          </cell>
          <cell r="I151">
            <v>100</v>
          </cell>
          <cell r="J151">
            <v>100</v>
          </cell>
          <cell r="K151">
            <v>100</v>
          </cell>
          <cell r="L151">
            <v>100</v>
          </cell>
          <cell r="M151">
            <v>100</v>
          </cell>
          <cell r="N151">
            <v>100</v>
          </cell>
          <cell r="O151">
            <v>100</v>
          </cell>
          <cell r="P151">
            <v>100</v>
          </cell>
          <cell r="Q151">
            <v>100</v>
          </cell>
          <cell r="R151">
            <v>100</v>
          </cell>
        </row>
        <row r="152">
          <cell r="F152" t="e">
            <v>#N/A</v>
          </cell>
          <cell r="G152">
            <v>100</v>
          </cell>
          <cell r="H152">
            <v>100</v>
          </cell>
          <cell r="I152">
            <v>100</v>
          </cell>
          <cell r="J152">
            <v>100</v>
          </cell>
          <cell r="K152">
            <v>100</v>
          </cell>
          <cell r="L152">
            <v>100</v>
          </cell>
          <cell r="M152">
            <v>100</v>
          </cell>
          <cell r="N152">
            <v>100</v>
          </cell>
          <cell r="O152">
            <v>100</v>
          </cell>
          <cell r="P152">
            <v>100</v>
          </cell>
          <cell r="Q152">
            <v>100</v>
          </cell>
          <cell r="R152">
            <v>100</v>
          </cell>
        </row>
        <row r="153">
          <cell r="F153" t="str">
            <v>6-6090</v>
          </cell>
          <cell r="G153">
            <v>2700</v>
          </cell>
          <cell r="H153">
            <v>2700</v>
          </cell>
          <cell r="I153">
            <v>2700</v>
          </cell>
          <cell r="J153">
            <v>2700</v>
          </cell>
          <cell r="K153">
            <v>2700</v>
          </cell>
          <cell r="L153">
            <v>2700</v>
          </cell>
          <cell r="M153">
            <v>2700</v>
          </cell>
          <cell r="N153">
            <v>2700</v>
          </cell>
          <cell r="O153">
            <v>2700</v>
          </cell>
          <cell r="P153">
            <v>2700</v>
          </cell>
          <cell r="Q153">
            <v>2700</v>
          </cell>
          <cell r="R153">
            <v>2700</v>
          </cell>
        </row>
        <row r="154">
          <cell r="F154" t="e">
            <v>#N/A</v>
          </cell>
          <cell r="G154">
            <v>1900</v>
          </cell>
          <cell r="H154">
            <v>1900</v>
          </cell>
          <cell r="I154">
            <v>1900</v>
          </cell>
          <cell r="J154">
            <v>1900</v>
          </cell>
          <cell r="K154">
            <v>1900</v>
          </cell>
          <cell r="L154">
            <v>1900</v>
          </cell>
          <cell r="M154">
            <v>1900</v>
          </cell>
          <cell r="N154">
            <v>1900</v>
          </cell>
          <cell r="O154">
            <v>1900</v>
          </cell>
          <cell r="P154">
            <v>1900</v>
          </cell>
          <cell r="Q154">
            <v>1900</v>
          </cell>
          <cell r="R154">
            <v>1900</v>
          </cell>
        </row>
        <row r="155">
          <cell r="F155" t="e">
            <v>#N/A</v>
          </cell>
          <cell r="G155">
            <v>100</v>
          </cell>
          <cell r="H155">
            <v>100</v>
          </cell>
          <cell r="I155">
            <v>100</v>
          </cell>
          <cell r="J155">
            <v>100</v>
          </cell>
          <cell r="K155">
            <v>100</v>
          </cell>
          <cell r="L155">
            <v>100</v>
          </cell>
          <cell r="M155">
            <v>100</v>
          </cell>
          <cell r="N155">
            <v>100</v>
          </cell>
          <cell r="O155">
            <v>100</v>
          </cell>
          <cell r="P155">
            <v>100</v>
          </cell>
          <cell r="Q155">
            <v>100</v>
          </cell>
          <cell r="R155">
            <v>100</v>
          </cell>
        </row>
        <row r="156">
          <cell r="F156" t="e">
            <v>#N/A</v>
          </cell>
          <cell r="G156">
            <v>700</v>
          </cell>
          <cell r="H156">
            <v>700</v>
          </cell>
          <cell r="I156">
            <v>700</v>
          </cell>
          <cell r="J156">
            <v>700</v>
          </cell>
          <cell r="K156">
            <v>700</v>
          </cell>
          <cell r="L156">
            <v>700</v>
          </cell>
          <cell r="M156">
            <v>700</v>
          </cell>
          <cell r="N156">
            <v>700</v>
          </cell>
          <cell r="O156">
            <v>700</v>
          </cell>
          <cell r="P156">
            <v>700</v>
          </cell>
          <cell r="Q156">
            <v>700</v>
          </cell>
          <cell r="R156">
            <v>700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row>
        <row r="160">
          <cell r="F160">
            <v>0</v>
          </cell>
          <cell r="G160">
            <v>210632.57789330106</v>
          </cell>
          <cell r="H160">
            <v>219649.24789330104</v>
          </cell>
          <cell r="I160">
            <v>222617.57789330106</v>
          </cell>
          <cell r="J160">
            <v>213879.24789330104</v>
          </cell>
          <cell r="K160">
            <v>213857.57789330106</v>
          </cell>
          <cell r="L160">
            <v>226549.24789330104</v>
          </cell>
          <cell r="M160">
            <v>214817.57789330106</v>
          </cell>
          <cell r="N160">
            <v>215449.24789330104</v>
          </cell>
          <cell r="O160">
            <v>223432.57789330106</v>
          </cell>
          <cell r="P160">
            <v>216864.24789330104</v>
          </cell>
          <cell r="Q160">
            <v>218357.57789330106</v>
          </cell>
          <cell r="R160">
            <v>221499.24789330104</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row>
        <row r="162">
          <cell r="F162" t="str">
            <v>9-1999</v>
          </cell>
          <cell r="G162">
            <v>3638.1800000000003</v>
          </cell>
          <cell r="H162">
            <v>3430.24</v>
          </cell>
          <cell r="I162">
            <v>4630.8900000000003</v>
          </cell>
          <cell r="J162">
            <v>4390.09</v>
          </cell>
          <cell r="K162">
            <v>4151.79</v>
          </cell>
          <cell r="L162">
            <v>3911.9300000000003</v>
          </cell>
          <cell r="M162">
            <v>4234.9000000000005</v>
          </cell>
          <cell r="N162">
            <v>4447.2400000000007</v>
          </cell>
          <cell r="O162">
            <v>4175.7400000000007</v>
          </cell>
          <cell r="P162">
            <v>4372.4799999999996</v>
          </cell>
          <cell r="Q162">
            <v>4085.4300000000003</v>
          </cell>
          <cell r="R162">
            <v>4288.4299999999994</v>
          </cell>
        </row>
        <row r="163">
          <cell r="F163" t="e">
            <v>#N/A</v>
          </cell>
          <cell r="G163">
            <v>87.56</v>
          </cell>
          <cell r="H163">
            <v>79.09</v>
          </cell>
          <cell r="I163">
            <v>70.56</v>
          </cell>
          <cell r="J163">
            <v>61.97</v>
          </cell>
          <cell r="K163">
            <v>53.31</v>
          </cell>
          <cell r="L163">
            <v>44.59</v>
          </cell>
          <cell r="M163">
            <v>35.799999999999997</v>
          </cell>
          <cell r="N163">
            <v>26.95</v>
          </cell>
          <cell r="O163">
            <v>18.03</v>
          </cell>
          <cell r="P163">
            <v>9.0500000000000007</v>
          </cell>
          <cell r="Q163">
            <v>0</v>
          </cell>
          <cell r="R163">
            <v>0</v>
          </cell>
        </row>
        <row r="164">
          <cell r="F164" t="e">
            <v>#N/A</v>
          </cell>
          <cell r="G164">
            <v>205.64</v>
          </cell>
          <cell r="H164">
            <v>187.62</v>
          </cell>
          <cell r="I164">
            <v>169.46</v>
          </cell>
          <cell r="J164">
            <v>151.16999999999999</v>
          </cell>
          <cell r="K164">
            <v>132.75</v>
          </cell>
          <cell r="L164">
            <v>114.2</v>
          </cell>
          <cell r="M164">
            <v>95.51</v>
          </cell>
          <cell r="N164">
            <v>76.680000000000007</v>
          </cell>
          <cell r="O164">
            <v>57.72</v>
          </cell>
          <cell r="P164">
            <v>38.619999999999997</v>
          </cell>
          <cell r="Q164">
            <v>19.38</v>
          </cell>
          <cell r="R164">
            <v>0</v>
          </cell>
        </row>
        <row r="165">
          <cell r="F165" t="e">
            <v>#N/A</v>
          </cell>
          <cell r="G165">
            <v>84.91</v>
          </cell>
          <cell r="H165">
            <v>79.09</v>
          </cell>
          <cell r="I165">
            <v>73.23</v>
          </cell>
          <cell r="J165">
            <v>67.33</v>
          </cell>
          <cell r="K165">
            <v>61.4</v>
          </cell>
          <cell r="L165">
            <v>55.43</v>
          </cell>
          <cell r="M165">
            <v>49.42</v>
          </cell>
          <cell r="N165">
            <v>43.38</v>
          </cell>
          <cell r="O165">
            <v>37.29</v>
          </cell>
          <cell r="P165">
            <v>31.17</v>
          </cell>
          <cell r="Q165">
            <v>25.02</v>
          </cell>
          <cell r="R165">
            <v>18.82</v>
          </cell>
        </row>
        <row r="166">
          <cell r="F166" t="e">
            <v>#N/A</v>
          </cell>
          <cell r="G166">
            <v>150.03</v>
          </cell>
          <cell r="H166">
            <v>138.94999999999999</v>
          </cell>
          <cell r="I166">
            <v>127.8</v>
          </cell>
          <cell r="J166">
            <v>116.57</v>
          </cell>
          <cell r="K166">
            <v>105.27</v>
          </cell>
          <cell r="L166">
            <v>93.89</v>
          </cell>
          <cell r="M166">
            <v>82.43</v>
          </cell>
          <cell r="N166">
            <v>70.89</v>
          </cell>
          <cell r="O166">
            <v>59.28</v>
          </cell>
          <cell r="P166">
            <v>47.58</v>
          </cell>
          <cell r="Q166">
            <v>35.81</v>
          </cell>
          <cell r="R166">
            <v>23.95</v>
          </cell>
        </row>
        <row r="167">
          <cell r="F167" t="e">
            <v>#N/A</v>
          </cell>
          <cell r="G167">
            <v>716.04</v>
          </cell>
          <cell r="H167">
            <v>653.29</v>
          </cell>
          <cell r="I167">
            <v>590.09</v>
          </cell>
          <cell r="J167">
            <v>526.41999999999996</v>
          </cell>
          <cell r="K167">
            <v>462.28</v>
          </cell>
          <cell r="L167">
            <v>397.68</v>
          </cell>
          <cell r="M167">
            <v>332.6</v>
          </cell>
          <cell r="N167">
            <v>267.05</v>
          </cell>
          <cell r="O167">
            <v>201.01</v>
          </cell>
          <cell r="P167">
            <v>134.5</v>
          </cell>
          <cell r="Q167">
            <v>67.489999999999995</v>
          </cell>
          <cell r="R167">
            <v>0</v>
          </cell>
        </row>
        <row r="168">
          <cell r="F168" t="e">
            <v>#N/A</v>
          </cell>
          <cell r="G168">
            <v>0</v>
          </cell>
          <cell r="H168">
            <v>0</v>
          </cell>
          <cell r="I168">
            <v>234.99</v>
          </cell>
          <cell r="J168">
            <v>228.92</v>
          </cell>
          <cell r="K168">
            <v>222.81</v>
          </cell>
          <cell r="L168">
            <v>216.67</v>
          </cell>
          <cell r="M168">
            <v>210.49</v>
          </cell>
          <cell r="N168">
            <v>204.28</v>
          </cell>
          <cell r="O168">
            <v>198.03</v>
          </cell>
          <cell r="P168">
            <v>191.74</v>
          </cell>
          <cell r="Q168">
            <v>185.42</v>
          </cell>
          <cell r="R168">
            <v>179.06</v>
          </cell>
        </row>
        <row r="169">
          <cell r="F169" t="e">
            <v>#N/A</v>
          </cell>
          <cell r="G169">
            <v>0</v>
          </cell>
          <cell r="H169">
            <v>0</v>
          </cell>
          <cell r="I169">
            <v>0</v>
          </cell>
          <cell r="J169">
            <v>0</v>
          </cell>
          <cell r="K169">
            <v>0</v>
          </cell>
          <cell r="L169">
            <v>0</v>
          </cell>
          <cell r="M169">
            <v>0</v>
          </cell>
          <cell r="N169">
            <v>0</v>
          </cell>
          <cell r="O169">
            <v>0</v>
          </cell>
          <cell r="P169">
            <v>0</v>
          </cell>
          <cell r="Q169">
            <v>0</v>
          </cell>
          <cell r="R169">
            <v>0</v>
          </cell>
        </row>
        <row r="170">
          <cell r="F170" t="e">
            <v>#N/A</v>
          </cell>
          <cell r="G170">
            <v>0</v>
          </cell>
          <cell r="H170">
            <v>0</v>
          </cell>
          <cell r="I170">
            <v>0</v>
          </cell>
          <cell r="J170">
            <v>0</v>
          </cell>
          <cell r="K170">
            <v>0</v>
          </cell>
          <cell r="L170">
            <v>0</v>
          </cell>
          <cell r="M170">
            <v>0</v>
          </cell>
          <cell r="N170">
            <v>0</v>
          </cell>
          <cell r="O170">
            <v>0</v>
          </cell>
          <cell r="P170">
            <v>0</v>
          </cell>
          <cell r="Q170">
            <v>0</v>
          </cell>
          <cell r="R170">
            <v>0</v>
          </cell>
        </row>
        <row r="171">
          <cell r="F171" t="e">
            <v>#N/A</v>
          </cell>
          <cell r="G171">
            <v>0</v>
          </cell>
          <cell r="H171">
            <v>0</v>
          </cell>
          <cell r="I171">
            <v>0</v>
          </cell>
          <cell r="J171">
            <v>0</v>
          </cell>
          <cell r="K171">
            <v>0</v>
          </cell>
          <cell r="L171">
            <v>0</v>
          </cell>
          <cell r="M171">
            <v>0</v>
          </cell>
          <cell r="N171">
            <v>0</v>
          </cell>
          <cell r="O171">
            <v>0</v>
          </cell>
          <cell r="P171">
            <v>0</v>
          </cell>
          <cell r="Q171">
            <v>0</v>
          </cell>
          <cell r="R171">
            <v>0</v>
          </cell>
        </row>
        <row r="172">
          <cell r="F172" t="e">
            <v>#N/A</v>
          </cell>
          <cell r="G172">
            <v>0</v>
          </cell>
          <cell r="H172">
            <v>0</v>
          </cell>
          <cell r="I172">
            <v>0</v>
          </cell>
          <cell r="J172">
            <v>0</v>
          </cell>
          <cell r="K172">
            <v>0</v>
          </cell>
          <cell r="L172">
            <v>0</v>
          </cell>
          <cell r="M172">
            <v>0</v>
          </cell>
          <cell r="N172">
            <v>0</v>
          </cell>
          <cell r="O172">
            <v>0</v>
          </cell>
          <cell r="P172">
            <v>0</v>
          </cell>
          <cell r="Q172">
            <v>0</v>
          </cell>
          <cell r="R172">
            <v>0</v>
          </cell>
        </row>
        <row r="173">
          <cell r="F173" t="e">
            <v>#N/A</v>
          </cell>
          <cell r="G173">
            <v>0</v>
          </cell>
          <cell r="H173">
            <v>0</v>
          </cell>
          <cell r="I173">
            <v>234.99</v>
          </cell>
          <cell r="J173">
            <v>228.92</v>
          </cell>
          <cell r="K173">
            <v>222.81</v>
          </cell>
          <cell r="L173">
            <v>216.67</v>
          </cell>
          <cell r="M173">
            <v>210.49</v>
          </cell>
          <cell r="N173">
            <v>204.28</v>
          </cell>
          <cell r="O173">
            <v>198.03</v>
          </cell>
          <cell r="P173">
            <v>191.74</v>
          </cell>
          <cell r="Q173">
            <v>185.42</v>
          </cell>
          <cell r="R173">
            <v>179.06</v>
          </cell>
        </row>
        <row r="174">
          <cell r="F174" t="e">
            <v>#N/A</v>
          </cell>
          <cell r="G174">
            <v>0</v>
          </cell>
          <cell r="H174">
            <v>0</v>
          </cell>
          <cell r="I174">
            <v>234.99</v>
          </cell>
          <cell r="J174">
            <v>228.92</v>
          </cell>
          <cell r="K174">
            <v>222.81</v>
          </cell>
          <cell r="L174">
            <v>216.67</v>
          </cell>
          <cell r="M174">
            <v>210.49</v>
          </cell>
          <cell r="N174">
            <v>204.28</v>
          </cell>
          <cell r="O174">
            <v>198.03</v>
          </cell>
          <cell r="P174">
            <v>191.74</v>
          </cell>
          <cell r="Q174">
            <v>185.42</v>
          </cell>
          <cell r="R174">
            <v>179.06</v>
          </cell>
        </row>
        <row r="175">
          <cell r="F175" t="e">
            <v>#N/A</v>
          </cell>
          <cell r="G175">
            <v>0</v>
          </cell>
          <cell r="H175">
            <v>0</v>
          </cell>
          <cell r="I175">
            <v>0</v>
          </cell>
          <cell r="J175">
            <v>0</v>
          </cell>
          <cell r="K175">
            <v>0</v>
          </cell>
          <cell r="L175">
            <v>0</v>
          </cell>
          <cell r="M175">
            <v>0</v>
          </cell>
          <cell r="N175">
            <v>0</v>
          </cell>
          <cell r="O175">
            <v>0</v>
          </cell>
          <cell r="P175">
            <v>0</v>
          </cell>
          <cell r="Q175">
            <v>0</v>
          </cell>
          <cell r="R175">
            <v>0</v>
          </cell>
        </row>
        <row r="176">
          <cell r="F176" t="e">
            <v>#N/A</v>
          </cell>
          <cell r="G176">
            <v>0</v>
          </cell>
          <cell r="H176">
            <v>0</v>
          </cell>
          <cell r="I176">
            <v>234.99</v>
          </cell>
          <cell r="J176">
            <v>228.92</v>
          </cell>
          <cell r="K176">
            <v>222.81</v>
          </cell>
          <cell r="L176">
            <v>216.67</v>
          </cell>
          <cell r="M176">
            <v>210.49</v>
          </cell>
          <cell r="N176">
            <v>204.28</v>
          </cell>
          <cell r="O176">
            <v>198.03</v>
          </cell>
          <cell r="P176">
            <v>191.74</v>
          </cell>
          <cell r="Q176">
            <v>185.42</v>
          </cell>
          <cell r="R176">
            <v>179.06</v>
          </cell>
        </row>
        <row r="177">
          <cell r="F177" t="e">
            <v>#N/A</v>
          </cell>
          <cell r="G177">
            <v>12.51</v>
          </cell>
          <cell r="H177">
            <v>6.28</v>
          </cell>
          <cell r="I177">
            <v>0</v>
          </cell>
          <cell r="J177">
            <v>0</v>
          </cell>
          <cell r="K177">
            <v>0</v>
          </cell>
          <cell r="L177">
            <v>0</v>
          </cell>
          <cell r="M177">
            <v>0</v>
          </cell>
          <cell r="N177">
            <v>0</v>
          </cell>
          <cell r="O177">
            <v>0</v>
          </cell>
          <cell r="P177">
            <v>0</v>
          </cell>
          <cell r="Q177">
            <v>0</v>
          </cell>
          <cell r="R177">
            <v>0</v>
          </cell>
        </row>
        <row r="178">
          <cell r="F178" t="e">
            <v>#N/A</v>
          </cell>
          <cell r="G178">
            <v>61.82</v>
          </cell>
          <cell r="H178">
            <v>55.83</v>
          </cell>
          <cell r="I178">
            <v>49.8</v>
          </cell>
          <cell r="J178">
            <v>43.73</v>
          </cell>
          <cell r="K178">
            <v>37.61</v>
          </cell>
          <cell r="L178">
            <v>31.45</v>
          </cell>
          <cell r="M178">
            <v>25.25</v>
          </cell>
          <cell r="N178">
            <v>19</v>
          </cell>
          <cell r="O178">
            <v>12.71</v>
          </cell>
          <cell r="P178">
            <v>6.38</v>
          </cell>
          <cell r="Q178">
            <v>0</v>
          </cell>
          <cell r="R178">
            <v>0</v>
          </cell>
        </row>
        <row r="179">
          <cell r="F179" t="e">
            <v>#N/A</v>
          </cell>
          <cell r="G179">
            <v>61.82</v>
          </cell>
          <cell r="H179">
            <v>55.83</v>
          </cell>
          <cell r="I179">
            <v>49.8</v>
          </cell>
          <cell r="J179">
            <v>43.73</v>
          </cell>
          <cell r="K179">
            <v>37.61</v>
          </cell>
          <cell r="L179">
            <v>31.45</v>
          </cell>
          <cell r="M179">
            <v>25.25</v>
          </cell>
          <cell r="N179">
            <v>19</v>
          </cell>
          <cell r="O179">
            <v>12.71</v>
          </cell>
          <cell r="P179">
            <v>6.38</v>
          </cell>
          <cell r="Q179">
            <v>0</v>
          </cell>
          <cell r="R179">
            <v>0</v>
          </cell>
        </row>
        <row r="180">
          <cell r="F180" t="e">
            <v>#N/A</v>
          </cell>
          <cell r="G180">
            <v>11.97</v>
          </cell>
          <cell r="H180">
            <v>8.01</v>
          </cell>
          <cell r="I180">
            <v>4.0199999999999996</v>
          </cell>
          <cell r="J180">
            <v>0</v>
          </cell>
          <cell r="K180">
            <v>0</v>
          </cell>
          <cell r="L180">
            <v>0</v>
          </cell>
          <cell r="M180">
            <v>0</v>
          </cell>
          <cell r="N180">
            <v>0</v>
          </cell>
          <cell r="O180">
            <v>0</v>
          </cell>
          <cell r="P180">
            <v>0</v>
          </cell>
          <cell r="Q180">
            <v>0</v>
          </cell>
          <cell r="R180">
            <v>0</v>
          </cell>
        </row>
        <row r="181">
          <cell r="F181" t="e">
            <v>#N/A</v>
          </cell>
          <cell r="G181">
            <v>0</v>
          </cell>
          <cell r="H181">
            <v>0</v>
          </cell>
          <cell r="I181">
            <v>0</v>
          </cell>
          <cell r="J181">
            <v>0</v>
          </cell>
          <cell r="K181">
            <v>0</v>
          </cell>
          <cell r="L181">
            <v>0</v>
          </cell>
          <cell r="M181">
            <v>0</v>
          </cell>
          <cell r="N181">
            <v>0</v>
          </cell>
          <cell r="O181">
            <v>0</v>
          </cell>
          <cell r="P181">
            <v>0</v>
          </cell>
          <cell r="Q181">
            <v>0</v>
          </cell>
          <cell r="R181">
            <v>0</v>
          </cell>
        </row>
        <row r="182">
          <cell r="F182" t="e">
            <v>#N/A</v>
          </cell>
          <cell r="G182">
            <v>0</v>
          </cell>
          <cell r="H182">
            <v>0</v>
          </cell>
          <cell r="I182">
            <v>0</v>
          </cell>
          <cell r="J182">
            <v>0</v>
          </cell>
          <cell r="K182">
            <v>0</v>
          </cell>
          <cell r="L182">
            <v>0</v>
          </cell>
          <cell r="M182">
            <v>0</v>
          </cell>
          <cell r="N182">
            <v>0</v>
          </cell>
          <cell r="O182">
            <v>0</v>
          </cell>
          <cell r="P182">
            <v>0</v>
          </cell>
          <cell r="Q182">
            <v>0</v>
          </cell>
          <cell r="R182">
            <v>0</v>
          </cell>
        </row>
        <row r="183">
          <cell r="F183" t="e">
            <v>#N/A</v>
          </cell>
          <cell r="G183">
            <v>147.04</v>
          </cell>
          <cell r="H183">
            <v>140.1</v>
          </cell>
          <cell r="I183">
            <v>133.12</v>
          </cell>
          <cell r="J183">
            <v>126.09</v>
          </cell>
          <cell r="K183">
            <v>119.03</v>
          </cell>
          <cell r="L183">
            <v>111.92</v>
          </cell>
          <cell r="M183">
            <v>104.77</v>
          </cell>
          <cell r="N183">
            <v>97.57</v>
          </cell>
          <cell r="O183">
            <v>90.33</v>
          </cell>
          <cell r="P183">
            <v>83.05</v>
          </cell>
          <cell r="Q183">
            <v>75.72</v>
          </cell>
          <cell r="R183">
            <v>68.349999999999994</v>
          </cell>
        </row>
        <row r="184">
          <cell r="F184" t="e">
            <v>#N/A</v>
          </cell>
          <cell r="G184">
            <v>141.96</v>
          </cell>
          <cell r="H184">
            <v>135.27000000000001</v>
          </cell>
          <cell r="I184">
            <v>128.53</v>
          </cell>
          <cell r="J184">
            <v>121.75</v>
          </cell>
          <cell r="K184">
            <v>114.94</v>
          </cell>
          <cell r="L184">
            <v>108.08</v>
          </cell>
          <cell r="M184">
            <v>101.17</v>
          </cell>
          <cell r="N184">
            <v>94.23</v>
          </cell>
          <cell r="O184">
            <v>87.24</v>
          </cell>
          <cell r="P184">
            <v>80.209999999999994</v>
          </cell>
          <cell r="Q184">
            <v>73.14</v>
          </cell>
          <cell r="R184">
            <v>66.02</v>
          </cell>
        </row>
        <row r="185">
          <cell r="F185" t="e">
            <v>#N/A</v>
          </cell>
          <cell r="G185">
            <v>152.44</v>
          </cell>
          <cell r="H185">
            <v>145.25</v>
          </cell>
          <cell r="I185">
            <v>138.03</v>
          </cell>
          <cell r="J185">
            <v>130.75</v>
          </cell>
          <cell r="K185">
            <v>123.44</v>
          </cell>
          <cell r="L185">
            <v>116.07</v>
          </cell>
          <cell r="M185">
            <v>108.66</v>
          </cell>
          <cell r="N185">
            <v>101.21</v>
          </cell>
          <cell r="O185">
            <v>93.71</v>
          </cell>
          <cell r="P185">
            <v>86.16</v>
          </cell>
          <cell r="Q185">
            <v>78.569999999999993</v>
          </cell>
          <cell r="R185">
            <v>70.930000000000007</v>
          </cell>
        </row>
        <row r="186">
          <cell r="F186" t="e">
            <v>#N/A</v>
          </cell>
          <cell r="G186">
            <v>152.44</v>
          </cell>
          <cell r="H186">
            <v>145.25</v>
          </cell>
          <cell r="I186">
            <v>138.03</v>
          </cell>
          <cell r="J186">
            <v>130.75</v>
          </cell>
          <cell r="K186">
            <v>123.44</v>
          </cell>
          <cell r="L186">
            <v>116.07</v>
          </cell>
          <cell r="M186">
            <v>108.66</v>
          </cell>
          <cell r="N186">
            <v>101.21</v>
          </cell>
          <cell r="O186">
            <v>93.71</v>
          </cell>
          <cell r="P186">
            <v>86.16</v>
          </cell>
          <cell r="Q186">
            <v>78.569999999999993</v>
          </cell>
          <cell r="R186">
            <v>70.930000000000007</v>
          </cell>
        </row>
        <row r="187">
          <cell r="F187" t="e">
            <v>#N/A</v>
          </cell>
          <cell r="G187">
            <v>153.24</v>
          </cell>
          <cell r="H187">
            <v>146.69</v>
          </cell>
          <cell r="I187">
            <v>140.11000000000001</v>
          </cell>
          <cell r="J187">
            <v>133.47999999999999</v>
          </cell>
          <cell r="K187">
            <v>126.82</v>
          </cell>
          <cell r="L187">
            <v>120.11</v>
          </cell>
          <cell r="M187">
            <v>113.37</v>
          </cell>
          <cell r="N187">
            <v>106.59</v>
          </cell>
          <cell r="O187">
            <v>99.77</v>
          </cell>
          <cell r="P187">
            <v>92.91</v>
          </cell>
          <cell r="Q187">
            <v>86.01</v>
          </cell>
          <cell r="R187">
            <v>79.069999999999993</v>
          </cell>
        </row>
        <row r="188">
          <cell r="F188" t="e">
            <v>#N/A</v>
          </cell>
          <cell r="G188">
            <v>214.86</v>
          </cell>
          <cell r="H188">
            <v>207.7</v>
          </cell>
          <cell r="I188">
            <v>200.51</v>
          </cell>
          <cell r="J188">
            <v>193.29</v>
          </cell>
          <cell r="K188">
            <v>186.02</v>
          </cell>
          <cell r="L188">
            <v>178.72</v>
          </cell>
          <cell r="M188">
            <v>171.38</v>
          </cell>
          <cell r="N188">
            <v>164.01</v>
          </cell>
          <cell r="O188">
            <v>156.59</v>
          </cell>
          <cell r="P188">
            <v>149.13999999999999</v>
          </cell>
          <cell r="Q188">
            <v>141.65</v>
          </cell>
          <cell r="R188">
            <v>134.12</v>
          </cell>
        </row>
        <row r="189">
          <cell r="F189" t="e">
            <v>#N/A</v>
          </cell>
          <cell r="G189">
            <v>489.94</v>
          </cell>
          <cell r="H189">
            <v>474.82</v>
          </cell>
          <cell r="I189">
            <v>459.61</v>
          </cell>
          <cell r="J189">
            <v>444.33</v>
          </cell>
          <cell r="K189">
            <v>428.97</v>
          </cell>
          <cell r="L189">
            <v>413.52</v>
          </cell>
          <cell r="M189">
            <v>398</v>
          </cell>
          <cell r="N189">
            <v>382.4</v>
          </cell>
          <cell r="O189">
            <v>366.71</v>
          </cell>
          <cell r="P189">
            <v>350.94</v>
          </cell>
          <cell r="Q189">
            <v>335.09</v>
          </cell>
          <cell r="R189">
            <v>319.14999999999998</v>
          </cell>
        </row>
        <row r="190">
          <cell r="F190" t="e">
            <v>#N/A</v>
          </cell>
          <cell r="G190">
            <v>167.3</v>
          </cell>
          <cell r="H190">
            <v>163.13999999999999</v>
          </cell>
          <cell r="I190">
            <v>158.96</v>
          </cell>
          <cell r="J190">
            <v>154.75</v>
          </cell>
          <cell r="K190">
            <v>150.51</v>
          </cell>
          <cell r="L190">
            <v>146.24</v>
          </cell>
          <cell r="M190">
            <v>141.94999999999999</v>
          </cell>
          <cell r="N190">
            <v>137.63</v>
          </cell>
          <cell r="O190">
            <v>133.28</v>
          </cell>
          <cell r="P190">
            <v>128.9</v>
          </cell>
          <cell r="Q190">
            <v>124.5</v>
          </cell>
          <cell r="R190">
            <v>120.06</v>
          </cell>
        </row>
        <row r="191">
          <cell r="F191" t="e">
            <v>#N/A</v>
          </cell>
          <cell r="G191">
            <v>136.72</v>
          </cell>
          <cell r="H191">
            <v>133.21</v>
          </cell>
          <cell r="I191">
            <v>129.68</v>
          </cell>
          <cell r="J191">
            <v>126.13</v>
          </cell>
          <cell r="K191">
            <v>122.56</v>
          </cell>
          <cell r="L191">
            <v>118.97</v>
          </cell>
          <cell r="M191">
            <v>115.36</v>
          </cell>
          <cell r="N191">
            <v>111.73</v>
          </cell>
          <cell r="O191">
            <v>108.08</v>
          </cell>
          <cell r="P191">
            <v>104.4</v>
          </cell>
          <cell r="Q191">
            <v>100.71</v>
          </cell>
          <cell r="R191">
            <v>97</v>
          </cell>
        </row>
        <row r="192">
          <cell r="F192" t="e">
            <v>#N/A</v>
          </cell>
          <cell r="G192">
            <v>0</v>
          </cell>
          <cell r="H192">
            <v>0</v>
          </cell>
          <cell r="I192">
            <v>234.99</v>
          </cell>
          <cell r="J192">
            <v>228.92</v>
          </cell>
          <cell r="K192">
            <v>222.81</v>
          </cell>
          <cell r="L192">
            <v>216.67</v>
          </cell>
          <cell r="M192">
            <v>210.49</v>
          </cell>
          <cell r="N192">
            <v>204.28</v>
          </cell>
          <cell r="O192">
            <v>198.03</v>
          </cell>
          <cell r="P192">
            <v>191.74</v>
          </cell>
          <cell r="Q192">
            <v>185.42</v>
          </cell>
          <cell r="R192">
            <v>179.06</v>
          </cell>
        </row>
        <row r="193">
          <cell r="F193" t="e">
            <v>#N/A</v>
          </cell>
          <cell r="G193">
            <v>0</v>
          </cell>
          <cell r="H193">
            <v>0</v>
          </cell>
          <cell r="I193">
            <v>234.99</v>
          </cell>
          <cell r="J193">
            <v>228.92</v>
          </cell>
          <cell r="K193">
            <v>222.81</v>
          </cell>
          <cell r="L193">
            <v>216.67</v>
          </cell>
          <cell r="M193">
            <v>210.49</v>
          </cell>
          <cell r="N193">
            <v>204.28</v>
          </cell>
          <cell r="O193">
            <v>198.03</v>
          </cell>
          <cell r="P193">
            <v>191.74</v>
          </cell>
          <cell r="Q193">
            <v>185.42</v>
          </cell>
          <cell r="R193">
            <v>179.06</v>
          </cell>
        </row>
        <row r="194">
          <cell r="F194" t="e">
            <v>#N/A</v>
          </cell>
          <cell r="G194">
            <v>0</v>
          </cell>
          <cell r="H194">
            <v>0</v>
          </cell>
          <cell r="I194">
            <v>0</v>
          </cell>
          <cell r="J194">
            <v>0</v>
          </cell>
          <cell r="K194">
            <v>0</v>
          </cell>
          <cell r="L194">
            <v>0</v>
          </cell>
          <cell r="M194">
            <v>0</v>
          </cell>
          <cell r="N194">
            <v>234.99</v>
          </cell>
          <cell r="O194">
            <v>228.92</v>
          </cell>
          <cell r="P194">
            <v>222.81</v>
          </cell>
          <cell r="Q194">
            <v>216.67</v>
          </cell>
          <cell r="R194">
            <v>210.49</v>
          </cell>
        </row>
        <row r="195">
          <cell r="F195" t="e">
            <v>#N/A</v>
          </cell>
          <cell r="G195">
            <v>0</v>
          </cell>
          <cell r="H195">
            <v>0</v>
          </cell>
          <cell r="I195">
            <v>0</v>
          </cell>
          <cell r="J195">
            <v>0</v>
          </cell>
          <cell r="K195">
            <v>0</v>
          </cell>
          <cell r="L195">
            <v>0</v>
          </cell>
          <cell r="M195">
            <v>0</v>
          </cell>
          <cell r="N195">
            <v>234.99</v>
          </cell>
          <cell r="O195">
            <v>228.92</v>
          </cell>
          <cell r="P195">
            <v>222.81</v>
          </cell>
          <cell r="Q195">
            <v>216.67</v>
          </cell>
          <cell r="R195">
            <v>210.49</v>
          </cell>
        </row>
        <row r="196">
          <cell r="F196" t="e">
            <v>#N/A</v>
          </cell>
          <cell r="G196">
            <v>0</v>
          </cell>
          <cell r="H196">
            <v>0</v>
          </cell>
          <cell r="I196">
            <v>0</v>
          </cell>
          <cell r="J196">
            <v>0</v>
          </cell>
          <cell r="K196">
            <v>0</v>
          </cell>
          <cell r="L196">
            <v>0</v>
          </cell>
          <cell r="M196">
            <v>0</v>
          </cell>
          <cell r="N196">
            <v>0</v>
          </cell>
          <cell r="O196">
            <v>0</v>
          </cell>
          <cell r="P196">
            <v>234.99</v>
          </cell>
          <cell r="Q196">
            <v>228.92</v>
          </cell>
          <cell r="R196">
            <v>222.81</v>
          </cell>
        </row>
        <row r="197">
          <cell r="F197" t="e">
            <v>#N/A</v>
          </cell>
          <cell r="G197">
            <v>0</v>
          </cell>
          <cell r="H197">
            <v>0</v>
          </cell>
          <cell r="I197">
            <v>0</v>
          </cell>
          <cell r="J197">
            <v>0</v>
          </cell>
          <cell r="K197">
            <v>0</v>
          </cell>
          <cell r="L197">
            <v>0</v>
          </cell>
          <cell r="M197">
            <v>0</v>
          </cell>
          <cell r="N197">
            <v>0</v>
          </cell>
          <cell r="O197">
            <v>0</v>
          </cell>
          <cell r="P197">
            <v>234.99</v>
          </cell>
          <cell r="Q197">
            <v>228.92</v>
          </cell>
          <cell r="R197">
            <v>222.81</v>
          </cell>
        </row>
        <row r="198">
          <cell r="F198" t="e">
            <v>#N/A</v>
          </cell>
          <cell r="G198">
            <v>0</v>
          </cell>
          <cell r="H198">
            <v>0</v>
          </cell>
          <cell r="I198">
            <v>0</v>
          </cell>
          <cell r="J198">
            <v>0</v>
          </cell>
          <cell r="K198">
            <v>0</v>
          </cell>
          <cell r="L198">
            <v>0</v>
          </cell>
          <cell r="M198">
            <v>0</v>
          </cell>
          <cell r="N198">
            <v>0</v>
          </cell>
          <cell r="O198">
            <v>0</v>
          </cell>
          <cell r="P198">
            <v>0</v>
          </cell>
          <cell r="Q198">
            <v>0</v>
          </cell>
          <cell r="R198">
            <v>234.99</v>
          </cell>
        </row>
        <row r="199">
          <cell r="F199" t="e">
            <v>#N/A</v>
          </cell>
          <cell r="G199">
            <v>0</v>
          </cell>
          <cell r="H199">
            <v>0</v>
          </cell>
          <cell r="I199">
            <v>0</v>
          </cell>
          <cell r="J199">
            <v>0</v>
          </cell>
          <cell r="K199">
            <v>0</v>
          </cell>
          <cell r="L199">
            <v>0</v>
          </cell>
          <cell r="M199">
            <v>0</v>
          </cell>
          <cell r="N199">
            <v>0</v>
          </cell>
          <cell r="O199">
            <v>0</v>
          </cell>
          <cell r="P199">
            <v>0</v>
          </cell>
          <cell r="Q199">
            <v>0</v>
          </cell>
          <cell r="R199">
            <v>234.99</v>
          </cell>
        </row>
        <row r="200">
          <cell r="F200" t="e">
            <v>#N/A</v>
          </cell>
          <cell r="G200">
            <v>0</v>
          </cell>
          <cell r="H200">
            <v>0</v>
          </cell>
          <cell r="I200">
            <v>0</v>
          </cell>
          <cell r="J200">
            <v>0</v>
          </cell>
          <cell r="K200">
            <v>0</v>
          </cell>
          <cell r="L200">
            <v>0</v>
          </cell>
          <cell r="M200">
            <v>564.38</v>
          </cell>
          <cell r="N200">
            <v>549.65</v>
          </cell>
          <cell r="O200">
            <v>534.84</v>
          </cell>
          <cell r="P200">
            <v>519.95000000000005</v>
          </cell>
          <cell r="Q200">
            <v>504.98</v>
          </cell>
          <cell r="R200">
            <v>489.94</v>
          </cell>
        </row>
        <row r="201">
          <cell r="F201" t="e">
            <v>#N/A</v>
          </cell>
          <cell r="G201">
            <v>489.94</v>
          </cell>
          <cell r="H201">
            <v>474.82</v>
          </cell>
          <cell r="I201">
            <v>459.61</v>
          </cell>
          <cell r="J201">
            <v>444.33</v>
          </cell>
          <cell r="K201">
            <v>428.97</v>
          </cell>
          <cell r="L201">
            <v>413.52</v>
          </cell>
          <cell r="M201">
            <v>398</v>
          </cell>
          <cell r="N201">
            <v>382.4</v>
          </cell>
          <cell r="O201">
            <v>366.71</v>
          </cell>
          <cell r="P201">
            <v>350.94</v>
          </cell>
          <cell r="Q201">
            <v>335.09</v>
          </cell>
          <cell r="R201">
            <v>319.14999999999998</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row>
        <row r="203">
          <cell r="F203" t="str">
            <v>9-2500</v>
          </cell>
          <cell r="G203">
            <v>30000</v>
          </cell>
          <cell r="H203">
            <v>30000</v>
          </cell>
          <cell r="I203">
            <v>30000</v>
          </cell>
          <cell r="J203">
            <v>30000</v>
          </cell>
          <cell r="K203">
            <v>30000</v>
          </cell>
          <cell r="L203">
            <v>30000</v>
          </cell>
          <cell r="M203">
            <v>30000</v>
          </cell>
          <cell r="N203">
            <v>30000</v>
          </cell>
          <cell r="O203">
            <v>30000</v>
          </cell>
          <cell r="P203">
            <v>30000</v>
          </cell>
          <cell r="Q203">
            <v>30000</v>
          </cell>
          <cell r="R203">
            <v>30000</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row>
        <row r="205">
          <cell r="F205" t="str">
            <v>8-1000</v>
          </cell>
          <cell r="G205">
            <v>500</v>
          </cell>
          <cell r="H205">
            <v>500</v>
          </cell>
          <cell r="I205">
            <v>500</v>
          </cell>
          <cell r="J205">
            <v>500</v>
          </cell>
          <cell r="K205">
            <v>500</v>
          </cell>
          <cell r="L205">
            <v>500</v>
          </cell>
          <cell r="M205">
            <v>500</v>
          </cell>
          <cell r="N205">
            <v>500</v>
          </cell>
          <cell r="O205">
            <v>500</v>
          </cell>
          <cell r="P205">
            <v>500</v>
          </cell>
          <cell r="Q205">
            <v>500</v>
          </cell>
          <cell r="R205">
            <v>500</v>
          </cell>
        </row>
        <row r="206">
          <cell r="F206" t="str">
            <v>8-1060</v>
          </cell>
          <cell r="G206">
            <v>0</v>
          </cell>
          <cell r="H206">
            <v>0</v>
          </cell>
          <cell r="I206">
            <v>1800</v>
          </cell>
          <cell r="J206">
            <v>0</v>
          </cell>
          <cell r="K206">
            <v>0</v>
          </cell>
          <cell r="L206">
            <v>1800</v>
          </cell>
          <cell r="M206">
            <v>0</v>
          </cell>
          <cell r="N206">
            <v>0</v>
          </cell>
          <cell r="O206">
            <v>1800</v>
          </cell>
          <cell r="P206">
            <v>0</v>
          </cell>
          <cell r="Q206">
            <v>0</v>
          </cell>
          <cell r="R206">
            <v>1800</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 of Auckland TEU"/>
      <sheetName val="Vehicles"/>
      <sheetName val="Fares"/>
      <sheetName val="Safety Incidents"/>
      <sheetName val="Satisfaction"/>
      <sheetName val="Pedestrian counts"/>
      <sheetName val="Travel plans"/>
      <sheetName val="Travel Times"/>
      <sheetName val="STE"/>
      <sheetName val="10-Report - Active &amp; safety SOI"/>
      <sheetName val="11-Customer Contact"/>
      <sheetName val="7 Report - Transport network"/>
      <sheetName val="Report - Capacity &amp; Util"/>
      <sheetName val="8 -Monitor SOI PT"/>
      <sheetName val="Arterial productivity"/>
      <sheetName val="F&amp;S crashes"/>
      <sheetName val="CRM response times"/>
      <sheetName val="Arterial Road Productivity"/>
      <sheetName val="Satisfaction Scores"/>
      <sheetName val="PT punctuality new"/>
      <sheetName val="Cycleway development"/>
      <sheetName val="Cycle counts"/>
      <sheetName val=" Farebox recovery"/>
      <sheetName val="Parking"/>
      <sheetName val="DSI - for use"/>
      <sheetName val="3. DIA measure"/>
      <sheetName val="PT patronage new"/>
      <sheetName val="HOP Card Use"/>
      <sheetName val="OW Permits"/>
      <sheetName val="HPMV Permits"/>
      <sheetName val="CAR Applications"/>
      <sheetName val="call centre &amp; website"/>
      <sheetName val="Transport Indicators"/>
      <sheetName val="PT patronage (long term)"/>
      <sheetName val="Monthly Indicators Report"/>
      <sheetName val="1 Report - Ecomomic"/>
      <sheetName val="2 Report - Fuel + PT Fares"/>
      <sheetName val="4 - Key Demand Indicators"/>
      <sheetName val="3 Prices and AT HOP Card"/>
      <sheetName val="ANZ data"/>
      <sheetName val="ANZ Truckometer"/>
      <sheetName val="Consents"/>
      <sheetName val="Fuel price &amp; sales"/>
      <sheetName val="State Highway traffic"/>
      <sheetName val="Employment"/>
      <sheetName val="Auckland Car registrations"/>
      <sheetName val="Air pass"/>
      <sheetName val="Quarterly Indicators Report"/>
      <sheetName val="9-Report - Transport Cho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ow r="48">
          <cell r="B48">
            <v>33858</v>
          </cell>
          <cell r="S48">
            <v>27020</v>
          </cell>
          <cell r="X48">
            <v>14555</v>
          </cell>
        </row>
        <row r="49">
          <cell r="B49">
            <v>30726</v>
          </cell>
          <cell r="S49">
            <v>23942</v>
          </cell>
          <cell r="X49">
            <v>12536</v>
          </cell>
        </row>
        <row r="50">
          <cell r="B50">
            <v>28494</v>
          </cell>
          <cell r="S50">
            <v>24147</v>
          </cell>
          <cell r="X50">
            <v>11061</v>
          </cell>
        </row>
        <row r="51">
          <cell r="B51">
            <v>30753</v>
          </cell>
          <cell r="S51">
            <v>24613</v>
          </cell>
          <cell r="X51">
            <v>11062</v>
          </cell>
        </row>
        <row r="52">
          <cell r="B52">
            <v>28754</v>
          </cell>
          <cell r="S52">
            <v>23328</v>
          </cell>
          <cell r="X52">
            <v>9016</v>
          </cell>
        </row>
        <row r="53">
          <cell r="B53">
            <v>32817</v>
          </cell>
          <cell r="S53">
            <v>20871</v>
          </cell>
          <cell r="X53">
            <v>7248</v>
          </cell>
        </row>
        <row r="54">
          <cell r="B54">
            <v>32522</v>
          </cell>
          <cell r="S54">
            <v>21284</v>
          </cell>
          <cell r="X54">
            <v>9283</v>
          </cell>
        </row>
        <row r="55">
          <cell r="B55">
            <v>30437</v>
          </cell>
          <cell r="S55">
            <v>23131</v>
          </cell>
          <cell r="X55">
            <v>12519</v>
          </cell>
        </row>
        <row r="56">
          <cell r="B56">
            <v>33802</v>
          </cell>
          <cell r="S56">
            <v>27538</v>
          </cell>
          <cell r="X56">
            <v>12413</v>
          </cell>
        </row>
        <row r="57">
          <cell r="B57">
            <v>29871</v>
          </cell>
          <cell r="S57">
            <v>22075</v>
          </cell>
          <cell r="X57">
            <v>10073</v>
          </cell>
        </row>
        <row r="58">
          <cell r="B58">
            <v>27371</v>
          </cell>
          <cell r="S58">
            <v>24150</v>
          </cell>
          <cell r="X58">
            <v>11124</v>
          </cell>
        </row>
        <row r="59">
          <cell r="B59">
            <v>26410</v>
          </cell>
          <cell r="S59">
            <v>24371</v>
          </cell>
          <cell r="X59">
            <v>10214</v>
          </cell>
        </row>
        <row r="60">
          <cell r="B60">
            <v>26351</v>
          </cell>
          <cell r="S60">
            <v>23537</v>
          </cell>
          <cell r="X60">
            <v>9735</v>
          </cell>
        </row>
        <row r="61">
          <cell r="B61">
            <v>24019</v>
          </cell>
          <cell r="S61">
            <v>23362</v>
          </cell>
          <cell r="X61">
            <v>9971</v>
          </cell>
        </row>
      </sheetData>
      <sheetData sheetId="32" refreshError="1"/>
      <sheetData sheetId="33">
        <row r="2">
          <cell r="C2" t="str">
            <v>Bus</v>
          </cell>
        </row>
      </sheetData>
      <sheetData sheetId="34" refreshError="1"/>
      <sheetData sheetId="35" refreshError="1"/>
      <sheetData sheetId="36" refreshError="1"/>
      <sheetData sheetId="37" refreshError="1"/>
      <sheetData sheetId="38" refreshError="1"/>
      <sheetData sheetId="39" refreshError="1"/>
      <sheetData sheetId="40">
        <row r="167">
          <cell r="A167">
            <v>42186</v>
          </cell>
          <cell r="B167">
            <v>1352</v>
          </cell>
          <cell r="C167">
            <v>1141</v>
          </cell>
        </row>
        <row r="168">
          <cell r="A168">
            <v>42217</v>
          </cell>
        </row>
        <row r="169">
          <cell r="A169">
            <v>42248</v>
          </cell>
        </row>
        <row r="170">
          <cell r="A170">
            <v>42278</v>
          </cell>
        </row>
        <row r="171">
          <cell r="A171">
            <v>42309</v>
          </cell>
        </row>
        <row r="172">
          <cell r="A172">
            <v>42339</v>
          </cell>
        </row>
        <row r="173">
          <cell r="A173">
            <v>42370</v>
          </cell>
        </row>
        <row r="174">
          <cell r="A174">
            <v>42401</v>
          </cell>
        </row>
        <row r="175">
          <cell r="A175">
            <v>42430</v>
          </cell>
        </row>
        <row r="176">
          <cell r="A176">
            <v>42461</v>
          </cell>
        </row>
        <row r="177">
          <cell r="A177">
            <v>42491</v>
          </cell>
        </row>
        <row r="178">
          <cell r="A178">
            <v>42522</v>
          </cell>
        </row>
      </sheetData>
      <sheetData sheetId="41" refreshError="1"/>
      <sheetData sheetId="42" refreshError="1"/>
      <sheetData sheetId="43">
        <row r="101">
          <cell r="A101">
            <v>42217</v>
          </cell>
        </row>
        <row r="102">
          <cell r="A102">
            <v>42248</v>
          </cell>
        </row>
        <row r="103">
          <cell r="A103">
            <v>42278</v>
          </cell>
        </row>
        <row r="104">
          <cell r="A104">
            <v>42309</v>
          </cell>
        </row>
        <row r="105">
          <cell r="A105">
            <v>42339</v>
          </cell>
        </row>
        <row r="106">
          <cell r="A106">
            <v>42370</v>
          </cell>
        </row>
        <row r="107">
          <cell r="A107">
            <v>42401</v>
          </cell>
        </row>
        <row r="108">
          <cell r="A108">
            <v>42430</v>
          </cell>
        </row>
        <row r="109">
          <cell r="A109">
            <v>42461</v>
          </cell>
        </row>
        <row r="110">
          <cell r="A110">
            <v>42491</v>
          </cell>
        </row>
        <row r="111">
          <cell r="A111">
            <v>42522</v>
          </cell>
        </row>
      </sheetData>
      <sheetData sheetId="44" refreshError="1"/>
      <sheetData sheetId="45" refreshError="1"/>
      <sheetData sheetId="46" refreshError="1"/>
      <sheetData sheetId="47" refreshError="1"/>
      <sheetData sheetId="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General Input"/>
      <sheetName val="P&amp;L"/>
      <sheetName val=" Bal_Sheet"/>
      <sheetName val="Cashflow"/>
      <sheetName val="Analysis"/>
      <sheetName val="Fixed_Assets_Rec"/>
      <sheetName val="TAXES_Rec"/>
      <sheetName val="Debtors_Rec"/>
      <sheetName val="Creditors_Rec"/>
      <sheetName val="Loan_Recs"/>
      <sheetName val="Dividend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amp; Loss"/>
      <sheetName val="Balance Sheet"/>
      <sheetName val="Cash Flow"/>
      <sheetName val="Reconciliation - Debtors"/>
      <sheetName val="Reconciliation - Creditors"/>
      <sheetName val="Reconciliation - Other"/>
      <sheetName val="Sheet1"/>
      <sheetName val="Revenue by Cons"/>
      <sheetName val="Income General"/>
      <sheetName val="COGS"/>
      <sheetName val="Accounting"/>
      <sheetName val="General Expenses Other"/>
      <sheetName val="Bank Fees"/>
      <sheetName val="Catering"/>
      <sheetName val="Client meetings"/>
      <sheetName val="Conf &amp; Travel"/>
      <sheetName val="Entertainment"/>
      <sheetName val="Insurance"/>
      <sheetName val="Internet Network."/>
      <sheetName val="IT Support"/>
      <sheetName val="Mktg &amp; Prom"/>
      <sheetName val="Memberships"/>
      <sheetName val="MVehicles"/>
      <sheetName val="Occupancy"/>
      <sheetName val="Office Misc."/>
      <sheetName val="Parking Tolls"/>
      <sheetName val="Postage Courier"/>
      <sheetName val="Employment Exp 1"/>
      <sheetName val="Employment Exp 2"/>
      <sheetName val="Staff Amenity"/>
      <sheetName val="Stationery"/>
      <sheetName val="Subscriptions"/>
      <sheetName val="Telephone"/>
      <sheetName val="Train &amp; develop"/>
      <sheetName val="Other IncExp"/>
      <sheetName val="2013 Feed Sheet"/>
      <sheetName val="Input Sheet"/>
    </sheetNames>
    <sheetDataSet>
      <sheetData sheetId="0"/>
      <sheetData sheetId="1"/>
      <sheetData sheetId="2"/>
      <sheetData sheetId="3"/>
      <sheetData sheetId="4"/>
      <sheetData sheetId="5"/>
      <sheetData sheetId="6">
        <row r="1">
          <cell r="B1" t="str">
            <v>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C5">
            <v>0.2</v>
          </cell>
        </row>
        <row r="6">
          <cell r="C6">
            <v>5.45E-2</v>
          </cell>
        </row>
        <row r="8">
          <cell r="C8">
            <v>0.2</v>
          </cell>
        </row>
        <row r="9">
          <cell r="C9">
            <v>0.2</v>
          </cell>
        </row>
        <row r="10">
          <cell r="C10">
            <v>0.2</v>
          </cell>
        </row>
        <row r="11">
          <cell r="C11">
            <v>0.4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_List"/>
      <sheetName val="Standout from MSM"/>
      <sheetName val="Chart and Table"/>
      <sheetName val="Standout_Data"/>
    </sheetNames>
    <sheetDataSet>
      <sheetData sheetId="0"/>
      <sheetData sheetId="1"/>
      <sheetData sheetId="2"/>
      <sheetData sheetId="3">
        <row r="7">
          <cell r="D7" t="str">
            <v>============================================</v>
          </cell>
          <cell r="E7"/>
          <cell r="F7"/>
          <cell r="G7" t="str">
            <v>============================================</v>
          </cell>
          <cell r="H7"/>
          <cell r="I7"/>
          <cell r="J7" t="str">
            <v>============================================</v>
          </cell>
          <cell r="K7"/>
          <cell r="L7"/>
          <cell r="M7" t="str">
            <v>============================================</v>
          </cell>
          <cell r="N7"/>
          <cell r="O7"/>
          <cell r="P7" t="str">
            <v>============================================</v>
          </cell>
          <cell r="Q7"/>
          <cell r="R7"/>
          <cell r="S7" t="str">
            <v>============================================</v>
          </cell>
          <cell r="T7"/>
          <cell r="U7"/>
          <cell r="V7" t="str">
            <v>============================================</v>
          </cell>
          <cell r="W7" t="str">
            <v>============================================</v>
          </cell>
          <cell r="X7"/>
          <cell r="Y7" t="str">
            <v>============================================</v>
          </cell>
          <cell r="Z7"/>
          <cell r="AA7"/>
          <cell r="AB7" t="str">
            <v>============================================</v>
          </cell>
          <cell r="AC7"/>
          <cell r="AD7"/>
          <cell r="AE7" t="str">
            <v>============================================</v>
          </cell>
          <cell r="AF7" t="str">
            <v>============================================</v>
          </cell>
          <cell r="AG7"/>
          <cell r="AH7" t="str">
            <v>============================================</v>
          </cell>
          <cell r="AI7" t="str">
            <v>============================================</v>
          </cell>
          <cell r="AJ7"/>
          <cell r="AK7" t="str">
            <v>============================================</v>
          </cell>
          <cell r="AL7" t="str">
            <v>============================================</v>
          </cell>
          <cell r="AM7"/>
          <cell r="AN7" t="str">
            <v>============================================</v>
          </cell>
          <cell r="AO7" t="str">
            <v>============================================</v>
          </cell>
          <cell r="AP7"/>
          <cell r="AQ7" t="str">
            <v>============================================</v>
          </cell>
          <cell r="AR7"/>
          <cell r="AS7"/>
          <cell r="AT7" t="str">
            <v>============================================</v>
          </cell>
          <cell r="AU7"/>
          <cell r="AV7"/>
          <cell r="AW7" t="str">
            <v>============================================</v>
          </cell>
          <cell r="AZ7" t="str">
            <v>============================================</v>
          </cell>
          <cell r="BA7" t="str">
            <v>============================================</v>
          </cell>
          <cell r="BB7"/>
          <cell r="BC7" t="str">
            <v>============================================</v>
          </cell>
          <cell r="BD7" t="str">
            <v>============================================</v>
          </cell>
          <cell r="BE7"/>
          <cell r="BF7" t="str">
            <v>============================================</v>
          </cell>
          <cell r="BG7"/>
          <cell r="BH7"/>
          <cell r="BI7" t="str">
            <v>============================================</v>
          </cell>
          <cell r="BJ7"/>
          <cell r="BK7"/>
          <cell r="BL7" t="str">
            <v>============================================</v>
          </cell>
          <cell r="BM7"/>
          <cell r="BN7"/>
          <cell r="BO7" t="str">
            <v>============================================</v>
          </cell>
          <cell r="BP7"/>
          <cell r="BQ7"/>
          <cell r="BR7" t="str">
            <v>============================================</v>
          </cell>
          <cell r="BS7"/>
          <cell r="BT7"/>
          <cell r="BU7" t="str">
            <v>============================================</v>
          </cell>
          <cell r="BV7" t="str">
            <v>============================================</v>
          </cell>
          <cell r="BW7"/>
          <cell r="BX7" t="str">
            <v>============================================</v>
          </cell>
          <cell r="BY7"/>
          <cell r="BZ7"/>
          <cell r="CA7"/>
          <cell r="CB7" t="str">
            <v>============================================</v>
          </cell>
          <cell r="CC7"/>
          <cell r="CD7" t="str">
            <v>============================================</v>
          </cell>
          <cell r="CE7" t="str">
            <v>============================================</v>
          </cell>
          <cell r="CG7" t="str">
            <v>============================================</v>
          </cell>
          <cell r="CH7" t="str">
            <v>============================================</v>
          </cell>
          <cell r="CJ7" t="str">
            <v>============================================</v>
          </cell>
          <cell r="CM7" t="str">
            <v>============================================</v>
          </cell>
          <cell r="CN7" t="str">
            <v>============================================</v>
          </cell>
          <cell r="CP7"/>
          <cell r="CQ7" t="str">
            <v>============================================</v>
          </cell>
          <cell r="CS7"/>
          <cell r="CV7" t="str">
            <v>============================================</v>
          </cell>
          <cell r="CY7" t="str">
            <v>============================================</v>
          </cell>
          <cell r="DB7"/>
          <cell r="DE7"/>
          <cell r="DH7"/>
          <cell r="DK7"/>
        </row>
        <row r="8">
          <cell r="D8" t="str">
            <v>ug_19  LU=dv    Year=2016  s=2016 PM P2_Base_US1_T1 s=16110 User:TMB   Date: 20190812</v>
          </cell>
          <cell r="E8"/>
          <cell r="F8"/>
          <cell r="G8" t="str">
            <v>ug_19  LU=dv    Year=2048  s=2048 AM ATAP1_1 s=48110 User:TMB   Date: 20190909</v>
          </cell>
          <cell r="H8"/>
          <cell r="I8"/>
          <cell r="J8" t="str">
            <v>ug_19  LU=dv    Year=2048  s=2048 AM ATAP2_update_Aug19 s=48112 User:TMB   Date: 20190909</v>
          </cell>
          <cell r="K8"/>
          <cell r="L8"/>
          <cell r="M8" t="str">
            <v>ug_19  LU=dv    Year=2048  s=2048 AM CC2M_LRTh s=48114 User:TMB   Date: 20190909</v>
          </cell>
          <cell r="N8"/>
          <cell r="O8"/>
          <cell r="P8" t="str">
            <v>ug_19  LU=dv    Year=2048  s=2048 AM CC2M_MRTh s=48116 User:TMB   Date: 20190909</v>
          </cell>
          <cell r="Q8"/>
          <cell r="R8"/>
          <cell r="S8" t="str">
            <v>ug_19  LU=dv    Year=2048  s=2048 PM CC2M_LRTh_C s=48118 User:TMB   Date: 20190910</v>
          </cell>
          <cell r="T8"/>
          <cell r="U8"/>
          <cell r="V8" t="str">
            <v>ug_19  LU=dv    Year=2048  s=2048 PM CC2M_MRTh_C s=48120 User:TMB   Date: 20190910</v>
          </cell>
          <cell r="W8" t="str">
            <v>ug_19  LU=dv    Year=2028  s=2028 PM LRT_DM s=28122 User:TMB   Date: 20190922</v>
          </cell>
          <cell r="X8"/>
          <cell r="Y8" t="str">
            <v>ug_19  LU=dv    Year=2048  s=2048 PM LRT_DM s=48122 User:TMB   Date: 20190916</v>
          </cell>
          <cell r="Z8"/>
          <cell r="AA8"/>
          <cell r="AB8" t="str">
            <v>ug_19  LU=dv    Year=2048  s=2048 PM Sand_MRTh s=48124 User:TMB   Date: 20190916</v>
          </cell>
          <cell r="AC8"/>
          <cell r="AD8"/>
          <cell r="AE8" t="str">
            <v>ug_19  LU=dv    Year=2048  s=2048 PM Sand_MRTh_II s=48126 User:TMB   Date: 20190918</v>
          </cell>
          <cell r="AF8" t="str">
            <v>ug_19  LU=dv    Year=2028  s=2028 PM Sand_MRTh_III s=28128 User:TMB   Date: 20190922</v>
          </cell>
          <cell r="AG8"/>
          <cell r="AH8" t="str">
            <v>ug_19  LU=dv    Year=2048  s=2048 PM Sand_MRTh_III s=48128 User:TMB   Date: 20190921</v>
          </cell>
          <cell r="AI8" t="str">
            <v>ug_19  LU=dv    Year=2028  s=2028 PM Sand_MRTh_III_Wyn s=28130 User:TMB   Date: 20190929</v>
          </cell>
          <cell r="AJ8"/>
          <cell r="AK8" t="str">
            <v>ug_19  LU=dv    Year=2048  s=2048 PM Sand_MRTh_III_Wyn s=48130 User:TMB   Date: 20190926</v>
          </cell>
          <cell r="AL8" t="str">
            <v>ug_19  LU=dv    Year=2028  s=2028 PM Sand_MRTh_III_LU s=28132 User:TMB   Date: 20191001</v>
          </cell>
          <cell r="AM8"/>
          <cell r="AN8" t="str">
            <v>ug_19  LU=dv    Year=2048  s=2048 AM Sand_MRTh_III_LU s=48132 User:TMB   Date: 20191002</v>
          </cell>
          <cell r="AO8" t="str">
            <v>ug_19  LU=dv    Year=2028  s=2028 PM Sand_MRTh_III_Wyn_LU s=28134 User:TMB   Date: 20191001</v>
          </cell>
          <cell r="AP8"/>
          <cell r="AQ8" t="str">
            <v>ug_19  LU=dv    Year=2048  s=2048 AM Sand_MRTh_III_Wyn_LU s=48134 User:TMB   Date: 20191002</v>
          </cell>
          <cell r="AR8"/>
          <cell r="AS8"/>
          <cell r="AT8" t="str">
            <v>ug_19  LU=dv    Year=2048  s=2048 PM Sand_MRTh_III_Wyn_n_PnR s=48136 User:TMB   Date: 20191004</v>
          </cell>
          <cell r="AU8"/>
          <cell r="AV8"/>
          <cell r="AW8" t="str">
            <v>ug_19  LU=dv    Year=2048  s=2048 PM Sand_MRTh_III_Wyn_Exp s=48138 User:TMB   Date: 20191006</v>
          </cell>
          <cell r="AZ8" t="str">
            <v>ug_19  LU=dv    Year=2048  s=2048 PM Sand_MRTh_III_Wyn_Exp_LU s=48140 User:TMB   Date: 20191006</v>
          </cell>
          <cell r="BA8" t="str">
            <v>ug_19  LU=dv    Year=2028  s=2028 PM Sand_MRTh_III_Wyn_II s=28142 User:TMB   Date: 20191013</v>
          </cell>
          <cell r="BB8"/>
          <cell r="BC8" t="str">
            <v>ug_19  LU=dv    Year=2048  s=2048 PM Sand_MRTh_III_Wyn_II s=48142 User:TMB   Date: 20191013</v>
          </cell>
          <cell r="BD8" t="str">
            <v>ug_19  LU=dv    Year=2028  s=2028 PM Sand_MRTh_III_Wyn_II_LU2 s=28144 User:TMB   Date: 20191013</v>
          </cell>
          <cell r="BE8"/>
          <cell r="BF8" t="str">
            <v>ug_19  LU=dv    Year=2048  s=2048 PM Sand_MRTh_III_Wyn_II_LU2 s=48144 User:TMB   Date: 20191013</v>
          </cell>
          <cell r="BG8"/>
          <cell r="BH8"/>
          <cell r="BI8" t="str">
            <v>ug_19  LU=dv    Year=2048  s=2048 PM Sand_MRTh_III_Wyn_II_LU2_C s=48146 User:TMB   Date: 20191013</v>
          </cell>
          <cell r="BJ8"/>
          <cell r="BK8"/>
          <cell r="BL8" t="str">
            <v>ug_19  LU=dv    Year=2048  s=2048 PM Sand_MRTh_III_Wyn_Exp_II s=48148 User:TMB   Date: 20191013</v>
          </cell>
          <cell r="BM8"/>
          <cell r="BN8"/>
          <cell r="BO8" t="str">
            <v>ug_19  LU=dv    Year=2048  s=2048 PM Sand_MRTh_III_Wyn_Exp_II_LU2 s=48150 User:TMB   Date: 20191013</v>
          </cell>
          <cell r="BP8"/>
          <cell r="BQ8"/>
          <cell r="BR8" t="str">
            <v>ug_19  LU=dv    Year=2048  s=2048 PM Sand_MRTh_III_Wyn_Exp_II_LU2_C s=48152 User:TMB   Date: 20191013</v>
          </cell>
          <cell r="BS8"/>
          <cell r="BT8"/>
          <cell r="BU8" t="str">
            <v>ug_19  LU=dv    Year=2048  s=2048 PM Sand_MRTh_III_Wyn_Exp_III s=48154 User:TMB   Date: 20191015</v>
          </cell>
          <cell r="BV8" t="str">
            <v>ug_19  LU=dv    Year=2028  s=2028 PM Sand_MRTh_III_Wyn_II_slot56 s=28156 User:TMB   Date: 20191109</v>
          </cell>
          <cell r="BW8"/>
          <cell r="BX8" t="str">
            <v>ug_19  LU=dv    Year=2048  s=2048 PM Sand_MRTh_III_Wyn_II_slot56 s=48156 User:TMB   Date: 20191018</v>
          </cell>
          <cell r="BY8"/>
          <cell r="BZ8"/>
          <cell r="CA8"/>
          <cell r="CB8" t="str">
            <v>ug_19  LU=dv    Year=2028  s=2028 PM Sand_MRTh_III_Wyn_II_slot60 s=28160 User:TMB   Date: 20191111</v>
          </cell>
          <cell r="CC8"/>
          <cell r="CD8" t="str">
            <v>ug_19  LU=dv    Year=2048  s=2048 PM Sand_MRTh_III_Wyn_II_slot60 s=48160 User:TMB   Date: 20191023</v>
          </cell>
          <cell r="CE8" t="str">
            <v>ug_19  LU=dv    Year=2028  s=2028 PM Sand_MRTh_IV s=28162 User:TMB   Date: 20191111</v>
          </cell>
          <cell r="CG8" t="str">
            <v>ug_19  LU=dv    Year=2048  s=2048 PM Sand_MRTh_IV s=48162 User:TMB   Date: 20191104</v>
          </cell>
          <cell r="CH8" t="str">
            <v>ug_19  LU=dv    Year=2028  s=2028 PM Sand_MRTh_IV_LU2 s=28164 User:TMB   Date: 20191111</v>
          </cell>
          <cell r="CJ8" t="str">
            <v>ug_19  LU=dv    Year=2048  s=2048 PM Sand_MRTh_IV_LU2 s=48164 User:TMB   Date: 20191104</v>
          </cell>
          <cell r="CM8" t="str">
            <v>ug_19  LU=dv    Year=2048  s=2048 PM Sand_MRTh_IV_LU2_C s=48166 User:TMB   Date: 20191104</v>
          </cell>
          <cell r="CN8" t="str">
            <v>ug_19  LU=dv    Year=2028  s=2028 PM Sand_MRTh_IV_LU2_NPnR s=28168 User:TMB   Date: 20191114</v>
          </cell>
          <cell r="CP8"/>
          <cell r="CQ8" t="str">
            <v>ug_19  LU=dv    Year=2028  s=2028 PM Sand_MRTh_IV_LU2_NPnR_APC s=28170 User:TMB   Date: 20191115</v>
          </cell>
          <cell r="CS8"/>
          <cell r="CV8" t="str">
            <v>ug_19  LU=dv    Year=2048  s=2048 PM Sand_MRTh_IV_LU2_C_APC s=48172 User:TMB   Date: 20191115</v>
          </cell>
          <cell r="CY8" t="str">
            <v>ug_19  LU=dv    Year=2048  s=2048 PM Sand_MRTh_V_Ex_L2_C s=48174 User:TMB   Date: 20191119</v>
          </cell>
          <cell r="DB8"/>
          <cell r="DE8"/>
          <cell r="DH8"/>
          <cell r="DK8"/>
        </row>
        <row r="9">
          <cell r="D9" t="str">
            <v>yes</v>
          </cell>
          <cell r="E9"/>
          <cell r="F9"/>
          <cell r="G9" t="str">
            <v>yes</v>
          </cell>
          <cell r="H9"/>
          <cell r="I9"/>
          <cell r="J9" t="str">
            <v>yes</v>
          </cell>
          <cell r="K9"/>
          <cell r="L9"/>
          <cell r="M9" t="str">
            <v>yes</v>
          </cell>
          <cell r="N9"/>
          <cell r="O9"/>
          <cell r="P9" t="str">
            <v>yes</v>
          </cell>
          <cell r="Q9"/>
          <cell r="R9"/>
          <cell r="S9" t="str">
            <v>yes</v>
          </cell>
          <cell r="T9"/>
          <cell r="U9"/>
          <cell r="V9" t="str">
            <v>yes</v>
          </cell>
          <cell r="W9" t="str">
            <v>yes</v>
          </cell>
          <cell r="X9"/>
          <cell r="Y9" t="str">
            <v>yes</v>
          </cell>
          <cell r="Z9"/>
          <cell r="AA9"/>
          <cell r="AB9" t="str">
            <v>yes</v>
          </cell>
          <cell r="AC9"/>
          <cell r="AD9"/>
          <cell r="AE9" t="str">
            <v>yes</v>
          </cell>
          <cell r="AF9" t="str">
            <v>yes</v>
          </cell>
          <cell r="AG9"/>
          <cell r="AH9" t="str">
            <v>yes</v>
          </cell>
          <cell r="AI9" t="str">
            <v>yes</v>
          </cell>
          <cell r="AJ9"/>
          <cell r="AK9" t="str">
            <v>yes</v>
          </cell>
          <cell r="AL9" t="str">
            <v>yes</v>
          </cell>
          <cell r="AM9"/>
          <cell r="AN9" t="str">
            <v>yes</v>
          </cell>
          <cell r="AO9" t="str">
            <v>yes</v>
          </cell>
          <cell r="AP9"/>
          <cell r="AQ9" t="str">
            <v>yes</v>
          </cell>
          <cell r="AR9"/>
          <cell r="AS9"/>
          <cell r="AT9" t="str">
            <v>yes</v>
          </cell>
          <cell r="AU9"/>
          <cell r="AV9"/>
          <cell r="AW9" t="str">
            <v>yes</v>
          </cell>
          <cell r="AZ9" t="str">
            <v>yes</v>
          </cell>
          <cell r="BA9" t="str">
            <v>yes</v>
          </cell>
          <cell r="BB9"/>
          <cell r="BC9" t="str">
            <v>yes</v>
          </cell>
          <cell r="BD9" t="str">
            <v>yes</v>
          </cell>
          <cell r="BE9"/>
          <cell r="BF9" t="str">
            <v>yes</v>
          </cell>
          <cell r="BG9"/>
          <cell r="BH9"/>
          <cell r="BI9" t="str">
            <v>yes</v>
          </cell>
          <cell r="BJ9"/>
          <cell r="BK9"/>
          <cell r="BL9" t="str">
            <v>yes</v>
          </cell>
          <cell r="BM9"/>
          <cell r="BN9"/>
          <cell r="BO9" t="str">
            <v>yes</v>
          </cell>
          <cell r="BP9"/>
          <cell r="BQ9"/>
          <cell r="BR9" t="str">
            <v>yes</v>
          </cell>
          <cell r="BS9"/>
          <cell r="BT9"/>
          <cell r="BU9" t="str">
            <v>yes</v>
          </cell>
          <cell r="BV9" t="str">
            <v>yes</v>
          </cell>
          <cell r="BW9"/>
          <cell r="BX9" t="str">
            <v>yes</v>
          </cell>
          <cell r="BY9"/>
          <cell r="BZ9"/>
          <cell r="CA9"/>
          <cell r="CB9" t="str">
            <v>yes</v>
          </cell>
          <cell r="CC9"/>
          <cell r="CD9" t="str">
            <v>yes</v>
          </cell>
          <cell r="CE9" t="str">
            <v>yes</v>
          </cell>
          <cell r="CG9" t="str">
            <v>yes</v>
          </cell>
          <cell r="CH9" t="str">
            <v>yes</v>
          </cell>
          <cell r="CJ9" t="str">
            <v>yes</v>
          </cell>
          <cell r="CM9" t="str">
            <v>yes</v>
          </cell>
          <cell r="CN9" t="str">
            <v>yes</v>
          </cell>
          <cell r="CP9"/>
          <cell r="CQ9" t="str">
            <v>yes</v>
          </cell>
          <cell r="CS9"/>
          <cell r="CV9" t="str">
            <v>yes</v>
          </cell>
          <cell r="CY9" t="str">
            <v>yes</v>
          </cell>
          <cell r="DB9"/>
          <cell r="DE9"/>
          <cell r="DH9"/>
          <cell r="DK9"/>
        </row>
        <row r="10">
          <cell r="D10" t="str">
            <v>no</v>
          </cell>
          <cell r="E10"/>
          <cell r="F10"/>
          <cell r="G10" t="str">
            <v>yes</v>
          </cell>
          <cell r="H10"/>
          <cell r="I10"/>
          <cell r="J10" t="str">
            <v>yes</v>
          </cell>
          <cell r="K10"/>
          <cell r="L10"/>
          <cell r="M10" t="str">
            <v>yes</v>
          </cell>
          <cell r="N10"/>
          <cell r="O10"/>
          <cell r="P10" t="str">
            <v>yes</v>
          </cell>
          <cell r="Q10"/>
          <cell r="R10"/>
          <cell r="S10" t="str">
            <v>yes</v>
          </cell>
          <cell r="T10"/>
          <cell r="U10"/>
          <cell r="V10" t="str">
            <v>yes</v>
          </cell>
          <cell r="W10" t="str">
            <v>yes</v>
          </cell>
          <cell r="X10"/>
          <cell r="Y10" t="str">
            <v>yes</v>
          </cell>
          <cell r="Z10"/>
          <cell r="AA10"/>
          <cell r="AB10" t="str">
            <v>yes</v>
          </cell>
          <cell r="AC10"/>
          <cell r="AD10"/>
          <cell r="AE10" t="str">
            <v>yes</v>
          </cell>
          <cell r="AF10" t="str">
            <v>yes</v>
          </cell>
          <cell r="AG10"/>
          <cell r="AH10" t="str">
            <v>yes</v>
          </cell>
          <cell r="AI10" t="str">
            <v>yes</v>
          </cell>
          <cell r="AJ10"/>
          <cell r="AK10" t="str">
            <v>yes</v>
          </cell>
          <cell r="AL10" t="str">
            <v>yes</v>
          </cell>
          <cell r="AM10"/>
          <cell r="AN10" t="str">
            <v>yes</v>
          </cell>
          <cell r="AO10" t="str">
            <v>yes</v>
          </cell>
          <cell r="AP10"/>
          <cell r="AQ10" t="str">
            <v>yes</v>
          </cell>
          <cell r="AR10"/>
          <cell r="AS10"/>
          <cell r="AT10" t="str">
            <v>yes</v>
          </cell>
          <cell r="AU10"/>
          <cell r="AV10"/>
          <cell r="AW10" t="str">
            <v>yes</v>
          </cell>
          <cell r="AZ10" t="str">
            <v>yes</v>
          </cell>
          <cell r="BA10" t="str">
            <v>yes</v>
          </cell>
          <cell r="BB10"/>
          <cell r="BC10" t="str">
            <v>yes</v>
          </cell>
          <cell r="BD10" t="str">
            <v>yes</v>
          </cell>
          <cell r="BE10"/>
          <cell r="BF10" t="str">
            <v>yes</v>
          </cell>
          <cell r="BG10"/>
          <cell r="BH10"/>
          <cell r="BI10" t="str">
            <v>yes</v>
          </cell>
          <cell r="BJ10"/>
          <cell r="BK10"/>
          <cell r="BL10" t="str">
            <v>yes</v>
          </cell>
          <cell r="BM10"/>
          <cell r="BN10"/>
          <cell r="BO10" t="str">
            <v>yes</v>
          </cell>
          <cell r="BP10"/>
          <cell r="BQ10"/>
          <cell r="BR10" t="str">
            <v>yes</v>
          </cell>
          <cell r="BS10"/>
          <cell r="BT10"/>
          <cell r="BU10" t="str">
            <v>yes</v>
          </cell>
          <cell r="BV10" t="str">
            <v>yes</v>
          </cell>
          <cell r="BW10"/>
          <cell r="BX10" t="str">
            <v>yes</v>
          </cell>
          <cell r="BY10"/>
          <cell r="BZ10"/>
          <cell r="CA10"/>
          <cell r="CB10" t="str">
            <v>yes</v>
          </cell>
          <cell r="CC10"/>
          <cell r="CD10" t="str">
            <v>yes</v>
          </cell>
          <cell r="CE10" t="str">
            <v>yes</v>
          </cell>
          <cell r="CG10" t="str">
            <v>yes</v>
          </cell>
          <cell r="CH10" t="str">
            <v>yes</v>
          </cell>
          <cell r="CJ10" t="str">
            <v>yes</v>
          </cell>
          <cell r="CM10" t="str">
            <v>yes</v>
          </cell>
          <cell r="CN10" t="str">
            <v>yes</v>
          </cell>
          <cell r="CP10"/>
          <cell r="CQ10" t="str">
            <v>yes</v>
          </cell>
          <cell r="CS10"/>
          <cell r="CV10" t="str">
            <v>yes</v>
          </cell>
          <cell r="CY10" t="str">
            <v>yes</v>
          </cell>
          <cell r="DB10"/>
          <cell r="DE10"/>
          <cell r="DH10"/>
          <cell r="DK10"/>
        </row>
        <row r="11">
          <cell r="D11" t="str">
            <v>============================================</v>
          </cell>
          <cell r="E11"/>
          <cell r="F11"/>
          <cell r="G11" t="str">
            <v>============================================</v>
          </cell>
          <cell r="H11"/>
          <cell r="I11"/>
          <cell r="J11" t="str">
            <v>============================================</v>
          </cell>
          <cell r="K11"/>
          <cell r="L11"/>
          <cell r="M11" t="str">
            <v>============================================</v>
          </cell>
          <cell r="N11"/>
          <cell r="O11"/>
          <cell r="P11" t="str">
            <v>============================================</v>
          </cell>
          <cell r="Q11"/>
          <cell r="R11"/>
          <cell r="S11" t="str">
            <v>============================================</v>
          </cell>
          <cell r="T11"/>
          <cell r="U11"/>
          <cell r="V11" t="str">
            <v>============================================</v>
          </cell>
          <cell r="W11" t="str">
            <v>============================================</v>
          </cell>
          <cell r="X11"/>
          <cell r="Y11" t="str">
            <v>============================================</v>
          </cell>
          <cell r="Z11"/>
          <cell r="AA11"/>
          <cell r="AB11" t="str">
            <v>============================================</v>
          </cell>
          <cell r="AC11"/>
          <cell r="AD11"/>
          <cell r="AE11" t="str">
            <v>============================================</v>
          </cell>
          <cell r="AF11" t="str">
            <v>============================================</v>
          </cell>
          <cell r="AG11"/>
          <cell r="AH11" t="str">
            <v>============================================</v>
          </cell>
          <cell r="AI11" t="str">
            <v>============================================</v>
          </cell>
          <cell r="AJ11"/>
          <cell r="AK11" t="str">
            <v>============================================</v>
          </cell>
          <cell r="AL11" t="str">
            <v>============================================</v>
          </cell>
          <cell r="AM11"/>
          <cell r="AN11" t="str">
            <v>============================================</v>
          </cell>
          <cell r="AO11" t="str">
            <v>============================================</v>
          </cell>
          <cell r="AP11"/>
          <cell r="AQ11" t="str">
            <v>============================================</v>
          </cell>
          <cell r="AR11"/>
          <cell r="AS11"/>
          <cell r="AT11" t="str">
            <v>============================================</v>
          </cell>
          <cell r="AU11"/>
          <cell r="AV11"/>
          <cell r="AW11" t="str">
            <v>============================================</v>
          </cell>
          <cell r="AZ11" t="str">
            <v>============================================</v>
          </cell>
          <cell r="BA11" t="str">
            <v>============================================</v>
          </cell>
          <cell r="BB11"/>
          <cell r="BC11" t="str">
            <v>============================================</v>
          </cell>
          <cell r="BD11" t="str">
            <v>============================================</v>
          </cell>
          <cell r="BE11"/>
          <cell r="BF11" t="str">
            <v>============================================</v>
          </cell>
          <cell r="BG11"/>
          <cell r="BH11"/>
          <cell r="BI11" t="str">
            <v>============================================</v>
          </cell>
          <cell r="BJ11"/>
          <cell r="BK11"/>
          <cell r="BL11" t="str">
            <v>============================================</v>
          </cell>
          <cell r="BM11"/>
          <cell r="BN11"/>
          <cell r="BO11" t="str">
            <v>============================================</v>
          </cell>
          <cell r="BP11"/>
          <cell r="BQ11"/>
          <cell r="BR11" t="str">
            <v>============================================</v>
          </cell>
          <cell r="BS11"/>
          <cell r="BT11"/>
          <cell r="BU11" t="str">
            <v>============================================</v>
          </cell>
          <cell r="BV11" t="str">
            <v>============================================</v>
          </cell>
          <cell r="BW11"/>
          <cell r="BX11" t="str">
            <v>============================================</v>
          </cell>
          <cell r="BY11"/>
          <cell r="BZ11"/>
          <cell r="CA11"/>
          <cell r="CB11" t="str">
            <v>============================================</v>
          </cell>
          <cell r="CC11"/>
          <cell r="CD11" t="str">
            <v>============================================</v>
          </cell>
          <cell r="CE11" t="str">
            <v>============================================</v>
          </cell>
          <cell r="CG11" t="str">
            <v>============================================</v>
          </cell>
          <cell r="CH11" t="str">
            <v>============================================</v>
          </cell>
          <cell r="CJ11" t="str">
            <v>============================================</v>
          </cell>
          <cell r="CM11" t="str">
            <v>============================================</v>
          </cell>
          <cell r="CN11" t="str">
            <v>============================================</v>
          </cell>
          <cell r="CP11"/>
          <cell r="CQ11" t="str">
            <v>============================================</v>
          </cell>
          <cell r="CS11"/>
          <cell r="CV11" t="str">
            <v>============================================</v>
          </cell>
          <cell r="CY11" t="str">
            <v>============================================</v>
          </cell>
          <cell r="DB11"/>
          <cell r="DE11"/>
          <cell r="DH11"/>
          <cell r="DK11"/>
        </row>
        <row r="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G12"/>
          <cell r="CJ12"/>
          <cell r="CM12"/>
          <cell r="CP12"/>
          <cell r="CS12"/>
          <cell r="CV12"/>
          <cell r="CY12"/>
          <cell r="DB12"/>
          <cell r="DE12"/>
          <cell r="DH12"/>
          <cell r="DK12"/>
        </row>
        <row r="13">
          <cell r="D13" t="str">
            <v>------------------------------------------------</v>
          </cell>
          <cell r="E13"/>
          <cell r="F13"/>
          <cell r="G13" t="str">
            <v>------------------------------------------------</v>
          </cell>
          <cell r="H13"/>
          <cell r="I13"/>
          <cell r="J13" t="str">
            <v>------------------------------------------------</v>
          </cell>
          <cell r="K13"/>
          <cell r="L13"/>
          <cell r="M13" t="str">
            <v>------------------------------------------------</v>
          </cell>
          <cell r="N13"/>
          <cell r="O13"/>
          <cell r="P13" t="str">
            <v>------------------------------------------------</v>
          </cell>
          <cell r="Q13"/>
          <cell r="R13"/>
          <cell r="S13" t="str">
            <v>------------------------------------------------</v>
          </cell>
          <cell r="T13"/>
          <cell r="U13"/>
          <cell r="V13" t="str">
            <v>------------------------------------------------</v>
          </cell>
          <cell r="W13" t="str">
            <v>------------------------------------------------</v>
          </cell>
          <cell r="X13"/>
          <cell r="Y13" t="str">
            <v>------------------------------------------------</v>
          </cell>
          <cell r="Z13"/>
          <cell r="AA13"/>
          <cell r="AB13" t="str">
            <v>------------------------------------------------</v>
          </cell>
          <cell r="AC13"/>
          <cell r="AD13"/>
          <cell r="AE13" t="str">
            <v>------------------------------------------------</v>
          </cell>
          <cell r="AF13" t="str">
            <v>------------------------------------------------</v>
          </cell>
          <cell r="AG13"/>
          <cell r="AH13" t="str">
            <v>------------------------------------------------</v>
          </cell>
          <cell r="AI13" t="str">
            <v>------------------------------------------------</v>
          </cell>
          <cell r="AJ13"/>
          <cell r="AK13" t="str">
            <v>------------------------------------------------</v>
          </cell>
          <cell r="AL13" t="str">
            <v>------------------------------------------------</v>
          </cell>
          <cell r="AM13"/>
          <cell r="AN13" t="str">
            <v>------------------------------------------------</v>
          </cell>
          <cell r="AO13" t="str">
            <v>------------------------------------------------</v>
          </cell>
          <cell r="AP13"/>
          <cell r="AQ13" t="str">
            <v>------------------------------------------------</v>
          </cell>
          <cell r="AR13"/>
          <cell r="AS13"/>
          <cell r="AT13" t="str">
            <v>------------------------------------------------</v>
          </cell>
          <cell r="AU13"/>
          <cell r="AV13"/>
          <cell r="AW13" t="str">
            <v>------------------------------------------------</v>
          </cell>
          <cell r="AZ13" t="str">
            <v>------------------------------------------------</v>
          </cell>
          <cell r="BA13" t="str">
            <v>------------------------------------------------</v>
          </cell>
          <cell r="BB13"/>
          <cell r="BC13" t="str">
            <v>------------------------------------------------</v>
          </cell>
          <cell r="BD13" t="str">
            <v>------------------------------------------------</v>
          </cell>
          <cell r="BE13"/>
          <cell r="BF13" t="str">
            <v>------------------------------------------------</v>
          </cell>
          <cell r="BG13"/>
          <cell r="BH13"/>
          <cell r="BI13" t="str">
            <v>------------------------------------------------</v>
          </cell>
          <cell r="BJ13"/>
          <cell r="BK13"/>
          <cell r="BL13" t="str">
            <v>------------------------------------------------</v>
          </cell>
          <cell r="BM13"/>
          <cell r="BN13"/>
          <cell r="BO13" t="str">
            <v>------------------------------------------------</v>
          </cell>
          <cell r="BP13"/>
          <cell r="BQ13"/>
          <cell r="BR13" t="str">
            <v>------------------------------------------------</v>
          </cell>
          <cell r="BS13"/>
          <cell r="BT13"/>
          <cell r="BU13" t="str">
            <v>------------------------------------------------</v>
          </cell>
          <cell r="BV13" t="str">
            <v>------------------------------------------------</v>
          </cell>
          <cell r="BW13"/>
          <cell r="BX13" t="str">
            <v>------------------------------------------------</v>
          </cell>
          <cell r="BY13"/>
          <cell r="BZ13"/>
          <cell r="CA13"/>
          <cell r="CB13" t="str">
            <v>------------------------------------------------</v>
          </cell>
          <cell r="CC13"/>
          <cell r="CD13" t="str">
            <v>------------------------------------------------</v>
          </cell>
          <cell r="CE13" t="str">
            <v>------------------------------------------------</v>
          </cell>
          <cell r="CG13" t="str">
            <v>------------------------------------------------</v>
          </cell>
          <cell r="CH13" t="str">
            <v>------------------------------------------------</v>
          </cell>
          <cell r="CJ13" t="str">
            <v>------------------------------------------------</v>
          </cell>
          <cell r="CM13" t="str">
            <v>------------------------------------------------</v>
          </cell>
          <cell r="CN13" t="str">
            <v>------------------------------------------------</v>
          </cell>
          <cell r="CP13"/>
          <cell r="CQ13" t="str">
            <v>------------------------------------------------</v>
          </cell>
          <cell r="CS13"/>
          <cell r="CV13" t="str">
            <v>------------------------------------------------</v>
          </cell>
          <cell r="CY13" t="str">
            <v>------------------------------------------------</v>
          </cell>
          <cell r="DB13"/>
          <cell r="DE13"/>
          <cell r="DH13"/>
          <cell r="DK13"/>
        </row>
        <row r="14">
          <cell r="D14">
            <v>557996.18700000003</v>
          </cell>
          <cell r="E14"/>
          <cell r="F14"/>
          <cell r="G14">
            <v>727621.18700000003</v>
          </cell>
          <cell r="H14"/>
          <cell r="I14"/>
          <cell r="J14">
            <v>722108.75</v>
          </cell>
          <cell r="K14"/>
          <cell r="L14"/>
          <cell r="M14">
            <v>720278.93700000003</v>
          </cell>
          <cell r="N14"/>
          <cell r="O14"/>
          <cell r="P14">
            <v>718323.93700000003</v>
          </cell>
          <cell r="Q14"/>
          <cell r="R14"/>
          <cell r="S14">
            <v>721368.625</v>
          </cell>
          <cell r="T14"/>
          <cell r="U14"/>
          <cell r="V14">
            <v>719679.125</v>
          </cell>
          <cell r="W14">
            <v>636490.25</v>
          </cell>
          <cell r="X14"/>
          <cell r="Y14">
            <v>721633.375</v>
          </cell>
          <cell r="Z14"/>
          <cell r="AA14"/>
          <cell r="AB14">
            <v>719767.68700000003</v>
          </cell>
          <cell r="AC14"/>
          <cell r="AD14"/>
          <cell r="AE14">
            <v>720383.75</v>
          </cell>
          <cell r="AF14">
            <v>637818.81200000003</v>
          </cell>
          <cell r="AG14"/>
          <cell r="AH14">
            <v>721463.93700000003</v>
          </cell>
          <cell r="AI14">
            <v>637759.93700000003</v>
          </cell>
          <cell r="AJ14"/>
          <cell r="AK14">
            <v>721311.125</v>
          </cell>
          <cell r="AL14">
            <v>638110.81200000003</v>
          </cell>
          <cell r="AM14"/>
          <cell r="AN14">
            <v>718229.875</v>
          </cell>
          <cell r="AO14">
            <v>638082.93700000003</v>
          </cell>
          <cell r="AP14"/>
          <cell r="AQ14">
            <v>718018.125</v>
          </cell>
          <cell r="AR14"/>
          <cell r="AS14"/>
          <cell r="AT14">
            <v>720058.18700000003</v>
          </cell>
          <cell r="AU14"/>
          <cell r="AV14"/>
          <cell r="AW14">
            <v>723237.5</v>
          </cell>
          <cell r="AZ14">
            <v>720121.625</v>
          </cell>
          <cell r="BA14">
            <v>638322.5</v>
          </cell>
          <cell r="BB14"/>
          <cell r="BC14">
            <v>721825.25</v>
          </cell>
          <cell r="BD14">
            <v>637801</v>
          </cell>
          <cell r="BE14"/>
          <cell r="BF14">
            <v>718780.81200000003</v>
          </cell>
          <cell r="BG14"/>
          <cell r="BH14"/>
          <cell r="BI14">
            <v>711378.68700000003</v>
          </cell>
          <cell r="BJ14"/>
          <cell r="BK14"/>
          <cell r="BL14">
            <v>723538.375</v>
          </cell>
          <cell r="BM14"/>
          <cell r="BN14"/>
          <cell r="BO14">
            <v>719726.625</v>
          </cell>
          <cell r="BP14"/>
          <cell r="BQ14"/>
          <cell r="BR14">
            <v>712401.875</v>
          </cell>
          <cell r="BS14"/>
          <cell r="BT14"/>
          <cell r="BU14">
            <v>723633.93700000003</v>
          </cell>
          <cell r="BV14">
            <v>638306.18700000003</v>
          </cell>
          <cell r="BW14"/>
          <cell r="BX14">
            <v>721827.625</v>
          </cell>
          <cell r="BY14"/>
          <cell r="BZ14"/>
          <cell r="CA14"/>
          <cell r="CB14">
            <v>636016.56200000003</v>
          </cell>
          <cell r="CC14"/>
          <cell r="CD14">
            <v>719314</v>
          </cell>
          <cell r="CE14">
            <v>635397.93700000003</v>
          </cell>
          <cell r="CG14">
            <v>724671.56200000003</v>
          </cell>
          <cell r="CH14">
            <v>634599.31200000003</v>
          </cell>
          <cell r="CJ14">
            <v>721575.5</v>
          </cell>
          <cell r="CM14">
            <v>713996.75</v>
          </cell>
          <cell r="CN14">
            <v>634934.43700000003</v>
          </cell>
          <cell r="CP14"/>
          <cell r="CQ14">
            <v>635133.56200000003</v>
          </cell>
          <cell r="CS14"/>
          <cell r="CV14">
            <v>714292.625</v>
          </cell>
          <cell r="CY14">
            <v>714383.25</v>
          </cell>
          <cell r="DB14"/>
          <cell r="DE14"/>
          <cell r="DH14"/>
          <cell r="DK14"/>
        </row>
        <row r="15">
          <cell r="D15">
            <v>499025.65600000002</v>
          </cell>
          <cell r="E15"/>
          <cell r="F15"/>
          <cell r="G15">
            <v>658064.43700000003</v>
          </cell>
          <cell r="H15"/>
          <cell r="I15"/>
          <cell r="J15">
            <v>656744.125</v>
          </cell>
          <cell r="K15"/>
          <cell r="L15"/>
          <cell r="M15">
            <v>658211</v>
          </cell>
          <cell r="N15"/>
          <cell r="O15"/>
          <cell r="P15">
            <v>655606.375</v>
          </cell>
          <cell r="Q15"/>
          <cell r="R15"/>
          <cell r="S15">
            <v>660138.375</v>
          </cell>
          <cell r="T15"/>
          <cell r="U15"/>
          <cell r="V15">
            <v>657836.625</v>
          </cell>
          <cell r="W15">
            <v>573585.5</v>
          </cell>
          <cell r="X15"/>
          <cell r="Y15">
            <v>660085.5</v>
          </cell>
          <cell r="Z15"/>
          <cell r="AA15"/>
          <cell r="AB15">
            <v>657614.43700000003</v>
          </cell>
          <cell r="AC15"/>
          <cell r="AD15"/>
          <cell r="AE15">
            <v>658256.125</v>
          </cell>
          <cell r="AF15">
            <v>573841.25</v>
          </cell>
          <cell r="AG15"/>
          <cell r="AH15">
            <v>658265.18700000003</v>
          </cell>
          <cell r="AI15">
            <v>573640.875</v>
          </cell>
          <cell r="AJ15"/>
          <cell r="AK15">
            <v>657904</v>
          </cell>
          <cell r="AL15">
            <v>574560</v>
          </cell>
          <cell r="AM15"/>
          <cell r="AN15">
            <v>655538.625</v>
          </cell>
          <cell r="AO15">
            <v>574378.68700000003</v>
          </cell>
          <cell r="AP15"/>
          <cell r="AQ15">
            <v>655191.375</v>
          </cell>
          <cell r="AR15"/>
          <cell r="AS15"/>
          <cell r="AT15">
            <v>657931.75</v>
          </cell>
          <cell r="AU15"/>
          <cell r="AV15"/>
          <cell r="AW15">
            <v>659717</v>
          </cell>
          <cell r="AZ15">
            <v>657077.875</v>
          </cell>
          <cell r="BA15">
            <v>573312.375</v>
          </cell>
          <cell r="BB15"/>
          <cell r="BC15">
            <v>657580.68700000003</v>
          </cell>
          <cell r="BD15">
            <v>572609.625</v>
          </cell>
          <cell r="BE15"/>
          <cell r="BF15">
            <v>655112.875</v>
          </cell>
          <cell r="BG15"/>
          <cell r="BH15"/>
          <cell r="BI15">
            <v>657991.875</v>
          </cell>
          <cell r="BJ15"/>
          <cell r="BK15"/>
          <cell r="BL15">
            <v>658453.25</v>
          </cell>
          <cell r="BM15"/>
          <cell r="BN15"/>
          <cell r="BO15">
            <v>654697.5</v>
          </cell>
          <cell r="BP15"/>
          <cell r="BQ15"/>
          <cell r="BR15">
            <v>657762.375</v>
          </cell>
          <cell r="BS15"/>
          <cell r="BT15"/>
          <cell r="BU15">
            <v>656908.125</v>
          </cell>
          <cell r="BV15">
            <v>573403.56200000003</v>
          </cell>
          <cell r="BW15"/>
          <cell r="BX15">
            <v>657618.625</v>
          </cell>
          <cell r="BY15"/>
          <cell r="BZ15"/>
          <cell r="CA15"/>
          <cell r="CB15">
            <v>573454.75</v>
          </cell>
          <cell r="CC15"/>
          <cell r="CD15">
            <v>657549</v>
          </cell>
          <cell r="CE15">
            <v>570624.375</v>
          </cell>
          <cell r="CG15">
            <v>657195.625</v>
          </cell>
          <cell r="CH15">
            <v>569886.875</v>
          </cell>
          <cell r="CJ15">
            <v>654595.5</v>
          </cell>
          <cell r="CM15">
            <v>657514.5</v>
          </cell>
          <cell r="CN15">
            <v>572285.875</v>
          </cell>
          <cell r="CP15"/>
          <cell r="CQ15">
            <v>572754.625</v>
          </cell>
          <cell r="CS15"/>
          <cell r="CV15">
            <v>658061.75</v>
          </cell>
          <cell r="CY15">
            <v>652762.56200000003</v>
          </cell>
          <cell r="DB15"/>
          <cell r="DE15"/>
          <cell r="DH15"/>
          <cell r="DK15"/>
        </row>
        <row r="16">
          <cell r="D16">
            <v>602918.5</v>
          </cell>
          <cell r="E16"/>
          <cell r="F16"/>
          <cell r="G16">
            <v>775922.625</v>
          </cell>
          <cell r="H16"/>
          <cell r="I16"/>
          <cell r="J16">
            <v>769415.625</v>
          </cell>
          <cell r="K16"/>
          <cell r="L16"/>
          <cell r="M16">
            <v>768615</v>
          </cell>
          <cell r="N16"/>
          <cell r="O16"/>
          <cell r="P16">
            <v>766500.25</v>
          </cell>
          <cell r="Q16"/>
          <cell r="R16"/>
          <cell r="S16">
            <v>770032.5</v>
          </cell>
          <cell r="T16"/>
          <cell r="U16"/>
          <cell r="V16">
            <v>768348.81200000003</v>
          </cell>
          <cell r="W16">
            <v>682452.875</v>
          </cell>
          <cell r="X16"/>
          <cell r="Y16">
            <v>770180.18700000003</v>
          </cell>
          <cell r="Z16"/>
          <cell r="AA16"/>
          <cell r="AB16">
            <v>768171.81200000003</v>
          </cell>
          <cell r="AC16"/>
          <cell r="AD16"/>
          <cell r="AE16">
            <v>768836.43700000003</v>
          </cell>
          <cell r="AF16">
            <v>683605.875</v>
          </cell>
          <cell r="AG16"/>
          <cell r="AH16">
            <v>769658.43700000003</v>
          </cell>
          <cell r="AI16">
            <v>683564.375</v>
          </cell>
          <cell r="AJ16"/>
          <cell r="AK16">
            <v>769526.56200000003</v>
          </cell>
          <cell r="AL16">
            <v>684761.5</v>
          </cell>
          <cell r="AM16"/>
          <cell r="AN16">
            <v>766307.93700000003</v>
          </cell>
          <cell r="AO16">
            <v>684701.875</v>
          </cell>
          <cell r="AP16"/>
          <cell r="AQ16">
            <v>766187.375</v>
          </cell>
          <cell r="AR16"/>
          <cell r="AS16"/>
          <cell r="AT16">
            <v>768585.56200000003</v>
          </cell>
          <cell r="AU16"/>
          <cell r="AV16"/>
          <cell r="AW16">
            <v>772710.06200000003</v>
          </cell>
          <cell r="AZ16">
            <v>769557.06200000003</v>
          </cell>
          <cell r="BA16">
            <v>683993.75</v>
          </cell>
          <cell r="BB16"/>
          <cell r="BC16">
            <v>770153.18700000003</v>
          </cell>
          <cell r="BD16">
            <v>683166.375</v>
          </cell>
          <cell r="BE16"/>
          <cell r="BF16">
            <v>766515.93700000003</v>
          </cell>
          <cell r="BG16"/>
          <cell r="BH16"/>
          <cell r="BI16">
            <v>757262.18700000003</v>
          </cell>
          <cell r="BJ16"/>
          <cell r="BK16"/>
          <cell r="BL16">
            <v>772463</v>
          </cell>
          <cell r="BM16"/>
          <cell r="BN16"/>
          <cell r="BO16">
            <v>767982</v>
          </cell>
          <cell r="BP16"/>
          <cell r="BQ16"/>
          <cell r="BR16">
            <v>758705.375</v>
          </cell>
          <cell r="BS16"/>
          <cell r="BT16"/>
          <cell r="BU16">
            <v>771365.5</v>
          </cell>
          <cell r="BV16">
            <v>683978.375</v>
          </cell>
          <cell r="BW16"/>
          <cell r="BX16">
            <v>770230.125</v>
          </cell>
          <cell r="BY16"/>
          <cell r="BZ16"/>
          <cell r="CA16"/>
          <cell r="CB16">
            <v>682336.25</v>
          </cell>
          <cell r="CC16"/>
          <cell r="CD16">
            <v>768048</v>
          </cell>
          <cell r="CE16">
            <v>680961</v>
          </cell>
          <cell r="CG16">
            <v>771593.625</v>
          </cell>
          <cell r="CH16">
            <v>680120.75</v>
          </cell>
          <cell r="CJ16">
            <v>768128.43700000003</v>
          </cell>
          <cell r="CM16">
            <v>758971.56200000003</v>
          </cell>
          <cell r="CN16">
            <v>681006.31200000003</v>
          </cell>
          <cell r="CP16"/>
          <cell r="CQ16">
            <v>681217.81200000003</v>
          </cell>
          <cell r="CS16"/>
          <cell r="CV16">
            <v>759187.75</v>
          </cell>
          <cell r="CY16">
            <v>756975.56200000003</v>
          </cell>
          <cell r="DB16"/>
          <cell r="DE16"/>
          <cell r="DH16"/>
          <cell r="DK16"/>
        </row>
        <row r="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G17"/>
          <cell r="CJ17"/>
          <cell r="CM17"/>
          <cell r="CP17"/>
          <cell r="CS17"/>
          <cell r="CV17"/>
          <cell r="CY17"/>
          <cell r="DB17"/>
          <cell r="DE17"/>
          <cell r="DH17"/>
          <cell r="DK17"/>
        </row>
        <row r="18">
          <cell r="D18">
            <v>506558.18699999998</v>
          </cell>
          <cell r="E18"/>
          <cell r="F18"/>
          <cell r="G18">
            <v>620080.93700000003</v>
          </cell>
          <cell r="H18"/>
          <cell r="I18"/>
          <cell r="J18">
            <v>615405</v>
          </cell>
          <cell r="K18"/>
          <cell r="L18"/>
          <cell r="M18">
            <v>616243.06200000003</v>
          </cell>
          <cell r="N18"/>
          <cell r="O18"/>
          <cell r="P18">
            <v>614383.625</v>
          </cell>
          <cell r="Q18"/>
          <cell r="R18"/>
          <cell r="S18">
            <v>617723.25</v>
          </cell>
          <cell r="T18"/>
          <cell r="U18"/>
          <cell r="V18">
            <v>616111.93700000003</v>
          </cell>
          <cell r="W18">
            <v>559591.43700000003</v>
          </cell>
          <cell r="X18"/>
          <cell r="Y18">
            <v>617397.5</v>
          </cell>
          <cell r="Z18"/>
          <cell r="AA18"/>
          <cell r="AB18">
            <v>615932.25</v>
          </cell>
          <cell r="AC18"/>
          <cell r="AD18"/>
          <cell r="AE18">
            <v>616464.06200000003</v>
          </cell>
          <cell r="AF18">
            <v>559998.68700000003</v>
          </cell>
          <cell r="AG18"/>
          <cell r="AH18">
            <v>616338.81200000003</v>
          </cell>
          <cell r="AI18">
            <v>559835.56200000003</v>
          </cell>
          <cell r="AJ18"/>
          <cell r="AK18">
            <v>616087.93700000003</v>
          </cell>
          <cell r="AL18">
            <v>560388.125</v>
          </cell>
          <cell r="AM18"/>
          <cell r="AN18">
            <v>613151.31200000003</v>
          </cell>
          <cell r="AO18">
            <v>560286.06200000003</v>
          </cell>
          <cell r="AP18"/>
          <cell r="AQ18">
            <v>612918.31200000003</v>
          </cell>
          <cell r="AR18"/>
          <cell r="AS18"/>
          <cell r="AT18">
            <v>616301.375</v>
          </cell>
          <cell r="AU18"/>
          <cell r="AV18"/>
          <cell r="AW18">
            <v>618008.81200000003</v>
          </cell>
          <cell r="AZ18">
            <v>614906.31200000003</v>
          </cell>
          <cell r="BA18">
            <v>559294.81200000003</v>
          </cell>
          <cell r="BB18"/>
          <cell r="BC18">
            <v>615623.43700000003</v>
          </cell>
          <cell r="BD18">
            <v>558883.43700000003</v>
          </cell>
          <cell r="BE18"/>
          <cell r="BF18">
            <v>613247.5</v>
          </cell>
          <cell r="BG18"/>
          <cell r="BH18"/>
          <cell r="BI18">
            <v>606234.75</v>
          </cell>
          <cell r="BJ18"/>
          <cell r="BK18"/>
          <cell r="BL18">
            <v>616737.06200000003</v>
          </cell>
          <cell r="BM18"/>
          <cell r="BN18"/>
          <cell r="BO18">
            <v>614041.625</v>
          </cell>
          <cell r="BP18"/>
          <cell r="BQ18"/>
          <cell r="BR18">
            <v>606972</v>
          </cell>
          <cell r="BS18"/>
          <cell r="BT18"/>
          <cell r="BU18">
            <v>615795</v>
          </cell>
          <cell r="BV18">
            <v>559387.43700000003</v>
          </cell>
          <cell r="BW18"/>
          <cell r="BX18">
            <v>615671.68700000003</v>
          </cell>
          <cell r="BY18"/>
          <cell r="BZ18"/>
          <cell r="CA18"/>
          <cell r="CB18">
            <v>559798.75</v>
          </cell>
          <cell r="CC18"/>
          <cell r="CD18">
            <v>615980.625</v>
          </cell>
          <cell r="CE18">
            <v>557319.125</v>
          </cell>
          <cell r="CG18">
            <v>614662.375</v>
          </cell>
          <cell r="CH18">
            <v>556897.43700000003</v>
          </cell>
          <cell r="CJ18">
            <v>612154.25</v>
          </cell>
          <cell r="CM18">
            <v>605245.375</v>
          </cell>
          <cell r="CN18">
            <v>559064.125</v>
          </cell>
          <cell r="CP18"/>
          <cell r="CQ18">
            <v>558924.25</v>
          </cell>
          <cell r="CS18"/>
          <cell r="CV18">
            <v>605117.25</v>
          </cell>
          <cell r="CY18">
            <v>601867.56200000003</v>
          </cell>
          <cell r="DB18"/>
          <cell r="DE18"/>
          <cell r="DH18"/>
          <cell r="DK18"/>
        </row>
        <row r="19">
          <cell r="D19">
            <v>1364329.75</v>
          </cell>
          <cell r="E19"/>
          <cell r="F19"/>
          <cell r="G19">
            <v>1735875.5</v>
          </cell>
          <cell r="H19"/>
          <cell r="I19"/>
          <cell r="J19">
            <v>1733731.62</v>
          </cell>
          <cell r="K19"/>
          <cell r="L19"/>
          <cell r="M19">
            <v>1738628.75</v>
          </cell>
          <cell r="N19"/>
          <cell r="O19"/>
          <cell r="P19">
            <v>1731092.75</v>
          </cell>
          <cell r="Q19"/>
          <cell r="R19"/>
          <cell r="S19">
            <v>1743945.5</v>
          </cell>
          <cell r="T19"/>
          <cell r="U19"/>
          <cell r="V19">
            <v>1737360</v>
          </cell>
          <cell r="W19">
            <v>1549144.5</v>
          </cell>
          <cell r="X19"/>
          <cell r="Y19">
            <v>1742242.87</v>
          </cell>
          <cell r="Z19"/>
          <cell r="AA19"/>
          <cell r="AB19">
            <v>1736277.37</v>
          </cell>
          <cell r="AC19"/>
          <cell r="AD19"/>
          <cell r="AE19">
            <v>1738197.37</v>
          </cell>
          <cell r="AF19">
            <v>1550440.5</v>
          </cell>
          <cell r="AG19"/>
          <cell r="AH19">
            <v>1738201.25</v>
          </cell>
          <cell r="AI19">
            <v>1549993.5</v>
          </cell>
          <cell r="AJ19"/>
          <cell r="AK19">
            <v>1737377.62</v>
          </cell>
          <cell r="AL19">
            <v>1552447.87</v>
          </cell>
          <cell r="AM19"/>
          <cell r="AN19">
            <v>1731518.62</v>
          </cell>
          <cell r="AO19">
            <v>1552051.75</v>
          </cell>
          <cell r="AP19"/>
          <cell r="AQ19">
            <v>1730736.5</v>
          </cell>
          <cell r="AR19"/>
          <cell r="AS19"/>
          <cell r="AT19">
            <v>1737483</v>
          </cell>
          <cell r="AU19"/>
          <cell r="AV19"/>
          <cell r="AW19">
            <v>1743002.87</v>
          </cell>
          <cell r="AZ19">
            <v>1736589.25</v>
          </cell>
          <cell r="BA19">
            <v>1548881</v>
          </cell>
          <cell r="BB19"/>
          <cell r="BC19">
            <v>1736539</v>
          </cell>
          <cell r="BD19">
            <v>1547039.87</v>
          </cell>
          <cell r="BE19"/>
          <cell r="BF19">
            <v>1731012.37</v>
          </cell>
          <cell r="BG19"/>
          <cell r="BH19"/>
          <cell r="BI19">
            <v>1739573.25</v>
          </cell>
          <cell r="BJ19"/>
          <cell r="BK19"/>
          <cell r="BL19">
            <v>1739247</v>
          </cell>
          <cell r="BM19"/>
          <cell r="BN19"/>
          <cell r="BO19">
            <v>1730086.5</v>
          </cell>
          <cell r="BP19"/>
          <cell r="BQ19"/>
          <cell r="BR19">
            <v>1739220.25</v>
          </cell>
          <cell r="BS19"/>
          <cell r="BT19"/>
          <cell r="BU19">
            <v>1735393.62</v>
          </cell>
          <cell r="BV19">
            <v>1549075.25</v>
          </cell>
          <cell r="BW19"/>
          <cell r="BX19">
            <v>1736594.25</v>
          </cell>
          <cell r="BY19"/>
          <cell r="BZ19"/>
          <cell r="CA19"/>
          <cell r="CB19">
            <v>1549546.62</v>
          </cell>
          <cell r="CC19"/>
          <cell r="CD19">
            <v>1736577.62</v>
          </cell>
          <cell r="CE19">
            <v>1540968.12</v>
          </cell>
          <cell r="CG19">
            <v>1735360</v>
          </cell>
          <cell r="CH19">
            <v>1539042.87</v>
          </cell>
          <cell r="CJ19">
            <v>1729420.25</v>
          </cell>
          <cell r="CM19">
            <v>1738130.75</v>
          </cell>
          <cell r="CN19">
            <v>1546499</v>
          </cell>
          <cell r="CP19"/>
          <cell r="CQ19">
            <v>1546664.37</v>
          </cell>
          <cell r="CS19"/>
          <cell r="CV19">
            <v>1738176.37</v>
          </cell>
          <cell r="CY19">
            <v>1724657.37</v>
          </cell>
          <cell r="DB19"/>
          <cell r="DE19"/>
          <cell r="DH19"/>
          <cell r="DK19"/>
        </row>
        <row r="20">
          <cell r="D20">
            <v>323005.93699999998</v>
          </cell>
          <cell r="E20"/>
          <cell r="F20"/>
          <cell r="G20">
            <v>400120.15600000002</v>
          </cell>
          <cell r="H20"/>
          <cell r="I20"/>
          <cell r="J20">
            <v>397116.71799999999</v>
          </cell>
          <cell r="K20"/>
          <cell r="L20"/>
          <cell r="M20">
            <v>397731.625</v>
          </cell>
          <cell r="N20"/>
          <cell r="O20"/>
          <cell r="P20">
            <v>396506.875</v>
          </cell>
          <cell r="Q20"/>
          <cell r="R20"/>
          <cell r="S20">
            <v>398749.78100000002</v>
          </cell>
          <cell r="T20"/>
          <cell r="U20"/>
          <cell r="V20">
            <v>397664.81199999998</v>
          </cell>
          <cell r="W20">
            <v>361599.81199999998</v>
          </cell>
          <cell r="X20"/>
          <cell r="Y20">
            <v>398290.96799999999</v>
          </cell>
          <cell r="Z20"/>
          <cell r="AA20"/>
          <cell r="AB20">
            <v>397321.18699999998</v>
          </cell>
          <cell r="AC20"/>
          <cell r="AD20"/>
          <cell r="AE20">
            <v>397729.90600000002</v>
          </cell>
          <cell r="AF20">
            <v>361961.15600000002</v>
          </cell>
          <cell r="AG20"/>
          <cell r="AH20">
            <v>397725.31199999998</v>
          </cell>
          <cell r="AI20">
            <v>361887.18699999998</v>
          </cell>
          <cell r="AJ20"/>
          <cell r="AK20">
            <v>397582.75</v>
          </cell>
          <cell r="AL20">
            <v>362372.375</v>
          </cell>
          <cell r="AM20"/>
          <cell r="AN20">
            <v>396399.71799999999</v>
          </cell>
          <cell r="AO20">
            <v>362307.93699999998</v>
          </cell>
          <cell r="AP20"/>
          <cell r="AQ20">
            <v>396259.65600000002</v>
          </cell>
          <cell r="AR20"/>
          <cell r="AS20"/>
          <cell r="AT20">
            <v>397628.875</v>
          </cell>
          <cell r="AU20"/>
          <cell r="AV20"/>
          <cell r="AW20">
            <v>399243.31199999998</v>
          </cell>
          <cell r="AZ20">
            <v>397966.5</v>
          </cell>
          <cell r="BA20">
            <v>361600.5</v>
          </cell>
          <cell r="BB20"/>
          <cell r="BC20">
            <v>397341.75</v>
          </cell>
          <cell r="BD20">
            <v>361331.875</v>
          </cell>
          <cell r="BE20"/>
          <cell r="BF20">
            <v>396245.71799999999</v>
          </cell>
          <cell r="BG20"/>
          <cell r="BH20"/>
          <cell r="BI20">
            <v>392006.40600000002</v>
          </cell>
          <cell r="BJ20"/>
          <cell r="BK20"/>
          <cell r="BL20">
            <v>398410.56199999998</v>
          </cell>
          <cell r="BM20"/>
          <cell r="BN20"/>
          <cell r="BO20">
            <v>396883.59299999999</v>
          </cell>
          <cell r="BP20"/>
          <cell r="BQ20"/>
          <cell r="BR20">
            <v>392717.46799999999</v>
          </cell>
          <cell r="BS20"/>
          <cell r="BT20"/>
          <cell r="BU20">
            <v>397401.84299999999</v>
          </cell>
          <cell r="BV20">
            <v>361639.90600000002</v>
          </cell>
          <cell r="BW20"/>
          <cell r="BX20">
            <v>397332.75</v>
          </cell>
          <cell r="BY20"/>
          <cell r="BZ20"/>
          <cell r="CA20"/>
          <cell r="CB20">
            <v>361765.25</v>
          </cell>
          <cell r="CC20"/>
          <cell r="CD20">
            <v>397413</v>
          </cell>
          <cell r="CE20">
            <v>360155.59299999999</v>
          </cell>
          <cell r="CG20">
            <v>397064.09299999999</v>
          </cell>
          <cell r="CH20">
            <v>359866.59299999999</v>
          </cell>
          <cell r="CJ20">
            <v>395884.375</v>
          </cell>
          <cell r="CM20">
            <v>391660.21799999999</v>
          </cell>
          <cell r="CN20">
            <v>361270.68699999998</v>
          </cell>
          <cell r="CP20"/>
          <cell r="CQ20">
            <v>361209.34299999999</v>
          </cell>
          <cell r="CS20"/>
          <cell r="CV20">
            <v>391602.25</v>
          </cell>
          <cell r="CY20">
            <v>389606.68699999998</v>
          </cell>
          <cell r="DB20"/>
          <cell r="DE20"/>
          <cell r="DH20"/>
          <cell r="DK20"/>
        </row>
        <row r="21">
          <cell r="D21">
            <v>556405.75</v>
          </cell>
          <cell r="E21"/>
          <cell r="F21"/>
          <cell r="G21">
            <v>681704.875</v>
          </cell>
          <cell r="H21"/>
          <cell r="I21"/>
          <cell r="J21">
            <v>674395.25</v>
          </cell>
          <cell r="K21"/>
          <cell r="L21"/>
          <cell r="M21">
            <v>675349.75</v>
          </cell>
          <cell r="N21"/>
          <cell r="O21"/>
          <cell r="P21">
            <v>673587.875</v>
          </cell>
          <cell r="Q21"/>
          <cell r="R21"/>
          <cell r="S21">
            <v>676997.625</v>
          </cell>
          <cell r="T21"/>
          <cell r="U21"/>
          <cell r="V21">
            <v>675407</v>
          </cell>
          <cell r="W21">
            <v>615230.875</v>
          </cell>
          <cell r="X21"/>
          <cell r="Y21">
            <v>676274.43700000003</v>
          </cell>
          <cell r="Z21"/>
          <cell r="AA21"/>
          <cell r="AB21">
            <v>674671.31200000003</v>
          </cell>
          <cell r="AC21"/>
          <cell r="AD21"/>
          <cell r="AE21">
            <v>675263.18700000003</v>
          </cell>
          <cell r="AF21">
            <v>615753.5</v>
          </cell>
          <cell r="AG21"/>
          <cell r="AH21">
            <v>675220.06200000003</v>
          </cell>
          <cell r="AI21">
            <v>615627.56200000003</v>
          </cell>
          <cell r="AJ21"/>
          <cell r="AK21">
            <v>674986.875</v>
          </cell>
          <cell r="AL21">
            <v>616925</v>
          </cell>
          <cell r="AM21"/>
          <cell r="AN21">
            <v>672011.125</v>
          </cell>
          <cell r="AO21">
            <v>616831.56200000003</v>
          </cell>
          <cell r="AP21"/>
          <cell r="AQ21">
            <v>671781.75</v>
          </cell>
          <cell r="AR21"/>
          <cell r="AS21"/>
          <cell r="AT21">
            <v>675105.5</v>
          </cell>
          <cell r="AU21"/>
          <cell r="AV21"/>
          <cell r="AW21">
            <v>678065.875</v>
          </cell>
          <cell r="AZ21">
            <v>674970.25</v>
          </cell>
          <cell r="BA21">
            <v>615134.93700000003</v>
          </cell>
          <cell r="BB21"/>
          <cell r="BC21">
            <v>674570</v>
          </cell>
          <cell r="BD21">
            <v>614543.31200000003</v>
          </cell>
          <cell r="BE21"/>
          <cell r="BF21">
            <v>671359.5</v>
          </cell>
          <cell r="BG21"/>
          <cell r="BH21"/>
          <cell r="BI21">
            <v>662616.625</v>
          </cell>
          <cell r="BJ21"/>
          <cell r="BK21"/>
          <cell r="BL21">
            <v>676748.43700000003</v>
          </cell>
          <cell r="BM21"/>
          <cell r="BN21"/>
          <cell r="BO21">
            <v>673151.25</v>
          </cell>
          <cell r="BP21"/>
          <cell r="BQ21"/>
          <cell r="BR21">
            <v>664551.56200000003</v>
          </cell>
          <cell r="BS21"/>
          <cell r="BT21"/>
          <cell r="BU21">
            <v>675079.75</v>
          </cell>
          <cell r="BV21">
            <v>615211.75</v>
          </cell>
          <cell r="BW21"/>
          <cell r="BX21">
            <v>674540</v>
          </cell>
          <cell r="BY21"/>
          <cell r="BZ21"/>
          <cell r="CA21"/>
          <cell r="CB21">
            <v>615469.06200000003</v>
          </cell>
          <cell r="CC21"/>
          <cell r="CD21">
            <v>674750.25</v>
          </cell>
          <cell r="CE21">
            <v>612932.93700000003</v>
          </cell>
          <cell r="CG21">
            <v>674028.31200000003</v>
          </cell>
          <cell r="CH21">
            <v>612306.125</v>
          </cell>
          <cell r="CJ21">
            <v>670691</v>
          </cell>
          <cell r="CM21">
            <v>661985.25</v>
          </cell>
          <cell r="CN21">
            <v>614520.75</v>
          </cell>
          <cell r="CP21"/>
          <cell r="CQ21">
            <v>614339.56200000003</v>
          </cell>
          <cell r="CS21"/>
          <cell r="CV21">
            <v>661810.75</v>
          </cell>
          <cell r="CY21">
            <v>658832.625</v>
          </cell>
          <cell r="DB21"/>
          <cell r="DE21"/>
          <cell r="DH21"/>
          <cell r="DK21"/>
        </row>
        <row r="22">
          <cell r="D22">
            <v>634520.06200000003</v>
          </cell>
          <cell r="E22"/>
          <cell r="F22"/>
          <cell r="G22">
            <v>814796.875</v>
          </cell>
          <cell r="H22"/>
          <cell r="I22"/>
          <cell r="J22">
            <v>814721.75</v>
          </cell>
          <cell r="K22"/>
          <cell r="L22"/>
          <cell r="M22">
            <v>818083.375</v>
          </cell>
          <cell r="N22"/>
          <cell r="O22"/>
          <cell r="P22">
            <v>813674.81200000003</v>
          </cell>
          <cell r="Q22"/>
          <cell r="R22"/>
          <cell r="S22">
            <v>821528.625</v>
          </cell>
          <cell r="T22"/>
          <cell r="U22"/>
          <cell r="V22">
            <v>817653.25</v>
          </cell>
          <cell r="W22">
            <v>723695.43700000003</v>
          </cell>
          <cell r="X22"/>
          <cell r="Y22">
            <v>820287.75</v>
          </cell>
          <cell r="Z22"/>
          <cell r="AA22"/>
          <cell r="AB22">
            <v>816418.18700000003</v>
          </cell>
          <cell r="AC22"/>
          <cell r="AD22"/>
          <cell r="AE22">
            <v>817451</v>
          </cell>
          <cell r="AF22">
            <v>724298.125</v>
          </cell>
          <cell r="AG22"/>
          <cell r="AH22">
            <v>817459.56200000003</v>
          </cell>
          <cell r="AI22">
            <v>724036</v>
          </cell>
          <cell r="AJ22"/>
          <cell r="AK22">
            <v>816957.31200000003</v>
          </cell>
          <cell r="AL22">
            <v>725417.375</v>
          </cell>
          <cell r="AM22"/>
          <cell r="AN22">
            <v>814126.625</v>
          </cell>
          <cell r="AO22">
            <v>725167.93700000003</v>
          </cell>
          <cell r="AP22"/>
          <cell r="AQ22">
            <v>813626.68700000003</v>
          </cell>
          <cell r="AR22"/>
          <cell r="AS22"/>
          <cell r="AT22">
            <v>816994.93700000003</v>
          </cell>
          <cell r="AU22"/>
          <cell r="AV22"/>
          <cell r="AW22">
            <v>819853.31200000003</v>
          </cell>
          <cell r="AZ22">
            <v>816622.81200000003</v>
          </cell>
          <cell r="BA22">
            <v>723463.56200000003</v>
          </cell>
          <cell r="BB22"/>
          <cell r="BC22">
            <v>816531.81200000003</v>
          </cell>
          <cell r="BD22">
            <v>722674.875</v>
          </cell>
          <cell r="BE22"/>
          <cell r="BF22">
            <v>814857.81200000003</v>
          </cell>
          <cell r="BG22"/>
          <cell r="BH22"/>
          <cell r="BI22">
            <v>822826</v>
          </cell>
          <cell r="BJ22"/>
          <cell r="BK22"/>
          <cell r="BL22">
            <v>817599.68700000003</v>
          </cell>
          <cell r="BM22"/>
          <cell r="BN22"/>
          <cell r="BO22">
            <v>813907.875</v>
          </cell>
          <cell r="BP22"/>
          <cell r="BQ22"/>
          <cell r="BR22">
            <v>822167</v>
          </cell>
          <cell r="BS22"/>
          <cell r="BT22"/>
          <cell r="BU22">
            <v>815479.31200000003</v>
          </cell>
          <cell r="BV22">
            <v>723588.31200000003</v>
          </cell>
          <cell r="BW22"/>
          <cell r="BX22">
            <v>816589.68700000003</v>
          </cell>
          <cell r="BY22"/>
          <cell r="BZ22"/>
          <cell r="CA22"/>
          <cell r="CB22">
            <v>723835.43700000003</v>
          </cell>
          <cell r="CC22"/>
          <cell r="CD22">
            <v>816524.25</v>
          </cell>
          <cell r="CE22">
            <v>719322.68700000003</v>
          </cell>
          <cell r="CG22">
            <v>815750.75</v>
          </cell>
          <cell r="CH22">
            <v>718476.875</v>
          </cell>
          <cell r="CJ22">
            <v>813887.5</v>
          </cell>
          <cell r="CM22">
            <v>821906.68700000003</v>
          </cell>
          <cell r="CN22">
            <v>722343</v>
          </cell>
          <cell r="CP22"/>
          <cell r="CQ22">
            <v>722475</v>
          </cell>
          <cell r="CS22"/>
          <cell r="CV22">
            <v>822001.81200000003</v>
          </cell>
          <cell r="CY22">
            <v>813957.875</v>
          </cell>
          <cell r="DB22"/>
          <cell r="DE22"/>
          <cell r="DH22"/>
          <cell r="DK22"/>
        </row>
        <row r="23">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G23"/>
          <cell r="CJ23"/>
          <cell r="CM23"/>
          <cell r="CP23"/>
          <cell r="CS23"/>
          <cell r="CV23"/>
          <cell r="CY23"/>
          <cell r="DB23"/>
          <cell r="DE23"/>
          <cell r="DH23"/>
          <cell r="DK23"/>
        </row>
        <row r="24">
          <cell r="D24">
            <v>64827.007799999999</v>
          </cell>
          <cell r="E24"/>
          <cell r="F24"/>
          <cell r="G24">
            <v>198845.78099999999</v>
          </cell>
          <cell r="H24"/>
          <cell r="I24"/>
          <cell r="J24">
            <v>206004.28099999999</v>
          </cell>
          <cell r="K24"/>
          <cell r="L24"/>
          <cell r="M24">
            <v>205539.32800000001</v>
          </cell>
          <cell r="N24"/>
          <cell r="O24"/>
          <cell r="P24">
            <v>208477.796</v>
          </cell>
          <cell r="Q24"/>
          <cell r="R24"/>
          <cell r="S24">
            <v>201426.046</v>
          </cell>
          <cell r="T24"/>
          <cell r="U24"/>
          <cell r="V24">
            <v>203759.43700000001</v>
          </cell>
          <cell r="W24">
            <v>134035.14000000001</v>
          </cell>
          <cell r="X24"/>
          <cell r="Y24">
            <v>203007.57800000001</v>
          </cell>
          <cell r="Z24"/>
          <cell r="AA24"/>
          <cell r="AB24">
            <v>206288.375</v>
          </cell>
          <cell r="AC24"/>
          <cell r="AD24"/>
          <cell r="AE24">
            <v>205903.89</v>
          </cell>
          <cell r="AF24">
            <v>134175.95300000001</v>
          </cell>
          <cell r="AG24"/>
          <cell r="AH24">
            <v>205915.68700000001</v>
          </cell>
          <cell r="AI24">
            <v>134407.796</v>
          </cell>
          <cell r="AJ24"/>
          <cell r="AK24">
            <v>206341.40599999999</v>
          </cell>
          <cell r="AL24">
            <v>134363.84299999999</v>
          </cell>
          <cell r="AM24"/>
          <cell r="AN24">
            <v>209037.21799999999</v>
          </cell>
          <cell r="AO24">
            <v>134585.68700000001</v>
          </cell>
          <cell r="AP24"/>
          <cell r="AQ24">
            <v>209462.70300000001</v>
          </cell>
          <cell r="AR24"/>
          <cell r="AS24"/>
          <cell r="AT24">
            <v>206169.84299999999</v>
          </cell>
          <cell r="AU24"/>
          <cell r="AV24"/>
          <cell r="AW24">
            <v>204224.5</v>
          </cell>
          <cell r="AZ24">
            <v>207228.68700000001</v>
          </cell>
          <cell r="BA24">
            <v>134953.359</v>
          </cell>
          <cell r="BB24"/>
          <cell r="BC24">
            <v>206934.39</v>
          </cell>
          <cell r="BD24">
            <v>135219.859</v>
          </cell>
          <cell r="BE24"/>
          <cell r="BF24">
            <v>209263.84299999999</v>
          </cell>
          <cell r="BG24"/>
          <cell r="BH24"/>
          <cell r="BI24">
            <v>212209.78099999999</v>
          </cell>
          <cell r="BJ24"/>
          <cell r="BK24"/>
          <cell r="BL24">
            <v>205878.40599999999</v>
          </cell>
          <cell r="BM24"/>
          <cell r="BN24"/>
          <cell r="BO24">
            <v>209164.609</v>
          </cell>
          <cell r="BP24"/>
          <cell r="BQ24"/>
          <cell r="BR24">
            <v>212007.59299999999</v>
          </cell>
          <cell r="BS24"/>
          <cell r="BT24"/>
          <cell r="BU24">
            <v>207494.421</v>
          </cell>
          <cell r="BV24">
            <v>134838.046</v>
          </cell>
          <cell r="BW24"/>
          <cell r="BX24">
            <v>206631.296</v>
          </cell>
          <cell r="BY24"/>
          <cell r="BZ24"/>
          <cell r="CA24"/>
          <cell r="CB24">
            <v>134373.56200000001</v>
          </cell>
          <cell r="CC24"/>
          <cell r="CD24">
            <v>206374.39</v>
          </cell>
          <cell r="CE24">
            <v>137792.20300000001</v>
          </cell>
          <cell r="CG24">
            <v>207593.43700000001</v>
          </cell>
          <cell r="CH24">
            <v>138110.421</v>
          </cell>
          <cell r="CJ24">
            <v>209995.96799999999</v>
          </cell>
          <cell r="CM24">
            <v>212952.53099999999</v>
          </cell>
          <cell r="CN24">
            <v>135169</v>
          </cell>
          <cell r="CP24"/>
          <cell r="CQ24">
            <v>134819.57800000001</v>
          </cell>
          <cell r="CS24"/>
          <cell r="CV24">
            <v>212523.46799999999</v>
          </cell>
          <cell r="CY24">
            <v>219258.43700000001</v>
          </cell>
          <cell r="DB24"/>
          <cell r="DE24"/>
          <cell r="DH24"/>
          <cell r="DK24"/>
        </row>
        <row r="25">
          <cell r="D25">
            <v>77112.046799999996</v>
          </cell>
          <cell r="E25"/>
          <cell r="F25"/>
          <cell r="G25">
            <v>279659.75</v>
          </cell>
          <cell r="H25"/>
          <cell r="I25"/>
          <cell r="J25">
            <v>283995.875</v>
          </cell>
          <cell r="K25"/>
          <cell r="L25"/>
          <cell r="M25">
            <v>281167.40600000002</v>
          </cell>
          <cell r="N25"/>
          <cell r="O25"/>
          <cell r="P25">
            <v>286686.78100000002</v>
          </cell>
          <cell r="Q25"/>
          <cell r="R25"/>
          <cell r="S25">
            <v>279448.68699999998</v>
          </cell>
          <cell r="T25"/>
          <cell r="U25"/>
          <cell r="V25">
            <v>284660.40600000002</v>
          </cell>
          <cell r="W25">
            <v>169981.40599999999</v>
          </cell>
          <cell r="X25"/>
          <cell r="Y25">
            <v>277430.31199999998</v>
          </cell>
          <cell r="Z25"/>
          <cell r="AA25"/>
          <cell r="AB25">
            <v>283586.21799999999</v>
          </cell>
          <cell r="AC25"/>
          <cell r="AD25"/>
          <cell r="AE25">
            <v>282249.90600000002</v>
          </cell>
          <cell r="AF25">
            <v>169877.484</v>
          </cell>
          <cell r="AG25"/>
          <cell r="AH25">
            <v>282347.25</v>
          </cell>
          <cell r="AI25">
            <v>170295.109</v>
          </cell>
          <cell r="AJ25"/>
          <cell r="AK25">
            <v>283116.125</v>
          </cell>
          <cell r="AL25">
            <v>170034.93700000001</v>
          </cell>
          <cell r="AM25"/>
          <cell r="AN25">
            <v>285049.56199999998</v>
          </cell>
          <cell r="AO25">
            <v>170433.359</v>
          </cell>
          <cell r="AP25"/>
          <cell r="AQ25">
            <v>285805.59299999999</v>
          </cell>
          <cell r="AR25"/>
          <cell r="AS25"/>
          <cell r="AT25">
            <v>283081.96799999999</v>
          </cell>
          <cell r="AU25"/>
          <cell r="AV25"/>
          <cell r="AW25">
            <v>278237.59299999999</v>
          </cell>
          <cell r="AZ25">
            <v>280808.84299999999</v>
          </cell>
          <cell r="BA25">
            <v>171161.609</v>
          </cell>
          <cell r="BB25"/>
          <cell r="BC25">
            <v>283638.875</v>
          </cell>
          <cell r="BD25">
            <v>171551.56200000001</v>
          </cell>
          <cell r="BE25"/>
          <cell r="BF25">
            <v>285225.09299999999</v>
          </cell>
          <cell r="BG25"/>
          <cell r="BH25"/>
          <cell r="BI25">
            <v>288452.59299999999</v>
          </cell>
          <cell r="BJ25"/>
          <cell r="BK25"/>
          <cell r="BL25">
            <v>280697.03100000002</v>
          </cell>
          <cell r="BM25"/>
          <cell r="BN25"/>
          <cell r="BO25">
            <v>284193.25</v>
          </cell>
          <cell r="BP25"/>
          <cell r="BQ25"/>
          <cell r="BR25">
            <v>287420.81199999998</v>
          </cell>
          <cell r="BS25"/>
          <cell r="BT25"/>
          <cell r="BU25">
            <v>283358</v>
          </cell>
          <cell r="BV25">
            <v>170939.375</v>
          </cell>
          <cell r="BW25"/>
          <cell r="BX25">
            <v>283759.18699999998</v>
          </cell>
          <cell r="BY25"/>
          <cell r="BZ25"/>
          <cell r="CA25"/>
          <cell r="CB25">
            <v>170681.76500000001</v>
          </cell>
          <cell r="CC25"/>
          <cell r="CD25">
            <v>283921.31199999998</v>
          </cell>
          <cell r="CE25">
            <v>175632.68700000001</v>
          </cell>
          <cell r="CG25">
            <v>284940.43699999998</v>
          </cell>
          <cell r="CH25">
            <v>176093.32800000001</v>
          </cell>
          <cell r="CJ25">
            <v>286744.78100000002</v>
          </cell>
          <cell r="CM25">
            <v>289897.78100000002</v>
          </cell>
          <cell r="CN25">
            <v>171996.43700000001</v>
          </cell>
          <cell r="CP25"/>
          <cell r="CQ25">
            <v>170437.5</v>
          </cell>
          <cell r="CS25"/>
          <cell r="CV25">
            <v>287856.625</v>
          </cell>
          <cell r="CY25">
            <v>297255.125</v>
          </cell>
          <cell r="DB25"/>
          <cell r="DE25"/>
          <cell r="DH25"/>
          <cell r="DK25"/>
        </row>
        <row r="26">
          <cell r="D26">
            <v>31113.6093</v>
          </cell>
          <cell r="E26"/>
          <cell r="F26"/>
          <cell r="G26">
            <v>107099.625</v>
          </cell>
          <cell r="H26"/>
          <cell r="I26"/>
          <cell r="J26">
            <v>108921.59299999999</v>
          </cell>
          <cell r="K26"/>
          <cell r="L26"/>
          <cell r="M26">
            <v>107728.57799999999</v>
          </cell>
          <cell r="N26"/>
          <cell r="O26"/>
          <cell r="P26">
            <v>109760.523</v>
          </cell>
          <cell r="Q26"/>
          <cell r="R26"/>
          <cell r="S26">
            <v>106921.44500000001</v>
          </cell>
          <cell r="T26"/>
          <cell r="U26"/>
          <cell r="V26">
            <v>108829.34299999999</v>
          </cell>
          <cell r="W26">
            <v>66839.078099999999</v>
          </cell>
          <cell r="X26"/>
          <cell r="Y26">
            <v>107337.031</v>
          </cell>
          <cell r="Z26"/>
          <cell r="AA26"/>
          <cell r="AB26">
            <v>108885.601</v>
          </cell>
          <cell r="AC26"/>
          <cell r="AD26"/>
          <cell r="AE26">
            <v>108434.57799999999</v>
          </cell>
          <cell r="AF26">
            <v>66591.945300000007</v>
          </cell>
          <cell r="AG26"/>
          <cell r="AH26">
            <v>108468.859</v>
          </cell>
          <cell r="AI26">
            <v>66687.484299999996</v>
          </cell>
          <cell r="AJ26"/>
          <cell r="AK26">
            <v>108635.929</v>
          </cell>
          <cell r="AL26">
            <v>66599.195300000007</v>
          </cell>
          <cell r="AM26"/>
          <cell r="AN26">
            <v>109486.617</v>
          </cell>
          <cell r="AO26">
            <v>66687.773400000005</v>
          </cell>
          <cell r="AP26"/>
          <cell r="AQ26">
            <v>109653.726</v>
          </cell>
          <cell r="AR26"/>
          <cell r="AS26"/>
          <cell r="AT26">
            <v>108619.43700000001</v>
          </cell>
          <cell r="AU26"/>
          <cell r="AV26"/>
          <cell r="AW26">
            <v>106838.882</v>
          </cell>
          <cell r="AZ26">
            <v>107794.39</v>
          </cell>
          <cell r="BA26">
            <v>66903.25</v>
          </cell>
          <cell r="BB26"/>
          <cell r="BC26">
            <v>108773.117</v>
          </cell>
          <cell r="BD26">
            <v>67051.773400000005</v>
          </cell>
          <cell r="BE26"/>
          <cell r="BF26">
            <v>109428.921</v>
          </cell>
          <cell r="BG26"/>
          <cell r="BH26"/>
          <cell r="BI26">
            <v>110626.93700000001</v>
          </cell>
          <cell r="BJ26"/>
          <cell r="BK26"/>
          <cell r="BL26">
            <v>107642.71799999999</v>
          </cell>
          <cell r="BM26"/>
          <cell r="BN26"/>
          <cell r="BO26">
            <v>108975.21</v>
          </cell>
          <cell r="BP26"/>
          <cell r="BQ26"/>
          <cell r="BR26">
            <v>110177.742</v>
          </cell>
          <cell r="BS26"/>
          <cell r="BT26"/>
          <cell r="BU26">
            <v>108661.656</v>
          </cell>
          <cell r="BV26">
            <v>66857.179600000003</v>
          </cell>
          <cell r="BW26"/>
          <cell r="BX26">
            <v>108797.054</v>
          </cell>
          <cell r="BY26"/>
          <cell r="BZ26"/>
          <cell r="CA26"/>
          <cell r="CB26">
            <v>66756.695300000007</v>
          </cell>
          <cell r="CC26"/>
          <cell r="CD26">
            <v>108787.32</v>
          </cell>
          <cell r="CE26">
            <v>68491.906199999998</v>
          </cell>
          <cell r="CG26">
            <v>109115.398</v>
          </cell>
          <cell r="CH26">
            <v>68665.320300000007</v>
          </cell>
          <cell r="CJ26">
            <v>109849.71799999999</v>
          </cell>
          <cell r="CM26">
            <v>111019.734</v>
          </cell>
          <cell r="CN26">
            <v>67167.679600000003</v>
          </cell>
          <cell r="CP26"/>
          <cell r="CQ26">
            <v>67192.9375</v>
          </cell>
          <cell r="CS26"/>
          <cell r="CV26">
            <v>111091.164</v>
          </cell>
          <cell r="CY26">
            <v>113752.95299999999</v>
          </cell>
          <cell r="DB26"/>
          <cell r="DE26"/>
          <cell r="DH26"/>
          <cell r="DK26"/>
        </row>
        <row r="27">
          <cell r="D27">
            <v>54490.964800000002</v>
          </cell>
          <cell r="E27"/>
          <cell r="F27"/>
          <cell r="G27">
            <v>174820.46799999999</v>
          </cell>
          <cell r="H27"/>
          <cell r="I27"/>
          <cell r="J27">
            <v>180297.76500000001</v>
          </cell>
          <cell r="K27"/>
          <cell r="L27"/>
          <cell r="M27">
            <v>178948.06200000001</v>
          </cell>
          <cell r="N27"/>
          <cell r="O27"/>
          <cell r="P27">
            <v>181547.68700000001</v>
          </cell>
          <cell r="Q27"/>
          <cell r="R27"/>
          <cell r="S27">
            <v>176329.14</v>
          </cell>
          <cell r="T27"/>
          <cell r="U27"/>
          <cell r="V27">
            <v>178546.859</v>
          </cell>
          <cell r="W27">
            <v>114855.18700000001</v>
          </cell>
          <cell r="X27"/>
          <cell r="Y27">
            <v>175701.71799999999</v>
          </cell>
          <cell r="Z27"/>
          <cell r="AA27"/>
          <cell r="AB27">
            <v>178928.18700000001</v>
          </cell>
          <cell r="AC27"/>
          <cell r="AD27"/>
          <cell r="AE27">
            <v>178495.06200000001</v>
          </cell>
          <cell r="AF27">
            <v>114979.031</v>
          </cell>
          <cell r="AG27"/>
          <cell r="AH27">
            <v>178511.25</v>
          </cell>
          <cell r="AI27">
            <v>115191.289</v>
          </cell>
          <cell r="AJ27"/>
          <cell r="AK27">
            <v>178895.859</v>
          </cell>
          <cell r="AL27">
            <v>115247.71</v>
          </cell>
          <cell r="AM27"/>
          <cell r="AN27">
            <v>181171.31200000001</v>
          </cell>
          <cell r="AO27">
            <v>115449.265</v>
          </cell>
          <cell r="AP27"/>
          <cell r="AQ27">
            <v>181561.31200000001</v>
          </cell>
          <cell r="AR27"/>
          <cell r="AS27"/>
          <cell r="AT27">
            <v>178761.76500000001</v>
          </cell>
          <cell r="AU27"/>
          <cell r="AV27"/>
          <cell r="AW27">
            <v>177562.32800000001</v>
          </cell>
          <cell r="AZ27">
            <v>180168.53099999999</v>
          </cell>
          <cell r="BA27">
            <v>115760.117</v>
          </cell>
          <cell r="BB27"/>
          <cell r="BC27">
            <v>179357.57800000001</v>
          </cell>
          <cell r="BD27">
            <v>116013.367</v>
          </cell>
          <cell r="BE27"/>
          <cell r="BF27">
            <v>181290.14</v>
          </cell>
          <cell r="BG27"/>
          <cell r="BH27"/>
          <cell r="BI27">
            <v>183997.109</v>
          </cell>
          <cell r="BJ27"/>
          <cell r="BK27"/>
          <cell r="BL27">
            <v>179101.65599999999</v>
          </cell>
          <cell r="BM27"/>
          <cell r="BN27"/>
          <cell r="BO27">
            <v>181844.57800000001</v>
          </cell>
          <cell r="BP27"/>
          <cell r="BQ27"/>
          <cell r="BR27">
            <v>184448.89</v>
          </cell>
          <cell r="BS27"/>
          <cell r="BT27"/>
          <cell r="BU27">
            <v>180070.375</v>
          </cell>
          <cell r="BV27">
            <v>115646.648</v>
          </cell>
          <cell r="BW27"/>
          <cell r="BX27">
            <v>179303.56200000001</v>
          </cell>
          <cell r="BY27"/>
          <cell r="BZ27"/>
          <cell r="CA27"/>
          <cell r="CB27">
            <v>115293.257</v>
          </cell>
          <cell r="CC27"/>
          <cell r="CD27">
            <v>179135.46799999999</v>
          </cell>
          <cell r="CE27">
            <v>118141.179</v>
          </cell>
          <cell r="CG27">
            <v>180160.78099999999</v>
          </cell>
          <cell r="CH27">
            <v>118439.976</v>
          </cell>
          <cell r="CJ27">
            <v>182183.25</v>
          </cell>
          <cell r="CM27">
            <v>184883.76500000001</v>
          </cell>
          <cell r="CN27">
            <v>116058.398</v>
          </cell>
          <cell r="CP27"/>
          <cell r="CQ27">
            <v>115589.75</v>
          </cell>
          <cell r="CS27"/>
          <cell r="CV27">
            <v>184277.90599999999</v>
          </cell>
          <cell r="CY27">
            <v>190518.57800000001</v>
          </cell>
          <cell r="DB27"/>
          <cell r="DE27"/>
          <cell r="DH27"/>
          <cell r="DK27"/>
        </row>
        <row r="28">
          <cell r="D28">
            <v>29470.804599999999</v>
          </cell>
          <cell r="E28"/>
          <cell r="F28"/>
          <cell r="G28">
            <v>101752.101</v>
          </cell>
          <cell r="H28"/>
          <cell r="I28"/>
          <cell r="J28">
            <v>103438.929</v>
          </cell>
          <cell r="K28"/>
          <cell r="L28"/>
          <cell r="M28">
            <v>102163.429</v>
          </cell>
          <cell r="N28"/>
          <cell r="O28"/>
          <cell r="P28">
            <v>103700.367</v>
          </cell>
          <cell r="Q28"/>
          <cell r="R28"/>
          <cell r="S28">
            <v>101937.46</v>
          </cell>
          <cell r="T28"/>
          <cell r="U28"/>
          <cell r="V28">
            <v>103425.664</v>
          </cell>
          <cell r="W28">
            <v>64164.4179</v>
          </cell>
          <cell r="X28"/>
          <cell r="Y28">
            <v>102068.59299999999</v>
          </cell>
          <cell r="Z28"/>
          <cell r="AA28"/>
          <cell r="AB28">
            <v>103290.359</v>
          </cell>
          <cell r="AC28"/>
          <cell r="AD28"/>
          <cell r="AE28">
            <v>102879.906</v>
          </cell>
          <cell r="AF28">
            <v>63910.906199999998</v>
          </cell>
          <cell r="AG28"/>
          <cell r="AH28">
            <v>102912.804</v>
          </cell>
          <cell r="AI28">
            <v>63978.226499999997</v>
          </cell>
          <cell r="AJ28"/>
          <cell r="AK28">
            <v>103026.054</v>
          </cell>
          <cell r="AL28">
            <v>64213.2382</v>
          </cell>
          <cell r="AM28"/>
          <cell r="AN28">
            <v>104245.039</v>
          </cell>
          <cell r="AO28">
            <v>64276.070299999999</v>
          </cell>
          <cell r="AP28"/>
          <cell r="AQ28">
            <v>104358.109</v>
          </cell>
          <cell r="AR28"/>
          <cell r="AS28"/>
          <cell r="AT28">
            <v>103027.601</v>
          </cell>
          <cell r="AU28"/>
          <cell r="AV28"/>
          <cell r="AW28">
            <v>101363.44500000001</v>
          </cell>
          <cell r="AZ28">
            <v>102641.234</v>
          </cell>
          <cell r="BA28">
            <v>64177.156199999998</v>
          </cell>
          <cell r="BB28"/>
          <cell r="BC28">
            <v>103123.46</v>
          </cell>
          <cell r="BD28">
            <v>64295.082000000002</v>
          </cell>
          <cell r="BE28"/>
          <cell r="BF28">
            <v>103633.156</v>
          </cell>
          <cell r="BG28"/>
          <cell r="BH28"/>
          <cell r="BI28">
            <v>104775.32799999999</v>
          </cell>
          <cell r="BJ28"/>
          <cell r="BK28"/>
          <cell r="BL28">
            <v>102086.84299999999</v>
          </cell>
          <cell r="BM28"/>
          <cell r="BN28"/>
          <cell r="BO28">
            <v>103060.101</v>
          </cell>
          <cell r="BP28"/>
          <cell r="BQ28"/>
          <cell r="BR28">
            <v>104226.921</v>
          </cell>
          <cell r="BS28"/>
          <cell r="BT28"/>
          <cell r="BU28">
            <v>103053.33500000001</v>
          </cell>
          <cell r="BV28">
            <v>64140.378900000003</v>
          </cell>
          <cell r="BW28"/>
          <cell r="BX28">
            <v>103185.64</v>
          </cell>
          <cell r="BY28"/>
          <cell r="BZ28"/>
          <cell r="CA28"/>
          <cell r="CB28">
            <v>64080.585899999998</v>
          </cell>
          <cell r="CC28"/>
          <cell r="CD28">
            <v>103193.414</v>
          </cell>
          <cell r="CE28">
            <v>65270.742100000003</v>
          </cell>
          <cell r="CG28">
            <v>103457.757</v>
          </cell>
          <cell r="CH28">
            <v>65409.234299999996</v>
          </cell>
          <cell r="CJ28">
            <v>104035.656</v>
          </cell>
          <cell r="CM28">
            <v>105153.882</v>
          </cell>
          <cell r="CN28">
            <v>64411.683499999999</v>
          </cell>
          <cell r="CP28"/>
          <cell r="CQ28">
            <v>64439.242100000003</v>
          </cell>
          <cell r="CS28"/>
          <cell r="CV28">
            <v>105232.07799999999</v>
          </cell>
          <cell r="CY28">
            <v>106923.156</v>
          </cell>
          <cell r="DB28"/>
          <cell r="DE28"/>
          <cell r="DH28"/>
          <cell r="DK28"/>
        </row>
        <row r="29">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G29"/>
          <cell r="CJ29"/>
          <cell r="CM29"/>
          <cell r="CP29"/>
          <cell r="CS29"/>
          <cell r="CV29"/>
          <cell r="CY29"/>
          <cell r="DB29"/>
          <cell r="DE29"/>
          <cell r="DH29"/>
          <cell r="DK29"/>
        </row>
        <row r="30">
          <cell r="D30">
            <v>28513.669900000001</v>
          </cell>
          <cell r="E30"/>
          <cell r="F30"/>
          <cell r="G30">
            <v>46100.375</v>
          </cell>
          <cell r="H30"/>
          <cell r="I30"/>
          <cell r="J30">
            <v>46100.375</v>
          </cell>
          <cell r="K30"/>
          <cell r="L30"/>
          <cell r="M30">
            <v>46100.375</v>
          </cell>
          <cell r="N30"/>
          <cell r="O30"/>
          <cell r="P30">
            <v>46100.375</v>
          </cell>
          <cell r="Q30"/>
          <cell r="R30"/>
          <cell r="S30">
            <v>46100.375</v>
          </cell>
          <cell r="T30"/>
          <cell r="U30"/>
          <cell r="V30">
            <v>46100.375</v>
          </cell>
          <cell r="W30">
            <v>35806.214800000002</v>
          </cell>
          <cell r="X30"/>
          <cell r="Y30">
            <v>46100.375</v>
          </cell>
          <cell r="Z30"/>
          <cell r="AA30"/>
          <cell r="AB30">
            <v>46100.375</v>
          </cell>
          <cell r="AC30"/>
          <cell r="AD30"/>
          <cell r="AE30">
            <v>46100.375</v>
          </cell>
          <cell r="AF30">
            <v>35806.214800000002</v>
          </cell>
          <cell r="AG30"/>
          <cell r="AH30">
            <v>46100.375</v>
          </cell>
          <cell r="AI30">
            <v>35806.214800000002</v>
          </cell>
          <cell r="AJ30"/>
          <cell r="AK30">
            <v>46100.375</v>
          </cell>
          <cell r="AL30">
            <v>35802.464800000002</v>
          </cell>
          <cell r="AM30"/>
          <cell r="AN30">
            <v>45569.1679</v>
          </cell>
          <cell r="AO30">
            <v>35802.464800000002</v>
          </cell>
          <cell r="AP30"/>
          <cell r="AQ30">
            <v>45569.1679</v>
          </cell>
          <cell r="AR30"/>
          <cell r="AS30"/>
          <cell r="AT30">
            <v>46100.375</v>
          </cell>
          <cell r="AU30"/>
          <cell r="AV30"/>
          <cell r="AW30">
            <v>46100.375</v>
          </cell>
          <cell r="AZ30">
            <v>45569.1679</v>
          </cell>
          <cell r="BA30">
            <v>35806.214800000002</v>
          </cell>
          <cell r="BB30"/>
          <cell r="BC30">
            <v>46100.375</v>
          </cell>
          <cell r="BD30">
            <v>35746.945299999999</v>
          </cell>
          <cell r="BE30"/>
          <cell r="BF30">
            <v>45543.574200000003</v>
          </cell>
          <cell r="BG30"/>
          <cell r="BH30"/>
          <cell r="BI30">
            <v>45543.574200000003</v>
          </cell>
          <cell r="BJ30"/>
          <cell r="BK30"/>
          <cell r="BL30">
            <v>46100.375</v>
          </cell>
          <cell r="BM30"/>
          <cell r="BN30"/>
          <cell r="BO30">
            <v>45543.574200000003</v>
          </cell>
          <cell r="BP30"/>
          <cell r="BQ30"/>
          <cell r="BR30">
            <v>45543.574200000003</v>
          </cell>
          <cell r="BS30"/>
          <cell r="BT30"/>
          <cell r="BU30">
            <v>46100.375</v>
          </cell>
          <cell r="BV30">
            <v>35806.214800000002</v>
          </cell>
          <cell r="BW30"/>
          <cell r="BX30">
            <v>46100.375</v>
          </cell>
          <cell r="BY30"/>
          <cell r="BZ30"/>
          <cell r="CA30"/>
          <cell r="CB30">
            <v>35806.214800000002</v>
          </cell>
          <cell r="CC30"/>
          <cell r="CD30">
            <v>46100.375</v>
          </cell>
          <cell r="CE30">
            <v>35806.214800000002</v>
          </cell>
          <cell r="CG30">
            <v>46100.375</v>
          </cell>
          <cell r="CH30">
            <v>35746.945299999999</v>
          </cell>
          <cell r="CJ30">
            <v>45543.574200000003</v>
          </cell>
          <cell r="CM30">
            <v>45543.574200000003</v>
          </cell>
          <cell r="CN30">
            <v>35746.945299999999</v>
          </cell>
          <cell r="CP30"/>
          <cell r="CQ30">
            <v>35746.945299999999</v>
          </cell>
          <cell r="CS30"/>
          <cell r="CV30">
            <v>45543.574200000003</v>
          </cell>
          <cell r="CY30">
            <v>45543.574200000003</v>
          </cell>
          <cell r="DB30"/>
          <cell r="DE30"/>
          <cell r="DH30"/>
          <cell r="DK30"/>
        </row>
        <row r="31">
          <cell r="D31">
            <v>29127.728500000001</v>
          </cell>
          <cell r="E31"/>
          <cell r="F31"/>
          <cell r="G31">
            <v>46383.777300000002</v>
          </cell>
          <cell r="H31"/>
          <cell r="I31"/>
          <cell r="J31">
            <v>46383.777300000002</v>
          </cell>
          <cell r="K31"/>
          <cell r="L31"/>
          <cell r="M31">
            <v>46383.777300000002</v>
          </cell>
          <cell r="N31"/>
          <cell r="O31"/>
          <cell r="P31">
            <v>46383.777300000002</v>
          </cell>
          <cell r="Q31"/>
          <cell r="R31"/>
          <cell r="S31">
            <v>46383.777300000002</v>
          </cell>
          <cell r="T31"/>
          <cell r="U31"/>
          <cell r="V31">
            <v>46383.777300000002</v>
          </cell>
          <cell r="W31">
            <v>36313.636700000003</v>
          </cell>
          <cell r="X31"/>
          <cell r="Y31">
            <v>46383.777300000002</v>
          </cell>
          <cell r="Z31"/>
          <cell r="AA31"/>
          <cell r="AB31">
            <v>46383.777300000002</v>
          </cell>
          <cell r="AC31"/>
          <cell r="AD31"/>
          <cell r="AE31">
            <v>46383.777300000002</v>
          </cell>
          <cell r="AF31">
            <v>36313.636700000003</v>
          </cell>
          <cell r="AG31"/>
          <cell r="AH31">
            <v>46383.777300000002</v>
          </cell>
          <cell r="AI31">
            <v>36313.636700000003</v>
          </cell>
          <cell r="AJ31"/>
          <cell r="AK31">
            <v>46383.777300000002</v>
          </cell>
          <cell r="AL31">
            <v>36384.4179</v>
          </cell>
          <cell r="AM31"/>
          <cell r="AN31">
            <v>45903.574200000003</v>
          </cell>
          <cell r="AO31">
            <v>36384.4179</v>
          </cell>
          <cell r="AP31"/>
          <cell r="AQ31">
            <v>45903.574200000003</v>
          </cell>
          <cell r="AR31"/>
          <cell r="AS31"/>
          <cell r="AT31">
            <v>46383.777300000002</v>
          </cell>
          <cell r="AU31"/>
          <cell r="AV31"/>
          <cell r="AW31">
            <v>46383.777300000002</v>
          </cell>
          <cell r="AZ31">
            <v>45903.574200000003</v>
          </cell>
          <cell r="BA31">
            <v>36313.636700000003</v>
          </cell>
          <cell r="BB31"/>
          <cell r="BC31">
            <v>46383.777300000002</v>
          </cell>
          <cell r="BD31">
            <v>36269.328099999999</v>
          </cell>
          <cell r="BE31"/>
          <cell r="BF31">
            <v>45918.538999999997</v>
          </cell>
          <cell r="BG31"/>
          <cell r="BH31"/>
          <cell r="BI31">
            <v>45918.538999999997</v>
          </cell>
          <cell r="BJ31"/>
          <cell r="BK31"/>
          <cell r="BL31">
            <v>46383.777300000002</v>
          </cell>
          <cell r="BM31"/>
          <cell r="BN31"/>
          <cell r="BO31">
            <v>45918.538999999997</v>
          </cell>
          <cell r="BP31"/>
          <cell r="BQ31"/>
          <cell r="BR31">
            <v>45918.538999999997</v>
          </cell>
          <cell r="BS31"/>
          <cell r="BT31"/>
          <cell r="BU31">
            <v>46383.777300000002</v>
          </cell>
          <cell r="BV31">
            <v>36313.636700000003</v>
          </cell>
          <cell r="BW31"/>
          <cell r="BX31">
            <v>46383.777300000002</v>
          </cell>
          <cell r="BY31"/>
          <cell r="BZ31"/>
          <cell r="CA31"/>
          <cell r="CB31">
            <v>36313.636700000003</v>
          </cell>
          <cell r="CC31"/>
          <cell r="CD31">
            <v>46383.777300000002</v>
          </cell>
          <cell r="CE31">
            <v>36313.636700000003</v>
          </cell>
          <cell r="CG31">
            <v>46383.777300000002</v>
          </cell>
          <cell r="CH31">
            <v>36269.328099999999</v>
          </cell>
          <cell r="CJ31">
            <v>45918.538999999997</v>
          </cell>
          <cell r="CM31">
            <v>45918.538999999997</v>
          </cell>
          <cell r="CN31">
            <v>36269.328099999999</v>
          </cell>
          <cell r="CP31"/>
          <cell r="CQ31">
            <v>36269.328099999999</v>
          </cell>
          <cell r="CS31"/>
          <cell r="CV31">
            <v>45918.538999999997</v>
          </cell>
          <cell r="CY31">
            <v>45918.538999999997</v>
          </cell>
          <cell r="DB31"/>
          <cell r="DE31"/>
          <cell r="DH31"/>
          <cell r="DK31"/>
        </row>
        <row r="32">
          <cell r="D32">
            <v>22606.0039</v>
          </cell>
          <cell r="E32"/>
          <cell r="F32"/>
          <cell r="G32">
            <v>38429.445299999999</v>
          </cell>
          <cell r="H32"/>
          <cell r="I32"/>
          <cell r="J32">
            <v>38429.445299999999</v>
          </cell>
          <cell r="K32"/>
          <cell r="L32"/>
          <cell r="M32">
            <v>38429.445299999999</v>
          </cell>
          <cell r="N32"/>
          <cell r="O32"/>
          <cell r="P32">
            <v>38429.445299999999</v>
          </cell>
          <cell r="Q32"/>
          <cell r="R32"/>
          <cell r="S32">
            <v>38429.445299999999</v>
          </cell>
          <cell r="T32"/>
          <cell r="U32"/>
          <cell r="V32">
            <v>38429.445299999999</v>
          </cell>
          <cell r="W32">
            <v>29223.228500000001</v>
          </cell>
          <cell r="X32"/>
          <cell r="Y32">
            <v>38429.445299999999</v>
          </cell>
          <cell r="Z32"/>
          <cell r="AA32"/>
          <cell r="AB32">
            <v>38429.445299999999</v>
          </cell>
          <cell r="AC32"/>
          <cell r="AD32"/>
          <cell r="AE32">
            <v>38429.445299999999</v>
          </cell>
          <cell r="AF32">
            <v>29223.228500000001</v>
          </cell>
          <cell r="AG32"/>
          <cell r="AH32">
            <v>38429.445299999999</v>
          </cell>
          <cell r="AI32">
            <v>29223.228500000001</v>
          </cell>
          <cell r="AJ32"/>
          <cell r="AK32">
            <v>38429.445299999999</v>
          </cell>
          <cell r="AL32">
            <v>29252.277300000002</v>
          </cell>
          <cell r="AM32"/>
          <cell r="AN32">
            <v>37990.4804</v>
          </cell>
          <cell r="AO32">
            <v>29252.277300000002</v>
          </cell>
          <cell r="AP32"/>
          <cell r="AQ32">
            <v>37990.4804</v>
          </cell>
          <cell r="AR32"/>
          <cell r="AS32"/>
          <cell r="AT32">
            <v>38429.445299999999</v>
          </cell>
          <cell r="AU32"/>
          <cell r="AV32"/>
          <cell r="AW32">
            <v>38429.445299999999</v>
          </cell>
          <cell r="AZ32">
            <v>37990.4804</v>
          </cell>
          <cell r="BA32">
            <v>29223.228500000001</v>
          </cell>
          <cell r="BB32"/>
          <cell r="BC32">
            <v>38429.445299999999</v>
          </cell>
          <cell r="BD32">
            <v>29184.6113</v>
          </cell>
          <cell r="BE32"/>
          <cell r="BF32">
            <v>38029.4375</v>
          </cell>
          <cell r="BG32"/>
          <cell r="BH32"/>
          <cell r="BI32">
            <v>38029.4375</v>
          </cell>
          <cell r="BJ32"/>
          <cell r="BK32"/>
          <cell r="BL32">
            <v>38429.445299999999</v>
          </cell>
          <cell r="BM32"/>
          <cell r="BN32"/>
          <cell r="BO32">
            <v>38029.4375</v>
          </cell>
          <cell r="BP32"/>
          <cell r="BQ32"/>
          <cell r="BR32">
            <v>38029.4375</v>
          </cell>
          <cell r="BS32"/>
          <cell r="BT32"/>
          <cell r="BU32">
            <v>38429.445299999999</v>
          </cell>
          <cell r="BV32">
            <v>29223.228500000001</v>
          </cell>
          <cell r="BW32"/>
          <cell r="BX32">
            <v>38429.445299999999</v>
          </cell>
          <cell r="BY32"/>
          <cell r="BZ32"/>
          <cell r="CA32"/>
          <cell r="CB32">
            <v>29223.228500000001</v>
          </cell>
          <cell r="CC32"/>
          <cell r="CD32">
            <v>38429.445299999999</v>
          </cell>
          <cell r="CE32">
            <v>29223.228500000001</v>
          </cell>
          <cell r="CG32">
            <v>38429.445299999999</v>
          </cell>
          <cell r="CH32">
            <v>29184.6113</v>
          </cell>
          <cell r="CJ32">
            <v>38029.4375</v>
          </cell>
          <cell r="CM32">
            <v>38029.4375</v>
          </cell>
          <cell r="CN32">
            <v>29184.6113</v>
          </cell>
          <cell r="CP32"/>
          <cell r="CQ32">
            <v>29184.6113</v>
          </cell>
          <cell r="CS32"/>
          <cell r="CV32">
            <v>38029.4375</v>
          </cell>
          <cell r="CY32">
            <v>38029.4375</v>
          </cell>
          <cell r="DB32"/>
          <cell r="DE32"/>
          <cell r="DH32"/>
          <cell r="DK32"/>
        </row>
        <row r="33">
          <cell r="D33" t="str">
            <v>----------</v>
          </cell>
          <cell r="E33"/>
          <cell r="F33"/>
          <cell r="G33" t="str">
            <v>----------</v>
          </cell>
          <cell r="H33"/>
          <cell r="I33"/>
          <cell r="J33" t="str">
            <v>----------</v>
          </cell>
          <cell r="K33"/>
          <cell r="L33"/>
          <cell r="M33" t="str">
            <v>----------</v>
          </cell>
          <cell r="N33"/>
          <cell r="O33"/>
          <cell r="P33" t="str">
            <v>----------</v>
          </cell>
          <cell r="Q33"/>
          <cell r="R33"/>
          <cell r="S33" t="str">
            <v>----------</v>
          </cell>
          <cell r="T33"/>
          <cell r="U33"/>
          <cell r="V33" t="str">
            <v>----------</v>
          </cell>
          <cell r="W33" t="str">
            <v>----------</v>
          </cell>
          <cell r="X33"/>
          <cell r="Y33" t="str">
            <v>----------</v>
          </cell>
          <cell r="Z33"/>
          <cell r="AA33"/>
          <cell r="AB33" t="str">
            <v>----------</v>
          </cell>
          <cell r="AC33"/>
          <cell r="AD33"/>
          <cell r="AE33" t="str">
            <v>----------</v>
          </cell>
          <cell r="AF33" t="str">
            <v>----------</v>
          </cell>
          <cell r="AG33"/>
          <cell r="AH33" t="str">
            <v>----------</v>
          </cell>
          <cell r="AI33" t="str">
            <v>----------</v>
          </cell>
          <cell r="AJ33"/>
          <cell r="AK33" t="str">
            <v>----------</v>
          </cell>
          <cell r="AL33" t="str">
            <v>----------</v>
          </cell>
          <cell r="AM33"/>
          <cell r="AN33" t="str">
            <v>----------</v>
          </cell>
          <cell r="AO33" t="str">
            <v>----------</v>
          </cell>
          <cell r="AP33"/>
          <cell r="AQ33" t="str">
            <v>----------</v>
          </cell>
          <cell r="AR33"/>
          <cell r="AS33"/>
          <cell r="AT33" t="str">
            <v>----------</v>
          </cell>
          <cell r="AU33"/>
          <cell r="AV33"/>
          <cell r="AW33" t="str">
            <v>----------</v>
          </cell>
          <cell r="AZ33" t="str">
            <v>----------</v>
          </cell>
          <cell r="BA33" t="str">
            <v>----------</v>
          </cell>
          <cell r="BB33"/>
          <cell r="BC33" t="str">
            <v>----------</v>
          </cell>
          <cell r="BD33" t="str">
            <v>----------</v>
          </cell>
          <cell r="BE33"/>
          <cell r="BF33" t="str">
            <v>----------</v>
          </cell>
          <cell r="BG33"/>
          <cell r="BH33"/>
          <cell r="BI33" t="str">
            <v>----------</v>
          </cell>
          <cell r="BJ33"/>
          <cell r="BK33"/>
          <cell r="BL33" t="str">
            <v>----------</v>
          </cell>
          <cell r="BM33"/>
          <cell r="BN33"/>
          <cell r="BO33" t="str">
            <v>----------</v>
          </cell>
          <cell r="BP33"/>
          <cell r="BQ33"/>
          <cell r="BR33" t="str">
            <v>----------</v>
          </cell>
          <cell r="BS33"/>
          <cell r="BT33"/>
          <cell r="BU33" t="str">
            <v>----------</v>
          </cell>
          <cell r="BV33" t="str">
            <v>----------</v>
          </cell>
          <cell r="BW33"/>
          <cell r="BX33" t="str">
            <v>----------</v>
          </cell>
          <cell r="BY33"/>
          <cell r="BZ33"/>
          <cell r="CA33"/>
          <cell r="CB33" t="str">
            <v>----------</v>
          </cell>
          <cell r="CC33"/>
          <cell r="CD33" t="str">
            <v>----------</v>
          </cell>
          <cell r="CE33" t="str">
            <v>----------</v>
          </cell>
          <cell r="CG33" t="str">
            <v>----------</v>
          </cell>
          <cell r="CH33" t="str">
            <v>----------</v>
          </cell>
          <cell r="CJ33" t="str">
            <v>----------</v>
          </cell>
          <cell r="CM33" t="str">
            <v>----------</v>
          </cell>
          <cell r="CN33" t="str">
            <v>----------</v>
          </cell>
          <cell r="CP33"/>
          <cell r="CQ33" t="str">
            <v>----------</v>
          </cell>
          <cell r="CS33"/>
          <cell r="CV33" t="str">
            <v>----------</v>
          </cell>
          <cell r="CY33" t="str">
            <v>----------</v>
          </cell>
          <cell r="DB33"/>
          <cell r="DE33"/>
          <cell r="DH33"/>
          <cell r="DK33"/>
        </row>
        <row r="34">
          <cell r="D34">
            <v>781831.81200000003</v>
          </cell>
          <cell r="E34"/>
          <cell r="F34"/>
          <cell r="G34">
            <v>898985.75</v>
          </cell>
          <cell r="H34"/>
          <cell r="I34"/>
          <cell r="J34">
            <v>890352.68700000003</v>
          </cell>
          <cell r="K34"/>
          <cell r="L34"/>
          <cell r="M34">
            <v>894563.875</v>
          </cell>
          <cell r="N34"/>
          <cell r="O34"/>
          <cell r="P34">
            <v>889951.56200000003</v>
          </cell>
          <cell r="Q34"/>
          <cell r="R34"/>
          <cell r="S34">
            <v>899282</v>
          </cell>
          <cell r="T34"/>
          <cell r="U34"/>
          <cell r="V34">
            <v>895328.625</v>
          </cell>
          <cell r="W34">
            <v>817777.18700000003</v>
          </cell>
          <cell r="X34"/>
          <cell r="Y34">
            <v>897655.25</v>
          </cell>
          <cell r="Z34"/>
          <cell r="AA34"/>
          <cell r="AB34">
            <v>893112.875</v>
          </cell>
          <cell r="AC34"/>
          <cell r="AD34"/>
          <cell r="AE34">
            <v>894352.31200000003</v>
          </cell>
          <cell r="AF34">
            <v>818530.31200000003</v>
          </cell>
          <cell r="AG34"/>
          <cell r="AH34">
            <v>894304.75</v>
          </cell>
          <cell r="AI34">
            <v>818121.06200000003</v>
          </cell>
          <cell r="AJ34"/>
          <cell r="AK34">
            <v>893639.81200000003</v>
          </cell>
          <cell r="AL34">
            <v>819519.06200000003</v>
          </cell>
          <cell r="AM34"/>
          <cell r="AN34">
            <v>886632.75</v>
          </cell>
          <cell r="AO34">
            <v>819163.56200000003</v>
          </cell>
          <cell r="AP34"/>
          <cell r="AQ34">
            <v>885984.68700000003</v>
          </cell>
          <cell r="AR34"/>
          <cell r="AS34"/>
          <cell r="AT34">
            <v>893820.625</v>
          </cell>
          <cell r="AU34"/>
          <cell r="AV34"/>
          <cell r="AW34">
            <v>898593.18700000003</v>
          </cell>
          <cell r="AZ34">
            <v>891054.81200000003</v>
          </cell>
          <cell r="BA34">
            <v>817231.68700000003</v>
          </cell>
          <cell r="BB34"/>
          <cell r="BC34">
            <v>892963</v>
          </cell>
          <cell r="BD34">
            <v>816007.375</v>
          </cell>
          <cell r="BE34"/>
          <cell r="BF34">
            <v>887032.68700000003</v>
          </cell>
          <cell r="BG34"/>
          <cell r="BH34"/>
          <cell r="BI34">
            <v>885107.625</v>
          </cell>
          <cell r="BJ34"/>
          <cell r="BK34"/>
          <cell r="BL34">
            <v>895657.125</v>
          </cell>
          <cell r="BM34"/>
          <cell r="BN34"/>
          <cell r="BO34">
            <v>888076.18700000003</v>
          </cell>
          <cell r="BP34"/>
          <cell r="BQ34"/>
          <cell r="BR34">
            <v>886311.06200000003</v>
          </cell>
          <cell r="BS34"/>
          <cell r="BT34"/>
          <cell r="BU34">
            <v>892261.18700000003</v>
          </cell>
          <cell r="BV34">
            <v>817445.56200000003</v>
          </cell>
          <cell r="BW34"/>
          <cell r="BX34">
            <v>893077.18700000003</v>
          </cell>
          <cell r="BY34"/>
          <cell r="BZ34"/>
          <cell r="CA34"/>
          <cell r="CB34">
            <v>817980.125</v>
          </cell>
          <cell r="CC34"/>
          <cell r="CD34">
            <v>893246.93700000003</v>
          </cell>
          <cell r="CE34">
            <v>812384.875</v>
          </cell>
          <cell r="CG34">
            <v>891593.625</v>
          </cell>
          <cell r="CH34">
            <v>811082.56200000003</v>
          </cell>
          <cell r="CJ34">
            <v>885486.56200000003</v>
          </cell>
          <cell r="CM34">
            <v>883615</v>
          </cell>
          <cell r="CN34">
            <v>815816.375</v>
          </cell>
          <cell r="CP34"/>
          <cell r="CQ34">
            <v>815748.56200000003</v>
          </cell>
          <cell r="CS34"/>
          <cell r="CV34">
            <v>883414.93700000003</v>
          </cell>
          <cell r="CY34">
            <v>874682.5</v>
          </cell>
          <cell r="DB34"/>
          <cell r="DE34"/>
          <cell r="DH34"/>
          <cell r="DK34"/>
        </row>
        <row r="35">
          <cell r="D35">
            <v>139280.34299999999</v>
          </cell>
          <cell r="E35"/>
          <cell r="F35"/>
          <cell r="G35">
            <v>161699.03099999999</v>
          </cell>
          <cell r="H35"/>
          <cell r="I35"/>
          <cell r="J35">
            <v>161144.57800000001</v>
          </cell>
          <cell r="K35"/>
          <cell r="L35"/>
          <cell r="M35">
            <v>161574.06200000001</v>
          </cell>
          <cell r="N35"/>
          <cell r="O35"/>
          <cell r="P35">
            <v>161071.26500000001</v>
          </cell>
          <cell r="Q35"/>
          <cell r="R35"/>
          <cell r="S35">
            <v>162023.375</v>
          </cell>
          <cell r="T35"/>
          <cell r="U35"/>
          <cell r="V35">
            <v>161588.93700000001</v>
          </cell>
          <cell r="W35">
            <v>154311.51500000001</v>
          </cell>
          <cell r="X35"/>
          <cell r="Y35">
            <v>161110.734</v>
          </cell>
          <cell r="Z35"/>
          <cell r="AA35"/>
          <cell r="AB35">
            <v>161021.546</v>
          </cell>
          <cell r="AC35"/>
          <cell r="AD35"/>
          <cell r="AE35">
            <v>161155.734</v>
          </cell>
          <cell r="AF35">
            <v>154515.65599999999</v>
          </cell>
          <cell r="AG35"/>
          <cell r="AH35">
            <v>161249.76500000001</v>
          </cell>
          <cell r="AI35">
            <v>154518.375</v>
          </cell>
          <cell r="AJ35"/>
          <cell r="AK35">
            <v>161171.53099999999</v>
          </cell>
          <cell r="AL35">
            <v>154523.625</v>
          </cell>
          <cell r="AM35"/>
          <cell r="AN35">
            <v>161081.40599999999</v>
          </cell>
          <cell r="AO35">
            <v>154515.56200000001</v>
          </cell>
          <cell r="AP35"/>
          <cell r="AQ35">
            <v>161066.65599999999</v>
          </cell>
          <cell r="AR35"/>
          <cell r="AS35"/>
          <cell r="AT35">
            <v>161176.28099999999</v>
          </cell>
          <cell r="AU35"/>
          <cell r="AV35"/>
          <cell r="AW35">
            <v>161444.984</v>
          </cell>
          <cell r="AZ35">
            <v>161403.20300000001</v>
          </cell>
          <cell r="BA35">
            <v>154297.06200000001</v>
          </cell>
          <cell r="BB35"/>
          <cell r="BC35">
            <v>161004.43700000001</v>
          </cell>
          <cell r="BD35">
            <v>154224.31200000001</v>
          </cell>
          <cell r="BE35"/>
          <cell r="BF35">
            <v>161130.64000000001</v>
          </cell>
          <cell r="BG35"/>
          <cell r="BH35"/>
          <cell r="BI35">
            <v>161374.046</v>
          </cell>
          <cell r="BJ35"/>
          <cell r="BK35"/>
          <cell r="BL35">
            <v>160961.96799999999</v>
          </cell>
          <cell r="BM35"/>
          <cell r="BN35"/>
          <cell r="BO35">
            <v>160839.06200000001</v>
          </cell>
          <cell r="BP35"/>
          <cell r="BQ35"/>
          <cell r="BR35">
            <v>161253.15599999999</v>
          </cell>
          <cell r="BS35"/>
          <cell r="BT35"/>
          <cell r="BU35">
            <v>160739.06200000001</v>
          </cell>
          <cell r="BV35">
            <v>154300.34299999999</v>
          </cell>
          <cell r="BW35"/>
          <cell r="BX35">
            <v>161016.14000000001</v>
          </cell>
          <cell r="BY35"/>
          <cell r="BZ35"/>
          <cell r="CA35"/>
          <cell r="CB35">
            <v>154358.18700000001</v>
          </cell>
          <cell r="CC35"/>
          <cell r="CD35">
            <v>161048.64000000001</v>
          </cell>
          <cell r="CE35">
            <v>153779.375</v>
          </cell>
          <cell r="CG35">
            <v>160893.31200000001</v>
          </cell>
          <cell r="CH35">
            <v>153709.68700000001</v>
          </cell>
          <cell r="CJ35">
            <v>160944.06200000001</v>
          </cell>
          <cell r="CM35">
            <v>161228.25</v>
          </cell>
          <cell r="CN35">
            <v>154190.046</v>
          </cell>
          <cell r="CP35"/>
          <cell r="CQ35">
            <v>154191.46799999999</v>
          </cell>
          <cell r="CS35"/>
          <cell r="CV35">
            <v>161207.90599999999</v>
          </cell>
          <cell r="CY35">
            <v>160366.421</v>
          </cell>
          <cell r="DB35"/>
          <cell r="DE35"/>
          <cell r="DH35"/>
          <cell r="DK35"/>
        </row>
        <row r="36">
          <cell r="D36">
            <v>364443.5</v>
          </cell>
          <cell r="E36"/>
          <cell r="F36"/>
          <cell r="G36">
            <v>492905.75</v>
          </cell>
          <cell r="H36"/>
          <cell r="I36"/>
          <cell r="J36">
            <v>493195.18699999998</v>
          </cell>
          <cell r="K36"/>
          <cell r="L36"/>
          <cell r="M36">
            <v>494137.31199999998</v>
          </cell>
          <cell r="N36"/>
          <cell r="O36"/>
          <cell r="P36">
            <v>491842.65600000002</v>
          </cell>
          <cell r="Q36"/>
          <cell r="R36"/>
          <cell r="S36">
            <v>495531.21799999999</v>
          </cell>
          <cell r="T36"/>
          <cell r="U36"/>
          <cell r="V36">
            <v>493515.15600000002</v>
          </cell>
          <cell r="W36">
            <v>432134.875</v>
          </cell>
          <cell r="X36"/>
          <cell r="Y36">
            <v>494050.09299999999</v>
          </cell>
          <cell r="Z36"/>
          <cell r="AA36"/>
          <cell r="AB36">
            <v>491951.5</v>
          </cell>
          <cell r="AC36"/>
          <cell r="AD36"/>
          <cell r="AE36">
            <v>492701.40600000002</v>
          </cell>
          <cell r="AF36">
            <v>432638.34299999999</v>
          </cell>
          <cell r="AG36"/>
          <cell r="AH36">
            <v>492628.375</v>
          </cell>
          <cell r="AI36">
            <v>432529.15600000002</v>
          </cell>
          <cell r="AJ36"/>
          <cell r="AK36">
            <v>492422.31199999998</v>
          </cell>
          <cell r="AL36">
            <v>434170.43699999998</v>
          </cell>
          <cell r="AM36"/>
          <cell r="AN36">
            <v>491444.78100000002</v>
          </cell>
          <cell r="AO36">
            <v>434054.78100000002</v>
          </cell>
          <cell r="AP36"/>
          <cell r="AQ36">
            <v>491236.96799999999</v>
          </cell>
          <cell r="AR36"/>
          <cell r="AS36"/>
          <cell r="AT36">
            <v>492426.53100000002</v>
          </cell>
          <cell r="AU36"/>
          <cell r="AV36"/>
          <cell r="AW36">
            <v>495609.21799999999</v>
          </cell>
          <cell r="AZ36">
            <v>494418.34299999999</v>
          </cell>
          <cell r="BA36">
            <v>432113.84299999999</v>
          </cell>
          <cell r="BB36"/>
          <cell r="BC36">
            <v>492082.53100000002</v>
          </cell>
          <cell r="BD36">
            <v>431309.5</v>
          </cell>
          <cell r="BE36"/>
          <cell r="BF36">
            <v>489680.56199999998</v>
          </cell>
          <cell r="BG36"/>
          <cell r="BH36"/>
          <cell r="BI36">
            <v>489207.625</v>
          </cell>
          <cell r="BJ36"/>
          <cell r="BK36"/>
          <cell r="BL36">
            <v>494588.28100000002</v>
          </cell>
          <cell r="BM36"/>
          <cell r="BN36"/>
          <cell r="BO36">
            <v>490870.65600000002</v>
          </cell>
          <cell r="BP36"/>
          <cell r="BQ36"/>
          <cell r="BR36">
            <v>490401.46799999999</v>
          </cell>
          <cell r="BS36"/>
          <cell r="BT36"/>
          <cell r="BU36">
            <v>492722.84299999999</v>
          </cell>
          <cell r="BV36">
            <v>432165.03100000002</v>
          </cell>
          <cell r="BW36"/>
          <cell r="BX36">
            <v>492073.21799999999</v>
          </cell>
          <cell r="BY36"/>
          <cell r="BZ36"/>
          <cell r="CA36"/>
          <cell r="CB36">
            <v>432362.625</v>
          </cell>
          <cell r="CC36"/>
          <cell r="CD36">
            <v>492131.46799999999</v>
          </cell>
          <cell r="CE36">
            <v>429040.75</v>
          </cell>
          <cell r="CG36">
            <v>491846.71799999999</v>
          </cell>
          <cell r="CH36">
            <v>428234.78100000002</v>
          </cell>
          <cell r="CJ36">
            <v>489369.625</v>
          </cell>
          <cell r="CM36">
            <v>488886.15600000002</v>
          </cell>
          <cell r="CN36">
            <v>431291.90600000002</v>
          </cell>
          <cell r="CP36"/>
          <cell r="CQ36">
            <v>431247.875</v>
          </cell>
          <cell r="CS36"/>
          <cell r="CV36">
            <v>488884.5</v>
          </cell>
          <cell r="CY36">
            <v>485624.5</v>
          </cell>
          <cell r="DB36"/>
          <cell r="DE36"/>
          <cell r="DH36"/>
          <cell r="DK36"/>
        </row>
        <row r="37">
          <cell r="D37">
            <v>1045505.87</v>
          </cell>
          <cell r="E37"/>
          <cell r="F37"/>
          <cell r="G37">
            <v>1407140.25</v>
          </cell>
          <cell r="H37"/>
          <cell r="I37"/>
          <cell r="J37">
            <v>1405417.75</v>
          </cell>
          <cell r="K37"/>
          <cell r="L37"/>
          <cell r="M37">
            <v>1407298.75</v>
          </cell>
          <cell r="N37"/>
          <cell r="O37"/>
          <cell r="P37">
            <v>1403166.37</v>
          </cell>
          <cell r="Q37"/>
          <cell r="R37"/>
          <cell r="S37">
            <v>1409278.75</v>
          </cell>
          <cell r="T37"/>
          <cell r="U37"/>
          <cell r="V37">
            <v>1405435.25</v>
          </cell>
          <cell r="W37">
            <v>1240709</v>
          </cell>
          <cell r="X37"/>
          <cell r="Y37">
            <v>1410030.37</v>
          </cell>
          <cell r="Z37"/>
          <cell r="AA37"/>
          <cell r="AB37">
            <v>1407112.12</v>
          </cell>
          <cell r="AC37"/>
          <cell r="AD37"/>
          <cell r="AE37">
            <v>1408033.12</v>
          </cell>
          <cell r="AF37">
            <v>1241347.1200000001</v>
          </cell>
          <cell r="AG37"/>
          <cell r="AH37">
            <v>1408084.62</v>
          </cell>
          <cell r="AI37">
            <v>1241167.25</v>
          </cell>
          <cell r="AJ37"/>
          <cell r="AK37">
            <v>1407715</v>
          </cell>
          <cell r="AL37">
            <v>1243055.75</v>
          </cell>
          <cell r="AM37"/>
          <cell r="AN37">
            <v>1405710.75</v>
          </cell>
          <cell r="AO37">
            <v>1242923</v>
          </cell>
          <cell r="AP37"/>
          <cell r="AQ37">
            <v>1405325.62</v>
          </cell>
          <cell r="AR37"/>
          <cell r="AS37"/>
          <cell r="AT37">
            <v>1407723.12</v>
          </cell>
          <cell r="AU37"/>
          <cell r="AV37"/>
          <cell r="AW37">
            <v>1409991.25</v>
          </cell>
          <cell r="AZ37">
            <v>1407778</v>
          </cell>
          <cell r="BA37">
            <v>1240657.5</v>
          </cell>
          <cell r="BB37"/>
          <cell r="BC37">
            <v>1407318.37</v>
          </cell>
          <cell r="BD37">
            <v>1239978.3700000001</v>
          </cell>
          <cell r="BE37"/>
          <cell r="BF37">
            <v>1405642</v>
          </cell>
          <cell r="BG37"/>
          <cell r="BH37"/>
          <cell r="BI37">
            <v>1406758.12</v>
          </cell>
          <cell r="BJ37"/>
          <cell r="BK37"/>
          <cell r="BL37">
            <v>1408038.62</v>
          </cell>
          <cell r="BM37"/>
          <cell r="BN37"/>
          <cell r="BO37">
            <v>1404991</v>
          </cell>
          <cell r="BP37"/>
          <cell r="BQ37"/>
          <cell r="BR37">
            <v>1406356.12</v>
          </cell>
          <cell r="BS37"/>
          <cell r="BT37"/>
          <cell r="BU37">
            <v>1406949.87</v>
          </cell>
          <cell r="BV37">
            <v>1240737.75</v>
          </cell>
          <cell r="BW37"/>
          <cell r="BX37">
            <v>1407226.25</v>
          </cell>
          <cell r="BY37"/>
          <cell r="BZ37"/>
          <cell r="CA37"/>
          <cell r="CB37">
            <v>1240925.75</v>
          </cell>
          <cell r="CC37"/>
          <cell r="CD37">
            <v>1407267.25</v>
          </cell>
          <cell r="CE37">
            <v>1236937.8700000001</v>
          </cell>
          <cell r="CG37">
            <v>1406573.87</v>
          </cell>
          <cell r="CH37">
            <v>1236183.8700000001</v>
          </cell>
          <cell r="CJ37">
            <v>1404730.25</v>
          </cell>
          <cell r="CM37">
            <v>1405924.87</v>
          </cell>
          <cell r="CN37">
            <v>1239650.1200000001</v>
          </cell>
          <cell r="CP37"/>
          <cell r="CQ37">
            <v>1239706.5</v>
          </cell>
          <cell r="CS37"/>
          <cell r="CV37">
            <v>1405968</v>
          </cell>
          <cell r="CY37">
            <v>1399003.12</v>
          </cell>
          <cell r="DB37"/>
          <cell r="DE37"/>
          <cell r="DH37"/>
          <cell r="DK37"/>
        </row>
        <row r="38">
          <cell r="D38">
            <v>318399.53100000002</v>
          </cell>
          <cell r="E38"/>
          <cell r="F38"/>
          <cell r="G38">
            <v>359098.875</v>
          </cell>
          <cell r="H38"/>
          <cell r="I38"/>
          <cell r="J38">
            <v>354938.25</v>
          </cell>
          <cell r="K38"/>
          <cell r="L38"/>
          <cell r="M38">
            <v>356160.28100000002</v>
          </cell>
          <cell r="N38"/>
          <cell r="O38"/>
          <cell r="P38">
            <v>354472.625</v>
          </cell>
          <cell r="Q38"/>
          <cell r="R38"/>
          <cell r="S38">
            <v>358097.31199999998</v>
          </cell>
          <cell r="T38"/>
          <cell r="U38"/>
          <cell r="V38">
            <v>356673.28100000002</v>
          </cell>
          <cell r="W38">
            <v>328521.25</v>
          </cell>
          <cell r="X38"/>
          <cell r="Y38">
            <v>357853.78100000002</v>
          </cell>
          <cell r="Z38"/>
          <cell r="AA38"/>
          <cell r="AB38">
            <v>356174.09299999999</v>
          </cell>
          <cell r="AC38"/>
          <cell r="AD38"/>
          <cell r="AE38">
            <v>356716.625</v>
          </cell>
          <cell r="AF38">
            <v>328945</v>
          </cell>
          <cell r="AG38"/>
          <cell r="AH38">
            <v>356526.81199999998</v>
          </cell>
          <cell r="AI38">
            <v>328785.56199999998</v>
          </cell>
          <cell r="AJ38"/>
          <cell r="AK38">
            <v>356247.53100000002</v>
          </cell>
          <cell r="AL38">
            <v>329130.81199999998</v>
          </cell>
          <cell r="AM38"/>
          <cell r="AN38">
            <v>353984.56199999998</v>
          </cell>
          <cell r="AO38">
            <v>328994.03100000002</v>
          </cell>
          <cell r="AP38"/>
          <cell r="AQ38">
            <v>353721.875</v>
          </cell>
          <cell r="AR38"/>
          <cell r="AS38"/>
          <cell r="AT38">
            <v>356530.81199999998</v>
          </cell>
          <cell r="AU38"/>
          <cell r="AV38"/>
          <cell r="AW38">
            <v>358118.375</v>
          </cell>
          <cell r="AZ38">
            <v>355694.46799999999</v>
          </cell>
          <cell r="BA38">
            <v>328375.06199999998</v>
          </cell>
          <cell r="BB38"/>
          <cell r="BC38">
            <v>355923.53100000002</v>
          </cell>
          <cell r="BD38">
            <v>328055.65600000002</v>
          </cell>
          <cell r="BE38"/>
          <cell r="BF38">
            <v>354615.18699999998</v>
          </cell>
          <cell r="BG38"/>
          <cell r="BH38"/>
          <cell r="BI38">
            <v>352267.18699999998</v>
          </cell>
          <cell r="BJ38"/>
          <cell r="BK38"/>
          <cell r="BL38">
            <v>356909.31199999998</v>
          </cell>
          <cell r="BM38"/>
          <cell r="BN38"/>
          <cell r="BO38">
            <v>354819.53100000002</v>
          </cell>
          <cell r="BP38"/>
          <cell r="BQ38"/>
          <cell r="BR38">
            <v>352695.25</v>
          </cell>
          <cell r="BS38"/>
          <cell r="BT38"/>
          <cell r="BU38">
            <v>355629.28100000002</v>
          </cell>
          <cell r="BV38">
            <v>328470.5</v>
          </cell>
          <cell r="BW38"/>
          <cell r="BX38">
            <v>355972.96799999999</v>
          </cell>
          <cell r="BY38"/>
          <cell r="BZ38"/>
          <cell r="CA38"/>
          <cell r="CB38">
            <v>328708</v>
          </cell>
          <cell r="CC38"/>
          <cell r="CD38">
            <v>356083.18699999998</v>
          </cell>
          <cell r="CE38">
            <v>326371.96799999999</v>
          </cell>
          <cell r="CG38">
            <v>355311.875</v>
          </cell>
          <cell r="CH38">
            <v>326024.43699999998</v>
          </cell>
          <cell r="CJ38">
            <v>353748.43699999998</v>
          </cell>
          <cell r="CM38">
            <v>351585.21799999999</v>
          </cell>
          <cell r="CN38">
            <v>328018.84299999999</v>
          </cell>
          <cell r="CP38"/>
          <cell r="CQ38">
            <v>327973.96799999999</v>
          </cell>
          <cell r="CS38"/>
          <cell r="CV38">
            <v>351499.78100000002</v>
          </cell>
          <cell r="CY38">
            <v>348218.78100000002</v>
          </cell>
          <cell r="DB38"/>
          <cell r="DE38"/>
          <cell r="DH38"/>
          <cell r="DK38"/>
        </row>
        <row r="39">
          <cell r="D39">
            <v>735358.56200000003</v>
          </cell>
          <cell r="E39"/>
          <cell r="F39"/>
          <cell r="G39">
            <v>932749.93700000003</v>
          </cell>
          <cell r="H39"/>
          <cell r="I39"/>
          <cell r="J39">
            <v>930321.68700000003</v>
          </cell>
          <cell r="K39"/>
          <cell r="L39"/>
          <cell r="M39">
            <v>932302.81200000003</v>
          </cell>
          <cell r="N39"/>
          <cell r="O39"/>
          <cell r="P39">
            <v>928741.75</v>
          </cell>
          <cell r="Q39"/>
          <cell r="R39"/>
          <cell r="S39">
            <v>934730.5</v>
          </cell>
          <cell r="T39"/>
          <cell r="U39"/>
          <cell r="V39">
            <v>931656.125</v>
          </cell>
          <cell r="W39">
            <v>835810.06200000003</v>
          </cell>
          <cell r="X39"/>
          <cell r="Y39">
            <v>933793.06200000003</v>
          </cell>
          <cell r="Z39"/>
          <cell r="AA39"/>
          <cell r="AB39">
            <v>931247.56200000003</v>
          </cell>
          <cell r="AC39"/>
          <cell r="AD39"/>
          <cell r="AE39">
            <v>932147.75</v>
          </cell>
          <cell r="AF39">
            <v>836474.81200000003</v>
          </cell>
          <cell r="AG39"/>
          <cell r="AH39">
            <v>932152.125</v>
          </cell>
          <cell r="AI39">
            <v>836259.93700000003</v>
          </cell>
          <cell r="AJ39"/>
          <cell r="AK39">
            <v>931797.5</v>
          </cell>
          <cell r="AL39">
            <v>837151.06200000003</v>
          </cell>
          <cell r="AM39"/>
          <cell r="AN39">
            <v>928355.18700000003</v>
          </cell>
          <cell r="AO39">
            <v>836994.43700000003</v>
          </cell>
          <cell r="AP39"/>
          <cell r="AQ39">
            <v>927987.25</v>
          </cell>
          <cell r="AR39"/>
          <cell r="AS39"/>
          <cell r="AT39">
            <v>931837</v>
          </cell>
          <cell r="AU39"/>
          <cell r="AV39"/>
          <cell r="AW39">
            <v>934416.56200000003</v>
          </cell>
          <cell r="AZ39">
            <v>930707.81200000003</v>
          </cell>
          <cell r="BA39">
            <v>835699.43700000003</v>
          </cell>
          <cell r="BB39"/>
          <cell r="BC39">
            <v>931313.125</v>
          </cell>
          <cell r="BD39">
            <v>834896.68700000003</v>
          </cell>
          <cell r="BE39"/>
          <cell r="BF39">
            <v>928622.625</v>
          </cell>
          <cell r="BG39"/>
          <cell r="BH39"/>
          <cell r="BI39">
            <v>928540</v>
          </cell>
          <cell r="BJ39"/>
          <cell r="BK39"/>
          <cell r="BL39">
            <v>932588.75</v>
          </cell>
          <cell r="BM39"/>
          <cell r="BN39"/>
          <cell r="BO39">
            <v>928473.18700000003</v>
          </cell>
          <cell r="BP39"/>
          <cell r="BQ39"/>
          <cell r="BR39">
            <v>928612.625</v>
          </cell>
          <cell r="BS39"/>
          <cell r="BT39"/>
          <cell r="BU39">
            <v>930846.68700000003</v>
          </cell>
          <cell r="BV39">
            <v>835785.25</v>
          </cell>
          <cell r="BW39"/>
          <cell r="BX39">
            <v>931363</v>
          </cell>
          <cell r="BY39"/>
          <cell r="BZ39"/>
          <cell r="CA39"/>
          <cell r="CB39">
            <v>836081.625</v>
          </cell>
          <cell r="CC39"/>
          <cell r="CD39">
            <v>931469.5</v>
          </cell>
          <cell r="CE39">
            <v>832184.31200000003</v>
          </cell>
          <cell r="CG39">
            <v>930647</v>
          </cell>
          <cell r="CH39">
            <v>831355</v>
          </cell>
          <cell r="CJ39">
            <v>927757</v>
          </cell>
          <cell r="CM39">
            <v>927688.625</v>
          </cell>
          <cell r="CN39">
            <v>834729.18700000003</v>
          </cell>
          <cell r="CP39"/>
          <cell r="CQ39">
            <v>834743.18700000003</v>
          </cell>
          <cell r="CS39"/>
          <cell r="CV39">
            <v>927732.25</v>
          </cell>
          <cell r="CY39">
            <v>921028.5</v>
          </cell>
          <cell r="DB39"/>
          <cell r="DE39"/>
          <cell r="DH39"/>
          <cell r="DK39"/>
        </row>
        <row r="40">
          <cell r="D40" t="str">
            <v>----------</v>
          </cell>
          <cell r="E40"/>
          <cell r="F40"/>
          <cell r="G40" t="str">
            <v>----------</v>
          </cell>
          <cell r="H40"/>
          <cell r="I40"/>
          <cell r="J40" t="str">
            <v>----------</v>
          </cell>
          <cell r="K40"/>
          <cell r="L40"/>
          <cell r="M40" t="str">
            <v>----------</v>
          </cell>
          <cell r="N40"/>
          <cell r="O40"/>
          <cell r="P40" t="str">
            <v>----------</v>
          </cell>
          <cell r="Q40"/>
          <cell r="R40"/>
          <cell r="S40" t="str">
            <v>----------</v>
          </cell>
          <cell r="T40"/>
          <cell r="U40"/>
          <cell r="V40" t="str">
            <v>----------</v>
          </cell>
          <cell r="W40" t="str">
            <v>----------</v>
          </cell>
          <cell r="X40"/>
          <cell r="Y40" t="str">
            <v>----------</v>
          </cell>
          <cell r="Z40"/>
          <cell r="AA40"/>
          <cell r="AB40" t="str">
            <v>----------</v>
          </cell>
          <cell r="AC40"/>
          <cell r="AD40"/>
          <cell r="AE40" t="str">
            <v>----------</v>
          </cell>
          <cell r="AF40" t="str">
            <v>----------</v>
          </cell>
          <cell r="AG40"/>
          <cell r="AH40" t="str">
            <v>----------</v>
          </cell>
          <cell r="AI40" t="str">
            <v>----------</v>
          </cell>
          <cell r="AJ40"/>
          <cell r="AK40" t="str">
            <v>----------</v>
          </cell>
          <cell r="AL40" t="str">
            <v>----------</v>
          </cell>
          <cell r="AM40"/>
          <cell r="AN40" t="str">
            <v>----------</v>
          </cell>
          <cell r="AO40" t="str">
            <v>----------</v>
          </cell>
          <cell r="AP40"/>
          <cell r="AQ40" t="str">
            <v>----------</v>
          </cell>
          <cell r="AR40"/>
          <cell r="AS40"/>
          <cell r="AT40" t="str">
            <v>----------</v>
          </cell>
          <cell r="AU40"/>
          <cell r="AV40"/>
          <cell r="AW40" t="str">
            <v>----------</v>
          </cell>
          <cell r="AZ40" t="str">
            <v>----------</v>
          </cell>
          <cell r="BA40" t="str">
            <v>----------</v>
          </cell>
          <cell r="BB40"/>
          <cell r="BC40" t="str">
            <v>----------</v>
          </cell>
          <cell r="BD40" t="str">
            <v>----------</v>
          </cell>
          <cell r="BE40"/>
          <cell r="BF40" t="str">
            <v>----------</v>
          </cell>
          <cell r="BG40"/>
          <cell r="BH40"/>
          <cell r="BI40" t="str">
            <v>----------</v>
          </cell>
          <cell r="BJ40"/>
          <cell r="BK40"/>
          <cell r="BL40" t="str">
            <v>----------</v>
          </cell>
          <cell r="BM40"/>
          <cell r="BN40"/>
          <cell r="BO40" t="str">
            <v>----------</v>
          </cell>
          <cell r="BP40"/>
          <cell r="BQ40"/>
          <cell r="BR40" t="str">
            <v>----------</v>
          </cell>
          <cell r="BS40"/>
          <cell r="BT40"/>
          <cell r="BU40" t="str">
            <v>----------</v>
          </cell>
          <cell r="BV40" t="str">
            <v>----------</v>
          </cell>
          <cell r="BW40"/>
          <cell r="BX40" t="str">
            <v>----------</v>
          </cell>
          <cell r="BY40"/>
          <cell r="BZ40"/>
          <cell r="CA40"/>
          <cell r="CB40" t="str">
            <v>----------</v>
          </cell>
          <cell r="CC40"/>
          <cell r="CD40" t="str">
            <v>----------</v>
          </cell>
          <cell r="CE40" t="str">
            <v>----------</v>
          </cell>
          <cell r="CG40" t="str">
            <v>----------</v>
          </cell>
          <cell r="CH40" t="str">
            <v>----------</v>
          </cell>
          <cell r="CJ40" t="str">
            <v>----------</v>
          </cell>
          <cell r="CM40" t="str">
            <v>----------</v>
          </cell>
          <cell r="CN40" t="str">
            <v>----------</v>
          </cell>
          <cell r="CP40"/>
          <cell r="CQ40" t="str">
            <v>----------</v>
          </cell>
          <cell r="CS40"/>
          <cell r="CV40" t="str">
            <v>----------</v>
          </cell>
          <cell r="CY40" t="str">
            <v>----------</v>
          </cell>
          <cell r="DB40"/>
          <cell r="DE40"/>
          <cell r="DH40"/>
          <cell r="DK40"/>
        </row>
        <row r="41">
          <cell r="D41">
            <v>74102.078099999999</v>
          </cell>
          <cell r="E41"/>
          <cell r="F41"/>
          <cell r="G41">
            <v>281699.15600000002</v>
          </cell>
          <cell r="H41"/>
          <cell r="I41"/>
          <cell r="J41">
            <v>291374.15600000002</v>
          </cell>
          <cell r="K41"/>
          <cell r="L41"/>
          <cell r="M41">
            <v>288541.03100000002</v>
          </cell>
          <cell r="N41"/>
          <cell r="O41"/>
          <cell r="P41">
            <v>292204.46799999999</v>
          </cell>
          <cell r="Q41"/>
          <cell r="R41"/>
          <cell r="S41">
            <v>285063.84299999999</v>
          </cell>
          <cell r="T41"/>
          <cell r="U41"/>
          <cell r="V41">
            <v>288227.03100000002</v>
          </cell>
          <cell r="W41">
            <v>187233.625</v>
          </cell>
          <cell r="X41"/>
          <cell r="Y41">
            <v>285613.43699999998</v>
          </cell>
          <cell r="Z41"/>
          <cell r="AA41"/>
          <cell r="AB41">
            <v>289765.81199999998</v>
          </cell>
          <cell r="AC41"/>
          <cell r="AD41"/>
          <cell r="AE41">
            <v>288953.84299999999</v>
          </cell>
          <cell r="AF41">
            <v>186945.21799999999</v>
          </cell>
          <cell r="AG41"/>
          <cell r="AH41">
            <v>289012.28100000002</v>
          </cell>
          <cell r="AI41">
            <v>187226.28099999999</v>
          </cell>
          <cell r="AJ41"/>
          <cell r="AK41">
            <v>289492.46799999999</v>
          </cell>
          <cell r="AL41">
            <v>188018.921</v>
          </cell>
          <cell r="AM41"/>
          <cell r="AN41">
            <v>295660.81199999998</v>
          </cell>
          <cell r="AO41">
            <v>188284.25</v>
          </cell>
          <cell r="AP41"/>
          <cell r="AQ41">
            <v>296137.71799999999</v>
          </cell>
          <cell r="AR41"/>
          <cell r="AS41"/>
          <cell r="AT41">
            <v>289312.375</v>
          </cell>
          <cell r="AU41"/>
          <cell r="AV41"/>
          <cell r="AW41">
            <v>286071.46799999999</v>
          </cell>
          <cell r="AZ41">
            <v>292591.28100000002</v>
          </cell>
          <cell r="BA41">
            <v>187907.51500000001</v>
          </cell>
          <cell r="BB41"/>
          <cell r="BC41">
            <v>290040.25</v>
          </cell>
          <cell r="BD41">
            <v>188494.64</v>
          </cell>
          <cell r="BE41"/>
          <cell r="BF41">
            <v>294190.46799999999</v>
          </cell>
          <cell r="BG41"/>
          <cell r="BH41"/>
          <cell r="BI41">
            <v>299249.25</v>
          </cell>
          <cell r="BJ41"/>
          <cell r="BK41"/>
          <cell r="BL41">
            <v>288239.09299999999</v>
          </cell>
          <cell r="BM41"/>
          <cell r="BN41"/>
          <cell r="BO41">
            <v>293531</v>
          </cell>
          <cell r="BP41"/>
          <cell r="BQ41"/>
          <cell r="BR41">
            <v>298571.43699999998</v>
          </cell>
          <cell r="BS41"/>
          <cell r="BT41"/>
          <cell r="BU41">
            <v>290678.71799999999</v>
          </cell>
          <cell r="BV41">
            <v>187751.859</v>
          </cell>
          <cell r="BW41"/>
          <cell r="BX41">
            <v>289944.18699999998</v>
          </cell>
          <cell r="BY41"/>
          <cell r="BZ41"/>
          <cell r="CA41"/>
          <cell r="CB41">
            <v>187289.25</v>
          </cell>
          <cell r="CC41"/>
          <cell r="CD41">
            <v>289724.65600000002</v>
          </cell>
          <cell r="CE41">
            <v>191347.421</v>
          </cell>
          <cell r="CG41">
            <v>291191.40600000002</v>
          </cell>
          <cell r="CH41">
            <v>191998.14</v>
          </cell>
          <cell r="CJ41">
            <v>295472.81199999998</v>
          </cell>
          <cell r="CM41">
            <v>300534.43699999998</v>
          </cell>
          <cell r="CN41">
            <v>188606.875</v>
          </cell>
          <cell r="CP41"/>
          <cell r="CQ41">
            <v>188711.57800000001</v>
          </cell>
          <cell r="CS41"/>
          <cell r="CV41">
            <v>300760.03100000002</v>
          </cell>
          <cell r="CY41">
            <v>307422.875</v>
          </cell>
          <cell r="DB41"/>
          <cell r="DE41"/>
          <cell r="DH41"/>
          <cell r="DK41"/>
        </row>
        <row r="42">
          <cell r="D42">
            <v>92769.070300000007</v>
          </cell>
          <cell r="E42"/>
          <cell r="F42"/>
          <cell r="G42">
            <v>199930.32800000001</v>
          </cell>
          <cell r="H42"/>
          <cell r="I42"/>
          <cell r="J42">
            <v>200951.53099999999</v>
          </cell>
          <cell r="K42"/>
          <cell r="L42"/>
          <cell r="M42">
            <v>200299.57800000001</v>
          </cell>
          <cell r="N42"/>
          <cell r="O42"/>
          <cell r="P42">
            <v>201441.39</v>
          </cell>
          <cell r="Q42"/>
          <cell r="R42"/>
          <cell r="S42">
            <v>199680.359</v>
          </cell>
          <cell r="T42"/>
          <cell r="U42"/>
          <cell r="V42">
            <v>200735.39</v>
          </cell>
          <cell r="W42">
            <v>137398.14000000001</v>
          </cell>
          <cell r="X42"/>
          <cell r="Y42">
            <v>200785.53099999999</v>
          </cell>
          <cell r="Z42"/>
          <cell r="AA42"/>
          <cell r="AB42">
            <v>200814.125</v>
          </cell>
          <cell r="AC42"/>
          <cell r="AD42"/>
          <cell r="AE42">
            <v>200706.68700000001</v>
          </cell>
          <cell r="AF42">
            <v>137225.46799999999</v>
          </cell>
          <cell r="AG42"/>
          <cell r="AH42">
            <v>200677.734</v>
          </cell>
          <cell r="AI42">
            <v>137255.75</v>
          </cell>
          <cell r="AJ42"/>
          <cell r="AK42">
            <v>200731.28099999999</v>
          </cell>
          <cell r="AL42">
            <v>137171.82800000001</v>
          </cell>
          <cell r="AM42"/>
          <cell r="AN42">
            <v>200977.671</v>
          </cell>
          <cell r="AO42">
            <v>137211.859</v>
          </cell>
          <cell r="AP42"/>
          <cell r="AQ42">
            <v>201034.31200000001</v>
          </cell>
          <cell r="AR42"/>
          <cell r="AS42"/>
          <cell r="AT42">
            <v>200714.09299999999</v>
          </cell>
          <cell r="AU42"/>
          <cell r="AV42"/>
          <cell r="AW42">
            <v>200674.359</v>
          </cell>
          <cell r="AZ42">
            <v>200963.43700000001</v>
          </cell>
          <cell r="BA42">
            <v>137508.359</v>
          </cell>
          <cell r="BB42"/>
          <cell r="BC42">
            <v>200895.14</v>
          </cell>
          <cell r="BD42">
            <v>137548.96799999999</v>
          </cell>
          <cell r="BE42"/>
          <cell r="BF42">
            <v>201239.125</v>
          </cell>
          <cell r="BG42"/>
          <cell r="BH42"/>
          <cell r="BI42">
            <v>201485.71799999999</v>
          </cell>
          <cell r="BJ42"/>
          <cell r="BK42"/>
          <cell r="BL42">
            <v>201313.375</v>
          </cell>
          <cell r="BM42"/>
          <cell r="BN42"/>
          <cell r="BO42">
            <v>201825.671</v>
          </cell>
          <cell r="BP42"/>
          <cell r="BQ42"/>
          <cell r="BR42">
            <v>202014.296</v>
          </cell>
          <cell r="BS42"/>
          <cell r="BT42"/>
          <cell r="BU42">
            <v>201563.59299999999</v>
          </cell>
          <cell r="BV42">
            <v>137492.56200000001</v>
          </cell>
          <cell r="BW42"/>
          <cell r="BX42">
            <v>200876.93700000001</v>
          </cell>
          <cell r="BY42"/>
          <cell r="BZ42"/>
          <cell r="CA42"/>
          <cell r="CB42">
            <v>137392.296</v>
          </cell>
          <cell r="CC42"/>
          <cell r="CD42">
            <v>200828.359</v>
          </cell>
          <cell r="CE42">
            <v>138018.046</v>
          </cell>
          <cell r="CG42">
            <v>201040.109</v>
          </cell>
          <cell r="CH42">
            <v>138074.32800000001</v>
          </cell>
          <cell r="CJ42">
            <v>201417.546</v>
          </cell>
          <cell r="CM42">
            <v>201651.125</v>
          </cell>
          <cell r="CN42">
            <v>137554.39000000001</v>
          </cell>
          <cell r="CP42"/>
          <cell r="CQ42">
            <v>137575.359</v>
          </cell>
          <cell r="CS42"/>
          <cell r="CV42">
            <v>201676.421</v>
          </cell>
          <cell r="CY42">
            <v>203566</v>
          </cell>
          <cell r="DB42"/>
          <cell r="DE42"/>
          <cell r="DH42"/>
          <cell r="DK42"/>
        </row>
        <row r="43">
          <cell r="D43">
            <v>18347.4218</v>
          </cell>
          <cell r="E43"/>
          <cell r="F43"/>
          <cell r="G43">
            <v>92217.117100000003</v>
          </cell>
          <cell r="H43"/>
          <cell r="I43"/>
          <cell r="J43">
            <v>92789.742100000003</v>
          </cell>
          <cell r="K43"/>
          <cell r="L43"/>
          <cell r="M43">
            <v>91767.492100000003</v>
          </cell>
          <cell r="N43"/>
          <cell r="O43"/>
          <cell r="P43">
            <v>94069.968699999998</v>
          </cell>
          <cell r="Q43"/>
          <cell r="R43"/>
          <cell r="S43">
            <v>90378.125</v>
          </cell>
          <cell r="T43"/>
          <cell r="U43"/>
          <cell r="V43">
            <v>92427.031199999998</v>
          </cell>
          <cell r="W43">
            <v>51208.281199999998</v>
          </cell>
          <cell r="X43"/>
          <cell r="Y43">
            <v>92347.789000000004</v>
          </cell>
          <cell r="Z43"/>
          <cell r="AA43"/>
          <cell r="AB43">
            <v>94312.0625</v>
          </cell>
          <cell r="AC43"/>
          <cell r="AD43"/>
          <cell r="AE43">
            <v>93632.492100000003</v>
          </cell>
          <cell r="AF43">
            <v>50832.328099999999</v>
          </cell>
          <cell r="AG43"/>
          <cell r="AH43">
            <v>93709.476500000004</v>
          </cell>
          <cell r="AI43">
            <v>50928.4804</v>
          </cell>
          <cell r="AJ43"/>
          <cell r="AK43">
            <v>93892.710900000005</v>
          </cell>
          <cell r="AL43">
            <v>50631.8125</v>
          </cell>
          <cell r="AM43"/>
          <cell r="AN43">
            <v>94259.0625</v>
          </cell>
          <cell r="AO43">
            <v>50728.460899999998</v>
          </cell>
          <cell r="AP43"/>
          <cell r="AQ43">
            <v>94438.531199999998</v>
          </cell>
          <cell r="AR43"/>
          <cell r="AS43"/>
          <cell r="AT43">
            <v>93873.382800000007</v>
          </cell>
          <cell r="AU43"/>
          <cell r="AV43"/>
          <cell r="AW43">
            <v>90650.8125</v>
          </cell>
          <cell r="AZ43">
            <v>91223.796799999996</v>
          </cell>
          <cell r="BA43">
            <v>51266.531199999998</v>
          </cell>
          <cell r="BB43"/>
          <cell r="BC43">
            <v>94170.546799999996</v>
          </cell>
          <cell r="BD43">
            <v>51396.082000000002</v>
          </cell>
          <cell r="BE43"/>
          <cell r="BF43">
            <v>94668.203099999999</v>
          </cell>
          <cell r="BG43"/>
          <cell r="BH43"/>
          <cell r="BI43">
            <v>95821.601500000004</v>
          </cell>
          <cell r="BJ43"/>
          <cell r="BK43"/>
          <cell r="BL43">
            <v>91577.242100000003</v>
          </cell>
          <cell r="BM43"/>
          <cell r="BN43"/>
          <cell r="BO43">
            <v>93313.945300000007</v>
          </cell>
          <cell r="BP43"/>
          <cell r="BQ43"/>
          <cell r="BR43">
            <v>94478.281199999998</v>
          </cell>
          <cell r="BS43"/>
          <cell r="BT43"/>
          <cell r="BU43">
            <v>93491.734299999996</v>
          </cell>
          <cell r="BV43">
            <v>51218.546799999996</v>
          </cell>
          <cell r="BW43"/>
          <cell r="BX43">
            <v>94195.218699999998</v>
          </cell>
          <cell r="BY43"/>
          <cell r="BZ43"/>
          <cell r="CA43"/>
          <cell r="CB43">
            <v>51042.468699999998</v>
          </cell>
          <cell r="CC43"/>
          <cell r="CD43">
            <v>94110.992100000003</v>
          </cell>
          <cell r="CE43">
            <v>53775.558499999999</v>
          </cell>
          <cell r="CG43">
            <v>94416.398400000005</v>
          </cell>
          <cell r="CH43">
            <v>53935.851499999997</v>
          </cell>
          <cell r="CJ43">
            <v>94995.492100000003</v>
          </cell>
          <cell r="CM43">
            <v>96150.406199999998</v>
          </cell>
          <cell r="CN43">
            <v>51427.5</v>
          </cell>
          <cell r="CP43"/>
          <cell r="CQ43">
            <v>51454.511700000003</v>
          </cell>
          <cell r="CS43"/>
          <cell r="CV43">
            <v>96207.898400000005</v>
          </cell>
          <cell r="CY43">
            <v>99254.820300000007</v>
          </cell>
          <cell r="DB43"/>
          <cell r="DE43"/>
          <cell r="DH43"/>
          <cell r="DK43"/>
        </row>
        <row r="44">
          <cell r="D44">
            <v>28467.6054</v>
          </cell>
          <cell r="E44"/>
          <cell r="F44"/>
          <cell r="G44">
            <v>120965.171</v>
          </cell>
          <cell r="H44"/>
          <cell r="I44"/>
          <cell r="J44">
            <v>125096.484</v>
          </cell>
          <cell r="K44"/>
          <cell r="L44"/>
          <cell r="M44">
            <v>123176.367</v>
          </cell>
          <cell r="N44"/>
          <cell r="O44"/>
          <cell r="P44">
            <v>127375.234</v>
          </cell>
          <cell r="Q44"/>
          <cell r="R44"/>
          <cell r="S44">
            <v>121119.601</v>
          </cell>
          <cell r="T44"/>
          <cell r="U44"/>
          <cell r="V44">
            <v>125009.875</v>
          </cell>
          <cell r="W44">
            <v>70530.804600000003</v>
          </cell>
          <cell r="X44"/>
          <cell r="Y44">
            <v>120670.609</v>
          </cell>
          <cell r="Z44"/>
          <cell r="AA44"/>
          <cell r="AB44">
            <v>124055.32</v>
          </cell>
          <cell r="AC44"/>
          <cell r="AD44"/>
          <cell r="AE44">
            <v>123153.875</v>
          </cell>
          <cell r="AF44">
            <v>70033.507800000007</v>
          </cell>
          <cell r="AG44"/>
          <cell r="AH44">
            <v>123180.375</v>
          </cell>
          <cell r="AI44">
            <v>70195.117100000003</v>
          </cell>
          <cell r="AJ44"/>
          <cell r="AK44">
            <v>123484.789</v>
          </cell>
          <cell r="AL44">
            <v>70112.875</v>
          </cell>
          <cell r="AM44"/>
          <cell r="AN44">
            <v>125170.789</v>
          </cell>
          <cell r="AO44">
            <v>70242.093699999998</v>
          </cell>
          <cell r="AP44"/>
          <cell r="AQ44">
            <v>125492.273</v>
          </cell>
          <cell r="AR44"/>
          <cell r="AS44"/>
          <cell r="AT44">
            <v>123432.31200000001</v>
          </cell>
          <cell r="AU44"/>
          <cell r="AV44"/>
          <cell r="AW44">
            <v>120679.84299999999</v>
          </cell>
          <cell r="AZ44">
            <v>122546.375</v>
          </cell>
          <cell r="BA44">
            <v>70651.718699999998</v>
          </cell>
          <cell r="BB44"/>
          <cell r="BC44">
            <v>123859.93700000001</v>
          </cell>
          <cell r="BD44">
            <v>70864.023400000005</v>
          </cell>
          <cell r="BE44"/>
          <cell r="BF44">
            <v>124858.32</v>
          </cell>
          <cell r="BG44"/>
          <cell r="BH44"/>
          <cell r="BI44">
            <v>127068.898</v>
          </cell>
          <cell r="BJ44"/>
          <cell r="BK44"/>
          <cell r="BL44">
            <v>122636.82799999999</v>
          </cell>
          <cell r="BM44"/>
          <cell r="BN44"/>
          <cell r="BO44">
            <v>125018.19500000001</v>
          </cell>
          <cell r="BP44"/>
          <cell r="BQ44"/>
          <cell r="BR44">
            <v>127176.69500000001</v>
          </cell>
          <cell r="BS44"/>
          <cell r="BT44"/>
          <cell r="BU44">
            <v>123984.406</v>
          </cell>
          <cell r="BV44">
            <v>70581.671799999996</v>
          </cell>
          <cell r="BW44"/>
          <cell r="BX44">
            <v>123939.671</v>
          </cell>
          <cell r="BY44"/>
          <cell r="BZ44"/>
          <cell r="CA44"/>
          <cell r="CB44">
            <v>70360.890599999999</v>
          </cell>
          <cell r="CC44"/>
          <cell r="CD44">
            <v>123822.32799999999</v>
          </cell>
          <cell r="CE44">
            <v>73908.343699999998</v>
          </cell>
          <cell r="CG44">
            <v>124677.46799999999</v>
          </cell>
          <cell r="CH44">
            <v>74180.859299999996</v>
          </cell>
          <cell r="CJ44">
            <v>125871.671</v>
          </cell>
          <cell r="CM44">
            <v>127983.64</v>
          </cell>
          <cell r="CN44">
            <v>71098.25</v>
          </cell>
          <cell r="CP44"/>
          <cell r="CQ44">
            <v>71131.054600000003</v>
          </cell>
          <cell r="CS44"/>
          <cell r="CV44">
            <v>128146.58500000001</v>
          </cell>
          <cell r="CY44">
            <v>134976.25</v>
          </cell>
          <cell r="DB44"/>
          <cell r="DE44"/>
          <cell r="DH44"/>
          <cell r="DK44"/>
        </row>
        <row r="45">
          <cell r="D45">
            <v>8332.3515599999992</v>
          </cell>
          <cell r="E45"/>
          <cell r="F45"/>
          <cell r="G45">
            <v>36423.5</v>
          </cell>
          <cell r="H45"/>
          <cell r="I45"/>
          <cell r="J45">
            <v>38210.5</v>
          </cell>
          <cell r="K45"/>
          <cell r="L45"/>
          <cell r="M45">
            <v>37813.085899999998</v>
          </cell>
          <cell r="N45"/>
          <cell r="O45"/>
          <cell r="P45">
            <v>38469.835899999998</v>
          </cell>
          <cell r="Q45"/>
          <cell r="R45"/>
          <cell r="S45">
            <v>37294.339800000002</v>
          </cell>
          <cell r="T45"/>
          <cell r="U45"/>
          <cell r="V45">
            <v>37869.761700000003</v>
          </cell>
          <cell r="W45">
            <v>23503.412100000001</v>
          </cell>
          <cell r="X45"/>
          <cell r="Y45">
            <v>37292.445299999999</v>
          </cell>
          <cell r="Z45"/>
          <cell r="AA45"/>
          <cell r="AB45">
            <v>38097.5625</v>
          </cell>
          <cell r="AC45"/>
          <cell r="AD45"/>
          <cell r="AE45">
            <v>37999.535100000001</v>
          </cell>
          <cell r="AF45">
            <v>23526.654200000001</v>
          </cell>
          <cell r="AG45"/>
          <cell r="AH45">
            <v>38016.1054</v>
          </cell>
          <cell r="AI45">
            <v>23567.314399999999</v>
          </cell>
          <cell r="AJ45"/>
          <cell r="AK45">
            <v>38087.941400000003</v>
          </cell>
          <cell r="AL45">
            <v>23541.070299999999</v>
          </cell>
          <cell r="AM45"/>
          <cell r="AN45">
            <v>38335.757799999999</v>
          </cell>
          <cell r="AO45">
            <v>23579.886699999999</v>
          </cell>
          <cell r="AP45"/>
          <cell r="AQ45">
            <v>38406.171799999996</v>
          </cell>
          <cell r="AR45"/>
          <cell r="AS45"/>
          <cell r="AT45">
            <v>38059.3125</v>
          </cell>
          <cell r="AU45"/>
          <cell r="AV45"/>
          <cell r="AW45">
            <v>37612.089800000002</v>
          </cell>
          <cell r="AZ45">
            <v>37914.277300000002</v>
          </cell>
          <cell r="BA45">
            <v>23667.5507</v>
          </cell>
          <cell r="BB45"/>
          <cell r="BC45">
            <v>38173.75</v>
          </cell>
          <cell r="BD45">
            <v>23719.763599999998</v>
          </cell>
          <cell r="BE45"/>
          <cell r="BF45">
            <v>38459.726499999997</v>
          </cell>
          <cell r="BG45"/>
          <cell r="BH45"/>
          <cell r="BI45">
            <v>39275.527300000002</v>
          </cell>
          <cell r="BJ45"/>
          <cell r="BK45"/>
          <cell r="BL45">
            <v>37931.527300000002</v>
          </cell>
          <cell r="BM45"/>
          <cell r="BN45"/>
          <cell r="BO45">
            <v>38371.636700000003</v>
          </cell>
          <cell r="BP45"/>
          <cell r="BQ45"/>
          <cell r="BR45">
            <v>39176.308499999999</v>
          </cell>
          <cell r="BS45"/>
          <cell r="BT45"/>
          <cell r="BU45">
            <v>38217.941400000003</v>
          </cell>
          <cell r="BV45">
            <v>23646.8125</v>
          </cell>
          <cell r="BW45"/>
          <cell r="BX45">
            <v>38157.808499999999</v>
          </cell>
          <cell r="BY45"/>
          <cell r="BZ45"/>
          <cell r="CA45"/>
          <cell r="CB45">
            <v>23574.1914</v>
          </cell>
          <cell r="CC45"/>
          <cell r="CD45">
            <v>38124.921799999996</v>
          </cell>
          <cell r="CE45">
            <v>24191.152300000002</v>
          </cell>
          <cell r="CG45">
            <v>38356.636700000003</v>
          </cell>
          <cell r="CH45">
            <v>24253.513599999998</v>
          </cell>
          <cell r="CJ45">
            <v>38663.464800000002</v>
          </cell>
          <cell r="CM45">
            <v>39481.8632</v>
          </cell>
          <cell r="CN45">
            <v>23744.201099999998</v>
          </cell>
          <cell r="CP45"/>
          <cell r="CQ45">
            <v>23758.970700000002</v>
          </cell>
          <cell r="CS45"/>
          <cell r="CV45">
            <v>39511.589800000002</v>
          </cell>
          <cell r="CY45">
            <v>40602.163999999997</v>
          </cell>
          <cell r="DB45"/>
          <cell r="DE45"/>
          <cell r="DH45"/>
          <cell r="DK45"/>
        </row>
        <row r="46">
          <cell r="D46">
            <v>33175.898399999998</v>
          </cell>
          <cell r="E46"/>
          <cell r="F46"/>
          <cell r="G46">
            <v>118720.046</v>
          </cell>
          <cell r="H46"/>
          <cell r="I46"/>
          <cell r="J46">
            <v>121877.81200000001</v>
          </cell>
          <cell r="K46"/>
          <cell r="L46"/>
          <cell r="M46">
            <v>120779.632</v>
          </cell>
          <cell r="N46"/>
          <cell r="O46"/>
          <cell r="P46">
            <v>122897.57799999999</v>
          </cell>
          <cell r="Q46"/>
          <cell r="R46"/>
          <cell r="S46">
            <v>119405.171</v>
          </cell>
          <cell r="T46"/>
          <cell r="U46"/>
          <cell r="V46">
            <v>121307.226</v>
          </cell>
          <cell r="W46">
            <v>73805.914000000004</v>
          </cell>
          <cell r="X46"/>
          <cell r="Y46">
            <v>119820.546</v>
          </cell>
          <cell r="Z46"/>
          <cell r="AA46"/>
          <cell r="AB46">
            <v>121872.976</v>
          </cell>
          <cell r="AC46"/>
          <cell r="AD46"/>
          <cell r="AE46">
            <v>121448.476</v>
          </cell>
          <cell r="AF46">
            <v>73665.546799999996</v>
          </cell>
          <cell r="AG46"/>
          <cell r="AH46">
            <v>121487.625</v>
          </cell>
          <cell r="AI46">
            <v>73770.898400000005</v>
          </cell>
          <cell r="AJ46"/>
          <cell r="AK46">
            <v>121678.257</v>
          </cell>
          <cell r="AL46">
            <v>73670.242100000003</v>
          </cell>
          <cell r="AM46"/>
          <cell r="AN46">
            <v>122454.109</v>
          </cell>
          <cell r="AO46">
            <v>73768.781199999998</v>
          </cell>
          <cell r="AP46"/>
          <cell r="AQ46">
            <v>122645.726</v>
          </cell>
          <cell r="AR46"/>
          <cell r="AS46"/>
          <cell r="AT46">
            <v>121627.171</v>
          </cell>
          <cell r="AU46"/>
          <cell r="AV46"/>
          <cell r="AW46">
            <v>119884.93700000001</v>
          </cell>
          <cell r="AZ46">
            <v>120710.546</v>
          </cell>
          <cell r="BA46">
            <v>74074.281199999998</v>
          </cell>
          <cell r="BB46"/>
          <cell r="BC46">
            <v>121885.484</v>
          </cell>
          <cell r="BD46">
            <v>74221.554600000003</v>
          </cell>
          <cell r="BE46"/>
          <cell r="BF46">
            <v>122543.46799999999</v>
          </cell>
          <cell r="BG46"/>
          <cell r="BH46"/>
          <cell r="BI46">
            <v>124191.171</v>
          </cell>
          <cell r="BJ46"/>
          <cell r="BK46"/>
          <cell r="BL46">
            <v>120738.765</v>
          </cell>
          <cell r="BM46"/>
          <cell r="BN46"/>
          <cell r="BO46">
            <v>122125.46799999999</v>
          </cell>
          <cell r="BP46"/>
          <cell r="BQ46"/>
          <cell r="BR46">
            <v>123743.296</v>
          </cell>
          <cell r="BS46"/>
          <cell r="BT46"/>
          <cell r="BU46">
            <v>121822.304</v>
          </cell>
          <cell r="BV46">
            <v>74022.203099999999</v>
          </cell>
          <cell r="BW46"/>
          <cell r="BX46">
            <v>121879.789</v>
          </cell>
          <cell r="BY46"/>
          <cell r="BZ46"/>
          <cell r="CA46"/>
          <cell r="CB46">
            <v>73840.757800000007</v>
          </cell>
          <cell r="CC46"/>
          <cell r="CD46">
            <v>121804.59299999999</v>
          </cell>
          <cell r="CE46">
            <v>75987.906199999998</v>
          </cell>
          <cell r="CG46">
            <v>122298.796</v>
          </cell>
          <cell r="CH46">
            <v>76167.132800000007</v>
          </cell>
          <cell r="CJ46">
            <v>123033.56200000001</v>
          </cell>
          <cell r="CM46">
            <v>124662</v>
          </cell>
          <cell r="CN46">
            <v>74311.585900000005</v>
          </cell>
          <cell r="CP46"/>
          <cell r="CQ46">
            <v>74342.984299999996</v>
          </cell>
          <cell r="CS46"/>
          <cell r="CV46">
            <v>124738.83500000001</v>
          </cell>
          <cell r="CY46">
            <v>128035.21799999999</v>
          </cell>
          <cell r="DB46"/>
          <cell r="DE46"/>
          <cell r="DH46"/>
          <cell r="DK46"/>
        </row>
        <row r="47">
          <cell r="D47" t="str">
            <v>----------</v>
          </cell>
          <cell r="E47"/>
          <cell r="F47"/>
          <cell r="G47" t="str">
            <v>----------</v>
          </cell>
          <cell r="H47"/>
          <cell r="I47"/>
          <cell r="J47" t="str">
            <v>----------</v>
          </cell>
          <cell r="K47"/>
          <cell r="L47"/>
          <cell r="M47" t="str">
            <v>----------</v>
          </cell>
          <cell r="N47"/>
          <cell r="O47"/>
          <cell r="P47" t="str">
            <v>----------</v>
          </cell>
          <cell r="Q47"/>
          <cell r="R47"/>
          <cell r="S47" t="str">
            <v>----------</v>
          </cell>
          <cell r="T47"/>
          <cell r="U47"/>
          <cell r="V47" t="str">
            <v>----------</v>
          </cell>
          <cell r="W47" t="str">
            <v>----------</v>
          </cell>
          <cell r="X47"/>
          <cell r="Y47" t="str">
            <v>----------</v>
          </cell>
          <cell r="Z47"/>
          <cell r="AA47"/>
          <cell r="AB47" t="str">
            <v>----------</v>
          </cell>
          <cell r="AC47"/>
          <cell r="AD47"/>
          <cell r="AE47" t="str">
            <v>----------</v>
          </cell>
          <cell r="AF47" t="str">
            <v>----------</v>
          </cell>
          <cell r="AG47"/>
          <cell r="AH47" t="str">
            <v>----------</v>
          </cell>
          <cell r="AI47" t="str">
            <v>----------</v>
          </cell>
          <cell r="AJ47"/>
          <cell r="AK47" t="str">
            <v>----------</v>
          </cell>
          <cell r="AL47" t="str">
            <v>----------</v>
          </cell>
          <cell r="AM47"/>
          <cell r="AN47" t="str">
            <v>----------</v>
          </cell>
          <cell r="AO47" t="str">
            <v>----------</v>
          </cell>
          <cell r="AP47"/>
          <cell r="AQ47" t="str">
            <v>----------</v>
          </cell>
          <cell r="AR47"/>
          <cell r="AS47"/>
          <cell r="AT47" t="str">
            <v>----------</v>
          </cell>
          <cell r="AU47"/>
          <cell r="AV47"/>
          <cell r="AW47" t="str">
            <v>----------</v>
          </cell>
          <cell r="AZ47" t="str">
            <v>----------</v>
          </cell>
          <cell r="BA47" t="str">
            <v>----------</v>
          </cell>
          <cell r="BB47"/>
          <cell r="BC47" t="str">
            <v>----------</v>
          </cell>
          <cell r="BD47" t="str">
            <v>----------</v>
          </cell>
          <cell r="BE47"/>
          <cell r="BF47" t="str">
            <v>----------</v>
          </cell>
          <cell r="BG47"/>
          <cell r="BH47"/>
          <cell r="BI47" t="str">
            <v>----------</v>
          </cell>
          <cell r="BJ47"/>
          <cell r="BK47"/>
          <cell r="BL47" t="str">
            <v>----------</v>
          </cell>
          <cell r="BM47"/>
          <cell r="BN47"/>
          <cell r="BO47" t="str">
            <v>----------</v>
          </cell>
          <cell r="BP47"/>
          <cell r="BQ47"/>
          <cell r="BR47" t="str">
            <v>----------</v>
          </cell>
          <cell r="BS47"/>
          <cell r="BT47"/>
          <cell r="BU47" t="str">
            <v>----------</v>
          </cell>
          <cell r="BV47" t="str">
            <v>----------</v>
          </cell>
          <cell r="BW47"/>
          <cell r="BX47" t="str">
            <v>----------</v>
          </cell>
          <cell r="BY47"/>
          <cell r="BZ47"/>
          <cell r="CA47"/>
          <cell r="CB47" t="str">
            <v>----------</v>
          </cell>
          <cell r="CC47"/>
          <cell r="CD47" t="str">
            <v>----------</v>
          </cell>
          <cell r="CE47" t="str">
            <v>----------</v>
          </cell>
          <cell r="CG47" t="str">
            <v>----------</v>
          </cell>
          <cell r="CH47" t="str">
            <v>----------</v>
          </cell>
          <cell r="CJ47" t="str">
            <v>----------</v>
          </cell>
          <cell r="CM47" t="str">
            <v>----------</v>
          </cell>
          <cell r="CN47" t="str">
            <v>----------</v>
          </cell>
          <cell r="CP47"/>
          <cell r="CQ47" t="str">
            <v>----------</v>
          </cell>
          <cell r="CS47"/>
          <cell r="CV47" t="str">
            <v>----------</v>
          </cell>
          <cell r="CY47" t="str">
            <v>----------</v>
          </cell>
          <cell r="DB47"/>
          <cell r="DE47"/>
          <cell r="DH47"/>
          <cell r="DK47"/>
        </row>
        <row r="48">
          <cell r="D48">
            <v>86045.453099999999</v>
          </cell>
          <cell r="E48"/>
          <cell r="F48"/>
          <cell r="G48">
            <v>142258.28099999999</v>
          </cell>
          <cell r="H48"/>
          <cell r="I48"/>
          <cell r="J48">
            <v>142304.796</v>
          </cell>
          <cell r="K48"/>
          <cell r="L48"/>
          <cell r="M48">
            <v>142293.671</v>
          </cell>
          <cell r="N48"/>
          <cell r="O48"/>
          <cell r="P48">
            <v>142265.84299999999</v>
          </cell>
          <cell r="Q48"/>
          <cell r="R48"/>
          <cell r="S48">
            <v>142317.234</v>
          </cell>
          <cell r="T48"/>
          <cell r="U48"/>
          <cell r="V48">
            <v>142289.14000000001</v>
          </cell>
          <cell r="W48">
            <v>111538.414</v>
          </cell>
          <cell r="X48"/>
          <cell r="Y48">
            <v>142352.39000000001</v>
          </cell>
          <cell r="Z48"/>
          <cell r="AA48"/>
          <cell r="AB48">
            <v>142334.25</v>
          </cell>
          <cell r="AC48"/>
          <cell r="AD48"/>
          <cell r="AE48">
            <v>142342.93700000001</v>
          </cell>
          <cell r="AF48">
            <v>111546.57</v>
          </cell>
          <cell r="AG48"/>
          <cell r="AH48">
            <v>142344.96799999999</v>
          </cell>
          <cell r="AI48">
            <v>111545.21</v>
          </cell>
          <cell r="AJ48"/>
          <cell r="AK48">
            <v>142337.81200000001</v>
          </cell>
          <cell r="AL48">
            <v>109154.375</v>
          </cell>
          <cell r="AM48"/>
          <cell r="AN48">
            <v>144733.68700000001</v>
          </cell>
          <cell r="AO48">
            <v>109154.273</v>
          </cell>
          <cell r="AP48"/>
          <cell r="AQ48">
            <v>144730.96799999999</v>
          </cell>
          <cell r="AR48"/>
          <cell r="AS48"/>
          <cell r="AT48">
            <v>142341.796</v>
          </cell>
          <cell r="AU48"/>
          <cell r="AV48"/>
          <cell r="AW48">
            <v>142322.109</v>
          </cell>
          <cell r="AZ48">
            <v>144715.984</v>
          </cell>
          <cell r="BA48">
            <v>111541.015</v>
          </cell>
          <cell r="BB48"/>
          <cell r="BC48">
            <v>142335.46799999999</v>
          </cell>
          <cell r="BD48">
            <v>112486.179</v>
          </cell>
          <cell r="BE48"/>
          <cell r="BF48">
            <v>145374.921</v>
          </cell>
          <cell r="BG48"/>
          <cell r="BH48"/>
          <cell r="BI48">
            <v>145487.421</v>
          </cell>
          <cell r="BJ48"/>
          <cell r="BK48"/>
          <cell r="BL48">
            <v>142304.359</v>
          </cell>
          <cell r="BM48"/>
          <cell r="BN48"/>
          <cell r="BO48">
            <v>145339.31200000001</v>
          </cell>
          <cell r="BP48"/>
          <cell r="BQ48"/>
          <cell r="BR48">
            <v>145455.51500000001</v>
          </cell>
          <cell r="BS48"/>
          <cell r="BT48"/>
          <cell r="BU48">
            <v>142321.421</v>
          </cell>
          <cell r="BV48">
            <v>111542.359</v>
          </cell>
          <cell r="BW48"/>
          <cell r="BX48">
            <v>142336.71799999999</v>
          </cell>
          <cell r="BY48"/>
          <cell r="BZ48"/>
          <cell r="CA48"/>
          <cell r="CB48">
            <v>111545.08500000001</v>
          </cell>
          <cell r="CC48"/>
          <cell r="CD48">
            <v>142336.26500000001</v>
          </cell>
          <cell r="CE48">
            <v>111529.148</v>
          </cell>
          <cell r="CG48">
            <v>142330.109</v>
          </cell>
          <cell r="CH48">
            <v>112474.023</v>
          </cell>
          <cell r="CJ48">
            <v>145371.46799999999</v>
          </cell>
          <cell r="CM48">
            <v>145481.71799999999</v>
          </cell>
          <cell r="CN48">
            <v>112485.804</v>
          </cell>
          <cell r="CP48"/>
          <cell r="CQ48">
            <v>112487.171</v>
          </cell>
          <cell r="CS48"/>
          <cell r="CV48">
            <v>145486.57800000001</v>
          </cell>
          <cell r="CY48">
            <v>145409.84299999999</v>
          </cell>
          <cell r="DB48"/>
          <cell r="DE48"/>
          <cell r="DH48"/>
          <cell r="DK48"/>
        </row>
        <row r="49">
          <cell r="D49">
            <v>226976.39</v>
          </cell>
          <cell r="E49"/>
          <cell r="F49"/>
          <cell r="G49">
            <v>296685</v>
          </cell>
          <cell r="H49"/>
          <cell r="I49"/>
          <cell r="J49">
            <v>296700.34299999999</v>
          </cell>
          <cell r="K49"/>
          <cell r="L49"/>
          <cell r="M49">
            <v>296670.56199999998</v>
          </cell>
          <cell r="N49"/>
          <cell r="O49"/>
          <cell r="P49">
            <v>296632.06199999998</v>
          </cell>
          <cell r="Q49"/>
          <cell r="R49"/>
          <cell r="S49">
            <v>296688.78100000002</v>
          </cell>
          <cell r="T49"/>
          <cell r="U49"/>
          <cell r="V49">
            <v>296651.18699999998</v>
          </cell>
          <cell r="W49">
            <v>257618.68700000001</v>
          </cell>
          <cell r="X49"/>
          <cell r="Y49">
            <v>296747.09299999999</v>
          </cell>
          <cell r="Z49"/>
          <cell r="AA49"/>
          <cell r="AB49">
            <v>296701.18699999998</v>
          </cell>
          <cell r="AC49"/>
          <cell r="AD49"/>
          <cell r="AE49">
            <v>296713.71799999999</v>
          </cell>
          <cell r="AF49">
            <v>257622.234</v>
          </cell>
          <cell r="AG49"/>
          <cell r="AH49">
            <v>296721.09299999999</v>
          </cell>
          <cell r="AI49">
            <v>257621.06200000001</v>
          </cell>
          <cell r="AJ49"/>
          <cell r="AK49">
            <v>296714.40600000002</v>
          </cell>
          <cell r="AL49">
            <v>255572.84299999999</v>
          </cell>
          <cell r="AM49"/>
          <cell r="AN49">
            <v>297255.40600000002</v>
          </cell>
          <cell r="AO49">
            <v>255571.234</v>
          </cell>
          <cell r="AP49"/>
          <cell r="AQ49">
            <v>297243.53100000002</v>
          </cell>
          <cell r="AR49"/>
          <cell r="AS49"/>
          <cell r="AT49">
            <v>296710.65600000002</v>
          </cell>
          <cell r="AU49"/>
          <cell r="AV49"/>
          <cell r="AW49">
            <v>296659.90600000002</v>
          </cell>
          <cell r="AZ49">
            <v>297195.84299999999</v>
          </cell>
          <cell r="BA49">
            <v>257623.875</v>
          </cell>
          <cell r="BB49"/>
          <cell r="BC49">
            <v>296720.84299999999</v>
          </cell>
          <cell r="BD49">
            <v>257834.125</v>
          </cell>
          <cell r="BE49"/>
          <cell r="BF49">
            <v>296739.15600000002</v>
          </cell>
          <cell r="BG49"/>
          <cell r="BH49"/>
          <cell r="BI49">
            <v>296982.56199999998</v>
          </cell>
          <cell r="BJ49"/>
          <cell r="BK49"/>
          <cell r="BL49">
            <v>296653</v>
          </cell>
          <cell r="BM49"/>
          <cell r="BN49"/>
          <cell r="BO49">
            <v>296673.5</v>
          </cell>
          <cell r="BP49"/>
          <cell r="BQ49"/>
          <cell r="BR49">
            <v>296922.90600000002</v>
          </cell>
          <cell r="BS49"/>
          <cell r="BT49"/>
          <cell r="BU49">
            <v>296695.65600000002</v>
          </cell>
          <cell r="BV49">
            <v>257624.82800000001</v>
          </cell>
          <cell r="BW49"/>
          <cell r="BX49">
            <v>296720.625</v>
          </cell>
          <cell r="BY49"/>
          <cell r="BZ49"/>
          <cell r="CA49"/>
          <cell r="CB49">
            <v>257624.14</v>
          </cell>
          <cell r="CC49"/>
          <cell r="CD49">
            <v>296708.03100000002</v>
          </cell>
          <cell r="CE49">
            <v>257611.43700000001</v>
          </cell>
          <cell r="CG49">
            <v>296736.65600000002</v>
          </cell>
          <cell r="CH49">
            <v>257821.125</v>
          </cell>
          <cell r="CJ49">
            <v>296745.78100000002</v>
          </cell>
          <cell r="CM49">
            <v>296989.875</v>
          </cell>
          <cell r="CN49">
            <v>257832.484</v>
          </cell>
          <cell r="CP49"/>
          <cell r="CQ49">
            <v>257833.03099999999</v>
          </cell>
          <cell r="CS49"/>
          <cell r="CV49">
            <v>297007.875</v>
          </cell>
          <cell r="CY49">
            <v>296910.43699999998</v>
          </cell>
          <cell r="DB49"/>
          <cell r="DE49"/>
          <cell r="DH49"/>
          <cell r="DK49"/>
        </row>
        <row r="50">
          <cell r="D50">
            <v>68820.523400000005</v>
          </cell>
          <cell r="E50"/>
          <cell r="F50"/>
          <cell r="G50">
            <v>203573.95300000001</v>
          </cell>
          <cell r="H50"/>
          <cell r="I50"/>
          <cell r="J50">
            <v>203563.40599999999</v>
          </cell>
          <cell r="K50"/>
          <cell r="L50"/>
          <cell r="M50">
            <v>203765.71799999999</v>
          </cell>
          <cell r="N50"/>
          <cell r="O50"/>
          <cell r="P50">
            <v>203306.25</v>
          </cell>
          <cell r="Q50"/>
          <cell r="R50"/>
          <cell r="S50">
            <v>204038.43700000001</v>
          </cell>
          <cell r="T50"/>
          <cell r="U50"/>
          <cell r="V50">
            <v>203633.53099999999</v>
          </cell>
          <cell r="W50">
            <v>111779.34299999999</v>
          </cell>
          <cell r="X50"/>
          <cell r="Y50">
            <v>203684.07800000001</v>
          </cell>
          <cell r="Z50"/>
          <cell r="AA50"/>
          <cell r="AB50">
            <v>203286.57800000001</v>
          </cell>
          <cell r="AC50"/>
          <cell r="AD50"/>
          <cell r="AE50">
            <v>203444</v>
          </cell>
          <cell r="AF50">
            <v>111808.46799999999</v>
          </cell>
          <cell r="AG50"/>
          <cell r="AH50">
            <v>203424.46799999999</v>
          </cell>
          <cell r="AI50">
            <v>111801.046</v>
          </cell>
          <cell r="AJ50"/>
          <cell r="AK50">
            <v>203386.14</v>
          </cell>
          <cell r="AL50">
            <v>110871.32</v>
          </cell>
          <cell r="AM50"/>
          <cell r="AN50">
            <v>203961.76500000001</v>
          </cell>
          <cell r="AO50">
            <v>110865.757</v>
          </cell>
          <cell r="AP50"/>
          <cell r="AQ50">
            <v>203931.296</v>
          </cell>
          <cell r="AR50"/>
          <cell r="AS50"/>
          <cell r="AT50">
            <v>203398.51500000001</v>
          </cell>
          <cell r="AU50"/>
          <cell r="AV50"/>
          <cell r="AW50">
            <v>204037.59299999999</v>
          </cell>
          <cell r="AZ50">
            <v>204562.78099999999</v>
          </cell>
          <cell r="BA50">
            <v>111778.125</v>
          </cell>
          <cell r="BB50"/>
          <cell r="BC50">
            <v>203323.671</v>
          </cell>
          <cell r="BD50">
            <v>112002.132</v>
          </cell>
          <cell r="BE50"/>
          <cell r="BF50">
            <v>204025.109</v>
          </cell>
          <cell r="BG50"/>
          <cell r="BH50"/>
          <cell r="BI50">
            <v>203868.32800000001</v>
          </cell>
          <cell r="BJ50"/>
          <cell r="BK50"/>
          <cell r="BL50">
            <v>203851.40599999999</v>
          </cell>
          <cell r="BM50"/>
          <cell r="BN50"/>
          <cell r="BO50">
            <v>204274</v>
          </cell>
          <cell r="BP50"/>
          <cell r="BQ50"/>
          <cell r="BR50">
            <v>204120.296</v>
          </cell>
          <cell r="BS50"/>
          <cell r="BT50"/>
          <cell r="BU50">
            <v>203454.75</v>
          </cell>
          <cell r="BV50">
            <v>111782.632</v>
          </cell>
          <cell r="BW50"/>
          <cell r="BX50">
            <v>203317.96799999999</v>
          </cell>
          <cell r="BY50"/>
          <cell r="BZ50"/>
          <cell r="CA50"/>
          <cell r="CB50">
            <v>111791.70299999999</v>
          </cell>
          <cell r="CC50"/>
          <cell r="CD50">
            <v>203336.125</v>
          </cell>
          <cell r="CE50">
            <v>111614.58500000001</v>
          </cell>
          <cell r="CG50">
            <v>203279.609</v>
          </cell>
          <cell r="CH50">
            <v>111830.59299999999</v>
          </cell>
          <cell r="CJ50">
            <v>203958.875</v>
          </cell>
          <cell r="CM50">
            <v>203815.82800000001</v>
          </cell>
          <cell r="CN50">
            <v>111997.976</v>
          </cell>
          <cell r="CP50"/>
          <cell r="CQ50">
            <v>111998.71</v>
          </cell>
          <cell r="CS50"/>
          <cell r="CV50">
            <v>203800.75</v>
          </cell>
          <cell r="CY50">
            <v>203188.56200000001</v>
          </cell>
          <cell r="DB50"/>
          <cell r="DE50"/>
          <cell r="DH50"/>
          <cell r="DK50"/>
        </row>
        <row r="51">
          <cell r="D51">
            <v>256835.43700000001</v>
          </cell>
          <cell r="E51"/>
          <cell r="F51"/>
          <cell r="G51">
            <v>710240</v>
          </cell>
          <cell r="H51"/>
          <cell r="I51"/>
          <cell r="J51">
            <v>709920.43700000003</v>
          </cell>
          <cell r="K51"/>
          <cell r="L51"/>
          <cell r="M51">
            <v>710272.68700000003</v>
          </cell>
          <cell r="N51"/>
          <cell r="O51"/>
          <cell r="P51">
            <v>709498.25</v>
          </cell>
          <cell r="Q51"/>
          <cell r="R51"/>
          <cell r="S51">
            <v>710671.25</v>
          </cell>
          <cell r="T51"/>
          <cell r="U51"/>
          <cell r="V51">
            <v>709940.81200000003</v>
          </cell>
          <cell r="W51">
            <v>404986.96799999999</v>
          </cell>
          <cell r="X51"/>
          <cell r="Y51">
            <v>710728.5</v>
          </cell>
          <cell r="Z51"/>
          <cell r="AA51"/>
          <cell r="AB51">
            <v>710071.375</v>
          </cell>
          <cell r="AC51"/>
          <cell r="AD51"/>
          <cell r="AE51">
            <v>710322.06200000003</v>
          </cell>
          <cell r="AF51">
            <v>405035.625</v>
          </cell>
          <cell r="AG51"/>
          <cell r="AH51">
            <v>710280</v>
          </cell>
          <cell r="AI51">
            <v>405016.81199999998</v>
          </cell>
          <cell r="AJ51"/>
          <cell r="AK51">
            <v>710232.625</v>
          </cell>
          <cell r="AL51">
            <v>400264.21799999999</v>
          </cell>
          <cell r="AM51"/>
          <cell r="AN51">
            <v>711809.56200000003</v>
          </cell>
          <cell r="AO51">
            <v>400257.375</v>
          </cell>
          <cell r="AP51"/>
          <cell r="AQ51">
            <v>711775.625</v>
          </cell>
          <cell r="AR51"/>
          <cell r="AS51"/>
          <cell r="AT51">
            <v>710267.75</v>
          </cell>
          <cell r="AU51"/>
          <cell r="AV51"/>
          <cell r="AW51">
            <v>710781.75</v>
          </cell>
          <cell r="AZ51">
            <v>712330.875</v>
          </cell>
          <cell r="BA51">
            <v>404988.71799999999</v>
          </cell>
          <cell r="BB51"/>
          <cell r="BC51">
            <v>710169.93700000003</v>
          </cell>
          <cell r="BD51">
            <v>405935.84299999999</v>
          </cell>
          <cell r="BE51"/>
          <cell r="BF51">
            <v>713037.875</v>
          </cell>
          <cell r="BG51"/>
          <cell r="BH51"/>
          <cell r="BI51">
            <v>712779.56200000003</v>
          </cell>
          <cell r="BJ51"/>
          <cell r="BK51"/>
          <cell r="BL51">
            <v>710414</v>
          </cell>
          <cell r="BM51"/>
          <cell r="BN51"/>
          <cell r="BO51">
            <v>712951.375</v>
          </cell>
          <cell r="BP51"/>
          <cell r="BQ51"/>
          <cell r="BR51">
            <v>712726.75</v>
          </cell>
          <cell r="BS51"/>
          <cell r="BT51"/>
          <cell r="BU51">
            <v>710120.125</v>
          </cell>
          <cell r="BV51">
            <v>405002.84299999999</v>
          </cell>
          <cell r="BW51"/>
          <cell r="BX51">
            <v>710145.31200000003</v>
          </cell>
          <cell r="BY51"/>
          <cell r="BZ51"/>
          <cell r="CA51"/>
          <cell r="CB51">
            <v>405002.5</v>
          </cell>
          <cell r="CC51"/>
          <cell r="CD51">
            <v>710179.06200000003</v>
          </cell>
          <cell r="CE51">
            <v>404769.09299999999</v>
          </cell>
          <cell r="CG51">
            <v>710014.56200000003</v>
          </cell>
          <cell r="CH51">
            <v>405714.40600000002</v>
          </cell>
          <cell r="CJ51">
            <v>712850.625</v>
          </cell>
          <cell r="CM51">
            <v>712640.875</v>
          </cell>
          <cell r="CN51">
            <v>405916</v>
          </cell>
          <cell r="CP51"/>
          <cell r="CQ51">
            <v>405920.875</v>
          </cell>
          <cell r="CS51"/>
          <cell r="CV51">
            <v>712606.81200000003</v>
          </cell>
          <cell r="CY51">
            <v>711291.5</v>
          </cell>
          <cell r="DB51"/>
          <cell r="DE51"/>
          <cell r="DH51"/>
          <cell r="DK51"/>
        </row>
        <row r="52">
          <cell r="D52" t="str">
            <v>----------</v>
          </cell>
          <cell r="E52"/>
          <cell r="F52"/>
          <cell r="G52" t="str">
            <v>----------</v>
          </cell>
          <cell r="H52"/>
          <cell r="I52"/>
          <cell r="J52" t="str">
            <v>----------</v>
          </cell>
          <cell r="K52"/>
          <cell r="L52"/>
          <cell r="M52" t="str">
            <v>----------</v>
          </cell>
          <cell r="N52"/>
          <cell r="O52"/>
          <cell r="P52" t="str">
            <v>----------</v>
          </cell>
          <cell r="Q52"/>
          <cell r="R52"/>
          <cell r="S52" t="str">
            <v>----------</v>
          </cell>
          <cell r="T52"/>
          <cell r="U52"/>
          <cell r="V52" t="str">
            <v>----------</v>
          </cell>
          <cell r="W52" t="str">
            <v>----------</v>
          </cell>
          <cell r="X52"/>
          <cell r="Y52" t="str">
            <v>----------</v>
          </cell>
          <cell r="Z52"/>
          <cell r="AA52"/>
          <cell r="AB52" t="str">
            <v>----------</v>
          </cell>
          <cell r="AC52"/>
          <cell r="AD52"/>
          <cell r="AE52" t="str">
            <v>----------</v>
          </cell>
          <cell r="AF52" t="str">
            <v>----------</v>
          </cell>
          <cell r="AG52"/>
          <cell r="AH52" t="str">
            <v>----------</v>
          </cell>
          <cell r="AI52" t="str">
            <v>----------</v>
          </cell>
          <cell r="AJ52"/>
          <cell r="AK52" t="str">
            <v>----------</v>
          </cell>
          <cell r="AL52" t="str">
            <v>----------</v>
          </cell>
          <cell r="AM52"/>
          <cell r="AN52" t="str">
            <v>----------</v>
          </cell>
          <cell r="AO52" t="str">
            <v>----------</v>
          </cell>
          <cell r="AP52"/>
          <cell r="AQ52" t="str">
            <v>----------</v>
          </cell>
          <cell r="AR52"/>
          <cell r="AS52"/>
          <cell r="AT52" t="str">
            <v>----------</v>
          </cell>
          <cell r="AU52"/>
          <cell r="AV52"/>
          <cell r="AW52" t="str">
            <v>----------</v>
          </cell>
          <cell r="AZ52" t="str">
            <v>----------</v>
          </cell>
          <cell r="BA52" t="str">
            <v>----------</v>
          </cell>
          <cell r="BB52"/>
          <cell r="BC52" t="str">
            <v>----------</v>
          </cell>
          <cell r="BD52" t="str">
            <v>----------</v>
          </cell>
          <cell r="BE52"/>
          <cell r="BF52" t="str">
            <v>----------</v>
          </cell>
          <cell r="BG52"/>
          <cell r="BH52"/>
          <cell r="BI52" t="str">
            <v>----------</v>
          </cell>
          <cell r="BJ52"/>
          <cell r="BK52"/>
          <cell r="BL52" t="str">
            <v>----------</v>
          </cell>
          <cell r="BM52"/>
          <cell r="BN52"/>
          <cell r="BO52" t="str">
            <v>----------</v>
          </cell>
          <cell r="BP52"/>
          <cell r="BQ52"/>
          <cell r="BR52" t="str">
            <v>----------</v>
          </cell>
          <cell r="BS52"/>
          <cell r="BT52"/>
          <cell r="BU52" t="str">
            <v>----------</v>
          </cell>
          <cell r="BV52" t="str">
            <v>----------</v>
          </cell>
          <cell r="BW52"/>
          <cell r="BX52" t="str">
            <v>----------</v>
          </cell>
          <cell r="BY52"/>
          <cell r="BZ52"/>
          <cell r="CA52"/>
          <cell r="CB52" t="str">
            <v>----------</v>
          </cell>
          <cell r="CC52"/>
          <cell r="CD52" t="str">
            <v>----------</v>
          </cell>
          <cell r="CE52" t="str">
            <v>----------</v>
          </cell>
          <cell r="CG52" t="str">
            <v>----------</v>
          </cell>
          <cell r="CH52" t="str">
            <v>----------</v>
          </cell>
          <cell r="CJ52" t="str">
            <v>----------</v>
          </cell>
          <cell r="CM52" t="str">
            <v>----------</v>
          </cell>
          <cell r="CN52" t="str">
            <v>----------</v>
          </cell>
          <cell r="CP52"/>
          <cell r="CQ52" t="str">
            <v>----------</v>
          </cell>
          <cell r="CS52"/>
          <cell r="CV52" t="str">
            <v>----------</v>
          </cell>
          <cell r="CY52" t="str">
            <v>----------</v>
          </cell>
          <cell r="DB52"/>
          <cell r="DE52"/>
          <cell r="DH52"/>
          <cell r="DK52"/>
        </row>
        <row r="53">
          <cell r="D53">
            <v>217836.70300000001</v>
          </cell>
          <cell r="E53"/>
          <cell r="F53"/>
          <cell r="G53">
            <v>249052.51500000001</v>
          </cell>
          <cell r="H53"/>
          <cell r="I53"/>
          <cell r="J53">
            <v>245356.40599999999</v>
          </cell>
          <cell r="K53"/>
          <cell r="L53"/>
          <cell r="M53">
            <v>246034.96799999999</v>
          </cell>
          <cell r="N53"/>
          <cell r="O53"/>
          <cell r="P53">
            <v>245127.15599999999</v>
          </cell>
          <cell r="Q53"/>
          <cell r="R53"/>
          <cell r="S53">
            <v>246945.75</v>
          </cell>
          <cell r="T53"/>
          <cell r="U53"/>
          <cell r="V53">
            <v>246187.03099999999</v>
          </cell>
          <cell r="W53">
            <v>226956.34299999999</v>
          </cell>
          <cell r="X53"/>
          <cell r="Y53">
            <v>246517.57800000001</v>
          </cell>
          <cell r="Z53"/>
          <cell r="AA53"/>
          <cell r="AB53">
            <v>245626.81200000001</v>
          </cell>
          <cell r="AC53"/>
          <cell r="AD53"/>
          <cell r="AE53">
            <v>245836.95300000001</v>
          </cell>
          <cell r="AF53">
            <v>227071.84299999999</v>
          </cell>
          <cell r="AG53"/>
          <cell r="AH53">
            <v>245789.39</v>
          </cell>
          <cell r="AI53">
            <v>226973.39</v>
          </cell>
          <cell r="AJ53"/>
          <cell r="AK53">
            <v>245653.5</v>
          </cell>
          <cell r="AL53">
            <v>227214.109</v>
          </cell>
          <cell r="AM53"/>
          <cell r="AN53">
            <v>243336.90599999999</v>
          </cell>
          <cell r="AO53">
            <v>227147.95300000001</v>
          </cell>
          <cell r="AP53"/>
          <cell r="AQ53">
            <v>243217.31200000001</v>
          </cell>
          <cell r="AR53"/>
          <cell r="AS53"/>
          <cell r="AT53">
            <v>245746.046</v>
          </cell>
          <cell r="AU53"/>
          <cell r="AV53"/>
          <cell r="AW53">
            <v>246927.125</v>
          </cell>
          <cell r="AZ53">
            <v>244530.546</v>
          </cell>
          <cell r="BA53">
            <v>226723.796</v>
          </cell>
          <cell r="BB53"/>
          <cell r="BC53">
            <v>245440.68700000001</v>
          </cell>
          <cell r="BD53">
            <v>226385.20300000001</v>
          </cell>
          <cell r="BE53"/>
          <cell r="BF53">
            <v>243303.76500000001</v>
          </cell>
          <cell r="BG53"/>
          <cell r="BH53"/>
          <cell r="BI53">
            <v>238226.25</v>
          </cell>
          <cell r="BJ53"/>
          <cell r="BK53"/>
          <cell r="BL53">
            <v>246306.484</v>
          </cell>
          <cell r="BM53"/>
          <cell r="BN53"/>
          <cell r="BO53">
            <v>244023.96799999999</v>
          </cell>
          <cell r="BP53"/>
          <cell r="BQ53"/>
          <cell r="BR53">
            <v>238881.32800000001</v>
          </cell>
          <cell r="BS53"/>
          <cell r="BT53"/>
          <cell r="BU53">
            <v>245561.625</v>
          </cell>
          <cell r="BV53">
            <v>226778.18700000001</v>
          </cell>
          <cell r="BW53"/>
          <cell r="BX53">
            <v>245466.796</v>
          </cell>
          <cell r="BY53"/>
          <cell r="BZ53"/>
          <cell r="CA53"/>
          <cell r="CB53">
            <v>226982.671</v>
          </cell>
          <cell r="CC53"/>
          <cell r="CD53">
            <v>245616.76500000001</v>
          </cell>
          <cell r="CE53">
            <v>225764.70300000001</v>
          </cell>
          <cell r="CG53">
            <v>244997.484</v>
          </cell>
          <cell r="CH53">
            <v>225413.84299999999</v>
          </cell>
          <cell r="CJ53">
            <v>242835.53099999999</v>
          </cell>
          <cell r="CM53">
            <v>237779.875</v>
          </cell>
          <cell r="CN53">
            <v>226457.03099999999</v>
          </cell>
          <cell r="CP53"/>
          <cell r="CQ53">
            <v>226380.26500000001</v>
          </cell>
          <cell r="CS53"/>
          <cell r="CV53">
            <v>237688.40599999999</v>
          </cell>
          <cell r="CY53">
            <v>236073.875</v>
          </cell>
          <cell r="DB53"/>
          <cell r="DE53"/>
          <cell r="DH53"/>
          <cell r="DK53"/>
        </row>
        <row r="54">
          <cell r="D54">
            <v>101916.132</v>
          </cell>
          <cell r="E54"/>
          <cell r="F54"/>
          <cell r="G54">
            <v>120091.69500000001</v>
          </cell>
          <cell r="H54"/>
          <cell r="I54"/>
          <cell r="J54">
            <v>119982.46</v>
          </cell>
          <cell r="K54"/>
          <cell r="L54"/>
          <cell r="M54">
            <v>120103.804</v>
          </cell>
          <cell r="N54"/>
          <cell r="O54"/>
          <cell r="P54">
            <v>119877.68700000001</v>
          </cell>
          <cell r="Q54"/>
          <cell r="R54"/>
          <cell r="S54">
            <v>120248.976</v>
          </cell>
          <cell r="T54"/>
          <cell r="U54"/>
          <cell r="V54">
            <v>120029.89</v>
          </cell>
          <cell r="W54">
            <v>114438.054</v>
          </cell>
          <cell r="X54"/>
          <cell r="Y54">
            <v>119940.83500000001</v>
          </cell>
          <cell r="Z54"/>
          <cell r="AA54"/>
          <cell r="AB54">
            <v>119991.101</v>
          </cell>
          <cell r="AC54"/>
          <cell r="AD54"/>
          <cell r="AE54">
            <v>120053.398</v>
          </cell>
          <cell r="AF54">
            <v>114538.554</v>
          </cell>
          <cell r="AG54"/>
          <cell r="AH54">
            <v>120078.20299999999</v>
          </cell>
          <cell r="AI54">
            <v>114548.359</v>
          </cell>
          <cell r="AJ54"/>
          <cell r="AK54">
            <v>120040.671</v>
          </cell>
          <cell r="AL54">
            <v>114529.18700000001</v>
          </cell>
          <cell r="AM54"/>
          <cell r="AN54">
            <v>119976.609</v>
          </cell>
          <cell r="AO54">
            <v>114528.992</v>
          </cell>
          <cell r="AP54"/>
          <cell r="AQ54">
            <v>119977.19500000001</v>
          </cell>
          <cell r="AR54"/>
          <cell r="AS54"/>
          <cell r="AT54">
            <v>120068.796</v>
          </cell>
          <cell r="AU54"/>
          <cell r="AV54"/>
          <cell r="AW54">
            <v>120064.351</v>
          </cell>
          <cell r="AZ54">
            <v>120022.882</v>
          </cell>
          <cell r="BA54">
            <v>114403.68700000001</v>
          </cell>
          <cell r="BB54"/>
          <cell r="BC54">
            <v>119939.359</v>
          </cell>
          <cell r="BD54">
            <v>114387.08500000001</v>
          </cell>
          <cell r="BE54"/>
          <cell r="BF54">
            <v>119925.773</v>
          </cell>
          <cell r="BG54"/>
          <cell r="BH54"/>
          <cell r="BI54">
            <v>119614.765</v>
          </cell>
          <cell r="BJ54"/>
          <cell r="BK54"/>
          <cell r="BL54">
            <v>119797.304</v>
          </cell>
          <cell r="BM54"/>
          <cell r="BN54"/>
          <cell r="BO54">
            <v>119802.375</v>
          </cell>
          <cell r="BP54"/>
          <cell r="BQ54"/>
          <cell r="BR54">
            <v>119587.382</v>
          </cell>
          <cell r="BS54"/>
          <cell r="BT54"/>
          <cell r="BU54">
            <v>119856.382</v>
          </cell>
          <cell r="BV54">
            <v>114406.89</v>
          </cell>
          <cell r="BW54"/>
          <cell r="BX54">
            <v>119955.992</v>
          </cell>
          <cell r="BY54"/>
          <cell r="BZ54"/>
          <cell r="CA54"/>
          <cell r="CB54">
            <v>114474.273</v>
          </cell>
          <cell r="CC54"/>
          <cell r="CD54">
            <v>120008.781</v>
          </cell>
          <cell r="CE54">
            <v>114197.523</v>
          </cell>
          <cell r="CG54">
            <v>119796.09299999999</v>
          </cell>
          <cell r="CH54">
            <v>114192.289</v>
          </cell>
          <cell r="CJ54">
            <v>119739.32799999999</v>
          </cell>
          <cell r="CM54">
            <v>119463.531</v>
          </cell>
          <cell r="CN54">
            <v>114429.21</v>
          </cell>
          <cell r="CP54"/>
          <cell r="CQ54">
            <v>114410.765</v>
          </cell>
          <cell r="CS54"/>
          <cell r="CV54">
            <v>119448.992</v>
          </cell>
          <cell r="CY54">
            <v>119081.56200000001</v>
          </cell>
          <cell r="DB54"/>
          <cell r="DE54"/>
          <cell r="DH54"/>
          <cell r="DK54"/>
        </row>
        <row r="55">
          <cell r="D55">
            <v>25710.882799999999</v>
          </cell>
          <cell r="E55"/>
          <cell r="F55"/>
          <cell r="G55">
            <v>35073.699200000003</v>
          </cell>
          <cell r="H55"/>
          <cell r="I55"/>
          <cell r="J55">
            <v>35101.089800000002</v>
          </cell>
          <cell r="K55"/>
          <cell r="L55"/>
          <cell r="M55">
            <v>35114.370999999999</v>
          </cell>
          <cell r="N55"/>
          <cell r="O55"/>
          <cell r="P55">
            <v>34970.632799999999</v>
          </cell>
          <cell r="Q55"/>
          <cell r="R55"/>
          <cell r="S55">
            <v>35191.703099999999</v>
          </cell>
          <cell r="T55"/>
          <cell r="U55"/>
          <cell r="V55">
            <v>35071.019500000002</v>
          </cell>
          <cell r="W55">
            <v>30783.025300000001</v>
          </cell>
          <cell r="X55"/>
          <cell r="Y55">
            <v>35130.3632</v>
          </cell>
          <cell r="Z55"/>
          <cell r="AA55"/>
          <cell r="AB55">
            <v>35021.253900000003</v>
          </cell>
          <cell r="AC55"/>
          <cell r="AD55"/>
          <cell r="AE55">
            <v>35070.582000000002</v>
          </cell>
          <cell r="AF55">
            <v>30816.982400000001</v>
          </cell>
          <cell r="AG55"/>
          <cell r="AH55">
            <v>35058.703099999999</v>
          </cell>
          <cell r="AI55">
            <v>30810.070299999999</v>
          </cell>
          <cell r="AJ55"/>
          <cell r="AK55">
            <v>35047.660100000001</v>
          </cell>
          <cell r="AL55">
            <v>30897.019499999999</v>
          </cell>
          <cell r="AM55"/>
          <cell r="AN55">
            <v>35025.828099999999</v>
          </cell>
          <cell r="AO55">
            <v>30892.152300000002</v>
          </cell>
          <cell r="AP55"/>
          <cell r="AQ55">
            <v>35012.8125</v>
          </cell>
          <cell r="AR55"/>
          <cell r="AS55"/>
          <cell r="AT55">
            <v>35056.777300000002</v>
          </cell>
          <cell r="AU55"/>
          <cell r="AV55"/>
          <cell r="AW55">
            <v>35213.4804</v>
          </cell>
          <cell r="AZ55">
            <v>35178.011700000003</v>
          </cell>
          <cell r="BA55">
            <v>30772.570299999999</v>
          </cell>
          <cell r="BB55"/>
          <cell r="BC55">
            <v>35015.25</v>
          </cell>
          <cell r="BD55">
            <v>30737.394499999999</v>
          </cell>
          <cell r="BE55"/>
          <cell r="BF55">
            <v>34905.101499999997</v>
          </cell>
          <cell r="BG55"/>
          <cell r="BH55"/>
          <cell r="BI55">
            <v>34548.160100000001</v>
          </cell>
          <cell r="BJ55"/>
          <cell r="BK55"/>
          <cell r="BL55">
            <v>35137.832000000002</v>
          </cell>
          <cell r="BM55"/>
          <cell r="BN55"/>
          <cell r="BO55">
            <v>34994.1875</v>
          </cell>
          <cell r="BP55"/>
          <cell r="BQ55"/>
          <cell r="BR55">
            <v>34631.207000000002</v>
          </cell>
          <cell r="BS55"/>
          <cell r="BT55"/>
          <cell r="BU55">
            <v>35059.781199999998</v>
          </cell>
          <cell r="BV55">
            <v>30775.5507</v>
          </cell>
          <cell r="BW55"/>
          <cell r="BX55">
            <v>35016.585899999998</v>
          </cell>
          <cell r="BY55"/>
          <cell r="BZ55"/>
          <cell r="CA55"/>
          <cell r="CB55">
            <v>30805.1738</v>
          </cell>
          <cell r="CC55"/>
          <cell r="CD55">
            <v>35036.538999999997</v>
          </cell>
          <cell r="CE55">
            <v>30574.703099999999</v>
          </cell>
          <cell r="CG55">
            <v>34977.054600000003</v>
          </cell>
          <cell r="CH55">
            <v>30539.626899999999</v>
          </cell>
          <cell r="CJ55">
            <v>34862.125</v>
          </cell>
          <cell r="CM55">
            <v>34504.875</v>
          </cell>
          <cell r="CN55">
            <v>30758.011699999999</v>
          </cell>
          <cell r="CP55"/>
          <cell r="CQ55">
            <v>30747.7929</v>
          </cell>
          <cell r="CS55"/>
          <cell r="CV55">
            <v>34501.660100000001</v>
          </cell>
          <cell r="CY55">
            <v>34267.242100000003</v>
          </cell>
          <cell r="DB55"/>
          <cell r="DE55"/>
          <cell r="DH55"/>
          <cell r="DK55"/>
        </row>
        <row r="56">
          <cell r="D56">
            <v>180274.484</v>
          </cell>
          <cell r="E56"/>
          <cell r="F56"/>
          <cell r="G56">
            <v>246264.359</v>
          </cell>
          <cell r="H56"/>
          <cell r="I56"/>
          <cell r="J56">
            <v>246195</v>
          </cell>
          <cell r="K56"/>
          <cell r="L56"/>
          <cell r="M56">
            <v>246164.31200000001</v>
          </cell>
          <cell r="N56"/>
          <cell r="O56"/>
          <cell r="P56">
            <v>245707.32800000001</v>
          </cell>
          <cell r="Q56"/>
          <cell r="R56"/>
          <cell r="S56">
            <v>246251.40599999999</v>
          </cell>
          <cell r="T56"/>
          <cell r="U56"/>
          <cell r="V56">
            <v>245811.68700000001</v>
          </cell>
          <cell r="W56">
            <v>216868.40599999999</v>
          </cell>
          <cell r="X56"/>
          <cell r="Y56">
            <v>246539.71799999999</v>
          </cell>
          <cell r="Z56"/>
          <cell r="AA56"/>
          <cell r="AB56">
            <v>246328.46799999999</v>
          </cell>
          <cell r="AC56"/>
          <cell r="AD56"/>
          <cell r="AE56">
            <v>246458.796</v>
          </cell>
          <cell r="AF56">
            <v>216975.625</v>
          </cell>
          <cell r="AG56"/>
          <cell r="AH56">
            <v>246414.56200000001</v>
          </cell>
          <cell r="AI56">
            <v>216946.18700000001</v>
          </cell>
          <cell r="AJ56"/>
          <cell r="AK56">
            <v>246378.78099999999</v>
          </cell>
          <cell r="AL56">
            <v>217213.90599999999</v>
          </cell>
          <cell r="AM56"/>
          <cell r="AN56">
            <v>246097.171</v>
          </cell>
          <cell r="AO56">
            <v>217212.109</v>
          </cell>
          <cell r="AP56"/>
          <cell r="AQ56">
            <v>246048.46799999999</v>
          </cell>
          <cell r="AR56"/>
          <cell r="AS56"/>
          <cell r="AT56">
            <v>246433.90599999999</v>
          </cell>
          <cell r="AU56"/>
          <cell r="AV56"/>
          <cell r="AW56">
            <v>246577.109</v>
          </cell>
          <cell r="AZ56">
            <v>246264.32800000001</v>
          </cell>
          <cell r="BA56">
            <v>216831.64</v>
          </cell>
          <cell r="BB56"/>
          <cell r="BC56">
            <v>246257.06200000001</v>
          </cell>
          <cell r="BD56">
            <v>216781.82800000001</v>
          </cell>
          <cell r="BE56"/>
          <cell r="BF56">
            <v>245988.34299999999</v>
          </cell>
          <cell r="BG56"/>
          <cell r="BH56"/>
          <cell r="BI56">
            <v>244205.18700000001</v>
          </cell>
          <cell r="BJ56"/>
          <cell r="BK56"/>
          <cell r="BL56">
            <v>246312.68700000001</v>
          </cell>
          <cell r="BM56"/>
          <cell r="BN56"/>
          <cell r="BO56">
            <v>246062.32800000001</v>
          </cell>
          <cell r="BP56"/>
          <cell r="BQ56"/>
          <cell r="BR56">
            <v>244215.875</v>
          </cell>
          <cell r="BS56"/>
          <cell r="BT56"/>
          <cell r="BU56">
            <v>246369.57800000001</v>
          </cell>
          <cell r="BV56">
            <v>216846.53099999999</v>
          </cell>
          <cell r="BW56"/>
          <cell r="BX56">
            <v>246264.81200000001</v>
          </cell>
          <cell r="BY56"/>
          <cell r="BZ56"/>
          <cell r="CA56"/>
          <cell r="CB56">
            <v>216954.07800000001</v>
          </cell>
          <cell r="CC56"/>
          <cell r="CD56">
            <v>246368.359</v>
          </cell>
          <cell r="CE56">
            <v>216497.75</v>
          </cell>
          <cell r="CG56">
            <v>245956.5</v>
          </cell>
          <cell r="CH56">
            <v>216449.96799999999</v>
          </cell>
          <cell r="CJ56">
            <v>245650.51500000001</v>
          </cell>
          <cell r="CM56">
            <v>243901.06200000001</v>
          </cell>
          <cell r="CN56">
            <v>216860.01500000001</v>
          </cell>
          <cell r="CP56"/>
          <cell r="CQ56">
            <v>216819.75</v>
          </cell>
          <cell r="CS56"/>
          <cell r="CV56">
            <v>243877.70300000001</v>
          </cell>
          <cell r="CY56">
            <v>243078.84299999999</v>
          </cell>
          <cell r="DB56"/>
          <cell r="DE56"/>
          <cell r="DH56"/>
          <cell r="DK56"/>
        </row>
        <row r="57">
          <cell r="D57">
            <v>69721.195300000007</v>
          </cell>
          <cell r="E57"/>
          <cell r="F57"/>
          <cell r="G57">
            <v>78807.210900000005</v>
          </cell>
          <cell r="H57"/>
          <cell r="I57"/>
          <cell r="J57">
            <v>77721.265599999999</v>
          </cell>
          <cell r="K57"/>
          <cell r="L57"/>
          <cell r="M57">
            <v>77838.390599999999</v>
          </cell>
          <cell r="N57"/>
          <cell r="O57"/>
          <cell r="P57">
            <v>77555.546799999996</v>
          </cell>
          <cell r="Q57"/>
          <cell r="R57"/>
          <cell r="S57">
            <v>78218.585900000005</v>
          </cell>
          <cell r="T57"/>
          <cell r="U57"/>
          <cell r="V57">
            <v>77985.289000000004</v>
          </cell>
          <cell r="W57">
            <v>71762.289000000004</v>
          </cell>
          <cell r="X57"/>
          <cell r="Y57">
            <v>78315.1875</v>
          </cell>
          <cell r="Z57"/>
          <cell r="AA57"/>
          <cell r="AB57">
            <v>77968.742100000003</v>
          </cell>
          <cell r="AC57"/>
          <cell r="AD57"/>
          <cell r="AE57">
            <v>78100.375</v>
          </cell>
          <cell r="AF57">
            <v>71882.203099999999</v>
          </cell>
          <cell r="AG57"/>
          <cell r="AH57">
            <v>78054.242100000003</v>
          </cell>
          <cell r="AI57">
            <v>71844.632800000007</v>
          </cell>
          <cell r="AJ57"/>
          <cell r="AK57">
            <v>77992.703099999999</v>
          </cell>
          <cell r="AL57">
            <v>71918.945300000007</v>
          </cell>
          <cell r="AM57"/>
          <cell r="AN57">
            <v>77644</v>
          </cell>
          <cell r="AO57">
            <v>71891.101500000004</v>
          </cell>
          <cell r="AP57"/>
          <cell r="AQ57">
            <v>77583.984299999996</v>
          </cell>
          <cell r="AR57"/>
          <cell r="AS57"/>
          <cell r="AT57">
            <v>78061.617100000003</v>
          </cell>
          <cell r="AU57"/>
          <cell r="AV57"/>
          <cell r="AW57">
            <v>78352.921799999996</v>
          </cell>
          <cell r="AZ57">
            <v>77959.367100000003</v>
          </cell>
          <cell r="BA57">
            <v>71733.734299999996</v>
          </cell>
          <cell r="BB57"/>
          <cell r="BC57">
            <v>77903.421799999996</v>
          </cell>
          <cell r="BD57">
            <v>71723.757800000007</v>
          </cell>
          <cell r="BE57"/>
          <cell r="BF57">
            <v>77826.781199999998</v>
          </cell>
          <cell r="BG57"/>
          <cell r="BH57"/>
          <cell r="BI57">
            <v>77693.429600000003</v>
          </cell>
          <cell r="BJ57"/>
          <cell r="BK57"/>
          <cell r="BL57">
            <v>78092.476500000004</v>
          </cell>
          <cell r="BM57"/>
          <cell r="BN57"/>
          <cell r="BO57">
            <v>77899.718699999998</v>
          </cell>
          <cell r="BP57"/>
          <cell r="BQ57"/>
          <cell r="BR57">
            <v>77788.726500000004</v>
          </cell>
          <cell r="BS57"/>
          <cell r="BT57"/>
          <cell r="BU57">
            <v>77881.601500000004</v>
          </cell>
          <cell r="BV57">
            <v>71758.515599999999</v>
          </cell>
          <cell r="BW57"/>
          <cell r="BX57">
            <v>77912.625</v>
          </cell>
          <cell r="BY57"/>
          <cell r="BZ57"/>
          <cell r="CA57"/>
          <cell r="CB57">
            <v>71830.421799999996</v>
          </cell>
          <cell r="CC57"/>
          <cell r="CD57">
            <v>77958.398400000005</v>
          </cell>
          <cell r="CE57">
            <v>71297.078099999999</v>
          </cell>
          <cell r="CG57">
            <v>77710.320300000007</v>
          </cell>
          <cell r="CH57">
            <v>71282.914000000004</v>
          </cell>
          <cell r="CJ57">
            <v>77580.101500000004</v>
          </cell>
          <cell r="CM57">
            <v>77491.023400000005</v>
          </cell>
          <cell r="CN57">
            <v>71743.835900000005</v>
          </cell>
          <cell r="CP57"/>
          <cell r="CQ57">
            <v>71725.031199999998</v>
          </cell>
          <cell r="CS57"/>
          <cell r="CV57">
            <v>77471.140599999999</v>
          </cell>
          <cell r="CY57">
            <v>76968.343699999998</v>
          </cell>
          <cell r="DB57"/>
          <cell r="DE57"/>
          <cell r="DH57"/>
          <cell r="DK57"/>
        </row>
        <row r="58">
          <cell r="D58">
            <v>98269.429600000003</v>
          </cell>
          <cell r="E58"/>
          <cell r="F58"/>
          <cell r="G58">
            <v>125968.59299999999</v>
          </cell>
          <cell r="H58"/>
          <cell r="I58"/>
          <cell r="J58">
            <v>125585.609</v>
          </cell>
          <cell r="K58"/>
          <cell r="L58"/>
          <cell r="M58">
            <v>125725.984</v>
          </cell>
          <cell r="N58"/>
          <cell r="O58"/>
          <cell r="P58">
            <v>125314.375</v>
          </cell>
          <cell r="Q58"/>
          <cell r="R58"/>
          <cell r="S58">
            <v>125936.367</v>
          </cell>
          <cell r="T58"/>
          <cell r="U58"/>
          <cell r="V58">
            <v>125579.398</v>
          </cell>
          <cell r="W58">
            <v>112782.06200000001</v>
          </cell>
          <cell r="X58"/>
          <cell r="Y58">
            <v>125853.75</v>
          </cell>
          <cell r="Z58"/>
          <cell r="AA58"/>
          <cell r="AB58">
            <v>125628.70299999999</v>
          </cell>
          <cell r="AC58"/>
          <cell r="AD58"/>
          <cell r="AE58">
            <v>125733.09299999999</v>
          </cell>
          <cell r="AF58">
            <v>112860.179</v>
          </cell>
          <cell r="AG58"/>
          <cell r="AH58">
            <v>125718.632</v>
          </cell>
          <cell r="AI58">
            <v>112833.351</v>
          </cell>
          <cell r="AJ58"/>
          <cell r="AK58">
            <v>125681.851</v>
          </cell>
          <cell r="AL58">
            <v>112884.554</v>
          </cell>
          <cell r="AM58"/>
          <cell r="AN58">
            <v>125228.46</v>
          </cell>
          <cell r="AO58">
            <v>112868.08500000001</v>
          </cell>
          <cell r="AP58"/>
          <cell r="AQ58">
            <v>125187.265</v>
          </cell>
          <cell r="AR58"/>
          <cell r="AS58"/>
          <cell r="AT58">
            <v>125697.242</v>
          </cell>
          <cell r="AU58"/>
          <cell r="AV58"/>
          <cell r="AW58">
            <v>125941.617</v>
          </cell>
          <cell r="AZ58">
            <v>125447.101</v>
          </cell>
          <cell r="BA58">
            <v>112758.46</v>
          </cell>
          <cell r="BB58"/>
          <cell r="BC58">
            <v>125615.625</v>
          </cell>
          <cell r="BD58">
            <v>112697.101</v>
          </cell>
          <cell r="BE58"/>
          <cell r="BF58">
            <v>125389.25</v>
          </cell>
          <cell r="BG58"/>
          <cell r="BH58"/>
          <cell r="BI58">
            <v>124535.773</v>
          </cell>
          <cell r="BJ58"/>
          <cell r="BK58"/>
          <cell r="BL58">
            <v>125741.539</v>
          </cell>
          <cell r="BM58"/>
          <cell r="BN58"/>
          <cell r="BO58">
            <v>125395.906</v>
          </cell>
          <cell r="BP58"/>
          <cell r="BQ58"/>
          <cell r="BR58">
            <v>124535.164</v>
          </cell>
          <cell r="BS58"/>
          <cell r="BT58"/>
          <cell r="BU58">
            <v>125617.875</v>
          </cell>
          <cell r="BV58">
            <v>112769.19500000001</v>
          </cell>
          <cell r="BW58"/>
          <cell r="BX58">
            <v>125623.70299999999</v>
          </cell>
          <cell r="BY58"/>
          <cell r="BZ58"/>
          <cell r="CA58"/>
          <cell r="CB58">
            <v>112826.265</v>
          </cell>
          <cell r="CC58"/>
          <cell r="CD58">
            <v>125659.257</v>
          </cell>
          <cell r="CE58">
            <v>112383.296</v>
          </cell>
          <cell r="CG58">
            <v>125482.507</v>
          </cell>
          <cell r="CH58">
            <v>112321.20299999999</v>
          </cell>
          <cell r="CJ58">
            <v>125231.609</v>
          </cell>
          <cell r="CM58">
            <v>124386.351</v>
          </cell>
          <cell r="CN58">
            <v>112712.296</v>
          </cell>
          <cell r="CP58"/>
          <cell r="CQ58">
            <v>112698.43700000001</v>
          </cell>
          <cell r="CS58"/>
          <cell r="CV58">
            <v>124381.58500000001</v>
          </cell>
          <cell r="CY58">
            <v>123660.796</v>
          </cell>
          <cell r="DB58"/>
          <cell r="DE58"/>
          <cell r="DH58"/>
          <cell r="DK58"/>
        </row>
        <row r="59">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G59"/>
          <cell r="CJ59"/>
          <cell r="CM59"/>
          <cell r="CP59"/>
          <cell r="CS59"/>
          <cell r="CV59"/>
          <cell r="CY59"/>
          <cell r="DB59"/>
          <cell r="DE59"/>
          <cell r="DH59"/>
          <cell r="DK59"/>
        </row>
        <row r="60">
          <cell r="D60">
            <v>146134.796</v>
          </cell>
          <cell r="E60"/>
          <cell r="F60"/>
          <cell r="G60">
            <v>166727.51500000001</v>
          </cell>
          <cell r="H60"/>
          <cell r="I60"/>
          <cell r="J60">
            <v>165747.796</v>
          </cell>
          <cell r="K60"/>
          <cell r="L60"/>
          <cell r="M60">
            <v>166672.14000000001</v>
          </cell>
          <cell r="N60"/>
          <cell r="O60"/>
          <cell r="P60">
            <v>165637.26500000001</v>
          </cell>
          <cell r="Q60"/>
          <cell r="R60"/>
          <cell r="S60">
            <v>167734.18700000001</v>
          </cell>
          <cell r="T60"/>
          <cell r="U60"/>
          <cell r="V60">
            <v>166844.89000000001</v>
          </cell>
          <cell r="W60">
            <v>151649.625</v>
          </cell>
          <cell r="X60"/>
          <cell r="Y60">
            <v>167611.234</v>
          </cell>
          <cell r="Z60"/>
          <cell r="AA60"/>
          <cell r="AB60">
            <v>166610.20300000001</v>
          </cell>
          <cell r="AC60"/>
          <cell r="AD60"/>
          <cell r="AE60">
            <v>166913.359</v>
          </cell>
          <cell r="AF60">
            <v>151826.59299999999</v>
          </cell>
          <cell r="AG60"/>
          <cell r="AH60">
            <v>166918.31200000001</v>
          </cell>
          <cell r="AI60">
            <v>151733.046</v>
          </cell>
          <cell r="AJ60"/>
          <cell r="AK60">
            <v>166769.046</v>
          </cell>
          <cell r="AL60">
            <v>151943.39000000001</v>
          </cell>
          <cell r="AM60"/>
          <cell r="AN60">
            <v>165618.046</v>
          </cell>
          <cell r="AO60">
            <v>151853.75</v>
          </cell>
          <cell r="AP60"/>
          <cell r="AQ60">
            <v>165466.65599999999</v>
          </cell>
          <cell r="AR60"/>
          <cell r="AS60"/>
          <cell r="AT60">
            <v>166778.671</v>
          </cell>
          <cell r="AU60"/>
          <cell r="AV60"/>
          <cell r="AW60">
            <v>167568.375</v>
          </cell>
          <cell r="AZ60">
            <v>166278.859</v>
          </cell>
          <cell r="BA60">
            <v>151567.06200000001</v>
          </cell>
          <cell r="BB60"/>
          <cell r="BC60">
            <v>166665.06200000001</v>
          </cell>
          <cell r="BD60">
            <v>151348.31200000001</v>
          </cell>
          <cell r="BE60"/>
          <cell r="BF60">
            <v>165728.06200000001</v>
          </cell>
          <cell r="BG60"/>
          <cell r="BH60"/>
          <cell r="BI60">
            <v>169090.046</v>
          </cell>
          <cell r="BJ60"/>
          <cell r="BK60"/>
          <cell r="BL60">
            <v>166948.81200000001</v>
          </cell>
          <cell r="BM60"/>
          <cell r="BN60"/>
          <cell r="BO60">
            <v>165539.76500000001</v>
          </cell>
          <cell r="BP60"/>
          <cell r="BQ60"/>
          <cell r="BR60">
            <v>168990.46799999999</v>
          </cell>
          <cell r="BS60"/>
          <cell r="BT60"/>
          <cell r="BU60">
            <v>166323.09299999999</v>
          </cell>
          <cell r="BV60">
            <v>151611.875</v>
          </cell>
          <cell r="BW60"/>
          <cell r="BX60">
            <v>166691.76500000001</v>
          </cell>
          <cell r="BY60"/>
          <cell r="BZ60"/>
          <cell r="CA60"/>
          <cell r="CB60">
            <v>151689.03099999999</v>
          </cell>
          <cell r="CC60"/>
          <cell r="CD60">
            <v>166664.046</v>
          </cell>
          <cell r="CE60">
            <v>150411.45300000001</v>
          </cell>
          <cell r="CG60">
            <v>166434.75</v>
          </cell>
          <cell r="CH60">
            <v>150173.53099999999</v>
          </cell>
          <cell r="CJ60">
            <v>165452.65599999999</v>
          </cell>
          <cell r="CM60">
            <v>168829.95300000001</v>
          </cell>
          <cell r="CN60">
            <v>151249.984</v>
          </cell>
          <cell r="CP60"/>
          <cell r="CQ60">
            <v>151281.53099999999</v>
          </cell>
          <cell r="CS60"/>
          <cell r="CV60">
            <v>168805.75</v>
          </cell>
          <cell r="CY60">
            <v>166758.71799999999</v>
          </cell>
          <cell r="DB60"/>
          <cell r="DE60"/>
          <cell r="DH60"/>
          <cell r="DK60"/>
        </row>
        <row r="61">
          <cell r="D61">
            <v>61423.745999999999</v>
          </cell>
          <cell r="E61"/>
          <cell r="F61"/>
          <cell r="G61">
            <v>70699.820300000007</v>
          </cell>
          <cell r="H61"/>
          <cell r="I61"/>
          <cell r="J61">
            <v>70451.015599999999</v>
          </cell>
          <cell r="K61"/>
          <cell r="L61"/>
          <cell r="M61">
            <v>70733.796799999996</v>
          </cell>
          <cell r="N61"/>
          <cell r="O61"/>
          <cell r="P61">
            <v>70444.132800000007</v>
          </cell>
          <cell r="Q61"/>
          <cell r="R61"/>
          <cell r="S61">
            <v>71013.328099999999</v>
          </cell>
          <cell r="T61"/>
          <cell r="U61"/>
          <cell r="V61">
            <v>70768.046799999996</v>
          </cell>
          <cell r="W61">
            <v>67348.593699999998</v>
          </cell>
          <cell r="X61"/>
          <cell r="Y61">
            <v>70473.851500000004</v>
          </cell>
          <cell r="Z61"/>
          <cell r="AA61"/>
          <cell r="AB61">
            <v>70365.968699999998</v>
          </cell>
          <cell r="AC61"/>
          <cell r="AD61"/>
          <cell r="AE61">
            <v>70442.421799999996</v>
          </cell>
          <cell r="AF61">
            <v>67462.195300000007</v>
          </cell>
          <cell r="AG61"/>
          <cell r="AH61">
            <v>70515.234299999996</v>
          </cell>
          <cell r="AI61">
            <v>67458.25</v>
          </cell>
          <cell r="AJ61"/>
          <cell r="AK61">
            <v>70459.281199999998</v>
          </cell>
          <cell r="AL61">
            <v>67426.171799999996</v>
          </cell>
          <cell r="AM61"/>
          <cell r="AN61">
            <v>70414.414000000004</v>
          </cell>
          <cell r="AO61">
            <v>67420.960900000005</v>
          </cell>
          <cell r="AP61"/>
          <cell r="AQ61">
            <v>70404.406199999998</v>
          </cell>
          <cell r="AR61"/>
          <cell r="AS61"/>
          <cell r="AT61">
            <v>70451.515599999999</v>
          </cell>
          <cell r="AU61"/>
          <cell r="AV61"/>
          <cell r="AW61">
            <v>70630.968699999998</v>
          </cell>
          <cell r="AZ61">
            <v>70625.835900000005</v>
          </cell>
          <cell r="BA61">
            <v>67352.468699999998</v>
          </cell>
          <cell r="BB61"/>
          <cell r="BC61">
            <v>70376.992100000003</v>
          </cell>
          <cell r="BD61">
            <v>67314.5625</v>
          </cell>
          <cell r="BE61"/>
          <cell r="BF61">
            <v>70529.578099999999</v>
          </cell>
          <cell r="BG61"/>
          <cell r="BH61"/>
          <cell r="BI61">
            <v>71201.304600000003</v>
          </cell>
          <cell r="BJ61"/>
          <cell r="BK61"/>
          <cell r="BL61">
            <v>70380.148400000005</v>
          </cell>
          <cell r="BM61"/>
          <cell r="BN61"/>
          <cell r="BO61">
            <v>70319.656199999998</v>
          </cell>
          <cell r="BP61"/>
          <cell r="BQ61"/>
          <cell r="BR61">
            <v>71109.156199999998</v>
          </cell>
          <cell r="BS61"/>
          <cell r="BT61"/>
          <cell r="BU61">
            <v>70202.210900000005</v>
          </cell>
          <cell r="BV61">
            <v>67353.078099999999</v>
          </cell>
          <cell r="BW61"/>
          <cell r="BX61">
            <v>70376.1875</v>
          </cell>
          <cell r="BY61"/>
          <cell r="BZ61"/>
          <cell r="CA61"/>
          <cell r="CB61">
            <v>67369.328099999999</v>
          </cell>
          <cell r="CC61"/>
          <cell r="CD61">
            <v>70379.148400000005</v>
          </cell>
          <cell r="CE61">
            <v>67033.546799999996</v>
          </cell>
          <cell r="CG61">
            <v>70344.789000000004</v>
          </cell>
          <cell r="CH61">
            <v>66990.593699999998</v>
          </cell>
          <cell r="CJ61">
            <v>70444.304600000003</v>
          </cell>
          <cell r="CM61">
            <v>71152.203099999999</v>
          </cell>
          <cell r="CN61">
            <v>67268.617100000003</v>
          </cell>
          <cell r="CP61"/>
          <cell r="CQ61">
            <v>67278.859299999996</v>
          </cell>
          <cell r="CS61"/>
          <cell r="CV61">
            <v>71141.953099999999</v>
          </cell>
          <cell r="CY61">
            <v>70653.468699999998</v>
          </cell>
          <cell r="DB61"/>
          <cell r="DE61"/>
          <cell r="DH61"/>
          <cell r="DK61"/>
        </row>
        <row r="62">
          <cell r="D62">
            <v>269097.65600000002</v>
          </cell>
          <cell r="E62"/>
          <cell r="F62"/>
          <cell r="G62">
            <v>362781.96799999999</v>
          </cell>
          <cell r="H62"/>
          <cell r="I62"/>
          <cell r="J62">
            <v>363678.25</v>
          </cell>
          <cell r="K62"/>
          <cell r="L62"/>
          <cell r="M62">
            <v>364601.625</v>
          </cell>
          <cell r="N62"/>
          <cell r="O62"/>
          <cell r="P62">
            <v>362790.43699999998</v>
          </cell>
          <cell r="Q62"/>
          <cell r="R62"/>
          <cell r="S62">
            <v>365684.90600000002</v>
          </cell>
          <cell r="T62"/>
          <cell r="U62"/>
          <cell r="V62">
            <v>364098.59299999999</v>
          </cell>
          <cell r="W62">
            <v>318005.34299999999</v>
          </cell>
          <cell r="X62"/>
          <cell r="Y62">
            <v>364588.34299999999</v>
          </cell>
          <cell r="Z62"/>
          <cell r="AA62"/>
          <cell r="AB62">
            <v>362907.53100000002</v>
          </cell>
          <cell r="AC62"/>
          <cell r="AD62"/>
          <cell r="AE62">
            <v>363471.5</v>
          </cell>
          <cell r="AF62">
            <v>318368.40600000002</v>
          </cell>
          <cell r="AG62"/>
          <cell r="AH62">
            <v>363422.28100000002</v>
          </cell>
          <cell r="AI62">
            <v>318279.03100000002</v>
          </cell>
          <cell r="AJ62"/>
          <cell r="AK62">
            <v>363259.625</v>
          </cell>
          <cell r="AL62">
            <v>319515.09299999999</v>
          </cell>
          <cell r="AM62"/>
          <cell r="AN62">
            <v>362374.56199999998</v>
          </cell>
          <cell r="AO62">
            <v>319420.125</v>
          </cell>
          <cell r="AP62"/>
          <cell r="AQ62">
            <v>362215.90600000002</v>
          </cell>
          <cell r="AR62"/>
          <cell r="AS62"/>
          <cell r="AT62">
            <v>363256.96799999999</v>
          </cell>
          <cell r="AU62"/>
          <cell r="AV62"/>
          <cell r="AW62">
            <v>365602.78100000002</v>
          </cell>
          <cell r="AZ62">
            <v>364556.09299999999</v>
          </cell>
          <cell r="BA62">
            <v>317990</v>
          </cell>
          <cell r="BB62"/>
          <cell r="BC62">
            <v>363028.28100000002</v>
          </cell>
          <cell r="BD62">
            <v>317344.40600000002</v>
          </cell>
          <cell r="BE62"/>
          <cell r="BF62">
            <v>361072.84299999999</v>
          </cell>
          <cell r="BG62"/>
          <cell r="BH62"/>
          <cell r="BI62">
            <v>362329.93699999998</v>
          </cell>
          <cell r="BJ62"/>
          <cell r="BK62"/>
          <cell r="BL62">
            <v>364853.96799999999</v>
          </cell>
          <cell r="BM62"/>
          <cell r="BN62"/>
          <cell r="BO62">
            <v>361750.53100000002</v>
          </cell>
          <cell r="BP62"/>
          <cell r="BQ62"/>
          <cell r="BR62">
            <v>362994.625</v>
          </cell>
          <cell r="BS62"/>
          <cell r="BT62"/>
          <cell r="BU62">
            <v>363408.5</v>
          </cell>
          <cell r="BV62">
            <v>318028.34299999999</v>
          </cell>
          <cell r="BW62"/>
          <cell r="BX62">
            <v>363026.375</v>
          </cell>
          <cell r="BY62"/>
          <cell r="BZ62"/>
          <cell r="CA62"/>
          <cell r="CB62">
            <v>318155.90600000002</v>
          </cell>
          <cell r="CC62"/>
          <cell r="CD62">
            <v>363037.93699999998</v>
          </cell>
          <cell r="CE62">
            <v>315646.71799999999</v>
          </cell>
          <cell r="CG62">
            <v>362872.21799999999</v>
          </cell>
          <cell r="CH62">
            <v>315004.53100000002</v>
          </cell>
          <cell r="CJ62">
            <v>360863.56199999998</v>
          </cell>
          <cell r="CM62">
            <v>362114</v>
          </cell>
          <cell r="CN62">
            <v>317295.28100000002</v>
          </cell>
          <cell r="CP62"/>
          <cell r="CQ62">
            <v>317289.84299999999</v>
          </cell>
          <cell r="CS62"/>
          <cell r="CV62">
            <v>362125.34299999999</v>
          </cell>
          <cell r="CY62">
            <v>359577.40600000002</v>
          </cell>
          <cell r="DB62"/>
          <cell r="DE62"/>
          <cell r="DH62"/>
          <cell r="DK62"/>
        </row>
        <row r="63">
          <cell r="D63">
            <v>551101.875</v>
          </cell>
          <cell r="E63"/>
          <cell r="F63"/>
          <cell r="G63">
            <v>737784.375</v>
          </cell>
          <cell r="H63"/>
          <cell r="I63"/>
          <cell r="J63">
            <v>737885.81200000003</v>
          </cell>
          <cell r="K63"/>
          <cell r="L63"/>
          <cell r="M63">
            <v>739373.125</v>
          </cell>
          <cell r="N63"/>
          <cell r="O63"/>
          <cell r="P63">
            <v>736842.375</v>
          </cell>
          <cell r="Q63"/>
          <cell r="R63"/>
          <cell r="S63">
            <v>740618.56200000003</v>
          </cell>
          <cell r="T63"/>
          <cell r="U63"/>
          <cell r="V63">
            <v>738298.18700000003</v>
          </cell>
          <cell r="W63">
            <v>649886.5</v>
          </cell>
          <cell r="X63"/>
          <cell r="Y63">
            <v>740955.18700000003</v>
          </cell>
          <cell r="Z63"/>
          <cell r="AA63"/>
          <cell r="AB63">
            <v>739189.5</v>
          </cell>
          <cell r="AC63"/>
          <cell r="AD63"/>
          <cell r="AE63">
            <v>739703.56200000003</v>
          </cell>
          <cell r="AF63">
            <v>650202.625</v>
          </cell>
          <cell r="AG63"/>
          <cell r="AH63">
            <v>739762.75</v>
          </cell>
          <cell r="AI63">
            <v>650091.81200000003</v>
          </cell>
          <cell r="AJ63"/>
          <cell r="AK63">
            <v>739536.68700000003</v>
          </cell>
          <cell r="AL63">
            <v>650995.875</v>
          </cell>
          <cell r="AM63"/>
          <cell r="AN63">
            <v>738270.625</v>
          </cell>
          <cell r="AO63">
            <v>650895.25</v>
          </cell>
          <cell r="AP63"/>
          <cell r="AQ63">
            <v>738046.375</v>
          </cell>
          <cell r="AR63"/>
          <cell r="AS63"/>
          <cell r="AT63">
            <v>739510.43700000003</v>
          </cell>
          <cell r="AU63"/>
          <cell r="AV63"/>
          <cell r="AW63">
            <v>740718.81200000003</v>
          </cell>
          <cell r="AZ63">
            <v>739322.625</v>
          </cell>
          <cell r="BA63">
            <v>649845.81200000003</v>
          </cell>
          <cell r="BB63"/>
          <cell r="BC63">
            <v>739384</v>
          </cell>
          <cell r="BD63">
            <v>649332.68700000003</v>
          </cell>
          <cell r="BE63"/>
          <cell r="BF63">
            <v>738068.125</v>
          </cell>
          <cell r="BG63"/>
          <cell r="BH63"/>
          <cell r="BI63">
            <v>742931.75</v>
          </cell>
          <cell r="BJ63"/>
          <cell r="BK63"/>
          <cell r="BL63">
            <v>739646.56200000003</v>
          </cell>
          <cell r="BM63"/>
          <cell r="BN63"/>
          <cell r="BO63">
            <v>737291</v>
          </cell>
          <cell r="BP63"/>
          <cell r="BQ63"/>
          <cell r="BR63">
            <v>742340.56200000003</v>
          </cell>
          <cell r="BS63"/>
          <cell r="BT63"/>
          <cell r="BU63">
            <v>738960.875</v>
          </cell>
          <cell r="BV63">
            <v>649891.75</v>
          </cell>
          <cell r="BW63"/>
          <cell r="BX63">
            <v>739339.5</v>
          </cell>
          <cell r="BY63"/>
          <cell r="BZ63"/>
          <cell r="CA63"/>
          <cell r="CB63">
            <v>649950.43700000003</v>
          </cell>
          <cell r="CC63"/>
          <cell r="CD63">
            <v>739276.68700000003</v>
          </cell>
          <cell r="CE63">
            <v>647579.18700000003</v>
          </cell>
          <cell r="CG63">
            <v>739069.375</v>
          </cell>
          <cell r="CH63">
            <v>647014.06200000003</v>
          </cell>
          <cell r="CJ63">
            <v>737670.93700000003</v>
          </cell>
          <cell r="CM63">
            <v>742576.31200000003</v>
          </cell>
          <cell r="CN63">
            <v>649057.125</v>
          </cell>
          <cell r="CP63"/>
          <cell r="CQ63">
            <v>649161.68700000003</v>
          </cell>
          <cell r="CS63"/>
          <cell r="CV63">
            <v>742622.81200000003</v>
          </cell>
          <cell r="CY63">
            <v>738308.625</v>
          </cell>
          <cell r="DB63"/>
          <cell r="DE63"/>
          <cell r="DH63"/>
          <cell r="DK63"/>
        </row>
        <row r="64">
          <cell r="D64">
            <v>142758.796</v>
          </cell>
          <cell r="E64"/>
          <cell r="F64"/>
          <cell r="G64">
            <v>160546.90599999999</v>
          </cell>
          <cell r="H64"/>
          <cell r="I64"/>
          <cell r="J64">
            <v>159321.15599999999</v>
          </cell>
          <cell r="K64"/>
          <cell r="L64"/>
          <cell r="M64">
            <v>160020.78099999999</v>
          </cell>
          <cell r="N64"/>
          <cell r="O64"/>
          <cell r="P64">
            <v>159122.76500000001</v>
          </cell>
          <cell r="Q64"/>
          <cell r="R64"/>
          <cell r="S64">
            <v>160917.25</v>
          </cell>
          <cell r="T64"/>
          <cell r="U64"/>
          <cell r="V64">
            <v>160166.96799999999</v>
          </cell>
          <cell r="W64">
            <v>147563.01500000001</v>
          </cell>
          <cell r="X64"/>
          <cell r="Y64">
            <v>160782.171</v>
          </cell>
          <cell r="Z64"/>
          <cell r="AA64"/>
          <cell r="AB64">
            <v>160026.82800000001</v>
          </cell>
          <cell r="AC64"/>
          <cell r="AD64"/>
          <cell r="AE64">
            <v>160263.89000000001</v>
          </cell>
          <cell r="AF64">
            <v>147718.81200000001</v>
          </cell>
          <cell r="AG64"/>
          <cell r="AH64">
            <v>160178.39000000001</v>
          </cell>
          <cell r="AI64">
            <v>147642.875</v>
          </cell>
          <cell r="AJ64"/>
          <cell r="AK64">
            <v>160043.51500000001</v>
          </cell>
          <cell r="AL64">
            <v>147748.84299999999</v>
          </cell>
          <cell r="AM64"/>
          <cell r="AN64">
            <v>158806.93700000001</v>
          </cell>
          <cell r="AO64">
            <v>147680.984</v>
          </cell>
          <cell r="AP64"/>
          <cell r="AQ64">
            <v>158684.65599999999</v>
          </cell>
          <cell r="AR64"/>
          <cell r="AS64"/>
          <cell r="AT64">
            <v>160168.39000000001</v>
          </cell>
          <cell r="AU64"/>
          <cell r="AV64"/>
          <cell r="AW64">
            <v>160709.57800000001</v>
          </cell>
          <cell r="AZ64">
            <v>159400.45300000001</v>
          </cell>
          <cell r="BA64">
            <v>147480.171</v>
          </cell>
          <cell r="BB64"/>
          <cell r="BC64">
            <v>159920.671</v>
          </cell>
          <cell r="BD64">
            <v>147261.81200000001</v>
          </cell>
          <cell r="BE64"/>
          <cell r="BF64">
            <v>159208.375</v>
          </cell>
          <cell r="BG64"/>
          <cell r="BH64"/>
          <cell r="BI64">
            <v>157151.96799999999</v>
          </cell>
          <cell r="BJ64"/>
          <cell r="BK64"/>
          <cell r="BL64">
            <v>160168.046</v>
          </cell>
          <cell r="BM64"/>
          <cell r="BN64"/>
          <cell r="BO64">
            <v>159029.109</v>
          </cell>
          <cell r="BP64"/>
          <cell r="BQ64"/>
          <cell r="BR64">
            <v>157100.046</v>
          </cell>
          <cell r="BS64"/>
          <cell r="BT64"/>
          <cell r="BU64">
            <v>159641.93700000001</v>
          </cell>
          <cell r="BV64">
            <v>147524.21799999999</v>
          </cell>
          <cell r="BW64"/>
          <cell r="BX64">
            <v>159953.5</v>
          </cell>
          <cell r="BY64"/>
          <cell r="BZ64"/>
          <cell r="CA64"/>
          <cell r="CB64">
            <v>147614.96799999999</v>
          </cell>
          <cell r="CC64"/>
          <cell r="CD64">
            <v>159973.875</v>
          </cell>
          <cell r="CE64">
            <v>146538.01500000001</v>
          </cell>
          <cell r="CG64">
            <v>159684.06200000001</v>
          </cell>
          <cell r="CH64">
            <v>146303.51500000001</v>
          </cell>
          <cell r="CJ64">
            <v>158853.609</v>
          </cell>
          <cell r="CM64">
            <v>156882.484</v>
          </cell>
          <cell r="CN64">
            <v>147221.59299999999</v>
          </cell>
          <cell r="CP64"/>
          <cell r="CQ64">
            <v>147227.921</v>
          </cell>
          <cell r="CS64"/>
          <cell r="CV64">
            <v>156854.625</v>
          </cell>
          <cell r="CY64">
            <v>154967.609</v>
          </cell>
          <cell r="DB64"/>
          <cell r="DE64"/>
          <cell r="DH64"/>
          <cell r="DK64"/>
        </row>
        <row r="65">
          <cell r="D65">
            <v>530093</v>
          </cell>
          <cell r="E65"/>
          <cell r="F65"/>
          <cell r="G65">
            <v>671032.31200000003</v>
          </cell>
          <cell r="H65"/>
          <cell r="I65"/>
          <cell r="J65">
            <v>670075.81200000003</v>
          </cell>
          <cell r="K65"/>
          <cell r="L65"/>
          <cell r="M65">
            <v>671757.93700000003</v>
          </cell>
          <cell r="N65"/>
          <cell r="O65"/>
          <cell r="P65">
            <v>669001.68700000003</v>
          </cell>
          <cell r="Q65"/>
          <cell r="R65"/>
          <cell r="S65">
            <v>673672.81200000003</v>
          </cell>
          <cell r="T65"/>
          <cell r="U65"/>
          <cell r="V65">
            <v>671315.18700000003</v>
          </cell>
          <cell r="W65">
            <v>600893.875</v>
          </cell>
          <cell r="X65"/>
          <cell r="Y65">
            <v>673104.81200000003</v>
          </cell>
          <cell r="Z65"/>
          <cell r="AA65"/>
          <cell r="AB65">
            <v>671088.06200000003</v>
          </cell>
          <cell r="AC65"/>
          <cell r="AD65"/>
          <cell r="AE65">
            <v>671758.5</v>
          </cell>
          <cell r="AF65">
            <v>601375.375</v>
          </cell>
          <cell r="AG65"/>
          <cell r="AH65">
            <v>671780.5</v>
          </cell>
          <cell r="AI65">
            <v>601205.31200000003</v>
          </cell>
          <cell r="AJ65"/>
          <cell r="AK65">
            <v>671501.875</v>
          </cell>
          <cell r="AL65">
            <v>601845.875</v>
          </cell>
          <cell r="AM65"/>
          <cell r="AN65">
            <v>668959.125</v>
          </cell>
          <cell r="AO65">
            <v>601722.68700000003</v>
          </cell>
          <cell r="AP65"/>
          <cell r="AQ65">
            <v>668669.68700000003</v>
          </cell>
          <cell r="AR65"/>
          <cell r="AS65"/>
          <cell r="AT65">
            <v>671513.31200000003</v>
          </cell>
          <cell r="AU65"/>
          <cell r="AV65"/>
          <cell r="AW65">
            <v>673251.18700000003</v>
          </cell>
          <cell r="AZ65">
            <v>670500.5</v>
          </cell>
          <cell r="BA65">
            <v>600798.75</v>
          </cell>
          <cell r="BB65"/>
          <cell r="BC65">
            <v>671152.625</v>
          </cell>
          <cell r="BD65">
            <v>600156.875</v>
          </cell>
          <cell r="BE65"/>
          <cell r="BF65">
            <v>669138.43700000003</v>
          </cell>
          <cell r="BG65"/>
          <cell r="BH65"/>
          <cell r="BI65">
            <v>671880.5</v>
          </cell>
          <cell r="BJ65"/>
          <cell r="BK65"/>
          <cell r="BL65">
            <v>671862.75</v>
          </cell>
          <cell r="BM65"/>
          <cell r="BN65"/>
          <cell r="BO65">
            <v>668661.68700000003</v>
          </cell>
          <cell r="BP65"/>
          <cell r="BQ65"/>
          <cell r="BR65">
            <v>671597.125</v>
          </cell>
          <cell r="BS65"/>
          <cell r="BT65"/>
          <cell r="BU65">
            <v>670606.625</v>
          </cell>
          <cell r="BV65">
            <v>600859.5</v>
          </cell>
          <cell r="BW65"/>
          <cell r="BX65">
            <v>671205.56200000003</v>
          </cell>
          <cell r="BY65"/>
          <cell r="BZ65"/>
          <cell r="CA65"/>
          <cell r="CB65">
            <v>601067.5</v>
          </cell>
          <cell r="CC65"/>
          <cell r="CD65">
            <v>671243.125</v>
          </cell>
          <cell r="CE65">
            <v>598062</v>
          </cell>
          <cell r="CG65">
            <v>670684</v>
          </cell>
          <cell r="CH65">
            <v>597408.06200000003</v>
          </cell>
          <cell r="CJ65">
            <v>668516.125</v>
          </cell>
          <cell r="CM65">
            <v>671263.125</v>
          </cell>
          <cell r="CN65">
            <v>599996.81200000003</v>
          </cell>
          <cell r="CP65"/>
          <cell r="CQ65">
            <v>600056.81200000003</v>
          </cell>
          <cell r="CS65"/>
          <cell r="CV65">
            <v>671335.25</v>
          </cell>
          <cell r="CY65">
            <v>665941.06200000003</v>
          </cell>
          <cell r="DB65"/>
          <cell r="DE65"/>
          <cell r="DH65"/>
          <cell r="DK65"/>
        </row>
        <row r="66">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G66"/>
          <cell r="CJ66"/>
          <cell r="CM66"/>
          <cell r="CP66"/>
          <cell r="CS66"/>
          <cell r="CV66"/>
          <cell r="CY66"/>
          <cell r="DB66"/>
          <cell r="DE66"/>
          <cell r="DH66"/>
          <cell r="DK66"/>
        </row>
        <row r="67">
          <cell r="D67">
            <v>55557.191400000003</v>
          </cell>
          <cell r="E67"/>
          <cell r="F67"/>
          <cell r="G67">
            <v>62348.546799999996</v>
          </cell>
          <cell r="H67"/>
          <cell r="I67"/>
          <cell r="J67">
            <v>61389.9882</v>
          </cell>
          <cell r="K67"/>
          <cell r="L67"/>
          <cell r="M67">
            <v>61658.245999999999</v>
          </cell>
          <cell r="N67"/>
          <cell r="O67"/>
          <cell r="P67">
            <v>61403.367100000003</v>
          </cell>
          <cell r="Q67"/>
          <cell r="R67"/>
          <cell r="S67">
            <v>61952.558499999999</v>
          </cell>
          <cell r="T67"/>
          <cell r="U67"/>
          <cell r="V67">
            <v>61727.820299999999</v>
          </cell>
          <cell r="W67">
            <v>57175.038999999997</v>
          </cell>
          <cell r="X67"/>
          <cell r="Y67">
            <v>61757.296799999996</v>
          </cell>
          <cell r="Z67"/>
          <cell r="AA67"/>
          <cell r="AB67">
            <v>61518.511700000003</v>
          </cell>
          <cell r="AC67"/>
          <cell r="AD67"/>
          <cell r="AE67">
            <v>61612.6054</v>
          </cell>
          <cell r="AF67">
            <v>57256.4375</v>
          </cell>
          <cell r="AG67"/>
          <cell r="AH67">
            <v>61612.4882</v>
          </cell>
          <cell r="AI67">
            <v>57233.691400000003</v>
          </cell>
          <cell r="AJ67"/>
          <cell r="AK67">
            <v>61577.5</v>
          </cell>
          <cell r="AL67">
            <v>57340.761700000003</v>
          </cell>
          <cell r="AM67"/>
          <cell r="AN67">
            <v>61186.163999999997</v>
          </cell>
          <cell r="AO67">
            <v>57319.0429</v>
          </cell>
          <cell r="AP67"/>
          <cell r="AQ67">
            <v>61148.007799999999</v>
          </cell>
          <cell r="AR67"/>
          <cell r="AS67"/>
          <cell r="AT67">
            <v>61587.796799999996</v>
          </cell>
          <cell r="AU67"/>
          <cell r="AV67"/>
          <cell r="AW67">
            <v>62089.7929</v>
          </cell>
          <cell r="AZ67">
            <v>61664.535100000001</v>
          </cell>
          <cell r="BA67">
            <v>57171.753900000003</v>
          </cell>
          <cell r="BB67"/>
          <cell r="BC67">
            <v>61527.402300000002</v>
          </cell>
          <cell r="BD67">
            <v>57104.4804</v>
          </cell>
          <cell r="BE67"/>
          <cell r="BF67">
            <v>61106.538999999997</v>
          </cell>
          <cell r="BG67"/>
          <cell r="BH67"/>
          <cell r="BI67">
            <v>59460.894500000002</v>
          </cell>
          <cell r="BJ67"/>
          <cell r="BK67"/>
          <cell r="BL67">
            <v>61885.636700000003</v>
          </cell>
          <cell r="BM67"/>
          <cell r="BN67"/>
          <cell r="BO67">
            <v>61358.785100000001</v>
          </cell>
          <cell r="BP67"/>
          <cell r="BQ67"/>
          <cell r="BR67">
            <v>59712.3007</v>
          </cell>
          <cell r="BS67"/>
          <cell r="BT67"/>
          <cell r="BU67">
            <v>61538.210899999998</v>
          </cell>
          <cell r="BV67">
            <v>57183.351499999997</v>
          </cell>
          <cell r="BW67"/>
          <cell r="BX67">
            <v>61528.601499999997</v>
          </cell>
          <cell r="BY67"/>
          <cell r="BZ67"/>
          <cell r="CA67"/>
          <cell r="CB67">
            <v>57213.574200000003</v>
          </cell>
          <cell r="CC67"/>
          <cell r="CD67">
            <v>61545.535100000001</v>
          </cell>
          <cell r="CE67">
            <v>56860.851499999997</v>
          </cell>
          <cell r="CG67">
            <v>61450.4804</v>
          </cell>
          <cell r="CH67">
            <v>56786.472600000001</v>
          </cell>
          <cell r="CJ67">
            <v>61017.449200000003</v>
          </cell>
          <cell r="CM67">
            <v>59373.2929</v>
          </cell>
          <cell r="CN67">
            <v>57087.6132</v>
          </cell>
          <cell r="CP67"/>
          <cell r="CQ67">
            <v>57067.515599999999</v>
          </cell>
          <cell r="CS67"/>
          <cell r="CV67">
            <v>59347.445299999999</v>
          </cell>
          <cell r="CY67">
            <v>58962.535100000001</v>
          </cell>
          <cell r="DB67"/>
          <cell r="DE67"/>
          <cell r="DH67"/>
          <cell r="DK67"/>
        </row>
        <row r="68">
          <cell r="D68">
            <v>75396.109299999996</v>
          </cell>
          <cell r="E68"/>
          <cell r="F68"/>
          <cell r="G68">
            <v>85833.132800000007</v>
          </cell>
          <cell r="H68"/>
          <cell r="I68"/>
          <cell r="J68">
            <v>85536.828099999999</v>
          </cell>
          <cell r="K68"/>
          <cell r="L68"/>
          <cell r="M68">
            <v>85595.320300000007</v>
          </cell>
          <cell r="N68"/>
          <cell r="O68"/>
          <cell r="P68">
            <v>85393.484299999996</v>
          </cell>
          <cell r="Q68"/>
          <cell r="R68"/>
          <cell r="S68">
            <v>85725.75</v>
          </cell>
          <cell r="T68"/>
          <cell r="U68"/>
          <cell r="V68">
            <v>85564.585900000005</v>
          </cell>
          <cell r="W68">
            <v>83176.648400000005</v>
          </cell>
          <cell r="X68"/>
          <cell r="Y68">
            <v>85515.671799999996</v>
          </cell>
          <cell r="Z68"/>
          <cell r="AA68"/>
          <cell r="AB68">
            <v>85514.093699999998</v>
          </cell>
          <cell r="AC68"/>
          <cell r="AD68"/>
          <cell r="AE68">
            <v>85574.039000000004</v>
          </cell>
          <cell r="AF68">
            <v>83275.445300000007</v>
          </cell>
          <cell r="AG68"/>
          <cell r="AH68">
            <v>85598.3125</v>
          </cell>
          <cell r="AI68">
            <v>83278.718699999998</v>
          </cell>
          <cell r="AJ68"/>
          <cell r="AK68">
            <v>85576.273400000005</v>
          </cell>
          <cell r="AL68">
            <v>83234.429600000003</v>
          </cell>
          <cell r="AM68"/>
          <cell r="AN68">
            <v>85486.679600000003</v>
          </cell>
          <cell r="AO68">
            <v>83227.390599999999</v>
          </cell>
          <cell r="AP68"/>
          <cell r="AQ68">
            <v>85475.593699999998</v>
          </cell>
          <cell r="AR68"/>
          <cell r="AS68"/>
          <cell r="AT68">
            <v>85582.046799999996</v>
          </cell>
          <cell r="AU68"/>
          <cell r="AV68"/>
          <cell r="AW68">
            <v>85622.789000000004</v>
          </cell>
          <cell r="AZ68">
            <v>85536.304600000003</v>
          </cell>
          <cell r="BA68">
            <v>83178.492100000003</v>
          </cell>
          <cell r="BB68"/>
          <cell r="BC68">
            <v>85504.757800000007</v>
          </cell>
          <cell r="BD68">
            <v>83149.328099999999</v>
          </cell>
          <cell r="BE68"/>
          <cell r="BF68">
            <v>85521.093699999998</v>
          </cell>
          <cell r="BG68"/>
          <cell r="BH68"/>
          <cell r="BI68">
            <v>85044.218699999998</v>
          </cell>
          <cell r="BJ68"/>
          <cell r="BK68"/>
          <cell r="BL68">
            <v>85436.8125</v>
          </cell>
          <cell r="BM68"/>
          <cell r="BN68"/>
          <cell r="BO68">
            <v>85435.304600000003</v>
          </cell>
          <cell r="BP68"/>
          <cell r="BQ68"/>
          <cell r="BR68">
            <v>84986.304600000003</v>
          </cell>
          <cell r="BS68"/>
          <cell r="BT68"/>
          <cell r="BU68">
            <v>85459.171799999996</v>
          </cell>
          <cell r="BV68">
            <v>83182.367100000003</v>
          </cell>
          <cell r="BW68"/>
          <cell r="BX68">
            <v>85518.820300000007</v>
          </cell>
          <cell r="BY68"/>
          <cell r="BZ68"/>
          <cell r="CA68"/>
          <cell r="CB68">
            <v>83210.656199999998</v>
          </cell>
          <cell r="CC68"/>
          <cell r="CD68">
            <v>85533.945300000007</v>
          </cell>
          <cell r="CE68">
            <v>82983.351500000004</v>
          </cell>
          <cell r="CG68">
            <v>85458.281199999998</v>
          </cell>
          <cell r="CH68">
            <v>82966.757800000007</v>
          </cell>
          <cell r="CJ68">
            <v>85460.781199999998</v>
          </cell>
          <cell r="CM68">
            <v>84976.406199999998</v>
          </cell>
          <cell r="CN68">
            <v>83145.304600000003</v>
          </cell>
          <cell r="CP68"/>
          <cell r="CQ68">
            <v>83142.398400000005</v>
          </cell>
          <cell r="CS68"/>
          <cell r="CV68">
            <v>84969.632800000007</v>
          </cell>
          <cell r="CY68">
            <v>84632.664000000004</v>
          </cell>
          <cell r="DB68"/>
          <cell r="DE68"/>
          <cell r="DH68"/>
          <cell r="DK68"/>
        </row>
        <row r="69">
          <cell r="D69">
            <v>34421.843699999998</v>
          </cell>
          <cell r="E69"/>
          <cell r="F69"/>
          <cell r="G69">
            <v>46174.054600000003</v>
          </cell>
          <cell r="H69"/>
          <cell r="I69"/>
          <cell r="J69">
            <v>45996.308499999999</v>
          </cell>
          <cell r="K69"/>
          <cell r="L69"/>
          <cell r="M69">
            <v>45995.179600000003</v>
          </cell>
          <cell r="N69"/>
          <cell r="O69"/>
          <cell r="P69">
            <v>45833.773399999998</v>
          </cell>
          <cell r="Q69"/>
          <cell r="R69"/>
          <cell r="S69">
            <v>46098.8007</v>
          </cell>
          <cell r="T69"/>
          <cell r="U69"/>
          <cell r="V69">
            <v>45954.210899999998</v>
          </cell>
          <cell r="W69">
            <v>40688.269500000002</v>
          </cell>
          <cell r="X69"/>
          <cell r="Y69">
            <v>46015.273399999998</v>
          </cell>
          <cell r="Z69"/>
          <cell r="AA69"/>
          <cell r="AB69">
            <v>45855.4375</v>
          </cell>
          <cell r="AC69"/>
          <cell r="AD69"/>
          <cell r="AE69">
            <v>45924.160100000001</v>
          </cell>
          <cell r="AF69">
            <v>40740.203099999999</v>
          </cell>
          <cell r="AG69"/>
          <cell r="AH69">
            <v>45917.460899999998</v>
          </cell>
          <cell r="AI69">
            <v>40732.660100000001</v>
          </cell>
          <cell r="AJ69"/>
          <cell r="AK69">
            <v>45901.796799999996</v>
          </cell>
          <cell r="AL69">
            <v>40885.410100000001</v>
          </cell>
          <cell r="AM69"/>
          <cell r="AN69">
            <v>45851.484299999996</v>
          </cell>
          <cell r="AO69">
            <v>40876.753900000003</v>
          </cell>
          <cell r="AP69"/>
          <cell r="AQ69">
            <v>45835.136700000003</v>
          </cell>
          <cell r="AR69"/>
          <cell r="AS69"/>
          <cell r="AT69">
            <v>45901.566400000003</v>
          </cell>
          <cell r="AU69"/>
          <cell r="AV69"/>
          <cell r="AW69">
            <v>46194.253900000003</v>
          </cell>
          <cell r="AZ69">
            <v>46125.453099999999</v>
          </cell>
          <cell r="BA69">
            <v>40692.761700000003</v>
          </cell>
          <cell r="BB69"/>
          <cell r="BC69">
            <v>45867.277300000002</v>
          </cell>
          <cell r="BD69">
            <v>40628.367100000003</v>
          </cell>
          <cell r="BE69"/>
          <cell r="BF69">
            <v>45690.8125</v>
          </cell>
          <cell r="BG69"/>
          <cell r="BH69"/>
          <cell r="BI69">
            <v>45148.535100000001</v>
          </cell>
          <cell r="BJ69"/>
          <cell r="BK69"/>
          <cell r="BL69">
            <v>46104.285100000001</v>
          </cell>
          <cell r="BM69"/>
          <cell r="BN69"/>
          <cell r="BO69">
            <v>45865.015599999999</v>
          </cell>
          <cell r="BP69"/>
          <cell r="BQ69"/>
          <cell r="BR69">
            <v>45320.281199999998</v>
          </cell>
          <cell r="BS69"/>
          <cell r="BT69"/>
          <cell r="BU69">
            <v>45955.1875</v>
          </cell>
          <cell r="BV69">
            <v>40696.718699999998</v>
          </cell>
          <cell r="BW69"/>
          <cell r="BX69">
            <v>45863.492100000003</v>
          </cell>
          <cell r="BY69"/>
          <cell r="BZ69"/>
          <cell r="CA69"/>
          <cell r="CB69">
            <v>40714.882799999999</v>
          </cell>
          <cell r="CC69"/>
          <cell r="CD69">
            <v>45874.9375</v>
          </cell>
          <cell r="CE69">
            <v>40424.964800000002</v>
          </cell>
          <cell r="CG69">
            <v>45848.8554</v>
          </cell>
          <cell r="CH69">
            <v>40360.120999999999</v>
          </cell>
          <cell r="CJ69">
            <v>45665.136700000003</v>
          </cell>
          <cell r="CM69">
            <v>45121.476499999997</v>
          </cell>
          <cell r="CN69">
            <v>40629.671799999996</v>
          </cell>
          <cell r="CP69"/>
          <cell r="CQ69">
            <v>40618.6054</v>
          </cell>
          <cell r="CS69"/>
          <cell r="CV69">
            <v>45115.449200000003</v>
          </cell>
          <cell r="CY69">
            <v>44904.0507</v>
          </cell>
          <cell r="DB69"/>
          <cell r="DE69"/>
          <cell r="DH69"/>
          <cell r="DK69"/>
        </row>
        <row r="70">
          <cell r="D70">
            <v>124418.664</v>
          </cell>
          <cell r="E70"/>
          <cell r="F70"/>
          <cell r="G70">
            <v>165014.046</v>
          </cell>
          <cell r="H70"/>
          <cell r="I70"/>
          <cell r="J70">
            <v>163902.75</v>
          </cell>
          <cell r="K70"/>
          <cell r="L70"/>
          <cell r="M70">
            <v>163914.56200000001</v>
          </cell>
          <cell r="N70"/>
          <cell r="O70"/>
          <cell r="P70">
            <v>163650.125</v>
          </cell>
          <cell r="Q70"/>
          <cell r="R70"/>
          <cell r="S70">
            <v>164057.68700000001</v>
          </cell>
          <cell r="T70"/>
          <cell r="U70"/>
          <cell r="V70">
            <v>163799.40599999999</v>
          </cell>
          <cell r="W70">
            <v>146638.046</v>
          </cell>
          <cell r="X70"/>
          <cell r="Y70">
            <v>164190.40599999999</v>
          </cell>
          <cell r="Z70"/>
          <cell r="AA70"/>
          <cell r="AB70">
            <v>163993.65599999999</v>
          </cell>
          <cell r="AC70"/>
          <cell r="AD70"/>
          <cell r="AE70">
            <v>164093.65599999999</v>
          </cell>
          <cell r="AF70">
            <v>146733.93700000001</v>
          </cell>
          <cell r="AG70"/>
          <cell r="AH70">
            <v>164103.31200000001</v>
          </cell>
          <cell r="AI70">
            <v>146725.296</v>
          </cell>
          <cell r="AJ70"/>
          <cell r="AK70">
            <v>164075.82800000001</v>
          </cell>
          <cell r="AL70">
            <v>146940.171</v>
          </cell>
          <cell r="AM70"/>
          <cell r="AN70">
            <v>163997.26500000001</v>
          </cell>
          <cell r="AO70">
            <v>146935.32800000001</v>
          </cell>
          <cell r="AP70"/>
          <cell r="AQ70">
            <v>163969.546</v>
          </cell>
          <cell r="AR70"/>
          <cell r="AS70"/>
          <cell r="AT70">
            <v>164077.359</v>
          </cell>
          <cell r="AU70"/>
          <cell r="AV70"/>
          <cell r="AW70">
            <v>164496.796</v>
          </cell>
          <cell r="AZ70">
            <v>164406.296</v>
          </cell>
          <cell r="BA70">
            <v>146661.90599999999</v>
          </cell>
          <cell r="BB70"/>
          <cell r="BC70">
            <v>164019.43700000001</v>
          </cell>
          <cell r="BD70">
            <v>146636.171</v>
          </cell>
          <cell r="BE70"/>
          <cell r="BF70">
            <v>163929.14000000001</v>
          </cell>
          <cell r="BG70"/>
          <cell r="BH70"/>
          <cell r="BI70">
            <v>161778.31200000001</v>
          </cell>
          <cell r="BJ70"/>
          <cell r="BK70"/>
          <cell r="BL70">
            <v>164295.84299999999</v>
          </cell>
          <cell r="BM70"/>
          <cell r="BN70"/>
          <cell r="BO70">
            <v>164155.90599999999</v>
          </cell>
          <cell r="BP70"/>
          <cell r="BQ70"/>
          <cell r="BR70">
            <v>162012.625</v>
          </cell>
          <cell r="BS70"/>
          <cell r="BT70"/>
          <cell r="BU70">
            <v>164085.18700000001</v>
          </cell>
          <cell r="BV70">
            <v>146666.53099999999</v>
          </cell>
          <cell r="BW70"/>
          <cell r="BX70">
            <v>163995.625</v>
          </cell>
          <cell r="BY70"/>
          <cell r="BZ70"/>
          <cell r="CA70"/>
          <cell r="CB70">
            <v>146683.39000000001</v>
          </cell>
          <cell r="CC70"/>
          <cell r="CD70">
            <v>164017.64000000001</v>
          </cell>
          <cell r="CE70">
            <v>146320.96799999999</v>
          </cell>
          <cell r="CG70">
            <v>163963.93700000001</v>
          </cell>
          <cell r="CH70">
            <v>146283.875</v>
          </cell>
          <cell r="CJ70">
            <v>163859.03099999999</v>
          </cell>
          <cell r="CM70">
            <v>161705.859</v>
          </cell>
          <cell r="CN70">
            <v>146607.76500000001</v>
          </cell>
          <cell r="CP70"/>
          <cell r="CQ70">
            <v>146583.76500000001</v>
          </cell>
          <cell r="CS70"/>
          <cell r="CV70">
            <v>161684.90599999999</v>
          </cell>
          <cell r="CY70">
            <v>161324.26500000001</v>
          </cell>
          <cell r="DB70"/>
          <cell r="DE70"/>
          <cell r="DH70"/>
          <cell r="DK70"/>
        </row>
        <row r="71">
          <cell r="D71">
            <v>31244.541000000001</v>
          </cell>
          <cell r="E71"/>
          <cell r="F71"/>
          <cell r="G71">
            <v>34949.6054</v>
          </cell>
          <cell r="H71"/>
          <cell r="I71"/>
          <cell r="J71">
            <v>34438.742100000003</v>
          </cell>
          <cell r="K71"/>
          <cell r="L71"/>
          <cell r="M71">
            <v>34541.101499999997</v>
          </cell>
          <cell r="N71"/>
          <cell r="O71"/>
          <cell r="P71">
            <v>34390.429600000003</v>
          </cell>
          <cell r="Q71"/>
          <cell r="R71"/>
          <cell r="S71">
            <v>34726.718699999998</v>
          </cell>
          <cell r="T71"/>
          <cell r="U71"/>
          <cell r="V71">
            <v>34596.597600000001</v>
          </cell>
          <cell r="W71">
            <v>32065.341700000001</v>
          </cell>
          <cell r="X71"/>
          <cell r="Y71">
            <v>34691.554600000003</v>
          </cell>
          <cell r="Z71"/>
          <cell r="AA71"/>
          <cell r="AB71">
            <v>34536.25</v>
          </cell>
          <cell r="AC71"/>
          <cell r="AD71"/>
          <cell r="AE71">
            <v>34587.367100000003</v>
          </cell>
          <cell r="AF71">
            <v>32109.152300000002</v>
          </cell>
          <cell r="AG71"/>
          <cell r="AH71">
            <v>34570.089800000002</v>
          </cell>
          <cell r="AI71">
            <v>32095.4941</v>
          </cell>
          <cell r="AJ71"/>
          <cell r="AK71">
            <v>34545.804600000003</v>
          </cell>
          <cell r="AL71">
            <v>32124.689399999999</v>
          </cell>
          <cell r="AM71"/>
          <cell r="AN71">
            <v>34342.843699999998</v>
          </cell>
          <cell r="AO71">
            <v>32112.8789</v>
          </cell>
          <cell r="AP71"/>
          <cell r="AQ71">
            <v>34319.648399999998</v>
          </cell>
          <cell r="AR71"/>
          <cell r="AS71"/>
          <cell r="AT71">
            <v>34572.593699999998</v>
          </cell>
          <cell r="AU71"/>
          <cell r="AV71"/>
          <cell r="AW71">
            <v>34760.570299999999</v>
          </cell>
          <cell r="AZ71">
            <v>34544.5507</v>
          </cell>
          <cell r="BA71">
            <v>32056.216700000001</v>
          </cell>
          <cell r="BB71"/>
          <cell r="BC71">
            <v>34513.718699999998</v>
          </cell>
          <cell r="BD71">
            <v>32032.226500000001</v>
          </cell>
          <cell r="BE71"/>
          <cell r="BF71">
            <v>34390.058499999999</v>
          </cell>
          <cell r="BG71"/>
          <cell r="BH71"/>
          <cell r="BI71">
            <v>34339.9804</v>
          </cell>
          <cell r="BJ71"/>
          <cell r="BK71"/>
          <cell r="BL71">
            <v>34643.085899999998</v>
          </cell>
          <cell r="BM71"/>
          <cell r="BN71"/>
          <cell r="BO71">
            <v>34452.8632</v>
          </cell>
          <cell r="BP71"/>
          <cell r="BQ71"/>
          <cell r="BR71">
            <v>34423.4375</v>
          </cell>
          <cell r="BS71"/>
          <cell r="BT71"/>
          <cell r="BU71">
            <v>34500.597600000001</v>
          </cell>
          <cell r="BV71">
            <v>32064.103500000001</v>
          </cell>
          <cell r="BW71"/>
          <cell r="BX71">
            <v>34516.207000000002</v>
          </cell>
          <cell r="BY71"/>
          <cell r="BZ71"/>
          <cell r="CA71"/>
          <cell r="CB71">
            <v>32085.6855</v>
          </cell>
          <cell r="CC71"/>
          <cell r="CD71">
            <v>34528.691400000003</v>
          </cell>
          <cell r="CE71">
            <v>31874.7988</v>
          </cell>
          <cell r="CG71">
            <v>34460.870999999999</v>
          </cell>
          <cell r="CH71">
            <v>31848.0625</v>
          </cell>
          <cell r="CJ71">
            <v>34312.683499999999</v>
          </cell>
          <cell r="CM71">
            <v>34279.269500000002</v>
          </cell>
          <cell r="CN71">
            <v>32027.851500000001</v>
          </cell>
          <cell r="CP71"/>
          <cell r="CQ71">
            <v>32018.357400000001</v>
          </cell>
          <cell r="CS71"/>
          <cell r="CV71">
            <v>34267.707000000002</v>
          </cell>
          <cell r="CY71">
            <v>33989.152300000002</v>
          </cell>
          <cell r="DB71"/>
          <cell r="DE71"/>
          <cell r="DH71"/>
          <cell r="DK71"/>
        </row>
        <row r="72">
          <cell r="D72">
            <v>216513.40599999999</v>
          </cell>
          <cell r="E72"/>
          <cell r="F72"/>
          <cell r="G72">
            <v>273928.375</v>
          </cell>
          <cell r="H72"/>
          <cell r="I72"/>
          <cell r="J72">
            <v>272536.03100000002</v>
          </cell>
          <cell r="K72"/>
          <cell r="L72"/>
          <cell r="M72">
            <v>272970.93699999998</v>
          </cell>
          <cell r="N72"/>
          <cell r="O72"/>
          <cell r="P72">
            <v>272068.18699999998</v>
          </cell>
          <cell r="Q72"/>
          <cell r="R72"/>
          <cell r="S72">
            <v>273621.56199999998</v>
          </cell>
          <cell r="T72"/>
          <cell r="U72"/>
          <cell r="V72">
            <v>272830.68699999998</v>
          </cell>
          <cell r="W72">
            <v>245926.296</v>
          </cell>
          <cell r="X72"/>
          <cell r="Y72">
            <v>273310.90600000002</v>
          </cell>
          <cell r="Z72"/>
          <cell r="AA72"/>
          <cell r="AB72">
            <v>272652.56199999998</v>
          </cell>
          <cell r="AC72"/>
          <cell r="AD72"/>
          <cell r="AE72">
            <v>272912.34299999999</v>
          </cell>
          <cell r="AF72">
            <v>246136.484</v>
          </cell>
          <cell r="AG72"/>
          <cell r="AH72">
            <v>272911.53100000002</v>
          </cell>
          <cell r="AI72">
            <v>246083.14</v>
          </cell>
          <cell r="AJ72"/>
          <cell r="AK72">
            <v>272820.81199999998</v>
          </cell>
          <cell r="AL72">
            <v>246342.296</v>
          </cell>
          <cell r="AM72"/>
          <cell r="AN72">
            <v>271883.56199999998</v>
          </cell>
          <cell r="AO72">
            <v>246303.53099999999</v>
          </cell>
          <cell r="AP72"/>
          <cell r="AQ72">
            <v>271791.09299999999</v>
          </cell>
          <cell r="AR72"/>
          <cell r="AS72"/>
          <cell r="AT72">
            <v>272838.46799999999</v>
          </cell>
          <cell r="AU72"/>
          <cell r="AV72"/>
          <cell r="AW72">
            <v>273743.75</v>
          </cell>
          <cell r="AZ72">
            <v>272748.625</v>
          </cell>
          <cell r="BA72">
            <v>245915.65599999999</v>
          </cell>
          <cell r="BB72"/>
          <cell r="BC72">
            <v>272673.93699999998</v>
          </cell>
          <cell r="BD72">
            <v>245709.57800000001</v>
          </cell>
          <cell r="BE72"/>
          <cell r="BF72">
            <v>271886.59299999999</v>
          </cell>
          <cell r="BG72"/>
          <cell r="BH72"/>
          <cell r="BI72">
            <v>270234.03100000002</v>
          </cell>
          <cell r="BJ72"/>
          <cell r="BK72"/>
          <cell r="BL72">
            <v>273228.68699999998</v>
          </cell>
          <cell r="BM72"/>
          <cell r="BN72"/>
          <cell r="BO72">
            <v>272114.5</v>
          </cell>
          <cell r="BP72"/>
          <cell r="BQ72"/>
          <cell r="BR72">
            <v>270528.46799999999</v>
          </cell>
          <cell r="BS72"/>
          <cell r="BT72"/>
          <cell r="BU72">
            <v>272641.5</v>
          </cell>
          <cell r="BV72">
            <v>245941.45300000001</v>
          </cell>
          <cell r="BW72"/>
          <cell r="BX72">
            <v>272674.09299999999</v>
          </cell>
          <cell r="BY72"/>
          <cell r="BZ72"/>
          <cell r="CA72"/>
          <cell r="CB72">
            <v>246023.234</v>
          </cell>
          <cell r="CC72"/>
          <cell r="CD72">
            <v>272724.21799999999</v>
          </cell>
          <cell r="CE72">
            <v>244980.56200000001</v>
          </cell>
          <cell r="CG72">
            <v>272495.96799999999</v>
          </cell>
          <cell r="CH72">
            <v>244760.65599999999</v>
          </cell>
          <cell r="CJ72">
            <v>271655.90600000002</v>
          </cell>
          <cell r="CM72">
            <v>270006.65600000002</v>
          </cell>
          <cell r="CN72">
            <v>245669.01500000001</v>
          </cell>
          <cell r="CP72"/>
          <cell r="CQ72">
            <v>245647.18700000001</v>
          </cell>
          <cell r="CS72"/>
          <cell r="CV72">
            <v>269997.21799999999</v>
          </cell>
          <cell r="CY72">
            <v>268397.59299999999</v>
          </cell>
          <cell r="DB72"/>
          <cell r="DE72"/>
          <cell r="DH72"/>
          <cell r="DK72"/>
        </row>
        <row r="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G73"/>
          <cell r="CJ73"/>
          <cell r="CM73"/>
          <cell r="CP73"/>
          <cell r="CS73"/>
          <cell r="CV73"/>
          <cell r="CY73"/>
          <cell r="DB73"/>
          <cell r="DE73"/>
          <cell r="DH73"/>
          <cell r="DK73"/>
        </row>
        <row r="74">
          <cell r="D74">
            <v>196030.90599999999</v>
          </cell>
          <cell r="E74"/>
          <cell r="F74"/>
          <cell r="G74">
            <v>220526.734</v>
          </cell>
          <cell r="H74"/>
          <cell r="I74"/>
          <cell r="J74">
            <v>217324.75</v>
          </cell>
          <cell r="K74"/>
          <cell r="L74"/>
          <cell r="M74">
            <v>218051.046</v>
          </cell>
          <cell r="N74"/>
          <cell r="O74"/>
          <cell r="P74">
            <v>217307.671</v>
          </cell>
          <cell r="Q74"/>
          <cell r="R74"/>
          <cell r="S74">
            <v>218807.03099999999</v>
          </cell>
          <cell r="T74"/>
          <cell r="U74"/>
          <cell r="V74">
            <v>218152.75</v>
          </cell>
          <cell r="W74">
            <v>202555.26500000001</v>
          </cell>
          <cell r="X74"/>
          <cell r="Y74">
            <v>218256.40599999999</v>
          </cell>
          <cell r="Z74"/>
          <cell r="AA74"/>
          <cell r="AB74">
            <v>217564.43700000001</v>
          </cell>
          <cell r="AC74"/>
          <cell r="AD74"/>
          <cell r="AE74">
            <v>217763.89</v>
          </cell>
          <cell r="AF74">
            <v>202709.125</v>
          </cell>
          <cell r="AG74"/>
          <cell r="AH74">
            <v>217754.546</v>
          </cell>
          <cell r="AI74">
            <v>202640.25</v>
          </cell>
          <cell r="AJ74"/>
          <cell r="AK74">
            <v>217638.71799999999</v>
          </cell>
          <cell r="AL74">
            <v>203055.625</v>
          </cell>
          <cell r="AM74"/>
          <cell r="AN74">
            <v>215527.39</v>
          </cell>
          <cell r="AO74">
            <v>203004.75</v>
          </cell>
          <cell r="AP74"/>
          <cell r="AQ74">
            <v>215425.171</v>
          </cell>
          <cell r="AR74"/>
          <cell r="AS74"/>
          <cell r="AT74">
            <v>217699.39</v>
          </cell>
          <cell r="AU74"/>
          <cell r="AV74"/>
          <cell r="AW74">
            <v>218943.46799999999</v>
          </cell>
          <cell r="AZ74">
            <v>216765.06200000001</v>
          </cell>
          <cell r="BA74">
            <v>202439.625</v>
          </cell>
          <cell r="BB74"/>
          <cell r="BC74">
            <v>217473.01500000001</v>
          </cell>
          <cell r="BD74">
            <v>202135.359</v>
          </cell>
          <cell r="BE74"/>
          <cell r="BF74">
            <v>215522.84299999999</v>
          </cell>
          <cell r="BG74"/>
          <cell r="BH74"/>
          <cell r="BI74">
            <v>211050.25</v>
          </cell>
          <cell r="BJ74"/>
          <cell r="BK74"/>
          <cell r="BL74">
            <v>218424.796</v>
          </cell>
          <cell r="BM74"/>
          <cell r="BN74"/>
          <cell r="BO74">
            <v>216409.171</v>
          </cell>
          <cell r="BP74"/>
          <cell r="BQ74"/>
          <cell r="BR74">
            <v>211924.734</v>
          </cell>
          <cell r="BS74"/>
          <cell r="BT74"/>
          <cell r="BU74">
            <v>217716.109</v>
          </cell>
          <cell r="BV74">
            <v>202480.734</v>
          </cell>
          <cell r="BW74"/>
          <cell r="BX74">
            <v>217484.171</v>
          </cell>
          <cell r="BY74"/>
          <cell r="BZ74"/>
          <cell r="CA74"/>
          <cell r="CB74">
            <v>202613.43700000001</v>
          </cell>
          <cell r="CC74"/>
          <cell r="CD74">
            <v>217585.06200000001</v>
          </cell>
          <cell r="CE74">
            <v>201644.43700000001</v>
          </cell>
          <cell r="CG74">
            <v>217186.296</v>
          </cell>
          <cell r="CH74">
            <v>201326.21799999999</v>
          </cell>
          <cell r="CJ74">
            <v>215213.14</v>
          </cell>
          <cell r="CM74">
            <v>210741.25</v>
          </cell>
          <cell r="CN74">
            <v>202146.109</v>
          </cell>
          <cell r="CP74"/>
          <cell r="CQ74">
            <v>202067.40599999999</v>
          </cell>
          <cell r="CS74"/>
          <cell r="CV74">
            <v>210653.06200000001</v>
          </cell>
          <cell r="CY74">
            <v>209382.21799999999</v>
          </cell>
          <cell r="DB74"/>
          <cell r="DE74"/>
          <cell r="DH74"/>
          <cell r="DK74"/>
        </row>
        <row r="75">
          <cell r="D75">
            <v>23209.509699999999</v>
          </cell>
          <cell r="E75"/>
          <cell r="F75"/>
          <cell r="G75">
            <v>26522.148399999998</v>
          </cell>
          <cell r="H75"/>
          <cell r="I75"/>
          <cell r="J75">
            <v>26363.1914</v>
          </cell>
          <cell r="K75"/>
          <cell r="L75"/>
          <cell r="M75">
            <v>26385.591700000001</v>
          </cell>
          <cell r="N75"/>
          <cell r="O75"/>
          <cell r="P75">
            <v>26328.693299999999</v>
          </cell>
          <cell r="Q75"/>
          <cell r="R75"/>
          <cell r="S75">
            <v>26427.085899999998</v>
          </cell>
          <cell r="T75"/>
          <cell r="U75"/>
          <cell r="V75">
            <v>26379.785100000001</v>
          </cell>
          <cell r="W75">
            <v>25620.097600000001</v>
          </cell>
          <cell r="X75"/>
          <cell r="Y75">
            <v>26354.384699999999</v>
          </cell>
          <cell r="Z75"/>
          <cell r="AA75"/>
          <cell r="AB75">
            <v>26359.695299999999</v>
          </cell>
          <cell r="AC75"/>
          <cell r="AD75"/>
          <cell r="AE75">
            <v>26376.8593</v>
          </cell>
          <cell r="AF75">
            <v>25646.853500000001</v>
          </cell>
          <cell r="AG75"/>
          <cell r="AH75">
            <v>26382.275300000001</v>
          </cell>
          <cell r="AI75">
            <v>25647.75</v>
          </cell>
          <cell r="AJ75"/>
          <cell r="AK75">
            <v>26377.382799999999</v>
          </cell>
          <cell r="AL75">
            <v>25680.956999999999</v>
          </cell>
          <cell r="AM75"/>
          <cell r="AN75">
            <v>26377.279200000001</v>
          </cell>
          <cell r="AO75">
            <v>25679.259699999999</v>
          </cell>
          <cell r="AP75"/>
          <cell r="AQ75">
            <v>26373.962800000001</v>
          </cell>
          <cell r="AR75"/>
          <cell r="AS75"/>
          <cell r="AT75">
            <v>26378.910100000001</v>
          </cell>
          <cell r="AU75"/>
          <cell r="AV75"/>
          <cell r="AW75">
            <v>26402.699199999999</v>
          </cell>
          <cell r="AZ75">
            <v>26402.638599999998</v>
          </cell>
          <cell r="BA75">
            <v>25619.259699999999</v>
          </cell>
          <cell r="BB75"/>
          <cell r="BC75">
            <v>26356.347600000001</v>
          </cell>
          <cell r="BD75">
            <v>25612.370999999999</v>
          </cell>
          <cell r="BE75"/>
          <cell r="BF75">
            <v>26354.662100000001</v>
          </cell>
          <cell r="BG75"/>
          <cell r="BH75"/>
          <cell r="BI75">
            <v>26116.943299999999</v>
          </cell>
          <cell r="BJ75"/>
          <cell r="BK75"/>
          <cell r="BL75">
            <v>26347.277300000002</v>
          </cell>
          <cell r="BM75"/>
          <cell r="BN75"/>
          <cell r="BO75">
            <v>26340.1816</v>
          </cell>
          <cell r="BP75"/>
          <cell r="BQ75"/>
          <cell r="BR75">
            <v>26115.089800000002</v>
          </cell>
          <cell r="BS75"/>
          <cell r="BT75"/>
          <cell r="BU75">
            <v>26339.400300000001</v>
          </cell>
          <cell r="BV75">
            <v>25620.367099999999</v>
          </cell>
          <cell r="BW75"/>
          <cell r="BX75">
            <v>26358.970700000002</v>
          </cell>
          <cell r="BY75"/>
          <cell r="BZ75"/>
          <cell r="CA75"/>
          <cell r="CB75">
            <v>25628.150300000001</v>
          </cell>
          <cell r="CC75"/>
          <cell r="CD75">
            <v>26363.7539</v>
          </cell>
          <cell r="CE75">
            <v>25557.322199999999</v>
          </cell>
          <cell r="CG75">
            <v>26345.7343</v>
          </cell>
          <cell r="CH75">
            <v>25551.972600000001</v>
          </cell>
          <cell r="CJ75">
            <v>26340.933499999999</v>
          </cell>
          <cell r="CM75">
            <v>26099.072199999999</v>
          </cell>
          <cell r="CN75">
            <v>25610.263599999998</v>
          </cell>
          <cell r="CP75"/>
          <cell r="CQ75">
            <v>25608.408200000002</v>
          </cell>
          <cell r="CS75"/>
          <cell r="CV75">
            <v>26096.156200000001</v>
          </cell>
          <cell r="CY75">
            <v>26009.724600000001</v>
          </cell>
          <cell r="DB75"/>
          <cell r="DE75"/>
          <cell r="DH75"/>
          <cell r="DK75"/>
        </row>
        <row r="76">
          <cell r="D76">
            <v>53591.492100000003</v>
          </cell>
          <cell r="E76"/>
          <cell r="F76"/>
          <cell r="G76">
            <v>71895.382800000007</v>
          </cell>
          <cell r="H76"/>
          <cell r="I76"/>
          <cell r="J76">
            <v>71247.343699999998</v>
          </cell>
          <cell r="K76"/>
          <cell r="L76"/>
          <cell r="M76">
            <v>71160.671799999996</v>
          </cell>
          <cell r="N76"/>
          <cell r="O76"/>
          <cell r="P76">
            <v>70963.531199999998</v>
          </cell>
          <cell r="Q76"/>
          <cell r="R76"/>
          <cell r="S76">
            <v>71303.375</v>
          </cell>
          <cell r="T76"/>
          <cell r="U76"/>
          <cell r="V76">
            <v>71124.781199999998</v>
          </cell>
          <cell r="W76">
            <v>63385.316400000003</v>
          </cell>
          <cell r="X76"/>
          <cell r="Y76">
            <v>71188.296799999996</v>
          </cell>
          <cell r="Z76"/>
          <cell r="AA76"/>
          <cell r="AB76">
            <v>71006.468699999998</v>
          </cell>
          <cell r="AC76"/>
          <cell r="AD76"/>
          <cell r="AE76">
            <v>71101.695300000007</v>
          </cell>
          <cell r="AF76">
            <v>63463.245999999999</v>
          </cell>
          <cell r="AG76"/>
          <cell r="AH76">
            <v>71093.570300000007</v>
          </cell>
          <cell r="AI76">
            <v>63455.4375</v>
          </cell>
          <cell r="AJ76"/>
          <cell r="AK76">
            <v>71073.867100000003</v>
          </cell>
          <cell r="AL76">
            <v>63679.964800000002</v>
          </cell>
          <cell r="AM76"/>
          <cell r="AN76">
            <v>71040.195300000007</v>
          </cell>
          <cell r="AO76">
            <v>63670.4375</v>
          </cell>
          <cell r="AP76"/>
          <cell r="AQ76">
            <v>71016.679600000003</v>
          </cell>
          <cell r="AR76"/>
          <cell r="AS76"/>
          <cell r="AT76">
            <v>71072.664000000004</v>
          </cell>
          <cell r="AU76"/>
          <cell r="AV76"/>
          <cell r="AW76">
            <v>71511.960900000005</v>
          </cell>
          <cell r="AZ76">
            <v>71455.359299999996</v>
          </cell>
          <cell r="BA76">
            <v>63386.683499999999</v>
          </cell>
          <cell r="BB76"/>
          <cell r="BC76">
            <v>71015.570300000007</v>
          </cell>
          <cell r="BD76">
            <v>63302.245999999999</v>
          </cell>
          <cell r="BE76"/>
          <cell r="BF76">
            <v>70731.476500000004</v>
          </cell>
          <cell r="BG76"/>
          <cell r="BH76"/>
          <cell r="BI76">
            <v>69530.421799999996</v>
          </cell>
          <cell r="BJ76"/>
          <cell r="BK76"/>
          <cell r="BL76">
            <v>71372.023400000005</v>
          </cell>
          <cell r="BM76"/>
          <cell r="BN76"/>
          <cell r="BO76">
            <v>71044.625</v>
          </cell>
          <cell r="BP76"/>
          <cell r="BQ76"/>
          <cell r="BR76">
            <v>69869.320300000007</v>
          </cell>
          <cell r="BS76"/>
          <cell r="BT76"/>
          <cell r="BU76">
            <v>71166.398400000005</v>
          </cell>
          <cell r="BV76">
            <v>63393.5625</v>
          </cell>
          <cell r="BW76"/>
          <cell r="BX76">
            <v>71007.820300000007</v>
          </cell>
          <cell r="BY76"/>
          <cell r="BZ76"/>
          <cell r="CA76"/>
          <cell r="CB76">
            <v>63426.898399999998</v>
          </cell>
          <cell r="CC76"/>
          <cell r="CD76">
            <v>71031.984299999996</v>
          </cell>
          <cell r="CE76">
            <v>63016.663999999997</v>
          </cell>
          <cell r="CG76">
            <v>70985.718699999998</v>
          </cell>
          <cell r="CH76">
            <v>62928.449200000003</v>
          </cell>
          <cell r="CJ76">
            <v>70690.640599999999</v>
          </cell>
          <cell r="CM76">
            <v>69487.226500000004</v>
          </cell>
          <cell r="CN76">
            <v>63318.261700000003</v>
          </cell>
          <cell r="CP76"/>
          <cell r="CQ76">
            <v>63292.492100000003</v>
          </cell>
          <cell r="CS76"/>
          <cell r="CV76">
            <v>69474.898400000005</v>
          </cell>
          <cell r="CY76">
            <v>69164.703099999999</v>
          </cell>
          <cell r="DB76"/>
          <cell r="DE76"/>
          <cell r="DH76"/>
          <cell r="DK76"/>
        </row>
        <row r="77">
          <cell r="D77">
            <v>206339.71799999999</v>
          </cell>
          <cell r="E77"/>
          <cell r="F77"/>
          <cell r="G77">
            <v>275135.78100000002</v>
          </cell>
          <cell r="H77"/>
          <cell r="I77"/>
          <cell r="J77">
            <v>272947.34299999999</v>
          </cell>
          <cell r="K77"/>
          <cell r="L77"/>
          <cell r="M77">
            <v>272859.25</v>
          </cell>
          <cell r="N77"/>
          <cell r="O77"/>
          <cell r="P77">
            <v>272581.59299999999</v>
          </cell>
          <cell r="Q77"/>
          <cell r="R77"/>
          <cell r="S77">
            <v>273040.31199999998</v>
          </cell>
          <cell r="T77"/>
          <cell r="U77"/>
          <cell r="V77">
            <v>272753.34299999999</v>
          </cell>
          <cell r="W77">
            <v>244021.046</v>
          </cell>
          <cell r="X77"/>
          <cell r="Y77">
            <v>273319.78100000002</v>
          </cell>
          <cell r="Z77"/>
          <cell r="AA77"/>
          <cell r="AB77">
            <v>273071.75</v>
          </cell>
          <cell r="AC77"/>
          <cell r="AD77"/>
          <cell r="AE77">
            <v>273203.28100000002</v>
          </cell>
          <cell r="AF77">
            <v>244168.76500000001</v>
          </cell>
          <cell r="AG77"/>
          <cell r="AH77">
            <v>273213.90600000002</v>
          </cell>
          <cell r="AI77">
            <v>244158.06200000001</v>
          </cell>
          <cell r="AJ77"/>
          <cell r="AK77">
            <v>273183.68699999998</v>
          </cell>
          <cell r="AL77">
            <v>244728.32800000001</v>
          </cell>
          <cell r="AM77"/>
          <cell r="AN77">
            <v>272930.96799999999</v>
          </cell>
          <cell r="AO77">
            <v>244731.43700000001</v>
          </cell>
          <cell r="AP77"/>
          <cell r="AQ77">
            <v>272893.03100000002</v>
          </cell>
          <cell r="AR77"/>
          <cell r="AS77"/>
          <cell r="AT77">
            <v>273185.31199999998</v>
          </cell>
          <cell r="AU77"/>
          <cell r="AV77"/>
          <cell r="AW77">
            <v>273832.125</v>
          </cell>
          <cell r="AZ77">
            <v>273587.03100000002</v>
          </cell>
          <cell r="BA77">
            <v>244057.171</v>
          </cell>
          <cell r="BB77"/>
          <cell r="BC77">
            <v>273086.21799999999</v>
          </cell>
          <cell r="BD77">
            <v>243951.81200000001</v>
          </cell>
          <cell r="BE77"/>
          <cell r="BF77">
            <v>272521.53100000002</v>
          </cell>
          <cell r="BG77"/>
          <cell r="BH77"/>
          <cell r="BI77">
            <v>268902.34299999999</v>
          </cell>
          <cell r="BJ77"/>
          <cell r="BK77"/>
          <cell r="BL77">
            <v>273537.34299999999</v>
          </cell>
          <cell r="BM77"/>
          <cell r="BN77"/>
          <cell r="BO77">
            <v>272962.40600000002</v>
          </cell>
          <cell r="BP77"/>
          <cell r="BQ77"/>
          <cell r="BR77">
            <v>269398.46799999999</v>
          </cell>
          <cell r="BS77"/>
          <cell r="BT77"/>
          <cell r="BU77">
            <v>273250.81199999998</v>
          </cell>
          <cell r="BV77">
            <v>244062.56200000001</v>
          </cell>
          <cell r="BW77"/>
          <cell r="BX77">
            <v>273043.31199999998</v>
          </cell>
          <cell r="BY77"/>
          <cell r="BZ77"/>
          <cell r="CA77"/>
          <cell r="CB77">
            <v>244095.53099999999</v>
          </cell>
          <cell r="CC77"/>
          <cell r="CD77">
            <v>273098.96799999999</v>
          </cell>
          <cell r="CE77">
            <v>243604.09299999999</v>
          </cell>
          <cell r="CG77">
            <v>272997.71799999999</v>
          </cell>
          <cell r="CH77">
            <v>243488.39</v>
          </cell>
          <cell r="CJ77">
            <v>272406.03100000002</v>
          </cell>
          <cell r="CM77">
            <v>268791.75</v>
          </cell>
          <cell r="CN77">
            <v>243931.625</v>
          </cell>
          <cell r="CP77"/>
          <cell r="CQ77">
            <v>243874.09299999999</v>
          </cell>
          <cell r="CS77"/>
          <cell r="CV77">
            <v>268741.34299999999</v>
          </cell>
          <cell r="CY77">
            <v>268257.06199999998</v>
          </cell>
          <cell r="DB77"/>
          <cell r="DE77"/>
          <cell r="DH77"/>
          <cell r="DK77"/>
        </row>
        <row r="78">
          <cell r="D78">
            <v>73827.601500000004</v>
          </cell>
          <cell r="E78"/>
          <cell r="F78"/>
          <cell r="G78">
            <v>82934.257800000007</v>
          </cell>
          <cell r="H78"/>
          <cell r="I78"/>
          <cell r="J78">
            <v>81533.156199999998</v>
          </cell>
          <cell r="K78"/>
          <cell r="L78"/>
          <cell r="M78">
            <v>81766.359299999996</v>
          </cell>
          <cell r="N78"/>
          <cell r="O78"/>
          <cell r="P78">
            <v>81438.195300000007</v>
          </cell>
          <cell r="Q78"/>
          <cell r="R78"/>
          <cell r="S78">
            <v>82208.406199999998</v>
          </cell>
          <cell r="T78"/>
          <cell r="U78"/>
          <cell r="V78">
            <v>81920.515599999999</v>
          </cell>
          <cell r="W78">
            <v>75812.929600000003</v>
          </cell>
          <cell r="X78"/>
          <cell r="Y78">
            <v>82107.453099999999</v>
          </cell>
          <cell r="Z78"/>
          <cell r="AA78"/>
          <cell r="AB78">
            <v>81724.578099999999</v>
          </cell>
          <cell r="AC78"/>
          <cell r="AD78"/>
          <cell r="AE78">
            <v>81847.085900000005</v>
          </cell>
          <cell r="AF78">
            <v>75924.828099999999</v>
          </cell>
          <cell r="AG78"/>
          <cell r="AH78">
            <v>81806.859299999996</v>
          </cell>
          <cell r="AI78">
            <v>75893.601500000004</v>
          </cell>
          <cell r="AJ78"/>
          <cell r="AK78">
            <v>81753.0625</v>
          </cell>
          <cell r="AL78">
            <v>75994.046799999996</v>
          </cell>
          <cell r="AM78"/>
          <cell r="AN78">
            <v>81327.515599999999</v>
          </cell>
          <cell r="AO78">
            <v>75967.281199999998</v>
          </cell>
          <cell r="AP78"/>
          <cell r="AQ78">
            <v>81274.164000000004</v>
          </cell>
          <cell r="AR78"/>
          <cell r="AS78"/>
          <cell r="AT78">
            <v>81815.054600000003</v>
          </cell>
          <cell r="AU78"/>
          <cell r="AV78"/>
          <cell r="AW78">
            <v>82341.429600000003</v>
          </cell>
          <cell r="AZ78">
            <v>81888.554600000003</v>
          </cell>
          <cell r="BA78">
            <v>75794.671799999996</v>
          </cell>
          <cell r="BB78"/>
          <cell r="BC78">
            <v>81671.601500000004</v>
          </cell>
          <cell r="BD78">
            <v>75753.476500000004</v>
          </cell>
          <cell r="BE78"/>
          <cell r="BF78">
            <v>81366.765599999999</v>
          </cell>
          <cell r="BG78"/>
          <cell r="BH78"/>
          <cell r="BI78">
            <v>81457.726500000004</v>
          </cell>
          <cell r="BJ78"/>
          <cell r="BK78"/>
          <cell r="BL78">
            <v>82058.867100000003</v>
          </cell>
          <cell r="BM78"/>
          <cell r="BN78"/>
          <cell r="BO78">
            <v>81608.195300000007</v>
          </cell>
          <cell r="BP78"/>
          <cell r="BQ78"/>
          <cell r="BR78">
            <v>81749.320300000007</v>
          </cell>
          <cell r="BS78"/>
          <cell r="BT78"/>
          <cell r="BU78">
            <v>81691.617100000003</v>
          </cell>
          <cell r="BV78">
            <v>75812.695300000007</v>
          </cell>
          <cell r="BW78"/>
          <cell r="BX78">
            <v>81674.257800000007</v>
          </cell>
          <cell r="BY78"/>
          <cell r="BZ78"/>
          <cell r="CA78"/>
          <cell r="CB78">
            <v>75866.929600000003</v>
          </cell>
          <cell r="CC78"/>
          <cell r="CD78">
            <v>81710.0625</v>
          </cell>
          <cell r="CE78">
            <v>75369.8125</v>
          </cell>
          <cell r="CG78">
            <v>81541.054600000003</v>
          </cell>
          <cell r="CH78">
            <v>75323.367100000003</v>
          </cell>
          <cell r="CJ78">
            <v>81178.085900000005</v>
          </cell>
          <cell r="CM78">
            <v>81307.5</v>
          </cell>
          <cell r="CN78">
            <v>75745.210900000005</v>
          </cell>
          <cell r="CP78"/>
          <cell r="CQ78">
            <v>75717.25</v>
          </cell>
          <cell r="CS78"/>
          <cell r="CV78">
            <v>81277.6875</v>
          </cell>
          <cell r="CY78">
            <v>80725.921799999996</v>
          </cell>
          <cell r="DB78"/>
          <cell r="DE78"/>
          <cell r="DH78"/>
          <cell r="DK78"/>
        </row>
        <row r="79">
          <cell r="D79">
            <v>124749.34299999999</v>
          </cell>
          <cell r="E79"/>
          <cell r="F79"/>
          <cell r="G79">
            <v>157647.171</v>
          </cell>
          <cell r="H79"/>
          <cell r="I79"/>
          <cell r="J79">
            <v>156678.20300000001</v>
          </cell>
          <cell r="K79"/>
          <cell r="L79"/>
          <cell r="M79">
            <v>156896.07800000001</v>
          </cell>
          <cell r="N79"/>
          <cell r="O79"/>
          <cell r="P79">
            <v>156406.32800000001</v>
          </cell>
          <cell r="Q79"/>
          <cell r="R79"/>
          <cell r="S79">
            <v>157231.01500000001</v>
          </cell>
          <cell r="T79"/>
          <cell r="U79"/>
          <cell r="V79">
            <v>156794.34299999999</v>
          </cell>
          <cell r="W79">
            <v>141765.93700000001</v>
          </cell>
          <cell r="X79"/>
          <cell r="Y79">
            <v>156967.671</v>
          </cell>
          <cell r="Z79"/>
          <cell r="AA79"/>
          <cell r="AB79">
            <v>156636.984</v>
          </cell>
          <cell r="AC79"/>
          <cell r="AD79"/>
          <cell r="AE79">
            <v>156778.59299999999</v>
          </cell>
          <cell r="AF79">
            <v>141881.09299999999</v>
          </cell>
          <cell r="AG79"/>
          <cell r="AH79">
            <v>156773.15599999999</v>
          </cell>
          <cell r="AI79">
            <v>141854.45300000001</v>
          </cell>
          <cell r="AJ79"/>
          <cell r="AK79">
            <v>156725.90599999999</v>
          </cell>
          <cell r="AL79">
            <v>142048.46799999999</v>
          </cell>
          <cell r="AM79"/>
          <cell r="AN79">
            <v>156164.81200000001</v>
          </cell>
          <cell r="AO79">
            <v>142026.93700000001</v>
          </cell>
          <cell r="AP79"/>
          <cell r="AQ79">
            <v>156117.76500000001</v>
          </cell>
          <cell r="AR79"/>
          <cell r="AS79"/>
          <cell r="AT79">
            <v>156739.53099999999</v>
          </cell>
          <cell r="AU79"/>
          <cell r="AV79"/>
          <cell r="AW79">
            <v>157307.234</v>
          </cell>
          <cell r="AZ79">
            <v>156715.46799999999</v>
          </cell>
          <cell r="BA79">
            <v>141765.046</v>
          </cell>
          <cell r="BB79"/>
          <cell r="BC79">
            <v>156650.15599999999</v>
          </cell>
          <cell r="BD79">
            <v>141645.31200000001</v>
          </cell>
          <cell r="BE79"/>
          <cell r="BF79">
            <v>156140.40599999999</v>
          </cell>
          <cell r="BG79"/>
          <cell r="BH79"/>
          <cell r="BI79">
            <v>154610.93700000001</v>
          </cell>
          <cell r="BJ79"/>
          <cell r="BK79"/>
          <cell r="BL79">
            <v>157039.96799999999</v>
          </cell>
          <cell r="BM79"/>
          <cell r="BN79"/>
          <cell r="BO79">
            <v>156368.625</v>
          </cell>
          <cell r="BP79"/>
          <cell r="BQ79"/>
          <cell r="BR79">
            <v>154864.76500000001</v>
          </cell>
          <cell r="BS79"/>
          <cell r="BT79"/>
          <cell r="BU79">
            <v>156696.984</v>
          </cell>
          <cell r="BV79">
            <v>141780.95300000001</v>
          </cell>
          <cell r="BW79"/>
          <cell r="BX79">
            <v>156645.671</v>
          </cell>
          <cell r="BY79"/>
          <cell r="BZ79"/>
          <cell r="CA79"/>
          <cell r="CB79">
            <v>141825.20300000001</v>
          </cell>
          <cell r="CC79"/>
          <cell r="CD79">
            <v>156679.921</v>
          </cell>
          <cell r="CE79">
            <v>141279.26500000001</v>
          </cell>
          <cell r="CG79">
            <v>156554.421</v>
          </cell>
          <cell r="CH79">
            <v>141148.28099999999</v>
          </cell>
          <cell r="CJ79">
            <v>156017.984</v>
          </cell>
          <cell r="CM79">
            <v>154491.90599999999</v>
          </cell>
          <cell r="CN79">
            <v>141626.78099999999</v>
          </cell>
          <cell r="CP79"/>
          <cell r="CQ79">
            <v>141600.859</v>
          </cell>
          <cell r="CS79"/>
          <cell r="CV79">
            <v>154471.68700000001</v>
          </cell>
          <cell r="CY79">
            <v>153661.859</v>
          </cell>
          <cell r="DB79"/>
          <cell r="DE79"/>
          <cell r="DH79"/>
          <cell r="DK79"/>
        </row>
        <row r="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G80"/>
          <cell r="CJ80"/>
          <cell r="CM80"/>
          <cell r="CP80"/>
          <cell r="CS80"/>
          <cell r="CV80"/>
          <cell r="CY80"/>
          <cell r="DB80"/>
          <cell r="DE80"/>
          <cell r="DH80"/>
          <cell r="DK80"/>
        </row>
        <row r="81">
          <cell r="D81">
            <v>242185.93700000001</v>
          </cell>
          <cell r="E81"/>
          <cell r="F81"/>
          <cell r="G81">
            <v>287742.25</v>
          </cell>
          <cell r="H81"/>
          <cell r="I81"/>
          <cell r="J81">
            <v>287137.34299999999</v>
          </cell>
          <cell r="K81"/>
          <cell r="L81"/>
          <cell r="M81">
            <v>289152.03100000002</v>
          </cell>
          <cell r="N81"/>
          <cell r="O81"/>
          <cell r="P81">
            <v>287030.21799999999</v>
          </cell>
          <cell r="Q81"/>
          <cell r="R81"/>
          <cell r="S81">
            <v>291310.625</v>
          </cell>
          <cell r="T81"/>
          <cell r="U81"/>
          <cell r="V81">
            <v>289499.25</v>
          </cell>
          <cell r="W81">
            <v>258904.046</v>
          </cell>
          <cell r="X81"/>
          <cell r="Y81">
            <v>290826.28100000002</v>
          </cell>
          <cell r="Z81"/>
          <cell r="AA81"/>
          <cell r="AB81">
            <v>288667.84299999999</v>
          </cell>
          <cell r="AC81"/>
          <cell r="AD81"/>
          <cell r="AE81">
            <v>289222</v>
          </cell>
          <cell r="AF81">
            <v>259204.43700000001</v>
          </cell>
          <cell r="AG81"/>
          <cell r="AH81">
            <v>289222.25</v>
          </cell>
          <cell r="AI81">
            <v>259037.39</v>
          </cell>
          <cell r="AJ81"/>
          <cell r="AK81">
            <v>288926.18699999998</v>
          </cell>
          <cell r="AL81">
            <v>259589.89</v>
          </cell>
          <cell r="AM81"/>
          <cell r="AN81">
            <v>287212.84299999999</v>
          </cell>
          <cell r="AO81">
            <v>259426.78099999999</v>
          </cell>
          <cell r="AP81"/>
          <cell r="AQ81">
            <v>286912.15600000002</v>
          </cell>
          <cell r="AR81"/>
          <cell r="AS81"/>
          <cell r="AT81">
            <v>288952.78100000002</v>
          </cell>
          <cell r="AU81"/>
          <cell r="AV81"/>
          <cell r="AW81">
            <v>290459.46799999999</v>
          </cell>
          <cell r="AZ81">
            <v>288480.93699999998</v>
          </cell>
          <cell r="BA81">
            <v>258739.109</v>
          </cell>
          <cell r="BB81"/>
          <cell r="BC81">
            <v>288714.81199999998</v>
          </cell>
          <cell r="BD81">
            <v>258328.82800000001</v>
          </cell>
          <cell r="BE81"/>
          <cell r="BF81">
            <v>287664.09299999999</v>
          </cell>
          <cell r="BG81"/>
          <cell r="BH81"/>
          <cell r="BI81">
            <v>293394.43699999998</v>
          </cell>
          <cell r="BJ81"/>
          <cell r="BK81"/>
          <cell r="BL81">
            <v>289199.34299999999</v>
          </cell>
          <cell r="BM81"/>
          <cell r="BN81"/>
          <cell r="BO81">
            <v>287127.625</v>
          </cell>
          <cell r="BP81"/>
          <cell r="BQ81"/>
          <cell r="BR81">
            <v>293019.21799999999</v>
          </cell>
          <cell r="BS81"/>
          <cell r="BT81"/>
          <cell r="BU81">
            <v>287906.03100000002</v>
          </cell>
          <cell r="BV81">
            <v>258821.5</v>
          </cell>
          <cell r="BW81"/>
          <cell r="BX81">
            <v>288776.28100000002</v>
          </cell>
          <cell r="BY81"/>
          <cell r="BZ81"/>
          <cell r="CA81"/>
          <cell r="CB81">
            <v>258965.34299999999</v>
          </cell>
          <cell r="CC81"/>
          <cell r="CD81">
            <v>288723.21799999999</v>
          </cell>
          <cell r="CE81">
            <v>256637.76500000001</v>
          </cell>
          <cell r="CG81">
            <v>288246.40600000002</v>
          </cell>
          <cell r="CH81">
            <v>256194.96799999999</v>
          </cell>
          <cell r="CJ81">
            <v>287106.43699999998</v>
          </cell>
          <cell r="CM81">
            <v>292856.15600000002</v>
          </cell>
          <cell r="CN81">
            <v>258153.43700000001</v>
          </cell>
          <cell r="CP81"/>
          <cell r="CQ81">
            <v>258224.14</v>
          </cell>
          <cell r="CS81"/>
          <cell r="CV81">
            <v>292867.125</v>
          </cell>
          <cell r="CY81">
            <v>288588</v>
          </cell>
          <cell r="DB81"/>
          <cell r="DE81"/>
          <cell r="DH81"/>
          <cell r="DK81"/>
        </row>
        <row r="82">
          <cell r="D82">
            <v>22978.1054</v>
          </cell>
          <cell r="E82"/>
          <cell r="F82"/>
          <cell r="G82">
            <v>28020.9218</v>
          </cell>
          <cell r="H82"/>
          <cell r="I82"/>
          <cell r="J82">
            <v>27910.4257</v>
          </cell>
          <cell r="K82"/>
          <cell r="L82"/>
          <cell r="M82">
            <v>28083.630799999999</v>
          </cell>
          <cell r="N82"/>
          <cell r="O82"/>
          <cell r="P82">
            <v>27948.814399999999</v>
          </cell>
          <cell r="Q82"/>
          <cell r="R82"/>
          <cell r="S82">
            <v>28229.273399999998</v>
          </cell>
          <cell r="T82"/>
          <cell r="U82"/>
          <cell r="V82">
            <v>28114.1855</v>
          </cell>
          <cell r="W82">
            <v>26029.837800000001</v>
          </cell>
          <cell r="X82"/>
          <cell r="Y82">
            <v>27876.324199999999</v>
          </cell>
          <cell r="Z82"/>
          <cell r="AA82"/>
          <cell r="AB82">
            <v>27846.218700000001</v>
          </cell>
          <cell r="AC82"/>
          <cell r="AD82"/>
          <cell r="AE82">
            <v>27881.117099999999</v>
          </cell>
          <cell r="AF82">
            <v>26081.445299999999</v>
          </cell>
          <cell r="AG82"/>
          <cell r="AH82">
            <v>27901.513599999998</v>
          </cell>
          <cell r="AI82">
            <v>26083.58</v>
          </cell>
          <cell r="AJ82"/>
          <cell r="AK82">
            <v>27889.6855</v>
          </cell>
          <cell r="AL82">
            <v>26144.757799999999</v>
          </cell>
          <cell r="AM82"/>
          <cell r="AN82">
            <v>27886.9277</v>
          </cell>
          <cell r="AO82">
            <v>26143.919900000001</v>
          </cell>
          <cell r="AP82"/>
          <cell r="AQ82">
            <v>27884.533200000002</v>
          </cell>
          <cell r="AR82"/>
          <cell r="AS82"/>
          <cell r="AT82">
            <v>27888.1875</v>
          </cell>
          <cell r="AU82"/>
          <cell r="AV82"/>
          <cell r="AW82">
            <v>28004.482400000001</v>
          </cell>
          <cell r="AZ82">
            <v>28011.261699999999</v>
          </cell>
          <cell r="BA82">
            <v>26020.6855</v>
          </cell>
          <cell r="BB82"/>
          <cell r="BC82">
            <v>27839.574199999999</v>
          </cell>
          <cell r="BD82">
            <v>25989.517500000002</v>
          </cell>
          <cell r="BE82"/>
          <cell r="BF82">
            <v>27842.939399999999</v>
          </cell>
          <cell r="BG82"/>
          <cell r="BH82"/>
          <cell r="BI82">
            <v>28151.712800000001</v>
          </cell>
          <cell r="BJ82"/>
          <cell r="BK82"/>
          <cell r="BL82">
            <v>27862.884699999999</v>
          </cell>
          <cell r="BM82"/>
          <cell r="BN82"/>
          <cell r="BO82">
            <v>27769.968700000001</v>
          </cell>
          <cell r="BP82"/>
          <cell r="BQ82"/>
          <cell r="BR82">
            <v>28108.205000000002</v>
          </cell>
          <cell r="BS82"/>
          <cell r="BT82"/>
          <cell r="BU82">
            <v>27738.406200000001</v>
          </cell>
          <cell r="BV82">
            <v>26020.564399999999</v>
          </cell>
          <cell r="BW82"/>
          <cell r="BX82">
            <v>27841.8691</v>
          </cell>
          <cell r="BY82"/>
          <cell r="BZ82"/>
          <cell r="CA82"/>
          <cell r="CB82">
            <v>26034.867099999999</v>
          </cell>
          <cell r="CC82"/>
          <cell r="CD82">
            <v>27849.857400000001</v>
          </cell>
          <cell r="CE82">
            <v>25883.339800000002</v>
          </cell>
          <cell r="CG82">
            <v>27809.021400000001</v>
          </cell>
          <cell r="CH82">
            <v>25851.335899999998</v>
          </cell>
          <cell r="CJ82">
            <v>27797.929599999999</v>
          </cell>
          <cell r="CM82">
            <v>28110.886699999999</v>
          </cell>
          <cell r="CN82">
            <v>25977.912100000001</v>
          </cell>
          <cell r="CP82"/>
          <cell r="CQ82">
            <v>25980.8066</v>
          </cell>
          <cell r="CS82"/>
          <cell r="CV82">
            <v>28106.630799999999</v>
          </cell>
          <cell r="CY82">
            <v>27862.9316</v>
          </cell>
          <cell r="DB82"/>
          <cell r="DE82"/>
          <cell r="DH82"/>
          <cell r="DK82"/>
        </row>
        <row r="83">
          <cell r="D83">
            <v>75743.304600000003</v>
          </cell>
          <cell r="E83"/>
          <cell r="F83"/>
          <cell r="G83">
            <v>104641.84299999999</v>
          </cell>
          <cell r="H83"/>
          <cell r="I83"/>
          <cell r="J83">
            <v>105006.31200000001</v>
          </cell>
          <cell r="K83"/>
          <cell r="L83"/>
          <cell r="M83">
            <v>105384.039</v>
          </cell>
          <cell r="N83"/>
          <cell r="O83"/>
          <cell r="P83">
            <v>104780.156</v>
          </cell>
          <cell r="Q83"/>
          <cell r="R83"/>
          <cell r="S83">
            <v>105746.859</v>
          </cell>
          <cell r="T83"/>
          <cell r="U83"/>
          <cell r="V83">
            <v>105212.95299999999</v>
          </cell>
          <cell r="W83">
            <v>91068.179600000003</v>
          </cell>
          <cell r="X83"/>
          <cell r="Y83">
            <v>105200.429</v>
          </cell>
          <cell r="Z83"/>
          <cell r="AA83"/>
          <cell r="AB83">
            <v>104663.539</v>
          </cell>
          <cell r="AC83"/>
          <cell r="AD83"/>
          <cell r="AE83">
            <v>104832.539</v>
          </cell>
          <cell r="AF83">
            <v>91173.164000000004</v>
          </cell>
          <cell r="AG83"/>
          <cell r="AH83">
            <v>104816.08500000001</v>
          </cell>
          <cell r="AI83">
            <v>91146.148400000005</v>
          </cell>
          <cell r="AJ83"/>
          <cell r="AK83">
            <v>104763.5</v>
          </cell>
          <cell r="AL83">
            <v>91516.328099999999</v>
          </cell>
          <cell r="AM83"/>
          <cell r="AN83">
            <v>104508.726</v>
          </cell>
          <cell r="AO83">
            <v>91487.507800000007</v>
          </cell>
          <cell r="AP83"/>
          <cell r="AQ83">
            <v>104457.664</v>
          </cell>
          <cell r="AR83"/>
          <cell r="AS83"/>
          <cell r="AT83">
            <v>104763.70299999999</v>
          </cell>
          <cell r="AU83"/>
          <cell r="AV83"/>
          <cell r="AW83">
            <v>105552.414</v>
          </cell>
          <cell r="AZ83">
            <v>105243.617</v>
          </cell>
          <cell r="BA83">
            <v>91060.203099999999</v>
          </cell>
          <cell r="BB83"/>
          <cell r="BC83">
            <v>104693.57</v>
          </cell>
          <cell r="BD83">
            <v>90873.976500000004</v>
          </cell>
          <cell r="BE83"/>
          <cell r="BF83">
            <v>104200.929</v>
          </cell>
          <cell r="BG83"/>
          <cell r="BH83"/>
          <cell r="BI83">
            <v>104581.546</v>
          </cell>
          <cell r="BJ83"/>
          <cell r="BK83"/>
          <cell r="BL83">
            <v>105318.617</v>
          </cell>
          <cell r="BM83"/>
          <cell r="BN83"/>
          <cell r="BO83">
            <v>104433.33500000001</v>
          </cell>
          <cell r="BP83"/>
          <cell r="BQ83"/>
          <cell r="BR83">
            <v>104809.70299999999</v>
          </cell>
          <cell r="BS83"/>
          <cell r="BT83"/>
          <cell r="BU83">
            <v>104832.796</v>
          </cell>
          <cell r="BV83">
            <v>91072.117100000003</v>
          </cell>
          <cell r="BW83"/>
          <cell r="BX83">
            <v>104694.921</v>
          </cell>
          <cell r="BY83"/>
          <cell r="BZ83"/>
          <cell r="CA83"/>
          <cell r="CB83">
            <v>91112.335900000005</v>
          </cell>
          <cell r="CC83"/>
          <cell r="CD83">
            <v>104699.32</v>
          </cell>
          <cell r="CE83">
            <v>90359.070300000007</v>
          </cell>
          <cell r="CG83">
            <v>104637.71799999999</v>
          </cell>
          <cell r="CH83">
            <v>90172.281199999998</v>
          </cell>
          <cell r="CJ83">
            <v>104126.39</v>
          </cell>
          <cell r="CM83">
            <v>104504.851</v>
          </cell>
          <cell r="CN83">
            <v>90860.156199999998</v>
          </cell>
          <cell r="CP83"/>
          <cell r="CQ83">
            <v>90860.468699999998</v>
          </cell>
          <cell r="CS83"/>
          <cell r="CV83">
            <v>104516.20299999999</v>
          </cell>
          <cell r="CY83">
            <v>103689.148</v>
          </cell>
          <cell r="DB83"/>
          <cell r="DE83"/>
          <cell r="DH83"/>
          <cell r="DK83"/>
        </row>
        <row r="84">
          <cell r="D84">
            <v>416537.53100000002</v>
          </cell>
          <cell r="E84"/>
          <cell r="F84"/>
          <cell r="G84">
            <v>567070.25</v>
          </cell>
          <cell r="H84"/>
          <cell r="I84"/>
          <cell r="J84">
            <v>567991.25</v>
          </cell>
          <cell r="K84"/>
          <cell r="L84"/>
          <cell r="M84">
            <v>569254.125</v>
          </cell>
          <cell r="N84"/>
          <cell r="O84"/>
          <cell r="P84">
            <v>566902.31200000003</v>
          </cell>
          <cell r="Q84"/>
          <cell r="R84"/>
          <cell r="S84">
            <v>570417.81200000003</v>
          </cell>
          <cell r="T84"/>
          <cell r="U84"/>
          <cell r="V84">
            <v>568251.06200000003</v>
          </cell>
          <cell r="W84">
            <v>498394.28100000002</v>
          </cell>
          <cell r="X84"/>
          <cell r="Y84">
            <v>570399.75</v>
          </cell>
          <cell r="Z84"/>
          <cell r="AA84"/>
          <cell r="AB84">
            <v>568658</v>
          </cell>
          <cell r="AC84"/>
          <cell r="AD84"/>
          <cell r="AE84">
            <v>569089.93700000003</v>
          </cell>
          <cell r="AF84">
            <v>498631.875</v>
          </cell>
          <cell r="AG84"/>
          <cell r="AH84">
            <v>569123.375</v>
          </cell>
          <cell r="AI84">
            <v>498537.84299999999</v>
          </cell>
          <cell r="AJ84"/>
          <cell r="AK84">
            <v>568916.56200000003</v>
          </cell>
          <cell r="AL84">
            <v>499231.59299999999</v>
          </cell>
          <cell r="AM84"/>
          <cell r="AN84">
            <v>568016.25</v>
          </cell>
          <cell r="AO84">
            <v>499146.46799999999</v>
          </cell>
          <cell r="AP84"/>
          <cell r="AQ84">
            <v>567807.68700000003</v>
          </cell>
          <cell r="AR84"/>
          <cell r="AS84"/>
          <cell r="AT84">
            <v>568902.125</v>
          </cell>
          <cell r="AU84"/>
          <cell r="AV84"/>
          <cell r="AW84">
            <v>569699.68700000003</v>
          </cell>
          <cell r="AZ84">
            <v>568663.93700000003</v>
          </cell>
          <cell r="BA84">
            <v>498336.15600000002</v>
          </cell>
          <cell r="BB84"/>
          <cell r="BC84">
            <v>568773.56200000003</v>
          </cell>
          <cell r="BD84">
            <v>498112.40600000002</v>
          </cell>
          <cell r="BE84"/>
          <cell r="BF84">
            <v>568841.31200000003</v>
          </cell>
          <cell r="BG84"/>
          <cell r="BH84"/>
          <cell r="BI84">
            <v>572674.68700000003</v>
          </cell>
          <cell r="BJ84"/>
          <cell r="BK84"/>
          <cell r="BL84">
            <v>568750.875</v>
          </cell>
          <cell r="BM84"/>
          <cell r="BN84"/>
          <cell r="BO84">
            <v>567980.81200000003</v>
          </cell>
          <cell r="BP84"/>
          <cell r="BQ84"/>
          <cell r="BR84">
            <v>571956.06200000003</v>
          </cell>
          <cell r="BS84"/>
          <cell r="BT84"/>
          <cell r="BU84">
            <v>568343.18700000003</v>
          </cell>
          <cell r="BV84">
            <v>498379.25</v>
          </cell>
          <cell r="BW84"/>
          <cell r="BX84">
            <v>568751.68700000003</v>
          </cell>
          <cell r="BY84"/>
          <cell r="BZ84"/>
          <cell r="CA84"/>
          <cell r="CB84">
            <v>498437.40600000002</v>
          </cell>
          <cell r="CC84"/>
          <cell r="CD84">
            <v>568697.81200000003</v>
          </cell>
          <cell r="CE84">
            <v>496481.90600000002</v>
          </cell>
          <cell r="CG84">
            <v>568462.125</v>
          </cell>
          <cell r="CH84">
            <v>496222</v>
          </cell>
          <cell r="CJ84">
            <v>568453.625</v>
          </cell>
          <cell r="CM84">
            <v>572317.5</v>
          </cell>
          <cell r="CN84">
            <v>497904.28100000002</v>
          </cell>
          <cell r="CP84"/>
          <cell r="CQ84">
            <v>497996.43699999998</v>
          </cell>
          <cell r="CS84"/>
          <cell r="CV84">
            <v>572432.875</v>
          </cell>
          <cell r="CY84">
            <v>568517.18700000003</v>
          </cell>
          <cell r="DB84"/>
          <cell r="DE84"/>
          <cell r="DH84"/>
          <cell r="DK84"/>
        </row>
        <row r="85">
          <cell r="D85">
            <v>28025.320299999999</v>
          </cell>
          <cell r="E85"/>
          <cell r="F85"/>
          <cell r="G85">
            <v>32571.343700000001</v>
          </cell>
          <cell r="H85"/>
          <cell r="I85"/>
          <cell r="J85">
            <v>32283.962800000001</v>
          </cell>
          <cell r="K85"/>
          <cell r="L85"/>
          <cell r="M85">
            <v>32462.654200000001</v>
          </cell>
          <cell r="N85"/>
          <cell r="O85"/>
          <cell r="P85">
            <v>32288.831999999999</v>
          </cell>
          <cell r="Q85"/>
          <cell r="R85"/>
          <cell r="S85">
            <v>32662.620999999999</v>
          </cell>
          <cell r="T85"/>
          <cell r="U85"/>
          <cell r="V85">
            <v>32517.388599999998</v>
          </cell>
          <cell r="W85">
            <v>29388.1777</v>
          </cell>
          <cell r="X85"/>
          <cell r="Y85">
            <v>32568.189399999999</v>
          </cell>
          <cell r="Z85"/>
          <cell r="AA85"/>
          <cell r="AB85">
            <v>32382.781200000001</v>
          </cell>
          <cell r="AC85"/>
          <cell r="AD85"/>
          <cell r="AE85">
            <v>32429.199199999999</v>
          </cell>
          <cell r="AF85">
            <v>29416.261699999999</v>
          </cell>
          <cell r="AG85"/>
          <cell r="AH85">
            <v>32412.33</v>
          </cell>
          <cell r="AI85">
            <v>29401.248</v>
          </cell>
          <cell r="AJ85"/>
          <cell r="AK85">
            <v>32383.558499999999</v>
          </cell>
          <cell r="AL85">
            <v>29468.2343</v>
          </cell>
          <cell r="AM85"/>
          <cell r="AN85">
            <v>32138.3125</v>
          </cell>
          <cell r="AO85">
            <v>29454.0488</v>
          </cell>
          <cell r="AP85"/>
          <cell r="AQ85">
            <v>32111.623</v>
          </cell>
          <cell r="AR85"/>
          <cell r="AS85"/>
          <cell r="AT85">
            <v>32408.257799999999</v>
          </cell>
          <cell r="AU85"/>
          <cell r="AV85"/>
          <cell r="AW85">
            <v>32586.7382</v>
          </cell>
          <cell r="AZ85">
            <v>32324.617099999999</v>
          </cell>
          <cell r="BA85">
            <v>29367.636699999999</v>
          </cell>
          <cell r="BB85"/>
          <cell r="BC85">
            <v>32357.654200000001</v>
          </cell>
          <cell r="BD85">
            <v>29313.0527</v>
          </cell>
          <cell r="BE85"/>
          <cell r="BF85">
            <v>32149.402300000002</v>
          </cell>
          <cell r="BG85"/>
          <cell r="BH85"/>
          <cell r="BI85">
            <v>31737.242099999999</v>
          </cell>
          <cell r="BJ85"/>
          <cell r="BK85"/>
          <cell r="BL85">
            <v>32476.341700000001</v>
          </cell>
          <cell r="BM85"/>
          <cell r="BN85"/>
          <cell r="BO85">
            <v>32173.535100000001</v>
          </cell>
          <cell r="BP85"/>
          <cell r="BQ85"/>
          <cell r="BR85">
            <v>31784.2343</v>
          </cell>
          <cell r="BS85"/>
          <cell r="BT85"/>
          <cell r="BU85">
            <v>32331.867099999999</v>
          </cell>
          <cell r="BV85">
            <v>29376.6289</v>
          </cell>
          <cell r="BW85"/>
          <cell r="BX85">
            <v>32364.224600000001</v>
          </cell>
          <cell r="BY85"/>
          <cell r="BZ85"/>
          <cell r="CA85"/>
          <cell r="CB85">
            <v>29395.857400000001</v>
          </cell>
          <cell r="CC85"/>
          <cell r="CD85">
            <v>32368.839800000002</v>
          </cell>
          <cell r="CE85">
            <v>29177.748</v>
          </cell>
          <cell r="CG85">
            <v>32306.664000000001</v>
          </cell>
          <cell r="CH85">
            <v>29121.068299999999</v>
          </cell>
          <cell r="CJ85">
            <v>32076.130799999999</v>
          </cell>
          <cell r="CM85">
            <v>31680.091700000001</v>
          </cell>
          <cell r="CN85">
            <v>29305.716700000001</v>
          </cell>
          <cell r="CP85"/>
          <cell r="CQ85">
            <v>29307.255799999999</v>
          </cell>
          <cell r="CS85"/>
          <cell r="CV85">
            <v>31676.794900000001</v>
          </cell>
          <cell r="CY85">
            <v>31332.478500000001</v>
          </cell>
          <cell r="DB85"/>
          <cell r="DE85"/>
          <cell r="DH85"/>
          <cell r="DK85"/>
        </row>
        <row r="86">
          <cell r="D86">
            <v>110847.671</v>
          </cell>
          <cell r="E86"/>
          <cell r="F86"/>
          <cell r="G86">
            <v>142264</v>
          </cell>
          <cell r="H86"/>
          <cell r="I86"/>
          <cell r="J86">
            <v>142214.484</v>
          </cell>
          <cell r="K86"/>
          <cell r="L86"/>
          <cell r="M86">
            <v>142590.71799999999</v>
          </cell>
          <cell r="N86"/>
          <cell r="O86"/>
          <cell r="P86">
            <v>141963</v>
          </cell>
          <cell r="Q86"/>
          <cell r="R86"/>
          <cell r="S86">
            <v>143012.375</v>
          </cell>
          <cell r="T86"/>
          <cell r="U86"/>
          <cell r="V86">
            <v>142471.359</v>
          </cell>
          <cell r="W86">
            <v>127080.46799999999</v>
          </cell>
          <cell r="X86"/>
          <cell r="Y86">
            <v>142838.46799999999</v>
          </cell>
          <cell r="Z86"/>
          <cell r="AA86"/>
          <cell r="AB86">
            <v>142368.64000000001</v>
          </cell>
          <cell r="AC86"/>
          <cell r="AD86"/>
          <cell r="AE86">
            <v>142510.046</v>
          </cell>
          <cell r="AF86">
            <v>127173.08500000001</v>
          </cell>
          <cell r="AG86"/>
          <cell r="AH86">
            <v>142511.5</v>
          </cell>
          <cell r="AI86">
            <v>127136.476</v>
          </cell>
          <cell r="AJ86"/>
          <cell r="AK86">
            <v>142449.75</v>
          </cell>
          <cell r="AL86">
            <v>127299.921</v>
          </cell>
          <cell r="AM86"/>
          <cell r="AN86">
            <v>141902.82800000001</v>
          </cell>
          <cell r="AO86">
            <v>127271.625</v>
          </cell>
          <cell r="AP86"/>
          <cell r="AQ86">
            <v>141838.56200000001</v>
          </cell>
          <cell r="AR86"/>
          <cell r="AS86"/>
          <cell r="AT86">
            <v>142453.125</v>
          </cell>
          <cell r="AU86"/>
          <cell r="AV86"/>
          <cell r="AW86">
            <v>142815.53099999999</v>
          </cell>
          <cell r="AZ86">
            <v>142220.26500000001</v>
          </cell>
          <cell r="BA86">
            <v>127051.226</v>
          </cell>
          <cell r="BB86"/>
          <cell r="BC86">
            <v>142376.31200000001</v>
          </cell>
          <cell r="BD86">
            <v>126916.531</v>
          </cell>
          <cell r="BE86"/>
          <cell r="BF86">
            <v>141981.71799999999</v>
          </cell>
          <cell r="BG86"/>
          <cell r="BH86"/>
          <cell r="BI86">
            <v>142520.03099999999</v>
          </cell>
          <cell r="BJ86"/>
          <cell r="BK86"/>
          <cell r="BL86">
            <v>142515.15599999999</v>
          </cell>
          <cell r="BM86"/>
          <cell r="BN86"/>
          <cell r="BO86">
            <v>141859.53099999999</v>
          </cell>
          <cell r="BP86"/>
          <cell r="BQ86"/>
          <cell r="BR86">
            <v>142437.78099999999</v>
          </cell>
          <cell r="BS86"/>
          <cell r="BT86"/>
          <cell r="BU86">
            <v>142264.26500000001</v>
          </cell>
          <cell r="BV86">
            <v>127065.32</v>
          </cell>
          <cell r="BW86"/>
          <cell r="BX86">
            <v>142388.796</v>
          </cell>
          <cell r="BY86"/>
          <cell r="BZ86"/>
          <cell r="CA86"/>
          <cell r="CB86">
            <v>127110.44500000001</v>
          </cell>
          <cell r="CC86"/>
          <cell r="CD86">
            <v>142396.20300000001</v>
          </cell>
          <cell r="CE86">
            <v>126463.71</v>
          </cell>
          <cell r="CG86">
            <v>142269.06200000001</v>
          </cell>
          <cell r="CH86">
            <v>126325.601</v>
          </cell>
          <cell r="CJ86">
            <v>141841.296</v>
          </cell>
          <cell r="CM86">
            <v>142381.70300000001</v>
          </cell>
          <cell r="CN86">
            <v>126882.82799999999</v>
          </cell>
          <cell r="CP86"/>
          <cell r="CQ86">
            <v>126895.554</v>
          </cell>
          <cell r="CS86"/>
          <cell r="CV86">
            <v>142399.21799999999</v>
          </cell>
          <cell r="CY86">
            <v>141199.93700000001</v>
          </cell>
          <cell r="DB86"/>
          <cell r="DE86"/>
          <cell r="DH86"/>
          <cell r="DK86"/>
        </row>
        <row r="87">
          <cell r="D87" t="str">
            <v>----------</v>
          </cell>
          <cell r="E87"/>
          <cell r="F87"/>
          <cell r="G87" t="str">
            <v>----------</v>
          </cell>
          <cell r="H87"/>
          <cell r="I87"/>
          <cell r="J87" t="str">
            <v>----------</v>
          </cell>
          <cell r="K87"/>
          <cell r="L87"/>
          <cell r="M87" t="str">
            <v>----------</v>
          </cell>
          <cell r="N87"/>
          <cell r="O87"/>
          <cell r="P87" t="str">
            <v>----------</v>
          </cell>
          <cell r="Q87"/>
          <cell r="R87"/>
          <cell r="S87" t="str">
            <v>----------</v>
          </cell>
          <cell r="T87"/>
          <cell r="U87"/>
          <cell r="V87" t="str">
            <v>----------</v>
          </cell>
          <cell r="W87" t="str">
            <v>----------</v>
          </cell>
          <cell r="X87"/>
          <cell r="Y87" t="str">
            <v>----------</v>
          </cell>
          <cell r="Z87"/>
          <cell r="AA87"/>
          <cell r="AB87" t="str">
            <v>----------</v>
          </cell>
          <cell r="AC87"/>
          <cell r="AD87"/>
          <cell r="AE87" t="str">
            <v>----------</v>
          </cell>
          <cell r="AF87" t="str">
            <v>----------</v>
          </cell>
          <cell r="AG87"/>
          <cell r="AH87" t="str">
            <v>----------</v>
          </cell>
          <cell r="AI87" t="str">
            <v>----------</v>
          </cell>
          <cell r="AJ87"/>
          <cell r="AK87" t="str">
            <v>----------</v>
          </cell>
          <cell r="AL87" t="str">
            <v>----------</v>
          </cell>
          <cell r="AM87"/>
          <cell r="AN87" t="str">
            <v>----------</v>
          </cell>
          <cell r="AO87" t="str">
            <v>----------</v>
          </cell>
          <cell r="AP87"/>
          <cell r="AQ87" t="str">
            <v>----------</v>
          </cell>
          <cell r="AR87"/>
          <cell r="AS87"/>
          <cell r="AT87" t="str">
            <v>----------</v>
          </cell>
          <cell r="AU87"/>
          <cell r="AV87"/>
          <cell r="AW87" t="str">
            <v>----------</v>
          </cell>
          <cell r="AZ87" t="str">
            <v>----------</v>
          </cell>
          <cell r="BA87" t="str">
            <v>----------</v>
          </cell>
          <cell r="BB87"/>
          <cell r="BC87" t="str">
            <v>----------</v>
          </cell>
          <cell r="BD87" t="str">
            <v>----------</v>
          </cell>
          <cell r="BE87"/>
          <cell r="BF87" t="str">
            <v>----------</v>
          </cell>
          <cell r="BG87"/>
          <cell r="BH87"/>
          <cell r="BI87" t="str">
            <v>----------</v>
          </cell>
          <cell r="BJ87"/>
          <cell r="BK87"/>
          <cell r="BL87" t="str">
            <v>----------</v>
          </cell>
          <cell r="BM87"/>
          <cell r="BN87"/>
          <cell r="BO87" t="str">
            <v>----------</v>
          </cell>
          <cell r="BP87"/>
          <cell r="BQ87"/>
          <cell r="BR87" t="str">
            <v>----------</v>
          </cell>
          <cell r="BS87"/>
          <cell r="BT87"/>
          <cell r="BU87" t="str">
            <v>----------</v>
          </cell>
          <cell r="BV87" t="str">
            <v>----------</v>
          </cell>
          <cell r="BW87"/>
          <cell r="BX87" t="str">
            <v>----------</v>
          </cell>
          <cell r="BY87"/>
          <cell r="BZ87"/>
          <cell r="CA87"/>
          <cell r="CB87" t="str">
            <v>----------</v>
          </cell>
          <cell r="CC87"/>
          <cell r="CD87" t="str">
            <v>----------</v>
          </cell>
          <cell r="CE87" t="str">
            <v>----------</v>
          </cell>
          <cell r="CG87" t="str">
            <v>----------</v>
          </cell>
          <cell r="CH87" t="str">
            <v>----------</v>
          </cell>
          <cell r="CJ87" t="str">
            <v>----------</v>
          </cell>
          <cell r="CM87" t="str">
            <v>----------</v>
          </cell>
          <cell r="CN87" t="str">
            <v>----------</v>
          </cell>
          <cell r="CP87"/>
          <cell r="CQ87" t="str">
            <v>----------</v>
          </cell>
          <cell r="CS87"/>
          <cell r="CV87" t="str">
            <v>----------</v>
          </cell>
          <cell r="CY87" t="str">
            <v>----------</v>
          </cell>
          <cell r="DB87"/>
          <cell r="DE87"/>
          <cell r="DH87"/>
          <cell r="DK87"/>
        </row>
        <row r="88">
          <cell r="D88">
            <v>197991.5</v>
          </cell>
          <cell r="E88"/>
          <cell r="F88"/>
          <cell r="G88">
            <v>226362.671</v>
          </cell>
          <cell r="H88"/>
          <cell r="I88"/>
          <cell r="J88">
            <v>223003.07800000001</v>
          </cell>
          <cell r="K88"/>
          <cell r="L88"/>
          <cell r="M88">
            <v>223619.84299999999</v>
          </cell>
          <cell r="N88"/>
          <cell r="O88"/>
          <cell r="P88">
            <v>222794.84299999999</v>
          </cell>
          <cell r="Q88"/>
          <cell r="R88"/>
          <cell r="S88">
            <v>224447.546</v>
          </cell>
          <cell r="T88"/>
          <cell r="U88"/>
          <cell r="V88">
            <v>223758.109</v>
          </cell>
          <cell r="W88">
            <v>206279.90599999999</v>
          </cell>
          <cell r="X88"/>
          <cell r="Y88">
            <v>224058.59299999999</v>
          </cell>
          <cell r="Z88"/>
          <cell r="AA88"/>
          <cell r="AB88">
            <v>223248.734</v>
          </cell>
          <cell r="AC88"/>
          <cell r="AD88"/>
          <cell r="AE88">
            <v>223439.53099999999</v>
          </cell>
          <cell r="AF88">
            <v>206384.76500000001</v>
          </cell>
          <cell r="AG88"/>
          <cell r="AH88">
            <v>223396.51500000001</v>
          </cell>
          <cell r="AI88">
            <v>206295.359</v>
          </cell>
          <cell r="AJ88"/>
          <cell r="AK88">
            <v>223272.96799999999</v>
          </cell>
          <cell r="AL88">
            <v>206514.171</v>
          </cell>
          <cell r="AM88"/>
          <cell r="AN88">
            <v>221167.32800000001</v>
          </cell>
          <cell r="AO88">
            <v>206454.15599999999</v>
          </cell>
          <cell r="AP88"/>
          <cell r="AQ88">
            <v>221058.70300000001</v>
          </cell>
          <cell r="AR88"/>
          <cell r="AS88"/>
          <cell r="AT88">
            <v>223357.01500000001</v>
          </cell>
          <cell r="AU88"/>
          <cell r="AV88"/>
          <cell r="AW88">
            <v>224430.68700000001</v>
          </cell>
          <cell r="AZ88">
            <v>222252.32800000001</v>
          </cell>
          <cell r="BA88">
            <v>206068.59299999999</v>
          </cell>
          <cell r="BB88"/>
          <cell r="BC88">
            <v>223079.45300000001</v>
          </cell>
          <cell r="BD88">
            <v>205760.82800000001</v>
          </cell>
          <cell r="BE88"/>
          <cell r="BF88">
            <v>221137.20300000001</v>
          </cell>
          <cell r="BG88"/>
          <cell r="BH88"/>
          <cell r="BI88">
            <v>216523.78099999999</v>
          </cell>
          <cell r="BJ88"/>
          <cell r="BK88"/>
          <cell r="BL88">
            <v>223866.609</v>
          </cell>
          <cell r="BM88"/>
          <cell r="BN88"/>
          <cell r="BO88">
            <v>221791.859</v>
          </cell>
          <cell r="BP88"/>
          <cell r="BQ88"/>
          <cell r="BR88">
            <v>217119.20300000001</v>
          </cell>
          <cell r="BS88"/>
          <cell r="BT88"/>
          <cell r="BU88">
            <v>223189.51500000001</v>
          </cell>
          <cell r="BV88">
            <v>206117.90599999999</v>
          </cell>
          <cell r="BW88"/>
          <cell r="BX88">
            <v>223103.234</v>
          </cell>
          <cell r="BY88"/>
          <cell r="BZ88"/>
          <cell r="CA88"/>
          <cell r="CB88">
            <v>206303.875</v>
          </cell>
          <cell r="CC88"/>
          <cell r="CD88">
            <v>223239.68700000001</v>
          </cell>
          <cell r="CE88">
            <v>205196.625</v>
          </cell>
          <cell r="CG88">
            <v>222676.64</v>
          </cell>
          <cell r="CH88">
            <v>204877.671</v>
          </cell>
          <cell r="CJ88">
            <v>220711.51500000001</v>
          </cell>
          <cell r="CM88">
            <v>216118.125</v>
          </cell>
          <cell r="CN88">
            <v>205825.96799999999</v>
          </cell>
          <cell r="CP88"/>
          <cell r="CQ88">
            <v>205756.20300000001</v>
          </cell>
          <cell r="CS88"/>
          <cell r="CV88">
            <v>216034.89</v>
          </cell>
          <cell r="CY88">
            <v>214567.45300000001</v>
          </cell>
          <cell r="DB88"/>
          <cell r="DE88"/>
          <cell r="DH88"/>
          <cell r="DK88"/>
        </row>
        <row r="89">
          <cell r="D89">
            <v>39231.3632</v>
          </cell>
          <cell r="E89"/>
          <cell r="F89"/>
          <cell r="G89">
            <v>46227.968699999998</v>
          </cell>
          <cell r="H89"/>
          <cell r="I89"/>
          <cell r="J89">
            <v>46185.941400000003</v>
          </cell>
          <cell r="K89"/>
          <cell r="L89"/>
          <cell r="M89">
            <v>46232.554600000003</v>
          </cell>
          <cell r="N89"/>
          <cell r="O89"/>
          <cell r="P89">
            <v>46145.472600000001</v>
          </cell>
          <cell r="Q89"/>
          <cell r="R89"/>
          <cell r="S89">
            <v>46288.429600000003</v>
          </cell>
          <cell r="T89"/>
          <cell r="U89"/>
          <cell r="V89">
            <v>46204.058499999999</v>
          </cell>
          <cell r="W89">
            <v>44051.695299999999</v>
          </cell>
          <cell r="X89"/>
          <cell r="Y89">
            <v>46169.839800000002</v>
          </cell>
          <cell r="Z89"/>
          <cell r="AA89"/>
          <cell r="AB89">
            <v>46189.261700000003</v>
          </cell>
          <cell r="AC89"/>
          <cell r="AD89"/>
          <cell r="AE89">
            <v>46213.226499999997</v>
          </cell>
          <cell r="AF89">
            <v>44090.375</v>
          </cell>
          <cell r="AG89"/>
          <cell r="AH89">
            <v>46222.742100000003</v>
          </cell>
          <cell r="AI89">
            <v>44094.214800000002</v>
          </cell>
          <cell r="AJ89"/>
          <cell r="AK89">
            <v>46208.335899999998</v>
          </cell>
          <cell r="AL89">
            <v>44086.742100000003</v>
          </cell>
          <cell r="AM89"/>
          <cell r="AN89">
            <v>46183.7382</v>
          </cell>
          <cell r="AO89">
            <v>44086.695299999999</v>
          </cell>
          <cell r="AP89"/>
          <cell r="AQ89">
            <v>46183.921799999996</v>
          </cell>
          <cell r="AR89"/>
          <cell r="AS89"/>
          <cell r="AT89">
            <v>46219.152300000002</v>
          </cell>
          <cell r="AU89"/>
          <cell r="AV89"/>
          <cell r="AW89">
            <v>46217.351499999997</v>
          </cell>
          <cell r="AZ89">
            <v>46201.402300000002</v>
          </cell>
          <cell r="BA89">
            <v>44038.449200000003</v>
          </cell>
          <cell r="BB89"/>
          <cell r="BC89">
            <v>46169.2929</v>
          </cell>
          <cell r="BD89">
            <v>44032.117100000003</v>
          </cell>
          <cell r="BE89"/>
          <cell r="BF89">
            <v>46164.218699999998</v>
          </cell>
          <cell r="BG89"/>
          <cell r="BH89"/>
          <cell r="BI89">
            <v>46044.546799999996</v>
          </cell>
          <cell r="BJ89"/>
          <cell r="BK89"/>
          <cell r="BL89">
            <v>46114.570299999999</v>
          </cell>
          <cell r="BM89"/>
          <cell r="BN89"/>
          <cell r="BO89">
            <v>46116.695299999999</v>
          </cell>
          <cell r="BP89"/>
          <cell r="BQ89"/>
          <cell r="BR89">
            <v>46033.8554</v>
          </cell>
          <cell r="BS89"/>
          <cell r="BT89"/>
          <cell r="BU89">
            <v>46137.367100000003</v>
          </cell>
          <cell r="BV89">
            <v>44039.671799999996</v>
          </cell>
          <cell r="BW89"/>
          <cell r="BX89">
            <v>46175.691400000003</v>
          </cell>
          <cell r="BY89"/>
          <cell r="BZ89"/>
          <cell r="CA89"/>
          <cell r="CB89">
            <v>44065.609299999996</v>
          </cell>
          <cell r="CC89"/>
          <cell r="CD89">
            <v>46196.038999999997</v>
          </cell>
          <cell r="CE89">
            <v>43959.082000000002</v>
          </cell>
          <cell r="CG89">
            <v>46114.148399999998</v>
          </cell>
          <cell r="CH89">
            <v>43957.132799999999</v>
          </cell>
          <cell r="CJ89">
            <v>46092.464800000002</v>
          </cell>
          <cell r="CM89">
            <v>45986.3007</v>
          </cell>
          <cell r="CN89">
            <v>44048.359299999996</v>
          </cell>
          <cell r="CP89"/>
          <cell r="CQ89">
            <v>44041.277300000002</v>
          </cell>
          <cell r="CS89"/>
          <cell r="CV89">
            <v>45980.683499999999</v>
          </cell>
          <cell r="CY89">
            <v>45839.1757</v>
          </cell>
          <cell r="DB89"/>
          <cell r="DE89"/>
          <cell r="DH89"/>
          <cell r="DK89"/>
        </row>
        <row r="90">
          <cell r="D90">
            <v>20680.851500000001</v>
          </cell>
          <cell r="E90"/>
          <cell r="F90"/>
          <cell r="G90">
            <v>28212.451099999998</v>
          </cell>
          <cell r="H90"/>
          <cell r="I90"/>
          <cell r="J90">
            <v>28235.304599999999</v>
          </cell>
          <cell r="K90"/>
          <cell r="L90"/>
          <cell r="M90">
            <v>28246.578099999999</v>
          </cell>
          <cell r="N90"/>
          <cell r="O90"/>
          <cell r="P90">
            <v>28130.373</v>
          </cell>
          <cell r="Q90"/>
          <cell r="R90"/>
          <cell r="S90">
            <v>28308.5605</v>
          </cell>
          <cell r="T90"/>
          <cell r="U90"/>
          <cell r="V90">
            <v>28210.890599999999</v>
          </cell>
          <cell r="W90">
            <v>24760.140599999999</v>
          </cell>
          <cell r="X90"/>
          <cell r="Y90">
            <v>28257.912100000001</v>
          </cell>
          <cell r="Z90"/>
          <cell r="AA90"/>
          <cell r="AB90">
            <v>28170.367099999999</v>
          </cell>
          <cell r="AC90"/>
          <cell r="AD90"/>
          <cell r="AE90">
            <v>28210.25</v>
          </cell>
          <cell r="AF90">
            <v>24787.6191</v>
          </cell>
          <cell r="AG90"/>
          <cell r="AH90">
            <v>28200.638599999998</v>
          </cell>
          <cell r="AI90">
            <v>24782.029200000001</v>
          </cell>
          <cell r="AJ90"/>
          <cell r="AK90">
            <v>28191.7343</v>
          </cell>
          <cell r="AL90">
            <v>24851.8652</v>
          </cell>
          <cell r="AM90"/>
          <cell r="AN90">
            <v>28173.8789</v>
          </cell>
          <cell r="AO90">
            <v>24847.906200000001</v>
          </cell>
          <cell r="AP90"/>
          <cell r="AQ90">
            <v>28163.402300000002</v>
          </cell>
          <cell r="AR90"/>
          <cell r="AS90"/>
          <cell r="AT90">
            <v>28199.058499999999</v>
          </cell>
          <cell r="AU90"/>
          <cell r="AV90"/>
          <cell r="AW90">
            <v>28326.013599999998</v>
          </cell>
          <cell r="AZ90">
            <v>28297.101500000001</v>
          </cell>
          <cell r="BA90">
            <v>24751.906200000001</v>
          </cell>
          <cell r="BB90"/>
          <cell r="BC90">
            <v>28165.6816</v>
          </cell>
          <cell r="BD90">
            <v>24723.968700000001</v>
          </cell>
          <cell r="BE90"/>
          <cell r="BF90">
            <v>28078.835899999998</v>
          </cell>
          <cell r="BG90"/>
          <cell r="BH90"/>
          <cell r="BI90">
            <v>27789.150300000001</v>
          </cell>
          <cell r="BJ90"/>
          <cell r="BK90"/>
          <cell r="BL90">
            <v>28265.255799999999</v>
          </cell>
          <cell r="BM90"/>
          <cell r="BN90"/>
          <cell r="BO90">
            <v>28151.013599999998</v>
          </cell>
          <cell r="BP90"/>
          <cell r="BQ90"/>
          <cell r="BR90">
            <v>27856.212800000001</v>
          </cell>
          <cell r="BS90"/>
          <cell r="BT90"/>
          <cell r="BU90">
            <v>28201.951099999998</v>
          </cell>
          <cell r="BV90">
            <v>24754.3164</v>
          </cell>
          <cell r="BW90"/>
          <cell r="BX90">
            <v>28166.705000000002</v>
          </cell>
          <cell r="BY90"/>
          <cell r="BZ90"/>
          <cell r="CA90"/>
          <cell r="CB90">
            <v>24778.039000000001</v>
          </cell>
          <cell r="CC90"/>
          <cell r="CD90">
            <v>28182.7402</v>
          </cell>
          <cell r="CE90">
            <v>24592.449199999999</v>
          </cell>
          <cell r="CG90">
            <v>28134.804599999999</v>
          </cell>
          <cell r="CH90">
            <v>24564.570299999999</v>
          </cell>
          <cell r="CJ90">
            <v>28044.125</v>
          </cell>
          <cell r="CM90">
            <v>27754.259699999999</v>
          </cell>
          <cell r="CN90">
            <v>24740.439399999999</v>
          </cell>
          <cell r="CP90"/>
          <cell r="CQ90">
            <v>24732.206999999999</v>
          </cell>
          <cell r="CS90"/>
          <cell r="CV90">
            <v>27751.646400000001</v>
          </cell>
          <cell r="CY90">
            <v>27563.652300000002</v>
          </cell>
          <cell r="DB90"/>
          <cell r="DE90"/>
          <cell r="DH90"/>
          <cell r="DK90"/>
        </row>
        <row r="91">
          <cell r="D91">
            <v>123437.82799999999</v>
          </cell>
          <cell r="E91"/>
          <cell r="F91"/>
          <cell r="G91">
            <v>168549.64</v>
          </cell>
          <cell r="H91"/>
          <cell r="I91"/>
          <cell r="J91">
            <v>168494.53099999999</v>
          </cell>
          <cell r="K91"/>
          <cell r="L91"/>
          <cell r="M91">
            <v>168463.18700000001</v>
          </cell>
          <cell r="N91"/>
          <cell r="O91"/>
          <cell r="P91">
            <v>168147.671</v>
          </cell>
          <cell r="Q91"/>
          <cell r="R91"/>
          <cell r="S91">
            <v>168515.40599999999</v>
          </cell>
          <cell r="T91"/>
          <cell r="U91"/>
          <cell r="V91">
            <v>168212.40599999999</v>
          </cell>
          <cell r="W91">
            <v>148435.171</v>
          </cell>
          <cell r="X91"/>
          <cell r="Y91">
            <v>168709.875</v>
          </cell>
          <cell r="Z91"/>
          <cell r="AA91"/>
          <cell r="AB91">
            <v>168582.171</v>
          </cell>
          <cell r="AC91"/>
          <cell r="AD91"/>
          <cell r="AE91">
            <v>168672.95300000001</v>
          </cell>
          <cell r="AF91">
            <v>148511.234</v>
          </cell>
          <cell r="AG91"/>
          <cell r="AH91">
            <v>168642.796</v>
          </cell>
          <cell r="AI91">
            <v>148491.03099999999</v>
          </cell>
          <cell r="AJ91"/>
          <cell r="AK91">
            <v>168618.09299999999</v>
          </cell>
          <cell r="AL91">
            <v>148661.89000000001</v>
          </cell>
          <cell r="AM91"/>
          <cell r="AN91">
            <v>168432.81200000001</v>
          </cell>
          <cell r="AO91">
            <v>148659.96799999999</v>
          </cell>
          <cell r="AP91"/>
          <cell r="AQ91">
            <v>168399.56200000001</v>
          </cell>
          <cell r="AR91"/>
          <cell r="AS91"/>
          <cell r="AT91">
            <v>168655.95300000001</v>
          </cell>
          <cell r="AU91"/>
          <cell r="AV91"/>
          <cell r="AW91">
            <v>168743.71799999999</v>
          </cell>
          <cell r="AZ91">
            <v>168534.375</v>
          </cell>
          <cell r="BA91">
            <v>148412.06200000001</v>
          </cell>
          <cell r="BB91"/>
          <cell r="BC91">
            <v>168535.5</v>
          </cell>
          <cell r="BD91">
            <v>148389.70300000001</v>
          </cell>
          <cell r="BE91"/>
          <cell r="BF91">
            <v>168404.46799999999</v>
          </cell>
          <cell r="BG91"/>
          <cell r="BH91"/>
          <cell r="BI91">
            <v>167065.625</v>
          </cell>
          <cell r="BJ91"/>
          <cell r="BK91"/>
          <cell r="BL91">
            <v>168564.65599999999</v>
          </cell>
          <cell r="BM91"/>
          <cell r="BN91"/>
          <cell r="BO91">
            <v>168448.01500000001</v>
          </cell>
          <cell r="BP91"/>
          <cell r="BQ91"/>
          <cell r="BR91">
            <v>167062.46799999999</v>
          </cell>
          <cell r="BS91"/>
          <cell r="BT91"/>
          <cell r="BU91">
            <v>168611.609</v>
          </cell>
          <cell r="BV91">
            <v>148422.28099999999</v>
          </cell>
          <cell r="BW91"/>
          <cell r="BX91">
            <v>168539.34299999999</v>
          </cell>
          <cell r="BY91"/>
          <cell r="BZ91"/>
          <cell r="CA91"/>
          <cell r="CB91">
            <v>148496.125</v>
          </cell>
          <cell r="CC91"/>
          <cell r="CD91">
            <v>168610.796</v>
          </cell>
          <cell r="CE91">
            <v>148182.484</v>
          </cell>
          <cell r="CG91">
            <v>168324.39</v>
          </cell>
          <cell r="CH91">
            <v>148161.25</v>
          </cell>
          <cell r="CJ91">
            <v>168168.75</v>
          </cell>
          <cell r="CM91">
            <v>166853.859</v>
          </cell>
          <cell r="CN91">
            <v>148443.76500000001</v>
          </cell>
          <cell r="CP91"/>
          <cell r="CQ91">
            <v>148415.59299999999</v>
          </cell>
          <cell r="CS91"/>
          <cell r="CV91">
            <v>166838.32800000001</v>
          </cell>
          <cell r="CY91">
            <v>166296.875</v>
          </cell>
          <cell r="DB91"/>
          <cell r="DE91"/>
          <cell r="DH91"/>
          <cell r="DK91"/>
        </row>
        <row r="92">
          <cell r="D92">
            <v>64556.671799999996</v>
          </cell>
          <cell r="E92"/>
          <cell r="F92"/>
          <cell r="G92">
            <v>72969.625</v>
          </cell>
          <cell r="H92"/>
          <cell r="I92"/>
          <cell r="J92">
            <v>71964.179600000003</v>
          </cell>
          <cell r="K92"/>
          <cell r="L92"/>
          <cell r="M92">
            <v>72072.523400000005</v>
          </cell>
          <cell r="N92"/>
          <cell r="O92"/>
          <cell r="P92">
            <v>71810.695300000007</v>
          </cell>
          <cell r="Q92"/>
          <cell r="R92"/>
          <cell r="S92">
            <v>72424.585900000005</v>
          </cell>
          <cell r="T92"/>
          <cell r="U92"/>
          <cell r="V92">
            <v>72208.570300000007</v>
          </cell>
          <cell r="W92">
            <v>66446.5625</v>
          </cell>
          <cell r="X92"/>
          <cell r="Y92">
            <v>72514.015599999999</v>
          </cell>
          <cell r="Z92"/>
          <cell r="AA92"/>
          <cell r="AB92">
            <v>72193.25</v>
          </cell>
          <cell r="AC92"/>
          <cell r="AD92"/>
          <cell r="AE92">
            <v>72315.171799999996</v>
          </cell>
          <cell r="AF92">
            <v>66557.554600000003</v>
          </cell>
          <cell r="AG92"/>
          <cell r="AH92">
            <v>72272.359299999996</v>
          </cell>
          <cell r="AI92">
            <v>66522.789000000004</v>
          </cell>
          <cell r="AJ92"/>
          <cell r="AK92">
            <v>72215.468699999998</v>
          </cell>
          <cell r="AL92">
            <v>66591.656199999998</v>
          </cell>
          <cell r="AM92"/>
          <cell r="AN92">
            <v>71892.546799999996</v>
          </cell>
          <cell r="AO92">
            <v>66565.835900000005</v>
          </cell>
          <cell r="AP92"/>
          <cell r="AQ92">
            <v>71837.007800000007</v>
          </cell>
          <cell r="AR92"/>
          <cell r="AS92"/>
          <cell r="AT92">
            <v>72279.273400000005</v>
          </cell>
          <cell r="AU92"/>
          <cell r="AV92"/>
          <cell r="AW92">
            <v>72549.015599999999</v>
          </cell>
          <cell r="AZ92">
            <v>72184.546799999996</v>
          </cell>
          <cell r="BA92">
            <v>66420.093699999998</v>
          </cell>
          <cell r="BB92"/>
          <cell r="BC92">
            <v>72132.851500000004</v>
          </cell>
          <cell r="BD92">
            <v>66410.843699999998</v>
          </cell>
          <cell r="BE92"/>
          <cell r="BF92">
            <v>72061.867100000003</v>
          </cell>
          <cell r="BG92"/>
          <cell r="BH92"/>
          <cell r="BI92">
            <v>71938.351500000004</v>
          </cell>
          <cell r="BJ92"/>
          <cell r="BK92"/>
          <cell r="BL92">
            <v>72307.781199999998</v>
          </cell>
          <cell r="BM92"/>
          <cell r="BN92"/>
          <cell r="BO92">
            <v>72129.359299999996</v>
          </cell>
          <cell r="BP92"/>
          <cell r="BQ92"/>
          <cell r="BR92">
            <v>72026.546799999996</v>
          </cell>
          <cell r="BS92"/>
          <cell r="BT92"/>
          <cell r="BU92">
            <v>72112.601500000004</v>
          </cell>
          <cell r="BV92">
            <v>66443.015599999999</v>
          </cell>
          <cell r="BW92"/>
          <cell r="BX92">
            <v>72141.289000000004</v>
          </cell>
          <cell r="BY92"/>
          <cell r="BZ92"/>
          <cell r="CA92"/>
          <cell r="CB92">
            <v>66509.679600000003</v>
          </cell>
          <cell r="CC92"/>
          <cell r="CD92">
            <v>72183.695300000007</v>
          </cell>
          <cell r="CE92">
            <v>66015.796799999996</v>
          </cell>
          <cell r="CG92">
            <v>71954.093699999998</v>
          </cell>
          <cell r="CH92">
            <v>66002.6875</v>
          </cell>
          <cell r="CJ92">
            <v>71833.484299999996</v>
          </cell>
          <cell r="CM92">
            <v>71751</v>
          </cell>
          <cell r="CN92">
            <v>66429.484299999996</v>
          </cell>
          <cell r="CP92"/>
          <cell r="CQ92">
            <v>66412.093699999998</v>
          </cell>
          <cell r="CS92"/>
          <cell r="CV92">
            <v>71732.523400000005</v>
          </cell>
          <cell r="CY92">
            <v>71266.968699999998</v>
          </cell>
          <cell r="DB92"/>
          <cell r="DE92"/>
          <cell r="DH92"/>
          <cell r="DK92"/>
        </row>
        <row r="93">
          <cell r="D93">
            <v>60660.152300000002</v>
          </cell>
          <cell r="E93"/>
          <cell r="F93"/>
          <cell r="G93">
            <v>77758.406199999998</v>
          </cell>
          <cell r="H93"/>
          <cell r="I93"/>
          <cell r="J93">
            <v>77521.945300000007</v>
          </cell>
          <cell r="K93"/>
          <cell r="L93"/>
          <cell r="M93">
            <v>77608.593699999998</v>
          </cell>
          <cell r="N93"/>
          <cell r="O93"/>
          <cell r="P93">
            <v>77354.515599999999</v>
          </cell>
          <cell r="Q93"/>
          <cell r="R93"/>
          <cell r="S93">
            <v>77738.414000000004</v>
          </cell>
          <cell r="T93"/>
          <cell r="U93"/>
          <cell r="V93">
            <v>77518.132800000007</v>
          </cell>
          <cell r="W93">
            <v>69618.570300000007</v>
          </cell>
          <cell r="X93"/>
          <cell r="Y93">
            <v>77687.4375</v>
          </cell>
          <cell r="Z93"/>
          <cell r="AA93"/>
          <cell r="AB93">
            <v>77548.507800000007</v>
          </cell>
          <cell r="AC93"/>
          <cell r="AD93"/>
          <cell r="AE93">
            <v>77612.992100000003</v>
          </cell>
          <cell r="AF93">
            <v>69666.742100000003</v>
          </cell>
          <cell r="AG93"/>
          <cell r="AH93">
            <v>77604.078099999999</v>
          </cell>
          <cell r="AI93">
            <v>69650.257800000007</v>
          </cell>
          <cell r="AJ93"/>
          <cell r="AK93">
            <v>77581.351500000004</v>
          </cell>
          <cell r="AL93">
            <v>69681.898400000005</v>
          </cell>
          <cell r="AM93"/>
          <cell r="AN93">
            <v>77301.593699999998</v>
          </cell>
          <cell r="AO93">
            <v>69671.656199999998</v>
          </cell>
          <cell r="AP93"/>
          <cell r="AQ93">
            <v>77276.085900000005</v>
          </cell>
          <cell r="AR93"/>
          <cell r="AS93"/>
          <cell r="AT93">
            <v>77590.914000000004</v>
          </cell>
          <cell r="AU93"/>
          <cell r="AV93"/>
          <cell r="AW93">
            <v>77741.8125</v>
          </cell>
          <cell r="AZ93">
            <v>77436.460900000005</v>
          </cell>
          <cell r="BA93">
            <v>69603.921799999996</v>
          </cell>
          <cell r="BB93"/>
          <cell r="BC93">
            <v>77540.492100000003</v>
          </cell>
          <cell r="BD93">
            <v>69566.140599999999</v>
          </cell>
          <cell r="BE93"/>
          <cell r="BF93">
            <v>77400.726500000004</v>
          </cell>
          <cell r="BG93"/>
          <cell r="BH93"/>
          <cell r="BI93">
            <v>76873.921799999996</v>
          </cell>
          <cell r="BJ93"/>
          <cell r="BK93"/>
          <cell r="BL93">
            <v>77618.218699999998</v>
          </cell>
          <cell r="BM93"/>
          <cell r="BN93"/>
          <cell r="BO93">
            <v>77404.898400000005</v>
          </cell>
          <cell r="BP93"/>
          <cell r="BQ93"/>
          <cell r="BR93">
            <v>76873.554600000003</v>
          </cell>
          <cell r="BS93"/>
          <cell r="BT93"/>
          <cell r="BU93">
            <v>77541.906199999998</v>
          </cell>
          <cell r="BV93">
            <v>69610.648400000005</v>
          </cell>
          <cell r="BW93"/>
          <cell r="BX93">
            <v>77545.539000000004</v>
          </cell>
          <cell r="BY93"/>
          <cell r="BZ93"/>
          <cell r="CA93"/>
          <cell r="CB93">
            <v>69645.867100000003</v>
          </cell>
          <cell r="CC93"/>
          <cell r="CD93">
            <v>77567.429600000003</v>
          </cell>
          <cell r="CE93">
            <v>69372.398400000005</v>
          </cell>
          <cell r="CG93">
            <v>77458.359299999996</v>
          </cell>
          <cell r="CH93">
            <v>69334.093699999998</v>
          </cell>
          <cell r="CJ93">
            <v>77303.414000000004</v>
          </cell>
          <cell r="CM93">
            <v>76781.773400000005</v>
          </cell>
          <cell r="CN93">
            <v>69575.515599999999</v>
          </cell>
          <cell r="CP93"/>
          <cell r="CQ93">
            <v>69566.953099999999</v>
          </cell>
          <cell r="CS93"/>
          <cell r="CV93">
            <v>76778.804600000003</v>
          </cell>
          <cell r="CY93">
            <v>76333.828099999999</v>
          </cell>
          <cell r="DB93"/>
          <cell r="DE93"/>
          <cell r="DH93"/>
          <cell r="DK93"/>
        </row>
        <row r="94">
          <cell r="D94"/>
          <cell r="E94"/>
          <cell r="F94"/>
          <cell r="G94"/>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G94"/>
          <cell r="CJ94"/>
          <cell r="CM94"/>
          <cell r="CP94"/>
          <cell r="CS94"/>
          <cell r="CV94"/>
          <cell r="CY94"/>
          <cell r="DB94"/>
          <cell r="DE94"/>
          <cell r="DH94"/>
          <cell r="DK94"/>
        </row>
        <row r="95">
          <cell r="D95">
            <v>132401.609</v>
          </cell>
          <cell r="E95"/>
          <cell r="F95"/>
          <cell r="G95">
            <v>151058.75</v>
          </cell>
          <cell r="H95"/>
          <cell r="I95"/>
          <cell r="J95">
            <v>150170.09299999999</v>
          </cell>
          <cell r="K95"/>
          <cell r="L95"/>
          <cell r="M95">
            <v>151007.34299999999</v>
          </cell>
          <cell r="N95"/>
          <cell r="O95"/>
          <cell r="P95">
            <v>150069.82800000001</v>
          </cell>
          <cell r="Q95"/>
          <cell r="R95"/>
          <cell r="S95">
            <v>151969.921</v>
          </cell>
          <cell r="T95"/>
          <cell r="U95"/>
          <cell r="V95">
            <v>151163.921</v>
          </cell>
          <cell r="W95">
            <v>137397</v>
          </cell>
          <cell r="X95"/>
          <cell r="Y95">
            <v>151858.65599999999</v>
          </cell>
          <cell r="Z95"/>
          <cell r="AA95"/>
          <cell r="AB95">
            <v>150951.46799999999</v>
          </cell>
          <cell r="AC95"/>
          <cell r="AD95"/>
          <cell r="AE95">
            <v>151226.09299999999</v>
          </cell>
          <cell r="AF95">
            <v>137557.25</v>
          </cell>
          <cell r="AG95"/>
          <cell r="AH95">
            <v>151230.5</v>
          </cell>
          <cell r="AI95">
            <v>137472.625</v>
          </cell>
          <cell r="AJ95"/>
          <cell r="AK95">
            <v>151095.359</v>
          </cell>
          <cell r="AL95">
            <v>137662.89000000001</v>
          </cell>
          <cell r="AM95"/>
          <cell r="AN95">
            <v>150052.81200000001</v>
          </cell>
          <cell r="AO95">
            <v>137581.796</v>
          </cell>
          <cell r="AP95"/>
          <cell r="AQ95">
            <v>149915.64000000001</v>
          </cell>
          <cell r="AR95"/>
          <cell r="AS95"/>
          <cell r="AT95">
            <v>151104.01500000001</v>
          </cell>
          <cell r="AU95"/>
          <cell r="AV95"/>
          <cell r="AW95">
            <v>151819.5</v>
          </cell>
          <cell r="AZ95">
            <v>150651.64000000001</v>
          </cell>
          <cell r="BA95">
            <v>137322.125</v>
          </cell>
          <cell r="BB95"/>
          <cell r="BC95">
            <v>151001.26500000001</v>
          </cell>
          <cell r="BD95">
            <v>137123.921</v>
          </cell>
          <cell r="BE95"/>
          <cell r="BF95">
            <v>150152.859</v>
          </cell>
          <cell r="BG95"/>
          <cell r="BH95"/>
          <cell r="BI95">
            <v>153197.859</v>
          </cell>
          <cell r="BJ95"/>
          <cell r="BK95"/>
          <cell r="BL95">
            <v>151258.25</v>
          </cell>
          <cell r="BM95"/>
          <cell r="BN95"/>
          <cell r="BO95">
            <v>149982.43700000001</v>
          </cell>
          <cell r="BP95"/>
          <cell r="BQ95"/>
          <cell r="BR95">
            <v>153107.875</v>
          </cell>
          <cell r="BS95"/>
          <cell r="BT95"/>
          <cell r="BU95">
            <v>150691.45300000001</v>
          </cell>
          <cell r="BV95">
            <v>137362.75</v>
          </cell>
          <cell r="BW95"/>
          <cell r="BX95">
            <v>151025.26500000001</v>
          </cell>
          <cell r="BY95"/>
          <cell r="BZ95"/>
          <cell r="CA95"/>
          <cell r="CB95">
            <v>137432.65599999999</v>
          </cell>
          <cell r="CC95"/>
          <cell r="CD95">
            <v>151000.14000000001</v>
          </cell>
          <cell r="CE95">
            <v>136275.171</v>
          </cell>
          <cell r="CG95">
            <v>150792.71799999999</v>
          </cell>
          <cell r="CH95">
            <v>136059.57800000001</v>
          </cell>
          <cell r="CJ95">
            <v>149903.46799999999</v>
          </cell>
          <cell r="CM95">
            <v>152962.234</v>
          </cell>
          <cell r="CN95">
            <v>137034.796</v>
          </cell>
          <cell r="CP95"/>
          <cell r="CQ95">
            <v>137063.421</v>
          </cell>
          <cell r="CS95"/>
          <cell r="CV95">
            <v>152940.45300000001</v>
          </cell>
          <cell r="CY95">
            <v>151086.21799999999</v>
          </cell>
          <cell r="DB95"/>
          <cell r="DE95"/>
          <cell r="DH95"/>
          <cell r="DK95"/>
        </row>
        <row r="96">
          <cell r="D96">
            <v>46461.574200000003</v>
          </cell>
          <cell r="E96"/>
          <cell r="F96"/>
          <cell r="G96">
            <v>53379.527300000002</v>
          </cell>
          <cell r="H96"/>
          <cell r="I96"/>
          <cell r="J96">
            <v>53172.234299999996</v>
          </cell>
          <cell r="K96"/>
          <cell r="L96"/>
          <cell r="M96">
            <v>53394.347600000001</v>
          </cell>
          <cell r="N96"/>
          <cell r="O96"/>
          <cell r="P96">
            <v>53171.9375</v>
          </cell>
          <cell r="Q96"/>
          <cell r="R96"/>
          <cell r="S96">
            <v>53612.222600000001</v>
          </cell>
          <cell r="T96"/>
          <cell r="U96"/>
          <cell r="V96">
            <v>53422.875</v>
          </cell>
          <cell r="W96">
            <v>50856.859299999996</v>
          </cell>
          <cell r="X96"/>
          <cell r="Y96">
            <v>53191.722600000001</v>
          </cell>
          <cell r="Z96"/>
          <cell r="AA96"/>
          <cell r="AB96">
            <v>53105.703099999999</v>
          </cell>
          <cell r="AC96"/>
          <cell r="AD96"/>
          <cell r="AE96">
            <v>53162.7304</v>
          </cell>
          <cell r="AF96">
            <v>50940.402300000002</v>
          </cell>
          <cell r="AG96"/>
          <cell r="AH96">
            <v>53219.523399999998</v>
          </cell>
          <cell r="AI96">
            <v>50936.976499999997</v>
          </cell>
          <cell r="AJ96"/>
          <cell r="AK96">
            <v>53175.582000000002</v>
          </cell>
          <cell r="AL96">
            <v>50909.535100000001</v>
          </cell>
          <cell r="AM96"/>
          <cell r="AN96">
            <v>53139.769500000002</v>
          </cell>
          <cell r="AO96">
            <v>50905.538999999997</v>
          </cell>
          <cell r="AP96"/>
          <cell r="AQ96">
            <v>53132.089800000002</v>
          </cell>
          <cell r="AR96"/>
          <cell r="AS96"/>
          <cell r="AT96">
            <v>53169.011700000003</v>
          </cell>
          <cell r="AU96"/>
          <cell r="AV96"/>
          <cell r="AW96">
            <v>53314.828099999999</v>
          </cell>
          <cell r="AZ96">
            <v>53310.038999999997</v>
          </cell>
          <cell r="BA96">
            <v>50859.929600000003</v>
          </cell>
          <cell r="BB96"/>
          <cell r="BC96">
            <v>53115.136700000003</v>
          </cell>
          <cell r="BD96">
            <v>50828.882799999999</v>
          </cell>
          <cell r="BE96"/>
          <cell r="BF96">
            <v>53229.1757</v>
          </cell>
          <cell r="BG96"/>
          <cell r="BH96"/>
          <cell r="BI96">
            <v>53719.761700000003</v>
          </cell>
          <cell r="BJ96"/>
          <cell r="BK96"/>
          <cell r="BL96">
            <v>53125.089800000002</v>
          </cell>
          <cell r="BM96"/>
          <cell r="BN96"/>
          <cell r="BO96">
            <v>53069.625</v>
          </cell>
          <cell r="BP96"/>
          <cell r="BQ96"/>
          <cell r="BR96">
            <v>53653.015599999999</v>
          </cell>
          <cell r="BS96"/>
          <cell r="BT96"/>
          <cell r="BU96">
            <v>52981.054600000003</v>
          </cell>
          <cell r="BV96">
            <v>50860.308499999999</v>
          </cell>
          <cell r="BW96"/>
          <cell r="BX96">
            <v>53113.8554</v>
          </cell>
          <cell r="BY96"/>
          <cell r="BZ96"/>
          <cell r="CA96"/>
          <cell r="CB96">
            <v>50871.265599999999</v>
          </cell>
          <cell r="CC96"/>
          <cell r="CD96">
            <v>53114.968699999998</v>
          </cell>
          <cell r="CE96">
            <v>50618.2304</v>
          </cell>
          <cell r="CG96">
            <v>53094.4257</v>
          </cell>
          <cell r="CH96">
            <v>50582.703099999999</v>
          </cell>
          <cell r="CJ96">
            <v>53167.003900000003</v>
          </cell>
          <cell r="CM96">
            <v>53686.351499999997</v>
          </cell>
          <cell r="CN96">
            <v>50792.507799999999</v>
          </cell>
          <cell r="CP96"/>
          <cell r="CQ96">
            <v>50800.519500000002</v>
          </cell>
          <cell r="CS96"/>
          <cell r="CV96">
            <v>53678.671799999996</v>
          </cell>
          <cell r="CY96">
            <v>53305.945299999999</v>
          </cell>
          <cell r="DB96"/>
          <cell r="DE96"/>
          <cell r="DH96"/>
          <cell r="DK96"/>
        </row>
        <row r="97">
          <cell r="D97">
            <v>216715.71799999999</v>
          </cell>
          <cell r="E97"/>
          <cell r="F97"/>
          <cell r="G97">
            <v>292144.68699999998</v>
          </cell>
          <cell r="H97"/>
          <cell r="I97"/>
          <cell r="J97">
            <v>292873.125</v>
          </cell>
          <cell r="K97"/>
          <cell r="L97"/>
          <cell r="M97">
            <v>293616.875</v>
          </cell>
          <cell r="N97"/>
          <cell r="O97"/>
          <cell r="P97">
            <v>292158.15600000002</v>
          </cell>
          <cell r="Q97"/>
          <cell r="R97"/>
          <cell r="S97">
            <v>294488.93699999998</v>
          </cell>
          <cell r="T97"/>
          <cell r="U97"/>
          <cell r="V97">
            <v>293211.68699999998</v>
          </cell>
          <cell r="W97">
            <v>256097.89</v>
          </cell>
          <cell r="X97"/>
          <cell r="Y97">
            <v>293606.15600000002</v>
          </cell>
          <cell r="Z97"/>
          <cell r="AA97"/>
          <cell r="AB97">
            <v>292253.59299999999</v>
          </cell>
          <cell r="AC97"/>
          <cell r="AD97"/>
          <cell r="AE97">
            <v>292707.875</v>
          </cell>
          <cell r="AF97">
            <v>256390.68700000001</v>
          </cell>
          <cell r="AG97"/>
          <cell r="AH97">
            <v>292668.40600000002</v>
          </cell>
          <cell r="AI97">
            <v>256318.671</v>
          </cell>
          <cell r="AJ97"/>
          <cell r="AK97">
            <v>292537.375</v>
          </cell>
          <cell r="AL97">
            <v>257314.171</v>
          </cell>
          <cell r="AM97"/>
          <cell r="AN97">
            <v>291825.31199999998</v>
          </cell>
          <cell r="AO97">
            <v>257237.671</v>
          </cell>
          <cell r="AP97"/>
          <cell r="AQ97">
            <v>291697.43699999998</v>
          </cell>
          <cell r="AR97"/>
          <cell r="AS97"/>
          <cell r="AT97">
            <v>292535.625</v>
          </cell>
          <cell r="AU97"/>
          <cell r="AV97"/>
          <cell r="AW97">
            <v>294424.15600000002</v>
          </cell>
          <cell r="AZ97">
            <v>293581.56199999998</v>
          </cell>
          <cell r="BA97">
            <v>256085.68700000001</v>
          </cell>
          <cell r="BB97"/>
          <cell r="BC97">
            <v>292350.93699999998</v>
          </cell>
          <cell r="BD97">
            <v>255566.125</v>
          </cell>
          <cell r="BE97"/>
          <cell r="BF97">
            <v>290777.90600000002</v>
          </cell>
          <cell r="BG97"/>
          <cell r="BH97"/>
          <cell r="BI97">
            <v>291792.03100000002</v>
          </cell>
          <cell r="BJ97"/>
          <cell r="BK97"/>
          <cell r="BL97">
            <v>293820.81199999998</v>
          </cell>
          <cell r="BM97"/>
          <cell r="BN97"/>
          <cell r="BO97">
            <v>291323.125</v>
          </cell>
          <cell r="BP97"/>
          <cell r="BQ97"/>
          <cell r="BR97">
            <v>292326.43699999998</v>
          </cell>
          <cell r="BS97"/>
          <cell r="BT97"/>
          <cell r="BU97">
            <v>292656.65600000002</v>
          </cell>
          <cell r="BV97">
            <v>256116.70300000001</v>
          </cell>
          <cell r="BW97"/>
          <cell r="BX97">
            <v>292349.68699999998</v>
          </cell>
          <cell r="BY97"/>
          <cell r="BZ97"/>
          <cell r="CA97"/>
          <cell r="CB97">
            <v>256219.31200000001</v>
          </cell>
          <cell r="CC97"/>
          <cell r="CD97">
            <v>292359.03100000002</v>
          </cell>
          <cell r="CE97">
            <v>254197.796</v>
          </cell>
          <cell r="CG97">
            <v>292224.90600000002</v>
          </cell>
          <cell r="CH97">
            <v>253680.59299999999</v>
          </cell>
          <cell r="CJ97">
            <v>290608.84299999999</v>
          </cell>
          <cell r="CM97">
            <v>291617.84299999999</v>
          </cell>
          <cell r="CN97">
            <v>255526.53099999999</v>
          </cell>
          <cell r="CP97"/>
          <cell r="CQ97">
            <v>255522.25</v>
          </cell>
          <cell r="CS97"/>
          <cell r="CV97">
            <v>291626.875</v>
          </cell>
          <cell r="CY97">
            <v>289573.375</v>
          </cell>
          <cell r="DB97"/>
          <cell r="DE97"/>
          <cell r="DH97"/>
          <cell r="DK97"/>
        </row>
        <row r="98">
          <cell r="D98">
            <v>434981.65600000002</v>
          </cell>
          <cell r="E98"/>
          <cell r="F98"/>
          <cell r="G98">
            <v>582280.68700000003</v>
          </cell>
          <cell r="H98"/>
          <cell r="I98"/>
          <cell r="J98">
            <v>582363.31200000003</v>
          </cell>
          <cell r="K98"/>
          <cell r="L98"/>
          <cell r="M98">
            <v>583535.68700000003</v>
          </cell>
          <cell r="N98"/>
          <cell r="O98"/>
          <cell r="P98">
            <v>581538.81200000003</v>
          </cell>
          <cell r="Q98"/>
          <cell r="R98"/>
          <cell r="S98">
            <v>584518.125</v>
          </cell>
          <cell r="T98"/>
          <cell r="U98"/>
          <cell r="V98">
            <v>582686.5</v>
          </cell>
          <cell r="W98">
            <v>512938.18699999998</v>
          </cell>
          <cell r="X98"/>
          <cell r="Y98">
            <v>584785.375</v>
          </cell>
          <cell r="Z98"/>
          <cell r="AA98"/>
          <cell r="AB98">
            <v>583393.56200000003</v>
          </cell>
          <cell r="AC98"/>
          <cell r="AD98"/>
          <cell r="AE98">
            <v>583799.625</v>
          </cell>
          <cell r="AF98">
            <v>513187.625</v>
          </cell>
          <cell r="AG98"/>
          <cell r="AH98">
            <v>583846</v>
          </cell>
          <cell r="AI98">
            <v>513100.53100000002</v>
          </cell>
          <cell r="AJ98"/>
          <cell r="AK98">
            <v>583667.93700000003</v>
          </cell>
          <cell r="AL98">
            <v>513812.375</v>
          </cell>
          <cell r="AM98"/>
          <cell r="AN98">
            <v>582670.375</v>
          </cell>
          <cell r="AO98">
            <v>513733.375</v>
          </cell>
          <cell r="AP98"/>
          <cell r="AQ98">
            <v>582493.18700000003</v>
          </cell>
          <cell r="AR98"/>
          <cell r="AS98"/>
          <cell r="AT98">
            <v>583647.625</v>
          </cell>
          <cell r="AU98"/>
          <cell r="AV98"/>
          <cell r="AW98">
            <v>584599.625</v>
          </cell>
          <cell r="AZ98">
            <v>583498.875</v>
          </cell>
          <cell r="BA98">
            <v>512905.81199999998</v>
          </cell>
          <cell r="BB98"/>
          <cell r="BC98">
            <v>583547.375</v>
          </cell>
          <cell r="BD98">
            <v>512502.40600000002</v>
          </cell>
          <cell r="BE98"/>
          <cell r="BF98">
            <v>582514.68700000003</v>
          </cell>
          <cell r="BG98"/>
          <cell r="BH98"/>
          <cell r="BI98">
            <v>586352</v>
          </cell>
          <cell r="BJ98"/>
          <cell r="BK98"/>
          <cell r="BL98">
            <v>583752.68700000003</v>
          </cell>
          <cell r="BM98"/>
          <cell r="BN98"/>
          <cell r="BO98">
            <v>581900.56200000003</v>
          </cell>
          <cell r="BP98"/>
          <cell r="BQ98"/>
          <cell r="BR98">
            <v>585884.06200000003</v>
          </cell>
          <cell r="BS98"/>
          <cell r="BT98"/>
          <cell r="BU98">
            <v>583212.31200000003</v>
          </cell>
          <cell r="BV98">
            <v>512942.53100000002</v>
          </cell>
          <cell r="BW98"/>
          <cell r="BX98">
            <v>583512.625</v>
          </cell>
          <cell r="BY98"/>
          <cell r="BZ98"/>
          <cell r="CA98"/>
          <cell r="CB98">
            <v>512988.93699999998</v>
          </cell>
          <cell r="CC98"/>
          <cell r="CD98">
            <v>583462.5</v>
          </cell>
          <cell r="CE98">
            <v>511116.875</v>
          </cell>
          <cell r="CG98">
            <v>583298.375</v>
          </cell>
          <cell r="CH98">
            <v>510672.59299999999</v>
          </cell>
          <cell r="CJ98">
            <v>582201.75</v>
          </cell>
          <cell r="CM98">
            <v>586070.5</v>
          </cell>
          <cell r="CN98">
            <v>512285.53100000002</v>
          </cell>
          <cell r="CP98"/>
          <cell r="CQ98">
            <v>512368</v>
          </cell>
          <cell r="CS98"/>
          <cell r="CV98">
            <v>586107.875</v>
          </cell>
          <cell r="CY98">
            <v>582701.93700000003</v>
          </cell>
          <cell r="DB98"/>
          <cell r="DE98"/>
          <cell r="DH98"/>
          <cell r="DK98"/>
        </row>
        <row r="99">
          <cell r="D99">
            <v>132183.984</v>
          </cell>
          <cell r="E99"/>
          <cell r="F99"/>
          <cell r="G99">
            <v>148654.546</v>
          </cell>
          <cell r="H99"/>
          <cell r="I99"/>
          <cell r="J99">
            <v>147519.609</v>
          </cell>
          <cell r="K99"/>
          <cell r="L99"/>
          <cell r="M99">
            <v>148167.46799999999</v>
          </cell>
          <cell r="N99"/>
          <cell r="O99"/>
          <cell r="P99">
            <v>147335.859</v>
          </cell>
          <cell r="Q99"/>
          <cell r="R99"/>
          <cell r="S99">
            <v>148997.39000000001</v>
          </cell>
          <cell r="T99"/>
          <cell r="U99"/>
          <cell r="V99">
            <v>148302.76500000001</v>
          </cell>
          <cell r="W99">
            <v>136632.421</v>
          </cell>
          <cell r="X99"/>
          <cell r="Y99">
            <v>148872.34299999999</v>
          </cell>
          <cell r="Z99"/>
          <cell r="AA99"/>
          <cell r="AB99">
            <v>148172.95300000001</v>
          </cell>
          <cell r="AC99"/>
          <cell r="AD99"/>
          <cell r="AE99">
            <v>148392.51500000001</v>
          </cell>
          <cell r="AF99">
            <v>136776.71799999999</v>
          </cell>
          <cell r="AG99"/>
          <cell r="AH99">
            <v>148313.296</v>
          </cell>
          <cell r="AI99">
            <v>136706.5</v>
          </cell>
          <cell r="AJ99"/>
          <cell r="AK99">
            <v>148188.375</v>
          </cell>
          <cell r="AL99">
            <v>136804.625</v>
          </cell>
          <cell r="AM99"/>
          <cell r="AN99">
            <v>147043.359</v>
          </cell>
          <cell r="AO99">
            <v>136741.76500000001</v>
          </cell>
          <cell r="AP99"/>
          <cell r="AQ99">
            <v>146930.18700000001</v>
          </cell>
          <cell r="AR99"/>
          <cell r="AS99"/>
          <cell r="AT99">
            <v>148304.14000000001</v>
          </cell>
          <cell r="AU99"/>
          <cell r="AV99"/>
          <cell r="AW99">
            <v>148805.14000000001</v>
          </cell>
          <cell r="AZ99">
            <v>147593.07800000001</v>
          </cell>
          <cell r="BA99">
            <v>136555.68700000001</v>
          </cell>
          <cell r="BB99"/>
          <cell r="BC99">
            <v>148074.71799999999</v>
          </cell>
          <cell r="BD99">
            <v>136353.546</v>
          </cell>
          <cell r="BE99"/>
          <cell r="BF99">
            <v>147415.21799999999</v>
          </cell>
          <cell r="BG99"/>
          <cell r="BH99"/>
          <cell r="BI99">
            <v>145511.15599999999</v>
          </cell>
          <cell r="BJ99"/>
          <cell r="BK99"/>
          <cell r="BL99">
            <v>148303.76500000001</v>
          </cell>
          <cell r="BM99"/>
          <cell r="BN99"/>
          <cell r="BO99">
            <v>147249.296</v>
          </cell>
          <cell r="BP99"/>
          <cell r="BQ99"/>
          <cell r="BR99">
            <v>145462.921</v>
          </cell>
          <cell r="BS99"/>
          <cell r="BT99"/>
          <cell r="BU99">
            <v>147816.51500000001</v>
          </cell>
          <cell r="BV99">
            <v>136596.671</v>
          </cell>
          <cell r="BW99"/>
          <cell r="BX99">
            <v>148105.15599999999</v>
          </cell>
          <cell r="BY99"/>
          <cell r="BZ99"/>
          <cell r="CA99"/>
          <cell r="CB99">
            <v>136680.625</v>
          </cell>
          <cell r="CC99"/>
          <cell r="CD99">
            <v>148123.984</v>
          </cell>
          <cell r="CE99">
            <v>135683.45300000001</v>
          </cell>
          <cell r="CG99">
            <v>147855.78099999999</v>
          </cell>
          <cell r="CH99">
            <v>135466.125</v>
          </cell>
          <cell r="CJ99">
            <v>147086.65599999999</v>
          </cell>
          <cell r="CM99">
            <v>145261.64000000001</v>
          </cell>
          <cell r="CN99">
            <v>136316.21799999999</v>
          </cell>
          <cell r="CP99"/>
          <cell r="CQ99">
            <v>136322.09299999999</v>
          </cell>
          <cell r="CS99"/>
          <cell r="CV99">
            <v>145235.93700000001</v>
          </cell>
          <cell r="CY99">
            <v>143488.51500000001</v>
          </cell>
          <cell r="DB99"/>
          <cell r="DE99"/>
          <cell r="DH99"/>
          <cell r="DK99"/>
        </row>
        <row r="100">
          <cell r="D100">
            <v>401585.625</v>
          </cell>
          <cell r="E100"/>
          <cell r="F100"/>
          <cell r="G100">
            <v>508358</v>
          </cell>
          <cell r="H100"/>
          <cell r="I100"/>
          <cell r="J100">
            <v>507633.09299999999</v>
          </cell>
          <cell r="K100"/>
          <cell r="L100"/>
          <cell r="M100">
            <v>508907.375</v>
          </cell>
          <cell r="N100"/>
          <cell r="O100"/>
          <cell r="P100">
            <v>506819.15600000002</v>
          </cell>
          <cell r="Q100"/>
          <cell r="R100"/>
          <cell r="S100">
            <v>510358.5</v>
          </cell>
          <cell r="T100"/>
          <cell r="U100"/>
          <cell r="V100">
            <v>508571.78100000002</v>
          </cell>
          <cell r="W100">
            <v>455222.84299999999</v>
          </cell>
          <cell r="X100"/>
          <cell r="Y100">
            <v>509927.71799999999</v>
          </cell>
          <cell r="Z100"/>
          <cell r="AA100"/>
          <cell r="AB100">
            <v>508400.18699999998</v>
          </cell>
          <cell r="AC100"/>
          <cell r="AD100"/>
          <cell r="AE100">
            <v>508908.15600000002</v>
          </cell>
          <cell r="AF100">
            <v>455587.625</v>
          </cell>
          <cell r="AG100"/>
          <cell r="AH100">
            <v>508924.84299999999</v>
          </cell>
          <cell r="AI100">
            <v>455458.625</v>
          </cell>
          <cell r="AJ100"/>
          <cell r="AK100">
            <v>508713.40600000002</v>
          </cell>
          <cell r="AL100">
            <v>455944.15600000002</v>
          </cell>
          <cell r="AM100"/>
          <cell r="AN100">
            <v>506786.93699999998</v>
          </cell>
          <cell r="AO100">
            <v>455850.78100000002</v>
          </cell>
          <cell r="AP100"/>
          <cell r="AQ100">
            <v>506568.28100000002</v>
          </cell>
          <cell r="AR100"/>
          <cell r="AS100"/>
          <cell r="AT100">
            <v>508722.68699999998</v>
          </cell>
          <cell r="AU100"/>
          <cell r="AV100"/>
          <cell r="AW100">
            <v>510039.25</v>
          </cell>
          <cell r="AZ100">
            <v>507955.09299999999</v>
          </cell>
          <cell r="BA100">
            <v>455150.59299999999</v>
          </cell>
          <cell r="BB100"/>
          <cell r="BC100">
            <v>508448.93699999998</v>
          </cell>
          <cell r="BD100">
            <v>454664.31199999998</v>
          </cell>
          <cell r="BE100"/>
          <cell r="BF100">
            <v>506922.75</v>
          </cell>
          <cell r="BG100"/>
          <cell r="BH100"/>
          <cell r="BI100">
            <v>509000.43699999998</v>
          </cell>
          <cell r="BJ100"/>
          <cell r="BK100"/>
          <cell r="BL100">
            <v>508987.03100000002</v>
          </cell>
          <cell r="BM100"/>
          <cell r="BN100"/>
          <cell r="BO100">
            <v>506561.625</v>
          </cell>
          <cell r="BP100"/>
          <cell r="BQ100"/>
          <cell r="BR100">
            <v>508786.18699999998</v>
          </cell>
          <cell r="BS100"/>
          <cell r="BT100"/>
          <cell r="BU100">
            <v>508035.43699999998</v>
          </cell>
          <cell r="BV100">
            <v>455196.59299999999</v>
          </cell>
          <cell r="BW100"/>
          <cell r="BX100">
            <v>508489.15600000002</v>
          </cell>
          <cell r="BY100"/>
          <cell r="BZ100"/>
          <cell r="CA100"/>
          <cell r="CB100">
            <v>455354.21799999999</v>
          </cell>
          <cell r="CC100"/>
          <cell r="CD100">
            <v>508517.90600000002</v>
          </cell>
          <cell r="CE100">
            <v>453077.06199999998</v>
          </cell>
          <cell r="CG100">
            <v>508093.81199999998</v>
          </cell>
          <cell r="CH100">
            <v>452581.71799999999</v>
          </cell>
          <cell r="CJ100">
            <v>506451.71799999999</v>
          </cell>
          <cell r="CM100">
            <v>508532.65600000002</v>
          </cell>
          <cell r="CN100">
            <v>454543.125</v>
          </cell>
          <cell r="CP100"/>
          <cell r="CQ100">
            <v>454588.375</v>
          </cell>
          <cell r="CS100"/>
          <cell r="CV100">
            <v>508587.375</v>
          </cell>
          <cell r="CY100">
            <v>504501.25</v>
          </cell>
          <cell r="DB100"/>
          <cell r="DE100"/>
          <cell r="DH100"/>
          <cell r="DK100"/>
        </row>
        <row r="101">
          <cell r="D101"/>
          <cell r="E101"/>
          <cell r="F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G101"/>
          <cell r="CJ101"/>
          <cell r="CM101"/>
          <cell r="CP101"/>
          <cell r="CS101"/>
          <cell r="CV101"/>
          <cell r="CY101"/>
          <cell r="DB101"/>
          <cell r="DE101"/>
          <cell r="DH101"/>
          <cell r="DK101"/>
        </row>
        <row r="102">
          <cell r="D102">
            <v>50117.628900000003</v>
          </cell>
          <cell r="E102"/>
          <cell r="F102"/>
          <cell r="G102">
            <v>56243.7382</v>
          </cell>
          <cell r="H102"/>
          <cell r="I102"/>
          <cell r="J102">
            <v>55378.832000000002</v>
          </cell>
          <cell r="K102"/>
          <cell r="L102"/>
          <cell r="M102">
            <v>55620.718699999998</v>
          </cell>
          <cell r="N102"/>
          <cell r="O102"/>
          <cell r="P102">
            <v>55390.808499999999</v>
          </cell>
          <cell r="Q102"/>
          <cell r="R102"/>
          <cell r="S102">
            <v>55886.207000000002</v>
          </cell>
          <cell r="T102"/>
          <cell r="U102"/>
          <cell r="V102">
            <v>55683.511700000003</v>
          </cell>
          <cell r="W102">
            <v>51576.808499999999</v>
          </cell>
          <cell r="X102"/>
          <cell r="Y102">
            <v>55710.265599999999</v>
          </cell>
          <cell r="Z102"/>
          <cell r="AA102"/>
          <cell r="AB102">
            <v>55494.832000000002</v>
          </cell>
          <cell r="AC102"/>
          <cell r="AD102"/>
          <cell r="AE102">
            <v>55579.714800000002</v>
          </cell>
          <cell r="AF102">
            <v>51650.234299999996</v>
          </cell>
          <cell r="AG102"/>
          <cell r="AH102">
            <v>55579.570299999999</v>
          </cell>
          <cell r="AI102">
            <v>51629.769500000002</v>
          </cell>
          <cell r="AJ102"/>
          <cell r="AK102">
            <v>55548.0429</v>
          </cell>
          <cell r="AL102">
            <v>51726.288999999997</v>
          </cell>
          <cell r="AM102"/>
          <cell r="AN102">
            <v>55195.101499999997</v>
          </cell>
          <cell r="AO102">
            <v>51706.691400000003</v>
          </cell>
          <cell r="AP102"/>
          <cell r="AQ102">
            <v>55160.663999999997</v>
          </cell>
          <cell r="AR102"/>
          <cell r="AS102"/>
          <cell r="AT102">
            <v>55557.308499999999</v>
          </cell>
          <cell r="AU102"/>
          <cell r="AV102"/>
          <cell r="AW102">
            <v>56010.074200000003</v>
          </cell>
          <cell r="AZ102">
            <v>55626.546799999996</v>
          </cell>
          <cell r="BA102">
            <v>51573.820299999999</v>
          </cell>
          <cell r="BB102"/>
          <cell r="BC102">
            <v>55502.847600000001</v>
          </cell>
          <cell r="BD102">
            <v>51513.222600000001</v>
          </cell>
          <cell r="BE102"/>
          <cell r="BF102">
            <v>55123.390599999999</v>
          </cell>
          <cell r="BG102"/>
          <cell r="BH102"/>
          <cell r="BI102">
            <v>53638.7929</v>
          </cell>
          <cell r="BJ102"/>
          <cell r="BK102"/>
          <cell r="BL102">
            <v>55825.902300000002</v>
          </cell>
          <cell r="BM102"/>
          <cell r="BN102"/>
          <cell r="BO102">
            <v>55350.8554</v>
          </cell>
          <cell r="BP102"/>
          <cell r="BQ102"/>
          <cell r="BR102">
            <v>53865.495999999999</v>
          </cell>
          <cell r="BS102"/>
          <cell r="BT102"/>
          <cell r="BU102">
            <v>55512.523399999998</v>
          </cell>
          <cell r="BV102">
            <v>51584.375</v>
          </cell>
          <cell r="BW102"/>
          <cell r="BX102">
            <v>55503.921799999996</v>
          </cell>
          <cell r="BY102"/>
          <cell r="BZ102"/>
          <cell r="CA102"/>
          <cell r="CB102">
            <v>51611.6132</v>
          </cell>
          <cell r="CC102"/>
          <cell r="CD102">
            <v>55519.195299999999</v>
          </cell>
          <cell r="CE102">
            <v>51293.359299999996</v>
          </cell>
          <cell r="CG102">
            <v>55433.468699999998</v>
          </cell>
          <cell r="CH102">
            <v>51226.269500000002</v>
          </cell>
          <cell r="CJ102">
            <v>55043.066400000003</v>
          </cell>
          <cell r="CM102">
            <v>53559.788999999997</v>
          </cell>
          <cell r="CN102">
            <v>51497.968699999998</v>
          </cell>
          <cell r="CP102"/>
          <cell r="CQ102">
            <v>51479.870999999999</v>
          </cell>
          <cell r="CS102"/>
          <cell r="CV102">
            <v>53536.511700000003</v>
          </cell>
          <cell r="CY102">
            <v>53189.277300000002</v>
          </cell>
          <cell r="DB102"/>
          <cell r="DE102"/>
          <cell r="DH102"/>
          <cell r="DK102"/>
        </row>
        <row r="103">
          <cell r="D103">
            <v>25745.843700000001</v>
          </cell>
          <cell r="E103"/>
          <cell r="F103"/>
          <cell r="G103">
            <v>29274.150300000001</v>
          </cell>
          <cell r="H103"/>
          <cell r="I103"/>
          <cell r="J103">
            <v>29155.1718</v>
          </cell>
          <cell r="K103"/>
          <cell r="L103"/>
          <cell r="M103">
            <v>29179.3554</v>
          </cell>
          <cell r="N103"/>
          <cell r="O103"/>
          <cell r="P103">
            <v>29108.017500000002</v>
          </cell>
          <cell r="Q103"/>
          <cell r="R103"/>
          <cell r="S103">
            <v>29230.2988</v>
          </cell>
          <cell r="T103"/>
          <cell r="U103"/>
          <cell r="V103">
            <v>29173.333900000001</v>
          </cell>
          <cell r="W103">
            <v>28352.3105</v>
          </cell>
          <cell r="X103"/>
          <cell r="Y103">
            <v>29145.4316</v>
          </cell>
          <cell r="Z103"/>
          <cell r="AA103"/>
          <cell r="AB103">
            <v>29141.867099999999</v>
          </cell>
          <cell r="AC103"/>
          <cell r="AD103"/>
          <cell r="AE103">
            <v>29163.6113</v>
          </cell>
          <cell r="AF103">
            <v>28387.912100000001</v>
          </cell>
          <cell r="AG103"/>
          <cell r="AH103">
            <v>29174.564399999999</v>
          </cell>
          <cell r="AI103">
            <v>28388.539000000001</v>
          </cell>
          <cell r="AJ103"/>
          <cell r="AK103">
            <v>29165.291000000001</v>
          </cell>
          <cell r="AL103">
            <v>28369.972600000001</v>
          </cell>
          <cell r="AM103"/>
          <cell r="AN103">
            <v>29140.669900000001</v>
          </cell>
          <cell r="AO103">
            <v>28367.656200000001</v>
          </cell>
          <cell r="AP103"/>
          <cell r="AQ103">
            <v>29136.955000000002</v>
          </cell>
          <cell r="AR103"/>
          <cell r="AS103"/>
          <cell r="AT103">
            <v>29166.5468</v>
          </cell>
          <cell r="AU103"/>
          <cell r="AV103"/>
          <cell r="AW103">
            <v>29187.287100000001</v>
          </cell>
          <cell r="AZ103">
            <v>29165.33</v>
          </cell>
          <cell r="BA103">
            <v>28354.304599999999</v>
          </cell>
          <cell r="BB103"/>
          <cell r="BC103">
            <v>29140.25</v>
          </cell>
          <cell r="BD103">
            <v>28347.419900000001</v>
          </cell>
          <cell r="BE103"/>
          <cell r="BF103">
            <v>29163.978500000001</v>
          </cell>
          <cell r="BG103"/>
          <cell r="BH103"/>
          <cell r="BI103">
            <v>28986.773399999998</v>
          </cell>
          <cell r="BJ103"/>
          <cell r="BK103"/>
          <cell r="BL103">
            <v>29120.908200000002</v>
          </cell>
          <cell r="BM103"/>
          <cell r="BN103"/>
          <cell r="BO103">
            <v>29131.882799999999</v>
          </cell>
          <cell r="BP103"/>
          <cell r="BQ103"/>
          <cell r="BR103">
            <v>28968.703099999999</v>
          </cell>
          <cell r="BS103"/>
          <cell r="BT103"/>
          <cell r="BU103">
            <v>29119.509699999999</v>
          </cell>
          <cell r="BV103">
            <v>28355.58</v>
          </cell>
          <cell r="BW103"/>
          <cell r="BX103">
            <v>29143.962800000001</v>
          </cell>
          <cell r="BY103"/>
          <cell r="BZ103"/>
          <cell r="CA103"/>
          <cell r="CB103">
            <v>28364.277300000002</v>
          </cell>
          <cell r="CC103"/>
          <cell r="CD103">
            <v>29148.388599999998</v>
          </cell>
          <cell r="CE103">
            <v>28282.152300000002</v>
          </cell>
          <cell r="CG103">
            <v>29126.265599999999</v>
          </cell>
          <cell r="CH103">
            <v>28278.564399999999</v>
          </cell>
          <cell r="CJ103">
            <v>29143.650300000001</v>
          </cell>
          <cell r="CM103">
            <v>28965.495999999999</v>
          </cell>
          <cell r="CN103">
            <v>28343.748</v>
          </cell>
          <cell r="CP103"/>
          <cell r="CQ103">
            <v>28343.031200000001</v>
          </cell>
          <cell r="CS103"/>
          <cell r="CV103">
            <v>28963.044900000001</v>
          </cell>
          <cell r="CY103">
            <v>28845.9316</v>
          </cell>
          <cell r="DB103"/>
          <cell r="DE103"/>
          <cell r="DH103"/>
          <cell r="DK103"/>
        </row>
        <row r="104">
          <cell r="D104">
            <v>25898.652300000002</v>
          </cell>
          <cell r="E104"/>
          <cell r="F104"/>
          <cell r="G104">
            <v>34742.2929</v>
          </cell>
          <cell r="H104"/>
          <cell r="I104"/>
          <cell r="J104">
            <v>34607.679600000003</v>
          </cell>
          <cell r="K104"/>
          <cell r="L104"/>
          <cell r="M104">
            <v>34606.820299999999</v>
          </cell>
          <cell r="N104"/>
          <cell r="O104"/>
          <cell r="P104">
            <v>34485.281199999998</v>
          </cell>
          <cell r="Q104"/>
          <cell r="R104"/>
          <cell r="S104">
            <v>34684.816400000003</v>
          </cell>
          <cell r="T104"/>
          <cell r="U104"/>
          <cell r="V104">
            <v>34575.894500000002</v>
          </cell>
          <cell r="W104">
            <v>30613.7402</v>
          </cell>
          <cell r="X104"/>
          <cell r="Y104">
            <v>34621.921799999996</v>
          </cell>
          <cell r="Z104"/>
          <cell r="AA104"/>
          <cell r="AB104">
            <v>34501.589800000002</v>
          </cell>
          <cell r="AC104"/>
          <cell r="AD104"/>
          <cell r="AE104">
            <v>34553.257799999999</v>
          </cell>
          <cell r="AF104">
            <v>30652.751899999999</v>
          </cell>
          <cell r="AG104"/>
          <cell r="AH104">
            <v>34548.265599999999</v>
          </cell>
          <cell r="AI104">
            <v>30647.103500000001</v>
          </cell>
          <cell r="AJ104"/>
          <cell r="AK104">
            <v>34536.464800000002</v>
          </cell>
          <cell r="AL104">
            <v>30761.951099999998</v>
          </cell>
          <cell r="AM104"/>
          <cell r="AN104">
            <v>34498.5429</v>
          </cell>
          <cell r="AO104">
            <v>30755.460899999998</v>
          </cell>
          <cell r="AP104"/>
          <cell r="AQ104">
            <v>34486.3007</v>
          </cell>
          <cell r="AR104"/>
          <cell r="AS104"/>
          <cell r="AT104">
            <v>34536.269500000002</v>
          </cell>
          <cell r="AU104"/>
          <cell r="AV104"/>
          <cell r="AW104">
            <v>34756.453099999999</v>
          </cell>
          <cell r="AZ104">
            <v>34704.589800000002</v>
          </cell>
          <cell r="BA104">
            <v>30617.08</v>
          </cell>
          <cell r="BB104"/>
          <cell r="BC104">
            <v>34510.5</v>
          </cell>
          <cell r="BD104">
            <v>30568.6914</v>
          </cell>
          <cell r="BE104"/>
          <cell r="BF104">
            <v>34377.933499999999</v>
          </cell>
          <cell r="BG104"/>
          <cell r="BH104"/>
          <cell r="BI104">
            <v>33969.851499999997</v>
          </cell>
          <cell r="BJ104"/>
          <cell r="BK104"/>
          <cell r="BL104">
            <v>34688.734299999996</v>
          </cell>
          <cell r="BM104"/>
          <cell r="BN104"/>
          <cell r="BO104">
            <v>34508.972600000001</v>
          </cell>
          <cell r="BP104"/>
          <cell r="BQ104"/>
          <cell r="BR104">
            <v>34099.0507</v>
          </cell>
          <cell r="BS104"/>
          <cell r="BT104"/>
          <cell r="BU104">
            <v>34576.625</v>
          </cell>
          <cell r="BV104">
            <v>30620.0605</v>
          </cell>
          <cell r="BW104"/>
          <cell r="BX104">
            <v>34507.648399999998</v>
          </cell>
          <cell r="BY104"/>
          <cell r="BZ104"/>
          <cell r="CA104"/>
          <cell r="CB104">
            <v>30633.706999999999</v>
          </cell>
          <cell r="CC104"/>
          <cell r="CD104">
            <v>34516.265599999999</v>
          </cell>
          <cell r="CE104">
            <v>30415.706999999999</v>
          </cell>
          <cell r="CG104">
            <v>34496.671799999996</v>
          </cell>
          <cell r="CH104">
            <v>30366.9863</v>
          </cell>
          <cell r="CJ104">
            <v>34358.640599999999</v>
          </cell>
          <cell r="CM104">
            <v>33949.538999999997</v>
          </cell>
          <cell r="CN104">
            <v>30569.664000000001</v>
          </cell>
          <cell r="CP104"/>
          <cell r="CQ104">
            <v>30561.367099999999</v>
          </cell>
          <cell r="CS104"/>
          <cell r="CV104">
            <v>33945.019500000002</v>
          </cell>
          <cell r="CY104">
            <v>33786.003900000003</v>
          </cell>
          <cell r="DB104"/>
          <cell r="DE104"/>
          <cell r="DH104"/>
          <cell r="DK104"/>
        </row>
        <row r="105">
          <cell r="D105">
            <v>68591.914000000004</v>
          </cell>
          <cell r="E105"/>
          <cell r="F105"/>
          <cell r="G105">
            <v>90968.679600000003</v>
          </cell>
          <cell r="H105"/>
          <cell r="I105"/>
          <cell r="J105">
            <v>90352.625</v>
          </cell>
          <cell r="K105"/>
          <cell r="L105"/>
          <cell r="M105">
            <v>90358.945300000007</v>
          </cell>
          <cell r="N105"/>
          <cell r="O105"/>
          <cell r="P105">
            <v>90211.976500000004</v>
          </cell>
          <cell r="Q105"/>
          <cell r="R105"/>
          <cell r="S105">
            <v>90438.648400000005</v>
          </cell>
          <cell r="T105"/>
          <cell r="U105"/>
          <cell r="V105">
            <v>90294.929600000003</v>
          </cell>
          <cell r="W105">
            <v>80837.328099999999</v>
          </cell>
          <cell r="X105"/>
          <cell r="Y105">
            <v>90513.898400000005</v>
          </cell>
          <cell r="Z105"/>
          <cell r="AA105"/>
          <cell r="AB105">
            <v>90403.273400000005</v>
          </cell>
          <cell r="AC105"/>
          <cell r="AD105"/>
          <cell r="AE105">
            <v>90457.984299999996</v>
          </cell>
          <cell r="AF105">
            <v>80889.976500000004</v>
          </cell>
          <cell r="AG105"/>
          <cell r="AH105">
            <v>90463.710900000005</v>
          </cell>
          <cell r="AI105">
            <v>80885.156199999998</v>
          </cell>
          <cell r="AJ105"/>
          <cell r="AK105">
            <v>90448.406199999998</v>
          </cell>
          <cell r="AL105">
            <v>81001.875</v>
          </cell>
          <cell r="AM105"/>
          <cell r="AN105">
            <v>90404.382800000007</v>
          </cell>
          <cell r="AO105">
            <v>80999.023400000005</v>
          </cell>
          <cell r="AP105"/>
          <cell r="AQ105">
            <v>90388.921799999996</v>
          </cell>
          <cell r="AR105"/>
          <cell r="AS105"/>
          <cell r="AT105">
            <v>90449.078099999999</v>
          </cell>
          <cell r="AU105"/>
          <cell r="AV105"/>
          <cell r="AW105">
            <v>90678.593699999998</v>
          </cell>
          <cell r="AZ105">
            <v>90628.101500000004</v>
          </cell>
          <cell r="BA105">
            <v>80850.210900000005</v>
          </cell>
          <cell r="BB105"/>
          <cell r="BC105">
            <v>90417.359299999996</v>
          </cell>
          <cell r="BD105">
            <v>80837.718699999998</v>
          </cell>
          <cell r="BE105"/>
          <cell r="BF105">
            <v>90374.156199999998</v>
          </cell>
          <cell r="BG105"/>
          <cell r="BH105"/>
          <cell r="BI105">
            <v>89195.195300000007</v>
          </cell>
          <cell r="BJ105"/>
          <cell r="BK105"/>
          <cell r="BL105">
            <v>90567.781199999998</v>
          </cell>
          <cell r="BM105"/>
          <cell r="BN105"/>
          <cell r="BO105">
            <v>90497.031199999998</v>
          </cell>
          <cell r="BP105"/>
          <cell r="BQ105"/>
          <cell r="BR105">
            <v>89322.835900000005</v>
          </cell>
          <cell r="BS105"/>
          <cell r="BT105"/>
          <cell r="BU105">
            <v>90452.984299999996</v>
          </cell>
          <cell r="BV105">
            <v>80852.945300000007</v>
          </cell>
          <cell r="BW105"/>
          <cell r="BX105">
            <v>90404.132800000007</v>
          </cell>
          <cell r="BY105"/>
          <cell r="BZ105"/>
          <cell r="CA105"/>
          <cell r="CB105">
            <v>80861.875</v>
          </cell>
          <cell r="CC105"/>
          <cell r="CD105">
            <v>90416.039000000004</v>
          </cell>
          <cell r="CE105">
            <v>80661.656199999998</v>
          </cell>
          <cell r="CG105">
            <v>90387.289000000004</v>
          </cell>
          <cell r="CH105">
            <v>80642.765599999999</v>
          </cell>
          <cell r="CJ105">
            <v>90336.039000000004</v>
          </cell>
          <cell r="CM105">
            <v>89155.773400000005</v>
          </cell>
          <cell r="CN105">
            <v>80821.703099999999</v>
          </cell>
          <cell r="CP105"/>
          <cell r="CQ105">
            <v>80808.625</v>
          </cell>
          <cell r="CS105"/>
          <cell r="CV105">
            <v>89144.265599999999</v>
          </cell>
          <cell r="CY105">
            <v>88944.070300000007</v>
          </cell>
          <cell r="DB105"/>
          <cell r="DE105"/>
          <cell r="DH105"/>
          <cell r="DK105"/>
        </row>
        <row r="106">
          <cell r="D106">
            <v>28930.093700000001</v>
          </cell>
          <cell r="E106"/>
          <cell r="F106"/>
          <cell r="G106">
            <v>32360.7441</v>
          </cell>
          <cell r="H106"/>
          <cell r="I106"/>
          <cell r="J106">
            <v>31887.7441</v>
          </cell>
          <cell r="K106"/>
          <cell r="L106"/>
          <cell r="M106">
            <v>31982.5</v>
          </cell>
          <cell r="N106"/>
          <cell r="O106"/>
          <cell r="P106">
            <v>31842.9902</v>
          </cell>
          <cell r="Q106"/>
          <cell r="R106"/>
          <cell r="S106">
            <v>32154.347600000001</v>
          </cell>
          <cell r="T106"/>
          <cell r="U106"/>
          <cell r="V106">
            <v>32033.896400000001</v>
          </cell>
          <cell r="W106">
            <v>29690.130799999999</v>
          </cell>
          <cell r="X106"/>
          <cell r="Y106">
            <v>32121.8027</v>
          </cell>
          <cell r="Z106"/>
          <cell r="AA106"/>
          <cell r="AB106">
            <v>31978.0039</v>
          </cell>
          <cell r="AC106"/>
          <cell r="AD106"/>
          <cell r="AE106">
            <v>32025.33</v>
          </cell>
          <cell r="AF106">
            <v>29730.697199999999</v>
          </cell>
          <cell r="AG106"/>
          <cell r="AH106">
            <v>32009.341700000001</v>
          </cell>
          <cell r="AI106">
            <v>29718.031200000001</v>
          </cell>
          <cell r="AJ106"/>
          <cell r="AK106">
            <v>31986.835899999998</v>
          </cell>
          <cell r="AL106">
            <v>29745.089800000002</v>
          </cell>
          <cell r="AM106"/>
          <cell r="AN106">
            <v>31798.912100000001</v>
          </cell>
          <cell r="AO106">
            <v>29734.138599999998</v>
          </cell>
          <cell r="AP106"/>
          <cell r="AQ106">
            <v>31777.451099999998</v>
          </cell>
          <cell r="AR106"/>
          <cell r="AS106"/>
          <cell r="AT106">
            <v>32011.642500000002</v>
          </cell>
          <cell r="AU106"/>
          <cell r="AV106"/>
          <cell r="AW106">
            <v>32185.701099999998</v>
          </cell>
          <cell r="AZ106">
            <v>31985.710899999998</v>
          </cell>
          <cell r="BA106">
            <v>29681.6816</v>
          </cell>
          <cell r="BB106"/>
          <cell r="BC106">
            <v>31957.160100000001</v>
          </cell>
          <cell r="BD106">
            <v>29659.482400000001</v>
          </cell>
          <cell r="BE106"/>
          <cell r="BF106">
            <v>31842.626899999999</v>
          </cell>
          <cell r="BG106"/>
          <cell r="BH106"/>
          <cell r="BI106">
            <v>31796.257799999999</v>
          </cell>
          <cell r="BJ106"/>
          <cell r="BK106"/>
          <cell r="BL106">
            <v>32076.916000000001</v>
          </cell>
          <cell r="BM106"/>
          <cell r="BN106"/>
          <cell r="BO106">
            <v>31900.789000000001</v>
          </cell>
          <cell r="BP106"/>
          <cell r="BQ106"/>
          <cell r="BR106">
            <v>31873.5527</v>
          </cell>
          <cell r="BS106"/>
          <cell r="BT106"/>
          <cell r="BU106">
            <v>31944.9804</v>
          </cell>
          <cell r="BV106">
            <v>29688.9941</v>
          </cell>
          <cell r="BW106"/>
          <cell r="BX106">
            <v>31959.453099999999</v>
          </cell>
          <cell r="BY106"/>
          <cell r="BZ106"/>
          <cell r="CA106"/>
          <cell r="CB106">
            <v>29708.947199999999</v>
          </cell>
          <cell r="CC106"/>
          <cell r="CD106">
            <v>31971.009699999999</v>
          </cell>
          <cell r="CE106">
            <v>29513.693299999999</v>
          </cell>
          <cell r="CG106">
            <v>31908.216700000001</v>
          </cell>
          <cell r="CH106">
            <v>29488.929599999999</v>
          </cell>
          <cell r="CJ106">
            <v>31771.007799999999</v>
          </cell>
          <cell r="CM106">
            <v>31740.0625</v>
          </cell>
          <cell r="CN106">
            <v>29655.398399999998</v>
          </cell>
          <cell r="CP106"/>
          <cell r="CQ106">
            <v>29646.648399999998</v>
          </cell>
          <cell r="CS106"/>
          <cell r="CV106">
            <v>31729.3554</v>
          </cell>
          <cell r="CY106">
            <v>31471.4316</v>
          </cell>
          <cell r="DB106"/>
          <cell r="DE106"/>
          <cell r="DH106"/>
          <cell r="DK106"/>
        </row>
        <row r="107">
          <cell r="D107">
            <v>123721.93700000001</v>
          </cell>
          <cell r="E107"/>
          <cell r="F107"/>
          <cell r="G107">
            <v>156530.56200000001</v>
          </cell>
          <cell r="H107"/>
          <cell r="I107"/>
          <cell r="J107">
            <v>155734.796</v>
          </cell>
          <cell r="K107"/>
          <cell r="L107"/>
          <cell r="M107">
            <v>155983.46799999999</v>
          </cell>
          <cell r="N107"/>
          <cell r="O107"/>
          <cell r="P107">
            <v>155467.56200000001</v>
          </cell>
          <cell r="Q107"/>
          <cell r="R107"/>
          <cell r="S107">
            <v>156355.26500000001</v>
          </cell>
          <cell r="T107"/>
          <cell r="U107"/>
          <cell r="V107">
            <v>155903.21799999999</v>
          </cell>
          <cell r="W107">
            <v>140529.32800000001</v>
          </cell>
          <cell r="X107"/>
          <cell r="Y107">
            <v>156177.68700000001</v>
          </cell>
          <cell r="Z107"/>
          <cell r="AA107"/>
          <cell r="AB107">
            <v>155801.45300000001</v>
          </cell>
          <cell r="AC107"/>
          <cell r="AD107"/>
          <cell r="AE107">
            <v>155950.06200000001</v>
          </cell>
          <cell r="AF107">
            <v>140649.45300000001</v>
          </cell>
          <cell r="AG107"/>
          <cell r="AH107">
            <v>155949.51500000001</v>
          </cell>
          <cell r="AI107">
            <v>140618.93700000001</v>
          </cell>
          <cell r="AJ107"/>
          <cell r="AK107">
            <v>155897.57800000001</v>
          </cell>
          <cell r="AL107">
            <v>140767.046</v>
          </cell>
          <cell r="AM107"/>
          <cell r="AN107">
            <v>155361.93700000001</v>
          </cell>
          <cell r="AO107">
            <v>140744.89000000001</v>
          </cell>
          <cell r="AP107"/>
          <cell r="AQ107">
            <v>155309.109</v>
          </cell>
          <cell r="AR107"/>
          <cell r="AS107"/>
          <cell r="AT107">
            <v>155907.70300000001</v>
          </cell>
          <cell r="AU107"/>
          <cell r="AV107"/>
          <cell r="AW107">
            <v>156425.109</v>
          </cell>
          <cell r="AZ107">
            <v>155856.26500000001</v>
          </cell>
          <cell r="BA107">
            <v>140523.31200000001</v>
          </cell>
          <cell r="BB107"/>
          <cell r="BC107">
            <v>155813.734</v>
          </cell>
          <cell r="BD107">
            <v>140405.51500000001</v>
          </cell>
          <cell r="BE107"/>
          <cell r="BF107">
            <v>155363.796</v>
          </cell>
          <cell r="BG107"/>
          <cell r="BH107"/>
          <cell r="BI107">
            <v>154419.546</v>
          </cell>
          <cell r="BJ107"/>
          <cell r="BK107"/>
          <cell r="BL107">
            <v>156130.625</v>
          </cell>
          <cell r="BM107"/>
          <cell r="BN107"/>
          <cell r="BO107">
            <v>155493.84299999999</v>
          </cell>
          <cell r="BP107"/>
          <cell r="BQ107"/>
          <cell r="BR107">
            <v>154587.75</v>
          </cell>
          <cell r="BS107"/>
          <cell r="BT107"/>
          <cell r="BU107">
            <v>155795.109</v>
          </cell>
          <cell r="BV107">
            <v>140538.046</v>
          </cell>
          <cell r="BW107"/>
          <cell r="BX107">
            <v>155813.65599999999</v>
          </cell>
          <cell r="BY107"/>
          <cell r="BZ107"/>
          <cell r="CA107"/>
          <cell r="CB107">
            <v>140584.71799999999</v>
          </cell>
          <cell r="CC107"/>
          <cell r="CD107">
            <v>155842.39000000001</v>
          </cell>
          <cell r="CE107">
            <v>139988.875</v>
          </cell>
          <cell r="CG107">
            <v>155711.90599999999</v>
          </cell>
          <cell r="CH107">
            <v>139863.34299999999</v>
          </cell>
          <cell r="CJ107">
            <v>155231.93700000001</v>
          </cell>
          <cell r="CM107">
            <v>154289.609</v>
          </cell>
          <cell r="CN107">
            <v>140382.34299999999</v>
          </cell>
          <cell r="CP107"/>
          <cell r="CQ107">
            <v>140369.875</v>
          </cell>
          <cell r="CS107"/>
          <cell r="CV107">
            <v>154284.125</v>
          </cell>
          <cell r="CY107">
            <v>153370</v>
          </cell>
          <cell r="DB107"/>
          <cell r="DE107"/>
          <cell r="DH107"/>
          <cell r="DK107"/>
        </row>
        <row r="108">
          <cell r="D108"/>
          <cell r="E108"/>
          <cell r="F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G108"/>
          <cell r="CJ108"/>
          <cell r="CM108"/>
          <cell r="CP108"/>
          <cell r="CS108"/>
          <cell r="CV108"/>
          <cell r="CY108"/>
          <cell r="DB108"/>
          <cell r="DE108"/>
          <cell r="DH108"/>
          <cell r="DK108"/>
        </row>
        <row r="109">
          <cell r="D109">
            <v>182169.64</v>
          </cell>
          <cell r="E109"/>
          <cell r="F109"/>
          <cell r="G109">
            <v>204945.76500000001</v>
          </cell>
          <cell r="H109"/>
          <cell r="I109"/>
          <cell r="J109">
            <v>201976.26500000001</v>
          </cell>
          <cell r="K109"/>
          <cell r="L109"/>
          <cell r="M109">
            <v>202667.20300000001</v>
          </cell>
          <cell r="N109"/>
          <cell r="O109"/>
          <cell r="P109">
            <v>201968.296</v>
          </cell>
          <cell r="Q109"/>
          <cell r="R109"/>
          <cell r="S109">
            <v>203375.90599999999</v>
          </cell>
          <cell r="T109"/>
          <cell r="U109"/>
          <cell r="V109">
            <v>202759.875</v>
          </cell>
          <cell r="W109">
            <v>188245.984</v>
          </cell>
          <cell r="X109"/>
          <cell r="Y109">
            <v>202864.90599999999</v>
          </cell>
          <cell r="Z109"/>
          <cell r="AA109"/>
          <cell r="AB109">
            <v>202209.14</v>
          </cell>
          <cell r="AC109"/>
          <cell r="AD109"/>
          <cell r="AE109">
            <v>202396.01500000001</v>
          </cell>
          <cell r="AF109">
            <v>188389.609</v>
          </cell>
          <cell r="AG109"/>
          <cell r="AH109">
            <v>202387.875</v>
          </cell>
          <cell r="AI109">
            <v>188325.359</v>
          </cell>
          <cell r="AJ109"/>
          <cell r="AK109">
            <v>202280.01500000001</v>
          </cell>
          <cell r="AL109">
            <v>188717.625</v>
          </cell>
          <cell r="AM109"/>
          <cell r="AN109">
            <v>200324.65599999999</v>
          </cell>
          <cell r="AO109">
            <v>188669.859</v>
          </cell>
          <cell r="AP109"/>
          <cell r="AQ109">
            <v>200229.06200000001</v>
          </cell>
          <cell r="AR109"/>
          <cell r="AS109"/>
          <cell r="AT109">
            <v>202335.125</v>
          </cell>
          <cell r="AU109"/>
          <cell r="AV109"/>
          <cell r="AW109">
            <v>203501.06200000001</v>
          </cell>
          <cell r="AZ109">
            <v>201482.82800000001</v>
          </cell>
          <cell r="BA109">
            <v>188139.90599999999</v>
          </cell>
          <cell r="BB109"/>
          <cell r="BC109">
            <v>202127.71799999999</v>
          </cell>
          <cell r="BD109">
            <v>187853.57800000001</v>
          </cell>
          <cell r="BE109"/>
          <cell r="BF109">
            <v>200318.81200000001</v>
          </cell>
          <cell r="BG109"/>
          <cell r="BH109"/>
          <cell r="BI109">
            <v>196264.859</v>
          </cell>
          <cell r="BJ109"/>
          <cell r="BK109"/>
          <cell r="BL109">
            <v>203014.96799999999</v>
          </cell>
          <cell r="BM109"/>
          <cell r="BN109"/>
          <cell r="BO109">
            <v>201135.68700000001</v>
          </cell>
          <cell r="BP109"/>
          <cell r="BQ109"/>
          <cell r="BR109">
            <v>197073.984</v>
          </cell>
          <cell r="BS109"/>
          <cell r="BT109"/>
          <cell r="BU109">
            <v>202347.90599999999</v>
          </cell>
          <cell r="BV109">
            <v>188177.984</v>
          </cell>
          <cell r="BW109"/>
          <cell r="BX109">
            <v>202137.296</v>
          </cell>
          <cell r="BY109"/>
          <cell r="BZ109"/>
          <cell r="CA109"/>
          <cell r="CB109">
            <v>188299.796</v>
          </cell>
          <cell r="CC109"/>
          <cell r="CD109">
            <v>202228.64</v>
          </cell>
          <cell r="CE109">
            <v>187392.95300000001</v>
          </cell>
          <cell r="CG109">
            <v>201863.26500000001</v>
          </cell>
          <cell r="CH109">
            <v>187093.43700000001</v>
          </cell>
          <cell r="CJ109">
            <v>200032.25</v>
          </cell>
          <cell r="CM109">
            <v>195978.93700000001</v>
          </cell>
          <cell r="CN109">
            <v>187859.89</v>
          </cell>
          <cell r="CP109"/>
          <cell r="CQ109">
            <v>187787.71799999999</v>
          </cell>
          <cell r="CS109"/>
          <cell r="CV109">
            <v>195896.82800000001</v>
          </cell>
          <cell r="CY109">
            <v>194705.421</v>
          </cell>
          <cell r="DB109"/>
          <cell r="DE109"/>
          <cell r="DH109"/>
          <cell r="DK109"/>
        </row>
        <row r="110">
          <cell r="D110">
            <v>13809.8701</v>
          </cell>
          <cell r="E110"/>
          <cell r="F110"/>
          <cell r="G110">
            <v>15738.228499999999</v>
          </cell>
          <cell r="H110"/>
          <cell r="I110"/>
          <cell r="J110">
            <v>15626.2714</v>
          </cell>
          <cell r="K110"/>
          <cell r="L110"/>
          <cell r="M110">
            <v>15652.3505</v>
          </cell>
          <cell r="N110"/>
          <cell r="O110"/>
          <cell r="P110">
            <v>15613.958000000001</v>
          </cell>
          <cell r="Q110"/>
          <cell r="R110"/>
          <cell r="S110">
            <v>15685.353499999999</v>
          </cell>
          <cell r="T110"/>
          <cell r="U110"/>
          <cell r="V110">
            <v>15653.1572</v>
          </cell>
          <cell r="W110">
            <v>15183.7958</v>
          </cell>
          <cell r="X110"/>
          <cell r="Y110">
            <v>15619.2636</v>
          </cell>
          <cell r="Z110"/>
          <cell r="AA110"/>
          <cell r="AB110">
            <v>15619.820299999999</v>
          </cell>
          <cell r="AC110"/>
          <cell r="AD110"/>
          <cell r="AE110">
            <v>15630.3115</v>
          </cell>
          <cell r="AF110">
            <v>15199.4941</v>
          </cell>
          <cell r="AG110"/>
          <cell r="AH110">
            <v>15634.266600000001</v>
          </cell>
          <cell r="AI110">
            <v>15200.002899999999</v>
          </cell>
          <cell r="AJ110"/>
          <cell r="AK110">
            <v>15631.207</v>
          </cell>
          <cell r="AL110">
            <v>15221.2646</v>
          </cell>
          <cell r="AM110"/>
          <cell r="AN110">
            <v>15630.3593</v>
          </cell>
          <cell r="AO110">
            <v>15220.134700000001</v>
          </cell>
          <cell r="AP110"/>
          <cell r="AQ110">
            <v>15628.313399999999</v>
          </cell>
          <cell r="AR110"/>
          <cell r="AS110"/>
          <cell r="AT110">
            <v>15631.3935</v>
          </cell>
          <cell r="AU110"/>
          <cell r="AV110"/>
          <cell r="AW110">
            <v>15659.4355</v>
          </cell>
          <cell r="AZ110">
            <v>15658.601500000001</v>
          </cell>
          <cell r="BA110">
            <v>15183.294900000001</v>
          </cell>
          <cell r="BB110"/>
          <cell r="BC110">
            <v>15618.617099999999</v>
          </cell>
          <cell r="BD110">
            <v>15176.3896</v>
          </cell>
          <cell r="BE110"/>
          <cell r="BF110">
            <v>15616.9238</v>
          </cell>
          <cell r="BG110"/>
          <cell r="BH110"/>
          <cell r="BI110">
            <v>15485.299800000001</v>
          </cell>
          <cell r="BJ110"/>
          <cell r="BK110"/>
          <cell r="BL110">
            <v>15622.5</v>
          </cell>
          <cell r="BM110"/>
          <cell r="BN110"/>
          <cell r="BO110">
            <v>15609.102500000001</v>
          </cell>
          <cell r="BP110"/>
          <cell r="BQ110"/>
          <cell r="BR110">
            <v>15485.6572</v>
          </cell>
          <cell r="BS110"/>
          <cell r="BT110"/>
          <cell r="BU110">
            <v>15603.2695</v>
          </cell>
          <cell r="BV110">
            <v>15183.841700000001</v>
          </cell>
          <cell r="BW110"/>
          <cell r="BX110">
            <v>15620.0908</v>
          </cell>
          <cell r="BY110"/>
          <cell r="BZ110"/>
          <cell r="CA110"/>
          <cell r="CB110">
            <v>15187.7138</v>
          </cell>
          <cell r="CC110"/>
          <cell r="CD110">
            <v>15622.2646</v>
          </cell>
          <cell r="CE110">
            <v>15142.1494</v>
          </cell>
          <cell r="CG110">
            <v>15614.683499999999</v>
          </cell>
          <cell r="CH110">
            <v>15135.8837</v>
          </cell>
          <cell r="CJ110">
            <v>15611.2148</v>
          </cell>
          <cell r="CM110">
            <v>15476.3457</v>
          </cell>
          <cell r="CN110">
            <v>15173.473599999999</v>
          </cell>
          <cell r="CP110"/>
          <cell r="CQ110">
            <v>15172.8339</v>
          </cell>
          <cell r="CS110"/>
          <cell r="CV110">
            <v>15474.3115</v>
          </cell>
          <cell r="CY110">
            <v>15415.7451</v>
          </cell>
          <cell r="DB110"/>
          <cell r="DE110"/>
          <cell r="DH110"/>
          <cell r="DK110"/>
        </row>
        <row r="111">
          <cell r="D111">
            <v>48069.535100000001</v>
          </cell>
          <cell r="E111"/>
          <cell r="F111"/>
          <cell r="G111">
            <v>64498.9179</v>
          </cell>
          <cell r="H111"/>
          <cell r="I111"/>
          <cell r="J111">
            <v>63908.9179</v>
          </cell>
          <cell r="K111"/>
          <cell r="L111"/>
          <cell r="M111">
            <v>63831.859299999996</v>
          </cell>
          <cell r="N111"/>
          <cell r="O111"/>
          <cell r="P111">
            <v>63656.9179</v>
          </cell>
          <cell r="Q111"/>
          <cell r="R111"/>
          <cell r="S111">
            <v>63959.968699999998</v>
          </cell>
          <cell r="T111"/>
          <cell r="U111"/>
          <cell r="V111">
            <v>63801.519500000002</v>
          </cell>
          <cell r="W111">
            <v>56852.281199999998</v>
          </cell>
          <cell r="X111"/>
          <cell r="Y111">
            <v>63858.785100000001</v>
          </cell>
          <cell r="Z111"/>
          <cell r="AA111"/>
          <cell r="AB111">
            <v>63694.777300000002</v>
          </cell>
          <cell r="AC111"/>
          <cell r="AD111"/>
          <cell r="AE111">
            <v>63780.0625</v>
          </cell>
          <cell r="AF111">
            <v>56922.285100000001</v>
          </cell>
          <cell r="AG111"/>
          <cell r="AH111">
            <v>63773.074200000003</v>
          </cell>
          <cell r="AI111">
            <v>56915.328099999999</v>
          </cell>
          <cell r="AJ111"/>
          <cell r="AK111">
            <v>63755.398399999998</v>
          </cell>
          <cell r="AL111">
            <v>57117.234299999996</v>
          </cell>
          <cell r="AM111"/>
          <cell r="AN111">
            <v>63724.0429</v>
          </cell>
          <cell r="AO111">
            <v>57108.7382</v>
          </cell>
          <cell r="AP111"/>
          <cell r="AQ111">
            <v>63702.9804</v>
          </cell>
          <cell r="AR111"/>
          <cell r="AS111"/>
          <cell r="AT111">
            <v>63753.929600000003</v>
          </cell>
          <cell r="AU111"/>
          <cell r="AV111"/>
          <cell r="AW111">
            <v>64148.808499999999</v>
          </cell>
          <cell r="AZ111">
            <v>64097.074200000003</v>
          </cell>
          <cell r="BA111">
            <v>56853.6757</v>
          </cell>
          <cell r="BB111"/>
          <cell r="BC111">
            <v>63703.413999999997</v>
          </cell>
          <cell r="BD111">
            <v>56775.370999999999</v>
          </cell>
          <cell r="BE111"/>
          <cell r="BF111">
            <v>63437.765599999999</v>
          </cell>
          <cell r="BG111"/>
          <cell r="BH111"/>
          <cell r="BI111">
            <v>62379.726499999997</v>
          </cell>
          <cell r="BJ111"/>
          <cell r="BK111"/>
          <cell r="BL111">
            <v>64023.703099999999</v>
          </cell>
          <cell r="BM111"/>
          <cell r="BN111"/>
          <cell r="BO111">
            <v>63716.753900000003</v>
          </cell>
          <cell r="BP111"/>
          <cell r="BQ111"/>
          <cell r="BR111">
            <v>62683.601499999997</v>
          </cell>
          <cell r="BS111"/>
          <cell r="BT111"/>
          <cell r="BU111">
            <v>63837.75</v>
          </cell>
          <cell r="BV111">
            <v>56859.984299999996</v>
          </cell>
          <cell r="BW111"/>
          <cell r="BX111">
            <v>63696.277300000002</v>
          </cell>
          <cell r="BY111"/>
          <cell r="BZ111"/>
          <cell r="CA111"/>
          <cell r="CB111">
            <v>56889.257799999999</v>
          </cell>
          <cell r="CC111"/>
          <cell r="CD111">
            <v>63717.320299999999</v>
          </cell>
          <cell r="CE111">
            <v>56521.382799999999</v>
          </cell>
          <cell r="CG111">
            <v>63677.636700000003</v>
          </cell>
          <cell r="CH111">
            <v>56439.656199999998</v>
          </cell>
          <cell r="CJ111">
            <v>63402.191400000003</v>
          </cell>
          <cell r="CM111">
            <v>62341.832000000002</v>
          </cell>
          <cell r="CN111">
            <v>56789.273399999998</v>
          </cell>
          <cell r="CP111"/>
          <cell r="CQ111">
            <v>56766.1679</v>
          </cell>
          <cell r="CS111"/>
          <cell r="CV111">
            <v>62330.921799999996</v>
          </cell>
          <cell r="CY111">
            <v>62052.011700000003</v>
          </cell>
          <cell r="DB111"/>
          <cell r="DE111"/>
          <cell r="DH111"/>
          <cell r="DK111"/>
        </row>
        <row r="112">
          <cell r="D112">
            <v>161382.28099999999</v>
          </cell>
          <cell r="E112"/>
          <cell r="F112"/>
          <cell r="G112">
            <v>215329.09299999999</v>
          </cell>
          <cell r="H112"/>
          <cell r="I112"/>
          <cell r="J112">
            <v>213629.39</v>
          </cell>
          <cell r="K112"/>
          <cell r="L112"/>
          <cell r="M112">
            <v>213584.03099999999</v>
          </cell>
          <cell r="N112"/>
          <cell r="O112"/>
          <cell r="P112">
            <v>213362.20300000001</v>
          </cell>
          <cell r="Q112"/>
          <cell r="R112"/>
          <cell r="S112">
            <v>213731.296</v>
          </cell>
          <cell r="T112"/>
          <cell r="U112"/>
          <cell r="V112">
            <v>213503.03099999999</v>
          </cell>
          <cell r="W112">
            <v>190866.95300000001</v>
          </cell>
          <cell r="X112"/>
          <cell r="Y112">
            <v>213954.109</v>
          </cell>
          <cell r="Z112"/>
          <cell r="AA112"/>
          <cell r="AB112">
            <v>213743.53099999999</v>
          </cell>
          <cell r="AC112"/>
          <cell r="AD112"/>
          <cell r="AE112">
            <v>213845.375</v>
          </cell>
          <cell r="AF112">
            <v>190980.46799999999</v>
          </cell>
          <cell r="AG112"/>
          <cell r="AH112">
            <v>213854.39</v>
          </cell>
          <cell r="AI112">
            <v>190971.15599999999</v>
          </cell>
          <cell r="AJ112"/>
          <cell r="AK112">
            <v>213831.07800000001</v>
          </cell>
          <cell r="AL112">
            <v>191432.28099999999</v>
          </cell>
          <cell r="AM112"/>
          <cell r="AN112">
            <v>213608.609</v>
          </cell>
          <cell r="AO112">
            <v>191434.859</v>
          </cell>
          <cell r="AP112"/>
          <cell r="AQ112">
            <v>213578.39</v>
          </cell>
          <cell r="AR112"/>
          <cell r="AS112"/>
          <cell r="AT112">
            <v>213829.546</v>
          </cell>
          <cell r="AU112"/>
          <cell r="AV112"/>
          <cell r="AW112">
            <v>214337.56200000001</v>
          </cell>
          <cell r="AZ112">
            <v>214123.859</v>
          </cell>
          <cell r="BA112">
            <v>190893.484</v>
          </cell>
          <cell r="BB112"/>
          <cell r="BC112">
            <v>213756.76500000001</v>
          </cell>
          <cell r="BD112">
            <v>190791.14</v>
          </cell>
          <cell r="BE112"/>
          <cell r="BF112">
            <v>213241.76500000001</v>
          </cell>
          <cell r="BG112"/>
          <cell r="BH112"/>
          <cell r="BI112">
            <v>210671.75</v>
          </cell>
          <cell r="BJ112"/>
          <cell r="BK112"/>
          <cell r="BL112">
            <v>214106.53099999999</v>
          </cell>
          <cell r="BM112"/>
          <cell r="BN112"/>
          <cell r="BO112">
            <v>213571.06200000001</v>
          </cell>
          <cell r="BP112"/>
          <cell r="BQ112"/>
          <cell r="BR112">
            <v>211055.375</v>
          </cell>
          <cell r="BS112"/>
          <cell r="BT112"/>
          <cell r="BU112">
            <v>213877.81200000001</v>
          </cell>
          <cell r="BV112">
            <v>190898.14</v>
          </cell>
          <cell r="BW112"/>
          <cell r="BX112">
            <v>213723.01500000001</v>
          </cell>
          <cell r="BY112"/>
          <cell r="BZ112"/>
          <cell r="CA112"/>
          <cell r="CB112">
            <v>190921.125</v>
          </cell>
          <cell r="CC112"/>
          <cell r="CD112">
            <v>213762.81200000001</v>
          </cell>
          <cell r="CE112">
            <v>190527.234</v>
          </cell>
          <cell r="CG112">
            <v>213693.546</v>
          </cell>
          <cell r="CH112">
            <v>190417.15599999999</v>
          </cell>
          <cell r="CJ112">
            <v>213157.046</v>
          </cell>
          <cell r="CM112">
            <v>210590.93700000001</v>
          </cell>
          <cell r="CN112">
            <v>190770.95300000001</v>
          </cell>
          <cell r="CP112"/>
          <cell r="CQ112">
            <v>190728.90599999999</v>
          </cell>
          <cell r="CS112"/>
          <cell r="CV112">
            <v>210552.76500000001</v>
          </cell>
          <cell r="CY112">
            <v>210150.56200000001</v>
          </cell>
          <cell r="DB112"/>
          <cell r="DE112"/>
          <cell r="DH112"/>
          <cell r="DK112"/>
        </row>
        <row r="113">
          <cell r="D113">
            <v>68358.929600000003</v>
          </cell>
          <cell r="E113"/>
          <cell r="F113"/>
          <cell r="G113">
            <v>76790.984299999996</v>
          </cell>
          <cell r="H113"/>
          <cell r="I113"/>
          <cell r="J113">
            <v>75493.617100000003</v>
          </cell>
          <cell r="K113"/>
          <cell r="L113"/>
          <cell r="M113">
            <v>75709.585900000005</v>
          </cell>
          <cell r="N113"/>
          <cell r="O113"/>
          <cell r="P113">
            <v>75405.679600000003</v>
          </cell>
          <cell r="Q113"/>
          <cell r="R113"/>
          <cell r="S113">
            <v>76118.914000000004</v>
          </cell>
          <cell r="T113"/>
          <cell r="U113"/>
          <cell r="V113">
            <v>75852.304600000003</v>
          </cell>
          <cell r="W113">
            <v>70197.148400000005</v>
          </cell>
          <cell r="X113"/>
          <cell r="Y113">
            <v>76025.4375</v>
          </cell>
          <cell r="Z113"/>
          <cell r="AA113"/>
          <cell r="AB113">
            <v>75670.828099999999</v>
          </cell>
          <cell r="AC113"/>
          <cell r="AD113"/>
          <cell r="AE113">
            <v>75784.320300000007</v>
          </cell>
          <cell r="AF113">
            <v>70300.804600000003</v>
          </cell>
          <cell r="AG113"/>
          <cell r="AH113">
            <v>75747.070300000007</v>
          </cell>
          <cell r="AI113">
            <v>70271.820300000007</v>
          </cell>
          <cell r="AJ113"/>
          <cell r="AK113">
            <v>75697.281199999998</v>
          </cell>
          <cell r="AL113">
            <v>70364.945300000007</v>
          </cell>
          <cell r="AM113"/>
          <cell r="AN113">
            <v>75303.265599999999</v>
          </cell>
          <cell r="AO113">
            <v>70340.0625</v>
          </cell>
          <cell r="AP113"/>
          <cell r="AQ113">
            <v>75253.859299999996</v>
          </cell>
          <cell r="AR113"/>
          <cell r="AS113"/>
          <cell r="AT113">
            <v>75754.726500000004</v>
          </cell>
          <cell r="AU113"/>
          <cell r="AV113"/>
          <cell r="AW113">
            <v>76242.070300000007</v>
          </cell>
          <cell r="AZ113">
            <v>75822.664000000004</v>
          </cell>
          <cell r="BA113">
            <v>70180.25</v>
          </cell>
          <cell r="BB113"/>
          <cell r="BC113">
            <v>75621.882800000007</v>
          </cell>
          <cell r="BD113">
            <v>70142.109299999996</v>
          </cell>
          <cell r="BE113"/>
          <cell r="BF113">
            <v>75339.695300000007</v>
          </cell>
          <cell r="BG113"/>
          <cell r="BH113"/>
          <cell r="BI113">
            <v>75423.820300000007</v>
          </cell>
          <cell r="BJ113"/>
          <cell r="BK113"/>
          <cell r="BL113">
            <v>75980.429600000003</v>
          </cell>
          <cell r="BM113"/>
          <cell r="BN113"/>
          <cell r="BO113">
            <v>75563.156199999998</v>
          </cell>
          <cell r="BP113"/>
          <cell r="BQ113"/>
          <cell r="BR113">
            <v>75693.796799999996</v>
          </cell>
          <cell r="BS113"/>
          <cell r="BT113"/>
          <cell r="BU113">
            <v>75640.445300000007</v>
          </cell>
          <cell r="BV113">
            <v>70196.867100000003</v>
          </cell>
          <cell r="BW113"/>
          <cell r="BX113">
            <v>75624.273400000005</v>
          </cell>
          <cell r="BY113"/>
          <cell r="BZ113"/>
          <cell r="CA113"/>
          <cell r="CB113">
            <v>70247.125</v>
          </cell>
          <cell r="CC113"/>
          <cell r="CD113">
            <v>75657.421799999996</v>
          </cell>
          <cell r="CE113">
            <v>69786.835900000005</v>
          </cell>
          <cell r="CG113">
            <v>75501</v>
          </cell>
          <cell r="CH113">
            <v>69743.859299999996</v>
          </cell>
          <cell r="CJ113">
            <v>75164.945300000007</v>
          </cell>
          <cell r="CM113">
            <v>75284.679600000003</v>
          </cell>
          <cell r="CN113">
            <v>70134.445300000007</v>
          </cell>
          <cell r="CP113"/>
          <cell r="CQ113">
            <v>70108.5625</v>
          </cell>
          <cell r="CS113"/>
          <cell r="CV113">
            <v>75257.140599999999</v>
          </cell>
          <cell r="CY113">
            <v>74746.226500000004</v>
          </cell>
          <cell r="DB113"/>
          <cell r="DE113"/>
          <cell r="DH113"/>
          <cell r="DK113"/>
        </row>
        <row r="114">
          <cell r="D114">
            <v>82615.460900000005</v>
          </cell>
          <cell r="E114"/>
          <cell r="F114"/>
          <cell r="G114">
            <v>104402.148</v>
          </cell>
          <cell r="H114"/>
          <cell r="I114"/>
          <cell r="J114">
            <v>103760.39</v>
          </cell>
          <cell r="K114"/>
          <cell r="L114"/>
          <cell r="M114">
            <v>103904.734</v>
          </cell>
          <cell r="N114"/>
          <cell r="O114"/>
          <cell r="P114">
            <v>103580.281</v>
          </cell>
          <cell r="Q114"/>
          <cell r="R114"/>
          <cell r="S114">
            <v>104126.492</v>
          </cell>
          <cell r="T114"/>
          <cell r="U114"/>
          <cell r="V114">
            <v>103837.226</v>
          </cell>
          <cell r="W114">
            <v>93884.625</v>
          </cell>
          <cell r="X114"/>
          <cell r="Y114">
            <v>103952.06200000001</v>
          </cell>
          <cell r="Z114"/>
          <cell r="AA114"/>
          <cell r="AB114">
            <v>103733.031</v>
          </cell>
          <cell r="AC114"/>
          <cell r="AD114"/>
          <cell r="AE114">
            <v>103826.742</v>
          </cell>
          <cell r="AF114">
            <v>93960.945300000007</v>
          </cell>
          <cell r="AG114"/>
          <cell r="AH114">
            <v>103823.18700000001</v>
          </cell>
          <cell r="AI114">
            <v>93943.367100000003</v>
          </cell>
          <cell r="AJ114"/>
          <cell r="AK114">
            <v>103792.031</v>
          </cell>
          <cell r="AL114">
            <v>94071.804600000003</v>
          </cell>
          <cell r="AM114"/>
          <cell r="AN114">
            <v>103420.398</v>
          </cell>
          <cell r="AO114">
            <v>94057.546799999996</v>
          </cell>
          <cell r="AP114"/>
          <cell r="AQ114">
            <v>103389.171</v>
          </cell>
          <cell r="AR114"/>
          <cell r="AS114"/>
          <cell r="AT114">
            <v>103801</v>
          </cell>
          <cell r="AU114"/>
          <cell r="AV114"/>
          <cell r="AW114">
            <v>104176.992</v>
          </cell>
          <cell r="AZ114">
            <v>103785.054</v>
          </cell>
          <cell r="BA114">
            <v>93884.125</v>
          </cell>
          <cell r="BB114"/>
          <cell r="BC114">
            <v>103741.84299999999</v>
          </cell>
          <cell r="BD114">
            <v>93804.851500000004</v>
          </cell>
          <cell r="BE114"/>
          <cell r="BF114">
            <v>103404.242</v>
          </cell>
          <cell r="BG114"/>
          <cell r="BH114"/>
          <cell r="BI114">
            <v>102391.32799999999</v>
          </cell>
          <cell r="BJ114"/>
          <cell r="BK114"/>
          <cell r="BL114">
            <v>103999.976</v>
          </cell>
          <cell r="BM114"/>
          <cell r="BN114"/>
          <cell r="BO114">
            <v>103555.382</v>
          </cell>
          <cell r="BP114"/>
          <cell r="BQ114"/>
          <cell r="BR114">
            <v>102559.44500000001</v>
          </cell>
          <cell r="BS114"/>
          <cell r="BT114"/>
          <cell r="BU114">
            <v>103772.804</v>
          </cell>
          <cell r="BV114">
            <v>93894.6875</v>
          </cell>
          <cell r="BW114"/>
          <cell r="BX114">
            <v>103738.867</v>
          </cell>
          <cell r="BY114"/>
          <cell r="BZ114"/>
          <cell r="CA114"/>
          <cell r="CB114">
            <v>93924.070300000007</v>
          </cell>
          <cell r="CC114"/>
          <cell r="CD114">
            <v>103761.531</v>
          </cell>
          <cell r="CE114">
            <v>93562.476500000004</v>
          </cell>
          <cell r="CG114">
            <v>103678.421</v>
          </cell>
          <cell r="CH114">
            <v>93475.734299999996</v>
          </cell>
          <cell r="CJ114">
            <v>103323.226</v>
          </cell>
          <cell r="CM114">
            <v>102312.539</v>
          </cell>
          <cell r="CN114">
            <v>93792.554600000003</v>
          </cell>
          <cell r="CP114"/>
          <cell r="CQ114">
            <v>93775.343699999998</v>
          </cell>
          <cell r="CS114"/>
          <cell r="CV114">
            <v>102299.179</v>
          </cell>
          <cell r="CY114">
            <v>101762.796</v>
          </cell>
          <cell r="DB114"/>
          <cell r="DE114"/>
          <cell r="DH114"/>
          <cell r="DK114"/>
        </row>
        <row r="115">
          <cell r="D115"/>
          <cell r="E115"/>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G115"/>
          <cell r="CJ115"/>
          <cell r="CM115"/>
          <cell r="CP115"/>
          <cell r="CS115"/>
          <cell r="CV115"/>
          <cell r="CY115"/>
          <cell r="DB115"/>
          <cell r="DE115"/>
          <cell r="DH115"/>
          <cell r="DK115"/>
        </row>
        <row r="116">
          <cell r="D116">
            <v>219151.921</v>
          </cell>
          <cell r="E116"/>
          <cell r="F116"/>
          <cell r="G116">
            <v>260374.64</v>
          </cell>
          <cell r="H116"/>
          <cell r="I116"/>
          <cell r="J116">
            <v>259824.43700000001</v>
          </cell>
          <cell r="K116"/>
          <cell r="L116"/>
          <cell r="M116">
            <v>261648.28099999999</v>
          </cell>
          <cell r="N116"/>
          <cell r="O116"/>
          <cell r="P116">
            <v>259728.28099999999</v>
          </cell>
          <cell r="Q116"/>
          <cell r="R116"/>
          <cell r="S116">
            <v>263601.93699999998</v>
          </cell>
          <cell r="T116"/>
          <cell r="U116"/>
          <cell r="V116">
            <v>261962.84299999999</v>
          </cell>
          <cell r="W116">
            <v>234277.25</v>
          </cell>
          <cell r="X116"/>
          <cell r="Y116">
            <v>263163.25</v>
          </cell>
          <cell r="Z116"/>
          <cell r="AA116"/>
          <cell r="AB116">
            <v>261208.95300000001</v>
          </cell>
          <cell r="AC116"/>
          <cell r="AD116"/>
          <cell r="AE116">
            <v>261710.484</v>
          </cell>
          <cell r="AF116">
            <v>234548.90599999999</v>
          </cell>
          <cell r="AG116"/>
          <cell r="AH116">
            <v>261710.734</v>
          </cell>
          <cell r="AI116">
            <v>234397.90599999999</v>
          </cell>
          <cell r="AJ116"/>
          <cell r="AK116">
            <v>261443.109</v>
          </cell>
          <cell r="AL116">
            <v>234898.109</v>
          </cell>
          <cell r="AM116"/>
          <cell r="AN116">
            <v>259892.82800000001</v>
          </cell>
          <cell r="AO116">
            <v>234750.671</v>
          </cell>
          <cell r="AP116"/>
          <cell r="AQ116">
            <v>259620.90599999999</v>
          </cell>
          <cell r="AR116"/>
          <cell r="AS116"/>
          <cell r="AT116">
            <v>261466.82800000001</v>
          </cell>
          <cell r="AU116"/>
          <cell r="AV116"/>
          <cell r="AW116">
            <v>262831.53100000002</v>
          </cell>
          <cell r="AZ116">
            <v>261041.68700000001</v>
          </cell>
          <cell r="BA116">
            <v>234127.875</v>
          </cell>
          <cell r="BB116"/>
          <cell r="BC116">
            <v>261251.70300000001</v>
          </cell>
          <cell r="BD116">
            <v>233756.5</v>
          </cell>
          <cell r="BE116"/>
          <cell r="BF116">
            <v>260300.546</v>
          </cell>
          <cell r="BG116"/>
          <cell r="BH116"/>
          <cell r="BI116">
            <v>265483.25</v>
          </cell>
          <cell r="BJ116"/>
          <cell r="BK116"/>
          <cell r="BL116">
            <v>261691.25</v>
          </cell>
          <cell r="BM116"/>
          <cell r="BN116"/>
          <cell r="BO116">
            <v>259815.95300000001</v>
          </cell>
          <cell r="BP116"/>
          <cell r="BQ116"/>
          <cell r="BR116">
            <v>265144.59299999999</v>
          </cell>
          <cell r="BS116"/>
          <cell r="BT116"/>
          <cell r="BU116">
            <v>260520.21799999999</v>
          </cell>
          <cell r="BV116">
            <v>234202.375</v>
          </cell>
          <cell r="BW116"/>
          <cell r="BX116">
            <v>261307.296</v>
          </cell>
          <cell r="BY116"/>
          <cell r="BZ116"/>
          <cell r="CA116"/>
          <cell r="CB116">
            <v>234332.609</v>
          </cell>
          <cell r="CC116"/>
          <cell r="CD116">
            <v>261259.14</v>
          </cell>
          <cell r="CE116">
            <v>232226.78099999999</v>
          </cell>
          <cell r="CG116">
            <v>260828.32800000001</v>
          </cell>
          <cell r="CH116">
            <v>231825.671</v>
          </cell>
          <cell r="CJ116">
            <v>259796.15599999999</v>
          </cell>
          <cell r="CM116">
            <v>264996.03100000002</v>
          </cell>
          <cell r="CN116">
            <v>233597.64</v>
          </cell>
          <cell r="CP116"/>
          <cell r="CQ116">
            <v>233661.484</v>
          </cell>
          <cell r="CS116"/>
          <cell r="CV116">
            <v>265006.06199999998</v>
          </cell>
          <cell r="CY116">
            <v>261134.59299999999</v>
          </cell>
          <cell r="DB116"/>
          <cell r="DE116"/>
          <cell r="DH116"/>
          <cell r="DK116"/>
        </row>
        <row r="117">
          <cell r="D117">
            <v>14031.688399999999</v>
          </cell>
          <cell r="E117"/>
          <cell r="F117"/>
          <cell r="G117">
            <v>17079.126899999999</v>
          </cell>
          <cell r="H117"/>
          <cell r="I117"/>
          <cell r="J117">
            <v>17004.912100000001</v>
          </cell>
          <cell r="K117"/>
          <cell r="L117"/>
          <cell r="M117">
            <v>17115.523399999998</v>
          </cell>
          <cell r="N117"/>
          <cell r="O117"/>
          <cell r="P117">
            <v>17031.783200000002</v>
          </cell>
          <cell r="Q117"/>
          <cell r="R117"/>
          <cell r="S117">
            <v>17207.134699999999</v>
          </cell>
          <cell r="T117"/>
          <cell r="U117"/>
          <cell r="V117">
            <v>17135.370999999999</v>
          </cell>
          <cell r="W117">
            <v>15866.815399999999</v>
          </cell>
          <cell r="X117"/>
          <cell r="Y117">
            <v>16984.513599999998</v>
          </cell>
          <cell r="Z117"/>
          <cell r="AA117"/>
          <cell r="AB117">
            <v>16965.017500000002</v>
          </cell>
          <cell r="AC117"/>
          <cell r="AD117"/>
          <cell r="AE117">
            <v>16985.9355</v>
          </cell>
          <cell r="AF117">
            <v>15897.4697</v>
          </cell>
          <cell r="AG117"/>
          <cell r="AH117">
            <v>16998.662100000001</v>
          </cell>
          <cell r="AI117">
            <v>15898.640600000001</v>
          </cell>
          <cell r="AJ117"/>
          <cell r="AK117">
            <v>16991.218700000001</v>
          </cell>
          <cell r="AL117">
            <v>15936.0566</v>
          </cell>
          <cell r="AM117"/>
          <cell r="AN117">
            <v>16986.947199999999</v>
          </cell>
          <cell r="AO117">
            <v>15935.544900000001</v>
          </cell>
          <cell r="AP117"/>
          <cell r="AQ117">
            <v>16985.517500000002</v>
          </cell>
          <cell r="AR117"/>
          <cell r="AS117"/>
          <cell r="AT117">
            <v>16990.103500000001</v>
          </cell>
          <cell r="AU117"/>
          <cell r="AV117"/>
          <cell r="AW117">
            <v>17066.013599999998</v>
          </cell>
          <cell r="AZ117">
            <v>17067.8164</v>
          </cell>
          <cell r="BA117">
            <v>15861.0566</v>
          </cell>
          <cell r="BB117"/>
          <cell r="BC117">
            <v>16961.166000000001</v>
          </cell>
          <cell r="BD117">
            <v>15839.607400000001</v>
          </cell>
          <cell r="BE117"/>
          <cell r="BF117">
            <v>16956.2382</v>
          </cell>
          <cell r="BG117"/>
          <cell r="BH117"/>
          <cell r="BI117">
            <v>17137.574199999999</v>
          </cell>
          <cell r="BJ117"/>
          <cell r="BK117"/>
          <cell r="BL117">
            <v>16978.886699999999</v>
          </cell>
          <cell r="BM117"/>
          <cell r="BN117"/>
          <cell r="BO117">
            <v>16911.830000000002</v>
          </cell>
          <cell r="BP117"/>
          <cell r="BQ117"/>
          <cell r="BR117">
            <v>17111.9218</v>
          </cell>
          <cell r="BS117"/>
          <cell r="BT117"/>
          <cell r="BU117">
            <v>16897.886699999999</v>
          </cell>
          <cell r="BV117">
            <v>15860.962799999999</v>
          </cell>
          <cell r="BW117"/>
          <cell r="BX117">
            <v>16962.333900000001</v>
          </cell>
          <cell r="BY117"/>
          <cell r="BZ117"/>
          <cell r="CA117"/>
          <cell r="CB117">
            <v>15869.294900000001</v>
          </cell>
          <cell r="CC117"/>
          <cell r="CD117">
            <v>16966.956999999999</v>
          </cell>
          <cell r="CE117">
            <v>15777.7011</v>
          </cell>
          <cell r="CG117">
            <v>16943.716700000001</v>
          </cell>
          <cell r="CH117">
            <v>15755.4951</v>
          </cell>
          <cell r="CJ117">
            <v>16929.748</v>
          </cell>
          <cell r="CM117">
            <v>17113.845700000002</v>
          </cell>
          <cell r="CN117">
            <v>15832.067300000001</v>
          </cell>
          <cell r="CP117"/>
          <cell r="CQ117">
            <v>15833.8945</v>
          </cell>
          <cell r="CS117"/>
          <cell r="CV117">
            <v>17111.1855</v>
          </cell>
          <cell r="CY117">
            <v>16959.679599999999</v>
          </cell>
          <cell r="DB117"/>
          <cell r="DE117"/>
          <cell r="DH117"/>
          <cell r="DK117"/>
        </row>
        <row r="118">
          <cell r="D118">
            <v>53078.601499999997</v>
          </cell>
          <cell r="E118"/>
          <cell r="F118"/>
          <cell r="G118">
            <v>73307.460900000005</v>
          </cell>
          <cell r="H118"/>
          <cell r="I118"/>
          <cell r="J118">
            <v>73570.320300000007</v>
          </cell>
          <cell r="K118"/>
          <cell r="L118"/>
          <cell r="M118">
            <v>73835.117100000003</v>
          </cell>
          <cell r="N118"/>
          <cell r="O118"/>
          <cell r="P118">
            <v>73412.015599999999</v>
          </cell>
          <cell r="Q118"/>
          <cell r="R118"/>
          <cell r="S118">
            <v>74088.914000000004</v>
          </cell>
          <cell r="T118"/>
          <cell r="U118"/>
          <cell r="V118">
            <v>73715.117100000003</v>
          </cell>
          <cell r="W118">
            <v>63810.898399999998</v>
          </cell>
          <cell r="X118"/>
          <cell r="Y118">
            <v>73705.578099999999</v>
          </cell>
          <cell r="Z118"/>
          <cell r="AA118"/>
          <cell r="AB118">
            <v>73330.984299999996</v>
          </cell>
          <cell r="AC118"/>
          <cell r="AD118"/>
          <cell r="AE118">
            <v>73449.710900000005</v>
          </cell>
          <cell r="AF118">
            <v>63884.832000000002</v>
          </cell>
          <cell r="AG118"/>
          <cell r="AH118">
            <v>73438.070300000007</v>
          </cell>
          <cell r="AI118">
            <v>63865.878900000003</v>
          </cell>
          <cell r="AJ118"/>
          <cell r="AK118">
            <v>73401.25</v>
          </cell>
          <cell r="AL118">
            <v>64125.328099999999</v>
          </cell>
          <cell r="AM118"/>
          <cell r="AN118">
            <v>73223.109299999996</v>
          </cell>
          <cell r="AO118">
            <v>64105.066400000003</v>
          </cell>
          <cell r="AP118"/>
          <cell r="AQ118">
            <v>73187.289000000004</v>
          </cell>
          <cell r="AR118"/>
          <cell r="AS118"/>
          <cell r="AT118">
            <v>73401.515599999999</v>
          </cell>
          <cell r="AU118"/>
          <cell r="AV118"/>
          <cell r="AW118">
            <v>73953.859299999996</v>
          </cell>
          <cell r="AZ118">
            <v>73737.835900000005</v>
          </cell>
          <cell r="BA118">
            <v>63805.538999999997</v>
          </cell>
          <cell r="BB118"/>
          <cell r="BC118">
            <v>73352.078099999999</v>
          </cell>
          <cell r="BD118">
            <v>63675.359299999996</v>
          </cell>
          <cell r="BE118"/>
          <cell r="BF118">
            <v>73008.3125</v>
          </cell>
          <cell r="BG118"/>
          <cell r="BH118"/>
          <cell r="BI118">
            <v>73276.718699999998</v>
          </cell>
          <cell r="BJ118"/>
          <cell r="BK118"/>
          <cell r="BL118">
            <v>73789.867100000003</v>
          </cell>
          <cell r="BM118"/>
          <cell r="BN118"/>
          <cell r="BO118">
            <v>73170.945300000007</v>
          </cell>
          <cell r="BP118"/>
          <cell r="BQ118"/>
          <cell r="BR118">
            <v>73435.992100000003</v>
          </cell>
          <cell r="BS118"/>
          <cell r="BT118"/>
          <cell r="BU118">
            <v>73449.320300000007</v>
          </cell>
          <cell r="BV118">
            <v>63813.847600000001</v>
          </cell>
          <cell r="BW118"/>
          <cell r="BX118">
            <v>73353.148400000005</v>
          </cell>
          <cell r="BY118"/>
          <cell r="BZ118"/>
          <cell r="CA118"/>
          <cell r="CB118">
            <v>63842.1757</v>
          </cell>
          <cell r="CC118"/>
          <cell r="CD118">
            <v>73356.382800000007</v>
          </cell>
          <cell r="CE118">
            <v>63313.265599999999</v>
          </cell>
          <cell r="CG118">
            <v>73312.679600000003</v>
          </cell>
          <cell r="CH118">
            <v>63182.722600000001</v>
          </cell>
          <cell r="CJ118">
            <v>72955.718699999998</v>
          </cell>
          <cell r="CM118">
            <v>73222.640599999999</v>
          </cell>
          <cell r="CN118">
            <v>63665.796799999996</v>
          </cell>
          <cell r="CP118"/>
          <cell r="CQ118">
            <v>63666.046799999996</v>
          </cell>
          <cell r="CS118"/>
          <cell r="CV118">
            <v>73230.453099999999</v>
          </cell>
          <cell r="CY118">
            <v>72649.765599999999</v>
          </cell>
          <cell r="DB118"/>
          <cell r="DE118"/>
          <cell r="DH118"/>
          <cell r="DK118"/>
        </row>
        <row r="119">
          <cell r="D119">
            <v>257112.28099999999</v>
          </cell>
          <cell r="E119"/>
          <cell r="F119"/>
          <cell r="G119">
            <v>350011.56199999998</v>
          </cell>
          <cell r="H119"/>
          <cell r="I119"/>
          <cell r="J119">
            <v>350577.84299999999</v>
          </cell>
          <cell r="K119"/>
          <cell r="L119"/>
          <cell r="M119">
            <v>351357.65600000002</v>
          </cell>
          <cell r="N119"/>
          <cell r="O119"/>
          <cell r="P119">
            <v>349905.21799999999</v>
          </cell>
          <cell r="Q119"/>
          <cell r="R119"/>
          <cell r="S119">
            <v>352076.31199999998</v>
          </cell>
          <cell r="T119"/>
          <cell r="U119"/>
          <cell r="V119">
            <v>350737.84299999999</v>
          </cell>
          <cell r="W119">
            <v>307631.28100000002</v>
          </cell>
          <cell r="X119"/>
          <cell r="Y119">
            <v>352066.90600000002</v>
          </cell>
          <cell r="Z119"/>
          <cell r="AA119"/>
          <cell r="AB119">
            <v>350989.84299999999</v>
          </cell>
          <cell r="AC119"/>
          <cell r="AD119"/>
          <cell r="AE119">
            <v>351256.18699999998</v>
          </cell>
          <cell r="AF119">
            <v>307777.625</v>
          </cell>
          <cell r="AG119"/>
          <cell r="AH119">
            <v>351277.40600000002</v>
          </cell>
          <cell r="AI119">
            <v>307719.43699999998</v>
          </cell>
          <cell r="AJ119"/>
          <cell r="AK119">
            <v>351149.18699999998</v>
          </cell>
          <cell r="AL119">
            <v>308147.28100000002</v>
          </cell>
          <cell r="AM119"/>
          <cell r="AN119">
            <v>350593.43699999998</v>
          </cell>
          <cell r="AO119">
            <v>308094.56199999998</v>
          </cell>
          <cell r="AP119"/>
          <cell r="AQ119">
            <v>350464.625</v>
          </cell>
          <cell r="AR119"/>
          <cell r="AS119"/>
          <cell r="AT119">
            <v>351140.59299999999</v>
          </cell>
          <cell r="AU119"/>
          <cell r="AV119"/>
          <cell r="AW119">
            <v>351632.34299999999</v>
          </cell>
          <cell r="AZ119">
            <v>350992.84299999999</v>
          </cell>
          <cell r="BA119">
            <v>307595.31199999998</v>
          </cell>
          <cell r="BB119"/>
          <cell r="BC119">
            <v>351061</v>
          </cell>
          <cell r="BD119">
            <v>307457.71799999999</v>
          </cell>
          <cell r="BE119"/>
          <cell r="BF119">
            <v>351106.31199999998</v>
          </cell>
          <cell r="BG119"/>
          <cell r="BH119"/>
          <cell r="BI119">
            <v>353474.81199999998</v>
          </cell>
          <cell r="BJ119"/>
          <cell r="BK119"/>
          <cell r="BL119">
            <v>351046.34299999999</v>
          </cell>
          <cell r="BM119"/>
          <cell r="BN119"/>
          <cell r="BO119">
            <v>350574.28100000002</v>
          </cell>
          <cell r="BP119"/>
          <cell r="BQ119"/>
          <cell r="BR119">
            <v>353030.90600000002</v>
          </cell>
          <cell r="BS119"/>
          <cell r="BT119"/>
          <cell r="BU119">
            <v>350795.56199999998</v>
          </cell>
          <cell r="BV119">
            <v>307621.78100000002</v>
          </cell>
          <cell r="BW119"/>
          <cell r="BX119">
            <v>351047.71799999999</v>
          </cell>
          <cell r="BY119"/>
          <cell r="BZ119"/>
          <cell r="CA119"/>
          <cell r="CB119">
            <v>307657.375</v>
          </cell>
          <cell r="CC119"/>
          <cell r="CD119">
            <v>351014.25</v>
          </cell>
          <cell r="CE119">
            <v>306450.125</v>
          </cell>
          <cell r="CG119">
            <v>350869.15600000002</v>
          </cell>
          <cell r="CH119">
            <v>306290.65600000002</v>
          </cell>
          <cell r="CJ119">
            <v>350867.18699999998</v>
          </cell>
          <cell r="CM119">
            <v>353254.40600000002</v>
          </cell>
          <cell r="CN119">
            <v>307328.96799999999</v>
          </cell>
          <cell r="CP119"/>
          <cell r="CQ119">
            <v>307386.06199999998</v>
          </cell>
          <cell r="CS119"/>
          <cell r="CV119">
            <v>353326.06199999998</v>
          </cell>
          <cell r="CY119">
            <v>350908.34299999999</v>
          </cell>
          <cell r="DB119"/>
          <cell r="DE119"/>
          <cell r="DH119"/>
          <cell r="DK119"/>
        </row>
        <row r="120">
          <cell r="D120">
            <v>24369.851500000001</v>
          </cell>
          <cell r="E120"/>
          <cell r="F120"/>
          <cell r="G120">
            <v>28322.906200000001</v>
          </cell>
          <cell r="H120"/>
          <cell r="I120"/>
          <cell r="J120">
            <v>28073.009699999999</v>
          </cell>
          <cell r="K120"/>
          <cell r="L120"/>
          <cell r="M120">
            <v>28228.404200000001</v>
          </cell>
          <cell r="N120"/>
          <cell r="O120"/>
          <cell r="P120">
            <v>28077.218700000001</v>
          </cell>
          <cell r="Q120"/>
          <cell r="R120"/>
          <cell r="S120">
            <v>28402.269499999999</v>
          </cell>
          <cell r="T120"/>
          <cell r="U120"/>
          <cell r="V120">
            <v>28275.998</v>
          </cell>
          <cell r="W120">
            <v>25554.9375</v>
          </cell>
          <cell r="X120"/>
          <cell r="Y120">
            <v>28320.1777</v>
          </cell>
          <cell r="Z120"/>
          <cell r="AA120"/>
          <cell r="AB120">
            <v>28158.953099999999</v>
          </cell>
          <cell r="AC120"/>
          <cell r="AD120"/>
          <cell r="AE120">
            <v>28199.3027</v>
          </cell>
          <cell r="AF120">
            <v>25579.349600000001</v>
          </cell>
          <cell r="AG120"/>
          <cell r="AH120">
            <v>28184.638599999998</v>
          </cell>
          <cell r="AI120">
            <v>25566.314399999999</v>
          </cell>
          <cell r="AJ120"/>
          <cell r="AK120">
            <v>28159.6132</v>
          </cell>
          <cell r="AL120">
            <v>25624.568299999999</v>
          </cell>
          <cell r="AM120"/>
          <cell r="AN120">
            <v>27946.373</v>
          </cell>
          <cell r="AO120">
            <v>25612.214800000002</v>
          </cell>
          <cell r="AP120"/>
          <cell r="AQ120">
            <v>27923.1679</v>
          </cell>
          <cell r="AR120"/>
          <cell r="AS120"/>
          <cell r="AT120">
            <v>28181.091700000001</v>
          </cell>
          <cell r="AU120"/>
          <cell r="AV120"/>
          <cell r="AW120">
            <v>28336.281200000001</v>
          </cell>
          <cell r="AZ120">
            <v>28108.349600000001</v>
          </cell>
          <cell r="BA120">
            <v>25537.081999999999</v>
          </cell>
          <cell r="BB120"/>
          <cell r="BC120">
            <v>28137.076099999998</v>
          </cell>
          <cell r="BD120">
            <v>25489.636699999999</v>
          </cell>
          <cell r="BE120"/>
          <cell r="BF120">
            <v>27956.007799999999</v>
          </cell>
          <cell r="BG120"/>
          <cell r="BH120"/>
          <cell r="BI120">
            <v>27597.593700000001</v>
          </cell>
          <cell r="BJ120"/>
          <cell r="BK120"/>
          <cell r="BL120">
            <v>28240.2968</v>
          </cell>
          <cell r="BM120"/>
          <cell r="BN120"/>
          <cell r="BO120">
            <v>27976.9843</v>
          </cell>
          <cell r="BP120"/>
          <cell r="BQ120"/>
          <cell r="BR120">
            <v>27638.472600000001</v>
          </cell>
          <cell r="BS120"/>
          <cell r="BT120"/>
          <cell r="BU120">
            <v>28114.669900000001</v>
          </cell>
          <cell r="BV120">
            <v>25544.908200000002</v>
          </cell>
          <cell r="BW120"/>
          <cell r="BX120">
            <v>28142.7929</v>
          </cell>
          <cell r="BY120"/>
          <cell r="BZ120"/>
          <cell r="CA120"/>
          <cell r="CB120">
            <v>25561.6113</v>
          </cell>
          <cell r="CC120"/>
          <cell r="CD120">
            <v>28146.794900000001</v>
          </cell>
          <cell r="CE120">
            <v>25371.964800000002</v>
          </cell>
          <cell r="CG120">
            <v>28092.773399999998</v>
          </cell>
          <cell r="CH120">
            <v>25322.666000000001</v>
          </cell>
          <cell r="CJ120">
            <v>27892.294900000001</v>
          </cell>
          <cell r="CM120">
            <v>27547.908200000002</v>
          </cell>
          <cell r="CN120">
            <v>25483.242099999999</v>
          </cell>
          <cell r="CP120"/>
          <cell r="CQ120">
            <v>25484.564399999999</v>
          </cell>
          <cell r="CS120"/>
          <cell r="CV120">
            <v>27545.039000000001</v>
          </cell>
          <cell r="CY120">
            <v>27245.634699999999</v>
          </cell>
          <cell r="DB120"/>
          <cell r="DE120"/>
          <cell r="DH120"/>
          <cell r="DK120"/>
        </row>
        <row r="121">
          <cell r="D121">
            <v>66775.726500000004</v>
          </cell>
          <cell r="E121"/>
          <cell r="F121"/>
          <cell r="G121">
            <v>85701.234299999996</v>
          </cell>
          <cell r="H121"/>
          <cell r="I121"/>
          <cell r="J121">
            <v>85671.335900000005</v>
          </cell>
          <cell r="K121"/>
          <cell r="L121"/>
          <cell r="M121">
            <v>85897.984299999996</v>
          </cell>
          <cell r="N121"/>
          <cell r="O121"/>
          <cell r="P121">
            <v>85519.882800000007</v>
          </cell>
          <cell r="Q121"/>
          <cell r="R121"/>
          <cell r="S121">
            <v>86152.054600000003</v>
          </cell>
          <cell r="T121"/>
          <cell r="U121"/>
          <cell r="V121">
            <v>85826.109299999996</v>
          </cell>
          <cell r="W121">
            <v>76554.507800000007</v>
          </cell>
          <cell r="X121"/>
          <cell r="Y121">
            <v>86047.281199999998</v>
          </cell>
          <cell r="Z121"/>
          <cell r="AA121"/>
          <cell r="AB121">
            <v>85764.25</v>
          </cell>
          <cell r="AC121"/>
          <cell r="AD121"/>
          <cell r="AE121">
            <v>85849.4375</v>
          </cell>
          <cell r="AF121">
            <v>76610.289000000004</v>
          </cell>
          <cell r="AG121"/>
          <cell r="AH121">
            <v>85850.335900000005</v>
          </cell>
          <cell r="AI121">
            <v>76588.226500000004</v>
          </cell>
          <cell r="AJ121"/>
          <cell r="AK121">
            <v>85813.109299999996</v>
          </cell>
          <cell r="AL121">
            <v>76686.734299999996</v>
          </cell>
          <cell r="AM121"/>
          <cell r="AN121">
            <v>85483.593699999998</v>
          </cell>
          <cell r="AO121">
            <v>76669.640599999999</v>
          </cell>
          <cell r="AP121"/>
          <cell r="AQ121">
            <v>85444.859299999996</v>
          </cell>
          <cell r="AR121"/>
          <cell r="AS121"/>
          <cell r="AT121">
            <v>85815.125</v>
          </cell>
          <cell r="AU121"/>
          <cell r="AV121"/>
          <cell r="AW121">
            <v>86033.476500000004</v>
          </cell>
          <cell r="AZ121">
            <v>85674.843699999998</v>
          </cell>
          <cell r="BA121">
            <v>76536.9375</v>
          </cell>
          <cell r="BB121"/>
          <cell r="BC121">
            <v>85768.820300000007</v>
          </cell>
          <cell r="BD121">
            <v>76455.710900000005</v>
          </cell>
          <cell r="BE121"/>
          <cell r="BF121">
            <v>85531.125</v>
          </cell>
          <cell r="BG121"/>
          <cell r="BH121"/>
          <cell r="BI121">
            <v>85855.4375</v>
          </cell>
          <cell r="BJ121"/>
          <cell r="BK121"/>
          <cell r="BL121">
            <v>85852.523400000005</v>
          </cell>
          <cell r="BM121"/>
          <cell r="BN121"/>
          <cell r="BO121">
            <v>85457.515599999999</v>
          </cell>
          <cell r="BP121"/>
          <cell r="BQ121"/>
          <cell r="BR121">
            <v>85805.890599999999</v>
          </cell>
          <cell r="BS121"/>
          <cell r="BT121"/>
          <cell r="BU121">
            <v>85701.328099999999</v>
          </cell>
          <cell r="BV121">
            <v>76545.414000000004</v>
          </cell>
          <cell r="BW121"/>
          <cell r="BX121">
            <v>85776.421799999996</v>
          </cell>
          <cell r="BY121"/>
          <cell r="BZ121"/>
          <cell r="CA121"/>
          <cell r="CB121">
            <v>76572.554600000003</v>
          </cell>
          <cell r="CC121"/>
          <cell r="CD121">
            <v>85780.843699999998</v>
          </cell>
          <cell r="CE121">
            <v>76182.992100000003</v>
          </cell>
          <cell r="CG121">
            <v>85704.25</v>
          </cell>
          <cell r="CH121">
            <v>76099.796799999996</v>
          </cell>
          <cell r="CJ121">
            <v>85446.523400000005</v>
          </cell>
          <cell r="CM121">
            <v>85772.164000000004</v>
          </cell>
          <cell r="CN121">
            <v>76435.4375</v>
          </cell>
          <cell r="CP121"/>
          <cell r="CQ121">
            <v>76443.085900000005</v>
          </cell>
          <cell r="CS121"/>
          <cell r="CV121">
            <v>85782.671799999996</v>
          </cell>
          <cell r="CY121">
            <v>85060.156199999998</v>
          </cell>
          <cell r="DB121"/>
          <cell r="DE121"/>
          <cell r="DH121"/>
          <cell r="DK121"/>
        </row>
        <row r="122">
          <cell r="D122" t="str">
            <v>----------</v>
          </cell>
          <cell r="E122"/>
          <cell r="F122"/>
          <cell r="G122" t="str">
            <v>----------</v>
          </cell>
          <cell r="H122"/>
          <cell r="I122"/>
          <cell r="J122" t="str">
            <v>----------</v>
          </cell>
          <cell r="K122"/>
          <cell r="L122"/>
          <cell r="M122" t="str">
            <v>----------</v>
          </cell>
          <cell r="N122"/>
          <cell r="O122"/>
          <cell r="P122" t="str">
            <v>----------</v>
          </cell>
          <cell r="Q122"/>
          <cell r="R122"/>
          <cell r="S122" t="str">
            <v>----------</v>
          </cell>
          <cell r="T122"/>
          <cell r="U122"/>
          <cell r="V122" t="str">
            <v>----------</v>
          </cell>
          <cell r="W122" t="str">
            <v>----------</v>
          </cell>
          <cell r="X122"/>
          <cell r="Y122" t="str">
            <v>----------</v>
          </cell>
          <cell r="Z122"/>
          <cell r="AA122"/>
          <cell r="AB122" t="str">
            <v>----------</v>
          </cell>
          <cell r="AC122"/>
          <cell r="AD122"/>
          <cell r="AE122" t="str">
            <v>----------</v>
          </cell>
          <cell r="AF122" t="str">
            <v>----------</v>
          </cell>
          <cell r="AG122"/>
          <cell r="AH122" t="str">
            <v>----------</v>
          </cell>
          <cell r="AI122" t="str">
            <v>----------</v>
          </cell>
          <cell r="AJ122"/>
          <cell r="AK122" t="str">
            <v>----------</v>
          </cell>
          <cell r="AL122" t="str">
            <v>----------</v>
          </cell>
          <cell r="AM122"/>
          <cell r="AN122" t="str">
            <v>----------</v>
          </cell>
          <cell r="AO122" t="str">
            <v>----------</v>
          </cell>
          <cell r="AP122"/>
          <cell r="AQ122" t="str">
            <v>----------</v>
          </cell>
          <cell r="AR122"/>
          <cell r="AS122"/>
          <cell r="AT122" t="str">
            <v>----------</v>
          </cell>
          <cell r="AU122"/>
          <cell r="AV122"/>
          <cell r="AW122" t="str">
            <v>----------</v>
          </cell>
          <cell r="AZ122" t="str">
            <v>----------</v>
          </cell>
          <cell r="BA122" t="str">
            <v>----------</v>
          </cell>
          <cell r="BB122"/>
          <cell r="BC122" t="str">
            <v>----------</v>
          </cell>
          <cell r="BD122" t="str">
            <v>----------</v>
          </cell>
          <cell r="BE122"/>
          <cell r="BF122" t="str">
            <v>----------</v>
          </cell>
          <cell r="BG122"/>
          <cell r="BH122"/>
          <cell r="BI122" t="str">
            <v>----------</v>
          </cell>
          <cell r="BJ122"/>
          <cell r="BK122"/>
          <cell r="BL122" t="str">
            <v>----------</v>
          </cell>
          <cell r="BM122"/>
          <cell r="BN122"/>
          <cell r="BO122" t="str">
            <v>----------</v>
          </cell>
          <cell r="BP122"/>
          <cell r="BQ122"/>
          <cell r="BR122" t="str">
            <v>----------</v>
          </cell>
          <cell r="BS122"/>
          <cell r="BT122"/>
          <cell r="BU122" t="str">
            <v>----------</v>
          </cell>
          <cell r="BV122" t="str">
            <v>----------</v>
          </cell>
          <cell r="BW122"/>
          <cell r="BX122" t="str">
            <v>----------</v>
          </cell>
          <cell r="BY122"/>
          <cell r="BZ122"/>
          <cell r="CA122"/>
          <cell r="CB122" t="str">
            <v>----------</v>
          </cell>
          <cell r="CC122"/>
          <cell r="CD122" t="str">
            <v>----------</v>
          </cell>
          <cell r="CE122" t="str">
            <v>----------</v>
          </cell>
          <cell r="CG122" t="str">
            <v>----------</v>
          </cell>
          <cell r="CH122" t="str">
            <v>----------</v>
          </cell>
          <cell r="CJ122" t="str">
            <v>----------</v>
          </cell>
          <cell r="CM122" t="str">
            <v>----------</v>
          </cell>
          <cell r="CN122" t="str">
            <v>----------</v>
          </cell>
          <cell r="CP122"/>
          <cell r="CQ122" t="str">
            <v>----------</v>
          </cell>
          <cell r="CS122"/>
          <cell r="CV122" t="str">
            <v>----------</v>
          </cell>
          <cell r="CY122" t="str">
            <v>----------</v>
          </cell>
          <cell r="DB122"/>
          <cell r="DE122"/>
          <cell r="DH122"/>
          <cell r="DK122"/>
        </row>
        <row r="123">
          <cell r="D123">
            <v>28737.607400000001</v>
          </cell>
          <cell r="E123"/>
          <cell r="F123"/>
          <cell r="G123">
            <v>100331.25</v>
          </cell>
          <cell r="H123"/>
          <cell r="I123"/>
          <cell r="J123">
            <v>105069.656</v>
          </cell>
          <cell r="K123"/>
          <cell r="L123"/>
          <cell r="M123">
            <v>104511.679</v>
          </cell>
          <cell r="N123"/>
          <cell r="O123"/>
          <cell r="P123">
            <v>105743.289</v>
          </cell>
          <cell r="Q123"/>
          <cell r="R123"/>
          <cell r="S123">
            <v>102179.234</v>
          </cell>
          <cell r="T123"/>
          <cell r="U123"/>
          <cell r="V123">
            <v>103051.43700000001</v>
          </cell>
          <cell r="W123">
            <v>68033.531199999998</v>
          </cell>
          <cell r="X123"/>
          <cell r="Y123">
            <v>103254.226</v>
          </cell>
          <cell r="Z123"/>
          <cell r="AA123"/>
          <cell r="AB123">
            <v>104883.70299999999</v>
          </cell>
          <cell r="AC123"/>
          <cell r="AD123"/>
          <cell r="AE123">
            <v>104681.492</v>
          </cell>
          <cell r="AF123">
            <v>68028.382800000007</v>
          </cell>
          <cell r="AG123"/>
          <cell r="AH123">
            <v>104695.023</v>
          </cell>
          <cell r="AI123">
            <v>68135.390599999999</v>
          </cell>
          <cell r="AJ123"/>
          <cell r="AK123">
            <v>104900.359</v>
          </cell>
          <cell r="AL123">
            <v>68362.648400000005</v>
          </cell>
          <cell r="AM123"/>
          <cell r="AN123">
            <v>107158.57</v>
          </cell>
          <cell r="AO123">
            <v>68464.476500000004</v>
          </cell>
          <cell r="AP123"/>
          <cell r="AQ123">
            <v>107363.289</v>
          </cell>
          <cell r="AR123"/>
          <cell r="AS123"/>
          <cell r="AT123">
            <v>104790.398</v>
          </cell>
          <cell r="AU123"/>
          <cell r="AV123"/>
          <cell r="AW123">
            <v>103663.34299999999</v>
          </cell>
          <cell r="AZ123">
            <v>106068.5</v>
          </cell>
          <cell r="BA123">
            <v>68418.007800000007</v>
          </cell>
          <cell r="BB123"/>
          <cell r="BC123">
            <v>105224.07</v>
          </cell>
          <cell r="BD123">
            <v>68601.296799999996</v>
          </cell>
          <cell r="BE123"/>
          <cell r="BF123">
            <v>106702.82</v>
          </cell>
          <cell r="BG123"/>
          <cell r="BH123"/>
          <cell r="BI123">
            <v>108658.976</v>
          </cell>
          <cell r="BJ123"/>
          <cell r="BK123"/>
          <cell r="BL123">
            <v>104547.484</v>
          </cell>
          <cell r="BM123"/>
          <cell r="BN123"/>
          <cell r="BO123">
            <v>106503.96799999999</v>
          </cell>
          <cell r="BP123"/>
          <cell r="BQ123"/>
          <cell r="BR123">
            <v>108444.07799999999</v>
          </cell>
          <cell r="BS123"/>
          <cell r="BT123"/>
          <cell r="BU123">
            <v>105555.492</v>
          </cell>
          <cell r="BV123">
            <v>68362.164000000004</v>
          </cell>
          <cell r="BW123"/>
          <cell r="BX123">
            <v>105065.46</v>
          </cell>
          <cell r="BY123"/>
          <cell r="BZ123"/>
          <cell r="CA123"/>
          <cell r="CB123">
            <v>68120.320300000007</v>
          </cell>
          <cell r="CC123"/>
          <cell r="CD123">
            <v>104921.265</v>
          </cell>
          <cell r="CE123">
            <v>69890.210900000005</v>
          </cell>
          <cell r="CG123">
            <v>105613</v>
          </cell>
          <cell r="CH123">
            <v>70100.804600000003</v>
          </cell>
          <cell r="CJ123">
            <v>107123.45299999999</v>
          </cell>
          <cell r="CM123">
            <v>109098.132</v>
          </cell>
          <cell r="CN123">
            <v>68587.546799999996</v>
          </cell>
          <cell r="CP123"/>
          <cell r="CQ123">
            <v>68627.875</v>
          </cell>
          <cell r="CS123"/>
          <cell r="CV123">
            <v>109177.015</v>
          </cell>
          <cell r="CY123">
            <v>112313.046</v>
          </cell>
          <cell r="DB123"/>
          <cell r="DE123"/>
          <cell r="DH123"/>
          <cell r="DK123"/>
        </row>
        <row r="124">
          <cell r="D124">
            <v>25382.529200000001</v>
          </cell>
          <cell r="E124"/>
          <cell r="F124"/>
          <cell r="G124">
            <v>53370.304600000003</v>
          </cell>
          <cell r="H124"/>
          <cell r="I124"/>
          <cell r="J124">
            <v>53671.433499999999</v>
          </cell>
          <cell r="K124"/>
          <cell r="L124"/>
          <cell r="M124">
            <v>53657.8554</v>
          </cell>
          <cell r="N124"/>
          <cell r="O124"/>
          <cell r="P124">
            <v>54210.210899999998</v>
          </cell>
          <cell r="Q124"/>
          <cell r="R124"/>
          <cell r="S124">
            <v>53092.683499999999</v>
          </cell>
          <cell r="T124"/>
          <cell r="U124"/>
          <cell r="V124">
            <v>53601.933499999999</v>
          </cell>
          <cell r="W124">
            <v>38565.921799999996</v>
          </cell>
          <cell r="X124"/>
          <cell r="Y124">
            <v>53551.972600000001</v>
          </cell>
          <cell r="Z124"/>
          <cell r="AA124"/>
          <cell r="AB124">
            <v>53642.742100000003</v>
          </cell>
          <cell r="AC124"/>
          <cell r="AD124"/>
          <cell r="AE124">
            <v>53688.761700000003</v>
          </cell>
          <cell r="AF124">
            <v>38622.144500000002</v>
          </cell>
          <cell r="AG124"/>
          <cell r="AH124">
            <v>53665.296799999996</v>
          </cell>
          <cell r="AI124">
            <v>38649.843699999998</v>
          </cell>
          <cell r="AJ124"/>
          <cell r="AK124">
            <v>53702.828099999999</v>
          </cell>
          <cell r="AL124">
            <v>38484.921799999996</v>
          </cell>
          <cell r="AM124"/>
          <cell r="AN124">
            <v>53777.207000000002</v>
          </cell>
          <cell r="AO124">
            <v>38513.788999999997</v>
          </cell>
          <cell r="AP124"/>
          <cell r="AQ124">
            <v>53816.609299999996</v>
          </cell>
          <cell r="AR124"/>
          <cell r="AS124"/>
          <cell r="AT124">
            <v>53689.9375</v>
          </cell>
          <cell r="AU124"/>
          <cell r="AV124"/>
          <cell r="AW124">
            <v>53819.171799999996</v>
          </cell>
          <cell r="AZ124">
            <v>53924.101499999997</v>
          </cell>
          <cell r="BA124">
            <v>38695.6875</v>
          </cell>
          <cell r="BB124"/>
          <cell r="BC124">
            <v>53737.136700000003</v>
          </cell>
          <cell r="BD124">
            <v>38728.652300000002</v>
          </cell>
          <cell r="BE124"/>
          <cell r="BF124">
            <v>54181.7929</v>
          </cell>
          <cell r="BG124"/>
          <cell r="BH124"/>
          <cell r="BI124">
            <v>54294.3007</v>
          </cell>
          <cell r="BJ124"/>
          <cell r="BK124"/>
          <cell r="BL124">
            <v>53990.406199999998</v>
          </cell>
          <cell r="BM124"/>
          <cell r="BN124"/>
          <cell r="BO124">
            <v>54506.304600000003</v>
          </cell>
          <cell r="BP124"/>
          <cell r="BQ124"/>
          <cell r="BR124">
            <v>54570.957000000002</v>
          </cell>
          <cell r="BS124"/>
          <cell r="BT124"/>
          <cell r="BU124">
            <v>54012.019500000002</v>
          </cell>
          <cell r="BV124">
            <v>38684.945299999999</v>
          </cell>
          <cell r="BW124"/>
          <cell r="BX124">
            <v>53672.941400000003</v>
          </cell>
          <cell r="BY124"/>
          <cell r="BZ124"/>
          <cell r="CA124"/>
          <cell r="CB124">
            <v>38602.894500000002</v>
          </cell>
          <cell r="CC124"/>
          <cell r="CD124">
            <v>53620.745999999999</v>
          </cell>
          <cell r="CE124">
            <v>38866.339800000002</v>
          </cell>
          <cell r="CG124">
            <v>53722.390599999999</v>
          </cell>
          <cell r="CH124">
            <v>38904.0625</v>
          </cell>
          <cell r="CJ124">
            <v>54168.816400000003</v>
          </cell>
          <cell r="CM124">
            <v>54280.777300000002</v>
          </cell>
          <cell r="CN124">
            <v>38671.617100000003</v>
          </cell>
          <cell r="CP124"/>
          <cell r="CQ124">
            <v>38675.183499999999</v>
          </cell>
          <cell r="CS124"/>
          <cell r="CV124">
            <v>54279.410100000001</v>
          </cell>
          <cell r="CY124">
            <v>55282.074200000003</v>
          </cell>
          <cell r="DB124"/>
          <cell r="DE124"/>
          <cell r="DH124"/>
          <cell r="DK124"/>
        </row>
        <row r="125">
          <cell r="D125">
            <v>1830.5705499999999</v>
          </cell>
          <cell r="E125"/>
          <cell r="F125"/>
          <cell r="G125">
            <v>9246.8593700000001</v>
          </cell>
          <cell r="H125"/>
          <cell r="I125"/>
          <cell r="J125">
            <v>9565.4091700000008</v>
          </cell>
          <cell r="K125"/>
          <cell r="L125"/>
          <cell r="M125">
            <v>9572.7617100000007</v>
          </cell>
          <cell r="N125"/>
          <cell r="O125"/>
          <cell r="P125">
            <v>9780.0732399999997</v>
          </cell>
          <cell r="Q125"/>
          <cell r="R125"/>
          <cell r="S125">
            <v>9281.2480400000004</v>
          </cell>
          <cell r="T125"/>
          <cell r="U125"/>
          <cell r="V125">
            <v>9436.1445299999996</v>
          </cell>
          <cell r="W125">
            <v>5343.71533</v>
          </cell>
          <cell r="X125"/>
          <cell r="Y125">
            <v>9625.0820299999996</v>
          </cell>
          <cell r="Z125"/>
          <cell r="AA125"/>
          <cell r="AB125">
            <v>9836.9892500000005</v>
          </cell>
          <cell r="AC125"/>
          <cell r="AD125"/>
          <cell r="AE125">
            <v>9780.3456999999999</v>
          </cell>
          <cell r="AF125">
            <v>5324.8495999999996</v>
          </cell>
          <cell r="AG125"/>
          <cell r="AH125">
            <v>9790.8144499999999</v>
          </cell>
          <cell r="AI125">
            <v>5333.9755800000003</v>
          </cell>
          <cell r="AJ125"/>
          <cell r="AK125">
            <v>9807.8456999999999</v>
          </cell>
          <cell r="AL125">
            <v>5303.3261700000003</v>
          </cell>
          <cell r="AM125"/>
          <cell r="AN125">
            <v>9852.1669899999997</v>
          </cell>
          <cell r="AO125">
            <v>5312.7456000000002</v>
          </cell>
          <cell r="AP125"/>
          <cell r="AQ125">
            <v>9869.5663999999997</v>
          </cell>
          <cell r="AR125"/>
          <cell r="AS125"/>
          <cell r="AT125">
            <v>9794.0458899999994</v>
          </cell>
          <cell r="AU125"/>
          <cell r="AV125"/>
          <cell r="AW125">
            <v>9478.9697199999991</v>
          </cell>
          <cell r="AZ125">
            <v>9536.8593700000001</v>
          </cell>
          <cell r="BA125">
            <v>5379.2333900000003</v>
          </cell>
          <cell r="BB125"/>
          <cell r="BC125">
            <v>9862.4873000000007</v>
          </cell>
          <cell r="BD125">
            <v>5384.14599</v>
          </cell>
          <cell r="BE125"/>
          <cell r="BF125">
            <v>9936.3456999999999</v>
          </cell>
          <cell r="BG125"/>
          <cell r="BH125"/>
          <cell r="BI125">
            <v>10107.161099999999</v>
          </cell>
          <cell r="BJ125"/>
          <cell r="BK125"/>
          <cell r="BL125">
            <v>9588.7226499999997</v>
          </cell>
          <cell r="BM125"/>
          <cell r="BN125"/>
          <cell r="BO125">
            <v>9787.8388599999998</v>
          </cell>
          <cell r="BP125"/>
          <cell r="BQ125"/>
          <cell r="BR125">
            <v>9952.9804600000007</v>
          </cell>
          <cell r="BS125"/>
          <cell r="BT125"/>
          <cell r="BU125">
            <v>9815.9951099999998</v>
          </cell>
          <cell r="BV125">
            <v>5375.0634700000001</v>
          </cell>
          <cell r="BW125"/>
          <cell r="BX125">
            <v>9844.5400300000001</v>
          </cell>
          <cell r="BY125"/>
          <cell r="BZ125"/>
          <cell r="CA125"/>
          <cell r="CB125">
            <v>5336.9540999999999</v>
          </cell>
          <cell r="CC125"/>
          <cell r="CD125">
            <v>9814.3203099999992</v>
          </cell>
          <cell r="CE125">
            <v>5702.2900300000001</v>
          </cell>
          <cell r="CG125">
            <v>9891.4765599999992</v>
          </cell>
          <cell r="CH125">
            <v>5711.1411099999996</v>
          </cell>
          <cell r="CJ125">
            <v>9970.3857399999997</v>
          </cell>
          <cell r="CM125">
            <v>10144.0849</v>
          </cell>
          <cell r="CN125">
            <v>5366.31005</v>
          </cell>
          <cell r="CP125"/>
          <cell r="CQ125">
            <v>5369.3510699999997</v>
          </cell>
          <cell r="CS125"/>
          <cell r="CV125">
            <v>10152.0908</v>
          </cell>
          <cell r="CY125">
            <v>10556.808499999999</v>
          </cell>
          <cell r="DB125"/>
          <cell r="DE125"/>
          <cell r="DH125"/>
          <cell r="DK125"/>
        </row>
        <row r="126">
          <cell r="D126">
            <v>4800.7695299999996</v>
          </cell>
          <cell r="E126"/>
          <cell r="F126"/>
          <cell r="G126">
            <v>19766.6738</v>
          </cell>
          <cell r="H126"/>
          <cell r="I126"/>
          <cell r="J126">
            <v>21041.6679</v>
          </cell>
          <cell r="K126"/>
          <cell r="L126"/>
          <cell r="M126">
            <v>21135.029200000001</v>
          </cell>
          <cell r="N126"/>
          <cell r="O126"/>
          <cell r="P126">
            <v>21762.064399999999</v>
          </cell>
          <cell r="Q126"/>
          <cell r="R126"/>
          <cell r="S126">
            <v>20390.3027</v>
          </cell>
          <cell r="T126"/>
          <cell r="U126"/>
          <cell r="V126">
            <v>20896.706999999999</v>
          </cell>
          <cell r="W126">
            <v>12128.875899999999</v>
          </cell>
          <cell r="X126"/>
          <cell r="Y126">
            <v>20700.708900000001</v>
          </cell>
          <cell r="Z126"/>
          <cell r="AA126"/>
          <cell r="AB126">
            <v>21282.068299999999</v>
          </cell>
          <cell r="AC126"/>
          <cell r="AD126"/>
          <cell r="AE126">
            <v>21156.7363</v>
          </cell>
          <cell r="AF126">
            <v>12077.909100000001</v>
          </cell>
          <cell r="AG126"/>
          <cell r="AH126">
            <v>21163.666000000001</v>
          </cell>
          <cell r="AI126">
            <v>12102.942300000001</v>
          </cell>
          <cell r="AJ126"/>
          <cell r="AK126">
            <v>21214.578099999999</v>
          </cell>
          <cell r="AL126">
            <v>12086.083000000001</v>
          </cell>
          <cell r="AM126"/>
          <cell r="AN126">
            <v>21517.4414</v>
          </cell>
          <cell r="AO126">
            <v>12106.429599999999</v>
          </cell>
          <cell r="AP126"/>
          <cell r="AQ126">
            <v>21570.429599999999</v>
          </cell>
          <cell r="AR126"/>
          <cell r="AS126"/>
          <cell r="AT126">
            <v>21188.107400000001</v>
          </cell>
          <cell r="AU126"/>
          <cell r="AV126"/>
          <cell r="AW126">
            <v>20758.220700000002</v>
          </cell>
          <cell r="AZ126">
            <v>21080.523399999998</v>
          </cell>
          <cell r="BA126">
            <v>12198.953100000001</v>
          </cell>
          <cell r="BB126"/>
          <cell r="BC126">
            <v>21347.384699999999</v>
          </cell>
          <cell r="BD126">
            <v>12224.418900000001</v>
          </cell>
          <cell r="BE126"/>
          <cell r="BF126">
            <v>21575.390599999999</v>
          </cell>
          <cell r="BG126"/>
          <cell r="BH126"/>
          <cell r="BI126">
            <v>22035.4902</v>
          </cell>
          <cell r="BJ126"/>
          <cell r="BK126"/>
          <cell r="BL126">
            <v>21109.0488</v>
          </cell>
          <cell r="BM126"/>
          <cell r="BN126"/>
          <cell r="BO126">
            <v>21541.304599999999</v>
          </cell>
          <cell r="BP126"/>
          <cell r="BQ126"/>
          <cell r="BR126">
            <v>21973.232400000001</v>
          </cell>
          <cell r="BS126"/>
          <cell r="BT126"/>
          <cell r="BU126">
            <v>21356.642500000002</v>
          </cell>
          <cell r="BV126">
            <v>12188.500899999999</v>
          </cell>
          <cell r="BW126"/>
          <cell r="BX126">
            <v>21307.037100000001</v>
          </cell>
          <cell r="BY126"/>
          <cell r="BZ126"/>
          <cell r="CA126"/>
          <cell r="CB126">
            <v>12111.410099999999</v>
          </cell>
          <cell r="CC126"/>
          <cell r="CD126">
            <v>21236.205000000002</v>
          </cell>
          <cell r="CE126">
            <v>12816.415999999999</v>
          </cell>
          <cell r="CG126">
            <v>21474.845700000002</v>
          </cell>
          <cell r="CH126">
            <v>12853.9218</v>
          </cell>
          <cell r="CJ126">
            <v>21731.495999999999</v>
          </cell>
          <cell r="CM126">
            <v>22181.705000000002</v>
          </cell>
          <cell r="CN126">
            <v>12224.6445</v>
          </cell>
          <cell r="CP126"/>
          <cell r="CQ126">
            <v>12230.944299999999</v>
          </cell>
          <cell r="CS126"/>
          <cell r="CV126">
            <v>22209.0507</v>
          </cell>
          <cell r="CY126">
            <v>23440.337800000001</v>
          </cell>
          <cell r="DB126"/>
          <cell r="DE126"/>
          <cell r="DH126"/>
          <cell r="DK126"/>
        </row>
        <row r="127">
          <cell r="D127">
            <v>1027.12634</v>
          </cell>
          <cell r="E127"/>
          <cell r="F127"/>
          <cell r="G127">
            <v>4342.3051699999996</v>
          </cell>
          <cell r="H127"/>
          <cell r="I127"/>
          <cell r="J127">
            <v>4595.5317299999997</v>
          </cell>
          <cell r="K127"/>
          <cell r="L127"/>
          <cell r="M127">
            <v>4561.5908200000003</v>
          </cell>
          <cell r="N127"/>
          <cell r="O127"/>
          <cell r="P127">
            <v>4620.0468700000001</v>
          </cell>
          <cell r="Q127"/>
          <cell r="R127"/>
          <cell r="S127">
            <v>4503.5917900000004</v>
          </cell>
          <cell r="T127"/>
          <cell r="U127"/>
          <cell r="V127">
            <v>4553.6684500000001</v>
          </cell>
          <cell r="W127">
            <v>2850.8178699999999</v>
          </cell>
          <cell r="X127"/>
          <cell r="Y127">
            <v>4546.74316</v>
          </cell>
          <cell r="Z127"/>
          <cell r="AA127"/>
          <cell r="AB127">
            <v>4629.8803699999999</v>
          </cell>
          <cell r="AC127"/>
          <cell r="AD127"/>
          <cell r="AE127">
            <v>4617.6254799999997</v>
          </cell>
          <cell r="AF127">
            <v>2844.4184500000001</v>
          </cell>
          <cell r="AG127"/>
          <cell r="AH127">
            <v>4617.6958000000004</v>
          </cell>
          <cell r="AI127">
            <v>2848.89257</v>
          </cell>
          <cell r="AJ127"/>
          <cell r="AK127">
            <v>4625.92382</v>
          </cell>
          <cell r="AL127">
            <v>2847.1870100000001</v>
          </cell>
          <cell r="AM127"/>
          <cell r="AN127">
            <v>4659.4721600000003</v>
          </cell>
          <cell r="AO127">
            <v>2851.4748500000001</v>
          </cell>
          <cell r="AP127"/>
          <cell r="AQ127">
            <v>4666.6337800000001</v>
          </cell>
          <cell r="AR127"/>
          <cell r="AS127"/>
          <cell r="AT127">
            <v>4622.5048800000004</v>
          </cell>
          <cell r="AU127"/>
          <cell r="AV127"/>
          <cell r="AW127">
            <v>4562.1298800000004</v>
          </cell>
          <cell r="AZ127">
            <v>4601.5995999999996</v>
          </cell>
          <cell r="BA127">
            <v>2856.9902299999999</v>
          </cell>
          <cell r="BB127"/>
          <cell r="BC127">
            <v>4631.8481400000001</v>
          </cell>
          <cell r="BD127">
            <v>2863.36645</v>
          </cell>
          <cell r="BE127"/>
          <cell r="BF127">
            <v>4668.7407199999998</v>
          </cell>
          <cell r="BG127"/>
          <cell r="BH127"/>
          <cell r="BI127">
            <v>4765.2387600000002</v>
          </cell>
          <cell r="BJ127"/>
          <cell r="BK127"/>
          <cell r="BL127">
            <v>4579.0200100000002</v>
          </cell>
          <cell r="BM127"/>
          <cell r="BN127"/>
          <cell r="BO127">
            <v>4633.30566</v>
          </cell>
          <cell r="BP127"/>
          <cell r="BQ127"/>
          <cell r="BR127">
            <v>4729.3081000000002</v>
          </cell>
          <cell r="BS127"/>
          <cell r="BT127"/>
          <cell r="BU127">
            <v>4615.1928699999999</v>
          </cell>
          <cell r="BV127">
            <v>2854.7495100000001</v>
          </cell>
          <cell r="BW127"/>
          <cell r="BX127">
            <v>4628.7089800000003</v>
          </cell>
          <cell r="BY127"/>
          <cell r="BZ127"/>
          <cell r="CA127"/>
          <cell r="CB127">
            <v>2847.7602499999998</v>
          </cell>
          <cell r="CC127"/>
          <cell r="CD127">
            <v>4625.98974</v>
          </cell>
          <cell r="CE127">
            <v>2918.5727499999998</v>
          </cell>
          <cell r="CG127">
            <v>4649.0913</v>
          </cell>
          <cell r="CH127">
            <v>2925.9997499999999</v>
          </cell>
          <cell r="CJ127">
            <v>4687.42724</v>
          </cell>
          <cell r="CM127">
            <v>4784.2495099999996</v>
          </cell>
          <cell r="CN127">
            <v>2865.76928</v>
          </cell>
          <cell r="CP127"/>
          <cell r="CQ127">
            <v>2867.5280699999998</v>
          </cell>
          <cell r="CS127"/>
          <cell r="CV127">
            <v>4786.96191</v>
          </cell>
          <cell r="CY127">
            <v>4858.8906200000001</v>
          </cell>
          <cell r="DB127"/>
          <cell r="DE127"/>
          <cell r="DH127"/>
          <cell r="DK127"/>
        </row>
        <row r="128">
          <cell r="D128">
            <v>2750.8459400000002</v>
          </cell>
          <cell r="E128"/>
          <cell r="F128"/>
          <cell r="G128">
            <v>9843.9179600000007</v>
          </cell>
          <cell r="H128"/>
          <cell r="I128"/>
          <cell r="J128">
            <v>10105.7441</v>
          </cell>
          <cell r="K128"/>
          <cell r="L128"/>
          <cell r="M128">
            <v>10014.690399999999</v>
          </cell>
          <cell r="N128"/>
          <cell r="O128"/>
          <cell r="P128">
            <v>10190.3007</v>
          </cell>
          <cell r="Q128"/>
          <cell r="R128"/>
          <cell r="S128">
            <v>9900.7324200000003</v>
          </cell>
          <cell r="T128"/>
          <cell r="U128"/>
          <cell r="V128">
            <v>10058.445299999999</v>
          </cell>
          <cell r="W128">
            <v>6119.7797799999998</v>
          </cell>
          <cell r="X128"/>
          <cell r="Y128">
            <v>9935.1728500000008</v>
          </cell>
          <cell r="Z128"/>
          <cell r="AA128"/>
          <cell r="AB128">
            <v>10105.348599999999</v>
          </cell>
          <cell r="AC128"/>
          <cell r="AD128"/>
          <cell r="AE128">
            <v>10070.1513</v>
          </cell>
          <cell r="AF128">
            <v>6108.1357399999997</v>
          </cell>
          <cell r="AG128"/>
          <cell r="AH128">
            <v>10073.395500000001</v>
          </cell>
          <cell r="AI128">
            <v>6116.8696200000004</v>
          </cell>
          <cell r="AJ128"/>
          <cell r="AK128">
            <v>10089.2021</v>
          </cell>
          <cell r="AL128">
            <v>6108.5229399999998</v>
          </cell>
          <cell r="AM128"/>
          <cell r="AN128">
            <v>10153.539000000001</v>
          </cell>
          <cell r="AO128">
            <v>6116.6879799999997</v>
          </cell>
          <cell r="AP128"/>
          <cell r="AQ128">
            <v>10169.4306</v>
          </cell>
          <cell r="AR128"/>
          <cell r="AS128"/>
          <cell r="AT128">
            <v>10084.967699999999</v>
          </cell>
          <cell r="AU128"/>
          <cell r="AV128"/>
          <cell r="AW128">
            <v>9940.4980400000004</v>
          </cell>
          <cell r="AZ128">
            <v>10008.973599999999</v>
          </cell>
          <cell r="BA128">
            <v>6142.0249000000003</v>
          </cell>
          <cell r="BB128"/>
          <cell r="BC128">
            <v>10106.377899999999</v>
          </cell>
          <cell r="BD128">
            <v>6154.2319299999999</v>
          </cell>
          <cell r="BE128"/>
          <cell r="BF128">
            <v>10160.9511</v>
          </cell>
          <cell r="BG128"/>
          <cell r="BH128"/>
          <cell r="BI128">
            <v>10297.5625</v>
          </cell>
          <cell r="BJ128"/>
          <cell r="BK128"/>
          <cell r="BL128">
            <v>10011.3105</v>
          </cell>
          <cell r="BM128"/>
          <cell r="BN128"/>
          <cell r="BO128">
            <v>10126.2773</v>
          </cell>
          <cell r="BP128"/>
          <cell r="BQ128"/>
          <cell r="BR128">
            <v>10260.440399999999</v>
          </cell>
          <cell r="BS128"/>
          <cell r="BT128"/>
          <cell r="BU128">
            <v>10101.1386</v>
          </cell>
          <cell r="BV128">
            <v>6137.70507</v>
          </cell>
          <cell r="BW128"/>
          <cell r="BX128">
            <v>10105.915000000001</v>
          </cell>
          <cell r="BY128"/>
          <cell r="BZ128"/>
          <cell r="CA128"/>
          <cell r="CB128">
            <v>6122.6635699999997</v>
          </cell>
          <cell r="CC128"/>
          <cell r="CD128">
            <v>10099.6787</v>
          </cell>
          <cell r="CE128">
            <v>6300.6977500000003</v>
          </cell>
          <cell r="CG128">
            <v>10140.6572</v>
          </cell>
          <cell r="CH128">
            <v>6315.5605400000004</v>
          </cell>
          <cell r="CJ128">
            <v>10201.583000000001</v>
          </cell>
          <cell r="CM128">
            <v>10336.598599999999</v>
          </cell>
          <cell r="CN128">
            <v>6161.70507</v>
          </cell>
          <cell r="CP128"/>
          <cell r="CQ128">
            <v>6164.3012600000002</v>
          </cell>
          <cell r="CS128"/>
          <cell r="CV128">
            <v>10342.9794</v>
          </cell>
          <cell r="CY128">
            <v>10616.315399999999</v>
          </cell>
          <cell r="DB128"/>
          <cell r="DE128"/>
          <cell r="DH128"/>
          <cell r="DK128"/>
        </row>
        <row r="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G129"/>
          <cell r="CJ129"/>
          <cell r="CM129"/>
          <cell r="CP129"/>
          <cell r="CS129"/>
          <cell r="CV129"/>
          <cell r="CY129"/>
          <cell r="DB129"/>
          <cell r="DE129"/>
          <cell r="DH129"/>
          <cell r="DK129"/>
        </row>
        <row r="130">
          <cell r="D130">
            <v>8188.02783</v>
          </cell>
          <cell r="E130"/>
          <cell r="F130"/>
          <cell r="G130">
            <v>36534.703099999999</v>
          </cell>
          <cell r="H130"/>
          <cell r="I130"/>
          <cell r="J130">
            <v>36923.281199999998</v>
          </cell>
          <cell r="K130"/>
          <cell r="L130"/>
          <cell r="M130">
            <v>36348.585899999998</v>
          </cell>
          <cell r="N130"/>
          <cell r="O130"/>
          <cell r="P130">
            <v>36853.699200000003</v>
          </cell>
          <cell r="Q130"/>
          <cell r="R130"/>
          <cell r="S130">
            <v>36606.8554</v>
          </cell>
          <cell r="T130"/>
          <cell r="U130"/>
          <cell r="V130">
            <v>37161.207000000002</v>
          </cell>
          <cell r="W130">
            <v>23600.710899999998</v>
          </cell>
          <cell r="X130"/>
          <cell r="Y130">
            <v>36155.163999999997</v>
          </cell>
          <cell r="Z130"/>
          <cell r="AA130"/>
          <cell r="AB130">
            <v>36565.378900000003</v>
          </cell>
          <cell r="AC130"/>
          <cell r="AD130"/>
          <cell r="AE130">
            <v>36395.495999999999</v>
          </cell>
          <cell r="AF130">
            <v>23487.623</v>
          </cell>
          <cell r="AG130"/>
          <cell r="AH130">
            <v>36408.671799999996</v>
          </cell>
          <cell r="AI130">
            <v>23518.1132</v>
          </cell>
          <cell r="AJ130"/>
          <cell r="AK130">
            <v>36446.109299999996</v>
          </cell>
          <cell r="AL130">
            <v>23672.992099999999</v>
          </cell>
          <cell r="AM130"/>
          <cell r="AN130">
            <v>37256.1679</v>
          </cell>
          <cell r="AO130">
            <v>23701.107400000001</v>
          </cell>
          <cell r="AP130"/>
          <cell r="AQ130">
            <v>37292.2304</v>
          </cell>
          <cell r="AR130"/>
          <cell r="AS130"/>
          <cell r="AT130">
            <v>36454.441400000003</v>
          </cell>
          <cell r="AU130"/>
          <cell r="AV130"/>
          <cell r="AW130">
            <v>35970.0625</v>
          </cell>
          <cell r="AZ130">
            <v>36804.144500000002</v>
          </cell>
          <cell r="BA130">
            <v>23578.347600000001</v>
          </cell>
          <cell r="BB130"/>
          <cell r="BC130">
            <v>36437.296799999996</v>
          </cell>
          <cell r="BD130">
            <v>23673.0039</v>
          </cell>
          <cell r="BE130"/>
          <cell r="BF130">
            <v>36991.718699999998</v>
          </cell>
          <cell r="BG130"/>
          <cell r="BH130"/>
          <cell r="BI130">
            <v>37522.867100000003</v>
          </cell>
          <cell r="BJ130"/>
          <cell r="BK130"/>
          <cell r="BL130">
            <v>36177.378900000003</v>
          </cell>
          <cell r="BM130"/>
          <cell r="BN130"/>
          <cell r="BO130">
            <v>36837.007799999999</v>
          </cell>
          <cell r="BP130"/>
          <cell r="BQ130"/>
          <cell r="BR130">
            <v>37380.085899999998</v>
          </cell>
          <cell r="BS130"/>
          <cell r="BT130"/>
          <cell r="BU130">
            <v>36452.257799999999</v>
          </cell>
          <cell r="BV130">
            <v>23559.4414</v>
          </cell>
          <cell r="BW130"/>
          <cell r="BX130">
            <v>36500.753900000003</v>
          </cell>
          <cell r="BY130"/>
          <cell r="BZ130"/>
          <cell r="CA130"/>
          <cell r="CB130">
            <v>23551.146400000001</v>
          </cell>
          <cell r="CC130"/>
          <cell r="CD130">
            <v>36514.9882</v>
          </cell>
          <cell r="CE130">
            <v>23868.136699999999</v>
          </cell>
          <cell r="CG130">
            <v>36590.632799999999</v>
          </cell>
          <cell r="CH130">
            <v>23967.972600000001</v>
          </cell>
          <cell r="CJ130">
            <v>37171.4882</v>
          </cell>
          <cell r="CM130">
            <v>37691.796799999996</v>
          </cell>
          <cell r="CN130">
            <v>23722.4902</v>
          </cell>
          <cell r="CP130"/>
          <cell r="CQ130">
            <v>23734.1738</v>
          </cell>
          <cell r="CS130"/>
          <cell r="CV130">
            <v>37723.199200000003</v>
          </cell>
          <cell r="CY130">
            <v>38020.757799999999</v>
          </cell>
          <cell r="DB130"/>
          <cell r="DE130"/>
          <cell r="DH130"/>
          <cell r="DK130"/>
        </row>
        <row r="131">
          <cell r="D131">
            <v>25531.880799999999</v>
          </cell>
          <cell r="E131"/>
          <cell r="F131"/>
          <cell r="G131">
            <v>56563.058499999999</v>
          </cell>
          <cell r="H131"/>
          <cell r="I131"/>
          <cell r="J131">
            <v>56812.003900000003</v>
          </cell>
          <cell r="K131"/>
          <cell r="L131"/>
          <cell r="M131">
            <v>56564.902300000002</v>
          </cell>
          <cell r="N131"/>
          <cell r="O131"/>
          <cell r="P131">
            <v>56689.847600000001</v>
          </cell>
          <cell r="Q131"/>
          <cell r="R131"/>
          <cell r="S131">
            <v>56748.964800000002</v>
          </cell>
          <cell r="T131"/>
          <cell r="U131"/>
          <cell r="V131">
            <v>56870.745999999999</v>
          </cell>
          <cell r="W131">
            <v>37257.570299999999</v>
          </cell>
          <cell r="X131"/>
          <cell r="Y131">
            <v>56808.4882</v>
          </cell>
          <cell r="Z131"/>
          <cell r="AA131"/>
          <cell r="AB131">
            <v>56744.132799999999</v>
          </cell>
          <cell r="AC131"/>
          <cell r="AD131"/>
          <cell r="AE131">
            <v>56637.410100000001</v>
          </cell>
          <cell r="AF131">
            <v>37106.25</v>
          </cell>
          <cell r="AG131"/>
          <cell r="AH131">
            <v>56644.851499999997</v>
          </cell>
          <cell r="AI131">
            <v>37100.011700000003</v>
          </cell>
          <cell r="AJ131"/>
          <cell r="AK131">
            <v>56643.027300000002</v>
          </cell>
          <cell r="AL131">
            <v>37151.382799999999</v>
          </cell>
          <cell r="AM131"/>
          <cell r="AN131">
            <v>56713.597600000001</v>
          </cell>
          <cell r="AO131">
            <v>37148.921799999996</v>
          </cell>
          <cell r="AP131"/>
          <cell r="AQ131">
            <v>56711.4882</v>
          </cell>
          <cell r="AR131"/>
          <cell r="AS131"/>
          <cell r="AT131">
            <v>56645.546799999996</v>
          </cell>
          <cell r="AU131"/>
          <cell r="AV131"/>
          <cell r="AW131">
            <v>56588.304600000003</v>
          </cell>
          <cell r="AZ131">
            <v>56655.734299999996</v>
          </cell>
          <cell r="BA131">
            <v>37190.078099999999</v>
          </cell>
          <cell r="BB131"/>
          <cell r="BC131">
            <v>56698.253900000003</v>
          </cell>
          <cell r="BD131">
            <v>37204.6054</v>
          </cell>
          <cell r="BE131"/>
          <cell r="BF131">
            <v>56625.882799999999</v>
          </cell>
          <cell r="BG131"/>
          <cell r="BH131"/>
          <cell r="BI131">
            <v>56663.753900000003</v>
          </cell>
          <cell r="BJ131"/>
          <cell r="BK131"/>
          <cell r="BL131">
            <v>56767.265599999999</v>
          </cell>
          <cell r="BM131"/>
          <cell r="BN131"/>
          <cell r="BO131">
            <v>56712.945299999999</v>
          </cell>
          <cell r="BP131"/>
          <cell r="BQ131"/>
          <cell r="BR131">
            <v>56762.253900000003</v>
          </cell>
          <cell r="BS131"/>
          <cell r="BT131"/>
          <cell r="BU131">
            <v>56840.882799999999</v>
          </cell>
          <cell r="BV131">
            <v>37190.308499999999</v>
          </cell>
          <cell r="BW131"/>
          <cell r="BX131">
            <v>56743.695299999999</v>
          </cell>
          <cell r="BY131"/>
          <cell r="BZ131"/>
          <cell r="CA131"/>
          <cell r="CB131">
            <v>37215.726499999997</v>
          </cell>
          <cell r="CC131"/>
          <cell r="CD131">
            <v>56770.382799999999</v>
          </cell>
          <cell r="CE131">
            <v>37321.964800000002</v>
          </cell>
          <cell r="CG131">
            <v>56787.9804</v>
          </cell>
          <cell r="CH131">
            <v>37340.5429</v>
          </cell>
          <cell r="CJ131">
            <v>56732.945299999999</v>
          </cell>
          <cell r="CM131">
            <v>56763.699200000003</v>
          </cell>
          <cell r="CN131">
            <v>37266.378900000003</v>
          </cell>
          <cell r="CP131"/>
          <cell r="CQ131">
            <v>37274.140599999999</v>
          </cell>
          <cell r="CS131"/>
          <cell r="CV131">
            <v>56777.492100000003</v>
          </cell>
          <cell r="CY131">
            <v>56915.1132</v>
          </cell>
          <cell r="DB131"/>
          <cell r="DE131"/>
          <cell r="DH131"/>
          <cell r="DK131"/>
        </row>
        <row r="132">
          <cell r="D132">
            <v>10984.765600000001</v>
          </cell>
          <cell r="E132"/>
          <cell r="F132"/>
          <cell r="G132">
            <v>55616.4257</v>
          </cell>
          <cell r="H132"/>
          <cell r="I132"/>
          <cell r="J132">
            <v>55604.1875</v>
          </cell>
          <cell r="K132"/>
          <cell r="L132"/>
          <cell r="M132">
            <v>54855.109299999996</v>
          </cell>
          <cell r="N132"/>
          <cell r="O132"/>
          <cell r="P132">
            <v>56311.2304</v>
          </cell>
          <cell r="Q132"/>
          <cell r="R132"/>
          <cell r="S132">
            <v>54165.269500000002</v>
          </cell>
          <cell r="T132"/>
          <cell r="U132"/>
          <cell r="V132">
            <v>55495.656199999998</v>
          </cell>
          <cell r="W132">
            <v>30578.412100000001</v>
          </cell>
          <cell r="X132"/>
          <cell r="Y132">
            <v>55287.085899999998</v>
          </cell>
          <cell r="Z132"/>
          <cell r="AA132"/>
          <cell r="AB132">
            <v>56463.058499999999</v>
          </cell>
          <cell r="AC132"/>
          <cell r="AD132"/>
          <cell r="AE132">
            <v>56044.492100000003</v>
          </cell>
          <cell r="AF132">
            <v>30335.572199999999</v>
          </cell>
          <cell r="AG132"/>
          <cell r="AH132">
            <v>56087</v>
          </cell>
          <cell r="AI132">
            <v>30395.404200000001</v>
          </cell>
          <cell r="AJ132"/>
          <cell r="AK132">
            <v>56202.140599999999</v>
          </cell>
          <cell r="AL132">
            <v>30212.7441</v>
          </cell>
          <cell r="AM132"/>
          <cell r="AN132">
            <v>56410.734299999996</v>
          </cell>
          <cell r="AO132">
            <v>30272.960899999998</v>
          </cell>
          <cell r="AP132"/>
          <cell r="AQ132">
            <v>56522.257799999999</v>
          </cell>
          <cell r="AR132"/>
          <cell r="AS132"/>
          <cell r="AT132">
            <v>56205.191400000003</v>
          </cell>
          <cell r="AU132"/>
          <cell r="AV132"/>
          <cell r="AW132">
            <v>54173.1132</v>
          </cell>
          <cell r="AZ132">
            <v>54515.1757</v>
          </cell>
          <cell r="BA132">
            <v>30585.712800000001</v>
          </cell>
          <cell r="BB132"/>
          <cell r="BC132">
            <v>56341.6757</v>
          </cell>
          <cell r="BD132">
            <v>30672.607400000001</v>
          </cell>
          <cell r="BE132"/>
          <cell r="BF132">
            <v>56591.718699999998</v>
          </cell>
          <cell r="BG132"/>
          <cell r="BH132"/>
          <cell r="BI132">
            <v>57211.378900000003</v>
          </cell>
          <cell r="BJ132"/>
          <cell r="BK132"/>
          <cell r="BL132">
            <v>54724.273399999998</v>
          </cell>
          <cell r="BM132"/>
          <cell r="BN132"/>
          <cell r="BO132">
            <v>55741.421799999996</v>
          </cell>
          <cell r="BP132"/>
          <cell r="BQ132"/>
          <cell r="BR132">
            <v>56373.277300000002</v>
          </cell>
          <cell r="BS132"/>
          <cell r="BT132"/>
          <cell r="BU132">
            <v>55871.625</v>
          </cell>
          <cell r="BV132">
            <v>30555.2382</v>
          </cell>
          <cell r="BW132"/>
          <cell r="BX132">
            <v>56372.945299999999</v>
          </cell>
          <cell r="BY132"/>
          <cell r="BZ132"/>
          <cell r="CA132"/>
          <cell r="CB132">
            <v>30471.851500000001</v>
          </cell>
          <cell r="CC132"/>
          <cell r="CD132">
            <v>56350.941400000003</v>
          </cell>
          <cell r="CE132">
            <v>32033.4863</v>
          </cell>
          <cell r="CG132">
            <v>56479.410100000001</v>
          </cell>
          <cell r="CH132">
            <v>32137.660100000001</v>
          </cell>
          <cell r="CJ132">
            <v>56781.382799999999</v>
          </cell>
          <cell r="CM132">
            <v>57398.867100000003</v>
          </cell>
          <cell r="CN132">
            <v>30714.718700000001</v>
          </cell>
          <cell r="CP132"/>
          <cell r="CQ132">
            <v>30730.880799999999</v>
          </cell>
          <cell r="CS132"/>
          <cell r="CV132">
            <v>57433.433499999999</v>
          </cell>
          <cell r="CY132">
            <v>59186.773399999998</v>
          </cell>
          <cell r="DB132"/>
          <cell r="DE132"/>
          <cell r="DH132"/>
          <cell r="DK132"/>
        </row>
        <row r="133">
          <cell r="D133">
            <v>11923.4638</v>
          </cell>
          <cell r="E133"/>
          <cell r="F133"/>
          <cell r="G133">
            <v>51164.472600000001</v>
          </cell>
          <cell r="H133"/>
          <cell r="I133"/>
          <cell r="J133">
            <v>52445.707000000002</v>
          </cell>
          <cell r="K133"/>
          <cell r="L133"/>
          <cell r="M133">
            <v>51347.882799999999</v>
          </cell>
          <cell r="N133"/>
          <cell r="O133"/>
          <cell r="P133">
            <v>53170.9882</v>
          </cell>
          <cell r="Q133"/>
          <cell r="R133"/>
          <cell r="S133">
            <v>50780.0625</v>
          </cell>
          <cell r="T133"/>
          <cell r="U133"/>
          <cell r="V133">
            <v>52524.378900000003</v>
          </cell>
          <cell r="W133">
            <v>29399.08</v>
          </cell>
          <cell r="X133"/>
          <cell r="Y133">
            <v>50373.992100000003</v>
          </cell>
          <cell r="Z133"/>
          <cell r="AA133"/>
          <cell r="AB133">
            <v>51784.644500000002</v>
          </cell>
          <cell r="AC133"/>
          <cell r="AD133"/>
          <cell r="AE133">
            <v>51381.957000000002</v>
          </cell>
          <cell r="AF133">
            <v>29161.1289</v>
          </cell>
          <cell r="AG133"/>
          <cell r="AH133">
            <v>51391.128900000003</v>
          </cell>
          <cell r="AI133">
            <v>29230.474600000001</v>
          </cell>
          <cell r="AJ133"/>
          <cell r="AK133">
            <v>51520.179600000003</v>
          </cell>
          <cell r="AL133">
            <v>29197.453099999999</v>
          </cell>
          <cell r="AM133"/>
          <cell r="AN133">
            <v>52214.199200000003</v>
          </cell>
          <cell r="AO133">
            <v>29252.949199999999</v>
          </cell>
          <cell r="AP133"/>
          <cell r="AQ133">
            <v>52350.492100000003</v>
          </cell>
          <cell r="AR133"/>
          <cell r="AS133"/>
          <cell r="AT133">
            <v>51512.9375</v>
          </cell>
          <cell r="AU133"/>
          <cell r="AV133"/>
          <cell r="AW133">
            <v>50261.726499999997</v>
          </cell>
          <cell r="AZ133">
            <v>51037.558499999999</v>
          </cell>
          <cell r="BA133">
            <v>29406.845700000002</v>
          </cell>
          <cell r="BB133"/>
          <cell r="BC133">
            <v>51628.429600000003</v>
          </cell>
          <cell r="BD133">
            <v>29503.781200000001</v>
          </cell>
          <cell r="BE133"/>
          <cell r="BF133">
            <v>51991.406199999998</v>
          </cell>
          <cell r="BG133"/>
          <cell r="BH133"/>
          <cell r="BI133">
            <v>52836.226499999997</v>
          </cell>
          <cell r="BJ133"/>
          <cell r="BK133"/>
          <cell r="BL133">
            <v>51065.218699999998</v>
          </cell>
          <cell r="BM133"/>
          <cell r="BN133"/>
          <cell r="BO133">
            <v>52037.132799999999</v>
          </cell>
          <cell r="BP133"/>
          <cell r="BQ133"/>
          <cell r="BR133">
            <v>52876.234299999996</v>
          </cell>
          <cell r="BS133"/>
          <cell r="BT133"/>
          <cell r="BU133">
            <v>51649.066400000003</v>
          </cell>
          <cell r="BV133">
            <v>29376.4316</v>
          </cell>
          <cell r="BW133"/>
          <cell r="BX133">
            <v>51696.609299999996</v>
          </cell>
          <cell r="BY133"/>
          <cell r="BZ133"/>
          <cell r="CA133"/>
          <cell r="CB133">
            <v>29314.591700000001</v>
          </cell>
          <cell r="CC133"/>
          <cell r="CD133">
            <v>51688.370999999999</v>
          </cell>
          <cell r="CE133">
            <v>30737.1777</v>
          </cell>
          <cell r="CG133">
            <v>51970.125</v>
          </cell>
          <cell r="CH133">
            <v>30857.992099999999</v>
          </cell>
          <cell r="CJ133">
            <v>52418.718699999998</v>
          </cell>
          <cell r="CM133">
            <v>53216.546799999996</v>
          </cell>
          <cell r="CN133">
            <v>29632.033200000002</v>
          </cell>
          <cell r="CP133"/>
          <cell r="CQ133">
            <v>29645.257799999999</v>
          </cell>
          <cell r="CS133"/>
          <cell r="CV133">
            <v>53287.296799999996</v>
          </cell>
          <cell r="CY133">
            <v>56037.117100000003</v>
          </cell>
          <cell r="DB133"/>
          <cell r="DE133"/>
          <cell r="DH133"/>
          <cell r="DK133"/>
        </row>
        <row r="134">
          <cell r="D134">
            <v>3786.50659</v>
          </cell>
          <cell r="E134"/>
          <cell r="F134"/>
          <cell r="G134">
            <v>16364.226500000001</v>
          </cell>
          <cell r="H134"/>
          <cell r="I134"/>
          <cell r="J134">
            <v>17218.197199999999</v>
          </cell>
          <cell r="K134"/>
          <cell r="L134"/>
          <cell r="M134">
            <v>17056.771400000001</v>
          </cell>
          <cell r="N134"/>
          <cell r="O134"/>
          <cell r="P134">
            <v>17326.593700000001</v>
          </cell>
          <cell r="Q134"/>
          <cell r="R134"/>
          <cell r="S134">
            <v>16828.607400000001</v>
          </cell>
          <cell r="T134"/>
          <cell r="U134"/>
          <cell r="V134">
            <v>17063.5566</v>
          </cell>
          <cell r="W134">
            <v>10621.6484</v>
          </cell>
          <cell r="X134"/>
          <cell r="Y134">
            <v>16882.964800000002</v>
          </cell>
          <cell r="Z134"/>
          <cell r="AA134"/>
          <cell r="AB134">
            <v>17228.339800000002</v>
          </cell>
          <cell r="AC134"/>
          <cell r="AD134"/>
          <cell r="AE134">
            <v>17183.581999999999</v>
          </cell>
          <cell r="AF134">
            <v>10620.418900000001</v>
          </cell>
          <cell r="AG134"/>
          <cell r="AH134">
            <v>17188.6093</v>
          </cell>
          <cell r="AI134">
            <v>10638.208000000001</v>
          </cell>
          <cell r="AJ134"/>
          <cell r="AK134">
            <v>17220.414000000001</v>
          </cell>
          <cell r="AL134">
            <v>10628.2304</v>
          </cell>
          <cell r="AM134"/>
          <cell r="AN134">
            <v>17336.8632</v>
          </cell>
          <cell r="AO134">
            <v>10645.242099999999</v>
          </cell>
          <cell r="AP134"/>
          <cell r="AQ134">
            <v>17366.9375</v>
          </cell>
          <cell r="AR134"/>
          <cell r="AS134"/>
          <cell r="AT134">
            <v>17207.564399999999</v>
          </cell>
          <cell r="AU134"/>
          <cell r="AV134"/>
          <cell r="AW134">
            <v>16997.6679</v>
          </cell>
          <cell r="AZ134">
            <v>17137.7968</v>
          </cell>
          <cell r="BA134">
            <v>10678.347599999999</v>
          </cell>
          <cell r="BB134"/>
          <cell r="BC134">
            <v>17253.5</v>
          </cell>
          <cell r="BD134">
            <v>10701.9892</v>
          </cell>
          <cell r="BE134"/>
          <cell r="BF134">
            <v>17385.5507</v>
          </cell>
          <cell r="BG134"/>
          <cell r="BH134"/>
          <cell r="BI134">
            <v>17751.1054</v>
          </cell>
          <cell r="BJ134"/>
          <cell r="BK134"/>
          <cell r="BL134">
            <v>17114.203099999999</v>
          </cell>
          <cell r="BM134"/>
          <cell r="BN134"/>
          <cell r="BO134">
            <v>17314.255799999999</v>
          </cell>
          <cell r="BP134"/>
          <cell r="BQ134"/>
          <cell r="BR134">
            <v>17675.857400000001</v>
          </cell>
          <cell r="BS134"/>
          <cell r="BT134"/>
          <cell r="BU134">
            <v>17245.451099999998</v>
          </cell>
          <cell r="BV134">
            <v>10669.319299999999</v>
          </cell>
          <cell r="BW134"/>
          <cell r="BX134">
            <v>17244.773399999998</v>
          </cell>
          <cell r="BY134"/>
          <cell r="BZ134"/>
          <cell r="CA134"/>
          <cell r="CB134">
            <v>10638.8017</v>
          </cell>
          <cell r="CC134"/>
          <cell r="CD134">
            <v>17231.521400000001</v>
          </cell>
          <cell r="CE134">
            <v>10912.511699999999</v>
          </cell>
          <cell r="CG134">
            <v>17329.875</v>
          </cell>
          <cell r="CH134">
            <v>10940.529200000001</v>
          </cell>
          <cell r="CJ134">
            <v>17469.958900000001</v>
          </cell>
          <cell r="CM134">
            <v>17836.6914</v>
          </cell>
          <cell r="CN134">
            <v>10712.319299999999</v>
          </cell>
          <cell r="CP134"/>
          <cell r="CQ134">
            <v>10718.962799999999</v>
          </cell>
          <cell r="CS134"/>
          <cell r="CV134">
            <v>17848.992099999999</v>
          </cell>
          <cell r="CY134">
            <v>18265.019499999999</v>
          </cell>
          <cell r="DB134"/>
          <cell r="DE134"/>
          <cell r="DH134"/>
          <cell r="DK134"/>
        </row>
        <row r="135">
          <cell r="D135">
            <v>15543.9501</v>
          </cell>
          <cell r="E135"/>
          <cell r="F135"/>
          <cell r="G135">
            <v>55624.078099999999</v>
          </cell>
          <cell r="H135"/>
          <cell r="I135"/>
          <cell r="J135">
            <v>57103.589800000002</v>
          </cell>
          <cell r="K135"/>
          <cell r="L135"/>
          <cell r="M135">
            <v>56589.015599999999</v>
          </cell>
          <cell r="N135"/>
          <cell r="O135"/>
          <cell r="P135">
            <v>57581.394500000002</v>
          </cell>
          <cell r="Q135"/>
          <cell r="R135"/>
          <cell r="S135">
            <v>55945.1132</v>
          </cell>
          <cell r="T135"/>
          <cell r="U135"/>
          <cell r="V135">
            <v>56836.261700000003</v>
          </cell>
          <cell r="W135">
            <v>34580.4257</v>
          </cell>
          <cell r="X135"/>
          <cell r="Y135">
            <v>56139.683499999999</v>
          </cell>
          <cell r="Z135"/>
          <cell r="AA135"/>
          <cell r="AB135">
            <v>57101.269500000002</v>
          </cell>
          <cell r="AC135"/>
          <cell r="AD135"/>
          <cell r="AE135">
            <v>56902.429600000003</v>
          </cell>
          <cell r="AF135">
            <v>34514.6132</v>
          </cell>
          <cell r="AG135"/>
          <cell r="AH135">
            <v>56920.753900000003</v>
          </cell>
          <cell r="AI135">
            <v>34564.003900000003</v>
          </cell>
          <cell r="AJ135"/>
          <cell r="AK135">
            <v>57010.0507</v>
          </cell>
          <cell r="AL135">
            <v>34516.832000000002</v>
          </cell>
          <cell r="AM135"/>
          <cell r="AN135">
            <v>57373.648399999998</v>
          </cell>
          <cell r="AO135">
            <v>34562.972600000001</v>
          </cell>
          <cell r="AP135"/>
          <cell r="AQ135">
            <v>57463.410100000001</v>
          </cell>
          <cell r="AR135"/>
          <cell r="AS135"/>
          <cell r="AT135">
            <v>56986.117100000003</v>
          </cell>
          <cell r="AU135"/>
          <cell r="AV135"/>
          <cell r="AW135">
            <v>56169.832000000002</v>
          </cell>
          <cell r="AZ135">
            <v>56556.745999999999</v>
          </cell>
          <cell r="BA135">
            <v>34706.082000000002</v>
          </cell>
          <cell r="BB135"/>
          <cell r="BC135">
            <v>57107.152300000002</v>
          </cell>
          <cell r="BD135">
            <v>34775.148399999998</v>
          </cell>
          <cell r="BE135"/>
          <cell r="BF135">
            <v>57415.519500000002</v>
          </cell>
          <cell r="BG135"/>
          <cell r="BH135"/>
          <cell r="BI135">
            <v>58187.445299999999</v>
          </cell>
          <cell r="BJ135"/>
          <cell r="BK135"/>
          <cell r="BL135">
            <v>56569.984299999996</v>
          </cell>
          <cell r="BM135"/>
          <cell r="BN135"/>
          <cell r="BO135">
            <v>57219.632799999999</v>
          </cell>
          <cell r="BP135"/>
          <cell r="BQ135"/>
          <cell r="BR135">
            <v>57977.636700000003</v>
          </cell>
          <cell r="BS135"/>
          <cell r="BT135"/>
          <cell r="BU135">
            <v>57077.527300000002</v>
          </cell>
          <cell r="BV135">
            <v>34681.718699999998</v>
          </cell>
          <cell r="BW135"/>
          <cell r="BX135">
            <v>57104.546799999996</v>
          </cell>
          <cell r="BY135"/>
          <cell r="BZ135"/>
          <cell r="CA135"/>
          <cell r="CB135">
            <v>34596.742100000003</v>
          </cell>
          <cell r="CC135"/>
          <cell r="CD135">
            <v>57069.281199999998</v>
          </cell>
          <cell r="CE135">
            <v>35602.75</v>
          </cell>
          <cell r="CG135">
            <v>57300.835899999998</v>
          </cell>
          <cell r="CH135">
            <v>35686.718699999998</v>
          </cell>
          <cell r="CJ135">
            <v>57645.082000000002</v>
          </cell>
          <cell r="CM135">
            <v>58408.054600000003</v>
          </cell>
          <cell r="CN135">
            <v>34817.328099999999</v>
          </cell>
          <cell r="CP135"/>
          <cell r="CQ135">
            <v>34832.011700000003</v>
          </cell>
          <cell r="CS135"/>
          <cell r="CV135">
            <v>58444.078099999999</v>
          </cell>
          <cell r="CY135">
            <v>59988.5625</v>
          </cell>
          <cell r="DB135"/>
          <cell r="DE135"/>
          <cell r="DH135"/>
          <cell r="DK135"/>
        </row>
        <row r="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G136"/>
          <cell r="CJ136"/>
          <cell r="CM136"/>
          <cell r="CP136"/>
          <cell r="CS136"/>
          <cell r="CV136"/>
          <cell r="CY136"/>
          <cell r="DB136"/>
          <cell r="DE136"/>
          <cell r="DH136"/>
          <cell r="DK136"/>
        </row>
        <row r="137">
          <cell r="D137">
            <v>3766.60131</v>
          </cell>
          <cell r="E137"/>
          <cell r="F137"/>
          <cell r="G137">
            <v>16828.867099999999</v>
          </cell>
          <cell r="H137"/>
          <cell r="I137"/>
          <cell r="J137">
            <v>17194.839800000002</v>
          </cell>
          <cell r="K137"/>
          <cell r="L137"/>
          <cell r="M137">
            <v>16981.458900000001</v>
          </cell>
          <cell r="N137"/>
          <cell r="O137"/>
          <cell r="P137">
            <v>17196.087800000001</v>
          </cell>
          <cell r="Q137"/>
          <cell r="R137"/>
          <cell r="S137">
            <v>17011.460899999998</v>
          </cell>
          <cell r="T137"/>
          <cell r="U137"/>
          <cell r="V137">
            <v>17230.906200000001</v>
          </cell>
          <cell r="W137">
            <v>10880.976500000001</v>
          </cell>
          <cell r="X137"/>
          <cell r="Y137">
            <v>16978.331999999999</v>
          </cell>
          <cell r="Z137"/>
          <cell r="AA137"/>
          <cell r="AB137">
            <v>17201.443299999999</v>
          </cell>
          <cell r="AC137"/>
          <cell r="AD137"/>
          <cell r="AE137">
            <v>17110.158200000002</v>
          </cell>
          <cell r="AF137">
            <v>10818.2441</v>
          </cell>
          <cell r="AG137"/>
          <cell r="AH137">
            <v>17115.384699999999</v>
          </cell>
          <cell r="AI137">
            <v>10832.9365</v>
          </cell>
          <cell r="AJ137"/>
          <cell r="AK137">
            <v>17137.482400000001</v>
          </cell>
          <cell r="AL137">
            <v>10882.33</v>
          </cell>
          <cell r="AM137"/>
          <cell r="AN137">
            <v>17483.017500000002</v>
          </cell>
          <cell r="AO137">
            <v>10896.1757</v>
          </cell>
          <cell r="AP137"/>
          <cell r="AQ137">
            <v>17503.769499999999</v>
          </cell>
          <cell r="AR137"/>
          <cell r="AS137"/>
          <cell r="AT137">
            <v>17140.3027</v>
          </cell>
          <cell r="AU137"/>
          <cell r="AV137"/>
          <cell r="AW137">
            <v>16803.769499999999</v>
          </cell>
          <cell r="AZ137">
            <v>17159.1289</v>
          </cell>
          <cell r="BA137">
            <v>10865.7626</v>
          </cell>
          <cell r="BB137"/>
          <cell r="BC137">
            <v>17151.572199999999</v>
          </cell>
          <cell r="BD137">
            <v>10912.1435</v>
          </cell>
          <cell r="BE137"/>
          <cell r="BF137">
            <v>17413.193299999999</v>
          </cell>
          <cell r="BG137"/>
          <cell r="BH137"/>
          <cell r="BI137">
            <v>17687.833900000001</v>
          </cell>
          <cell r="BJ137"/>
          <cell r="BK137"/>
          <cell r="BL137">
            <v>16894.513599999998</v>
          </cell>
          <cell r="BM137"/>
          <cell r="BN137"/>
          <cell r="BO137">
            <v>17213.558499999999</v>
          </cell>
          <cell r="BP137"/>
          <cell r="BQ137"/>
          <cell r="BR137">
            <v>17499.745999999999</v>
          </cell>
          <cell r="BS137"/>
          <cell r="BT137"/>
          <cell r="BU137">
            <v>17079.529200000001</v>
          </cell>
          <cell r="BV137">
            <v>10857.2001</v>
          </cell>
          <cell r="BW137"/>
          <cell r="BX137">
            <v>17162.8164</v>
          </cell>
          <cell r="BY137"/>
          <cell r="BZ137"/>
          <cell r="CA137"/>
          <cell r="CB137">
            <v>10848.1728</v>
          </cell>
          <cell r="CC137"/>
          <cell r="CD137">
            <v>17168.771400000001</v>
          </cell>
          <cell r="CE137">
            <v>11063.135700000001</v>
          </cell>
          <cell r="CG137">
            <v>17217.468700000001</v>
          </cell>
          <cell r="CH137">
            <v>11112.5849</v>
          </cell>
          <cell r="CJ137">
            <v>17489.958900000001</v>
          </cell>
          <cell r="CM137">
            <v>17761.527300000002</v>
          </cell>
          <cell r="CN137">
            <v>10934.808499999999</v>
          </cell>
          <cell r="CP137"/>
          <cell r="CQ137">
            <v>10940.7783</v>
          </cell>
          <cell r="CS137"/>
          <cell r="CV137">
            <v>17777.576099999998</v>
          </cell>
          <cell r="CY137">
            <v>17873.712800000001</v>
          </cell>
          <cell r="DB137"/>
          <cell r="DE137"/>
          <cell r="DH137"/>
          <cell r="DK137"/>
        </row>
        <row r="138">
          <cell r="D138">
            <v>12333.529200000001</v>
          </cell>
          <cell r="E138"/>
          <cell r="F138"/>
          <cell r="G138">
            <v>29281.144499999999</v>
          </cell>
          <cell r="H138"/>
          <cell r="I138"/>
          <cell r="J138">
            <v>29391.4218</v>
          </cell>
          <cell r="K138"/>
          <cell r="L138"/>
          <cell r="M138">
            <v>29227.210899999998</v>
          </cell>
          <cell r="N138"/>
          <cell r="O138"/>
          <cell r="P138">
            <v>29510.992099999999</v>
          </cell>
          <cell r="Q138"/>
          <cell r="R138"/>
          <cell r="S138">
            <v>29157.439399999999</v>
          </cell>
          <cell r="T138"/>
          <cell r="U138"/>
          <cell r="V138">
            <v>29433.706999999999</v>
          </cell>
          <cell r="W138">
            <v>19662.962800000001</v>
          </cell>
          <cell r="X138"/>
          <cell r="Y138">
            <v>29298.257799999999</v>
          </cell>
          <cell r="Z138"/>
          <cell r="AA138"/>
          <cell r="AB138">
            <v>29315.5</v>
          </cell>
          <cell r="AC138"/>
          <cell r="AD138"/>
          <cell r="AE138">
            <v>29288.916000000001</v>
          </cell>
          <cell r="AF138">
            <v>19635.345700000002</v>
          </cell>
          <cell r="AG138"/>
          <cell r="AH138">
            <v>29294.873</v>
          </cell>
          <cell r="AI138">
            <v>19649.755799999999</v>
          </cell>
          <cell r="AJ138"/>
          <cell r="AK138">
            <v>29316.120999999999</v>
          </cell>
          <cell r="AL138">
            <v>19591.703099999999</v>
          </cell>
          <cell r="AM138"/>
          <cell r="AN138">
            <v>29332.375</v>
          </cell>
          <cell r="AO138">
            <v>19606.351500000001</v>
          </cell>
          <cell r="AP138"/>
          <cell r="AQ138">
            <v>29353.382799999999</v>
          </cell>
          <cell r="AR138"/>
          <cell r="AS138"/>
          <cell r="AT138">
            <v>29314.433499999999</v>
          </cell>
          <cell r="AU138"/>
          <cell r="AV138"/>
          <cell r="AW138">
            <v>29252.995999999999</v>
          </cell>
          <cell r="AZ138">
            <v>29289.591700000001</v>
          </cell>
          <cell r="BA138">
            <v>19650.007799999999</v>
          </cell>
          <cell r="BB138"/>
          <cell r="BC138">
            <v>29308.203099999999</v>
          </cell>
          <cell r="BD138">
            <v>19662.117099999999</v>
          </cell>
          <cell r="BE138"/>
          <cell r="BF138">
            <v>29356.636699999999</v>
          </cell>
          <cell r="BG138"/>
          <cell r="BH138"/>
          <cell r="BI138">
            <v>29389.632799999999</v>
          </cell>
          <cell r="BJ138"/>
          <cell r="BK138"/>
          <cell r="BL138">
            <v>29327.513599999998</v>
          </cell>
          <cell r="BM138"/>
          <cell r="BN138"/>
          <cell r="BO138">
            <v>29417.640599999999</v>
          </cell>
          <cell r="BP138"/>
          <cell r="BQ138"/>
          <cell r="BR138">
            <v>29452.835899999998</v>
          </cell>
          <cell r="BS138"/>
          <cell r="BT138"/>
          <cell r="BU138">
            <v>29396.269499999999</v>
          </cell>
          <cell r="BV138">
            <v>19644.193299999999</v>
          </cell>
          <cell r="BW138"/>
          <cell r="BX138">
            <v>29302.4316</v>
          </cell>
          <cell r="BY138"/>
          <cell r="BZ138"/>
          <cell r="CA138"/>
          <cell r="CB138">
            <v>19644.953099999999</v>
          </cell>
          <cell r="CC138"/>
          <cell r="CD138">
            <v>29316.648399999998</v>
          </cell>
          <cell r="CE138">
            <v>19760.148399999998</v>
          </cell>
          <cell r="CG138">
            <v>29326.3613</v>
          </cell>
          <cell r="CH138">
            <v>19773.335899999998</v>
          </cell>
          <cell r="CJ138">
            <v>29381.853500000001</v>
          </cell>
          <cell r="CM138">
            <v>29410.468700000001</v>
          </cell>
          <cell r="CN138">
            <v>19681.636699999999</v>
          </cell>
          <cell r="CP138"/>
          <cell r="CQ138">
            <v>19683.831999999999</v>
          </cell>
          <cell r="CS138"/>
          <cell r="CV138">
            <v>29411.533200000002</v>
          </cell>
          <cell r="CY138">
            <v>29738.462800000001</v>
          </cell>
          <cell r="DB138"/>
          <cell r="DE138"/>
          <cell r="DH138"/>
          <cell r="DK138"/>
        </row>
        <row r="139">
          <cell r="D139">
            <v>2258.1035099999999</v>
          </cell>
          <cell r="E139"/>
          <cell r="F139"/>
          <cell r="G139">
            <v>11813.6162</v>
          </cell>
          <cell r="H139"/>
          <cell r="I139"/>
          <cell r="J139">
            <v>11754.290999999999</v>
          </cell>
          <cell r="K139"/>
          <cell r="L139"/>
          <cell r="M139">
            <v>11574.207</v>
          </cell>
          <cell r="N139"/>
          <cell r="O139"/>
          <cell r="P139">
            <v>11920.9707</v>
          </cell>
          <cell r="Q139"/>
          <cell r="R139"/>
          <cell r="S139">
            <v>11411.442300000001</v>
          </cell>
          <cell r="T139"/>
          <cell r="U139"/>
          <cell r="V139">
            <v>11728.728499999999</v>
          </cell>
          <cell r="W139">
            <v>6410.7338799999998</v>
          </cell>
          <cell r="X139"/>
          <cell r="Y139">
            <v>11701.9228</v>
          </cell>
          <cell r="Z139"/>
          <cell r="AA139"/>
          <cell r="AB139">
            <v>11959.890600000001</v>
          </cell>
          <cell r="AC139"/>
          <cell r="AD139"/>
          <cell r="AE139">
            <v>11875.2402</v>
          </cell>
          <cell r="AF139">
            <v>6366.6020500000004</v>
          </cell>
          <cell r="AG139"/>
          <cell r="AH139">
            <v>11884.237300000001</v>
          </cell>
          <cell r="AI139">
            <v>6380.5034100000003</v>
          </cell>
          <cell r="AJ139"/>
          <cell r="AK139">
            <v>11911.0195</v>
          </cell>
          <cell r="AL139">
            <v>6339.0122000000001</v>
          </cell>
          <cell r="AM139"/>
          <cell r="AN139">
            <v>11950.780199999999</v>
          </cell>
          <cell r="AO139">
            <v>6352.9833900000003</v>
          </cell>
          <cell r="AP139"/>
          <cell r="AQ139">
            <v>11976.910099999999</v>
          </cell>
          <cell r="AR139"/>
          <cell r="AS139"/>
          <cell r="AT139">
            <v>11911.640600000001</v>
          </cell>
          <cell r="AU139"/>
          <cell r="AV139"/>
          <cell r="AW139">
            <v>11439.7412</v>
          </cell>
          <cell r="AZ139">
            <v>11510.569299999999</v>
          </cell>
          <cell r="BA139">
            <v>6419.8544899999997</v>
          </cell>
          <cell r="BB139"/>
          <cell r="BC139">
            <v>11940.857400000001</v>
          </cell>
          <cell r="BD139">
            <v>6437.3432599999996</v>
          </cell>
          <cell r="BE139"/>
          <cell r="BF139">
            <v>11976.998</v>
          </cell>
          <cell r="BG139"/>
          <cell r="BH139"/>
          <cell r="BI139">
            <v>12106.150299999999</v>
          </cell>
          <cell r="BJ139"/>
          <cell r="BK139"/>
          <cell r="BL139">
            <v>11568.0537</v>
          </cell>
          <cell r="BM139"/>
          <cell r="BN139"/>
          <cell r="BO139">
            <v>11784.228499999999</v>
          </cell>
          <cell r="BP139"/>
          <cell r="BQ139"/>
          <cell r="BR139">
            <v>11915.036099999999</v>
          </cell>
          <cell r="BS139"/>
          <cell r="BT139"/>
          <cell r="BU139">
            <v>11833.754800000001</v>
          </cell>
          <cell r="BV139">
            <v>6412.8232399999997</v>
          </cell>
          <cell r="BW139"/>
          <cell r="BX139">
            <v>11945.087799999999</v>
          </cell>
          <cell r="BY139"/>
          <cell r="BZ139"/>
          <cell r="CA139"/>
          <cell r="CB139">
            <v>6394.7685499999998</v>
          </cell>
          <cell r="CC139"/>
          <cell r="CD139">
            <v>11942.1826</v>
          </cell>
          <cell r="CE139">
            <v>6727.4116199999999</v>
          </cell>
          <cell r="CG139">
            <v>11970.034100000001</v>
          </cell>
          <cell r="CH139">
            <v>6748.61132</v>
          </cell>
          <cell r="CJ139">
            <v>12017.376899999999</v>
          </cell>
          <cell r="CM139">
            <v>12146.0517</v>
          </cell>
          <cell r="CN139">
            <v>6446.1162100000001</v>
          </cell>
          <cell r="CP139"/>
          <cell r="CQ139">
            <v>6449.6831000000002</v>
          </cell>
          <cell r="CS139"/>
          <cell r="CV139">
            <v>12154.188399999999</v>
          </cell>
          <cell r="CY139">
            <v>12574.9951</v>
          </cell>
          <cell r="DB139"/>
          <cell r="DE139"/>
          <cell r="DH139"/>
          <cell r="DK139"/>
        </row>
        <row r="140">
          <cell r="D140">
            <v>4116.8388599999998</v>
          </cell>
          <cell r="E140"/>
          <cell r="F140"/>
          <cell r="G140">
            <v>17623.406200000001</v>
          </cell>
          <cell r="H140"/>
          <cell r="I140"/>
          <cell r="J140">
            <v>18106.9375</v>
          </cell>
          <cell r="K140"/>
          <cell r="L140"/>
          <cell r="M140">
            <v>17768.742099999999</v>
          </cell>
          <cell r="N140"/>
          <cell r="O140"/>
          <cell r="P140">
            <v>18392.939399999999</v>
          </cell>
          <cell r="Q140"/>
          <cell r="R140"/>
          <cell r="S140">
            <v>17538.745999999999</v>
          </cell>
          <cell r="T140"/>
          <cell r="U140"/>
          <cell r="V140">
            <v>18129.8691</v>
          </cell>
          <cell r="W140">
            <v>10182.0087</v>
          </cell>
          <cell r="X140"/>
          <cell r="Y140">
            <v>17455.939399999999</v>
          </cell>
          <cell r="Z140"/>
          <cell r="AA140"/>
          <cell r="AB140">
            <v>17944.220700000002</v>
          </cell>
          <cell r="AC140"/>
          <cell r="AD140"/>
          <cell r="AE140">
            <v>17805.460899999998</v>
          </cell>
          <cell r="AF140">
            <v>10100.6787</v>
          </cell>
          <cell r="AG140"/>
          <cell r="AH140">
            <v>17808.818299999999</v>
          </cell>
          <cell r="AI140">
            <v>10124.4521</v>
          </cell>
          <cell r="AJ140"/>
          <cell r="AK140">
            <v>17853.8125</v>
          </cell>
          <cell r="AL140">
            <v>10112.5087</v>
          </cell>
          <cell r="AM140"/>
          <cell r="AN140">
            <v>18095.5527</v>
          </cell>
          <cell r="AO140">
            <v>10131.631799999999</v>
          </cell>
          <cell r="AP140"/>
          <cell r="AQ140">
            <v>18142.767500000002</v>
          </cell>
          <cell r="AR140"/>
          <cell r="AS140"/>
          <cell r="AT140">
            <v>17850.4277</v>
          </cell>
          <cell r="AU140"/>
          <cell r="AV140"/>
          <cell r="AW140">
            <v>17394.607400000001</v>
          </cell>
          <cell r="AZ140">
            <v>17662.960899999998</v>
          </cell>
          <cell r="BA140">
            <v>10186.6464</v>
          </cell>
          <cell r="BB140"/>
          <cell r="BC140">
            <v>17897.992099999999</v>
          </cell>
          <cell r="BD140">
            <v>10219.382799999999</v>
          </cell>
          <cell r="BE140"/>
          <cell r="BF140">
            <v>18024.304599999999</v>
          </cell>
          <cell r="BG140"/>
          <cell r="BH140"/>
          <cell r="BI140">
            <v>18317.384699999999</v>
          </cell>
          <cell r="BJ140"/>
          <cell r="BK140"/>
          <cell r="BL140">
            <v>17673.4277</v>
          </cell>
          <cell r="BM140"/>
          <cell r="BN140"/>
          <cell r="BO140">
            <v>18010.607400000001</v>
          </cell>
          <cell r="BP140"/>
          <cell r="BQ140"/>
          <cell r="BR140">
            <v>18300.689399999999</v>
          </cell>
          <cell r="BS140"/>
          <cell r="BT140"/>
          <cell r="BU140">
            <v>17889.4238</v>
          </cell>
          <cell r="BV140">
            <v>10176.2304</v>
          </cell>
          <cell r="BW140"/>
          <cell r="BX140">
            <v>17915.126899999999</v>
          </cell>
          <cell r="BY140"/>
          <cell r="BZ140"/>
          <cell r="CA140"/>
          <cell r="CB140">
            <v>10151.9648</v>
          </cell>
          <cell r="CC140"/>
          <cell r="CD140">
            <v>17909.097600000001</v>
          </cell>
          <cell r="CE140">
            <v>10657.9355</v>
          </cell>
          <cell r="CG140">
            <v>18011.9863</v>
          </cell>
          <cell r="CH140">
            <v>10699.0869</v>
          </cell>
          <cell r="CJ140">
            <v>18167.634699999999</v>
          </cell>
          <cell r="CM140">
            <v>18444.8125</v>
          </cell>
          <cell r="CN140">
            <v>10260.7402</v>
          </cell>
          <cell r="CP140"/>
          <cell r="CQ140">
            <v>10265.410099999999</v>
          </cell>
          <cell r="CS140"/>
          <cell r="CV140">
            <v>18470.089800000002</v>
          </cell>
          <cell r="CY140">
            <v>19407.255799999999</v>
          </cell>
          <cell r="DB140"/>
          <cell r="DE140"/>
          <cell r="DH140"/>
          <cell r="DK140"/>
        </row>
        <row r="141">
          <cell r="D141">
            <v>816.84509200000002</v>
          </cell>
          <cell r="E141"/>
          <cell r="F141"/>
          <cell r="G141">
            <v>3562.6498999999999</v>
          </cell>
          <cell r="H141"/>
          <cell r="I141"/>
          <cell r="J141">
            <v>3739.6301199999998</v>
          </cell>
          <cell r="K141"/>
          <cell r="L141"/>
          <cell r="M141">
            <v>3701.4924299999998</v>
          </cell>
          <cell r="N141"/>
          <cell r="O141"/>
          <cell r="P141">
            <v>3764.64624</v>
          </cell>
          <cell r="Q141"/>
          <cell r="R141"/>
          <cell r="S141">
            <v>3650.9614200000001</v>
          </cell>
          <cell r="T141"/>
          <cell r="U141"/>
          <cell r="V141">
            <v>3706.2336399999999</v>
          </cell>
          <cell r="W141">
            <v>2301.5744599999998</v>
          </cell>
          <cell r="X141"/>
          <cell r="Y141">
            <v>3653.1452599999998</v>
          </cell>
          <cell r="Z141"/>
          <cell r="AA141"/>
          <cell r="AB141">
            <v>3731.1926199999998</v>
          </cell>
          <cell r="AC141"/>
          <cell r="AD141"/>
          <cell r="AE141">
            <v>3721.5773899999999</v>
          </cell>
          <cell r="AF141">
            <v>2303.3488699999998</v>
          </cell>
          <cell r="AG141"/>
          <cell r="AH141">
            <v>3723.09204</v>
          </cell>
          <cell r="AI141">
            <v>2307.30249</v>
          </cell>
          <cell r="AJ141"/>
          <cell r="AK141">
            <v>3730.0981400000001</v>
          </cell>
          <cell r="AL141">
            <v>2304.8149400000002</v>
          </cell>
          <cell r="AM141"/>
          <cell r="AN141">
            <v>3754.5551700000001</v>
          </cell>
          <cell r="AO141">
            <v>2308.5944800000002</v>
          </cell>
          <cell r="AP141"/>
          <cell r="AQ141">
            <v>3761.3757300000002</v>
          </cell>
          <cell r="AR141"/>
          <cell r="AS141"/>
          <cell r="AT141">
            <v>3727.2966299999998</v>
          </cell>
          <cell r="AU141"/>
          <cell r="AV141"/>
          <cell r="AW141">
            <v>3683.17236</v>
          </cell>
          <cell r="AZ141">
            <v>3712.9147899999998</v>
          </cell>
          <cell r="BA141">
            <v>2316.9008699999999</v>
          </cell>
          <cell r="BB141"/>
          <cell r="BC141">
            <v>3738.2573200000002</v>
          </cell>
          <cell r="BD141">
            <v>2322.0134200000002</v>
          </cell>
          <cell r="BE141"/>
          <cell r="BF141">
            <v>3766.3801199999998</v>
          </cell>
          <cell r="BG141"/>
          <cell r="BH141"/>
          <cell r="BI141">
            <v>3846.1328100000001</v>
          </cell>
          <cell r="BJ141"/>
          <cell r="BK141"/>
          <cell r="BL141">
            <v>3713.2578100000001</v>
          </cell>
          <cell r="BM141"/>
          <cell r="BN141"/>
          <cell r="BO141">
            <v>3756.4052700000002</v>
          </cell>
          <cell r="BP141"/>
          <cell r="BQ141"/>
          <cell r="BR141">
            <v>3835.1179099999999</v>
          </cell>
          <cell r="BS141"/>
          <cell r="BT141"/>
          <cell r="BU141">
            <v>3741.3823200000002</v>
          </cell>
          <cell r="BV141">
            <v>2314.8830499999999</v>
          </cell>
          <cell r="BW141"/>
          <cell r="BX141">
            <v>3736.6279199999999</v>
          </cell>
          <cell r="BY141"/>
          <cell r="BZ141"/>
          <cell r="CA141"/>
          <cell r="CB141">
            <v>2307.8710900000001</v>
          </cell>
          <cell r="CC141"/>
          <cell r="CD141">
            <v>3733.4782700000001</v>
          </cell>
          <cell r="CE141">
            <v>2368.0676199999998</v>
          </cell>
          <cell r="CG141">
            <v>3755.8984300000002</v>
          </cell>
          <cell r="CH141">
            <v>2374.16894</v>
          </cell>
          <cell r="CJ141">
            <v>3786.0070799999999</v>
          </cell>
          <cell r="CM141">
            <v>3866.01098</v>
          </cell>
          <cell r="CN141">
            <v>2324.3754800000002</v>
          </cell>
          <cell r="CP141"/>
          <cell r="CQ141">
            <v>2325.8212800000001</v>
          </cell>
          <cell r="CS141"/>
          <cell r="CV141">
            <v>3868.87158</v>
          </cell>
          <cell r="CY141">
            <v>3972.3766999999998</v>
          </cell>
          <cell r="DB141"/>
          <cell r="DE141"/>
          <cell r="DH141"/>
          <cell r="DK141"/>
        </row>
        <row r="142">
          <cell r="D142">
            <v>7821.6835899999996</v>
          </cell>
          <cell r="E142"/>
          <cell r="F142"/>
          <cell r="G142">
            <v>27989.933499999999</v>
          </cell>
          <cell r="H142"/>
          <cell r="I142"/>
          <cell r="J142">
            <v>28734.443299999999</v>
          </cell>
          <cell r="K142"/>
          <cell r="L142"/>
          <cell r="M142">
            <v>28475.505799999999</v>
          </cell>
          <cell r="N142"/>
          <cell r="O142"/>
          <cell r="P142">
            <v>28974.849600000001</v>
          </cell>
          <cell r="Q142"/>
          <cell r="R142"/>
          <cell r="S142">
            <v>28151.462800000001</v>
          </cell>
          <cell r="T142"/>
          <cell r="U142"/>
          <cell r="V142">
            <v>28599.9179</v>
          </cell>
          <cell r="W142">
            <v>17400.808499999999</v>
          </cell>
          <cell r="X142"/>
          <cell r="Y142">
            <v>28249.414000000001</v>
          </cell>
          <cell r="Z142"/>
          <cell r="AA142"/>
          <cell r="AB142">
            <v>28733.25</v>
          </cell>
          <cell r="AC142"/>
          <cell r="AD142"/>
          <cell r="AE142">
            <v>28633.195299999999</v>
          </cell>
          <cell r="AF142">
            <v>17367.693299999999</v>
          </cell>
          <cell r="AG142"/>
          <cell r="AH142">
            <v>28642.412100000001</v>
          </cell>
          <cell r="AI142">
            <v>17392.5468</v>
          </cell>
          <cell r="AJ142"/>
          <cell r="AK142">
            <v>28687.396400000001</v>
          </cell>
          <cell r="AL142">
            <v>17368.804599999999</v>
          </cell>
          <cell r="AM142"/>
          <cell r="AN142">
            <v>28870.308499999999</v>
          </cell>
          <cell r="AO142">
            <v>17392.027300000002</v>
          </cell>
          <cell r="AP142"/>
          <cell r="AQ142">
            <v>28915.492099999999</v>
          </cell>
          <cell r="AR142"/>
          <cell r="AS142"/>
          <cell r="AT142">
            <v>28675.341700000001</v>
          </cell>
          <cell r="AU142"/>
          <cell r="AV142"/>
          <cell r="AW142">
            <v>28264.570299999999</v>
          </cell>
          <cell r="AZ142">
            <v>28459.263599999998</v>
          </cell>
          <cell r="BA142">
            <v>17464.0488</v>
          </cell>
          <cell r="BB142"/>
          <cell r="BC142">
            <v>28736.2343</v>
          </cell>
          <cell r="BD142">
            <v>17498.779200000001</v>
          </cell>
          <cell r="BE142"/>
          <cell r="BF142">
            <v>28891.375</v>
          </cell>
          <cell r="BG142"/>
          <cell r="BH142"/>
          <cell r="BI142">
            <v>29279.833900000001</v>
          </cell>
          <cell r="BJ142"/>
          <cell r="BK142"/>
          <cell r="BL142">
            <v>28465.886699999999</v>
          </cell>
          <cell r="BM142"/>
          <cell r="BN142"/>
          <cell r="BO142">
            <v>28792.824199999999</v>
          </cell>
          <cell r="BP142"/>
          <cell r="BQ142"/>
          <cell r="BR142">
            <v>29174.2343</v>
          </cell>
          <cell r="BS142"/>
          <cell r="BT142"/>
          <cell r="BU142">
            <v>28721.33</v>
          </cell>
          <cell r="BV142">
            <v>17451.783200000002</v>
          </cell>
          <cell r="BW142"/>
          <cell r="BX142">
            <v>28734.8789</v>
          </cell>
          <cell r="BY142"/>
          <cell r="BZ142"/>
          <cell r="CA142"/>
          <cell r="CB142">
            <v>17409.005799999999</v>
          </cell>
          <cell r="CC142"/>
          <cell r="CD142">
            <v>28717.193299999999</v>
          </cell>
          <cell r="CE142">
            <v>17915.2343</v>
          </cell>
          <cell r="CG142">
            <v>28833.6777</v>
          </cell>
          <cell r="CH142">
            <v>17957.498</v>
          </cell>
          <cell r="CJ142">
            <v>29006.908200000002</v>
          </cell>
          <cell r="CM142">
            <v>29390.828099999999</v>
          </cell>
          <cell r="CN142">
            <v>17520.025300000001</v>
          </cell>
          <cell r="CP142"/>
          <cell r="CQ142">
            <v>17527.410100000001</v>
          </cell>
          <cell r="CS142"/>
          <cell r="CV142">
            <v>29408.943299999999</v>
          </cell>
          <cell r="CY142">
            <v>30186.146400000001</v>
          </cell>
          <cell r="DB142"/>
          <cell r="DE142"/>
          <cell r="DH142"/>
          <cell r="DK142"/>
        </row>
        <row r="143">
          <cell r="D143"/>
          <cell r="E143"/>
          <cell r="F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G143"/>
          <cell r="CJ143"/>
          <cell r="CM143"/>
          <cell r="CP143"/>
          <cell r="CS143"/>
          <cell r="CV143"/>
          <cell r="CY143"/>
          <cell r="DB143"/>
          <cell r="DE143"/>
          <cell r="DH143"/>
          <cell r="DK143"/>
        </row>
        <row r="144">
          <cell r="D144">
            <v>23230.578099999999</v>
          </cell>
          <cell r="E144"/>
          <cell r="F144"/>
          <cell r="G144">
            <v>82445.929600000003</v>
          </cell>
          <cell r="H144"/>
          <cell r="I144"/>
          <cell r="J144">
            <v>85742.5</v>
          </cell>
          <cell r="K144"/>
          <cell r="L144"/>
          <cell r="M144">
            <v>84865.234299999996</v>
          </cell>
          <cell r="N144"/>
          <cell r="O144"/>
          <cell r="P144">
            <v>85949.585900000005</v>
          </cell>
          <cell r="Q144"/>
          <cell r="R144"/>
          <cell r="S144">
            <v>83325.328099999999</v>
          </cell>
          <cell r="T144"/>
          <cell r="U144"/>
          <cell r="V144">
            <v>84199.820300000007</v>
          </cell>
          <cell r="W144">
            <v>55369.273399999998</v>
          </cell>
          <cell r="X144"/>
          <cell r="Y144">
            <v>83454.171799999996</v>
          </cell>
          <cell r="Z144"/>
          <cell r="AA144"/>
          <cell r="AB144">
            <v>84747.601500000004</v>
          </cell>
          <cell r="AC144"/>
          <cell r="AD144"/>
          <cell r="AE144">
            <v>84607.617100000003</v>
          </cell>
          <cell r="AF144">
            <v>55386.566400000003</v>
          </cell>
          <cell r="AG144"/>
          <cell r="AH144">
            <v>84619.273400000005</v>
          </cell>
          <cell r="AI144">
            <v>55477.835899999998</v>
          </cell>
          <cell r="AJ144"/>
          <cell r="AK144">
            <v>84780.617100000003</v>
          </cell>
          <cell r="AL144">
            <v>55671.9257</v>
          </cell>
          <cell r="AM144"/>
          <cell r="AN144">
            <v>86597.109299999996</v>
          </cell>
          <cell r="AO144">
            <v>55758.777300000002</v>
          </cell>
          <cell r="AP144"/>
          <cell r="AQ144">
            <v>86761.906199999998</v>
          </cell>
          <cell r="AR144"/>
          <cell r="AS144"/>
          <cell r="AT144">
            <v>84691.851500000004</v>
          </cell>
          <cell r="AU144"/>
          <cell r="AV144"/>
          <cell r="AW144">
            <v>84281.851500000004</v>
          </cell>
          <cell r="AZ144">
            <v>86247.343699999998</v>
          </cell>
          <cell r="BA144">
            <v>55702.484299999996</v>
          </cell>
          <cell r="BB144"/>
          <cell r="BC144">
            <v>84973.859299999996</v>
          </cell>
          <cell r="BD144">
            <v>55859.652300000002</v>
          </cell>
          <cell r="BE144"/>
          <cell r="BF144">
            <v>86242.882800000007</v>
          </cell>
          <cell r="BG144"/>
          <cell r="BH144"/>
          <cell r="BI144">
            <v>87839.375</v>
          </cell>
          <cell r="BJ144"/>
          <cell r="BK144"/>
          <cell r="BL144">
            <v>84993.679600000003</v>
          </cell>
          <cell r="BM144"/>
          <cell r="BN144"/>
          <cell r="BO144">
            <v>86593.914000000004</v>
          </cell>
          <cell r="BP144"/>
          <cell r="BQ144"/>
          <cell r="BR144">
            <v>88132.5</v>
          </cell>
          <cell r="BS144"/>
          <cell r="BT144"/>
          <cell r="BU144">
            <v>85429.656199999998</v>
          </cell>
          <cell r="BV144">
            <v>55652.226499999997</v>
          </cell>
          <cell r="BW144"/>
          <cell r="BX144">
            <v>84923.023400000005</v>
          </cell>
          <cell r="BY144"/>
          <cell r="BZ144"/>
          <cell r="CA144"/>
          <cell r="CB144">
            <v>55472.382799999999</v>
          </cell>
          <cell r="CC144"/>
          <cell r="CD144">
            <v>84815.796799999996</v>
          </cell>
          <cell r="CE144">
            <v>56746.582000000002</v>
          </cell>
          <cell r="CG144">
            <v>85347.929600000003</v>
          </cell>
          <cell r="CH144">
            <v>56923.4804</v>
          </cell>
          <cell r="CJ144">
            <v>86649.421799999996</v>
          </cell>
          <cell r="CM144">
            <v>88254.195300000007</v>
          </cell>
          <cell r="CN144">
            <v>55858.343699999998</v>
          </cell>
          <cell r="CP144"/>
          <cell r="CQ144">
            <v>55889.429600000003</v>
          </cell>
          <cell r="CS144"/>
          <cell r="CV144">
            <v>88311.453099999999</v>
          </cell>
          <cell r="CY144">
            <v>91057.968699999998</v>
          </cell>
          <cell r="DB144"/>
          <cell r="DE144"/>
          <cell r="DH144"/>
          <cell r="DK144"/>
        </row>
        <row r="145">
          <cell r="D145">
            <v>16616.455000000002</v>
          </cell>
          <cell r="E145"/>
          <cell r="F145"/>
          <cell r="G145">
            <v>31554.0527</v>
          </cell>
          <cell r="H145"/>
          <cell r="I145"/>
          <cell r="J145">
            <v>31788.148399999998</v>
          </cell>
          <cell r="K145"/>
          <cell r="L145"/>
          <cell r="M145">
            <v>31800.3789</v>
          </cell>
          <cell r="N145"/>
          <cell r="O145"/>
          <cell r="P145">
            <v>31846.5488</v>
          </cell>
          <cell r="Q145"/>
          <cell r="R145"/>
          <cell r="S145">
            <v>31619.4355</v>
          </cell>
          <cell r="T145"/>
          <cell r="U145"/>
          <cell r="V145">
            <v>31642.818299999999</v>
          </cell>
          <cell r="W145">
            <v>23060.468700000001</v>
          </cell>
          <cell r="X145"/>
          <cell r="Y145">
            <v>31773.828099999999</v>
          </cell>
          <cell r="Z145"/>
          <cell r="AA145"/>
          <cell r="AB145">
            <v>31784.8105</v>
          </cell>
          <cell r="AC145"/>
          <cell r="AD145"/>
          <cell r="AE145">
            <v>31799.5429</v>
          </cell>
          <cell r="AF145">
            <v>23060.136699999999</v>
          </cell>
          <cell r="AG145"/>
          <cell r="AH145">
            <v>31772.890599999999</v>
          </cell>
          <cell r="AI145">
            <v>23057.085899999998</v>
          </cell>
          <cell r="AJ145"/>
          <cell r="AK145">
            <v>31770.017500000002</v>
          </cell>
          <cell r="AL145">
            <v>23046.277300000002</v>
          </cell>
          <cell r="AM145"/>
          <cell r="AN145">
            <v>31837.642500000002</v>
          </cell>
          <cell r="AO145">
            <v>23045.214800000002</v>
          </cell>
          <cell r="AP145"/>
          <cell r="AQ145">
            <v>31835.169900000001</v>
          </cell>
          <cell r="AR145"/>
          <cell r="AS145"/>
          <cell r="AT145">
            <v>31763.308499999999</v>
          </cell>
          <cell r="AU145"/>
          <cell r="AV145"/>
          <cell r="AW145">
            <v>31868.291000000001</v>
          </cell>
          <cell r="AZ145">
            <v>31931.929599999999</v>
          </cell>
          <cell r="BA145">
            <v>23143.8652</v>
          </cell>
          <cell r="BB145"/>
          <cell r="BC145">
            <v>31845.0605</v>
          </cell>
          <cell r="BD145">
            <v>23156.558499999999</v>
          </cell>
          <cell r="BE145"/>
          <cell r="BF145">
            <v>32016.9863</v>
          </cell>
          <cell r="BG145"/>
          <cell r="BH145"/>
          <cell r="BI145">
            <v>32072.0527</v>
          </cell>
          <cell r="BJ145"/>
          <cell r="BK145"/>
          <cell r="BL145">
            <v>31975.373</v>
          </cell>
          <cell r="BM145"/>
          <cell r="BN145"/>
          <cell r="BO145">
            <v>32163.570299999999</v>
          </cell>
          <cell r="BP145"/>
          <cell r="BQ145"/>
          <cell r="BR145">
            <v>32197.554599999999</v>
          </cell>
          <cell r="BS145"/>
          <cell r="BT145"/>
          <cell r="BU145">
            <v>31960.2968</v>
          </cell>
          <cell r="BV145">
            <v>23144.101500000001</v>
          </cell>
          <cell r="BW145"/>
          <cell r="BX145">
            <v>31842.6816</v>
          </cell>
          <cell r="BY145"/>
          <cell r="BZ145"/>
          <cell r="CA145"/>
          <cell r="CB145">
            <v>23094.554599999999</v>
          </cell>
          <cell r="CC145"/>
          <cell r="CD145">
            <v>31796.154200000001</v>
          </cell>
          <cell r="CE145">
            <v>23197.505799999999</v>
          </cell>
          <cell r="CG145">
            <v>31871.5664</v>
          </cell>
          <cell r="CH145">
            <v>23213.857400000001</v>
          </cell>
          <cell r="CJ145">
            <v>32045.148399999998</v>
          </cell>
          <cell r="CM145">
            <v>32099.791000000001</v>
          </cell>
          <cell r="CN145">
            <v>23118.992099999999</v>
          </cell>
          <cell r="CP145"/>
          <cell r="CQ145">
            <v>23122.331999999999</v>
          </cell>
          <cell r="CS145"/>
          <cell r="CV145">
            <v>32104.875</v>
          </cell>
          <cell r="CY145">
            <v>32386.724600000001</v>
          </cell>
          <cell r="DB145"/>
          <cell r="DE145"/>
          <cell r="DH145"/>
          <cell r="DK145"/>
        </row>
        <row r="146">
          <cell r="D146">
            <v>2530.5495599999999</v>
          </cell>
          <cell r="E146"/>
          <cell r="F146"/>
          <cell r="G146">
            <v>11712.5468</v>
          </cell>
          <cell r="H146"/>
          <cell r="I146"/>
          <cell r="J146">
            <v>12045.4638</v>
          </cell>
          <cell r="K146"/>
          <cell r="L146"/>
          <cell r="M146">
            <v>11997.534100000001</v>
          </cell>
          <cell r="N146"/>
          <cell r="O146"/>
          <cell r="P146">
            <v>12183.915000000001</v>
          </cell>
          <cell r="Q146"/>
          <cell r="R146"/>
          <cell r="S146">
            <v>11804.256799999999</v>
          </cell>
          <cell r="T146"/>
          <cell r="U146"/>
          <cell r="V146">
            <v>11954.1572</v>
          </cell>
          <cell r="W146">
            <v>6780.2734300000002</v>
          </cell>
          <cell r="X146"/>
          <cell r="Y146">
            <v>11927.6474</v>
          </cell>
          <cell r="Z146"/>
          <cell r="AA146"/>
          <cell r="AB146">
            <v>12163.852500000001</v>
          </cell>
          <cell r="AC146"/>
          <cell r="AD146"/>
          <cell r="AE146">
            <v>12072.1181</v>
          </cell>
          <cell r="AF146">
            <v>6725.7665999999999</v>
          </cell>
          <cell r="AG146"/>
          <cell r="AH146">
            <v>12084.304599999999</v>
          </cell>
          <cell r="AI146">
            <v>6734.7480400000004</v>
          </cell>
          <cell r="AJ146"/>
          <cell r="AK146">
            <v>12100.2089</v>
          </cell>
          <cell r="AL146">
            <v>6706.0478499999999</v>
          </cell>
          <cell r="AM146"/>
          <cell r="AN146">
            <v>12160.140600000001</v>
          </cell>
          <cell r="AO146">
            <v>6714.7426699999996</v>
          </cell>
          <cell r="AP146"/>
          <cell r="AQ146">
            <v>12176.477500000001</v>
          </cell>
          <cell r="AR146"/>
          <cell r="AS146"/>
          <cell r="AT146">
            <v>12090.884700000001</v>
          </cell>
          <cell r="AU146"/>
          <cell r="AV146"/>
          <cell r="AW146">
            <v>11836.1464</v>
          </cell>
          <cell r="AZ146">
            <v>11915.2158</v>
          </cell>
          <cell r="BA146">
            <v>6784.8422799999998</v>
          </cell>
          <cell r="BB146"/>
          <cell r="BC146">
            <v>12143.947200000001</v>
          </cell>
          <cell r="BD146">
            <v>6799.2817299999997</v>
          </cell>
          <cell r="BE146"/>
          <cell r="BF146">
            <v>12267.1787</v>
          </cell>
          <cell r="BG146"/>
          <cell r="BH146"/>
          <cell r="BI146">
            <v>12459.015600000001</v>
          </cell>
          <cell r="BJ146"/>
          <cell r="BK146"/>
          <cell r="BL146">
            <v>11933.509700000001</v>
          </cell>
          <cell r="BM146"/>
          <cell r="BN146"/>
          <cell r="BO146">
            <v>12167.7138</v>
          </cell>
          <cell r="BP146"/>
          <cell r="BQ146"/>
          <cell r="BR146">
            <v>12361.7978</v>
          </cell>
          <cell r="BS146"/>
          <cell r="BT146"/>
          <cell r="BU146">
            <v>12124.3496</v>
          </cell>
          <cell r="BV146">
            <v>6780.7055600000003</v>
          </cell>
          <cell r="BW146"/>
          <cell r="BX146">
            <v>12149.8652</v>
          </cell>
          <cell r="BY146"/>
          <cell r="BZ146"/>
          <cell r="CA146"/>
          <cell r="CB146">
            <v>6750.1747999999998</v>
          </cell>
          <cell r="CC146"/>
          <cell r="CD146">
            <v>12122.0126</v>
          </cell>
          <cell r="CE146">
            <v>7113.9331000000002</v>
          </cell>
          <cell r="CG146">
            <v>12184.962799999999</v>
          </cell>
          <cell r="CH146">
            <v>7132.9887600000002</v>
          </cell>
          <cell r="CJ146">
            <v>12317.785099999999</v>
          </cell>
          <cell r="CM146">
            <v>12511.0244</v>
          </cell>
          <cell r="CN146">
            <v>6795.0581000000002</v>
          </cell>
          <cell r="CP146"/>
          <cell r="CQ146">
            <v>6798.1040000000003</v>
          </cell>
          <cell r="CS146"/>
          <cell r="CV146">
            <v>12515.1201</v>
          </cell>
          <cell r="CY146">
            <v>12855.9013</v>
          </cell>
          <cell r="DB146"/>
          <cell r="DE146"/>
          <cell r="DH146"/>
          <cell r="DK146"/>
        </row>
        <row r="147">
          <cell r="D147">
            <v>4403.0913</v>
          </cell>
          <cell r="E147"/>
          <cell r="F147"/>
          <cell r="G147">
            <v>18602.820299999999</v>
          </cell>
          <cell r="H147"/>
          <cell r="I147"/>
          <cell r="J147">
            <v>19324.380799999999</v>
          </cell>
          <cell r="K147"/>
          <cell r="L147"/>
          <cell r="M147">
            <v>19020.152300000002</v>
          </cell>
          <cell r="N147"/>
          <cell r="O147"/>
          <cell r="P147">
            <v>19654.929599999999</v>
          </cell>
          <cell r="Q147"/>
          <cell r="R147"/>
          <cell r="S147">
            <v>18678.906200000001</v>
          </cell>
          <cell r="T147"/>
          <cell r="U147"/>
          <cell r="V147">
            <v>19262.218700000001</v>
          </cell>
          <cell r="W147">
            <v>10854.9755</v>
          </cell>
          <cell r="X147"/>
          <cell r="Y147">
            <v>18485.343700000001</v>
          </cell>
          <cell r="Z147"/>
          <cell r="AA147"/>
          <cell r="AB147">
            <v>19007.695299999999</v>
          </cell>
          <cell r="AC147"/>
          <cell r="AD147"/>
          <cell r="AE147">
            <v>18881.7343</v>
          </cell>
          <cell r="AF147">
            <v>10791.785099999999</v>
          </cell>
          <cell r="AG147"/>
          <cell r="AH147">
            <v>18886.156200000001</v>
          </cell>
          <cell r="AI147">
            <v>10816.5322</v>
          </cell>
          <cell r="AJ147"/>
          <cell r="AK147">
            <v>18930.429599999999</v>
          </cell>
          <cell r="AL147">
            <v>10805.375899999999</v>
          </cell>
          <cell r="AM147"/>
          <cell r="AN147">
            <v>19189.007799999999</v>
          </cell>
          <cell r="AO147">
            <v>10824.7333</v>
          </cell>
          <cell r="AP147"/>
          <cell r="AQ147">
            <v>19237.107400000001</v>
          </cell>
          <cell r="AR147"/>
          <cell r="AS147"/>
          <cell r="AT147">
            <v>18917.511699999999</v>
          </cell>
          <cell r="AU147"/>
          <cell r="AV147"/>
          <cell r="AW147">
            <v>18653.904200000001</v>
          </cell>
          <cell r="AZ147">
            <v>18944.011699999999</v>
          </cell>
          <cell r="BA147">
            <v>10890.208000000001</v>
          </cell>
          <cell r="BB147"/>
          <cell r="BC147">
            <v>18987.245999999999</v>
          </cell>
          <cell r="BD147">
            <v>10921.554599999999</v>
          </cell>
          <cell r="BE147"/>
          <cell r="BF147">
            <v>19169.630799999999</v>
          </cell>
          <cell r="BG147"/>
          <cell r="BH147"/>
          <cell r="BI147">
            <v>19552.9218</v>
          </cell>
          <cell r="BJ147"/>
          <cell r="BK147"/>
          <cell r="BL147">
            <v>18959.857400000001</v>
          </cell>
          <cell r="BM147"/>
          <cell r="BN147"/>
          <cell r="BO147">
            <v>19336.089800000002</v>
          </cell>
          <cell r="BP147"/>
          <cell r="BQ147"/>
          <cell r="BR147">
            <v>19706.4238</v>
          </cell>
          <cell r="BS147"/>
          <cell r="BT147"/>
          <cell r="BU147">
            <v>19093.761699999999</v>
          </cell>
          <cell r="BV147">
            <v>10879.6054</v>
          </cell>
          <cell r="BW147"/>
          <cell r="BX147">
            <v>19007.2988</v>
          </cell>
          <cell r="BY147"/>
          <cell r="BZ147"/>
          <cell r="CA147"/>
          <cell r="CB147">
            <v>10840.3105</v>
          </cell>
          <cell r="CC147"/>
          <cell r="CD147">
            <v>18979.078099999999</v>
          </cell>
          <cell r="CE147">
            <v>11361.165000000001</v>
          </cell>
          <cell r="CG147">
            <v>19131.544900000001</v>
          </cell>
          <cell r="CH147">
            <v>11401.914000000001</v>
          </cell>
          <cell r="CJ147">
            <v>19343.103500000001</v>
          </cell>
          <cell r="CM147">
            <v>19713.1191</v>
          </cell>
          <cell r="CN147">
            <v>10952.9853</v>
          </cell>
          <cell r="CP147"/>
          <cell r="CQ147">
            <v>10957.871999999999</v>
          </cell>
          <cell r="CS147"/>
          <cell r="CV147">
            <v>19733.164000000001</v>
          </cell>
          <cell r="CY147">
            <v>20908.136699999999</v>
          </cell>
          <cell r="DB147"/>
          <cell r="DE147"/>
          <cell r="DH147"/>
          <cell r="DK147"/>
        </row>
        <row r="148">
          <cell r="D148">
            <v>1872.72497</v>
          </cell>
          <cell r="E148"/>
          <cell r="F148"/>
          <cell r="G148">
            <v>8450.6572199999991</v>
          </cell>
          <cell r="H148"/>
          <cell r="I148"/>
          <cell r="J148">
            <v>8793.2724600000001</v>
          </cell>
          <cell r="K148"/>
          <cell r="L148"/>
          <cell r="M148">
            <v>8677.0322199999991</v>
          </cell>
          <cell r="N148"/>
          <cell r="O148"/>
          <cell r="P148">
            <v>8864.9248000000007</v>
          </cell>
          <cell r="Q148"/>
          <cell r="R148"/>
          <cell r="S148">
            <v>8549.78125</v>
          </cell>
          <cell r="T148"/>
          <cell r="U148"/>
          <cell r="V148">
            <v>8716.46191</v>
          </cell>
          <cell r="W148">
            <v>5365.6347599999999</v>
          </cell>
          <cell r="X148"/>
          <cell r="Y148">
            <v>8471.6601499999997</v>
          </cell>
          <cell r="Z148"/>
          <cell r="AA148"/>
          <cell r="AB148">
            <v>8681.4745999999996</v>
          </cell>
          <cell r="AC148"/>
          <cell r="AD148"/>
          <cell r="AE148">
            <v>8659.75</v>
          </cell>
          <cell r="AF148">
            <v>5387.4545799999996</v>
          </cell>
          <cell r="AG148"/>
          <cell r="AH148">
            <v>8667.0029200000008</v>
          </cell>
          <cell r="AI148">
            <v>5397.5546800000002</v>
          </cell>
          <cell r="AJ148"/>
          <cell r="AK148">
            <v>8684.2597600000008</v>
          </cell>
          <cell r="AL148">
            <v>5388.9257799999996</v>
          </cell>
          <cell r="AM148"/>
          <cell r="AN148">
            <v>8734.5810500000007</v>
          </cell>
          <cell r="AO148">
            <v>5398.5361300000004</v>
          </cell>
          <cell r="AP148"/>
          <cell r="AQ148">
            <v>8753.1318300000003</v>
          </cell>
          <cell r="AR148"/>
          <cell r="AS148"/>
          <cell r="AT148">
            <v>8677.6259699999991</v>
          </cell>
          <cell r="AU148"/>
          <cell r="AV148"/>
          <cell r="AW148">
            <v>8586.5146399999994</v>
          </cell>
          <cell r="AZ148">
            <v>8650.4482399999997</v>
          </cell>
          <cell r="BA148">
            <v>5427.7241199999999</v>
          </cell>
          <cell r="BB148"/>
          <cell r="BC148">
            <v>8711.8896399999994</v>
          </cell>
          <cell r="BD148">
            <v>5439.5634700000001</v>
          </cell>
          <cell r="BE148"/>
          <cell r="BF148">
            <v>8773.2275300000001</v>
          </cell>
          <cell r="BG148"/>
          <cell r="BH148"/>
          <cell r="BI148">
            <v>8963.8417900000004</v>
          </cell>
          <cell r="BJ148"/>
          <cell r="BK148"/>
          <cell r="BL148">
            <v>8698.5693300000003</v>
          </cell>
          <cell r="BM148"/>
          <cell r="BN148"/>
          <cell r="BO148">
            <v>8797.4462800000001</v>
          </cell>
          <cell r="BP148"/>
          <cell r="BQ148"/>
          <cell r="BR148">
            <v>8984.0117100000007</v>
          </cell>
          <cell r="BS148"/>
          <cell r="BT148"/>
          <cell r="BU148">
            <v>8761.3896399999994</v>
          </cell>
          <cell r="BV148">
            <v>5422.4892499999996</v>
          </cell>
          <cell r="BW148"/>
          <cell r="BX148">
            <v>8710.4052699999993</v>
          </cell>
          <cell r="BY148"/>
          <cell r="BZ148"/>
          <cell r="CA148"/>
          <cell r="CB148">
            <v>5402.6479399999998</v>
          </cell>
          <cell r="CC148"/>
          <cell r="CD148">
            <v>8700.6191400000007</v>
          </cell>
          <cell r="CE148">
            <v>5550.7045799999996</v>
          </cell>
          <cell r="CG148">
            <v>8762.4951099999998</v>
          </cell>
          <cell r="CH148">
            <v>5565.1879799999997</v>
          </cell>
          <cell r="CJ148">
            <v>8830.5331999999999</v>
          </cell>
          <cell r="CM148">
            <v>9021.7275300000001</v>
          </cell>
          <cell r="CN148">
            <v>5446.1464800000003</v>
          </cell>
          <cell r="CP148"/>
          <cell r="CQ148">
            <v>5449.5742099999998</v>
          </cell>
          <cell r="CS148"/>
          <cell r="CV148">
            <v>9030.1044899999997</v>
          </cell>
          <cell r="CY148">
            <v>9387.1669899999997</v>
          </cell>
          <cell r="DB148"/>
          <cell r="DE148"/>
          <cell r="DH148"/>
          <cell r="DK148"/>
        </row>
        <row r="149">
          <cell r="D149">
            <v>5468.5566399999998</v>
          </cell>
          <cell r="E149"/>
          <cell r="F149"/>
          <cell r="G149">
            <v>19569.2304</v>
          </cell>
          <cell r="H149"/>
          <cell r="I149"/>
          <cell r="J149">
            <v>20089.7539</v>
          </cell>
          <cell r="K149"/>
          <cell r="L149"/>
          <cell r="M149">
            <v>19908.718700000001</v>
          </cell>
          <cell r="N149"/>
          <cell r="O149"/>
          <cell r="P149">
            <v>20257.841700000001</v>
          </cell>
          <cell r="Q149"/>
          <cell r="R149"/>
          <cell r="S149">
            <v>19682.1718</v>
          </cell>
          <cell r="T149"/>
          <cell r="U149"/>
          <cell r="V149">
            <v>19995.703099999999</v>
          </cell>
          <cell r="W149">
            <v>12165.815399999999</v>
          </cell>
          <cell r="X149"/>
          <cell r="Y149">
            <v>19750.632799999999</v>
          </cell>
          <cell r="Z149"/>
          <cell r="AA149"/>
          <cell r="AB149">
            <v>20088.943299999999</v>
          </cell>
          <cell r="AC149"/>
          <cell r="AD149"/>
          <cell r="AE149">
            <v>20018.974600000001</v>
          </cell>
          <cell r="AF149">
            <v>12142.6787</v>
          </cell>
          <cell r="AG149"/>
          <cell r="AH149">
            <v>20025.4179</v>
          </cell>
          <cell r="AI149">
            <v>12160.043900000001</v>
          </cell>
          <cell r="AJ149"/>
          <cell r="AK149">
            <v>20056.870999999999</v>
          </cell>
          <cell r="AL149">
            <v>12143.444299999999</v>
          </cell>
          <cell r="AM149"/>
          <cell r="AN149">
            <v>20184.7441</v>
          </cell>
          <cell r="AO149">
            <v>12159.6767</v>
          </cell>
          <cell r="AP149"/>
          <cell r="AQ149">
            <v>20216.328099999999</v>
          </cell>
          <cell r="AR149"/>
          <cell r="AS149"/>
          <cell r="AT149">
            <v>20048.4316</v>
          </cell>
          <cell r="AU149"/>
          <cell r="AV149"/>
          <cell r="AW149">
            <v>19761.2343</v>
          </cell>
          <cell r="AZ149">
            <v>19897.357400000001</v>
          </cell>
          <cell r="BA149">
            <v>12210.0458</v>
          </cell>
          <cell r="BB149"/>
          <cell r="BC149">
            <v>20091.011699999999</v>
          </cell>
          <cell r="BD149">
            <v>12234.322200000001</v>
          </cell>
          <cell r="BE149"/>
          <cell r="BF149">
            <v>20199.476500000001</v>
          </cell>
          <cell r="BG149"/>
          <cell r="BH149"/>
          <cell r="BI149">
            <v>20471.0566</v>
          </cell>
          <cell r="BJ149"/>
          <cell r="BK149"/>
          <cell r="BL149">
            <v>19902</v>
          </cell>
          <cell r="BM149"/>
          <cell r="BN149"/>
          <cell r="BO149">
            <v>20130.5566</v>
          </cell>
          <cell r="BP149"/>
          <cell r="BQ149"/>
          <cell r="BR149">
            <v>20397.245999999999</v>
          </cell>
          <cell r="BS149"/>
          <cell r="BT149"/>
          <cell r="BU149">
            <v>20080.583900000001</v>
          </cell>
          <cell r="BV149">
            <v>12201.467699999999</v>
          </cell>
          <cell r="BW149"/>
          <cell r="BX149">
            <v>20090.087800000001</v>
          </cell>
          <cell r="BY149"/>
          <cell r="BZ149"/>
          <cell r="CA149"/>
          <cell r="CB149">
            <v>12171.5537</v>
          </cell>
          <cell r="CC149"/>
          <cell r="CD149">
            <v>20077.6738</v>
          </cell>
          <cell r="CE149">
            <v>12525.4912</v>
          </cell>
          <cell r="CG149">
            <v>20159.140599999999</v>
          </cell>
          <cell r="CH149">
            <v>12555.036099999999</v>
          </cell>
          <cell r="CJ149">
            <v>20280.248</v>
          </cell>
          <cell r="CM149">
            <v>20548.669900000001</v>
          </cell>
          <cell r="CN149">
            <v>12249.174800000001</v>
          </cell>
          <cell r="CP149"/>
          <cell r="CQ149">
            <v>12254.346600000001</v>
          </cell>
          <cell r="CS149"/>
          <cell r="CV149">
            <v>20561.351500000001</v>
          </cell>
          <cell r="CY149">
            <v>21104.720700000002</v>
          </cell>
          <cell r="DB149"/>
          <cell r="DE149"/>
          <cell r="DH149"/>
          <cell r="DK149"/>
        </row>
        <row r="150">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G150"/>
          <cell r="CJ150"/>
          <cell r="CM150"/>
          <cell r="CP150"/>
          <cell r="CS150"/>
          <cell r="CV150"/>
          <cell r="CY150"/>
          <cell r="DB150"/>
          <cell r="DE150"/>
          <cell r="DH150"/>
          <cell r="DK150"/>
        </row>
        <row r="151">
          <cell r="D151">
            <v>10179.270500000001</v>
          </cell>
          <cell r="E151"/>
          <cell r="F151"/>
          <cell r="G151">
            <v>45558.191400000003</v>
          </cell>
          <cell r="H151"/>
          <cell r="I151"/>
          <cell r="J151">
            <v>46443.972600000001</v>
          </cell>
          <cell r="K151"/>
          <cell r="L151"/>
          <cell r="M151">
            <v>45834.148399999998</v>
          </cell>
          <cell r="N151"/>
          <cell r="O151"/>
          <cell r="P151">
            <v>46461.769500000002</v>
          </cell>
          <cell r="Q151"/>
          <cell r="R151"/>
          <cell r="S151">
            <v>45941.085899999998</v>
          </cell>
          <cell r="T151"/>
          <cell r="U151"/>
          <cell r="V151">
            <v>46583.589800000002</v>
          </cell>
          <cell r="W151">
            <v>29349.273399999998</v>
          </cell>
          <cell r="X151"/>
          <cell r="Y151">
            <v>45771.515599999999</v>
          </cell>
          <cell r="Z151"/>
          <cell r="AA151"/>
          <cell r="AB151">
            <v>46367.601499999997</v>
          </cell>
          <cell r="AC151"/>
          <cell r="AD151"/>
          <cell r="AE151">
            <v>46159.0429</v>
          </cell>
          <cell r="AF151">
            <v>29224.353500000001</v>
          </cell>
          <cell r="AG151"/>
          <cell r="AH151">
            <v>46173.9804</v>
          </cell>
          <cell r="AI151">
            <v>29261.916000000001</v>
          </cell>
          <cell r="AJ151"/>
          <cell r="AK151">
            <v>46227.671799999996</v>
          </cell>
          <cell r="AL151">
            <v>29429.013599999998</v>
          </cell>
          <cell r="AM151"/>
          <cell r="AN151">
            <v>47166.1132</v>
          </cell>
          <cell r="AO151">
            <v>29463.710899999998</v>
          </cell>
          <cell r="AP151"/>
          <cell r="AQ151">
            <v>47216.296799999996</v>
          </cell>
          <cell r="AR151"/>
          <cell r="AS151"/>
          <cell r="AT151">
            <v>46235.222600000001</v>
          </cell>
          <cell r="AU151"/>
          <cell r="AV151"/>
          <cell r="AW151">
            <v>45352.1875</v>
          </cell>
          <cell r="AZ151">
            <v>46312.058499999999</v>
          </cell>
          <cell r="BA151">
            <v>29342.8066</v>
          </cell>
          <cell r="BB151"/>
          <cell r="BC151">
            <v>46253.6132</v>
          </cell>
          <cell r="BD151">
            <v>29448.505799999999</v>
          </cell>
          <cell r="BE151"/>
          <cell r="BF151">
            <v>46839.906199999998</v>
          </cell>
          <cell r="BG151"/>
          <cell r="BH151"/>
          <cell r="BI151">
            <v>47540.207000000002</v>
          </cell>
          <cell r="BJ151"/>
          <cell r="BK151"/>
          <cell r="BL151">
            <v>45625.902300000002</v>
          </cell>
          <cell r="BM151"/>
          <cell r="BN151"/>
          <cell r="BO151">
            <v>46382.663999999997</v>
          </cell>
          <cell r="BP151"/>
          <cell r="BQ151"/>
          <cell r="BR151">
            <v>47115.101499999997</v>
          </cell>
          <cell r="BS151"/>
          <cell r="BT151"/>
          <cell r="BU151">
            <v>46161.695299999999</v>
          </cell>
          <cell r="BV151">
            <v>29320.892500000002</v>
          </cell>
          <cell r="BW151"/>
          <cell r="BX151">
            <v>46292.269500000002</v>
          </cell>
          <cell r="BY151"/>
          <cell r="BZ151"/>
          <cell r="CA151"/>
          <cell r="CB151">
            <v>29297.271400000001</v>
          </cell>
          <cell r="CC151"/>
          <cell r="CD151">
            <v>46303.8007</v>
          </cell>
          <cell r="CE151">
            <v>29779.5</v>
          </cell>
          <cell r="CG151">
            <v>46422.5</v>
          </cell>
          <cell r="CH151">
            <v>29893.197199999999</v>
          </cell>
          <cell r="CJ151">
            <v>47038.413999999997</v>
          </cell>
          <cell r="CM151">
            <v>47728.777300000002</v>
          </cell>
          <cell r="CN151">
            <v>29503.712800000001</v>
          </cell>
          <cell r="CP151"/>
          <cell r="CQ151">
            <v>29519.335899999998</v>
          </cell>
          <cell r="CS151"/>
          <cell r="CV151">
            <v>47770.859299999996</v>
          </cell>
          <cell r="CY151">
            <v>48157.519500000002</v>
          </cell>
          <cell r="DB151"/>
          <cell r="DE151"/>
          <cell r="DH151"/>
          <cell r="DK151"/>
        </row>
        <row r="152">
          <cell r="D152">
            <v>12904.634700000001</v>
          </cell>
          <cell r="E152"/>
          <cell r="F152"/>
          <cell r="G152">
            <v>29161.831999999999</v>
          </cell>
          <cell r="H152"/>
          <cell r="I152"/>
          <cell r="J152">
            <v>29288.523399999998</v>
          </cell>
          <cell r="K152"/>
          <cell r="L152"/>
          <cell r="M152">
            <v>29049.1054</v>
          </cell>
          <cell r="N152"/>
          <cell r="O152"/>
          <cell r="P152">
            <v>29183.625</v>
          </cell>
          <cell r="Q152"/>
          <cell r="R152"/>
          <cell r="S152">
            <v>29061.882799999999</v>
          </cell>
          <cell r="T152"/>
          <cell r="U152"/>
          <cell r="V152">
            <v>29186.289000000001</v>
          </cell>
          <cell r="W152">
            <v>18851.251899999999</v>
          </cell>
          <cell r="X152"/>
          <cell r="Y152">
            <v>29352.8632</v>
          </cell>
          <cell r="Z152"/>
          <cell r="AA152"/>
          <cell r="AB152">
            <v>29327.017500000002</v>
          </cell>
          <cell r="AC152"/>
          <cell r="AD152"/>
          <cell r="AE152">
            <v>29291.9277</v>
          </cell>
          <cell r="AF152">
            <v>18801.5664</v>
          </cell>
          <cell r="AG152"/>
          <cell r="AH152">
            <v>29299.75</v>
          </cell>
          <cell r="AI152">
            <v>18798.974600000001</v>
          </cell>
          <cell r="AJ152"/>
          <cell r="AK152">
            <v>29299.179599999999</v>
          </cell>
          <cell r="AL152">
            <v>18897.5664</v>
          </cell>
          <cell r="AM152"/>
          <cell r="AN152">
            <v>29316.882799999999</v>
          </cell>
          <cell r="AO152">
            <v>18897.523399999998</v>
          </cell>
          <cell r="AP152"/>
          <cell r="AQ152">
            <v>29317.7363</v>
          </cell>
          <cell r="AR152"/>
          <cell r="AS152"/>
          <cell r="AT152">
            <v>29300.867099999999</v>
          </cell>
          <cell r="AU152"/>
          <cell r="AV152"/>
          <cell r="AW152">
            <v>29145.6816</v>
          </cell>
          <cell r="AZ152">
            <v>29161.9941</v>
          </cell>
          <cell r="BA152">
            <v>18828.710899999998</v>
          </cell>
          <cell r="BB152"/>
          <cell r="BC152">
            <v>29306.4257</v>
          </cell>
          <cell r="BD152">
            <v>18797.091700000001</v>
          </cell>
          <cell r="BE152"/>
          <cell r="BF152">
            <v>29057.642500000002</v>
          </cell>
          <cell r="BG152"/>
          <cell r="BH152"/>
          <cell r="BI152">
            <v>29066.001899999999</v>
          </cell>
          <cell r="BJ152"/>
          <cell r="BK152"/>
          <cell r="BL152">
            <v>29252.83</v>
          </cell>
          <cell r="BM152"/>
          <cell r="BN152"/>
          <cell r="BO152">
            <v>29025.206999999999</v>
          </cell>
          <cell r="BP152"/>
          <cell r="BQ152"/>
          <cell r="BR152">
            <v>29030.6289</v>
          </cell>
          <cell r="BS152"/>
          <cell r="BT152"/>
          <cell r="BU152">
            <v>29353.9941</v>
          </cell>
          <cell r="BV152">
            <v>18828.949199999999</v>
          </cell>
          <cell r="BW152"/>
          <cell r="BX152">
            <v>29315.248</v>
          </cell>
          <cell r="BY152"/>
          <cell r="BZ152"/>
          <cell r="CA152"/>
          <cell r="CB152">
            <v>18834.130799999999</v>
          </cell>
          <cell r="CC152"/>
          <cell r="CD152">
            <v>29324.447199999999</v>
          </cell>
          <cell r="CE152">
            <v>18872.083900000001</v>
          </cell>
          <cell r="CG152">
            <v>29331.845700000002</v>
          </cell>
          <cell r="CH152">
            <v>18842.581999999999</v>
          </cell>
          <cell r="CJ152">
            <v>29088.755799999999</v>
          </cell>
          <cell r="CM152">
            <v>29096.4179</v>
          </cell>
          <cell r="CN152">
            <v>18815.7441</v>
          </cell>
          <cell r="CP152"/>
          <cell r="CQ152">
            <v>18819.943299999999</v>
          </cell>
          <cell r="CS152"/>
          <cell r="CV152">
            <v>29103.078099999999</v>
          </cell>
          <cell r="CY152">
            <v>29243.759699999999</v>
          </cell>
          <cell r="DB152"/>
          <cell r="DE152"/>
          <cell r="DH152"/>
          <cell r="DK152"/>
        </row>
        <row r="153">
          <cell r="D153">
            <v>743.43267800000001</v>
          </cell>
          <cell r="E153"/>
          <cell r="F153"/>
          <cell r="G153">
            <v>3827.67749</v>
          </cell>
          <cell r="H153"/>
          <cell r="I153"/>
          <cell r="J153">
            <v>3820.4963299999999</v>
          </cell>
          <cell r="K153"/>
          <cell r="L153"/>
          <cell r="M153">
            <v>3767.8937900000001</v>
          </cell>
          <cell r="N153"/>
          <cell r="O153"/>
          <cell r="P153">
            <v>3873.7412100000001</v>
          </cell>
          <cell r="Q153"/>
          <cell r="R153"/>
          <cell r="S153">
            <v>3715.8779199999999</v>
          </cell>
          <cell r="T153"/>
          <cell r="U153"/>
          <cell r="V153">
            <v>3812.3405699999998</v>
          </cell>
          <cell r="W153">
            <v>2095.1266999999998</v>
          </cell>
          <cell r="X153"/>
          <cell r="Y153">
            <v>3806.0300200000001</v>
          </cell>
          <cell r="Z153"/>
          <cell r="AA153"/>
          <cell r="AB153">
            <v>3888.3322699999999</v>
          </cell>
          <cell r="AC153"/>
          <cell r="AD153"/>
          <cell r="AE153">
            <v>3860.2817300000002</v>
          </cell>
          <cell r="AF153">
            <v>2079.5373500000001</v>
          </cell>
          <cell r="AG153"/>
          <cell r="AH153">
            <v>3863.16284</v>
          </cell>
          <cell r="AI153">
            <v>2083.8330000000001</v>
          </cell>
          <cell r="AJ153"/>
          <cell r="AK153">
            <v>3871.4875400000001</v>
          </cell>
          <cell r="AL153">
            <v>2070.68676</v>
          </cell>
          <cell r="AM153"/>
          <cell r="AN153">
            <v>3885.2937000000002</v>
          </cell>
          <cell r="AO153">
            <v>2075.0400300000001</v>
          </cell>
          <cell r="AP153"/>
          <cell r="AQ153">
            <v>3893.3456999999999</v>
          </cell>
          <cell r="AR153"/>
          <cell r="AS153"/>
          <cell r="AT153">
            <v>3871.67382</v>
          </cell>
          <cell r="AU153"/>
          <cell r="AV153"/>
          <cell r="AW153">
            <v>3722.8244599999998</v>
          </cell>
          <cell r="AZ153">
            <v>3745.9956000000002</v>
          </cell>
          <cell r="BA153">
            <v>2096.9099099999999</v>
          </cell>
          <cell r="BB153"/>
          <cell r="BC153">
            <v>3881.5454100000002</v>
          </cell>
          <cell r="BD153">
            <v>2102.7106899999999</v>
          </cell>
          <cell r="BE153"/>
          <cell r="BF153">
            <v>3895.9816799999999</v>
          </cell>
          <cell r="BG153"/>
          <cell r="BH153"/>
          <cell r="BI153">
            <v>3937.9335900000001</v>
          </cell>
          <cell r="BJ153"/>
          <cell r="BK153"/>
          <cell r="BL153">
            <v>3762.6203599999999</v>
          </cell>
          <cell r="BM153"/>
          <cell r="BN153"/>
          <cell r="BO153">
            <v>3832.7184999999999</v>
          </cell>
          <cell r="BP153"/>
          <cell r="BQ153"/>
          <cell r="BR153">
            <v>3875.2111799999998</v>
          </cell>
          <cell r="BS153"/>
          <cell r="BT153"/>
          <cell r="BU153">
            <v>3846.0510199999999</v>
          </cell>
          <cell r="BV153">
            <v>2094.71533</v>
          </cell>
          <cell r="BW153"/>
          <cell r="BX153">
            <v>3882.7993099999999</v>
          </cell>
          <cell r="BY153"/>
          <cell r="BZ153"/>
          <cell r="CA153"/>
          <cell r="CB153">
            <v>2088.7238699999998</v>
          </cell>
          <cell r="CC153"/>
          <cell r="CD153">
            <v>3881.5219699999998</v>
          </cell>
          <cell r="CE153">
            <v>2198.4623999999999</v>
          </cell>
          <cell r="CG153">
            <v>3890.6125400000001</v>
          </cell>
          <cell r="CH153">
            <v>2205.4443299999998</v>
          </cell>
          <cell r="CJ153">
            <v>3908.5554099999999</v>
          </cell>
          <cell r="CM153">
            <v>3950.3869599999998</v>
          </cell>
          <cell r="CN153">
            <v>2105.3408199999999</v>
          </cell>
          <cell r="CP153"/>
          <cell r="CQ153">
            <v>2106.48974</v>
          </cell>
          <cell r="CS153"/>
          <cell r="CV153">
            <v>3953.0314899999998</v>
          </cell>
          <cell r="CY153">
            <v>4080.3146900000002</v>
          </cell>
          <cell r="DB153"/>
          <cell r="DE153"/>
          <cell r="DH153"/>
          <cell r="DK153"/>
        </row>
        <row r="154">
          <cell r="D154">
            <v>3223.4589799999999</v>
          </cell>
          <cell r="E154"/>
          <cell r="F154"/>
          <cell r="G154">
            <v>13807.8583</v>
          </cell>
          <cell r="H154"/>
          <cell r="I154"/>
          <cell r="J154">
            <v>14177.8408</v>
          </cell>
          <cell r="K154"/>
          <cell r="L154"/>
          <cell r="M154">
            <v>13904.487300000001</v>
          </cell>
          <cell r="N154"/>
          <cell r="O154"/>
          <cell r="P154">
            <v>14394.3398</v>
          </cell>
          <cell r="Q154"/>
          <cell r="R154"/>
          <cell r="S154">
            <v>13731.506799999999</v>
          </cell>
          <cell r="T154"/>
          <cell r="U154"/>
          <cell r="V154">
            <v>14196.688399999999</v>
          </cell>
          <cell r="W154">
            <v>7965.8837800000001</v>
          </cell>
          <cell r="X154"/>
          <cell r="Y154">
            <v>13654.654200000001</v>
          </cell>
          <cell r="Z154"/>
          <cell r="AA154"/>
          <cell r="AB154">
            <v>14036.723599999999</v>
          </cell>
          <cell r="AC154"/>
          <cell r="AD154"/>
          <cell r="AE154">
            <v>13928.001899999999</v>
          </cell>
          <cell r="AF154">
            <v>7902.0302700000002</v>
          </cell>
          <cell r="AG154"/>
          <cell r="AH154">
            <v>13930.607400000001</v>
          </cell>
          <cell r="AI154">
            <v>7920.6752900000001</v>
          </cell>
          <cell r="AJ154"/>
          <cell r="AK154">
            <v>13965.7304</v>
          </cell>
          <cell r="AL154">
            <v>7911.4399400000002</v>
          </cell>
          <cell r="AM154"/>
          <cell r="AN154">
            <v>14154.5605</v>
          </cell>
          <cell r="AO154">
            <v>7926.4243100000003</v>
          </cell>
          <cell r="AP154"/>
          <cell r="AQ154">
            <v>14191.505800000001</v>
          </cell>
          <cell r="AR154"/>
          <cell r="AS154"/>
          <cell r="AT154">
            <v>13963.280199999999</v>
          </cell>
          <cell r="AU154"/>
          <cell r="AV154"/>
          <cell r="AW154">
            <v>13611.352500000001</v>
          </cell>
          <cell r="AZ154">
            <v>13821.3652</v>
          </cell>
          <cell r="BA154">
            <v>7969.1074200000003</v>
          </cell>
          <cell r="BB154"/>
          <cell r="BC154">
            <v>13998.9121</v>
          </cell>
          <cell r="BD154">
            <v>7994.8969699999998</v>
          </cell>
          <cell r="BE154"/>
          <cell r="BF154">
            <v>14097.5839</v>
          </cell>
          <cell r="BG154"/>
          <cell r="BH154"/>
          <cell r="BI154">
            <v>14326.790999999999</v>
          </cell>
          <cell r="BJ154"/>
          <cell r="BK154"/>
          <cell r="BL154">
            <v>13829.384700000001</v>
          </cell>
          <cell r="BM154"/>
          <cell r="BN154"/>
          <cell r="BO154">
            <v>14093.0556</v>
          </cell>
          <cell r="BP154"/>
          <cell r="BQ154"/>
          <cell r="BR154">
            <v>14320.1083</v>
          </cell>
          <cell r="BS154"/>
          <cell r="BT154"/>
          <cell r="BU154">
            <v>13995.4853</v>
          </cell>
          <cell r="BV154">
            <v>7960.9321200000004</v>
          </cell>
          <cell r="BW154"/>
          <cell r="BX154">
            <v>14013.659100000001</v>
          </cell>
          <cell r="BY154"/>
          <cell r="BZ154"/>
          <cell r="CA154"/>
          <cell r="CB154">
            <v>7942.5429599999998</v>
          </cell>
          <cell r="CC154"/>
          <cell r="CD154">
            <v>14009.6093</v>
          </cell>
          <cell r="CE154">
            <v>8335.6083899999994</v>
          </cell>
          <cell r="CG154">
            <v>14088.998</v>
          </cell>
          <cell r="CH154">
            <v>8367.9580000000005</v>
          </cell>
          <cell r="CJ154">
            <v>14210.708000000001</v>
          </cell>
          <cell r="CM154">
            <v>14427.384700000001</v>
          </cell>
          <cell r="CN154">
            <v>8027.8857399999997</v>
          </cell>
          <cell r="CP154"/>
          <cell r="CQ154">
            <v>8031.52441</v>
          </cell>
          <cell r="CS154"/>
          <cell r="CV154">
            <v>14446.9931</v>
          </cell>
          <cell r="CY154">
            <v>15183.3544</v>
          </cell>
          <cell r="DB154"/>
          <cell r="DE154"/>
          <cell r="DH154"/>
          <cell r="DK154"/>
        </row>
        <row r="155">
          <cell r="D155">
            <v>829.15130599999998</v>
          </cell>
          <cell r="E155"/>
          <cell r="F155"/>
          <cell r="G155">
            <v>3703.6730899999998</v>
          </cell>
          <cell r="H155"/>
          <cell r="I155"/>
          <cell r="J155">
            <v>3863.8168900000001</v>
          </cell>
          <cell r="K155"/>
          <cell r="L155"/>
          <cell r="M155">
            <v>3816.2104399999998</v>
          </cell>
          <cell r="N155"/>
          <cell r="O155"/>
          <cell r="P155">
            <v>3893.6289000000002</v>
          </cell>
          <cell r="Q155"/>
          <cell r="R155"/>
          <cell r="S155">
            <v>3761.3950100000002</v>
          </cell>
          <cell r="T155"/>
          <cell r="U155"/>
          <cell r="V155">
            <v>3829.8413</v>
          </cell>
          <cell r="W155">
            <v>2363.72973</v>
          </cell>
          <cell r="X155"/>
          <cell r="Y155">
            <v>3737.9401800000001</v>
          </cell>
          <cell r="Z155"/>
          <cell r="AA155"/>
          <cell r="AB155">
            <v>3826.6982400000002</v>
          </cell>
          <cell r="AC155"/>
          <cell r="AD155"/>
          <cell r="AE155">
            <v>3817.0385700000002</v>
          </cell>
          <cell r="AF155">
            <v>2371.0129299999999</v>
          </cell>
          <cell r="AG155"/>
          <cell r="AH155">
            <v>3819.7419399999999</v>
          </cell>
          <cell r="AI155">
            <v>2375.3454499999998</v>
          </cell>
          <cell r="AJ155"/>
          <cell r="AK155">
            <v>3827.2277800000002</v>
          </cell>
          <cell r="AL155">
            <v>2371.9152800000002</v>
          </cell>
          <cell r="AM155"/>
          <cell r="AN155">
            <v>3850.2756300000001</v>
          </cell>
          <cell r="AO155">
            <v>2376.04882</v>
          </cell>
          <cell r="AP155"/>
          <cell r="AQ155">
            <v>3858.0976500000002</v>
          </cell>
          <cell r="AR155"/>
          <cell r="AS155"/>
          <cell r="AT155">
            <v>3824.3195799999999</v>
          </cell>
          <cell r="AU155"/>
          <cell r="AV155"/>
          <cell r="AW155">
            <v>3782.6311000000001</v>
          </cell>
          <cell r="AZ155">
            <v>3811.5063399999999</v>
          </cell>
          <cell r="BA155">
            <v>2387.60815</v>
          </cell>
          <cell r="BB155"/>
          <cell r="BC155">
            <v>3838.2622000000001</v>
          </cell>
          <cell r="BD155">
            <v>2392.8364200000001</v>
          </cell>
          <cell r="BE155"/>
          <cell r="BF155">
            <v>3865.8393500000002</v>
          </cell>
          <cell r="BG155"/>
          <cell r="BH155"/>
          <cell r="BI155">
            <v>3949.1921299999999</v>
          </cell>
          <cell r="BJ155"/>
          <cell r="BK155"/>
          <cell r="BL155">
            <v>3826.4755799999998</v>
          </cell>
          <cell r="BM155"/>
          <cell r="BN155"/>
          <cell r="BO155">
            <v>3870.25756</v>
          </cell>
          <cell r="BP155"/>
          <cell r="BQ155"/>
          <cell r="BR155">
            <v>3952.0424800000001</v>
          </cell>
          <cell r="BS155"/>
          <cell r="BT155"/>
          <cell r="BU155">
            <v>3854.50927</v>
          </cell>
          <cell r="BV155">
            <v>2385.3735299999998</v>
          </cell>
          <cell r="BW155"/>
          <cell r="BX155">
            <v>3837.3000400000001</v>
          </cell>
          <cell r="BY155"/>
          <cell r="BZ155"/>
          <cell r="CA155"/>
          <cell r="CB155">
            <v>2377.0913</v>
          </cell>
          <cell r="CC155"/>
          <cell r="CD155">
            <v>3833.3134700000001</v>
          </cell>
          <cell r="CE155">
            <v>2441.29736</v>
          </cell>
          <cell r="CG155">
            <v>3859.3051700000001</v>
          </cell>
          <cell r="CH155">
            <v>2447.6467200000002</v>
          </cell>
          <cell r="CJ155">
            <v>3889.5651800000001</v>
          </cell>
          <cell r="CM155">
            <v>3973.1713800000002</v>
          </cell>
          <cell r="CN155">
            <v>2395.5959400000002</v>
          </cell>
          <cell r="CP155"/>
          <cell r="CQ155">
            <v>2397.0983799999999</v>
          </cell>
          <cell r="CS155"/>
          <cell r="CV155">
            <v>3976.6403799999998</v>
          </cell>
          <cell r="CY155">
            <v>4118.6928699999999</v>
          </cell>
          <cell r="DB155"/>
          <cell r="DE155"/>
          <cell r="DH155"/>
          <cell r="DK155"/>
        </row>
        <row r="156">
          <cell r="D156">
            <v>1590.8510699999999</v>
          </cell>
          <cell r="E156"/>
          <cell r="F156"/>
          <cell r="G156">
            <v>5692.8666899999998</v>
          </cell>
          <cell r="H156"/>
          <cell r="I156"/>
          <cell r="J156">
            <v>5844.2949200000003</v>
          </cell>
          <cell r="K156"/>
          <cell r="L156"/>
          <cell r="M156">
            <v>5791.6298800000004</v>
          </cell>
          <cell r="N156"/>
          <cell r="O156"/>
          <cell r="P156">
            <v>5893.1884700000001</v>
          </cell>
          <cell r="Q156"/>
          <cell r="R156"/>
          <cell r="S156">
            <v>5725.7221600000003</v>
          </cell>
          <cell r="T156"/>
          <cell r="U156"/>
          <cell r="V156">
            <v>5816.9267499999996</v>
          </cell>
          <cell r="W156">
            <v>3539.1484300000002</v>
          </cell>
          <cell r="X156"/>
          <cell r="Y156">
            <v>5745.6474600000001</v>
          </cell>
          <cell r="Z156"/>
          <cell r="AA156"/>
          <cell r="AB156">
            <v>5844.0527300000003</v>
          </cell>
          <cell r="AC156"/>
          <cell r="AD156"/>
          <cell r="AE156">
            <v>5823.7016599999997</v>
          </cell>
          <cell r="AF156">
            <v>3532.4118600000002</v>
          </cell>
          <cell r="AG156"/>
          <cell r="AH156">
            <v>5825.5795799999996</v>
          </cell>
          <cell r="AI156">
            <v>3537.4660600000002</v>
          </cell>
          <cell r="AJ156"/>
          <cell r="AK156">
            <v>5834.7211900000002</v>
          </cell>
          <cell r="AL156">
            <v>3532.63769</v>
          </cell>
          <cell r="AM156"/>
          <cell r="AN156">
            <v>5871.9257799999996</v>
          </cell>
          <cell r="AO156">
            <v>3537.3635199999999</v>
          </cell>
          <cell r="AP156"/>
          <cell r="AQ156">
            <v>5881.1162100000001</v>
          </cell>
          <cell r="AR156"/>
          <cell r="AS156"/>
          <cell r="AT156">
            <v>5832.27099</v>
          </cell>
          <cell r="AU156"/>
          <cell r="AV156"/>
          <cell r="AW156">
            <v>5748.7255800000003</v>
          </cell>
          <cell r="AZ156">
            <v>5788.3212800000001</v>
          </cell>
          <cell r="BA156">
            <v>3552.0139100000001</v>
          </cell>
          <cell r="BB156"/>
          <cell r="BC156">
            <v>5844.6586900000002</v>
          </cell>
          <cell r="BD156">
            <v>3559.0766600000002</v>
          </cell>
          <cell r="BE156"/>
          <cell r="BF156">
            <v>5876.2167900000004</v>
          </cell>
          <cell r="BG156"/>
          <cell r="BH156"/>
          <cell r="BI156">
            <v>5955.2167900000004</v>
          </cell>
          <cell r="BJ156"/>
          <cell r="BK156"/>
          <cell r="BL156">
            <v>5789.6699200000003</v>
          </cell>
          <cell r="BM156"/>
          <cell r="BN156"/>
          <cell r="BO156">
            <v>5856.1704099999997</v>
          </cell>
          <cell r="BP156"/>
          <cell r="BQ156"/>
          <cell r="BR156">
            <v>5933.7436500000003</v>
          </cell>
          <cell r="BS156"/>
          <cell r="BT156"/>
          <cell r="BU156">
            <v>5841.6240200000002</v>
          </cell>
          <cell r="BV156">
            <v>3549.51953</v>
          </cell>
          <cell r="BW156"/>
          <cell r="BX156">
            <v>5844.3881799999999</v>
          </cell>
          <cell r="BY156"/>
          <cell r="BZ156"/>
          <cell r="CA156"/>
          <cell r="CB156">
            <v>3540.8171299999999</v>
          </cell>
          <cell r="CC156"/>
          <cell r="CD156">
            <v>5840.7807599999996</v>
          </cell>
          <cell r="CE156">
            <v>3643.7775799999999</v>
          </cell>
          <cell r="CG156">
            <v>5864.4814399999996</v>
          </cell>
          <cell r="CH156">
            <v>3652.3710900000001</v>
          </cell>
          <cell r="CJ156">
            <v>5899.7094699999998</v>
          </cell>
          <cell r="CM156">
            <v>5977.7973599999996</v>
          </cell>
          <cell r="CN156">
            <v>3563.39453</v>
          </cell>
          <cell r="CP156"/>
          <cell r="CQ156">
            <v>3564.8955000000001</v>
          </cell>
          <cell r="CS156"/>
          <cell r="CV156">
            <v>5981.4819299999999</v>
          </cell>
          <cell r="CY156">
            <v>6139.55224</v>
          </cell>
          <cell r="DB156"/>
          <cell r="DE156"/>
          <cell r="DH156"/>
          <cell r="DK156"/>
        </row>
        <row r="157">
          <cell r="D157" t="str">
            <v>----------</v>
          </cell>
          <cell r="E157"/>
          <cell r="F157"/>
          <cell r="G157" t="str">
            <v>----------</v>
          </cell>
          <cell r="H157"/>
          <cell r="I157"/>
          <cell r="J157" t="str">
            <v>----------</v>
          </cell>
          <cell r="K157"/>
          <cell r="L157"/>
          <cell r="M157" t="str">
            <v>----------</v>
          </cell>
          <cell r="N157"/>
          <cell r="O157"/>
          <cell r="P157" t="str">
            <v>----------</v>
          </cell>
          <cell r="Q157"/>
          <cell r="R157"/>
          <cell r="S157" t="str">
            <v>----------</v>
          </cell>
          <cell r="T157"/>
          <cell r="U157"/>
          <cell r="V157" t="str">
            <v>----------</v>
          </cell>
          <cell r="W157" t="str">
            <v>----------</v>
          </cell>
          <cell r="X157"/>
          <cell r="Y157" t="str">
            <v>----------</v>
          </cell>
          <cell r="Z157"/>
          <cell r="AA157"/>
          <cell r="AB157" t="str">
            <v>----------</v>
          </cell>
          <cell r="AC157"/>
          <cell r="AD157"/>
          <cell r="AE157" t="str">
            <v>----------</v>
          </cell>
          <cell r="AF157" t="str">
            <v>----------</v>
          </cell>
          <cell r="AG157"/>
          <cell r="AH157" t="str">
            <v>----------</v>
          </cell>
          <cell r="AI157" t="str">
            <v>----------</v>
          </cell>
          <cell r="AJ157"/>
          <cell r="AK157" t="str">
            <v>----------</v>
          </cell>
          <cell r="AL157" t="str">
            <v>----------</v>
          </cell>
          <cell r="AM157"/>
          <cell r="AN157" t="str">
            <v>----------</v>
          </cell>
          <cell r="AO157" t="str">
            <v>----------</v>
          </cell>
          <cell r="AP157"/>
          <cell r="AQ157" t="str">
            <v>----------</v>
          </cell>
          <cell r="AR157"/>
          <cell r="AS157"/>
          <cell r="AT157" t="str">
            <v>----------</v>
          </cell>
          <cell r="AU157"/>
          <cell r="AV157"/>
          <cell r="AW157" t="str">
            <v>----------</v>
          </cell>
          <cell r="AZ157" t="str">
            <v>----------</v>
          </cell>
          <cell r="BA157" t="str">
            <v>----------</v>
          </cell>
          <cell r="BB157"/>
          <cell r="BC157" t="str">
            <v>----------</v>
          </cell>
          <cell r="BD157" t="str">
            <v>----------</v>
          </cell>
          <cell r="BE157"/>
          <cell r="BF157" t="str">
            <v>----------</v>
          </cell>
          <cell r="BG157"/>
          <cell r="BH157"/>
          <cell r="BI157" t="str">
            <v>----------</v>
          </cell>
          <cell r="BJ157"/>
          <cell r="BK157"/>
          <cell r="BL157" t="str">
            <v>----------</v>
          </cell>
          <cell r="BM157"/>
          <cell r="BN157"/>
          <cell r="BO157" t="str">
            <v>----------</v>
          </cell>
          <cell r="BP157"/>
          <cell r="BQ157"/>
          <cell r="BR157" t="str">
            <v>----------</v>
          </cell>
          <cell r="BS157"/>
          <cell r="BT157"/>
          <cell r="BU157" t="str">
            <v>----------</v>
          </cell>
          <cell r="BV157" t="str">
            <v>----------</v>
          </cell>
          <cell r="BW157"/>
          <cell r="BX157" t="str">
            <v>----------</v>
          </cell>
          <cell r="BY157"/>
          <cell r="BZ157"/>
          <cell r="CA157"/>
          <cell r="CB157" t="str">
            <v>----------</v>
          </cell>
          <cell r="CC157"/>
          <cell r="CD157" t="str">
            <v>----------</v>
          </cell>
          <cell r="CE157" t="str">
            <v>----------</v>
          </cell>
          <cell r="CG157" t="str">
            <v>----------</v>
          </cell>
          <cell r="CH157" t="str">
            <v>----------</v>
          </cell>
          <cell r="CJ157" t="str">
            <v>----------</v>
          </cell>
          <cell r="CM157" t="str">
            <v>----------</v>
          </cell>
          <cell r="CN157" t="str">
            <v>----------</v>
          </cell>
          <cell r="CP157"/>
          <cell r="CQ157" t="str">
            <v>----------</v>
          </cell>
          <cell r="CS157"/>
          <cell r="CV157" t="str">
            <v>----------</v>
          </cell>
          <cell r="CY157" t="str">
            <v>----------</v>
          </cell>
          <cell r="DB157"/>
          <cell r="DE157"/>
          <cell r="DH157"/>
          <cell r="DK157"/>
        </row>
        <row r="158">
          <cell r="D158">
            <v>20832.089800000002</v>
          </cell>
          <cell r="E158"/>
          <cell r="F158"/>
          <cell r="G158">
            <v>107626.992</v>
          </cell>
          <cell r="H158"/>
          <cell r="I158"/>
          <cell r="J158">
            <v>121055.07</v>
          </cell>
          <cell r="K158"/>
          <cell r="L158"/>
          <cell r="M158">
            <v>116693.96799999999</v>
          </cell>
          <cell r="N158"/>
          <cell r="O158"/>
          <cell r="P158">
            <v>122232.554</v>
          </cell>
          <cell r="Q158"/>
          <cell r="R158"/>
          <cell r="S158">
            <v>115261.132</v>
          </cell>
          <cell r="T158"/>
          <cell r="U158"/>
          <cell r="V158">
            <v>119572.132</v>
          </cell>
          <cell r="W158">
            <v>52545.519500000002</v>
          </cell>
          <cell r="X158"/>
          <cell r="Y158">
            <v>70009.929600000003</v>
          </cell>
          <cell r="Z158"/>
          <cell r="AA158"/>
          <cell r="AB158">
            <v>74816.781199999998</v>
          </cell>
          <cell r="AC158"/>
          <cell r="AD158"/>
          <cell r="AE158">
            <v>75845.695300000007</v>
          </cell>
          <cell r="AF158">
            <v>56964.3125</v>
          </cell>
          <cell r="AG158"/>
          <cell r="AH158">
            <v>77027.234299999996</v>
          </cell>
          <cell r="AI158">
            <v>57457.007799999999</v>
          </cell>
          <cell r="AJ158"/>
          <cell r="AK158">
            <v>78128.820300000007</v>
          </cell>
          <cell r="AL158">
            <v>56544.468699999998</v>
          </cell>
          <cell r="AM158"/>
          <cell r="AN158">
            <v>78662.601500000004</v>
          </cell>
          <cell r="AO158">
            <v>57044.625</v>
          </cell>
          <cell r="AP158"/>
          <cell r="AQ158">
            <v>79822.617100000003</v>
          </cell>
          <cell r="AR158"/>
          <cell r="AS158"/>
          <cell r="AT158">
            <v>77689.453099999999</v>
          </cell>
          <cell r="AU158"/>
          <cell r="AV158"/>
          <cell r="AW158">
            <v>115126.882</v>
          </cell>
          <cell r="AZ158">
            <v>117198.726</v>
          </cell>
          <cell r="BA158">
            <v>59176.625</v>
          </cell>
          <cell r="BB158"/>
          <cell r="BC158">
            <v>80673.5</v>
          </cell>
          <cell r="BD158">
            <v>59547.343699999998</v>
          </cell>
          <cell r="BE158"/>
          <cell r="BF158">
            <v>83901.203099999999</v>
          </cell>
          <cell r="BG158"/>
          <cell r="BH158"/>
          <cell r="BI158">
            <v>84198.3125</v>
          </cell>
          <cell r="BJ158"/>
          <cell r="BK158"/>
          <cell r="BL158">
            <v>118868.89</v>
          </cell>
          <cell r="BM158"/>
          <cell r="BN158"/>
          <cell r="BO158">
            <v>121073.898</v>
          </cell>
          <cell r="BP158"/>
          <cell r="BQ158"/>
          <cell r="BR158">
            <v>121850.304</v>
          </cell>
          <cell r="BS158"/>
          <cell r="BT158"/>
          <cell r="BU158">
            <v>98710.578099999999</v>
          </cell>
          <cell r="BV158">
            <v>58833.054600000003</v>
          </cell>
          <cell r="BW158"/>
          <cell r="BX158">
            <v>79867.164000000004</v>
          </cell>
          <cell r="BY158"/>
          <cell r="BZ158"/>
          <cell r="CA158"/>
          <cell r="CB158">
            <v>57992.8007</v>
          </cell>
          <cell r="CC158"/>
          <cell r="CD158">
            <v>79540.773400000005</v>
          </cell>
          <cell r="CE158">
            <v>64946.742100000003</v>
          </cell>
          <cell r="CG158">
            <v>82911.609299999996</v>
          </cell>
          <cell r="CH158">
            <v>65448.2382</v>
          </cell>
          <cell r="CJ158">
            <v>86299.007800000007</v>
          </cell>
          <cell r="CM158">
            <v>86630.117100000003</v>
          </cell>
          <cell r="CN158">
            <v>59993.589800000002</v>
          </cell>
          <cell r="CP158"/>
          <cell r="CQ158">
            <v>59611.011700000003</v>
          </cell>
          <cell r="CS158"/>
          <cell r="CV158">
            <v>86137.546799999996</v>
          </cell>
          <cell r="CY158">
            <v>122870.84299999999</v>
          </cell>
          <cell r="DB158"/>
          <cell r="DE158"/>
          <cell r="DH158"/>
          <cell r="DK158"/>
        </row>
        <row r="159">
          <cell r="D159">
            <v>43994.9257</v>
          </cell>
          <cell r="E159"/>
          <cell r="F159"/>
          <cell r="G159">
            <v>91218.828099999999</v>
          </cell>
          <cell r="H159"/>
          <cell r="I159"/>
          <cell r="J159">
            <v>84949.429600000003</v>
          </cell>
          <cell r="K159"/>
          <cell r="L159"/>
          <cell r="M159">
            <v>88845.460900000005</v>
          </cell>
          <cell r="N159"/>
          <cell r="O159"/>
          <cell r="P159">
            <v>86245.359299999996</v>
          </cell>
          <cell r="Q159"/>
          <cell r="R159"/>
          <cell r="S159">
            <v>86164.890599999999</v>
          </cell>
          <cell r="T159"/>
          <cell r="U159"/>
          <cell r="V159">
            <v>84187.148400000005</v>
          </cell>
          <cell r="W159">
            <v>81489.617100000003</v>
          </cell>
          <cell r="X159"/>
          <cell r="Y159">
            <v>132997.859</v>
          </cell>
          <cell r="Z159"/>
          <cell r="AA159"/>
          <cell r="AB159">
            <v>131471.70300000001</v>
          </cell>
          <cell r="AC159"/>
          <cell r="AD159"/>
          <cell r="AE159">
            <v>130058.265</v>
          </cell>
          <cell r="AF159">
            <v>77211.679600000003</v>
          </cell>
          <cell r="AG159"/>
          <cell r="AH159">
            <v>128888.273</v>
          </cell>
          <cell r="AI159">
            <v>76950.8125</v>
          </cell>
          <cell r="AJ159"/>
          <cell r="AK159">
            <v>128212.609</v>
          </cell>
          <cell r="AL159">
            <v>77819.328099999999</v>
          </cell>
          <cell r="AM159"/>
          <cell r="AN159">
            <v>130374.46799999999</v>
          </cell>
          <cell r="AO159">
            <v>77541.054600000003</v>
          </cell>
          <cell r="AP159"/>
          <cell r="AQ159">
            <v>129640.156</v>
          </cell>
          <cell r="AR159"/>
          <cell r="AS159"/>
          <cell r="AT159">
            <v>128480.476</v>
          </cell>
          <cell r="AU159"/>
          <cell r="AV159"/>
          <cell r="AW159">
            <v>89097.578099999999</v>
          </cell>
          <cell r="AZ159">
            <v>90029.882800000007</v>
          </cell>
          <cell r="BA159">
            <v>75776.8125</v>
          </cell>
          <cell r="BB159"/>
          <cell r="BC159">
            <v>126261.015</v>
          </cell>
          <cell r="BD159">
            <v>75672.484299999996</v>
          </cell>
          <cell r="BE159"/>
          <cell r="BF159">
            <v>125362.617</v>
          </cell>
          <cell r="BG159"/>
          <cell r="BH159"/>
          <cell r="BI159">
            <v>128011.546</v>
          </cell>
          <cell r="BJ159"/>
          <cell r="BK159"/>
          <cell r="BL159">
            <v>87009.617100000003</v>
          </cell>
          <cell r="BM159"/>
          <cell r="BN159"/>
          <cell r="BO159">
            <v>88090.75</v>
          </cell>
          <cell r="BP159"/>
          <cell r="BQ159"/>
          <cell r="BR159">
            <v>90157.320300000007</v>
          </cell>
          <cell r="BS159"/>
          <cell r="BT159"/>
          <cell r="BU159">
            <v>108783.81200000001</v>
          </cell>
          <cell r="BV159">
            <v>76005.023400000005</v>
          </cell>
          <cell r="BW159"/>
          <cell r="BX159">
            <v>126764.19500000001</v>
          </cell>
          <cell r="BY159"/>
          <cell r="BZ159"/>
          <cell r="CA159"/>
          <cell r="CB159">
            <v>76380.796799999996</v>
          </cell>
          <cell r="CC159"/>
          <cell r="CD159">
            <v>126833.57</v>
          </cell>
          <cell r="CE159">
            <v>72845.304600000003</v>
          </cell>
          <cell r="CG159">
            <v>124681.742</v>
          </cell>
          <cell r="CH159">
            <v>72662.085900000005</v>
          </cell>
          <cell r="CJ159">
            <v>123697.046</v>
          </cell>
          <cell r="CM159">
            <v>126322.375</v>
          </cell>
          <cell r="CN159">
            <v>75175.484299999996</v>
          </cell>
          <cell r="CP159"/>
          <cell r="CQ159">
            <v>75208.546799999996</v>
          </cell>
          <cell r="CS159"/>
          <cell r="CV159">
            <v>126385.851</v>
          </cell>
          <cell r="CY159">
            <v>96387.625</v>
          </cell>
          <cell r="DB159"/>
          <cell r="DE159"/>
          <cell r="DH159"/>
          <cell r="DK159"/>
        </row>
        <row r="160">
          <cell r="D160">
            <v>5322.2016599999997</v>
          </cell>
          <cell r="E160"/>
          <cell r="F160"/>
          <cell r="G160">
            <v>45809.523399999998</v>
          </cell>
          <cell r="H160"/>
          <cell r="I160"/>
          <cell r="J160">
            <v>47923.527300000002</v>
          </cell>
          <cell r="K160"/>
          <cell r="L160"/>
          <cell r="M160">
            <v>46327.214800000002</v>
          </cell>
          <cell r="N160"/>
          <cell r="O160"/>
          <cell r="P160">
            <v>49542.714800000002</v>
          </cell>
          <cell r="Q160"/>
          <cell r="R160"/>
          <cell r="S160">
            <v>46133.8554</v>
          </cell>
          <cell r="T160"/>
          <cell r="U160"/>
          <cell r="V160">
            <v>49276.683499999999</v>
          </cell>
          <cell r="W160">
            <v>17469.845700000002</v>
          </cell>
          <cell r="X160"/>
          <cell r="Y160">
            <v>25531.724600000001</v>
          </cell>
          <cell r="Z160"/>
          <cell r="AA160"/>
          <cell r="AB160">
            <v>28879.085899999998</v>
          </cell>
          <cell r="AC160"/>
          <cell r="AD160"/>
          <cell r="AE160">
            <v>29282.6855</v>
          </cell>
          <cell r="AF160">
            <v>19692.880799999999</v>
          </cell>
          <cell r="AG160"/>
          <cell r="AH160">
            <v>29371.1132</v>
          </cell>
          <cell r="AI160">
            <v>19903.849600000001</v>
          </cell>
          <cell r="AJ160"/>
          <cell r="AK160">
            <v>29832.789000000001</v>
          </cell>
          <cell r="AL160">
            <v>19676.335899999998</v>
          </cell>
          <cell r="AM160"/>
          <cell r="AN160">
            <v>29773.027300000002</v>
          </cell>
          <cell r="AO160">
            <v>19881.511699999999</v>
          </cell>
          <cell r="AP160"/>
          <cell r="AQ160">
            <v>30265.632799999999</v>
          </cell>
          <cell r="AR160"/>
          <cell r="AS160"/>
          <cell r="AT160">
            <v>29827.146400000001</v>
          </cell>
          <cell r="AU160"/>
          <cell r="AV160"/>
          <cell r="AW160">
            <v>45362.359299999996</v>
          </cell>
          <cell r="AZ160">
            <v>45863.644500000002</v>
          </cell>
          <cell r="BA160">
            <v>20759.9414</v>
          </cell>
          <cell r="BB160"/>
          <cell r="BC160">
            <v>30789.245999999999</v>
          </cell>
          <cell r="BD160">
            <v>20897.466700000001</v>
          </cell>
          <cell r="BE160"/>
          <cell r="BF160">
            <v>31862.1093</v>
          </cell>
          <cell r="BG160"/>
          <cell r="BH160"/>
          <cell r="BI160">
            <v>32170.1289</v>
          </cell>
          <cell r="BJ160"/>
          <cell r="BK160"/>
          <cell r="BL160">
            <v>47340.519500000002</v>
          </cell>
          <cell r="BM160"/>
          <cell r="BN160"/>
          <cell r="BO160">
            <v>48376.5</v>
          </cell>
          <cell r="BP160"/>
          <cell r="BQ160"/>
          <cell r="BR160">
            <v>48866.156199999998</v>
          </cell>
          <cell r="BS160"/>
          <cell r="BT160"/>
          <cell r="BU160">
            <v>38345.109299999996</v>
          </cell>
          <cell r="BV160">
            <v>20617.351500000001</v>
          </cell>
          <cell r="BW160"/>
          <cell r="BX160">
            <v>30967.101500000001</v>
          </cell>
          <cell r="BY160"/>
          <cell r="BZ160"/>
          <cell r="CA160"/>
          <cell r="CB160">
            <v>20450.8007</v>
          </cell>
          <cell r="CC160"/>
          <cell r="CD160">
            <v>31085.644499999999</v>
          </cell>
          <cell r="CE160">
            <v>22953.531200000001</v>
          </cell>
          <cell r="CG160">
            <v>32185.765599999999</v>
          </cell>
          <cell r="CH160">
            <v>23116.933499999999</v>
          </cell>
          <cell r="CJ160">
            <v>33502.378900000003</v>
          </cell>
          <cell r="CM160">
            <v>33838.921799999996</v>
          </cell>
          <cell r="CN160">
            <v>21498.416000000001</v>
          </cell>
          <cell r="CP160"/>
          <cell r="CQ160">
            <v>20957.005799999999</v>
          </cell>
          <cell r="CS160"/>
          <cell r="CV160">
            <v>33141.023399999998</v>
          </cell>
          <cell r="CY160">
            <v>50207.574200000003</v>
          </cell>
          <cell r="DB160"/>
          <cell r="DE160"/>
          <cell r="DH160"/>
          <cell r="DK160"/>
        </row>
        <row r="161">
          <cell r="D161">
            <v>20381.8027</v>
          </cell>
          <cell r="E161"/>
          <cell r="F161"/>
          <cell r="G161">
            <v>47410.386700000003</v>
          </cell>
          <cell r="H161"/>
          <cell r="I161"/>
          <cell r="J161">
            <v>46741.7304</v>
          </cell>
          <cell r="K161"/>
          <cell r="L161"/>
          <cell r="M161">
            <v>47395.207000000002</v>
          </cell>
          <cell r="N161"/>
          <cell r="O161"/>
          <cell r="P161">
            <v>46019.566400000003</v>
          </cell>
          <cell r="Q161"/>
          <cell r="R161"/>
          <cell r="S161">
            <v>47015.745999999999</v>
          </cell>
          <cell r="T161"/>
          <cell r="U161"/>
          <cell r="V161">
            <v>45610.136700000003</v>
          </cell>
          <cell r="W161">
            <v>39190.6054</v>
          </cell>
          <cell r="X161"/>
          <cell r="Y161">
            <v>66945.039000000004</v>
          </cell>
          <cell r="Z161"/>
          <cell r="AA161"/>
          <cell r="AB161">
            <v>65649.640599999999</v>
          </cell>
          <cell r="AC161"/>
          <cell r="AD161"/>
          <cell r="AE161">
            <v>64800.6132</v>
          </cell>
          <cell r="AF161">
            <v>36932.945299999999</v>
          </cell>
          <cell r="AG161"/>
          <cell r="AH161">
            <v>64744.656199999998</v>
          </cell>
          <cell r="AI161">
            <v>36861.191400000003</v>
          </cell>
          <cell r="AJ161"/>
          <cell r="AK161">
            <v>64539.320299999999</v>
          </cell>
          <cell r="AL161">
            <v>37001.957000000002</v>
          </cell>
          <cell r="AM161"/>
          <cell r="AN161">
            <v>65243.511700000003</v>
          </cell>
          <cell r="AO161">
            <v>36929.546799999996</v>
          </cell>
          <cell r="AP161"/>
          <cell r="AQ161">
            <v>65002.894500000002</v>
          </cell>
          <cell r="AR161"/>
          <cell r="AS161"/>
          <cell r="AT161">
            <v>64533.468699999998</v>
          </cell>
          <cell r="AU161"/>
          <cell r="AV161"/>
          <cell r="AW161">
            <v>47383.566400000003</v>
          </cell>
          <cell r="AZ161">
            <v>47739.370999999999</v>
          </cell>
          <cell r="BA161">
            <v>36293.894500000002</v>
          </cell>
          <cell r="BB161"/>
          <cell r="BC161">
            <v>63757.117100000003</v>
          </cell>
          <cell r="BD161">
            <v>36286.402300000002</v>
          </cell>
          <cell r="BE161"/>
          <cell r="BF161">
            <v>63212.875</v>
          </cell>
          <cell r="BG161"/>
          <cell r="BH161"/>
          <cell r="BI161">
            <v>63980.703099999999</v>
          </cell>
          <cell r="BJ161"/>
          <cell r="BK161"/>
          <cell r="BL161">
            <v>46225.163999999997</v>
          </cell>
          <cell r="BM161"/>
          <cell r="BN161"/>
          <cell r="BO161">
            <v>46354.582000000002</v>
          </cell>
          <cell r="BP161"/>
          <cell r="BQ161"/>
          <cell r="BR161">
            <v>46940.773399999998</v>
          </cell>
          <cell r="BS161"/>
          <cell r="BT161"/>
          <cell r="BU161">
            <v>56107.519500000002</v>
          </cell>
          <cell r="BV161">
            <v>36362.4179</v>
          </cell>
          <cell r="BW161"/>
          <cell r="BX161">
            <v>63619.273399999998</v>
          </cell>
          <cell r="BY161"/>
          <cell r="BZ161"/>
          <cell r="CA161"/>
          <cell r="CB161">
            <v>36443.163999999997</v>
          </cell>
          <cell r="CC161"/>
          <cell r="CD161">
            <v>63554.785100000001</v>
          </cell>
          <cell r="CE161">
            <v>35590.703099999999</v>
          </cell>
          <cell r="CG161">
            <v>62794.445299999999</v>
          </cell>
          <cell r="CH161">
            <v>35580.828099999999</v>
          </cell>
          <cell r="CJ161">
            <v>62079.269500000002</v>
          </cell>
          <cell r="CM161">
            <v>62793.6679</v>
          </cell>
          <cell r="CN161">
            <v>35833.781199999998</v>
          </cell>
          <cell r="CP161"/>
          <cell r="CQ161">
            <v>35855.464800000002</v>
          </cell>
          <cell r="CS161"/>
          <cell r="CV161">
            <v>62811.218699999998</v>
          </cell>
          <cell r="CY161">
            <v>48877.398399999998</v>
          </cell>
          <cell r="DB161"/>
          <cell r="DE161"/>
          <cell r="DH161"/>
          <cell r="DK161"/>
        </row>
        <row r="162">
          <cell r="D162">
            <v>17536.804599999999</v>
          </cell>
          <cell r="E162"/>
          <cell r="F162"/>
          <cell r="G162">
            <v>95605.593699999998</v>
          </cell>
          <cell r="H162"/>
          <cell r="I162"/>
          <cell r="J162">
            <v>104376.773</v>
          </cell>
          <cell r="K162"/>
          <cell r="L162"/>
          <cell r="M162">
            <v>100307.171</v>
          </cell>
          <cell r="N162"/>
          <cell r="O162"/>
          <cell r="P162">
            <v>105222.609</v>
          </cell>
          <cell r="Q162"/>
          <cell r="R162"/>
          <cell r="S162">
            <v>99614.945300000007</v>
          </cell>
          <cell r="T162"/>
          <cell r="U162"/>
          <cell r="V162">
            <v>103898.648</v>
          </cell>
          <cell r="W162">
            <v>43289.214800000002</v>
          </cell>
          <cell r="X162"/>
          <cell r="Y162">
            <v>61427.570299999999</v>
          </cell>
          <cell r="Z162"/>
          <cell r="AA162"/>
          <cell r="AB162">
            <v>65769.757800000007</v>
          </cell>
          <cell r="AC162"/>
          <cell r="AD162"/>
          <cell r="AE162">
            <v>66553.523400000005</v>
          </cell>
          <cell r="AF162">
            <v>47015.835899999998</v>
          </cell>
          <cell r="AG162"/>
          <cell r="AH162">
            <v>67576.460900000005</v>
          </cell>
          <cell r="AI162">
            <v>47502.179600000003</v>
          </cell>
          <cell r="AJ162"/>
          <cell r="AK162">
            <v>68764.953099999999</v>
          </cell>
          <cell r="AL162">
            <v>46845.183499999999</v>
          </cell>
          <cell r="AM162"/>
          <cell r="AN162">
            <v>68974.695300000007</v>
          </cell>
          <cell r="AO162">
            <v>47300.628900000003</v>
          </cell>
          <cell r="AP162"/>
          <cell r="AQ162">
            <v>70228.632800000007</v>
          </cell>
          <cell r="AR162"/>
          <cell r="AS162"/>
          <cell r="AT162">
            <v>68547.664000000004</v>
          </cell>
          <cell r="AU162"/>
          <cell r="AV162"/>
          <cell r="AW162">
            <v>98128.039000000004</v>
          </cell>
          <cell r="AZ162">
            <v>100048.679</v>
          </cell>
          <cell r="BA162">
            <v>49090.788999999997</v>
          </cell>
          <cell r="BB162"/>
          <cell r="BC162">
            <v>70383.359299999996</v>
          </cell>
          <cell r="BD162">
            <v>49411.074200000003</v>
          </cell>
          <cell r="BE162"/>
          <cell r="BF162">
            <v>73110.773400000005</v>
          </cell>
          <cell r="BG162"/>
          <cell r="BH162"/>
          <cell r="BI162">
            <v>73089.539000000004</v>
          </cell>
          <cell r="BJ162"/>
          <cell r="BK162"/>
          <cell r="BL162">
            <v>101589.09299999999</v>
          </cell>
          <cell r="BM162"/>
          <cell r="BN162"/>
          <cell r="BO162">
            <v>103652.664</v>
          </cell>
          <cell r="BP162"/>
          <cell r="BQ162"/>
          <cell r="BR162">
            <v>104188.429</v>
          </cell>
          <cell r="BS162"/>
          <cell r="BT162"/>
          <cell r="BU162">
            <v>84330.328099999999</v>
          </cell>
          <cell r="BV162">
            <v>48775.453099999999</v>
          </cell>
          <cell r="BW162"/>
          <cell r="BX162">
            <v>70217.101500000004</v>
          </cell>
          <cell r="BY162"/>
          <cell r="BZ162"/>
          <cell r="CA162"/>
          <cell r="CB162">
            <v>48147.8125</v>
          </cell>
          <cell r="CC162"/>
          <cell r="CD162">
            <v>70322.898400000005</v>
          </cell>
          <cell r="CE162">
            <v>53449.4179</v>
          </cell>
          <cell r="CG162">
            <v>73273.3125</v>
          </cell>
          <cell r="CH162">
            <v>53789.527300000002</v>
          </cell>
          <cell r="CJ162">
            <v>76321.929600000003</v>
          </cell>
          <cell r="CM162">
            <v>76446.882800000007</v>
          </cell>
          <cell r="CN162">
            <v>50282.277300000002</v>
          </cell>
          <cell r="CP162"/>
          <cell r="CQ162">
            <v>49790.995999999999</v>
          </cell>
          <cell r="CS162"/>
          <cell r="CV162">
            <v>75775.765599999999</v>
          </cell>
          <cell r="CY162">
            <v>108321.406</v>
          </cell>
          <cell r="DB162"/>
          <cell r="DE162"/>
          <cell r="DH162"/>
          <cell r="DK162"/>
        </row>
        <row r="163">
          <cell r="D163">
            <v>36954.156199999998</v>
          </cell>
          <cell r="E163"/>
          <cell r="F163"/>
          <cell r="G163">
            <v>79214.914000000004</v>
          </cell>
          <cell r="H163"/>
          <cell r="I163"/>
          <cell r="J163">
            <v>75920.859299999996</v>
          </cell>
          <cell r="K163"/>
          <cell r="L163"/>
          <cell r="M163">
            <v>78640.929600000003</v>
          </cell>
          <cell r="N163"/>
          <cell r="O163"/>
          <cell r="P163">
            <v>76325.093699999998</v>
          </cell>
          <cell r="Q163"/>
          <cell r="R163"/>
          <cell r="S163">
            <v>76714.085900000005</v>
          </cell>
          <cell r="T163"/>
          <cell r="U163"/>
          <cell r="V163">
            <v>74648.242100000003</v>
          </cell>
          <cell r="W163">
            <v>71565.921799999996</v>
          </cell>
          <cell r="X163"/>
          <cell r="Y163">
            <v>114274.101</v>
          </cell>
          <cell r="Z163"/>
          <cell r="AA163"/>
          <cell r="AB163">
            <v>113158.5</v>
          </cell>
          <cell r="AC163"/>
          <cell r="AD163"/>
          <cell r="AE163">
            <v>111941.554</v>
          </cell>
          <cell r="AF163">
            <v>67963.1875</v>
          </cell>
          <cell r="AG163"/>
          <cell r="AH163">
            <v>110934.58500000001</v>
          </cell>
          <cell r="AI163">
            <v>67689.226500000004</v>
          </cell>
          <cell r="AJ163"/>
          <cell r="AK163">
            <v>110130.726</v>
          </cell>
          <cell r="AL163">
            <v>68402.554600000003</v>
          </cell>
          <cell r="AM163"/>
          <cell r="AN163">
            <v>112196.64</v>
          </cell>
          <cell r="AO163">
            <v>68148.6875</v>
          </cell>
          <cell r="AP163"/>
          <cell r="AQ163">
            <v>111332.554</v>
          </cell>
          <cell r="AR163"/>
          <cell r="AS163"/>
          <cell r="AT163">
            <v>110214.09299999999</v>
          </cell>
          <cell r="AU163"/>
          <cell r="AV163"/>
          <cell r="AW163">
            <v>79434.117100000003</v>
          </cell>
          <cell r="AZ163">
            <v>80119.796799999996</v>
          </cell>
          <cell r="BA163">
            <v>66669.320300000007</v>
          </cell>
          <cell r="BB163"/>
          <cell r="BC163">
            <v>108974.273</v>
          </cell>
          <cell r="BD163">
            <v>66602.210900000005</v>
          </cell>
          <cell r="BE163"/>
          <cell r="BF163">
            <v>108179.39</v>
          </cell>
          <cell r="BG163"/>
          <cell r="BH163"/>
          <cell r="BI163">
            <v>110907.492</v>
          </cell>
          <cell r="BJ163"/>
          <cell r="BK163"/>
          <cell r="BL163">
            <v>77512.570300000007</v>
          </cell>
          <cell r="BM163"/>
          <cell r="BN163"/>
          <cell r="BO163">
            <v>78191.820300000007</v>
          </cell>
          <cell r="BP163"/>
          <cell r="BQ163"/>
          <cell r="BR163">
            <v>80260.5</v>
          </cell>
          <cell r="BS163"/>
          <cell r="BT163"/>
          <cell r="BU163">
            <v>95739.898400000005</v>
          </cell>
          <cell r="BV163">
            <v>66871.304600000003</v>
          </cell>
          <cell r="BW163"/>
          <cell r="BX163">
            <v>109086.34299999999</v>
          </cell>
          <cell r="BY163"/>
          <cell r="BZ163"/>
          <cell r="CA163"/>
          <cell r="CB163">
            <v>67145.5</v>
          </cell>
          <cell r="CC163"/>
          <cell r="CD163">
            <v>108812.32799999999</v>
          </cell>
          <cell r="CE163">
            <v>64691.726499999997</v>
          </cell>
          <cell r="CG163">
            <v>106887.64</v>
          </cell>
          <cell r="CH163">
            <v>64650.4257</v>
          </cell>
          <cell r="CJ163">
            <v>105861.43700000001</v>
          </cell>
          <cell r="CM163">
            <v>108436.898</v>
          </cell>
          <cell r="CN163">
            <v>65776.148400000005</v>
          </cell>
          <cell r="CP163"/>
          <cell r="CQ163">
            <v>65798.656199999998</v>
          </cell>
          <cell r="CS163"/>
          <cell r="CV163">
            <v>108502.148</v>
          </cell>
          <cell r="CY163">
            <v>82197.023400000005</v>
          </cell>
          <cell r="DB163"/>
          <cell r="DE163"/>
          <cell r="DH163"/>
          <cell r="DK163"/>
        </row>
        <row r="164">
          <cell r="D164" t="str">
            <v>----------</v>
          </cell>
          <cell r="E164"/>
          <cell r="F164"/>
          <cell r="G164" t="str">
            <v>----------</v>
          </cell>
          <cell r="H164"/>
          <cell r="I164"/>
          <cell r="J164" t="str">
            <v>----------</v>
          </cell>
          <cell r="K164"/>
          <cell r="L164"/>
          <cell r="M164" t="str">
            <v>----------</v>
          </cell>
          <cell r="N164"/>
          <cell r="O164"/>
          <cell r="P164" t="str">
            <v>----------</v>
          </cell>
          <cell r="Q164"/>
          <cell r="R164"/>
          <cell r="S164" t="str">
            <v>----------</v>
          </cell>
          <cell r="T164"/>
          <cell r="U164"/>
          <cell r="V164" t="str">
            <v>----------</v>
          </cell>
          <cell r="W164" t="str">
            <v>----------</v>
          </cell>
          <cell r="X164"/>
          <cell r="Y164" t="str">
            <v>----------</v>
          </cell>
          <cell r="Z164"/>
          <cell r="AA164"/>
          <cell r="AB164" t="str">
            <v>----------</v>
          </cell>
          <cell r="AC164"/>
          <cell r="AD164"/>
          <cell r="AE164" t="str">
            <v>----------</v>
          </cell>
          <cell r="AF164" t="str">
            <v>----------</v>
          </cell>
          <cell r="AG164"/>
          <cell r="AH164" t="str">
            <v>----------</v>
          </cell>
          <cell r="AI164" t="str">
            <v>----------</v>
          </cell>
          <cell r="AJ164"/>
          <cell r="AK164" t="str">
            <v>----------</v>
          </cell>
          <cell r="AL164" t="str">
            <v>----------</v>
          </cell>
          <cell r="AM164"/>
          <cell r="AN164" t="str">
            <v>----------</v>
          </cell>
          <cell r="AO164" t="str">
            <v>----------</v>
          </cell>
          <cell r="AP164"/>
          <cell r="AQ164" t="str">
            <v>----------</v>
          </cell>
          <cell r="AR164"/>
          <cell r="AS164"/>
          <cell r="AT164" t="str">
            <v>----------</v>
          </cell>
          <cell r="AU164"/>
          <cell r="AV164"/>
          <cell r="AW164" t="str">
            <v>----------</v>
          </cell>
          <cell r="AZ164" t="str">
            <v>----------</v>
          </cell>
          <cell r="BA164" t="str">
            <v>----------</v>
          </cell>
          <cell r="BB164"/>
          <cell r="BC164" t="str">
            <v>----------</v>
          </cell>
          <cell r="BD164" t="str">
            <v>----------</v>
          </cell>
          <cell r="BE164"/>
          <cell r="BF164" t="str">
            <v>----------</v>
          </cell>
          <cell r="BG164"/>
          <cell r="BH164"/>
          <cell r="BI164" t="str">
            <v>----------</v>
          </cell>
          <cell r="BJ164"/>
          <cell r="BK164"/>
          <cell r="BL164" t="str">
            <v>----------</v>
          </cell>
          <cell r="BM164"/>
          <cell r="BN164"/>
          <cell r="BO164" t="str">
            <v>----------</v>
          </cell>
          <cell r="BP164"/>
          <cell r="BQ164"/>
          <cell r="BR164" t="str">
            <v>----------</v>
          </cell>
          <cell r="BS164"/>
          <cell r="BT164"/>
          <cell r="BU164" t="str">
            <v>----------</v>
          </cell>
          <cell r="BV164" t="str">
            <v>----------</v>
          </cell>
          <cell r="BW164"/>
          <cell r="BX164" t="str">
            <v>----------</v>
          </cell>
          <cell r="BY164"/>
          <cell r="BZ164"/>
          <cell r="CA164"/>
          <cell r="CB164" t="str">
            <v>----------</v>
          </cell>
          <cell r="CC164"/>
          <cell r="CD164" t="str">
            <v>----------</v>
          </cell>
          <cell r="CE164" t="str">
            <v>----------</v>
          </cell>
          <cell r="CG164" t="str">
            <v>----------</v>
          </cell>
          <cell r="CH164" t="str">
            <v>----------</v>
          </cell>
          <cell r="CJ164" t="str">
            <v>----------</v>
          </cell>
          <cell r="CM164" t="str">
            <v>----------</v>
          </cell>
          <cell r="CN164" t="str">
            <v>----------</v>
          </cell>
          <cell r="CP164"/>
          <cell r="CQ164" t="str">
            <v>----------</v>
          </cell>
          <cell r="CS164"/>
          <cell r="CV164" t="str">
            <v>----------</v>
          </cell>
          <cell r="CY164" t="str">
            <v>----------</v>
          </cell>
          <cell r="DB164"/>
          <cell r="DE164"/>
          <cell r="DH164"/>
          <cell r="DK164"/>
        </row>
        <row r="165">
          <cell r="D165">
            <v>13099.0371</v>
          </cell>
          <cell r="E165"/>
          <cell r="F165"/>
          <cell r="G165">
            <v>47646.445299999999</v>
          </cell>
          <cell r="H165"/>
          <cell r="I165"/>
          <cell r="J165">
            <v>41748.242100000003</v>
          </cell>
          <cell r="K165"/>
          <cell r="L165"/>
          <cell r="M165">
            <v>38465.035100000001</v>
          </cell>
          <cell r="N165"/>
          <cell r="O165"/>
          <cell r="P165">
            <v>38416.304600000003</v>
          </cell>
          <cell r="Q165"/>
          <cell r="R165"/>
          <cell r="S165">
            <v>37849.976499999997</v>
          </cell>
          <cell r="T165"/>
          <cell r="U165"/>
          <cell r="V165">
            <v>38016.038999999997</v>
          </cell>
          <cell r="W165">
            <v>29746.841700000001</v>
          </cell>
          <cell r="X165"/>
          <cell r="Y165">
            <v>42004.179600000003</v>
          </cell>
          <cell r="Z165"/>
          <cell r="AA165"/>
          <cell r="AB165">
            <v>42053.3125</v>
          </cell>
          <cell r="AC165"/>
          <cell r="AD165"/>
          <cell r="AE165">
            <v>42125.531199999998</v>
          </cell>
          <cell r="AF165">
            <v>30784.076099999998</v>
          </cell>
          <cell r="AG165"/>
          <cell r="AH165">
            <v>43342.324200000003</v>
          </cell>
          <cell r="AI165">
            <v>30895.269499999999</v>
          </cell>
          <cell r="AJ165"/>
          <cell r="AK165">
            <v>43545.003900000003</v>
          </cell>
          <cell r="AL165">
            <v>30705.652300000002</v>
          </cell>
          <cell r="AM165"/>
          <cell r="AN165">
            <v>43881.507799999999</v>
          </cell>
          <cell r="AO165">
            <v>30815.4804</v>
          </cell>
          <cell r="AP165"/>
          <cell r="AQ165">
            <v>44008.617100000003</v>
          </cell>
          <cell r="AR165"/>
          <cell r="AS165"/>
          <cell r="AT165">
            <v>42085.620999999999</v>
          </cell>
          <cell r="AU165"/>
          <cell r="AV165"/>
          <cell r="AW165">
            <v>39657.445299999999</v>
          </cell>
          <cell r="AZ165">
            <v>40259.761700000003</v>
          </cell>
          <cell r="BA165">
            <v>32170.218700000001</v>
          </cell>
          <cell r="BB165"/>
          <cell r="BC165">
            <v>44469.191400000003</v>
          </cell>
          <cell r="BD165">
            <v>31908.695299999999</v>
          </cell>
          <cell r="BE165"/>
          <cell r="BF165">
            <v>43517.378900000003</v>
          </cell>
          <cell r="BG165"/>
          <cell r="BH165"/>
          <cell r="BI165">
            <v>43044.601499999997</v>
          </cell>
          <cell r="BJ165"/>
          <cell r="BK165"/>
          <cell r="BL165">
            <v>41234.519500000002</v>
          </cell>
          <cell r="BM165"/>
          <cell r="BN165"/>
          <cell r="BO165">
            <v>40575.3554</v>
          </cell>
          <cell r="BP165"/>
          <cell r="BQ165"/>
          <cell r="BR165">
            <v>40173.8007</v>
          </cell>
          <cell r="BS165"/>
          <cell r="BT165"/>
          <cell r="BU165">
            <v>43361.785100000001</v>
          </cell>
          <cell r="BV165">
            <v>32022.720700000002</v>
          </cell>
          <cell r="BW165"/>
          <cell r="BX165">
            <v>44393.933499999999</v>
          </cell>
          <cell r="BY165"/>
          <cell r="BZ165"/>
          <cell r="CA165"/>
          <cell r="CB165">
            <v>29186.7382</v>
          </cell>
          <cell r="CC165"/>
          <cell r="CD165">
            <v>41609.820299999999</v>
          </cell>
          <cell r="CE165">
            <v>40058.152300000002</v>
          </cell>
          <cell r="CG165">
            <v>48320.394500000002</v>
          </cell>
          <cell r="CH165">
            <v>39832.9804</v>
          </cell>
          <cell r="CJ165">
            <v>47416.824200000003</v>
          </cell>
          <cell r="CM165">
            <v>46746.265599999999</v>
          </cell>
          <cell r="CN165">
            <v>28935.9843</v>
          </cell>
          <cell r="CP165"/>
          <cell r="CQ165">
            <v>28936.794900000001</v>
          </cell>
          <cell r="CS165"/>
          <cell r="CV165">
            <v>46727.183499999999</v>
          </cell>
          <cell r="CY165">
            <v>48385.226499999997</v>
          </cell>
          <cell r="DB165"/>
          <cell r="DE165"/>
          <cell r="DH165"/>
          <cell r="DK165"/>
        </row>
        <row r="166">
          <cell r="D166">
            <v>1866.2572</v>
          </cell>
          <cell r="E166"/>
          <cell r="F166"/>
          <cell r="G166">
            <v>10365.3593</v>
          </cell>
          <cell r="H166"/>
          <cell r="I166"/>
          <cell r="J166">
            <v>4947.8432599999996</v>
          </cell>
          <cell r="K166"/>
          <cell r="L166"/>
          <cell r="M166">
            <v>4486.56005</v>
          </cell>
          <cell r="N166"/>
          <cell r="O166"/>
          <cell r="P166">
            <v>4482.3945299999996</v>
          </cell>
          <cell r="Q166"/>
          <cell r="R166"/>
          <cell r="S166">
            <v>4548.2265600000001</v>
          </cell>
          <cell r="T166"/>
          <cell r="U166"/>
          <cell r="V166">
            <v>4524.4726499999997</v>
          </cell>
          <cell r="W166">
            <v>2621.3627900000001</v>
          </cell>
          <cell r="X166"/>
          <cell r="Y166">
            <v>7143.8579099999997</v>
          </cell>
          <cell r="Z166"/>
          <cell r="AA166"/>
          <cell r="AB166">
            <v>7159.18066</v>
          </cell>
          <cell r="AC166"/>
          <cell r="AD166"/>
          <cell r="AE166">
            <v>7160.9418900000001</v>
          </cell>
          <cell r="AF166">
            <v>2637.00756</v>
          </cell>
          <cell r="AG166"/>
          <cell r="AH166">
            <v>7170.8476499999997</v>
          </cell>
          <cell r="AI166">
            <v>2640.2255799999998</v>
          </cell>
          <cell r="AJ166"/>
          <cell r="AK166">
            <v>7194.0380800000003</v>
          </cell>
          <cell r="AL166">
            <v>2649.3535099999999</v>
          </cell>
          <cell r="AM166"/>
          <cell r="AN166">
            <v>7134.5537100000001</v>
          </cell>
          <cell r="AO166">
            <v>2653.5593199999998</v>
          </cell>
          <cell r="AP166"/>
          <cell r="AQ166">
            <v>7158.7504799999997</v>
          </cell>
          <cell r="AR166"/>
          <cell r="AS166"/>
          <cell r="AT166">
            <v>7185.6469699999998</v>
          </cell>
          <cell r="AU166"/>
          <cell r="AV166"/>
          <cell r="AW166">
            <v>4466.2651299999998</v>
          </cell>
          <cell r="AZ166">
            <v>4451.4941399999998</v>
          </cell>
          <cell r="BA166">
            <v>2728.1254800000002</v>
          </cell>
          <cell r="BB166"/>
          <cell r="BC166">
            <v>7180.30566</v>
          </cell>
          <cell r="BD166">
            <v>2660.1884700000001</v>
          </cell>
          <cell r="BE166"/>
          <cell r="BF166">
            <v>6485.5732399999997</v>
          </cell>
          <cell r="BG166"/>
          <cell r="BH166"/>
          <cell r="BI166">
            <v>6521.0698199999997</v>
          </cell>
          <cell r="BJ166"/>
          <cell r="BK166"/>
          <cell r="BL166">
            <v>4501.3125</v>
          </cell>
          <cell r="BM166"/>
          <cell r="BN166"/>
          <cell r="BO166">
            <v>4296.1533200000003</v>
          </cell>
          <cell r="BP166"/>
          <cell r="BQ166"/>
          <cell r="BR166">
            <v>4310.3461900000002</v>
          </cell>
          <cell r="BS166"/>
          <cell r="BT166"/>
          <cell r="BU166">
            <v>4959.5966699999999</v>
          </cell>
          <cell r="BV166">
            <v>2724.8344699999998</v>
          </cell>
          <cell r="BW166"/>
          <cell r="BX166">
            <v>7164.1704099999997</v>
          </cell>
          <cell r="BY166"/>
          <cell r="BZ166"/>
          <cell r="CA166"/>
          <cell r="CB166">
            <v>2611.6782199999998</v>
          </cell>
          <cell r="CC166"/>
          <cell r="CD166">
            <v>7161.4521400000003</v>
          </cell>
          <cell r="CE166">
            <v>6420.1855400000004</v>
          </cell>
          <cell r="CG166">
            <v>7249.2358299999996</v>
          </cell>
          <cell r="CH166">
            <v>6389.4120999999996</v>
          </cell>
          <cell r="CJ166">
            <v>6560.7260699999997</v>
          </cell>
          <cell r="CM166">
            <v>6590.9941399999998</v>
          </cell>
          <cell r="CN166">
            <v>2546.8977</v>
          </cell>
          <cell r="CP166"/>
          <cell r="CQ166">
            <v>2541.7233799999999</v>
          </cell>
          <cell r="CS166"/>
          <cell r="CV166">
            <v>6575.42724</v>
          </cell>
          <cell r="CY166">
            <v>4766.6000899999999</v>
          </cell>
          <cell r="DB166"/>
          <cell r="DE166"/>
          <cell r="DH166"/>
          <cell r="DK166"/>
        </row>
        <row r="167">
          <cell r="D167">
            <v>9618.6367100000007</v>
          </cell>
          <cell r="E167"/>
          <cell r="F167"/>
          <cell r="G167">
            <v>30575.492099999999</v>
          </cell>
          <cell r="H167"/>
          <cell r="I167"/>
          <cell r="J167">
            <v>26980.402300000002</v>
          </cell>
          <cell r="K167"/>
          <cell r="L167"/>
          <cell r="M167">
            <v>24340.732400000001</v>
          </cell>
          <cell r="N167"/>
          <cell r="O167"/>
          <cell r="P167">
            <v>24110.945299999999</v>
          </cell>
          <cell r="Q167"/>
          <cell r="R167"/>
          <cell r="S167">
            <v>24227.013599999998</v>
          </cell>
          <cell r="T167"/>
          <cell r="U167"/>
          <cell r="V167">
            <v>23853.732400000001</v>
          </cell>
          <cell r="W167">
            <v>18792.4902</v>
          </cell>
          <cell r="X167"/>
          <cell r="Y167">
            <v>27651.265599999999</v>
          </cell>
          <cell r="Z167"/>
          <cell r="AA167"/>
          <cell r="AB167">
            <v>27733.259699999999</v>
          </cell>
          <cell r="AC167"/>
          <cell r="AD167"/>
          <cell r="AE167">
            <v>27814.748</v>
          </cell>
          <cell r="AF167">
            <v>19607.4863</v>
          </cell>
          <cell r="AG167"/>
          <cell r="AH167">
            <v>28680.902300000002</v>
          </cell>
          <cell r="AI167">
            <v>19748.242099999999</v>
          </cell>
          <cell r="AJ167"/>
          <cell r="AK167">
            <v>28883.7968</v>
          </cell>
          <cell r="AL167">
            <v>19568.712800000001</v>
          </cell>
          <cell r="AM167"/>
          <cell r="AN167">
            <v>28984.136699999999</v>
          </cell>
          <cell r="AO167">
            <v>19666.027300000002</v>
          </cell>
          <cell r="AP167"/>
          <cell r="AQ167">
            <v>29195.6816</v>
          </cell>
          <cell r="AR167"/>
          <cell r="AS167"/>
          <cell r="AT167">
            <v>27823.273399999998</v>
          </cell>
          <cell r="AU167"/>
          <cell r="AV167"/>
          <cell r="AW167">
            <v>25697.210899999998</v>
          </cell>
          <cell r="AZ167">
            <v>26096.1152</v>
          </cell>
          <cell r="BA167">
            <v>20766.331999999999</v>
          </cell>
          <cell r="BB167"/>
          <cell r="BC167">
            <v>29954.433499999999</v>
          </cell>
          <cell r="BD167">
            <v>20729.541000000001</v>
          </cell>
          <cell r="BE167"/>
          <cell r="BF167">
            <v>29160.785100000001</v>
          </cell>
          <cell r="BG167"/>
          <cell r="BH167"/>
          <cell r="BI167">
            <v>28625.527300000002</v>
          </cell>
          <cell r="BJ167"/>
          <cell r="BK167"/>
          <cell r="BL167">
            <v>26832.470700000002</v>
          </cell>
          <cell r="BM167"/>
          <cell r="BN167"/>
          <cell r="BO167">
            <v>26415.404200000001</v>
          </cell>
          <cell r="BP167"/>
          <cell r="BQ167"/>
          <cell r="BR167">
            <v>25703.732400000001</v>
          </cell>
          <cell r="BS167"/>
          <cell r="BT167"/>
          <cell r="BU167">
            <v>28519.5468</v>
          </cell>
          <cell r="BV167">
            <v>20616.2968</v>
          </cell>
          <cell r="BW167"/>
          <cell r="BX167">
            <v>30037.013599999998</v>
          </cell>
          <cell r="BY167"/>
          <cell r="BZ167"/>
          <cell r="CA167"/>
          <cell r="CB167">
            <v>18678.3164</v>
          </cell>
          <cell r="CC167"/>
          <cell r="CD167">
            <v>27696.689399999999</v>
          </cell>
          <cell r="CE167">
            <v>26334.906200000001</v>
          </cell>
          <cell r="CG167">
            <v>31987.541000000001</v>
          </cell>
          <cell r="CH167">
            <v>26135.761699999999</v>
          </cell>
          <cell r="CJ167">
            <v>31503.439399999999</v>
          </cell>
          <cell r="CM167">
            <v>31047.831999999999</v>
          </cell>
          <cell r="CN167">
            <v>18377.853500000001</v>
          </cell>
          <cell r="CP167"/>
          <cell r="CQ167">
            <v>18360.324199999999</v>
          </cell>
          <cell r="CS167"/>
          <cell r="CV167">
            <v>30909.3066</v>
          </cell>
          <cell r="CY167">
            <v>30460.6816</v>
          </cell>
          <cell r="DB167"/>
          <cell r="DE167"/>
          <cell r="DH167"/>
          <cell r="DK167"/>
        </row>
        <row r="168">
          <cell r="D168" t="str">
            <v>----------</v>
          </cell>
          <cell r="E168"/>
          <cell r="F168"/>
          <cell r="G168" t="str">
            <v>----------</v>
          </cell>
          <cell r="H168"/>
          <cell r="I168"/>
          <cell r="J168" t="str">
            <v>----------</v>
          </cell>
          <cell r="K168"/>
          <cell r="L168"/>
          <cell r="M168" t="str">
            <v>----------</v>
          </cell>
          <cell r="N168"/>
          <cell r="O168"/>
          <cell r="P168" t="str">
            <v>----------</v>
          </cell>
          <cell r="Q168"/>
          <cell r="R168"/>
          <cell r="S168" t="str">
            <v>----------</v>
          </cell>
          <cell r="T168"/>
          <cell r="U168"/>
          <cell r="V168" t="str">
            <v>----------</v>
          </cell>
          <cell r="W168" t="str">
            <v>----------</v>
          </cell>
          <cell r="X168"/>
          <cell r="Y168" t="str">
            <v>----------</v>
          </cell>
          <cell r="Z168"/>
          <cell r="AA168"/>
          <cell r="AB168" t="str">
            <v>----------</v>
          </cell>
          <cell r="AC168"/>
          <cell r="AD168"/>
          <cell r="AE168" t="str">
            <v>----------</v>
          </cell>
          <cell r="AF168" t="str">
            <v>----------</v>
          </cell>
          <cell r="AG168"/>
          <cell r="AH168" t="str">
            <v>----------</v>
          </cell>
          <cell r="AI168" t="str">
            <v>----------</v>
          </cell>
          <cell r="AJ168"/>
          <cell r="AK168" t="str">
            <v>----------</v>
          </cell>
          <cell r="AL168" t="str">
            <v>----------</v>
          </cell>
          <cell r="AM168"/>
          <cell r="AN168" t="str">
            <v>----------</v>
          </cell>
          <cell r="AO168" t="str">
            <v>----------</v>
          </cell>
          <cell r="AP168"/>
          <cell r="AQ168" t="str">
            <v>----------</v>
          </cell>
          <cell r="AR168"/>
          <cell r="AS168"/>
          <cell r="AT168" t="str">
            <v>----------</v>
          </cell>
          <cell r="AU168"/>
          <cell r="AV168"/>
          <cell r="AW168" t="str">
            <v>----------</v>
          </cell>
          <cell r="AZ168" t="str">
            <v>----------</v>
          </cell>
          <cell r="BA168" t="str">
            <v>----------</v>
          </cell>
          <cell r="BB168"/>
          <cell r="BC168" t="str">
            <v>----------</v>
          </cell>
          <cell r="BD168" t="str">
            <v>----------</v>
          </cell>
          <cell r="BE168"/>
          <cell r="BF168" t="str">
            <v>----------</v>
          </cell>
          <cell r="BG168"/>
          <cell r="BH168"/>
          <cell r="BI168" t="str">
            <v>----------</v>
          </cell>
          <cell r="BJ168"/>
          <cell r="BK168"/>
          <cell r="BL168" t="str">
            <v>----------</v>
          </cell>
          <cell r="BM168"/>
          <cell r="BN168"/>
          <cell r="BO168" t="str">
            <v>----------</v>
          </cell>
          <cell r="BP168"/>
          <cell r="BQ168"/>
          <cell r="BR168" t="str">
            <v>----------</v>
          </cell>
          <cell r="BS168"/>
          <cell r="BT168"/>
          <cell r="BU168" t="str">
            <v>----------</v>
          </cell>
          <cell r="BV168" t="str">
            <v>----------</v>
          </cell>
          <cell r="BW168"/>
          <cell r="BX168" t="str">
            <v>----------</v>
          </cell>
          <cell r="BY168"/>
          <cell r="BZ168"/>
          <cell r="CA168"/>
          <cell r="CB168" t="str">
            <v>----------</v>
          </cell>
          <cell r="CC168"/>
          <cell r="CD168" t="str">
            <v>----------</v>
          </cell>
          <cell r="CE168" t="str">
            <v>----------</v>
          </cell>
          <cell r="CG168" t="str">
            <v>----------</v>
          </cell>
          <cell r="CH168" t="str">
            <v>----------</v>
          </cell>
          <cell r="CJ168" t="str">
            <v>----------</v>
          </cell>
          <cell r="CM168" t="str">
            <v>----------</v>
          </cell>
          <cell r="CN168" t="str">
            <v>----------</v>
          </cell>
          <cell r="CP168"/>
          <cell r="CQ168" t="str">
            <v>----------</v>
          </cell>
          <cell r="CS168"/>
          <cell r="CV168" t="str">
            <v>----------</v>
          </cell>
          <cell r="CY168" t="str">
            <v>----------</v>
          </cell>
          <cell r="DB168"/>
          <cell r="DE168"/>
          <cell r="DH168"/>
          <cell r="DK168"/>
        </row>
        <row r="169">
          <cell r="D169">
            <v>1.0656939999999999</v>
          </cell>
          <cell r="E169"/>
          <cell r="F169"/>
          <cell r="G169">
            <v>1.4180170000000001</v>
          </cell>
          <cell r="H169"/>
          <cell r="I169"/>
          <cell r="J169">
            <v>1.414058</v>
          </cell>
          <cell r="K169"/>
          <cell r="L169"/>
          <cell r="M169">
            <v>1.430202</v>
          </cell>
          <cell r="N169"/>
          <cell r="O169"/>
          <cell r="P169">
            <v>1.457846</v>
          </cell>
          <cell r="Q169"/>
          <cell r="R169"/>
          <cell r="S169">
            <v>1.412806</v>
          </cell>
          <cell r="T169"/>
          <cell r="U169"/>
          <cell r="V169">
            <v>1.4321740000000001</v>
          </cell>
          <cell r="W169">
            <v>1.3641970000000001</v>
          </cell>
          <cell r="X169"/>
          <cell r="Y169">
            <v>1.4246970000000001</v>
          </cell>
          <cell r="Z169"/>
          <cell r="AA169"/>
          <cell r="AB169">
            <v>1.424809</v>
          </cell>
          <cell r="AC169"/>
          <cell r="AD169"/>
          <cell r="AE169">
            <v>1.429864</v>
          </cell>
          <cell r="AF169">
            <v>1.360242</v>
          </cell>
          <cell r="AG169"/>
          <cell r="AH169">
            <v>1.4245410000000001</v>
          </cell>
          <cell r="AI169">
            <v>1.3580859999999999</v>
          </cell>
          <cell r="AJ169"/>
          <cell r="AK169">
            <v>1.4223699999999999</v>
          </cell>
          <cell r="AL169">
            <v>1.35724</v>
          </cell>
          <cell r="AM169"/>
          <cell r="AN169">
            <v>1.4182779999999999</v>
          </cell>
          <cell r="AO169">
            <v>1.354838</v>
          </cell>
          <cell r="AP169"/>
          <cell r="AQ169">
            <v>1.4159360000000001</v>
          </cell>
          <cell r="AR169"/>
          <cell r="AS169"/>
          <cell r="AT169">
            <v>1.42849</v>
          </cell>
          <cell r="AU169"/>
          <cell r="AV169"/>
          <cell r="AW169">
            <v>1.4223710000000001</v>
          </cell>
          <cell r="AZ169">
            <v>1.415845</v>
          </cell>
          <cell r="BA169">
            <v>1.355064</v>
          </cell>
          <cell r="BB169"/>
          <cell r="BC169">
            <v>1.4216850000000001</v>
          </cell>
          <cell r="BD169">
            <v>1.3541620000000001</v>
          </cell>
          <cell r="BE169"/>
          <cell r="BF169">
            <v>1.4178269999999999</v>
          </cell>
          <cell r="BG169"/>
          <cell r="BH169"/>
          <cell r="BI169">
            <v>1.418488</v>
          </cell>
          <cell r="BJ169"/>
          <cell r="BK169"/>
          <cell r="BL169">
            <v>1.4277150000000001</v>
          </cell>
          <cell r="BM169"/>
          <cell r="BN169"/>
          <cell r="BO169">
            <v>1.425006</v>
          </cell>
          <cell r="BP169"/>
          <cell r="BQ169"/>
          <cell r="BR169">
            <v>1.433576</v>
          </cell>
          <cell r="BS169"/>
          <cell r="BT169"/>
          <cell r="BU169">
            <v>1.447343</v>
          </cell>
          <cell r="BV169">
            <v>1.3597109999999999</v>
          </cell>
          <cell r="BW169"/>
          <cell r="BX169">
            <v>1.425551</v>
          </cell>
          <cell r="BY169"/>
          <cell r="BZ169"/>
          <cell r="CA169"/>
          <cell r="CB169">
            <v>1.374536</v>
          </cell>
          <cell r="CC169"/>
          <cell r="CD169">
            <v>1.432156</v>
          </cell>
          <cell r="CE169">
            <v>1.361464</v>
          </cell>
          <cell r="CG169">
            <v>1.421143</v>
          </cell>
          <cell r="CH169">
            <v>1.3611629999999999</v>
          </cell>
          <cell r="CJ169">
            <v>1.4178280000000001</v>
          </cell>
          <cell r="CM169">
            <v>1.419778</v>
          </cell>
          <cell r="CN169">
            <v>1.3820619999999999</v>
          </cell>
          <cell r="CP169"/>
          <cell r="CQ169">
            <v>1.3837029999999999</v>
          </cell>
          <cell r="CS169"/>
          <cell r="CV169">
            <v>1.420957</v>
          </cell>
          <cell r="CY169">
            <v>1.435759</v>
          </cell>
          <cell r="DB169"/>
          <cell r="DE169"/>
          <cell r="DH169"/>
          <cell r="DK169"/>
        </row>
        <row r="170">
          <cell r="D170">
            <v>0.95741399999999999</v>
          </cell>
          <cell r="E170"/>
          <cell r="F170"/>
          <cell r="G170">
            <v>1.415287</v>
          </cell>
          <cell r="H170"/>
          <cell r="I170"/>
          <cell r="J170">
            <v>1.3838280000000001</v>
          </cell>
          <cell r="K170"/>
          <cell r="L170"/>
          <cell r="M170">
            <v>1.386897</v>
          </cell>
          <cell r="N170"/>
          <cell r="O170"/>
          <cell r="P170">
            <v>1.4211100000000001</v>
          </cell>
          <cell r="Q170"/>
          <cell r="R170"/>
          <cell r="S170">
            <v>1.378145</v>
          </cell>
          <cell r="T170"/>
          <cell r="U170"/>
          <cell r="V170">
            <v>1.4112070000000001</v>
          </cell>
          <cell r="W170">
            <v>1.3323020000000001</v>
          </cell>
          <cell r="X170"/>
          <cell r="Y170">
            <v>1.412669</v>
          </cell>
          <cell r="Z170"/>
          <cell r="AA170"/>
          <cell r="AB170">
            <v>1.4066479999999999</v>
          </cell>
          <cell r="AC170"/>
          <cell r="AD170"/>
          <cell r="AE170">
            <v>1.409796</v>
          </cell>
          <cell r="AF170">
            <v>1.322532</v>
          </cell>
          <cell r="AG170"/>
          <cell r="AH170">
            <v>1.4093549999999999</v>
          </cell>
          <cell r="AI170">
            <v>1.3225499999999999</v>
          </cell>
          <cell r="AJ170"/>
          <cell r="AK170">
            <v>1.4073199999999999</v>
          </cell>
          <cell r="AL170">
            <v>1.32063</v>
          </cell>
          <cell r="AM170"/>
          <cell r="AN170">
            <v>1.4033549999999999</v>
          </cell>
          <cell r="AO170">
            <v>1.320573</v>
          </cell>
          <cell r="AP170"/>
          <cell r="AQ170">
            <v>1.401537</v>
          </cell>
          <cell r="AR170"/>
          <cell r="AS170"/>
          <cell r="AT170">
            <v>1.407338</v>
          </cell>
          <cell r="AU170"/>
          <cell r="AV170"/>
          <cell r="AW170">
            <v>1.3946449999999999</v>
          </cell>
          <cell r="AZ170">
            <v>1.3890199999999999</v>
          </cell>
          <cell r="BA170">
            <v>1.3263529999999999</v>
          </cell>
          <cell r="BB170"/>
          <cell r="BC170">
            <v>1.4098459999999999</v>
          </cell>
          <cell r="BD170">
            <v>1.325623</v>
          </cell>
          <cell r="BE170"/>
          <cell r="BF170">
            <v>1.405799</v>
          </cell>
          <cell r="BG170"/>
          <cell r="BH170"/>
          <cell r="BI170">
            <v>1.4068560000000001</v>
          </cell>
          <cell r="BJ170"/>
          <cell r="BK170"/>
          <cell r="BL170">
            <v>1.406717</v>
          </cell>
          <cell r="BM170"/>
          <cell r="BN170"/>
          <cell r="BO170">
            <v>1.4018699999999999</v>
          </cell>
          <cell r="BP170"/>
          <cell r="BQ170"/>
          <cell r="BR170">
            <v>1.402846</v>
          </cell>
          <cell r="BS170"/>
          <cell r="BT170"/>
          <cell r="BU170">
            <v>1.431821</v>
          </cell>
          <cell r="BV170">
            <v>1.329936</v>
          </cell>
          <cell r="BW170"/>
          <cell r="BX170">
            <v>1.416401</v>
          </cell>
          <cell r="BY170"/>
          <cell r="BZ170"/>
          <cell r="CA170"/>
          <cell r="CB170">
            <v>1.331286</v>
          </cell>
          <cell r="CC170"/>
          <cell r="CD170">
            <v>1.412701</v>
          </cell>
          <cell r="CE170">
            <v>1.3235589999999999</v>
          </cell>
          <cell r="CG170">
            <v>1.425643</v>
          </cell>
          <cell r="CH170">
            <v>1.3229310000000001</v>
          </cell>
          <cell r="CJ170">
            <v>1.423581</v>
          </cell>
          <cell r="CM170">
            <v>1.4245460000000001</v>
          </cell>
          <cell r="CN170">
            <v>1.342465</v>
          </cell>
          <cell r="CP170"/>
          <cell r="CQ170">
            <v>1.346241</v>
          </cell>
          <cell r="CS170"/>
          <cell r="CV170">
            <v>1.4283729999999999</v>
          </cell>
          <cell r="CY170">
            <v>1.4246490000000001</v>
          </cell>
          <cell r="DB170"/>
          <cell r="DE170"/>
          <cell r="DH170"/>
          <cell r="DK170"/>
        </row>
        <row r="171">
          <cell r="D171">
            <v>0.99207199999999995</v>
          </cell>
          <cell r="E171"/>
          <cell r="F171"/>
          <cell r="G171">
            <v>1.4061049999999999</v>
          </cell>
          <cell r="H171"/>
          <cell r="I171"/>
          <cell r="J171">
            <v>1.386118</v>
          </cell>
          <cell r="K171"/>
          <cell r="L171"/>
          <cell r="M171">
            <v>1.3885190000000001</v>
          </cell>
          <cell r="N171"/>
          <cell r="O171"/>
          <cell r="P171">
            <v>1.416498</v>
          </cell>
          <cell r="Q171"/>
          <cell r="R171"/>
          <cell r="S171">
            <v>1.37819</v>
          </cell>
          <cell r="T171"/>
          <cell r="U171"/>
          <cell r="V171">
            <v>1.4018029999999999</v>
          </cell>
          <cell r="W171">
            <v>1.3083</v>
          </cell>
          <cell r="X171"/>
          <cell r="Y171">
            <v>1.373041</v>
          </cell>
          <cell r="Z171"/>
          <cell r="AA171"/>
          <cell r="AB171">
            <v>1.3726100000000001</v>
          </cell>
          <cell r="AC171"/>
          <cell r="AD171"/>
          <cell r="AE171">
            <v>1.3763540000000001</v>
          </cell>
          <cell r="AF171">
            <v>1.302478</v>
          </cell>
          <cell r="AG171"/>
          <cell r="AH171">
            <v>1.3726240000000001</v>
          </cell>
          <cell r="AI171">
            <v>1.3005979999999999</v>
          </cell>
          <cell r="AJ171"/>
          <cell r="AK171">
            <v>1.3719209999999999</v>
          </cell>
          <cell r="AL171">
            <v>1.300802</v>
          </cell>
          <cell r="AM171"/>
          <cell r="AN171">
            <v>1.366614</v>
          </cell>
          <cell r="AO171">
            <v>1.2992649999999999</v>
          </cell>
          <cell r="AP171"/>
          <cell r="AQ171">
            <v>1.366012</v>
          </cell>
          <cell r="AR171"/>
          <cell r="AS171"/>
          <cell r="AT171">
            <v>1.376617</v>
          </cell>
          <cell r="AU171"/>
          <cell r="AV171"/>
          <cell r="AW171">
            <v>1.3892629999999999</v>
          </cell>
          <cell r="AZ171">
            <v>1.3840110000000001</v>
          </cell>
          <cell r="BA171">
            <v>1.2982050000000001</v>
          </cell>
          <cell r="BB171"/>
          <cell r="BC171">
            <v>1.3678330000000001</v>
          </cell>
          <cell r="BD171">
            <v>1.2960769999999999</v>
          </cell>
          <cell r="BE171"/>
          <cell r="BF171">
            <v>1.3640589999999999</v>
          </cell>
          <cell r="BG171"/>
          <cell r="BH171"/>
          <cell r="BI171">
            <v>1.36697</v>
          </cell>
          <cell r="BJ171"/>
          <cell r="BK171"/>
          <cell r="BL171">
            <v>1.3869530000000001</v>
          </cell>
          <cell r="BM171"/>
          <cell r="BN171"/>
          <cell r="BO171">
            <v>1.3845909999999999</v>
          </cell>
          <cell r="BP171"/>
          <cell r="BQ171"/>
          <cell r="BR171">
            <v>1.387912</v>
          </cell>
          <cell r="BS171"/>
          <cell r="BT171"/>
          <cell r="BU171">
            <v>1.4049670000000001</v>
          </cell>
          <cell r="BV171">
            <v>1.301552</v>
          </cell>
          <cell r="BW171"/>
          <cell r="BX171">
            <v>1.370144</v>
          </cell>
          <cell r="BY171"/>
          <cell r="BZ171"/>
          <cell r="CA171"/>
          <cell r="CB171">
            <v>1.3122499999999999</v>
          </cell>
          <cell r="CC171"/>
          <cell r="CD171">
            <v>1.377146</v>
          </cell>
          <cell r="CE171">
            <v>1.3009120000000001</v>
          </cell>
          <cell r="CG171">
            <v>1.3690169999999999</v>
          </cell>
          <cell r="CH171">
            <v>1.3009139999999999</v>
          </cell>
          <cell r="CJ171">
            <v>1.3645799999999999</v>
          </cell>
          <cell r="CM171">
            <v>1.36747</v>
          </cell>
          <cell r="CN171">
            <v>1.318573</v>
          </cell>
          <cell r="CP171"/>
          <cell r="CQ171">
            <v>1.3211489999999999</v>
          </cell>
          <cell r="CS171"/>
          <cell r="CV171">
            <v>1.370816</v>
          </cell>
          <cell r="CY171">
            <v>1.4066399999999999</v>
          </cell>
          <cell r="DB171"/>
          <cell r="DE171"/>
          <cell r="DH171"/>
          <cell r="DK171"/>
        </row>
        <row r="172">
          <cell r="D172"/>
          <cell r="E172"/>
          <cell r="F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G172"/>
          <cell r="CJ172"/>
          <cell r="CM172"/>
          <cell r="CP172"/>
          <cell r="CS172"/>
          <cell r="CV172"/>
          <cell r="CY172"/>
          <cell r="DB172"/>
          <cell r="DE172"/>
          <cell r="DH172"/>
          <cell r="DK172"/>
        </row>
        <row r="173">
          <cell r="D173" t="str">
            <v>------------------------------------------------</v>
          </cell>
          <cell r="E173"/>
          <cell r="F173"/>
          <cell r="G173" t="str">
            <v>------------------------------------------------</v>
          </cell>
          <cell r="H173"/>
          <cell r="I173"/>
          <cell r="J173" t="str">
            <v>------------------------------------------------</v>
          </cell>
          <cell r="K173"/>
          <cell r="L173"/>
          <cell r="M173" t="str">
            <v>------------------------------------------------</v>
          </cell>
          <cell r="N173"/>
          <cell r="O173"/>
          <cell r="P173" t="str">
            <v>------------------------------------------------</v>
          </cell>
          <cell r="Q173"/>
          <cell r="R173"/>
          <cell r="S173" t="str">
            <v>------------------------------------------------</v>
          </cell>
          <cell r="T173"/>
          <cell r="U173"/>
          <cell r="V173" t="str">
            <v>------------------------------------------------</v>
          </cell>
          <cell r="W173" t="str">
            <v>------------------------------------------------</v>
          </cell>
          <cell r="X173"/>
          <cell r="Y173" t="str">
            <v>------------------------------------------------</v>
          </cell>
          <cell r="Z173"/>
          <cell r="AA173"/>
          <cell r="AB173" t="str">
            <v>------------------------------------------------</v>
          </cell>
          <cell r="AC173"/>
          <cell r="AD173"/>
          <cell r="AE173" t="str">
            <v>------------------------------------------------</v>
          </cell>
          <cell r="AF173" t="str">
            <v>------------------------------------------------</v>
          </cell>
          <cell r="AG173"/>
          <cell r="AH173" t="str">
            <v>------------------------------------------------</v>
          </cell>
          <cell r="AI173" t="str">
            <v>------------------------------------------------</v>
          </cell>
          <cell r="AJ173"/>
          <cell r="AK173" t="str">
            <v>------------------------------------------------</v>
          </cell>
          <cell r="AL173" t="str">
            <v>------------------------------------------------</v>
          </cell>
          <cell r="AM173"/>
          <cell r="AN173" t="str">
            <v>------------------------------------------------</v>
          </cell>
          <cell r="AO173" t="str">
            <v>------------------------------------------------</v>
          </cell>
          <cell r="AP173"/>
          <cell r="AQ173" t="str">
            <v>------------------------------------------------</v>
          </cell>
          <cell r="AR173"/>
          <cell r="AS173"/>
          <cell r="AT173" t="str">
            <v>------------------------------------------------</v>
          </cell>
          <cell r="AU173"/>
          <cell r="AV173"/>
          <cell r="AW173" t="str">
            <v>------------------------------------------------</v>
          </cell>
          <cell r="AZ173" t="str">
            <v>------------------------------------------------</v>
          </cell>
          <cell r="BA173" t="str">
            <v>------------------------------------------------</v>
          </cell>
          <cell r="BB173"/>
          <cell r="BC173" t="str">
            <v>------------------------------------------------</v>
          </cell>
          <cell r="BD173" t="str">
            <v>------------------------------------------------</v>
          </cell>
          <cell r="BE173"/>
          <cell r="BF173" t="str">
            <v>------------------------------------------------</v>
          </cell>
          <cell r="BG173"/>
          <cell r="BH173"/>
          <cell r="BI173" t="str">
            <v>------------------------------------------------</v>
          </cell>
          <cell r="BJ173"/>
          <cell r="BK173"/>
          <cell r="BL173" t="str">
            <v>------------------------------------------------</v>
          </cell>
          <cell r="BM173"/>
          <cell r="BN173"/>
          <cell r="BO173" t="str">
            <v>------------------------------------------------</v>
          </cell>
          <cell r="BP173"/>
          <cell r="BQ173"/>
          <cell r="BR173" t="str">
            <v>------------------------------------------------</v>
          </cell>
          <cell r="BS173"/>
          <cell r="BT173"/>
          <cell r="BU173" t="str">
            <v>------------------------------------------------</v>
          </cell>
          <cell r="BV173" t="str">
            <v>------------------------------------------------</v>
          </cell>
          <cell r="BW173"/>
          <cell r="BX173" t="str">
            <v>------------------------------------------------</v>
          </cell>
          <cell r="BY173"/>
          <cell r="BZ173"/>
          <cell r="CA173"/>
          <cell r="CB173" t="str">
            <v>------------------------------------------------</v>
          </cell>
          <cell r="CC173"/>
          <cell r="CD173" t="str">
            <v>------------------------------------------------</v>
          </cell>
          <cell r="CE173" t="str">
            <v>------------------------------------------------</v>
          </cell>
          <cell r="CG173" t="str">
            <v>------------------------------------------------</v>
          </cell>
          <cell r="CH173" t="str">
            <v>------------------------------------------------</v>
          </cell>
          <cell r="CJ173" t="str">
            <v>------------------------------------------------</v>
          </cell>
          <cell r="CM173" t="str">
            <v>------------------------------------------------</v>
          </cell>
          <cell r="CN173" t="str">
            <v>------------------------------------------------</v>
          </cell>
          <cell r="CP173"/>
          <cell r="CQ173" t="str">
            <v>------------------------------------------------</v>
          </cell>
          <cell r="CS173"/>
          <cell r="CV173" t="str">
            <v>------------------------------------------------</v>
          </cell>
          <cell r="CY173" t="str">
            <v>------------------------------------------------</v>
          </cell>
          <cell r="DB173"/>
          <cell r="DE173"/>
          <cell r="DH173"/>
          <cell r="DK173"/>
        </row>
        <row r="174">
          <cell r="D174" t="str">
            <v>----------------------</v>
          </cell>
          <cell r="E174"/>
          <cell r="F174"/>
          <cell r="G174" t="str">
            <v>----------------------</v>
          </cell>
          <cell r="H174"/>
          <cell r="I174"/>
          <cell r="J174" t="str">
            <v>----------------------</v>
          </cell>
          <cell r="K174"/>
          <cell r="L174"/>
          <cell r="M174" t="str">
            <v>----------------------</v>
          </cell>
          <cell r="N174"/>
          <cell r="O174"/>
          <cell r="P174" t="str">
            <v>----------------------</v>
          </cell>
          <cell r="Q174"/>
          <cell r="R174"/>
          <cell r="S174" t="str">
            <v>----------------------</v>
          </cell>
          <cell r="T174"/>
          <cell r="U174"/>
          <cell r="V174" t="str">
            <v>----------------------</v>
          </cell>
          <cell r="W174" t="str">
            <v>----------------------</v>
          </cell>
          <cell r="X174"/>
          <cell r="Y174" t="str">
            <v>----------------------</v>
          </cell>
          <cell r="Z174"/>
          <cell r="AA174"/>
          <cell r="AB174" t="str">
            <v>----------------------</v>
          </cell>
          <cell r="AC174"/>
          <cell r="AD174"/>
          <cell r="AE174" t="str">
            <v>----------------------</v>
          </cell>
          <cell r="AF174" t="str">
            <v>----------------------</v>
          </cell>
          <cell r="AG174"/>
          <cell r="AH174" t="str">
            <v>----------------------</v>
          </cell>
          <cell r="AI174" t="str">
            <v>----------------------</v>
          </cell>
          <cell r="AJ174"/>
          <cell r="AK174" t="str">
            <v>----------------------</v>
          </cell>
          <cell r="AL174" t="str">
            <v>----------------------</v>
          </cell>
          <cell r="AM174"/>
          <cell r="AN174" t="str">
            <v>----------------------</v>
          </cell>
          <cell r="AO174" t="str">
            <v>----------------------</v>
          </cell>
          <cell r="AP174"/>
          <cell r="AQ174" t="str">
            <v>----------------------</v>
          </cell>
          <cell r="AR174"/>
          <cell r="AS174"/>
          <cell r="AT174" t="str">
            <v>----------------------</v>
          </cell>
          <cell r="AU174"/>
          <cell r="AV174"/>
          <cell r="AW174" t="str">
            <v>----------------------</v>
          </cell>
          <cell r="AZ174" t="str">
            <v>----------------------</v>
          </cell>
          <cell r="BA174" t="str">
            <v>----------------------</v>
          </cell>
          <cell r="BB174"/>
          <cell r="BC174" t="str">
            <v>----------------------</v>
          </cell>
          <cell r="BD174" t="str">
            <v>----------------------</v>
          </cell>
          <cell r="BE174"/>
          <cell r="BF174" t="str">
            <v>----------------------</v>
          </cell>
          <cell r="BG174"/>
          <cell r="BH174"/>
          <cell r="BI174" t="str">
            <v>----------------------</v>
          </cell>
          <cell r="BJ174"/>
          <cell r="BK174"/>
          <cell r="BL174" t="str">
            <v>----------------------</v>
          </cell>
          <cell r="BM174"/>
          <cell r="BN174"/>
          <cell r="BO174" t="str">
            <v>----------------------</v>
          </cell>
          <cell r="BP174"/>
          <cell r="BQ174"/>
          <cell r="BR174" t="str">
            <v>----------------------</v>
          </cell>
          <cell r="BS174"/>
          <cell r="BT174"/>
          <cell r="BU174" t="str">
            <v>----------------------</v>
          </cell>
          <cell r="BV174" t="str">
            <v>----------------------</v>
          </cell>
          <cell r="BW174"/>
          <cell r="BX174" t="str">
            <v>----------------------</v>
          </cell>
          <cell r="BY174"/>
          <cell r="BZ174"/>
          <cell r="CA174"/>
          <cell r="CB174" t="str">
            <v>----------------------</v>
          </cell>
          <cell r="CC174"/>
          <cell r="CD174" t="str">
            <v>----------------------</v>
          </cell>
          <cell r="CE174" t="str">
            <v>----------------------</v>
          </cell>
          <cell r="CG174" t="str">
            <v>----------------------</v>
          </cell>
          <cell r="CH174" t="str">
            <v>----------------------</v>
          </cell>
          <cell r="CJ174" t="str">
            <v>----------------------</v>
          </cell>
          <cell r="CM174" t="str">
            <v>----------------------</v>
          </cell>
          <cell r="CN174" t="str">
            <v>----------------------</v>
          </cell>
          <cell r="CP174"/>
          <cell r="CQ174" t="str">
            <v>----------------------</v>
          </cell>
          <cell r="CS174"/>
          <cell r="CV174" t="str">
            <v>----------------------</v>
          </cell>
          <cell r="CY174" t="str">
            <v>----------------------</v>
          </cell>
          <cell r="DB174"/>
          <cell r="DE174"/>
          <cell r="DH174"/>
          <cell r="DK174"/>
        </row>
        <row r="175">
          <cell r="D175"/>
          <cell r="E175"/>
          <cell r="F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G175"/>
          <cell r="CJ175"/>
          <cell r="CM175"/>
          <cell r="CP175"/>
          <cell r="CS175"/>
          <cell r="CV175"/>
          <cell r="CY175"/>
          <cell r="DB175"/>
          <cell r="DE175"/>
          <cell r="DH175"/>
          <cell r="DK175"/>
        </row>
        <row r="176">
          <cell r="D176">
            <v>5597996.5</v>
          </cell>
          <cell r="E176"/>
          <cell r="F176"/>
          <cell r="G176">
            <v>7750274</v>
          </cell>
          <cell r="H176"/>
          <cell r="I176"/>
          <cell r="J176">
            <v>7678447.5</v>
          </cell>
          <cell r="K176"/>
          <cell r="L176"/>
          <cell r="M176">
            <v>7697741</v>
          </cell>
          <cell r="N176"/>
          <cell r="O176"/>
          <cell r="P176">
            <v>7681531</v>
          </cell>
          <cell r="Q176"/>
          <cell r="R176"/>
          <cell r="S176">
            <v>7702008.5</v>
          </cell>
          <cell r="T176"/>
          <cell r="U176"/>
          <cell r="V176">
            <v>7689239</v>
          </cell>
          <cell r="W176">
            <v>6470602.5</v>
          </cell>
          <cell r="X176"/>
          <cell r="Y176">
            <v>7670495.5</v>
          </cell>
          <cell r="Z176"/>
          <cell r="AA176"/>
          <cell r="AB176">
            <v>7653824.5</v>
          </cell>
          <cell r="AC176"/>
          <cell r="AD176"/>
          <cell r="AE176">
            <v>7656725.5</v>
          </cell>
          <cell r="AF176">
            <v>6472908</v>
          </cell>
          <cell r="AG176"/>
          <cell r="AH176">
            <v>7658517</v>
          </cell>
          <cell r="AI176">
            <v>6471000.5</v>
          </cell>
          <cell r="AJ176"/>
          <cell r="AK176">
            <v>7655368.5</v>
          </cell>
          <cell r="AL176">
            <v>6504588.5</v>
          </cell>
          <cell r="AM176"/>
          <cell r="AN176">
            <v>7624955</v>
          </cell>
          <cell r="AO176">
            <v>6503250</v>
          </cell>
          <cell r="AP176"/>
          <cell r="AQ176">
            <v>7621508</v>
          </cell>
          <cell r="AR176"/>
          <cell r="AS176"/>
          <cell r="AT176">
            <v>7653836</v>
          </cell>
          <cell r="AU176"/>
          <cell r="AV176"/>
          <cell r="AW176">
            <v>7705225</v>
          </cell>
          <cell r="AZ176">
            <v>7672201.5</v>
          </cell>
          <cell r="BA176">
            <v>6467292.5</v>
          </cell>
          <cell r="BB176"/>
          <cell r="BC176">
            <v>7652824</v>
          </cell>
          <cell r="BD176">
            <v>6455391.5</v>
          </cell>
          <cell r="BE176"/>
          <cell r="BF176">
            <v>7594626.5</v>
          </cell>
          <cell r="BG176"/>
          <cell r="BH176"/>
          <cell r="BI176">
            <v>7403006</v>
          </cell>
          <cell r="BJ176"/>
          <cell r="BK176"/>
          <cell r="BL176">
            <v>7697227.5</v>
          </cell>
          <cell r="BM176"/>
          <cell r="BN176"/>
          <cell r="BO176">
            <v>7629421.5</v>
          </cell>
          <cell r="BP176"/>
          <cell r="BQ176"/>
          <cell r="BR176">
            <v>7431916</v>
          </cell>
          <cell r="BS176"/>
          <cell r="BT176"/>
          <cell r="BU176">
            <v>7679069</v>
          </cell>
          <cell r="BV176">
            <v>6468114.5</v>
          </cell>
          <cell r="BW176"/>
          <cell r="BX176">
            <v>7653219.5</v>
          </cell>
          <cell r="BY176"/>
          <cell r="BZ176"/>
          <cell r="CA176"/>
          <cell r="CB176">
            <v>6465502.5</v>
          </cell>
          <cell r="CC176"/>
          <cell r="CD176">
            <v>7649332</v>
          </cell>
          <cell r="CE176">
            <v>6453204.5</v>
          </cell>
          <cell r="CG176">
            <v>7649481.5</v>
          </cell>
          <cell r="CH176">
            <v>6440619.5</v>
          </cell>
          <cell r="CJ176">
            <v>7590057</v>
          </cell>
          <cell r="CM176">
            <v>7399454.5</v>
          </cell>
          <cell r="CN176">
            <v>6450431.5</v>
          </cell>
          <cell r="CP176"/>
          <cell r="CQ176">
            <v>6454719.5</v>
          </cell>
          <cell r="CS176"/>
          <cell r="CV176">
            <v>7405319</v>
          </cell>
          <cell r="CY176">
            <v>7401152.5</v>
          </cell>
          <cell r="DB176"/>
          <cell r="DE176"/>
          <cell r="DH176"/>
          <cell r="DK176"/>
        </row>
        <row r="177">
          <cell r="D177">
            <v>9527106</v>
          </cell>
          <cell r="E177"/>
          <cell r="F177"/>
          <cell r="G177">
            <v>12967462</v>
          </cell>
          <cell r="H177"/>
          <cell r="I177"/>
          <cell r="J177">
            <v>12936274</v>
          </cell>
          <cell r="K177"/>
          <cell r="L177"/>
          <cell r="M177">
            <v>13056274</v>
          </cell>
          <cell r="N177"/>
          <cell r="O177"/>
          <cell r="P177">
            <v>12966589</v>
          </cell>
          <cell r="Q177"/>
          <cell r="R177"/>
          <cell r="S177">
            <v>13094164</v>
          </cell>
          <cell r="T177"/>
          <cell r="U177"/>
          <cell r="V177">
            <v>13022584</v>
          </cell>
          <cell r="W177">
            <v>10775387</v>
          </cell>
          <cell r="X177"/>
          <cell r="Y177">
            <v>13040384</v>
          </cell>
          <cell r="Z177"/>
          <cell r="AA177"/>
          <cell r="AB177">
            <v>12923109</v>
          </cell>
          <cell r="AC177"/>
          <cell r="AD177"/>
          <cell r="AE177">
            <v>12936052</v>
          </cell>
          <cell r="AF177">
            <v>10788696</v>
          </cell>
          <cell r="AG177"/>
          <cell r="AH177">
            <v>12943443</v>
          </cell>
          <cell r="AI177">
            <v>10780026</v>
          </cell>
          <cell r="AJ177"/>
          <cell r="AK177">
            <v>12930389</v>
          </cell>
          <cell r="AL177">
            <v>10828752</v>
          </cell>
          <cell r="AM177"/>
          <cell r="AN177">
            <v>12861725</v>
          </cell>
          <cell r="AO177">
            <v>10822575</v>
          </cell>
          <cell r="AP177"/>
          <cell r="AQ177">
            <v>12848893</v>
          </cell>
          <cell r="AR177"/>
          <cell r="AS177"/>
          <cell r="AT177">
            <v>12920470</v>
          </cell>
          <cell r="AU177"/>
          <cell r="AV177"/>
          <cell r="AW177">
            <v>13057676</v>
          </cell>
          <cell r="AZ177">
            <v>12984645</v>
          </cell>
          <cell r="BA177">
            <v>10769635</v>
          </cell>
          <cell r="BB177"/>
          <cell r="BC177">
            <v>12931203</v>
          </cell>
          <cell r="BD177">
            <v>10747612</v>
          </cell>
          <cell r="BE177"/>
          <cell r="BF177">
            <v>12836792</v>
          </cell>
          <cell r="BG177"/>
          <cell r="BH177"/>
          <cell r="BI177">
            <v>11879183</v>
          </cell>
          <cell r="BJ177"/>
          <cell r="BK177"/>
          <cell r="BL177">
            <v>13027920</v>
          </cell>
          <cell r="BM177"/>
          <cell r="BN177"/>
          <cell r="BO177">
            <v>12869943</v>
          </cell>
          <cell r="BP177"/>
          <cell r="BQ177"/>
          <cell r="BR177">
            <v>11903716</v>
          </cell>
          <cell r="BS177"/>
          <cell r="BT177"/>
          <cell r="BU177">
            <v>12961099</v>
          </cell>
          <cell r="BV177">
            <v>10768644</v>
          </cell>
          <cell r="BW177"/>
          <cell r="BX177">
            <v>12926973</v>
          </cell>
          <cell r="BY177"/>
          <cell r="BZ177"/>
          <cell r="CA177"/>
          <cell r="CB177">
            <v>10753570</v>
          </cell>
          <cell r="CC177"/>
          <cell r="CD177">
            <v>12910809</v>
          </cell>
          <cell r="CE177">
            <v>10693319</v>
          </cell>
          <cell r="CG177">
            <v>12933788</v>
          </cell>
          <cell r="CH177">
            <v>10663740</v>
          </cell>
          <cell r="CJ177">
            <v>12841420</v>
          </cell>
          <cell r="CM177">
            <v>11886874</v>
          </cell>
          <cell r="CN177">
            <v>10717965</v>
          </cell>
          <cell r="CP177"/>
          <cell r="CQ177">
            <v>10732815</v>
          </cell>
          <cell r="CS177"/>
          <cell r="CV177">
            <v>11905437</v>
          </cell>
          <cell r="CY177">
            <v>11803757</v>
          </cell>
          <cell r="DB177"/>
          <cell r="DE177"/>
          <cell r="DH177"/>
          <cell r="DK177"/>
        </row>
        <row r="178">
          <cell r="D178">
            <v>557996.18700000003</v>
          </cell>
          <cell r="E178"/>
          <cell r="F178"/>
          <cell r="G178">
            <v>727621.18700000003</v>
          </cell>
          <cell r="H178"/>
          <cell r="I178"/>
          <cell r="J178">
            <v>722108.75</v>
          </cell>
          <cell r="K178"/>
          <cell r="L178"/>
          <cell r="M178">
            <v>720278.93700000003</v>
          </cell>
          <cell r="N178"/>
          <cell r="O178"/>
          <cell r="P178">
            <v>718323.93700000003</v>
          </cell>
          <cell r="Q178"/>
          <cell r="R178"/>
          <cell r="S178">
            <v>721368.625</v>
          </cell>
          <cell r="T178"/>
          <cell r="U178"/>
          <cell r="V178">
            <v>719679.125</v>
          </cell>
          <cell r="W178">
            <v>636490.25</v>
          </cell>
          <cell r="X178"/>
          <cell r="Y178">
            <v>721633.375</v>
          </cell>
          <cell r="Z178"/>
          <cell r="AA178"/>
          <cell r="AB178">
            <v>719767.68700000003</v>
          </cell>
          <cell r="AC178"/>
          <cell r="AD178"/>
          <cell r="AE178">
            <v>720383.75</v>
          </cell>
          <cell r="AF178">
            <v>637818.81200000003</v>
          </cell>
          <cell r="AG178"/>
          <cell r="AH178">
            <v>721463.93700000003</v>
          </cell>
          <cell r="AI178">
            <v>637759.93700000003</v>
          </cell>
          <cell r="AJ178"/>
          <cell r="AK178">
            <v>721311.125</v>
          </cell>
          <cell r="AL178">
            <v>638110.81200000003</v>
          </cell>
          <cell r="AM178"/>
          <cell r="AN178">
            <v>718229.875</v>
          </cell>
          <cell r="AO178">
            <v>638082.93700000003</v>
          </cell>
          <cell r="AP178"/>
          <cell r="AQ178">
            <v>718018.125</v>
          </cell>
          <cell r="AR178"/>
          <cell r="AS178"/>
          <cell r="AT178">
            <v>720058.18700000003</v>
          </cell>
          <cell r="AU178"/>
          <cell r="AV178"/>
          <cell r="AW178">
            <v>723237.5</v>
          </cell>
          <cell r="AZ178">
            <v>720121.625</v>
          </cell>
          <cell r="BA178">
            <v>638322.5</v>
          </cell>
          <cell r="BB178"/>
          <cell r="BC178">
            <v>721825.25</v>
          </cell>
          <cell r="BD178">
            <v>637801</v>
          </cell>
          <cell r="BE178"/>
          <cell r="BF178">
            <v>718780.81200000003</v>
          </cell>
          <cell r="BG178"/>
          <cell r="BH178"/>
          <cell r="BI178">
            <v>711378.68700000003</v>
          </cell>
          <cell r="BJ178"/>
          <cell r="BK178"/>
          <cell r="BL178">
            <v>723538.375</v>
          </cell>
          <cell r="BM178"/>
          <cell r="BN178"/>
          <cell r="BO178">
            <v>719726.625</v>
          </cell>
          <cell r="BP178"/>
          <cell r="BQ178"/>
          <cell r="BR178">
            <v>712401.875</v>
          </cell>
          <cell r="BS178"/>
          <cell r="BT178"/>
          <cell r="BU178">
            <v>723633.93700000003</v>
          </cell>
          <cell r="BV178">
            <v>638306.18700000003</v>
          </cell>
          <cell r="BW178"/>
          <cell r="BX178">
            <v>721827.625</v>
          </cell>
          <cell r="BY178"/>
          <cell r="BZ178"/>
          <cell r="CA178"/>
          <cell r="CB178">
            <v>636016.56200000003</v>
          </cell>
          <cell r="CC178"/>
          <cell r="CD178">
            <v>719314</v>
          </cell>
          <cell r="CE178">
            <v>635397.93700000003</v>
          </cell>
          <cell r="CG178">
            <v>724671.56200000003</v>
          </cell>
          <cell r="CH178">
            <v>634599.31200000003</v>
          </cell>
          <cell r="CJ178">
            <v>721575.5</v>
          </cell>
          <cell r="CM178">
            <v>713996.75</v>
          </cell>
          <cell r="CN178">
            <v>634934.43700000003</v>
          </cell>
          <cell r="CP178"/>
          <cell r="CQ178">
            <v>635133.56200000003</v>
          </cell>
          <cell r="CS178"/>
          <cell r="CV178">
            <v>714292.625</v>
          </cell>
          <cell r="CY178">
            <v>714383.25</v>
          </cell>
          <cell r="DB178"/>
          <cell r="DE178"/>
          <cell r="DH178"/>
          <cell r="DK178"/>
        </row>
        <row r="179">
          <cell r="D179">
            <v>10.03232</v>
          </cell>
          <cell r="E179"/>
          <cell r="F179"/>
          <cell r="G179">
            <v>10.651524</v>
          </cell>
          <cell r="H179"/>
          <cell r="I179"/>
          <cell r="J179">
            <v>10.633368000000001</v>
          </cell>
          <cell r="K179"/>
          <cell r="L179"/>
          <cell r="M179">
            <v>10.687167000000001</v>
          </cell>
          <cell r="N179"/>
          <cell r="O179"/>
          <cell r="P179">
            <v>10.693687000000001</v>
          </cell>
          <cell r="Q179"/>
          <cell r="R179"/>
          <cell r="S179">
            <v>10.676939000000001</v>
          </cell>
          <cell r="T179"/>
          <cell r="U179"/>
          <cell r="V179">
            <v>10.684260999999999</v>
          </cell>
          <cell r="W179">
            <v>10.166067999999999</v>
          </cell>
          <cell r="X179"/>
          <cell r="Y179">
            <v>10.629353</v>
          </cell>
          <cell r="Z179"/>
          <cell r="AA179"/>
          <cell r="AB179">
            <v>10.633744</v>
          </cell>
          <cell r="AC179"/>
          <cell r="AD179"/>
          <cell r="AE179">
            <v>10.628677</v>
          </cell>
          <cell r="AF179">
            <v>10.148507</v>
          </cell>
          <cell r="AG179"/>
          <cell r="AH179">
            <v>10.615246000000001</v>
          </cell>
          <cell r="AI179">
            <v>10.146452</v>
          </cell>
          <cell r="AJ179"/>
          <cell r="AK179">
            <v>10.61313</v>
          </cell>
          <cell r="AL179">
            <v>10.19351</v>
          </cell>
          <cell r="AM179"/>
          <cell r="AN179">
            <v>10.616315999999999</v>
          </cell>
          <cell r="AO179">
            <v>10.191858</v>
          </cell>
          <cell r="AP179"/>
          <cell r="AQ179">
            <v>10.614646</v>
          </cell>
          <cell r="AR179"/>
          <cell r="AS179"/>
          <cell r="AT179">
            <v>10.629469</v>
          </cell>
          <cell r="AU179"/>
          <cell r="AV179"/>
          <cell r="AW179">
            <v>10.653797000000001</v>
          </cell>
          <cell r="AZ179">
            <v>10.654036</v>
          </cell>
          <cell r="BA179">
            <v>10.131701</v>
          </cell>
          <cell r="BB179"/>
          <cell r="BC179">
            <v>10.602046</v>
          </cell>
          <cell r="BD179">
            <v>10.121326</v>
          </cell>
          <cell r="BE179"/>
          <cell r="BF179">
            <v>10.565984</v>
          </cell>
          <cell r="BG179"/>
          <cell r="BH179"/>
          <cell r="BI179">
            <v>10.406561999999999</v>
          </cell>
          <cell r="BJ179"/>
          <cell r="BK179"/>
          <cell r="BL179">
            <v>10.638313</v>
          </cell>
          <cell r="BM179"/>
          <cell r="BN179"/>
          <cell r="BO179">
            <v>10.600444</v>
          </cell>
          <cell r="BP179"/>
          <cell r="BQ179"/>
          <cell r="BR179">
            <v>10.432195999999999</v>
          </cell>
          <cell r="BS179"/>
          <cell r="BT179"/>
          <cell r="BU179">
            <v>10.611815</v>
          </cell>
          <cell r="BV179">
            <v>10.133248</v>
          </cell>
          <cell r="BW179"/>
          <cell r="BX179">
            <v>10.602558999999999</v>
          </cell>
          <cell r="BY179"/>
          <cell r="BZ179"/>
          <cell r="CA179"/>
          <cell r="CB179">
            <v>10.165620000000001</v>
          </cell>
          <cell r="CC179"/>
          <cell r="CD179">
            <v>10.634204</v>
          </cell>
          <cell r="CE179">
            <v>10.156162999999999</v>
          </cell>
          <cell r="CG179">
            <v>10.555790999999999</v>
          </cell>
          <cell r="CH179">
            <v>10.149112000000001</v>
          </cell>
          <cell r="CJ179">
            <v>10.51873</v>
          </cell>
          <cell r="CM179">
            <v>10.363429999999999</v>
          </cell>
          <cell r="CN179">
            <v>10.159209000000001</v>
          </cell>
          <cell r="CP179"/>
          <cell r="CQ179">
            <v>10.162775</v>
          </cell>
          <cell r="CS179"/>
          <cell r="CV179">
            <v>10.367347000000001</v>
          </cell>
          <cell r="CY179">
            <v>10.360199</v>
          </cell>
          <cell r="DB179"/>
          <cell r="DE179"/>
          <cell r="DH179"/>
          <cell r="DK179"/>
        </row>
        <row r="180">
          <cell r="D180">
            <v>17.073782999999999</v>
          </cell>
          <cell r="E180"/>
          <cell r="F180"/>
          <cell r="G180">
            <v>17.821722000000001</v>
          </cell>
          <cell r="H180"/>
          <cell r="I180"/>
          <cell r="J180">
            <v>17.914579</v>
          </cell>
          <cell r="K180"/>
          <cell r="L180"/>
          <cell r="M180">
            <v>18.126691000000001</v>
          </cell>
          <cell r="N180"/>
          <cell r="O180"/>
          <cell r="P180">
            <v>18.051172000000001</v>
          </cell>
          <cell r="Q180"/>
          <cell r="R180"/>
          <cell r="S180">
            <v>18.151834000000001</v>
          </cell>
          <cell r="T180"/>
          <cell r="U180"/>
          <cell r="V180">
            <v>18.094985000000001</v>
          </cell>
          <cell r="W180">
            <v>16.929382</v>
          </cell>
          <cell r="X180"/>
          <cell r="Y180">
            <v>18.070650000000001</v>
          </cell>
          <cell r="Z180"/>
          <cell r="AA180"/>
          <cell r="AB180">
            <v>17.954554999999999</v>
          </cell>
          <cell r="AC180"/>
          <cell r="AD180"/>
          <cell r="AE180">
            <v>17.957167999999999</v>
          </cell>
          <cell r="AF180">
            <v>16.914985000000001</v>
          </cell>
          <cell r="AG180"/>
          <cell r="AH180">
            <v>17.940525999999998</v>
          </cell>
          <cell r="AI180">
            <v>16.902951999999999</v>
          </cell>
          <cell r="AJ180"/>
          <cell r="AK180">
            <v>17.926228999999999</v>
          </cell>
          <cell r="AL180">
            <v>16.970018</v>
          </cell>
          <cell r="AM180"/>
          <cell r="AN180">
            <v>17.907533000000001</v>
          </cell>
          <cell r="AO180">
            <v>16.961078000000001</v>
          </cell>
          <cell r="AP180"/>
          <cell r="AQ180">
            <v>17.894943000000001</v>
          </cell>
          <cell r="AR180"/>
          <cell r="AS180"/>
          <cell r="AT180">
            <v>17.943646999999999</v>
          </cell>
          <cell r="AU180"/>
          <cell r="AV180"/>
          <cell r="AW180">
            <v>18.054479000000001</v>
          </cell>
          <cell r="AZ180">
            <v>18.031182999999999</v>
          </cell>
          <cell r="BA180">
            <v>16.871776000000001</v>
          </cell>
          <cell r="BB180"/>
          <cell r="BC180">
            <v>17.914587999999998</v>
          </cell>
          <cell r="BD180">
            <v>16.851043000000001</v>
          </cell>
          <cell r="BE180"/>
          <cell r="BF180">
            <v>17.859119</v>
          </cell>
          <cell r="BG180"/>
          <cell r="BH180"/>
          <cell r="BI180">
            <v>16.698817999999999</v>
          </cell>
          <cell r="BJ180"/>
          <cell r="BK180"/>
          <cell r="BL180">
            <v>18.005845999999998</v>
          </cell>
          <cell r="BM180"/>
          <cell r="BN180"/>
          <cell r="BO180">
            <v>17.881710000000002</v>
          </cell>
          <cell r="BP180"/>
          <cell r="BQ180"/>
          <cell r="BR180">
            <v>16.70927</v>
          </cell>
          <cell r="BS180"/>
          <cell r="BT180"/>
          <cell r="BU180">
            <v>17.911127</v>
          </cell>
          <cell r="BV180">
            <v>16.870654999999999</v>
          </cell>
          <cell r="BW180"/>
          <cell r="BX180">
            <v>17.908670000000001</v>
          </cell>
          <cell r="BY180"/>
          <cell r="BZ180"/>
          <cell r="CA180"/>
          <cell r="CB180">
            <v>16.907688</v>
          </cell>
          <cell r="CC180"/>
          <cell r="CD180">
            <v>17.948779999999999</v>
          </cell>
          <cell r="CE180">
            <v>16.829325999999998</v>
          </cell>
          <cell r="CG180">
            <v>17.847792999999999</v>
          </cell>
          <cell r="CH180">
            <v>16.803894</v>
          </cell>
          <cell r="CJ180">
            <v>17.796362999999999</v>
          </cell>
          <cell r="CM180">
            <v>16.648358999999999</v>
          </cell>
          <cell r="CN180">
            <v>16.880427999999998</v>
          </cell>
          <cell r="CP180"/>
          <cell r="CQ180">
            <v>16.898515</v>
          </cell>
          <cell r="CS180"/>
          <cell r="CV180">
            <v>16.667449000000001</v>
          </cell>
          <cell r="CY180">
            <v>16.523004</v>
          </cell>
          <cell r="DB180"/>
          <cell r="DE180"/>
          <cell r="DH180"/>
          <cell r="DK180"/>
        </row>
        <row r="181">
          <cell r="D181">
            <v>35.255172000000002</v>
          </cell>
          <cell r="E181"/>
          <cell r="F181"/>
          <cell r="G181">
            <v>35.860252000000003</v>
          </cell>
          <cell r="H181"/>
          <cell r="I181"/>
          <cell r="J181">
            <v>35.613567000000003</v>
          </cell>
          <cell r="K181"/>
          <cell r="L181"/>
          <cell r="M181">
            <v>35.374904000000001</v>
          </cell>
          <cell r="N181"/>
          <cell r="O181"/>
          <cell r="P181">
            <v>35.544573999999997</v>
          </cell>
          <cell r="Q181"/>
          <cell r="R181"/>
          <cell r="S181">
            <v>35.292098000000003</v>
          </cell>
          <cell r="T181"/>
          <cell r="U181"/>
          <cell r="V181">
            <v>35.427249000000003</v>
          </cell>
          <cell r="W181">
            <v>36.029902999999997</v>
          </cell>
          <cell r="X181"/>
          <cell r="Y181">
            <v>35.292651999999997</v>
          </cell>
          <cell r="Z181"/>
          <cell r="AA181"/>
          <cell r="AB181">
            <v>35.535525999999997</v>
          </cell>
          <cell r="AC181"/>
          <cell r="AD181"/>
          <cell r="AE181">
            <v>35.513423000000003</v>
          </cell>
          <cell r="AF181">
            <v>35.998275</v>
          </cell>
          <cell r="AG181"/>
          <cell r="AH181">
            <v>35.501449000000001</v>
          </cell>
          <cell r="AI181">
            <v>36.016613</v>
          </cell>
          <cell r="AJ181"/>
          <cell r="AK181">
            <v>35.522682000000003</v>
          </cell>
          <cell r="AL181">
            <v>36.040652999999999</v>
          </cell>
          <cell r="AM181"/>
          <cell r="AN181">
            <v>35.570445999999997</v>
          </cell>
          <cell r="AO181">
            <v>36.053806000000002</v>
          </cell>
          <cell r="AP181"/>
          <cell r="AQ181">
            <v>35.589874000000002</v>
          </cell>
          <cell r="AR181"/>
          <cell r="AS181"/>
          <cell r="AT181">
            <v>35.542834999999997</v>
          </cell>
          <cell r="AU181"/>
          <cell r="AV181"/>
          <cell r="AW181">
            <v>35.405498000000001</v>
          </cell>
          <cell r="AZ181">
            <v>35.452033</v>
          </cell>
          <cell r="BA181">
            <v>36.030704</v>
          </cell>
          <cell r="BB181"/>
          <cell r="BC181">
            <v>35.50864</v>
          </cell>
          <cell r="BD181">
            <v>36.038097</v>
          </cell>
          <cell r="BE181"/>
          <cell r="BF181">
            <v>35.497779000000001</v>
          </cell>
          <cell r="BG181"/>
          <cell r="BH181"/>
          <cell r="BI181">
            <v>37.391489999999997</v>
          </cell>
          <cell r="BJ181"/>
          <cell r="BK181"/>
          <cell r="BL181">
            <v>35.449531</v>
          </cell>
          <cell r="BM181"/>
          <cell r="BN181"/>
          <cell r="BO181">
            <v>35.568553000000001</v>
          </cell>
          <cell r="BP181"/>
          <cell r="BQ181"/>
          <cell r="BR181">
            <v>37.460146999999999</v>
          </cell>
          <cell r="BS181"/>
          <cell r="BT181"/>
          <cell r="BU181">
            <v>35.548228999999999</v>
          </cell>
          <cell r="BV181">
            <v>36.038600000000002</v>
          </cell>
          <cell r="BW181"/>
          <cell r="BX181">
            <v>35.522094000000003</v>
          </cell>
          <cell r="BY181"/>
          <cell r="BZ181"/>
          <cell r="CA181"/>
          <cell r="CB181">
            <v>36.074545999999998</v>
          </cell>
          <cell r="CC181"/>
          <cell r="CD181">
            <v>35.548502999999997</v>
          </cell>
          <cell r="CE181">
            <v>36.208801000000001</v>
          </cell>
          <cell r="CG181">
            <v>35.486038000000001</v>
          </cell>
          <cell r="CH181">
            <v>36.238430000000001</v>
          </cell>
          <cell r="CJ181">
            <v>35.463633999999999</v>
          </cell>
          <cell r="CM181">
            <v>37.349369000000003</v>
          </cell>
          <cell r="CN181">
            <v>36.110014999999997</v>
          </cell>
          <cell r="CP181"/>
          <cell r="CQ181">
            <v>36.084026000000001</v>
          </cell>
          <cell r="CS181"/>
          <cell r="CV181">
            <v>37.320689999999999</v>
          </cell>
          <cell r="CY181">
            <v>37.621001999999997</v>
          </cell>
          <cell r="DB181"/>
          <cell r="DE181"/>
          <cell r="DH181"/>
          <cell r="DK181"/>
        </row>
        <row r="182">
          <cell r="D182"/>
          <cell r="E182"/>
          <cell r="F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G182"/>
          <cell r="CJ182"/>
          <cell r="CM182"/>
          <cell r="CP182"/>
          <cell r="CS182"/>
          <cell r="CV182"/>
          <cell r="CY182"/>
          <cell r="DB182"/>
          <cell r="DE182"/>
          <cell r="DH182"/>
          <cell r="DK182"/>
        </row>
        <row r="183">
          <cell r="D183">
            <v>24788.962800000001</v>
          </cell>
          <cell r="E183"/>
          <cell r="F183"/>
          <cell r="G183">
            <v>52614.457000000002</v>
          </cell>
          <cell r="H183"/>
          <cell r="I183"/>
          <cell r="J183">
            <v>53884.421799999996</v>
          </cell>
          <cell r="K183"/>
          <cell r="L183"/>
          <cell r="M183">
            <v>52950.128900000003</v>
          </cell>
          <cell r="N183"/>
          <cell r="O183"/>
          <cell r="P183">
            <v>52950.128900000003</v>
          </cell>
          <cell r="Q183"/>
          <cell r="R183"/>
          <cell r="S183">
            <v>52950.128900000003</v>
          </cell>
          <cell r="T183"/>
          <cell r="U183"/>
          <cell r="V183">
            <v>52950.128900000003</v>
          </cell>
          <cell r="W183">
            <v>45812.214800000002</v>
          </cell>
          <cell r="X183"/>
          <cell r="Y183">
            <v>79810.093699999998</v>
          </cell>
          <cell r="Z183"/>
          <cell r="AA183"/>
          <cell r="AB183">
            <v>79311.929600000003</v>
          </cell>
          <cell r="AC183"/>
          <cell r="AD183"/>
          <cell r="AE183">
            <v>78453.851500000004</v>
          </cell>
          <cell r="AF183">
            <v>44244.390599999999</v>
          </cell>
          <cell r="AG183"/>
          <cell r="AH183">
            <v>78228.054600000003</v>
          </cell>
          <cell r="AI183">
            <v>44244.390599999999</v>
          </cell>
          <cell r="AJ183"/>
          <cell r="AK183">
            <v>78228.054600000003</v>
          </cell>
          <cell r="AL183">
            <v>44244.390599999999</v>
          </cell>
          <cell r="AM183"/>
          <cell r="AN183">
            <v>78228.054600000003</v>
          </cell>
          <cell r="AO183">
            <v>44244.390599999999</v>
          </cell>
          <cell r="AP183"/>
          <cell r="AQ183">
            <v>78228.054600000003</v>
          </cell>
          <cell r="AR183"/>
          <cell r="AS183"/>
          <cell r="AT183">
            <v>78228.054600000003</v>
          </cell>
          <cell r="AU183"/>
          <cell r="AV183"/>
          <cell r="AW183">
            <v>53139.054600000003</v>
          </cell>
          <cell r="AZ183">
            <v>53139.054600000003</v>
          </cell>
          <cell r="BA183">
            <v>45848.191400000003</v>
          </cell>
          <cell r="BB183"/>
          <cell r="BC183">
            <v>79939.648400000005</v>
          </cell>
          <cell r="BD183">
            <v>45848.191400000003</v>
          </cell>
          <cell r="BE183"/>
          <cell r="BF183">
            <v>79939.648400000005</v>
          </cell>
          <cell r="BG183"/>
          <cell r="BH183"/>
          <cell r="BI183">
            <v>79939.648400000005</v>
          </cell>
          <cell r="BJ183"/>
          <cell r="BK183"/>
          <cell r="BL183">
            <v>54850.745999999999</v>
          </cell>
          <cell r="BM183"/>
          <cell r="BN183"/>
          <cell r="BO183">
            <v>54850.745999999999</v>
          </cell>
          <cell r="BP183"/>
          <cell r="BQ183"/>
          <cell r="BR183">
            <v>54850.745999999999</v>
          </cell>
          <cell r="BS183"/>
          <cell r="BT183"/>
          <cell r="BU183">
            <v>72074.5</v>
          </cell>
          <cell r="BV183">
            <v>45848.191400000003</v>
          </cell>
          <cell r="BW183"/>
          <cell r="BX183">
            <v>79939.648400000005</v>
          </cell>
          <cell r="BY183"/>
          <cell r="BZ183"/>
          <cell r="CA183"/>
          <cell r="CB183">
            <v>45848.191400000003</v>
          </cell>
          <cell r="CC183"/>
          <cell r="CD183">
            <v>79939.648400000005</v>
          </cell>
          <cell r="CE183">
            <v>45848.191400000003</v>
          </cell>
          <cell r="CG183">
            <v>79939.648400000005</v>
          </cell>
          <cell r="CH183">
            <v>45848.191400000003</v>
          </cell>
          <cell r="CJ183">
            <v>79939.648400000005</v>
          </cell>
          <cell r="CM183">
            <v>79939.648400000005</v>
          </cell>
          <cell r="CN183">
            <v>45848.191400000003</v>
          </cell>
          <cell r="CP183"/>
          <cell r="CQ183">
            <v>45848.191400000003</v>
          </cell>
          <cell r="CS183"/>
          <cell r="CV183">
            <v>79939.648400000005</v>
          </cell>
          <cell r="CY183">
            <v>59568.851499999997</v>
          </cell>
          <cell r="DB183"/>
          <cell r="DE183"/>
          <cell r="DH183"/>
          <cell r="DK183"/>
        </row>
        <row r="184">
          <cell r="D184">
            <v>2191.8046800000002</v>
          </cell>
          <cell r="E184"/>
          <cell r="F184"/>
          <cell r="G184">
            <v>7876.0986300000004</v>
          </cell>
          <cell r="H184"/>
          <cell r="I184"/>
          <cell r="J184">
            <v>10210.0849</v>
          </cell>
          <cell r="K184"/>
          <cell r="L184"/>
          <cell r="M184">
            <v>10123.08</v>
          </cell>
          <cell r="N184"/>
          <cell r="O184"/>
          <cell r="P184">
            <v>9937.1728500000008</v>
          </cell>
          <cell r="Q184"/>
          <cell r="R184"/>
          <cell r="S184">
            <v>10123.08</v>
          </cell>
          <cell r="T184"/>
          <cell r="U184"/>
          <cell r="V184">
            <v>9937.1728500000008</v>
          </cell>
          <cell r="W184">
            <v>3399.6335399999998</v>
          </cell>
          <cell r="X184"/>
          <cell r="Y184">
            <v>4332.6479399999998</v>
          </cell>
          <cell r="Z184"/>
          <cell r="AA184"/>
          <cell r="AB184">
            <v>5780.71533</v>
          </cell>
          <cell r="AC184"/>
          <cell r="AD184"/>
          <cell r="AE184">
            <v>5780.71533</v>
          </cell>
          <cell r="AF184">
            <v>4847.6938399999999</v>
          </cell>
          <cell r="AG184"/>
          <cell r="AH184">
            <v>5780.71533</v>
          </cell>
          <cell r="AI184">
            <v>4908.0815400000001</v>
          </cell>
          <cell r="AJ184"/>
          <cell r="AK184">
            <v>5841.1015600000001</v>
          </cell>
          <cell r="AL184">
            <v>4847.6938399999999</v>
          </cell>
          <cell r="AM184"/>
          <cell r="AN184">
            <v>5780.71533</v>
          </cell>
          <cell r="AO184">
            <v>4908.0815400000001</v>
          </cell>
          <cell r="AP184"/>
          <cell r="AQ184">
            <v>5841.1015600000001</v>
          </cell>
          <cell r="AR184"/>
          <cell r="AS184"/>
          <cell r="AT184">
            <v>5841.1015600000001</v>
          </cell>
          <cell r="AU184"/>
          <cell r="AV184"/>
          <cell r="AW184">
            <v>10157.7919</v>
          </cell>
          <cell r="AZ184">
            <v>10157.7919</v>
          </cell>
          <cell r="BA184">
            <v>4922.1186500000003</v>
          </cell>
          <cell r="BB184"/>
          <cell r="BC184">
            <v>5855.1386700000003</v>
          </cell>
          <cell r="BD184">
            <v>4922.1186500000003</v>
          </cell>
          <cell r="BE184"/>
          <cell r="BF184">
            <v>5855.1386700000003</v>
          </cell>
          <cell r="BG184"/>
          <cell r="BH184"/>
          <cell r="BI184">
            <v>5855.1386700000003</v>
          </cell>
          <cell r="BJ184"/>
          <cell r="BK184"/>
          <cell r="BL184">
            <v>10157.7919</v>
          </cell>
          <cell r="BM184"/>
          <cell r="BN184"/>
          <cell r="BO184">
            <v>10157.7919</v>
          </cell>
          <cell r="BP184"/>
          <cell r="BQ184"/>
          <cell r="BR184">
            <v>10157.7919</v>
          </cell>
          <cell r="BS184"/>
          <cell r="BT184"/>
          <cell r="BU184">
            <v>8233.2870999999996</v>
          </cell>
          <cell r="BV184">
            <v>4861.7163</v>
          </cell>
          <cell r="BW184"/>
          <cell r="BX184">
            <v>5794.7348599999996</v>
          </cell>
          <cell r="BY184"/>
          <cell r="BZ184"/>
          <cell r="CA184"/>
          <cell r="CB184">
            <v>4861.7163</v>
          </cell>
          <cell r="CC184"/>
          <cell r="CD184">
            <v>5855.1386700000003</v>
          </cell>
          <cell r="CE184">
            <v>5324.8139600000004</v>
          </cell>
          <cell r="CG184">
            <v>6257.8305600000003</v>
          </cell>
          <cell r="CH184">
            <v>5324.8139600000004</v>
          </cell>
          <cell r="CJ184">
            <v>6257.8305600000003</v>
          </cell>
          <cell r="CM184">
            <v>6257.8305600000003</v>
          </cell>
          <cell r="CN184">
            <v>5324.8139600000004</v>
          </cell>
          <cell r="CP184"/>
          <cell r="CQ184">
            <v>5324.8139600000004</v>
          </cell>
          <cell r="CS184"/>
          <cell r="CV184">
            <v>6257.8305600000003</v>
          </cell>
          <cell r="CY184">
            <v>12075.1728</v>
          </cell>
          <cell r="DB184"/>
          <cell r="DE184"/>
          <cell r="DH184"/>
          <cell r="DK184"/>
        </row>
        <row r="185">
          <cell r="D185">
            <v>981.70446700000002</v>
          </cell>
          <cell r="E185"/>
          <cell r="F185"/>
          <cell r="G185">
            <v>1315.9599599999999</v>
          </cell>
          <cell r="H185"/>
          <cell r="I185"/>
          <cell r="J185">
            <v>1574.67968</v>
          </cell>
          <cell r="K185"/>
          <cell r="L185"/>
          <cell r="M185">
            <v>1574.67968</v>
          </cell>
          <cell r="N185"/>
          <cell r="O185"/>
          <cell r="P185">
            <v>1574.67968</v>
          </cell>
          <cell r="Q185"/>
          <cell r="R185"/>
          <cell r="S185">
            <v>1574.67968</v>
          </cell>
          <cell r="T185"/>
          <cell r="U185"/>
          <cell r="V185">
            <v>1574.67968</v>
          </cell>
          <cell r="W185">
            <v>1268.0802000000001</v>
          </cell>
          <cell r="X185"/>
          <cell r="Y185">
            <v>1574.67968</v>
          </cell>
          <cell r="Z185"/>
          <cell r="AA185"/>
          <cell r="AB185">
            <v>1574.67968</v>
          </cell>
          <cell r="AC185"/>
          <cell r="AD185"/>
          <cell r="AE185">
            <v>1574.67968</v>
          </cell>
          <cell r="AF185">
            <v>1268.0802000000001</v>
          </cell>
          <cell r="AG185"/>
          <cell r="AH185">
            <v>1574.67968</v>
          </cell>
          <cell r="AI185">
            <v>1268.0802000000001</v>
          </cell>
          <cell r="AJ185"/>
          <cell r="AK185">
            <v>1574.67968</v>
          </cell>
          <cell r="AL185">
            <v>1268.0802000000001</v>
          </cell>
          <cell r="AM185"/>
          <cell r="AN185">
            <v>1574.67968</v>
          </cell>
          <cell r="AO185">
            <v>1268.0802000000001</v>
          </cell>
          <cell r="AP185"/>
          <cell r="AQ185">
            <v>1574.67968</v>
          </cell>
          <cell r="AR185"/>
          <cell r="AS185"/>
          <cell r="AT185">
            <v>1574.67968</v>
          </cell>
          <cell r="AU185"/>
          <cell r="AV185"/>
          <cell r="AW185">
            <v>1574.67968</v>
          </cell>
          <cell r="AZ185">
            <v>1574.67968</v>
          </cell>
          <cell r="BA185">
            <v>1268.0802000000001</v>
          </cell>
          <cell r="BB185"/>
          <cell r="BC185">
            <v>1574.67968</v>
          </cell>
          <cell r="BD185">
            <v>1268.0802000000001</v>
          </cell>
          <cell r="BE185"/>
          <cell r="BF185">
            <v>1574.67968</v>
          </cell>
          <cell r="BG185"/>
          <cell r="BH185"/>
          <cell r="BI185">
            <v>1574.67968</v>
          </cell>
          <cell r="BJ185"/>
          <cell r="BK185"/>
          <cell r="BL185">
            <v>1574.67968</v>
          </cell>
          <cell r="BM185"/>
          <cell r="BN185"/>
          <cell r="BO185">
            <v>1574.67968</v>
          </cell>
          <cell r="BP185"/>
          <cell r="BQ185"/>
          <cell r="BR185">
            <v>1574.67968</v>
          </cell>
          <cell r="BS185"/>
          <cell r="BT185"/>
          <cell r="BU185">
            <v>1574.67968</v>
          </cell>
          <cell r="BV185">
            <v>1268.0802000000001</v>
          </cell>
          <cell r="BW185"/>
          <cell r="BX185">
            <v>1574.67968</v>
          </cell>
          <cell r="BY185"/>
          <cell r="BZ185"/>
          <cell r="CA185"/>
          <cell r="CB185">
            <v>1268.0802000000001</v>
          </cell>
          <cell r="CC185"/>
          <cell r="CD185">
            <v>1574.67968</v>
          </cell>
          <cell r="CE185">
            <v>1268.0802000000001</v>
          </cell>
          <cell r="CG185">
            <v>1574.67968</v>
          </cell>
          <cell r="CH185">
            <v>1268.0802000000001</v>
          </cell>
          <cell r="CJ185">
            <v>1574.67968</v>
          </cell>
          <cell r="CM185">
            <v>1574.67968</v>
          </cell>
          <cell r="CN185">
            <v>1268.0802000000001</v>
          </cell>
          <cell r="CP185"/>
          <cell r="CQ185">
            <v>1268.0802000000001</v>
          </cell>
          <cell r="CS185"/>
          <cell r="CV185">
            <v>1574.67968</v>
          </cell>
          <cell r="CY185">
            <v>1574.67968</v>
          </cell>
          <cell r="DB185"/>
          <cell r="DE185"/>
          <cell r="DH185"/>
          <cell r="DK185"/>
        </row>
        <row r="186">
          <cell r="D186">
            <v>421914.90600000002</v>
          </cell>
          <cell r="E186"/>
          <cell r="F186"/>
          <cell r="G186">
            <v>1052935</v>
          </cell>
          <cell r="H186"/>
          <cell r="I186"/>
          <cell r="J186">
            <v>907593.375</v>
          </cell>
          <cell r="K186"/>
          <cell r="L186"/>
          <cell r="M186">
            <v>939017</v>
          </cell>
          <cell r="N186"/>
          <cell r="O186"/>
          <cell r="P186">
            <v>934350.75</v>
          </cell>
          <cell r="Q186"/>
          <cell r="R186"/>
          <cell r="S186">
            <v>890694.375</v>
          </cell>
          <cell r="T186"/>
          <cell r="U186"/>
          <cell r="V186">
            <v>879917.43700000003</v>
          </cell>
          <cell r="W186">
            <v>992850.875</v>
          </cell>
          <cell r="X186"/>
          <cell r="Y186">
            <v>1747129.12</v>
          </cell>
          <cell r="Z186"/>
          <cell r="AA186"/>
          <cell r="AB186">
            <v>1747026.5</v>
          </cell>
          <cell r="AC186"/>
          <cell r="AD186"/>
          <cell r="AE186">
            <v>1737186</v>
          </cell>
          <cell r="AF186">
            <v>951696.875</v>
          </cell>
          <cell r="AG186"/>
          <cell r="AH186">
            <v>1727239.12</v>
          </cell>
          <cell r="AI186">
            <v>950637.06200000003</v>
          </cell>
          <cell r="AJ186"/>
          <cell r="AK186">
            <v>1724474.87</v>
          </cell>
          <cell r="AL186">
            <v>961010.375</v>
          </cell>
          <cell r="AM186"/>
          <cell r="AN186">
            <v>1743841.12</v>
          </cell>
          <cell r="AO186">
            <v>959626.06200000003</v>
          </cell>
          <cell r="AP186"/>
          <cell r="AQ186">
            <v>1740280.75</v>
          </cell>
          <cell r="AR186"/>
          <cell r="AS186"/>
          <cell r="AT186">
            <v>1730001.62</v>
          </cell>
          <cell r="AU186"/>
          <cell r="AV186"/>
          <cell r="AW186">
            <v>925153.93700000003</v>
          </cell>
          <cell r="AZ186">
            <v>929649.375</v>
          </cell>
          <cell r="BA186">
            <v>940215.125</v>
          </cell>
          <cell r="BB186"/>
          <cell r="BC186">
            <v>1717040.12</v>
          </cell>
          <cell r="BD186">
            <v>932409.375</v>
          </cell>
          <cell r="BE186"/>
          <cell r="BF186">
            <v>1665201</v>
          </cell>
          <cell r="BG186"/>
          <cell r="BH186"/>
          <cell r="BI186">
            <v>1697251.25</v>
          </cell>
          <cell r="BJ186"/>
          <cell r="BK186"/>
          <cell r="BL186">
            <v>913140.25</v>
          </cell>
          <cell r="BM186"/>
          <cell r="BN186"/>
          <cell r="BO186">
            <v>918898.625</v>
          </cell>
          <cell r="BP186"/>
          <cell r="BQ186"/>
          <cell r="BR186">
            <v>941392.56200000003</v>
          </cell>
          <cell r="BS186"/>
          <cell r="BT186"/>
          <cell r="BU186">
            <v>1379930.87</v>
          </cell>
          <cell r="BV186">
            <v>942400</v>
          </cell>
          <cell r="BW186"/>
          <cell r="BX186">
            <v>1718205.12</v>
          </cell>
          <cell r="BY186"/>
          <cell r="BZ186"/>
          <cell r="CA186"/>
          <cell r="CB186">
            <v>951077.31200000003</v>
          </cell>
          <cell r="CC186"/>
          <cell r="CD186">
            <v>1725900.12</v>
          </cell>
          <cell r="CE186">
            <v>921436.625</v>
          </cell>
          <cell r="CG186">
            <v>1702650.62</v>
          </cell>
          <cell r="CH186">
            <v>913242.06200000003</v>
          </cell>
          <cell r="CJ186">
            <v>1651845.1200000001</v>
          </cell>
          <cell r="CM186">
            <v>1683363</v>
          </cell>
          <cell r="CN186">
            <v>937516.56200000003</v>
          </cell>
          <cell r="CP186"/>
          <cell r="CQ186">
            <v>938507.93700000003</v>
          </cell>
          <cell r="CS186"/>
          <cell r="CV186">
            <v>1684736.87</v>
          </cell>
          <cell r="CY186">
            <v>1204933.1200000001</v>
          </cell>
          <cell r="DB186"/>
          <cell r="DE186"/>
          <cell r="DH186"/>
          <cell r="DK186"/>
        </row>
        <row r="187">
          <cell r="D187">
            <v>272818.625</v>
          </cell>
          <cell r="E187"/>
          <cell r="F187"/>
          <cell r="G187">
            <v>1800186.62</v>
          </cell>
          <cell r="H187"/>
          <cell r="I187"/>
          <cell r="J187">
            <v>2131294.5</v>
          </cell>
          <cell r="K187"/>
          <cell r="L187"/>
          <cell r="M187">
            <v>1983123</v>
          </cell>
          <cell r="N187"/>
          <cell r="O187"/>
          <cell r="P187">
            <v>2093395.5</v>
          </cell>
          <cell r="Q187"/>
          <cell r="R187"/>
          <cell r="S187">
            <v>1926962.12</v>
          </cell>
          <cell r="T187"/>
          <cell r="U187"/>
          <cell r="V187">
            <v>2024782.62</v>
          </cell>
          <cell r="W187">
            <v>892790.875</v>
          </cell>
          <cell r="X187"/>
          <cell r="Y187">
            <v>1244627.3700000001</v>
          </cell>
          <cell r="Z187"/>
          <cell r="AA187"/>
          <cell r="AB187">
            <v>1302699.1200000001</v>
          </cell>
          <cell r="AC187"/>
          <cell r="AD187"/>
          <cell r="AE187">
            <v>1313825.75</v>
          </cell>
          <cell r="AF187">
            <v>937623.875</v>
          </cell>
          <cell r="AG187"/>
          <cell r="AH187">
            <v>1321411.75</v>
          </cell>
          <cell r="AI187">
            <v>945396.5</v>
          </cell>
          <cell r="AJ187"/>
          <cell r="AK187">
            <v>1338244.25</v>
          </cell>
          <cell r="AL187">
            <v>917878.06200000003</v>
          </cell>
          <cell r="AM187"/>
          <cell r="AN187">
            <v>1346478.62</v>
          </cell>
          <cell r="AO187">
            <v>925737.625</v>
          </cell>
          <cell r="AP187"/>
          <cell r="AQ187">
            <v>1363947.62</v>
          </cell>
          <cell r="AR187"/>
          <cell r="AS187"/>
          <cell r="AT187">
            <v>1335293.3700000001</v>
          </cell>
          <cell r="AU187"/>
          <cell r="AV187"/>
          <cell r="AW187">
            <v>2023720.5</v>
          </cell>
          <cell r="AZ187">
            <v>2056103.62</v>
          </cell>
          <cell r="BA187">
            <v>965445.93700000003</v>
          </cell>
          <cell r="BB187"/>
          <cell r="BC187">
            <v>1364673.62</v>
          </cell>
          <cell r="BD187">
            <v>971027.56200000003</v>
          </cell>
          <cell r="BE187"/>
          <cell r="BF187">
            <v>1412361</v>
          </cell>
          <cell r="BG187"/>
          <cell r="BH187"/>
          <cell r="BI187">
            <v>1416312.62</v>
          </cell>
          <cell r="BJ187"/>
          <cell r="BK187"/>
          <cell r="BL187">
            <v>2084658</v>
          </cell>
          <cell r="BM187"/>
          <cell r="BN187"/>
          <cell r="BO187">
            <v>2123143.75</v>
          </cell>
          <cell r="BP187"/>
          <cell r="BQ187"/>
          <cell r="BR187">
            <v>2139140</v>
          </cell>
          <cell r="BS187"/>
          <cell r="BT187"/>
          <cell r="BU187">
            <v>1725950.5</v>
          </cell>
          <cell r="BV187">
            <v>960484.25</v>
          </cell>
          <cell r="BW187"/>
          <cell r="BX187">
            <v>1353850.25</v>
          </cell>
          <cell r="BY187"/>
          <cell r="BZ187"/>
          <cell r="CA187"/>
          <cell r="CB187">
            <v>952559.56200000003</v>
          </cell>
          <cell r="CC187"/>
          <cell r="CD187">
            <v>1354481.25</v>
          </cell>
          <cell r="CE187">
            <v>1013265.87</v>
          </cell>
          <cell r="CG187">
            <v>1382259.87</v>
          </cell>
          <cell r="CH187">
            <v>1019995</v>
          </cell>
          <cell r="CJ187">
            <v>1431289.25</v>
          </cell>
          <cell r="CM187">
            <v>1435729.87</v>
          </cell>
          <cell r="CN187">
            <v>974596.125</v>
          </cell>
          <cell r="CP187"/>
          <cell r="CQ187">
            <v>965244.625</v>
          </cell>
          <cell r="CS187"/>
          <cell r="CV187">
            <v>1423355.5</v>
          </cell>
          <cell r="CY187">
            <v>2176963.75</v>
          </cell>
          <cell r="DB187"/>
          <cell r="DE187"/>
          <cell r="DH187"/>
          <cell r="DK187"/>
        </row>
        <row r="188">
          <cell r="D188">
            <v>58709.152300000002</v>
          </cell>
          <cell r="E188"/>
          <cell r="F188"/>
          <cell r="G188">
            <v>64305.101499999997</v>
          </cell>
          <cell r="H188"/>
          <cell r="I188"/>
          <cell r="J188">
            <v>71886.632800000007</v>
          </cell>
          <cell r="K188"/>
          <cell r="L188"/>
          <cell r="M188">
            <v>102589.39</v>
          </cell>
          <cell r="N188"/>
          <cell r="O188"/>
          <cell r="P188">
            <v>100504.20299999999</v>
          </cell>
          <cell r="Q188"/>
          <cell r="R188"/>
          <cell r="S188">
            <v>93458.382800000007</v>
          </cell>
          <cell r="T188"/>
          <cell r="U188"/>
          <cell r="V188">
            <v>93237.843699999998</v>
          </cell>
          <cell r="W188">
            <v>71488.5625</v>
          </cell>
          <cell r="X188"/>
          <cell r="Y188">
            <v>72705.070300000007</v>
          </cell>
          <cell r="Z188"/>
          <cell r="AA188"/>
          <cell r="AB188">
            <v>72620.3125</v>
          </cell>
          <cell r="AC188"/>
          <cell r="AD188"/>
          <cell r="AE188">
            <v>72717.5625</v>
          </cell>
          <cell r="AF188">
            <v>71477.710900000005</v>
          </cell>
          <cell r="AG188"/>
          <cell r="AH188">
            <v>72480.031199999998</v>
          </cell>
          <cell r="AI188">
            <v>71464.546799999996</v>
          </cell>
          <cell r="AJ188"/>
          <cell r="AK188">
            <v>72540.226500000004</v>
          </cell>
          <cell r="AL188">
            <v>71551.882800000007</v>
          </cell>
          <cell r="AM188"/>
          <cell r="AN188">
            <v>73353.023400000005</v>
          </cell>
          <cell r="AO188">
            <v>71498.234299999996</v>
          </cell>
          <cell r="AP188"/>
          <cell r="AQ188">
            <v>73686.617100000003</v>
          </cell>
          <cell r="AR188"/>
          <cell r="AS188"/>
          <cell r="AT188">
            <v>72568.3125</v>
          </cell>
          <cell r="AU188"/>
          <cell r="AV188"/>
          <cell r="AW188">
            <v>98592.929600000003</v>
          </cell>
          <cell r="AZ188">
            <v>100154.234</v>
          </cell>
          <cell r="BA188">
            <v>71376.593699999998</v>
          </cell>
          <cell r="BB188"/>
          <cell r="BC188">
            <v>72354.789000000004</v>
          </cell>
          <cell r="BD188">
            <v>71329.945300000007</v>
          </cell>
          <cell r="BE188"/>
          <cell r="BF188">
            <v>73372.421799999996</v>
          </cell>
          <cell r="BG188"/>
          <cell r="BH188"/>
          <cell r="BI188">
            <v>71968.304600000003</v>
          </cell>
          <cell r="BJ188"/>
          <cell r="BK188"/>
          <cell r="BL188">
            <v>95801.148400000005</v>
          </cell>
          <cell r="BM188"/>
          <cell r="BN188"/>
          <cell r="BO188">
            <v>91444.343699999998</v>
          </cell>
          <cell r="BP188"/>
          <cell r="BQ188"/>
          <cell r="BR188">
            <v>89620.515599999999</v>
          </cell>
          <cell r="BS188"/>
          <cell r="BT188"/>
          <cell r="BU188">
            <v>73592.093699999998</v>
          </cell>
          <cell r="BV188">
            <v>71422.671799999996</v>
          </cell>
          <cell r="BW188"/>
          <cell r="BX188">
            <v>72572.078099999999</v>
          </cell>
          <cell r="BY188"/>
          <cell r="BZ188"/>
          <cell r="CA188"/>
          <cell r="CB188">
            <v>71439.070300000007</v>
          </cell>
          <cell r="CC188"/>
          <cell r="CD188">
            <v>72289.320300000007</v>
          </cell>
          <cell r="CE188">
            <v>70934.460900000005</v>
          </cell>
          <cell r="CG188">
            <v>72454.257800000007</v>
          </cell>
          <cell r="CH188">
            <v>70898.007800000007</v>
          </cell>
          <cell r="CJ188">
            <v>73109.304600000003</v>
          </cell>
          <cell r="CM188">
            <v>71938.343699999998</v>
          </cell>
          <cell r="CN188">
            <v>71303.539000000004</v>
          </cell>
          <cell r="CP188"/>
          <cell r="CQ188">
            <v>71311.078099999999</v>
          </cell>
          <cell r="CS188"/>
          <cell r="CV188">
            <v>71934.531199999998</v>
          </cell>
          <cell r="CY188">
            <v>72067.304600000003</v>
          </cell>
          <cell r="DB188"/>
          <cell r="DE188"/>
          <cell r="DH188"/>
          <cell r="DK188"/>
        </row>
        <row r="189">
          <cell r="D189" t="str">
            <v>----------------------</v>
          </cell>
          <cell r="E189"/>
          <cell r="F189"/>
          <cell r="G189" t="str">
            <v>----------------------</v>
          </cell>
          <cell r="H189"/>
          <cell r="I189"/>
          <cell r="J189" t="str">
            <v>----------------------</v>
          </cell>
          <cell r="K189"/>
          <cell r="L189"/>
          <cell r="M189" t="str">
            <v>----------------------</v>
          </cell>
          <cell r="N189"/>
          <cell r="O189"/>
          <cell r="P189" t="str">
            <v>----------------------</v>
          </cell>
          <cell r="Q189"/>
          <cell r="R189"/>
          <cell r="S189" t="str">
            <v>----------------------</v>
          </cell>
          <cell r="T189"/>
          <cell r="U189"/>
          <cell r="V189" t="str">
            <v>----------------------</v>
          </cell>
          <cell r="W189" t="str">
            <v>----------------------</v>
          </cell>
          <cell r="X189"/>
          <cell r="Y189" t="str">
            <v>----------------------</v>
          </cell>
          <cell r="Z189"/>
          <cell r="AA189"/>
          <cell r="AB189" t="str">
            <v>----------------------</v>
          </cell>
          <cell r="AC189"/>
          <cell r="AD189"/>
          <cell r="AE189" t="str">
            <v>----------------------</v>
          </cell>
          <cell r="AF189" t="str">
            <v>----------------------</v>
          </cell>
          <cell r="AG189"/>
          <cell r="AH189" t="str">
            <v>----------------------</v>
          </cell>
          <cell r="AI189" t="str">
            <v>----------------------</v>
          </cell>
          <cell r="AJ189"/>
          <cell r="AK189" t="str">
            <v>----------------------</v>
          </cell>
          <cell r="AL189" t="str">
            <v>----------------------</v>
          </cell>
          <cell r="AM189"/>
          <cell r="AN189" t="str">
            <v>----------------------</v>
          </cell>
          <cell r="AO189" t="str">
            <v>----------------------</v>
          </cell>
          <cell r="AP189"/>
          <cell r="AQ189" t="str">
            <v>----------------------</v>
          </cell>
          <cell r="AR189"/>
          <cell r="AS189"/>
          <cell r="AT189" t="str">
            <v>----------------------</v>
          </cell>
          <cell r="AU189"/>
          <cell r="AV189"/>
          <cell r="AW189" t="str">
            <v>----------------------</v>
          </cell>
          <cell r="AZ189" t="str">
            <v>----------------------</v>
          </cell>
          <cell r="BA189" t="str">
            <v>----------------------</v>
          </cell>
          <cell r="BB189"/>
          <cell r="BC189" t="str">
            <v>----------------------</v>
          </cell>
          <cell r="BD189" t="str">
            <v>----------------------</v>
          </cell>
          <cell r="BE189"/>
          <cell r="BF189" t="str">
            <v>----------------------</v>
          </cell>
          <cell r="BG189"/>
          <cell r="BH189"/>
          <cell r="BI189" t="str">
            <v>----------------------</v>
          </cell>
          <cell r="BJ189"/>
          <cell r="BK189"/>
          <cell r="BL189" t="str">
            <v>----------------------</v>
          </cell>
          <cell r="BM189"/>
          <cell r="BN189"/>
          <cell r="BO189" t="str">
            <v>----------------------</v>
          </cell>
          <cell r="BP189"/>
          <cell r="BQ189"/>
          <cell r="BR189" t="str">
            <v>----------------------</v>
          </cell>
          <cell r="BS189"/>
          <cell r="BT189"/>
          <cell r="BU189" t="str">
            <v>----------------------</v>
          </cell>
          <cell r="BV189" t="str">
            <v>----------------------</v>
          </cell>
          <cell r="BW189"/>
          <cell r="BX189" t="str">
            <v>----------------------</v>
          </cell>
          <cell r="BY189"/>
          <cell r="BZ189"/>
          <cell r="CA189"/>
          <cell r="CB189" t="str">
            <v>----------------------</v>
          </cell>
          <cell r="CC189"/>
          <cell r="CD189" t="str">
            <v>----------------------</v>
          </cell>
          <cell r="CE189" t="str">
            <v>----------------------</v>
          </cell>
          <cell r="CG189" t="str">
            <v>----------------------</v>
          </cell>
          <cell r="CH189" t="str">
            <v>----------------------</v>
          </cell>
          <cell r="CJ189" t="str">
            <v>----------------------</v>
          </cell>
          <cell r="CM189" t="str">
            <v>----------------------</v>
          </cell>
          <cell r="CN189" t="str">
            <v>----------------------</v>
          </cell>
          <cell r="CP189"/>
          <cell r="CQ189" t="str">
            <v>----------------------</v>
          </cell>
          <cell r="CS189"/>
          <cell r="CV189" t="str">
            <v>----------------------</v>
          </cell>
          <cell r="CY189" t="str">
            <v>----------------------</v>
          </cell>
          <cell r="DB189"/>
          <cell r="DE189"/>
          <cell r="DH189"/>
          <cell r="DK189"/>
        </row>
        <row r="190">
          <cell r="D190" t="str">
            <v>----------------------</v>
          </cell>
          <cell r="E190"/>
          <cell r="F190"/>
          <cell r="G190" t="str">
            <v>----------------------</v>
          </cell>
          <cell r="H190"/>
          <cell r="I190"/>
          <cell r="J190" t="str">
            <v>----------------------</v>
          </cell>
          <cell r="K190"/>
          <cell r="L190"/>
          <cell r="M190" t="str">
            <v>----------------------</v>
          </cell>
          <cell r="N190"/>
          <cell r="O190"/>
          <cell r="P190" t="str">
            <v>----------------------</v>
          </cell>
          <cell r="Q190"/>
          <cell r="R190"/>
          <cell r="S190" t="str">
            <v>----------------------</v>
          </cell>
          <cell r="T190"/>
          <cell r="U190"/>
          <cell r="V190" t="str">
            <v>----------------------</v>
          </cell>
          <cell r="W190" t="str">
            <v>----------------------</v>
          </cell>
          <cell r="X190"/>
          <cell r="Y190" t="str">
            <v>----------------------</v>
          </cell>
          <cell r="Z190"/>
          <cell r="AA190"/>
          <cell r="AB190" t="str">
            <v>----------------------</v>
          </cell>
          <cell r="AC190"/>
          <cell r="AD190"/>
          <cell r="AE190" t="str">
            <v>----------------------</v>
          </cell>
          <cell r="AF190" t="str">
            <v>----------------------</v>
          </cell>
          <cell r="AG190"/>
          <cell r="AH190" t="str">
            <v>----------------------</v>
          </cell>
          <cell r="AI190" t="str">
            <v>----------------------</v>
          </cell>
          <cell r="AJ190"/>
          <cell r="AK190" t="str">
            <v>----------------------</v>
          </cell>
          <cell r="AL190" t="str">
            <v>----------------------</v>
          </cell>
          <cell r="AM190"/>
          <cell r="AN190" t="str">
            <v>----------------------</v>
          </cell>
          <cell r="AO190" t="str">
            <v>----------------------</v>
          </cell>
          <cell r="AP190"/>
          <cell r="AQ190" t="str">
            <v>----------------------</v>
          </cell>
          <cell r="AR190"/>
          <cell r="AS190"/>
          <cell r="AT190" t="str">
            <v>----------------------</v>
          </cell>
          <cell r="AU190"/>
          <cell r="AV190"/>
          <cell r="AW190" t="str">
            <v>----------------------</v>
          </cell>
          <cell r="AZ190" t="str">
            <v>----------------------</v>
          </cell>
          <cell r="BA190" t="str">
            <v>----------------------</v>
          </cell>
          <cell r="BB190"/>
          <cell r="BC190" t="str">
            <v>----------------------</v>
          </cell>
          <cell r="BD190" t="str">
            <v>----------------------</v>
          </cell>
          <cell r="BE190"/>
          <cell r="BF190" t="str">
            <v>----------------------</v>
          </cell>
          <cell r="BG190"/>
          <cell r="BH190"/>
          <cell r="BI190" t="str">
            <v>----------------------</v>
          </cell>
          <cell r="BJ190"/>
          <cell r="BK190"/>
          <cell r="BL190" t="str">
            <v>----------------------</v>
          </cell>
          <cell r="BM190"/>
          <cell r="BN190"/>
          <cell r="BO190" t="str">
            <v>----------------------</v>
          </cell>
          <cell r="BP190"/>
          <cell r="BQ190"/>
          <cell r="BR190" t="str">
            <v>----------------------</v>
          </cell>
          <cell r="BS190"/>
          <cell r="BT190"/>
          <cell r="BU190" t="str">
            <v>----------------------</v>
          </cell>
          <cell r="BV190" t="str">
            <v>----------------------</v>
          </cell>
          <cell r="BW190"/>
          <cell r="BX190" t="str">
            <v>----------------------</v>
          </cell>
          <cell r="BY190"/>
          <cell r="BZ190"/>
          <cell r="CA190"/>
          <cell r="CB190" t="str">
            <v>----------------------</v>
          </cell>
          <cell r="CC190"/>
          <cell r="CD190" t="str">
            <v>----------------------</v>
          </cell>
          <cell r="CE190" t="str">
            <v>----------------------</v>
          </cell>
          <cell r="CG190" t="str">
            <v>----------------------</v>
          </cell>
          <cell r="CH190" t="str">
            <v>----------------------</v>
          </cell>
          <cell r="CJ190" t="str">
            <v>----------------------</v>
          </cell>
          <cell r="CM190" t="str">
            <v>----------------------</v>
          </cell>
          <cell r="CN190" t="str">
            <v>----------------------</v>
          </cell>
          <cell r="CP190"/>
          <cell r="CQ190" t="str">
            <v>----------------------</v>
          </cell>
          <cell r="CS190"/>
          <cell r="CV190" t="str">
            <v>----------------------</v>
          </cell>
          <cell r="CY190" t="str">
            <v>----------------------</v>
          </cell>
          <cell r="DB190"/>
          <cell r="DE190"/>
          <cell r="DH190"/>
          <cell r="DK190"/>
        </row>
        <row r="191">
          <cell r="D191"/>
          <cell r="E191"/>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G191"/>
          <cell r="CJ191"/>
          <cell r="CM191"/>
          <cell r="CP191"/>
          <cell r="CS191"/>
          <cell r="CV191"/>
          <cell r="CY191"/>
          <cell r="DB191"/>
          <cell r="DE191"/>
          <cell r="DH191"/>
          <cell r="DK191"/>
        </row>
        <row r="192">
          <cell r="D192">
            <v>4527636.5</v>
          </cell>
          <cell r="E192"/>
          <cell r="F192"/>
          <cell r="G192">
            <v>6677116.5</v>
          </cell>
          <cell r="H192"/>
          <cell r="I192"/>
          <cell r="J192">
            <v>6658353</v>
          </cell>
          <cell r="K192"/>
          <cell r="L192"/>
          <cell r="M192">
            <v>6695194</v>
          </cell>
          <cell r="N192"/>
          <cell r="O192"/>
          <cell r="P192">
            <v>6670127</v>
          </cell>
          <cell r="Q192"/>
          <cell r="R192"/>
          <cell r="S192">
            <v>6712952.5</v>
          </cell>
          <cell r="T192"/>
          <cell r="U192"/>
          <cell r="V192">
            <v>6691413</v>
          </cell>
          <cell r="W192">
            <v>5415444.5</v>
          </cell>
          <cell r="X192"/>
          <cell r="Y192">
            <v>6682103</v>
          </cell>
          <cell r="Z192"/>
          <cell r="AA192"/>
          <cell r="AB192">
            <v>6657032</v>
          </cell>
          <cell r="AC192"/>
          <cell r="AD192"/>
          <cell r="AE192">
            <v>6661070.5</v>
          </cell>
          <cell r="AF192">
            <v>5413777.5</v>
          </cell>
          <cell r="AG192"/>
          <cell r="AH192">
            <v>6661177</v>
          </cell>
          <cell r="AI192">
            <v>5410845</v>
          </cell>
          <cell r="AJ192"/>
          <cell r="AK192">
            <v>6656561</v>
          </cell>
          <cell r="AL192">
            <v>5441704.5</v>
          </cell>
          <cell r="AM192"/>
          <cell r="AN192">
            <v>6629755</v>
          </cell>
          <cell r="AO192">
            <v>5438810.5</v>
          </cell>
          <cell r="AP192"/>
          <cell r="AQ192">
            <v>6625168.5</v>
          </cell>
          <cell r="AR192"/>
          <cell r="AS192"/>
          <cell r="AT192">
            <v>6656906</v>
          </cell>
          <cell r="AU192"/>
          <cell r="AV192"/>
          <cell r="AW192">
            <v>6698622.5</v>
          </cell>
          <cell r="AZ192">
            <v>6668606.5</v>
          </cell>
          <cell r="BA192">
            <v>5407574.5</v>
          </cell>
          <cell r="BB192"/>
          <cell r="BC192">
            <v>6654806</v>
          </cell>
          <cell r="BD192">
            <v>5393061</v>
          </cell>
          <cell r="BE192"/>
          <cell r="BF192">
            <v>6598389.5</v>
          </cell>
          <cell r="BG192"/>
          <cell r="BH192"/>
          <cell r="BI192">
            <v>6607333</v>
          </cell>
          <cell r="BJ192"/>
          <cell r="BK192"/>
          <cell r="BL192">
            <v>6688662.5</v>
          </cell>
          <cell r="BM192"/>
          <cell r="BN192"/>
          <cell r="BO192">
            <v>6613185</v>
          </cell>
          <cell r="BP192"/>
          <cell r="BQ192"/>
          <cell r="BR192">
            <v>6622944.5</v>
          </cell>
          <cell r="BS192"/>
          <cell r="BT192"/>
          <cell r="BU192">
            <v>6659317</v>
          </cell>
          <cell r="BV192">
            <v>5408942</v>
          </cell>
          <cell r="BW192"/>
          <cell r="BX192">
            <v>6656123.5</v>
          </cell>
          <cell r="BY192"/>
          <cell r="BZ192"/>
          <cell r="CA192"/>
          <cell r="CB192">
            <v>5409862.5</v>
          </cell>
          <cell r="CC192"/>
          <cell r="CD192">
            <v>6654236</v>
          </cell>
          <cell r="CE192">
            <v>5386952</v>
          </cell>
          <cell r="CG192">
            <v>6650871</v>
          </cell>
          <cell r="CH192">
            <v>5372178</v>
          </cell>
          <cell r="CJ192">
            <v>6593000</v>
          </cell>
          <cell r="CM192">
            <v>6601940</v>
          </cell>
          <cell r="CN192">
            <v>5390482</v>
          </cell>
          <cell r="CP192"/>
          <cell r="CQ192">
            <v>5401568</v>
          </cell>
          <cell r="CS192"/>
          <cell r="CV192">
            <v>6612527</v>
          </cell>
          <cell r="CY192">
            <v>6565791.5</v>
          </cell>
          <cell r="DB192"/>
          <cell r="DE192"/>
          <cell r="DH192"/>
          <cell r="DK192"/>
        </row>
        <row r="193">
          <cell r="D193">
            <v>6040796.5</v>
          </cell>
          <cell r="E193"/>
          <cell r="F193"/>
          <cell r="G193">
            <v>8850263</v>
          </cell>
          <cell r="H193"/>
          <cell r="I193"/>
          <cell r="J193">
            <v>8895334</v>
          </cell>
          <cell r="K193"/>
          <cell r="L193"/>
          <cell r="M193">
            <v>8945321</v>
          </cell>
          <cell r="N193"/>
          <cell r="O193"/>
          <cell r="P193">
            <v>8885790</v>
          </cell>
          <cell r="Q193"/>
          <cell r="R193"/>
          <cell r="S193">
            <v>8984300</v>
          </cell>
          <cell r="T193"/>
          <cell r="U193"/>
          <cell r="V193">
            <v>8930801</v>
          </cell>
          <cell r="W193">
            <v>7060371</v>
          </cell>
          <cell r="X193"/>
          <cell r="Y193">
            <v>8961241</v>
          </cell>
          <cell r="Z193"/>
          <cell r="AA193"/>
          <cell r="AB193">
            <v>8890910</v>
          </cell>
          <cell r="AC193"/>
          <cell r="AD193"/>
          <cell r="AE193">
            <v>8898437</v>
          </cell>
          <cell r="AF193">
            <v>7060988</v>
          </cell>
          <cell r="AG193"/>
          <cell r="AH193">
            <v>8899260</v>
          </cell>
          <cell r="AI193">
            <v>7056877.5</v>
          </cell>
          <cell r="AJ193"/>
          <cell r="AK193">
            <v>8887383</v>
          </cell>
          <cell r="AL193">
            <v>7082190.5</v>
          </cell>
          <cell r="AM193"/>
          <cell r="AN193">
            <v>8849388</v>
          </cell>
          <cell r="AO193">
            <v>7078523.5</v>
          </cell>
          <cell r="AP193"/>
          <cell r="AQ193">
            <v>8838592</v>
          </cell>
          <cell r="AR193"/>
          <cell r="AS193"/>
          <cell r="AT193">
            <v>8887796</v>
          </cell>
          <cell r="AU193"/>
          <cell r="AV193"/>
          <cell r="AW193">
            <v>8932079</v>
          </cell>
          <cell r="AZ193">
            <v>8888902</v>
          </cell>
          <cell r="BA193">
            <v>7051357</v>
          </cell>
          <cell r="BB193"/>
          <cell r="BC193">
            <v>8882844</v>
          </cell>
          <cell r="BD193">
            <v>7036344</v>
          </cell>
          <cell r="BE193"/>
          <cell r="BF193">
            <v>8835122</v>
          </cell>
          <cell r="BG193"/>
          <cell r="BH193"/>
          <cell r="BI193">
            <v>8857619</v>
          </cell>
          <cell r="BJ193"/>
          <cell r="BK193"/>
          <cell r="BL193">
            <v>8908470</v>
          </cell>
          <cell r="BM193"/>
          <cell r="BN193"/>
          <cell r="BO193">
            <v>8836535</v>
          </cell>
          <cell r="BP193"/>
          <cell r="BQ193"/>
          <cell r="BR193">
            <v>8861059</v>
          </cell>
          <cell r="BS193"/>
          <cell r="BT193"/>
          <cell r="BU193">
            <v>8878715</v>
          </cell>
          <cell r="BV193">
            <v>7052896.5</v>
          </cell>
          <cell r="BW193"/>
          <cell r="BX193">
            <v>8885228</v>
          </cell>
          <cell r="BY193"/>
          <cell r="BZ193"/>
          <cell r="CA193"/>
          <cell r="CB193">
            <v>7054832.5</v>
          </cell>
          <cell r="CC193"/>
          <cell r="CD193">
            <v>8880402</v>
          </cell>
          <cell r="CE193">
            <v>7013244</v>
          </cell>
          <cell r="CG193">
            <v>8870729</v>
          </cell>
          <cell r="CH193">
            <v>6997897.5</v>
          </cell>
          <cell r="CJ193">
            <v>8820110</v>
          </cell>
          <cell r="CM193">
            <v>8842624</v>
          </cell>
          <cell r="CN193">
            <v>7032424</v>
          </cell>
          <cell r="CP193"/>
          <cell r="CQ193">
            <v>7044827.5</v>
          </cell>
          <cell r="CS193"/>
          <cell r="CV193">
            <v>8871125</v>
          </cell>
          <cell r="CY193">
            <v>8754553</v>
          </cell>
          <cell r="DB193"/>
          <cell r="DE193"/>
          <cell r="DH193"/>
          <cell r="DK193"/>
        </row>
        <row r="194">
          <cell r="D194">
            <v>499025.65600000002</v>
          </cell>
          <cell r="E194"/>
          <cell r="F194"/>
          <cell r="G194">
            <v>658064.43700000003</v>
          </cell>
          <cell r="H194"/>
          <cell r="I194"/>
          <cell r="J194">
            <v>656744.125</v>
          </cell>
          <cell r="K194"/>
          <cell r="L194"/>
          <cell r="M194">
            <v>658211</v>
          </cell>
          <cell r="N194"/>
          <cell r="O194"/>
          <cell r="P194">
            <v>655606.375</v>
          </cell>
          <cell r="Q194"/>
          <cell r="R194"/>
          <cell r="S194">
            <v>660138.375</v>
          </cell>
          <cell r="T194"/>
          <cell r="U194"/>
          <cell r="V194">
            <v>657836.625</v>
          </cell>
          <cell r="W194">
            <v>573585.5</v>
          </cell>
          <cell r="X194"/>
          <cell r="Y194">
            <v>660085.5</v>
          </cell>
          <cell r="Z194"/>
          <cell r="AA194"/>
          <cell r="AB194">
            <v>657614.43700000003</v>
          </cell>
          <cell r="AC194"/>
          <cell r="AD194"/>
          <cell r="AE194">
            <v>658256.125</v>
          </cell>
          <cell r="AF194">
            <v>573841.25</v>
          </cell>
          <cell r="AG194"/>
          <cell r="AH194">
            <v>658265.18700000003</v>
          </cell>
          <cell r="AI194">
            <v>573640.875</v>
          </cell>
          <cell r="AJ194"/>
          <cell r="AK194">
            <v>657904</v>
          </cell>
          <cell r="AL194">
            <v>574560</v>
          </cell>
          <cell r="AM194"/>
          <cell r="AN194">
            <v>655538.625</v>
          </cell>
          <cell r="AO194">
            <v>574378.68700000003</v>
          </cell>
          <cell r="AP194"/>
          <cell r="AQ194">
            <v>655191.375</v>
          </cell>
          <cell r="AR194"/>
          <cell r="AS194"/>
          <cell r="AT194">
            <v>657931.75</v>
          </cell>
          <cell r="AU194"/>
          <cell r="AV194"/>
          <cell r="AW194">
            <v>659717</v>
          </cell>
          <cell r="AZ194">
            <v>657077.875</v>
          </cell>
          <cell r="BA194">
            <v>573312.375</v>
          </cell>
          <cell r="BB194"/>
          <cell r="BC194">
            <v>657580.68700000003</v>
          </cell>
          <cell r="BD194">
            <v>572609.625</v>
          </cell>
          <cell r="BE194"/>
          <cell r="BF194">
            <v>655112.875</v>
          </cell>
          <cell r="BG194"/>
          <cell r="BH194"/>
          <cell r="BI194">
            <v>657991.875</v>
          </cell>
          <cell r="BJ194"/>
          <cell r="BK194"/>
          <cell r="BL194">
            <v>658453.25</v>
          </cell>
          <cell r="BM194"/>
          <cell r="BN194"/>
          <cell r="BO194">
            <v>654697.5</v>
          </cell>
          <cell r="BP194"/>
          <cell r="BQ194"/>
          <cell r="BR194">
            <v>657762.375</v>
          </cell>
          <cell r="BS194"/>
          <cell r="BT194"/>
          <cell r="BU194">
            <v>656908.125</v>
          </cell>
          <cell r="BV194">
            <v>573403.56200000003</v>
          </cell>
          <cell r="BW194"/>
          <cell r="BX194">
            <v>657618.625</v>
          </cell>
          <cell r="BY194"/>
          <cell r="BZ194"/>
          <cell r="CA194"/>
          <cell r="CB194">
            <v>573454.75</v>
          </cell>
          <cell r="CC194"/>
          <cell r="CD194">
            <v>657549</v>
          </cell>
          <cell r="CE194">
            <v>570624.375</v>
          </cell>
          <cell r="CG194">
            <v>657195.625</v>
          </cell>
          <cell r="CH194">
            <v>569886.875</v>
          </cell>
          <cell r="CJ194">
            <v>654595.5</v>
          </cell>
          <cell r="CM194">
            <v>657514.5</v>
          </cell>
          <cell r="CN194">
            <v>572285.875</v>
          </cell>
          <cell r="CP194"/>
          <cell r="CQ194">
            <v>572754.625</v>
          </cell>
          <cell r="CS194"/>
          <cell r="CV194">
            <v>658061.75</v>
          </cell>
          <cell r="CY194">
            <v>652762.56200000003</v>
          </cell>
          <cell r="DB194"/>
          <cell r="DE194"/>
          <cell r="DH194"/>
          <cell r="DK194"/>
        </row>
        <row r="195">
          <cell r="D195">
            <v>9.0729539999999993</v>
          </cell>
          <cell r="E195"/>
          <cell r="F195"/>
          <cell r="G195">
            <v>10.146599999999999</v>
          </cell>
          <cell r="H195"/>
          <cell r="I195"/>
          <cell r="J195">
            <v>10.138427999999999</v>
          </cell>
          <cell r="K195"/>
          <cell r="L195"/>
          <cell r="M195">
            <v>10.171806</v>
          </cell>
          <cell r="N195"/>
          <cell r="O195"/>
          <cell r="P195">
            <v>10.173982000000001</v>
          </cell>
          <cell r="Q195"/>
          <cell r="R195"/>
          <cell r="S195">
            <v>10.169009000000001</v>
          </cell>
          <cell r="T195"/>
          <cell r="U195"/>
          <cell r="V195">
            <v>10.171847</v>
          </cell>
          <cell r="W195">
            <v>9.4413900000000002</v>
          </cell>
          <cell r="X195"/>
          <cell r="Y195">
            <v>10.123087</v>
          </cell>
          <cell r="Z195"/>
          <cell r="AA195"/>
          <cell r="AB195">
            <v>10.123003000000001</v>
          </cell>
          <cell r="AC195"/>
          <cell r="AD195"/>
          <cell r="AE195">
            <v>10.119268999999999</v>
          </cell>
          <cell r="AF195">
            <v>9.4342780000000008</v>
          </cell>
          <cell r="AG195"/>
          <cell r="AH195">
            <v>10.119292</v>
          </cell>
          <cell r="AI195">
            <v>9.432461</v>
          </cell>
          <cell r="AJ195"/>
          <cell r="AK195">
            <v>10.117831000000001</v>
          </cell>
          <cell r="AL195">
            <v>9.4710819999999991</v>
          </cell>
          <cell r="AM195"/>
          <cell r="AN195">
            <v>10.113448</v>
          </cell>
          <cell r="AO195">
            <v>9.4690329999999996</v>
          </cell>
          <cell r="AP195"/>
          <cell r="AQ195">
            <v>10.111807000000001</v>
          </cell>
          <cell r="AR195"/>
          <cell r="AS195"/>
          <cell r="AT195">
            <v>10.117927999999999</v>
          </cell>
          <cell r="AU195"/>
          <cell r="AV195"/>
          <cell r="AW195">
            <v>10.153782</v>
          </cell>
          <cell r="AZ195">
            <v>10.148883</v>
          </cell>
          <cell r="BA195">
            <v>9.4321610000000007</v>
          </cell>
          <cell r="BB195"/>
          <cell r="BC195">
            <v>10.120137</v>
          </cell>
          <cell r="BD195">
            <v>9.4183909999999997</v>
          </cell>
          <cell r="BE195"/>
          <cell r="BF195">
            <v>10.072141999999999</v>
          </cell>
          <cell r="BG195"/>
          <cell r="BH195"/>
          <cell r="BI195">
            <v>10.041664000000001</v>
          </cell>
          <cell r="BJ195"/>
          <cell r="BK195"/>
          <cell r="BL195">
            <v>10.158143000000001</v>
          </cell>
          <cell r="BM195"/>
          <cell r="BN195"/>
          <cell r="BO195">
            <v>10.101131000000001</v>
          </cell>
          <cell r="BP195"/>
          <cell r="BQ195"/>
          <cell r="BR195">
            <v>10.068902</v>
          </cell>
          <cell r="BS195"/>
          <cell r="BT195"/>
          <cell r="BU195">
            <v>10.137365000000001</v>
          </cell>
          <cell r="BV195">
            <v>9.4330459999999992</v>
          </cell>
          <cell r="BW195"/>
          <cell r="BX195">
            <v>10.121556</v>
          </cell>
          <cell r="BY195"/>
          <cell r="BZ195"/>
          <cell r="CA195"/>
          <cell r="CB195">
            <v>9.4338099999999994</v>
          </cell>
          <cell r="CC195"/>
          <cell r="CD195">
            <v>10.119757</v>
          </cell>
          <cell r="CE195">
            <v>9.4404520000000005</v>
          </cell>
          <cell r="CG195">
            <v>10.120079</v>
          </cell>
          <cell r="CH195">
            <v>9.4267450000000004</v>
          </cell>
          <cell r="CJ195">
            <v>10.071869</v>
          </cell>
          <cell r="CM195">
            <v>10.040753</v>
          </cell>
          <cell r="CN195">
            <v>9.4192129999999992</v>
          </cell>
          <cell r="CP195"/>
          <cell r="CQ195">
            <v>9.4308589999999999</v>
          </cell>
          <cell r="CS195"/>
          <cell r="CV195">
            <v>10.048491</v>
          </cell>
          <cell r="CY195">
            <v>10.058468</v>
          </cell>
          <cell r="DB195"/>
          <cell r="DE195"/>
          <cell r="DH195"/>
          <cell r="DK195"/>
        </row>
        <row r="196">
          <cell r="D196">
            <v>12.105183</v>
          </cell>
          <cell r="E196"/>
          <cell r="F196"/>
          <cell r="G196">
            <v>13.448931</v>
          </cell>
          <cell r="H196"/>
          <cell r="I196"/>
          <cell r="J196">
            <v>13.544597</v>
          </cell>
          <cell r="K196"/>
          <cell r="L196"/>
          <cell r="M196">
            <v>13.590355000000001</v>
          </cell>
          <cell r="N196"/>
          <cell r="O196"/>
          <cell r="P196">
            <v>13.553544</v>
          </cell>
          <cell r="Q196"/>
          <cell r="R196"/>
          <cell r="S196">
            <v>13.609723000000001</v>
          </cell>
          <cell r="T196"/>
          <cell r="U196"/>
          <cell r="V196">
            <v>13.576017</v>
          </cell>
          <cell r="W196">
            <v>12.309187</v>
          </cell>
          <cell r="X196"/>
          <cell r="Y196">
            <v>13.57588</v>
          </cell>
          <cell r="Z196"/>
          <cell r="AA196"/>
          <cell r="AB196">
            <v>13.519944000000001</v>
          </cell>
          <cell r="AC196"/>
          <cell r="AD196"/>
          <cell r="AE196">
            <v>13.518198999999999</v>
          </cell>
          <cell r="AF196">
            <v>12.304777</v>
          </cell>
          <cell r="AG196"/>
          <cell r="AH196">
            <v>13.519263</v>
          </cell>
          <cell r="AI196">
            <v>12.301909</v>
          </cell>
          <cell r="AJ196"/>
          <cell r="AK196">
            <v>13.508632</v>
          </cell>
          <cell r="AL196">
            <v>12.326286</v>
          </cell>
          <cell r="AM196"/>
          <cell r="AN196">
            <v>13.499416</v>
          </cell>
          <cell r="AO196">
            <v>12.323793</v>
          </cell>
          <cell r="AP196"/>
          <cell r="AQ196">
            <v>13.490093</v>
          </cell>
          <cell r="AR196"/>
          <cell r="AS196"/>
          <cell r="AT196">
            <v>13.50869</v>
          </cell>
          <cell r="AU196"/>
          <cell r="AV196"/>
          <cell r="AW196">
            <v>13.539258999999999</v>
          </cell>
          <cell r="AZ196">
            <v>13.527927999999999</v>
          </cell>
          <cell r="BA196">
            <v>12.299327999999999</v>
          </cell>
          <cell r="BB196"/>
          <cell r="BC196">
            <v>13.508372</v>
          </cell>
          <cell r="BD196">
            <v>12.288205</v>
          </cell>
          <cell r="BE196"/>
          <cell r="BF196">
            <v>13.486413000000001</v>
          </cell>
          <cell r="BG196"/>
          <cell r="BH196"/>
          <cell r="BI196">
            <v>13.461594</v>
          </cell>
          <cell r="BJ196"/>
          <cell r="BK196"/>
          <cell r="BL196">
            <v>13.529389</v>
          </cell>
          <cell r="BM196"/>
          <cell r="BN196"/>
          <cell r="BO196">
            <v>13.497127000000001</v>
          </cell>
          <cell r="BP196"/>
          <cell r="BQ196"/>
          <cell r="BR196">
            <v>13.471520999999999</v>
          </cell>
          <cell r="BS196"/>
          <cell r="BT196"/>
          <cell r="BU196">
            <v>13.515916000000001</v>
          </cell>
          <cell r="BV196">
            <v>12.300058</v>
          </cell>
          <cell r="BW196"/>
          <cell r="BX196">
            <v>13.511218</v>
          </cell>
          <cell r="BY196"/>
          <cell r="BZ196"/>
          <cell r="CA196"/>
          <cell r="CB196">
            <v>12.302334999999999</v>
          </cell>
          <cell r="CC196"/>
          <cell r="CD196">
            <v>13.505309</v>
          </cell>
          <cell r="CE196">
            <v>12.290474</v>
          </cell>
          <cell r="CG196">
            <v>13.497852</v>
          </cell>
          <cell r="CH196">
            <v>12.279451</v>
          </cell>
          <cell r="CJ196">
            <v>13.474138999999999</v>
          </cell>
          <cell r="CM196">
            <v>13.448562000000001</v>
          </cell>
          <cell r="CN196">
            <v>12.288307</v>
          </cell>
          <cell r="CP196"/>
          <cell r="CQ196">
            <v>12.299905000000001</v>
          </cell>
          <cell r="CS196"/>
          <cell r="CV196">
            <v>13.480689</v>
          </cell>
          <cell r="CY196">
            <v>13.411543</v>
          </cell>
          <cell r="DB196"/>
          <cell r="DE196"/>
          <cell r="DH196"/>
          <cell r="DK196"/>
        </row>
        <row r="197">
          <cell r="D197">
            <v>44.970587999999999</v>
          </cell>
          <cell r="E197"/>
          <cell r="F197"/>
          <cell r="G197">
            <v>45.267237999999999</v>
          </cell>
          <cell r="H197"/>
          <cell r="I197"/>
          <cell r="J197">
            <v>44.911318999999999</v>
          </cell>
          <cell r="K197"/>
          <cell r="L197"/>
          <cell r="M197">
            <v>44.907459000000003</v>
          </cell>
          <cell r="N197"/>
          <cell r="O197"/>
          <cell r="P197">
            <v>45.039057999999997</v>
          </cell>
          <cell r="Q197"/>
          <cell r="R197"/>
          <cell r="S197">
            <v>44.831221999999997</v>
          </cell>
          <cell r="T197"/>
          <cell r="U197"/>
          <cell r="V197">
            <v>44.955066000000002</v>
          </cell>
          <cell r="W197">
            <v>46.021186</v>
          </cell>
          <cell r="X197"/>
          <cell r="Y197">
            <v>44.740028000000002</v>
          </cell>
          <cell r="Z197"/>
          <cell r="AA197"/>
          <cell r="AB197">
            <v>44.924751000000001</v>
          </cell>
          <cell r="AC197"/>
          <cell r="AD197"/>
          <cell r="AE197">
            <v>44.913978</v>
          </cell>
          <cell r="AF197">
            <v>46.003002000000002</v>
          </cell>
          <cell r="AG197"/>
          <cell r="AH197">
            <v>44.910544999999999</v>
          </cell>
          <cell r="AI197">
            <v>46.004863</v>
          </cell>
          <cell r="AJ197"/>
          <cell r="AK197">
            <v>44.939399000000002</v>
          </cell>
          <cell r="AL197">
            <v>46.101875</v>
          </cell>
          <cell r="AM197"/>
          <cell r="AN197">
            <v>44.950598999999997</v>
          </cell>
          <cell r="AO197">
            <v>46.101230000000001</v>
          </cell>
          <cell r="AP197"/>
          <cell r="AQ197">
            <v>44.974369000000003</v>
          </cell>
          <cell r="AR197"/>
          <cell r="AS197"/>
          <cell r="AT197">
            <v>44.939639999999997</v>
          </cell>
          <cell r="AU197"/>
          <cell r="AV197"/>
          <cell r="AW197">
            <v>44.997065999999997</v>
          </cell>
          <cell r="AZ197">
            <v>45.013027000000001</v>
          </cell>
          <cell r="BA197">
            <v>46.013052999999999</v>
          </cell>
          <cell r="BB197"/>
          <cell r="BC197">
            <v>44.950507999999999</v>
          </cell>
          <cell r="BD197">
            <v>45.987468</v>
          </cell>
          <cell r="BE197"/>
          <cell r="BF197">
            <v>44.810172999999999</v>
          </cell>
          <cell r="BG197"/>
          <cell r="BH197"/>
          <cell r="BI197">
            <v>44.756945999999999</v>
          </cell>
          <cell r="BJ197"/>
          <cell r="BK197"/>
          <cell r="BL197">
            <v>45.049232000000003</v>
          </cell>
          <cell r="BM197"/>
          <cell r="BN197"/>
          <cell r="BO197">
            <v>44.903472000000001</v>
          </cell>
          <cell r="BP197"/>
          <cell r="BQ197"/>
          <cell r="BR197">
            <v>44.845278999999998</v>
          </cell>
          <cell r="BS197"/>
          <cell r="BT197"/>
          <cell r="BU197">
            <v>45.001894999999998</v>
          </cell>
          <cell r="BV197">
            <v>46.01464</v>
          </cell>
          <cell r="BW197"/>
          <cell r="BX197">
            <v>44.947344999999999</v>
          </cell>
          <cell r="BY197"/>
          <cell r="BZ197"/>
          <cell r="CA197"/>
          <cell r="CB197">
            <v>46.009844999999999</v>
          </cell>
          <cell r="CC197"/>
          <cell r="CD197">
            <v>44.959018</v>
          </cell>
          <cell r="CE197">
            <v>46.086677000000002</v>
          </cell>
          <cell r="CG197">
            <v>44.985281999999998</v>
          </cell>
          <cell r="CH197">
            <v>46.061076999999997</v>
          </cell>
          <cell r="CJ197">
            <v>44.849781</v>
          </cell>
          <cell r="CM197">
            <v>44.796253</v>
          </cell>
          <cell r="CN197">
            <v>45.991100000000003</v>
          </cell>
          <cell r="CP197"/>
          <cell r="CQ197">
            <v>46.004542999999998</v>
          </cell>
          <cell r="CS197"/>
          <cell r="CV197">
            <v>44.723934</v>
          </cell>
          <cell r="CY197">
            <v>44.999155999999999</v>
          </cell>
          <cell r="DB197"/>
          <cell r="DE197"/>
          <cell r="DH197"/>
          <cell r="DK197"/>
        </row>
        <row r="198">
          <cell r="D198"/>
          <cell r="E198"/>
          <cell r="F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G198"/>
          <cell r="CJ198"/>
          <cell r="CM198"/>
          <cell r="CP198"/>
          <cell r="CS198"/>
          <cell r="CV198"/>
          <cell r="CY198"/>
          <cell r="DB198"/>
          <cell r="DE198"/>
          <cell r="DH198"/>
          <cell r="DK198"/>
        </row>
        <row r="199">
          <cell r="D199">
            <v>14246.746999999999</v>
          </cell>
          <cell r="E199"/>
          <cell r="F199"/>
          <cell r="G199">
            <v>34327.281199999998</v>
          </cell>
          <cell r="H199"/>
          <cell r="I199"/>
          <cell r="J199">
            <v>35691.8554</v>
          </cell>
          <cell r="K199"/>
          <cell r="L199"/>
          <cell r="M199">
            <v>35133.410100000001</v>
          </cell>
          <cell r="N199"/>
          <cell r="O199"/>
          <cell r="P199">
            <v>35133.410100000001</v>
          </cell>
          <cell r="Q199"/>
          <cell r="R199"/>
          <cell r="S199">
            <v>35133.410100000001</v>
          </cell>
          <cell r="T199"/>
          <cell r="U199"/>
          <cell r="V199">
            <v>35133.410100000001</v>
          </cell>
          <cell r="W199">
            <v>29319.576099999998</v>
          </cell>
          <cell r="X199"/>
          <cell r="Y199">
            <v>43769.304600000003</v>
          </cell>
          <cell r="Z199"/>
          <cell r="AA199"/>
          <cell r="AB199">
            <v>43577.082000000002</v>
          </cell>
          <cell r="AC199"/>
          <cell r="AD199"/>
          <cell r="AE199">
            <v>43122.281199999998</v>
          </cell>
          <cell r="AF199">
            <v>28612.826099999998</v>
          </cell>
          <cell r="AG199"/>
          <cell r="AH199">
            <v>43122.281199999998</v>
          </cell>
          <cell r="AI199">
            <v>28612.826099999998</v>
          </cell>
          <cell r="AJ199"/>
          <cell r="AK199">
            <v>43122.281199999998</v>
          </cell>
          <cell r="AL199">
            <v>28612.826099999998</v>
          </cell>
          <cell r="AM199"/>
          <cell r="AN199">
            <v>43122.281199999998</v>
          </cell>
          <cell r="AO199">
            <v>28612.826099999998</v>
          </cell>
          <cell r="AP199"/>
          <cell r="AQ199">
            <v>43122.281199999998</v>
          </cell>
          <cell r="AR199"/>
          <cell r="AS199"/>
          <cell r="AT199">
            <v>43122.281199999998</v>
          </cell>
          <cell r="AU199"/>
          <cell r="AV199"/>
          <cell r="AW199">
            <v>35097.75</v>
          </cell>
          <cell r="AZ199">
            <v>35097.75</v>
          </cell>
          <cell r="BA199">
            <v>28612.826099999998</v>
          </cell>
          <cell r="BB199"/>
          <cell r="BC199">
            <v>43122.281199999998</v>
          </cell>
          <cell r="BD199">
            <v>28612.826099999998</v>
          </cell>
          <cell r="BE199"/>
          <cell r="BF199">
            <v>43122.281199999998</v>
          </cell>
          <cell r="BG199"/>
          <cell r="BH199"/>
          <cell r="BI199">
            <v>43122.281199999998</v>
          </cell>
          <cell r="BJ199"/>
          <cell r="BK199"/>
          <cell r="BL199">
            <v>35097.75</v>
          </cell>
          <cell r="BM199"/>
          <cell r="BN199"/>
          <cell r="BO199">
            <v>35097.75</v>
          </cell>
          <cell r="BP199"/>
          <cell r="BQ199"/>
          <cell r="BR199">
            <v>35097.75</v>
          </cell>
          <cell r="BS199"/>
          <cell r="BT199"/>
          <cell r="BU199">
            <v>38541.683499999999</v>
          </cell>
          <cell r="BV199">
            <v>28612.826099999998</v>
          </cell>
          <cell r="BW199"/>
          <cell r="BX199">
            <v>43122.281199999998</v>
          </cell>
          <cell r="BY199"/>
          <cell r="BZ199"/>
          <cell r="CA199"/>
          <cell r="CB199">
            <v>28612.826099999998</v>
          </cell>
          <cell r="CC199"/>
          <cell r="CD199">
            <v>43122.281199999998</v>
          </cell>
          <cell r="CE199">
            <v>28612.826099999998</v>
          </cell>
          <cell r="CG199">
            <v>43122.281199999998</v>
          </cell>
          <cell r="CH199">
            <v>28612.826099999998</v>
          </cell>
          <cell r="CJ199">
            <v>43122.281199999998</v>
          </cell>
          <cell r="CM199">
            <v>43122.281199999998</v>
          </cell>
          <cell r="CN199">
            <v>28612.826099999998</v>
          </cell>
          <cell r="CP199"/>
          <cell r="CQ199">
            <v>28612.826099999998</v>
          </cell>
          <cell r="CS199"/>
          <cell r="CV199">
            <v>43122.281199999998</v>
          </cell>
          <cell r="CY199">
            <v>38246.320299999999</v>
          </cell>
          <cell r="DB199"/>
          <cell r="DE199"/>
          <cell r="DH199"/>
          <cell r="DK199"/>
        </row>
        <row r="200">
          <cell r="D200">
            <v>1124.91247</v>
          </cell>
          <cell r="E200"/>
          <cell r="F200"/>
          <cell r="G200">
            <v>5772.3603499999999</v>
          </cell>
          <cell r="H200"/>
          <cell r="I200"/>
          <cell r="J200">
            <v>5642.5292900000004</v>
          </cell>
          <cell r="K200"/>
          <cell r="L200"/>
          <cell r="M200">
            <v>7747.5561500000003</v>
          </cell>
          <cell r="N200"/>
          <cell r="O200"/>
          <cell r="P200">
            <v>7561.6503899999998</v>
          </cell>
          <cell r="Q200"/>
          <cell r="R200"/>
          <cell r="S200">
            <v>7747.5561500000003</v>
          </cell>
          <cell r="T200"/>
          <cell r="U200"/>
          <cell r="V200">
            <v>7561.6503899999998</v>
          </cell>
          <cell r="W200">
            <v>1957.08691</v>
          </cell>
          <cell r="X200"/>
          <cell r="Y200">
            <v>1957.08691</v>
          </cell>
          <cell r="Z200"/>
          <cell r="AA200"/>
          <cell r="AB200">
            <v>3405.1191399999998</v>
          </cell>
          <cell r="AC200"/>
          <cell r="AD200"/>
          <cell r="AE200">
            <v>3405.1191399999998</v>
          </cell>
          <cell r="AF200">
            <v>3405.1191399999998</v>
          </cell>
          <cell r="AG200"/>
          <cell r="AH200">
            <v>3405.1191399999998</v>
          </cell>
          <cell r="AI200">
            <v>3465.51757</v>
          </cell>
          <cell r="AJ200"/>
          <cell r="AK200">
            <v>3465.51757</v>
          </cell>
          <cell r="AL200">
            <v>3405.1191399999998</v>
          </cell>
          <cell r="AM200"/>
          <cell r="AN200">
            <v>3405.1191399999998</v>
          </cell>
          <cell r="AO200">
            <v>3465.51757</v>
          </cell>
          <cell r="AP200"/>
          <cell r="AQ200">
            <v>3465.51757</v>
          </cell>
          <cell r="AR200"/>
          <cell r="AS200"/>
          <cell r="AT200">
            <v>3465.51757</v>
          </cell>
          <cell r="AU200"/>
          <cell r="AV200"/>
          <cell r="AW200">
            <v>7782.2670799999996</v>
          </cell>
          <cell r="AZ200">
            <v>7782.2670799999996</v>
          </cell>
          <cell r="BA200">
            <v>3479.5551700000001</v>
          </cell>
          <cell r="BB200"/>
          <cell r="BC200">
            <v>3479.5551700000001</v>
          </cell>
          <cell r="BD200">
            <v>3479.5551700000001</v>
          </cell>
          <cell r="BE200"/>
          <cell r="BF200">
            <v>3479.5551700000001</v>
          </cell>
          <cell r="BG200"/>
          <cell r="BH200"/>
          <cell r="BI200">
            <v>3479.5551700000001</v>
          </cell>
          <cell r="BJ200"/>
          <cell r="BK200"/>
          <cell r="BL200">
            <v>7782.2670799999996</v>
          </cell>
          <cell r="BM200"/>
          <cell r="BN200"/>
          <cell r="BO200">
            <v>7782.2670799999996</v>
          </cell>
          <cell r="BP200"/>
          <cell r="BQ200"/>
          <cell r="BR200">
            <v>7782.2670799999996</v>
          </cell>
          <cell r="BS200"/>
          <cell r="BT200"/>
          <cell r="BU200">
            <v>5857.7495099999996</v>
          </cell>
          <cell r="BV200">
            <v>3419.15283</v>
          </cell>
          <cell r="BW200"/>
          <cell r="BX200">
            <v>3419.15283</v>
          </cell>
          <cell r="BY200"/>
          <cell r="BZ200"/>
          <cell r="CA200"/>
          <cell r="CB200">
            <v>3419.15283</v>
          </cell>
          <cell r="CC200"/>
          <cell r="CD200">
            <v>3479.5551700000001</v>
          </cell>
          <cell r="CE200">
            <v>3112.1630799999998</v>
          </cell>
          <cell r="CG200">
            <v>3112.1630799999998</v>
          </cell>
          <cell r="CH200">
            <v>3112.1630799999998</v>
          </cell>
          <cell r="CJ200">
            <v>3112.1630799999998</v>
          </cell>
          <cell r="CM200">
            <v>3112.1630799999998</v>
          </cell>
          <cell r="CN200">
            <v>3112.1630799999998</v>
          </cell>
          <cell r="CP200"/>
          <cell r="CQ200">
            <v>3112.1630799999998</v>
          </cell>
          <cell r="CS200"/>
          <cell r="CV200">
            <v>3112.1630799999998</v>
          </cell>
          <cell r="CY200">
            <v>6602.6708900000003</v>
          </cell>
          <cell r="DB200"/>
          <cell r="DE200"/>
          <cell r="DH200"/>
          <cell r="DK200"/>
        </row>
        <row r="201">
          <cell r="D201">
            <v>465.16876200000002</v>
          </cell>
          <cell r="E201"/>
          <cell r="F201"/>
          <cell r="G201">
            <v>671.26702799999998</v>
          </cell>
          <cell r="H201"/>
          <cell r="I201"/>
          <cell r="J201">
            <v>803.51977499999998</v>
          </cell>
          <cell r="K201"/>
          <cell r="L201"/>
          <cell r="M201">
            <v>803.51977499999998</v>
          </cell>
          <cell r="N201"/>
          <cell r="O201"/>
          <cell r="P201">
            <v>803.51977499999998</v>
          </cell>
          <cell r="Q201"/>
          <cell r="R201"/>
          <cell r="S201">
            <v>803.51977499999998</v>
          </cell>
          <cell r="T201"/>
          <cell r="U201"/>
          <cell r="V201">
            <v>803.51977499999998</v>
          </cell>
          <cell r="W201">
            <v>543.95989899999995</v>
          </cell>
          <cell r="X201"/>
          <cell r="Y201">
            <v>803.51977499999998</v>
          </cell>
          <cell r="Z201"/>
          <cell r="AA201"/>
          <cell r="AB201">
            <v>803.51977499999998</v>
          </cell>
          <cell r="AC201"/>
          <cell r="AD201"/>
          <cell r="AE201">
            <v>803.51977499999998</v>
          </cell>
          <cell r="AF201">
            <v>543.95989899999995</v>
          </cell>
          <cell r="AG201"/>
          <cell r="AH201">
            <v>803.51977499999998</v>
          </cell>
          <cell r="AI201">
            <v>543.95989899999995</v>
          </cell>
          <cell r="AJ201"/>
          <cell r="AK201">
            <v>803.51977499999998</v>
          </cell>
          <cell r="AL201">
            <v>543.95989899999995</v>
          </cell>
          <cell r="AM201"/>
          <cell r="AN201">
            <v>803.51977499999998</v>
          </cell>
          <cell r="AO201">
            <v>543.95989899999995</v>
          </cell>
          <cell r="AP201"/>
          <cell r="AQ201">
            <v>803.51977499999998</v>
          </cell>
          <cell r="AR201"/>
          <cell r="AS201"/>
          <cell r="AT201">
            <v>803.51977499999998</v>
          </cell>
          <cell r="AU201"/>
          <cell r="AV201"/>
          <cell r="AW201">
            <v>803.51977499999998</v>
          </cell>
          <cell r="AZ201">
            <v>803.51977499999998</v>
          </cell>
          <cell r="BA201">
            <v>543.95989899999995</v>
          </cell>
          <cell r="BB201"/>
          <cell r="BC201">
            <v>803.51977499999998</v>
          </cell>
          <cell r="BD201">
            <v>543.95989899999995</v>
          </cell>
          <cell r="BE201"/>
          <cell r="BF201">
            <v>803.51977499999998</v>
          </cell>
          <cell r="BG201"/>
          <cell r="BH201"/>
          <cell r="BI201">
            <v>803.51977499999998</v>
          </cell>
          <cell r="BJ201"/>
          <cell r="BK201"/>
          <cell r="BL201">
            <v>803.51977499999998</v>
          </cell>
          <cell r="BM201"/>
          <cell r="BN201"/>
          <cell r="BO201">
            <v>803.51977499999998</v>
          </cell>
          <cell r="BP201"/>
          <cell r="BQ201"/>
          <cell r="BR201">
            <v>803.51977499999998</v>
          </cell>
          <cell r="BS201"/>
          <cell r="BT201"/>
          <cell r="BU201">
            <v>803.51977499999998</v>
          </cell>
          <cell r="BV201">
            <v>543.95989899999995</v>
          </cell>
          <cell r="BW201"/>
          <cell r="BX201">
            <v>803.51977499999998</v>
          </cell>
          <cell r="BY201"/>
          <cell r="BZ201"/>
          <cell r="CA201"/>
          <cell r="CB201">
            <v>543.95989899999995</v>
          </cell>
          <cell r="CC201"/>
          <cell r="CD201">
            <v>803.51977499999998</v>
          </cell>
          <cell r="CE201">
            <v>543.95989899999995</v>
          </cell>
          <cell r="CG201">
            <v>803.51977499999998</v>
          </cell>
          <cell r="CH201">
            <v>543.95989899999995</v>
          </cell>
          <cell r="CJ201">
            <v>803.51977499999998</v>
          </cell>
          <cell r="CM201">
            <v>803.51977499999998</v>
          </cell>
          <cell r="CN201">
            <v>543.95989899999995</v>
          </cell>
          <cell r="CP201"/>
          <cell r="CQ201">
            <v>543.95989899999995</v>
          </cell>
          <cell r="CS201"/>
          <cell r="CV201">
            <v>803.51977499999998</v>
          </cell>
          <cell r="CY201">
            <v>803.51977499999998</v>
          </cell>
          <cell r="DB201"/>
          <cell r="DE201"/>
          <cell r="DH201"/>
          <cell r="DK201"/>
        </row>
        <row r="202">
          <cell r="D202">
            <v>163824.71799999999</v>
          </cell>
          <cell r="E202"/>
          <cell r="F202"/>
          <cell r="G202">
            <v>504954.21799999999</v>
          </cell>
          <cell r="H202"/>
          <cell r="I202"/>
          <cell r="J202">
            <v>467500.18699999998</v>
          </cell>
          <cell r="K202"/>
          <cell r="L202"/>
          <cell r="M202">
            <v>467885.93699999998</v>
          </cell>
          <cell r="N202"/>
          <cell r="O202"/>
          <cell r="P202">
            <v>468668</v>
          </cell>
          <cell r="Q202"/>
          <cell r="R202"/>
          <cell r="S202">
            <v>456469.53100000002</v>
          </cell>
          <cell r="T202"/>
          <cell r="U202"/>
          <cell r="V202">
            <v>455210.93699999998</v>
          </cell>
          <cell r="W202">
            <v>411377.81199999998</v>
          </cell>
          <cell r="X202"/>
          <cell r="Y202">
            <v>800180.75</v>
          </cell>
          <cell r="Z202"/>
          <cell r="AA202"/>
          <cell r="AB202">
            <v>794261.125</v>
          </cell>
          <cell r="AC202"/>
          <cell r="AD202"/>
          <cell r="AE202">
            <v>787895.06200000003</v>
          </cell>
          <cell r="AF202">
            <v>388784.65600000002</v>
          </cell>
          <cell r="AG202"/>
          <cell r="AH202">
            <v>787496.06200000003</v>
          </cell>
          <cell r="AI202">
            <v>388976.81199999998</v>
          </cell>
          <cell r="AJ202"/>
          <cell r="AK202">
            <v>788358.06200000003</v>
          </cell>
          <cell r="AL202">
            <v>389065.81199999998</v>
          </cell>
          <cell r="AM202"/>
          <cell r="AN202">
            <v>790021.125</v>
          </cell>
          <cell r="AO202">
            <v>389187.625</v>
          </cell>
          <cell r="AP202"/>
          <cell r="AQ202">
            <v>790572.125</v>
          </cell>
          <cell r="AR202"/>
          <cell r="AS202"/>
          <cell r="AT202">
            <v>788172.25</v>
          </cell>
          <cell r="AU202"/>
          <cell r="AV202"/>
          <cell r="AW202">
            <v>465102.75</v>
          </cell>
          <cell r="AZ202">
            <v>465238.53100000002</v>
          </cell>
          <cell r="BA202">
            <v>385513.65600000002</v>
          </cell>
          <cell r="BB202"/>
          <cell r="BC202">
            <v>786512.31200000003</v>
          </cell>
          <cell r="BD202">
            <v>384062.71799999999</v>
          </cell>
          <cell r="BE202"/>
          <cell r="BF202">
            <v>767278.06200000003</v>
          </cell>
          <cell r="BG202"/>
          <cell r="BH202"/>
          <cell r="BI202">
            <v>776304</v>
          </cell>
          <cell r="BJ202"/>
          <cell r="BK202"/>
          <cell r="BL202">
            <v>461970.75</v>
          </cell>
          <cell r="BM202"/>
          <cell r="BN202"/>
          <cell r="BO202">
            <v>459035.56199999998</v>
          </cell>
          <cell r="BP202"/>
          <cell r="BQ202"/>
          <cell r="BR202">
            <v>464423.31199999998</v>
          </cell>
          <cell r="BS202"/>
          <cell r="BT202"/>
          <cell r="BU202">
            <v>656139.5</v>
          </cell>
          <cell r="BV202">
            <v>385947.06199999998</v>
          </cell>
          <cell r="BW202"/>
          <cell r="BX202">
            <v>787122</v>
          </cell>
          <cell r="BY202"/>
          <cell r="BZ202"/>
          <cell r="CA202"/>
          <cell r="CB202">
            <v>386201.81199999998</v>
          </cell>
          <cell r="CC202"/>
          <cell r="CD202">
            <v>786914.43700000003</v>
          </cell>
          <cell r="CE202">
            <v>379230.75</v>
          </cell>
          <cell r="CG202">
            <v>784269.43700000003</v>
          </cell>
          <cell r="CH202">
            <v>377855.78100000002</v>
          </cell>
          <cell r="CJ202">
            <v>764883</v>
          </cell>
          <cell r="CM202">
            <v>772925.125</v>
          </cell>
          <cell r="CN202">
            <v>381974.81199999998</v>
          </cell>
          <cell r="CP202"/>
          <cell r="CQ202">
            <v>383026.90600000002</v>
          </cell>
          <cell r="CS202"/>
          <cell r="CV202">
            <v>774361.25</v>
          </cell>
          <cell r="CY202">
            <v>572216.125</v>
          </cell>
          <cell r="DB202"/>
          <cell r="DE202"/>
          <cell r="DH202"/>
          <cell r="DK202"/>
        </row>
        <row r="203">
          <cell r="D203">
            <v>69154.789000000004</v>
          </cell>
          <cell r="E203"/>
          <cell r="F203"/>
          <cell r="G203">
            <v>760199.625</v>
          </cell>
          <cell r="H203"/>
          <cell r="I203"/>
          <cell r="J203">
            <v>787748.56200000003</v>
          </cell>
          <cell r="K203"/>
          <cell r="L203"/>
          <cell r="M203">
            <v>731489.125</v>
          </cell>
          <cell r="N203"/>
          <cell r="O203"/>
          <cell r="P203">
            <v>794728.125</v>
          </cell>
          <cell r="Q203"/>
          <cell r="R203"/>
          <cell r="S203">
            <v>723186.5</v>
          </cell>
          <cell r="T203"/>
          <cell r="U203"/>
          <cell r="V203">
            <v>785078.06200000003</v>
          </cell>
          <cell r="W203">
            <v>275217.375</v>
          </cell>
          <cell r="X203"/>
          <cell r="Y203">
            <v>412082.34299999999</v>
          </cell>
          <cell r="Z203"/>
          <cell r="AA203"/>
          <cell r="AB203">
            <v>457596.375</v>
          </cell>
          <cell r="AC203"/>
          <cell r="AD203"/>
          <cell r="AE203">
            <v>461835.68699999998</v>
          </cell>
          <cell r="AF203">
            <v>302908.34299999999</v>
          </cell>
          <cell r="AG203"/>
          <cell r="AH203">
            <v>462934</v>
          </cell>
          <cell r="AI203">
            <v>307199.93699999998</v>
          </cell>
          <cell r="AJ203"/>
          <cell r="AK203">
            <v>471786.59299999999</v>
          </cell>
          <cell r="AL203">
            <v>302527.46799999999</v>
          </cell>
          <cell r="AM203"/>
          <cell r="AN203">
            <v>467665.34299999999</v>
          </cell>
          <cell r="AO203">
            <v>306716.03100000002</v>
          </cell>
          <cell r="AP203"/>
          <cell r="AQ203">
            <v>476784</v>
          </cell>
          <cell r="AR203"/>
          <cell r="AS203"/>
          <cell r="AT203">
            <v>471677.96799999999</v>
          </cell>
          <cell r="AU203"/>
          <cell r="AV203"/>
          <cell r="AW203">
            <v>755198.18700000003</v>
          </cell>
          <cell r="AZ203">
            <v>761276.25</v>
          </cell>
          <cell r="BA203">
            <v>316628.68699999998</v>
          </cell>
          <cell r="BB203"/>
          <cell r="BC203">
            <v>481092.28100000002</v>
          </cell>
          <cell r="BD203">
            <v>318222.78100000002</v>
          </cell>
          <cell r="BE203"/>
          <cell r="BF203">
            <v>493791.18699999998</v>
          </cell>
          <cell r="BG203"/>
          <cell r="BH203"/>
          <cell r="BI203">
            <v>497831.93699999998</v>
          </cell>
          <cell r="BJ203"/>
          <cell r="BK203"/>
          <cell r="BL203">
            <v>783120.81200000003</v>
          </cell>
          <cell r="BM203"/>
          <cell r="BN203"/>
          <cell r="BO203">
            <v>795886.31200000003</v>
          </cell>
          <cell r="BP203"/>
          <cell r="BQ203"/>
          <cell r="BR203">
            <v>803347.68700000003</v>
          </cell>
          <cell r="BS203"/>
          <cell r="BT203"/>
          <cell r="BU203">
            <v>621482</v>
          </cell>
          <cell r="BV203">
            <v>314195.125</v>
          </cell>
          <cell r="BW203"/>
          <cell r="BX203">
            <v>481467.93699999998</v>
          </cell>
          <cell r="BY203"/>
          <cell r="BZ203"/>
          <cell r="CA203"/>
          <cell r="CB203">
            <v>313285.25</v>
          </cell>
          <cell r="CC203"/>
          <cell r="CD203">
            <v>486019.5</v>
          </cell>
          <cell r="CE203">
            <v>335228.34299999999</v>
          </cell>
          <cell r="CG203">
            <v>492541.96799999999</v>
          </cell>
          <cell r="CH203">
            <v>337051.5</v>
          </cell>
          <cell r="CJ203">
            <v>507123.71799999999</v>
          </cell>
          <cell r="CM203">
            <v>511470.25</v>
          </cell>
          <cell r="CN203">
            <v>323437.71799999999</v>
          </cell>
          <cell r="CP203"/>
          <cell r="CQ203">
            <v>310686</v>
          </cell>
          <cell r="CS203"/>
          <cell r="CV203">
            <v>494675.40600000002</v>
          </cell>
          <cell r="CY203">
            <v>826084.43700000003</v>
          </cell>
          <cell r="DB203"/>
          <cell r="DE203"/>
          <cell r="DH203"/>
          <cell r="DK203"/>
        </row>
        <row r="204">
          <cell r="D204">
            <v>18913.027300000002</v>
          </cell>
          <cell r="E204"/>
          <cell r="F204"/>
          <cell r="G204">
            <v>24062.1093</v>
          </cell>
          <cell r="H204"/>
          <cell r="I204"/>
          <cell r="J204">
            <v>28211.6718</v>
          </cell>
          <cell r="K204"/>
          <cell r="L204"/>
          <cell r="M204">
            <v>30572.843700000001</v>
          </cell>
          <cell r="N204"/>
          <cell r="O204"/>
          <cell r="P204">
            <v>30173.4257</v>
          </cell>
          <cell r="Q204"/>
          <cell r="R204"/>
          <cell r="S204">
            <v>32178.574199999999</v>
          </cell>
          <cell r="T204"/>
          <cell r="U204"/>
          <cell r="V204">
            <v>31585.974600000001</v>
          </cell>
          <cell r="W204">
            <v>22876.617099999999</v>
          </cell>
          <cell r="X204"/>
          <cell r="Y204">
            <v>28115.995999999999</v>
          </cell>
          <cell r="Z204"/>
          <cell r="AA204"/>
          <cell r="AB204">
            <v>28054.126899999999</v>
          </cell>
          <cell r="AC204"/>
          <cell r="AD204"/>
          <cell r="AE204">
            <v>28040.064399999999</v>
          </cell>
          <cell r="AF204">
            <v>22860.845700000002</v>
          </cell>
          <cell r="AG204"/>
          <cell r="AH204">
            <v>28046.078099999999</v>
          </cell>
          <cell r="AI204">
            <v>22854.183499999999</v>
          </cell>
          <cell r="AJ204"/>
          <cell r="AK204">
            <v>28046.2968</v>
          </cell>
          <cell r="AL204">
            <v>22634.396400000001</v>
          </cell>
          <cell r="AM204"/>
          <cell r="AN204">
            <v>28009.242099999999</v>
          </cell>
          <cell r="AO204">
            <v>22632.541000000001</v>
          </cell>
          <cell r="AP204"/>
          <cell r="AQ204">
            <v>28008.3066</v>
          </cell>
          <cell r="AR204"/>
          <cell r="AS204"/>
          <cell r="AT204">
            <v>28044.533200000002</v>
          </cell>
          <cell r="AU204"/>
          <cell r="AV204"/>
          <cell r="AW204">
            <v>29690.33</v>
          </cell>
          <cell r="AZ204">
            <v>29685.9863</v>
          </cell>
          <cell r="BA204">
            <v>22829.333900000001</v>
          </cell>
          <cell r="BB204"/>
          <cell r="BC204">
            <v>27990.4316</v>
          </cell>
          <cell r="BD204">
            <v>22799.728500000001</v>
          </cell>
          <cell r="BE204"/>
          <cell r="BF204">
            <v>27986.25</v>
          </cell>
          <cell r="BG204"/>
          <cell r="BH204"/>
          <cell r="BI204">
            <v>28039.945299999999</v>
          </cell>
          <cell r="BJ204"/>
          <cell r="BK204"/>
          <cell r="BL204">
            <v>28862.4375</v>
          </cell>
          <cell r="BM204"/>
          <cell r="BN204"/>
          <cell r="BO204">
            <v>28674.759699999999</v>
          </cell>
          <cell r="BP204"/>
          <cell r="BQ204"/>
          <cell r="BR204">
            <v>28713.011699999999</v>
          </cell>
          <cell r="BS204"/>
          <cell r="BT204"/>
          <cell r="BU204">
            <v>27787.0625</v>
          </cell>
          <cell r="BV204">
            <v>22845.7402</v>
          </cell>
          <cell r="BW204"/>
          <cell r="BX204">
            <v>27986.851500000001</v>
          </cell>
          <cell r="BY204"/>
          <cell r="BZ204"/>
          <cell r="CA204"/>
          <cell r="CB204">
            <v>22852.583900000001</v>
          </cell>
          <cell r="CC204"/>
          <cell r="CD204">
            <v>27995.910100000001</v>
          </cell>
          <cell r="CE204">
            <v>22830.5527</v>
          </cell>
          <cell r="CG204">
            <v>27984.650300000001</v>
          </cell>
          <cell r="CH204">
            <v>22801.7988</v>
          </cell>
          <cell r="CJ204">
            <v>27978.833900000001</v>
          </cell>
          <cell r="CM204">
            <v>28033.33</v>
          </cell>
          <cell r="CN204">
            <v>22832.093700000001</v>
          </cell>
          <cell r="CP204"/>
          <cell r="CQ204">
            <v>22803.460899999998</v>
          </cell>
          <cell r="CS204"/>
          <cell r="CV204">
            <v>28036.5</v>
          </cell>
          <cell r="CY204">
            <v>27474.095700000002</v>
          </cell>
          <cell r="DB204"/>
          <cell r="DE204"/>
          <cell r="DH204"/>
          <cell r="DK204"/>
        </row>
        <row r="205">
          <cell r="D205" t="str">
            <v>----------------------</v>
          </cell>
          <cell r="E205"/>
          <cell r="F205"/>
          <cell r="G205" t="str">
            <v>----------------------</v>
          </cell>
          <cell r="H205"/>
          <cell r="I205"/>
          <cell r="J205" t="str">
            <v>----------------------</v>
          </cell>
          <cell r="K205"/>
          <cell r="L205"/>
          <cell r="M205" t="str">
            <v>----------------------</v>
          </cell>
          <cell r="N205"/>
          <cell r="O205"/>
          <cell r="P205" t="str">
            <v>----------------------</v>
          </cell>
          <cell r="Q205"/>
          <cell r="R205"/>
          <cell r="S205" t="str">
            <v>----------------------</v>
          </cell>
          <cell r="T205"/>
          <cell r="U205"/>
          <cell r="V205" t="str">
            <v>----------------------</v>
          </cell>
          <cell r="W205" t="str">
            <v>----------------------</v>
          </cell>
          <cell r="X205"/>
          <cell r="Y205" t="str">
            <v>----------------------</v>
          </cell>
          <cell r="Z205"/>
          <cell r="AA205"/>
          <cell r="AB205" t="str">
            <v>----------------------</v>
          </cell>
          <cell r="AC205"/>
          <cell r="AD205"/>
          <cell r="AE205" t="str">
            <v>----------------------</v>
          </cell>
          <cell r="AF205" t="str">
            <v>----------------------</v>
          </cell>
          <cell r="AG205"/>
          <cell r="AH205" t="str">
            <v>----------------------</v>
          </cell>
          <cell r="AI205" t="str">
            <v>----------------------</v>
          </cell>
          <cell r="AJ205"/>
          <cell r="AK205" t="str">
            <v>----------------------</v>
          </cell>
          <cell r="AL205" t="str">
            <v>----------------------</v>
          </cell>
          <cell r="AM205"/>
          <cell r="AN205" t="str">
            <v>----------------------</v>
          </cell>
          <cell r="AO205" t="str">
            <v>----------------------</v>
          </cell>
          <cell r="AP205"/>
          <cell r="AQ205" t="str">
            <v>----------------------</v>
          </cell>
          <cell r="AR205"/>
          <cell r="AS205"/>
          <cell r="AT205" t="str">
            <v>----------------------</v>
          </cell>
          <cell r="AU205"/>
          <cell r="AV205"/>
          <cell r="AW205" t="str">
            <v>----------------------</v>
          </cell>
          <cell r="AZ205" t="str">
            <v>----------------------</v>
          </cell>
          <cell r="BA205" t="str">
            <v>----------------------</v>
          </cell>
          <cell r="BB205"/>
          <cell r="BC205" t="str">
            <v>----------------------</v>
          </cell>
          <cell r="BD205" t="str">
            <v>----------------------</v>
          </cell>
          <cell r="BE205"/>
          <cell r="BF205" t="str">
            <v>----------------------</v>
          </cell>
          <cell r="BG205"/>
          <cell r="BH205"/>
          <cell r="BI205" t="str">
            <v>----------------------</v>
          </cell>
          <cell r="BJ205"/>
          <cell r="BK205"/>
          <cell r="BL205" t="str">
            <v>----------------------</v>
          </cell>
          <cell r="BM205"/>
          <cell r="BN205"/>
          <cell r="BO205" t="str">
            <v>----------------------</v>
          </cell>
          <cell r="BP205"/>
          <cell r="BQ205"/>
          <cell r="BR205" t="str">
            <v>----------------------</v>
          </cell>
          <cell r="BS205"/>
          <cell r="BT205"/>
          <cell r="BU205" t="str">
            <v>----------------------</v>
          </cell>
          <cell r="BV205" t="str">
            <v>----------------------</v>
          </cell>
          <cell r="BW205"/>
          <cell r="BX205" t="str">
            <v>----------------------</v>
          </cell>
          <cell r="BY205"/>
          <cell r="BZ205"/>
          <cell r="CA205"/>
          <cell r="CB205" t="str">
            <v>----------------------</v>
          </cell>
          <cell r="CC205"/>
          <cell r="CD205" t="str">
            <v>----------------------</v>
          </cell>
          <cell r="CE205" t="str">
            <v>----------------------</v>
          </cell>
          <cell r="CG205" t="str">
            <v>----------------------</v>
          </cell>
          <cell r="CH205" t="str">
            <v>----------------------</v>
          </cell>
          <cell r="CJ205" t="str">
            <v>----------------------</v>
          </cell>
          <cell r="CM205" t="str">
            <v>----------------------</v>
          </cell>
          <cell r="CN205" t="str">
            <v>----------------------</v>
          </cell>
          <cell r="CP205"/>
          <cell r="CQ205" t="str">
            <v>----------------------</v>
          </cell>
          <cell r="CS205"/>
          <cell r="CV205" t="str">
            <v>----------------------</v>
          </cell>
          <cell r="CY205" t="str">
            <v>----------------------</v>
          </cell>
          <cell r="DB205"/>
          <cell r="DE205"/>
          <cell r="DH205"/>
          <cell r="DK205"/>
        </row>
        <row r="206">
          <cell r="D206" t="str">
            <v>----------------------</v>
          </cell>
          <cell r="E206"/>
          <cell r="F206"/>
          <cell r="G206" t="str">
            <v>----------------------</v>
          </cell>
          <cell r="H206"/>
          <cell r="I206"/>
          <cell r="J206" t="str">
            <v>----------------------</v>
          </cell>
          <cell r="K206"/>
          <cell r="L206"/>
          <cell r="M206" t="str">
            <v>----------------------</v>
          </cell>
          <cell r="N206"/>
          <cell r="O206"/>
          <cell r="P206" t="str">
            <v>----------------------</v>
          </cell>
          <cell r="Q206"/>
          <cell r="R206"/>
          <cell r="S206" t="str">
            <v>----------------------</v>
          </cell>
          <cell r="T206"/>
          <cell r="U206"/>
          <cell r="V206" t="str">
            <v>----------------------</v>
          </cell>
          <cell r="W206" t="str">
            <v>----------------------</v>
          </cell>
          <cell r="X206"/>
          <cell r="Y206" t="str">
            <v>----------------------</v>
          </cell>
          <cell r="Z206"/>
          <cell r="AA206"/>
          <cell r="AB206" t="str">
            <v>----------------------</v>
          </cell>
          <cell r="AC206"/>
          <cell r="AD206"/>
          <cell r="AE206" t="str">
            <v>----------------------</v>
          </cell>
          <cell r="AF206" t="str">
            <v>----------------------</v>
          </cell>
          <cell r="AG206"/>
          <cell r="AH206" t="str">
            <v>----------------------</v>
          </cell>
          <cell r="AI206" t="str">
            <v>----------------------</v>
          </cell>
          <cell r="AJ206"/>
          <cell r="AK206" t="str">
            <v>----------------------</v>
          </cell>
          <cell r="AL206" t="str">
            <v>----------------------</v>
          </cell>
          <cell r="AM206"/>
          <cell r="AN206" t="str">
            <v>----------------------</v>
          </cell>
          <cell r="AO206" t="str">
            <v>----------------------</v>
          </cell>
          <cell r="AP206"/>
          <cell r="AQ206" t="str">
            <v>----------------------</v>
          </cell>
          <cell r="AR206"/>
          <cell r="AS206"/>
          <cell r="AT206" t="str">
            <v>----------------------</v>
          </cell>
          <cell r="AU206"/>
          <cell r="AV206"/>
          <cell r="AW206" t="str">
            <v>----------------------</v>
          </cell>
          <cell r="AZ206" t="str">
            <v>----------------------</v>
          </cell>
          <cell r="BA206" t="str">
            <v>----------------------</v>
          </cell>
          <cell r="BB206"/>
          <cell r="BC206" t="str">
            <v>----------------------</v>
          </cell>
          <cell r="BD206" t="str">
            <v>----------------------</v>
          </cell>
          <cell r="BE206"/>
          <cell r="BF206" t="str">
            <v>----------------------</v>
          </cell>
          <cell r="BG206"/>
          <cell r="BH206"/>
          <cell r="BI206" t="str">
            <v>----------------------</v>
          </cell>
          <cell r="BJ206"/>
          <cell r="BK206"/>
          <cell r="BL206" t="str">
            <v>----------------------</v>
          </cell>
          <cell r="BM206"/>
          <cell r="BN206"/>
          <cell r="BO206" t="str">
            <v>----------------------</v>
          </cell>
          <cell r="BP206"/>
          <cell r="BQ206"/>
          <cell r="BR206" t="str">
            <v>----------------------</v>
          </cell>
          <cell r="BS206"/>
          <cell r="BT206"/>
          <cell r="BU206" t="str">
            <v>----------------------</v>
          </cell>
          <cell r="BV206" t="str">
            <v>----------------------</v>
          </cell>
          <cell r="BW206"/>
          <cell r="BX206" t="str">
            <v>----------------------</v>
          </cell>
          <cell r="BY206"/>
          <cell r="BZ206"/>
          <cell r="CA206"/>
          <cell r="CB206" t="str">
            <v>----------------------</v>
          </cell>
          <cell r="CC206"/>
          <cell r="CD206" t="str">
            <v>----------------------</v>
          </cell>
          <cell r="CE206" t="str">
            <v>----------------------</v>
          </cell>
          <cell r="CG206" t="str">
            <v>----------------------</v>
          </cell>
          <cell r="CH206" t="str">
            <v>----------------------</v>
          </cell>
          <cell r="CJ206" t="str">
            <v>----------------------</v>
          </cell>
          <cell r="CM206" t="str">
            <v>----------------------</v>
          </cell>
          <cell r="CN206" t="str">
            <v>----------------------</v>
          </cell>
          <cell r="CP206"/>
          <cell r="CQ206" t="str">
            <v>----------------------</v>
          </cell>
          <cell r="CS206"/>
          <cell r="CV206" t="str">
            <v>----------------------</v>
          </cell>
          <cell r="CY206" t="str">
            <v>----------------------</v>
          </cell>
          <cell r="DB206"/>
          <cell r="DE206"/>
          <cell r="DH206"/>
          <cell r="DK206"/>
        </row>
        <row r="207">
          <cell r="D207"/>
          <cell r="E207"/>
          <cell r="F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G207"/>
          <cell r="CJ207"/>
          <cell r="CM207"/>
          <cell r="CP207"/>
          <cell r="CS207"/>
          <cell r="CV207"/>
          <cell r="CY207"/>
          <cell r="DB207"/>
          <cell r="DE207"/>
          <cell r="DH207"/>
          <cell r="DK207"/>
        </row>
        <row r="208">
          <cell r="D208">
            <v>6001206</v>
          </cell>
          <cell r="E208"/>
          <cell r="F208"/>
          <cell r="G208">
            <v>8264797</v>
          </cell>
          <cell r="H208"/>
          <cell r="I208"/>
          <cell r="J208">
            <v>8190986.5</v>
          </cell>
          <cell r="K208"/>
          <cell r="L208"/>
          <cell r="M208">
            <v>8210573</v>
          </cell>
          <cell r="N208"/>
          <cell r="O208"/>
          <cell r="P208">
            <v>8195522.5</v>
          </cell>
          <cell r="Q208"/>
          <cell r="R208"/>
          <cell r="S208">
            <v>8218062.5</v>
          </cell>
          <cell r="T208"/>
          <cell r="U208"/>
          <cell r="V208">
            <v>8206473</v>
          </cell>
          <cell r="W208">
            <v>6899627</v>
          </cell>
          <cell r="X208"/>
          <cell r="Y208">
            <v>8187160.5</v>
          </cell>
          <cell r="Z208"/>
          <cell r="AA208"/>
          <cell r="AB208">
            <v>8169285.5</v>
          </cell>
          <cell r="AC208"/>
          <cell r="AD208"/>
          <cell r="AE208">
            <v>8172612</v>
          </cell>
          <cell r="AF208">
            <v>6901590</v>
          </cell>
          <cell r="AG208"/>
          <cell r="AH208">
            <v>8174214.5</v>
          </cell>
          <cell r="AI208">
            <v>6900465.5</v>
          </cell>
          <cell r="AJ208"/>
          <cell r="AK208">
            <v>8171410.5</v>
          </cell>
          <cell r="AL208">
            <v>6942497</v>
          </cell>
          <cell r="AM208"/>
          <cell r="AN208">
            <v>8142302</v>
          </cell>
          <cell r="AO208">
            <v>6940547</v>
          </cell>
          <cell r="AP208"/>
          <cell r="AQ208">
            <v>8139041</v>
          </cell>
          <cell r="AR208"/>
          <cell r="AS208"/>
          <cell r="AT208">
            <v>8169843.5</v>
          </cell>
          <cell r="AU208"/>
          <cell r="AV208"/>
          <cell r="AW208">
            <v>8227409.5</v>
          </cell>
          <cell r="AZ208">
            <v>8196294.5</v>
          </cell>
          <cell r="BA208">
            <v>6897804.5</v>
          </cell>
          <cell r="BB208"/>
          <cell r="BC208">
            <v>8171696.5</v>
          </cell>
          <cell r="BD208">
            <v>6884611</v>
          </cell>
          <cell r="BE208"/>
          <cell r="BF208">
            <v>8117970.5</v>
          </cell>
          <cell r="BG208"/>
          <cell r="BH208"/>
          <cell r="BI208">
            <v>7905371.5</v>
          </cell>
          <cell r="BJ208"/>
          <cell r="BK208"/>
          <cell r="BL208">
            <v>8221131.5</v>
          </cell>
          <cell r="BM208"/>
          <cell r="BN208"/>
          <cell r="BO208">
            <v>8158918</v>
          </cell>
          <cell r="BP208"/>
          <cell r="BQ208"/>
          <cell r="BR208">
            <v>7941309</v>
          </cell>
          <cell r="BS208"/>
          <cell r="BT208"/>
          <cell r="BU208">
            <v>8195072</v>
          </cell>
          <cell r="BV208">
            <v>6898561.5</v>
          </cell>
          <cell r="BW208"/>
          <cell r="BX208">
            <v>8171913.5</v>
          </cell>
          <cell r="BY208"/>
          <cell r="BZ208"/>
          <cell r="CA208"/>
          <cell r="CB208">
            <v>6895814.5</v>
          </cell>
          <cell r="CC208"/>
          <cell r="CD208">
            <v>8166293</v>
          </cell>
          <cell r="CE208">
            <v>6883047.5</v>
          </cell>
          <cell r="CG208">
            <v>8169868.5</v>
          </cell>
          <cell r="CH208">
            <v>6869987</v>
          </cell>
          <cell r="CJ208">
            <v>8115563.5</v>
          </cell>
          <cell r="CM208">
            <v>7903111.5</v>
          </cell>
          <cell r="CN208">
            <v>6879288</v>
          </cell>
          <cell r="CP208"/>
          <cell r="CQ208">
            <v>6884456.5</v>
          </cell>
          <cell r="CS208"/>
          <cell r="CV208">
            <v>7909858</v>
          </cell>
          <cell r="CY208">
            <v>7898969.5</v>
          </cell>
          <cell r="DB208"/>
          <cell r="DE208"/>
          <cell r="DH208"/>
          <cell r="DK208"/>
        </row>
        <row r="209">
          <cell r="D209">
            <v>9733983</v>
          </cell>
          <cell r="E209"/>
          <cell r="F209"/>
          <cell r="G209">
            <v>13663859</v>
          </cell>
          <cell r="H209"/>
          <cell r="I209"/>
          <cell r="J209">
            <v>13716645</v>
          </cell>
          <cell r="K209"/>
          <cell r="L209"/>
          <cell r="M209">
            <v>13831289</v>
          </cell>
          <cell r="N209"/>
          <cell r="O209"/>
          <cell r="P209">
            <v>13745095</v>
          </cell>
          <cell r="Q209"/>
          <cell r="R209"/>
          <cell r="S209">
            <v>13878873</v>
          </cell>
          <cell r="T209"/>
          <cell r="U209"/>
          <cell r="V209">
            <v>13804507</v>
          </cell>
          <cell r="W209">
            <v>11159231</v>
          </cell>
          <cell r="X209"/>
          <cell r="Y209">
            <v>13834770</v>
          </cell>
          <cell r="Z209"/>
          <cell r="AA209"/>
          <cell r="AB209">
            <v>13715706</v>
          </cell>
          <cell r="AC209"/>
          <cell r="AD209"/>
          <cell r="AE209">
            <v>13732905</v>
          </cell>
          <cell r="AF209">
            <v>11149281</v>
          </cell>
          <cell r="AG209"/>
          <cell r="AH209">
            <v>13732322</v>
          </cell>
          <cell r="AI209">
            <v>11141827</v>
          </cell>
          <cell r="AJ209"/>
          <cell r="AK209">
            <v>13717192</v>
          </cell>
          <cell r="AL209">
            <v>11200143</v>
          </cell>
          <cell r="AM209"/>
          <cell r="AN209">
            <v>13658824</v>
          </cell>
          <cell r="AO209">
            <v>11191975</v>
          </cell>
          <cell r="AP209"/>
          <cell r="AQ209">
            <v>13638210</v>
          </cell>
          <cell r="AR209"/>
          <cell r="AS209"/>
          <cell r="AT209">
            <v>13715937</v>
          </cell>
          <cell r="AU209"/>
          <cell r="AV209"/>
          <cell r="AW209">
            <v>13818111</v>
          </cell>
          <cell r="AZ209">
            <v>13739792</v>
          </cell>
          <cell r="BA209">
            <v>11127652</v>
          </cell>
          <cell r="BB209"/>
          <cell r="BC209">
            <v>13720224</v>
          </cell>
          <cell r="BD209">
            <v>11095869</v>
          </cell>
          <cell r="BE209"/>
          <cell r="BF209">
            <v>13636142</v>
          </cell>
          <cell r="BG209"/>
          <cell r="BH209"/>
          <cell r="BI209">
            <v>12549811</v>
          </cell>
          <cell r="BJ209"/>
          <cell r="BK209"/>
          <cell r="BL209">
            <v>13789205</v>
          </cell>
          <cell r="BM209"/>
          <cell r="BN209"/>
          <cell r="BO209">
            <v>13646543</v>
          </cell>
          <cell r="BP209"/>
          <cell r="BQ209"/>
          <cell r="BR209">
            <v>12576337</v>
          </cell>
          <cell r="BS209"/>
          <cell r="BT209"/>
          <cell r="BU209">
            <v>13727724</v>
          </cell>
          <cell r="BV209">
            <v>11133257</v>
          </cell>
          <cell r="BW209"/>
          <cell r="BX209">
            <v>13719119</v>
          </cell>
          <cell r="BY209"/>
          <cell r="BZ209"/>
          <cell r="CA209"/>
          <cell r="CB209">
            <v>11131801</v>
          </cell>
          <cell r="CC209"/>
          <cell r="CD209">
            <v>13703208</v>
          </cell>
          <cell r="CE209">
            <v>11063219</v>
          </cell>
          <cell r="CG209">
            <v>13711784</v>
          </cell>
          <cell r="CH209">
            <v>11027364</v>
          </cell>
          <cell r="CJ209">
            <v>13622727</v>
          </cell>
          <cell r="CM209">
            <v>12543566</v>
          </cell>
          <cell r="CN209">
            <v>11084749</v>
          </cell>
          <cell r="CP209"/>
          <cell r="CQ209">
            <v>11109150</v>
          </cell>
          <cell r="CS209"/>
          <cell r="CV209">
            <v>12572002</v>
          </cell>
          <cell r="CY209">
            <v>12434952</v>
          </cell>
          <cell r="DB209"/>
          <cell r="DE209"/>
          <cell r="DH209"/>
          <cell r="DK209"/>
        </row>
        <row r="210">
          <cell r="D210">
            <v>602918.5</v>
          </cell>
          <cell r="E210"/>
          <cell r="F210"/>
          <cell r="G210">
            <v>775922.625</v>
          </cell>
          <cell r="H210"/>
          <cell r="I210"/>
          <cell r="J210">
            <v>769415.625</v>
          </cell>
          <cell r="K210"/>
          <cell r="L210"/>
          <cell r="M210">
            <v>768615</v>
          </cell>
          <cell r="N210"/>
          <cell r="O210"/>
          <cell r="P210">
            <v>766500.25</v>
          </cell>
          <cell r="Q210"/>
          <cell r="R210"/>
          <cell r="S210">
            <v>770032.5</v>
          </cell>
          <cell r="T210"/>
          <cell r="U210"/>
          <cell r="V210">
            <v>768348.81200000003</v>
          </cell>
          <cell r="W210">
            <v>682452.875</v>
          </cell>
          <cell r="X210"/>
          <cell r="Y210">
            <v>770180.18700000003</v>
          </cell>
          <cell r="Z210"/>
          <cell r="AA210"/>
          <cell r="AB210">
            <v>768171.81200000003</v>
          </cell>
          <cell r="AC210"/>
          <cell r="AD210"/>
          <cell r="AE210">
            <v>768836.43700000003</v>
          </cell>
          <cell r="AF210">
            <v>683605.875</v>
          </cell>
          <cell r="AG210"/>
          <cell r="AH210">
            <v>769658.43700000003</v>
          </cell>
          <cell r="AI210">
            <v>683564.375</v>
          </cell>
          <cell r="AJ210"/>
          <cell r="AK210">
            <v>769526.56200000003</v>
          </cell>
          <cell r="AL210">
            <v>684761.5</v>
          </cell>
          <cell r="AM210"/>
          <cell r="AN210">
            <v>766307.93700000003</v>
          </cell>
          <cell r="AO210">
            <v>684701.875</v>
          </cell>
          <cell r="AP210"/>
          <cell r="AQ210">
            <v>766187.375</v>
          </cell>
          <cell r="AR210"/>
          <cell r="AS210"/>
          <cell r="AT210">
            <v>768585.56200000003</v>
          </cell>
          <cell r="AU210"/>
          <cell r="AV210"/>
          <cell r="AW210">
            <v>772710.06200000003</v>
          </cell>
          <cell r="AZ210">
            <v>769557.06200000003</v>
          </cell>
          <cell r="BA210">
            <v>683993.75</v>
          </cell>
          <cell r="BB210"/>
          <cell r="BC210">
            <v>770153.18700000003</v>
          </cell>
          <cell r="BD210">
            <v>683166.375</v>
          </cell>
          <cell r="BE210"/>
          <cell r="BF210">
            <v>766515.93700000003</v>
          </cell>
          <cell r="BG210"/>
          <cell r="BH210"/>
          <cell r="BI210">
            <v>757262.18700000003</v>
          </cell>
          <cell r="BJ210"/>
          <cell r="BK210"/>
          <cell r="BL210">
            <v>772463</v>
          </cell>
          <cell r="BM210"/>
          <cell r="BN210"/>
          <cell r="BO210">
            <v>767982</v>
          </cell>
          <cell r="BP210"/>
          <cell r="BQ210"/>
          <cell r="BR210">
            <v>758705.375</v>
          </cell>
          <cell r="BS210"/>
          <cell r="BT210"/>
          <cell r="BU210">
            <v>771365.5</v>
          </cell>
          <cell r="BV210">
            <v>683978.375</v>
          </cell>
          <cell r="BW210"/>
          <cell r="BX210">
            <v>770230.125</v>
          </cell>
          <cell r="BY210"/>
          <cell r="BZ210"/>
          <cell r="CA210"/>
          <cell r="CB210">
            <v>682336.25</v>
          </cell>
          <cell r="CC210"/>
          <cell r="CD210">
            <v>768048</v>
          </cell>
          <cell r="CE210">
            <v>680961</v>
          </cell>
          <cell r="CG210">
            <v>771593.625</v>
          </cell>
          <cell r="CH210">
            <v>680120.75</v>
          </cell>
          <cell r="CJ210">
            <v>768128.43700000003</v>
          </cell>
          <cell r="CM210">
            <v>758971.56200000003</v>
          </cell>
          <cell r="CN210">
            <v>681006.31200000003</v>
          </cell>
          <cell r="CP210"/>
          <cell r="CQ210">
            <v>681217.81200000003</v>
          </cell>
          <cell r="CS210"/>
          <cell r="CV210">
            <v>759187.75</v>
          </cell>
          <cell r="CY210">
            <v>756975.56200000003</v>
          </cell>
          <cell r="DB210"/>
          <cell r="DE210"/>
          <cell r="DH210"/>
          <cell r="DK210"/>
        </row>
        <row r="211">
          <cell r="D211">
            <v>9.953595</v>
          </cell>
          <cell r="E211"/>
          <cell r="F211"/>
          <cell r="G211">
            <v>10.651574999999999</v>
          </cell>
          <cell r="H211"/>
          <cell r="I211"/>
          <cell r="J211">
            <v>10.645725000000001</v>
          </cell>
          <cell r="K211"/>
          <cell r="L211"/>
          <cell r="M211">
            <v>10.682295999999999</v>
          </cell>
          <cell r="N211"/>
          <cell r="O211"/>
          <cell r="P211">
            <v>10.692133</v>
          </cell>
          <cell r="Q211"/>
          <cell r="R211"/>
          <cell r="S211">
            <v>10.672357999999999</v>
          </cell>
          <cell r="T211"/>
          <cell r="U211"/>
          <cell r="V211">
            <v>10.680662</v>
          </cell>
          <cell r="W211">
            <v>10.110042</v>
          </cell>
          <cell r="X211"/>
          <cell r="Y211">
            <v>10.630188</v>
          </cell>
          <cell r="Z211"/>
          <cell r="AA211"/>
          <cell r="AB211">
            <v>10.634712</v>
          </cell>
          <cell r="AC211"/>
          <cell r="AD211"/>
          <cell r="AE211">
            <v>10.629845</v>
          </cell>
          <cell r="AF211">
            <v>10.095862</v>
          </cell>
          <cell r="AG211"/>
          <cell r="AH211">
            <v>10.620574</v>
          </cell>
          <cell r="AI211">
            <v>10.094829000000001</v>
          </cell>
          <cell r="AJ211"/>
          <cell r="AK211">
            <v>10.618751</v>
          </cell>
          <cell r="AL211">
            <v>10.138563</v>
          </cell>
          <cell r="AM211"/>
          <cell r="AN211">
            <v>10.625366</v>
          </cell>
          <cell r="AO211">
            <v>10.136597</v>
          </cell>
          <cell r="AP211"/>
          <cell r="AQ211">
            <v>10.622782000000001</v>
          </cell>
          <cell r="AR211"/>
          <cell r="AS211"/>
          <cell r="AT211">
            <v>10.629713000000001</v>
          </cell>
          <cell r="AU211"/>
          <cell r="AV211"/>
          <cell r="AW211">
            <v>10.647474000000001</v>
          </cell>
          <cell r="AZ211">
            <v>10.650665999999999</v>
          </cell>
          <cell r="BA211">
            <v>10.084602</v>
          </cell>
          <cell r="BB211"/>
          <cell r="BC211">
            <v>10.610483</v>
          </cell>
          <cell r="BD211">
            <v>10.077503</v>
          </cell>
          <cell r="BE211"/>
          <cell r="BF211">
            <v>10.59074</v>
          </cell>
          <cell r="BG211"/>
          <cell r="BH211"/>
          <cell r="BI211">
            <v>10.439412000000001</v>
          </cell>
          <cell r="BJ211"/>
          <cell r="BK211"/>
          <cell r="BL211">
            <v>10.642751000000001</v>
          </cell>
          <cell r="BM211"/>
          <cell r="BN211"/>
          <cell r="BO211">
            <v>10.623841000000001</v>
          </cell>
          <cell r="BP211"/>
          <cell r="BQ211"/>
          <cell r="BR211">
            <v>10.466920999999999</v>
          </cell>
          <cell r="BS211"/>
          <cell r="BT211"/>
          <cell r="BU211">
            <v>10.624110999999999</v>
          </cell>
          <cell r="BV211">
            <v>10.085934999999999</v>
          </cell>
          <cell r="BW211"/>
          <cell r="BX211">
            <v>10.609704000000001</v>
          </cell>
          <cell r="BY211"/>
          <cell r="BZ211"/>
          <cell r="CA211"/>
          <cell r="CB211">
            <v>10.106183</v>
          </cell>
          <cell r="CC211"/>
          <cell r="CD211">
            <v>10.632529999999999</v>
          </cell>
          <cell r="CE211">
            <v>10.107844999999999</v>
          </cell>
          <cell r="CG211">
            <v>10.588305</v>
          </cell>
          <cell r="CH211">
            <v>10.101129</v>
          </cell>
          <cell r="CJ211">
            <v>10.565374</v>
          </cell>
          <cell r="CM211">
            <v>10.412922</v>
          </cell>
          <cell r="CN211">
            <v>10.101652</v>
          </cell>
          <cell r="CP211"/>
          <cell r="CQ211">
            <v>10.106102</v>
          </cell>
          <cell r="CS211"/>
          <cell r="CV211">
            <v>10.418844</v>
          </cell>
          <cell r="CY211">
            <v>10.434907000000001</v>
          </cell>
          <cell r="DB211"/>
          <cell r="DE211"/>
          <cell r="DH211"/>
          <cell r="DK211"/>
        </row>
        <row r="212">
          <cell r="D212">
            <v>16.144773000000001</v>
          </cell>
          <cell r="E212"/>
          <cell r="F212"/>
          <cell r="G212">
            <v>17.609821</v>
          </cell>
          <cell r="H212"/>
          <cell r="I212"/>
          <cell r="J212">
            <v>17.827354</v>
          </cell>
          <cell r="K212"/>
          <cell r="L212"/>
          <cell r="M212">
            <v>17.995080000000002</v>
          </cell>
          <cell r="N212"/>
          <cell r="O212"/>
          <cell r="P212">
            <v>17.932276999999999</v>
          </cell>
          <cell r="Q212"/>
          <cell r="R212"/>
          <cell r="S212">
            <v>18.02375</v>
          </cell>
          <cell r="T212"/>
          <cell r="U212"/>
          <cell r="V212">
            <v>17.966459</v>
          </cell>
          <cell r="W212">
            <v>16.351649999999999</v>
          </cell>
          <cell r="X212"/>
          <cell r="Y212">
            <v>17.963028999999999</v>
          </cell>
          <cell r="Z212"/>
          <cell r="AA212"/>
          <cell r="AB212">
            <v>17.854997000000001</v>
          </cell>
          <cell r="AC212"/>
          <cell r="AD212"/>
          <cell r="AE212">
            <v>17.861931999999999</v>
          </cell>
          <cell r="AF212">
            <v>16.309515999999999</v>
          </cell>
          <cell r="AG212"/>
          <cell r="AH212">
            <v>17.842098</v>
          </cell>
          <cell r="AI212">
            <v>16.299602</v>
          </cell>
          <cell r="AJ212"/>
          <cell r="AK212">
            <v>17.825493999999999</v>
          </cell>
          <cell r="AL212">
            <v>16.356266999999999</v>
          </cell>
          <cell r="AM212"/>
          <cell r="AN212">
            <v>17.824197000000002</v>
          </cell>
          <cell r="AO212">
            <v>16.345763999999999</v>
          </cell>
          <cell r="AP212"/>
          <cell r="AQ212">
            <v>17.800097999999998</v>
          </cell>
          <cell r="AR212"/>
          <cell r="AS212"/>
          <cell r="AT212">
            <v>17.845685</v>
          </cell>
          <cell r="AU212"/>
          <cell r="AV212"/>
          <cell r="AW212">
            <v>17.882659</v>
          </cell>
          <cell r="AZ212">
            <v>17.854156</v>
          </cell>
          <cell r="BA212">
            <v>16.268646</v>
          </cell>
          <cell r="BB212"/>
          <cell r="BC212">
            <v>17.814927999999998</v>
          </cell>
          <cell r="BD212">
            <v>16.241824999999999</v>
          </cell>
          <cell r="BE212"/>
          <cell r="BF212">
            <v>17.789770000000001</v>
          </cell>
          <cell r="BG212"/>
          <cell r="BH212"/>
          <cell r="BI212">
            <v>16.572610000000001</v>
          </cell>
          <cell r="BJ212"/>
          <cell r="BK212"/>
          <cell r="BL212">
            <v>17.850957000000001</v>
          </cell>
          <cell r="BM212"/>
          <cell r="BN212"/>
          <cell r="BO212">
            <v>17.769351</v>
          </cell>
          <cell r="BP212"/>
          <cell r="BQ212"/>
          <cell r="BR212">
            <v>16.576046999999999</v>
          </cell>
          <cell r="BS212"/>
          <cell r="BT212"/>
          <cell r="BU212">
            <v>17.796652999999999</v>
          </cell>
          <cell r="BV212">
            <v>16.277206</v>
          </cell>
          <cell r="BW212"/>
          <cell r="BX212">
            <v>17.811713999999998</v>
          </cell>
          <cell r="BY212"/>
          <cell r="BZ212"/>
          <cell r="CA212"/>
          <cell r="CB212">
            <v>16.314245</v>
          </cell>
          <cell r="CC212"/>
          <cell r="CD212">
            <v>17.841604</v>
          </cell>
          <cell r="CE212">
            <v>16.246479000000001</v>
          </cell>
          <cell r="CG212">
            <v>17.770731999999999</v>
          </cell>
          <cell r="CH212">
            <v>16.213832</v>
          </cell>
          <cell r="CJ212">
            <v>17.734960000000001</v>
          </cell>
          <cell r="CM212">
            <v>16.527055000000001</v>
          </cell>
          <cell r="CN212">
            <v>16.277013</v>
          </cell>
          <cell r="CP212"/>
          <cell r="CQ212">
            <v>16.307779</v>
          </cell>
          <cell r="CS212"/>
          <cell r="CV212">
            <v>16.559805999999998</v>
          </cell>
          <cell r="CY212">
            <v>16.427150000000001</v>
          </cell>
          <cell r="DB212"/>
          <cell r="DE212"/>
          <cell r="DH212"/>
          <cell r="DK212"/>
        </row>
        <row r="213">
          <cell r="D213">
            <v>36.991264000000001</v>
          </cell>
          <cell r="E213"/>
          <cell r="F213"/>
          <cell r="G213">
            <v>36.291930999999998</v>
          </cell>
          <cell r="H213"/>
          <cell r="I213"/>
          <cell r="J213">
            <v>35.829402000000002</v>
          </cell>
          <cell r="K213"/>
          <cell r="L213"/>
          <cell r="M213">
            <v>35.617384999999999</v>
          </cell>
          <cell r="N213"/>
          <cell r="O213"/>
          <cell r="P213">
            <v>35.775042999999997</v>
          </cell>
          <cell r="Q213"/>
          <cell r="R213"/>
          <cell r="S213">
            <v>35.527647999999999</v>
          </cell>
          <cell r="T213"/>
          <cell r="U213"/>
          <cell r="V213">
            <v>35.668666000000002</v>
          </cell>
          <cell r="W213">
            <v>37.097324</v>
          </cell>
          <cell r="X213"/>
          <cell r="Y213">
            <v>35.506889000000001</v>
          </cell>
          <cell r="Z213"/>
          <cell r="AA213"/>
          <cell r="AB213">
            <v>35.736922999999997</v>
          </cell>
          <cell r="AC213"/>
          <cell r="AD213"/>
          <cell r="AE213">
            <v>35.706699</v>
          </cell>
          <cell r="AF213">
            <v>37.140994999999997</v>
          </cell>
          <cell r="AG213"/>
          <cell r="AH213">
            <v>35.715217000000003</v>
          </cell>
          <cell r="AI213">
            <v>37.159790000000001</v>
          </cell>
          <cell r="AJ213"/>
          <cell r="AK213">
            <v>35.742347000000002</v>
          </cell>
          <cell r="AL213">
            <v>37.191473999999999</v>
          </cell>
          <cell r="AM213"/>
          <cell r="AN213">
            <v>35.767215</v>
          </cell>
          <cell r="AO213">
            <v>37.208163999999996</v>
          </cell>
          <cell r="AP213"/>
          <cell r="AQ213">
            <v>35.806930000000001</v>
          </cell>
          <cell r="AR213"/>
          <cell r="AS213"/>
          <cell r="AT213">
            <v>35.738760999999997</v>
          </cell>
          <cell r="AU213"/>
          <cell r="AV213"/>
          <cell r="AW213">
            <v>35.724460000000001</v>
          </cell>
          <cell r="AZ213">
            <v>35.792220999999998</v>
          </cell>
          <cell r="BA213">
            <v>37.192774999999997</v>
          </cell>
          <cell r="BB213"/>
          <cell r="BC213">
            <v>35.735697999999999</v>
          </cell>
          <cell r="BD213">
            <v>37.227969999999999</v>
          </cell>
          <cell r="BE213"/>
          <cell r="BF213">
            <v>35.719650000000001</v>
          </cell>
          <cell r="BG213"/>
          <cell r="BH213"/>
          <cell r="BI213">
            <v>37.795172999999998</v>
          </cell>
          <cell r="BJ213"/>
          <cell r="BK213"/>
          <cell r="BL213">
            <v>35.772033</v>
          </cell>
          <cell r="BM213"/>
          <cell r="BN213"/>
          <cell r="BO213">
            <v>35.872458999999999</v>
          </cell>
          <cell r="BP213"/>
          <cell r="BQ213"/>
          <cell r="BR213">
            <v>37.886909000000003</v>
          </cell>
          <cell r="BS213"/>
          <cell r="BT213"/>
          <cell r="BU213">
            <v>35.818344000000003</v>
          </cell>
          <cell r="BV213">
            <v>37.178131</v>
          </cell>
          <cell r="BW213"/>
          <cell r="BX213">
            <v>35.739524000000003</v>
          </cell>
          <cell r="BY213"/>
          <cell r="BZ213"/>
          <cell r="CA213"/>
          <cell r="CB213">
            <v>37.168185999999999</v>
          </cell>
          <cell r="CC213"/>
          <cell r="CD213">
            <v>35.756411999999997</v>
          </cell>
          <cell r="CE213">
            <v>37.329357000000002</v>
          </cell>
          <cell r="CG213">
            <v>35.749693999999998</v>
          </cell>
          <cell r="CH213">
            <v>37.379669</v>
          </cell>
          <cell r="CJ213">
            <v>35.744224000000003</v>
          </cell>
          <cell r="CM213">
            <v>37.803179999999998</v>
          </cell>
          <cell r="CN213">
            <v>37.236502999999999</v>
          </cell>
          <cell r="CP213"/>
          <cell r="CQ213">
            <v>37.182628000000001</v>
          </cell>
          <cell r="CS213"/>
          <cell r="CV213">
            <v>37.749873999999998</v>
          </cell>
          <cell r="CY213">
            <v>38.113391</v>
          </cell>
          <cell r="DB213"/>
          <cell r="DE213"/>
          <cell r="DH213"/>
          <cell r="DK213"/>
        </row>
        <row r="214">
          <cell r="D214"/>
          <cell r="E214"/>
          <cell r="F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G214"/>
          <cell r="CJ214"/>
          <cell r="CM214"/>
          <cell r="CP214"/>
          <cell r="CS214"/>
          <cell r="CV214"/>
          <cell r="CY214"/>
          <cell r="DB214"/>
          <cell r="DE214"/>
          <cell r="DH214"/>
          <cell r="DK214"/>
        </row>
        <row r="215">
          <cell r="D215">
            <v>23796.960899999998</v>
          </cell>
          <cell r="E215"/>
          <cell r="F215"/>
          <cell r="G215">
            <v>52577.949200000003</v>
          </cell>
          <cell r="H215"/>
          <cell r="I215"/>
          <cell r="J215">
            <v>57517.995999999999</v>
          </cell>
          <cell r="K215"/>
          <cell r="L215"/>
          <cell r="M215">
            <v>56549.976499999997</v>
          </cell>
          <cell r="N215"/>
          <cell r="O215"/>
          <cell r="P215">
            <v>56549.976499999997</v>
          </cell>
          <cell r="Q215"/>
          <cell r="R215"/>
          <cell r="S215">
            <v>56549.976499999997</v>
          </cell>
          <cell r="T215"/>
          <cell r="U215"/>
          <cell r="V215">
            <v>56549.976499999997</v>
          </cell>
          <cell r="W215">
            <v>44981.226499999997</v>
          </cell>
          <cell r="X215"/>
          <cell r="Y215">
            <v>83219.789000000004</v>
          </cell>
          <cell r="Z215"/>
          <cell r="AA215"/>
          <cell r="AB215">
            <v>82721.632800000007</v>
          </cell>
          <cell r="AC215"/>
          <cell r="AD215"/>
          <cell r="AE215">
            <v>81863.882800000007</v>
          </cell>
          <cell r="AF215">
            <v>43413.324200000003</v>
          </cell>
          <cell r="AG215"/>
          <cell r="AH215">
            <v>81638.085900000005</v>
          </cell>
          <cell r="AI215">
            <v>43413.324200000003</v>
          </cell>
          <cell r="AJ215"/>
          <cell r="AK215">
            <v>81638.085900000005</v>
          </cell>
          <cell r="AL215">
            <v>43413.324200000003</v>
          </cell>
          <cell r="AM215"/>
          <cell r="AN215">
            <v>81638.085900000005</v>
          </cell>
          <cell r="AO215">
            <v>43413.324200000003</v>
          </cell>
          <cell r="AP215"/>
          <cell r="AQ215">
            <v>81638.085900000005</v>
          </cell>
          <cell r="AR215"/>
          <cell r="AS215"/>
          <cell r="AT215">
            <v>81638.085900000005</v>
          </cell>
          <cell r="AU215"/>
          <cell r="AV215"/>
          <cell r="AW215">
            <v>56554.726499999997</v>
          </cell>
          <cell r="AZ215">
            <v>56554.726499999997</v>
          </cell>
          <cell r="BA215">
            <v>45017.218699999998</v>
          </cell>
          <cell r="BB215"/>
          <cell r="BC215">
            <v>83349.617100000003</v>
          </cell>
          <cell r="BD215">
            <v>45017.218699999998</v>
          </cell>
          <cell r="BE215"/>
          <cell r="BF215">
            <v>83349.617100000003</v>
          </cell>
          <cell r="BG215"/>
          <cell r="BH215"/>
          <cell r="BI215">
            <v>83349.617100000003</v>
          </cell>
          <cell r="BJ215"/>
          <cell r="BK215"/>
          <cell r="BL215">
            <v>58266.390599999999</v>
          </cell>
          <cell r="BM215"/>
          <cell r="BN215"/>
          <cell r="BO215">
            <v>58266.390599999999</v>
          </cell>
          <cell r="BP215"/>
          <cell r="BQ215"/>
          <cell r="BR215">
            <v>58266.390599999999</v>
          </cell>
          <cell r="BS215"/>
          <cell r="BT215"/>
          <cell r="BU215">
            <v>75490.070300000007</v>
          </cell>
          <cell r="BV215">
            <v>45017.218699999998</v>
          </cell>
          <cell r="BW215"/>
          <cell r="BX215">
            <v>83349.617100000003</v>
          </cell>
          <cell r="BY215"/>
          <cell r="BZ215"/>
          <cell r="CA215"/>
          <cell r="CB215">
            <v>45017.218699999998</v>
          </cell>
          <cell r="CC215"/>
          <cell r="CD215">
            <v>83349.617100000003</v>
          </cell>
          <cell r="CE215">
            <v>45017.218699999998</v>
          </cell>
          <cell r="CG215">
            <v>83349.617100000003</v>
          </cell>
          <cell r="CH215">
            <v>45017.218699999998</v>
          </cell>
          <cell r="CJ215">
            <v>83349.617100000003</v>
          </cell>
          <cell r="CM215">
            <v>83349.617100000003</v>
          </cell>
          <cell r="CN215">
            <v>45017.218699999998</v>
          </cell>
          <cell r="CP215"/>
          <cell r="CQ215">
            <v>45017.218699999998</v>
          </cell>
          <cell r="CS215"/>
          <cell r="CV215">
            <v>83349.617100000003</v>
          </cell>
          <cell r="CY215">
            <v>62994.078099999999</v>
          </cell>
          <cell r="DB215"/>
          <cell r="DE215"/>
          <cell r="DH215"/>
          <cell r="DK215"/>
        </row>
        <row r="216">
          <cell r="D216">
            <v>2072.1396399999999</v>
          </cell>
          <cell r="E216"/>
          <cell r="F216"/>
          <cell r="G216">
            <v>7876.0986300000004</v>
          </cell>
          <cell r="H216"/>
          <cell r="I216"/>
          <cell r="J216">
            <v>10210.0839</v>
          </cell>
          <cell r="K216"/>
          <cell r="L216"/>
          <cell r="M216">
            <v>10123.08</v>
          </cell>
          <cell r="N216"/>
          <cell r="O216"/>
          <cell r="P216">
            <v>9937.1728500000008</v>
          </cell>
          <cell r="Q216"/>
          <cell r="R216"/>
          <cell r="S216">
            <v>10123.08</v>
          </cell>
          <cell r="T216"/>
          <cell r="U216"/>
          <cell r="V216">
            <v>9937.1728500000008</v>
          </cell>
          <cell r="W216">
            <v>3399.6335399999998</v>
          </cell>
          <cell r="X216"/>
          <cell r="Y216">
            <v>4332.64599</v>
          </cell>
          <cell r="Z216"/>
          <cell r="AA216"/>
          <cell r="AB216">
            <v>5780.71533</v>
          </cell>
          <cell r="AC216"/>
          <cell r="AD216"/>
          <cell r="AE216">
            <v>5780.71533</v>
          </cell>
          <cell r="AF216">
            <v>4847.6938399999999</v>
          </cell>
          <cell r="AG216"/>
          <cell r="AH216">
            <v>5780.71533</v>
          </cell>
          <cell r="AI216">
            <v>4908.0815400000001</v>
          </cell>
          <cell r="AJ216"/>
          <cell r="AK216">
            <v>5841.1010699999997</v>
          </cell>
          <cell r="AL216">
            <v>4847.6938399999999</v>
          </cell>
          <cell r="AM216"/>
          <cell r="AN216">
            <v>5780.71533</v>
          </cell>
          <cell r="AO216">
            <v>4908.0815400000001</v>
          </cell>
          <cell r="AP216"/>
          <cell r="AQ216">
            <v>5841.1010699999997</v>
          </cell>
          <cell r="AR216"/>
          <cell r="AS216"/>
          <cell r="AT216">
            <v>5841.1010699999997</v>
          </cell>
          <cell r="AU216"/>
          <cell r="AV216"/>
          <cell r="AW216">
            <v>10157.7919</v>
          </cell>
          <cell r="AZ216">
            <v>10157.7919</v>
          </cell>
          <cell r="BA216">
            <v>4922.1186500000003</v>
          </cell>
          <cell r="BB216"/>
          <cell r="BC216">
            <v>5855.1386700000003</v>
          </cell>
          <cell r="BD216">
            <v>4922.1186500000003</v>
          </cell>
          <cell r="BE216"/>
          <cell r="BF216">
            <v>5855.1386700000003</v>
          </cell>
          <cell r="BG216"/>
          <cell r="BH216"/>
          <cell r="BI216">
            <v>5855.1386700000003</v>
          </cell>
          <cell r="BJ216"/>
          <cell r="BK216"/>
          <cell r="BL216">
            <v>10157.7919</v>
          </cell>
          <cell r="BM216"/>
          <cell r="BN216"/>
          <cell r="BO216">
            <v>10157.7919</v>
          </cell>
          <cell r="BP216"/>
          <cell r="BQ216"/>
          <cell r="BR216">
            <v>10157.7919</v>
          </cell>
          <cell r="BS216"/>
          <cell r="BT216"/>
          <cell r="BU216">
            <v>8233.2870999999996</v>
          </cell>
          <cell r="BV216">
            <v>4861.7163</v>
          </cell>
          <cell r="BW216"/>
          <cell r="BX216">
            <v>5794.7338799999998</v>
          </cell>
          <cell r="BY216"/>
          <cell r="BZ216"/>
          <cell r="CA216"/>
          <cell r="CB216">
            <v>4861.7163</v>
          </cell>
          <cell r="CC216"/>
          <cell r="CD216">
            <v>5855.1386700000003</v>
          </cell>
          <cell r="CE216">
            <v>5324.8139600000004</v>
          </cell>
          <cell r="CG216">
            <v>6257.8310499999998</v>
          </cell>
          <cell r="CH216">
            <v>5324.8139600000004</v>
          </cell>
          <cell r="CJ216">
            <v>6257.8310499999998</v>
          </cell>
          <cell r="CM216">
            <v>6257.8310499999998</v>
          </cell>
          <cell r="CN216">
            <v>5324.8139600000004</v>
          </cell>
          <cell r="CP216"/>
          <cell r="CQ216">
            <v>5324.8139600000004</v>
          </cell>
          <cell r="CS216"/>
          <cell r="CV216">
            <v>6257.8310499999998</v>
          </cell>
          <cell r="CY216">
            <v>12075.1728</v>
          </cell>
          <cell r="DB216"/>
          <cell r="DE216"/>
          <cell r="DH216"/>
          <cell r="DK216"/>
        </row>
        <row r="217">
          <cell r="D217">
            <v>970.77429099999995</v>
          </cell>
          <cell r="E217"/>
          <cell r="F217"/>
          <cell r="G217">
            <v>1315.9599599999999</v>
          </cell>
          <cell r="H217"/>
          <cell r="I217"/>
          <cell r="J217">
            <v>1574.67968</v>
          </cell>
          <cell r="K217"/>
          <cell r="L217"/>
          <cell r="M217">
            <v>1574.67968</v>
          </cell>
          <cell r="N217"/>
          <cell r="O217"/>
          <cell r="P217">
            <v>1574.67968</v>
          </cell>
          <cell r="Q217"/>
          <cell r="R217"/>
          <cell r="S217">
            <v>1574.67968</v>
          </cell>
          <cell r="T217"/>
          <cell r="U217"/>
          <cell r="V217">
            <v>1574.67968</v>
          </cell>
          <cell r="W217">
            <v>1268.0802000000001</v>
          </cell>
          <cell r="X217"/>
          <cell r="Y217">
            <v>1574.67968</v>
          </cell>
          <cell r="Z217"/>
          <cell r="AA217"/>
          <cell r="AB217">
            <v>1574.67968</v>
          </cell>
          <cell r="AC217"/>
          <cell r="AD217"/>
          <cell r="AE217">
            <v>1574.67968</v>
          </cell>
          <cell r="AF217">
            <v>1268.0802000000001</v>
          </cell>
          <cell r="AG217"/>
          <cell r="AH217">
            <v>1574.67968</v>
          </cell>
          <cell r="AI217">
            <v>1268.0802000000001</v>
          </cell>
          <cell r="AJ217"/>
          <cell r="AK217">
            <v>1574.67968</v>
          </cell>
          <cell r="AL217">
            <v>1268.0802000000001</v>
          </cell>
          <cell r="AM217"/>
          <cell r="AN217">
            <v>1574.67968</v>
          </cell>
          <cell r="AO217">
            <v>1268.0802000000001</v>
          </cell>
          <cell r="AP217"/>
          <cell r="AQ217">
            <v>1574.67968</v>
          </cell>
          <cell r="AR217"/>
          <cell r="AS217"/>
          <cell r="AT217">
            <v>1574.67968</v>
          </cell>
          <cell r="AU217"/>
          <cell r="AV217"/>
          <cell r="AW217">
            <v>1574.67968</v>
          </cell>
          <cell r="AZ217">
            <v>1574.67968</v>
          </cell>
          <cell r="BA217">
            <v>1268.0802000000001</v>
          </cell>
          <cell r="BB217"/>
          <cell r="BC217">
            <v>1574.67968</v>
          </cell>
          <cell r="BD217">
            <v>1268.0802000000001</v>
          </cell>
          <cell r="BE217"/>
          <cell r="BF217">
            <v>1574.67968</v>
          </cell>
          <cell r="BG217"/>
          <cell r="BH217"/>
          <cell r="BI217">
            <v>1574.67968</v>
          </cell>
          <cell r="BJ217"/>
          <cell r="BK217"/>
          <cell r="BL217">
            <v>1574.67968</v>
          </cell>
          <cell r="BM217"/>
          <cell r="BN217"/>
          <cell r="BO217">
            <v>1574.67968</v>
          </cell>
          <cell r="BP217"/>
          <cell r="BQ217"/>
          <cell r="BR217">
            <v>1574.67968</v>
          </cell>
          <cell r="BS217"/>
          <cell r="BT217"/>
          <cell r="BU217">
            <v>1574.67968</v>
          </cell>
          <cell r="BV217">
            <v>1268.0802000000001</v>
          </cell>
          <cell r="BW217"/>
          <cell r="BX217">
            <v>1574.67968</v>
          </cell>
          <cell r="BY217"/>
          <cell r="BZ217"/>
          <cell r="CA217"/>
          <cell r="CB217">
            <v>1268.0802000000001</v>
          </cell>
          <cell r="CC217"/>
          <cell r="CD217">
            <v>1574.67968</v>
          </cell>
          <cell r="CE217">
            <v>1268.0802000000001</v>
          </cell>
          <cell r="CG217">
            <v>1574.67968</v>
          </cell>
          <cell r="CH217">
            <v>1268.0802000000001</v>
          </cell>
          <cell r="CJ217">
            <v>1574.67968</v>
          </cell>
          <cell r="CM217">
            <v>1574.67968</v>
          </cell>
          <cell r="CN217">
            <v>1268.0802000000001</v>
          </cell>
          <cell r="CP217"/>
          <cell r="CQ217">
            <v>1268.0802000000001</v>
          </cell>
          <cell r="CS217"/>
          <cell r="CV217">
            <v>1574.67968</v>
          </cell>
          <cell r="CY217">
            <v>1574.67968</v>
          </cell>
          <cell r="DB217"/>
          <cell r="DE217"/>
          <cell r="DH217"/>
          <cell r="DK217"/>
        </row>
        <row r="218">
          <cell r="D218">
            <v>318675.90600000002</v>
          </cell>
          <cell r="E218"/>
          <cell r="F218"/>
          <cell r="G218">
            <v>891072.5</v>
          </cell>
          <cell r="H218"/>
          <cell r="I218"/>
          <cell r="J218">
            <v>777849.18700000003</v>
          </cell>
          <cell r="K218"/>
          <cell r="L218"/>
          <cell r="M218">
            <v>777522.93700000003</v>
          </cell>
          <cell r="N218"/>
          <cell r="O218"/>
          <cell r="P218">
            <v>777145.125</v>
          </cell>
          <cell r="Q218"/>
          <cell r="R218"/>
          <cell r="S218">
            <v>749125.75</v>
          </cell>
          <cell r="T218"/>
          <cell r="U218"/>
          <cell r="V218">
            <v>745532.93700000003</v>
          </cell>
          <cell r="W218">
            <v>803134.5</v>
          </cell>
          <cell r="X218"/>
          <cell r="Y218">
            <v>1405802.75</v>
          </cell>
          <cell r="Z218"/>
          <cell r="AA218"/>
          <cell r="AB218">
            <v>1406160.62</v>
          </cell>
          <cell r="AC218"/>
          <cell r="AD218"/>
          <cell r="AE218">
            <v>1398935.37</v>
          </cell>
          <cell r="AF218">
            <v>768505.375</v>
          </cell>
          <cell r="AG218"/>
          <cell r="AH218">
            <v>1391398.25</v>
          </cell>
          <cell r="AI218">
            <v>766972.625</v>
          </cell>
          <cell r="AJ218"/>
          <cell r="AK218">
            <v>1387063.25</v>
          </cell>
          <cell r="AL218">
            <v>775624.31200000003</v>
          </cell>
          <cell r="AM218"/>
          <cell r="AN218">
            <v>1402163.25</v>
          </cell>
          <cell r="AO218">
            <v>774701.375</v>
          </cell>
          <cell r="AP218"/>
          <cell r="AQ218">
            <v>1397234</v>
          </cell>
          <cell r="AR218"/>
          <cell r="AS218"/>
          <cell r="AT218">
            <v>1390251.75</v>
          </cell>
          <cell r="AU218"/>
          <cell r="AV218"/>
          <cell r="AW218">
            <v>776028.93700000003</v>
          </cell>
          <cell r="AZ218">
            <v>778525.31200000003</v>
          </cell>
          <cell r="BA218">
            <v>757223.75</v>
          </cell>
          <cell r="BB218"/>
          <cell r="BC218">
            <v>1376721.87</v>
          </cell>
          <cell r="BD218">
            <v>750653.68700000003</v>
          </cell>
          <cell r="BE218"/>
          <cell r="BF218">
            <v>1333044.5</v>
          </cell>
          <cell r="BG218"/>
          <cell r="BH218"/>
          <cell r="BI218">
            <v>1366350.37</v>
          </cell>
          <cell r="BJ218"/>
          <cell r="BK218"/>
          <cell r="BL218">
            <v>762642.625</v>
          </cell>
          <cell r="BM218"/>
          <cell r="BN218"/>
          <cell r="BO218">
            <v>763967.68700000003</v>
          </cell>
          <cell r="BP218"/>
          <cell r="BQ218"/>
          <cell r="BR218">
            <v>785843.06200000003</v>
          </cell>
          <cell r="BS218"/>
          <cell r="BT218"/>
          <cell r="BU218">
            <v>1139608.3700000001</v>
          </cell>
          <cell r="BV218">
            <v>758960.43700000003</v>
          </cell>
          <cell r="BW218"/>
          <cell r="BX218">
            <v>1375586.37</v>
          </cell>
          <cell r="BY218"/>
          <cell r="BZ218"/>
          <cell r="CA218"/>
          <cell r="CB218">
            <v>764851.125</v>
          </cell>
          <cell r="CC218"/>
          <cell r="CD218">
            <v>1380064.12</v>
          </cell>
          <cell r="CE218">
            <v>744451.56200000003</v>
          </cell>
          <cell r="CG218">
            <v>1360649</v>
          </cell>
          <cell r="CH218">
            <v>739990.625</v>
          </cell>
          <cell r="CJ218">
            <v>1316393.3700000001</v>
          </cell>
          <cell r="CM218">
            <v>1347929</v>
          </cell>
          <cell r="CN218">
            <v>751422.5</v>
          </cell>
          <cell r="CP218"/>
          <cell r="CQ218">
            <v>752563.75</v>
          </cell>
          <cell r="CS218"/>
          <cell r="CV218">
            <v>1351300.25</v>
          </cell>
          <cell r="CY218">
            <v>988314.5</v>
          </cell>
          <cell r="DB218"/>
          <cell r="DE218"/>
          <cell r="DH218"/>
          <cell r="DK218"/>
        </row>
        <row r="219">
          <cell r="D219">
            <v>222672.921</v>
          </cell>
          <cell r="E219"/>
          <cell r="F219"/>
          <cell r="G219">
            <v>1560594.87</v>
          </cell>
          <cell r="H219"/>
          <cell r="I219"/>
          <cell r="J219">
            <v>1781104.25</v>
          </cell>
          <cell r="K219"/>
          <cell r="L219"/>
          <cell r="M219">
            <v>1662356.62</v>
          </cell>
          <cell r="N219"/>
          <cell r="O219"/>
          <cell r="P219">
            <v>1756317.37</v>
          </cell>
          <cell r="Q219"/>
          <cell r="R219"/>
          <cell r="S219">
            <v>1621858.25</v>
          </cell>
          <cell r="T219"/>
          <cell r="U219"/>
          <cell r="V219">
            <v>1706786.37</v>
          </cell>
          <cell r="W219">
            <v>714734.625</v>
          </cell>
          <cell r="X219"/>
          <cell r="Y219">
            <v>1030503.75</v>
          </cell>
          <cell r="Z219"/>
          <cell r="AA219"/>
          <cell r="AB219">
            <v>1088243.3700000001</v>
          </cell>
          <cell r="AC219"/>
          <cell r="AD219"/>
          <cell r="AE219">
            <v>1097914.6200000001</v>
          </cell>
          <cell r="AF219">
            <v>755717.625</v>
          </cell>
          <cell r="AG219"/>
          <cell r="AH219">
            <v>1104589.75</v>
          </cell>
          <cell r="AI219">
            <v>763068.5</v>
          </cell>
          <cell r="AJ219"/>
          <cell r="AK219">
            <v>1121598.1200000001</v>
          </cell>
          <cell r="AL219">
            <v>742830.625</v>
          </cell>
          <cell r="AM219"/>
          <cell r="AN219">
            <v>1125738.1200000001</v>
          </cell>
          <cell r="AO219">
            <v>751640.5</v>
          </cell>
          <cell r="AP219"/>
          <cell r="AQ219">
            <v>1143445.6200000001</v>
          </cell>
          <cell r="AR219"/>
          <cell r="AS219"/>
          <cell r="AT219">
            <v>1121005.3700000001</v>
          </cell>
          <cell r="AU219"/>
          <cell r="AV219"/>
          <cell r="AW219">
            <v>1685280.37</v>
          </cell>
          <cell r="AZ219">
            <v>1714236</v>
          </cell>
          <cell r="BA219">
            <v>781009.56200000003</v>
          </cell>
          <cell r="BB219"/>
          <cell r="BC219">
            <v>1137694.6200000001</v>
          </cell>
          <cell r="BD219">
            <v>785991.625</v>
          </cell>
          <cell r="BE219"/>
          <cell r="BF219">
            <v>1177732</v>
          </cell>
          <cell r="BG219"/>
          <cell r="BH219"/>
          <cell r="BI219">
            <v>1178931</v>
          </cell>
          <cell r="BJ219"/>
          <cell r="BK219"/>
          <cell r="BL219">
            <v>1741143.62</v>
          </cell>
          <cell r="BM219"/>
          <cell r="BN219"/>
          <cell r="BO219">
            <v>1774431.87</v>
          </cell>
          <cell r="BP219"/>
          <cell r="BQ219"/>
          <cell r="BR219">
            <v>1783118.62</v>
          </cell>
          <cell r="BS219"/>
          <cell r="BT219"/>
          <cell r="BU219">
            <v>1437523.25</v>
          </cell>
          <cell r="BV219">
            <v>776713.43700000003</v>
          </cell>
          <cell r="BW219"/>
          <cell r="BX219">
            <v>1136468.1200000001</v>
          </cell>
          <cell r="BY219"/>
          <cell r="BZ219"/>
          <cell r="CA219"/>
          <cell r="CB219">
            <v>771277.31200000003</v>
          </cell>
          <cell r="CC219"/>
          <cell r="CD219">
            <v>1142310</v>
          </cell>
          <cell r="CE219">
            <v>816857.93700000003</v>
          </cell>
          <cell r="CG219">
            <v>1164947.75</v>
          </cell>
          <cell r="CH219">
            <v>822248.93700000003</v>
          </cell>
          <cell r="CJ219">
            <v>1207637.6200000001</v>
          </cell>
          <cell r="CM219">
            <v>1210599.5</v>
          </cell>
          <cell r="CN219">
            <v>793693.5</v>
          </cell>
          <cell r="CP219"/>
          <cell r="CQ219">
            <v>781734.68700000003</v>
          </cell>
          <cell r="CS219"/>
          <cell r="CV219">
            <v>1194326.25</v>
          </cell>
          <cell r="CY219">
            <v>1837336.12</v>
          </cell>
          <cell r="DB219"/>
          <cell r="DE219"/>
          <cell r="DH219"/>
          <cell r="DK219"/>
        </row>
        <row r="220">
          <cell r="D220">
            <v>53638.179600000003</v>
          </cell>
          <cell r="E220"/>
          <cell r="F220"/>
          <cell r="G220">
            <v>56172.601499999997</v>
          </cell>
          <cell r="H220"/>
          <cell r="I220"/>
          <cell r="J220">
            <v>63240.406199999998</v>
          </cell>
          <cell r="K220"/>
          <cell r="L220"/>
          <cell r="M220">
            <v>86190.648400000005</v>
          </cell>
          <cell r="N220"/>
          <cell r="O220"/>
          <cell r="P220">
            <v>82679.140599999999</v>
          </cell>
          <cell r="Q220"/>
          <cell r="R220"/>
          <cell r="S220">
            <v>82074.671799999996</v>
          </cell>
          <cell r="T220"/>
          <cell r="U220"/>
          <cell r="V220">
            <v>79972.015599999999</v>
          </cell>
          <cell r="W220">
            <v>60185.660100000001</v>
          </cell>
          <cell r="X220"/>
          <cell r="Y220">
            <v>81177.085900000005</v>
          </cell>
          <cell r="Z220"/>
          <cell r="AA220"/>
          <cell r="AB220">
            <v>80849.468699999998</v>
          </cell>
          <cell r="AC220"/>
          <cell r="AD220"/>
          <cell r="AE220">
            <v>81007.132800000007</v>
          </cell>
          <cell r="AF220">
            <v>60276.136700000003</v>
          </cell>
          <cell r="AG220"/>
          <cell r="AH220">
            <v>80996.523400000005</v>
          </cell>
          <cell r="AI220">
            <v>60251.038999999997</v>
          </cell>
          <cell r="AJ220"/>
          <cell r="AK220">
            <v>80885.5625</v>
          </cell>
          <cell r="AL220">
            <v>60186.218699999998</v>
          </cell>
          <cell r="AM220"/>
          <cell r="AN220">
            <v>81727.843699999998</v>
          </cell>
          <cell r="AO220">
            <v>59759.140599999999</v>
          </cell>
          <cell r="AP220"/>
          <cell r="AQ220">
            <v>81603.75</v>
          </cell>
          <cell r="AR220"/>
          <cell r="AS220"/>
          <cell r="AT220">
            <v>80917.875</v>
          </cell>
          <cell r="AU220"/>
          <cell r="AV220"/>
          <cell r="AW220">
            <v>85902.203099999999</v>
          </cell>
          <cell r="AZ220">
            <v>86846.195300000007</v>
          </cell>
          <cell r="BA220">
            <v>60144.070299999999</v>
          </cell>
          <cell r="BB220"/>
          <cell r="BC220">
            <v>80806.375</v>
          </cell>
          <cell r="BD220">
            <v>59893.148399999998</v>
          </cell>
          <cell r="BE220"/>
          <cell r="BF220">
            <v>80777.234299999996</v>
          </cell>
          <cell r="BG220"/>
          <cell r="BH220"/>
          <cell r="BI220">
            <v>78648.929600000003</v>
          </cell>
          <cell r="BJ220"/>
          <cell r="BK220"/>
          <cell r="BL220">
            <v>82607.195300000007</v>
          </cell>
          <cell r="BM220"/>
          <cell r="BN220"/>
          <cell r="BO220">
            <v>79049.468699999998</v>
          </cell>
          <cell r="BP220"/>
          <cell r="BQ220"/>
          <cell r="BR220">
            <v>78264.656199999998</v>
          </cell>
          <cell r="BS220"/>
          <cell r="BT220"/>
          <cell r="BU220">
            <v>69091.593699999998</v>
          </cell>
          <cell r="BV220">
            <v>60165.663999999997</v>
          </cell>
          <cell r="BW220"/>
          <cell r="BX220">
            <v>80706.859299999996</v>
          </cell>
          <cell r="BY220"/>
          <cell r="BZ220"/>
          <cell r="CA220"/>
          <cell r="CB220">
            <v>60210.429600000003</v>
          </cell>
          <cell r="CC220"/>
          <cell r="CD220">
            <v>80725.234299999996</v>
          </cell>
          <cell r="CE220">
            <v>59804.652300000002</v>
          </cell>
          <cell r="CG220">
            <v>80572.179600000003</v>
          </cell>
          <cell r="CH220">
            <v>58808.304600000003</v>
          </cell>
          <cell r="CJ220">
            <v>80517.25</v>
          </cell>
          <cell r="CM220">
            <v>78430.125</v>
          </cell>
          <cell r="CN220">
            <v>59905.652300000002</v>
          </cell>
          <cell r="CP220"/>
          <cell r="CQ220">
            <v>59907.031199999998</v>
          </cell>
          <cell r="CS220"/>
          <cell r="CV220">
            <v>78225.125</v>
          </cell>
          <cell r="CY220">
            <v>63968.120999999999</v>
          </cell>
          <cell r="DB220"/>
          <cell r="DE220"/>
          <cell r="DH220"/>
          <cell r="DK220"/>
        </row>
        <row r="221">
          <cell r="D221" t="str">
            <v>----------------------</v>
          </cell>
          <cell r="E221"/>
          <cell r="F221"/>
          <cell r="G221" t="str">
            <v>----------------------</v>
          </cell>
          <cell r="H221"/>
          <cell r="I221"/>
          <cell r="J221" t="str">
            <v>----------------------</v>
          </cell>
          <cell r="K221"/>
          <cell r="L221"/>
          <cell r="M221" t="str">
            <v>----------------------</v>
          </cell>
          <cell r="N221"/>
          <cell r="O221"/>
          <cell r="P221" t="str">
            <v>----------------------</v>
          </cell>
          <cell r="Q221"/>
          <cell r="R221"/>
          <cell r="S221" t="str">
            <v>----------------------</v>
          </cell>
          <cell r="T221"/>
          <cell r="U221"/>
          <cell r="V221" t="str">
            <v>----------------------</v>
          </cell>
          <cell r="W221" t="str">
            <v>----------------------</v>
          </cell>
          <cell r="X221"/>
          <cell r="Y221" t="str">
            <v>----------------------</v>
          </cell>
          <cell r="Z221"/>
          <cell r="AA221"/>
          <cell r="AB221" t="str">
            <v>----------------------</v>
          </cell>
          <cell r="AC221"/>
          <cell r="AD221"/>
          <cell r="AE221" t="str">
            <v>----------------------</v>
          </cell>
          <cell r="AF221" t="str">
            <v>----------------------</v>
          </cell>
          <cell r="AG221"/>
          <cell r="AH221" t="str">
            <v>----------------------</v>
          </cell>
          <cell r="AI221" t="str">
            <v>----------------------</v>
          </cell>
          <cell r="AJ221"/>
          <cell r="AK221" t="str">
            <v>----------------------</v>
          </cell>
          <cell r="AL221" t="str">
            <v>----------------------</v>
          </cell>
          <cell r="AM221"/>
          <cell r="AN221" t="str">
            <v>----------------------</v>
          </cell>
          <cell r="AO221" t="str">
            <v>----------------------</v>
          </cell>
          <cell r="AP221"/>
          <cell r="AQ221" t="str">
            <v>----------------------</v>
          </cell>
          <cell r="AR221"/>
          <cell r="AS221"/>
          <cell r="AT221" t="str">
            <v>----------------------</v>
          </cell>
          <cell r="AU221"/>
          <cell r="AV221"/>
          <cell r="AW221" t="str">
            <v>----------------------</v>
          </cell>
          <cell r="AZ221" t="str">
            <v>----------------------</v>
          </cell>
          <cell r="BA221" t="str">
            <v>----------------------</v>
          </cell>
          <cell r="BB221"/>
          <cell r="BC221" t="str">
            <v>----------------------</v>
          </cell>
          <cell r="BD221" t="str">
            <v>----------------------</v>
          </cell>
          <cell r="BE221"/>
          <cell r="BF221" t="str">
            <v>----------------------</v>
          </cell>
          <cell r="BG221"/>
          <cell r="BH221"/>
          <cell r="BI221" t="str">
            <v>----------------------</v>
          </cell>
          <cell r="BJ221"/>
          <cell r="BK221"/>
          <cell r="BL221" t="str">
            <v>----------------------</v>
          </cell>
          <cell r="BM221"/>
          <cell r="BN221"/>
          <cell r="BO221" t="str">
            <v>----------------------</v>
          </cell>
          <cell r="BP221"/>
          <cell r="BQ221"/>
          <cell r="BR221" t="str">
            <v>----------------------</v>
          </cell>
          <cell r="BS221"/>
          <cell r="BT221"/>
          <cell r="BU221" t="str">
            <v>----------------------</v>
          </cell>
          <cell r="BV221" t="str">
            <v>----------------------</v>
          </cell>
          <cell r="BW221"/>
          <cell r="BX221" t="str">
            <v>----------------------</v>
          </cell>
          <cell r="BY221"/>
          <cell r="BZ221"/>
          <cell r="CA221"/>
          <cell r="CB221" t="str">
            <v>----------------------</v>
          </cell>
          <cell r="CC221"/>
          <cell r="CD221" t="str">
            <v>----------------------</v>
          </cell>
          <cell r="CE221" t="str">
            <v>----------------------</v>
          </cell>
          <cell r="CG221" t="str">
            <v>----------------------</v>
          </cell>
          <cell r="CH221" t="str">
            <v>----------------------</v>
          </cell>
          <cell r="CJ221" t="str">
            <v>----------------------</v>
          </cell>
          <cell r="CM221" t="str">
            <v>----------------------</v>
          </cell>
          <cell r="CN221" t="str">
            <v>----------------------</v>
          </cell>
          <cell r="CP221"/>
          <cell r="CQ221" t="str">
            <v>----------------------</v>
          </cell>
          <cell r="CS221"/>
          <cell r="CV221" t="str">
            <v>----------------------</v>
          </cell>
          <cell r="CY221" t="str">
            <v>----------------------</v>
          </cell>
          <cell r="DB221"/>
          <cell r="DE221"/>
          <cell r="DH221"/>
          <cell r="DK221"/>
        </row>
        <row r="222">
          <cell r="D222" t="str">
            <v>-------------------------</v>
          </cell>
          <cell r="E222"/>
          <cell r="F222"/>
          <cell r="G222" t="str">
            <v>-------------------------</v>
          </cell>
          <cell r="H222"/>
          <cell r="I222"/>
          <cell r="J222" t="str">
            <v>-------------------------</v>
          </cell>
          <cell r="K222"/>
          <cell r="L222"/>
          <cell r="M222" t="str">
            <v>-------------------------</v>
          </cell>
          <cell r="N222"/>
          <cell r="O222"/>
          <cell r="P222" t="str">
            <v>-------------------------</v>
          </cell>
          <cell r="Q222"/>
          <cell r="R222"/>
          <cell r="S222" t="str">
            <v>-------------------------</v>
          </cell>
          <cell r="T222"/>
          <cell r="U222"/>
          <cell r="V222" t="str">
            <v>-------------------------</v>
          </cell>
          <cell r="W222" t="str">
            <v>-------------------------</v>
          </cell>
          <cell r="X222"/>
          <cell r="Y222" t="str">
            <v>-------------------------</v>
          </cell>
          <cell r="Z222"/>
          <cell r="AA222"/>
          <cell r="AB222" t="str">
            <v>-------------------------</v>
          </cell>
          <cell r="AC222"/>
          <cell r="AD222"/>
          <cell r="AE222" t="str">
            <v>-------------------------</v>
          </cell>
          <cell r="AF222" t="str">
            <v>-------------------------</v>
          </cell>
          <cell r="AG222"/>
          <cell r="AH222" t="str">
            <v>-------------------------</v>
          </cell>
          <cell r="AI222" t="str">
            <v>-------------------------</v>
          </cell>
          <cell r="AJ222"/>
          <cell r="AK222" t="str">
            <v>-------------------------</v>
          </cell>
          <cell r="AL222" t="str">
            <v>-------------------------</v>
          </cell>
          <cell r="AM222"/>
          <cell r="AN222" t="str">
            <v>-------------------------</v>
          </cell>
          <cell r="AO222" t="str">
            <v>-------------------------</v>
          </cell>
          <cell r="AP222"/>
          <cell r="AQ222" t="str">
            <v>-------------------------</v>
          </cell>
          <cell r="AR222"/>
          <cell r="AS222"/>
          <cell r="AT222" t="str">
            <v>-------------------------</v>
          </cell>
          <cell r="AU222"/>
          <cell r="AV222"/>
          <cell r="AW222" t="str">
            <v>-------------------------</v>
          </cell>
          <cell r="AZ222" t="str">
            <v>-------------------------</v>
          </cell>
          <cell r="BA222" t="str">
            <v>-------------------------</v>
          </cell>
          <cell r="BB222"/>
          <cell r="BC222" t="str">
            <v>-------------------------</v>
          </cell>
          <cell r="BD222" t="str">
            <v>-------------------------</v>
          </cell>
          <cell r="BE222"/>
          <cell r="BF222" t="str">
            <v>-------------------------</v>
          </cell>
          <cell r="BG222"/>
          <cell r="BH222"/>
          <cell r="BI222" t="str">
            <v>-------------------------</v>
          </cell>
          <cell r="BJ222"/>
          <cell r="BK222"/>
          <cell r="BL222" t="str">
            <v>-------------------------</v>
          </cell>
          <cell r="BM222"/>
          <cell r="BN222"/>
          <cell r="BO222" t="str">
            <v>-------------------------</v>
          </cell>
          <cell r="BP222"/>
          <cell r="BQ222"/>
          <cell r="BR222" t="str">
            <v>-------------------------</v>
          </cell>
          <cell r="BS222"/>
          <cell r="BT222"/>
          <cell r="BU222" t="str">
            <v>-------------------------</v>
          </cell>
          <cell r="BV222" t="str">
            <v>-------------------------</v>
          </cell>
          <cell r="BW222"/>
          <cell r="BX222" t="str">
            <v>-------------------------</v>
          </cell>
          <cell r="BY222"/>
          <cell r="BZ222"/>
          <cell r="CA222"/>
          <cell r="CB222" t="str">
            <v>-------------------------</v>
          </cell>
          <cell r="CC222"/>
          <cell r="CD222" t="str">
            <v>-------------------------</v>
          </cell>
          <cell r="CE222" t="str">
            <v>-------------------------</v>
          </cell>
          <cell r="CG222" t="str">
            <v>-------------------------</v>
          </cell>
          <cell r="CH222" t="str">
            <v>-------------------------</v>
          </cell>
          <cell r="CJ222" t="str">
            <v>-------------------------</v>
          </cell>
          <cell r="CM222" t="str">
            <v>-------------------------</v>
          </cell>
          <cell r="CN222" t="str">
            <v>-------------------------</v>
          </cell>
          <cell r="CP222"/>
          <cell r="CQ222" t="str">
            <v>-------------------------</v>
          </cell>
          <cell r="CS222"/>
          <cell r="CV222" t="str">
            <v>-------------------------</v>
          </cell>
          <cell r="CY222" t="str">
            <v>-------------------------</v>
          </cell>
          <cell r="DB222"/>
          <cell r="DE222"/>
          <cell r="DH222"/>
          <cell r="DK222"/>
        </row>
        <row r="223">
          <cell r="D223" t="str">
            <v>s</v>
          </cell>
          <cell r="E223"/>
          <cell r="F223"/>
          <cell r="G223" t="str">
            <v>s</v>
          </cell>
          <cell r="H223"/>
          <cell r="I223"/>
          <cell r="J223" t="str">
            <v>s</v>
          </cell>
          <cell r="K223"/>
          <cell r="L223"/>
          <cell r="M223" t="str">
            <v>s</v>
          </cell>
          <cell r="N223"/>
          <cell r="O223"/>
          <cell r="P223" t="str">
            <v>s</v>
          </cell>
          <cell r="Q223"/>
          <cell r="R223"/>
          <cell r="S223" t="str">
            <v>s</v>
          </cell>
          <cell r="T223"/>
          <cell r="U223"/>
          <cell r="V223" t="str">
            <v>s</v>
          </cell>
          <cell r="W223" t="str">
            <v>s</v>
          </cell>
          <cell r="X223"/>
          <cell r="Y223" t="str">
            <v>s</v>
          </cell>
          <cell r="Z223"/>
          <cell r="AA223"/>
          <cell r="AB223" t="str">
            <v>s</v>
          </cell>
          <cell r="AC223"/>
          <cell r="AD223"/>
          <cell r="AE223" t="str">
            <v>s</v>
          </cell>
          <cell r="AF223" t="str">
            <v>s</v>
          </cell>
          <cell r="AG223"/>
          <cell r="AH223" t="str">
            <v>s</v>
          </cell>
          <cell r="AI223" t="str">
            <v>s</v>
          </cell>
          <cell r="AJ223"/>
          <cell r="AK223" t="str">
            <v>s</v>
          </cell>
          <cell r="AL223" t="str">
            <v>s</v>
          </cell>
          <cell r="AM223"/>
          <cell r="AN223" t="str">
            <v>s</v>
          </cell>
          <cell r="AO223" t="str">
            <v>s</v>
          </cell>
          <cell r="AP223"/>
          <cell r="AQ223" t="str">
            <v>s</v>
          </cell>
          <cell r="AR223"/>
          <cell r="AS223"/>
          <cell r="AT223" t="str">
            <v>s</v>
          </cell>
          <cell r="AU223"/>
          <cell r="AV223"/>
          <cell r="AW223" t="str">
            <v>s</v>
          </cell>
          <cell r="AZ223" t="str">
            <v>s</v>
          </cell>
          <cell r="BA223" t="str">
            <v>s</v>
          </cell>
          <cell r="BB223"/>
          <cell r="BC223" t="str">
            <v>s</v>
          </cell>
          <cell r="BD223" t="str">
            <v>s</v>
          </cell>
          <cell r="BE223"/>
          <cell r="BF223" t="str">
            <v>s</v>
          </cell>
          <cell r="BG223"/>
          <cell r="BH223"/>
          <cell r="BI223" t="str">
            <v>s</v>
          </cell>
          <cell r="BJ223"/>
          <cell r="BK223"/>
          <cell r="BL223" t="str">
            <v>s</v>
          </cell>
          <cell r="BM223"/>
          <cell r="BN223"/>
          <cell r="BO223" t="str">
            <v>s</v>
          </cell>
          <cell r="BP223"/>
          <cell r="BQ223"/>
          <cell r="BR223" t="str">
            <v>s</v>
          </cell>
          <cell r="BS223"/>
          <cell r="BT223"/>
          <cell r="BU223" t="str">
            <v>s</v>
          </cell>
          <cell r="BV223" t="str">
            <v>s</v>
          </cell>
          <cell r="BW223"/>
          <cell r="BX223" t="str">
            <v>s</v>
          </cell>
          <cell r="BY223"/>
          <cell r="BZ223"/>
          <cell r="CA223"/>
          <cell r="CB223" t="str">
            <v>s</v>
          </cell>
          <cell r="CC223"/>
          <cell r="CD223" t="str">
            <v>s</v>
          </cell>
          <cell r="CE223" t="str">
            <v>s</v>
          </cell>
          <cell r="CG223" t="str">
            <v>s</v>
          </cell>
          <cell r="CH223" t="str">
            <v>s</v>
          </cell>
          <cell r="CJ223" t="str">
            <v>s</v>
          </cell>
          <cell r="CM223" t="str">
            <v>s</v>
          </cell>
          <cell r="CN223" t="str">
            <v>s</v>
          </cell>
          <cell r="CP223"/>
          <cell r="CQ223" t="str">
            <v>s</v>
          </cell>
          <cell r="CS223"/>
          <cell r="CV223" t="str">
            <v>s</v>
          </cell>
          <cell r="CY223" t="str">
            <v>s</v>
          </cell>
          <cell r="DB223"/>
          <cell r="DE223"/>
          <cell r="DH223"/>
          <cell r="DK223"/>
        </row>
        <row r="224">
          <cell r="D224" t="str">
            <v>-------------------------</v>
          </cell>
          <cell r="E224"/>
          <cell r="F224"/>
          <cell r="G224" t="str">
            <v>-------------------------</v>
          </cell>
          <cell r="H224"/>
          <cell r="I224"/>
          <cell r="J224" t="str">
            <v>-------------------------</v>
          </cell>
          <cell r="K224"/>
          <cell r="L224"/>
          <cell r="M224" t="str">
            <v>-------------------------</v>
          </cell>
          <cell r="N224"/>
          <cell r="O224"/>
          <cell r="P224" t="str">
            <v>-------------------------</v>
          </cell>
          <cell r="Q224"/>
          <cell r="R224"/>
          <cell r="S224" t="str">
            <v>-------------------------</v>
          </cell>
          <cell r="T224"/>
          <cell r="U224"/>
          <cell r="V224" t="str">
            <v>-------------------------</v>
          </cell>
          <cell r="W224" t="str">
            <v>-------------------------</v>
          </cell>
          <cell r="X224"/>
          <cell r="Y224" t="str">
            <v>-------------------------</v>
          </cell>
          <cell r="Z224"/>
          <cell r="AA224"/>
          <cell r="AB224" t="str">
            <v>-------------------------</v>
          </cell>
          <cell r="AC224"/>
          <cell r="AD224"/>
          <cell r="AE224" t="str">
            <v>-------------------------</v>
          </cell>
          <cell r="AF224" t="str">
            <v>-------------------------</v>
          </cell>
          <cell r="AG224"/>
          <cell r="AH224" t="str">
            <v>-------------------------</v>
          </cell>
          <cell r="AI224" t="str">
            <v>-------------------------</v>
          </cell>
          <cell r="AJ224"/>
          <cell r="AK224" t="str">
            <v>-------------------------</v>
          </cell>
          <cell r="AL224" t="str">
            <v>-------------------------</v>
          </cell>
          <cell r="AM224"/>
          <cell r="AN224" t="str">
            <v>-------------------------</v>
          </cell>
          <cell r="AO224" t="str">
            <v>-------------------------</v>
          </cell>
          <cell r="AP224"/>
          <cell r="AQ224" t="str">
            <v>-------------------------</v>
          </cell>
          <cell r="AR224"/>
          <cell r="AS224"/>
          <cell r="AT224" t="str">
            <v>-------------------------</v>
          </cell>
          <cell r="AU224"/>
          <cell r="AV224"/>
          <cell r="AW224" t="str">
            <v>-------------------------</v>
          </cell>
          <cell r="AZ224" t="str">
            <v>-------------------------</v>
          </cell>
          <cell r="BA224" t="str">
            <v>-------------------------</v>
          </cell>
          <cell r="BB224"/>
          <cell r="BC224" t="str">
            <v>-------------------------</v>
          </cell>
          <cell r="BD224" t="str">
            <v>-------------------------</v>
          </cell>
          <cell r="BE224"/>
          <cell r="BF224" t="str">
            <v>-------------------------</v>
          </cell>
          <cell r="BG224"/>
          <cell r="BH224"/>
          <cell r="BI224" t="str">
            <v>-------------------------</v>
          </cell>
          <cell r="BJ224"/>
          <cell r="BK224"/>
          <cell r="BL224" t="str">
            <v>-------------------------</v>
          </cell>
          <cell r="BM224"/>
          <cell r="BN224"/>
          <cell r="BO224" t="str">
            <v>-------------------------</v>
          </cell>
          <cell r="BP224"/>
          <cell r="BQ224"/>
          <cell r="BR224" t="str">
            <v>-------------------------</v>
          </cell>
          <cell r="BS224"/>
          <cell r="BT224"/>
          <cell r="BU224" t="str">
            <v>-------------------------</v>
          </cell>
          <cell r="BV224" t="str">
            <v>-------------------------</v>
          </cell>
          <cell r="BW224"/>
          <cell r="BX224" t="str">
            <v>-------------------------</v>
          </cell>
          <cell r="BY224"/>
          <cell r="BZ224"/>
          <cell r="CA224"/>
          <cell r="CB224" t="str">
            <v>-------------------------</v>
          </cell>
          <cell r="CC224"/>
          <cell r="CD224" t="str">
            <v>-------------------------</v>
          </cell>
          <cell r="CE224" t="str">
            <v>-------------------------</v>
          </cell>
          <cell r="CG224" t="str">
            <v>-------------------------</v>
          </cell>
          <cell r="CH224" t="str">
            <v>-------------------------</v>
          </cell>
          <cell r="CJ224" t="str">
            <v>-------------------------</v>
          </cell>
          <cell r="CM224" t="str">
            <v>-------------------------</v>
          </cell>
          <cell r="CN224" t="str">
            <v>-------------------------</v>
          </cell>
          <cell r="CP224"/>
          <cell r="CQ224" t="str">
            <v>-------------------------</v>
          </cell>
          <cell r="CS224"/>
          <cell r="CV224" t="str">
            <v>-------------------------</v>
          </cell>
          <cell r="CY224" t="str">
            <v>-------------------------</v>
          </cell>
          <cell r="DB224"/>
          <cell r="DE224"/>
          <cell r="DH224"/>
          <cell r="DK224"/>
        </row>
        <row r="225">
          <cell r="D225">
            <v>4246.9941399999998</v>
          </cell>
          <cell r="E225"/>
          <cell r="F225"/>
          <cell r="G225">
            <v>8646.0732399999997</v>
          </cell>
          <cell r="H225"/>
          <cell r="I225"/>
          <cell r="J225">
            <v>8509.28125</v>
          </cell>
          <cell r="K225"/>
          <cell r="L225"/>
          <cell r="M225">
            <v>8210.0029200000008</v>
          </cell>
          <cell r="N225"/>
          <cell r="O225"/>
          <cell r="P225">
            <v>8196.2851499999997</v>
          </cell>
          <cell r="Q225"/>
          <cell r="R225"/>
          <cell r="S225">
            <v>8181.7016599999997</v>
          </cell>
          <cell r="T225"/>
          <cell r="U225"/>
          <cell r="V225">
            <v>8155.8329999999996</v>
          </cell>
          <cell r="W225">
            <v>5578.98632</v>
          </cell>
          <cell r="X225"/>
          <cell r="Y225">
            <v>8548.6015599999992</v>
          </cell>
          <cell r="Z225"/>
          <cell r="AA225"/>
          <cell r="AB225">
            <v>8543.8515599999992</v>
          </cell>
          <cell r="AC225"/>
          <cell r="AD225"/>
          <cell r="AE225">
            <v>8544.9902299999994</v>
          </cell>
          <cell r="AF225">
            <v>5579.9257799999996</v>
          </cell>
          <cell r="AG225"/>
          <cell r="AH225">
            <v>8541.98632</v>
          </cell>
          <cell r="AI225">
            <v>5577.875</v>
          </cell>
          <cell r="AJ225"/>
          <cell r="AK225">
            <v>8536.46191</v>
          </cell>
          <cell r="AL225">
            <v>5812.6577100000004</v>
          </cell>
          <cell r="AM225"/>
          <cell r="AN225">
            <v>8438.6962800000001</v>
          </cell>
          <cell r="AO225">
            <v>5810.6069299999999</v>
          </cell>
          <cell r="AP225"/>
          <cell r="AQ225">
            <v>8431.5498000000007</v>
          </cell>
          <cell r="AR225"/>
          <cell r="AS225"/>
          <cell r="AT225">
            <v>8539.2333899999994</v>
          </cell>
          <cell r="AU225"/>
          <cell r="AV225"/>
          <cell r="AW225">
            <v>8234.0615199999993</v>
          </cell>
          <cell r="AZ225">
            <v>8115.9423800000004</v>
          </cell>
          <cell r="BA225">
            <v>5578.2270500000004</v>
          </cell>
          <cell r="BB225"/>
          <cell r="BC225">
            <v>8536.9033199999994</v>
          </cell>
          <cell r="BD225">
            <v>5610.0151299999998</v>
          </cell>
          <cell r="BE225"/>
          <cell r="BF225">
            <v>8469.2177699999993</v>
          </cell>
          <cell r="BG225"/>
          <cell r="BH225"/>
          <cell r="BI225">
            <v>8263.5185500000007</v>
          </cell>
          <cell r="BJ225"/>
          <cell r="BK225"/>
          <cell r="BL225">
            <v>8221.3085900000005</v>
          </cell>
          <cell r="BM225"/>
          <cell r="BN225"/>
          <cell r="BO225">
            <v>8273.1855400000004</v>
          </cell>
          <cell r="BP225"/>
          <cell r="BQ225"/>
          <cell r="BR225">
            <v>8065.4912100000001</v>
          </cell>
          <cell r="BS225"/>
          <cell r="BT225"/>
          <cell r="BU225">
            <v>8491.58007</v>
          </cell>
          <cell r="BV225">
            <v>5579.9560499999998</v>
          </cell>
          <cell r="BW225"/>
          <cell r="BX225">
            <v>8540.6933499999996</v>
          </cell>
          <cell r="BY225"/>
          <cell r="BZ225"/>
          <cell r="CA225"/>
          <cell r="CB225">
            <v>5579.1918900000001</v>
          </cell>
          <cell r="CC225"/>
          <cell r="CD225">
            <v>8536.1376899999996</v>
          </cell>
          <cell r="CE225">
            <v>5578.7070299999996</v>
          </cell>
          <cell r="CG225">
            <v>8538.2656200000001</v>
          </cell>
          <cell r="CH225">
            <v>5609.7817299999997</v>
          </cell>
          <cell r="CJ225">
            <v>8469.8955000000005</v>
          </cell>
          <cell r="CM225">
            <v>8264.1220699999994</v>
          </cell>
          <cell r="CN225">
            <v>5609.7124000000003</v>
          </cell>
          <cell r="CP225"/>
          <cell r="CQ225">
            <v>5611.5576099999998</v>
          </cell>
          <cell r="CS225"/>
          <cell r="CV225">
            <v>8265.9111300000004</v>
          </cell>
          <cell r="CY225">
            <v>8279.89941</v>
          </cell>
          <cell r="DB225"/>
          <cell r="DE225"/>
          <cell r="DH225"/>
          <cell r="DK225"/>
        </row>
        <row r="226">
          <cell r="D226">
            <v>8465.7421799999993</v>
          </cell>
          <cell r="E226"/>
          <cell r="F226"/>
          <cell r="G226">
            <v>15038.7099</v>
          </cell>
          <cell r="H226"/>
          <cell r="I226"/>
          <cell r="J226">
            <v>15697.9931</v>
          </cell>
          <cell r="K226"/>
          <cell r="L226"/>
          <cell r="M226">
            <v>17511.597600000001</v>
          </cell>
          <cell r="N226"/>
          <cell r="O226"/>
          <cell r="P226">
            <v>17469.273399999998</v>
          </cell>
          <cell r="Q226"/>
          <cell r="R226"/>
          <cell r="S226">
            <v>17655.943299999999</v>
          </cell>
          <cell r="T226"/>
          <cell r="U226"/>
          <cell r="V226">
            <v>17643.294900000001</v>
          </cell>
          <cell r="W226">
            <v>9958.3154200000008</v>
          </cell>
          <cell r="X226"/>
          <cell r="Y226">
            <v>15362.749</v>
          </cell>
          <cell r="Z226"/>
          <cell r="AA226"/>
          <cell r="AB226">
            <v>15355.3164</v>
          </cell>
          <cell r="AC226"/>
          <cell r="AD226"/>
          <cell r="AE226">
            <v>15354.9013</v>
          </cell>
          <cell r="AF226">
            <v>9962.7392500000005</v>
          </cell>
          <cell r="AG226"/>
          <cell r="AH226">
            <v>15355.0136</v>
          </cell>
          <cell r="AI226">
            <v>9954.6288999999997</v>
          </cell>
          <cell r="AJ226"/>
          <cell r="AK226">
            <v>15343.049800000001</v>
          </cell>
          <cell r="AL226">
            <v>11135.7304</v>
          </cell>
          <cell r="AM226"/>
          <cell r="AN226">
            <v>15280.343699999999</v>
          </cell>
          <cell r="AO226">
            <v>11134.125</v>
          </cell>
          <cell r="AP226"/>
          <cell r="AQ226">
            <v>15271.293900000001</v>
          </cell>
          <cell r="AR226"/>
          <cell r="AS226"/>
          <cell r="AT226">
            <v>15344.665999999999</v>
          </cell>
          <cell r="AU226"/>
          <cell r="AV226"/>
          <cell r="AW226">
            <v>17454.564399999999</v>
          </cell>
          <cell r="AZ226">
            <v>17426.5605</v>
          </cell>
          <cell r="BA226">
            <v>9956.9609299999993</v>
          </cell>
          <cell r="BB226"/>
          <cell r="BC226">
            <v>15344.5566</v>
          </cell>
          <cell r="BD226">
            <v>9325.5029200000008</v>
          </cell>
          <cell r="BE226"/>
          <cell r="BF226">
            <v>12656.0146</v>
          </cell>
          <cell r="BG226"/>
          <cell r="BH226"/>
          <cell r="BI226">
            <v>12470.8984</v>
          </cell>
          <cell r="BJ226"/>
          <cell r="BK226"/>
          <cell r="BL226">
            <v>17455.822199999999</v>
          </cell>
          <cell r="BM226"/>
          <cell r="BN226"/>
          <cell r="BO226">
            <v>13718.890600000001</v>
          </cell>
          <cell r="BP226"/>
          <cell r="BQ226"/>
          <cell r="BR226">
            <v>13538.558499999999</v>
          </cell>
          <cell r="BS226"/>
          <cell r="BT226"/>
          <cell r="BU226">
            <v>15858.7343</v>
          </cell>
          <cell r="BV226">
            <v>9961.5478500000008</v>
          </cell>
          <cell r="BW226"/>
          <cell r="BX226">
            <v>15352.438399999999</v>
          </cell>
          <cell r="BY226"/>
          <cell r="BZ226"/>
          <cell r="CA226"/>
          <cell r="CB226">
            <v>9956.7695299999996</v>
          </cell>
          <cell r="CC226"/>
          <cell r="CD226">
            <v>15346.962799999999</v>
          </cell>
          <cell r="CE226">
            <v>9962.0331999999999</v>
          </cell>
          <cell r="CG226">
            <v>15352.7832</v>
          </cell>
          <cell r="CH226">
            <v>9327.89257</v>
          </cell>
          <cell r="CJ226">
            <v>12657.824199999999</v>
          </cell>
          <cell r="CM226">
            <v>12475.905199999999</v>
          </cell>
          <cell r="CN226">
            <v>9326.8710900000005</v>
          </cell>
          <cell r="CP226"/>
          <cell r="CQ226">
            <v>9328.4531200000001</v>
          </cell>
          <cell r="CS226"/>
          <cell r="CV226">
            <v>12475.785099999999</v>
          </cell>
          <cell r="CY226">
            <v>12432.379800000001</v>
          </cell>
          <cell r="DB226"/>
          <cell r="DE226"/>
          <cell r="DH226"/>
          <cell r="DK226"/>
        </row>
        <row r="227">
          <cell r="D227">
            <v>16835.199199999999</v>
          </cell>
          <cell r="E227"/>
          <cell r="F227"/>
          <cell r="G227">
            <v>18446.6679</v>
          </cell>
          <cell r="H227"/>
          <cell r="I227"/>
          <cell r="J227">
            <v>18083.148399999998</v>
          </cell>
          <cell r="K227"/>
          <cell r="L227"/>
          <cell r="M227">
            <v>17832.712800000001</v>
          </cell>
          <cell r="N227"/>
          <cell r="O227"/>
          <cell r="P227">
            <v>17754.6777</v>
          </cell>
          <cell r="Q227"/>
          <cell r="R227"/>
          <cell r="S227">
            <v>17805.265599999999</v>
          </cell>
          <cell r="T227"/>
          <cell r="U227"/>
          <cell r="V227">
            <v>17729.849600000001</v>
          </cell>
          <cell r="W227">
            <v>16436.652300000002</v>
          </cell>
          <cell r="X227"/>
          <cell r="Y227">
            <v>18156.142500000002</v>
          </cell>
          <cell r="Z227"/>
          <cell r="AA227"/>
          <cell r="AB227">
            <v>18169.331999999999</v>
          </cell>
          <cell r="AC227"/>
          <cell r="AD227"/>
          <cell r="AE227">
            <v>18164.652300000002</v>
          </cell>
          <cell r="AF227">
            <v>16420.375</v>
          </cell>
          <cell r="AG227"/>
          <cell r="AH227">
            <v>18170.218700000001</v>
          </cell>
          <cell r="AI227">
            <v>16418.205000000002</v>
          </cell>
          <cell r="AJ227"/>
          <cell r="AK227">
            <v>18175.328099999999</v>
          </cell>
          <cell r="AL227">
            <v>16362.540999999999</v>
          </cell>
          <cell r="AM227"/>
          <cell r="AN227">
            <v>17913.1875</v>
          </cell>
          <cell r="AO227">
            <v>16358.909100000001</v>
          </cell>
          <cell r="AP227"/>
          <cell r="AQ227">
            <v>17915.412100000001</v>
          </cell>
          <cell r="AR227"/>
          <cell r="AS227"/>
          <cell r="AT227">
            <v>18172.384699999999</v>
          </cell>
          <cell r="AU227"/>
          <cell r="AV227"/>
          <cell r="AW227">
            <v>17965.6132</v>
          </cell>
          <cell r="AZ227">
            <v>17645.357400000001</v>
          </cell>
          <cell r="BA227">
            <v>16439.390599999999</v>
          </cell>
          <cell r="BB227"/>
          <cell r="BC227">
            <v>18186.054599999999</v>
          </cell>
          <cell r="BD227">
            <v>16508.6855</v>
          </cell>
          <cell r="BE227"/>
          <cell r="BF227">
            <v>18422.070299999999</v>
          </cell>
          <cell r="BG227"/>
          <cell r="BH227"/>
          <cell r="BI227">
            <v>17729.402300000002</v>
          </cell>
          <cell r="BJ227"/>
          <cell r="BK227"/>
          <cell r="BL227">
            <v>17969.1113</v>
          </cell>
          <cell r="BM227"/>
          <cell r="BN227"/>
          <cell r="BO227">
            <v>18232.447199999999</v>
          </cell>
          <cell r="BP227"/>
          <cell r="BQ227"/>
          <cell r="BR227">
            <v>17764.101500000001</v>
          </cell>
          <cell r="BS227"/>
          <cell r="BT227"/>
          <cell r="BU227">
            <v>18157.527300000002</v>
          </cell>
          <cell r="BV227">
            <v>16445.527300000002</v>
          </cell>
          <cell r="BW227"/>
          <cell r="BX227">
            <v>18179.580000000002</v>
          </cell>
          <cell r="BY227"/>
          <cell r="BZ227"/>
          <cell r="CA227"/>
          <cell r="CB227">
            <v>16430.509699999999</v>
          </cell>
          <cell r="CC227"/>
          <cell r="CD227">
            <v>18166.078099999999</v>
          </cell>
          <cell r="CE227">
            <v>16457.976500000001</v>
          </cell>
          <cell r="CG227">
            <v>18221.460899999998</v>
          </cell>
          <cell r="CH227">
            <v>16519.087800000001</v>
          </cell>
          <cell r="CJ227">
            <v>18451.656200000001</v>
          </cell>
          <cell r="CM227">
            <v>17761.519499999999</v>
          </cell>
          <cell r="CN227">
            <v>16493.531200000001</v>
          </cell>
          <cell r="CP227"/>
          <cell r="CQ227">
            <v>16491.824199999999</v>
          </cell>
          <cell r="CS227"/>
          <cell r="CV227">
            <v>17751.9375</v>
          </cell>
          <cell r="CY227">
            <v>17752.701099999998</v>
          </cell>
          <cell r="DB227"/>
          <cell r="DE227"/>
          <cell r="DH227"/>
          <cell r="DK227"/>
        </row>
        <row r="228">
          <cell r="D228">
            <v>18007.583900000001</v>
          </cell>
          <cell r="E228"/>
          <cell r="F228"/>
          <cell r="G228">
            <v>22814.910100000001</v>
          </cell>
          <cell r="H228"/>
          <cell r="I228"/>
          <cell r="J228">
            <v>23178.4941</v>
          </cell>
          <cell r="K228"/>
          <cell r="L228"/>
          <cell r="M228">
            <v>23606.255799999999</v>
          </cell>
          <cell r="N228"/>
          <cell r="O228"/>
          <cell r="P228">
            <v>23454.255799999999</v>
          </cell>
          <cell r="Q228"/>
          <cell r="R228"/>
          <cell r="S228">
            <v>23632.6757</v>
          </cell>
          <cell r="T228"/>
          <cell r="U228"/>
          <cell r="V228">
            <v>23521.162100000001</v>
          </cell>
          <cell r="W228">
            <v>18070.404200000001</v>
          </cell>
          <cell r="X228"/>
          <cell r="Y228">
            <v>23151.8007</v>
          </cell>
          <cell r="Z228"/>
          <cell r="AA228"/>
          <cell r="AB228">
            <v>23158.583900000001</v>
          </cell>
          <cell r="AC228"/>
          <cell r="AD228"/>
          <cell r="AE228">
            <v>23162.755799999999</v>
          </cell>
          <cell r="AF228">
            <v>18089.404200000001</v>
          </cell>
          <cell r="AG228"/>
          <cell r="AH228">
            <v>23168.156200000001</v>
          </cell>
          <cell r="AI228">
            <v>18074.228500000001</v>
          </cell>
          <cell r="AJ228"/>
          <cell r="AK228">
            <v>23158.505799999999</v>
          </cell>
          <cell r="AL228">
            <v>18299.261699999999</v>
          </cell>
          <cell r="AM228"/>
          <cell r="AN228">
            <v>23082.808499999999</v>
          </cell>
          <cell r="AO228">
            <v>18293.509699999999</v>
          </cell>
          <cell r="AP228"/>
          <cell r="AQ228">
            <v>23079.035100000001</v>
          </cell>
          <cell r="AR228"/>
          <cell r="AS228"/>
          <cell r="AT228">
            <v>23154.620999999999</v>
          </cell>
          <cell r="AU228"/>
          <cell r="AV228"/>
          <cell r="AW228">
            <v>23652.521400000001</v>
          </cell>
          <cell r="AZ228">
            <v>23602.581999999999</v>
          </cell>
          <cell r="BA228">
            <v>18081.910100000001</v>
          </cell>
          <cell r="BB228"/>
          <cell r="BC228">
            <v>23168.341700000001</v>
          </cell>
          <cell r="BD228">
            <v>17923.183499999999</v>
          </cell>
          <cell r="BE228"/>
          <cell r="BF228">
            <v>22519.0625</v>
          </cell>
          <cell r="BG228"/>
          <cell r="BH228"/>
          <cell r="BI228">
            <v>22008.054599999999</v>
          </cell>
          <cell r="BJ228"/>
          <cell r="BK228"/>
          <cell r="BL228">
            <v>23586.593700000001</v>
          </cell>
          <cell r="BM228"/>
          <cell r="BN228"/>
          <cell r="BO228">
            <v>22823.910100000001</v>
          </cell>
          <cell r="BP228"/>
          <cell r="BQ228"/>
          <cell r="BR228">
            <v>22346.3632</v>
          </cell>
          <cell r="BS228"/>
          <cell r="BT228"/>
          <cell r="BU228">
            <v>23179.9238</v>
          </cell>
          <cell r="BV228">
            <v>18083.955000000002</v>
          </cell>
          <cell r="BW228"/>
          <cell r="BX228">
            <v>23156.324199999999</v>
          </cell>
          <cell r="BY228"/>
          <cell r="BZ228"/>
          <cell r="CA228"/>
          <cell r="CB228">
            <v>18071.755799999999</v>
          </cell>
          <cell r="CC228"/>
          <cell r="CD228">
            <v>23158.375</v>
          </cell>
          <cell r="CE228">
            <v>18073.087800000001</v>
          </cell>
          <cell r="CG228">
            <v>23175.623</v>
          </cell>
          <cell r="CH228">
            <v>17907.3105</v>
          </cell>
          <cell r="CJ228">
            <v>22525.900300000001</v>
          </cell>
          <cell r="CM228">
            <v>22027.7968</v>
          </cell>
          <cell r="CN228">
            <v>17919.2304</v>
          </cell>
          <cell r="CP228"/>
          <cell r="CQ228">
            <v>17918.478500000001</v>
          </cell>
          <cell r="CS228"/>
          <cell r="CV228">
            <v>22022.033200000002</v>
          </cell>
          <cell r="CY228">
            <v>21681.097600000001</v>
          </cell>
          <cell r="DB228"/>
          <cell r="DE228"/>
          <cell r="DH228"/>
          <cell r="DK228"/>
        </row>
        <row r="229">
          <cell r="D229">
            <v>16185.976500000001</v>
          </cell>
          <cell r="E229"/>
          <cell r="F229"/>
          <cell r="G229">
            <v>24357.9843</v>
          </cell>
          <cell r="H229"/>
          <cell r="I229"/>
          <cell r="J229">
            <v>23921.873</v>
          </cell>
          <cell r="K229"/>
          <cell r="L229"/>
          <cell r="M229">
            <v>23573.585899999998</v>
          </cell>
          <cell r="N229"/>
          <cell r="O229"/>
          <cell r="P229">
            <v>23414.912100000001</v>
          </cell>
          <cell r="Q229"/>
          <cell r="R229"/>
          <cell r="S229">
            <v>23577.328099999999</v>
          </cell>
          <cell r="T229"/>
          <cell r="U229"/>
          <cell r="V229">
            <v>23454.3105</v>
          </cell>
          <cell r="W229">
            <v>18362.222600000001</v>
          </cell>
          <cell r="X229"/>
          <cell r="Y229">
            <v>23952.021400000001</v>
          </cell>
          <cell r="Z229"/>
          <cell r="AA229"/>
          <cell r="AB229">
            <v>23959.386699999999</v>
          </cell>
          <cell r="AC229"/>
          <cell r="AD229"/>
          <cell r="AE229">
            <v>23974.2968</v>
          </cell>
          <cell r="AF229">
            <v>18382.763599999998</v>
          </cell>
          <cell r="AG229"/>
          <cell r="AH229">
            <v>23973.025300000001</v>
          </cell>
          <cell r="AI229">
            <v>18372.376899999999</v>
          </cell>
          <cell r="AJ229"/>
          <cell r="AK229">
            <v>23961.232400000001</v>
          </cell>
          <cell r="AL229">
            <v>18063.089800000002</v>
          </cell>
          <cell r="AM229"/>
          <cell r="AN229">
            <v>23797.265599999999</v>
          </cell>
          <cell r="AO229">
            <v>18048.248</v>
          </cell>
          <cell r="AP229"/>
          <cell r="AQ229">
            <v>23775.005799999999</v>
          </cell>
          <cell r="AR229"/>
          <cell r="AS229"/>
          <cell r="AT229">
            <v>23963.777300000002</v>
          </cell>
          <cell r="AU229"/>
          <cell r="AV229"/>
          <cell r="AW229">
            <v>23638.634699999999</v>
          </cell>
          <cell r="AZ229">
            <v>23394.6777</v>
          </cell>
          <cell r="BA229">
            <v>18368.660100000001</v>
          </cell>
          <cell r="BB229"/>
          <cell r="BC229">
            <v>23966.482400000001</v>
          </cell>
          <cell r="BD229">
            <v>18429.0507</v>
          </cell>
          <cell r="BE229"/>
          <cell r="BF229">
            <v>24220.218700000001</v>
          </cell>
          <cell r="BG229"/>
          <cell r="BH229"/>
          <cell r="BI229">
            <v>23102.3593</v>
          </cell>
          <cell r="BJ229"/>
          <cell r="BK229"/>
          <cell r="BL229">
            <v>23625.6054</v>
          </cell>
          <cell r="BM229"/>
          <cell r="BN229"/>
          <cell r="BO229">
            <v>23941.1093</v>
          </cell>
          <cell r="BP229"/>
          <cell r="BQ229"/>
          <cell r="BR229">
            <v>22654.632799999999</v>
          </cell>
          <cell r="BS229"/>
          <cell r="BT229"/>
          <cell r="BU229">
            <v>23719.587800000001</v>
          </cell>
          <cell r="BV229">
            <v>18377.205000000002</v>
          </cell>
          <cell r="BW229"/>
          <cell r="BX229">
            <v>23961.824199999999</v>
          </cell>
          <cell r="BY229"/>
          <cell r="BZ229"/>
          <cell r="CA229"/>
          <cell r="CB229">
            <v>18372.789000000001</v>
          </cell>
          <cell r="CC229"/>
          <cell r="CD229">
            <v>23951.660100000001</v>
          </cell>
          <cell r="CE229">
            <v>18331.080000000002</v>
          </cell>
          <cell r="CG229">
            <v>23955.517500000002</v>
          </cell>
          <cell r="CH229">
            <v>18384.9414</v>
          </cell>
          <cell r="CJ229">
            <v>24190.847600000001</v>
          </cell>
          <cell r="CM229">
            <v>23079.638599999998</v>
          </cell>
          <cell r="CN229">
            <v>18425.876899999999</v>
          </cell>
          <cell r="CP229"/>
          <cell r="CQ229">
            <v>18443.138599999998</v>
          </cell>
          <cell r="CS229"/>
          <cell r="CV229">
            <v>23100.5468</v>
          </cell>
          <cell r="CY229">
            <v>22713.623</v>
          </cell>
          <cell r="DB229"/>
          <cell r="DE229"/>
          <cell r="DH229"/>
          <cell r="DK229"/>
        </row>
        <row r="230">
          <cell r="D230">
            <v>19324.304599999999</v>
          </cell>
          <cell r="E230"/>
          <cell r="F230"/>
          <cell r="G230">
            <v>28656.025300000001</v>
          </cell>
          <cell r="H230"/>
          <cell r="I230"/>
          <cell r="J230">
            <v>28681.001899999999</v>
          </cell>
          <cell r="K230"/>
          <cell r="L230"/>
          <cell r="M230">
            <v>29100.599600000001</v>
          </cell>
          <cell r="N230"/>
          <cell r="O230"/>
          <cell r="P230">
            <v>29001.218700000001</v>
          </cell>
          <cell r="Q230"/>
          <cell r="R230"/>
          <cell r="S230">
            <v>29135.8066</v>
          </cell>
          <cell r="T230"/>
          <cell r="U230"/>
          <cell r="V230">
            <v>29057.478500000001</v>
          </cell>
          <cell r="W230">
            <v>20269.583900000001</v>
          </cell>
          <cell r="X230"/>
          <cell r="Y230">
            <v>28128.695299999999</v>
          </cell>
          <cell r="Z230"/>
          <cell r="AA230"/>
          <cell r="AB230">
            <v>28162.992099999999</v>
          </cell>
          <cell r="AC230"/>
          <cell r="AD230"/>
          <cell r="AE230">
            <v>28166.25</v>
          </cell>
          <cell r="AF230">
            <v>20276.705000000002</v>
          </cell>
          <cell r="AG230"/>
          <cell r="AH230">
            <v>28169.414000000001</v>
          </cell>
          <cell r="AI230">
            <v>20265.745999999999</v>
          </cell>
          <cell r="AJ230"/>
          <cell r="AK230">
            <v>28163.620999999999</v>
          </cell>
          <cell r="AL230">
            <v>20443.7929</v>
          </cell>
          <cell r="AM230"/>
          <cell r="AN230">
            <v>28180.015599999999</v>
          </cell>
          <cell r="AO230">
            <v>20435.011699999999</v>
          </cell>
          <cell r="AP230"/>
          <cell r="AQ230">
            <v>28179.826099999998</v>
          </cell>
          <cell r="AR230"/>
          <cell r="AS230"/>
          <cell r="AT230">
            <v>28161.587800000001</v>
          </cell>
          <cell r="AU230"/>
          <cell r="AV230"/>
          <cell r="AW230">
            <v>29163.9355</v>
          </cell>
          <cell r="AZ230">
            <v>29181.070299999999</v>
          </cell>
          <cell r="BA230">
            <v>20264.353500000001</v>
          </cell>
          <cell r="BB230"/>
          <cell r="BC230">
            <v>28171.9257</v>
          </cell>
          <cell r="BD230">
            <v>20196.962800000001</v>
          </cell>
          <cell r="BE230"/>
          <cell r="BF230">
            <v>27779.732400000001</v>
          </cell>
          <cell r="BG230"/>
          <cell r="BH230"/>
          <cell r="BI230">
            <v>26256.789000000001</v>
          </cell>
          <cell r="BJ230"/>
          <cell r="BK230"/>
          <cell r="BL230">
            <v>29079.351500000001</v>
          </cell>
          <cell r="BM230"/>
          <cell r="BN230"/>
          <cell r="BO230">
            <v>28557.347600000001</v>
          </cell>
          <cell r="BP230"/>
          <cell r="BQ230"/>
          <cell r="BR230">
            <v>26850.9355</v>
          </cell>
          <cell r="BS230"/>
          <cell r="BT230"/>
          <cell r="BU230">
            <v>28202.1054</v>
          </cell>
          <cell r="BV230">
            <v>20276.876899999999</v>
          </cell>
          <cell r="BW230"/>
          <cell r="BX230">
            <v>28166.574199999999</v>
          </cell>
          <cell r="BY230"/>
          <cell r="BZ230"/>
          <cell r="CA230"/>
          <cell r="CB230">
            <v>20264.394499999999</v>
          </cell>
          <cell r="CC230"/>
          <cell r="CD230">
            <v>28160.507799999999</v>
          </cell>
          <cell r="CE230">
            <v>20292.382799999999</v>
          </cell>
          <cell r="CG230">
            <v>28191.623</v>
          </cell>
          <cell r="CH230">
            <v>20207.7402</v>
          </cell>
          <cell r="CJ230">
            <v>27778.888599999998</v>
          </cell>
          <cell r="CM230">
            <v>26289.013599999998</v>
          </cell>
          <cell r="CN230">
            <v>20194.5039</v>
          </cell>
          <cell r="CP230"/>
          <cell r="CQ230">
            <v>20204.648399999998</v>
          </cell>
          <cell r="CS230"/>
          <cell r="CV230">
            <v>26268.179599999999</v>
          </cell>
          <cell r="CY230">
            <v>26409.7539</v>
          </cell>
          <cell r="DB230"/>
          <cell r="DE230"/>
          <cell r="DH230"/>
          <cell r="DK230"/>
        </row>
        <row r="231">
          <cell r="D231">
            <v>24011.3632</v>
          </cell>
          <cell r="E231"/>
          <cell r="F231"/>
          <cell r="G231">
            <v>32143.857400000001</v>
          </cell>
          <cell r="H231"/>
          <cell r="I231"/>
          <cell r="J231">
            <v>32451.870999999999</v>
          </cell>
          <cell r="K231"/>
          <cell r="L231"/>
          <cell r="M231">
            <v>32179.072199999999</v>
          </cell>
          <cell r="N231"/>
          <cell r="O231"/>
          <cell r="P231">
            <v>31961.2929</v>
          </cell>
          <cell r="Q231"/>
          <cell r="R231"/>
          <cell r="S231">
            <v>32174.3066</v>
          </cell>
          <cell r="T231"/>
          <cell r="U231"/>
          <cell r="V231">
            <v>31954.6718</v>
          </cell>
          <cell r="W231">
            <v>28431.906200000001</v>
          </cell>
          <cell r="X231"/>
          <cell r="Y231">
            <v>31987.2343</v>
          </cell>
          <cell r="Z231"/>
          <cell r="AA231"/>
          <cell r="AB231">
            <v>32016.1113</v>
          </cell>
          <cell r="AC231"/>
          <cell r="AD231"/>
          <cell r="AE231">
            <v>32008.255799999999</v>
          </cell>
          <cell r="AF231">
            <v>28474.568299999999</v>
          </cell>
          <cell r="AG231"/>
          <cell r="AH231">
            <v>32001.714800000002</v>
          </cell>
          <cell r="AI231">
            <v>28447.406200000001</v>
          </cell>
          <cell r="AJ231"/>
          <cell r="AK231">
            <v>31979.851500000001</v>
          </cell>
          <cell r="AL231">
            <v>28309.853500000001</v>
          </cell>
          <cell r="AM231"/>
          <cell r="AN231">
            <v>31804.6816</v>
          </cell>
          <cell r="AO231">
            <v>28289.835899999998</v>
          </cell>
          <cell r="AP231"/>
          <cell r="AQ231">
            <v>31803.021400000001</v>
          </cell>
          <cell r="AR231"/>
          <cell r="AS231"/>
          <cell r="AT231">
            <v>31982.837800000001</v>
          </cell>
          <cell r="AU231"/>
          <cell r="AV231"/>
          <cell r="AW231">
            <v>32073.081999999999</v>
          </cell>
          <cell r="AZ231">
            <v>31900.652300000002</v>
          </cell>
          <cell r="BA231">
            <v>28437.212800000001</v>
          </cell>
          <cell r="BB231"/>
          <cell r="BC231">
            <v>31999.8789</v>
          </cell>
          <cell r="BD231">
            <v>28398.101500000001</v>
          </cell>
          <cell r="BE231"/>
          <cell r="BF231">
            <v>31673.214800000002</v>
          </cell>
          <cell r="BG231"/>
          <cell r="BH231"/>
          <cell r="BI231">
            <v>30057.757799999999</v>
          </cell>
          <cell r="BJ231"/>
          <cell r="BK231"/>
          <cell r="BL231">
            <v>31997.076099999998</v>
          </cell>
          <cell r="BM231"/>
          <cell r="BN231"/>
          <cell r="BO231">
            <v>32068.728500000001</v>
          </cell>
          <cell r="BP231"/>
          <cell r="BQ231"/>
          <cell r="BR231">
            <v>29941.757799999999</v>
          </cell>
          <cell r="BS231"/>
          <cell r="BT231"/>
          <cell r="BU231">
            <v>32067.1777</v>
          </cell>
          <cell r="BV231">
            <v>28445.3105</v>
          </cell>
          <cell r="BW231"/>
          <cell r="BX231">
            <v>32001.2363</v>
          </cell>
          <cell r="BY231"/>
          <cell r="BZ231"/>
          <cell r="CA231"/>
          <cell r="CB231">
            <v>28441.3554</v>
          </cell>
          <cell r="CC231"/>
          <cell r="CD231">
            <v>32000.333900000001</v>
          </cell>
          <cell r="CE231">
            <v>28404.843700000001</v>
          </cell>
          <cell r="CG231">
            <v>32007.2539</v>
          </cell>
          <cell r="CH231">
            <v>28379.679599999999</v>
          </cell>
          <cell r="CJ231">
            <v>31667.908200000002</v>
          </cell>
          <cell r="CM231">
            <v>30057.337800000001</v>
          </cell>
          <cell r="CN231">
            <v>28409.3789</v>
          </cell>
          <cell r="CP231"/>
          <cell r="CQ231">
            <v>28418.095700000002</v>
          </cell>
          <cell r="CS231"/>
          <cell r="CV231">
            <v>30062.271400000001</v>
          </cell>
          <cell r="CY231">
            <v>30004.620999999999</v>
          </cell>
          <cell r="DB231"/>
          <cell r="DE231"/>
          <cell r="DH231"/>
          <cell r="DK231"/>
        </row>
        <row r="232">
          <cell r="D232">
            <v>23348.1855</v>
          </cell>
          <cell r="E232"/>
          <cell r="F232"/>
          <cell r="G232">
            <v>29976.140599999999</v>
          </cell>
          <cell r="H232"/>
          <cell r="I232"/>
          <cell r="J232">
            <v>30903.375</v>
          </cell>
          <cell r="K232"/>
          <cell r="L232"/>
          <cell r="M232">
            <v>30883.710899999998</v>
          </cell>
          <cell r="N232"/>
          <cell r="O232"/>
          <cell r="P232">
            <v>30776.445299999999</v>
          </cell>
          <cell r="Q232"/>
          <cell r="R232"/>
          <cell r="S232">
            <v>30879.75</v>
          </cell>
          <cell r="T232"/>
          <cell r="U232"/>
          <cell r="V232">
            <v>30772.347600000001</v>
          </cell>
          <cell r="W232">
            <v>28578.414000000001</v>
          </cell>
          <cell r="X232"/>
          <cell r="Y232">
            <v>30695.201099999998</v>
          </cell>
          <cell r="Z232"/>
          <cell r="AA232"/>
          <cell r="AB232">
            <v>30717.326099999998</v>
          </cell>
          <cell r="AC232"/>
          <cell r="AD232"/>
          <cell r="AE232">
            <v>30697.910100000001</v>
          </cell>
          <cell r="AF232">
            <v>28591.9355</v>
          </cell>
          <cell r="AG232"/>
          <cell r="AH232">
            <v>30689.945299999999</v>
          </cell>
          <cell r="AI232">
            <v>28583.527300000002</v>
          </cell>
          <cell r="AJ232"/>
          <cell r="AK232">
            <v>30691.031200000001</v>
          </cell>
          <cell r="AL232">
            <v>28479.7382</v>
          </cell>
          <cell r="AM232"/>
          <cell r="AN232">
            <v>30418.995999999999</v>
          </cell>
          <cell r="AO232">
            <v>28461.1875</v>
          </cell>
          <cell r="AP232"/>
          <cell r="AQ232">
            <v>30334.640599999999</v>
          </cell>
          <cell r="AR232"/>
          <cell r="AS232"/>
          <cell r="AT232">
            <v>30689.9843</v>
          </cell>
          <cell r="AU232"/>
          <cell r="AV232"/>
          <cell r="AW232">
            <v>30848.972600000001</v>
          </cell>
          <cell r="AZ232">
            <v>30555.9316</v>
          </cell>
          <cell r="BA232">
            <v>28586.166000000001</v>
          </cell>
          <cell r="BB232"/>
          <cell r="BC232">
            <v>30709.890599999999</v>
          </cell>
          <cell r="BD232">
            <v>28452.3613</v>
          </cell>
          <cell r="BE232"/>
          <cell r="BF232">
            <v>30211.558499999999</v>
          </cell>
          <cell r="BG232"/>
          <cell r="BH232"/>
          <cell r="BI232">
            <v>28661.1132</v>
          </cell>
          <cell r="BJ232"/>
          <cell r="BK232"/>
          <cell r="BL232">
            <v>30864.712800000001</v>
          </cell>
          <cell r="BM232"/>
          <cell r="BN232"/>
          <cell r="BO232">
            <v>30724.701099999998</v>
          </cell>
          <cell r="BP232"/>
          <cell r="BQ232"/>
          <cell r="BR232">
            <v>29174.620999999999</v>
          </cell>
          <cell r="BS232"/>
          <cell r="BT232"/>
          <cell r="BU232">
            <v>30873.9316</v>
          </cell>
          <cell r="BV232">
            <v>28592.458900000001</v>
          </cell>
          <cell r="BW232"/>
          <cell r="BX232">
            <v>30710.718700000001</v>
          </cell>
          <cell r="BY232"/>
          <cell r="BZ232"/>
          <cell r="CA232"/>
          <cell r="CB232">
            <v>28589.898399999998</v>
          </cell>
          <cell r="CC232"/>
          <cell r="CD232">
            <v>30701.966700000001</v>
          </cell>
          <cell r="CE232">
            <v>28564.845700000002</v>
          </cell>
          <cell r="CG232">
            <v>30719.835899999998</v>
          </cell>
          <cell r="CH232">
            <v>28449.583900000001</v>
          </cell>
          <cell r="CJ232">
            <v>30216.083900000001</v>
          </cell>
          <cell r="CM232">
            <v>28656.373</v>
          </cell>
          <cell r="CN232">
            <v>28454.5</v>
          </cell>
          <cell r="CP232"/>
          <cell r="CQ232">
            <v>28461.585899999998</v>
          </cell>
          <cell r="CS232"/>
          <cell r="CV232">
            <v>28670.708900000001</v>
          </cell>
          <cell r="CY232">
            <v>28854.781200000001</v>
          </cell>
          <cell r="DB232"/>
          <cell r="DE232"/>
          <cell r="DH232"/>
          <cell r="DK232"/>
        </row>
        <row r="233">
          <cell r="D233">
            <v>13974.3964</v>
          </cell>
          <cell r="E233"/>
          <cell r="F233"/>
          <cell r="G233">
            <v>20530.308499999999</v>
          </cell>
          <cell r="H233"/>
          <cell r="I233"/>
          <cell r="J233">
            <v>20847.3164</v>
          </cell>
          <cell r="K233"/>
          <cell r="L233"/>
          <cell r="M233">
            <v>20950.912100000001</v>
          </cell>
          <cell r="N233"/>
          <cell r="O233"/>
          <cell r="P233">
            <v>20806.5039</v>
          </cell>
          <cell r="Q233"/>
          <cell r="R233"/>
          <cell r="S233">
            <v>21015.107400000001</v>
          </cell>
          <cell r="T233"/>
          <cell r="U233"/>
          <cell r="V233">
            <v>20914.439399999999</v>
          </cell>
          <cell r="W233">
            <v>18315.289000000001</v>
          </cell>
          <cell r="X233"/>
          <cell r="Y233">
            <v>21063.0468</v>
          </cell>
          <cell r="Z233"/>
          <cell r="AA233"/>
          <cell r="AB233">
            <v>21061.804599999999</v>
          </cell>
          <cell r="AC233"/>
          <cell r="AD233"/>
          <cell r="AE233">
            <v>21051.8593</v>
          </cell>
          <cell r="AF233">
            <v>18299.162100000001</v>
          </cell>
          <cell r="AG233"/>
          <cell r="AH233">
            <v>21049.531200000001</v>
          </cell>
          <cell r="AI233">
            <v>18296.695299999999</v>
          </cell>
          <cell r="AJ233"/>
          <cell r="AK233">
            <v>21039.089800000002</v>
          </cell>
          <cell r="AL233">
            <v>18319.998</v>
          </cell>
          <cell r="AM233"/>
          <cell r="AN233">
            <v>20938.644499999999</v>
          </cell>
          <cell r="AO233">
            <v>18320.376899999999</v>
          </cell>
          <cell r="AP233"/>
          <cell r="AQ233">
            <v>20937.6152</v>
          </cell>
          <cell r="AR233"/>
          <cell r="AS233"/>
          <cell r="AT233">
            <v>21047.232400000001</v>
          </cell>
          <cell r="AU233"/>
          <cell r="AV233"/>
          <cell r="AW233">
            <v>20990.822199999999</v>
          </cell>
          <cell r="AZ233">
            <v>20878.593700000001</v>
          </cell>
          <cell r="BA233">
            <v>18286.166000000001</v>
          </cell>
          <cell r="BB233"/>
          <cell r="BC233">
            <v>21027.08</v>
          </cell>
          <cell r="BD233">
            <v>18224.976500000001</v>
          </cell>
          <cell r="BE233"/>
          <cell r="BF233">
            <v>20793.169900000001</v>
          </cell>
          <cell r="BG233"/>
          <cell r="BH233"/>
          <cell r="BI233">
            <v>20335.410100000001</v>
          </cell>
          <cell r="BJ233"/>
          <cell r="BK233"/>
          <cell r="BL233">
            <v>20895.220700000002</v>
          </cell>
          <cell r="BM233"/>
          <cell r="BN233"/>
          <cell r="BO233">
            <v>20613.7988</v>
          </cell>
          <cell r="BP233"/>
          <cell r="BQ233"/>
          <cell r="BR233">
            <v>20091.755799999999</v>
          </cell>
          <cell r="BS233"/>
          <cell r="BT233"/>
          <cell r="BU233">
            <v>20797.267500000002</v>
          </cell>
          <cell r="BV233">
            <v>18292.660100000001</v>
          </cell>
          <cell r="BW233"/>
          <cell r="BX233">
            <v>21026.370999999999</v>
          </cell>
          <cell r="BY233"/>
          <cell r="BZ233"/>
          <cell r="CA233"/>
          <cell r="CB233">
            <v>18302.6113</v>
          </cell>
          <cell r="CC233"/>
          <cell r="CD233">
            <v>21045.697199999999</v>
          </cell>
          <cell r="CE233">
            <v>18360.064399999999</v>
          </cell>
          <cell r="CG233">
            <v>21005.039000000001</v>
          </cell>
          <cell r="CH233">
            <v>18298.914000000001</v>
          </cell>
          <cell r="CJ233">
            <v>20768.808499999999</v>
          </cell>
          <cell r="CM233">
            <v>20318.158200000002</v>
          </cell>
          <cell r="CN233">
            <v>18246.0625</v>
          </cell>
          <cell r="CP233"/>
          <cell r="CQ233">
            <v>18251.265599999999</v>
          </cell>
          <cell r="CS233"/>
          <cell r="CV233">
            <v>20319.902300000002</v>
          </cell>
          <cell r="CY233">
            <v>19906.558499999999</v>
          </cell>
          <cell r="DB233"/>
          <cell r="DE233"/>
          <cell r="DH233"/>
          <cell r="DK233"/>
        </row>
        <row r="234">
          <cell r="D234">
            <v>8824.7392500000005</v>
          </cell>
          <cell r="E234"/>
          <cell r="F234"/>
          <cell r="G234">
            <v>13818.3125</v>
          </cell>
          <cell r="H234"/>
          <cell r="I234"/>
          <cell r="J234">
            <v>14367.624</v>
          </cell>
          <cell r="K234"/>
          <cell r="L234"/>
          <cell r="M234">
            <v>14322.875899999999</v>
          </cell>
          <cell r="N234"/>
          <cell r="O234"/>
          <cell r="P234">
            <v>14313.955</v>
          </cell>
          <cell r="Q234"/>
          <cell r="R234"/>
          <cell r="S234">
            <v>14290.918900000001</v>
          </cell>
          <cell r="T234"/>
          <cell r="U234"/>
          <cell r="V234">
            <v>14279.8369</v>
          </cell>
          <cell r="W234">
            <v>11723.0468</v>
          </cell>
          <cell r="X234"/>
          <cell r="Y234">
            <v>14181.179599999999</v>
          </cell>
          <cell r="Z234"/>
          <cell r="AA234"/>
          <cell r="AB234">
            <v>14146.891600000001</v>
          </cell>
          <cell r="AC234"/>
          <cell r="AD234"/>
          <cell r="AE234">
            <v>14175.973599999999</v>
          </cell>
          <cell r="AF234">
            <v>11762.190399999999</v>
          </cell>
          <cell r="AG234"/>
          <cell r="AH234">
            <v>14161.2246</v>
          </cell>
          <cell r="AI234">
            <v>11748.8701</v>
          </cell>
          <cell r="AJ234"/>
          <cell r="AK234">
            <v>14125.079100000001</v>
          </cell>
          <cell r="AL234">
            <v>11815.573200000001</v>
          </cell>
          <cell r="AM234"/>
          <cell r="AN234">
            <v>14130.477500000001</v>
          </cell>
          <cell r="AO234">
            <v>11810.376899999999</v>
          </cell>
          <cell r="AP234"/>
          <cell r="AQ234">
            <v>14101.3691</v>
          </cell>
          <cell r="AR234"/>
          <cell r="AS234"/>
          <cell r="AT234">
            <v>14152.4179</v>
          </cell>
          <cell r="AU234"/>
          <cell r="AV234"/>
          <cell r="AW234">
            <v>14106.2988</v>
          </cell>
          <cell r="AZ234">
            <v>14136.4794</v>
          </cell>
          <cell r="BA234">
            <v>11720.7089</v>
          </cell>
          <cell r="BB234"/>
          <cell r="BC234">
            <v>14103.871999999999</v>
          </cell>
          <cell r="BD234">
            <v>11763.0556</v>
          </cell>
          <cell r="BE234"/>
          <cell r="BF234">
            <v>14197.632799999999</v>
          </cell>
          <cell r="BG234"/>
          <cell r="BH234"/>
          <cell r="BI234">
            <v>12810.7695</v>
          </cell>
          <cell r="BJ234"/>
          <cell r="BK234"/>
          <cell r="BL234">
            <v>14136.8125</v>
          </cell>
          <cell r="BM234"/>
          <cell r="BN234"/>
          <cell r="BO234">
            <v>14294.6289</v>
          </cell>
          <cell r="BP234"/>
          <cell r="BQ234"/>
          <cell r="BR234">
            <v>12702.08</v>
          </cell>
          <cell r="BS234"/>
          <cell r="BT234"/>
          <cell r="BU234">
            <v>14329.135700000001</v>
          </cell>
          <cell r="BV234">
            <v>11718.251899999999</v>
          </cell>
          <cell r="BW234"/>
          <cell r="BX234">
            <v>14106.8554</v>
          </cell>
          <cell r="BY234"/>
          <cell r="BZ234"/>
          <cell r="CA234"/>
          <cell r="CB234">
            <v>11733.8652</v>
          </cell>
          <cell r="CC234"/>
          <cell r="CD234">
            <v>14136.8652</v>
          </cell>
          <cell r="CE234">
            <v>11622.4521</v>
          </cell>
          <cell r="CG234">
            <v>13991.2539</v>
          </cell>
          <cell r="CH234">
            <v>11667.2919</v>
          </cell>
          <cell r="CJ234">
            <v>14092.885700000001</v>
          </cell>
          <cell r="CM234">
            <v>12721.9511</v>
          </cell>
          <cell r="CN234">
            <v>11778.1083</v>
          </cell>
          <cell r="CP234"/>
          <cell r="CQ234">
            <v>11791.6142</v>
          </cell>
          <cell r="CS234"/>
          <cell r="CV234">
            <v>12746.462799999999</v>
          </cell>
          <cell r="CY234">
            <v>12764.520500000001</v>
          </cell>
          <cell r="DB234"/>
          <cell r="DE234"/>
          <cell r="DH234"/>
          <cell r="DK234"/>
        </row>
        <row r="235">
          <cell r="D235">
            <v>16073.6533</v>
          </cell>
          <cell r="E235"/>
          <cell r="F235"/>
          <cell r="G235">
            <v>20245.1113</v>
          </cell>
          <cell r="H235"/>
          <cell r="I235"/>
          <cell r="J235">
            <v>20086.886699999999</v>
          </cell>
          <cell r="K235"/>
          <cell r="L235"/>
          <cell r="M235">
            <v>20120.716700000001</v>
          </cell>
          <cell r="N235"/>
          <cell r="O235"/>
          <cell r="P235">
            <v>19993.4218</v>
          </cell>
          <cell r="Q235"/>
          <cell r="R235"/>
          <cell r="S235">
            <v>20149.751899999999</v>
          </cell>
          <cell r="T235"/>
          <cell r="U235"/>
          <cell r="V235">
            <v>20099.7304</v>
          </cell>
          <cell r="W235">
            <v>19565.808499999999</v>
          </cell>
          <cell r="X235"/>
          <cell r="Y235">
            <v>20107.505799999999</v>
          </cell>
          <cell r="Z235"/>
          <cell r="AA235"/>
          <cell r="AB235">
            <v>20117.015599999999</v>
          </cell>
          <cell r="AC235"/>
          <cell r="AD235"/>
          <cell r="AE235">
            <v>20103.910100000001</v>
          </cell>
          <cell r="AF235">
            <v>19545.126899999999</v>
          </cell>
          <cell r="AG235"/>
          <cell r="AH235">
            <v>20092.642500000002</v>
          </cell>
          <cell r="AI235">
            <v>19540.212800000001</v>
          </cell>
          <cell r="AJ235"/>
          <cell r="AK235">
            <v>20087.531200000001</v>
          </cell>
          <cell r="AL235">
            <v>19596.076099999998</v>
          </cell>
          <cell r="AM235"/>
          <cell r="AN235">
            <v>20061.818299999999</v>
          </cell>
          <cell r="AO235">
            <v>19588.623</v>
          </cell>
          <cell r="AP235"/>
          <cell r="AQ235">
            <v>20060.214800000002</v>
          </cell>
          <cell r="AR235"/>
          <cell r="AS235"/>
          <cell r="AT235">
            <v>20104.375</v>
          </cell>
          <cell r="AU235"/>
          <cell r="AV235"/>
          <cell r="AW235">
            <v>20133.164000000001</v>
          </cell>
          <cell r="AZ235">
            <v>20086.078099999999</v>
          </cell>
          <cell r="BA235">
            <v>19499.6054</v>
          </cell>
          <cell r="BB235"/>
          <cell r="BC235">
            <v>20060.283200000002</v>
          </cell>
          <cell r="BD235">
            <v>19477.808499999999</v>
          </cell>
          <cell r="BE235"/>
          <cell r="BF235">
            <v>20002.6191</v>
          </cell>
          <cell r="BG235"/>
          <cell r="BH235"/>
          <cell r="BI235">
            <v>19520.453099999999</v>
          </cell>
          <cell r="BJ235"/>
          <cell r="BK235"/>
          <cell r="BL235">
            <v>20009.357400000001</v>
          </cell>
          <cell r="BM235"/>
          <cell r="BN235"/>
          <cell r="BO235">
            <v>19890.193299999999</v>
          </cell>
          <cell r="BP235"/>
          <cell r="BQ235"/>
          <cell r="BR235">
            <v>19391.279200000001</v>
          </cell>
          <cell r="BS235"/>
          <cell r="BT235"/>
          <cell r="BU235">
            <v>19949.283200000002</v>
          </cell>
          <cell r="BV235">
            <v>19505.642500000002</v>
          </cell>
          <cell r="BW235"/>
          <cell r="BX235">
            <v>20060.201099999998</v>
          </cell>
          <cell r="BY235"/>
          <cell r="BZ235"/>
          <cell r="CA235"/>
          <cell r="CB235">
            <v>19538.820299999999</v>
          </cell>
          <cell r="CC235"/>
          <cell r="CD235">
            <v>20092.320299999999</v>
          </cell>
          <cell r="CE235">
            <v>19629.679599999999</v>
          </cell>
          <cell r="CG235">
            <v>20018.900300000001</v>
          </cell>
          <cell r="CH235">
            <v>19611.951099999998</v>
          </cell>
          <cell r="CJ235">
            <v>19950.402300000002</v>
          </cell>
          <cell r="CM235">
            <v>19475.949199999999</v>
          </cell>
          <cell r="CN235">
            <v>19526.193299999999</v>
          </cell>
          <cell r="CP235"/>
          <cell r="CQ235">
            <v>19524.6816</v>
          </cell>
          <cell r="CS235"/>
          <cell r="CV235">
            <v>19469.599600000001</v>
          </cell>
          <cell r="CY235">
            <v>19226.658200000002</v>
          </cell>
          <cell r="DB235"/>
          <cell r="DE235"/>
          <cell r="DH235"/>
          <cell r="DK235"/>
        </row>
        <row r="236">
          <cell r="D236">
            <v>11471.815399999999</v>
          </cell>
          <cell r="E236"/>
          <cell r="F236"/>
          <cell r="G236">
            <v>17087.089800000002</v>
          </cell>
          <cell r="H236"/>
          <cell r="I236"/>
          <cell r="J236">
            <v>17334.015599999999</v>
          </cell>
          <cell r="K236"/>
          <cell r="L236"/>
          <cell r="M236">
            <v>17336.533200000002</v>
          </cell>
          <cell r="N236"/>
          <cell r="O236"/>
          <cell r="P236">
            <v>17362.023399999998</v>
          </cell>
          <cell r="Q236"/>
          <cell r="R236"/>
          <cell r="S236">
            <v>17295.712800000001</v>
          </cell>
          <cell r="T236"/>
          <cell r="U236"/>
          <cell r="V236">
            <v>17288.578099999999</v>
          </cell>
          <cell r="W236">
            <v>14909.1474</v>
          </cell>
          <cell r="X236"/>
          <cell r="Y236">
            <v>16983.742099999999</v>
          </cell>
          <cell r="Z236"/>
          <cell r="AA236"/>
          <cell r="AB236">
            <v>16953.398399999998</v>
          </cell>
          <cell r="AC236"/>
          <cell r="AD236"/>
          <cell r="AE236">
            <v>16991.345700000002</v>
          </cell>
          <cell r="AF236">
            <v>14952.380800000001</v>
          </cell>
          <cell r="AG236"/>
          <cell r="AH236">
            <v>16967.402300000002</v>
          </cell>
          <cell r="AI236">
            <v>14938.4287</v>
          </cell>
          <cell r="AJ236"/>
          <cell r="AK236">
            <v>16934.722600000001</v>
          </cell>
          <cell r="AL236">
            <v>14963.0527</v>
          </cell>
          <cell r="AM236"/>
          <cell r="AN236">
            <v>16927.166000000001</v>
          </cell>
          <cell r="AO236">
            <v>14952.684499999999</v>
          </cell>
          <cell r="AP236"/>
          <cell r="AQ236">
            <v>16895.443299999999</v>
          </cell>
          <cell r="AR236"/>
          <cell r="AS236"/>
          <cell r="AT236">
            <v>16968.2441</v>
          </cell>
          <cell r="AU236"/>
          <cell r="AV236"/>
          <cell r="AW236">
            <v>17079.468700000001</v>
          </cell>
          <cell r="AZ236">
            <v>17082.789000000001</v>
          </cell>
          <cell r="BA236">
            <v>14900.857400000001</v>
          </cell>
          <cell r="BB236"/>
          <cell r="BC236">
            <v>16908.482400000001</v>
          </cell>
          <cell r="BD236">
            <v>14939.831</v>
          </cell>
          <cell r="BE236"/>
          <cell r="BF236">
            <v>16967.769499999999</v>
          </cell>
          <cell r="BG236"/>
          <cell r="BH236"/>
          <cell r="BI236">
            <v>15215.9023</v>
          </cell>
          <cell r="BJ236"/>
          <cell r="BK236"/>
          <cell r="BL236">
            <v>17128.853500000001</v>
          </cell>
          <cell r="BM236"/>
          <cell r="BN236"/>
          <cell r="BO236">
            <v>17231.158200000002</v>
          </cell>
          <cell r="BP236"/>
          <cell r="BQ236"/>
          <cell r="BR236">
            <v>15314.044900000001</v>
          </cell>
          <cell r="BS236"/>
          <cell r="BT236"/>
          <cell r="BU236">
            <v>17264.525300000001</v>
          </cell>
          <cell r="BV236">
            <v>14900.2587</v>
          </cell>
          <cell r="BW236"/>
          <cell r="BX236">
            <v>16919.2929</v>
          </cell>
          <cell r="BY236"/>
          <cell r="BZ236"/>
          <cell r="CA236"/>
          <cell r="CB236">
            <v>14922.8984</v>
          </cell>
          <cell r="CC236"/>
          <cell r="CD236">
            <v>16948.095700000002</v>
          </cell>
          <cell r="CE236">
            <v>14747.7246</v>
          </cell>
          <cell r="CG236">
            <v>16781.380799999999</v>
          </cell>
          <cell r="CH236">
            <v>14793.5625</v>
          </cell>
          <cell r="CJ236">
            <v>16841.3066</v>
          </cell>
          <cell r="CM236">
            <v>15109.429599999999</v>
          </cell>
          <cell r="CN236">
            <v>14962.914000000001</v>
          </cell>
          <cell r="CP236"/>
          <cell r="CQ236">
            <v>14977.9082</v>
          </cell>
          <cell r="CS236"/>
          <cell r="CV236">
            <v>15139.9794</v>
          </cell>
          <cell r="CY236">
            <v>15349.0039</v>
          </cell>
          <cell r="DB236"/>
          <cell r="DE236"/>
          <cell r="DH236"/>
          <cell r="DK236"/>
        </row>
        <row r="237">
          <cell r="D237">
            <v>22129.134699999999</v>
          </cell>
          <cell r="E237"/>
          <cell r="F237"/>
          <cell r="G237">
            <v>26451.648399999998</v>
          </cell>
          <cell r="H237"/>
          <cell r="I237"/>
          <cell r="J237">
            <v>26282.259699999999</v>
          </cell>
          <cell r="K237"/>
          <cell r="L237"/>
          <cell r="M237">
            <v>26326.416000000001</v>
          </cell>
          <cell r="N237"/>
          <cell r="O237"/>
          <cell r="P237">
            <v>26274.9316</v>
          </cell>
          <cell r="Q237"/>
          <cell r="R237"/>
          <cell r="S237">
            <v>26379.882799999999</v>
          </cell>
          <cell r="T237"/>
          <cell r="U237"/>
          <cell r="V237">
            <v>26337.7441</v>
          </cell>
          <cell r="W237">
            <v>25724.148399999998</v>
          </cell>
          <cell r="X237"/>
          <cell r="Y237">
            <v>26269.513599999998</v>
          </cell>
          <cell r="Z237"/>
          <cell r="AA237"/>
          <cell r="AB237">
            <v>26280.6855</v>
          </cell>
          <cell r="AC237"/>
          <cell r="AD237"/>
          <cell r="AE237">
            <v>26259.341700000001</v>
          </cell>
          <cell r="AF237">
            <v>25672.804599999999</v>
          </cell>
          <cell r="AG237"/>
          <cell r="AH237">
            <v>26230.1132</v>
          </cell>
          <cell r="AI237">
            <v>25664.033200000002</v>
          </cell>
          <cell r="AJ237"/>
          <cell r="AK237">
            <v>26217.8007</v>
          </cell>
          <cell r="AL237">
            <v>25739.339800000002</v>
          </cell>
          <cell r="AM237"/>
          <cell r="AN237">
            <v>26175.570299999999</v>
          </cell>
          <cell r="AO237">
            <v>25733.097600000001</v>
          </cell>
          <cell r="AP237"/>
          <cell r="AQ237">
            <v>26171.449199999999</v>
          </cell>
          <cell r="AR237"/>
          <cell r="AS237"/>
          <cell r="AT237">
            <v>26266.466700000001</v>
          </cell>
          <cell r="AU237"/>
          <cell r="AV237"/>
          <cell r="AW237">
            <v>26247.0664</v>
          </cell>
          <cell r="AZ237">
            <v>26188.620999999999</v>
          </cell>
          <cell r="BA237">
            <v>25563.169900000001</v>
          </cell>
          <cell r="BB237"/>
          <cell r="BC237">
            <v>26127.285100000001</v>
          </cell>
          <cell r="BD237">
            <v>25544.976500000001</v>
          </cell>
          <cell r="BE237"/>
          <cell r="BF237">
            <v>26046.533200000002</v>
          </cell>
          <cell r="BG237"/>
          <cell r="BH237"/>
          <cell r="BI237">
            <v>25542.884699999999</v>
          </cell>
          <cell r="BJ237"/>
          <cell r="BK237"/>
          <cell r="BL237">
            <v>26142.498</v>
          </cell>
          <cell r="BM237"/>
          <cell r="BN237"/>
          <cell r="BO237">
            <v>26028.6054</v>
          </cell>
          <cell r="BP237"/>
          <cell r="BQ237"/>
          <cell r="BR237">
            <v>25440.259699999999</v>
          </cell>
          <cell r="BS237"/>
          <cell r="BT237"/>
          <cell r="BU237">
            <v>26092.0039</v>
          </cell>
          <cell r="BV237">
            <v>25570.107400000001</v>
          </cell>
          <cell r="BW237"/>
          <cell r="BX237">
            <v>26140.183499999999</v>
          </cell>
          <cell r="BY237"/>
          <cell r="BZ237"/>
          <cell r="CA237"/>
          <cell r="CB237">
            <v>25659.291000000001</v>
          </cell>
          <cell r="CC237"/>
          <cell r="CD237">
            <v>26226.966700000001</v>
          </cell>
          <cell r="CE237">
            <v>25844.58</v>
          </cell>
          <cell r="CG237">
            <v>25982.578099999999</v>
          </cell>
          <cell r="CH237">
            <v>25827.333900000001</v>
          </cell>
          <cell r="CJ237">
            <v>25892.4804</v>
          </cell>
          <cell r="CM237">
            <v>25398.3027</v>
          </cell>
          <cell r="CN237">
            <v>25644.4218</v>
          </cell>
          <cell r="CP237"/>
          <cell r="CQ237">
            <v>25636.341700000001</v>
          </cell>
          <cell r="CS237"/>
          <cell r="CV237">
            <v>25383.339800000002</v>
          </cell>
          <cell r="CY237">
            <v>25095.7363</v>
          </cell>
          <cell r="DB237"/>
          <cell r="DE237"/>
          <cell r="DH237"/>
          <cell r="DK237"/>
        </row>
        <row r="238">
          <cell r="D238">
            <v>12443.044900000001</v>
          </cell>
          <cell r="E238"/>
          <cell r="F238"/>
          <cell r="G238">
            <v>18907.1718</v>
          </cell>
          <cell r="H238"/>
          <cell r="I238"/>
          <cell r="J238">
            <v>19207.951099999998</v>
          </cell>
          <cell r="K238"/>
          <cell r="L238"/>
          <cell r="M238">
            <v>19216.2539</v>
          </cell>
          <cell r="N238"/>
          <cell r="O238"/>
          <cell r="P238">
            <v>19218.380799999999</v>
          </cell>
          <cell r="Q238"/>
          <cell r="R238"/>
          <cell r="S238">
            <v>19165.626899999999</v>
          </cell>
          <cell r="T238"/>
          <cell r="U238"/>
          <cell r="V238">
            <v>19144.166000000001</v>
          </cell>
          <cell r="W238">
            <v>16129.910099999999</v>
          </cell>
          <cell r="X238"/>
          <cell r="Y238">
            <v>18840.199199999999</v>
          </cell>
          <cell r="Z238"/>
          <cell r="AA238"/>
          <cell r="AB238">
            <v>18809.646400000001</v>
          </cell>
          <cell r="AC238"/>
          <cell r="AD238"/>
          <cell r="AE238">
            <v>18860.470700000002</v>
          </cell>
          <cell r="AF238">
            <v>16181.757799999999</v>
          </cell>
          <cell r="AG238"/>
          <cell r="AH238">
            <v>18827.275300000001</v>
          </cell>
          <cell r="AI238">
            <v>16163.3251</v>
          </cell>
          <cell r="AJ238"/>
          <cell r="AK238">
            <v>18787.947199999999</v>
          </cell>
          <cell r="AL238">
            <v>16137.511699999999</v>
          </cell>
          <cell r="AM238"/>
          <cell r="AN238">
            <v>18791.9414</v>
          </cell>
          <cell r="AO238">
            <v>16126.972599999999</v>
          </cell>
          <cell r="AP238"/>
          <cell r="AQ238">
            <v>18752.453099999999</v>
          </cell>
          <cell r="AR238"/>
          <cell r="AS238"/>
          <cell r="AT238">
            <v>18836.146400000001</v>
          </cell>
          <cell r="AU238"/>
          <cell r="AV238"/>
          <cell r="AW238">
            <v>18941.416000000001</v>
          </cell>
          <cell r="AZ238">
            <v>18960.5664</v>
          </cell>
          <cell r="BA238">
            <v>16100.906199999999</v>
          </cell>
          <cell r="BB238"/>
          <cell r="BC238">
            <v>18734.6777</v>
          </cell>
          <cell r="BD238">
            <v>16146.6005</v>
          </cell>
          <cell r="BE238"/>
          <cell r="BF238">
            <v>18777.044900000001</v>
          </cell>
          <cell r="BG238"/>
          <cell r="BH238"/>
          <cell r="BI238">
            <v>16891.767500000002</v>
          </cell>
          <cell r="BJ238"/>
          <cell r="BK238"/>
          <cell r="BL238">
            <v>18964.541000000001</v>
          </cell>
          <cell r="BM238"/>
          <cell r="BN238"/>
          <cell r="BO238">
            <v>19065.476500000001</v>
          </cell>
          <cell r="BP238"/>
          <cell r="BQ238"/>
          <cell r="BR238">
            <v>16938.933499999999</v>
          </cell>
          <cell r="BS238"/>
          <cell r="BT238"/>
          <cell r="BU238">
            <v>19096.370999999999</v>
          </cell>
          <cell r="BV238">
            <v>16103.1757</v>
          </cell>
          <cell r="BW238"/>
          <cell r="BX238">
            <v>18752.482400000001</v>
          </cell>
          <cell r="BY238"/>
          <cell r="BZ238"/>
          <cell r="CA238"/>
          <cell r="CB238">
            <v>16142.011699999999</v>
          </cell>
          <cell r="CC238"/>
          <cell r="CD238">
            <v>18799.285100000001</v>
          </cell>
          <cell r="CE238">
            <v>15877.2763</v>
          </cell>
          <cell r="CG238">
            <v>18560.974600000001</v>
          </cell>
          <cell r="CH238">
            <v>15924.260700000001</v>
          </cell>
          <cell r="CJ238">
            <v>18604.873</v>
          </cell>
          <cell r="CM238">
            <v>16737.9902</v>
          </cell>
          <cell r="CN238">
            <v>16176.385700000001</v>
          </cell>
          <cell r="CP238"/>
          <cell r="CQ238">
            <v>16193.072200000001</v>
          </cell>
          <cell r="CS238"/>
          <cell r="CV238">
            <v>16774.7363</v>
          </cell>
          <cell r="CY238">
            <v>16927.458900000001</v>
          </cell>
          <cell r="DB238"/>
          <cell r="DE238"/>
          <cell r="DH238"/>
          <cell r="DK238"/>
        </row>
        <row r="239">
          <cell r="D239">
            <v>58985.203099999999</v>
          </cell>
          <cell r="E239"/>
          <cell r="F239"/>
          <cell r="G239">
            <v>60534.136700000003</v>
          </cell>
          <cell r="H239"/>
          <cell r="I239"/>
          <cell r="J239">
            <v>58452.101499999997</v>
          </cell>
          <cell r="K239"/>
          <cell r="L239"/>
          <cell r="M239">
            <v>58094.457000000002</v>
          </cell>
          <cell r="N239"/>
          <cell r="O239"/>
          <cell r="P239">
            <v>58158.933499999999</v>
          </cell>
          <cell r="Q239"/>
          <cell r="R239"/>
          <cell r="S239">
            <v>58239.156199999998</v>
          </cell>
          <cell r="T239"/>
          <cell r="U239"/>
          <cell r="V239">
            <v>58297.140599999999</v>
          </cell>
          <cell r="W239">
            <v>59527.101499999997</v>
          </cell>
          <cell r="X239"/>
          <cell r="Y239">
            <v>59226.890599999999</v>
          </cell>
          <cell r="Z239"/>
          <cell r="AA239"/>
          <cell r="AB239">
            <v>59211.898399999998</v>
          </cell>
          <cell r="AC239"/>
          <cell r="AD239"/>
          <cell r="AE239">
            <v>59332.902300000002</v>
          </cell>
          <cell r="AF239">
            <v>59659.968699999998</v>
          </cell>
          <cell r="AG239"/>
          <cell r="AH239">
            <v>59342.445299999999</v>
          </cell>
          <cell r="AI239">
            <v>59625.273399999998</v>
          </cell>
          <cell r="AJ239"/>
          <cell r="AK239">
            <v>59307.203099999999</v>
          </cell>
          <cell r="AL239">
            <v>59585.402300000002</v>
          </cell>
          <cell r="AM239"/>
          <cell r="AN239">
            <v>59654.640599999999</v>
          </cell>
          <cell r="AO239">
            <v>59567.367100000003</v>
          </cell>
          <cell r="AP239"/>
          <cell r="AQ239">
            <v>59615.265599999999</v>
          </cell>
          <cell r="AR239"/>
          <cell r="AS239"/>
          <cell r="AT239">
            <v>59329.429600000003</v>
          </cell>
          <cell r="AU239"/>
          <cell r="AV239"/>
          <cell r="AW239">
            <v>59435.781199999998</v>
          </cell>
          <cell r="AZ239">
            <v>59659.995999999999</v>
          </cell>
          <cell r="BA239">
            <v>59467.242100000003</v>
          </cell>
          <cell r="BB239"/>
          <cell r="BC239">
            <v>59173.089800000002</v>
          </cell>
          <cell r="BD239">
            <v>59572.4257</v>
          </cell>
          <cell r="BE239"/>
          <cell r="BF239">
            <v>59959.6132</v>
          </cell>
          <cell r="BG239"/>
          <cell r="BH239"/>
          <cell r="BI239">
            <v>58738.538999999997</v>
          </cell>
          <cell r="BJ239"/>
          <cell r="BK239"/>
          <cell r="BL239">
            <v>59181.5507</v>
          </cell>
          <cell r="BM239"/>
          <cell r="BN239"/>
          <cell r="BO239">
            <v>59989.765599999999</v>
          </cell>
          <cell r="BP239"/>
          <cell r="BQ239"/>
          <cell r="BR239">
            <v>58857.109299999996</v>
          </cell>
          <cell r="BS239"/>
          <cell r="BT239"/>
          <cell r="BU239">
            <v>59236.195299999999</v>
          </cell>
          <cell r="BV239">
            <v>59502.101499999997</v>
          </cell>
          <cell r="BW239"/>
          <cell r="BX239">
            <v>59167.269500000002</v>
          </cell>
          <cell r="BY239"/>
          <cell r="BZ239"/>
          <cell r="CA239"/>
          <cell r="CB239">
            <v>59610</v>
          </cell>
          <cell r="CC239"/>
          <cell r="CD239">
            <v>59249.6679</v>
          </cell>
          <cell r="CE239">
            <v>59170.4179</v>
          </cell>
          <cell r="CG239">
            <v>58942.832000000002</v>
          </cell>
          <cell r="CH239">
            <v>59291.722600000001</v>
          </cell>
          <cell r="CJ239">
            <v>59687.281199999998</v>
          </cell>
          <cell r="CM239">
            <v>58470.9375</v>
          </cell>
          <cell r="CN239">
            <v>59633.699200000003</v>
          </cell>
          <cell r="CP239"/>
          <cell r="CQ239">
            <v>59704.507799999999</v>
          </cell>
          <cell r="CS239"/>
          <cell r="CV239">
            <v>58522.316400000003</v>
          </cell>
          <cell r="CY239">
            <v>58388.285100000001</v>
          </cell>
          <cell r="DB239"/>
          <cell r="DE239"/>
          <cell r="DH239"/>
          <cell r="DK239"/>
        </row>
        <row r="240">
          <cell r="D240">
            <v>36699.742100000003</v>
          </cell>
          <cell r="E240"/>
          <cell r="F240"/>
          <cell r="G240">
            <v>45016.886700000003</v>
          </cell>
          <cell r="H240"/>
          <cell r="I240"/>
          <cell r="J240">
            <v>44305.257799999999</v>
          </cell>
          <cell r="K240"/>
          <cell r="L240"/>
          <cell r="M240">
            <v>44000.964800000002</v>
          </cell>
          <cell r="N240"/>
          <cell r="O240"/>
          <cell r="P240">
            <v>44092.3554</v>
          </cell>
          <cell r="Q240"/>
          <cell r="R240"/>
          <cell r="S240">
            <v>44043.492100000003</v>
          </cell>
          <cell r="T240"/>
          <cell r="U240"/>
          <cell r="V240">
            <v>44163.199200000003</v>
          </cell>
          <cell r="W240">
            <v>39728.386700000003</v>
          </cell>
          <cell r="X240"/>
          <cell r="Y240">
            <v>44466.913999999997</v>
          </cell>
          <cell r="Z240"/>
          <cell r="AA240"/>
          <cell r="AB240">
            <v>44390.5</v>
          </cell>
          <cell r="AC240"/>
          <cell r="AD240"/>
          <cell r="AE240">
            <v>44413.304600000003</v>
          </cell>
          <cell r="AF240">
            <v>39689.828099999999</v>
          </cell>
          <cell r="AG240"/>
          <cell r="AH240">
            <v>44411.519500000002</v>
          </cell>
          <cell r="AI240">
            <v>39676.054600000003</v>
          </cell>
          <cell r="AJ240"/>
          <cell r="AK240">
            <v>44383.2929</v>
          </cell>
          <cell r="AL240">
            <v>39616.632799999999</v>
          </cell>
          <cell r="AM240"/>
          <cell r="AN240">
            <v>44581.875</v>
          </cell>
          <cell r="AO240">
            <v>39607.976499999997</v>
          </cell>
          <cell r="AP240"/>
          <cell r="AQ240">
            <v>44572.492100000003</v>
          </cell>
          <cell r="AR240"/>
          <cell r="AS240"/>
          <cell r="AT240">
            <v>44395.875</v>
          </cell>
          <cell r="AU240"/>
          <cell r="AV240"/>
          <cell r="AW240">
            <v>44480.718699999998</v>
          </cell>
          <cell r="AZ240">
            <v>44608.019500000002</v>
          </cell>
          <cell r="BA240">
            <v>39684.781199999998</v>
          </cell>
          <cell r="BB240"/>
          <cell r="BC240">
            <v>44373.707000000002</v>
          </cell>
          <cell r="BD240">
            <v>39852.406199999998</v>
          </cell>
          <cell r="BE240"/>
          <cell r="BF240">
            <v>44963.367100000003</v>
          </cell>
          <cell r="BG240"/>
          <cell r="BH240"/>
          <cell r="BI240">
            <v>43063.015599999999</v>
          </cell>
          <cell r="BJ240"/>
          <cell r="BK240"/>
          <cell r="BL240">
            <v>44496.953099999999</v>
          </cell>
          <cell r="BM240"/>
          <cell r="BN240"/>
          <cell r="BO240">
            <v>45155.472600000001</v>
          </cell>
          <cell r="BP240"/>
          <cell r="BQ240"/>
          <cell r="BR240">
            <v>43193.949200000003</v>
          </cell>
          <cell r="BS240"/>
          <cell r="BT240"/>
          <cell r="BU240">
            <v>44529.929600000003</v>
          </cell>
          <cell r="BV240">
            <v>39694.484299999996</v>
          </cell>
          <cell r="BW240"/>
          <cell r="BX240">
            <v>44369.968699999998</v>
          </cell>
          <cell r="BY240"/>
          <cell r="BZ240"/>
          <cell r="CA240"/>
          <cell r="CB240">
            <v>39692.839800000002</v>
          </cell>
          <cell r="CC240"/>
          <cell r="CD240">
            <v>44349.882799999999</v>
          </cell>
          <cell r="CE240">
            <v>39841.1132</v>
          </cell>
          <cell r="CG240">
            <v>44404.761700000003</v>
          </cell>
          <cell r="CH240">
            <v>40016.288999999997</v>
          </cell>
          <cell r="CJ240">
            <v>44964.245999999999</v>
          </cell>
          <cell r="CM240">
            <v>43056.890599999999</v>
          </cell>
          <cell r="CN240">
            <v>39828.093699999998</v>
          </cell>
          <cell r="CP240"/>
          <cell r="CQ240">
            <v>39935.597600000001</v>
          </cell>
          <cell r="CS240"/>
          <cell r="CV240">
            <v>43163.339800000002</v>
          </cell>
          <cell r="CY240">
            <v>43305.910100000001</v>
          </cell>
          <cell r="DB240"/>
          <cell r="DE240"/>
          <cell r="DH240"/>
          <cell r="DK240"/>
        </row>
        <row r="241">
          <cell r="D241">
            <v>30245.2343</v>
          </cell>
          <cell r="E241"/>
          <cell r="F241"/>
          <cell r="G241">
            <v>34365.695299999999</v>
          </cell>
          <cell r="H241"/>
          <cell r="I241"/>
          <cell r="J241">
            <v>33944.75</v>
          </cell>
          <cell r="K241"/>
          <cell r="L241"/>
          <cell r="M241">
            <v>34329.234299999996</v>
          </cell>
          <cell r="N241"/>
          <cell r="O241"/>
          <cell r="P241">
            <v>34084.6054</v>
          </cell>
          <cell r="Q241"/>
          <cell r="R241"/>
          <cell r="S241">
            <v>34613.445299999999</v>
          </cell>
          <cell r="T241"/>
          <cell r="U241"/>
          <cell r="V241">
            <v>34412.843699999998</v>
          </cell>
          <cell r="W241">
            <v>30057.658200000002</v>
          </cell>
          <cell r="X241"/>
          <cell r="Y241">
            <v>34425.0429</v>
          </cell>
          <cell r="Z241"/>
          <cell r="AA241"/>
          <cell r="AB241">
            <v>34423.484299999996</v>
          </cell>
          <cell r="AC241"/>
          <cell r="AD241"/>
          <cell r="AE241">
            <v>34552.4804</v>
          </cell>
          <cell r="AF241">
            <v>30278.791000000001</v>
          </cell>
          <cell r="AG241"/>
          <cell r="AH241">
            <v>34557.992100000003</v>
          </cell>
          <cell r="AI241">
            <v>30221.392500000002</v>
          </cell>
          <cell r="AJ241"/>
          <cell r="AK241">
            <v>34529.9257</v>
          </cell>
          <cell r="AL241">
            <v>30539.652300000002</v>
          </cell>
          <cell r="AM241"/>
          <cell r="AN241">
            <v>35157.382799999999</v>
          </cell>
          <cell r="AO241">
            <v>30520.0488</v>
          </cell>
          <cell r="AP241"/>
          <cell r="AQ241">
            <v>35131.953099999999</v>
          </cell>
          <cell r="AR241"/>
          <cell r="AS241"/>
          <cell r="AT241">
            <v>34566.046799999996</v>
          </cell>
          <cell r="AU241"/>
          <cell r="AV241"/>
          <cell r="AW241">
            <v>35317.972600000001</v>
          </cell>
          <cell r="AZ241">
            <v>35976.316400000003</v>
          </cell>
          <cell r="BA241">
            <v>30054.693299999999</v>
          </cell>
          <cell r="BB241"/>
          <cell r="BC241">
            <v>34430.960899999998</v>
          </cell>
          <cell r="BD241">
            <v>30192.867099999999</v>
          </cell>
          <cell r="BE241"/>
          <cell r="BF241">
            <v>34719.2929</v>
          </cell>
          <cell r="BG241"/>
          <cell r="BH241"/>
          <cell r="BI241">
            <v>33587.902300000002</v>
          </cell>
          <cell r="BJ241"/>
          <cell r="BK241"/>
          <cell r="BL241">
            <v>34945.832000000002</v>
          </cell>
          <cell r="BM241"/>
          <cell r="BN241"/>
          <cell r="BO241">
            <v>35252.703099999999</v>
          </cell>
          <cell r="BP241"/>
          <cell r="BQ241"/>
          <cell r="BR241">
            <v>33832.683499999999</v>
          </cell>
          <cell r="BS241"/>
          <cell r="BT241"/>
          <cell r="BU241">
            <v>34196.636700000003</v>
          </cell>
          <cell r="BV241">
            <v>30063.6816</v>
          </cell>
          <cell r="BW241"/>
          <cell r="BX241">
            <v>34391.402300000002</v>
          </cell>
          <cell r="BY241"/>
          <cell r="BZ241"/>
          <cell r="CA241"/>
          <cell r="CB241">
            <v>30132.595700000002</v>
          </cell>
          <cell r="CC241"/>
          <cell r="CD241">
            <v>34403.8632</v>
          </cell>
          <cell r="CE241">
            <v>29664.742099999999</v>
          </cell>
          <cell r="CG241">
            <v>34274.253900000003</v>
          </cell>
          <cell r="CH241">
            <v>29802.023399999998</v>
          </cell>
          <cell r="CJ241">
            <v>34545.082000000002</v>
          </cell>
          <cell r="CM241">
            <v>33428.515599999999</v>
          </cell>
          <cell r="CN241">
            <v>30243.906200000001</v>
          </cell>
          <cell r="CP241"/>
          <cell r="CQ241">
            <v>30298.331999999999</v>
          </cell>
          <cell r="CS241"/>
          <cell r="CV241">
            <v>33473.617100000003</v>
          </cell>
          <cell r="CY241">
            <v>33002.324200000003</v>
          </cell>
          <cell r="DB241"/>
          <cell r="DE241"/>
          <cell r="DH241"/>
          <cell r="DK241"/>
        </row>
        <row r="242">
          <cell r="D242">
            <v>14924.5625</v>
          </cell>
          <cell r="E242"/>
          <cell r="F242"/>
          <cell r="G242">
            <v>18640.966700000001</v>
          </cell>
          <cell r="H242"/>
          <cell r="I242"/>
          <cell r="J242">
            <v>17193.1816</v>
          </cell>
          <cell r="K242"/>
          <cell r="L242"/>
          <cell r="M242">
            <v>17418.578099999999</v>
          </cell>
          <cell r="N242"/>
          <cell r="O242"/>
          <cell r="P242">
            <v>17269.320299999999</v>
          </cell>
          <cell r="Q242"/>
          <cell r="R242"/>
          <cell r="S242">
            <v>17475.693299999999</v>
          </cell>
          <cell r="T242"/>
          <cell r="U242"/>
          <cell r="V242">
            <v>17353.890599999999</v>
          </cell>
          <cell r="W242">
            <v>15066.846600000001</v>
          </cell>
          <cell r="X242"/>
          <cell r="Y242">
            <v>17603.808499999999</v>
          </cell>
          <cell r="Z242"/>
          <cell r="AA242"/>
          <cell r="AB242">
            <v>17528.824199999999</v>
          </cell>
          <cell r="AC242"/>
          <cell r="AD242"/>
          <cell r="AE242">
            <v>17547.8613</v>
          </cell>
          <cell r="AF242">
            <v>15082.034100000001</v>
          </cell>
          <cell r="AG242"/>
          <cell r="AH242">
            <v>17540.330000000002</v>
          </cell>
          <cell r="AI242">
            <v>15044.3349</v>
          </cell>
          <cell r="AJ242"/>
          <cell r="AK242">
            <v>17527.245999999999</v>
          </cell>
          <cell r="AL242">
            <v>15198.415000000001</v>
          </cell>
          <cell r="AM242"/>
          <cell r="AN242">
            <v>17911.908200000002</v>
          </cell>
          <cell r="AO242">
            <v>15186.2919</v>
          </cell>
          <cell r="AP242"/>
          <cell r="AQ242">
            <v>17900.107400000001</v>
          </cell>
          <cell r="AR242"/>
          <cell r="AS242"/>
          <cell r="AT242">
            <v>17552.019499999999</v>
          </cell>
          <cell r="AU242"/>
          <cell r="AV242"/>
          <cell r="AW242">
            <v>17782.6718</v>
          </cell>
          <cell r="AZ242">
            <v>18156.125</v>
          </cell>
          <cell r="BA242">
            <v>15042.4218</v>
          </cell>
          <cell r="BB242"/>
          <cell r="BC242">
            <v>17536.998</v>
          </cell>
          <cell r="BD242">
            <v>15118.4501</v>
          </cell>
          <cell r="BE242"/>
          <cell r="BF242">
            <v>18050.3164</v>
          </cell>
          <cell r="BG242"/>
          <cell r="BH242"/>
          <cell r="BI242">
            <v>17338.5625</v>
          </cell>
          <cell r="BJ242"/>
          <cell r="BK242"/>
          <cell r="BL242">
            <v>17697.771400000001</v>
          </cell>
          <cell r="BM242"/>
          <cell r="BN242"/>
          <cell r="BO242">
            <v>18298.166000000001</v>
          </cell>
          <cell r="BP242"/>
          <cell r="BQ242"/>
          <cell r="BR242">
            <v>17361.091700000001</v>
          </cell>
          <cell r="BS242"/>
          <cell r="BT242"/>
          <cell r="BU242">
            <v>17434.824199999999</v>
          </cell>
          <cell r="BV242">
            <v>15040.606400000001</v>
          </cell>
          <cell r="BW242"/>
          <cell r="BX242">
            <v>17504.818299999999</v>
          </cell>
          <cell r="BY242"/>
          <cell r="BZ242"/>
          <cell r="CA242"/>
          <cell r="CB242">
            <v>15043.2089</v>
          </cell>
          <cell r="CC242"/>
          <cell r="CD242">
            <v>17469.976500000001</v>
          </cell>
          <cell r="CE242">
            <v>14923.346600000001</v>
          </cell>
          <cell r="CG242">
            <v>17503.349600000001</v>
          </cell>
          <cell r="CH242">
            <v>14995.563399999999</v>
          </cell>
          <cell r="CJ242">
            <v>18023.375</v>
          </cell>
          <cell r="CM242">
            <v>17296.630799999999</v>
          </cell>
          <cell r="CN242">
            <v>15130.3066</v>
          </cell>
          <cell r="CP242"/>
          <cell r="CQ242">
            <v>15211.7246</v>
          </cell>
          <cell r="CS242"/>
          <cell r="CV242">
            <v>17398.408200000002</v>
          </cell>
          <cell r="CY242">
            <v>17140.830000000002</v>
          </cell>
          <cell r="DB242"/>
          <cell r="DE242"/>
          <cell r="DH242"/>
          <cell r="DK242"/>
        </row>
        <row r="243">
          <cell r="D243">
            <v>7832.9882799999996</v>
          </cell>
          <cell r="E243"/>
          <cell r="F243"/>
          <cell r="G243">
            <v>9167.0390599999992</v>
          </cell>
          <cell r="H243"/>
          <cell r="I243"/>
          <cell r="J243">
            <v>9571.3378900000007</v>
          </cell>
          <cell r="K243"/>
          <cell r="L243"/>
          <cell r="M243">
            <v>9582.0703099999992</v>
          </cell>
          <cell r="N243"/>
          <cell r="O243"/>
          <cell r="P243">
            <v>9583.2070299999996</v>
          </cell>
          <cell r="Q243"/>
          <cell r="R243"/>
          <cell r="S243">
            <v>9589.9492100000007</v>
          </cell>
          <cell r="T243"/>
          <cell r="U243"/>
          <cell r="V243">
            <v>9582.2656200000001</v>
          </cell>
          <cell r="W243">
            <v>9064.2636700000003</v>
          </cell>
          <cell r="X243"/>
          <cell r="Y243">
            <v>9591.1083899999994</v>
          </cell>
          <cell r="Z243"/>
          <cell r="AA243"/>
          <cell r="AB243">
            <v>9565.2841700000008</v>
          </cell>
          <cell r="AC243"/>
          <cell r="AD243"/>
          <cell r="AE243">
            <v>9568.7412100000001</v>
          </cell>
          <cell r="AF243">
            <v>9051.5546799999993</v>
          </cell>
          <cell r="AG243"/>
          <cell r="AH243">
            <v>9561.26757</v>
          </cell>
          <cell r="AI243">
            <v>9043.6015599999992</v>
          </cell>
          <cell r="AJ243"/>
          <cell r="AK243">
            <v>9563.0722600000008</v>
          </cell>
          <cell r="AL243">
            <v>8820.8818300000003</v>
          </cell>
          <cell r="AM243"/>
          <cell r="AN243">
            <v>9485.1542900000004</v>
          </cell>
          <cell r="AO243">
            <v>8816.2851499999997</v>
          </cell>
          <cell r="AP243"/>
          <cell r="AQ243">
            <v>9484.4140599999992</v>
          </cell>
          <cell r="AR243"/>
          <cell r="AS243"/>
          <cell r="AT243">
            <v>9562.7558499999996</v>
          </cell>
          <cell r="AU243"/>
          <cell r="AV243"/>
          <cell r="AW243">
            <v>9579.9794899999997</v>
          </cell>
          <cell r="AZ243">
            <v>9500.0878900000007</v>
          </cell>
          <cell r="BA243">
            <v>9050.2158199999994</v>
          </cell>
          <cell r="BB243"/>
          <cell r="BC243">
            <v>9555.1142500000005</v>
          </cell>
          <cell r="BD243">
            <v>9035.1972600000008</v>
          </cell>
          <cell r="BE243"/>
          <cell r="BF243">
            <v>9503.5185500000007</v>
          </cell>
          <cell r="BG243"/>
          <cell r="BH243"/>
          <cell r="BI243">
            <v>9462.5703099999992</v>
          </cell>
          <cell r="BJ243"/>
          <cell r="BK243"/>
          <cell r="BL243">
            <v>9561.4287100000001</v>
          </cell>
          <cell r="BM243"/>
          <cell r="BN243"/>
          <cell r="BO243">
            <v>9522.8759699999991</v>
          </cell>
          <cell r="BP243"/>
          <cell r="BQ243"/>
          <cell r="BR243">
            <v>9492.21191</v>
          </cell>
          <cell r="BS243"/>
          <cell r="BT243"/>
          <cell r="BU243">
            <v>9578.2939399999996</v>
          </cell>
          <cell r="BV243">
            <v>9063.9482399999997</v>
          </cell>
          <cell r="BW243"/>
          <cell r="BX243">
            <v>9558.6484299999993</v>
          </cell>
          <cell r="BY243"/>
          <cell r="BZ243"/>
          <cell r="CA243"/>
          <cell r="CB243">
            <v>9058.5429600000007</v>
          </cell>
          <cell r="CC243"/>
          <cell r="CD243">
            <v>9559.1210900000005</v>
          </cell>
          <cell r="CE243">
            <v>9056.2451099999998</v>
          </cell>
          <cell r="CG243">
            <v>9554.7900300000001</v>
          </cell>
          <cell r="CH243">
            <v>9037.6484299999993</v>
          </cell>
          <cell r="CJ243">
            <v>9511.7695299999996</v>
          </cell>
          <cell r="CM243">
            <v>9469.0781200000001</v>
          </cell>
          <cell r="CN243">
            <v>9020.8730400000004</v>
          </cell>
          <cell r="CP243"/>
          <cell r="CQ243">
            <v>9047.43066</v>
          </cell>
          <cell r="CS243"/>
          <cell r="CV243">
            <v>9468.2929600000007</v>
          </cell>
          <cell r="CY243">
            <v>9478.0283199999994</v>
          </cell>
          <cell r="DB243"/>
          <cell r="DE243"/>
          <cell r="DH243"/>
          <cell r="DK243"/>
        </row>
        <row r="244">
          <cell r="D244">
            <v>12522.934499999999</v>
          </cell>
          <cell r="E244"/>
          <cell r="F244"/>
          <cell r="G244">
            <v>15353.8212</v>
          </cell>
          <cell r="H244"/>
          <cell r="I244"/>
          <cell r="J244">
            <v>15247.785099999999</v>
          </cell>
          <cell r="K244"/>
          <cell r="L244"/>
          <cell r="M244">
            <v>15223.5898</v>
          </cell>
          <cell r="N244"/>
          <cell r="O244"/>
          <cell r="P244">
            <v>15228.1376</v>
          </cell>
          <cell r="Q244"/>
          <cell r="R244"/>
          <cell r="S244">
            <v>15250.1386</v>
          </cell>
          <cell r="T244"/>
          <cell r="U244"/>
          <cell r="V244">
            <v>15243.0751</v>
          </cell>
          <cell r="W244">
            <v>12968.8603</v>
          </cell>
          <cell r="X244"/>
          <cell r="Y244">
            <v>15197.6396</v>
          </cell>
          <cell r="Z244"/>
          <cell r="AA244"/>
          <cell r="AB244">
            <v>15149.820299999999</v>
          </cell>
          <cell r="AC244"/>
          <cell r="AD244"/>
          <cell r="AE244">
            <v>15161.7763</v>
          </cell>
          <cell r="AF244">
            <v>12974.6181</v>
          </cell>
          <cell r="AG244"/>
          <cell r="AH244">
            <v>15138.3642</v>
          </cell>
          <cell r="AI244">
            <v>12973.8544</v>
          </cell>
          <cell r="AJ244"/>
          <cell r="AK244">
            <v>15146.3007</v>
          </cell>
          <cell r="AL244">
            <v>13128.9521</v>
          </cell>
          <cell r="AM244"/>
          <cell r="AN244">
            <v>14910.703100000001</v>
          </cell>
          <cell r="AO244">
            <v>13131.966700000001</v>
          </cell>
          <cell r="AP244"/>
          <cell r="AQ244">
            <v>14913.3027</v>
          </cell>
          <cell r="AR244"/>
          <cell r="AS244"/>
          <cell r="AT244">
            <v>15166.3896</v>
          </cell>
          <cell r="AU244"/>
          <cell r="AV244"/>
          <cell r="AW244">
            <v>15191.3896</v>
          </cell>
          <cell r="AZ244">
            <v>14958.9218</v>
          </cell>
          <cell r="BA244">
            <v>12979.074199999999</v>
          </cell>
          <cell r="BB244"/>
          <cell r="BC244">
            <v>15154.9082</v>
          </cell>
          <cell r="BD244">
            <v>12960.873</v>
          </cell>
          <cell r="BE244"/>
          <cell r="BF244">
            <v>14898.813399999999</v>
          </cell>
          <cell r="BG244"/>
          <cell r="BH244"/>
          <cell r="BI244">
            <v>14830.156199999999</v>
          </cell>
          <cell r="BJ244"/>
          <cell r="BK244"/>
          <cell r="BL244">
            <v>15172.572200000001</v>
          </cell>
          <cell r="BM244"/>
          <cell r="BN244"/>
          <cell r="BO244">
            <v>14968.8496</v>
          </cell>
          <cell r="BP244"/>
          <cell r="BQ244"/>
          <cell r="BR244">
            <v>14875.636699999999</v>
          </cell>
          <cell r="BS244"/>
          <cell r="BT244"/>
          <cell r="BU244">
            <v>15239.4228</v>
          </cell>
          <cell r="BV244">
            <v>12956.419900000001</v>
          </cell>
          <cell r="BW244"/>
          <cell r="BX244">
            <v>15146.0429</v>
          </cell>
          <cell r="BY244"/>
          <cell r="BZ244"/>
          <cell r="CA244"/>
          <cell r="CB244">
            <v>12959.5458</v>
          </cell>
          <cell r="CC244"/>
          <cell r="CD244">
            <v>15149.1337</v>
          </cell>
          <cell r="CE244">
            <v>12980.5224</v>
          </cell>
          <cell r="CG244">
            <v>15109.9882</v>
          </cell>
          <cell r="CH244">
            <v>12929.064399999999</v>
          </cell>
          <cell r="CJ244">
            <v>14904.3007</v>
          </cell>
          <cell r="CM244">
            <v>14818.2441</v>
          </cell>
          <cell r="CN244">
            <v>12946.440399999999</v>
          </cell>
          <cell r="CP244"/>
          <cell r="CQ244">
            <v>12940.1962</v>
          </cell>
          <cell r="CS244"/>
          <cell r="CV244">
            <v>14815.906199999999</v>
          </cell>
          <cell r="CY244">
            <v>14851.000899999999</v>
          </cell>
          <cell r="DB244"/>
          <cell r="DE244"/>
          <cell r="DH244"/>
          <cell r="DK244"/>
        </row>
        <row r="245">
          <cell r="D245">
            <v>36433.242100000003</v>
          </cell>
          <cell r="E245"/>
          <cell r="F245"/>
          <cell r="G245">
            <v>40430.038999999997</v>
          </cell>
          <cell r="H245"/>
          <cell r="I245"/>
          <cell r="J245">
            <v>38442.117100000003</v>
          </cell>
          <cell r="K245"/>
          <cell r="L245"/>
          <cell r="M245">
            <v>38357.347600000001</v>
          </cell>
          <cell r="N245"/>
          <cell r="O245"/>
          <cell r="P245">
            <v>38322.136700000003</v>
          </cell>
          <cell r="Q245"/>
          <cell r="R245"/>
          <cell r="S245">
            <v>38361.492100000003</v>
          </cell>
          <cell r="T245"/>
          <cell r="U245"/>
          <cell r="V245">
            <v>38332.152300000002</v>
          </cell>
          <cell r="W245">
            <v>37422.128900000003</v>
          </cell>
          <cell r="X245"/>
          <cell r="Y245">
            <v>38520.199200000003</v>
          </cell>
          <cell r="Z245"/>
          <cell r="AA245"/>
          <cell r="AB245">
            <v>38449.093699999998</v>
          </cell>
          <cell r="AC245"/>
          <cell r="AD245"/>
          <cell r="AE245">
            <v>38422.632799999999</v>
          </cell>
          <cell r="AF245">
            <v>37325.015599999999</v>
          </cell>
          <cell r="AG245"/>
          <cell r="AH245">
            <v>38429.8007</v>
          </cell>
          <cell r="AI245">
            <v>37335.242100000003</v>
          </cell>
          <cell r="AJ245"/>
          <cell r="AK245">
            <v>38411.484299999996</v>
          </cell>
          <cell r="AL245">
            <v>37286.663999999997</v>
          </cell>
          <cell r="AM245"/>
          <cell r="AN245">
            <v>38368.538999999997</v>
          </cell>
          <cell r="AO245">
            <v>37282.839800000002</v>
          </cell>
          <cell r="AP245"/>
          <cell r="AQ245">
            <v>38331.6679</v>
          </cell>
          <cell r="AR245"/>
          <cell r="AS245"/>
          <cell r="AT245">
            <v>38403.078099999999</v>
          </cell>
          <cell r="AU245"/>
          <cell r="AV245"/>
          <cell r="AW245">
            <v>38456.519500000002</v>
          </cell>
          <cell r="AZ245">
            <v>38395.714800000002</v>
          </cell>
          <cell r="BA245">
            <v>37167.523399999998</v>
          </cell>
          <cell r="BB245"/>
          <cell r="BC245">
            <v>38289.011700000003</v>
          </cell>
          <cell r="BD245">
            <v>37182.046799999996</v>
          </cell>
          <cell r="BE245"/>
          <cell r="BF245">
            <v>38282.464800000002</v>
          </cell>
          <cell r="BG245"/>
          <cell r="BH245"/>
          <cell r="BI245">
            <v>37307.9179</v>
          </cell>
          <cell r="BJ245"/>
          <cell r="BK245"/>
          <cell r="BL245">
            <v>38289.9804</v>
          </cell>
          <cell r="BM245"/>
          <cell r="BN245"/>
          <cell r="BO245">
            <v>38278.3632</v>
          </cell>
          <cell r="BP245"/>
          <cell r="BQ245"/>
          <cell r="BR245">
            <v>37283.820299999999</v>
          </cell>
          <cell r="BS245"/>
          <cell r="BT245"/>
          <cell r="BU245">
            <v>38315.281199999998</v>
          </cell>
          <cell r="BV245">
            <v>37123.945299999999</v>
          </cell>
          <cell r="BW245"/>
          <cell r="BX245">
            <v>38304.5507</v>
          </cell>
          <cell r="BY245"/>
          <cell r="BZ245"/>
          <cell r="CA245"/>
          <cell r="CB245">
            <v>37176.843699999998</v>
          </cell>
          <cell r="CC245"/>
          <cell r="CD245">
            <v>38337.019500000002</v>
          </cell>
          <cell r="CE245">
            <v>37126.875</v>
          </cell>
          <cell r="CG245">
            <v>38160.101499999997</v>
          </cell>
          <cell r="CH245">
            <v>37061.652300000002</v>
          </cell>
          <cell r="CJ245">
            <v>38147.699200000003</v>
          </cell>
          <cell r="CM245">
            <v>37155.484299999996</v>
          </cell>
          <cell r="CN245">
            <v>37176.9179</v>
          </cell>
          <cell r="CP245"/>
          <cell r="CQ245">
            <v>37229.234299999996</v>
          </cell>
          <cell r="CS245"/>
          <cell r="CV245">
            <v>37326.308499999999</v>
          </cell>
          <cell r="CY245">
            <v>37147.304600000003</v>
          </cell>
          <cell r="DB245"/>
          <cell r="DE245"/>
          <cell r="DH245"/>
          <cell r="DK245"/>
        </row>
        <row r="246">
          <cell r="D246">
            <v>27066.011699999999</v>
          </cell>
          <cell r="E246"/>
          <cell r="F246"/>
          <cell r="G246">
            <v>36579.218699999998</v>
          </cell>
          <cell r="H246"/>
          <cell r="I246"/>
          <cell r="J246">
            <v>34736.8125</v>
          </cell>
          <cell r="K246"/>
          <cell r="L246"/>
          <cell r="M246">
            <v>34778.808499999999</v>
          </cell>
          <cell r="N246"/>
          <cell r="O246"/>
          <cell r="P246">
            <v>34754.906199999998</v>
          </cell>
          <cell r="Q246"/>
          <cell r="R246"/>
          <cell r="S246">
            <v>34740.4179</v>
          </cell>
          <cell r="T246"/>
          <cell r="U246"/>
          <cell r="V246">
            <v>34732.757799999999</v>
          </cell>
          <cell r="W246">
            <v>31344.456999999999</v>
          </cell>
          <cell r="X246"/>
          <cell r="Y246">
            <v>35002.777300000002</v>
          </cell>
          <cell r="Z246"/>
          <cell r="AA246"/>
          <cell r="AB246">
            <v>34802.468699999998</v>
          </cell>
          <cell r="AC246"/>
          <cell r="AD246"/>
          <cell r="AE246">
            <v>34818.835899999998</v>
          </cell>
          <cell r="AF246">
            <v>31318.724600000001</v>
          </cell>
          <cell r="AG246"/>
          <cell r="AH246">
            <v>34812.273399999998</v>
          </cell>
          <cell r="AI246">
            <v>31297.083900000001</v>
          </cell>
          <cell r="AJ246"/>
          <cell r="AK246">
            <v>34776.8632</v>
          </cell>
          <cell r="AL246">
            <v>31345.495999999999</v>
          </cell>
          <cell r="AM246"/>
          <cell r="AN246">
            <v>34712.722600000001</v>
          </cell>
          <cell r="AO246">
            <v>31331.896400000001</v>
          </cell>
          <cell r="AP246"/>
          <cell r="AQ246">
            <v>34694.777300000002</v>
          </cell>
          <cell r="AR246"/>
          <cell r="AS246"/>
          <cell r="AT246">
            <v>34796.957000000002</v>
          </cell>
          <cell r="AU246"/>
          <cell r="AV246"/>
          <cell r="AW246">
            <v>34830.6132</v>
          </cell>
          <cell r="AZ246">
            <v>34742.625</v>
          </cell>
          <cell r="BA246">
            <v>31275.0507</v>
          </cell>
          <cell r="BB246"/>
          <cell r="BC246">
            <v>34762.788999999997</v>
          </cell>
          <cell r="BD246">
            <v>31281.896400000001</v>
          </cell>
          <cell r="BE246"/>
          <cell r="BF246">
            <v>34681.683499999999</v>
          </cell>
          <cell r="BG246"/>
          <cell r="BH246"/>
          <cell r="BI246">
            <v>33567.5625</v>
          </cell>
          <cell r="BJ246"/>
          <cell r="BK246"/>
          <cell r="BL246">
            <v>34797.101499999997</v>
          </cell>
          <cell r="BM246"/>
          <cell r="BN246"/>
          <cell r="BO246">
            <v>34708.320299999999</v>
          </cell>
          <cell r="BP246"/>
          <cell r="BQ246"/>
          <cell r="BR246">
            <v>33573.878900000003</v>
          </cell>
          <cell r="BS246"/>
          <cell r="BT246"/>
          <cell r="BU246">
            <v>34805.808499999999</v>
          </cell>
          <cell r="BV246">
            <v>31288.892500000002</v>
          </cell>
          <cell r="BW246"/>
          <cell r="BX246">
            <v>34761.038999999997</v>
          </cell>
          <cell r="BY246"/>
          <cell r="BZ246"/>
          <cell r="CA246"/>
          <cell r="CB246">
            <v>31327.4355</v>
          </cell>
          <cell r="CC246"/>
          <cell r="CD246">
            <v>34770.058499999999</v>
          </cell>
          <cell r="CE246">
            <v>31124.4882</v>
          </cell>
          <cell r="CG246">
            <v>34650.9257</v>
          </cell>
          <cell r="CH246">
            <v>31142.6152</v>
          </cell>
          <cell r="CJ246">
            <v>34574.699200000003</v>
          </cell>
          <cell r="CM246">
            <v>33436.835899999998</v>
          </cell>
          <cell r="CN246">
            <v>31321.757799999999</v>
          </cell>
          <cell r="CP246"/>
          <cell r="CQ246">
            <v>31339.9804</v>
          </cell>
          <cell r="CS246"/>
          <cell r="CV246">
            <v>33494.25</v>
          </cell>
          <cell r="CY246">
            <v>33421.4257</v>
          </cell>
          <cell r="DB246"/>
          <cell r="DE246"/>
          <cell r="DH246"/>
          <cell r="DK246"/>
        </row>
        <row r="247">
          <cell r="D247">
            <v>24719.578099999999</v>
          </cell>
          <cell r="E247"/>
          <cell r="F247"/>
          <cell r="G247">
            <v>30642.367099999999</v>
          </cell>
          <cell r="H247"/>
          <cell r="I247"/>
          <cell r="J247">
            <v>30271.726500000001</v>
          </cell>
          <cell r="K247"/>
          <cell r="L247"/>
          <cell r="M247">
            <v>31045.0664</v>
          </cell>
          <cell r="N247"/>
          <cell r="O247"/>
          <cell r="P247">
            <v>31023.5468</v>
          </cell>
          <cell r="Q247"/>
          <cell r="R247"/>
          <cell r="S247">
            <v>31114.831999999999</v>
          </cell>
          <cell r="T247"/>
          <cell r="U247"/>
          <cell r="V247">
            <v>31081.468700000001</v>
          </cell>
          <cell r="W247">
            <v>26348.527300000002</v>
          </cell>
          <cell r="X247"/>
          <cell r="Y247">
            <v>29424.2988</v>
          </cell>
          <cell r="Z247"/>
          <cell r="AA247"/>
          <cell r="AB247">
            <v>29273.751899999999</v>
          </cell>
          <cell r="AC247"/>
          <cell r="AD247"/>
          <cell r="AE247">
            <v>29269.953099999999</v>
          </cell>
          <cell r="AF247">
            <v>26344.0625</v>
          </cell>
          <cell r="AG247"/>
          <cell r="AH247">
            <v>29263.847600000001</v>
          </cell>
          <cell r="AI247">
            <v>26345.6679</v>
          </cell>
          <cell r="AJ247"/>
          <cell r="AK247">
            <v>29269.554599999999</v>
          </cell>
          <cell r="AL247">
            <v>26348.9941</v>
          </cell>
          <cell r="AM247"/>
          <cell r="AN247">
            <v>29203.3632</v>
          </cell>
          <cell r="AO247">
            <v>26350.8789</v>
          </cell>
          <cell r="AP247"/>
          <cell r="AQ247">
            <v>29197.195299999999</v>
          </cell>
          <cell r="AR247"/>
          <cell r="AS247"/>
          <cell r="AT247">
            <v>29263.210899999998</v>
          </cell>
          <cell r="AU247"/>
          <cell r="AV247"/>
          <cell r="AW247">
            <v>29338.533200000002</v>
          </cell>
          <cell r="AZ247">
            <v>29266.519499999999</v>
          </cell>
          <cell r="BA247">
            <v>26345.2402</v>
          </cell>
          <cell r="BB247"/>
          <cell r="BC247">
            <v>29264.068299999999</v>
          </cell>
          <cell r="BD247">
            <v>26348.6289</v>
          </cell>
          <cell r="BE247"/>
          <cell r="BF247">
            <v>29273.513599999998</v>
          </cell>
          <cell r="BG247"/>
          <cell r="BH247"/>
          <cell r="BI247">
            <v>28582.4257</v>
          </cell>
          <cell r="BJ247"/>
          <cell r="BK247"/>
          <cell r="BL247">
            <v>29314.722600000001</v>
          </cell>
          <cell r="BM247"/>
          <cell r="BN247"/>
          <cell r="BO247">
            <v>29339.8789</v>
          </cell>
          <cell r="BP247"/>
          <cell r="BQ247"/>
          <cell r="BR247">
            <v>28640.9843</v>
          </cell>
          <cell r="BS247"/>
          <cell r="BT247"/>
          <cell r="BU247">
            <v>29328.771400000001</v>
          </cell>
          <cell r="BV247">
            <v>26346.960899999998</v>
          </cell>
          <cell r="BW247"/>
          <cell r="BX247">
            <v>29266.210899999998</v>
          </cell>
          <cell r="BY247"/>
          <cell r="BZ247"/>
          <cell r="CA247"/>
          <cell r="CB247">
            <v>26347.2539</v>
          </cell>
          <cell r="CC247"/>
          <cell r="CD247">
            <v>29262.578099999999</v>
          </cell>
          <cell r="CE247">
            <v>26340.2402</v>
          </cell>
          <cell r="CG247">
            <v>29240.023399999998</v>
          </cell>
          <cell r="CH247">
            <v>26349.3652</v>
          </cell>
          <cell r="CJ247">
            <v>29251.587800000001</v>
          </cell>
          <cell r="CM247">
            <v>28567.287100000001</v>
          </cell>
          <cell r="CN247">
            <v>26347.890599999999</v>
          </cell>
          <cell r="CP247"/>
          <cell r="CQ247">
            <v>26348.873</v>
          </cell>
          <cell r="CS247"/>
          <cell r="CV247">
            <v>28570.839800000002</v>
          </cell>
          <cell r="CY247">
            <v>28587.867099999999</v>
          </cell>
          <cell r="DB247"/>
          <cell r="DE247"/>
          <cell r="DH247"/>
          <cell r="DK247"/>
        </row>
        <row r="248">
          <cell r="D248">
            <v>11908.1289</v>
          </cell>
          <cell r="E248"/>
          <cell r="F248"/>
          <cell r="G248">
            <v>18595.101500000001</v>
          </cell>
          <cell r="H248"/>
          <cell r="I248"/>
          <cell r="J248">
            <v>17765.154200000001</v>
          </cell>
          <cell r="K248"/>
          <cell r="L248"/>
          <cell r="M248">
            <v>18923.330000000002</v>
          </cell>
          <cell r="N248"/>
          <cell r="O248"/>
          <cell r="P248">
            <v>18907.910100000001</v>
          </cell>
          <cell r="Q248"/>
          <cell r="R248"/>
          <cell r="S248">
            <v>18879.939399999999</v>
          </cell>
          <cell r="T248"/>
          <cell r="U248"/>
          <cell r="V248">
            <v>18874.0625</v>
          </cell>
          <cell r="W248">
            <v>14518.135700000001</v>
          </cell>
          <cell r="X248"/>
          <cell r="Y248">
            <v>17467.331999999999</v>
          </cell>
          <cell r="Z248"/>
          <cell r="AA248"/>
          <cell r="AB248">
            <v>17517.375</v>
          </cell>
          <cell r="AC248"/>
          <cell r="AD248"/>
          <cell r="AE248">
            <v>17521.380799999999</v>
          </cell>
          <cell r="AF248">
            <v>14528.400299999999</v>
          </cell>
          <cell r="AG248"/>
          <cell r="AH248">
            <v>17522.273399999998</v>
          </cell>
          <cell r="AI248">
            <v>14526.704100000001</v>
          </cell>
          <cell r="AJ248"/>
          <cell r="AK248">
            <v>17516.398399999998</v>
          </cell>
          <cell r="AL248">
            <v>14637.507799999999</v>
          </cell>
          <cell r="AM248"/>
          <cell r="AN248">
            <v>17448.949199999999</v>
          </cell>
          <cell r="AO248">
            <v>14636.6201</v>
          </cell>
          <cell r="AP248"/>
          <cell r="AQ248">
            <v>17445.1054</v>
          </cell>
          <cell r="AR248"/>
          <cell r="AS248"/>
          <cell r="AT248">
            <v>17520.9355</v>
          </cell>
          <cell r="AU248"/>
          <cell r="AV248"/>
          <cell r="AW248">
            <v>17499.960899999998</v>
          </cell>
          <cell r="AZ248">
            <v>17418.8691</v>
          </cell>
          <cell r="BA248">
            <v>14520.79</v>
          </cell>
          <cell r="BB248"/>
          <cell r="BC248">
            <v>17518.6855</v>
          </cell>
          <cell r="BD248">
            <v>14509.669900000001</v>
          </cell>
          <cell r="BE248"/>
          <cell r="BF248">
            <v>17437.117099999999</v>
          </cell>
          <cell r="BG248"/>
          <cell r="BH248"/>
          <cell r="BI248">
            <v>16632.781200000001</v>
          </cell>
          <cell r="BJ248"/>
          <cell r="BK248"/>
          <cell r="BL248">
            <v>17505.388599999998</v>
          </cell>
          <cell r="BM248"/>
          <cell r="BN248"/>
          <cell r="BO248">
            <v>17406.896400000001</v>
          </cell>
          <cell r="BP248"/>
          <cell r="BQ248"/>
          <cell r="BR248">
            <v>16601.455000000002</v>
          </cell>
          <cell r="BS248"/>
          <cell r="BT248"/>
          <cell r="BU248">
            <v>17500.4257</v>
          </cell>
          <cell r="BV248">
            <v>14523.454100000001</v>
          </cell>
          <cell r="BW248"/>
          <cell r="BX248">
            <v>17516.4804</v>
          </cell>
          <cell r="BY248"/>
          <cell r="BZ248"/>
          <cell r="CA248"/>
          <cell r="CB248">
            <v>14527.390600000001</v>
          </cell>
          <cell r="CC248"/>
          <cell r="CD248">
            <v>17517.785100000001</v>
          </cell>
          <cell r="CE248">
            <v>14520.4277</v>
          </cell>
          <cell r="CG248">
            <v>17524.007799999999</v>
          </cell>
          <cell r="CH248">
            <v>14514.016600000001</v>
          </cell>
          <cell r="CJ248">
            <v>17443.080000000002</v>
          </cell>
          <cell r="CM248">
            <v>16633.7929</v>
          </cell>
          <cell r="CN248">
            <v>14519.5527</v>
          </cell>
          <cell r="CP248"/>
          <cell r="CQ248">
            <v>14513.228499999999</v>
          </cell>
          <cell r="CS248"/>
          <cell r="CV248">
            <v>16625.179599999999</v>
          </cell>
          <cell r="CY248">
            <v>16575.642500000002</v>
          </cell>
          <cell r="DB248"/>
          <cell r="DE248"/>
          <cell r="DH248"/>
          <cell r="DK248"/>
        </row>
        <row r="249">
          <cell r="D249">
            <v>15347.218699999999</v>
          </cell>
          <cell r="E249"/>
          <cell r="F249"/>
          <cell r="G249">
            <v>24796.449199999999</v>
          </cell>
          <cell r="H249"/>
          <cell r="I249"/>
          <cell r="J249">
            <v>23979.6093</v>
          </cell>
          <cell r="K249"/>
          <cell r="L249"/>
          <cell r="M249">
            <v>23986.1914</v>
          </cell>
          <cell r="N249"/>
          <cell r="O249"/>
          <cell r="P249">
            <v>23976.25</v>
          </cell>
          <cell r="Q249"/>
          <cell r="R249"/>
          <cell r="S249">
            <v>24027.7539</v>
          </cell>
          <cell r="T249"/>
          <cell r="U249"/>
          <cell r="V249">
            <v>24009.916000000001</v>
          </cell>
          <cell r="W249">
            <v>17572.373</v>
          </cell>
          <cell r="X249"/>
          <cell r="Y249">
            <v>11375.4794</v>
          </cell>
          <cell r="Z249"/>
          <cell r="AA249"/>
          <cell r="AB249">
            <v>11396.6201</v>
          </cell>
          <cell r="AC249"/>
          <cell r="AD249"/>
          <cell r="AE249">
            <v>11398.193300000001</v>
          </cell>
          <cell r="AF249">
            <v>17571.884699999999</v>
          </cell>
          <cell r="AG249"/>
          <cell r="AH249">
            <v>11388.126899999999</v>
          </cell>
          <cell r="AI249">
            <v>17569.025300000001</v>
          </cell>
          <cell r="AJ249"/>
          <cell r="AK249">
            <v>11403.093699999999</v>
          </cell>
          <cell r="AL249">
            <v>17438.353500000001</v>
          </cell>
          <cell r="AM249"/>
          <cell r="AN249">
            <v>11294.799800000001</v>
          </cell>
          <cell r="AO249">
            <v>17440.218700000001</v>
          </cell>
          <cell r="AP249"/>
          <cell r="AQ249">
            <v>11292.5566</v>
          </cell>
          <cell r="AR249"/>
          <cell r="AS249"/>
          <cell r="AT249">
            <v>11389.820299999999</v>
          </cell>
          <cell r="AU249"/>
          <cell r="AV249"/>
          <cell r="AW249">
            <v>11365.7304</v>
          </cell>
          <cell r="AZ249">
            <v>11276.846600000001</v>
          </cell>
          <cell r="BA249">
            <v>17571.093700000001</v>
          </cell>
          <cell r="BB249"/>
          <cell r="BC249">
            <v>11400.5224</v>
          </cell>
          <cell r="BD249">
            <v>17575.294900000001</v>
          </cell>
          <cell r="BE249"/>
          <cell r="BF249">
            <v>11294.0488</v>
          </cell>
          <cell r="BG249"/>
          <cell r="BH249"/>
          <cell r="BI249">
            <v>11040.165000000001</v>
          </cell>
          <cell r="BJ249"/>
          <cell r="BK249"/>
          <cell r="BL249">
            <v>11367.3886</v>
          </cell>
          <cell r="BM249"/>
          <cell r="BN249"/>
          <cell r="BO249">
            <v>11309.289000000001</v>
          </cell>
          <cell r="BP249"/>
          <cell r="BQ249"/>
          <cell r="BR249">
            <v>11060.8925</v>
          </cell>
          <cell r="BS249"/>
          <cell r="BT249"/>
          <cell r="BU249">
            <v>11370.1582</v>
          </cell>
          <cell r="BV249">
            <v>17573.281200000001</v>
          </cell>
          <cell r="BW249"/>
          <cell r="BX249">
            <v>11402.6757</v>
          </cell>
          <cell r="BY249"/>
          <cell r="BZ249"/>
          <cell r="CA249"/>
          <cell r="CB249">
            <v>17570.7382</v>
          </cell>
          <cell r="CC249"/>
          <cell r="CD249">
            <v>11398.0322</v>
          </cell>
          <cell r="CE249">
            <v>17566.458900000001</v>
          </cell>
          <cell r="CG249">
            <v>11426.603499999999</v>
          </cell>
          <cell r="CH249">
            <v>17575.445299999999</v>
          </cell>
          <cell r="CJ249">
            <v>11302.915000000001</v>
          </cell>
          <cell r="CM249">
            <v>11025.410099999999</v>
          </cell>
          <cell r="CN249">
            <v>17573.995999999999</v>
          </cell>
          <cell r="CP249"/>
          <cell r="CQ249">
            <v>17574.831999999999</v>
          </cell>
          <cell r="CS249"/>
          <cell r="CV249">
            <v>11036.9326</v>
          </cell>
          <cell r="CY249">
            <v>11053.9648</v>
          </cell>
          <cell r="DB249"/>
          <cell r="DE249"/>
          <cell r="DH249"/>
          <cell r="DK249"/>
        </row>
        <row r="250">
          <cell r="D250">
            <v>10435.160099999999</v>
          </cell>
          <cell r="E250"/>
          <cell r="F250"/>
          <cell r="G250">
            <v>19512.367099999999</v>
          </cell>
          <cell r="H250"/>
          <cell r="I250"/>
          <cell r="J250">
            <v>19587.068299999999</v>
          </cell>
          <cell r="K250"/>
          <cell r="L250"/>
          <cell r="M250">
            <v>19575.929599999999</v>
          </cell>
          <cell r="N250"/>
          <cell r="O250"/>
          <cell r="P250">
            <v>19574.9375</v>
          </cell>
          <cell r="Q250"/>
          <cell r="R250"/>
          <cell r="S250">
            <v>19571.0507</v>
          </cell>
          <cell r="T250"/>
          <cell r="U250"/>
          <cell r="V250">
            <v>19569.511699999999</v>
          </cell>
          <cell r="W250">
            <v>12767.906199999999</v>
          </cell>
          <cell r="X250"/>
          <cell r="Y250">
            <v>8687.7412100000001</v>
          </cell>
          <cell r="Z250"/>
          <cell r="AA250"/>
          <cell r="AB250">
            <v>8731.7958899999994</v>
          </cell>
          <cell r="AC250"/>
          <cell r="AD250"/>
          <cell r="AE250">
            <v>8735.5253900000007</v>
          </cell>
          <cell r="AF250">
            <v>12777.8369</v>
          </cell>
          <cell r="AG250"/>
          <cell r="AH250">
            <v>8718.9892500000005</v>
          </cell>
          <cell r="AI250">
            <v>12775.8408</v>
          </cell>
          <cell r="AJ250"/>
          <cell r="AK250">
            <v>8728.0224600000001</v>
          </cell>
          <cell r="AL250">
            <v>13005.2695</v>
          </cell>
          <cell r="AM250"/>
          <cell r="AN250">
            <v>8573.5908199999994</v>
          </cell>
          <cell r="AO250">
            <v>13004.386699999999</v>
          </cell>
          <cell r="AP250"/>
          <cell r="AQ250">
            <v>8571.8896399999994</v>
          </cell>
          <cell r="AR250"/>
          <cell r="AS250"/>
          <cell r="AT250">
            <v>8725.1191400000007</v>
          </cell>
          <cell r="AU250"/>
          <cell r="AV250"/>
          <cell r="AW250">
            <v>8705.2646399999994</v>
          </cell>
          <cell r="AZ250">
            <v>8581.5517500000005</v>
          </cell>
          <cell r="BA250">
            <v>12772.6376</v>
          </cell>
          <cell r="BB250"/>
          <cell r="BC250">
            <v>8720.2001899999996</v>
          </cell>
          <cell r="BD250">
            <v>12758.766600000001</v>
          </cell>
          <cell r="BE250"/>
          <cell r="BF250">
            <v>8546.3310500000007</v>
          </cell>
          <cell r="BG250"/>
          <cell r="BH250"/>
          <cell r="BI250">
            <v>8470.1474600000001</v>
          </cell>
          <cell r="BJ250"/>
          <cell r="BK250"/>
          <cell r="BL250">
            <v>8715.1328099999992</v>
          </cell>
          <cell r="BM250"/>
          <cell r="BN250"/>
          <cell r="BO250">
            <v>8567.9824200000003</v>
          </cell>
          <cell r="BP250"/>
          <cell r="BQ250"/>
          <cell r="BR250">
            <v>8456.5751899999996</v>
          </cell>
          <cell r="BS250"/>
          <cell r="BT250"/>
          <cell r="BU250">
            <v>8712.9199200000003</v>
          </cell>
          <cell r="BV250">
            <v>12776.509700000001</v>
          </cell>
          <cell r="BW250"/>
          <cell r="BX250">
            <v>8722.7041000000008</v>
          </cell>
          <cell r="BY250"/>
          <cell r="BZ250"/>
          <cell r="CA250"/>
          <cell r="CB250">
            <v>12777.140600000001</v>
          </cell>
          <cell r="CC250"/>
          <cell r="CD250">
            <v>8728.7011700000003</v>
          </cell>
          <cell r="CE250">
            <v>12771.634700000001</v>
          </cell>
          <cell r="CG250">
            <v>8725.52441</v>
          </cell>
          <cell r="CH250">
            <v>12760.376899999999</v>
          </cell>
          <cell r="CJ250">
            <v>8540.36132</v>
          </cell>
          <cell r="CM250">
            <v>8476.8535100000008</v>
          </cell>
          <cell r="CN250">
            <v>12764.2441</v>
          </cell>
          <cell r="CP250"/>
          <cell r="CQ250">
            <v>12759.4912</v>
          </cell>
          <cell r="CS250"/>
          <cell r="CV250">
            <v>8477.2373000000007</v>
          </cell>
          <cell r="CY250">
            <v>8467.6845699999994</v>
          </cell>
          <cell r="DB250"/>
          <cell r="DE250"/>
          <cell r="DH250"/>
          <cell r="DK250"/>
        </row>
        <row r="251">
          <cell r="D251">
            <v>58863.972600000001</v>
          </cell>
          <cell r="E251"/>
          <cell r="F251"/>
          <cell r="G251">
            <v>68100</v>
          </cell>
          <cell r="H251"/>
          <cell r="I251"/>
          <cell r="J251">
            <v>65973.539000000004</v>
          </cell>
          <cell r="K251"/>
          <cell r="L251"/>
          <cell r="M251">
            <v>66117.992100000003</v>
          </cell>
          <cell r="N251"/>
          <cell r="O251"/>
          <cell r="P251">
            <v>65911.070300000007</v>
          </cell>
          <cell r="Q251"/>
          <cell r="R251"/>
          <cell r="S251">
            <v>66127.4375</v>
          </cell>
          <cell r="T251"/>
          <cell r="U251"/>
          <cell r="V251">
            <v>65959.765599999999</v>
          </cell>
          <cell r="W251">
            <v>60894.285100000001</v>
          </cell>
          <cell r="X251"/>
          <cell r="Y251">
            <v>66013.210900000005</v>
          </cell>
          <cell r="Z251"/>
          <cell r="AA251"/>
          <cell r="AB251">
            <v>65976.718699999998</v>
          </cell>
          <cell r="AC251"/>
          <cell r="AD251"/>
          <cell r="AE251">
            <v>66027.6875</v>
          </cell>
          <cell r="AF251">
            <v>61051.136700000003</v>
          </cell>
          <cell r="AG251"/>
          <cell r="AH251">
            <v>65993.0625</v>
          </cell>
          <cell r="AI251">
            <v>61029.253900000003</v>
          </cell>
          <cell r="AJ251"/>
          <cell r="AK251">
            <v>65980.835900000005</v>
          </cell>
          <cell r="AL251">
            <v>61014.078099999999</v>
          </cell>
          <cell r="AM251"/>
          <cell r="AN251">
            <v>65934.390599999999</v>
          </cell>
          <cell r="AO251">
            <v>60998.757799999999</v>
          </cell>
          <cell r="AP251"/>
          <cell r="AQ251">
            <v>65932.789000000004</v>
          </cell>
          <cell r="AR251"/>
          <cell r="AS251"/>
          <cell r="AT251">
            <v>65998.625</v>
          </cell>
          <cell r="AU251"/>
          <cell r="AV251"/>
          <cell r="AW251">
            <v>66073.351500000004</v>
          </cell>
          <cell r="AZ251">
            <v>65915.156199999998</v>
          </cell>
          <cell r="BA251">
            <v>60881.910100000001</v>
          </cell>
          <cell r="BB251"/>
          <cell r="BC251">
            <v>65940.343699999998</v>
          </cell>
          <cell r="BD251">
            <v>60882</v>
          </cell>
          <cell r="BE251"/>
          <cell r="BF251">
            <v>65941.656199999998</v>
          </cell>
          <cell r="BG251"/>
          <cell r="BH251"/>
          <cell r="BI251">
            <v>64104.75</v>
          </cell>
          <cell r="BJ251"/>
          <cell r="BK251"/>
          <cell r="BL251">
            <v>65972.039000000004</v>
          </cell>
          <cell r="BM251"/>
          <cell r="BN251"/>
          <cell r="BO251">
            <v>65813.796799999996</v>
          </cell>
          <cell r="BP251"/>
          <cell r="BQ251"/>
          <cell r="BR251">
            <v>63836.171799999996</v>
          </cell>
          <cell r="BS251"/>
          <cell r="BT251"/>
          <cell r="BU251">
            <v>65971.6875</v>
          </cell>
          <cell r="BV251">
            <v>60899.820299999999</v>
          </cell>
          <cell r="BW251"/>
          <cell r="BX251">
            <v>65958.453099999999</v>
          </cell>
          <cell r="BY251"/>
          <cell r="BZ251"/>
          <cell r="CA251"/>
          <cell r="CB251">
            <v>60931.628900000003</v>
          </cell>
          <cell r="CC251"/>
          <cell r="CD251">
            <v>65964.781199999998</v>
          </cell>
          <cell r="CE251">
            <v>60673.148399999998</v>
          </cell>
          <cell r="CG251">
            <v>65888.031199999998</v>
          </cell>
          <cell r="CH251">
            <v>60700.945299999999</v>
          </cell>
          <cell r="CJ251">
            <v>65847.851500000004</v>
          </cell>
          <cell r="CM251">
            <v>64018.570299999999</v>
          </cell>
          <cell r="CN251">
            <v>60907.507799999999</v>
          </cell>
          <cell r="CP251"/>
          <cell r="CQ251">
            <v>60906.785100000001</v>
          </cell>
          <cell r="CS251"/>
          <cell r="CV251">
            <v>64028.410100000001</v>
          </cell>
          <cell r="CY251">
            <v>63698.995999999999</v>
          </cell>
          <cell r="DB251"/>
          <cell r="DE251"/>
          <cell r="DH251"/>
          <cell r="DK251"/>
        </row>
        <row r="252">
          <cell r="D252">
            <v>64419.2382</v>
          </cell>
          <cell r="E252"/>
          <cell r="F252"/>
          <cell r="G252">
            <v>72842.335900000005</v>
          </cell>
          <cell r="H252"/>
          <cell r="I252"/>
          <cell r="J252">
            <v>71388.343699999998</v>
          </cell>
          <cell r="K252"/>
          <cell r="L252"/>
          <cell r="M252">
            <v>71466.296799999996</v>
          </cell>
          <cell r="N252"/>
          <cell r="O252"/>
          <cell r="P252">
            <v>71339.546799999996</v>
          </cell>
          <cell r="Q252"/>
          <cell r="R252"/>
          <cell r="S252">
            <v>71546</v>
          </cell>
          <cell r="T252"/>
          <cell r="U252"/>
          <cell r="V252">
            <v>71424.617100000003</v>
          </cell>
          <cell r="W252">
            <v>66107.515599999999</v>
          </cell>
          <cell r="X252"/>
          <cell r="Y252">
            <v>71348.609299999996</v>
          </cell>
          <cell r="Z252"/>
          <cell r="AA252"/>
          <cell r="AB252">
            <v>71076.093699999998</v>
          </cell>
          <cell r="AC252"/>
          <cell r="AD252"/>
          <cell r="AE252">
            <v>71116.3125</v>
          </cell>
          <cell r="AF252">
            <v>65974.328099999999</v>
          </cell>
          <cell r="AG252"/>
          <cell r="AH252">
            <v>71047.710900000005</v>
          </cell>
          <cell r="AI252">
            <v>65972.742100000003</v>
          </cell>
          <cell r="AJ252"/>
          <cell r="AK252">
            <v>71058.75</v>
          </cell>
          <cell r="AL252">
            <v>65615.460900000005</v>
          </cell>
          <cell r="AM252"/>
          <cell r="AN252">
            <v>70933.718699999998</v>
          </cell>
          <cell r="AO252">
            <v>65617.218699999998</v>
          </cell>
          <cell r="AP252"/>
          <cell r="AQ252">
            <v>70935.210900000005</v>
          </cell>
          <cell r="AR252"/>
          <cell r="AS252"/>
          <cell r="AT252">
            <v>71077.3125</v>
          </cell>
          <cell r="AU252"/>
          <cell r="AV252"/>
          <cell r="AW252">
            <v>71256.328099999999</v>
          </cell>
          <cell r="AZ252">
            <v>71035.171799999996</v>
          </cell>
          <cell r="BA252">
            <v>65978.828099999999</v>
          </cell>
          <cell r="BB252"/>
          <cell r="BC252">
            <v>71017.242100000003</v>
          </cell>
          <cell r="BD252">
            <v>65999.625</v>
          </cell>
          <cell r="BE252"/>
          <cell r="BF252">
            <v>71541.757800000007</v>
          </cell>
          <cell r="BG252"/>
          <cell r="BH252"/>
          <cell r="BI252">
            <v>69518.984299999996</v>
          </cell>
          <cell r="BJ252"/>
          <cell r="BK252"/>
          <cell r="BL252">
            <v>71204.031199999998</v>
          </cell>
          <cell r="BM252"/>
          <cell r="BN252"/>
          <cell r="BO252">
            <v>71577.859299999996</v>
          </cell>
          <cell r="BP252"/>
          <cell r="BQ252"/>
          <cell r="BR252">
            <v>69516.656199999998</v>
          </cell>
          <cell r="BS252"/>
          <cell r="BT252"/>
          <cell r="BU252">
            <v>71268.257800000007</v>
          </cell>
          <cell r="BV252">
            <v>65978.929600000003</v>
          </cell>
          <cell r="BW252"/>
          <cell r="BX252">
            <v>71032.351500000004</v>
          </cell>
          <cell r="BY252"/>
          <cell r="BZ252"/>
          <cell r="CA252"/>
          <cell r="CB252">
            <v>66001.031199999998</v>
          </cell>
          <cell r="CC252"/>
          <cell r="CD252">
            <v>71061.25</v>
          </cell>
          <cell r="CE252">
            <v>65929.257800000007</v>
          </cell>
          <cell r="CG252">
            <v>70966.515599999999</v>
          </cell>
          <cell r="CH252">
            <v>65979.289000000004</v>
          </cell>
          <cell r="CJ252">
            <v>71422.578099999999</v>
          </cell>
          <cell r="CM252">
            <v>69460.492100000003</v>
          </cell>
          <cell r="CN252">
            <v>66041.046799999996</v>
          </cell>
          <cell r="CP252"/>
          <cell r="CQ252">
            <v>66046.75</v>
          </cell>
          <cell r="CS252"/>
          <cell r="CV252">
            <v>69493.531199999998</v>
          </cell>
          <cell r="CY252">
            <v>69413.914000000004</v>
          </cell>
          <cell r="DB252"/>
          <cell r="DE252"/>
          <cell r="DH252"/>
          <cell r="DK252"/>
        </row>
        <row r="253">
          <cell r="D253" t="str">
            <v>-------------------------</v>
          </cell>
          <cell r="E253"/>
          <cell r="F253"/>
          <cell r="G253" t="str">
            <v>-------------------------</v>
          </cell>
          <cell r="H253"/>
          <cell r="I253"/>
          <cell r="J253" t="str">
            <v>-------------------------</v>
          </cell>
          <cell r="K253"/>
          <cell r="L253"/>
          <cell r="M253" t="str">
            <v>-------------------------</v>
          </cell>
          <cell r="N253"/>
          <cell r="O253"/>
          <cell r="P253" t="str">
            <v>-------------------------</v>
          </cell>
          <cell r="Q253"/>
          <cell r="R253"/>
          <cell r="S253" t="str">
            <v>-------------------------</v>
          </cell>
          <cell r="T253"/>
          <cell r="U253"/>
          <cell r="V253" t="str">
            <v>-------------------------</v>
          </cell>
          <cell r="W253" t="str">
            <v>-------------------------</v>
          </cell>
          <cell r="X253"/>
          <cell r="Y253" t="str">
            <v>-------------------------</v>
          </cell>
          <cell r="Z253"/>
          <cell r="AA253"/>
          <cell r="AB253" t="str">
            <v>-------------------------</v>
          </cell>
          <cell r="AC253"/>
          <cell r="AD253"/>
          <cell r="AE253" t="str">
            <v>-------------------------</v>
          </cell>
          <cell r="AF253" t="str">
            <v>-------------------------</v>
          </cell>
          <cell r="AG253"/>
          <cell r="AH253" t="str">
            <v>-------------------------</v>
          </cell>
          <cell r="AI253" t="str">
            <v>-------------------------</v>
          </cell>
          <cell r="AJ253"/>
          <cell r="AK253" t="str">
            <v>-------------------------</v>
          </cell>
          <cell r="AL253" t="str">
            <v>-------------------------</v>
          </cell>
          <cell r="AM253"/>
          <cell r="AN253" t="str">
            <v>-------------------------</v>
          </cell>
          <cell r="AO253" t="str">
            <v>-------------------------</v>
          </cell>
          <cell r="AP253"/>
          <cell r="AQ253" t="str">
            <v>-------------------------</v>
          </cell>
          <cell r="AR253"/>
          <cell r="AS253"/>
          <cell r="AT253" t="str">
            <v>-------------------------</v>
          </cell>
          <cell r="AU253"/>
          <cell r="AV253"/>
          <cell r="AW253" t="str">
            <v>-------------------------</v>
          </cell>
          <cell r="AZ253" t="str">
            <v>-------------------------</v>
          </cell>
          <cell r="BA253" t="str">
            <v>-------------------------</v>
          </cell>
          <cell r="BB253"/>
          <cell r="BC253" t="str">
            <v>-------------------------</v>
          </cell>
          <cell r="BD253" t="str">
            <v>-------------------------</v>
          </cell>
          <cell r="BE253"/>
          <cell r="BF253" t="str">
            <v>-------------------------</v>
          </cell>
          <cell r="BG253"/>
          <cell r="BH253"/>
          <cell r="BI253" t="str">
            <v>-------------------------</v>
          </cell>
          <cell r="BJ253"/>
          <cell r="BK253"/>
          <cell r="BL253" t="str">
            <v>-------------------------</v>
          </cell>
          <cell r="BM253"/>
          <cell r="BN253"/>
          <cell r="BO253" t="str">
            <v>-------------------------</v>
          </cell>
          <cell r="BP253"/>
          <cell r="BQ253"/>
          <cell r="BR253" t="str">
            <v>-------------------------</v>
          </cell>
          <cell r="BS253"/>
          <cell r="BT253"/>
          <cell r="BU253" t="str">
            <v>-------------------------</v>
          </cell>
          <cell r="BV253" t="str">
            <v>-------------------------</v>
          </cell>
          <cell r="BW253"/>
          <cell r="BX253" t="str">
            <v>-------------------------</v>
          </cell>
          <cell r="BY253"/>
          <cell r="BZ253"/>
          <cell r="CA253"/>
          <cell r="CB253" t="str">
            <v>-------------------------</v>
          </cell>
          <cell r="CC253"/>
          <cell r="CD253" t="str">
            <v>-------------------------</v>
          </cell>
          <cell r="CE253" t="str">
            <v>-------------------------</v>
          </cell>
          <cell r="CG253" t="str">
            <v>-------------------------</v>
          </cell>
          <cell r="CH253" t="str">
            <v>-------------------------</v>
          </cell>
          <cell r="CJ253" t="str">
            <v>-------------------------</v>
          </cell>
          <cell r="CM253" t="str">
            <v>-------------------------</v>
          </cell>
          <cell r="CN253" t="str">
            <v>-------------------------</v>
          </cell>
          <cell r="CP253"/>
          <cell r="CQ253" t="str">
            <v>-------------------------</v>
          </cell>
          <cell r="CS253"/>
          <cell r="CV253" t="str">
            <v>-------------------------</v>
          </cell>
          <cell r="CY253" t="str">
            <v>-------------------------</v>
          </cell>
          <cell r="DB253"/>
          <cell r="DE253"/>
          <cell r="DH253"/>
          <cell r="DK253"/>
        </row>
        <row r="254">
          <cell r="D254" t="str">
            <v>s</v>
          </cell>
          <cell r="E254"/>
          <cell r="F254"/>
          <cell r="G254" t="str">
            <v>s</v>
          </cell>
          <cell r="H254"/>
          <cell r="I254"/>
          <cell r="J254" t="str">
            <v>s</v>
          </cell>
          <cell r="K254"/>
          <cell r="L254"/>
          <cell r="M254" t="str">
            <v>s</v>
          </cell>
          <cell r="N254"/>
          <cell r="O254"/>
          <cell r="P254" t="str">
            <v>s</v>
          </cell>
          <cell r="Q254"/>
          <cell r="R254"/>
          <cell r="S254" t="str">
            <v>s</v>
          </cell>
          <cell r="T254"/>
          <cell r="U254"/>
          <cell r="V254" t="str">
            <v>s</v>
          </cell>
          <cell r="W254" t="str">
            <v>s</v>
          </cell>
          <cell r="X254"/>
          <cell r="Y254" t="str">
            <v>s</v>
          </cell>
          <cell r="Z254"/>
          <cell r="AA254"/>
          <cell r="AB254" t="str">
            <v>s</v>
          </cell>
          <cell r="AC254"/>
          <cell r="AD254"/>
          <cell r="AE254" t="str">
            <v>s</v>
          </cell>
          <cell r="AF254" t="str">
            <v>s</v>
          </cell>
          <cell r="AG254"/>
          <cell r="AH254" t="str">
            <v>s</v>
          </cell>
          <cell r="AI254" t="str">
            <v>s</v>
          </cell>
          <cell r="AJ254"/>
          <cell r="AK254" t="str">
            <v>s</v>
          </cell>
          <cell r="AL254" t="str">
            <v>s</v>
          </cell>
          <cell r="AM254"/>
          <cell r="AN254" t="str">
            <v>s</v>
          </cell>
          <cell r="AO254" t="str">
            <v>s</v>
          </cell>
          <cell r="AP254"/>
          <cell r="AQ254" t="str">
            <v>s</v>
          </cell>
          <cell r="AR254"/>
          <cell r="AS254"/>
          <cell r="AT254" t="str">
            <v>s</v>
          </cell>
          <cell r="AU254"/>
          <cell r="AV254"/>
          <cell r="AW254" t="str">
            <v>s</v>
          </cell>
          <cell r="AZ254" t="str">
            <v>s</v>
          </cell>
          <cell r="BA254" t="str">
            <v>s</v>
          </cell>
          <cell r="BB254"/>
          <cell r="BC254" t="str">
            <v>s</v>
          </cell>
          <cell r="BD254" t="str">
            <v>s</v>
          </cell>
          <cell r="BE254"/>
          <cell r="BF254" t="str">
            <v>s</v>
          </cell>
          <cell r="BG254"/>
          <cell r="BH254"/>
          <cell r="BI254" t="str">
            <v>s</v>
          </cell>
          <cell r="BJ254"/>
          <cell r="BK254"/>
          <cell r="BL254" t="str">
            <v>s</v>
          </cell>
          <cell r="BM254"/>
          <cell r="BN254"/>
          <cell r="BO254" t="str">
            <v>s</v>
          </cell>
          <cell r="BP254"/>
          <cell r="BQ254"/>
          <cell r="BR254" t="str">
            <v>s</v>
          </cell>
          <cell r="BS254"/>
          <cell r="BT254"/>
          <cell r="BU254" t="str">
            <v>s</v>
          </cell>
          <cell r="BV254" t="str">
            <v>s</v>
          </cell>
          <cell r="BW254"/>
          <cell r="BX254" t="str">
            <v>s</v>
          </cell>
          <cell r="BY254"/>
          <cell r="BZ254"/>
          <cell r="CA254"/>
          <cell r="CB254" t="str">
            <v>s</v>
          </cell>
          <cell r="CC254"/>
          <cell r="CD254" t="str">
            <v>s</v>
          </cell>
          <cell r="CE254" t="str">
            <v>s</v>
          </cell>
          <cell r="CG254" t="str">
            <v>s</v>
          </cell>
          <cell r="CH254" t="str">
            <v>s</v>
          </cell>
          <cell r="CJ254" t="str">
            <v>s</v>
          </cell>
          <cell r="CM254" t="str">
            <v>s</v>
          </cell>
          <cell r="CN254" t="str">
            <v>s</v>
          </cell>
          <cell r="CP254"/>
          <cell r="CQ254" t="str">
            <v>s</v>
          </cell>
          <cell r="CS254"/>
          <cell r="CV254" t="str">
            <v>s</v>
          </cell>
          <cell r="CY254" t="str">
            <v>s</v>
          </cell>
          <cell r="DB254"/>
          <cell r="DE254"/>
          <cell r="DH254"/>
          <cell r="DK254"/>
        </row>
        <row r="255">
          <cell r="D255" t="str">
            <v>-------------------------</v>
          </cell>
          <cell r="E255"/>
          <cell r="F255"/>
          <cell r="G255" t="str">
            <v>-------------------------</v>
          </cell>
          <cell r="H255"/>
          <cell r="I255"/>
          <cell r="J255" t="str">
            <v>-------------------------</v>
          </cell>
          <cell r="K255"/>
          <cell r="L255"/>
          <cell r="M255" t="str">
            <v>-------------------------</v>
          </cell>
          <cell r="N255"/>
          <cell r="O255"/>
          <cell r="P255" t="str">
            <v>-------------------------</v>
          </cell>
          <cell r="Q255"/>
          <cell r="R255"/>
          <cell r="S255" t="str">
            <v>-------------------------</v>
          </cell>
          <cell r="T255"/>
          <cell r="U255"/>
          <cell r="V255" t="str">
            <v>-------------------------</v>
          </cell>
          <cell r="W255" t="str">
            <v>-------------------------</v>
          </cell>
          <cell r="X255"/>
          <cell r="Y255" t="str">
            <v>-------------------------</v>
          </cell>
          <cell r="Z255"/>
          <cell r="AA255"/>
          <cell r="AB255" t="str">
            <v>-------------------------</v>
          </cell>
          <cell r="AC255"/>
          <cell r="AD255"/>
          <cell r="AE255" t="str">
            <v>-------------------------</v>
          </cell>
          <cell r="AF255" t="str">
            <v>-------------------------</v>
          </cell>
          <cell r="AG255"/>
          <cell r="AH255" t="str">
            <v>-------------------------</v>
          </cell>
          <cell r="AI255" t="str">
            <v>-------------------------</v>
          </cell>
          <cell r="AJ255"/>
          <cell r="AK255" t="str">
            <v>-------------------------</v>
          </cell>
          <cell r="AL255" t="str">
            <v>-------------------------</v>
          </cell>
          <cell r="AM255"/>
          <cell r="AN255" t="str">
            <v>-------------------------</v>
          </cell>
          <cell r="AO255" t="str">
            <v>-------------------------</v>
          </cell>
          <cell r="AP255"/>
          <cell r="AQ255" t="str">
            <v>-------------------------</v>
          </cell>
          <cell r="AR255"/>
          <cell r="AS255"/>
          <cell r="AT255" t="str">
            <v>-------------------------</v>
          </cell>
          <cell r="AU255"/>
          <cell r="AV255"/>
          <cell r="AW255" t="str">
            <v>-------------------------</v>
          </cell>
          <cell r="AZ255" t="str">
            <v>-------------------------</v>
          </cell>
          <cell r="BA255" t="str">
            <v>-------------------------</v>
          </cell>
          <cell r="BB255"/>
          <cell r="BC255" t="str">
            <v>-------------------------</v>
          </cell>
          <cell r="BD255" t="str">
            <v>-------------------------</v>
          </cell>
          <cell r="BE255"/>
          <cell r="BF255" t="str">
            <v>-------------------------</v>
          </cell>
          <cell r="BG255"/>
          <cell r="BH255"/>
          <cell r="BI255" t="str">
            <v>-------------------------</v>
          </cell>
          <cell r="BJ255"/>
          <cell r="BK255"/>
          <cell r="BL255" t="str">
            <v>-------------------------</v>
          </cell>
          <cell r="BM255"/>
          <cell r="BN255"/>
          <cell r="BO255" t="str">
            <v>-------------------------</v>
          </cell>
          <cell r="BP255"/>
          <cell r="BQ255"/>
          <cell r="BR255" t="str">
            <v>-------------------------</v>
          </cell>
          <cell r="BS255"/>
          <cell r="BT255"/>
          <cell r="BU255" t="str">
            <v>-------------------------</v>
          </cell>
          <cell r="BV255" t="str">
            <v>-------------------------</v>
          </cell>
          <cell r="BW255"/>
          <cell r="BX255" t="str">
            <v>-------------------------</v>
          </cell>
          <cell r="BY255"/>
          <cell r="BZ255"/>
          <cell r="CA255"/>
          <cell r="CB255" t="str">
            <v>-------------------------</v>
          </cell>
          <cell r="CC255"/>
          <cell r="CD255" t="str">
            <v>-------------------------</v>
          </cell>
          <cell r="CE255" t="str">
            <v>-------------------------</v>
          </cell>
          <cell r="CG255" t="str">
            <v>-------------------------</v>
          </cell>
          <cell r="CH255" t="str">
            <v>-------------------------</v>
          </cell>
          <cell r="CJ255" t="str">
            <v>-------------------------</v>
          </cell>
          <cell r="CM255" t="str">
            <v>-------------------------</v>
          </cell>
          <cell r="CN255" t="str">
            <v>-------------------------</v>
          </cell>
          <cell r="CP255"/>
          <cell r="CQ255" t="str">
            <v>-------------------------</v>
          </cell>
          <cell r="CS255"/>
          <cell r="CV255" t="str">
            <v>-------------------------</v>
          </cell>
          <cell r="CY255" t="str">
            <v>-------------------------</v>
          </cell>
          <cell r="DB255"/>
          <cell r="DE255"/>
          <cell r="DH255"/>
          <cell r="DK255"/>
        </row>
        <row r="256">
          <cell r="D256">
            <v>4580.0956999999999</v>
          </cell>
          <cell r="E256"/>
          <cell r="F256"/>
          <cell r="G256">
            <v>9479.1884699999991</v>
          </cell>
          <cell r="H256"/>
          <cell r="I256"/>
          <cell r="J256">
            <v>9859.6367100000007</v>
          </cell>
          <cell r="K256"/>
          <cell r="L256"/>
          <cell r="M256">
            <v>10466.3642</v>
          </cell>
          <cell r="N256"/>
          <cell r="O256"/>
          <cell r="P256">
            <v>10420.049800000001</v>
          </cell>
          <cell r="Q256"/>
          <cell r="R256"/>
          <cell r="S256">
            <v>10522.081</v>
          </cell>
          <cell r="T256"/>
          <cell r="U256"/>
          <cell r="V256">
            <v>10489.876899999999</v>
          </cell>
          <cell r="W256">
            <v>6296.0576099999998</v>
          </cell>
          <cell r="X256"/>
          <cell r="Y256">
            <v>9750.8144499999999</v>
          </cell>
          <cell r="Z256"/>
          <cell r="AA256"/>
          <cell r="AB256">
            <v>9744.7919899999997</v>
          </cell>
          <cell r="AC256"/>
          <cell r="AD256"/>
          <cell r="AE256">
            <v>9746.5976499999997</v>
          </cell>
          <cell r="AF256">
            <v>6295.8691399999998</v>
          </cell>
          <cell r="AG256"/>
          <cell r="AH256">
            <v>9745.1416000000008</v>
          </cell>
          <cell r="AI256">
            <v>6292.3515600000001</v>
          </cell>
          <cell r="AJ256"/>
          <cell r="AK256">
            <v>9733.2841700000008</v>
          </cell>
          <cell r="AL256">
            <v>6890.2480400000004</v>
          </cell>
          <cell r="AM256"/>
          <cell r="AN256">
            <v>9655.4716700000008</v>
          </cell>
          <cell r="AO256">
            <v>6886.4204099999997</v>
          </cell>
          <cell r="AP256"/>
          <cell r="AQ256">
            <v>9642.875</v>
          </cell>
          <cell r="AR256"/>
          <cell r="AS256"/>
          <cell r="AT256">
            <v>9734.9052699999993</v>
          </cell>
          <cell r="AU256"/>
          <cell r="AV256"/>
          <cell r="AW256">
            <v>10459.1376</v>
          </cell>
          <cell r="AZ256">
            <v>10367.0527</v>
          </cell>
          <cell r="BA256">
            <v>6292.8603499999999</v>
          </cell>
          <cell r="BB256"/>
          <cell r="BC256">
            <v>9735.4824200000003</v>
          </cell>
          <cell r="BD256">
            <v>6028.1826099999998</v>
          </cell>
          <cell r="BE256"/>
          <cell r="BF256">
            <v>8602.8671799999993</v>
          </cell>
          <cell r="BG256"/>
          <cell r="BH256"/>
          <cell r="BI256">
            <v>8631.7695299999996</v>
          </cell>
          <cell r="BJ256"/>
          <cell r="BK256"/>
          <cell r="BL256">
            <v>10448.2539</v>
          </cell>
          <cell r="BM256"/>
          <cell r="BN256"/>
          <cell r="BO256">
            <v>8953.6630800000003</v>
          </cell>
          <cell r="BP256"/>
          <cell r="BQ256"/>
          <cell r="BR256">
            <v>8978.7451099999998</v>
          </cell>
          <cell r="BS256"/>
          <cell r="BT256"/>
          <cell r="BU256">
            <v>9938.2792900000004</v>
          </cell>
          <cell r="BV256">
            <v>6295.8256799999999</v>
          </cell>
          <cell r="BW256"/>
          <cell r="BX256">
            <v>9742.8281200000001</v>
          </cell>
          <cell r="BY256"/>
          <cell r="BZ256"/>
          <cell r="CA256"/>
          <cell r="CB256">
            <v>6295.8935499999998</v>
          </cell>
          <cell r="CC256"/>
          <cell r="CD256">
            <v>9733.6777299999994</v>
          </cell>
          <cell r="CE256">
            <v>6289.8818300000003</v>
          </cell>
          <cell r="CG256">
            <v>9740.2763599999998</v>
          </cell>
          <cell r="CH256">
            <v>6026.1323199999997</v>
          </cell>
          <cell r="CJ256">
            <v>8604.6904200000008</v>
          </cell>
          <cell r="CM256">
            <v>8633.5468700000001</v>
          </cell>
          <cell r="CN256">
            <v>6029.8896400000003</v>
          </cell>
          <cell r="CP256"/>
          <cell r="CQ256">
            <v>6031.6372000000001</v>
          </cell>
          <cell r="CS256"/>
          <cell r="CV256">
            <v>8636.3349600000001</v>
          </cell>
          <cell r="CY256">
            <v>8549.8251899999996</v>
          </cell>
          <cell r="DB256"/>
          <cell r="DE256"/>
          <cell r="DH256"/>
          <cell r="DK256"/>
        </row>
        <row r="257">
          <cell r="D257">
            <v>4773.5537100000001</v>
          </cell>
          <cell r="E257"/>
          <cell r="F257"/>
          <cell r="G257">
            <v>9684.7011700000003</v>
          </cell>
          <cell r="H257"/>
          <cell r="I257"/>
          <cell r="J257">
            <v>10136.4707</v>
          </cell>
          <cell r="K257"/>
          <cell r="L257"/>
          <cell r="M257">
            <v>10943.574199999999</v>
          </cell>
          <cell r="N257"/>
          <cell r="O257"/>
          <cell r="P257">
            <v>10885.248</v>
          </cell>
          <cell r="Q257"/>
          <cell r="R257"/>
          <cell r="S257">
            <v>11149.447200000001</v>
          </cell>
          <cell r="T257"/>
          <cell r="U257"/>
          <cell r="V257">
            <v>11115.2304</v>
          </cell>
          <cell r="W257">
            <v>6495.5366199999999</v>
          </cell>
          <cell r="X257"/>
          <cell r="Y257">
            <v>10012.218699999999</v>
          </cell>
          <cell r="Z257"/>
          <cell r="AA257"/>
          <cell r="AB257">
            <v>10011.6005</v>
          </cell>
          <cell r="AC257"/>
          <cell r="AD257"/>
          <cell r="AE257">
            <v>10012.607400000001</v>
          </cell>
          <cell r="AF257">
            <v>6495.8500899999999</v>
          </cell>
          <cell r="AG257"/>
          <cell r="AH257">
            <v>10012.971600000001</v>
          </cell>
          <cell r="AI257">
            <v>6491.87158</v>
          </cell>
          <cell r="AJ257"/>
          <cell r="AK257">
            <v>10004.205</v>
          </cell>
          <cell r="AL257">
            <v>7249.2636700000003</v>
          </cell>
          <cell r="AM257"/>
          <cell r="AN257">
            <v>9924.1855400000004</v>
          </cell>
          <cell r="AO257">
            <v>7244.8740200000002</v>
          </cell>
          <cell r="AP257"/>
          <cell r="AQ257">
            <v>9913.9462800000001</v>
          </cell>
          <cell r="AR257"/>
          <cell r="AS257"/>
          <cell r="AT257">
            <v>10004.1708</v>
          </cell>
          <cell r="AU257"/>
          <cell r="AV257"/>
          <cell r="AW257">
            <v>10938.6816</v>
          </cell>
          <cell r="AZ257">
            <v>10852.390600000001</v>
          </cell>
          <cell r="BA257">
            <v>6491.9951099999998</v>
          </cell>
          <cell r="BB257"/>
          <cell r="BC257">
            <v>10006.444299999999</v>
          </cell>
          <cell r="BD257">
            <v>6129.6860299999998</v>
          </cell>
          <cell r="BE257"/>
          <cell r="BF257">
            <v>8589.8544899999997</v>
          </cell>
          <cell r="BG257"/>
          <cell r="BH257"/>
          <cell r="BI257">
            <v>8611.2451099999998</v>
          </cell>
          <cell r="BJ257"/>
          <cell r="BK257"/>
          <cell r="BL257">
            <v>10918.6142</v>
          </cell>
          <cell r="BM257"/>
          <cell r="BN257"/>
          <cell r="BO257">
            <v>9006.4316400000007</v>
          </cell>
          <cell r="BP257"/>
          <cell r="BQ257"/>
          <cell r="BR257">
            <v>9033.7578099999992</v>
          </cell>
          <cell r="BS257"/>
          <cell r="BT257"/>
          <cell r="BU257">
            <v>10231.5576</v>
          </cell>
          <cell r="BV257">
            <v>6494.6752900000001</v>
          </cell>
          <cell r="BW257"/>
          <cell r="BX257">
            <v>10013.954100000001</v>
          </cell>
          <cell r="BY257"/>
          <cell r="BZ257"/>
          <cell r="CA257"/>
          <cell r="CB257">
            <v>6495.3251899999996</v>
          </cell>
          <cell r="CC257"/>
          <cell r="CD257">
            <v>10004.9511</v>
          </cell>
          <cell r="CE257">
            <v>6486.7031200000001</v>
          </cell>
          <cell r="CG257">
            <v>10010.9169</v>
          </cell>
          <cell r="CH257">
            <v>6123.7436500000003</v>
          </cell>
          <cell r="CJ257">
            <v>8590.9013599999998</v>
          </cell>
          <cell r="CM257">
            <v>8611.8037100000001</v>
          </cell>
          <cell r="CN257">
            <v>6130.1049800000001</v>
          </cell>
          <cell r="CP257"/>
          <cell r="CQ257">
            <v>6132.3076099999998</v>
          </cell>
          <cell r="CS257"/>
          <cell r="CV257">
            <v>8613.1035100000008</v>
          </cell>
          <cell r="CY257">
            <v>8543.9882799999996</v>
          </cell>
          <cell r="DB257"/>
          <cell r="DE257"/>
          <cell r="DH257"/>
          <cell r="DK257"/>
        </row>
        <row r="258">
          <cell r="D258">
            <v>14919.418900000001</v>
          </cell>
          <cell r="E258"/>
          <cell r="F258"/>
          <cell r="G258">
            <v>18081.1093</v>
          </cell>
          <cell r="H258"/>
          <cell r="I258"/>
          <cell r="J258">
            <v>18251.908200000002</v>
          </cell>
          <cell r="K258"/>
          <cell r="L258"/>
          <cell r="M258">
            <v>18540.833900000001</v>
          </cell>
          <cell r="N258"/>
          <cell r="O258"/>
          <cell r="P258">
            <v>18413.117099999999</v>
          </cell>
          <cell r="Q258"/>
          <cell r="R258"/>
          <cell r="S258">
            <v>18564.8789</v>
          </cell>
          <cell r="T258"/>
          <cell r="U258"/>
          <cell r="V258">
            <v>18457.640599999999</v>
          </cell>
          <cell r="W258">
            <v>16044.4892</v>
          </cell>
          <cell r="X258"/>
          <cell r="Y258">
            <v>18272.706999999999</v>
          </cell>
          <cell r="Z258"/>
          <cell r="AA258"/>
          <cell r="AB258">
            <v>18255.390599999999</v>
          </cell>
          <cell r="AC258"/>
          <cell r="AD258"/>
          <cell r="AE258">
            <v>18262.5566</v>
          </cell>
          <cell r="AF258">
            <v>16046.0195</v>
          </cell>
          <cell r="AG258"/>
          <cell r="AH258">
            <v>18257.970700000002</v>
          </cell>
          <cell r="AI258">
            <v>16037.6494</v>
          </cell>
          <cell r="AJ258"/>
          <cell r="AK258">
            <v>18250.4414</v>
          </cell>
          <cell r="AL258">
            <v>16122.8398</v>
          </cell>
          <cell r="AM258"/>
          <cell r="AN258">
            <v>18071.2929</v>
          </cell>
          <cell r="AO258">
            <v>16110.8935</v>
          </cell>
          <cell r="AP258"/>
          <cell r="AQ258">
            <v>18052.947199999999</v>
          </cell>
          <cell r="AR258"/>
          <cell r="AS258"/>
          <cell r="AT258">
            <v>18253.3593</v>
          </cell>
          <cell r="AU258"/>
          <cell r="AV258"/>
          <cell r="AW258">
            <v>18507.9179</v>
          </cell>
          <cell r="AZ258">
            <v>18331.498</v>
          </cell>
          <cell r="BA258">
            <v>16034.260700000001</v>
          </cell>
          <cell r="BB258"/>
          <cell r="BC258">
            <v>18252.3164</v>
          </cell>
          <cell r="BD258">
            <v>15980.418900000001</v>
          </cell>
          <cell r="BE258"/>
          <cell r="BF258">
            <v>17954.087800000001</v>
          </cell>
          <cell r="BG258"/>
          <cell r="BH258"/>
          <cell r="BI258">
            <v>17987.894499999999</v>
          </cell>
          <cell r="BJ258"/>
          <cell r="BK258"/>
          <cell r="BL258">
            <v>18481.277300000002</v>
          </cell>
          <cell r="BM258"/>
          <cell r="BN258"/>
          <cell r="BO258">
            <v>18060.164000000001</v>
          </cell>
          <cell r="BP258"/>
          <cell r="BQ258"/>
          <cell r="BR258">
            <v>18084.718700000001</v>
          </cell>
          <cell r="BS258"/>
          <cell r="BT258"/>
          <cell r="BU258">
            <v>18331.279200000001</v>
          </cell>
          <cell r="BV258">
            <v>16040.9023</v>
          </cell>
          <cell r="BW258"/>
          <cell r="BX258">
            <v>18259.679599999999</v>
          </cell>
          <cell r="BY258"/>
          <cell r="BZ258"/>
          <cell r="CA258"/>
          <cell r="CB258">
            <v>16041.4609</v>
          </cell>
          <cell r="CC258"/>
          <cell r="CD258">
            <v>18252.0625</v>
          </cell>
          <cell r="CE258">
            <v>16016.7539</v>
          </cell>
          <cell r="CG258">
            <v>18253.318299999999</v>
          </cell>
          <cell r="CH258">
            <v>15951.809499999999</v>
          </cell>
          <cell r="CJ258">
            <v>17944.025300000001</v>
          </cell>
          <cell r="CM258">
            <v>17988.949199999999</v>
          </cell>
          <cell r="CN258">
            <v>15979.1054</v>
          </cell>
          <cell r="CP258"/>
          <cell r="CQ258">
            <v>15997.232400000001</v>
          </cell>
          <cell r="CS258"/>
          <cell r="CV258">
            <v>17999.097600000001</v>
          </cell>
          <cell r="CY258">
            <v>17807.339800000002</v>
          </cell>
          <cell r="DB258"/>
          <cell r="DE258"/>
          <cell r="DH258"/>
          <cell r="DK258"/>
        </row>
        <row r="259">
          <cell r="D259">
            <v>15130.102500000001</v>
          </cell>
          <cell r="E259"/>
          <cell r="F259"/>
          <cell r="G259">
            <v>18445.392500000002</v>
          </cell>
          <cell r="H259"/>
          <cell r="I259"/>
          <cell r="J259">
            <v>18590.8164</v>
          </cell>
          <cell r="K259"/>
          <cell r="L259"/>
          <cell r="M259">
            <v>18928.169900000001</v>
          </cell>
          <cell r="N259"/>
          <cell r="O259"/>
          <cell r="P259">
            <v>18745.183499999999</v>
          </cell>
          <cell r="Q259"/>
          <cell r="R259"/>
          <cell r="S259">
            <v>18969.154200000001</v>
          </cell>
          <cell r="T259"/>
          <cell r="U259"/>
          <cell r="V259">
            <v>18809.509699999999</v>
          </cell>
          <cell r="W259">
            <v>15989.002899999999</v>
          </cell>
          <cell r="X259"/>
          <cell r="Y259">
            <v>18635.091700000001</v>
          </cell>
          <cell r="Z259"/>
          <cell r="AA259"/>
          <cell r="AB259">
            <v>18621.820299999999</v>
          </cell>
          <cell r="AC259"/>
          <cell r="AD259"/>
          <cell r="AE259">
            <v>18629.4863</v>
          </cell>
          <cell r="AF259">
            <v>15990.9208</v>
          </cell>
          <cell r="AG259"/>
          <cell r="AH259">
            <v>18629.757799999999</v>
          </cell>
          <cell r="AI259">
            <v>15982.6396</v>
          </cell>
          <cell r="AJ259"/>
          <cell r="AK259">
            <v>18611.130799999999</v>
          </cell>
          <cell r="AL259">
            <v>16137.737300000001</v>
          </cell>
          <cell r="AM259"/>
          <cell r="AN259">
            <v>18469.023399999998</v>
          </cell>
          <cell r="AO259">
            <v>16125.578100000001</v>
          </cell>
          <cell r="AP259"/>
          <cell r="AQ259">
            <v>18453.4902</v>
          </cell>
          <cell r="AR259"/>
          <cell r="AS259"/>
          <cell r="AT259">
            <v>18609.525300000001</v>
          </cell>
          <cell r="AU259"/>
          <cell r="AV259"/>
          <cell r="AW259">
            <v>18918.669900000001</v>
          </cell>
          <cell r="AZ259">
            <v>18759.576099999998</v>
          </cell>
          <cell r="BA259">
            <v>15979.132799999999</v>
          </cell>
          <cell r="BB259"/>
          <cell r="BC259">
            <v>18613.199199999999</v>
          </cell>
          <cell r="BD259">
            <v>15893.2255</v>
          </cell>
          <cell r="BE259"/>
          <cell r="BF259">
            <v>18316.263599999998</v>
          </cell>
          <cell r="BG259"/>
          <cell r="BH259"/>
          <cell r="BI259">
            <v>18311.205000000002</v>
          </cell>
          <cell r="BJ259"/>
          <cell r="BK259"/>
          <cell r="BL259">
            <v>18868.458900000001</v>
          </cell>
          <cell r="BM259"/>
          <cell r="BN259"/>
          <cell r="BO259">
            <v>18414.906200000001</v>
          </cell>
          <cell r="BP259"/>
          <cell r="BQ259"/>
          <cell r="BR259">
            <v>18425.410100000001</v>
          </cell>
          <cell r="BS259"/>
          <cell r="BT259"/>
          <cell r="BU259">
            <v>18659.123</v>
          </cell>
          <cell r="BV259">
            <v>15983.655199999999</v>
          </cell>
          <cell r="BW259"/>
          <cell r="BX259">
            <v>18618.257799999999</v>
          </cell>
          <cell r="BY259"/>
          <cell r="BZ259"/>
          <cell r="CA259"/>
          <cell r="CB259">
            <v>15984.4755</v>
          </cell>
          <cell r="CC259"/>
          <cell r="CD259">
            <v>18610.958900000001</v>
          </cell>
          <cell r="CE259">
            <v>15954.756799999999</v>
          </cell>
          <cell r="CG259">
            <v>18606.8632</v>
          </cell>
          <cell r="CH259">
            <v>15853.535099999999</v>
          </cell>
          <cell r="CJ259">
            <v>18295.5</v>
          </cell>
          <cell r="CM259">
            <v>18304.447199999999</v>
          </cell>
          <cell r="CN259">
            <v>15890.130800000001</v>
          </cell>
          <cell r="CP259"/>
          <cell r="CQ259">
            <v>15902.9501</v>
          </cell>
          <cell r="CS259"/>
          <cell r="CV259">
            <v>18322.664000000001</v>
          </cell>
          <cell r="CY259">
            <v>18104.581999999999</v>
          </cell>
          <cell r="DB259"/>
          <cell r="DE259"/>
          <cell r="DH259"/>
          <cell r="DK259"/>
        </row>
        <row r="260">
          <cell r="D260">
            <v>13512.3583</v>
          </cell>
          <cell r="E260"/>
          <cell r="F260"/>
          <cell r="G260">
            <v>19649.995999999999</v>
          </cell>
          <cell r="H260"/>
          <cell r="I260"/>
          <cell r="J260">
            <v>19755.404200000001</v>
          </cell>
          <cell r="K260"/>
          <cell r="L260"/>
          <cell r="M260">
            <v>19875.103500000001</v>
          </cell>
          <cell r="N260"/>
          <cell r="O260"/>
          <cell r="P260">
            <v>19709.476500000001</v>
          </cell>
          <cell r="Q260"/>
          <cell r="R260"/>
          <cell r="S260">
            <v>19933.408200000002</v>
          </cell>
          <cell r="T260"/>
          <cell r="U260"/>
          <cell r="V260">
            <v>19787.183499999999</v>
          </cell>
          <cell r="W260">
            <v>15905.502899999999</v>
          </cell>
          <cell r="X260"/>
          <cell r="Y260">
            <v>19835.070299999999</v>
          </cell>
          <cell r="Z260"/>
          <cell r="AA260"/>
          <cell r="AB260">
            <v>19811.3652</v>
          </cell>
          <cell r="AC260"/>
          <cell r="AD260"/>
          <cell r="AE260">
            <v>19825.742099999999</v>
          </cell>
          <cell r="AF260">
            <v>15906.1435</v>
          </cell>
          <cell r="AG260"/>
          <cell r="AH260">
            <v>19824.091700000001</v>
          </cell>
          <cell r="AI260">
            <v>15888.190399999999</v>
          </cell>
          <cell r="AJ260"/>
          <cell r="AK260">
            <v>19793.0527</v>
          </cell>
          <cell r="AL260">
            <v>15733.8125</v>
          </cell>
          <cell r="AM260"/>
          <cell r="AN260">
            <v>19675.390599999999</v>
          </cell>
          <cell r="AO260">
            <v>15715.876899999999</v>
          </cell>
          <cell r="AP260"/>
          <cell r="AQ260">
            <v>19645.835899999998</v>
          </cell>
          <cell r="AR260"/>
          <cell r="AS260"/>
          <cell r="AT260">
            <v>19796.072199999999</v>
          </cell>
          <cell r="AU260"/>
          <cell r="AV260"/>
          <cell r="AW260">
            <v>19842.4277</v>
          </cell>
          <cell r="AZ260">
            <v>19710.335899999998</v>
          </cell>
          <cell r="BA260">
            <v>15882.8447</v>
          </cell>
          <cell r="BB260"/>
          <cell r="BC260">
            <v>19799.519499999999</v>
          </cell>
          <cell r="BD260">
            <v>15893.6376</v>
          </cell>
          <cell r="BE260"/>
          <cell r="BF260">
            <v>19784.2363</v>
          </cell>
          <cell r="BG260"/>
          <cell r="BH260"/>
          <cell r="BI260">
            <v>19823.779200000001</v>
          </cell>
          <cell r="BJ260"/>
          <cell r="BK260"/>
          <cell r="BL260">
            <v>19808.25</v>
          </cell>
          <cell r="BM260"/>
          <cell r="BN260"/>
          <cell r="BO260">
            <v>19679.949199999999</v>
          </cell>
          <cell r="BP260"/>
          <cell r="BQ260"/>
          <cell r="BR260">
            <v>19722.0039</v>
          </cell>
          <cell r="BS260"/>
          <cell r="BT260"/>
          <cell r="BU260">
            <v>19750.277300000002</v>
          </cell>
          <cell r="BV260">
            <v>15891.760700000001</v>
          </cell>
          <cell r="BW260"/>
          <cell r="BX260">
            <v>19807.0507</v>
          </cell>
          <cell r="BY260"/>
          <cell r="BZ260"/>
          <cell r="CA260"/>
          <cell r="CB260">
            <v>15893.7695</v>
          </cell>
          <cell r="CC260"/>
          <cell r="CD260">
            <v>19792.132799999999</v>
          </cell>
          <cell r="CE260">
            <v>15829.5615</v>
          </cell>
          <cell r="CG260">
            <v>19789.375</v>
          </cell>
          <cell r="CH260">
            <v>15836.212799999999</v>
          </cell>
          <cell r="CJ260">
            <v>19756.910100000001</v>
          </cell>
          <cell r="CM260">
            <v>19802.519499999999</v>
          </cell>
          <cell r="CN260">
            <v>15886.496999999999</v>
          </cell>
          <cell r="CP260"/>
          <cell r="CQ260">
            <v>15921.1044</v>
          </cell>
          <cell r="CS260"/>
          <cell r="CV260">
            <v>19843.093700000001</v>
          </cell>
          <cell r="CY260">
            <v>19502.648399999998</v>
          </cell>
          <cell r="DB260"/>
          <cell r="DE260"/>
          <cell r="DH260"/>
          <cell r="DK260"/>
        </row>
        <row r="261">
          <cell r="D261">
            <v>14671.818300000001</v>
          </cell>
          <cell r="E261"/>
          <cell r="F261"/>
          <cell r="G261">
            <v>20152.328099999999</v>
          </cell>
          <cell r="H261"/>
          <cell r="I261"/>
          <cell r="J261">
            <v>20469.154200000001</v>
          </cell>
          <cell r="K261"/>
          <cell r="L261"/>
          <cell r="M261">
            <v>20718.412100000001</v>
          </cell>
          <cell r="N261"/>
          <cell r="O261"/>
          <cell r="P261">
            <v>20513.773399999998</v>
          </cell>
          <cell r="Q261"/>
          <cell r="R261"/>
          <cell r="S261">
            <v>20791.599600000001</v>
          </cell>
          <cell r="T261"/>
          <cell r="U261"/>
          <cell r="V261">
            <v>20609.1093</v>
          </cell>
          <cell r="W261">
            <v>16803.4843</v>
          </cell>
          <cell r="X261"/>
          <cell r="Y261">
            <v>20501.4179</v>
          </cell>
          <cell r="Z261"/>
          <cell r="AA261"/>
          <cell r="AB261">
            <v>20483.199199999999</v>
          </cell>
          <cell r="AC261"/>
          <cell r="AD261"/>
          <cell r="AE261">
            <v>20502.443299999999</v>
          </cell>
          <cell r="AF261">
            <v>16812.958900000001</v>
          </cell>
          <cell r="AG261"/>
          <cell r="AH261">
            <v>20504.7539</v>
          </cell>
          <cell r="AI261">
            <v>16794.1093</v>
          </cell>
          <cell r="AJ261"/>
          <cell r="AK261">
            <v>20477.410100000001</v>
          </cell>
          <cell r="AL261">
            <v>16736.601500000001</v>
          </cell>
          <cell r="AM261"/>
          <cell r="AN261">
            <v>20387.373</v>
          </cell>
          <cell r="AO261">
            <v>16720.058499999999</v>
          </cell>
          <cell r="AP261"/>
          <cell r="AQ261">
            <v>20359.210899999998</v>
          </cell>
          <cell r="AR261"/>
          <cell r="AS261"/>
          <cell r="AT261">
            <v>20475.5527</v>
          </cell>
          <cell r="AU261"/>
          <cell r="AV261"/>
          <cell r="AW261">
            <v>20703.0507</v>
          </cell>
          <cell r="AZ261">
            <v>20596.220700000002</v>
          </cell>
          <cell r="BA261">
            <v>16786.394499999999</v>
          </cell>
          <cell r="BB261"/>
          <cell r="BC261">
            <v>20481.945299999999</v>
          </cell>
          <cell r="BD261">
            <v>16771.992099999999</v>
          </cell>
          <cell r="BE261"/>
          <cell r="BF261">
            <v>20406.376899999999</v>
          </cell>
          <cell r="BG261"/>
          <cell r="BH261"/>
          <cell r="BI261">
            <v>20309.275300000001</v>
          </cell>
          <cell r="BJ261"/>
          <cell r="BK261"/>
          <cell r="BL261">
            <v>20632.335899999998</v>
          </cell>
          <cell r="BM261"/>
          <cell r="BN261"/>
          <cell r="BO261">
            <v>20420.037100000001</v>
          </cell>
          <cell r="BP261"/>
          <cell r="BQ261"/>
          <cell r="BR261">
            <v>20300.087800000001</v>
          </cell>
          <cell r="BS261"/>
          <cell r="BT261"/>
          <cell r="BU261">
            <v>20437.070299999999</v>
          </cell>
          <cell r="BV261">
            <v>16794.515599999999</v>
          </cell>
          <cell r="BW261"/>
          <cell r="BX261">
            <v>20487.7304</v>
          </cell>
          <cell r="BY261"/>
          <cell r="BZ261"/>
          <cell r="CA261"/>
          <cell r="CB261">
            <v>16798.3613</v>
          </cell>
          <cell r="CC261"/>
          <cell r="CD261">
            <v>20475.261699999999</v>
          </cell>
          <cell r="CE261">
            <v>16705.697199999999</v>
          </cell>
          <cell r="CG261">
            <v>20463.085899999998</v>
          </cell>
          <cell r="CH261">
            <v>16681.4882</v>
          </cell>
          <cell r="CJ261">
            <v>20367.8105</v>
          </cell>
          <cell r="CM261">
            <v>20278.4277</v>
          </cell>
          <cell r="CN261">
            <v>16759.130799999999</v>
          </cell>
          <cell r="CP261"/>
          <cell r="CQ261">
            <v>16794.8027</v>
          </cell>
          <cell r="CS261"/>
          <cell r="CV261">
            <v>20319.2539</v>
          </cell>
          <cell r="CY261">
            <v>19985.914000000001</v>
          </cell>
          <cell r="DB261"/>
          <cell r="DE261"/>
          <cell r="DH261"/>
          <cell r="DK261"/>
        </row>
        <row r="262">
          <cell r="D262">
            <v>22239.341700000001</v>
          </cell>
          <cell r="E262"/>
          <cell r="F262"/>
          <cell r="G262">
            <v>28254.5</v>
          </cell>
          <cell r="H262"/>
          <cell r="I262"/>
          <cell r="J262">
            <v>28934.658200000002</v>
          </cell>
          <cell r="K262"/>
          <cell r="L262"/>
          <cell r="M262">
            <v>29423.849600000001</v>
          </cell>
          <cell r="N262"/>
          <cell r="O262"/>
          <cell r="P262">
            <v>29155.277300000002</v>
          </cell>
          <cell r="Q262"/>
          <cell r="R262"/>
          <cell r="S262">
            <v>29445.039000000001</v>
          </cell>
          <cell r="T262"/>
          <cell r="U262"/>
          <cell r="V262">
            <v>29235.099600000001</v>
          </cell>
          <cell r="W262">
            <v>25991.7441</v>
          </cell>
          <cell r="X262"/>
          <cell r="Y262">
            <v>28937.529200000001</v>
          </cell>
          <cell r="Z262"/>
          <cell r="AA262"/>
          <cell r="AB262">
            <v>28926.781200000001</v>
          </cell>
          <cell r="AC262"/>
          <cell r="AD262"/>
          <cell r="AE262">
            <v>28940.6132</v>
          </cell>
          <cell r="AF262">
            <v>25998.943299999999</v>
          </cell>
          <cell r="AG262"/>
          <cell r="AH262">
            <v>28939.513599999998</v>
          </cell>
          <cell r="AI262">
            <v>25990.906200000001</v>
          </cell>
          <cell r="AJ262"/>
          <cell r="AK262">
            <v>28905.2402</v>
          </cell>
          <cell r="AL262">
            <v>25906.648399999998</v>
          </cell>
          <cell r="AM262"/>
          <cell r="AN262">
            <v>28642.189399999999</v>
          </cell>
          <cell r="AO262">
            <v>25889.953099999999</v>
          </cell>
          <cell r="AP262"/>
          <cell r="AQ262">
            <v>28617.9941</v>
          </cell>
          <cell r="AR262"/>
          <cell r="AS262"/>
          <cell r="AT262">
            <v>28904.1738</v>
          </cell>
          <cell r="AU262"/>
          <cell r="AV262"/>
          <cell r="AW262">
            <v>29382.964800000002</v>
          </cell>
          <cell r="AZ262">
            <v>29103.978500000001</v>
          </cell>
          <cell r="BA262">
            <v>25988.345700000002</v>
          </cell>
          <cell r="BB262"/>
          <cell r="BC262">
            <v>28905.3164</v>
          </cell>
          <cell r="BD262">
            <v>25952.804599999999</v>
          </cell>
          <cell r="BE262"/>
          <cell r="BF262">
            <v>28793.287100000001</v>
          </cell>
          <cell r="BG262"/>
          <cell r="BH262"/>
          <cell r="BI262">
            <v>28789.544900000001</v>
          </cell>
          <cell r="BJ262"/>
          <cell r="BK262"/>
          <cell r="BL262">
            <v>29336.1777</v>
          </cell>
          <cell r="BM262"/>
          <cell r="BN262"/>
          <cell r="BO262">
            <v>28969.4941</v>
          </cell>
          <cell r="BP262"/>
          <cell r="BQ262"/>
          <cell r="BR262">
            <v>28963.224600000001</v>
          </cell>
          <cell r="BS262"/>
          <cell r="BT262"/>
          <cell r="BU262">
            <v>28956.472600000001</v>
          </cell>
          <cell r="BV262">
            <v>25991.888599999998</v>
          </cell>
          <cell r="BW262"/>
          <cell r="BX262">
            <v>28911.511699999999</v>
          </cell>
          <cell r="BY262"/>
          <cell r="BZ262"/>
          <cell r="CA262"/>
          <cell r="CB262">
            <v>25992.6132</v>
          </cell>
          <cell r="CC262"/>
          <cell r="CD262">
            <v>28906.453099999999</v>
          </cell>
          <cell r="CE262">
            <v>25936.9316</v>
          </cell>
          <cell r="CG262">
            <v>28890.995999999999</v>
          </cell>
          <cell r="CH262">
            <v>25884.3613</v>
          </cell>
          <cell r="CJ262">
            <v>28765.962800000001</v>
          </cell>
          <cell r="CM262">
            <v>28765.4238</v>
          </cell>
          <cell r="CN262">
            <v>25946.5625</v>
          </cell>
          <cell r="CP262"/>
          <cell r="CQ262">
            <v>25947.138599999998</v>
          </cell>
          <cell r="CS262"/>
          <cell r="CV262">
            <v>28783.648399999998</v>
          </cell>
          <cell r="CY262">
            <v>28453.402300000002</v>
          </cell>
          <cell r="DB262"/>
          <cell r="DE262"/>
          <cell r="DH262"/>
          <cell r="DK262"/>
        </row>
        <row r="263">
          <cell r="D263">
            <v>20436.712800000001</v>
          </cell>
          <cell r="E263"/>
          <cell r="F263"/>
          <cell r="G263">
            <v>26470.8105</v>
          </cell>
          <cell r="H263"/>
          <cell r="I263"/>
          <cell r="J263">
            <v>26853.4257</v>
          </cell>
          <cell r="K263"/>
          <cell r="L263"/>
          <cell r="M263">
            <v>27349.751899999999</v>
          </cell>
          <cell r="N263"/>
          <cell r="O263"/>
          <cell r="P263">
            <v>27124.527300000002</v>
          </cell>
          <cell r="Q263"/>
          <cell r="R263"/>
          <cell r="S263">
            <v>27420.898399999998</v>
          </cell>
          <cell r="T263"/>
          <cell r="U263"/>
          <cell r="V263">
            <v>27248.587800000001</v>
          </cell>
          <cell r="W263">
            <v>24546.195299999999</v>
          </cell>
          <cell r="X263"/>
          <cell r="Y263">
            <v>26703.837800000001</v>
          </cell>
          <cell r="Z263"/>
          <cell r="AA263"/>
          <cell r="AB263">
            <v>26695.384699999999</v>
          </cell>
          <cell r="AC263"/>
          <cell r="AD263"/>
          <cell r="AE263">
            <v>26706.7402</v>
          </cell>
          <cell r="AF263">
            <v>24551.351500000001</v>
          </cell>
          <cell r="AG263"/>
          <cell r="AH263">
            <v>26702.6113</v>
          </cell>
          <cell r="AI263">
            <v>24543.326099999998</v>
          </cell>
          <cell r="AJ263"/>
          <cell r="AK263">
            <v>26683.331999999999</v>
          </cell>
          <cell r="AL263">
            <v>24396.017500000002</v>
          </cell>
          <cell r="AM263"/>
          <cell r="AN263">
            <v>26401.1816</v>
          </cell>
          <cell r="AO263">
            <v>24378.505799999999</v>
          </cell>
          <cell r="AP263"/>
          <cell r="AQ263">
            <v>26378.6757</v>
          </cell>
          <cell r="AR263"/>
          <cell r="AS263"/>
          <cell r="AT263">
            <v>26684.0527</v>
          </cell>
          <cell r="AU263"/>
          <cell r="AV263"/>
          <cell r="AW263">
            <v>27287.3027</v>
          </cell>
          <cell r="AZ263">
            <v>27015.9902</v>
          </cell>
          <cell r="BA263">
            <v>24543.1191</v>
          </cell>
          <cell r="BB263"/>
          <cell r="BC263">
            <v>26685.464800000002</v>
          </cell>
          <cell r="BD263">
            <v>24468.916000000001</v>
          </cell>
          <cell r="BE263"/>
          <cell r="BF263">
            <v>26394.607400000001</v>
          </cell>
          <cell r="BG263"/>
          <cell r="BH263"/>
          <cell r="BI263">
            <v>26481.914000000001</v>
          </cell>
          <cell r="BJ263"/>
          <cell r="BK263"/>
          <cell r="BL263">
            <v>27255.33</v>
          </cell>
          <cell r="BM263"/>
          <cell r="BN263"/>
          <cell r="BO263">
            <v>26742.693299999999</v>
          </cell>
          <cell r="BP263"/>
          <cell r="BQ263"/>
          <cell r="BR263">
            <v>26828.8691</v>
          </cell>
          <cell r="BS263"/>
          <cell r="BT263"/>
          <cell r="BU263">
            <v>26775.294900000001</v>
          </cell>
          <cell r="BV263">
            <v>24547.206999999999</v>
          </cell>
          <cell r="BW263"/>
          <cell r="BX263">
            <v>26692.0625</v>
          </cell>
          <cell r="BY263"/>
          <cell r="BZ263"/>
          <cell r="CA263"/>
          <cell r="CB263">
            <v>24546.2988</v>
          </cell>
          <cell r="CC263"/>
          <cell r="CD263">
            <v>26685.761699999999</v>
          </cell>
          <cell r="CE263">
            <v>24504.138599999998</v>
          </cell>
          <cell r="CG263">
            <v>26680.3691</v>
          </cell>
          <cell r="CH263">
            <v>24416.214800000002</v>
          </cell>
          <cell r="CJ263">
            <v>26379.0625</v>
          </cell>
          <cell r="CM263">
            <v>26467.142500000002</v>
          </cell>
          <cell r="CN263">
            <v>24464.5566</v>
          </cell>
          <cell r="CP263"/>
          <cell r="CQ263">
            <v>24469.195299999999</v>
          </cell>
          <cell r="CS263"/>
          <cell r="CV263">
            <v>26473.617099999999</v>
          </cell>
          <cell r="CY263">
            <v>26252.269499999999</v>
          </cell>
          <cell r="DB263"/>
          <cell r="DE263"/>
          <cell r="DH263"/>
          <cell r="DK263"/>
        </row>
        <row r="264">
          <cell r="D264">
            <v>9095.0693300000003</v>
          </cell>
          <cell r="E264"/>
          <cell r="F264"/>
          <cell r="G264">
            <v>14175.929599999999</v>
          </cell>
          <cell r="H264"/>
          <cell r="I264"/>
          <cell r="J264">
            <v>14199.794900000001</v>
          </cell>
          <cell r="K264"/>
          <cell r="L264"/>
          <cell r="M264">
            <v>14324.0332</v>
          </cell>
          <cell r="N264"/>
          <cell r="O264"/>
          <cell r="P264">
            <v>14212.257799999999</v>
          </cell>
          <cell r="Q264"/>
          <cell r="R264"/>
          <cell r="S264">
            <v>14356.915999999999</v>
          </cell>
          <cell r="T264"/>
          <cell r="U264"/>
          <cell r="V264">
            <v>14269.3212</v>
          </cell>
          <cell r="W264">
            <v>12103.759700000001</v>
          </cell>
          <cell r="X264"/>
          <cell r="Y264">
            <v>14400.873</v>
          </cell>
          <cell r="Z264"/>
          <cell r="AA264"/>
          <cell r="AB264">
            <v>14377.1376</v>
          </cell>
          <cell r="AC264"/>
          <cell r="AD264"/>
          <cell r="AE264">
            <v>14380.8066</v>
          </cell>
          <cell r="AF264">
            <v>12109.4648</v>
          </cell>
          <cell r="AG264"/>
          <cell r="AH264">
            <v>14382.6083</v>
          </cell>
          <cell r="AI264">
            <v>12108.1386</v>
          </cell>
          <cell r="AJ264"/>
          <cell r="AK264">
            <v>14377.621999999999</v>
          </cell>
          <cell r="AL264">
            <v>12080.2832</v>
          </cell>
          <cell r="AM264"/>
          <cell r="AN264">
            <v>14258.8457</v>
          </cell>
          <cell r="AO264">
            <v>12080.718699999999</v>
          </cell>
          <cell r="AP264"/>
          <cell r="AQ264">
            <v>14246.9287</v>
          </cell>
          <cell r="AR264"/>
          <cell r="AS264"/>
          <cell r="AT264">
            <v>14377.636699999999</v>
          </cell>
          <cell r="AU264"/>
          <cell r="AV264"/>
          <cell r="AW264">
            <v>14289.535099999999</v>
          </cell>
          <cell r="AZ264">
            <v>14190.315399999999</v>
          </cell>
          <cell r="BA264">
            <v>12108.1162</v>
          </cell>
          <cell r="BB264"/>
          <cell r="BC264">
            <v>14374.909100000001</v>
          </cell>
          <cell r="BD264">
            <v>12072.565399999999</v>
          </cell>
          <cell r="BE264"/>
          <cell r="BF264">
            <v>14158.947200000001</v>
          </cell>
          <cell r="BG264"/>
          <cell r="BH264"/>
          <cell r="BI264">
            <v>14166.8496</v>
          </cell>
          <cell r="BJ264"/>
          <cell r="BK264"/>
          <cell r="BL264">
            <v>14240.059499999999</v>
          </cell>
          <cell r="BM264"/>
          <cell r="BN264"/>
          <cell r="BO264">
            <v>13983.375</v>
          </cell>
          <cell r="BP264"/>
          <cell r="BQ264"/>
          <cell r="BR264">
            <v>14005.1582</v>
          </cell>
          <cell r="BS264"/>
          <cell r="BT264"/>
          <cell r="BU264">
            <v>14171.348599999999</v>
          </cell>
          <cell r="BV264">
            <v>12106.1083</v>
          </cell>
          <cell r="BW264"/>
          <cell r="BX264">
            <v>14383.038</v>
          </cell>
          <cell r="BY264"/>
          <cell r="BZ264"/>
          <cell r="CA264"/>
          <cell r="CB264">
            <v>12108.8554</v>
          </cell>
          <cell r="CC264"/>
          <cell r="CD264">
            <v>14378.429599999999</v>
          </cell>
          <cell r="CE264">
            <v>12076.3105</v>
          </cell>
          <cell r="CG264">
            <v>14375.505800000001</v>
          </cell>
          <cell r="CH264">
            <v>12044.275299999999</v>
          </cell>
          <cell r="CJ264">
            <v>14152.445299999999</v>
          </cell>
          <cell r="CM264">
            <v>14169.757799999999</v>
          </cell>
          <cell r="CN264">
            <v>12066.371999999999</v>
          </cell>
          <cell r="CP264"/>
          <cell r="CQ264">
            <v>12075.314399999999</v>
          </cell>
          <cell r="CS264"/>
          <cell r="CV264">
            <v>14170.697200000001</v>
          </cell>
          <cell r="CY264">
            <v>13860.462799999999</v>
          </cell>
          <cell r="DB264"/>
          <cell r="DE264"/>
          <cell r="DH264"/>
          <cell r="DK264"/>
        </row>
        <row r="265">
          <cell r="D265">
            <v>8766.9775300000001</v>
          </cell>
          <cell r="E265"/>
          <cell r="F265"/>
          <cell r="G265">
            <v>14013.194299999999</v>
          </cell>
          <cell r="H265"/>
          <cell r="I265"/>
          <cell r="J265">
            <v>14067.7832</v>
          </cell>
          <cell r="K265"/>
          <cell r="L265"/>
          <cell r="M265">
            <v>14076.2021</v>
          </cell>
          <cell r="N265"/>
          <cell r="O265"/>
          <cell r="P265">
            <v>14007.130800000001</v>
          </cell>
          <cell r="Q265"/>
          <cell r="R265"/>
          <cell r="S265">
            <v>14088.4707</v>
          </cell>
          <cell r="T265"/>
          <cell r="U265"/>
          <cell r="V265">
            <v>14034.6181</v>
          </cell>
          <cell r="W265">
            <v>11524.828100000001</v>
          </cell>
          <cell r="X265"/>
          <cell r="Y265">
            <v>14201.2412</v>
          </cell>
          <cell r="Z265"/>
          <cell r="AA265"/>
          <cell r="AB265">
            <v>14189.904200000001</v>
          </cell>
          <cell r="AC265"/>
          <cell r="AD265"/>
          <cell r="AE265">
            <v>14191.9462</v>
          </cell>
          <cell r="AF265">
            <v>11527.087799999999</v>
          </cell>
          <cell r="AG265"/>
          <cell r="AH265">
            <v>14192.9951</v>
          </cell>
          <cell r="AI265">
            <v>11524.150299999999</v>
          </cell>
          <cell r="AJ265"/>
          <cell r="AK265">
            <v>14176.2968</v>
          </cell>
          <cell r="AL265">
            <v>11530.3388</v>
          </cell>
          <cell r="AM265"/>
          <cell r="AN265">
            <v>14076.020500000001</v>
          </cell>
          <cell r="AO265">
            <v>11532.058499999999</v>
          </cell>
          <cell r="AP265"/>
          <cell r="AQ265">
            <v>14071.722599999999</v>
          </cell>
          <cell r="AR265"/>
          <cell r="AS265"/>
          <cell r="AT265">
            <v>14177.3398</v>
          </cell>
          <cell r="AU265"/>
          <cell r="AV265"/>
          <cell r="AW265">
            <v>14070.4833</v>
          </cell>
          <cell r="AZ265">
            <v>13969.328100000001</v>
          </cell>
          <cell r="BA265">
            <v>11523.9833</v>
          </cell>
          <cell r="BB265"/>
          <cell r="BC265">
            <v>14175.2412</v>
          </cell>
          <cell r="BD265">
            <v>11507.404200000001</v>
          </cell>
          <cell r="BE265"/>
          <cell r="BF265">
            <v>14094.2343</v>
          </cell>
          <cell r="BG265"/>
          <cell r="BH265"/>
          <cell r="BI265">
            <v>14137.5517</v>
          </cell>
          <cell r="BJ265"/>
          <cell r="BK265"/>
          <cell r="BL265">
            <v>14055.953100000001</v>
          </cell>
          <cell r="BM265"/>
          <cell r="BN265"/>
          <cell r="BO265">
            <v>13955.727500000001</v>
          </cell>
          <cell r="BP265"/>
          <cell r="BQ265"/>
          <cell r="BR265">
            <v>13997.9794</v>
          </cell>
          <cell r="BS265"/>
          <cell r="BT265"/>
          <cell r="BU265">
            <v>14037.621999999999</v>
          </cell>
          <cell r="BV265">
            <v>11522.5537</v>
          </cell>
          <cell r="BW265"/>
          <cell r="BX265">
            <v>14180.958000000001</v>
          </cell>
          <cell r="BY265"/>
          <cell r="BZ265"/>
          <cell r="CA265"/>
          <cell r="CB265">
            <v>11523.650299999999</v>
          </cell>
          <cell r="CC265"/>
          <cell r="CD265">
            <v>14174.065399999999</v>
          </cell>
          <cell r="CE265">
            <v>11501.0468</v>
          </cell>
          <cell r="CG265">
            <v>14176.216700000001</v>
          </cell>
          <cell r="CH265">
            <v>11487.206</v>
          </cell>
          <cell r="CJ265">
            <v>14090.75</v>
          </cell>
          <cell r="CM265">
            <v>14140.039000000001</v>
          </cell>
          <cell r="CN265">
            <v>11505.347599999999</v>
          </cell>
          <cell r="CP265"/>
          <cell r="CQ265">
            <v>11510.6474</v>
          </cell>
          <cell r="CS265"/>
          <cell r="CV265">
            <v>14150.7021</v>
          </cell>
          <cell r="CY265">
            <v>13973.304599999999</v>
          </cell>
          <cell r="DB265"/>
          <cell r="DE265"/>
          <cell r="DH265"/>
          <cell r="DK265"/>
        </row>
        <row r="266">
          <cell r="D266">
            <v>10504.6572</v>
          </cell>
          <cell r="E266"/>
          <cell r="F266"/>
          <cell r="G266">
            <v>14340.6484</v>
          </cell>
          <cell r="H266"/>
          <cell r="I266"/>
          <cell r="J266">
            <v>14322.5</v>
          </cell>
          <cell r="K266"/>
          <cell r="L266"/>
          <cell r="M266">
            <v>14430.3369</v>
          </cell>
          <cell r="N266"/>
          <cell r="O266"/>
          <cell r="P266">
            <v>14320.823200000001</v>
          </cell>
          <cell r="Q266"/>
          <cell r="R266"/>
          <cell r="S266">
            <v>14475.0507</v>
          </cell>
          <cell r="T266"/>
          <cell r="U266"/>
          <cell r="V266">
            <v>14386.004800000001</v>
          </cell>
          <cell r="W266">
            <v>12733.313399999999</v>
          </cell>
          <cell r="X266"/>
          <cell r="Y266">
            <v>14482.554599999999</v>
          </cell>
          <cell r="Z266"/>
          <cell r="AA266"/>
          <cell r="AB266">
            <v>14466.4697</v>
          </cell>
          <cell r="AC266"/>
          <cell r="AD266"/>
          <cell r="AE266">
            <v>14475.717699999999</v>
          </cell>
          <cell r="AF266">
            <v>12742.2744</v>
          </cell>
          <cell r="AG266"/>
          <cell r="AH266">
            <v>14476.1152</v>
          </cell>
          <cell r="AI266">
            <v>12742.785099999999</v>
          </cell>
          <cell r="AJ266"/>
          <cell r="AK266">
            <v>14474.3593</v>
          </cell>
          <cell r="AL266">
            <v>12780.5332</v>
          </cell>
          <cell r="AM266"/>
          <cell r="AN266">
            <v>14386.165999999999</v>
          </cell>
          <cell r="AO266">
            <v>12777.390600000001</v>
          </cell>
          <cell r="AP266"/>
          <cell r="AQ266">
            <v>14376.9892</v>
          </cell>
          <cell r="AR266"/>
          <cell r="AS266"/>
          <cell r="AT266">
            <v>14473.656199999999</v>
          </cell>
          <cell r="AU266"/>
          <cell r="AV266"/>
          <cell r="AW266">
            <v>14408.251899999999</v>
          </cell>
          <cell r="AZ266">
            <v>14336.5664</v>
          </cell>
          <cell r="BA266">
            <v>12738.814399999999</v>
          </cell>
          <cell r="BB266"/>
          <cell r="BC266">
            <v>14473.5185</v>
          </cell>
          <cell r="BD266">
            <v>12709.237300000001</v>
          </cell>
          <cell r="BE266"/>
          <cell r="BF266">
            <v>14293.391600000001</v>
          </cell>
          <cell r="BG266"/>
          <cell r="BH266"/>
          <cell r="BI266">
            <v>14264.999</v>
          </cell>
          <cell r="BJ266"/>
          <cell r="BK266"/>
          <cell r="BL266">
            <v>14339.439399999999</v>
          </cell>
          <cell r="BM266"/>
          <cell r="BN266"/>
          <cell r="BO266">
            <v>14147.0712</v>
          </cell>
          <cell r="BP266"/>
          <cell r="BQ266"/>
          <cell r="BR266">
            <v>14131.2968</v>
          </cell>
          <cell r="BS266"/>
          <cell r="BT266"/>
          <cell r="BU266">
            <v>14300.8261</v>
          </cell>
          <cell r="BV266">
            <v>12739.5859</v>
          </cell>
          <cell r="BW266"/>
          <cell r="BX266">
            <v>14475.2011</v>
          </cell>
          <cell r="BY266"/>
          <cell r="BZ266"/>
          <cell r="CA266"/>
          <cell r="CB266">
            <v>12738.7763</v>
          </cell>
          <cell r="CC266"/>
          <cell r="CD266">
            <v>14474.351500000001</v>
          </cell>
          <cell r="CE266">
            <v>12678.471600000001</v>
          </cell>
          <cell r="CG266">
            <v>14465.0136</v>
          </cell>
          <cell r="CH266">
            <v>12648.2871</v>
          </cell>
          <cell r="CJ266">
            <v>14283.5146</v>
          </cell>
          <cell r="CM266">
            <v>14252.785099999999</v>
          </cell>
          <cell r="CN266">
            <v>12695.871999999999</v>
          </cell>
          <cell r="CP266"/>
          <cell r="CQ266">
            <v>12708.1728</v>
          </cell>
          <cell r="CS266"/>
          <cell r="CV266">
            <v>14254.025299999999</v>
          </cell>
          <cell r="CY266">
            <v>13998.0039</v>
          </cell>
          <cell r="DB266"/>
          <cell r="DE266"/>
          <cell r="DH266"/>
          <cell r="DK266"/>
        </row>
        <row r="267">
          <cell r="D267">
            <v>10645.992099999999</v>
          </cell>
          <cell r="E267"/>
          <cell r="F267"/>
          <cell r="G267">
            <v>14957.317300000001</v>
          </cell>
          <cell r="H267"/>
          <cell r="I267"/>
          <cell r="J267">
            <v>14923.1582</v>
          </cell>
          <cell r="K267"/>
          <cell r="L267"/>
          <cell r="M267">
            <v>14922.7207</v>
          </cell>
          <cell r="N267"/>
          <cell r="O267"/>
          <cell r="P267">
            <v>14854.290999999999</v>
          </cell>
          <cell r="Q267"/>
          <cell r="R267"/>
          <cell r="S267">
            <v>14944.2246</v>
          </cell>
          <cell r="T267"/>
          <cell r="U267"/>
          <cell r="V267">
            <v>14887.068300000001</v>
          </cell>
          <cell r="W267">
            <v>12823.2021</v>
          </cell>
          <cell r="X267"/>
          <cell r="Y267">
            <v>15033.260700000001</v>
          </cell>
          <cell r="Z267"/>
          <cell r="AA267"/>
          <cell r="AB267">
            <v>15029.130800000001</v>
          </cell>
          <cell r="AC267"/>
          <cell r="AD267"/>
          <cell r="AE267">
            <v>15036.7148</v>
          </cell>
          <cell r="AF267">
            <v>12828.1718</v>
          </cell>
          <cell r="AG267"/>
          <cell r="AH267">
            <v>15036.2343</v>
          </cell>
          <cell r="AI267">
            <v>12826.2958</v>
          </cell>
          <cell r="AJ267"/>
          <cell r="AK267">
            <v>15021.1572</v>
          </cell>
          <cell r="AL267">
            <v>12874.386699999999</v>
          </cell>
          <cell r="AM267"/>
          <cell r="AN267">
            <v>14936.2929</v>
          </cell>
          <cell r="AO267">
            <v>12871.1083</v>
          </cell>
          <cell r="AP267"/>
          <cell r="AQ267">
            <v>14933.2675</v>
          </cell>
          <cell r="AR267"/>
          <cell r="AS267"/>
          <cell r="AT267">
            <v>15023.333000000001</v>
          </cell>
          <cell r="AU267"/>
          <cell r="AV267"/>
          <cell r="AW267">
            <v>14921.507799999999</v>
          </cell>
          <cell r="AZ267">
            <v>14833.607400000001</v>
          </cell>
          <cell r="BA267">
            <v>12819.727500000001</v>
          </cell>
          <cell r="BB267"/>
          <cell r="BC267">
            <v>15020.328100000001</v>
          </cell>
          <cell r="BD267">
            <v>12805.847599999999</v>
          </cell>
          <cell r="BE267"/>
          <cell r="BF267">
            <v>14956.885700000001</v>
          </cell>
          <cell r="BG267"/>
          <cell r="BH267"/>
          <cell r="BI267">
            <v>14926.228499999999</v>
          </cell>
          <cell r="BJ267"/>
          <cell r="BK267"/>
          <cell r="BL267">
            <v>14891.6464</v>
          </cell>
          <cell r="BM267"/>
          <cell r="BN267"/>
          <cell r="BO267">
            <v>14837.8457</v>
          </cell>
          <cell r="BP267"/>
          <cell r="BQ267"/>
          <cell r="BR267">
            <v>14811.6054</v>
          </cell>
          <cell r="BS267"/>
          <cell r="BT267"/>
          <cell r="BU267">
            <v>14900.6855</v>
          </cell>
          <cell r="BV267">
            <v>12820.6806</v>
          </cell>
          <cell r="BW267"/>
          <cell r="BX267">
            <v>15019.708000000001</v>
          </cell>
          <cell r="BY267"/>
          <cell r="BZ267"/>
          <cell r="CA267"/>
          <cell r="CB267">
            <v>12820.3359</v>
          </cell>
          <cell r="CC267"/>
          <cell r="CD267">
            <v>15017.3369</v>
          </cell>
          <cell r="CE267">
            <v>12773.136699999999</v>
          </cell>
          <cell r="CG267">
            <v>15013.08</v>
          </cell>
          <cell r="CH267">
            <v>12758.58</v>
          </cell>
          <cell r="CJ267">
            <v>14948.370999999999</v>
          </cell>
          <cell r="CM267">
            <v>14914.785099999999</v>
          </cell>
          <cell r="CN267">
            <v>12799.9863</v>
          </cell>
          <cell r="CP267"/>
          <cell r="CQ267">
            <v>12809.9843</v>
          </cell>
          <cell r="CS267"/>
          <cell r="CV267">
            <v>14924.968699999999</v>
          </cell>
          <cell r="CY267">
            <v>14794.5488</v>
          </cell>
          <cell r="DB267"/>
          <cell r="DE267"/>
          <cell r="DH267"/>
          <cell r="DK267"/>
        </row>
        <row r="268">
          <cell r="D268">
            <v>13208.6044</v>
          </cell>
          <cell r="E268"/>
          <cell r="F268"/>
          <cell r="G268">
            <v>17630.767500000002</v>
          </cell>
          <cell r="H268"/>
          <cell r="I268"/>
          <cell r="J268">
            <v>17698.1093</v>
          </cell>
          <cell r="K268"/>
          <cell r="L268"/>
          <cell r="M268">
            <v>17796.6132</v>
          </cell>
          <cell r="N268"/>
          <cell r="O268"/>
          <cell r="P268">
            <v>17668.656200000001</v>
          </cell>
          <cell r="Q268"/>
          <cell r="R268"/>
          <cell r="S268">
            <v>17851.9843</v>
          </cell>
          <cell r="T268"/>
          <cell r="U268"/>
          <cell r="V268">
            <v>17751.9355</v>
          </cell>
          <cell r="W268">
            <v>15639.7871</v>
          </cell>
          <cell r="X268"/>
          <cell r="Y268">
            <v>17876.210899999998</v>
          </cell>
          <cell r="Z268"/>
          <cell r="AA268"/>
          <cell r="AB268">
            <v>17852.1054</v>
          </cell>
          <cell r="AC268"/>
          <cell r="AD268"/>
          <cell r="AE268">
            <v>17867.966700000001</v>
          </cell>
          <cell r="AF268">
            <v>15658.103499999999</v>
          </cell>
          <cell r="AG268"/>
          <cell r="AH268">
            <v>17868.416000000001</v>
          </cell>
          <cell r="AI268">
            <v>15657.956</v>
          </cell>
          <cell r="AJ268"/>
          <cell r="AK268">
            <v>17870.433499999999</v>
          </cell>
          <cell r="AL268">
            <v>15713.940399999999</v>
          </cell>
          <cell r="AM268"/>
          <cell r="AN268">
            <v>17770.388599999998</v>
          </cell>
          <cell r="AO268">
            <v>15709.911099999999</v>
          </cell>
          <cell r="AP268"/>
          <cell r="AQ268">
            <v>17760.519499999999</v>
          </cell>
          <cell r="AR268"/>
          <cell r="AS268"/>
          <cell r="AT268">
            <v>17869.460899999998</v>
          </cell>
          <cell r="AU268"/>
          <cell r="AV268"/>
          <cell r="AW268">
            <v>17763.8789</v>
          </cell>
          <cell r="AZ268">
            <v>17684.386699999999</v>
          </cell>
          <cell r="BA268">
            <v>15649.207</v>
          </cell>
          <cell r="BB268"/>
          <cell r="BC268">
            <v>17862.117099999999</v>
          </cell>
          <cell r="BD268">
            <v>15624.7832</v>
          </cell>
          <cell r="BE268"/>
          <cell r="BF268">
            <v>17709.400300000001</v>
          </cell>
          <cell r="BG268"/>
          <cell r="BH268"/>
          <cell r="BI268">
            <v>17688.8066</v>
          </cell>
          <cell r="BJ268"/>
          <cell r="BK268"/>
          <cell r="BL268">
            <v>17692.642500000002</v>
          </cell>
          <cell r="BM268"/>
          <cell r="BN268"/>
          <cell r="BO268">
            <v>17522.164000000001</v>
          </cell>
          <cell r="BP268"/>
          <cell r="BQ268"/>
          <cell r="BR268">
            <v>17519.8691</v>
          </cell>
          <cell r="BS268"/>
          <cell r="BT268"/>
          <cell r="BU268">
            <v>17660.0664</v>
          </cell>
          <cell r="BV268">
            <v>15650.212799999999</v>
          </cell>
          <cell r="BW268"/>
          <cell r="BX268">
            <v>17863.541000000001</v>
          </cell>
          <cell r="BY268"/>
          <cell r="BZ268"/>
          <cell r="CA268"/>
          <cell r="CB268">
            <v>15648.1181</v>
          </cell>
          <cell r="CC268"/>
          <cell r="CD268">
            <v>17861.439399999999</v>
          </cell>
          <cell r="CE268">
            <v>15507.757799999999</v>
          </cell>
          <cell r="CG268">
            <v>17843.4355</v>
          </cell>
          <cell r="CH268">
            <v>15479.8076</v>
          </cell>
          <cell r="CJ268">
            <v>17690.343700000001</v>
          </cell>
          <cell r="CM268">
            <v>17668.6152</v>
          </cell>
          <cell r="CN268">
            <v>15602.3583</v>
          </cell>
          <cell r="CP268"/>
          <cell r="CQ268">
            <v>15618.641600000001</v>
          </cell>
          <cell r="CS268"/>
          <cell r="CV268">
            <v>17662.4863</v>
          </cell>
          <cell r="CY268">
            <v>17377.390599999999</v>
          </cell>
          <cell r="DB268"/>
          <cell r="DE268"/>
          <cell r="DH268"/>
          <cell r="DK268"/>
        </row>
        <row r="269">
          <cell r="D269">
            <v>13426.1855</v>
          </cell>
          <cell r="E269"/>
          <cell r="F269"/>
          <cell r="G269">
            <v>18416.337800000001</v>
          </cell>
          <cell r="H269"/>
          <cell r="I269"/>
          <cell r="J269">
            <v>18484.318299999999</v>
          </cell>
          <cell r="K269"/>
          <cell r="L269"/>
          <cell r="M269">
            <v>18486.044900000001</v>
          </cell>
          <cell r="N269"/>
          <cell r="O269"/>
          <cell r="P269">
            <v>18387.822199999999</v>
          </cell>
          <cell r="Q269"/>
          <cell r="R269"/>
          <cell r="S269">
            <v>18515.333900000001</v>
          </cell>
          <cell r="T269"/>
          <cell r="U269"/>
          <cell r="V269">
            <v>18435.765599999999</v>
          </cell>
          <cell r="W269">
            <v>15907.727500000001</v>
          </cell>
          <cell r="X269"/>
          <cell r="Y269">
            <v>18622.482400000001</v>
          </cell>
          <cell r="Z269"/>
          <cell r="AA269"/>
          <cell r="AB269">
            <v>18607.835899999998</v>
          </cell>
          <cell r="AC269"/>
          <cell r="AD269"/>
          <cell r="AE269">
            <v>18623.376899999999</v>
          </cell>
          <cell r="AF269">
            <v>15918.640600000001</v>
          </cell>
          <cell r="AG269"/>
          <cell r="AH269">
            <v>18621.245999999999</v>
          </cell>
          <cell r="AI269">
            <v>15915.328100000001</v>
          </cell>
          <cell r="AJ269"/>
          <cell r="AK269">
            <v>18607.757799999999</v>
          </cell>
          <cell r="AL269">
            <v>15979.342699999999</v>
          </cell>
          <cell r="AM269"/>
          <cell r="AN269">
            <v>18516.025300000001</v>
          </cell>
          <cell r="AO269">
            <v>15974.5214</v>
          </cell>
          <cell r="AP269"/>
          <cell r="AQ269">
            <v>18510.0039</v>
          </cell>
          <cell r="AR269"/>
          <cell r="AS269"/>
          <cell r="AT269">
            <v>18612.1914</v>
          </cell>
          <cell r="AU269"/>
          <cell r="AV269"/>
          <cell r="AW269">
            <v>18462.345700000002</v>
          </cell>
          <cell r="AZ269">
            <v>18367.759699999999</v>
          </cell>
          <cell r="BA269">
            <v>15900.5136</v>
          </cell>
          <cell r="BB269"/>
          <cell r="BC269">
            <v>18595.956999999999</v>
          </cell>
          <cell r="BD269">
            <v>15893.506799999999</v>
          </cell>
          <cell r="BE269"/>
          <cell r="BF269">
            <v>18560.099600000001</v>
          </cell>
          <cell r="BG269"/>
          <cell r="BH269"/>
          <cell r="BI269">
            <v>18540.5605</v>
          </cell>
          <cell r="BJ269"/>
          <cell r="BK269"/>
          <cell r="BL269">
            <v>18426.818299999999</v>
          </cell>
          <cell r="BM269"/>
          <cell r="BN269"/>
          <cell r="BO269">
            <v>18391.652300000002</v>
          </cell>
          <cell r="BP269"/>
          <cell r="BQ269"/>
          <cell r="BR269">
            <v>18382.267500000002</v>
          </cell>
          <cell r="BS269"/>
          <cell r="BT269"/>
          <cell r="BU269">
            <v>18441.583900000001</v>
          </cell>
          <cell r="BV269">
            <v>15901.833000000001</v>
          </cell>
          <cell r="BW269"/>
          <cell r="BX269">
            <v>18596.146400000001</v>
          </cell>
          <cell r="BY269"/>
          <cell r="BZ269"/>
          <cell r="CA269"/>
          <cell r="CB269">
            <v>15906.3691</v>
          </cell>
          <cell r="CC269"/>
          <cell r="CD269">
            <v>18596.1289</v>
          </cell>
          <cell r="CE269">
            <v>15781.468699999999</v>
          </cell>
          <cell r="CG269">
            <v>18574.625</v>
          </cell>
          <cell r="CH269">
            <v>15769.6582</v>
          </cell>
          <cell r="CJ269">
            <v>18536.351500000001</v>
          </cell>
          <cell r="CM269">
            <v>18518.951099999998</v>
          </cell>
          <cell r="CN269">
            <v>15884.3251</v>
          </cell>
          <cell r="CP269"/>
          <cell r="CQ269">
            <v>15898.83</v>
          </cell>
          <cell r="CS269"/>
          <cell r="CV269">
            <v>18523.2929</v>
          </cell>
          <cell r="CY269">
            <v>18344.2402</v>
          </cell>
          <cell r="DB269"/>
          <cell r="DE269"/>
          <cell r="DH269"/>
          <cell r="DK269"/>
        </row>
        <row r="270">
          <cell r="D270">
            <v>42168.656199999998</v>
          </cell>
          <cell r="E270"/>
          <cell r="F270"/>
          <cell r="G270">
            <v>47051.304600000003</v>
          </cell>
          <cell r="H270"/>
          <cell r="I270"/>
          <cell r="J270">
            <v>47839.660100000001</v>
          </cell>
          <cell r="K270"/>
          <cell r="L270"/>
          <cell r="M270">
            <v>47771.464800000002</v>
          </cell>
          <cell r="N270"/>
          <cell r="O270"/>
          <cell r="P270">
            <v>47625.273399999998</v>
          </cell>
          <cell r="Q270"/>
          <cell r="R270"/>
          <cell r="S270">
            <v>47886.894500000002</v>
          </cell>
          <cell r="T270"/>
          <cell r="U270"/>
          <cell r="V270">
            <v>47795.765599999999</v>
          </cell>
          <cell r="W270">
            <v>44545.3554</v>
          </cell>
          <cell r="X270"/>
          <cell r="Y270">
            <v>48334.4179</v>
          </cell>
          <cell r="Z270"/>
          <cell r="AA270"/>
          <cell r="AB270">
            <v>48228.726499999997</v>
          </cell>
          <cell r="AC270"/>
          <cell r="AD270"/>
          <cell r="AE270">
            <v>48315.191400000003</v>
          </cell>
          <cell r="AF270">
            <v>44616.538999999997</v>
          </cell>
          <cell r="AG270"/>
          <cell r="AH270">
            <v>48365.769500000002</v>
          </cell>
          <cell r="AI270">
            <v>44579.640599999999</v>
          </cell>
          <cell r="AJ270"/>
          <cell r="AK270">
            <v>48331.242100000003</v>
          </cell>
          <cell r="AL270">
            <v>44634.085899999998</v>
          </cell>
          <cell r="AM270"/>
          <cell r="AN270">
            <v>48695.117100000003</v>
          </cell>
          <cell r="AO270">
            <v>44582.589800000002</v>
          </cell>
          <cell r="AP270"/>
          <cell r="AQ270">
            <v>48638.960899999998</v>
          </cell>
          <cell r="AR270"/>
          <cell r="AS270"/>
          <cell r="AT270">
            <v>48301.941400000003</v>
          </cell>
          <cell r="AU270"/>
          <cell r="AV270"/>
          <cell r="AW270">
            <v>48243.226499999997</v>
          </cell>
          <cell r="AZ270">
            <v>48583.285100000001</v>
          </cell>
          <cell r="BA270">
            <v>44497.9375</v>
          </cell>
          <cell r="BB270"/>
          <cell r="BC270">
            <v>48267.796799999996</v>
          </cell>
          <cell r="BD270">
            <v>44616.714800000002</v>
          </cell>
          <cell r="BE270"/>
          <cell r="BF270">
            <v>49201.808499999999</v>
          </cell>
          <cell r="BG270"/>
          <cell r="BH270"/>
          <cell r="BI270">
            <v>49224.878900000003</v>
          </cell>
          <cell r="BJ270"/>
          <cell r="BK270"/>
          <cell r="BL270">
            <v>48076.25</v>
          </cell>
          <cell r="BM270"/>
          <cell r="BN270"/>
          <cell r="BO270">
            <v>48991.269500000002</v>
          </cell>
          <cell r="BP270"/>
          <cell r="BQ270"/>
          <cell r="BR270">
            <v>49058.421799999996</v>
          </cell>
          <cell r="BS270"/>
          <cell r="BT270"/>
          <cell r="BU270">
            <v>48086.839800000002</v>
          </cell>
          <cell r="BV270">
            <v>44518.370999999999</v>
          </cell>
          <cell r="BW270"/>
          <cell r="BX270">
            <v>48275.734299999996</v>
          </cell>
          <cell r="BY270"/>
          <cell r="BZ270"/>
          <cell r="CA270"/>
          <cell r="CB270">
            <v>44541.878900000003</v>
          </cell>
          <cell r="CC270"/>
          <cell r="CD270">
            <v>48271.120999999999</v>
          </cell>
          <cell r="CE270">
            <v>44143.484299999996</v>
          </cell>
          <cell r="CG270">
            <v>48215.429600000003</v>
          </cell>
          <cell r="CH270">
            <v>44272.511700000003</v>
          </cell>
          <cell r="CJ270">
            <v>49116.671799999996</v>
          </cell>
          <cell r="CM270">
            <v>49133.714800000002</v>
          </cell>
          <cell r="CN270">
            <v>44578.722600000001</v>
          </cell>
          <cell r="CP270"/>
          <cell r="CQ270">
            <v>44728.1875</v>
          </cell>
          <cell r="CS270"/>
          <cell r="CV270">
            <v>49263.886700000003</v>
          </cell>
          <cell r="CY270">
            <v>48736.253900000003</v>
          </cell>
          <cell r="DB270"/>
          <cell r="DE270"/>
          <cell r="DH270"/>
          <cell r="DK270"/>
        </row>
        <row r="271">
          <cell r="D271">
            <v>40854.976499999997</v>
          </cell>
          <cell r="E271"/>
          <cell r="F271"/>
          <cell r="G271">
            <v>46609.375</v>
          </cell>
          <cell r="H271"/>
          <cell r="I271"/>
          <cell r="J271">
            <v>47392.281199999998</v>
          </cell>
          <cell r="K271"/>
          <cell r="L271"/>
          <cell r="M271">
            <v>47295.445299999999</v>
          </cell>
          <cell r="N271"/>
          <cell r="O271"/>
          <cell r="P271">
            <v>47170.296799999996</v>
          </cell>
          <cell r="Q271"/>
          <cell r="R271"/>
          <cell r="S271">
            <v>47366.261700000003</v>
          </cell>
          <cell r="T271"/>
          <cell r="U271"/>
          <cell r="V271">
            <v>47269.386700000003</v>
          </cell>
          <cell r="W271">
            <v>43542.120999999999</v>
          </cell>
          <cell r="X271"/>
          <cell r="Y271">
            <v>47937.609299999996</v>
          </cell>
          <cell r="Z271"/>
          <cell r="AA271"/>
          <cell r="AB271">
            <v>47842.140599999999</v>
          </cell>
          <cell r="AC271"/>
          <cell r="AD271"/>
          <cell r="AE271">
            <v>47950.457000000002</v>
          </cell>
          <cell r="AF271">
            <v>43603.390599999999</v>
          </cell>
          <cell r="AG271"/>
          <cell r="AH271">
            <v>47950.495999999999</v>
          </cell>
          <cell r="AI271">
            <v>43576.027300000002</v>
          </cell>
          <cell r="AJ271"/>
          <cell r="AK271">
            <v>47914.710899999998</v>
          </cell>
          <cell r="AL271">
            <v>43689.316400000003</v>
          </cell>
          <cell r="AM271"/>
          <cell r="AN271">
            <v>48322.1757</v>
          </cell>
          <cell r="AO271">
            <v>43638.734299999996</v>
          </cell>
          <cell r="AP271"/>
          <cell r="AQ271">
            <v>48280.2304</v>
          </cell>
          <cell r="AR271"/>
          <cell r="AS271"/>
          <cell r="AT271">
            <v>47923.617100000003</v>
          </cell>
          <cell r="AU271"/>
          <cell r="AV271"/>
          <cell r="AW271">
            <v>47827.460899999998</v>
          </cell>
          <cell r="AZ271">
            <v>48196.628900000003</v>
          </cell>
          <cell r="BA271">
            <v>43509.652300000002</v>
          </cell>
          <cell r="BB271"/>
          <cell r="BC271">
            <v>47876.257799999999</v>
          </cell>
          <cell r="BD271">
            <v>43657.003900000003</v>
          </cell>
          <cell r="BE271"/>
          <cell r="BF271">
            <v>48961.941400000003</v>
          </cell>
          <cell r="BG271"/>
          <cell r="BH271"/>
          <cell r="BI271">
            <v>48971.277300000002</v>
          </cell>
          <cell r="BJ271"/>
          <cell r="BK271"/>
          <cell r="BL271">
            <v>47691.015599999999</v>
          </cell>
          <cell r="BM271"/>
          <cell r="BN271"/>
          <cell r="BO271">
            <v>48768.085899999998</v>
          </cell>
          <cell r="BP271"/>
          <cell r="BQ271"/>
          <cell r="BR271">
            <v>48803.972600000001</v>
          </cell>
          <cell r="BS271"/>
          <cell r="BT271"/>
          <cell r="BU271">
            <v>47723.218699999998</v>
          </cell>
          <cell r="BV271">
            <v>43535.332000000002</v>
          </cell>
          <cell r="BW271"/>
          <cell r="BX271">
            <v>47876.261700000003</v>
          </cell>
          <cell r="BY271"/>
          <cell r="BZ271"/>
          <cell r="CA271"/>
          <cell r="CB271">
            <v>43555.402300000002</v>
          </cell>
          <cell r="CC271"/>
          <cell r="CD271">
            <v>47867.8007</v>
          </cell>
          <cell r="CE271">
            <v>43200.503900000003</v>
          </cell>
          <cell r="CG271">
            <v>47794.25</v>
          </cell>
          <cell r="CH271">
            <v>43344.308499999999</v>
          </cell>
          <cell r="CJ271">
            <v>48847.960899999998</v>
          </cell>
          <cell r="CM271">
            <v>48858.878900000003</v>
          </cell>
          <cell r="CN271">
            <v>43621.8125</v>
          </cell>
          <cell r="CP271"/>
          <cell r="CQ271">
            <v>43757.6132</v>
          </cell>
          <cell r="CS271"/>
          <cell r="CV271">
            <v>48998.445299999999</v>
          </cell>
          <cell r="CY271">
            <v>48579.398399999998</v>
          </cell>
          <cell r="DB271"/>
          <cell r="DE271"/>
          <cell r="DH271"/>
          <cell r="DK271"/>
        </row>
        <row r="272">
          <cell r="D272">
            <v>20277.841700000001</v>
          </cell>
          <cell r="E272"/>
          <cell r="F272"/>
          <cell r="G272">
            <v>21870.208900000001</v>
          </cell>
          <cell r="H272"/>
          <cell r="I272"/>
          <cell r="J272">
            <v>23416.275300000001</v>
          </cell>
          <cell r="K272"/>
          <cell r="L272"/>
          <cell r="M272">
            <v>23757.203099999999</v>
          </cell>
          <cell r="N272"/>
          <cell r="O272"/>
          <cell r="P272">
            <v>23602.285100000001</v>
          </cell>
          <cell r="Q272"/>
          <cell r="R272"/>
          <cell r="S272">
            <v>24036.8613</v>
          </cell>
          <cell r="T272"/>
          <cell r="U272"/>
          <cell r="V272">
            <v>23945.4179</v>
          </cell>
          <cell r="W272">
            <v>20363.224600000001</v>
          </cell>
          <cell r="X272"/>
          <cell r="Y272">
            <v>24446.5664</v>
          </cell>
          <cell r="Z272"/>
          <cell r="AA272"/>
          <cell r="AB272">
            <v>24330.212800000001</v>
          </cell>
          <cell r="AC272"/>
          <cell r="AD272"/>
          <cell r="AE272">
            <v>24433.08</v>
          </cell>
          <cell r="AF272">
            <v>20479.794900000001</v>
          </cell>
          <cell r="AG272"/>
          <cell r="AH272">
            <v>24477.261699999999</v>
          </cell>
          <cell r="AI272">
            <v>20452.769499999999</v>
          </cell>
          <cell r="AJ272"/>
          <cell r="AK272">
            <v>24380.0527</v>
          </cell>
          <cell r="AL272">
            <v>20686.4941</v>
          </cell>
          <cell r="AM272"/>
          <cell r="AN272">
            <v>25176.849600000001</v>
          </cell>
          <cell r="AO272">
            <v>20662.593700000001</v>
          </cell>
          <cell r="AP272"/>
          <cell r="AQ272">
            <v>25084.281200000001</v>
          </cell>
          <cell r="AR272"/>
          <cell r="AS272"/>
          <cell r="AT272">
            <v>24362.962800000001</v>
          </cell>
          <cell r="AU272"/>
          <cell r="AV272"/>
          <cell r="AW272">
            <v>24597.5664</v>
          </cell>
          <cell r="AZ272">
            <v>25327.845700000002</v>
          </cell>
          <cell r="BA272">
            <v>20349.5039</v>
          </cell>
          <cell r="BB272"/>
          <cell r="BC272">
            <v>24316.333900000001</v>
          </cell>
          <cell r="BD272">
            <v>20451.4179</v>
          </cell>
          <cell r="BE272"/>
          <cell r="BF272">
            <v>25113.3027</v>
          </cell>
          <cell r="BG272"/>
          <cell r="BH272"/>
          <cell r="BI272">
            <v>25052.703099999999</v>
          </cell>
          <cell r="BJ272"/>
          <cell r="BK272"/>
          <cell r="BL272">
            <v>24330.6757</v>
          </cell>
          <cell r="BM272"/>
          <cell r="BN272"/>
          <cell r="BO272">
            <v>25044.767500000002</v>
          </cell>
          <cell r="BP272"/>
          <cell r="BQ272"/>
          <cell r="BR272">
            <v>24998.970700000002</v>
          </cell>
          <cell r="BS272"/>
          <cell r="BT272"/>
          <cell r="BU272">
            <v>24048.1679</v>
          </cell>
          <cell r="BV272">
            <v>20357.505799999999</v>
          </cell>
          <cell r="BW272"/>
          <cell r="BX272">
            <v>24318.652300000002</v>
          </cell>
          <cell r="BY272"/>
          <cell r="BZ272"/>
          <cell r="CA272"/>
          <cell r="CB272">
            <v>20390.587800000001</v>
          </cell>
          <cell r="CC272"/>
          <cell r="CD272">
            <v>24297.908200000002</v>
          </cell>
          <cell r="CE272">
            <v>20036.0566</v>
          </cell>
          <cell r="CG272">
            <v>24204.783200000002</v>
          </cell>
          <cell r="CH272">
            <v>20138.001899999999</v>
          </cell>
          <cell r="CJ272">
            <v>24983.8554</v>
          </cell>
          <cell r="CM272">
            <v>24927.939399999999</v>
          </cell>
          <cell r="CN272">
            <v>20429.939399999999</v>
          </cell>
          <cell r="CP272"/>
          <cell r="CQ272">
            <v>20518.6875</v>
          </cell>
          <cell r="CS272"/>
          <cell r="CV272">
            <v>25035.226500000001</v>
          </cell>
          <cell r="CY272">
            <v>24480.9316</v>
          </cell>
          <cell r="DB272"/>
          <cell r="DE272"/>
          <cell r="DH272"/>
          <cell r="DK272"/>
        </row>
        <row r="273">
          <cell r="D273">
            <v>18456.081999999999</v>
          </cell>
          <cell r="E273"/>
          <cell r="F273"/>
          <cell r="G273">
            <v>20617.976500000001</v>
          </cell>
          <cell r="H273"/>
          <cell r="I273"/>
          <cell r="J273">
            <v>20032.886699999999</v>
          </cell>
          <cell r="K273"/>
          <cell r="L273"/>
          <cell r="M273">
            <v>20280.8125</v>
          </cell>
          <cell r="N273"/>
          <cell r="O273"/>
          <cell r="P273">
            <v>20209.021400000001</v>
          </cell>
          <cell r="Q273"/>
          <cell r="R273"/>
          <cell r="S273">
            <v>20483.035100000001</v>
          </cell>
          <cell r="T273"/>
          <cell r="U273"/>
          <cell r="V273">
            <v>20450.134699999999</v>
          </cell>
          <cell r="W273">
            <v>18958.027300000002</v>
          </cell>
          <cell r="X273"/>
          <cell r="Y273">
            <v>21076.708900000001</v>
          </cell>
          <cell r="Z273"/>
          <cell r="AA273"/>
          <cell r="AB273">
            <v>20969.277300000002</v>
          </cell>
          <cell r="AC273"/>
          <cell r="AD273"/>
          <cell r="AE273">
            <v>21063.402300000002</v>
          </cell>
          <cell r="AF273">
            <v>19047.164000000001</v>
          </cell>
          <cell r="AG273"/>
          <cell r="AH273">
            <v>21081.587800000001</v>
          </cell>
          <cell r="AI273">
            <v>19029.277300000002</v>
          </cell>
          <cell r="AJ273"/>
          <cell r="AK273">
            <v>20996.376899999999</v>
          </cell>
          <cell r="AL273">
            <v>19234.206999999999</v>
          </cell>
          <cell r="AM273"/>
          <cell r="AN273">
            <v>21731.783200000002</v>
          </cell>
          <cell r="AO273">
            <v>19212.591700000001</v>
          </cell>
          <cell r="AP273"/>
          <cell r="AQ273">
            <v>21646.5625</v>
          </cell>
          <cell r="AR273"/>
          <cell r="AS273"/>
          <cell r="AT273">
            <v>20993.771400000001</v>
          </cell>
          <cell r="AU273"/>
          <cell r="AV273"/>
          <cell r="AW273">
            <v>21109.408200000002</v>
          </cell>
          <cell r="AZ273">
            <v>21782.570299999999</v>
          </cell>
          <cell r="BA273">
            <v>18950.248</v>
          </cell>
          <cell r="BB273"/>
          <cell r="BC273">
            <v>20964.597600000001</v>
          </cell>
          <cell r="BD273">
            <v>19052.447199999999</v>
          </cell>
          <cell r="BE273"/>
          <cell r="BF273">
            <v>21691.712800000001</v>
          </cell>
          <cell r="BG273"/>
          <cell r="BH273"/>
          <cell r="BI273">
            <v>21685.169900000001</v>
          </cell>
          <cell r="BJ273"/>
          <cell r="BK273"/>
          <cell r="BL273">
            <v>20917.539000000001</v>
          </cell>
          <cell r="BM273"/>
          <cell r="BN273"/>
          <cell r="BO273">
            <v>21616.697199999999</v>
          </cell>
          <cell r="BP273"/>
          <cell r="BQ273"/>
          <cell r="BR273">
            <v>21595.224600000001</v>
          </cell>
          <cell r="BS273"/>
          <cell r="BT273"/>
          <cell r="BU273">
            <v>20744.664000000001</v>
          </cell>
          <cell r="BV273">
            <v>18963.162100000001</v>
          </cell>
          <cell r="BW273"/>
          <cell r="BX273">
            <v>20962.294900000001</v>
          </cell>
          <cell r="BY273"/>
          <cell r="BZ273"/>
          <cell r="CA273"/>
          <cell r="CB273">
            <v>18988.031200000001</v>
          </cell>
          <cell r="CC273"/>
          <cell r="CD273">
            <v>20934.6152</v>
          </cell>
          <cell r="CE273">
            <v>18711.8164</v>
          </cell>
          <cell r="CG273">
            <v>20862.523399999998</v>
          </cell>
          <cell r="CH273">
            <v>18807.464800000002</v>
          </cell>
          <cell r="CJ273">
            <v>21594.447199999999</v>
          </cell>
          <cell r="CM273">
            <v>21578.5039</v>
          </cell>
          <cell r="CN273">
            <v>19036.406200000001</v>
          </cell>
          <cell r="CP273"/>
          <cell r="CQ273">
            <v>19120.1113</v>
          </cell>
          <cell r="CS273"/>
          <cell r="CV273">
            <v>21688.519499999999</v>
          </cell>
          <cell r="CY273">
            <v>21224.703099999999</v>
          </cell>
          <cell r="DB273"/>
          <cell r="DE273"/>
          <cell r="DH273"/>
          <cell r="DK273"/>
        </row>
        <row r="274">
          <cell r="D274">
            <v>8165.2021400000003</v>
          </cell>
          <cell r="E274"/>
          <cell r="F274"/>
          <cell r="G274">
            <v>10389.727500000001</v>
          </cell>
          <cell r="H274"/>
          <cell r="I274"/>
          <cell r="J274">
            <v>10436.4267</v>
          </cell>
          <cell r="K274"/>
          <cell r="L274"/>
          <cell r="M274">
            <v>10422.1816</v>
          </cell>
          <cell r="N274"/>
          <cell r="O274"/>
          <cell r="P274">
            <v>10411.2011</v>
          </cell>
          <cell r="Q274"/>
          <cell r="R274"/>
          <cell r="S274">
            <v>10446.035099999999</v>
          </cell>
          <cell r="T274"/>
          <cell r="U274"/>
          <cell r="V274">
            <v>10438.3701</v>
          </cell>
          <cell r="W274">
            <v>9152.9521399999994</v>
          </cell>
          <cell r="X274"/>
          <cell r="Y274">
            <v>10424.9746</v>
          </cell>
          <cell r="Z274"/>
          <cell r="AA274"/>
          <cell r="AB274">
            <v>10396.620999999999</v>
          </cell>
          <cell r="AC274"/>
          <cell r="AD274"/>
          <cell r="AE274">
            <v>10396.624</v>
          </cell>
          <cell r="AF274">
            <v>9142.9501899999996</v>
          </cell>
          <cell r="AG274"/>
          <cell r="AH274">
            <v>10397.624</v>
          </cell>
          <cell r="AI274">
            <v>9146.7392500000005</v>
          </cell>
          <cell r="AJ274"/>
          <cell r="AK274">
            <v>10394.299800000001</v>
          </cell>
          <cell r="AL274">
            <v>9063.2080000000005</v>
          </cell>
          <cell r="AM274"/>
          <cell r="AN274">
            <v>10299.507799999999</v>
          </cell>
          <cell r="AO274">
            <v>9064.46191</v>
          </cell>
          <cell r="AP274"/>
          <cell r="AQ274">
            <v>10293.848599999999</v>
          </cell>
          <cell r="AR274"/>
          <cell r="AS274"/>
          <cell r="AT274">
            <v>10393.3974</v>
          </cell>
          <cell r="AU274"/>
          <cell r="AV274"/>
          <cell r="AW274">
            <v>10426.583000000001</v>
          </cell>
          <cell r="AZ274">
            <v>10329.038</v>
          </cell>
          <cell r="BA274">
            <v>9145.77441</v>
          </cell>
          <cell r="BB274"/>
          <cell r="BC274">
            <v>10389.8593</v>
          </cell>
          <cell r="BD274">
            <v>9127.6142500000005</v>
          </cell>
          <cell r="BE274"/>
          <cell r="BF274">
            <v>10291.4257</v>
          </cell>
          <cell r="BG274"/>
          <cell r="BH274"/>
          <cell r="BI274">
            <v>10311.351500000001</v>
          </cell>
          <cell r="BJ274"/>
          <cell r="BK274"/>
          <cell r="BL274">
            <v>10419.414000000001</v>
          </cell>
          <cell r="BM274"/>
          <cell r="BN274"/>
          <cell r="BO274">
            <v>10322.6669</v>
          </cell>
          <cell r="BP274"/>
          <cell r="BQ274"/>
          <cell r="BR274">
            <v>10346.602500000001</v>
          </cell>
          <cell r="BS274"/>
          <cell r="BT274"/>
          <cell r="BU274">
            <v>10418.911099999999</v>
          </cell>
          <cell r="BV274">
            <v>9144.2412100000001</v>
          </cell>
          <cell r="BW274"/>
          <cell r="BX274">
            <v>10389.8701</v>
          </cell>
          <cell r="BY274"/>
          <cell r="BZ274"/>
          <cell r="CA274"/>
          <cell r="CB274">
            <v>9144.0390599999992</v>
          </cell>
          <cell r="CC274"/>
          <cell r="CD274">
            <v>10388.632799999999</v>
          </cell>
          <cell r="CE274">
            <v>9142.8076099999998</v>
          </cell>
          <cell r="CG274">
            <v>10388.5507</v>
          </cell>
          <cell r="CH274">
            <v>9131.2978500000008</v>
          </cell>
          <cell r="CJ274">
            <v>10291.5849</v>
          </cell>
          <cell r="CM274">
            <v>10314.1669</v>
          </cell>
          <cell r="CN274">
            <v>9131.3593700000001</v>
          </cell>
          <cell r="CP274"/>
          <cell r="CQ274">
            <v>9131.8163999999997</v>
          </cell>
          <cell r="CS274"/>
          <cell r="CV274">
            <v>10315.455</v>
          </cell>
          <cell r="CY274">
            <v>10334.123</v>
          </cell>
          <cell r="DB274"/>
          <cell r="DE274"/>
          <cell r="DH274"/>
          <cell r="DK274"/>
        </row>
        <row r="275">
          <cell r="D275">
            <v>8299.2695299999996</v>
          </cell>
          <cell r="E275"/>
          <cell r="F275"/>
          <cell r="G275">
            <v>10627.498</v>
          </cell>
          <cell r="H275"/>
          <cell r="I275"/>
          <cell r="J275">
            <v>10596.6132</v>
          </cell>
          <cell r="K275"/>
          <cell r="L275"/>
          <cell r="M275">
            <v>10582.9316</v>
          </cell>
          <cell r="N275"/>
          <cell r="O275"/>
          <cell r="P275">
            <v>10573.765600000001</v>
          </cell>
          <cell r="Q275"/>
          <cell r="R275"/>
          <cell r="S275">
            <v>10603.198200000001</v>
          </cell>
          <cell r="T275"/>
          <cell r="U275"/>
          <cell r="V275">
            <v>10592.347599999999</v>
          </cell>
          <cell r="W275">
            <v>9084.5253900000007</v>
          </cell>
          <cell r="X275"/>
          <cell r="Y275">
            <v>10603.411099999999</v>
          </cell>
          <cell r="Z275"/>
          <cell r="AA275"/>
          <cell r="AB275">
            <v>10567.842699999999</v>
          </cell>
          <cell r="AC275"/>
          <cell r="AD275"/>
          <cell r="AE275">
            <v>10555.506799999999</v>
          </cell>
          <cell r="AF275">
            <v>9088.39257</v>
          </cell>
          <cell r="AG275"/>
          <cell r="AH275">
            <v>10555.862300000001</v>
          </cell>
          <cell r="AI275">
            <v>9085.5742100000007</v>
          </cell>
          <cell r="AJ275"/>
          <cell r="AK275">
            <v>10556.343699999999</v>
          </cell>
          <cell r="AL275">
            <v>9097.7597600000008</v>
          </cell>
          <cell r="AM275"/>
          <cell r="AN275">
            <v>10467.794900000001</v>
          </cell>
          <cell r="AO275">
            <v>9097.7929600000007</v>
          </cell>
          <cell r="AP275"/>
          <cell r="AQ275">
            <v>10465.8896</v>
          </cell>
          <cell r="AR275"/>
          <cell r="AS275"/>
          <cell r="AT275">
            <v>10557.4902</v>
          </cell>
          <cell r="AU275"/>
          <cell r="AV275"/>
          <cell r="AW275">
            <v>10582.3554</v>
          </cell>
          <cell r="AZ275">
            <v>10492.607400000001</v>
          </cell>
          <cell r="BA275">
            <v>9081.2490199999993</v>
          </cell>
          <cell r="BB275"/>
          <cell r="BC275">
            <v>10557.2978</v>
          </cell>
          <cell r="BD275">
            <v>9075.1142500000005</v>
          </cell>
          <cell r="BE275"/>
          <cell r="BF275">
            <v>10476.995999999999</v>
          </cell>
          <cell r="BG275"/>
          <cell r="BH275"/>
          <cell r="BI275">
            <v>10505.007799999999</v>
          </cell>
          <cell r="BJ275"/>
          <cell r="BK275"/>
          <cell r="BL275">
            <v>10578.9902</v>
          </cell>
          <cell r="BM275"/>
          <cell r="BN275"/>
          <cell r="BO275">
            <v>10502.0839</v>
          </cell>
          <cell r="BP275"/>
          <cell r="BQ275"/>
          <cell r="BR275">
            <v>10525.324199999999</v>
          </cell>
          <cell r="BS275"/>
          <cell r="BT275"/>
          <cell r="BU275">
            <v>10578.2958</v>
          </cell>
          <cell r="BV275">
            <v>9086.7226499999997</v>
          </cell>
          <cell r="BW275"/>
          <cell r="BX275">
            <v>10562.665999999999</v>
          </cell>
          <cell r="BY275"/>
          <cell r="BZ275"/>
          <cell r="CA275"/>
          <cell r="CB275">
            <v>9086.6103500000008</v>
          </cell>
          <cell r="CC275"/>
          <cell r="CD275">
            <v>10556.433499999999</v>
          </cell>
          <cell r="CE275">
            <v>9075.0683499999996</v>
          </cell>
          <cell r="CG275">
            <v>10552.911099999999</v>
          </cell>
          <cell r="CH275">
            <v>9065.3408199999994</v>
          </cell>
          <cell r="CJ275">
            <v>10472.732400000001</v>
          </cell>
          <cell r="CM275">
            <v>10501.939399999999</v>
          </cell>
          <cell r="CN275">
            <v>9072.0449200000003</v>
          </cell>
          <cell r="CP275"/>
          <cell r="CQ275">
            <v>9072.9140599999992</v>
          </cell>
          <cell r="CS275"/>
          <cell r="CV275">
            <v>10511.760700000001</v>
          </cell>
          <cell r="CY275">
            <v>10506.009700000001</v>
          </cell>
          <cell r="DB275"/>
          <cell r="DE275"/>
          <cell r="DH275"/>
          <cell r="DK275"/>
        </row>
        <row r="276">
          <cell r="D276">
            <v>24250.507799999999</v>
          </cell>
          <cell r="E276"/>
          <cell r="F276"/>
          <cell r="G276">
            <v>31989.939399999999</v>
          </cell>
          <cell r="H276"/>
          <cell r="I276"/>
          <cell r="J276">
            <v>31123.857400000001</v>
          </cell>
          <cell r="K276"/>
          <cell r="L276"/>
          <cell r="M276">
            <v>31041.281200000001</v>
          </cell>
          <cell r="N276"/>
          <cell r="O276"/>
          <cell r="P276">
            <v>30958.875</v>
          </cell>
          <cell r="Q276"/>
          <cell r="R276"/>
          <cell r="S276">
            <v>31109.904200000001</v>
          </cell>
          <cell r="T276"/>
          <cell r="U276"/>
          <cell r="V276">
            <v>31031.375</v>
          </cell>
          <cell r="W276">
            <v>28041.331999999999</v>
          </cell>
          <cell r="X276"/>
          <cell r="Y276">
            <v>31350.242099999999</v>
          </cell>
          <cell r="Z276"/>
          <cell r="AA276"/>
          <cell r="AB276">
            <v>31085.388599999998</v>
          </cell>
          <cell r="AC276"/>
          <cell r="AD276"/>
          <cell r="AE276">
            <v>31091.732400000001</v>
          </cell>
          <cell r="AF276">
            <v>27949.972600000001</v>
          </cell>
          <cell r="AG276"/>
          <cell r="AH276">
            <v>31095.058499999999</v>
          </cell>
          <cell r="AI276">
            <v>27918.3164</v>
          </cell>
          <cell r="AJ276"/>
          <cell r="AK276">
            <v>31055.5664</v>
          </cell>
          <cell r="AL276">
            <v>27837.101500000001</v>
          </cell>
          <cell r="AM276"/>
          <cell r="AN276">
            <v>30949.144499999999</v>
          </cell>
          <cell r="AO276">
            <v>27804.183499999999</v>
          </cell>
          <cell r="AP276"/>
          <cell r="AQ276">
            <v>30914.620999999999</v>
          </cell>
          <cell r="AR276"/>
          <cell r="AS276"/>
          <cell r="AT276">
            <v>31053.331999999999</v>
          </cell>
          <cell r="AU276"/>
          <cell r="AV276"/>
          <cell r="AW276">
            <v>31077.206999999999</v>
          </cell>
          <cell r="AZ276">
            <v>30937.9804</v>
          </cell>
          <cell r="BA276">
            <v>27878.558499999999</v>
          </cell>
          <cell r="BB276"/>
          <cell r="BC276">
            <v>31044.3554</v>
          </cell>
          <cell r="BD276">
            <v>27889.669900000001</v>
          </cell>
          <cell r="BE276"/>
          <cell r="BF276">
            <v>31028.328099999999</v>
          </cell>
          <cell r="BG276"/>
          <cell r="BH276"/>
          <cell r="BI276">
            <v>31094.511699999999</v>
          </cell>
          <cell r="BJ276"/>
          <cell r="BK276"/>
          <cell r="BL276">
            <v>31040.5</v>
          </cell>
          <cell r="BM276"/>
          <cell r="BN276"/>
          <cell r="BO276">
            <v>31029.265599999999</v>
          </cell>
          <cell r="BP276"/>
          <cell r="BQ276"/>
          <cell r="BR276">
            <v>31087.847600000001</v>
          </cell>
          <cell r="BS276"/>
          <cell r="BT276"/>
          <cell r="BU276">
            <v>31063.554599999999</v>
          </cell>
          <cell r="BV276">
            <v>27893.929599999999</v>
          </cell>
          <cell r="BW276"/>
          <cell r="BX276">
            <v>31047.398399999998</v>
          </cell>
          <cell r="BY276"/>
          <cell r="BZ276"/>
          <cell r="CA276"/>
          <cell r="CB276">
            <v>27905.8554</v>
          </cell>
          <cell r="CC276"/>
          <cell r="CD276">
            <v>31030.828099999999</v>
          </cell>
          <cell r="CE276">
            <v>27814.8691</v>
          </cell>
          <cell r="CG276">
            <v>31016.210899999998</v>
          </cell>
          <cell r="CH276">
            <v>27816.8554</v>
          </cell>
          <cell r="CJ276">
            <v>31007.277300000002</v>
          </cell>
          <cell r="CM276">
            <v>31061.376899999999</v>
          </cell>
          <cell r="CN276">
            <v>27872.535100000001</v>
          </cell>
          <cell r="CP276"/>
          <cell r="CQ276">
            <v>28069.777300000002</v>
          </cell>
          <cell r="CS276"/>
          <cell r="CV276">
            <v>31266.9843</v>
          </cell>
          <cell r="CY276">
            <v>30980.745999999999</v>
          </cell>
          <cell r="DB276"/>
          <cell r="DE276"/>
          <cell r="DH276"/>
          <cell r="DK276"/>
        </row>
        <row r="277">
          <cell r="D277">
            <v>22929.581999999999</v>
          </cell>
          <cell r="E277"/>
          <cell r="F277"/>
          <cell r="G277">
            <v>31375.025300000001</v>
          </cell>
          <cell r="H277"/>
          <cell r="I277"/>
          <cell r="J277">
            <v>30628.257799999999</v>
          </cell>
          <cell r="K277"/>
          <cell r="L277"/>
          <cell r="M277">
            <v>30603.382799999999</v>
          </cell>
          <cell r="N277"/>
          <cell r="O277"/>
          <cell r="P277">
            <v>30509.953099999999</v>
          </cell>
          <cell r="Q277"/>
          <cell r="R277"/>
          <cell r="S277">
            <v>30662.078099999999</v>
          </cell>
          <cell r="T277"/>
          <cell r="U277"/>
          <cell r="V277">
            <v>30579.304599999999</v>
          </cell>
          <cell r="W277">
            <v>27015.728500000001</v>
          </cell>
          <cell r="X277"/>
          <cell r="Y277">
            <v>30913.367099999999</v>
          </cell>
          <cell r="Z277"/>
          <cell r="AA277"/>
          <cell r="AB277">
            <v>30640.6757</v>
          </cell>
          <cell r="AC277"/>
          <cell r="AD277"/>
          <cell r="AE277">
            <v>30651.769499999999</v>
          </cell>
          <cell r="AF277">
            <v>26940.962800000001</v>
          </cell>
          <cell r="AG277"/>
          <cell r="AH277">
            <v>30643.701099999998</v>
          </cell>
          <cell r="AI277">
            <v>26913.193299999999</v>
          </cell>
          <cell r="AJ277"/>
          <cell r="AK277">
            <v>30604.7304</v>
          </cell>
          <cell r="AL277">
            <v>26856.783200000002</v>
          </cell>
          <cell r="AM277"/>
          <cell r="AN277">
            <v>30565.458900000001</v>
          </cell>
          <cell r="AO277">
            <v>26828.763599999998</v>
          </cell>
          <cell r="AP277"/>
          <cell r="AQ277">
            <v>30531.8027</v>
          </cell>
          <cell r="AR277"/>
          <cell r="AS277"/>
          <cell r="AT277">
            <v>30613.666000000001</v>
          </cell>
          <cell r="AU277"/>
          <cell r="AV277"/>
          <cell r="AW277">
            <v>30641.099600000001</v>
          </cell>
          <cell r="AZ277">
            <v>30569.019499999999</v>
          </cell>
          <cell r="BA277">
            <v>26882.320299999999</v>
          </cell>
          <cell r="BB277"/>
          <cell r="BC277">
            <v>30600.599600000001</v>
          </cell>
          <cell r="BD277">
            <v>26901.814399999999</v>
          </cell>
          <cell r="BE277"/>
          <cell r="BF277">
            <v>30635.011699999999</v>
          </cell>
          <cell r="BG277"/>
          <cell r="BH277"/>
          <cell r="BI277">
            <v>30669.617099999999</v>
          </cell>
          <cell r="BJ277"/>
          <cell r="BK277"/>
          <cell r="BL277">
            <v>30595.6855</v>
          </cell>
          <cell r="BM277"/>
          <cell r="BN277"/>
          <cell r="BO277">
            <v>30624.839800000002</v>
          </cell>
          <cell r="BP277"/>
          <cell r="BQ277"/>
          <cell r="BR277">
            <v>30659.9863</v>
          </cell>
          <cell r="BS277"/>
          <cell r="BT277"/>
          <cell r="BU277">
            <v>30598.636699999999</v>
          </cell>
          <cell r="BV277">
            <v>26894.4257</v>
          </cell>
          <cell r="BW277"/>
          <cell r="BX277">
            <v>30606.849600000001</v>
          </cell>
          <cell r="BY277"/>
          <cell r="BZ277"/>
          <cell r="CA277"/>
          <cell r="CB277">
            <v>26906.787100000001</v>
          </cell>
          <cell r="CC277"/>
          <cell r="CD277">
            <v>30588.513599999998</v>
          </cell>
          <cell r="CE277">
            <v>26791.591700000001</v>
          </cell>
          <cell r="CG277">
            <v>30553.474600000001</v>
          </cell>
          <cell r="CH277">
            <v>26799.533200000002</v>
          </cell>
          <cell r="CJ277">
            <v>30583.595700000002</v>
          </cell>
          <cell r="CM277">
            <v>30614.0605</v>
          </cell>
          <cell r="CN277">
            <v>26880.9941</v>
          </cell>
          <cell r="CP277"/>
          <cell r="CQ277">
            <v>27067.0566</v>
          </cell>
          <cell r="CS277"/>
          <cell r="CV277">
            <v>30818.1054</v>
          </cell>
          <cell r="CY277">
            <v>30535.1855</v>
          </cell>
          <cell r="DB277"/>
          <cell r="DE277"/>
          <cell r="DH277"/>
          <cell r="DK277"/>
        </row>
        <row r="278">
          <cell r="D278">
            <v>14671.270500000001</v>
          </cell>
          <cell r="E278"/>
          <cell r="F278"/>
          <cell r="G278">
            <v>22378.7988</v>
          </cell>
          <cell r="H278"/>
          <cell r="I278"/>
          <cell r="J278">
            <v>21162.257799999999</v>
          </cell>
          <cell r="K278"/>
          <cell r="L278"/>
          <cell r="M278">
            <v>21852.410100000001</v>
          </cell>
          <cell r="N278"/>
          <cell r="O278"/>
          <cell r="P278">
            <v>21831.785100000001</v>
          </cell>
          <cell r="Q278"/>
          <cell r="R278"/>
          <cell r="S278">
            <v>21931.294900000001</v>
          </cell>
          <cell r="T278"/>
          <cell r="U278"/>
          <cell r="V278">
            <v>21898.568299999999</v>
          </cell>
          <cell r="W278">
            <v>17749.666000000001</v>
          </cell>
          <cell r="X278"/>
          <cell r="Y278">
            <v>20855.203099999999</v>
          </cell>
          <cell r="Z278"/>
          <cell r="AA278"/>
          <cell r="AB278">
            <v>20672.4355</v>
          </cell>
          <cell r="AC278"/>
          <cell r="AD278"/>
          <cell r="AE278">
            <v>20661.544900000001</v>
          </cell>
          <cell r="AF278">
            <v>17733.3554</v>
          </cell>
          <cell r="AG278"/>
          <cell r="AH278">
            <v>20666.656200000001</v>
          </cell>
          <cell r="AI278">
            <v>17732.375</v>
          </cell>
          <cell r="AJ278"/>
          <cell r="AK278">
            <v>20669.0429</v>
          </cell>
          <cell r="AL278">
            <v>17596.2539</v>
          </cell>
          <cell r="AM278"/>
          <cell r="AN278">
            <v>20552.083900000001</v>
          </cell>
          <cell r="AO278">
            <v>17594.324199999999</v>
          </cell>
          <cell r="AP278"/>
          <cell r="AQ278">
            <v>20548.341700000001</v>
          </cell>
          <cell r="AR278"/>
          <cell r="AS278"/>
          <cell r="AT278">
            <v>20660.511699999999</v>
          </cell>
          <cell r="AU278"/>
          <cell r="AV278"/>
          <cell r="AW278">
            <v>20702.318299999999</v>
          </cell>
          <cell r="AZ278">
            <v>20595.281200000001</v>
          </cell>
          <cell r="BA278">
            <v>17732.5</v>
          </cell>
          <cell r="BB278"/>
          <cell r="BC278">
            <v>20667.732400000001</v>
          </cell>
          <cell r="BD278">
            <v>17737.591700000001</v>
          </cell>
          <cell r="BE278"/>
          <cell r="BF278">
            <v>20622.1914</v>
          </cell>
          <cell r="BG278"/>
          <cell r="BH278"/>
          <cell r="BI278">
            <v>20641.251899999999</v>
          </cell>
          <cell r="BJ278"/>
          <cell r="BK278"/>
          <cell r="BL278">
            <v>20702.537100000001</v>
          </cell>
          <cell r="BM278"/>
          <cell r="BN278"/>
          <cell r="BO278">
            <v>20690.464800000002</v>
          </cell>
          <cell r="BP278"/>
          <cell r="BQ278"/>
          <cell r="BR278">
            <v>20722.140599999999</v>
          </cell>
          <cell r="BS278"/>
          <cell r="BT278"/>
          <cell r="BU278">
            <v>20698.6777</v>
          </cell>
          <cell r="BV278">
            <v>17733.208900000001</v>
          </cell>
          <cell r="BW278"/>
          <cell r="BX278">
            <v>20645.960899999998</v>
          </cell>
          <cell r="BY278"/>
          <cell r="BZ278"/>
          <cell r="CA278"/>
          <cell r="CB278">
            <v>17732.1132</v>
          </cell>
          <cell r="CC278"/>
          <cell r="CD278">
            <v>20660.9882</v>
          </cell>
          <cell r="CE278">
            <v>17721.763599999998</v>
          </cell>
          <cell r="CG278">
            <v>20662.152300000002</v>
          </cell>
          <cell r="CH278">
            <v>17725.495999999999</v>
          </cell>
          <cell r="CJ278">
            <v>20627.5488</v>
          </cell>
          <cell r="CM278">
            <v>20645.507799999999</v>
          </cell>
          <cell r="CN278">
            <v>17731.886699999999</v>
          </cell>
          <cell r="CP278"/>
          <cell r="CQ278">
            <v>17736.708900000001</v>
          </cell>
          <cell r="CS278"/>
          <cell r="CV278">
            <v>20656.835899999998</v>
          </cell>
          <cell r="CY278">
            <v>20668.5488</v>
          </cell>
          <cell r="DB278"/>
          <cell r="DE278"/>
          <cell r="DH278"/>
          <cell r="DK278"/>
        </row>
        <row r="279">
          <cell r="D279">
            <v>13577.468699999999</v>
          </cell>
          <cell r="E279"/>
          <cell r="F279"/>
          <cell r="G279">
            <v>21643.3125</v>
          </cell>
          <cell r="H279"/>
          <cell r="I279"/>
          <cell r="J279">
            <v>20554.123</v>
          </cell>
          <cell r="K279"/>
          <cell r="L279"/>
          <cell r="M279">
            <v>21477.7539</v>
          </cell>
          <cell r="N279"/>
          <cell r="O279"/>
          <cell r="P279">
            <v>21461.916000000001</v>
          </cell>
          <cell r="Q279"/>
          <cell r="R279"/>
          <cell r="S279">
            <v>21530.947199999999</v>
          </cell>
          <cell r="T279"/>
          <cell r="U279"/>
          <cell r="V279">
            <v>21503.5</v>
          </cell>
          <cell r="W279">
            <v>16754.136699999999</v>
          </cell>
          <cell r="X279"/>
          <cell r="Y279">
            <v>20439.232400000001</v>
          </cell>
          <cell r="Z279"/>
          <cell r="AA279"/>
          <cell r="AB279">
            <v>20343.462800000001</v>
          </cell>
          <cell r="AC279"/>
          <cell r="AD279"/>
          <cell r="AE279">
            <v>20334.222600000001</v>
          </cell>
          <cell r="AF279">
            <v>16755.679599999999</v>
          </cell>
          <cell r="AG279"/>
          <cell r="AH279">
            <v>20338.8789</v>
          </cell>
          <cell r="AI279">
            <v>16754.160100000001</v>
          </cell>
          <cell r="AJ279"/>
          <cell r="AK279">
            <v>20341.169900000001</v>
          </cell>
          <cell r="AL279">
            <v>16643.093700000001</v>
          </cell>
          <cell r="AM279"/>
          <cell r="AN279">
            <v>20253.3027</v>
          </cell>
          <cell r="AO279">
            <v>16642.089800000002</v>
          </cell>
          <cell r="AP279"/>
          <cell r="AQ279">
            <v>20250.472600000001</v>
          </cell>
          <cell r="AR279"/>
          <cell r="AS279"/>
          <cell r="AT279">
            <v>20336.6054</v>
          </cell>
          <cell r="AU279"/>
          <cell r="AV279"/>
          <cell r="AW279">
            <v>20348.3789</v>
          </cell>
          <cell r="AZ279">
            <v>20271.853500000001</v>
          </cell>
          <cell r="BA279">
            <v>16750</v>
          </cell>
          <cell r="BB279"/>
          <cell r="BC279">
            <v>20343.7363</v>
          </cell>
          <cell r="BD279">
            <v>16751.8007</v>
          </cell>
          <cell r="BE279"/>
          <cell r="BF279">
            <v>20312.648399999998</v>
          </cell>
          <cell r="BG279"/>
          <cell r="BH279"/>
          <cell r="BI279">
            <v>20302.1855</v>
          </cell>
          <cell r="BJ279"/>
          <cell r="BK279"/>
          <cell r="BL279">
            <v>20353.716700000001</v>
          </cell>
          <cell r="BM279"/>
          <cell r="BN279"/>
          <cell r="BO279">
            <v>20341.189399999999</v>
          </cell>
          <cell r="BP279"/>
          <cell r="BQ279"/>
          <cell r="BR279">
            <v>20345.626899999999</v>
          </cell>
          <cell r="BS279"/>
          <cell r="BT279"/>
          <cell r="BU279">
            <v>20339.531200000001</v>
          </cell>
          <cell r="BV279">
            <v>16751.603500000001</v>
          </cell>
          <cell r="BW279"/>
          <cell r="BX279">
            <v>20321.6875</v>
          </cell>
          <cell r="BY279"/>
          <cell r="BZ279"/>
          <cell r="CA279"/>
          <cell r="CB279">
            <v>16753.123</v>
          </cell>
          <cell r="CC279"/>
          <cell r="CD279">
            <v>20337.906200000001</v>
          </cell>
          <cell r="CE279">
            <v>16737.117099999999</v>
          </cell>
          <cell r="CG279">
            <v>20341.591700000001</v>
          </cell>
          <cell r="CH279">
            <v>16737.699199999999</v>
          </cell>
          <cell r="CJ279">
            <v>20321.535100000001</v>
          </cell>
          <cell r="CM279">
            <v>20310.773399999998</v>
          </cell>
          <cell r="CN279">
            <v>16748.464800000002</v>
          </cell>
          <cell r="CP279"/>
          <cell r="CQ279">
            <v>16751.8164</v>
          </cell>
          <cell r="CS279"/>
          <cell r="CV279">
            <v>20312.595700000002</v>
          </cell>
          <cell r="CY279">
            <v>20312.199199999999</v>
          </cell>
          <cell r="DB279"/>
          <cell r="DE279"/>
          <cell r="DH279"/>
          <cell r="DK279"/>
        </row>
        <row r="280">
          <cell r="D280">
            <v>10947.206</v>
          </cell>
          <cell r="E280"/>
          <cell r="F280"/>
          <cell r="G280">
            <v>19739.4179</v>
          </cell>
          <cell r="H280"/>
          <cell r="I280"/>
          <cell r="J280">
            <v>19264.099600000001</v>
          </cell>
          <cell r="K280"/>
          <cell r="L280"/>
          <cell r="M280">
            <v>19255.027300000002</v>
          </cell>
          <cell r="N280"/>
          <cell r="O280"/>
          <cell r="P280">
            <v>19243.117099999999</v>
          </cell>
          <cell r="Q280"/>
          <cell r="R280"/>
          <cell r="S280">
            <v>19294.1054</v>
          </cell>
          <cell r="T280"/>
          <cell r="U280"/>
          <cell r="V280">
            <v>19280.269499999999</v>
          </cell>
          <cell r="W280">
            <v>13580.087799999999</v>
          </cell>
          <cell r="X280"/>
          <cell r="Y280">
            <v>7641.4677700000002</v>
          </cell>
          <cell r="Z280"/>
          <cell r="AA280"/>
          <cell r="AB280">
            <v>7612.1640600000001</v>
          </cell>
          <cell r="AC280"/>
          <cell r="AD280"/>
          <cell r="AE280">
            <v>7611.5</v>
          </cell>
          <cell r="AF280">
            <v>13579.2587</v>
          </cell>
          <cell r="AG280"/>
          <cell r="AH280">
            <v>7613.2402300000003</v>
          </cell>
          <cell r="AI280">
            <v>13579.3017</v>
          </cell>
          <cell r="AJ280"/>
          <cell r="AK280">
            <v>7615.0400300000001</v>
          </cell>
          <cell r="AL280">
            <v>13429.1787</v>
          </cell>
          <cell r="AM280"/>
          <cell r="AN280">
            <v>7564.7958900000003</v>
          </cell>
          <cell r="AO280">
            <v>13427.6738</v>
          </cell>
          <cell r="AP280"/>
          <cell r="AQ280">
            <v>7567.1391599999997</v>
          </cell>
          <cell r="AR280"/>
          <cell r="AS280"/>
          <cell r="AT280">
            <v>7614.4990200000002</v>
          </cell>
          <cell r="AU280"/>
          <cell r="AV280"/>
          <cell r="AW280">
            <v>7616.1005800000003</v>
          </cell>
          <cell r="AZ280">
            <v>7568.5639600000004</v>
          </cell>
          <cell r="BA280">
            <v>13578.495999999999</v>
          </cell>
          <cell r="BB280"/>
          <cell r="BC280">
            <v>7618.9858299999996</v>
          </cell>
          <cell r="BD280">
            <v>13572.760700000001</v>
          </cell>
          <cell r="BE280"/>
          <cell r="BF280">
            <v>7560.5781200000001</v>
          </cell>
          <cell r="BG280"/>
          <cell r="BH280"/>
          <cell r="BI280">
            <v>7545.7031200000001</v>
          </cell>
          <cell r="BJ280"/>
          <cell r="BK280"/>
          <cell r="BL280">
            <v>7615.2285099999999</v>
          </cell>
          <cell r="BM280"/>
          <cell r="BN280"/>
          <cell r="BO280">
            <v>7551.4853499999999</v>
          </cell>
          <cell r="BP280"/>
          <cell r="BQ280"/>
          <cell r="BR280">
            <v>7547.5478499999999</v>
          </cell>
          <cell r="BS280"/>
          <cell r="BT280"/>
          <cell r="BU280">
            <v>7614.6826099999998</v>
          </cell>
          <cell r="BV280">
            <v>13579.098599999999</v>
          </cell>
          <cell r="BW280"/>
          <cell r="BX280">
            <v>7613.33007</v>
          </cell>
          <cell r="BY280"/>
          <cell r="BZ280"/>
          <cell r="CA280"/>
          <cell r="CB280">
            <v>13579.0761</v>
          </cell>
          <cell r="CC280"/>
          <cell r="CD280">
            <v>7617.8261700000003</v>
          </cell>
          <cell r="CE280">
            <v>13580.1152</v>
          </cell>
          <cell r="CG280">
            <v>7618.6079099999997</v>
          </cell>
          <cell r="CH280">
            <v>13572.1767</v>
          </cell>
          <cell r="CJ280">
            <v>7563.8915999999999</v>
          </cell>
          <cell r="CM280">
            <v>7547.6093700000001</v>
          </cell>
          <cell r="CN280">
            <v>13572.3935</v>
          </cell>
          <cell r="CP280"/>
          <cell r="CQ280">
            <v>13573.870999999999</v>
          </cell>
          <cell r="CS280"/>
          <cell r="CV280">
            <v>7535.9096600000003</v>
          </cell>
          <cell r="CY280">
            <v>7544.6796800000002</v>
          </cell>
          <cell r="DB280"/>
          <cell r="DE280"/>
          <cell r="DH280"/>
          <cell r="DK280"/>
        </row>
        <row r="281">
          <cell r="D281">
            <v>10747.1767</v>
          </cell>
          <cell r="E281"/>
          <cell r="F281"/>
          <cell r="G281">
            <v>20044.0429</v>
          </cell>
          <cell r="H281"/>
          <cell r="I281"/>
          <cell r="J281">
            <v>19708.162100000001</v>
          </cell>
          <cell r="K281"/>
          <cell r="L281"/>
          <cell r="M281">
            <v>19707.148399999998</v>
          </cell>
          <cell r="N281"/>
          <cell r="O281"/>
          <cell r="P281">
            <v>19698.199199999999</v>
          </cell>
          <cell r="Q281"/>
          <cell r="R281"/>
          <cell r="S281">
            <v>19721.232400000001</v>
          </cell>
          <cell r="T281"/>
          <cell r="U281"/>
          <cell r="V281">
            <v>19711.775300000001</v>
          </cell>
          <cell r="W281">
            <v>13576.788</v>
          </cell>
          <cell r="X281"/>
          <cell r="Y281">
            <v>8086.48974</v>
          </cell>
          <cell r="Z281"/>
          <cell r="AA281"/>
          <cell r="AB281">
            <v>8054.6293900000001</v>
          </cell>
          <cell r="AC281"/>
          <cell r="AD281"/>
          <cell r="AE281">
            <v>8058.6909100000003</v>
          </cell>
          <cell r="AF281">
            <v>13587.5126</v>
          </cell>
          <cell r="AG281"/>
          <cell r="AH281">
            <v>8054.8520500000004</v>
          </cell>
          <cell r="AI281">
            <v>13586.785099999999</v>
          </cell>
          <cell r="AJ281"/>
          <cell r="AK281">
            <v>8056.5112300000001</v>
          </cell>
          <cell r="AL281">
            <v>13516.6337</v>
          </cell>
          <cell r="AM281"/>
          <cell r="AN281">
            <v>7974.5825100000002</v>
          </cell>
          <cell r="AO281">
            <v>13515.953100000001</v>
          </cell>
          <cell r="AP281"/>
          <cell r="AQ281">
            <v>7980.4941399999998</v>
          </cell>
          <cell r="AR281"/>
          <cell r="AS281"/>
          <cell r="AT281">
            <v>8057.3071200000004</v>
          </cell>
          <cell r="AU281"/>
          <cell r="AV281"/>
          <cell r="AW281">
            <v>8053.96191</v>
          </cell>
          <cell r="AZ281">
            <v>7980.5224600000001</v>
          </cell>
          <cell r="BA281">
            <v>13583.0947</v>
          </cell>
          <cell r="BB281"/>
          <cell r="BC281">
            <v>8056.2460899999996</v>
          </cell>
          <cell r="BD281">
            <v>13574.0283</v>
          </cell>
          <cell r="BE281"/>
          <cell r="BF281">
            <v>8002.4433499999996</v>
          </cell>
          <cell r="BG281"/>
          <cell r="BH281"/>
          <cell r="BI281">
            <v>7974.5737300000001</v>
          </cell>
          <cell r="BJ281"/>
          <cell r="BK281"/>
          <cell r="BL281">
            <v>8049.9497000000001</v>
          </cell>
          <cell r="BM281"/>
          <cell r="BN281"/>
          <cell r="BO281">
            <v>8004.1010699999997</v>
          </cell>
          <cell r="BP281"/>
          <cell r="BQ281"/>
          <cell r="BR281">
            <v>7989.4409100000003</v>
          </cell>
          <cell r="BS281"/>
          <cell r="BT281"/>
          <cell r="BU281">
            <v>8050.8622999999998</v>
          </cell>
          <cell r="BV281">
            <v>13584.697200000001</v>
          </cell>
          <cell r="BW281"/>
          <cell r="BX281">
            <v>8057.4116199999999</v>
          </cell>
          <cell r="BY281"/>
          <cell r="BZ281"/>
          <cell r="CA281"/>
          <cell r="CB281">
            <v>13586.495999999999</v>
          </cell>
          <cell r="CC281"/>
          <cell r="CD281">
            <v>8057.2968700000001</v>
          </cell>
          <cell r="CE281">
            <v>13582.439399999999</v>
          </cell>
          <cell r="CG281">
            <v>8057.2690400000001</v>
          </cell>
          <cell r="CH281">
            <v>13571.823200000001</v>
          </cell>
          <cell r="CJ281">
            <v>8004.5204999999996</v>
          </cell>
          <cell r="CM281">
            <v>7977.5551699999996</v>
          </cell>
          <cell r="CN281">
            <v>13574.717699999999</v>
          </cell>
          <cell r="CP281"/>
          <cell r="CQ281">
            <v>13576.036099999999</v>
          </cell>
          <cell r="CS281"/>
          <cell r="CV281">
            <v>7964.0844699999998</v>
          </cell>
          <cell r="CY281">
            <v>7963.3144499999999</v>
          </cell>
          <cell r="DB281"/>
          <cell r="DE281"/>
          <cell r="DH281"/>
          <cell r="DK281"/>
        </row>
        <row r="282">
          <cell r="D282">
            <v>51659.4882</v>
          </cell>
          <cell r="E282"/>
          <cell r="F282"/>
          <cell r="G282">
            <v>60672.968699999998</v>
          </cell>
          <cell r="H282"/>
          <cell r="I282"/>
          <cell r="J282">
            <v>59661.023399999998</v>
          </cell>
          <cell r="K282"/>
          <cell r="L282"/>
          <cell r="M282">
            <v>59719.929600000003</v>
          </cell>
          <cell r="N282"/>
          <cell r="O282"/>
          <cell r="P282">
            <v>59515.519500000002</v>
          </cell>
          <cell r="Q282"/>
          <cell r="R282"/>
          <cell r="S282">
            <v>59792.234299999996</v>
          </cell>
          <cell r="T282"/>
          <cell r="U282"/>
          <cell r="V282">
            <v>59608.652300000002</v>
          </cell>
          <cell r="W282">
            <v>54381.851499999997</v>
          </cell>
          <cell r="X282"/>
          <cell r="Y282">
            <v>59782.351499999997</v>
          </cell>
          <cell r="Z282"/>
          <cell r="AA282"/>
          <cell r="AB282">
            <v>59622.296799999996</v>
          </cell>
          <cell r="AC282"/>
          <cell r="AD282"/>
          <cell r="AE282">
            <v>59643.921799999996</v>
          </cell>
          <cell r="AF282">
            <v>54456.785100000001</v>
          </cell>
          <cell r="AG282"/>
          <cell r="AH282">
            <v>59690.4257</v>
          </cell>
          <cell r="AI282">
            <v>54452.3632</v>
          </cell>
          <cell r="AJ282"/>
          <cell r="AK282">
            <v>59653.652300000002</v>
          </cell>
          <cell r="AL282">
            <v>54281.097600000001</v>
          </cell>
          <cell r="AM282"/>
          <cell r="AN282">
            <v>59611.8007</v>
          </cell>
          <cell r="AO282">
            <v>54274.788999999997</v>
          </cell>
          <cell r="AP282"/>
          <cell r="AQ282">
            <v>59610.125</v>
          </cell>
          <cell r="AR282"/>
          <cell r="AS282"/>
          <cell r="AT282">
            <v>59659.538999999997</v>
          </cell>
          <cell r="AU282"/>
          <cell r="AV282"/>
          <cell r="AW282">
            <v>59675.5625</v>
          </cell>
          <cell r="AZ282">
            <v>59602.359299999996</v>
          </cell>
          <cell r="BA282">
            <v>54400.054600000003</v>
          </cell>
          <cell r="BB282"/>
          <cell r="BC282">
            <v>59612.949200000003</v>
          </cell>
          <cell r="BD282">
            <v>54386.5625</v>
          </cell>
          <cell r="BE282"/>
          <cell r="BF282">
            <v>59759.6875</v>
          </cell>
          <cell r="BG282"/>
          <cell r="BH282"/>
          <cell r="BI282">
            <v>59683.210899999998</v>
          </cell>
          <cell r="BJ282"/>
          <cell r="BK282"/>
          <cell r="BL282">
            <v>59534.120999999999</v>
          </cell>
          <cell r="BM282"/>
          <cell r="BN282"/>
          <cell r="BO282">
            <v>59660.234299999996</v>
          </cell>
          <cell r="BP282"/>
          <cell r="BQ282"/>
          <cell r="BR282">
            <v>59624.8125</v>
          </cell>
          <cell r="BS282"/>
          <cell r="BT282"/>
          <cell r="BU282">
            <v>59503.125</v>
          </cell>
          <cell r="BV282">
            <v>54405.679600000003</v>
          </cell>
          <cell r="BW282"/>
          <cell r="BX282">
            <v>59606.1132</v>
          </cell>
          <cell r="BY282"/>
          <cell r="BZ282"/>
          <cell r="CA282"/>
          <cell r="CB282">
            <v>54419.851499999997</v>
          </cell>
          <cell r="CC282"/>
          <cell r="CD282">
            <v>59602.660100000001</v>
          </cell>
          <cell r="CE282">
            <v>54207.597600000001</v>
          </cell>
          <cell r="CG282">
            <v>59564.163999999997</v>
          </cell>
          <cell r="CH282">
            <v>54178.492100000003</v>
          </cell>
          <cell r="CJ282">
            <v>59687.843699999998</v>
          </cell>
          <cell r="CM282">
            <v>59607.9257</v>
          </cell>
          <cell r="CN282">
            <v>54367.296799999996</v>
          </cell>
          <cell r="CP282"/>
          <cell r="CQ282">
            <v>54398.464800000002</v>
          </cell>
          <cell r="CS282"/>
          <cell r="CV282">
            <v>59775.242100000003</v>
          </cell>
          <cell r="CY282">
            <v>59415.597600000001</v>
          </cell>
          <cell r="DB282"/>
          <cell r="DE282"/>
          <cell r="DH282"/>
          <cell r="DK282"/>
        </row>
        <row r="283">
          <cell r="D283">
            <v>50928.156199999998</v>
          </cell>
          <cell r="E283"/>
          <cell r="F283"/>
          <cell r="G283">
            <v>59152.910100000001</v>
          </cell>
          <cell r="H283"/>
          <cell r="I283"/>
          <cell r="J283">
            <v>59262.632799999999</v>
          </cell>
          <cell r="K283"/>
          <cell r="L283"/>
          <cell r="M283">
            <v>59294.788999999997</v>
          </cell>
          <cell r="N283"/>
          <cell r="O283"/>
          <cell r="P283">
            <v>59148.636700000003</v>
          </cell>
          <cell r="Q283"/>
          <cell r="R283"/>
          <cell r="S283">
            <v>59390.656199999998</v>
          </cell>
          <cell r="T283"/>
          <cell r="U283"/>
          <cell r="V283">
            <v>59225.031199999998</v>
          </cell>
          <cell r="W283">
            <v>53349.335899999998</v>
          </cell>
          <cell r="X283"/>
          <cell r="Y283">
            <v>59319.691400000003</v>
          </cell>
          <cell r="Z283"/>
          <cell r="AA283"/>
          <cell r="AB283">
            <v>59068.632799999999</v>
          </cell>
          <cell r="AC283"/>
          <cell r="AD283"/>
          <cell r="AE283">
            <v>59058.011700000003</v>
          </cell>
          <cell r="AF283">
            <v>53360.429600000003</v>
          </cell>
          <cell r="AG283"/>
          <cell r="AH283">
            <v>59087.058499999999</v>
          </cell>
          <cell r="AI283">
            <v>53352.8632</v>
          </cell>
          <cell r="AJ283"/>
          <cell r="AK283">
            <v>59042.9257</v>
          </cell>
          <cell r="AL283">
            <v>53260.421799999996</v>
          </cell>
          <cell r="AM283"/>
          <cell r="AN283">
            <v>58886.460899999998</v>
          </cell>
          <cell r="AO283">
            <v>53227.460899999998</v>
          </cell>
          <cell r="AP283"/>
          <cell r="AQ283">
            <v>58879.949200000003</v>
          </cell>
          <cell r="AR283"/>
          <cell r="AS283"/>
          <cell r="AT283">
            <v>59048.207000000002</v>
          </cell>
          <cell r="AU283"/>
          <cell r="AV283"/>
          <cell r="AW283">
            <v>59029.245999999999</v>
          </cell>
          <cell r="AZ283">
            <v>58865.484299999996</v>
          </cell>
          <cell r="BA283">
            <v>53330.320299999999</v>
          </cell>
          <cell r="BB283"/>
          <cell r="BC283">
            <v>59015.1132</v>
          </cell>
          <cell r="BD283">
            <v>53333.632799999999</v>
          </cell>
          <cell r="BE283"/>
          <cell r="BF283">
            <v>59123.3125</v>
          </cell>
          <cell r="BG283"/>
          <cell r="BH283"/>
          <cell r="BI283">
            <v>59068.921799999996</v>
          </cell>
          <cell r="BJ283"/>
          <cell r="BK283"/>
          <cell r="BL283">
            <v>58957.460899999998</v>
          </cell>
          <cell r="BM283"/>
          <cell r="BN283"/>
          <cell r="BO283">
            <v>59115.441400000003</v>
          </cell>
          <cell r="BP283"/>
          <cell r="BQ283"/>
          <cell r="BR283">
            <v>59080.703099999999</v>
          </cell>
          <cell r="BS283"/>
          <cell r="BT283"/>
          <cell r="BU283">
            <v>58977.617100000003</v>
          </cell>
          <cell r="BV283">
            <v>53326.179600000003</v>
          </cell>
          <cell r="BW283"/>
          <cell r="BX283">
            <v>59007.5625</v>
          </cell>
          <cell r="BY283"/>
          <cell r="BZ283"/>
          <cell r="CA283"/>
          <cell r="CB283">
            <v>53332.460899999998</v>
          </cell>
          <cell r="CC283"/>
          <cell r="CD283">
            <v>58999.8554</v>
          </cell>
          <cell r="CE283">
            <v>53191.343699999998</v>
          </cell>
          <cell r="CG283">
            <v>58974.378900000003</v>
          </cell>
          <cell r="CH283">
            <v>53180.765599999999</v>
          </cell>
          <cell r="CJ283">
            <v>59078.574200000003</v>
          </cell>
          <cell r="CM283">
            <v>59029.558499999999</v>
          </cell>
          <cell r="CN283">
            <v>53318.457000000002</v>
          </cell>
          <cell r="CP283"/>
          <cell r="CQ283">
            <v>53346.101499999997</v>
          </cell>
          <cell r="CS283"/>
          <cell r="CV283">
            <v>59168.566400000003</v>
          </cell>
          <cell r="CY283">
            <v>58931.101499999997</v>
          </cell>
          <cell r="DB283"/>
          <cell r="DE283"/>
          <cell r="DH283"/>
          <cell r="DK283"/>
        </row>
        <row r="284">
          <cell r="D284" t="str">
            <v>-------------------------</v>
          </cell>
          <cell r="E284"/>
          <cell r="F284"/>
          <cell r="G284" t="str">
            <v>-------------------------</v>
          </cell>
          <cell r="H284"/>
          <cell r="I284"/>
          <cell r="J284" t="str">
            <v>-------------------------</v>
          </cell>
          <cell r="K284"/>
          <cell r="L284"/>
          <cell r="M284" t="str">
            <v>-------------------------</v>
          </cell>
          <cell r="N284"/>
          <cell r="O284"/>
          <cell r="P284" t="str">
            <v>-------------------------</v>
          </cell>
          <cell r="Q284"/>
          <cell r="R284"/>
          <cell r="S284" t="str">
            <v>-------------------------</v>
          </cell>
          <cell r="T284"/>
          <cell r="U284"/>
          <cell r="V284" t="str">
            <v>-------------------------</v>
          </cell>
          <cell r="W284" t="str">
            <v>-------------------------</v>
          </cell>
          <cell r="X284"/>
          <cell r="Y284" t="str">
            <v>-------------------------</v>
          </cell>
          <cell r="Z284"/>
          <cell r="AA284"/>
          <cell r="AB284" t="str">
            <v>-------------------------</v>
          </cell>
          <cell r="AC284"/>
          <cell r="AD284"/>
          <cell r="AE284" t="str">
            <v>-------------------------</v>
          </cell>
          <cell r="AF284" t="str">
            <v>-------------------------</v>
          </cell>
          <cell r="AG284"/>
          <cell r="AH284" t="str">
            <v>-------------------------</v>
          </cell>
          <cell r="AI284" t="str">
            <v>-------------------------</v>
          </cell>
          <cell r="AJ284"/>
          <cell r="AK284" t="str">
            <v>-------------------------</v>
          </cell>
          <cell r="AL284" t="str">
            <v>-------------------------</v>
          </cell>
          <cell r="AM284"/>
          <cell r="AN284" t="str">
            <v>-------------------------</v>
          </cell>
          <cell r="AO284" t="str">
            <v>-------------------------</v>
          </cell>
          <cell r="AP284"/>
          <cell r="AQ284" t="str">
            <v>-------------------------</v>
          </cell>
          <cell r="AR284"/>
          <cell r="AS284"/>
          <cell r="AT284" t="str">
            <v>-------------------------</v>
          </cell>
          <cell r="AU284"/>
          <cell r="AV284"/>
          <cell r="AW284" t="str">
            <v>-------------------------</v>
          </cell>
          <cell r="AZ284" t="str">
            <v>-------------------------</v>
          </cell>
          <cell r="BA284" t="str">
            <v>-------------------------</v>
          </cell>
          <cell r="BB284"/>
          <cell r="BC284" t="str">
            <v>-------------------------</v>
          </cell>
          <cell r="BD284" t="str">
            <v>-------------------------</v>
          </cell>
          <cell r="BE284"/>
          <cell r="BF284" t="str">
            <v>-------------------------</v>
          </cell>
          <cell r="BG284"/>
          <cell r="BH284"/>
          <cell r="BI284" t="str">
            <v>-------------------------</v>
          </cell>
          <cell r="BJ284"/>
          <cell r="BK284"/>
          <cell r="BL284" t="str">
            <v>-------------------------</v>
          </cell>
          <cell r="BM284"/>
          <cell r="BN284"/>
          <cell r="BO284" t="str">
            <v>-------------------------</v>
          </cell>
          <cell r="BP284"/>
          <cell r="BQ284"/>
          <cell r="BR284" t="str">
            <v>-------------------------</v>
          </cell>
          <cell r="BS284"/>
          <cell r="BT284"/>
          <cell r="BU284" t="str">
            <v>-------------------------</v>
          </cell>
          <cell r="BV284" t="str">
            <v>-------------------------</v>
          </cell>
          <cell r="BW284"/>
          <cell r="BX284" t="str">
            <v>-------------------------</v>
          </cell>
          <cell r="BY284"/>
          <cell r="BZ284"/>
          <cell r="CA284"/>
          <cell r="CB284" t="str">
            <v>-------------------------</v>
          </cell>
          <cell r="CC284"/>
          <cell r="CD284" t="str">
            <v>-------------------------</v>
          </cell>
          <cell r="CE284" t="str">
            <v>-------------------------</v>
          </cell>
          <cell r="CG284" t="str">
            <v>-------------------------</v>
          </cell>
          <cell r="CH284" t="str">
            <v>-------------------------</v>
          </cell>
          <cell r="CJ284" t="str">
            <v>-------------------------</v>
          </cell>
          <cell r="CM284" t="str">
            <v>-------------------------</v>
          </cell>
          <cell r="CN284" t="str">
            <v>-------------------------</v>
          </cell>
          <cell r="CP284"/>
          <cell r="CQ284" t="str">
            <v>-------------------------</v>
          </cell>
          <cell r="CS284"/>
          <cell r="CV284" t="str">
            <v>-------------------------</v>
          </cell>
          <cell r="CY284" t="str">
            <v>-------------------------</v>
          </cell>
          <cell r="DB284"/>
          <cell r="DE284"/>
          <cell r="DH284"/>
          <cell r="DK284"/>
        </row>
        <row r="285">
          <cell r="D285" t="str">
            <v>s</v>
          </cell>
          <cell r="E285"/>
          <cell r="F285"/>
          <cell r="G285" t="str">
            <v>s</v>
          </cell>
          <cell r="H285"/>
          <cell r="I285"/>
          <cell r="J285" t="str">
            <v>s</v>
          </cell>
          <cell r="K285"/>
          <cell r="L285"/>
          <cell r="M285" t="str">
            <v>s</v>
          </cell>
          <cell r="N285"/>
          <cell r="O285"/>
          <cell r="P285" t="str">
            <v>s</v>
          </cell>
          <cell r="Q285"/>
          <cell r="R285"/>
          <cell r="S285" t="str">
            <v>s</v>
          </cell>
          <cell r="T285"/>
          <cell r="U285"/>
          <cell r="V285" t="str">
            <v>s</v>
          </cell>
          <cell r="W285" t="str">
            <v>s</v>
          </cell>
          <cell r="X285"/>
          <cell r="Y285" t="str">
            <v>s</v>
          </cell>
          <cell r="Z285"/>
          <cell r="AA285"/>
          <cell r="AB285" t="str">
            <v>s</v>
          </cell>
          <cell r="AC285"/>
          <cell r="AD285"/>
          <cell r="AE285" t="str">
            <v>s</v>
          </cell>
          <cell r="AF285" t="str">
            <v>s</v>
          </cell>
          <cell r="AG285"/>
          <cell r="AH285" t="str">
            <v>s</v>
          </cell>
          <cell r="AI285" t="str">
            <v>s</v>
          </cell>
          <cell r="AJ285"/>
          <cell r="AK285" t="str">
            <v>s</v>
          </cell>
          <cell r="AL285" t="str">
            <v>s</v>
          </cell>
          <cell r="AM285"/>
          <cell r="AN285" t="str">
            <v>s</v>
          </cell>
          <cell r="AO285" t="str">
            <v>s</v>
          </cell>
          <cell r="AP285"/>
          <cell r="AQ285" t="str">
            <v>s</v>
          </cell>
          <cell r="AR285"/>
          <cell r="AS285"/>
          <cell r="AT285" t="str">
            <v>s</v>
          </cell>
          <cell r="AU285"/>
          <cell r="AV285"/>
          <cell r="AW285" t="str">
            <v>s</v>
          </cell>
          <cell r="AZ285" t="str">
            <v>s</v>
          </cell>
          <cell r="BA285" t="str">
            <v>s</v>
          </cell>
          <cell r="BB285"/>
          <cell r="BC285" t="str">
            <v>s</v>
          </cell>
          <cell r="BD285" t="str">
            <v>s</v>
          </cell>
          <cell r="BE285"/>
          <cell r="BF285" t="str">
            <v>s</v>
          </cell>
          <cell r="BG285"/>
          <cell r="BH285"/>
          <cell r="BI285" t="str">
            <v>s</v>
          </cell>
          <cell r="BJ285"/>
          <cell r="BK285"/>
          <cell r="BL285" t="str">
            <v>s</v>
          </cell>
          <cell r="BM285"/>
          <cell r="BN285"/>
          <cell r="BO285" t="str">
            <v>s</v>
          </cell>
          <cell r="BP285"/>
          <cell r="BQ285"/>
          <cell r="BR285" t="str">
            <v>s</v>
          </cell>
          <cell r="BS285"/>
          <cell r="BT285"/>
          <cell r="BU285" t="str">
            <v>s</v>
          </cell>
          <cell r="BV285" t="str">
            <v>s</v>
          </cell>
          <cell r="BW285"/>
          <cell r="BX285" t="str">
            <v>s</v>
          </cell>
          <cell r="BY285"/>
          <cell r="BZ285"/>
          <cell r="CA285"/>
          <cell r="CB285" t="str">
            <v>s</v>
          </cell>
          <cell r="CC285"/>
          <cell r="CD285" t="str">
            <v>s</v>
          </cell>
          <cell r="CE285" t="str">
            <v>s</v>
          </cell>
          <cell r="CG285" t="str">
            <v>s</v>
          </cell>
          <cell r="CH285" t="str">
            <v>s</v>
          </cell>
          <cell r="CJ285" t="str">
            <v>s</v>
          </cell>
          <cell r="CM285" t="str">
            <v>s</v>
          </cell>
          <cell r="CN285" t="str">
            <v>s</v>
          </cell>
          <cell r="CP285"/>
          <cell r="CQ285" t="str">
            <v>s</v>
          </cell>
          <cell r="CS285"/>
          <cell r="CV285" t="str">
            <v>s</v>
          </cell>
          <cell r="CY285" t="str">
            <v>s</v>
          </cell>
          <cell r="DB285"/>
          <cell r="DE285"/>
          <cell r="DH285"/>
          <cell r="DK285"/>
        </row>
        <row r="286">
          <cell r="D286" t="str">
            <v>-------------------------</v>
          </cell>
          <cell r="E286"/>
          <cell r="F286"/>
          <cell r="G286" t="str">
            <v>-------------------------</v>
          </cell>
          <cell r="H286"/>
          <cell r="I286"/>
          <cell r="J286" t="str">
            <v>-------------------------</v>
          </cell>
          <cell r="K286"/>
          <cell r="L286"/>
          <cell r="M286" t="str">
            <v>-------------------------</v>
          </cell>
          <cell r="N286"/>
          <cell r="O286"/>
          <cell r="P286" t="str">
            <v>-------------------------</v>
          </cell>
          <cell r="Q286"/>
          <cell r="R286"/>
          <cell r="S286" t="str">
            <v>-------------------------</v>
          </cell>
          <cell r="T286"/>
          <cell r="U286"/>
          <cell r="V286" t="str">
            <v>-------------------------</v>
          </cell>
          <cell r="W286" t="str">
            <v>-------------------------</v>
          </cell>
          <cell r="X286"/>
          <cell r="Y286" t="str">
            <v>-------------------------</v>
          </cell>
          <cell r="Z286"/>
          <cell r="AA286"/>
          <cell r="AB286" t="str">
            <v>-------------------------</v>
          </cell>
          <cell r="AC286"/>
          <cell r="AD286"/>
          <cell r="AE286" t="str">
            <v>-------------------------</v>
          </cell>
          <cell r="AF286" t="str">
            <v>-------------------------</v>
          </cell>
          <cell r="AG286"/>
          <cell r="AH286" t="str">
            <v>-------------------------</v>
          </cell>
          <cell r="AI286" t="str">
            <v>-------------------------</v>
          </cell>
          <cell r="AJ286"/>
          <cell r="AK286" t="str">
            <v>-------------------------</v>
          </cell>
          <cell r="AL286" t="str">
            <v>-------------------------</v>
          </cell>
          <cell r="AM286"/>
          <cell r="AN286" t="str">
            <v>-------------------------</v>
          </cell>
          <cell r="AO286" t="str">
            <v>-------------------------</v>
          </cell>
          <cell r="AP286"/>
          <cell r="AQ286" t="str">
            <v>-------------------------</v>
          </cell>
          <cell r="AR286"/>
          <cell r="AS286"/>
          <cell r="AT286" t="str">
            <v>-------------------------</v>
          </cell>
          <cell r="AU286"/>
          <cell r="AV286"/>
          <cell r="AW286" t="str">
            <v>-------------------------</v>
          </cell>
          <cell r="AZ286" t="str">
            <v>-------------------------</v>
          </cell>
          <cell r="BA286" t="str">
            <v>-------------------------</v>
          </cell>
          <cell r="BB286"/>
          <cell r="BC286" t="str">
            <v>-------------------------</v>
          </cell>
          <cell r="BD286" t="str">
            <v>-------------------------</v>
          </cell>
          <cell r="BE286"/>
          <cell r="BF286" t="str">
            <v>-------------------------</v>
          </cell>
          <cell r="BG286"/>
          <cell r="BH286"/>
          <cell r="BI286" t="str">
            <v>-------------------------</v>
          </cell>
          <cell r="BJ286"/>
          <cell r="BK286"/>
          <cell r="BL286" t="str">
            <v>-------------------------</v>
          </cell>
          <cell r="BM286"/>
          <cell r="BN286"/>
          <cell r="BO286" t="str">
            <v>-------------------------</v>
          </cell>
          <cell r="BP286"/>
          <cell r="BQ286"/>
          <cell r="BR286" t="str">
            <v>-------------------------</v>
          </cell>
          <cell r="BS286"/>
          <cell r="BT286"/>
          <cell r="BU286" t="str">
            <v>-------------------------</v>
          </cell>
          <cell r="BV286" t="str">
            <v>-------------------------</v>
          </cell>
          <cell r="BW286"/>
          <cell r="BX286" t="str">
            <v>-------------------------</v>
          </cell>
          <cell r="BY286"/>
          <cell r="BZ286"/>
          <cell r="CA286"/>
          <cell r="CB286" t="str">
            <v>-------------------------</v>
          </cell>
          <cell r="CC286"/>
          <cell r="CD286" t="str">
            <v>-------------------------</v>
          </cell>
          <cell r="CE286" t="str">
            <v>-------------------------</v>
          </cell>
          <cell r="CG286" t="str">
            <v>-------------------------</v>
          </cell>
          <cell r="CH286" t="str">
            <v>-------------------------</v>
          </cell>
          <cell r="CJ286" t="str">
            <v>-------------------------</v>
          </cell>
          <cell r="CM286" t="str">
            <v>-------------------------</v>
          </cell>
          <cell r="CN286" t="str">
            <v>-------------------------</v>
          </cell>
          <cell r="CP286"/>
          <cell r="CQ286" t="str">
            <v>-------------------------</v>
          </cell>
          <cell r="CS286"/>
          <cell r="CV286" t="str">
            <v>-------------------------</v>
          </cell>
          <cell r="CY286" t="str">
            <v>-------------------------</v>
          </cell>
          <cell r="DB286"/>
          <cell r="DE286"/>
          <cell r="DH286"/>
          <cell r="DK286"/>
        </row>
        <row r="287">
          <cell r="D287">
            <v>8520.5439399999996</v>
          </cell>
          <cell r="E287"/>
          <cell r="F287"/>
          <cell r="G287">
            <v>14468.828100000001</v>
          </cell>
          <cell r="H287"/>
          <cell r="I287"/>
          <cell r="J287">
            <v>15387.3496</v>
          </cell>
          <cell r="K287"/>
          <cell r="L287"/>
          <cell r="M287">
            <v>16822.820299999999</v>
          </cell>
          <cell r="N287"/>
          <cell r="O287"/>
          <cell r="P287">
            <v>16817.765599999999</v>
          </cell>
          <cell r="Q287"/>
          <cell r="R287"/>
          <cell r="S287">
            <v>16953.269499999999</v>
          </cell>
          <cell r="T287"/>
          <cell r="U287"/>
          <cell r="V287">
            <v>16970.775300000001</v>
          </cell>
          <cell r="W287">
            <v>10405.265600000001</v>
          </cell>
          <cell r="X287"/>
          <cell r="Y287">
            <v>15095.520500000001</v>
          </cell>
          <cell r="Z287"/>
          <cell r="AA287"/>
          <cell r="AB287">
            <v>15094.8789</v>
          </cell>
          <cell r="AC287"/>
          <cell r="AD287"/>
          <cell r="AE287">
            <v>15091.5332</v>
          </cell>
          <cell r="AF287">
            <v>10404.8593</v>
          </cell>
          <cell r="AG287"/>
          <cell r="AH287">
            <v>15090.934499999999</v>
          </cell>
          <cell r="AI287">
            <v>10399.8349</v>
          </cell>
          <cell r="AJ287"/>
          <cell r="AK287">
            <v>15085.101500000001</v>
          </cell>
          <cell r="AL287">
            <v>11486.904200000001</v>
          </cell>
          <cell r="AM287"/>
          <cell r="AN287">
            <v>15005.904200000001</v>
          </cell>
          <cell r="AO287">
            <v>11483.1484</v>
          </cell>
          <cell r="AP287"/>
          <cell r="AQ287">
            <v>14997.911099999999</v>
          </cell>
          <cell r="AR287"/>
          <cell r="AS287"/>
          <cell r="AT287">
            <v>15087.343699999999</v>
          </cell>
          <cell r="AU287"/>
          <cell r="AV287"/>
          <cell r="AW287">
            <v>16813.8125</v>
          </cell>
          <cell r="AZ287">
            <v>16773.689399999999</v>
          </cell>
          <cell r="BA287">
            <v>10401.5273</v>
          </cell>
          <cell r="BB287"/>
          <cell r="BC287">
            <v>15087.492099999999</v>
          </cell>
          <cell r="BD287">
            <v>9784.8281200000001</v>
          </cell>
          <cell r="BE287"/>
          <cell r="BF287">
            <v>12826.809499999999</v>
          </cell>
          <cell r="BG287"/>
          <cell r="BH287"/>
          <cell r="BI287">
            <v>12592.4287</v>
          </cell>
          <cell r="BJ287"/>
          <cell r="BK287"/>
          <cell r="BL287">
            <v>16823.662100000001</v>
          </cell>
          <cell r="BM287"/>
          <cell r="BN287"/>
          <cell r="BO287">
            <v>13700.259700000001</v>
          </cell>
          <cell r="BP287"/>
          <cell r="BQ287"/>
          <cell r="BR287">
            <v>13509.038</v>
          </cell>
          <cell r="BS287"/>
          <cell r="BT287"/>
          <cell r="BU287">
            <v>15506.2343</v>
          </cell>
          <cell r="BV287">
            <v>10404.6777</v>
          </cell>
          <cell r="BW287"/>
          <cell r="BX287">
            <v>15090.107400000001</v>
          </cell>
          <cell r="BY287"/>
          <cell r="BZ287"/>
          <cell r="CA287"/>
          <cell r="CB287">
            <v>10403.08</v>
          </cell>
          <cell r="CC287"/>
          <cell r="CD287">
            <v>15088.660099999999</v>
          </cell>
          <cell r="CE287">
            <v>10408.6523</v>
          </cell>
          <cell r="CG287">
            <v>15099.203100000001</v>
          </cell>
          <cell r="CH287">
            <v>9794.8671799999993</v>
          </cell>
          <cell r="CJ287">
            <v>12832.847599999999</v>
          </cell>
          <cell r="CM287">
            <v>12599.123</v>
          </cell>
          <cell r="CN287">
            <v>9786.34375</v>
          </cell>
          <cell r="CP287"/>
          <cell r="CQ287">
            <v>9785.4081999999999</v>
          </cell>
          <cell r="CS287"/>
          <cell r="CV287">
            <v>12596.3652</v>
          </cell>
          <cell r="CY287">
            <v>12598.5322</v>
          </cell>
          <cell r="DB287"/>
          <cell r="DE287"/>
          <cell r="DH287"/>
          <cell r="DK287"/>
        </row>
        <row r="288">
          <cell r="D288">
            <v>5006.6220700000003</v>
          </cell>
          <cell r="E288"/>
          <cell r="F288"/>
          <cell r="G288">
            <v>10430.8896</v>
          </cell>
          <cell r="H288"/>
          <cell r="I288"/>
          <cell r="J288">
            <v>10296.3701</v>
          </cell>
          <cell r="K288"/>
          <cell r="L288"/>
          <cell r="M288">
            <v>10062.884700000001</v>
          </cell>
          <cell r="N288"/>
          <cell r="O288"/>
          <cell r="P288">
            <v>10056</v>
          </cell>
          <cell r="Q288"/>
          <cell r="R288"/>
          <cell r="S288">
            <v>10048.2363</v>
          </cell>
          <cell r="T288"/>
          <cell r="U288"/>
          <cell r="V288">
            <v>10023.910099999999</v>
          </cell>
          <cell r="W288">
            <v>6756.5356400000001</v>
          </cell>
          <cell r="X288"/>
          <cell r="Y288">
            <v>10282.579100000001</v>
          </cell>
          <cell r="Z288"/>
          <cell r="AA288"/>
          <cell r="AB288">
            <v>10279.721600000001</v>
          </cell>
          <cell r="AC288"/>
          <cell r="AD288"/>
          <cell r="AE288">
            <v>10283.444299999999</v>
          </cell>
          <cell r="AF288">
            <v>6755.1845700000003</v>
          </cell>
          <cell r="AG288"/>
          <cell r="AH288">
            <v>10283.7382</v>
          </cell>
          <cell r="AI288">
            <v>6753.4536099999996</v>
          </cell>
          <cell r="AJ288"/>
          <cell r="AK288">
            <v>10278.1962</v>
          </cell>
          <cell r="AL288">
            <v>7053.0566399999998</v>
          </cell>
          <cell r="AM288"/>
          <cell r="AN288">
            <v>10166.597599999999</v>
          </cell>
          <cell r="AO288">
            <v>7052.2260699999997</v>
          </cell>
          <cell r="AP288"/>
          <cell r="AQ288">
            <v>10160.4697</v>
          </cell>
          <cell r="AR288"/>
          <cell r="AS288"/>
          <cell r="AT288">
            <v>10281.189399999999</v>
          </cell>
          <cell r="AU288"/>
          <cell r="AV288"/>
          <cell r="AW288">
            <v>10098.632799999999</v>
          </cell>
          <cell r="AZ288">
            <v>9979.1230400000004</v>
          </cell>
          <cell r="BA288">
            <v>6756.3354399999998</v>
          </cell>
          <cell r="BB288"/>
          <cell r="BC288">
            <v>10278.140600000001</v>
          </cell>
          <cell r="BD288">
            <v>6756.7133700000004</v>
          </cell>
          <cell r="BE288"/>
          <cell r="BF288">
            <v>10072.8447</v>
          </cell>
          <cell r="BG288"/>
          <cell r="BH288"/>
          <cell r="BI288">
            <v>9964.7402299999994</v>
          </cell>
          <cell r="BJ288"/>
          <cell r="BK288"/>
          <cell r="BL288">
            <v>10080.406199999999</v>
          </cell>
          <cell r="BM288"/>
          <cell r="BN288"/>
          <cell r="BO288">
            <v>9923.2382799999996</v>
          </cell>
          <cell r="BP288"/>
          <cell r="BQ288"/>
          <cell r="BR288">
            <v>9811.9843700000001</v>
          </cell>
          <cell r="BS288"/>
          <cell r="BT288"/>
          <cell r="BU288">
            <v>10284.3994</v>
          </cell>
          <cell r="BV288">
            <v>6755.9560499999998</v>
          </cell>
          <cell r="BW288"/>
          <cell r="BX288">
            <v>10279.6718</v>
          </cell>
          <cell r="BY288"/>
          <cell r="BZ288"/>
          <cell r="CA288"/>
          <cell r="CB288">
            <v>6755.6948199999997</v>
          </cell>
          <cell r="CC288"/>
          <cell r="CD288">
            <v>10278.6513</v>
          </cell>
          <cell r="CE288">
            <v>6758.9389600000004</v>
          </cell>
          <cell r="CG288">
            <v>10283.881799999999</v>
          </cell>
          <cell r="CH288">
            <v>6758.3290999999999</v>
          </cell>
          <cell r="CJ288">
            <v>10074.4599</v>
          </cell>
          <cell r="CM288">
            <v>9966.1074200000003</v>
          </cell>
          <cell r="CN288">
            <v>6756.4614199999996</v>
          </cell>
          <cell r="CP288"/>
          <cell r="CQ288">
            <v>6758.1157199999998</v>
          </cell>
          <cell r="CS288"/>
          <cell r="CV288">
            <v>9967.6826099999998</v>
          </cell>
          <cell r="CY288">
            <v>9961.5302699999993</v>
          </cell>
          <cell r="DB288"/>
          <cell r="DE288"/>
          <cell r="DH288"/>
          <cell r="DK288"/>
        </row>
        <row r="289">
          <cell r="D289">
            <v>23300.076099999998</v>
          </cell>
          <cell r="E289"/>
          <cell r="F289"/>
          <cell r="G289">
            <v>26155.9316</v>
          </cell>
          <cell r="H289"/>
          <cell r="I289"/>
          <cell r="J289">
            <v>26517.130799999999</v>
          </cell>
          <cell r="K289"/>
          <cell r="L289"/>
          <cell r="M289">
            <v>26695.970700000002</v>
          </cell>
          <cell r="N289"/>
          <cell r="O289"/>
          <cell r="P289">
            <v>26531.166000000001</v>
          </cell>
          <cell r="Q289"/>
          <cell r="R289"/>
          <cell r="S289">
            <v>26703.5039</v>
          </cell>
          <cell r="T289"/>
          <cell r="U289"/>
          <cell r="V289">
            <v>26561.3007</v>
          </cell>
          <cell r="W289">
            <v>23498.4179</v>
          </cell>
          <cell r="X289"/>
          <cell r="Y289">
            <v>26525.9238</v>
          </cell>
          <cell r="Z289"/>
          <cell r="AA289"/>
          <cell r="AB289">
            <v>26526.158200000002</v>
          </cell>
          <cell r="AC289"/>
          <cell r="AD289"/>
          <cell r="AE289">
            <v>26533.257799999999</v>
          </cell>
          <cell r="AF289">
            <v>23491.837800000001</v>
          </cell>
          <cell r="AG289"/>
          <cell r="AH289">
            <v>26530.074199999999</v>
          </cell>
          <cell r="AI289">
            <v>23487.8554</v>
          </cell>
          <cell r="AJ289"/>
          <cell r="AK289">
            <v>26519.728500000001</v>
          </cell>
          <cell r="AL289">
            <v>23639.541000000001</v>
          </cell>
          <cell r="AM289"/>
          <cell r="AN289">
            <v>26446.017500000002</v>
          </cell>
          <cell r="AO289">
            <v>23631.4414</v>
          </cell>
          <cell r="AP289"/>
          <cell r="AQ289">
            <v>26436.089800000002</v>
          </cell>
          <cell r="AR289"/>
          <cell r="AS289"/>
          <cell r="AT289">
            <v>26525.6914</v>
          </cell>
          <cell r="AU289"/>
          <cell r="AV289"/>
          <cell r="AW289">
            <v>26703.072199999999</v>
          </cell>
          <cell r="AZ289">
            <v>26643.3164</v>
          </cell>
          <cell r="BA289">
            <v>23480.4902</v>
          </cell>
          <cell r="BB289"/>
          <cell r="BC289">
            <v>26529.058499999999</v>
          </cell>
          <cell r="BD289">
            <v>23342.376899999999</v>
          </cell>
          <cell r="BE289"/>
          <cell r="BF289">
            <v>26110.386699999999</v>
          </cell>
          <cell r="BG289"/>
          <cell r="BH289"/>
          <cell r="BI289">
            <v>25633.703099999999</v>
          </cell>
          <cell r="BJ289"/>
          <cell r="BK289"/>
          <cell r="BL289">
            <v>26653.392500000002</v>
          </cell>
          <cell r="BM289"/>
          <cell r="BN289"/>
          <cell r="BO289">
            <v>26200.666000000001</v>
          </cell>
          <cell r="BP289"/>
          <cell r="BQ289"/>
          <cell r="BR289">
            <v>25782.370999999999</v>
          </cell>
          <cell r="BS289"/>
          <cell r="BT289"/>
          <cell r="BU289">
            <v>26520.517500000002</v>
          </cell>
          <cell r="BV289">
            <v>23492.1152</v>
          </cell>
          <cell r="BW289"/>
          <cell r="BX289">
            <v>26522.0507</v>
          </cell>
          <cell r="BY289"/>
          <cell r="BZ289"/>
          <cell r="CA289"/>
          <cell r="CB289">
            <v>23484.712800000001</v>
          </cell>
          <cell r="CC289"/>
          <cell r="CD289">
            <v>26530.523399999998</v>
          </cell>
          <cell r="CE289">
            <v>23480.894499999999</v>
          </cell>
          <cell r="CG289">
            <v>26529.447199999999</v>
          </cell>
          <cell r="CH289">
            <v>23343.189399999999</v>
          </cell>
          <cell r="CJ289">
            <v>26100.826099999998</v>
          </cell>
          <cell r="CM289">
            <v>25644.261699999999</v>
          </cell>
          <cell r="CN289">
            <v>23347.820299999999</v>
          </cell>
          <cell r="CP289"/>
          <cell r="CQ289">
            <v>23354.4277</v>
          </cell>
          <cell r="CS289"/>
          <cell r="CV289">
            <v>25633.474600000001</v>
          </cell>
          <cell r="CY289">
            <v>25325.353500000001</v>
          </cell>
          <cell r="DB289"/>
          <cell r="DE289"/>
          <cell r="DH289"/>
          <cell r="DK289"/>
        </row>
        <row r="290">
          <cell r="D290">
            <v>18839.4843</v>
          </cell>
          <cell r="E290"/>
          <cell r="F290"/>
          <cell r="G290">
            <v>21877.1093</v>
          </cell>
          <cell r="H290"/>
          <cell r="I290"/>
          <cell r="J290">
            <v>21222.0527</v>
          </cell>
          <cell r="K290"/>
          <cell r="L290"/>
          <cell r="M290">
            <v>21034.757799999999</v>
          </cell>
          <cell r="N290"/>
          <cell r="O290"/>
          <cell r="P290">
            <v>20995.867099999999</v>
          </cell>
          <cell r="Q290"/>
          <cell r="R290"/>
          <cell r="S290">
            <v>21020.093700000001</v>
          </cell>
          <cell r="T290"/>
          <cell r="U290"/>
          <cell r="V290">
            <v>20978.470700000002</v>
          </cell>
          <cell r="W290">
            <v>18533.818299999999</v>
          </cell>
          <cell r="X290"/>
          <cell r="Y290">
            <v>21310.638599999998</v>
          </cell>
          <cell r="Z290"/>
          <cell r="AA290"/>
          <cell r="AB290">
            <v>21319.015599999999</v>
          </cell>
          <cell r="AC290"/>
          <cell r="AD290"/>
          <cell r="AE290">
            <v>21315.097600000001</v>
          </cell>
          <cell r="AF290">
            <v>18533.2929</v>
          </cell>
          <cell r="AG290"/>
          <cell r="AH290">
            <v>21324.568299999999</v>
          </cell>
          <cell r="AI290">
            <v>18528.5566</v>
          </cell>
          <cell r="AJ290"/>
          <cell r="AK290">
            <v>21320.7363</v>
          </cell>
          <cell r="AL290">
            <v>18526.9218</v>
          </cell>
          <cell r="AM290"/>
          <cell r="AN290">
            <v>21113.773399999998</v>
          </cell>
          <cell r="AO290">
            <v>18527.1777</v>
          </cell>
          <cell r="AP290"/>
          <cell r="AQ290">
            <v>21115.714800000002</v>
          </cell>
          <cell r="AR290"/>
          <cell r="AS290"/>
          <cell r="AT290">
            <v>21319.9218</v>
          </cell>
          <cell r="AU290"/>
          <cell r="AV290"/>
          <cell r="AW290">
            <v>21099.726500000001</v>
          </cell>
          <cell r="AZ290">
            <v>20891.919900000001</v>
          </cell>
          <cell r="BA290">
            <v>18526.331999999999</v>
          </cell>
          <cell r="BB290"/>
          <cell r="BC290">
            <v>21334.281200000001</v>
          </cell>
          <cell r="BD290">
            <v>18562.331999999999</v>
          </cell>
          <cell r="BE290"/>
          <cell r="BF290">
            <v>21477.3164</v>
          </cell>
          <cell r="BG290"/>
          <cell r="BH290"/>
          <cell r="BI290">
            <v>21250.396400000001</v>
          </cell>
          <cell r="BJ290"/>
          <cell r="BK290"/>
          <cell r="BL290">
            <v>21091.277300000002</v>
          </cell>
          <cell r="BM290"/>
          <cell r="BN290"/>
          <cell r="BO290">
            <v>21313.701099999998</v>
          </cell>
          <cell r="BP290"/>
          <cell r="BQ290"/>
          <cell r="BR290">
            <v>21024.759699999999</v>
          </cell>
          <cell r="BS290"/>
          <cell r="BT290"/>
          <cell r="BU290">
            <v>21383.765599999999</v>
          </cell>
          <cell r="BV290">
            <v>18529.607400000001</v>
          </cell>
          <cell r="BW290"/>
          <cell r="BX290">
            <v>21334.5605</v>
          </cell>
          <cell r="BY290"/>
          <cell r="BZ290"/>
          <cell r="CA290"/>
          <cell r="CB290">
            <v>18523.2929</v>
          </cell>
          <cell r="CC290"/>
          <cell r="CD290">
            <v>21325.027300000002</v>
          </cell>
          <cell r="CE290">
            <v>18548.162100000001</v>
          </cell>
          <cell r="CG290">
            <v>21343.433499999999</v>
          </cell>
          <cell r="CH290">
            <v>18570.277300000002</v>
          </cell>
          <cell r="CJ290">
            <v>21493.8593</v>
          </cell>
          <cell r="CM290">
            <v>21253.449199999999</v>
          </cell>
          <cell r="CN290">
            <v>18569.331999999999</v>
          </cell>
          <cell r="CP290"/>
          <cell r="CQ290">
            <v>18573.259699999999</v>
          </cell>
          <cell r="CS290"/>
          <cell r="CV290">
            <v>21252.320299999999</v>
          </cell>
          <cell r="CY290">
            <v>21017.169900000001</v>
          </cell>
          <cell r="DB290"/>
          <cell r="DE290"/>
          <cell r="DH290"/>
          <cell r="DK290"/>
        </row>
        <row r="291">
          <cell r="D291">
            <v>21210.589800000002</v>
          </cell>
          <cell r="E291"/>
          <cell r="F291"/>
          <cell r="G291">
            <v>26965.900300000001</v>
          </cell>
          <cell r="H291"/>
          <cell r="I291"/>
          <cell r="J291">
            <v>27362.384699999999</v>
          </cell>
          <cell r="K291"/>
          <cell r="L291"/>
          <cell r="M291">
            <v>27570.333900000001</v>
          </cell>
          <cell r="N291"/>
          <cell r="O291"/>
          <cell r="P291">
            <v>27463.376899999999</v>
          </cell>
          <cell r="Q291"/>
          <cell r="R291"/>
          <cell r="S291">
            <v>27589.964800000002</v>
          </cell>
          <cell r="T291"/>
          <cell r="U291"/>
          <cell r="V291">
            <v>27499.826099999998</v>
          </cell>
          <cell r="W291">
            <v>21734.995999999999</v>
          </cell>
          <cell r="X291"/>
          <cell r="Y291">
            <v>26912.902300000002</v>
          </cell>
          <cell r="Z291"/>
          <cell r="AA291"/>
          <cell r="AB291">
            <v>26932.4218</v>
          </cell>
          <cell r="AC291"/>
          <cell r="AD291"/>
          <cell r="AE291">
            <v>26931.1054</v>
          </cell>
          <cell r="AF291">
            <v>21728.1757</v>
          </cell>
          <cell r="AG291"/>
          <cell r="AH291">
            <v>26922.259699999999</v>
          </cell>
          <cell r="AI291">
            <v>21724.091700000001</v>
          </cell>
          <cell r="AJ291"/>
          <cell r="AK291">
            <v>26908.919900000001</v>
          </cell>
          <cell r="AL291">
            <v>21902.140599999999</v>
          </cell>
          <cell r="AM291"/>
          <cell r="AN291">
            <v>26912.916000000001</v>
          </cell>
          <cell r="AO291">
            <v>21894.351500000001</v>
          </cell>
          <cell r="AP291"/>
          <cell r="AQ291">
            <v>26900.6757</v>
          </cell>
          <cell r="AR291"/>
          <cell r="AS291"/>
          <cell r="AT291">
            <v>26917.831999999999</v>
          </cell>
          <cell r="AU291"/>
          <cell r="AV291"/>
          <cell r="AW291">
            <v>27659.320299999999</v>
          </cell>
          <cell r="AZ291">
            <v>27658.1093</v>
          </cell>
          <cell r="BA291">
            <v>21722.398399999998</v>
          </cell>
          <cell r="BB291"/>
          <cell r="BC291">
            <v>26910.4882</v>
          </cell>
          <cell r="BD291">
            <v>21636.5566</v>
          </cell>
          <cell r="BE291"/>
          <cell r="BF291">
            <v>26690.019499999999</v>
          </cell>
          <cell r="BG291"/>
          <cell r="BH291"/>
          <cell r="BI291">
            <v>24859.0664</v>
          </cell>
          <cell r="BJ291"/>
          <cell r="BK291"/>
          <cell r="BL291">
            <v>27609.906200000001</v>
          </cell>
          <cell r="BM291"/>
          <cell r="BN291"/>
          <cell r="BO291">
            <v>27382.152300000002</v>
          </cell>
          <cell r="BP291"/>
          <cell r="BQ291"/>
          <cell r="BR291">
            <v>25289.4375</v>
          </cell>
          <cell r="BS291"/>
          <cell r="BT291"/>
          <cell r="BU291">
            <v>26902.699199999999</v>
          </cell>
          <cell r="BV291">
            <v>21726.2929</v>
          </cell>
          <cell r="BW291"/>
          <cell r="BX291">
            <v>26910.0566</v>
          </cell>
          <cell r="BY291"/>
          <cell r="BZ291"/>
          <cell r="CA291"/>
          <cell r="CB291">
            <v>21725.9179</v>
          </cell>
          <cell r="CC291"/>
          <cell r="CD291">
            <v>26910.144499999999</v>
          </cell>
          <cell r="CE291">
            <v>21761.9843</v>
          </cell>
          <cell r="CG291">
            <v>26928.245999999999</v>
          </cell>
          <cell r="CH291">
            <v>21677.248</v>
          </cell>
          <cell r="CJ291">
            <v>26697.2402</v>
          </cell>
          <cell r="CM291">
            <v>24888.1289</v>
          </cell>
          <cell r="CN291">
            <v>21633.662100000001</v>
          </cell>
          <cell r="CP291"/>
          <cell r="CQ291">
            <v>21648.6113</v>
          </cell>
          <cell r="CS291"/>
          <cell r="CV291">
            <v>24872.958900000001</v>
          </cell>
          <cell r="CY291">
            <v>24939.7363</v>
          </cell>
          <cell r="DB291"/>
          <cell r="DE291"/>
          <cell r="DH291"/>
          <cell r="DK291"/>
        </row>
        <row r="292">
          <cell r="D292">
            <v>18912.402300000002</v>
          </cell>
          <cell r="E292"/>
          <cell r="F292"/>
          <cell r="G292">
            <v>26980.873</v>
          </cell>
          <cell r="H292"/>
          <cell r="I292"/>
          <cell r="J292">
            <v>26022.943299999999</v>
          </cell>
          <cell r="K292"/>
          <cell r="L292"/>
          <cell r="M292">
            <v>25833.783200000002</v>
          </cell>
          <cell r="N292"/>
          <cell r="O292"/>
          <cell r="P292">
            <v>25708.324199999999</v>
          </cell>
          <cell r="Q292"/>
          <cell r="R292"/>
          <cell r="S292">
            <v>25876.718700000001</v>
          </cell>
          <cell r="T292"/>
          <cell r="U292"/>
          <cell r="V292">
            <v>25764.242099999999</v>
          </cell>
          <cell r="W292">
            <v>19841.804599999999</v>
          </cell>
          <cell r="X292"/>
          <cell r="Y292">
            <v>25742.9218</v>
          </cell>
          <cell r="Z292"/>
          <cell r="AA292"/>
          <cell r="AB292">
            <v>25723.882799999999</v>
          </cell>
          <cell r="AC292"/>
          <cell r="AD292"/>
          <cell r="AE292">
            <v>25765.576099999998</v>
          </cell>
          <cell r="AF292">
            <v>19857.255799999999</v>
          </cell>
          <cell r="AG292"/>
          <cell r="AH292">
            <v>25764.607400000001</v>
          </cell>
          <cell r="AI292">
            <v>19860.9863</v>
          </cell>
          <cell r="AJ292"/>
          <cell r="AK292">
            <v>25740.976500000001</v>
          </cell>
          <cell r="AL292">
            <v>19731.705000000002</v>
          </cell>
          <cell r="AM292"/>
          <cell r="AN292">
            <v>25675.4843</v>
          </cell>
          <cell r="AO292">
            <v>19719.9414</v>
          </cell>
          <cell r="AP292"/>
          <cell r="AQ292">
            <v>25644.6132</v>
          </cell>
          <cell r="AR292"/>
          <cell r="AS292"/>
          <cell r="AT292">
            <v>25751.148399999998</v>
          </cell>
          <cell r="AU292"/>
          <cell r="AV292"/>
          <cell r="AW292">
            <v>25898.9902</v>
          </cell>
          <cell r="AZ292">
            <v>25779.722600000001</v>
          </cell>
          <cell r="BA292">
            <v>19842.841700000001</v>
          </cell>
          <cell r="BB292"/>
          <cell r="BC292">
            <v>25720.7343</v>
          </cell>
          <cell r="BD292">
            <v>19935.726500000001</v>
          </cell>
          <cell r="BE292"/>
          <cell r="BF292">
            <v>26106.527300000002</v>
          </cell>
          <cell r="BG292"/>
          <cell r="BH292"/>
          <cell r="BI292">
            <v>24819.5468</v>
          </cell>
          <cell r="BJ292"/>
          <cell r="BK292"/>
          <cell r="BL292">
            <v>25869.33</v>
          </cell>
          <cell r="BM292"/>
          <cell r="BN292"/>
          <cell r="BO292">
            <v>26276.291000000001</v>
          </cell>
          <cell r="BP292"/>
          <cell r="BQ292"/>
          <cell r="BR292">
            <v>24772.103500000001</v>
          </cell>
          <cell r="BS292"/>
          <cell r="BT292"/>
          <cell r="BU292">
            <v>25556.4863</v>
          </cell>
          <cell r="BV292">
            <v>19849.281200000001</v>
          </cell>
          <cell r="BW292"/>
          <cell r="BX292">
            <v>25716.978500000001</v>
          </cell>
          <cell r="BY292"/>
          <cell r="BZ292"/>
          <cell r="CA292"/>
          <cell r="CB292">
            <v>19850.646400000001</v>
          </cell>
          <cell r="CC292"/>
          <cell r="CD292">
            <v>25718.839800000002</v>
          </cell>
          <cell r="CE292">
            <v>19771.107400000001</v>
          </cell>
          <cell r="CG292">
            <v>25674.83</v>
          </cell>
          <cell r="CH292">
            <v>19866.183499999999</v>
          </cell>
          <cell r="CJ292">
            <v>26065.912100000001</v>
          </cell>
          <cell r="CM292">
            <v>24779.0625</v>
          </cell>
          <cell r="CN292">
            <v>19932.080000000002</v>
          </cell>
          <cell r="CP292"/>
          <cell r="CQ292">
            <v>19947.331999999999</v>
          </cell>
          <cell r="CS292"/>
          <cell r="CV292">
            <v>24798.529200000001</v>
          </cell>
          <cell r="CY292">
            <v>24740.689399999999</v>
          </cell>
          <cell r="DB292"/>
          <cell r="DE292"/>
          <cell r="DH292"/>
          <cell r="DK292"/>
        </row>
        <row r="293">
          <cell r="D293">
            <v>27604.011699999999</v>
          </cell>
          <cell r="E293"/>
          <cell r="F293"/>
          <cell r="G293">
            <v>36014.265599999999</v>
          </cell>
          <cell r="H293"/>
          <cell r="I293"/>
          <cell r="J293">
            <v>35966.1875</v>
          </cell>
          <cell r="K293"/>
          <cell r="L293"/>
          <cell r="M293">
            <v>36495.597600000001</v>
          </cell>
          <cell r="N293"/>
          <cell r="O293"/>
          <cell r="P293">
            <v>36456.1132</v>
          </cell>
          <cell r="Q293"/>
          <cell r="R293"/>
          <cell r="S293">
            <v>36489.191400000003</v>
          </cell>
          <cell r="T293"/>
          <cell r="U293"/>
          <cell r="V293">
            <v>36443.8554</v>
          </cell>
          <cell r="W293">
            <v>32303.634699999999</v>
          </cell>
          <cell r="X293"/>
          <cell r="Y293">
            <v>35495.707000000002</v>
          </cell>
          <cell r="Z293"/>
          <cell r="AA293"/>
          <cell r="AB293">
            <v>35475.484299999996</v>
          </cell>
          <cell r="AC293"/>
          <cell r="AD293"/>
          <cell r="AE293">
            <v>35497.074200000003</v>
          </cell>
          <cell r="AF293">
            <v>32307.515599999999</v>
          </cell>
          <cell r="AG293"/>
          <cell r="AH293">
            <v>35485.054600000003</v>
          </cell>
          <cell r="AI293">
            <v>32299.373</v>
          </cell>
          <cell r="AJ293"/>
          <cell r="AK293">
            <v>35471.0625</v>
          </cell>
          <cell r="AL293">
            <v>32186.847600000001</v>
          </cell>
          <cell r="AM293"/>
          <cell r="AN293">
            <v>35309.203099999999</v>
          </cell>
          <cell r="AO293">
            <v>32179.150300000001</v>
          </cell>
          <cell r="AP293"/>
          <cell r="AQ293">
            <v>35299.253900000003</v>
          </cell>
          <cell r="AR293"/>
          <cell r="AS293"/>
          <cell r="AT293">
            <v>35477.109299999996</v>
          </cell>
          <cell r="AU293"/>
          <cell r="AV293"/>
          <cell r="AW293">
            <v>36499.4179</v>
          </cell>
          <cell r="AZ293">
            <v>36302.3632</v>
          </cell>
          <cell r="BA293">
            <v>32309.511699999999</v>
          </cell>
          <cell r="BB293"/>
          <cell r="BC293">
            <v>35469.066400000003</v>
          </cell>
          <cell r="BD293">
            <v>32064.775300000001</v>
          </cell>
          <cell r="BE293"/>
          <cell r="BF293">
            <v>35019.5507</v>
          </cell>
          <cell r="BG293"/>
          <cell r="BH293"/>
          <cell r="BI293">
            <v>34014.859299999996</v>
          </cell>
          <cell r="BJ293"/>
          <cell r="BK293"/>
          <cell r="BL293">
            <v>36500.695299999999</v>
          </cell>
          <cell r="BM293"/>
          <cell r="BN293"/>
          <cell r="BO293">
            <v>35912.566400000003</v>
          </cell>
          <cell r="BP293"/>
          <cell r="BQ293"/>
          <cell r="BR293">
            <v>34840.3125</v>
          </cell>
          <cell r="BS293"/>
          <cell r="BT293"/>
          <cell r="BU293">
            <v>35812.992100000003</v>
          </cell>
          <cell r="BV293">
            <v>32297.197199999999</v>
          </cell>
          <cell r="BW293"/>
          <cell r="BX293">
            <v>35460.663999999997</v>
          </cell>
          <cell r="BY293"/>
          <cell r="BZ293"/>
          <cell r="CA293"/>
          <cell r="CB293">
            <v>32298.370999999999</v>
          </cell>
          <cell r="CC293"/>
          <cell r="CD293">
            <v>35467.6132</v>
          </cell>
          <cell r="CE293">
            <v>32303.8554</v>
          </cell>
          <cell r="CG293">
            <v>35443.671799999996</v>
          </cell>
          <cell r="CH293">
            <v>32073.294900000001</v>
          </cell>
          <cell r="CJ293">
            <v>35002.288999999997</v>
          </cell>
          <cell r="CM293">
            <v>33993.910100000001</v>
          </cell>
          <cell r="CN293">
            <v>32072.8164</v>
          </cell>
          <cell r="CP293"/>
          <cell r="CQ293">
            <v>32072.683499999999</v>
          </cell>
          <cell r="CS293"/>
          <cell r="CV293">
            <v>34031.933499999999</v>
          </cell>
          <cell r="CY293">
            <v>34183.492100000003</v>
          </cell>
          <cell r="DB293"/>
          <cell r="DE293"/>
          <cell r="DH293"/>
          <cell r="DK293"/>
        </row>
        <row r="294">
          <cell r="D294">
            <v>29374.351500000001</v>
          </cell>
          <cell r="E294"/>
          <cell r="F294"/>
          <cell r="G294">
            <v>35840.406199999998</v>
          </cell>
          <cell r="H294"/>
          <cell r="I294"/>
          <cell r="J294">
            <v>36233.4257</v>
          </cell>
          <cell r="K294"/>
          <cell r="L294"/>
          <cell r="M294">
            <v>36415.703099999999</v>
          </cell>
          <cell r="N294"/>
          <cell r="O294"/>
          <cell r="P294">
            <v>36244.328099999999</v>
          </cell>
          <cell r="Q294"/>
          <cell r="R294"/>
          <cell r="S294">
            <v>36385.070299999999</v>
          </cell>
          <cell r="T294"/>
          <cell r="U294"/>
          <cell r="V294">
            <v>36219.9804</v>
          </cell>
          <cell r="W294">
            <v>33761.2304</v>
          </cell>
          <cell r="X294"/>
          <cell r="Y294">
            <v>35907.902300000002</v>
          </cell>
          <cell r="Z294"/>
          <cell r="AA294"/>
          <cell r="AB294">
            <v>35901.457000000002</v>
          </cell>
          <cell r="AC294"/>
          <cell r="AD294"/>
          <cell r="AE294">
            <v>35908.867100000003</v>
          </cell>
          <cell r="AF294">
            <v>33744.683499999999</v>
          </cell>
          <cell r="AG294"/>
          <cell r="AH294">
            <v>35892.867100000003</v>
          </cell>
          <cell r="AI294">
            <v>33730.625</v>
          </cell>
          <cell r="AJ294"/>
          <cell r="AK294">
            <v>35867.757799999999</v>
          </cell>
          <cell r="AL294">
            <v>33615.328099999999</v>
          </cell>
          <cell r="AM294"/>
          <cell r="AN294">
            <v>35704.816400000003</v>
          </cell>
          <cell r="AO294">
            <v>33606.683499999999</v>
          </cell>
          <cell r="AP294"/>
          <cell r="AQ294">
            <v>35684.281199999998</v>
          </cell>
          <cell r="AR294"/>
          <cell r="AS294"/>
          <cell r="AT294">
            <v>35878.0625</v>
          </cell>
          <cell r="AU294"/>
          <cell r="AV294"/>
          <cell r="AW294">
            <v>36304.781199999998</v>
          </cell>
          <cell r="AZ294">
            <v>36127.745999999999</v>
          </cell>
          <cell r="BA294">
            <v>33751.4804</v>
          </cell>
          <cell r="BB294"/>
          <cell r="BC294">
            <v>35874.835899999998</v>
          </cell>
          <cell r="BD294">
            <v>33598.023399999998</v>
          </cell>
          <cell r="BE294"/>
          <cell r="BF294">
            <v>35601.390599999999</v>
          </cell>
          <cell r="BG294"/>
          <cell r="BH294"/>
          <cell r="BI294">
            <v>34515.218699999998</v>
          </cell>
          <cell r="BJ294"/>
          <cell r="BK294"/>
          <cell r="BL294">
            <v>36266.410100000001</v>
          </cell>
          <cell r="BM294"/>
          <cell r="BN294"/>
          <cell r="BO294">
            <v>35856.245999999999</v>
          </cell>
          <cell r="BP294"/>
          <cell r="BQ294"/>
          <cell r="BR294">
            <v>34600.820299999999</v>
          </cell>
          <cell r="BS294"/>
          <cell r="BT294"/>
          <cell r="BU294">
            <v>35923.519500000002</v>
          </cell>
          <cell r="BV294">
            <v>33753.785100000001</v>
          </cell>
          <cell r="BW294"/>
          <cell r="BX294">
            <v>35873.070299999999</v>
          </cell>
          <cell r="BY294"/>
          <cell r="BZ294"/>
          <cell r="CA294"/>
          <cell r="CB294">
            <v>33742.788999999997</v>
          </cell>
          <cell r="CC294"/>
          <cell r="CD294">
            <v>35877.492100000003</v>
          </cell>
          <cell r="CE294">
            <v>33769.984299999996</v>
          </cell>
          <cell r="CG294">
            <v>35873.7382</v>
          </cell>
          <cell r="CH294">
            <v>33629.343699999998</v>
          </cell>
          <cell r="CJ294">
            <v>35586.6875</v>
          </cell>
          <cell r="CM294">
            <v>34522.4375</v>
          </cell>
          <cell r="CN294">
            <v>33612.796799999996</v>
          </cell>
          <cell r="CP294"/>
          <cell r="CQ294">
            <v>33617.7304</v>
          </cell>
          <cell r="CS294"/>
          <cell r="CV294">
            <v>34421.245999999999</v>
          </cell>
          <cell r="CY294">
            <v>34515.074200000003</v>
          </cell>
          <cell r="DB294"/>
          <cell r="DE294"/>
          <cell r="DH294"/>
          <cell r="DK294"/>
        </row>
        <row r="295">
          <cell r="D295">
            <v>12945.5859</v>
          </cell>
          <cell r="E295"/>
          <cell r="F295"/>
          <cell r="G295">
            <v>17985.775300000001</v>
          </cell>
          <cell r="H295"/>
          <cell r="I295"/>
          <cell r="J295">
            <v>18638.152300000002</v>
          </cell>
          <cell r="K295"/>
          <cell r="L295"/>
          <cell r="M295">
            <v>18576.273399999998</v>
          </cell>
          <cell r="N295"/>
          <cell r="O295"/>
          <cell r="P295">
            <v>18460.4375</v>
          </cell>
          <cell r="Q295"/>
          <cell r="R295"/>
          <cell r="S295">
            <v>18572.9843</v>
          </cell>
          <cell r="T295"/>
          <cell r="U295"/>
          <cell r="V295">
            <v>18438.9316</v>
          </cell>
          <cell r="W295">
            <v>16442.1738</v>
          </cell>
          <cell r="X295"/>
          <cell r="Y295">
            <v>18418.277300000002</v>
          </cell>
          <cell r="Z295"/>
          <cell r="AA295"/>
          <cell r="AB295">
            <v>18381.525300000001</v>
          </cell>
          <cell r="AC295"/>
          <cell r="AD295"/>
          <cell r="AE295">
            <v>18414.472600000001</v>
          </cell>
          <cell r="AF295">
            <v>16450.9277</v>
          </cell>
          <cell r="AG295"/>
          <cell r="AH295">
            <v>18398.724600000001</v>
          </cell>
          <cell r="AI295">
            <v>16454.564399999999</v>
          </cell>
          <cell r="AJ295"/>
          <cell r="AK295">
            <v>18377.089800000002</v>
          </cell>
          <cell r="AL295">
            <v>16379.793900000001</v>
          </cell>
          <cell r="AM295"/>
          <cell r="AN295">
            <v>18330.263599999998</v>
          </cell>
          <cell r="AO295">
            <v>16370.5146</v>
          </cell>
          <cell r="AP295"/>
          <cell r="AQ295">
            <v>18299.183499999999</v>
          </cell>
          <cell r="AR295"/>
          <cell r="AS295"/>
          <cell r="AT295">
            <v>18395.322199999999</v>
          </cell>
          <cell r="AU295"/>
          <cell r="AV295"/>
          <cell r="AW295">
            <v>18357.857400000001</v>
          </cell>
          <cell r="AZ295">
            <v>18299.1738</v>
          </cell>
          <cell r="BA295">
            <v>16431.888599999998</v>
          </cell>
          <cell r="BB295"/>
          <cell r="BC295">
            <v>18352.9375</v>
          </cell>
          <cell r="BD295">
            <v>16498.031200000001</v>
          </cell>
          <cell r="BE295"/>
          <cell r="BF295">
            <v>18555.658200000002</v>
          </cell>
          <cell r="BG295"/>
          <cell r="BH295"/>
          <cell r="BI295">
            <v>16846.894499999999</v>
          </cell>
          <cell r="BJ295"/>
          <cell r="BK295"/>
          <cell r="BL295">
            <v>18355.4257</v>
          </cell>
          <cell r="BM295"/>
          <cell r="BN295"/>
          <cell r="BO295">
            <v>18571.906200000001</v>
          </cell>
          <cell r="BP295"/>
          <cell r="BQ295"/>
          <cell r="BR295">
            <v>16926.4882</v>
          </cell>
          <cell r="BS295"/>
          <cell r="BT295"/>
          <cell r="BU295">
            <v>18483.054599999999</v>
          </cell>
          <cell r="BV295">
            <v>16442.4277</v>
          </cell>
          <cell r="BW295"/>
          <cell r="BX295">
            <v>18361.870999999999</v>
          </cell>
          <cell r="BY295"/>
          <cell r="BZ295"/>
          <cell r="CA295"/>
          <cell r="CB295">
            <v>16446.9804</v>
          </cell>
          <cell r="CC295"/>
          <cell r="CD295">
            <v>18374.517500000002</v>
          </cell>
          <cell r="CE295">
            <v>16318.728499999999</v>
          </cell>
          <cell r="CG295">
            <v>18293.851500000001</v>
          </cell>
          <cell r="CH295">
            <v>16402.4902</v>
          </cell>
          <cell r="CJ295">
            <v>18495.972600000001</v>
          </cell>
          <cell r="CM295">
            <v>16800.277300000002</v>
          </cell>
          <cell r="CN295">
            <v>16500.820299999999</v>
          </cell>
          <cell r="CP295"/>
          <cell r="CQ295">
            <v>16504.679599999999</v>
          </cell>
          <cell r="CS295"/>
          <cell r="CV295">
            <v>16818.394499999999</v>
          </cell>
          <cell r="CY295">
            <v>16963.2441</v>
          </cell>
          <cell r="DB295"/>
          <cell r="DE295"/>
          <cell r="DH295"/>
          <cell r="DK295"/>
        </row>
        <row r="296">
          <cell r="D296">
            <v>13831.309499999999</v>
          </cell>
          <cell r="E296"/>
          <cell r="F296"/>
          <cell r="G296">
            <v>21134.291000000001</v>
          </cell>
          <cell r="H296"/>
          <cell r="I296"/>
          <cell r="J296">
            <v>20802.6054</v>
          </cell>
          <cell r="K296"/>
          <cell r="L296"/>
          <cell r="M296">
            <v>20937.6132</v>
          </cell>
          <cell r="N296"/>
          <cell r="O296"/>
          <cell r="P296">
            <v>20868.544900000001</v>
          </cell>
          <cell r="Q296"/>
          <cell r="R296"/>
          <cell r="S296">
            <v>20952.1152</v>
          </cell>
          <cell r="T296"/>
          <cell r="U296"/>
          <cell r="V296">
            <v>20903.745999999999</v>
          </cell>
          <cell r="W296">
            <v>17781.699199999999</v>
          </cell>
          <cell r="X296"/>
          <cell r="Y296">
            <v>21068.718700000001</v>
          </cell>
          <cell r="Z296"/>
          <cell r="AA296"/>
          <cell r="AB296">
            <v>21058.873</v>
          </cell>
          <cell r="AC296"/>
          <cell r="AD296"/>
          <cell r="AE296">
            <v>21052.660100000001</v>
          </cell>
          <cell r="AF296">
            <v>17771.712800000001</v>
          </cell>
          <cell r="AG296"/>
          <cell r="AH296">
            <v>21048.1816</v>
          </cell>
          <cell r="AI296">
            <v>17778.591700000001</v>
          </cell>
          <cell r="AJ296"/>
          <cell r="AK296">
            <v>21047.392500000002</v>
          </cell>
          <cell r="AL296">
            <v>17857.0468</v>
          </cell>
          <cell r="AM296"/>
          <cell r="AN296">
            <v>20945.5468</v>
          </cell>
          <cell r="AO296">
            <v>17858.015599999999</v>
          </cell>
          <cell r="AP296"/>
          <cell r="AQ296">
            <v>20942.179599999999</v>
          </cell>
          <cell r="AR296"/>
          <cell r="AS296"/>
          <cell r="AT296">
            <v>21052.220700000002</v>
          </cell>
          <cell r="AU296"/>
          <cell r="AV296"/>
          <cell r="AW296">
            <v>21011.099600000001</v>
          </cell>
          <cell r="AZ296">
            <v>20919.650300000001</v>
          </cell>
          <cell r="BA296">
            <v>17776.498</v>
          </cell>
          <cell r="BB296"/>
          <cell r="BC296">
            <v>21041.6093</v>
          </cell>
          <cell r="BD296">
            <v>17697.951099999998</v>
          </cell>
          <cell r="BE296"/>
          <cell r="BF296">
            <v>20785.974600000001</v>
          </cell>
          <cell r="BG296"/>
          <cell r="BH296"/>
          <cell r="BI296">
            <v>20286.0566</v>
          </cell>
          <cell r="BJ296"/>
          <cell r="BK296"/>
          <cell r="BL296">
            <v>20972.847600000001</v>
          </cell>
          <cell r="BM296"/>
          <cell r="BN296"/>
          <cell r="BO296">
            <v>20682.6855</v>
          </cell>
          <cell r="BP296"/>
          <cell r="BQ296"/>
          <cell r="BR296">
            <v>20209.5605</v>
          </cell>
          <cell r="BS296"/>
          <cell r="BT296"/>
          <cell r="BU296">
            <v>20934.140599999999</v>
          </cell>
          <cell r="BV296">
            <v>17774.404200000001</v>
          </cell>
          <cell r="BW296"/>
          <cell r="BX296">
            <v>21047.1132</v>
          </cell>
          <cell r="BY296"/>
          <cell r="BZ296"/>
          <cell r="CA296"/>
          <cell r="CB296">
            <v>17774.195299999999</v>
          </cell>
          <cell r="CC296"/>
          <cell r="CD296">
            <v>21049.531200000001</v>
          </cell>
          <cell r="CE296">
            <v>17823.683499999999</v>
          </cell>
          <cell r="CG296">
            <v>21048.3632</v>
          </cell>
          <cell r="CH296">
            <v>17749.759699999999</v>
          </cell>
          <cell r="CJ296">
            <v>20784.808499999999</v>
          </cell>
          <cell r="CM296">
            <v>20294.949199999999</v>
          </cell>
          <cell r="CN296">
            <v>17709.0527</v>
          </cell>
          <cell r="CP296"/>
          <cell r="CQ296">
            <v>17703.081999999999</v>
          </cell>
          <cell r="CS296"/>
          <cell r="CV296">
            <v>20301.808499999999</v>
          </cell>
          <cell r="CY296">
            <v>20016.166000000001</v>
          </cell>
          <cell r="DB296"/>
          <cell r="DE296"/>
          <cell r="DH296"/>
          <cell r="DK296"/>
        </row>
        <row r="297">
          <cell r="D297">
            <v>12450.3837</v>
          </cell>
          <cell r="E297"/>
          <cell r="F297"/>
          <cell r="G297">
            <v>16813.4843</v>
          </cell>
          <cell r="H297"/>
          <cell r="I297"/>
          <cell r="J297">
            <v>17275.625</v>
          </cell>
          <cell r="K297"/>
          <cell r="L297"/>
          <cell r="M297">
            <v>17301.320299999999</v>
          </cell>
          <cell r="N297"/>
          <cell r="O297"/>
          <cell r="P297">
            <v>17201.6816</v>
          </cell>
          <cell r="Q297"/>
          <cell r="R297"/>
          <cell r="S297">
            <v>17295.9238</v>
          </cell>
          <cell r="T297"/>
          <cell r="U297"/>
          <cell r="V297">
            <v>17172.3632</v>
          </cell>
          <cell r="W297">
            <v>15928.049800000001</v>
          </cell>
          <cell r="X297"/>
          <cell r="Y297">
            <v>17021.451099999998</v>
          </cell>
          <cell r="Z297"/>
          <cell r="AA297"/>
          <cell r="AB297">
            <v>16982.5488</v>
          </cell>
          <cell r="AC297"/>
          <cell r="AD297"/>
          <cell r="AE297">
            <v>17024.3105</v>
          </cell>
          <cell r="AF297">
            <v>15947.6386</v>
          </cell>
          <cell r="AG297"/>
          <cell r="AH297">
            <v>17004.995999999999</v>
          </cell>
          <cell r="AI297">
            <v>15950.457</v>
          </cell>
          <cell r="AJ297"/>
          <cell r="AK297">
            <v>16982.1875</v>
          </cell>
          <cell r="AL297">
            <v>15875.3789</v>
          </cell>
          <cell r="AM297"/>
          <cell r="AN297">
            <v>16973.1191</v>
          </cell>
          <cell r="AO297">
            <v>15861.627899999999</v>
          </cell>
          <cell r="AP297"/>
          <cell r="AQ297">
            <v>16941.220700000002</v>
          </cell>
          <cell r="AR297"/>
          <cell r="AS297"/>
          <cell r="AT297">
            <v>17003.638599999998</v>
          </cell>
          <cell r="AU297"/>
          <cell r="AV297"/>
          <cell r="AW297">
            <v>17065.894499999999</v>
          </cell>
          <cell r="AZ297">
            <v>17030.460899999998</v>
          </cell>
          <cell r="BA297">
            <v>15920.9746</v>
          </cell>
          <cell r="BB297"/>
          <cell r="BC297">
            <v>16952.3691</v>
          </cell>
          <cell r="BD297">
            <v>15991.1738</v>
          </cell>
          <cell r="BE297"/>
          <cell r="BF297">
            <v>17145.6132</v>
          </cell>
          <cell r="BG297"/>
          <cell r="BH297"/>
          <cell r="BI297">
            <v>15144.7714</v>
          </cell>
          <cell r="BJ297"/>
          <cell r="BK297"/>
          <cell r="BL297">
            <v>17067.443299999999</v>
          </cell>
          <cell r="BM297"/>
          <cell r="BN297"/>
          <cell r="BO297">
            <v>17256.591700000001</v>
          </cell>
          <cell r="BP297"/>
          <cell r="BQ297"/>
          <cell r="BR297">
            <v>15307.0615</v>
          </cell>
          <cell r="BS297"/>
          <cell r="BT297"/>
          <cell r="BU297">
            <v>17131.625</v>
          </cell>
          <cell r="BV297">
            <v>15933.447200000001</v>
          </cell>
          <cell r="BW297"/>
          <cell r="BX297">
            <v>16956.388599999998</v>
          </cell>
          <cell r="BY297"/>
          <cell r="BZ297"/>
          <cell r="CA297"/>
          <cell r="CB297">
            <v>15939.846600000001</v>
          </cell>
          <cell r="CC297"/>
          <cell r="CD297">
            <v>16976.289000000001</v>
          </cell>
          <cell r="CE297">
            <v>15756.5849</v>
          </cell>
          <cell r="CG297">
            <v>16879.035100000001</v>
          </cell>
          <cell r="CH297">
            <v>15833.759700000001</v>
          </cell>
          <cell r="CJ297">
            <v>17070.7382</v>
          </cell>
          <cell r="CM297">
            <v>15081.9462</v>
          </cell>
          <cell r="CN297">
            <v>15991.117099999999</v>
          </cell>
          <cell r="CP297"/>
          <cell r="CQ297">
            <v>15998.640600000001</v>
          </cell>
          <cell r="CS297"/>
          <cell r="CV297">
            <v>15101.847599999999</v>
          </cell>
          <cell r="CY297">
            <v>15307.4589</v>
          </cell>
          <cell r="DB297"/>
          <cell r="DE297"/>
          <cell r="DH297"/>
          <cell r="DK297"/>
        </row>
        <row r="298">
          <cell r="D298">
            <v>16125.982400000001</v>
          </cell>
          <cell r="E298"/>
          <cell r="F298"/>
          <cell r="G298">
            <v>20420.3164</v>
          </cell>
          <cell r="H298"/>
          <cell r="I298"/>
          <cell r="J298">
            <v>19990.712800000001</v>
          </cell>
          <cell r="K298"/>
          <cell r="L298"/>
          <cell r="M298">
            <v>20001.828099999999</v>
          </cell>
          <cell r="N298"/>
          <cell r="O298"/>
          <cell r="P298">
            <v>19958.515599999999</v>
          </cell>
          <cell r="Q298"/>
          <cell r="R298"/>
          <cell r="S298">
            <v>20015.492099999999</v>
          </cell>
          <cell r="T298"/>
          <cell r="U298"/>
          <cell r="V298">
            <v>19985.4375</v>
          </cell>
          <cell r="W298">
            <v>19036.710899999998</v>
          </cell>
          <cell r="X298"/>
          <cell r="Y298">
            <v>20103.009699999999</v>
          </cell>
          <cell r="Z298"/>
          <cell r="AA298"/>
          <cell r="AB298">
            <v>20101.625</v>
          </cell>
          <cell r="AC298"/>
          <cell r="AD298"/>
          <cell r="AE298">
            <v>20090.910100000001</v>
          </cell>
          <cell r="AF298">
            <v>19030.333900000001</v>
          </cell>
          <cell r="AG298"/>
          <cell r="AH298">
            <v>20083.5039</v>
          </cell>
          <cell r="AI298">
            <v>19040.331999999999</v>
          </cell>
          <cell r="AJ298"/>
          <cell r="AK298">
            <v>20090.679599999999</v>
          </cell>
          <cell r="AL298">
            <v>19071.581999999999</v>
          </cell>
          <cell r="AM298"/>
          <cell r="AN298">
            <v>20036.4179</v>
          </cell>
          <cell r="AO298">
            <v>19071.662100000001</v>
          </cell>
          <cell r="AP298"/>
          <cell r="AQ298">
            <v>20037.3632</v>
          </cell>
          <cell r="AR298"/>
          <cell r="AS298"/>
          <cell r="AT298">
            <v>20096.962800000001</v>
          </cell>
          <cell r="AU298"/>
          <cell r="AV298"/>
          <cell r="AW298">
            <v>20107.943299999999</v>
          </cell>
          <cell r="AZ298">
            <v>20052.6757</v>
          </cell>
          <cell r="BA298">
            <v>19034.148399999998</v>
          </cell>
          <cell r="BB298"/>
          <cell r="BC298">
            <v>20080.216700000001</v>
          </cell>
          <cell r="BD298">
            <v>19004.7382</v>
          </cell>
          <cell r="BE298"/>
          <cell r="BF298">
            <v>19993.6914</v>
          </cell>
          <cell r="BG298"/>
          <cell r="BH298"/>
          <cell r="BI298">
            <v>19365.5625</v>
          </cell>
          <cell r="BJ298"/>
          <cell r="BK298"/>
          <cell r="BL298">
            <v>20069.831999999999</v>
          </cell>
          <cell r="BM298"/>
          <cell r="BN298"/>
          <cell r="BO298">
            <v>19935.6152</v>
          </cell>
          <cell r="BP298"/>
          <cell r="BQ298"/>
          <cell r="BR298">
            <v>19326.4375</v>
          </cell>
          <cell r="BS298"/>
          <cell r="BT298"/>
          <cell r="BU298">
            <v>20046.183499999999</v>
          </cell>
          <cell r="BV298">
            <v>19031.0039</v>
          </cell>
          <cell r="BW298"/>
          <cell r="BX298">
            <v>20077.636699999999</v>
          </cell>
          <cell r="BY298"/>
          <cell r="BZ298"/>
          <cell r="CA298"/>
          <cell r="CB298">
            <v>19032.541000000001</v>
          </cell>
          <cell r="CC298"/>
          <cell r="CD298">
            <v>20089.6777</v>
          </cell>
          <cell r="CE298">
            <v>19103.804599999999</v>
          </cell>
          <cell r="CG298">
            <v>20083.960899999998</v>
          </cell>
          <cell r="CH298">
            <v>19070.093700000001</v>
          </cell>
          <cell r="CJ298">
            <v>19990.328099999999</v>
          </cell>
          <cell r="CM298">
            <v>19358.3066</v>
          </cell>
          <cell r="CN298">
            <v>19015.679599999999</v>
          </cell>
          <cell r="CP298"/>
          <cell r="CQ298">
            <v>19000.144499999999</v>
          </cell>
          <cell r="CS298"/>
          <cell r="CV298">
            <v>19352.689399999999</v>
          </cell>
          <cell r="CY298">
            <v>19234.6914</v>
          </cell>
          <cell r="DB298"/>
          <cell r="DE298"/>
          <cell r="DH298"/>
          <cell r="DK298"/>
        </row>
        <row r="299">
          <cell r="D299">
            <v>14576.621999999999</v>
          </cell>
          <cell r="E299"/>
          <cell r="F299"/>
          <cell r="G299">
            <v>19561.8066</v>
          </cell>
          <cell r="H299"/>
          <cell r="I299"/>
          <cell r="J299">
            <v>20175.2968</v>
          </cell>
          <cell r="K299"/>
          <cell r="L299"/>
          <cell r="M299">
            <v>20204.216700000001</v>
          </cell>
          <cell r="N299"/>
          <cell r="O299"/>
          <cell r="P299">
            <v>20087.763599999998</v>
          </cell>
          <cell r="Q299"/>
          <cell r="R299"/>
          <cell r="S299">
            <v>20200.589800000002</v>
          </cell>
          <cell r="T299"/>
          <cell r="U299"/>
          <cell r="V299">
            <v>20061.333900000001</v>
          </cell>
          <cell r="W299">
            <v>18605.603500000001</v>
          </cell>
          <cell r="X299"/>
          <cell r="Y299">
            <v>19878.392500000002</v>
          </cell>
          <cell r="Z299"/>
          <cell r="AA299"/>
          <cell r="AB299">
            <v>19838.054599999999</v>
          </cell>
          <cell r="AC299"/>
          <cell r="AD299"/>
          <cell r="AE299">
            <v>19895.697199999999</v>
          </cell>
          <cell r="AF299">
            <v>18640.242099999999</v>
          </cell>
          <cell r="AG299"/>
          <cell r="AH299">
            <v>19869.456999999999</v>
          </cell>
          <cell r="AI299">
            <v>18638.664000000001</v>
          </cell>
          <cell r="AJ299"/>
          <cell r="AK299">
            <v>19840.4863</v>
          </cell>
          <cell r="AL299">
            <v>18558.263599999998</v>
          </cell>
          <cell r="AM299"/>
          <cell r="AN299">
            <v>19837.781200000001</v>
          </cell>
          <cell r="AO299">
            <v>18542.242099999999</v>
          </cell>
          <cell r="AP299"/>
          <cell r="AQ299">
            <v>19801.779200000001</v>
          </cell>
          <cell r="AR299"/>
          <cell r="AS299"/>
          <cell r="AT299">
            <v>19874.416000000001</v>
          </cell>
          <cell r="AU299"/>
          <cell r="AV299"/>
          <cell r="AW299">
            <v>19982.0429</v>
          </cell>
          <cell r="AZ299">
            <v>19951.1914</v>
          </cell>
          <cell r="BA299">
            <v>18585.669900000001</v>
          </cell>
          <cell r="BB299"/>
          <cell r="BC299">
            <v>19779.910100000001</v>
          </cell>
          <cell r="BD299">
            <v>18657.3789</v>
          </cell>
          <cell r="BE299"/>
          <cell r="BF299">
            <v>19944.025300000001</v>
          </cell>
          <cell r="BG299"/>
          <cell r="BH299"/>
          <cell r="BI299">
            <v>17696.8691</v>
          </cell>
          <cell r="BJ299"/>
          <cell r="BK299"/>
          <cell r="BL299">
            <v>19948.576099999998</v>
          </cell>
          <cell r="BM299"/>
          <cell r="BN299"/>
          <cell r="BO299">
            <v>20097.759699999999</v>
          </cell>
          <cell r="BP299"/>
          <cell r="BQ299"/>
          <cell r="BR299">
            <v>17873.1757</v>
          </cell>
          <cell r="BS299"/>
          <cell r="BT299"/>
          <cell r="BU299">
            <v>19974.337800000001</v>
          </cell>
          <cell r="BV299">
            <v>18597.570299999999</v>
          </cell>
          <cell r="BW299"/>
          <cell r="BX299">
            <v>19786.757799999999</v>
          </cell>
          <cell r="BY299"/>
          <cell r="BZ299"/>
          <cell r="CA299"/>
          <cell r="CB299">
            <v>18617.439399999999</v>
          </cell>
          <cell r="CC299"/>
          <cell r="CD299">
            <v>19827.210899999998</v>
          </cell>
          <cell r="CE299">
            <v>18314.995999999999</v>
          </cell>
          <cell r="CG299">
            <v>19661.7988</v>
          </cell>
          <cell r="CH299">
            <v>18395.7441</v>
          </cell>
          <cell r="CJ299">
            <v>19821.152300000002</v>
          </cell>
          <cell r="CM299">
            <v>17581.482400000001</v>
          </cell>
          <cell r="CN299">
            <v>18663.330000000002</v>
          </cell>
          <cell r="CP299"/>
          <cell r="CQ299">
            <v>18670.5527</v>
          </cell>
          <cell r="CS299"/>
          <cell r="CV299">
            <v>17606.632799999999</v>
          </cell>
          <cell r="CY299">
            <v>17837.384699999999</v>
          </cell>
          <cell r="DB299"/>
          <cell r="DE299"/>
          <cell r="DH299"/>
          <cell r="DK299"/>
        </row>
        <row r="300">
          <cell r="D300">
            <v>22283.222600000001</v>
          </cell>
          <cell r="E300"/>
          <cell r="F300"/>
          <cell r="G300">
            <v>26706.015599999999</v>
          </cell>
          <cell r="H300"/>
          <cell r="I300"/>
          <cell r="J300">
            <v>26238.201099999998</v>
          </cell>
          <cell r="K300"/>
          <cell r="L300"/>
          <cell r="M300">
            <v>26255.166000000001</v>
          </cell>
          <cell r="N300"/>
          <cell r="O300"/>
          <cell r="P300">
            <v>26238.1289</v>
          </cell>
          <cell r="Q300"/>
          <cell r="R300"/>
          <cell r="S300">
            <v>26291.164000000001</v>
          </cell>
          <cell r="T300"/>
          <cell r="U300"/>
          <cell r="V300">
            <v>26276.787100000001</v>
          </cell>
          <cell r="W300">
            <v>25378.228500000001</v>
          </cell>
          <cell r="X300"/>
          <cell r="Y300">
            <v>26170.470700000002</v>
          </cell>
          <cell r="Z300"/>
          <cell r="AA300"/>
          <cell r="AB300">
            <v>26175.884699999999</v>
          </cell>
          <cell r="AC300"/>
          <cell r="AD300"/>
          <cell r="AE300">
            <v>26154.0527</v>
          </cell>
          <cell r="AF300">
            <v>25359.0429</v>
          </cell>
          <cell r="AG300"/>
          <cell r="AH300">
            <v>26130.593700000001</v>
          </cell>
          <cell r="AI300">
            <v>25368.9238</v>
          </cell>
          <cell r="AJ300"/>
          <cell r="AK300">
            <v>26138.1132</v>
          </cell>
          <cell r="AL300">
            <v>25427.439399999999</v>
          </cell>
          <cell r="AM300"/>
          <cell r="AN300">
            <v>26038.695299999999</v>
          </cell>
          <cell r="AO300">
            <v>25431.712800000001</v>
          </cell>
          <cell r="AP300"/>
          <cell r="AQ300">
            <v>26045.271400000001</v>
          </cell>
          <cell r="AR300"/>
          <cell r="AS300"/>
          <cell r="AT300">
            <v>26168.0566</v>
          </cell>
          <cell r="AU300"/>
          <cell r="AV300"/>
          <cell r="AW300">
            <v>26253.406200000001</v>
          </cell>
          <cell r="AZ300">
            <v>26154.541000000001</v>
          </cell>
          <cell r="BA300">
            <v>25326.568299999999</v>
          </cell>
          <cell r="BB300"/>
          <cell r="BC300">
            <v>26082.455000000002</v>
          </cell>
          <cell r="BD300">
            <v>25296.7402</v>
          </cell>
          <cell r="BE300"/>
          <cell r="BF300">
            <v>25931.277300000002</v>
          </cell>
          <cell r="BG300"/>
          <cell r="BH300"/>
          <cell r="BI300">
            <v>25356.998</v>
          </cell>
          <cell r="BJ300"/>
          <cell r="BK300"/>
          <cell r="BL300">
            <v>26177.630799999999</v>
          </cell>
          <cell r="BM300"/>
          <cell r="BN300"/>
          <cell r="BO300">
            <v>25978.156200000001</v>
          </cell>
          <cell r="BP300"/>
          <cell r="BQ300"/>
          <cell r="BR300">
            <v>25376.2363</v>
          </cell>
          <cell r="BS300"/>
          <cell r="BT300"/>
          <cell r="BU300">
            <v>26140.652300000002</v>
          </cell>
          <cell r="BV300">
            <v>25321.005799999999</v>
          </cell>
          <cell r="BW300"/>
          <cell r="BX300">
            <v>26082.041000000001</v>
          </cell>
          <cell r="BY300"/>
          <cell r="BZ300"/>
          <cell r="CA300"/>
          <cell r="CB300">
            <v>25344.814399999999</v>
          </cell>
          <cell r="CC300"/>
          <cell r="CD300">
            <v>26125.8652</v>
          </cell>
          <cell r="CE300">
            <v>25480.706999999999</v>
          </cell>
          <cell r="CG300">
            <v>26016.6152</v>
          </cell>
          <cell r="CH300">
            <v>25449.035100000001</v>
          </cell>
          <cell r="CJ300">
            <v>25861.0664</v>
          </cell>
          <cell r="CM300">
            <v>25271.851500000001</v>
          </cell>
          <cell r="CN300">
            <v>25331.890599999999</v>
          </cell>
          <cell r="CP300"/>
          <cell r="CQ300">
            <v>25302.099600000001</v>
          </cell>
          <cell r="CS300"/>
          <cell r="CV300">
            <v>25255.769499999999</v>
          </cell>
          <cell r="CY300">
            <v>25173.4179</v>
          </cell>
          <cell r="DB300"/>
          <cell r="DE300"/>
          <cell r="DH300"/>
          <cell r="DK300"/>
        </row>
        <row r="301">
          <cell r="D301">
            <v>42139.933499999999</v>
          </cell>
          <cell r="E301"/>
          <cell r="F301"/>
          <cell r="G301">
            <v>48941.8007</v>
          </cell>
          <cell r="H301"/>
          <cell r="I301"/>
          <cell r="J301">
            <v>48626.226499999997</v>
          </cell>
          <cell r="K301"/>
          <cell r="L301"/>
          <cell r="M301">
            <v>48455.245999999999</v>
          </cell>
          <cell r="N301"/>
          <cell r="O301"/>
          <cell r="P301">
            <v>48473.296799999996</v>
          </cell>
          <cell r="Q301"/>
          <cell r="R301"/>
          <cell r="S301">
            <v>48478.261700000003</v>
          </cell>
          <cell r="T301"/>
          <cell r="U301"/>
          <cell r="V301">
            <v>48512.074200000003</v>
          </cell>
          <cell r="W301">
            <v>45747.359299999996</v>
          </cell>
          <cell r="X301"/>
          <cell r="Y301">
            <v>48782.390599999999</v>
          </cell>
          <cell r="Z301"/>
          <cell r="AA301"/>
          <cell r="AB301">
            <v>48663.304600000003</v>
          </cell>
          <cell r="AC301"/>
          <cell r="AD301"/>
          <cell r="AE301">
            <v>48721.941400000003</v>
          </cell>
          <cell r="AF301">
            <v>45780.570299999999</v>
          </cell>
          <cell r="AG301"/>
          <cell r="AH301">
            <v>48743.011700000003</v>
          </cell>
          <cell r="AI301">
            <v>45760.1757</v>
          </cell>
          <cell r="AJ301"/>
          <cell r="AK301">
            <v>48710.074200000003</v>
          </cell>
          <cell r="AL301">
            <v>45804.913999999997</v>
          </cell>
          <cell r="AM301"/>
          <cell r="AN301">
            <v>48968.046799999996</v>
          </cell>
          <cell r="AO301">
            <v>45772.726499999997</v>
          </cell>
          <cell r="AP301"/>
          <cell r="AQ301">
            <v>48934.367100000003</v>
          </cell>
          <cell r="AR301"/>
          <cell r="AS301"/>
          <cell r="AT301">
            <v>48693.382799999999</v>
          </cell>
          <cell r="AU301"/>
          <cell r="AV301"/>
          <cell r="AW301">
            <v>48796.828099999999</v>
          </cell>
          <cell r="AZ301">
            <v>49006.1757</v>
          </cell>
          <cell r="BA301">
            <v>45693.527300000002</v>
          </cell>
          <cell r="BB301"/>
          <cell r="BC301">
            <v>48668.3007</v>
          </cell>
          <cell r="BD301">
            <v>45924.6054</v>
          </cell>
          <cell r="BE301"/>
          <cell r="BF301">
            <v>49545.398399999998</v>
          </cell>
          <cell r="BG301"/>
          <cell r="BH301"/>
          <cell r="BI301">
            <v>46702.109299999996</v>
          </cell>
          <cell r="BJ301"/>
          <cell r="BK301"/>
          <cell r="BL301">
            <v>48737.441400000003</v>
          </cell>
          <cell r="BM301"/>
          <cell r="BN301"/>
          <cell r="BO301">
            <v>49589.859299999996</v>
          </cell>
          <cell r="BP301"/>
          <cell r="BQ301"/>
          <cell r="BR301">
            <v>46761.859299999996</v>
          </cell>
          <cell r="BS301"/>
          <cell r="BT301"/>
          <cell r="BU301">
            <v>48751.593699999998</v>
          </cell>
          <cell r="BV301">
            <v>45699.742100000003</v>
          </cell>
          <cell r="BW301"/>
          <cell r="BX301">
            <v>48666.265599999999</v>
          </cell>
          <cell r="BY301"/>
          <cell r="BZ301"/>
          <cell r="CA301"/>
          <cell r="CB301">
            <v>45718.320299999999</v>
          </cell>
          <cell r="CC301"/>
          <cell r="CD301">
            <v>48658.820299999999</v>
          </cell>
          <cell r="CE301">
            <v>45706.867100000003</v>
          </cell>
          <cell r="CG301">
            <v>48658.957000000002</v>
          </cell>
          <cell r="CH301">
            <v>45933.558499999999</v>
          </cell>
          <cell r="CJ301">
            <v>49541.718699999998</v>
          </cell>
          <cell r="CM301">
            <v>46682.625</v>
          </cell>
          <cell r="CN301">
            <v>45871.1054</v>
          </cell>
          <cell r="CP301"/>
          <cell r="CQ301">
            <v>46022.484299999996</v>
          </cell>
          <cell r="CS301"/>
          <cell r="CV301">
            <v>46802.7929</v>
          </cell>
          <cell r="CY301">
            <v>46814.882799999999</v>
          </cell>
          <cell r="DB301"/>
          <cell r="DE301"/>
          <cell r="DH301"/>
          <cell r="DK301"/>
        </row>
        <row r="302">
          <cell r="D302">
            <v>57643.976499999997</v>
          </cell>
          <cell r="E302"/>
          <cell r="F302"/>
          <cell r="G302">
            <v>59657.703099999999</v>
          </cell>
          <cell r="H302"/>
          <cell r="I302"/>
          <cell r="J302">
            <v>57683.7382</v>
          </cell>
          <cell r="K302"/>
          <cell r="L302"/>
          <cell r="M302">
            <v>57090.620999999999</v>
          </cell>
          <cell r="N302"/>
          <cell r="O302"/>
          <cell r="P302">
            <v>57499.6679</v>
          </cell>
          <cell r="Q302"/>
          <cell r="R302"/>
          <cell r="S302">
            <v>57209.375</v>
          </cell>
          <cell r="T302"/>
          <cell r="U302"/>
          <cell r="V302">
            <v>57605.519500000002</v>
          </cell>
          <cell r="W302">
            <v>57588.644500000002</v>
          </cell>
          <cell r="X302"/>
          <cell r="Y302">
            <v>58135.714800000002</v>
          </cell>
          <cell r="Z302"/>
          <cell r="AA302"/>
          <cell r="AB302">
            <v>58137.433499999999</v>
          </cell>
          <cell r="AC302"/>
          <cell r="AD302"/>
          <cell r="AE302">
            <v>58294.245999999999</v>
          </cell>
          <cell r="AF302">
            <v>57822.265599999999</v>
          </cell>
          <cell r="AG302"/>
          <cell r="AH302">
            <v>58295.921799999996</v>
          </cell>
          <cell r="AI302">
            <v>57788.761700000003</v>
          </cell>
          <cell r="AJ302"/>
          <cell r="AK302">
            <v>58264.148399999998</v>
          </cell>
          <cell r="AL302">
            <v>57916.332000000002</v>
          </cell>
          <cell r="AM302"/>
          <cell r="AN302">
            <v>58695.5429</v>
          </cell>
          <cell r="AO302">
            <v>57887.25</v>
          </cell>
          <cell r="AP302"/>
          <cell r="AQ302">
            <v>58644.9882</v>
          </cell>
          <cell r="AR302"/>
          <cell r="AS302"/>
          <cell r="AT302">
            <v>58288.394500000002</v>
          </cell>
          <cell r="AU302"/>
          <cell r="AV302"/>
          <cell r="AW302">
            <v>58481.003900000003</v>
          </cell>
          <cell r="AZ302">
            <v>58861.242100000003</v>
          </cell>
          <cell r="BA302">
            <v>57657.585899999998</v>
          </cell>
          <cell r="BB302"/>
          <cell r="BC302">
            <v>58197.507799999999</v>
          </cell>
          <cell r="BD302">
            <v>57827.183499999999</v>
          </cell>
          <cell r="BE302"/>
          <cell r="BF302">
            <v>59243.082000000002</v>
          </cell>
          <cell r="BG302"/>
          <cell r="BH302"/>
          <cell r="BI302">
            <v>57738.433499999999</v>
          </cell>
          <cell r="BJ302"/>
          <cell r="BK302"/>
          <cell r="BL302">
            <v>58333.078099999999</v>
          </cell>
          <cell r="BM302"/>
          <cell r="BN302"/>
          <cell r="BO302">
            <v>59303.207000000002</v>
          </cell>
          <cell r="BP302"/>
          <cell r="BQ302"/>
          <cell r="BR302">
            <v>57836.538999999997</v>
          </cell>
          <cell r="BS302"/>
          <cell r="BT302"/>
          <cell r="BU302">
            <v>58387.699200000003</v>
          </cell>
          <cell r="BV302">
            <v>57670.460899999998</v>
          </cell>
          <cell r="BW302"/>
          <cell r="BX302">
            <v>58186.011700000003</v>
          </cell>
          <cell r="BY302"/>
          <cell r="BZ302"/>
          <cell r="CA302"/>
          <cell r="CB302">
            <v>57718.660100000001</v>
          </cell>
          <cell r="CC302"/>
          <cell r="CD302">
            <v>58203.620999999999</v>
          </cell>
          <cell r="CE302">
            <v>57176.656199999998</v>
          </cell>
          <cell r="CG302">
            <v>58060.652300000002</v>
          </cell>
          <cell r="CH302">
            <v>57343.410100000001</v>
          </cell>
          <cell r="CJ302">
            <v>59103.132799999999</v>
          </cell>
          <cell r="CM302">
            <v>57586.375</v>
          </cell>
          <cell r="CN302">
            <v>57799.968699999998</v>
          </cell>
          <cell r="CP302"/>
          <cell r="CQ302">
            <v>57908.578099999999</v>
          </cell>
          <cell r="CS302"/>
          <cell r="CV302">
            <v>57666.886700000003</v>
          </cell>
          <cell r="CY302">
            <v>57636.203099999999</v>
          </cell>
          <cell r="DB302"/>
          <cell r="DE302"/>
          <cell r="DH302"/>
          <cell r="DK302"/>
        </row>
        <row r="303">
          <cell r="D303">
            <v>19110.021400000001</v>
          </cell>
          <cell r="E303"/>
          <cell r="F303"/>
          <cell r="G303">
            <v>22309.929599999999</v>
          </cell>
          <cell r="H303"/>
          <cell r="I303"/>
          <cell r="J303">
            <v>24102.845700000002</v>
          </cell>
          <cell r="K303"/>
          <cell r="L303"/>
          <cell r="M303">
            <v>24174.781200000001</v>
          </cell>
          <cell r="N303"/>
          <cell r="O303"/>
          <cell r="P303">
            <v>24093.404200000001</v>
          </cell>
          <cell r="Q303"/>
          <cell r="R303"/>
          <cell r="S303">
            <v>24298.908200000002</v>
          </cell>
          <cell r="T303"/>
          <cell r="U303"/>
          <cell r="V303">
            <v>24235.408200000002</v>
          </cell>
          <cell r="W303">
            <v>18631.245999999999</v>
          </cell>
          <cell r="X303"/>
          <cell r="Y303">
            <v>24725.662100000001</v>
          </cell>
          <cell r="Z303"/>
          <cell r="AA303"/>
          <cell r="AB303">
            <v>24747.382799999999</v>
          </cell>
          <cell r="AC303"/>
          <cell r="AD303"/>
          <cell r="AE303">
            <v>24877.8554</v>
          </cell>
          <cell r="AF303">
            <v>18689.449199999999</v>
          </cell>
          <cell r="AG303"/>
          <cell r="AH303">
            <v>24946.130799999999</v>
          </cell>
          <cell r="AI303">
            <v>18647.027300000002</v>
          </cell>
          <cell r="AJ303"/>
          <cell r="AK303">
            <v>24883.876899999999</v>
          </cell>
          <cell r="AL303">
            <v>18906.7382</v>
          </cell>
          <cell r="AM303"/>
          <cell r="AN303">
            <v>25331.5468</v>
          </cell>
          <cell r="AO303">
            <v>18864.625</v>
          </cell>
          <cell r="AP303"/>
          <cell r="AQ303">
            <v>25284.4375</v>
          </cell>
          <cell r="AR303"/>
          <cell r="AS303"/>
          <cell r="AT303">
            <v>24843</v>
          </cell>
          <cell r="AU303"/>
          <cell r="AV303"/>
          <cell r="AW303">
            <v>25169.146400000001</v>
          </cell>
          <cell r="AZ303">
            <v>25617.019499999999</v>
          </cell>
          <cell r="BA303">
            <v>18567.4941</v>
          </cell>
          <cell r="BB303"/>
          <cell r="BC303">
            <v>24754.5566</v>
          </cell>
          <cell r="BD303">
            <v>18643.904200000001</v>
          </cell>
          <cell r="BE303"/>
          <cell r="BF303">
            <v>25462.343700000001</v>
          </cell>
          <cell r="BG303"/>
          <cell r="BH303"/>
          <cell r="BI303">
            <v>23323.505799999999</v>
          </cell>
          <cell r="BJ303"/>
          <cell r="BK303"/>
          <cell r="BL303">
            <v>25045.203099999999</v>
          </cell>
          <cell r="BM303"/>
          <cell r="BN303"/>
          <cell r="BO303">
            <v>25672.726500000001</v>
          </cell>
          <cell r="BP303"/>
          <cell r="BQ303"/>
          <cell r="BR303">
            <v>23344.193299999999</v>
          </cell>
          <cell r="BS303"/>
          <cell r="BT303"/>
          <cell r="BU303">
            <v>24537.7988</v>
          </cell>
          <cell r="BV303">
            <v>18581.964800000002</v>
          </cell>
          <cell r="BW303"/>
          <cell r="BX303">
            <v>24763.2968</v>
          </cell>
          <cell r="BY303"/>
          <cell r="BZ303"/>
          <cell r="CA303"/>
          <cell r="CB303">
            <v>18596.625</v>
          </cell>
          <cell r="CC303"/>
          <cell r="CD303">
            <v>24751.558499999999</v>
          </cell>
          <cell r="CE303">
            <v>18396.0625</v>
          </cell>
          <cell r="CG303">
            <v>24706.3027</v>
          </cell>
          <cell r="CH303">
            <v>18461.992099999999</v>
          </cell>
          <cell r="CJ303">
            <v>25409.945299999999</v>
          </cell>
          <cell r="CM303">
            <v>23249.220700000002</v>
          </cell>
          <cell r="CN303">
            <v>18612.8066</v>
          </cell>
          <cell r="CP303"/>
          <cell r="CQ303">
            <v>18754.626899999999</v>
          </cell>
          <cell r="CS303"/>
          <cell r="CV303">
            <v>23338.1191</v>
          </cell>
          <cell r="CY303">
            <v>22926.326099999998</v>
          </cell>
          <cell r="DB303"/>
          <cell r="DE303"/>
          <cell r="DH303"/>
          <cell r="DK303"/>
        </row>
        <row r="304">
          <cell r="D304">
            <v>28775.158200000002</v>
          </cell>
          <cell r="E304"/>
          <cell r="F304"/>
          <cell r="G304">
            <v>30237.787100000001</v>
          </cell>
          <cell r="H304"/>
          <cell r="I304"/>
          <cell r="J304">
            <v>24509.367099999999</v>
          </cell>
          <cell r="K304"/>
          <cell r="L304"/>
          <cell r="M304">
            <v>24611.037100000001</v>
          </cell>
          <cell r="N304"/>
          <cell r="O304"/>
          <cell r="P304">
            <v>24542.841700000001</v>
          </cell>
          <cell r="Q304"/>
          <cell r="R304"/>
          <cell r="S304">
            <v>24870.956999999999</v>
          </cell>
          <cell r="T304"/>
          <cell r="U304"/>
          <cell r="V304">
            <v>24804.458900000001</v>
          </cell>
          <cell r="W304">
            <v>27342.267500000002</v>
          </cell>
          <cell r="X304"/>
          <cell r="Y304">
            <v>24789.833900000001</v>
          </cell>
          <cell r="Z304"/>
          <cell r="AA304"/>
          <cell r="AB304">
            <v>24841.710899999998</v>
          </cell>
          <cell r="AC304"/>
          <cell r="AD304"/>
          <cell r="AE304">
            <v>25037.443299999999</v>
          </cell>
          <cell r="AF304">
            <v>27542.035100000001</v>
          </cell>
          <cell r="AG304"/>
          <cell r="AH304">
            <v>25127.257799999999</v>
          </cell>
          <cell r="AI304">
            <v>27484.7441</v>
          </cell>
          <cell r="AJ304"/>
          <cell r="AK304">
            <v>25065.099600000001</v>
          </cell>
          <cell r="AL304">
            <v>27881.414000000001</v>
          </cell>
          <cell r="AM304"/>
          <cell r="AN304">
            <v>25800.900300000001</v>
          </cell>
          <cell r="AO304">
            <v>27835.894499999999</v>
          </cell>
          <cell r="AP304"/>
          <cell r="AQ304">
            <v>25731.974600000001</v>
          </cell>
          <cell r="AR304"/>
          <cell r="AS304"/>
          <cell r="AT304">
            <v>25023.449199999999</v>
          </cell>
          <cell r="AU304"/>
          <cell r="AV304"/>
          <cell r="AW304">
            <v>25988.726500000001</v>
          </cell>
          <cell r="AZ304">
            <v>26738.242099999999</v>
          </cell>
          <cell r="BA304">
            <v>27347.5468</v>
          </cell>
          <cell r="BB304"/>
          <cell r="BC304">
            <v>24893.136699999999</v>
          </cell>
          <cell r="BD304">
            <v>27502.4375</v>
          </cell>
          <cell r="BE304"/>
          <cell r="BF304">
            <v>25609.495999999999</v>
          </cell>
          <cell r="BG304"/>
          <cell r="BH304"/>
          <cell r="BI304">
            <v>24869.626899999999</v>
          </cell>
          <cell r="BJ304"/>
          <cell r="BK304"/>
          <cell r="BL304">
            <v>25774.123</v>
          </cell>
          <cell r="BM304"/>
          <cell r="BN304"/>
          <cell r="BO304">
            <v>26332.892500000002</v>
          </cell>
          <cell r="BP304"/>
          <cell r="BQ304"/>
          <cell r="BR304">
            <v>25661.9316</v>
          </cell>
          <cell r="BS304"/>
          <cell r="BT304"/>
          <cell r="BU304">
            <v>24725.904200000001</v>
          </cell>
          <cell r="BV304">
            <v>27371.0625</v>
          </cell>
          <cell r="BW304"/>
          <cell r="BX304">
            <v>24898.7441</v>
          </cell>
          <cell r="BY304"/>
          <cell r="BZ304"/>
          <cell r="CA304"/>
          <cell r="CB304">
            <v>27412.478500000001</v>
          </cell>
          <cell r="CC304"/>
          <cell r="CD304">
            <v>24909.2402</v>
          </cell>
          <cell r="CE304">
            <v>26947.1738</v>
          </cell>
          <cell r="CG304">
            <v>24775.693299999999</v>
          </cell>
          <cell r="CH304">
            <v>27096.894499999999</v>
          </cell>
          <cell r="CJ304">
            <v>25497.318299999999</v>
          </cell>
          <cell r="CM304">
            <v>24733.015599999999</v>
          </cell>
          <cell r="CN304">
            <v>27483.123</v>
          </cell>
          <cell r="CP304"/>
          <cell r="CQ304">
            <v>27588.132799999999</v>
          </cell>
          <cell r="CS304"/>
          <cell r="CV304">
            <v>24789.7382</v>
          </cell>
          <cell r="CY304">
            <v>25017.578099999999</v>
          </cell>
          <cell r="DB304"/>
          <cell r="DE304"/>
          <cell r="DH304"/>
          <cell r="DK304"/>
        </row>
        <row r="305">
          <cell r="D305">
            <v>12678.3886</v>
          </cell>
          <cell r="E305"/>
          <cell r="F305"/>
          <cell r="G305">
            <v>15093.948200000001</v>
          </cell>
          <cell r="H305"/>
          <cell r="I305"/>
          <cell r="J305">
            <v>15065.540999999999</v>
          </cell>
          <cell r="K305"/>
          <cell r="L305"/>
          <cell r="M305">
            <v>15043.245999999999</v>
          </cell>
          <cell r="N305"/>
          <cell r="O305"/>
          <cell r="P305">
            <v>15034.544900000001</v>
          </cell>
          <cell r="Q305"/>
          <cell r="R305"/>
          <cell r="S305">
            <v>15059.581</v>
          </cell>
          <cell r="T305"/>
          <cell r="U305"/>
          <cell r="V305">
            <v>15050.581</v>
          </cell>
          <cell r="W305">
            <v>13968.1484</v>
          </cell>
          <cell r="X305"/>
          <cell r="Y305">
            <v>15068.169900000001</v>
          </cell>
          <cell r="Z305"/>
          <cell r="AA305"/>
          <cell r="AB305">
            <v>15014.1494</v>
          </cell>
          <cell r="AC305"/>
          <cell r="AD305"/>
          <cell r="AE305">
            <v>15012.337799999999</v>
          </cell>
          <cell r="AF305">
            <v>13956.955</v>
          </cell>
          <cell r="AG305"/>
          <cell r="AH305">
            <v>15020.515600000001</v>
          </cell>
          <cell r="AI305">
            <v>13954.353499999999</v>
          </cell>
          <cell r="AJ305"/>
          <cell r="AK305">
            <v>15008.320299999999</v>
          </cell>
          <cell r="AL305">
            <v>14073.092699999999</v>
          </cell>
          <cell r="AM305"/>
          <cell r="AN305">
            <v>14876.000899999999</v>
          </cell>
          <cell r="AO305">
            <v>14073.2021</v>
          </cell>
          <cell r="AP305"/>
          <cell r="AQ305">
            <v>14867.623</v>
          </cell>
          <cell r="AR305"/>
          <cell r="AS305"/>
          <cell r="AT305">
            <v>15013.0283</v>
          </cell>
          <cell r="AU305"/>
          <cell r="AV305"/>
          <cell r="AW305">
            <v>15050.174800000001</v>
          </cell>
          <cell r="AZ305">
            <v>14910.699199999999</v>
          </cell>
          <cell r="BA305">
            <v>13952.9287</v>
          </cell>
          <cell r="BB305"/>
          <cell r="BC305">
            <v>15009.0957</v>
          </cell>
          <cell r="BD305">
            <v>13940.506799999999</v>
          </cell>
          <cell r="BE305"/>
          <cell r="BF305">
            <v>14851.6582</v>
          </cell>
          <cell r="BG305"/>
          <cell r="BH305"/>
          <cell r="BI305">
            <v>14831.874</v>
          </cell>
          <cell r="BJ305"/>
          <cell r="BK305"/>
          <cell r="BL305">
            <v>15038.445299999999</v>
          </cell>
          <cell r="BM305"/>
          <cell r="BN305"/>
          <cell r="BO305">
            <v>14907.9121</v>
          </cell>
          <cell r="BP305"/>
          <cell r="BQ305"/>
          <cell r="BR305">
            <v>14879.2763</v>
          </cell>
          <cell r="BS305"/>
          <cell r="BT305"/>
          <cell r="BU305">
            <v>15035.535099999999</v>
          </cell>
          <cell r="BV305">
            <v>13950.684499999999</v>
          </cell>
          <cell r="BW305"/>
          <cell r="BX305">
            <v>15007.8652</v>
          </cell>
          <cell r="BY305"/>
          <cell r="BZ305"/>
          <cell r="CA305"/>
          <cell r="CB305">
            <v>13958.8544</v>
          </cell>
          <cell r="CC305"/>
          <cell r="CD305">
            <v>15001.7109</v>
          </cell>
          <cell r="CE305">
            <v>13949.059499999999</v>
          </cell>
          <cell r="CG305">
            <v>14995.956</v>
          </cell>
          <cell r="CH305">
            <v>13929.698200000001</v>
          </cell>
          <cell r="CJ305">
            <v>14852.4931</v>
          </cell>
          <cell r="CM305">
            <v>14828.242099999999</v>
          </cell>
          <cell r="CN305">
            <v>13938.4013</v>
          </cell>
          <cell r="CP305"/>
          <cell r="CQ305">
            <v>13946.879800000001</v>
          </cell>
          <cell r="CS305"/>
          <cell r="CV305">
            <v>14843.944299999999</v>
          </cell>
          <cell r="CY305">
            <v>14870.654200000001</v>
          </cell>
          <cell r="DB305"/>
          <cell r="DE305"/>
          <cell r="DH305"/>
          <cell r="DK305"/>
        </row>
        <row r="306">
          <cell r="D306">
            <v>9622.9716700000008</v>
          </cell>
          <cell r="E306"/>
          <cell r="F306"/>
          <cell r="G306">
            <v>11534.2763</v>
          </cell>
          <cell r="H306"/>
          <cell r="I306"/>
          <cell r="J306">
            <v>11371.3037</v>
          </cell>
          <cell r="K306"/>
          <cell r="L306"/>
          <cell r="M306">
            <v>11384.081</v>
          </cell>
          <cell r="N306"/>
          <cell r="O306"/>
          <cell r="P306">
            <v>11364.5234</v>
          </cell>
          <cell r="Q306"/>
          <cell r="R306"/>
          <cell r="S306">
            <v>11410.011699999999</v>
          </cell>
          <cell r="T306"/>
          <cell r="U306"/>
          <cell r="V306">
            <v>11387.785099999999</v>
          </cell>
          <cell r="W306">
            <v>10341.259700000001</v>
          </cell>
          <cell r="X306"/>
          <cell r="Y306">
            <v>11373.2119</v>
          </cell>
          <cell r="Z306"/>
          <cell r="AA306"/>
          <cell r="AB306">
            <v>11331.190399999999</v>
          </cell>
          <cell r="AC306"/>
          <cell r="AD306"/>
          <cell r="AE306">
            <v>11336.6767</v>
          </cell>
          <cell r="AF306">
            <v>10340.749</v>
          </cell>
          <cell r="AG306"/>
          <cell r="AH306">
            <v>11319.382799999999</v>
          </cell>
          <cell r="AI306">
            <v>10341.081</v>
          </cell>
          <cell r="AJ306"/>
          <cell r="AK306">
            <v>11331.4082</v>
          </cell>
          <cell r="AL306">
            <v>10132.082</v>
          </cell>
          <cell r="AM306"/>
          <cell r="AN306">
            <v>11251.5957</v>
          </cell>
          <cell r="AO306">
            <v>10140.785099999999</v>
          </cell>
          <cell r="AP306"/>
          <cell r="AQ306">
            <v>11255.192300000001</v>
          </cell>
          <cell r="AR306"/>
          <cell r="AS306"/>
          <cell r="AT306">
            <v>11325.7714</v>
          </cell>
          <cell r="AU306"/>
          <cell r="AV306"/>
          <cell r="AW306">
            <v>11365.793900000001</v>
          </cell>
          <cell r="AZ306">
            <v>11285.482400000001</v>
          </cell>
          <cell r="BA306">
            <v>10330.5273</v>
          </cell>
          <cell r="BB306"/>
          <cell r="BC306">
            <v>11327.9365</v>
          </cell>
          <cell r="BD306">
            <v>10319.9169</v>
          </cell>
          <cell r="BE306"/>
          <cell r="BF306">
            <v>11290.572200000001</v>
          </cell>
          <cell r="BG306"/>
          <cell r="BH306"/>
          <cell r="BI306">
            <v>11243.290999999999</v>
          </cell>
          <cell r="BJ306"/>
          <cell r="BK306"/>
          <cell r="BL306">
            <v>11347.5771</v>
          </cell>
          <cell r="BM306"/>
          <cell r="BN306"/>
          <cell r="BO306">
            <v>11312.1445</v>
          </cell>
          <cell r="BP306"/>
          <cell r="BQ306"/>
          <cell r="BR306">
            <v>11259.9794</v>
          </cell>
          <cell r="BS306"/>
          <cell r="BT306"/>
          <cell r="BU306">
            <v>11351.3593</v>
          </cell>
          <cell r="BV306">
            <v>10332.966700000001</v>
          </cell>
          <cell r="BW306"/>
          <cell r="BX306">
            <v>11328.2929</v>
          </cell>
          <cell r="BY306"/>
          <cell r="BZ306"/>
          <cell r="CA306"/>
          <cell r="CB306">
            <v>10339.5664</v>
          </cell>
          <cell r="CC306"/>
          <cell r="CD306">
            <v>11331.7021</v>
          </cell>
          <cell r="CE306">
            <v>10321.2832</v>
          </cell>
          <cell r="CG306">
            <v>11335.250899999999</v>
          </cell>
          <cell r="CH306">
            <v>10311.5332</v>
          </cell>
          <cell r="CJ306">
            <v>11286.697200000001</v>
          </cell>
          <cell r="CM306">
            <v>11244.0771</v>
          </cell>
          <cell r="CN306">
            <v>10324.124</v>
          </cell>
          <cell r="CP306"/>
          <cell r="CQ306">
            <v>10328.246999999999</v>
          </cell>
          <cell r="CS306"/>
          <cell r="CV306">
            <v>11244.4755</v>
          </cell>
          <cell r="CY306">
            <v>11250.4306</v>
          </cell>
          <cell r="DB306"/>
          <cell r="DE306"/>
          <cell r="DH306"/>
          <cell r="DK306"/>
        </row>
        <row r="307">
          <cell r="D307">
            <v>27767.929599999999</v>
          </cell>
          <cell r="E307"/>
          <cell r="F307"/>
          <cell r="G307">
            <v>36444.308499999999</v>
          </cell>
          <cell r="H307"/>
          <cell r="I307"/>
          <cell r="J307">
            <v>34807.070299999999</v>
          </cell>
          <cell r="K307"/>
          <cell r="L307"/>
          <cell r="M307">
            <v>34798.398399999998</v>
          </cell>
          <cell r="N307"/>
          <cell r="O307"/>
          <cell r="P307">
            <v>34763.523399999998</v>
          </cell>
          <cell r="Q307"/>
          <cell r="R307"/>
          <cell r="S307">
            <v>34784.288999999997</v>
          </cell>
          <cell r="T307"/>
          <cell r="U307"/>
          <cell r="V307">
            <v>34757.191400000003</v>
          </cell>
          <cell r="W307">
            <v>31419.912100000001</v>
          </cell>
          <cell r="X307"/>
          <cell r="Y307">
            <v>35092.015599999999</v>
          </cell>
          <cell r="Z307"/>
          <cell r="AA307"/>
          <cell r="AB307">
            <v>34850.097600000001</v>
          </cell>
          <cell r="AC307"/>
          <cell r="AD307"/>
          <cell r="AE307">
            <v>34838.773399999998</v>
          </cell>
          <cell r="AF307">
            <v>31348.164000000001</v>
          </cell>
          <cell r="AG307"/>
          <cell r="AH307">
            <v>34842.894500000002</v>
          </cell>
          <cell r="AI307">
            <v>31330.2343</v>
          </cell>
          <cell r="AJ307"/>
          <cell r="AK307">
            <v>34806.328099999999</v>
          </cell>
          <cell r="AL307">
            <v>31356.222600000001</v>
          </cell>
          <cell r="AM307"/>
          <cell r="AN307">
            <v>34726.523399999998</v>
          </cell>
          <cell r="AO307">
            <v>31337.140599999999</v>
          </cell>
          <cell r="AP307"/>
          <cell r="AQ307">
            <v>34705.910100000001</v>
          </cell>
          <cell r="AR307"/>
          <cell r="AS307"/>
          <cell r="AT307">
            <v>34815.777300000002</v>
          </cell>
          <cell r="AU307"/>
          <cell r="AV307"/>
          <cell r="AW307">
            <v>34865.523399999998</v>
          </cell>
          <cell r="AZ307">
            <v>34744.457000000002</v>
          </cell>
          <cell r="BA307">
            <v>31297.068299999999</v>
          </cell>
          <cell r="BB307"/>
          <cell r="BC307">
            <v>34811.718699999998</v>
          </cell>
          <cell r="BD307">
            <v>31327.449199999999</v>
          </cell>
          <cell r="BE307"/>
          <cell r="BF307">
            <v>34744.203099999999</v>
          </cell>
          <cell r="BG307"/>
          <cell r="BH307"/>
          <cell r="BI307">
            <v>33320.347600000001</v>
          </cell>
          <cell r="BJ307"/>
          <cell r="BK307"/>
          <cell r="BL307">
            <v>34857.265599999999</v>
          </cell>
          <cell r="BM307"/>
          <cell r="BN307"/>
          <cell r="BO307">
            <v>34805.367100000003</v>
          </cell>
          <cell r="BP307"/>
          <cell r="BQ307"/>
          <cell r="BR307">
            <v>33358.851499999997</v>
          </cell>
          <cell r="BS307"/>
          <cell r="BT307"/>
          <cell r="BU307">
            <v>34873.191400000003</v>
          </cell>
          <cell r="BV307">
            <v>31307.382799999999</v>
          </cell>
          <cell r="BW307"/>
          <cell r="BX307">
            <v>34803.375</v>
          </cell>
          <cell r="BY307"/>
          <cell r="BZ307"/>
          <cell r="CA307"/>
          <cell r="CB307">
            <v>31320.9804</v>
          </cell>
          <cell r="CC307"/>
          <cell r="CD307">
            <v>34798.074200000003</v>
          </cell>
          <cell r="CE307">
            <v>31298.6054</v>
          </cell>
          <cell r="CG307">
            <v>34769.753900000003</v>
          </cell>
          <cell r="CH307">
            <v>31318.408200000002</v>
          </cell>
          <cell r="CJ307">
            <v>34719.398399999998</v>
          </cell>
          <cell r="CM307">
            <v>33265.156199999998</v>
          </cell>
          <cell r="CN307">
            <v>31309.5507</v>
          </cell>
          <cell r="CP307"/>
          <cell r="CQ307">
            <v>31412.529200000001</v>
          </cell>
          <cell r="CS307"/>
          <cell r="CV307">
            <v>33385.031199999998</v>
          </cell>
          <cell r="CY307">
            <v>33273.1054</v>
          </cell>
          <cell r="DB307"/>
          <cell r="DE307"/>
          <cell r="DH307"/>
          <cell r="DK307"/>
        </row>
        <row r="308">
          <cell r="D308">
            <v>36456.218699999998</v>
          </cell>
          <cell r="E308"/>
          <cell r="F308"/>
          <cell r="G308">
            <v>40727.3125</v>
          </cell>
          <cell r="H308"/>
          <cell r="I308"/>
          <cell r="J308">
            <v>38658.625</v>
          </cell>
          <cell r="K308"/>
          <cell r="L308"/>
          <cell r="M308">
            <v>38557.281199999998</v>
          </cell>
          <cell r="N308"/>
          <cell r="O308"/>
          <cell r="P308">
            <v>38568.835899999998</v>
          </cell>
          <cell r="Q308"/>
          <cell r="R308"/>
          <cell r="S308">
            <v>38630.156199999998</v>
          </cell>
          <cell r="T308"/>
          <cell r="U308"/>
          <cell r="V308">
            <v>38622.195299999999</v>
          </cell>
          <cell r="W308">
            <v>36987.804600000003</v>
          </cell>
          <cell r="X308"/>
          <cell r="Y308">
            <v>38718.3125</v>
          </cell>
          <cell r="Z308"/>
          <cell r="AA308"/>
          <cell r="AB308">
            <v>38648.921799999996</v>
          </cell>
          <cell r="AC308"/>
          <cell r="AD308"/>
          <cell r="AE308">
            <v>38642.046799999996</v>
          </cell>
          <cell r="AF308">
            <v>36925.085899999998</v>
          </cell>
          <cell r="AG308"/>
          <cell r="AH308">
            <v>38641.007799999999</v>
          </cell>
          <cell r="AI308">
            <v>36913.375</v>
          </cell>
          <cell r="AJ308"/>
          <cell r="AK308">
            <v>38618.347600000001</v>
          </cell>
          <cell r="AL308">
            <v>36814.953099999999</v>
          </cell>
          <cell r="AM308"/>
          <cell r="AN308">
            <v>38662.843699999998</v>
          </cell>
          <cell r="AO308">
            <v>36802.382799999999</v>
          </cell>
          <cell r="AP308"/>
          <cell r="AQ308">
            <v>38629.523399999998</v>
          </cell>
          <cell r="AR308"/>
          <cell r="AS308"/>
          <cell r="AT308">
            <v>38622.538999999997</v>
          </cell>
          <cell r="AU308"/>
          <cell r="AV308"/>
          <cell r="AW308">
            <v>38702.804600000003</v>
          </cell>
          <cell r="AZ308">
            <v>38717.945299999999</v>
          </cell>
          <cell r="BA308">
            <v>36840.125</v>
          </cell>
          <cell r="BB308"/>
          <cell r="BC308">
            <v>38573.179600000003</v>
          </cell>
          <cell r="BD308">
            <v>36842.4257</v>
          </cell>
          <cell r="BE308"/>
          <cell r="BF308">
            <v>38683.074200000003</v>
          </cell>
          <cell r="BG308"/>
          <cell r="BH308"/>
          <cell r="BI308">
            <v>37214.160100000001</v>
          </cell>
          <cell r="BJ308"/>
          <cell r="BK308"/>
          <cell r="BL308">
            <v>38637.3007</v>
          </cell>
          <cell r="BM308"/>
          <cell r="BN308"/>
          <cell r="BO308">
            <v>38743.031199999998</v>
          </cell>
          <cell r="BP308"/>
          <cell r="BQ308"/>
          <cell r="BR308">
            <v>37297.285100000001</v>
          </cell>
          <cell r="BS308"/>
          <cell r="BT308"/>
          <cell r="BU308">
            <v>38634.953099999999</v>
          </cell>
          <cell r="BV308">
            <v>36849.288999999997</v>
          </cell>
          <cell r="BW308"/>
          <cell r="BX308">
            <v>38566.316400000003</v>
          </cell>
          <cell r="BY308"/>
          <cell r="BZ308"/>
          <cell r="CA308"/>
          <cell r="CB308">
            <v>36868.351499999997</v>
          </cell>
          <cell r="CC308"/>
          <cell r="CD308">
            <v>38592.472600000001</v>
          </cell>
          <cell r="CE308">
            <v>36868.2929</v>
          </cell>
          <cell r="CG308">
            <v>38549.906199999998</v>
          </cell>
          <cell r="CH308">
            <v>36865.538999999997</v>
          </cell>
          <cell r="CJ308">
            <v>38653.058499999999</v>
          </cell>
          <cell r="CM308">
            <v>37195.394500000002</v>
          </cell>
          <cell r="CN308">
            <v>36867.257799999999</v>
          </cell>
          <cell r="CP308"/>
          <cell r="CQ308">
            <v>36994.242100000003</v>
          </cell>
          <cell r="CS308"/>
          <cell r="CV308">
            <v>37372.589800000002</v>
          </cell>
          <cell r="CY308">
            <v>37239.859299999996</v>
          </cell>
          <cell r="DB308"/>
          <cell r="DE308"/>
          <cell r="DH308"/>
          <cell r="DK308"/>
        </row>
        <row r="309">
          <cell r="D309">
            <v>13616.966700000001</v>
          </cell>
          <cell r="E309"/>
          <cell r="F309"/>
          <cell r="G309">
            <v>19723.9238</v>
          </cell>
          <cell r="H309"/>
          <cell r="I309"/>
          <cell r="J309">
            <v>18705.870999999999</v>
          </cell>
          <cell r="K309"/>
          <cell r="L309"/>
          <cell r="M309">
            <v>19746.226500000001</v>
          </cell>
          <cell r="N309"/>
          <cell r="O309"/>
          <cell r="P309">
            <v>19734.8125</v>
          </cell>
          <cell r="Q309"/>
          <cell r="R309"/>
          <cell r="S309">
            <v>19756.146400000001</v>
          </cell>
          <cell r="T309"/>
          <cell r="U309"/>
          <cell r="V309">
            <v>19761.144499999999</v>
          </cell>
          <cell r="W309">
            <v>16133.192300000001</v>
          </cell>
          <cell r="X309"/>
          <cell r="Y309">
            <v>17995.794900000001</v>
          </cell>
          <cell r="Z309"/>
          <cell r="AA309"/>
          <cell r="AB309">
            <v>18019.822199999999</v>
          </cell>
          <cell r="AC309"/>
          <cell r="AD309"/>
          <cell r="AE309">
            <v>18008.164000000001</v>
          </cell>
          <cell r="AF309">
            <v>16126.832</v>
          </cell>
          <cell r="AG309"/>
          <cell r="AH309">
            <v>18020.343700000001</v>
          </cell>
          <cell r="AI309">
            <v>16128.194299999999</v>
          </cell>
          <cell r="AJ309"/>
          <cell r="AK309">
            <v>18018.972600000001</v>
          </cell>
          <cell r="AL309">
            <v>16187.6494</v>
          </cell>
          <cell r="AM309"/>
          <cell r="AN309">
            <v>17959.6152</v>
          </cell>
          <cell r="AO309">
            <v>16187.231400000001</v>
          </cell>
          <cell r="AP309"/>
          <cell r="AQ309">
            <v>17959.9863</v>
          </cell>
          <cell r="AR309"/>
          <cell r="AS309"/>
          <cell r="AT309">
            <v>18015.291000000001</v>
          </cell>
          <cell r="AU309"/>
          <cell r="AV309"/>
          <cell r="AW309">
            <v>18027.626899999999</v>
          </cell>
          <cell r="AZ309">
            <v>17972.544900000001</v>
          </cell>
          <cell r="BA309">
            <v>16124.482400000001</v>
          </cell>
          <cell r="BB309"/>
          <cell r="BC309">
            <v>18030.341700000001</v>
          </cell>
          <cell r="BD309">
            <v>16126.2021</v>
          </cell>
          <cell r="BE309"/>
          <cell r="BF309">
            <v>17956.144499999999</v>
          </cell>
          <cell r="BG309"/>
          <cell r="BH309"/>
          <cell r="BI309">
            <v>17280.3652</v>
          </cell>
          <cell r="BJ309"/>
          <cell r="BK309"/>
          <cell r="BL309">
            <v>18042.8632</v>
          </cell>
          <cell r="BM309"/>
          <cell r="BN309"/>
          <cell r="BO309">
            <v>17970.818299999999</v>
          </cell>
          <cell r="BP309"/>
          <cell r="BQ309"/>
          <cell r="BR309">
            <v>17263.706999999999</v>
          </cell>
          <cell r="BS309"/>
          <cell r="BT309"/>
          <cell r="BU309">
            <v>18045.023399999998</v>
          </cell>
          <cell r="BV309">
            <v>16123.5859</v>
          </cell>
          <cell r="BW309"/>
          <cell r="BX309">
            <v>18029.531200000001</v>
          </cell>
          <cell r="BY309"/>
          <cell r="BZ309"/>
          <cell r="CA309"/>
          <cell r="CB309">
            <v>16126.2333</v>
          </cell>
          <cell r="CC309"/>
          <cell r="CD309">
            <v>18028.995999999999</v>
          </cell>
          <cell r="CE309">
            <v>16140.1855</v>
          </cell>
          <cell r="CG309">
            <v>18052.025300000001</v>
          </cell>
          <cell r="CH309">
            <v>16137.884700000001</v>
          </cell>
          <cell r="CJ309">
            <v>17981.183499999999</v>
          </cell>
          <cell r="CM309">
            <v>17285.620999999999</v>
          </cell>
          <cell r="CN309">
            <v>16130.3632</v>
          </cell>
          <cell r="CP309"/>
          <cell r="CQ309">
            <v>16117.1005</v>
          </cell>
          <cell r="CS309"/>
          <cell r="CV309">
            <v>17263.5566</v>
          </cell>
          <cell r="CY309">
            <v>17270</v>
          </cell>
          <cell r="DB309"/>
          <cell r="DE309"/>
          <cell r="DH309"/>
          <cell r="DK309"/>
        </row>
        <row r="310">
          <cell r="D310">
            <v>23138.140599999999</v>
          </cell>
          <cell r="E310"/>
          <cell r="F310"/>
          <cell r="G310">
            <v>30381.039000000001</v>
          </cell>
          <cell r="H310"/>
          <cell r="I310"/>
          <cell r="J310">
            <v>28244.482400000001</v>
          </cell>
          <cell r="K310"/>
          <cell r="L310"/>
          <cell r="M310">
            <v>29808.623</v>
          </cell>
          <cell r="N310"/>
          <cell r="O310"/>
          <cell r="P310">
            <v>29812.916000000001</v>
          </cell>
          <cell r="Q310"/>
          <cell r="R310"/>
          <cell r="S310">
            <v>29830.287100000001</v>
          </cell>
          <cell r="T310"/>
          <cell r="U310"/>
          <cell r="V310">
            <v>29829.482400000001</v>
          </cell>
          <cell r="W310">
            <v>25985.894499999999</v>
          </cell>
          <cell r="X310"/>
          <cell r="Y310">
            <v>27815.767500000002</v>
          </cell>
          <cell r="Z310"/>
          <cell r="AA310"/>
          <cell r="AB310">
            <v>27777.870999999999</v>
          </cell>
          <cell r="AC310"/>
          <cell r="AD310"/>
          <cell r="AE310">
            <v>27773.894499999999</v>
          </cell>
          <cell r="AF310">
            <v>25985.791000000001</v>
          </cell>
          <cell r="AG310"/>
          <cell r="AH310">
            <v>27771.574199999999</v>
          </cell>
          <cell r="AI310">
            <v>25990.375</v>
          </cell>
          <cell r="AJ310"/>
          <cell r="AK310">
            <v>27778.279200000001</v>
          </cell>
          <cell r="AL310">
            <v>25954.773399999998</v>
          </cell>
          <cell r="AM310"/>
          <cell r="AN310">
            <v>27744.068299999999</v>
          </cell>
          <cell r="AO310">
            <v>25960.080000000002</v>
          </cell>
          <cell r="AP310"/>
          <cell r="AQ310">
            <v>27738.370999999999</v>
          </cell>
          <cell r="AR310"/>
          <cell r="AS310"/>
          <cell r="AT310">
            <v>27775.787100000001</v>
          </cell>
          <cell r="AU310"/>
          <cell r="AV310"/>
          <cell r="AW310">
            <v>27797.8789</v>
          </cell>
          <cell r="AZ310">
            <v>27766.679599999999</v>
          </cell>
          <cell r="BA310">
            <v>25993.085899999998</v>
          </cell>
          <cell r="BB310"/>
          <cell r="BC310">
            <v>27777.1152</v>
          </cell>
          <cell r="BD310">
            <v>25985.697199999999</v>
          </cell>
          <cell r="BE310"/>
          <cell r="BF310">
            <v>27766.7343</v>
          </cell>
          <cell r="BG310"/>
          <cell r="BH310"/>
          <cell r="BI310">
            <v>27227.982400000001</v>
          </cell>
          <cell r="BJ310"/>
          <cell r="BK310"/>
          <cell r="BL310">
            <v>27793.466700000001</v>
          </cell>
          <cell r="BM310"/>
          <cell r="BN310"/>
          <cell r="BO310">
            <v>27789.976500000001</v>
          </cell>
          <cell r="BP310"/>
          <cell r="BQ310"/>
          <cell r="BR310">
            <v>27256.564399999999</v>
          </cell>
          <cell r="BS310"/>
          <cell r="BT310"/>
          <cell r="BU310">
            <v>27809.218700000001</v>
          </cell>
          <cell r="BV310">
            <v>25994.103500000001</v>
          </cell>
          <cell r="BW310"/>
          <cell r="BX310">
            <v>27781.445299999999</v>
          </cell>
          <cell r="BY310"/>
          <cell r="BZ310"/>
          <cell r="CA310"/>
          <cell r="CB310">
            <v>25991.25</v>
          </cell>
          <cell r="CC310"/>
          <cell r="CD310">
            <v>27774.222600000001</v>
          </cell>
          <cell r="CE310">
            <v>26007.343700000001</v>
          </cell>
          <cell r="CG310">
            <v>27789.6718</v>
          </cell>
          <cell r="CH310">
            <v>25999.773399999998</v>
          </cell>
          <cell r="CJ310">
            <v>27764.902300000002</v>
          </cell>
          <cell r="CM310">
            <v>27227.835899999998</v>
          </cell>
          <cell r="CN310">
            <v>25986.867099999999</v>
          </cell>
          <cell r="CP310"/>
          <cell r="CQ310">
            <v>25980.763599999998</v>
          </cell>
          <cell r="CS310"/>
          <cell r="CV310">
            <v>27220.6757</v>
          </cell>
          <cell r="CY310">
            <v>27235.995999999999</v>
          </cell>
          <cell r="DB310"/>
          <cell r="DE310"/>
          <cell r="DH310"/>
          <cell r="DK310"/>
        </row>
        <row r="311">
          <cell r="D311">
            <v>11013.074199999999</v>
          </cell>
          <cell r="E311"/>
          <cell r="F311"/>
          <cell r="G311">
            <v>19966.1875</v>
          </cell>
          <cell r="H311"/>
          <cell r="I311"/>
          <cell r="J311">
            <v>19870.3632</v>
          </cell>
          <cell r="K311"/>
          <cell r="L311"/>
          <cell r="M311">
            <v>19891.644499999999</v>
          </cell>
          <cell r="N311"/>
          <cell r="O311"/>
          <cell r="P311">
            <v>19872.6191</v>
          </cell>
          <cell r="Q311"/>
          <cell r="R311"/>
          <cell r="S311">
            <v>19871.2929</v>
          </cell>
          <cell r="T311"/>
          <cell r="U311"/>
          <cell r="V311">
            <v>19870.281200000001</v>
          </cell>
          <cell r="W311">
            <v>13245.587799999999</v>
          </cell>
          <cell r="X311"/>
          <cell r="Y311">
            <v>8641.8837800000001</v>
          </cell>
          <cell r="Z311"/>
          <cell r="AA311"/>
          <cell r="AB311">
            <v>8615.96191</v>
          </cell>
          <cell r="AC311"/>
          <cell r="AD311"/>
          <cell r="AE311">
            <v>8625.8476499999997</v>
          </cell>
          <cell r="AF311">
            <v>13243.070299999999</v>
          </cell>
          <cell r="AG311"/>
          <cell r="AH311">
            <v>8616.9941400000007</v>
          </cell>
          <cell r="AI311">
            <v>13244.3935</v>
          </cell>
          <cell r="AJ311"/>
          <cell r="AK311">
            <v>8611.2538999999997</v>
          </cell>
          <cell r="AL311">
            <v>13401.4365</v>
          </cell>
          <cell r="AM311"/>
          <cell r="AN311">
            <v>8481.7236300000004</v>
          </cell>
          <cell r="AO311">
            <v>13399.726500000001</v>
          </cell>
          <cell r="AP311"/>
          <cell r="AQ311">
            <v>8483.3105400000004</v>
          </cell>
          <cell r="AR311"/>
          <cell r="AS311"/>
          <cell r="AT311">
            <v>8614.7245999999996</v>
          </cell>
          <cell r="AU311"/>
          <cell r="AV311"/>
          <cell r="AW311">
            <v>8614.4120999999996</v>
          </cell>
          <cell r="AZ311">
            <v>8478.9433499999996</v>
          </cell>
          <cell r="BA311">
            <v>13243.375</v>
          </cell>
          <cell r="BB311"/>
          <cell r="BC311">
            <v>8608.5214799999994</v>
          </cell>
          <cell r="BD311">
            <v>13238.131799999999</v>
          </cell>
          <cell r="BE311"/>
          <cell r="BF311">
            <v>8487.9248000000007</v>
          </cell>
          <cell r="BG311"/>
          <cell r="BH311"/>
          <cell r="BI311">
            <v>8217.0331999999999</v>
          </cell>
          <cell r="BJ311"/>
          <cell r="BK311"/>
          <cell r="BL311">
            <v>8608.6767500000005</v>
          </cell>
          <cell r="BM311"/>
          <cell r="BN311"/>
          <cell r="BO311">
            <v>8503.6875</v>
          </cell>
          <cell r="BP311"/>
          <cell r="BQ311"/>
          <cell r="BR311">
            <v>8241.3544899999997</v>
          </cell>
          <cell r="BS311"/>
          <cell r="BT311"/>
          <cell r="BU311">
            <v>8604.0117100000007</v>
          </cell>
          <cell r="BV311">
            <v>13241.9511</v>
          </cell>
          <cell r="BW311"/>
          <cell r="BX311">
            <v>8598.2509699999991</v>
          </cell>
          <cell r="BY311"/>
          <cell r="BZ311"/>
          <cell r="CA311"/>
          <cell r="CB311">
            <v>13243.1181</v>
          </cell>
          <cell r="CC311"/>
          <cell r="CD311">
            <v>8609.5742100000007</v>
          </cell>
          <cell r="CE311">
            <v>13255.495999999999</v>
          </cell>
          <cell r="CG311">
            <v>8598.8857399999997</v>
          </cell>
          <cell r="CH311">
            <v>13248.6679</v>
          </cell>
          <cell r="CJ311">
            <v>8478.4804600000007</v>
          </cell>
          <cell r="CM311">
            <v>8201.3085900000005</v>
          </cell>
          <cell r="CN311">
            <v>13241.2089</v>
          </cell>
          <cell r="CP311"/>
          <cell r="CQ311">
            <v>13232.257799999999</v>
          </cell>
          <cell r="CS311"/>
          <cell r="CV311">
            <v>8212.6542900000004</v>
          </cell>
          <cell r="CY311">
            <v>8165.4482399999997</v>
          </cell>
          <cell r="DB311"/>
          <cell r="DE311"/>
          <cell r="DH311"/>
          <cell r="DK311"/>
        </row>
        <row r="312">
          <cell r="D312">
            <v>14561.2695</v>
          </cell>
          <cell r="E312"/>
          <cell r="F312"/>
          <cell r="G312">
            <v>25697.3027</v>
          </cell>
          <cell r="H312"/>
          <cell r="I312"/>
          <cell r="J312">
            <v>24446.808499999999</v>
          </cell>
          <cell r="K312"/>
          <cell r="L312"/>
          <cell r="M312">
            <v>24437.5625</v>
          </cell>
          <cell r="N312"/>
          <cell r="O312"/>
          <cell r="P312">
            <v>24432.206999999999</v>
          </cell>
          <cell r="Q312"/>
          <cell r="R312"/>
          <cell r="S312">
            <v>24468.3007</v>
          </cell>
          <cell r="T312"/>
          <cell r="U312"/>
          <cell r="V312">
            <v>24464.144499999999</v>
          </cell>
          <cell r="W312">
            <v>17494.509699999999</v>
          </cell>
          <cell r="X312"/>
          <cell r="Y312">
            <v>12164.539000000001</v>
          </cell>
          <cell r="Z312"/>
          <cell r="AA312"/>
          <cell r="AB312">
            <v>12156.945299999999</v>
          </cell>
          <cell r="AC312"/>
          <cell r="AD312"/>
          <cell r="AE312">
            <v>12153.8105</v>
          </cell>
          <cell r="AF312">
            <v>17495.1191</v>
          </cell>
          <cell r="AG312"/>
          <cell r="AH312">
            <v>12143.4501</v>
          </cell>
          <cell r="AI312">
            <v>17497.751899999999</v>
          </cell>
          <cell r="AJ312"/>
          <cell r="AK312">
            <v>12146.103499999999</v>
          </cell>
          <cell r="AL312">
            <v>17336.6191</v>
          </cell>
          <cell r="AM312"/>
          <cell r="AN312">
            <v>12078.2539</v>
          </cell>
          <cell r="AO312">
            <v>17339.7382</v>
          </cell>
          <cell r="AP312"/>
          <cell r="AQ312">
            <v>12079.8945</v>
          </cell>
          <cell r="AR312"/>
          <cell r="AS312"/>
          <cell r="AT312">
            <v>12144.2734</v>
          </cell>
          <cell r="AU312"/>
          <cell r="AV312"/>
          <cell r="AW312">
            <v>12168.466700000001</v>
          </cell>
          <cell r="AZ312">
            <v>12110.495999999999</v>
          </cell>
          <cell r="BA312">
            <v>17500.0429</v>
          </cell>
          <cell r="BB312"/>
          <cell r="BC312">
            <v>12158.129800000001</v>
          </cell>
          <cell r="BD312">
            <v>17497.1777</v>
          </cell>
          <cell r="BE312"/>
          <cell r="BF312">
            <v>12091.8593</v>
          </cell>
          <cell r="BG312"/>
          <cell r="BH312"/>
          <cell r="BI312">
            <v>12000.1474</v>
          </cell>
          <cell r="BJ312"/>
          <cell r="BK312"/>
          <cell r="BL312">
            <v>12164.592699999999</v>
          </cell>
          <cell r="BM312"/>
          <cell r="BN312"/>
          <cell r="BO312">
            <v>12115.2832</v>
          </cell>
          <cell r="BP312"/>
          <cell r="BQ312"/>
          <cell r="BR312">
            <v>12014.204100000001</v>
          </cell>
          <cell r="BS312"/>
          <cell r="BT312"/>
          <cell r="BU312">
            <v>12171.940399999999</v>
          </cell>
          <cell r="BV312">
            <v>17500.6152</v>
          </cell>
          <cell r="BW312"/>
          <cell r="BX312">
            <v>12160.208000000001</v>
          </cell>
          <cell r="BY312"/>
          <cell r="BZ312"/>
          <cell r="CA312"/>
          <cell r="CB312">
            <v>17497.916000000001</v>
          </cell>
          <cell r="CC312"/>
          <cell r="CD312">
            <v>12159.793900000001</v>
          </cell>
          <cell r="CE312">
            <v>17509.626899999999</v>
          </cell>
          <cell r="CG312">
            <v>12168.953100000001</v>
          </cell>
          <cell r="CH312">
            <v>17506.4355</v>
          </cell>
          <cell r="CJ312">
            <v>12105.472599999999</v>
          </cell>
          <cell r="CM312">
            <v>11999.9375</v>
          </cell>
          <cell r="CN312">
            <v>17497.162100000001</v>
          </cell>
          <cell r="CP312"/>
          <cell r="CQ312">
            <v>17494.132799999999</v>
          </cell>
          <cell r="CS312"/>
          <cell r="CV312">
            <v>12002.875</v>
          </cell>
          <cell r="CY312">
            <v>11959.757799999999</v>
          </cell>
          <cell r="DB312"/>
          <cell r="DE312"/>
          <cell r="DH312"/>
          <cell r="DK312"/>
        </row>
        <row r="313">
          <cell r="D313">
            <v>63226.628900000003</v>
          </cell>
          <cell r="E313"/>
          <cell r="F313"/>
          <cell r="G313">
            <v>73108.218699999998</v>
          </cell>
          <cell r="H313"/>
          <cell r="I313"/>
          <cell r="J313">
            <v>71021.468699999998</v>
          </cell>
          <cell r="K313"/>
          <cell r="L313"/>
          <cell r="M313">
            <v>70975.757800000007</v>
          </cell>
          <cell r="N313"/>
          <cell r="O313"/>
          <cell r="P313">
            <v>70891.742100000003</v>
          </cell>
          <cell r="Q313"/>
          <cell r="R313"/>
          <cell r="S313">
            <v>71089.5625</v>
          </cell>
          <cell r="T313"/>
          <cell r="U313"/>
          <cell r="V313">
            <v>71032.203099999999</v>
          </cell>
          <cell r="W313">
            <v>65782.406199999998</v>
          </cell>
          <cell r="X313"/>
          <cell r="Y313">
            <v>71168.765599999999</v>
          </cell>
          <cell r="Z313"/>
          <cell r="AA313"/>
          <cell r="AB313">
            <v>70808.164000000004</v>
          </cell>
          <cell r="AC313"/>
          <cell r="AD313"/>
          <cell r="AE313">
            <v>70765.078099999999</v>
          </cell>
          <cell r="AF313">
            <v>65659.828099999999</v>
          </cell>
          <cell r="AG313"/>
          <cell r="AH313">
            <v>70747.195300000007</v>
          </cell>
          <cell r="AI313">
            <v>65665.75</v>
          </cell>
          <cell r="AJ313"/>
          <cell r="AK313">
            <v>70772.0625</v>
          </cell>
          <cell r="AL313">
            <v>65568.359299999996</v>
          </cell>
          <cell r="AM313"/>
          <cell r="AN313">
            <v>70626.781199999998</v>
          </cell>
          <cell r="AO313">
            <v>65539.460900000005</v>
          </cell>
          <cell r="AP313"/>
          <cell r="AQ313">
            <v>70615.367100000003</v>
          </cell>
          <cell r="AR313"/>
          <cell r="AS313"/>
          <cell r="AT313">
            <v>70755.171799999996</v>
          </cell>
          <cell r="AU313"/>
          <cell r="AV313"/>
          <cell r="AW313">
            <v>70776.898400000005</v>
          </cell>
          <cell r="AZ313">
            <v>70644.296799999996</v>
          </cell>
          <cell r="BA313">
            <v>65653.015599999999</v>
          </cell>
          <cell r="BB313"/>
          <cell r="BC313">
            <v>70745.835900000005</v>
          </cell>
          <cell r="BD313">
            <v>65638.0625</v>
          </cell>
          <cell r="BE313"/>
          <cell r="BF313">
            <v>70931.796799999996</v>
          </cell>
          <cell r="BG313"/>
          <cell r="BH313"/>
          <cell r="BI313">
            <v>68642.773400000005</v>
          </cell>
          <cell r="BJ313"/>
          <cell r="BK313"/>
          <cell r="BL313">
            <v>70754.5</v>
          </cell>
          <cell r="BM313"/>
          <cell r="BN313"/>
          <cell r="BO313">
            <v>70820.218699999998</v>
          </cell>
          <cell r="BP313"/>
          <cell r="BQ313"/>
          <cell r="BR313">
            <v>68439.421799999996</v>
          </cell>
          <cell r="BS313"/>
          <cell r="BT313"/>
          <cell r="BU313">
            <v>70704.695300000007</v>
          </cell>
          <cell r="BV313">
            <v>65651.476500000004</v>
          </cell>
          <cell r="BW313"/>
          <cell r="BX313">
            <v>70731.976500000004</v>
          </cell>
          <cell r="BY313"/>
          <cell r="BZ313"/>
          <cell r="CA313"/>
          <cell r="CB313">
            <v>65638</v>
          </cell>
          <cell r="CC313"/>
          <cell r="CD313">
            <v>70730.257800000007</v>
          </cell>
          <cell r="CE313">
            <v>65688.851500000004</v>
          </cell>
          <cell r="CG313">
            <v>70729.539000000004</v>
          </cell>
          <cell r="CH313">
            <v>65655.75</v>
          </cell>
          <cell r="CJ313">
            <v>70959.125</v>
          </cell>
          <cell r="CM313">
            <v>68575.945300000007</v>
          </cell>
          <cell r="CN313">
            <v>65634.132800000007</v>
          </cell>
          <cell r="CP313"/>
          <cell r="CQ313">
            <v>65688.859299999996</v>
          </cell>
          <cell r="CS313"/>
          <cell r="CV313">
            <v>68700.773400000005</v>
          </cell>
          <cell r="CY313">
            <v>68375.218699999998</v>
          </cell>
          <cell r="DB313"/>
          <cell r="DE313"/>
          <cell r="DH313"/>
          <cell r="DK313"/>
        </row>
        <row r="314">
          <cell r="D314">
            <v>57549.6875</v>
          </cell>
          <cell r="E314"/>
          <cell r="F314"/>
          <cell r="G314">
            <v>64042.406199999998</v>
          </cell>
          <cell r="H314"/>
          <cell r="I314"/>
          <cell r="J314">
            <v>62950.535100000001</v>
          </cell>
          <cell r="K314"/>
          <cell r="L314"/>
          <cell r="M314">
            <v>62928.9804</v>
          </cell>
          <cell r="N314"/>
          <cell r="O314"/>
          <cell r="P314">
            <v>62910.156199999998</v>
          </cell>
          <cell r="Q314"/>
          <cell r="R314"/>
          <cell r="S314">
            <v>62937.699200000003</v>
          </cell>
          <cell r="T314"/>
          <cell r="U314"/>
          <cell r="V314">
            <v>62922.082000000002</v>
          </cell>
          <cell r="W314">
            <v>57853.847600000001</v>
          </cell>
          <cell r="X314"/>
          <cell r="Y314">
            <v>63306.4257</v>
          </cell>
          <cell r="Z314"/>
          <cell r="AA314"/>
          <cell r="AB314">
            <v>63122.929600000003</v>
          </cell>
          <cell r="AC314"/>
          <cell r="AD314"/>
          <cell r="AE314">
            <v>63076.120999999999</v>
          </cell>
          <cell r="AF314">
            <v>57924.046799999996</v>
          </cell>
          <cell r="AG314"/>
          <cell r="AH314">
            <v>63048.347600000001</v>
          </cell>
          <cell r="AI314">
            <v>57913.722600000001</v>
          </cell>
          <cell r="AJ314"/>
          <cell r="AK314">
            <v>63058.964800000002</v>
          </cell>
          <cell r="AL314">
            <v>58001.339800000002</v>
          </cell>
          <cell r="AM314"/>
          <cell r="AN314">
            <v>62874.288999999997</v>
          </cell>
          <cell r="AO314">
            <v>57964.25</v>
          </cell>
          <cell r="AP314"/>
          <cell r="AQ314">
            <v>62864.906199999998</v>
          </cell>
          <cell r="AR314"/>
          <cell r="AS314"/>
          <cell r="AT314">
            <v>63055.992100000003</v>
          </cell>
          <cell r="AU314"/>
          <cell r="AV314"/>
          <cell r="AW314">
            <v>62949.3007</v>
          </cell>
          <cell r="AZ314">
            <v>62730.742100000003</v>
          </cell>
          <cell r="BA314">
            <v>57834.707000000002</v>
          </cell>
          <cell r="BB314"/>
          <cell r="BC314">
            <v>63098.585899999998</v>
          </cell>
          <cell r="BD314">
            <v>57851.781199999998</v>
          </cell>
          <cell r="BE314"/>
          <cell r="BF314">
            <v>62905.663999999997</v>
          </cell>
          <cell r="BG314"/>
          <cell r="BH314"/>
          <cell r="BI314">
            <v>60937.734299999996</v>
          </cell>
          <cell r="BJ314"/>
          <cell r="BK314"/>
          <cell r="BL314">
            <v>62989.6054</v>
          </cell>
          <cell r="BM314"/>
          <cell r="BN314"/>
          <cell r="BO314">
            <v>62716.75</v>
          </cell>
          <cell r="BP314"/>
          <cell r="BQ314"/>
          <cell r="BR314">
            <v>60511.183499999999</v>
          </cell>
          <cell r="BS314"/>
          <cell r="BT314"/>
          <cell r="BU314">
            <v>63065.679600000003</v>
          </cell>
          <cell r="BV314">
            <v>57845.628900000003</v>
          </cell>
          <cell r="BW314"/>
          <cell r="BX314">
            <v>63087.7382</v>
          </cell>
          <cell r="BY314"/>
          <cell r="BZ314"/>
          <cell r="CA314"/>
          <cell r="CB314">
            <v>57864.968699999998</v>
          </cell>
          <cell r="CC314"/>
          <cell r="CD314">
            <v>63087.5429</v>
          </cell>
          <cell r="CE314">
            <v>57662.585899999998</v>
          </cell>
          <cell r="CG314">
            <v>63071.1679</v>
          </cell>
          <cell r="CH314">
            <v>57639.3125</v>
          </cell>
          <cell r="CJ314">
            <v>62891.890599999999</v>
          </cell>
          <cell r="CM314">
            <v>60850.0507</v>
          </cell>
          <cell r="CN314">
            <v>57850.245999999999</v>
          </cell>
          <cell r="CP314"/>
          <cell r="CQ314">
            <v>57892.761700000003</v>
          </cell>
          <cell r="CS314"/>
          <cell r="CV314">
            <v>60909.476499999997</v>
          </cell>
          <cell r="CY314">
            <v>60417.0429</v>
          </cell>
          <cell r="DB314"/>
          <cell r="DE314"/>
          <cell r="DH314"/>
          <cell r="DK314"/>
        </row>
        <row r="315">
          <cell r="D315" t="str">
            <v>-------------------------</v>
          </cell>
          <cell r="E315"/>
          <cell r="F315"/>
          <cell r="G315" t="str">
            <v>-------------------------</v>
          </cell>
          <cell r="H315"/>
          <cell r="I315"/>
          <cell r="J315" t="str">
            <v>-------------------------</v>
          </cell>
          <cell r="K315"/>
          <cell r="L315"/>
          <cell r="M315" t="str">
            <v>-------------------------</v>
          </cell>
          <cell r="N315"/>
          <cell r="O315"/>
          <cell r="P315" t="str">
            <v>-------------------------</v>
          </cell>
          <cell r="Q315"/>
          <cell r="R315"/>
          <cell r="S315" t="str">
            <v>-------------------------</v>
          </cell>
          <cell r="T315"/>
          <cell r="U315"/>
          <cell r="V315" t="str">
            <v>-------------------------</v>
          </cell>
          <cell r="W315" t="str">
            <v>-------------------------</v>
          </cell>
          <cell r="X315"/>
          <cell r="Y315" t="str">
            <v>-------------------------</v>
          </cell>
          <cell r="Z315"/>
          <cell r="AA315"/>
          <cell r="AB315" t="str">
            <v>-------------------------</v>
          </cell>
          <cell r="AC315"/>
          <cell r="AD315"/>
          <cell r="AE315" t="str">
            <v>-------------------------</v>
          </cell>
          <cell r="AF315" t="str">
            <v>-------------------------</v>
          </cell>
          <cell r="AG315"/>
          <cell r="AH315" t="str">
            <v>-------------------------</v>
          </cell>
          <cell r="AI315" t="str">
            <v>-------------------------</v>
          </cell>
          <cell r="AJ315"/>
          <cell r="AK315" t="str">
            <v>-------------------------</v>
          </cell>
          <cell r="AL315" t="str">
            <v>-------------------------</v>
          </cell>
          <cell r="AM315"/>
          <cell r="AN315" t="str">
            <v>-------------------------</v>
          </cell>
          <cell r="AO315" t="str">
            <v>-------------------------</v>
          </cell>
          <cell r="AP315"/>
          <cell r="AQ315" t="str">
            <v>-------------------------</v>
          </cell>
          <cell r="AR315"/>
          <cell r="AS315"/>
          <cell r="AT315" t="str">
            <v>-------------------------</v>
          </cell>
          <cell r="AU315"/>
          <cell r="AV315"/>
          <cell r="AW315" t="str">
            <v>-------------------------</v>
          </cell>
          <cell r="AZ315" t="str">
            <v>-------------------------</v>
          </cell>
          <cell r="BA315" t="str">
            <v>-------------------------</v>
          </cell>
          <cell r="BB315"/>
          <cell r="BC315" t="str">
            <v>-------------------------</v>
          </cell>
          <cell r="BD315" t="str">
            <v>-------------------------</v>
          </cell>
          <cell r="BE315"/>
          <cell r="BF315" t="str">
            <v>-------------------------</v>
          </cell>
          <cell r="BG315"/>
          <cell r="BH315"/>
          <cell r="BI315" t="str">
            <v>-------------------------</v>
          </cell>
          <cell r="BJ315"/>
          <cell r="BK315"/>
          <cell r="BL315" t="str">
            <v>-------------------------</v>
          </cell>
          <cell r="BM315"/>
          <cell r="BN315"/>
          <cell r="BO315" t="str">
            <v>-------------------------</v>
          </cell>
          <cell r="BP315"/>
          <cell r="BQ315"/>
          <cell r="BR315" t="str">
            <v>-------------------------</v>
          </cell>
          <cell r="BS315"/>
          <cell r="BT315"/>
          <cell r="BU315" t="str">
            <v>-------------------------</v>
          </cell>
          <cell r="BV315" t="str">
            <v>-------------------------</v>
          </cell>
          <cell r="BW315"/>
          <cell r="BX315" t="str">
            <v>-------------------------</v>
          </cell>
          <cell r="BY315"/>
          <cell r="BZ315"/>
          <cell r="CA315"/>
          <cell r="CB315" t="str">
            <v>-------------------------</v>
          </cell>
          <cell r="CC315"/>
          <cell r="CD315" t="str">
            <v>-------------------------</v>
          </cell>
          <cell r="CE315" t="str">
            <v>-------------------------</v>
          </cell>
          <cell r="CG315" t="str">
            <v>-------------------------</v>
          </cell>
          <cell r="CH315" t="str">
            <v>-------------------------</v>
          </cell>
          <cell r="CJ315" t="str">
            <v>-------------------------</v>
          </cell>
          <cell r="CM315" t="str">
            <v>-------------------------</v>
          </cell>
          <cell r="CN315" t="str">
            <v>-------------------------</v>
          </cell>
          <cell r="CP315"/>
          <cell r="CQ315" t="str">
            <v>-------------------------</v>
          </cell>
          <cell r="CS315"/>
          <cell r="CV315" t="str">
            <v>-------------------------</v>
          </cell>
          <cell r="CY315" t="str">
            <v>-------------------------</v>
          </cell>
          <cell r="DB315"/>
          <cell r="DE315"/>
          <cell r="DH315"/>
          <cell r="DK315"/>
        </row>
        <row r="316">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cell r="BY316"/>
          <cell r="BZ316"/>
          <cell r="CA316"/>
          <cell r="CB316"/>
          <cell r="CC316"/>
          <cell r="CD316"/>
          <cell r="CG316"/>
          <cell r="CJ316"/>
          <cell r="CM316"/>
          <cell r="CP316"/>
          <cell r="CS316"/>
          <cell r="CV316"/>
          <cell r="CY316"/>
          <cell r="DB316"/>
          <cell r="DE316"/>
          <cell r="DH316"/>
          <cell r="DK316"/>
        </row>
        <row r="317">
          <cell r="D317" t="str">
            <v>-------------------------</v>
          </cell>
          <cell r="E317"/>
          <cell r="F317"/>
          <cell r="G317" t="str">
            <v>-------------------------</v>
          </cell>
          <cell r="H317"/>
          <cell r="I317"/>
          <cell r="J317" t="str">
            <v>-------------------------</v>
          </cell>
          <cell r="K317"/>
          <cell r="L317"/>
          <cell r="M317" t="str">
            <v>-------------------------</v>
          </cell>
          <cell r="N317"/>
          <cell r="O317"/>
          <cell r="P317" t="str">
            <v>-------------------------</v>
          </cell>
          <cell r="Q317"/>
          <cell r="R317"/>
          <cell r="S317" t="str">
            <v>-------------------------</v>
          </cell>
          <cell r="T317"/>
          <cell r="U317"/>
          <cell r="V317" t="str">
            <v>-------------------------</v>
          </cell>
          <cell r="W317" t="str">
            <v>-------------------------</v>
          </cell>
          <cell r="X317"/>
          <cell r="Y317" t="str">
            <v>-------------------------</v>
          </cell>
          <cell r="Z317"/>
          <cell r="AA317"/>
          <cell r="AB317" t="str">
            <v>-------------------------</v>
          </cell>
          <cell r="AC317"/>
          <cell r="AD317"/>
          <cell r="AE317" t="str">
            <v>-------------------------</v>
          </cell>
          <cell r="AF317" t="str">
            <v>-------------------------</v>
          </cell>
          <cell r="AG317"/>
          <cell r="AH317" t="str">
            <v>-------------------------</v>
          </cell>
          <cell r="AI317" t="str">
            <v>-------------------------</v>
          </cell>
          <cell r="AJ317"/>
          <cell r="AK317" t="str">
            <v>-------------------------</v>
          </cell>
          <cell r="AL317" t="str">
            <v>-------------------------</v>
          </cell>
          <cell r="AM317"/>
          <cell r="AN317" t="str">
            <v>-------------------------</v>
          </cell>
          <cell r="AO317" t="str">
            <v>-------------------------</v>
          </cell>
          <cell r="AP317"/>
          <cell r="AQ317" t="str">
            <v>-------------------------</v>
          </cell>
          <cell r="AR317"/>
          <cell r="AS317"/>
          <cell r="AT317" t="str">
            <v>-------------------------</v>
          </cell>
          <cell r="AU317"/>
          <cell r="AV317"/>
          <cell r="AW317" t="str">
            <v>-------------------------</v>
          </cell>
          <cell r="AZ317" t="str">
            <v>-------------------------</v>
          </cell>
          <cell r="BA317" t="str">
            <v>-------------------------</v>
          </cell>
          <cell r="BB317"/>
          <cell r="BC317" t="str">
            <v>-------------------------</v>
          </cell>
          <cell r="BD317" t="str">
            <v>-------------------------</v>
          </cell>
          <cell r="BE317"/>
          <cell r="BF317" t="str">
            <v>-------------------------</v>
          </cell>
          <cell r="BG317"/>
          <cell r="BH317"/>
          <cell r="BI317" t="str">
            <v>-------------------------</v>
          </cell>
          <cell r="BJ317"/>
          <cell r="BK317"/>
          <cell r="BL317" t="str">
            <v>-------------------------</v>
          </cell>
          <cell r="BM317"/>
          <cell r="BN317"/>
          <cell r="BO317" t="str">
            <v>-------------------------</v>
          </cell>
          <cell r="BP317"/>
          <cell r="BQ317"/>
          <cell r="BR317" t="str">
            <v>-------------------------</v>
          </cell>
          <cell r="BS317"/>
          <cell r="BT317"/>
          <cell r="BU317" t="str">
            <v>-------------------------</v>
          </cell>
          <cell r="BV317" t="str">
            <v>-------------------------</v>
          </cell>
          <cell r="BW317"/>
          <cell r="BX317" t="str">
            <v>-------------------------</v>
          </cell>
          <cell r="BY317"/>
          <cell r="BZ317"/>
          <cell r="CA317"/>
          <cell r="CB317" t="str">
            <v>-------------------------</v>
          </cell>
          <cell r="CC317"/>
          <cell r="CD317" t="str">
            <v>-------------------------</v>
          </cell>
          <cell r="CE317" t="str">
            <v>-------------------------</v>
          </cell>
          <cell r="CG317" t="str">
            <v>-------------------------</v>
          </cell>
          <cell r="CH317" t="str">
            <v>-------------------------</v>
          </cell>
          <cell r="CJ317" t="str">
            <v>-------------------------</v>
          </cell>
          <cell r="CM317" t="str">
            <v>-------------------------</v>
          </cell>
          <cell r="CN317" t="str">
            <v>-------------------------</v>
          </cell>
          <cell r="CP317"/>
          <cell r="CQ317" t="str">
            <v>-------------------------</v>
          </cell>
          <cell r="CS317"/>
          <cell r="CV317" t="str">
            <v>-------------------------</v>
          </cell>
          <cell r="CY317" t="str">
            <v>-------------------------</v>
          </cell>
          <cell r="DB317"/>
          <cell r="DE317"/>
          <cell r="DH317"/>
          <cell r="DK317"/>
        </row>
        <row r="318">
          <cell r="D318">
            <v>112.129295</v>
          </cell>
          <cell r="E318"/>
          <cell r="F318"/>
          <cell r="G318">
            <v>1537.6506300000001</v>
          </cell>
          <cell r="H318"/>
          <cell r="I318"/>
          <cell r="J318">
            <v>1431.1678400000001</v>
          </cell>
          <cell r="K318"/>
          <cell r="L318"/>
          <cell r="M318">
            <v>544.54833900000006</v>
          </cell>
          <cell r="N318"/>
          <cell r="O318"/>
          <cell r="P318">
            <v>585.41198699999995</v>
          </cell>
          <cell r="Q318"/>
          <cell r="R318"/>
          <cell r="S318">
            <v>505.97735499999999</v>
          </cell>
          <cell r="T318"/>
          <cell r="U318"/>
          <cell r="V318">
            <v>534.99468899999999</v>
          </cell>
          <cell r="W318">
            <v>522.92675699999995</v>
          </cell>
          <cell r="X318"/>
          <cell r="Y318">
            <v>1478.51</v>
          </cell>
          <cell r="Z318"/>
          <cell r="AA318"/>
          <cell r="AB318">
            <v>1483.5289299999999</v>
          </cell>
          <cell r="AC318"/>
          <cell r="AD318"/>
          <cell r="AE318">
            <v>1483.21838</v>
          </cell>
          <cell r="AF318">
            <v>523.36450100000002</v>
          </cell>
          <cell r="AG318"/>
          <cell r="AH318">
            <v>1482.5373500000001</v>
          </cell>
          <cell r="AI318">
            <v>530.63360499999999</v>
          </cell>
          <cell r="AJ318"/>
          <cell r="AK318">
            <v>1502.1947</v>
          </cell>
          <cell r="AL318">
            <v>528.00512600000002</v>
          </cell>
          <cell r="AM318"/>
          <cell r="AN318">
            <v>1467.6987300000001</v>
          </cell>
          <cell r="AO318">
            <v>535.01409899999999</v>
          </cell>
          <cell r="AP318"/>
          <cell r="AQ318">
            <v>1487.26782</v>
          </cell>
          <cell r="AR318"/>
          <cell r="AS318"/>
          <cell r="AT318">
            <v>1500.76403</v>
          </cell>
          <cell r="AU318"/>
          <cell r="AV318"/>
          <cell r="AW318">
            <v>559.90753099999995</v>
          </cell>
          <cell r="AZ318">
            <v>552.63439900000003</v>
          </cell>
          <cell r="BA318">
            <v>529.31774900000005</v>
          </cell>
          <cell r="BB318"/>
          <cell r="BC318">
            <v>1499.2031199999999</v>
          </cell>
          <cell r="BD318">
            <v>543.33166500000004</v>
          </cell>
          <cell r="BE318"/>
          <cell r="BF318">
            <v>1577.1341500000001</v>
          </cell>
          <cell r="BG318"/>
          <cell r="BH318"/>
          <cell r="BI318">
            <v>1603.1036300000001</v>
          </cell>
          <cell r="BJ318"/>
          <cell r="BK318"/>
          <cell r="BL318">
            <v>568.84729000000004</v>
          </cell>
          <cell r="BM318"/>
          <cell r="BN318"/>
          <cell r="BO318">
            <v>604.41888400000005</v>
          </cell>
          <cell r="BP318"/>
          <cell r="BQ318"/>
          <cell r="BR318">
            <v>602.307006</v>
          </cell>
          <cell r="BS318"/>
          <cell r="BT318"/>
          <cell r="BU318">
            <v>1200.6567299999999</v>
          </cell>
          <cell r="BV318">
            <v>523.88995299999999</v>
          </cell>
          <cell r="BW318"/>
          <cell r="BX318">
            <v>1485.08178</v>
          </cell>
          <cell r="BY318"/>
          <cell r="BZ318"/>
          <cell r="CA318"/>
          <cell r="CB318">
            <v>523.00543200000004</v>
          </cell>
          <cell r="CC318"/>
          <cell r="CD318">
            <v>1497.47631</v>
          </cell>
          <cell r="CE318">
            <v>531.06762600000002</v>
          </cell>
          <cell r="CG318">
            <v>1490.84301</v>
          </cell>
          <cell r="CH318">
            <v>545.41491599999995</v>
          </cell>
          <cell r="CJ318">
            <v>1568.73242</v>
          </cell>
          <cell r="CM318">
            <v>1594.4428700000001</v>
          </cell>
          <cell r="CN318">
            <v>538.478881</v>
          </cell>
          <cell r="CP318"/>
          <cell r="CQ318">
            <v>537.17132500000002</v>
          </cell>
          <cell r="CS318"/>
          <cell r="CV318">
            <v>1589.3775599999999</v>
          </cell>
          <cell r="CY318">
            <v>1931.7889399999999</v>
          </cell>
          <cell r="DB318"/>
          <cell r="DE318"/>
          <cell r="DH318"/>
          <cell r="DK318"/>
        </row>
        <row r="319">
          <cell r="D319">
            <v>1274.19787</v>
          </cell>
          <cell r="E319"/>
          <cell r="F319"/>
          <cell r="G319">
            <v>10136.331</v>
          </cell>
          <cell r="H319"/>
          <cell r="I319"/>
          <cell r="J319">
            <v>8143.8808499999996</v>
          </cell>
          <cell r="K319"/>
          <cell r="L319"/>
          <cell r="M319">
            <v>3089.9672799999998</v>
          </cell>
          <cell r="N319"/>
          <cell r="O319"/>
          <cell r="P319">
            <v>3123.4213800000002</v>
          </cell>
          <cell r="Q319"/>
          <cell r="R319"/>
          <cell r="S319">
            <v>2600.4453100000001</v>
          </cell>
          <cell r="T319"/>
          <cell r="U319"/>
          <cell r="V319">
            <v>2594.05395</v>
          </cell>
          <cell r="W319">
            <v>3947.3923300000001</v>
          </cell>
          <cell r="X319"/>
          <cell r="Y319">
            <v>8703.8281200000001</v>
          </cell>
          <cell r="Z319"/>
          <cell r="AA319"/>
          <cell r="AB319">
            <v>8714.9208899999994</v>
          </cell>
          <cell r="AC319"/>
          <cell r="AD319"/>
          <cell r="AE319">
            <v>8720.6904200000008</v>
          </cell>
          <cell r="AF319">
            <v>3951.3273899999999</v>
          </cell>
          <cell r="AG319"/>
          <cell r="AH319">
            <v>8722.2890599999992</v>
          </cell>
          <cell r="AI319">
            <v>3970.0932600000001</v>
          </cell>
          <cell r="AJ319"/>
          <cell r="AK319">
            <v>8765.8222600000008</v>
          </cell>
          <cell r="AL319">
            <v>4040.84033</v>
          </cell>
          <cell r="AM319"/>
          <cell r="AN319">
            <v>8825.5947199999991</v>
          </cell>
          <cell r="AO319">
            <v>4058.2392500000001</v>
          </cell>
          <cell r="AP319"/>
          <cell r="AQ319">
            <v>8868.0078099999992</v>
          </cell>
          <cell r="AR319"/>
          <cell r="AS319"/>
          <cell r="AT319">
            <v>8768.1455000000005</v>
          </cell>
          <cell r="AU319"/>
          <cell r="AV319"/>
          <cell r="AW319">
            <v>3079.2385199999999</v>
          </cell>
          <cell r="AZ319">
            <v>3109.4177199999999</v>
          </cell>
          <cell r="BA319">
            <v>3970.0097599999999</v>
          </cell>
          <cell r="BB319"/>
          <cell r="BC319">
            <v>8768.9375</v>
          </cell>
          <cell r="BD319">
            <v>3642.5971599999998</v>
          </cell>
          <cell r="BE319"/>
          <cell r="BF319">
            <v>6495.1162100000001</v>
          </cell>
          <cell r="BG319"/>
          <cell r="BH319"/>
          <cell r="BI319">
            <v>6481.8427700000002</v>
          </cell>
          <cell r="BJ319"/>
          <cell r="BK319"/>
          <cell r="BL319">
            <v>3088.9121</v>
          </cell>
          <cell r="BM319"/>
          <cell r="BN319"/>
          <cell r="BO319">
            <v>2646.8273899999999</v>
          </cell>
          <cell r="BP319"/>
          <cell r="BQ319"/>
          <cell r="BR319">
            <v>2629.9047799999998</v>
          </cell>
          <cell r="BS319"/>
          <cell r="BT319"/>
          <cell r="BU319">
            <v>7267.2929599999998</v>
          </cell>
          <cell r="BV319">
            <v>3953.9150300000001</v>
          </cell>
          <cell r="BW319"/>
          <cell r="BX319">
            <v>8724.4785100000008</v>
          </cell>
          <cell r="BY319"/>
          <cell r="BZ319"/>
          <cell r="CA319"/>
          <cell r="CB319">
            <v>3956.9003899999998</v>
          </cell>
          <cell r="CC319"/>
          <cell r="CD319">
            <v>8762.9531200000001</v>
          </cell>
          <cell r="CE319">
            <v>3939.4316399999998</v>
          </cell>
          <cell r="CG319">
            <v>8723.8466700000008</v>
          </cell>
          <cell r="CH319">
            <v>3614.9516600000002</v>
          </cell>
          <cell r="CJ319">
            <v>6464.1870099999996</v>
          </cell>
          <cell r="CM319">
            <v>6448.24658</v>
          </cell>
          <cell r="CN319">
            <v>3632.9169900000002</v>
          </cell>
          <cell r="CP319"/>
          <cell r="CQ319">
            <v>3631.72705</v>
          </cell>
          <cell r="CS319"/>
          <cell r="CV319">
            <v>6447.08349</v>
          </cell>
          <cell r="CY319">
            <v>7152.3759700000001</v>
          </cell>
          <cell r="DB319"/>
          <cell r="DE319"/>
          <cell r="DH319"/>
          <cell r="DK319"/>
        </row>
        <row r="320">
          <cell r="D320">
            <v>845.95214799999997</v>
          </cell>
          <cell r="E320"/>
          <cell r="F320"/>
          <cell r="G320">
            <v>5413.1479399999998</v>
          </cell>
          <cell r="H320"/>
          <cell r="I320"/>
          <cell r="J320">
            <v>5711.6923800000004</v>
          </cell>
          <cell r="K320"/>
          <cell r="L320"/>
          <cell r="M320">
            <v>5398.7392499999996</v>
          </cell>
          <cell r="N320"/>
          <cell r="O320"/>
          <cell r="P320">
            <v>6800.77783</v>
          </cell>
          <cell r="Q320"/>
          <cell r="R320"/>
          <cell r="S320">
            <v>5257.3930600000003</v>
          </cell>
          <cell r="T320"/>
          <cell r="U320"/>
          <cell r="V320">
            <v>6511.3544899999997</v>
          </cell>
          <cell r="W320">
            <v>4264.7270500000004</v>
          </cell>
          <cell r="X320"/>
          <cell r="Y320">
            <v>1617.15625</v>
          </cell>
          <cell r="Z320"/>
          <cell r="AA320"/>
          <cell r="AB320">
            <v>1619.6608799999999</v>
          </cell>
          <cell r="AC320"/>
          <cell r="AD320"/>
          <cell r="AE320">
            <v>1618.8992900000001</v>
          </cell>
          <cell r="AF320">
            <v>4266.2841699999999</v>
          </cell>
          <cell r="AG320"/>
          <cell r="AH320">
            <v>1618.9995100000001</v>
          </cell>
          <cell r="AI320">
            <v>4304.7973599999996</v>
          </cell>
          <cell r="AJ320"/>
          <cell r="AK320">
            <v>1620.307</v>
          </cell>
          <cell r="AL320">
            <v>4048.4555599999999</v>
          </cell>
          <cell r="AM320"/>
          <cell r="AN320">
            <v>1616.0356400000001</v>
          </cell>
          <cell r="AO320">
            <v>4084.0546800000002</v>
          </cell>
          <cell r="AP320"/>
          <cell r="AQ320">
            <v>1610.0561499999999</v>
          </cell>
          <cell r="AR320"/>
          <cell r="AS320"/>
          <cell r="AT320">
            <v>1620.9652000000001</v>
          </cell>
          <cell r="AU320"/>
          <cell r="AV320"/>
          <cell r="AW320">
            <v>5554.0639600000004</v>
          </cell>
          <cell r="AZ320">
            <v>5539.1118100000003</v>
          </cell>
          <cell r="BA320">
            <v>4291.2636700000003</v>
          </cell>
          <cell r="BB320"/>
          <cell r="BC320">
            <v>1620.99792</v>
          </cell>
          <cell r="BD320">
            <v>4342.0146400000003</v>
          </cell>
          <cell r="BE320"/>
          <cell r="BF320">
            <v>1619.8570500000001</v>
          </cell>
          <cell r="BG320"/>
          <cell r="BH320"/>
          <cell r="BI320">
            <v>1642.81457</v>
          </cell>
          <cell r="BJ320"/>
          <cell r="BK320"/>
          <cell r="BL320">
            <v>5907.5717699999996</v>
          </cell>
          <cell r="BM320"/>
          <cell r="BN320"/>
          <cell r="BO320">
            <v>6150.7783200000003</v>
          </cell>
          <cell r="BP320"/>
          <cell r="BQ320"/>
          <cell r="BR320">
            <v>6245.2172799999998</v>
          </cell>
          <cell r="BS320"/>
          <cell r="BT320"/>
          <cell r="BU320">
            <v>1634.7652499999999</v>
          </cell>
          <cell r="BV320">
            <v>4280.1787100000001</v>
          </cell>
          <cell r="BW320"/>
          <cell r="BX320">
            <v>1621.36022</v>
          </cell>
          <cell r="BY320"/>
          <cell r="BZ320"/>
          <cell r="CA320"/>
          <cell r="CB320">
            <v>4271.5478499999999</v>
          </cell>
          <cell r="CC320"/>
          <cell r="CD320">
            <v>1620.75146</v>
          </cell>
          <cell r="CE320">
            <v>4404.7299800000001</v>
          </cell>
          <cell r="CG320">
            <v>1625.6959199999999</v>
          </cell>
          <cell r="CH320">
            <v>4461.6538</v>
          </cell>
          <cell r="CJ320">
            <v>1623.6564900000001</v>
          </cell>
          <cell r="CM320">
            <v>1648.4523899999999</v>
          </cell>
          <cell r="CN320">
            <v>4351.4384700000001</v>
          </cell>
          <cell r="CP320"/>
          <cell r="CQ320">
            <v>4340.6333000000004</v>
          </cell>
          <cell r="CS320"/>
          <cell r="CV320">
            <v>1647.39904</v>
          </cell>
          <cell r="CY320">
            <v>5805.9540999999999</v>
          </cell>
          <cell r="DB320"/>
          <cell r="DE320"/>
          <cell r="DH320"/>
          <cell r="DK320"/>
        </row>
        <row r="321">
          <cell r="D321">
            <v>4748.3066399999998</v>
          </cell>
          <cell r="E321"/>
          <cell r="F321"/>
          <cell r="G321">
            <v>17055.1132</v>
          </cell>
          <cell r="H321"/>
          <cell r="I321"/>
          <cell r="J321">
            <v>16157.5859</v>
          </cell>
          <cell r="K321"/>
          <cell r="L321"/>
          <cell r="M321">
            <v>12318.7763</v>
          </cell>
          <cell r="N321"/>
          <cell r="O321"/>
          <cell r="P321">
            <v>13187.4863</v>
          </cell>
          <cell r="Q321"/>
          <cell r="R321"/>
          <cell r="S321">
            <v>12316.1132</v>
          </cell>
          <cell r="T321"/>
          <cell r="U321"/>
          <cell r="V321">
            <v>13242.9414</v>
          </cell>
          <cell r="W321">
            <v>10705.499</v>
          </cell>
          <cell r="X321"/>
          <cell r="Y321">
            <v>1560.91552</v>
          </cell>
          <cell r="Z321"/>
          <cell r="AA321"/>
          <cell r="AB321">
            <v>1564.5464999999999</v>
          </cell>
          <cell r="AC321"/>
          <cell r="AD321"/>
          <cell r="AE321">
            <v>1562.6193800000001</v>
          </cell>
          <cell r="AF321">
            <v>10735.3974</v>
          </cell>
          <cell r="AG321"/>
          <cell r="AH321">
            <v>1562.79052</v>
          </cell>
          <cell r="AI321">
            <v>10774.093699999999</v>
          </cell>
          <cell r="AJ321"/>
          <cell r="AK321">
            <v>1562.4082000000001</v>
          </cell>
          <cell r="AL321">
            <v>11086.4375</v>
          </cell>
          <cell r="AM321"/>
          <cell r="AN321">
            <v>1558.2315599999999</v>
          </cell>
          <cell r="AO321">
            <v>11124.4072</v>
          </cell>
          <cell r="AP321"/>
          <cell r="AQ321">
            <v>1557.35986</v>
          </cell>
          <cell r="AR321"/>
          <cell r="AS321"/>
          <cell r="AT321">
            <v>1563.17895</v>
          </cell>
          <cell r="AU321"/>
          <cell r="AV321"/>
          <cell r="AW321">
            <v>11303.031199999999</v>
          </cell>
          <cell r="AZ321">
            <v>11452.217699999999</v>
          </cell>
          <cell r="BA321">
            <v>10766.4658</v>
          </cell>
          <cell r="BB321"/>
          <cell r="BC321">
            <v>1563.2597599999999</v>
          </cell>
          <cell r="BD321">
            <v>10355.0615</v>
          </cell>
          <cell r="BE321"/>
          <cell r="BF321">
            <v>1527.7102</v>
          </cell>
          <cell r="BG321"/>
          <cell r="BH321"/>
          <cell r="BI321">
            <v>1573.1563699999999</v>
          </cell>
          <cell r="BJ321"/>
          <cell r="BK321"/>
          <cell r="BL321">
            <v>11777.9013</v>
          </cell>
          <cell r="BM321"/>
          <cell r="BN321"/>
          <cell r="BO321">
            <v>10691.9316</v>
          </cell>
          <cell r="BP321"/>
          <cell r="BQ321"/>
          <cell r="BR321">
            <v>10746.0888</v>
          </cell>
          <cell r="BS321"/>
          <cell r="BT321"/>
          <cell r="BU321">
            <v>1462.47973</v>
          </cell>
          <cell r="BV321">
            <v>10747.9794</v>
          </cell>
          <cell r="BW321"/>
          <cell r="BX321">
            <v>1566.6595400000001</v>
          </cell>
          <cell r="BY321"/>
          <cell r="BZ321"/>
          <cell r="CA321"/>
          <cell r="CB321">
            <v>10753.1474</v>
          </cell>
          <cell r="CC321"/>
          <cell r="CD321">
            <v>1562.3496</v>
          </cell>
          <cell r="CE321">
            <v>10729.322200000001</v>
          </cell>
          <cell r="CG321">
            <v>1569.3981900000001</v>
          </cell>
          <cell r="CH321">
            <v>10323.009700000001</v>
          </cell>
          <cell r="CJ321">
            <v>1535.58752</v>
          </cell>
          <cell r="CM321">
            <v>1581.1402499999999</v>
          </cell>
          <cell r="CN321">
            <v>10363.3876</v>
          </cell>
          <cell r="CP321"/>
          <cell r="CQ321">
            <v>10352.9277</v>
          </cell>
          <cell r="CS321"/>
          <cell r="CV321">
            <v>1577.8067599999999</v>
          </cell>
          <cell r="CY321">
            <v>6806.6503899999998</v>
          </cell>
          <cell r="DB321"/>
          <cell r="DE321"/>
          <cell r="DH321"/>
          <cell r="DK321"/>
        </row>
        <row r="322">
          <cell r="D322">
            <v>2409.4379800000002</v>
          </cell>
          <cell r="E322"/>
          <cell r="F322"/>
          <cell r="G322">
            <v>11953.284100000001</v>
          </cell>
          <cell r="H322"/>
          <cell r="I322"/>
          <cell r="J322">
            <v>12601.0429</v>
          </cell>
          <cell r="K322"/>
          <cell r="L322"/>
          <cell r="M322">
            <v>11623.4589</v>
          </cell>
          <cell r="N322"/>
          <cell r="O322"/>
          <cell r="P322">
            <v>13863.5957</v>
          </cell>
          <cell r="Q322"/>
          <cell r="R322"/>
          <cell r="S322">
            <v>11307.6494</v>
          </cell>
          <cell r="T322"/>
          <cell r="U322"/>
          <cell r="V322">
            <v>13544.5263</v>
          </cell>
          <cell r="W322">
            <v>7315.9902300000003</v>
          </cell>
          <cell r="X322"/>
          <cell r="Y322">
            <v>14320.3632</v>
          </cell>
          <cell r="Z322"/>
          <cell r="AA322"/>
          <cell r="AB322">
            <v>14378.1718</v>
          </cell>
          <cell r="AC322"/>
          <cell r="AD322"/>
          <cell r="AE322">
            <v>14356.9648</v>
          </cell>
          <cell r="AF322">
            <v>7304.8666899999998</v>
          </cell>
          <cell r="AG322"/>
          <cell r="AH322">
            <v>14349.102500000001</v>
          </cell>
          <cell r="AI322">
            <v>7404.0756799999999</v>
          </cell>
          <cell r="AJ322"/>
          <cell r="AK322">
            <v>14557.429599999999</v>
          </cell>
          <cell r="AL322">
            <v>7029.2831999999999</v>
          </cell>
          <cell r="AM322"/>
          <cell r="AN322">
            <v>14346.0488</v>
          </cell>
          <cell r="AO322">
            <v>7122.1650300000001</v>
          </cell>
          <cell r="AP322"/>
          <cell r="AQ322">
            <v>14548.068300000001</v>
          </cell>
          <cell r="AR322"/>
          <cell r="AS322"/>
          <cell r="AT322">
            <v>14537.107400000001</v>
          </cell>
          <cell r="AU322"/>
          <cell r="AV322"/>
          <cell r="AW322">
            <v>4319.9750899999999</v>
          </cell>
          <cell r="AZ322">
            <v>4280.9477500000003</v>
          </cell>
          <cell r="BA322">
            <v>7370.0502900000001</v>
          </cell>
          <cell r="BB322"/>
          <cell r="BC322">
            <v>14499.468699999999</v>
          </cell>
          <cell r="BD322">
            <v>7431.4594699999998</v>
          </cell>
          <cell r="BE322"/>
          <cell r="BF322">
            <v>14835.9013</v>
          </cell>
          <cell r="BG322"/>
          <cell r="BH322"/>
          <cell r="BI322">
            <v>14873.343699999999</v>
          </cell>
          <cell r="BJ322"/>
          <cell r="BK322"/>
          <cell r="BL322">
            <v>4266.9384700000001</v>
          </cell>
          <cell r="BM322"/>
          <cell r="BN322"/>
          <cell r="BO322">
            <v>4293.4433499999996</v>
          </cell>
          <cell r="BP322"/>
          <cell r="BQ322"/>
          <cell r="BR322">
            <v>4349.1948199999997</v>
          </cell>
          <cell r="BS322"/>
          <cell r="BT322"/>
          <cell r="BU322">
            <v>11955.603499999999</v>
          </cell>
          <cell r="BV322">
            <v>7334.1845700000003</v>
          </cell>
          <cell r="BW322"/>
          <cell r="BX322">
            <v>14385.6289</v>
          </cell>
          <cell r="BY322"/>
          <cell r="BZ322"/>
          <cell r="CA322"/>
          <cell r="CB322">
            <v>7310.5854399999998</v>
          </cell>
          <cell r="CC322"/>
          <cell r="CD322">
            <v>14466.2968</v>
          </cell>
          <cell r="CE322">
            <v>7620.9892499999996</v>
          </cell>
          <cell r="CG322">
            <v>14527.947200000001</v>
          </cell>
          <cell r="CH322">
            <v>7687.9926699999996</v>
          </cell>
          <cell r="CJ322">
            <v>14788.476500000001</v>
          </cell>
          <cell r="CM322">
            <v>14914.197200000001</v>
          </cell>
          <cell r="CN322">
            <v>7433.5737300000001</v>
          </cell>
          <cell r="CP322"/>
          <cell r="CQ322">
            <v>7412.6821200000004</v>
          </cell>
          <cell r="CS322"/>
          <cell r="CV322">
            <v>14865.640600000001</v>
          </cell>
          <cell r="CY322">
            <v>6238.8769499999999</v>
          </cell>
          <cell r="DB322"/>
          <cell r="DE322"/>
          <cell r="DH322"/>
          <cell r="DK322"/>
        </row>
        <row r="323">
          <cell r="D323">
            <v>11758.54</v>
          </cell>
          <cell r="E323"/>
          <cell r="F323"/>
          <cell r="G323">
            <v>28387.7382</v>
          </cell>
          <cell r="H323"/>
          <cell r="I323"/>
          <cell r="J323">
            <v>27316.884699999999</v>
          </cell>
          <cell r="K323"/>
          <cell r="L323"/>
          <cell r="M323">
            <v>24298.8652</v>
          </cell>
          <cell r="N323"/>
          <cell r="O323"/>
          <cell r="P323">
            <v>25782.414000000001</v>
          </cell>
          <cell r="Q323"/>
          <cell r="R323"/>
          <cell r="S323">
            <v>23906.8164</v>
          </cell>
          <cell r="T323"/>
          <cell r="U323"/>
          <cell r="V323">
            <v>25537.4375</v>
          </cell>
          <cell r="W323">
            <v>19333.285100000001</v>
          </cell>
          <cell r="X323"/>
          <cell r="Y323">
            <v>29570.8105</v>
          </cell>
          <cell r="Z323"/>
          <cell r="AA323"/>
          <cell r="AB323">
            <v>29685.279200000001</v>
          </cell>
          <cell r="AC323"/>
          <cell r="AD323"/>
          <cell r="AE323">
            <v>29712.972600000001</v>
          </cell>
          <cell r="AF323">
            <v>19391.6679</v>
          </cell>
          <cell r="AG323"/>
          <cell r="AH323">
            <v>29707.583900000001</v>
          </cell>
          <cell r="AI323">
            <v>19463.273399999998</v>
          </cell>
          <cell r="AJ323"/>
          <cell r="AK323">
            <v>29900.992099999999</v>
          </cell>
          <cell r="AL323">
            <v>19983.783200000002</v>
          </cell>
          <cell r="AM323"/>
          <cell r="AN323">
            <v>30307.091700000001</v>
          </cell>
          <cell r="AO323">
            <v>20043.742099999999</v>
          </cell>
          <cell r="AP323"/>
          <cell r="AQ323">
            <v>30483.388599999998</v>
          </cell>
          <cell r="AR323"/>
          <cell r="AS323"/>
          <cell r="AT323">
            <v>29895.193299999999</v>
          </cell>
          <cell r="AU323"/>
          <cell r="AV323"/>
          <cell r="AW323">
            <v>11667.913</v>
          </cell>
          <cell r="AZ323">
            <v>11813.8925</v>
          </cell>
          <cell r="BA323">
            <v>19439.705000000002</v>
          </cell>
          <cell r="BB323"/>
          <cell r="BC323">
            <v>29860.1718</v>
          </cell>
          <cell r="BD323">
            <v>19060.199199999999</v>
          </cell>
          <cell r="BE323"/>
          <cell r="BF323">
            <v>27881.492099999999</v>
          </cell>
          <cell r="BG323"/>
          <cell r="BH323"/>
          <cell r="BI323">
            <v>27913.656200000001</v>
          </cell>
          <cell r="BJ323"/>
          <cell r="BK323"/>
          <cell r="BL323">
            <v>11293.705</v>
          </cell>
          <cell r="BM323"/>
          <cell r="BN323"/>
          <cell r="BO323">
            <v>10946.163</v>
          </cell>
          <cell r="BP323"/>
          <cell r="BQ323"/>
          <cell r="BR323">
            <v>11011.1572</v>
          </cell>
          <cell r="BS323"/>
          <cell r="BT323"/>
          <cell r="BU323">
            <v>26527.679599999999</v>
          </cell>
          <cell r="BV323">
            <v>19402.087800000001</v>
          </cell>
          <cell r="BW323"/>
          <cell r="BX323">
            <v>29729.394499999999</v>
          </cell>
          <cell r="BY323"/>
          <cell r="BZ323"/>
          <cell r="CA323"/>
          <cell r="CB323">
            <v>19410.875</v>
          </cell>
          <cell r="CC323"/>
          <cell r="CD323">
            <v>29837.291000000001</v>
          </cell>
          <cell r="CE323">
            <v>19320.1738</v>
          </cell>
          <cell r="CG323">
            <v>29774.870999999999</v>
          </cell>
          <cell r="CH323">
            <v>18960.1054</v>
          </cell>
          <cell r="CJ323">
            <v>27743.068299999999</v>
          </cell>
          <cell r="CM323">
            <v>27837.218700000001</v>
          </cell>
          <cell r="CN323">
            <v>19070.6679</v>
          </cell>
          <cell r="CP323"/>
          <cell r="CQ323">
            <v>19050.656200000001</v>
          </cell>
          <cell r="CS323"/>
          <cell r="CV323">
            <v>27809.8007</v>
          </cell>
          <cell r="CY323">
            <v>17997.9843</v>
          </cell>
          <cell r="DB323"/>
          <cell r="DE323"/>
          <cell r="DH323"/>
          <cell r="DK323"/>
        </row>
        <row r="324">
          <cell r="D324">
            <v>7105.7626899999996</v>
          </cell>
          <cell r="E324"/>
          <cell r="F324"/>
          <cell r="G324">
            <v>12019.8164</v>
          </cell>
          <cell r="H324"/>
          <cell r="I324"/>
          <cell r="J324">
            <v>11711.237300000001</v>
          </cell>
          <cell r="K324"/>
          <cell r="L324"/>
          <cell r="M324">
            <v>12691.7001</v>
          </cell>
          <cell r="N324"/>
          <cell r="O324"/>
          <cell r="P324">
            <v>11261.5429</v>
          </cell>
          <cell r="Q324"/>
          <cell r="R324"/>
          <cell r="S324">
            <v>12409.625</v>
          </cell>
          <cell r="T324"/>
          <cell r="U324"/>
          <cell r="V324">
            <v>11382.7255</v>
          </cell>
          <cell r="W324">
            <v>11150.351500000001</v>
          </cell>
          <cell r="X324"/>
          <cell r="Y324">
            <v>30092.125</v>
          </cell>
          <cell r="Z324"/>
          <cell r="AA324"/>
          <cell r="AB324">
            <v>30180.4843</v>
          </cell>
          <cell r="AC324"/>
          <cell r="AD324"/>
          <cell r="AE324">
            <v>30198.445299999999</v>
          </cell>
          <cell r="AF324">
            <v>11175.4169</v>
          </cell>
          <cell r="AG324"/>
          <cell r="AH324">
            <v>30190.281200000001</v>
          </cell>
          <cell r="AI324">
            <v>11224.411099999999</v>
          </cell>
          <cell r="AJ324"/>
          <cell r="AK324">
            <v>30375.820299999999</v>
          </cell>
          <cell r="AL324">
            <v>11315.504800000001</v>
          </cell>
          <cell r="AM324"/>
          <cell r="AN324">
            <v>30490.875</v>
          </cell>
          <cell r="AO324">
            <v>11357.424800000001</v>
          </cell>
          <cell r="AP324"/>
          <cell r="AQ324">
            <v>30660.745999999999</v>
          </cell>
          <cell r="AR324"/>
          <cell r="AS324"/>
          <cell r="AT324">
            <v>30362.947199999999</v>
          </cell>
          <cell r="AU324"/>
          <cell r="AV324"/>
          <cell r="AW324">
            <v>11337.958000000001</v>
          </cell>
          <cell r="AZ324">
            <v>11393.155199999999</v>
          </cell>
          <cell r="BA324">
            <v>11217.976500000001</v>
          </cell>
          <cell r="BB324"/>
          <cell r="BC324">
            <v>30348.3691</v>
          </cell>
          <cell r="BD324">
            <v>10919.2929</v>
          </cell>
          <cell r="BE324"/>
          <cell r="BF324">
            <v>28045.4375</v>
          </cell>
          <cell r="BG324"/>
          <cell r="BH324"/>
          <cell r="BI324">
            <v>28093.771400000001</v>
          </cell>
          <cell r="BJ324"/>
          <cell r="BK324"/>
          <cell r="BL324">
            <v>11284.7441</v>
          </cell>
          <cell r="BM324"/>
          <cell r="BN324"/>
          <cell r="BO324">
            <v>11265.0244</v>
          </cell>
          <cell r="BP324"/>
          <cell r="BQ324"/>
          <cell r="BR324">
            <v>11567.419900000001</v>
          </cell>
          <cell r="BS324"/>
          <cell r="BT324"/>
          <cell r="BU324">
            <v>26282.331999999999</v>
          </cell>
          <cell r="BV324">
            <v>11181.025299999999</v>
          </cell>
          <cell r="BW324"/>
          <cell r="BX324">
            <v>30213.460899999998</v>
          </cell>
          <cell r="BY324"/>
          <cell r="BZ324"/>
          <cell r="CA324"/>
          <cell r="CB324">
            <v>11185.482400000001</v>
          </cell>
          <cell r="CC324"/>
          <cell r="CD324">
            <v>30315.8789</v>
          </cell>
          <cell r="CE324">
            <v>11158.5527</v>
          </cell>
          <cell r="CG324">
            <v>30253.978500000001</v>
          </cell>
          <cell r="CH324">
            <v>10876.034100000001</v>
          </cell>
          <cell r="CJ324">
            <v>27936.995999999999</v>
          </cell>
          <cell r="CM324">
            <v>27991.835899999998</v>
          </cell>
          <cell r="CN324">
            <v>10912.75</v>
          </cell>
          <cell r="CP324"/>
          <cell r="CQ324">
            <v>10905.1201</v>
          </cell>
          <cell r="CS324"/>
          <cell r="CV324">
            <v>27967.353500000001</v>
          </cell>
          <cell r="CY324">
            <v>21086.8652</v>
          </cell>
          <cell r="DB324"/>
          <cell r="DE324"/>
          <cell r="DH324"/>
          <cell r="DK324"/>
        </row>
        <row r="325">
          <cell r="D325">
            <v>4177.1953100000001</v>
          </cell>
          <cell r="E325"/>
          <cell r="F325"/>
          <cell r="G325">
            <v>9325.2089799999994</v>
          </cell>
          <cell r="H325"/>
          <cell r="I325"/>
          <cell r="J325">
            <v>6896.2128899999998</v>
          </cell>
          <cell r="K325"/>
          <cell r="L325"/>
          <cell r="M325">
            <v>7294.2211900000002</v>
          </cell>
          <cell r="N325"/>
          <cell r="O325"/>
          <cell r="P325">
            <v>6582.1337800000001</v>
          </cell>
          <cell r="Q325"/>
          <cell r="R325"/>
          <cell r="S325">
            <v>7069.7788</v>
          </cell>
          <cell r="T325"/>
          <cell r="U325"/>
          <cell r="V325">
            <v>6270.73632</v>
          </cell>
          <cell r="W325">
            <v>8157.33349</v>
          </cell>
          <cell r="X325"/>
          <cell r="Y325">
            <v>22559.7363</v>
          </cell>
          <cell r="Z325"/>
          <cell r="AA325"/>
          <cell r="AB325">
            <v>22613.9414</v>
          </cell>
          <cell r="AC325"/>
          <cell r="AD325"/>
          <cell r="AE325">
            <v>22597.718700000001</v>
          </cell>
          <cell r="AF325">
            <v>8153.15625</v>
          </cell>
          <cell r="AG325"/>
          <cell r="AH325">
            <v>22597.599600000001</v>
          </cell>
          <cell r="AI325">
            <v>8220.3808499999996</v>
          </cell>
          <cell r="AJ325"/>
          <cell r="AK325">
            <v>22743.831999999999</v>
          </cell>
          <cell r="AL325">
            <v>8131.4482399999997</v>
          </cell>
          <cell r="AM325"/>
          <cell r="AN325">
            <v>22671.341700000001</v>
          </cell>
          <cell r="AO325">
            <v>8194.1376899999996</v>
          </cell>
          <cell r="AP325"/>
          <cell r="AQ325">
            <v>22719.183499999999</v>
          </cell>
          <cell r="AR325"/>
          <cell r="AS325"/>
          <cell r="AT325">
            <v>22727.458900000001</v>
          </cell>
          <cell r="AU325"/>
          <cell r="AV325"/>
          <cell r="AW325">
            <v>6426.4980400000004</v>
          </cell>
          <cell r="AZ325">
            <v>6335.8237300000001</v>
          </cell>
          <cell r="BA325">
            <v>8209.8535100000008</v>
          </cell>
          <cell r="BB325"/>
          <cell r="BC325">
            <v>22734.581999999999</v>
          </cell>
          <cell r="BD325">
            <v>7912.5927700000002</v>
          </cell>
          <cell r="BE325"/>
          <cell r="BF325">
            <v>19880.623</v>
          </cell>
          <cell r="BG325"/>
          <cell r="BH325"/>
          <cell r="BI325">
            <v>20106.666000000001</v>
          </cell>
          <cell r="BJ325"/>
          <cell r="BK325"/>
          <cell r="BL325">
            <v>6444.5165999999999</v>
          </cell>
          <cell r="BM325"/>
          <cell r="BN325"/>
          <cell r="BO325">
            <v>6392.7314399999996</v>
          </cell>
          <cell r="BP325"/>
          <cell r="BQ325"/>
          <cell r="BR325">
            <v>6568.7158200000003</v>
          </cell>
          <cell r="BS325"/>
          <cell r="BT325"/>
          <cell r="BU325">
            <v>21100.416000000001</v>
          </cell>
          <cell r="BV325">
            <v>8170.9433499999996</v>
          </cell>
          <cell r="BW325"/>
          <cell r="BX325">
            <v>22638.458900000001</v>
          </cell>
          <cell r="BY325"/>
          <cell r="BZ325"/>
          <cell r="CA325"/>
          <cell r="CB325">
            <v>8163.4453100000001</v>
          </cell>
          <cell r="CC325"/>
          <cell r="CD325">
            <v>22704.216700000001</v>
          </cell>
          <cell r="CE325">
            <v>8289.3525300000001</v>
          </cell>
          <cell r="CG325">
            <v>22700.138599999998</v>
          </cell>
          <cell r="CH325">
            <v>7997.9423800000004</v>
          </cell>
          <cell r="CJ325">
            <v>19884.4179</v>
          </cell>
          <cell r="CM325">
            <v>20087.607400000001</v>
          </cell>
          <cell r="CN325">
            <v>7895.43408</v>
          </cell>
          <cell r="CP325"/>
          <cell r="CQ325">
            <v>7884.6865200000002</v>
          </cell>
          <cell r="CS325"/>
          <cell r="CV325">
            <v>20067.226500000001</v>
          </cell>
          <cell r="CY325">
            <v>15570.036099999999</v>
          </cell>
          <cell r="DB325"/>
          <cell r="DE325"/>
          <cell r="DH325"/>
          <cell r="DK325"/>
        </row>
        <row r="326">
          <cell r="D326">
            <v>1782.74353</v>
          </cell>
          <cell r="E326"/>
          <cell r="F326"/>
          <cell r="G326">
            <v>12377.624</v>
          </cell>
          <cell r="H326"/>
          <cell r="I326"/>
          <cell r="J326">
            <v>13980.1914</v>
          </cell>
          <cell r="K326"/>
          <cell r="L326"/>
          <cell r="M326">
            <v>14778.531199999999</v>
          </cell>
          <cell r="N326"/>
          <cell r="O326"/>
          <cell r="P326">
            <v>15921.625899999999</v>
          </cell>
          <cell r="Q326"/>
          <cell r="R326"/>
          <cell r="S326">
            <v>13951.7197</v>
          </cell>
          <cell r="T326"/>
          <cell r="U326"/>
          <cell r="V326">
            <v>14538.0126</v>
          </cell>
          <cell r="W326">
            <v>5461.6367099999998</v>
          </cell>
          <cell r="X326"/>
          <cell r="Y326">
            <v>8218.05566</v>
          </cell>
          <cell r="Z326"/>
          <cell r="AA326"/>
          <cell r="AB326">
            <v>8245.125</v>
          </cell>
          <cell r="AC326"/>
          <cell r="AD326"/>
          <cell r="AE326">
            <v>8252.7998000000007</v>
          </cell>
          <cell r="AF326">
            <v>5457.6777300000003</v>
          </cell>
          <cell r="AG326"/>
          <cell r="AH326">
            <v>8256.1620999999996</v>
          </cell>
          <cell r="AI326">
            <v>5455.3256799999999</v>
          </cell>
          <cell r="AJ326"/>
          <cell r="AK326">
            <v>8206.1845699999994</v>
          </cell>
          <cell r="AL326">
            <v>5479.7324200000003</v>
          </cell>
          <cell r="AM326"/>
          <cell r="AN326">
            <v>8336.1074200000003</v>
          </cell>
          <cell r="AO326">
            <v>5483.0507799999996</v>
          </cell>
          <cell r="AP326"/>
          <cell r="AQ326">
            <v>8295.5097600000008</v>
          </cell>
          <cell r="AR326"/>
          <cell r="AS326"/>
          <cell r="AT326">
            <v>8213.46191</v>
          </cell>
          <cell r="AU326"/>
          <cell r="AV326"/>
          <cell r="AW326">
            <v>12511.875899999999</v>
          </cell>
          <cell r="AZ326">
            <v>12657.2832</v>
          </cell>
          <cell r="BA326">
            <v>5469.8193300000003</v>
          </cell>
          <cell r="BB326"/>
          <cell r="BC326">
            <v>8233.3867100000007</v>
          </cell>
          <cell r="BD326">
            <v>5462.1875</v>
          </cell>
          <cell r="BE326"/>
          <cell r="BF326">
            <v>8119.1728499999999</v>
          </cell>
          <cell r="BG326"/>
          <cell r="BH326"/>
          <cell r="BI326">
            <v>8474.5156200000001</v>
          </cell>
          <cell r="BJ326"/>
          <cell r="BK326"/>
          <cell r="BL326">
            <v>12922.8447</v>
          </cell>
          <cell r="BM326"/>
          <cell r="BN326"/>
          <cell r="BO326">
            <v>12897.3007</v>
          </cell>
          <cell r="BP326"/>
          <cell r="BQ326"/>
          <cell r="BR326">
            <v>12766.285099999999</v>
          </cell>
          <cell r="BS326"/>
          <cell r="BT326"/>
          <cell r="BU326">
            <v>11830.6865</v>
          </cell>
          <cell r="BV326">
            <v>5471.6909100000003</v>
          </cell>
          <cell r="BW326"/>
          <cell r="BX326">
            <v>8267.8662100000001</v>
          </cell>
          <cell r="BY326"/>
          <cell r="BZ326"/>
          <cell r="CA326"/>
          <cell r="CB326">
            <v>5467.8720700000003</v>
          </cell>
          <cell r="CC326"/>
          <cell r="CD326">
            <v>8239.8320299999996</v>
          </cell>
          <cell r="CE326">
            <v>5469.8569299999999</v>
          </cell>
          <cell r="CG326">
            <v>8248.48632</v>
          </cell>
          <cell r="CH326">
            <v>5463.2485299999998</v>
          </cell>
          <cell r="CJ326">
            <v>8227.1620999999996</v>
          </cell>
          <cell r="CM326">
            <v>8510.2070299999996</v>
          </cell>
          <cell r="CN326">
            <v>5471.3500899999999</v>
          </cell>
          <cell r="CP326"/>
          <cell r="CQ326">
            <v>5466.7040999999999</v>
          </cell>
          <cell r="CS326"/>
          <cell r="CV326">
            <v>8504.1601499999997</v>
          </cell>
          <cell r="CY326">
            <v>12726.3251</v>
          </cell>
          <cell r="DB326"/>
          <cell r="DE326"/>
          <cell r="DH326"/>
          <cell r="DK326"/>
        </row>
        <row r="327">
          <cell r="D327">
            <v>342.13815299999999</v>
          </cell>
          <cell r="E327"/>
          <cell r="F327"/>
          <cell r="G327">
            <v>3215.7204499999998</v>
          </cell>
          <cell r="H327"/>
          <cell r="I327"/>
          <cell r="J327">
            <v>3277.0854399999998</v>
          </cell>
          <cell r="K327"/>
          <cell r="L327"/>
          <cell r="M327">
            <v>3322.6760199999999</v>
          </cell>
          <cell r="N327"/>
          <cell r="O327"/>
          <cell r="P327">
            <v>3410.1266999999998</v>
          </cell>
          <cell r="Q327"/>
          <cell r="R327"/>
          <cell r="S327">
            <v>3213.6752900000001</v>
          </cell>
          <cell r="T327"/>
          <cell r="U327"/>
          <cell r="V327">
            <v>3350.2997999999998</v>
          </cell>
          <cell r="W327">
            <v>1016.00231</v>
          </cell>
          <cell r="X327"/>
          <cell r="Y327">
            <v>2476.60302</v>
          </cell>
          <cell r="Z327"/>
          <cell r="AA327"/>
          <cell r="AB327">
            <v>2481.89453</v>
          </cell>
          <cell r="AC327"/>
          <cell r="AD327"/>
          <cell r="AE327">
            <v>2487.7424299999998</v>
          </cell>
          <cell r="AF327">
            <v>1021.27404</v>
          </cell>
          <cell r="AG327"/>
          <cell r="AH327">
            <v>2489.1650300000001</v>
          </cell>
          <cell r="AI327">
            <v>1021.02526</v>
          </cell>
          <cell r="AJ327"/>
          <cell r="AK327">
            <v>2493.2932099999998</v>
          </cell>
          <cell r="AL327">
            <v>1027.40588</v>
          </cell>
          <cell r="AM327"/>
          <cell r="AN327">
            <v>2470.42578</v>
          </cell>
          <cell r="AO327">
            <v>1027.0689600000001</v>
          </cell>
          <cell r="AP327"/>
          <cell r="AQ327">
            <v>2473.4611799999998</v>
          </cell>
          <cell r="AR327"/>
          <cell r="AS327"/>
          <cell r="AT327">
            <v>2492.99755</v>
          </cell>
          <cell r="AU327"/>
          <cell r="AV327"/>
          <cell r="AW327">
            <v>2440.40283</v>
          </cell>
          <cell r="AZ327">
            <v>2423.3645000000001</v>
          </cell>
          <cell r="BA327">
            <v>1020.35766</v>
          </cell>
          <cell r="BB327"/>
          <cell r="BC327">
            <v>2488.9816799999999</v>
          </cell>
          <cell r="BD327">
            <v>1020.14215</v>
          </cell>
          <cell r="BE327"/>
          <cell r="BF327">
            <v>2510.09375</v>
          </cell>
          <cell r="BG327"/>
          <cell r="BH327"/>
          <cell r="BI327">
            <v>2547.42895</v>
          </cell>
          <cell r="BJ327"/>
          <cell r="BK327"/>
          <cell r="BL327">
            <v>2551.4970699999999</v>
          </cell>
          <cell r="BM327"/>
          <cell r="BN327"/>
          <cell r="BO327">
            <v>2608.98828</v>
          </cell>
          <cell r="BP327"/>
          <cell r="BQ327"/>
          <cell r="BR327">
            <v>2673.8984300000002</v>
          </cell>
          <cell r="BS327"/>
          <cell r="BT327"/>
          <cell r="BU327">
            <v>2505.3425200000001</v>
          </cell>
          <cell r="BV327">
            <v>1020.3496</v>
          </cell>
          <cell r="BW327"/>
          <cell r="BX327">
            <v>2484.68896</v>
          </cell>
          <cell r="BY327"/>
          <cell r="BZ327"/>
          <cell r="CA327"/>
          <cell r="CB327">
            <v>1018.82812</v>
          </cell>
          <cell r="CC327"/>
          <cell r="CD327">
            <v>2485.6608799999999</v>
          </cell>
          <cell r="CE327">
            <v>1029.9727700000001</v>
          </cell>
          <cell r="CG327">
            <v>2482.2890600000001</v>
          </cell>
          <cell r="CH327">
            <v>1030.1430600000001</v>
          </cell>
          <cell r="CJ327">
            <v>2502.1865200000002</v>
          </cell>
          <cell r="CM327">
            <v>2533.7341299999998</v>
          </cell>
          <cell r="CN327">
            <v>1020.29223</v>
          </cell>
          <cell r="CP327"/>
          <cell r="CQ327">
            <v>1017.4252300000001</v>
          </cell>
          <cell r="CS327"/>
          <cell r="CV327">
            <v>2525.9157700000001</v>
          </cell>
          <cell r="CY327">
            <v>2796.4013599999998</v>
          </cell>
          <cell r="DB327"/>
          <cell r="DE327"/>
          <cell r="DH327"/>
          <cell r="DK327"/>
        </row>
        <row r="328">
          <cell r="D328">
            <v>3402.1516099999999</v>
          </cell>
          <cell r="E328"/>
          <cell r="F328"/>
          <cell r="G328">
            <v>16478.9882</v>
          </cell>
          <cell r="H328"/>
          <cell r="I328"/>
          <cell r="J328">
            <v>16978.195299999999</v>
          </cell>
          <cell r="K328"/>
          <cell r="L328"/>
          <cell r="M328">
            <v>17996.3789</v>
          </cell>
          <cell r="N328"/>
          <cell r="O328"/>
          <cell r="P328">
            <v>19613.914000000001</v>
          </cell>
          <cell r="Q328"/>
          <cell r="R328"/>
          <cell r="S328">
            <v>17082.603500000001</v>
          </cell>
          <cell r="T328"/>
          <cell r="U328"/>
          <cell r="V328">
            <v>17889.578099999999</v>
          </cell>
          <cell r="W328">
            <v>9117.6269499999999</v>
          </cell>
          <cell r="X328"/>
          <cell r="Y328">
            <v>11254.683499999999</v>
          </cell>
          <cell r="Z328"/>
          <cell r="AA328"/>
          <cell r="AB328">
            <v>11306.043900000001</v>
          </cell>
          <cell r="AC328"/>
          <cell r="AD328"/>
          <cell r="AE328">
            <v>11333.193300000001</v>
          </cell>
          <cell r="AF328">
            <v>9137.4951099999998</v>
          </cell>
          <cell r="AG328"/>
          <cell r="AH328">
            <v>11338.9746</v>
          </cell>
          <cell r="AI328">
            <v>9131.8896399999994</v>
          </cell>
          <cell r="AJ328"/>
          <cell r="AK328">
            <v>11278.781199999999</v>
          </cell>
          <cell r="AL328">
            <v>9233.3857399999997</v>
          </cell>
          <cell r="AM328"/>
          <cell r="AN328">
            <v>11514.8115</v>
          </cell>
          <cell r="AO328">
            <v>9232.9384699999991</v>
          </cell>
          <cell r="AP328"/>
          <cell r="AQ328">
            <v>11466.121999999999</v>
          </cell>
          <cell r="AR328"/>
          <cell r="AS328"/>
          <cell r="AT328">
            <v>11287.471600000001</v>
          </cell>
          <cell r="AU328"/>
          <cell r="AV328"/>
          <cell r="AW328">
            <v>17990.6738</v>
          </cell>
          <cell r="AZ328">
            <v>18237.101500000001</v>
          </cell>
          <cell r="BA328">
            <v>9145.3183499999996</v>
          </cell>
          <cell r="BB328"/>
          <cell r="BC328">
            <v>11303.9853</v>
          </cell>
          <cell r="BD328">
            <v>9142.9736300000004</v>
          </cell>
          <cell r="BE328"/>
          <cell r="BF328">
            <v>11303.8662</v>
          </cell>
          <cell r="BG328"/>
          <cell r="BH328"/>
          <cell r="BI328">
            <v>11651.539000000001</v>
          </cell>
          <cell r="BJ328"/>
          <cell r="BK328"/>
          <cell r="BL328">
            <v>18610.9804</v>
          </cell>
          <cell r="BM328"/>
          <cell r="BN328"/>
          <cell r="BO328">
            <v>18646.447199999999</v>
          </cell>
          <cell r="BP328"/>
          <cell r="BQ328"/>
          <cell r="BR328">
            <v>18547.3164</v>
          </cell>
          <cell r="BS328"/>
          <cell r="BT328"/>
          <cell r="BU328">
            <v>16949.818299999999</v>
          </cell>
          <cell r="BV328">
            <v>9149.2080000000005</v>
          </cell>
          <cell r="BW328"/>
          <cell r="BX328">
            <v>11342.9882</v>
          </cell>
          <cell r="BY328"/>
          <cell r="BZ328"/>
          <cell r="CA328"/>
          <cell r="CB328">
            <v>9146.1552699999993</v>
          </cell>
          <cell r="CC328"/>
          <cell r="CD328">
            <v>11308.165999999999</v>
          </cell>
          <cell r="CE328">
            <v>9100.7294899999997</v>
          </cell>
          <cell r="CG328">
            <v>11344.953100000001</v>
          </cell>
          <cell r="CH328">
            <v>9098.4355400000004</v>
          </cell>
          <cell r="CJ328">
            <v>11441.4833</v>
          </cell>
          <cell r="CM328">
            <v>11730.257799999999</v>
          </cell>
          <cell r="CN328">
            <v>9166.4716700000008</v>
          </cell>
          <cell r="CP328"/>
          <cell r="CQ328">
            <v>9157.3662100000001</v>
          </cell>
          <cell r="CS328"/>
          <cell r="CV328">
            <v>11720.6865</v>
          </cell>
          <cell r="CY328">
            <v>18538.906200000001</v>
          </cell>
          <cell r="DB328"/>
          <cell r="DE328"/>
          <cell r="DH328"/>
          <cell r="DK328"/>
        </row>
        <row r="329">
          <cell r="D329">
            <v>807.25366199999996</v>
          </cell>
          <cell r="E329"/>
          <cell r="F329"/>
          <cell r="G329">
            <v>5741.0844699999998</v>
          </cell>
          <cell r="H329"/>
          <cell r="I329"/>
          <cell r="J329">
            <v>4911.9682599999996</v>
          </cell>
          <cell r="K329"/>
          <cell r="L329"/>
          <cell r="M329">
            <v>4902.4809500000001</v>
          </cell>
          <cell r="N329"/>
          <cell r="O329"/>
          <cell r="P329">
            <v>5356.1386700000003</v>
          </cell>
          <cell r="Q329"/>
          <cell r="R329"/>
          <cell r="S329">
            <v>4760.4291899999998</v>
          </cell>
          <cell r="T329"/>
          <cell r="U329"/>
          <cell r="V329">
            <v>5151.9990200000002</v>
          </cell>
          <cell r="W329">
            <v>3031.05053</v>
          </cell>
          <cell r="X329"/>
          <cell r="Y329">
            <v>4143.4887600000002</v>
          </cell>
          <cell r="Z329"/>
          <cell r="AA329"/>
          <cell r="AB329">
            <v>4146.8906200000001</v>
          </cell>
          <cell r="AC329"/>
          <cell r="AD329"/>
          <cell r="AE329">
            <v>4162.3588799999998</v>
          </cell>
          <cell r="AF329">
            <v>3051.59301</v>
          </cell>
          <cell r="AG329"/>
          <cell r="AH329">
            <v>4167.5410099999999</v>
          </cell>
          <cell r="AI329">
            <v>3049.87255</v>
          </cell>
          <cell r="AJ329"/>
          <cell r="AK329">
            <v>4168.1904199999999</v>
          </cell>
          <cell r="AL329">
            <v>2996.5720200000001</v>
          </cell>
          <cell r="AM329"/>
          <cell r="AN329">
            <v>4138.2060499999998</v>
          </cell>
          <cell r="AO329">
            <v>2995.3164000000002</v>
          </cell>
          <cell r="AP329"/>
          <cell r="AQ329">
            <v>4137.7763599999998</v>
          </cell>
          <cell r="AR329"/>
          <cell r="AS329"/>
          <cell r="AT329">
            <v>4167.28125</v>
          </cell>
          <cell r="AU329"/>
          <cell r="AV329"/>
          <cell r="AW329">
            <v>4959.9355400000004</v>
          </cell>
          <cell r="AZ329">
            <v>4928.3339800000003</v>
          </cell>
          <cell r="BA329">
            <v>3038.6877399999998</v>
          </cell>
          <cell r="BB329"/>
          <cell r="BC329">
            <v>4150.1308499999996</v>
          </cell>
          <cell r="BD329">
            <v>3038.3542400000001</v>
          </cell>
          <cell r="BE329"/>
          <cell r="BF329">
            <v>4158.9555600000003</v>
          </cell>
          <cell r="BG329"/>
          <cell r="BH329"/>
          <cell r="BI329">
            <v>4228.5390600000001</v>
          </cell>
          <cell r="BJ329"/>
          <cell r="BK329"/>
          <cell r="BL329">
            <v>5216.5839800000003</v>
          </cell>
          <cell r="BM329"/>
          <cell r="BN329"/>
          <cell r="BO329">
            <v>5297.5361300000004</v>
          </cell>
          <cell r="BP329"/>
          <cell r="BQ329"/>
          <cell r="BR329">
            <v>5420.3583900000003</v>
          </cell>
          <cell r="BS329"/>
          <cell r="BT329"/>
          <cell r="BU329">
            <v>5152.4106400000001</v>
          </cell>
          <cell r="BV329">
            <v>3039.2534099999998</v>
          </cell>
          <cell r="BW329"/>
          <cell r="BX329">
            <v>4146.1699200000003</v>
          </cell>
          <cell r="BY329"/>
          <cell r="BZ329"/>
          <cell r="CA329"/>
          <cell r="CB329">
            <v>3037.4250400000001</v>
          </cell>
          <cell r="CC329"/>
          <cell r="CD329">
            <v>4143.93505</v>
          </cell>
          <cell r="CE329">
            <v>3065.28442</v>
          </cell>
          <cell r="CG329">
            <v>4160.6811500000003</v>
          </cell>
          <cell r="CH329">
            <v>3065.69409</v>
          </cell>
          <cell r="CJ329">
            <v>4170.6499000000003</v>
          </cell>
          <cell r="CM329">
            <v>4242.6157199999998</v>
          </cell>
          <cell r="CN329">
            <v>3044.2221599999998</v>
          </cell>
          <cell r="CP329"/>
          <cell r="CQ329">
            <v>3036.2619599999998</v>
          </cell>
          <cell r="CS329"/>
          <cell r="CV329">
            <v>4228.3564399999996</v>
          </cell>
          <cell r="CY329">
            <v>5717.2441399999998</v>
          </cell>
          <cell r="DB329"/>
          <cell r="DE329"/>
          <cell r="DH329"/>
          <cell r="DK329"/>
        </row>
        <row r="330">
          <cell r="D330">
            <v>5443.1127900000001</v>
          </cell>
          <cell r="E330"/>
          <cell r="F330"/>
          <cell r="G330">
            <v>22255.660100000001</v>
          </cell>
          <cell r="H330"/>
          <cell r="I330"/>
          <cell r="J330">
            <v>22625.6289</v>
          </cell>
          <cell r="K330"/>
          <cell r="L330"/>
          <cell r="M330">
            <v>23774.794900000001</v>
          </cell>
          <cell r="N330"/>
          <cell r="O330"/>
          <cell r="P330">
            <v>25377.281200000001</v>
          </cell>
          <cell r="Q330"/>
          <cell r="R330"/>
          <cell r="S330">
            <v>22681.206999999999</v>
          </cell>
          <cell r="T330"/>
          <cell r="U330"/>
          <cell r="V330">
            <v>23542.6289</v>
          </cell>
          <cell r="W330">
            <v>13177.357400000001</v>
          </cell>
          <cell r="X330"/>
          <cell r="Y330">
            <v>16858.968700000001</v>
          </cell>
          <cell r="Z330"/>
          <cell r="AA330"/>
          <cell r="AB330">
            <v>17137.4316</v>
          </cell>
          <cell r="AC330"/>
          <cell r="AD330"/>
          <cell r="AE330">
            <v>17406.208900000001</v>
          </cell>
          <cell r="AF330">
            <v>13526.2441</v>
          </cell>
          <cell r="AG330"/>
          <cell r="AH330">
            <v>17290.654200000001</v>
          </cell>
          <cell r="AI330">
            <v>13465.693300000001</v>
          </cell>
          <cell r="AJ330"/>
          <cell r="AK330">
            <v>17165.1914</v>
          </cell>
          <cell r="AL330">
            <v>13682.054599999999</v>
          </cell>
          <cell r="AM330"/>
          <cell r="AN330">
            <v>17575.208900000001</v>
          </cell>
          <cell r="AO330">
            <v>13626.7724</v>
          </cell>
          <cell r="AP330"/>
          <cell r="AQ330">
            <v>17461.152300000002</v>
          </cell>
          <cell r="AR330"/>
          <cell r="AS330"/>
          <cell r="AT330">
            <v>17300.908200000002</v>
          </cell>
          <cell r="AU330"/>
          <cell r="AV330"/>
          <cell r="AW330">
            <v>23978.5625</v>
          </cell>
          <cell r="AZ330">
            <v>24329.978500000001</v>
          </cell>
          <cell r="BA330">
            <v>13407.9902</v>
          </cell>
          <cell r="BB330"/>
          <cell r="BC330">
            <v>17018.706999999999</v>
          </cell>
          <cell r="BD330">
            <v>13424.8115</v>
          </cell>
          <cell r="BE330"/>
          <cell r="BF330">
            <v>17164.9941</v>
          </cell>
          <cell r="BG330"/>
          <cell r="BH330"/>
          <cell r="BI330">
            <v>17557.650300000001</v>
          </cell>
          <cell r="BJ330"/>
          <cell r="BK330"/>
          <cell r="BL330">
            <v>24461.6679</v>
          </cell>
          <cell r="BM330"/>
          <cell r="BN330"/>
          <cell r="BO330">
            <v>24615.755799999999</v>
          </cell>
          <cell r="BP330"/>
          <cell r="BQ330"/>
          <cell r="BR330">
            <v>24537.511699999999</v>
          </cell>
          <cell r="BS330"/>
          <cell r="BT330"/>
          <cell r="BU330">
            <v>22765.070299999999</v>
          </cell>
          <cell r="BV330">
            <v>13420.183499999999</v>
          </cell>
          <cell r="BW330"/>
          <cell r="BX330">
            <v>17100.6777</v>
          </cell>
          <cell r="BY330"/>
          <cell r="BZ330"/>
          <cell r="CA330"/>
          <cell r="CB330">
            <v>13442.3632</v>
          </cell>
          <cell r="CC330"/>
          <cell r="CD330">
            <v>17227.870999999999</v>
          </cell>
          <cell r="CE330">
            <v>13072.712799999999</v>
          </cell>
          <cell r="CG330">
            <v>16907.9863</v>
          </cell>
          <cell r="CH330">
            <v>13086.2646</v>
          </cell>
          <cell r="CJ330">
            <v>17142.412100000001</v>
          </cell>
          <cell r="CM330">
            <v>17463.833900000001</v>
          </cell>
          <cell r="CN330">
            <v>13408.1162</v>
          </cell>
          <cell r="CP330"/>
          <cell r="CQ330">
            <v>13397.851500000001</v>
          </cell>
          <cell r="CS330"/>
          <cell r="CV330">
            <v>17454.5468</v>
          </cell>
          <cell r="CY330">
            <v>24420.044900000001</v>
          </cell>
          <cell r="DB330"/>
          <cell r="DE330"/>
          <cell r="DH330"/>
          <cell r="DK330"/>
        </row>
        <row r="331">
          <cell r="D331">
            <v>1062.2020199999999</v>
          </cell>
          <cell r="E331"/>
          <cell r="F331"/>
          <cell r="G331">
            <v>7871.6689399999996</v>
          </cell>
          <cell r="H331"/>
          <cell r="I331"/>
          <cell r="J331">
            <v>7008.5224600000001</v>
          </cell>
          <cell r="K331"/>
          <cell r="L331"/>
          <cell r="M331">
            <v>7016.1376899999996</v>
          </cell>
          <cell r="N331"/>
          <cell r="O331"/>
          <cell r="P331">
            <v>7511.6821200000004</v>
          </cell>
          <cell r="Q331"/>
          <cell r="R331"/>
          <cell r="S331">
            <v>6821.3247000000001</v>
          </cell>
          <cell r="T331"/>
          <cell r="U331"/>
          <cell r="V331">
            <v>7261.2143500000002</v>
          </cell>
          <cell r="W331">
            <v>4278.3486300000004</v>
          </cell>
          <cell r="X331"/>
          <cell r="Y331">
            <v>6165.8911099999996</v>
          </cell>
          <cell r="Z331"/>
          <cell r="AA331"/>
          <cell r="AB331">
            <v>6357.7167900000004</v>
          </cell>
          <cell r="AC331"/>
          <cell r="AD331"/>
          <cell r="AE331">
            <v>6603.0825100000002</v>
          </cell>
          <cell r="AF331">
            <v>4587.5942299999997</v>
          </cell>
          <cell r="AG331"/>
          <cell r="AH331">
            <v>6485.2631799999999</v>
          </cell>
          <cell r="AI331">
            <v>4533.9150300000001</v>
          </cell>
          <cell r="AJ331"/>
          <cell r="AK331">
            <v>6427.2377900000001</v>
          </cell>
          <cell r="AL331">
            <v>4493.9951099999998</v>
          </cell>
          <cell r="AM331"/>
          <cell r="AN331">
            <v>6461.61816</v>
          </cell>
          <cell r="AO331">
            <v>4440.8378899999998</v>
          </cell>
          <cell r="AP331"/>
          <cell r="AQ331">
            <v>6403.3535099999999</v>
          </cell>
          <cell r="AR331"/>
          <cell r="AS331"/>
          <cell r="AT331">
            <v>6556.5258700000004</v>
          </cell>
          <cell r="AU331"/>
          <cell r="AV331"/>
          <cell r="AW331">
            <v>7206.6635699999997</v>
          </cell>
          <cell r="AZ331">
            <v>7179.5019499999999</v>
          </cell>
          <cell r="BA331">
            <v>4452.1953100000001</v>
          </cell>
          <cell r="BB331"/>
          <cell r="BC331">
            <v>6221.4706999999999</v>
          </cell>
          <cell r="BD331">
            <v>4456.5058499999996</v>
          </cell>
          <cell r="BE331"/>
          <cell r="BF331">
            <v>6233.6049800000001</v>
          </cell>
          <cell r="BG331"/>
          <cell r="BH331"/>
          <cell r="BI331">
            <v>6353.3642499999996</v>
          </cell>
          <cell r="BJ331"/>
          <cell r="BK331"/>
          <cell r="BL331">
            <v>7394.5527300000003</v>
          </cell>
          <cell r="BM331"/>
          <cell r="BN331"/>
          <cell r="BO331">
            <v>7482.1415999999999</v>
          </cell>
          <cell r="BP331"/>
          <cell r="BQ331"/>
          <cell r="BR331">
            <v>7637.3686500000003</v>
          </cell>
          <cell r="BS331"/>
          <cell r="BT331"/>
          <cell r="BU331">
            <v>7375.2407199999998</v>
          </cell>
          <cell r="BV331">
            <v>4459.3461900000002</v>
          </cell>
          <cell r="BW331"/>
          <cell r="BX331">
            <v>6260.2348599999996</v>
          </cell>
          <cell r="BY331"/>
          <cell r="BZ331"/>
          <cell r="CA331"/>
          <cell r="CB331">
            <v>4481.7006799999999</v>
          </cell>
          <cell r="CC331"/>
          <cell r="CD331">
            <v>6427.2045799999996</v>
          </cell>
          <cell r="CE331">
            <v>4360.0644499999999</v>
          </cell>
          <cell r="CG331">
            <v>6039.2690400000001</v>
          </cell>
          <cell r="CH331">
            <v>4361.5190400000001</v>
          </cell>
          <cell r="CJ331">
            <v>6041.9663</v>
          </cell>
          <cell r="CM331">
            <v>6151.8442299999997</v>
          </cell>
          <cell r="CN331">
            <v>4411.9448199999997</v>
          </cell>
          <cell r="CP331"/>
          <cell r="CQ331">
            <v>4400.2592699999996</v>
          </cell>
          <cell r="CS331"/>
          <cell r="CV331">
            <v>6129.8325100000002</v>
          </cell>
          <cell r="CY331">
            <v>7741.8076099999998</v>
          </cell>
          <cell r="DB331"/>
          <cell r="DE331"/>
          <cell r="DH331"/>
          <cell r="DK331"/>
        </row>
        <row r="332">
          <cell r="D332">
            <v>24933.851500000001</v>
          </cell>
          <cell r="E332"/>
          <cell r="F332"/>
          <cell r="G332">
            <v>74977.742100000003</v>
          </cell>
          <cell r="H332"/>
          <cell r="I332"/>
          <cell r="J332">
            <v>75859.335900000005</v>
          </cell>
          <cell r="K332"/>
          <cell r="L332"/>
          <cell r="M332">
            <v>78674.296799999996</v>
          </cell>
          <cell r="N332"/>
          <cell r="O332"/>
          <cell r="P332">
            <v>81560.492100000003</v>
          </cell>
          <cell r="Q332"/>
          <cell r="R332"/>
          <cell r="S332">
            <v>76235.890599999999</v>
          </cell>
          <cell r="T332"/>
          <cell r="U332"/>
          <cell r="V332">
            <v>78201.25</v>
          </cell>
          <cell r="W332">
            <v>53554.3554</v>
          </cell>
          <cell r="X332"/>
          <cell r="Y332">
            <v>71159.085900000005</v>
          </cell>
          <cell r="Z332"/>
          <cell r="AA332"/>
          <cell r="AB332">
            <v>71005.757800000007</v>
          </cell>
          <cell r="AC332"/>
          <cell r="AD332"/>
          <cell r="AE332">
            <v>70552.140599999999</v>
          </cell>
          <cell r="AF332">
            <v>53106.535100000001</v>
          </cell>
          <cell r="AG332"/>
          <cell r="AH332">
            <v>70690.8125</v>
          </cell>
          <cell r="AI332">
            <v>53291.445299999999</v>
          </cell>
          <cell r="AJ332"/>
          <cell r="AK332">
            <v>71011.273400000005</v>
          </cell>
          <cell r="AL332">
            <v>52917.859299999996</v>
          </cell>
          <cell r="AM332"/>
          <cell r="AN332">
            <v>72651.695300000007</v>
          </cell>
          <cell r="AO332">
            <v>53105.6679</v>
          </cell>
          <cell r="AP332"/>
          <cell r="AQ332">
            <v>72979.164000000004</v>
          </cell>
          <cell r="AR332"/>
          <cell r="AS332"/>
          <cell r="AT332">
            <v>70926.218699999998</v>
          </cell>
          <cell r="AU332"/>
          <cell r="AV332"/>
          <cell r="AW332">
            <v>78465.007800000007</v>
          </cell>
          <cell r="AZ332">
            <v>80507.929600000003</v>
          </cell>
          <cell r="BA332">
            <v>53773.835899999998</v>
          </cell>
          <cell r="BB332"/>
          <cell r="BC332">
            <v>71530.085900000005</v>
          </cell>
          <cell r="BD332">
            <v>54136.878900000003</v>
          </cell>
          <cell r="BE332"/>
          <cell r="BF332">
            <v>74156.148400000005</v>
          </cell>
          <cell r="BG332"/>
          <cell r="BH332"/>
          <cell r="BI332">
            <v>75227.382800000007</v>
          </cell>
          <cell r="BJ332"/>
          <cell r="BK332"/>
          <cell r="BL332">
            <v>79676.757800000007</v>
          </cell>
          <cell r="BM332"/>
          <cell r="BN332"/>
          <cell r="BO332">
            <v>82205.546799999996</v>
          </cell>
          <cell r="BP332"/>
          <cell r="BQ332"/>
          <cell r="BR332">
            <v>82967.039000000004</v>
          </cell>
          <cell r="BS332"/>
          <cell r="BT332"/>
          <cell r="BU332">
            <v>76477.093699999998</v>
          </cell>
          <cell r="BV332">
            <v>53694.163999999997</v>
          </cell>
          <cell r="BW332"/>
          <cell r="BX332">
            <v>71314.656199999998</v>
          </cell>
          <cell r="BY332"/>
          <cell r="BZ332"/>
          <cell r="CA332"/>
          <cell r="CB332">
            <v>53378.796799999996</v>
          </cell>
          <cell r="CC332"/>
          <cell r="CD332">
            <v>71174.734299999996</v>
          </cell>
          <cell r="CE332">
            <v>56180.035100000001</v>
          </cell>
          <cell r="CG332">
            <v>72344.976500000004</v>
          </cell>
          <cell r="CH332">
            <v>56567.441400000003</v>
          </cell>
          <cell r="CJ332">
            <v>75133.781199999998</v>
          </cell>
          <cell r="CM332">
            <v>76146.703099999999</v>
          </cell>
          <cell r="CN332">
            <v>54426.683499999999</v>
          </cell>
          <cell r="CP332"/>
          <cell r="CQ332">
            <v>54259.6875</v>
          </cell>
          <cell r="CS332"/>
          <cell r="CV332">
            <v>75954.609299999996</v>
          </cell>
          <cell r="CY332">
            <v>84324.843699999998</v>
          </cell>
          <cell r="DB332"/>
          <cell r="DE332"/>
          <cell r="DH332"/>
          <cell r="DK332"/>
        </row>
        <row r="333">
          <cell r="D333">
            <v>3308.7224099999999</v>
          </cell>
          <cell r="E333"/>
          <cell r="F333"/>
          <cell r="G333">
            <v>18238.308499999999</v>
          </cell>
          <cell r="H333"/>
          <cell r="I333"/>
          <cell r="J333">
            <v>16280.9843</v>
          </cell>
          <cell r="K333"/>
          <cell r="L333"/>
          <cell r="M333">
            <v>16736.2929</v>
          </cell>
          <cell r="N333"/>
          <cell r="O333"/>
          <cell r="P333">
            <v>18323.666000000001</v>
          </cell>
          <cell r="Q333"/>
          <cell r="R333"/>
          <cell r="S333">
            <v>16000.8984</v>
          </cell>
          <cell r="T333"/>
          <cell r="U333"/>
          <cell r="V333">
            <v>17381.203099999999</v>
          </cell>
          <cell r="W333">
            <v>11535.4013</v>
          </cell>
          <cell r="X333"/>
          <cell r="Y333">
            <v>15619.6113</v>
          </cell>
          <cell r="Z333"/>
          <cell r="AA333"/>
          <cell r="AB333">
            <v>15673.593699999999</v>
          </cell>
          <cell r="AC333"/>
          <cell r="AD333"/>
          <cell r="AE333">
            <v>15469.343699999999</v>
          </cell>
          <cell r="AF333">
            <v>11223.5751</v>
          </cell>
          <cell r="AG333"/>
          <cell r="AH333">
            <v>15434.996999999999</v>
          </cell>
          <cell r="AI333">
            <v>11343.248</v>
          </cell>
          <cell r="AJ333"/>
          <cell r="AK333">
            <v>15712.2822</v>
          </cell>
          <cell r="AL333">
            <v>11148.044900000001</v>
          </cell>
          <cell r="AM333"/>
          <cell r="AN333">
            <v>15401.9951</v>
          </cell>
          <cell r="AO333">
            <v>11271.695299999999</v>
          </cell>
          <cell r="AP333"/>
          <cell r="AQ333">
            <v>15680.568300000001</v>
          </cell>
          <cell r="AR333"/>
          <cell r="AS333"/>
          <cell r="AT333">
            <v>15715.516600000001</v>
          </cell>
          <cell r="AU333"/>
          <cell r="AV333"/>
          <cell r="AW333">
            <v>16713.005799999999</v>
          </cell>
          <cell r="AZ333">
            <v>16701.324199999999</v>
          </cell>
          <cell r="BA333">
            <v>11568.779200000001</v>
          </cell>
          <cell r="BB333"/>
          <cell r="BC333">
            <v>15909.875</v>
          </cell>
          <cell r="BD333">
            <v>11564.851500000001</v>
          </cell>
          <cell r="BE333"/>
          <cell r="BF333">
            <v>15834.373</v>
          </cell>
          <cell r="BG333"/>
          <cell r="BH333"/>
          <cell r="BI333">
            <v>16077.549800000001</v>
          </cell>
          <cell r="BJ333"/>
          <cell r="BK333"/>
          <cell r="BL333">
            <v>17208.679599999999</v>
          </cell>
          <cell r="BM333"/>
          <cell r="BN333"/>
          <cell r="BO333">
            <v>17320.1093</v>
          </cell>
          <cell r="BP333"/>
          <cell r="BQ333"/>
          <cell r="BR333">
            <v>17552.632799999999</v>
          </cell>
          <cell r="BS333"/>
          <cell r="BT333"/>
          <cell r="BU333">
            <v>16716.900300000001</v>
          </cell>
          <cell r="BV333">
            <v>11507.197200000001</v>
          </cell>
          <cell r="BW333"/>
          <cell r="BX333">
            <v>15795.204100000001</v>
          </cell>
          <cell r="BY333"/>
          <cell r="BZ333"/>
          <cell r="CA333"/>
          <cell r="CB333">
            <v>11465.179599999999</v>
          </cell>
          <cell r="CC333"/>
          <cell r="CD333">
            <v>15900.0322</v>
          </cell>
          <cell r="CE333">
            <v>12384.2392</v>
          </cell>
          <cell r="CG333">
            <v>16472.511699999999</v>
          </cell>
          <cell r="CH333">
            <v>12393.3339</v>
          </cell>
          <cell r="CJ333">
            <v>16457.595700000002</v>
          </cell>
          <cell r="CM333">
            <v>16681.906200000001</v>
          </cell>
          <cell r="CN333">
            <v>11986.250899999999</v>
          </cell>
          <cell r="CP333"/>
          <cell r="CQ333">
            <v>11772.6816</v>
          </cell>
          <cell r="CS333"/>
          <cell r="CV333">
            <v>16403.578099999999</v>
          </cell>
          <cell r="CY333">
            <v>19108.695299999999</v>
          </cell>
          <cell r="DB333"/>
          <cell r="DE333"/>
          <cell r="DH333"/>
          <cell r="DK333"/>
        </row>
        <row r="334">
          <cell r="D334">
            <v>38292.375</v>
          </cell>
          <cell r="E334"/>
          <cell r="F334"/>
          <cell r="G334">
            <v>86708.429600000003</v>
          </cell>
          <cell r="H334"/>
          <cell r="I334"/>
          <cell r="J334">
            <v>86239.578099999999</v>
          </cell>
          <cell r="K334"/>
          <cell r="L334"/>
          <cell r="M334">
            <v>90900.375</v>
          </cell>
          <cell r="N334"/>
          <cell r="O334"/>
          <cell r="P334">
            <v>93813.664000000004</v>
          </cell>
          <cell r="Q334"/>
          <cell r="R334"/>
          <cell r="S334">
            <v>88248.789000000004</v>
          </cell>
          <cell r="T334"/>
          <cell r="U334"/>
          <cell r="V334">
            <v>90308.335900000005</v>
          </cell>
          <cell r="W334">
            <v>71111.601500000004</v>
          </cell>
          <cell r="X334"/>
          <cell r="Y334">
            <v>98670.578099999999</v>
          </cell>
          <cell r="Z334"/>
          <cell r="AA334"/>
          <cell r="AB334">
            <v>95695.585900000005</v>
          </cell>
          <cell r="AC334"/>
          <cell r="AD334"/>
          <cell r="AE334">
            <v>94750.242100000003</v>
          </cell>
          <cell r="AF334">
            <v>70112.093699999998</v>
          </cell>
          <cell r="AG334"/>
          <cell r="AH334">
            <v>93194.226500000004</v>
          </cell>
          <cell r="AI334">
            <v>70380.375</v>
          </cell>
          <cell r="AJ334"/>
          <cell r="AK334">
            <v>92725.273400000005</v>
          </cell>
          <cell r="AL334">
            <v>70573.781199999998</v>
          </cell>
          <cell r="AM334"/>
          <cell r="AN334">
            <v>96068.859299999996</v>
          </cell>
          <cell r="AO334">
            <v>70842.195300000007</v>
          </cell>
          <cell r="AP334"/>
          <cell r="AQ334">
            <v>95557.906199999998</v>
          </cell>
          <cell r="AR334"/>
          <cell r="AS334"/>
          <cell r="AT334">
            <v>93142.593699999998</v>
          </cell>
          <cell r="AU334"/>
          <cell r="AV334"/>
          <cell r="AW334">
            <v>68306.867100000003</v>
          </cell>
          <cell r="AZ334">
            <v>70572.851500000004</v>
          </cell>
          <cell r="BA334">
            <v>71300.8125</v>
          </cell>
          <cell r="BB334"/>
          <cell r="BC334">
            <v>90297.796799999996</v>
          </cell>
          <cell r="BD334">
            <v>71535.125</v>
          </cell>
          <cell r="BE334"/>
          <cell r="BF334">
            <v>91258.3125</v>
          </cell>
          <cell r="BG334"/>
          <cell r="BH334"/>
          <cell r="BI334">
            <v>92048.507800000007</v>
          </cell>
          <cell r="BJ334"/>
          <cell r="BK334"/>
          <cell r="BL334">
            <v>66059.968699999998</v>
          </cell>
          <cell r="BM334"/>
          <cell r="BN334"/>
          <cell r="BO334">
            <v>68004.101500000004</v>
          </cell>
          <cell r="BP334"/>
          <cell r="BQ334"/>
          <cell r="BR334">
            <v>68816.476500000004</v>
          </cell>
          <cell r="BS334"/>
          <cell r="BT334"/>
          <cell r="BU334">
            <v>79917.117100000003</v>
          </cell>
          <cell r="BV334">
            <v>71172.554600000003</v>
          </cell>
          <cell r="BW334"/>
          <cell r="BX334">
            <v>90883.601500000004</v>
          </cell>
          <cell r="BY334"/>
          <cell r="BZ334"/>
          <cell r="CA334"/>
          <cell r="CB334">
            <v>70956.773400000005</v>
          </cell>
          <cell r="CC334"/>
          <cell r="CD334">
            <v>91147.281199999998</v>
          </cell>
          <cell r="CE334">
            <v>73188.953099999999</v>
          </cell>
          <cell r="CG334">
            <v>89087.523400000005</v>
          </cell>
          <cell r="CH334">
            <v>73449.757800000007</v>
          </cell>
          <cell r="CJ334">
            <v>89866.796799999996</v>
          </cell>
          <cell r="CM334">
            <v>90689.75</v>
          </cell>
          <cell r="CN334">
            <v>71595.093699999998</v>
          </cell>
          <cell r="CP334"/>
          <cell r="CQ334">
            <v>71419.085900000005</v>
          </cell>
          <cell r="CS334"/>
          <cell r="CV334">
            <v>90823.125</v>
          </cell>
          <cell r="CY334">
            <v>72219.0625</v>
          </cell>
          <cell r="DB334"/>
          <cell r="DE334"/>
          <cell r="DH334"/>
          <cell r="DK334"/>
        </row>
        <row r="335">
          <cell r="D335">
            <v>5328.96875</v>
          </cell>
          <cell r="E335"/>
          <cell r="F335"/>
          <cell r="G335">
            <v>24279.199199999999</v>
          </cell>
          <cell r="H335"/>
          <cell r="I335"/>
          <cell r="J335">
            <v>23419.8652</v>
          </cell>
          <cell r="K335"/>
          <cell r="L335"/>
          <cell r="M335">
            <v>24556.660100000001</v>
          </cell>
          <cell r="N335"/>
          <cell r="O335"/>
          <cell r="P335">
            <v>27021.564399999999</v>
          </cell>
          <cell r="Q335"/>
          <cell r="R335"/>
          <cell r="S335">
            <v>23477.873</v>
          </cell>
          <cell r="T335"/>
          <cell r="U335"/>
          <cell r="V335">
            <v>25515.136699999999</v>
          </cell>
          <cell r="W335">
            <v>21726.837800000001</v>
          </cell>
          <cell r="X335"/>
          <cell r="Y335">
            <v>29709.630799999999</v>
          </cell>
          <cell r="Z335"/>
          <cell r="AA335"/>
          <cell r="AB335">
            <v>28554.745999999999</v>
          </cell>
          <cell r="AC335"/>
          <cell r="AD335"/>
          <cell r="AE335">
            <v>28283.011699999999</v>
          </cell>
          <cell r="AF335">
            <v>21381.968700000001</v>
          </cell>
          <cell r="AG335"/>
          <cell r="AH335">
            <v>28075.583900000001</v>
          </cell>
          <cell r="AI335">
            <v>21549.2402</v>
          </cell>
          <cell r="AJ335"/>
          <cell r="AK335">
            <v>27808.853500000001</v>
          </cell>
          <cell r="AL335">
            <v>21262.041000000001</v>
          </cell>
          <cell r="AM335"/>
          <cell r="AN335">
            <v>28120.6875</v>
          </cell>
          <cell r="AO335">
            <v>21432.095700000002</v>
          </cell>
          <cell r="AP335"/>
          <cell r="AQ335">
            <v>27843.464800000002</v>
          </cell>
          <cell r="AR335"/>
          <cell r="AS335"/>
          <cell r="AT335">
            <v>27779.626899999999</v>
          </cell>
          <cell r="AU335"/>
          <cell r="AV335"/>
          <cell r="AW335">
            <v>17023.1855</v>
          </cell>
          <cell r="AZ335">
            <v>17078.841700000001</v>
          </cell>
          <cell r="BA335">
            <v>21733.289000000001</v>
          </cell>
          <cell r="BB335"/>
          <cell r="BC335">
            <v>27731.4804</v>
          </cell>
          <cell r="BD335">
            <v>21736.773399999998</v>
          </cell>
          <cell r="BE335"/>
          <cell r="BF335">
            <v>28027.248</v>
          </cell>
          <cell r="BG335"/>
          <cell r="BH335"/>
          <cell r="BI335">
            <v>28577.8632</v>
          </cell>
          <cell r="BJ335"/>
          <cell r="BK335"/>
          <cell r="BL335">
            <v>17337.6855</v>
          </cell>
          <cell r="BM335"/>
          <cell r="BN335"/>
          <cell r="BO335">
            <v>17541.9941</v>
          </cell>
          <cell r="BP335"/>
          <cell r="BQ335"/>
          <cell r="BR335">
            <v>17732.625</v>
          </cell>
          <cell r="BS335"/>
          <cell r="BT335"/>
          <cell r="BU335">
            <v>24793.648399999998</v>
          </cell>
          <cell r="BV335">
            <v>21677.136699999999</v>
          </cell>
          <cell r="BW335"/>
          <cell r="BX335">
            <v>28076.6816</v>
          </cell>
          <cell r="BY335"/>
          <cell r="BZ335"/>
          <cell r="CA335"/>
          <cell r="CB335">
            <v>21691.081999999999</v>
          </cell>
          <cell r="CC335"/>
          <cell r="CD335">
            <v>27955.732400000001</v>
          </cell>
          <cell r="CE335">
            <v>22604.1777</v>
          </cell>
          <cell r="CG335">
            <v>27418.476500000001</v>
          </cell>
          <cell r="CH335">
            <v>22621.777300000002</v>
          </cell>
          <cell r="CJ335">
            <v>27661.779200000001</v>
          </cell>
          <cell r="CM335">
            <v>28224.267500000002</v>
          </cell>
          <cell r="CN335">
            <v>22028.414000000001</v>
          </cell>
          <cell r="CP335"/>
          <cell r="CQ335">
            <v>21815.097600000001</v>
          </cell>
          <cell r="CS335"/>
          <cell r="CV335">
            <v>28419.197199999999</v>
          </cell>
          <cell r="CY335">
            <v>18807.8105</v>
          </cell>
          <cell r="DB335"/>
          <cell r="DE335"/>
          <cell r="DH335"/>
          <cell r="DK335"/>
        </row>
        <row r="336">
          <cell r="D336">
            <v>988.60327099999995</v>
          </cell>
          <cell r="E336"/>
          <cell r="F336"/>
          <cell r="G336">
            <v>3342.1918900000001</v>
          </cell>
          <cell r="H336"/>
          <cell r="I336"/>
          <cell r="J336">
            <v>4330.6831000000002</v>
          </cell>
          <cell r="K336"/>
          <cell r="L336"/>
          <cell r="M336">
            <v>4632.6333000000004</v>
          </cell>
          <cell r="N336"/>
          <cell r="O336"/>
          <cell r="P336">
            <v>4608.1430600000003</v>
          </cell>
          <cell r="Q336"/>
          <cell r="R336"/>
          <cell r="S336">
            <v>4315.1489199999996</v>
          </cell>
          <cell r="T336"/>
          <cell r="U336"/>
          <cell r="V336">
            <v>4283.5410099999999</v>
          </cell>
          <cell r="W336">
            <v>3194.6369599999998</v>
          </cell>
          <cell r="X336"/>
          <cell r="Y336">
            <v>4758.3808499999996</v>
          </cell>
          <cell r="Z336"/>
          <cell r="AA336"/>
          <cell r="AB336">
            <v>4727.3085899999996</v>
          </cell>
          <cell r="AC336"/>
          <cell r="AD336"/>
          <cell r="AE336">
            <v>4729.8281200000001</v>
          </cell>
          <cell r="AF336">
            <v>3175.3239699999999</v>
          </cell>
          <cell r="AG336"/>
          <cell r="AH336">
            <v>4732.9794899999997</v>
          </cell>
          <cell r="AI336">
            <v>3173.1926199999998</v>
          </cell>
          <cell r="AJ336"/>
          <cell r="AK336">
            <v>4727.8066399999998</v>
          </cell>
          <cell r="AL336">
            <v>3047.6691799999999</v>
          </cell>
          <cell r="AM336"/>
          <cell r="AN336">
            <v>4716.68066</v>
          </cell>
          <cell r="AO336">
            <v>3049.4758299999999</v>
          </cell>
          <cell r="AP336"/>
          <cell r="AQ336">
            <v>4713.1538</v>
          </cell>
          <cell r="AR336"/>
          <cell r="AS336"/>
          <cell r="AT336">
            <v>4725.5322200000001</v>
          </cell>
          <cell r="AU336"/>
          <cell r="AV336"/>
          <cell r="AW336">
            <v>4617.5551699999996</v>
          </cell>
          <cell r="AZ336">
            <v>4615.8266599999997</v>
          </cell>
          <cell r="BA336">
            <v>3165.3923300000001</v>
          </cell>
          <cell r="BB336"/>
          <cell r="BC336">
            <v>4687.6166899999998</v>
          </cell>
          <cell r="BD336">
            <v>3169.7429099999999</v>
          </cell>
          <cell r="BE336"/>
          <cell r="BF336">
            <v>4725.0263599999998</v>
          </cell>
          <cell r="BG336"/>
          <cell r="BH336"/>
          <cell r="BI336">
            <v>4852.8144499999999</v>
          </cell>
          <cell r="BJ336"/>
          <cell r="BK336"/>
          <cell r="BL336">
            <v>4633.5468700000001</v>
          </cell>
          <cell r="BM336"/>
          <cell r="BN336"/>
          <cell r="BO336">
            <v>4673.6601499999997</v>
          </cell>
          <cell r="BP336"/>
          <cell r="BQ336"/>
          <cell r="BR336">
            <v>4774.4809500000001</v>
          </cell>
          <cell r="BS336"/>
          <cell r="BT336"/>
          <cell r="BU336">
            <v>4615.3105400000004</v>
          </cell>
          <cell r="BV336">
            <v>3161.6877399999998</v>
          </cell>
          <cell r="BW336"/>
          <cell r="BX336">
            <v>4689.3442299999997</v>
          </cell>
          <cell r="BY336"/>
          <cell r="BZ336"/>
          <cell r="CA336"/>
          <cell r="CB336">
            <v>3166.3376400000002</v>
          </cell>
          <cell r="CC336"/>
          <cell r="CD336">
            <v>4696.1171800000002</v>
          </cell>
          <cell r="CE336">
            <v>3154.7040999999999</v>
          </cell>
          <cell r="CG336">
            <v>4693.9868100000003</v>
          </cell>
          <cell r="CH336">
            <v>3161.42236</v>
          </cell>
          <cell r="CJ336">
            <v>4741.2163</v>
          </cell>
          <cell r="CM336">
            <v>4858.8173800000004</v>
          </cell>
          <cell r="CN336">
            <v>3173.1696700000002</v>
          </cell>
          <cell r="CP336"/>
          <cell r="CQ336">
            <v>3174.5595699999999</v>
          </cell>
          <cell r="CS336"/>
          <cell r="CV336">
            <v>4857.2631799999999</v>
          </cell>
          <cell r="CY336">
            <v>4683.7753899999998</v>
          </cell>
          <cell r="DB336"/>
          <cell r="DE336"/>
          <cell r="DH336"/>
          <cell r="DK336"/>
        </row>
        <row r="337">
          <cell r="D337">
            <v>940.70001200000002</v>
          </cell>
          <cell r="E337"/>
          <cell r="F337"/>
          <cell r="G337">
            <v>2961.3186000000001</v>
          </cell>
          <cell r="H337"/>
          <cell r="I337"/>
          <cell r="J337">
            <v>3551.9179600000002</v>
          </cell>
          <cell r="K337"/>
          <cell r="L337"/>
          <cell r="M337">
            <v>3721.0141600000002</v>
          </cell>
          <cell r="N337"/>
          <cell r="O337"/>
          <cell r="P337">
            <v>3710.1745599999999</v>
          </cell>
          <cell r="Q337"/>
          <cell r="R337"/>
          <cell r="S337">
            <v>3436.8044399999999</v>
          </cell>
          <cell r="T337"/>
          <cell r="U337"/>
          <cell r="V337">
            <v>3420.2341299999998</v>
          </cell>
          <cell r="W337">
            <v>2715.2644</v>
          </cell>
          <cell r="X337"/>
          <cell r="Y337">
            <v>3959.6022899999998</v>
          </cell>
          <cell r="Z337"/>
          <cell r="AA337"/>
          <cell r="AB337">
            <v>4085.9460399999998</v>
          </cell>
          <cell r="AC337"/>
          <cell r="AD337"/>
          <cell r="AE337">
            <v>4082.1152299999999</v>
          </cell>
          <cell r="AF337">
            <v>2697.1027800000002</v>
          </cell>
          <cell r="AG337"/>
          <cell r="AH337">
            <v>4075.87255</v>
          </cell>
          <cell r="AI337">
            <v>2696.4729000000002</v>
          </cell>
          <cell r="AJ337"/>
          <cell r="AK337">
            <v>4071.8539999999998</v>
          </cell>
          <cell r="AL337">
            <v>2659.2556100000002</v>
          </cell>
          <cell r="AM337"/>
          <cell r="AN337">
            <v>4042.6210900000001</v>
          </cell>
          <cell r="AO337">
            <v>2660.84692</v>
          </cell>
          <cell r="AP337"/>
          <cell r="AQ337">
            <v>4038.5229399999998</v>
          </cell>
          <cell r="AR337"/>
          <cell r="AS337"/>
          <cell r="AT337">
            <v>4071.17407</v>
          </cell>
          <cell r="AU337"/>
          <cell r="AV337"/>
          <cell r="AW337">
            <v>3754.1159600000001</v>
          </cell>
          <cell r="AZ337">
            <v>3705.06738</v>
          </cell>
          <cell r="BA337">
            <v>2696.2521900000002</v>
          </cell>
          <cell r="BB337"/>
          <cell r="BC337">
            <v>4069.4826600000001</v>
          </cell>
          <cell r="BD337">
            <v>2686.70678</v>
          </cell>
          <cell r="BE337"/>
          <cell r="BF337">
            <v>4084.8413</v>
          </cell>
          <cell r="BG337"/>
          <cell r="BH337"/>
          <cell r="BI337">
            <v>4190.3237300000001</v>
          </cell>
          <cell r="BJ337"/>
          <cell r="BK337"/>
          <cell r="BL337">
            <v>3754.2646399999999</v>
          </cell>
          <cell r="BM337"/>
          <cell r="BN337"/>
          <cell r="BO337">
            <v>3733.9411599999999</v>
          </cell>
          <cell r="BP337"/>
          <cell r="BQ337"/>
          <cell r="BR337">
            <v>3803.7250899999999</v>
          </cell>
          <cell r="BS337"/>
          <cell r="BT337"/>
          <cell r="BU337">
            <v>3740.6374500000002</v>
          </cell>
          <cell r="BV337">
            <v>2695.9379800000002</v>
          </cell>
          <cell r="BW337"/>
          <cell r="BX337">
            <v>4076.8029700000002</v>
          </cell>
          <cell r="BY337"/>
          <cell r="BZ337"/>
          <cell r="CA337"/>
          <cell r="CB337">
            <v>2697.6335399999998</v>
          </cell>
          <cell r="CC337"/>
          <cell r="CD337">
            <v>4080.3054099999999</v>
          </cell>
          <cell r="CE337">
            <v>2698.6662500000002</v>
          </cell>
          <cell r="CG337">
            <v>4041.8830499999999</v>
          </cell>
          <cell r="CH337">
            <v>2693.4660600000002</v>
          </cell>
          <cell r="CJ337">
            <v>4057.7446199999999</v>
          </cell>
          <cell r="CM337">
            <v>4160.1308499999996</v>
          </cell>
          <cell r="CN337">
            <v>2691.9970699999999</v>
          </cell>
          <cell r="CP337"/>
          <cell r="CQ337">
            <v>2694.5134200000002</v>
          </cell>
          <cell r="CS337"/>
          <cell r="CV337">
            <v>4160.1728499999999</v>
          </cell>
          <cell r="CY337">
            <v>3772.9870599999999</v>
          </cell>
          <cell r="DB337"/>
          <cell r="DE337"/>
          <cell r="DH337"/>
          <cell r="DK337"/>
        </row>
        <row r="338">
          <cell r="D338">
            <v>9573.3642500000005</v>
          </cell>
          <cell r="E338"/>
          <cell r="F338"/>
          <cell r="G338">
            <v>28317.769499999999</v>
          </cell>
          <cell r="H338"/>
          <cell r="I338"/>
          <cell r="J338">
            <v>30327.791000000001</v>
          </cell>
          <cell r="K338"/>
          <cell r="L338"/>
          <cell r="M338">
            <v>31893.757799999999</v>
          </cell>
          <cell r="N338"/>
          <cell r="O338"/>
          <cell r="P338">
            <v>32356.3105</v>
          </cell>
          <cell r="Q338"/>
          <cell r="R338"/>
          <cell r="S338">
            <v>30744.408200000002</v>
          </cell>
          <cell r="T338"/>
          <cell r="U338"/>
          <cell r="V338">
            <v>31316.107400000001</v>
          </cell>
          <cell r="W338">
            <v>23358.892500000002</v>
          </cell>
          <cell r="X338"/>
          <cell r="Y338">
            <v>30232.949199999999</v>
          </cell>
          <cell r="Z338"/>
          <cell r="AA338"/>
          <cell r="AB338">
            <v>30842.324199999999</v>
          </cell>
          <cell r="AC338"/>
          <cell r="AD338"/>
          <cell r="AE338">
            <v>30945.0488</v>
          </cell>
          <cell r="AF338">
            <v>23892.607400000001</v>
          </cell>
          <cell r="AG338"/>
          <cell r="AH338">
            <v>30981.120999999999</v>
          </cell>
          <cell r="AI338">
            <v>23946.064399999999</v>
          </cell>
          <cell r="AJ338"/>
          <cell r="AK338">
            <v>31090.783200000002</v>
          </cell>
          <cell r="AL338">
            <v>23518.773399999998</v>
          </cell>
          <cell r="AM338"/>
          <cell r="AN338">
            <v>31578.505799999999</v>
          </cell>
          <cell r="AO338">
            <v>23569.7304</v>
          </cell>
          <cell r="AP338"/>
          <cell r="AQ338">
            <v>31694.634699999999</v>
          </cell>
          <cell r="AR338"/>
          <cell r="AS338"/>
          <cell r="AT338">
            <v>31087.222600000001</v>
          </cell>
          <cell r="AU338"/>
          <cell r="AV338"/>
          <cell r="AW338">
            <v>32022.884699999999</v>
          </cell>
          <cell r="AZ338">
            <v>32646.074199999999</v>
          </cell>
          <cell r="BA338">
            <v>24292.7382</v>
          </cell>
          <cell r="BB338"/>
          <cell r="BC338">
            <v>31461.087800000001</v>
          </cell>
          <cell r="BD338">
            <v>24446.339800000002</v>
          </cell>
          <cell r="BE338"/>
          <cell r="BF338">
            <v>32605.035100000001</v>
          </cell>
          <cell r="BG338"/>
          <cell r="BH338"/>
          <cell r="BI338">
            <v>32903.038999999997</v>
          </cell>
          <cell r="BJ338"/>
          <cell r="BK338"/>
          <cell r="BL338">
            <v>32533.1054</v>
          </cell>
          <cell r="BM338"/>
          <cell r="BN338"/>
          <cell r="BO338">
            <v>33668.210899999998</v>
          </cell>
          <cell r="BP338"/>
          <cell r="BQ338"/>
          <cell r="BR338">
            <v>34066.343699999998</v>
          </cell>
          <cell r="BS338"/>
          <cell r="BT338"/>
          <cell r="BU338">
            <v>32184.402300000002</v>
          </cell>
          <cell r="BV338">
            <v>24331.7441</v>
          </cell>
          <cell r="BW338"/>
          <cell r="BX338">
            <v>31398.3125</v>
          </cell>
          <cell r="BY338"/>
          <cell r="BZ338"/>
          <cell r="CA338"/>
          <cell r="CB338">
            <v>24110.1816</v>
          </cell>
          <cell r="CC338"/>
          <cell r="CD338">
            <v>31221.9902</v>
          </cell>
          <cell r="CE338">
            <v>24338.521400000001</v>
          </cell>
          <cell r="CG338">
            <v>31656.804599999999</v>
          </cell>
          <cell r="CH338">
            <v>24554.3691</v>
          </cell>
          <cell r="CJ338">
            <v>32821.4257</v>
          </cell>
          <cell r="CM338">
            <v>33117.038999999997</v>
          </cell>
          <cell r="CN338">
            <v>24371.226500000001</v>
          </cell>
          <cell r="CP338"/>
          <cell r="CQ338">
            <v>24192.376899999999</v>
          </cell>
          <cell r="CS338"/>
          <cell r="CV338">
            <v>32869.066400000003</v>
          </cell>
          <cell r="CY338">
            <v>34597.058499999999</v>
          </cell>
          <cell r="DB338"/>
          <cell r="DE338"/>
          <cell r="DH338"/>
          <cell r="DK338"/>
        </row>
        <row r="339">
          <cell r="D339">
            <v>1706.57104</v>
          </cell>
          <cell r="E339"/>
          <cell r="F339"/>
          <cell r="G339">
            <v>10865.242099999999</v>
          </cell>
          <cell r="H339"/>
          <cell r="I339"/>
          <cell r="J339">
            <v>10980.9179</v>
          </cell>
          <cell r="K339"/>
          <cell r="L339"/>
          <cell r="M339">
            <v>11634.732400000001</v>
          </cell>
          <cell r="N339"/>
          <cell r="O339"/>
          <cell r="P339">
            <v>12195.049800000001</v>
          </cell>
          <cell r="Q339"/>
          <cell r="R339"/>
          <cell r="S339">
            <v>11285.539000000001</v>
          </cell>
          <cell r="T339"/>
          <cell r="U339"/>
          <cell r="V339">
            <v>11805.722599999999</v>
          </cell>
          <cell r="W339">
            <v>6648.6948199999997</v>
          </cell>
          <cell r="X339"/>
          <cell r="Y339">
            <v>8942.3730400000004</v>
          </cell>
          <cell r="Z339"/>
          <cell r="AA339"/>
          <cell r="AB339">
            <v>10427.5839</v>
          </cell>
          <cell r="AC339"/>
          <cell r="AD339"/>
          <cell r="AE339">
            <v>10492.6669</v>
          </cell>
          <cell r="AF339">
            <v>7217.1752900000001</v>
          </cell>
          <cell r="AG339"/>
          <cell r="AH339">
            <v>10592.6376</v>
          </cell>
          <cell r="AI339">
            <v>7287.8974600000001</v>
          </cell>
          <cell r="AJ339"/>
          <cell r="AK339">
            <v>10753.0566</v>
          </cell>
          <cell r="AL339">
            <v>7230.1933499999996</v>
          </cell>
          <cell r="AM339"/>
          <cell r="AN339">
            <v>10618.9238</v>
          </cell>
          <cell r="AO339">
            <v>7301.36132</v>
          </cell>
          <cell r="AP339"/>
          <cell r="AQ339">
            <v>10775.664000000001</v>
          </cell>
          <cell r="AR339"/>
          <cell r="AS339"/>
          <cell r="AT339">
            <v>10681.9082</v>
          </cell>
          <cell r="AU339"/>
          <cell r="AV339"/>
          <cell r="AW339">
            <v>11655.221600000001</v>
          </cell>
          <cell r="AZ339">
            <v>11689.0751</v>
          </cell>
          <cell r="BA339">
            <v>7373.7866199999999</v>
          </cell>
          <cell r="BB339"/>
          <cell r="BC339">
            <v>10873.073200000001</v>
          </cell>
          <cell r="BD339">
            <v>7411.7324200000003</v>
          </cell>
          <cell r="BE339"/>
          <cell r="BF339">
            <v>10993.9287</v>
          </cell>
          <cell r="BG339"/>
          <cell r="BH339"/>
          <cell r="BI339">
            <v>11174.966700000001</v>
          </cell>
          <cell r="BJ339"/>
          <cell r="BK339"/>
          <cell r="BL339">
            <v>11801.7382</v>
          </cell>
          <cell r="BM339"/>
          <cell r="BN339"/>
          <cell r="BO339">
            <v>11993.096600000001</v>
          </cell>
          <cell r="BP339"/>
          <cell r="BQ339"/>
          <cell r="BR339">
            <v>12186.617099999999</v>
          </cell>
          <cell r="BS339"/>
          <cell r="BT339"/>
          <cell r="BU339">
            <v>11727.054599999999</v>
          </cell>
          <cell r="BV339">
            <v>7338.8544899999997</v>
          </cell>
          <cell r="BW339"/>
          <cell r="BX339">
            <v>10826.5175</v>
          </cell>
          <cell r="BY339"/>
          <cell r="BZ339"/>
          <cell r="CA339"/>
          <cell r="CB339">
            <v>7281.96191</v>
          </cell>
          <cell r="CC339"/>
          <cell r="CD339">
            <v>10843.395500000001</v>
          </cell>
          <cell r="CE339">
            <v>7896.3432599999996</v>
          </cell>
          <cell r="CG339">
            <v>11332.362300000001</v>
          </cell>
          <cell r="CH339">
            <v>7944.0825100000002</v>
          </cell>
          <cell r="CJ339">
            <v>11490.507799999999</v>
          </cell>
          <cell r="CM339">
            <v>11679.125</v>
          </cell>
          <cell r="CN339">
            <v>7532.8388599999998</v>
          </cell>
          <cell r="CP339"/>
          <cell r="CQ339">
            <v>7319.1259700000001</v>
          </cell>
          <cell r="CS339"/>
          <cell r="CV339">
            <v>11402.8945</v>
          </cell>
          <cell r="CY339">
            <v>13042</v>
          </cell>
          <cell r="DB339"/>
          <cell r="DE339"/>
          <cell r="DH339"/>
          <cell r="DK339"/>
        </row>
        <row r="340">
          <cell r="D340">
            <v>4707.8037100000001</v>
          </cell>
          <cell r="E340"/>
          <cell r="F340"/>
          <cell r="G340">
            <v>16501.648399999998</v>
          </cell>
          <cell r="H340"/>
          <cell r="I340"/>
          <cell r="J340">
            <v>20469.2382</v>
          </cell>
          <cell r="K340"/>
          <cell r="L340"/>
          <cell r="M340">
            <v>24163.785100000001</v>
          </cell>
          <cell r="N340"/>
          <cell r="O340"/>
          <cell r="P340">
            <v>24424.3613</v>
          </cell>
          <cell r="Q340"/>
          <cell r="R340"/>
          <cell r="S340">
            <v>23253.027300000002</v>
          </cell>
          <cell r="T340"/>
          <cell r="U340"/>
          <cell r="V340">
            <v>23501.257799999999</v>
          </cell>
          <cell r="W340">
            <v>13992.6679</v>
          </cell>
          <cell r="X340"/>
          <cell r="Y340">
            <v>20847.120999999999</v>
          </cell>
          <cell r="Z340"/>
          <cell r="AA340"/>
          <cell r="AB340">
            <v>21398.7539</v>
          </cell>
          <cell r="AC340"/>
          <cell r="AD340"/>
          <cell r="AE340">
            <v>21424.472600000001</v>
          </cell>
          <cell r="AF340">
            <v>13977.160099999999</v>
          </cell>
          <cell r="AG340"/>
          <cell r="AH340">
            <v>21417.949199999999</v>
          </cell>
          <cell r="AI340">
            <v>13967.6875</v>
          </cell>
          <cell r="AJ340"/>
          <cell r="AK340">
            <v>21395.697199999999</v>
          </cell>
          <cell r="AL340">
            <v>13493.218699999999</v>
          </cell>
          <cell r="AM340"/>
          <cell r="AN340">
            <v>21690.554599999999</v>
          </cell>
          <cell r="AO340">
            <v>13483.2392</v>
          </cell>
          <cell r="AP340"/>
          <cell r="AQ340">
            <v>21674.785100000001</v>
          </cell>
          <cell r="AR340"/>
          <cell r="AS340"/>
          <cell r="AT340">
            <v>21402.245999999999</v>
          </cell>
          <cell r="AU340"/>
          <cell r="AV340"/>
          <cell r="AW340">
            <v>21119.0039</v>
          </cell>
          <cell r="AZ340">
            <v>21441.152300000002</v>
          </cell>
          <cell r="BA340">
            <v>13971.3681</v>
          </cell>
          <cell r="BB340"/>
          <cell r="BC340">
            <v>21395.5664</v>
          </cell>
          <cell r="BD340">
            <v>14061.081</v>
          </cell>
          <cell r="BE340"/>
          <cell r="BF340">
            <v>22194.136699999999</v>
          </cell>
          <cell r="BG340"/>
          <cell r="BH340"/>
          <cell r="BI340">
            <v>22292.3007</v>
          </cell>
          <cell r="BJ340"/>
          <cell r="BK340"/>
          <cell r="BL340">
            <v>21241.0429</v>
          </cell>
          <cell r="BM340"/>
          <cell r="BN340"/>
          <cell r="BO340">
            <v>21969.1875</v>
          </cell>
          <cell r="BP340"/>
          <cell r="BQ340"/>
          <cell r="BR340">
            <v>22105.6679</v>
          </cell>
          <cell r="BS340"/>
          <cell r="BT340"/>
          <cell r="BU340">
            <v>21155.039000000001</v>
          </cell>
          <cell r="BV340">
            <v>13974.353499999999</v>
          </cell>
          <cell r="BW340"/>
          <cell r="BX340">
            <v>21389.1093</v>
          </cell>
          <cell r="BY340"/>
          <cell r="BZ340"/>
          <cell r="CA340"/>
          <cell r="CB340">
            <v>13983.1875</v>
          </cell>
          <cell r="CC340"/>
          <cell r="CD340">
            <v>21389.970700000002</v>
          </cell>
          <cell r="CE340">
            <v>13914.058499999999</v>
          </cell>
          <cell r="CG340">
            <v>21360.867099999999</v>
          </cell>
          <cell r="CH340">
            <v>13999.1816</v>
          </cell>
          <cell r="CJ340">
            <v>22160.2382</v>
          </cell>
          <cell r="CM340">
            <v>22253.765599999999</v>
          </cell>
          <cell r="CN340">
            <v>14069.857400000001</v>
          </cell>
          <cell r="CP340"/>
          <cell r="CQ340">
            <v>14074.918900000001</v>
          </cell>
          <cell r="CS340"/>
          <cell r="CV340">
            <v>22259.884699999999</v>
          </cell>
          <cell r="CY340">
            <v>22303.439399999999</v>
          </cell>
          <cell r="DB340"/>
          <cell r="DE340"/>
          <cell r="DH340"/>
          <cell r="DK340"/>
        </row>
        <row r="341">
          <cell r="D341">
            <v>604.07336399999997</v>
          </cell>
          <cell r="E341"/>
          <cell r="F341"/>
          <cell r="G341">
            <v>2267.96533</v>
          </cell>
          <cell r="H341"/>
          <cell r="I341"/>
          <cell r="J341">
            <v>2400.2954100000002</v>
          </cell>
          <cell r="K341"/>
          <cell r="L341"/>
          <cell r="M341">
            <v>5492.4042900000004</v>
          </cell>
          <cell r="N341"/>
          <cell r="O341"/>
          <cell r="P341">
            <v>5696.9218700000001</v>
          </cell>
          <cell r="Q341"/>
          <cell r="R341"/>
          <cell r="S341">
            <v>5380.6787100000001</v>
          </cell>
          <cell r="T341"/>
          <cell r="U341"/>
          <cell r="V341">
            <v>5461.6801699999996</v>
          </cell>
          <cell r="W341">
            <v>1509.52172</v>
          </cell>
          <cell r="X341"/>
          <cell r="Y341">
            <v>2398.2602499999998</v>
          </cell>
          <cell r="Z341"/>
          <cell r="AA341"/>
          <cell r="AB341">
            <v>2442.31005</v>
          </cell>
          <cell r="AC341"/>
          <cell r="AD341"/>
          <cell r="AE341">
            <v>2446.0168399999998</v>
          </cell>
          <cell r="AF341">
            <v>1501.2229</v>
          </cell>
          <cell r="AG341"/>
          <cell r="AH341">
            <v>2447.7446199999999</v>
          </cell>
          <cell r="AI341">
            <v>1501.3634</v>
          </cell>
          <cell r="AJ341"/>
          <cell r="AK341">
            <v>2446.2329100000002</v>
          </cell>
          <cell r="AL341">
            <v>1513.2958900000001</v>
          </cell>
          <cell r="AM341"/>
          <cell r="AN341">
            <v>2434.3093199999998</v>
          </cell>
          <cell r="AO341">
            <v>1513.1127899999999</v>
          </cell>
          <cell r="AP341"/>
          <cell r="AQ341">
            <v>2432.4104000000002</v>
          </cell>
          <cell r="AR341"/>
          <cell r="AS341"/>
          <cell r="AT341">
            <v>2444.4765600000001</v>
          </cell>
          <cell r="AU341"/>
          <cell r="AV341"/>
          <cell r="AW341">
            <v>2390.2504800000002</v>
          </cell>
          <cell r="AZ341">
            <v>2384.5224600000001</v>
          </cell>
          <cell r="BA341">
            <v>1494.28442</v>
          </cell>
          <cell r="BB341"/>
          <cell r="BC341">
            <v>2443.0983799999999</v>
          </cell>
          <cell r="BD341">
            <v>1493.0644500000001</v>
          </cell>
          <cell r="BE341"/>
          <cell r="BF341">
            <v>2425.8134700000001</v>
          </cell>
          <cell r="BG341"/>
          <cell r="BH341"/>
          <cell r="BI341">
            <v>2426.0517500000001</v>
          </cell>
          <cell r="BJ341"/>
          <cell r="BK341"/>
          <cell r="BL341">
            <v>2401.7072699999999</v>
          </cell>
          <cell r="BM341"/>
          <cell r="BN341"/>
          <cell r="BO341">
            <v>2384.8974600000001</v>
          </cell>
          <cell r="BP341"/>
          <cell r="BQ341"/>
          <cell r="BR341">
            <v>2394.60034</v>
          </cell>
          <cell r="BS341"/>
          <cell r="BT341"/>
          <cell r="BU341">
            <v>2406.375</v>
          </cell>
          <cell r="BV341">
            <v>1494.1406199999999</v>
          </cell>
          <cell r="BW341"/>
          <cell r="BX341">
            <v>2442.2656200000001</v>
          </cell>
          <cell r="BY341"/>
          <cell r="BZ341"/>
          <cell r="CA341"/>
          <cell r="CB341">
            <v>1495.1936000000001</v>
          </cell>
          <cell r="CC341"/>
          <cell r="CD341">
            <v>2441.5898400000001</v>
          </cell>
          <cell r="CE341">
            <v>1502.2790500000001</v>
          </cell>
          <cell r="CG341">
            <v>2437.73974</v>
          </cell>
          <cell r="CH341">
            <v>1500.96252</v>
          </cell>
          <cell r="CJ341">
            <v>2419.9526300000002</v>
          </cell>
          <cell r="CM341">
            <v>2421.7099600000001</v>
          </cell>
          <cell r="CN341">
            <v>1491.42626</v>
          </cell>
          <cell r="CP341"/>
          <cell r="CQ341">
            <v>1491.4796100000001</v>
          </cell>
          <cell r="CS341"/>
          <cell r="CV341">
            <v>2421.9118600000002</v>
          </cell>
          <cell r="CY341">
            <v>2452.4799800000001</v>
          </cell>
          <cell r="DB341"/>
          <cell r="DE341"/>
          <cell r="DH341"/>
          <cell r="DK341"/>
        </row>
        <row r="342">
          <cell r="D342">
            <v>2133.8239699999999</v>
          </cell>
          <cell r="E342"/>
          <cell r="F342"/>
          <cell r="G342">
            <v>12118.875</v>
          </cell>
          <cell r="H342"/>
          <cell r="I342"/>
          <cell r="J342">
            <v>16086.0429</v>
          </cell>
          <cell r="K342"/>
          <cell r="L342"/>
          <cell r="M342">
            <v>16568.875</v>
          </cell>
          <cell r="N342"/>
          <cell r="O342"/>
          <cell r="P342">
            <v>16623.775300000001</v>
          </cell>
          <cell r="Q342"/>
          <cell r="R342"/>
          <cell r="S342">
            <v>15874.1777</v>
          </cell>
          <cell r="T342"/>
          <cell r="U342"/>
          <cell r="V342">
            <v>15993.535099999999</v>
          </cell>
          <cell r="W342">
            <v>9728.0009699999991</v>
          </cell>
          <cell r="X342"/>
          <cell r="Y342">
            <v>14217.7714</v>
          </cell>
          <cell r="Z342"/>
          <cell r="AA342"/>
          <cell r="AB342">
            <v>14308.6113</v>
          </cell>
          <cell r="AC342"/>
          <cell r="AD342"/>
          <cell r="AE342">
            <v>14330.756799999999</v>
          </cell>
          <cell r="AF342">
            <v>9721.8398400000005</v>
          </cell>
          <cell r="AG342"/>
          <cell r="AH342">
            <v>14323.2714</v>
          </cell>
          <cell r="AI342">
            <v>9716.2353500000008</v>
          </cell>
          <cell r="AJ342"/>
          <cell r="AK342">
            <v>14307.7343</v>
          </cell>
          <cell r="AL342">
            <v>9167.0380800000003</v>
          </cell>
          <cell r="AM342"/>
          <cell r="AN342">
            <v>14547.4589</v>
          </cell>
          <cell r="AO342">
            <v>9160.4765599999992</v>
          </cell>
          <cell r="AP342"/>
          <cell r="AQ342">
            <v>14534.9892</v>
          </cell>
          <cell r="AR342"/>
          <cell r="AS342"/>
          <cell r="AT342">
            <v>14311.9589</v>
          </cell>
          <cell r="AU342"/>
          <cell r="AV342"/>
          <cell r="AW342">
            <v>14438.7207</v>
          </cell>
          <cell r="AZ342">
            <v>14665.4375</v>
          </cell>
          <cell r="BA342">
            <v>9720.65625</v>
          </cell>
          <cell r="BB342"/>
          <cell r="BC342">
            <v>14176.5322</v>
          </cell>
          <cell r="BD342">
            <v>9788.1699200000003</v>
          </cell>
          <cell r="BE342"/>
          <cell r="BF342">
            <v>14744.156199999999</v>
          </cell>
          <cell r="BG342"/>
          <cell r="BH342"/>
          <cell r="BI342">
            <v>14732.511699999999</v>
          </cell>
          <cell r="BJ342"/>
          <cell r="BK342"/>
          <cell r="BL342">
            <v>14504.8964</v>
          </cell>
          <cell r="BM342"/>
          <cell r="BN342"/>
          <cell r="BO342">
            <v>15063.072200000001</v>
          </cell>
          <cell r="BP342"/>
          <cell r="BQ342"/>
          <cell r="BR342">
            <v>15157.757799999999</v>
          </cell>
          <cell r="BS342"/>
          <cell r="BT342"/>
          <cell r="BU342">
            <v>14489.6777</v>
          </cell>
          <cell r="BV342">
            <v>9722.48632</v>
          </cell>
          <cell r="BW342"/>
          <cell r="BX342">
            <v>14175.165000000001</v>
          </cell>
          <cell r="BY342"/>
          <cell r="BZ342"/>
          <cell r="CA342"/>
          <cell r="CB342">
            <v>9727.8203099999992</v>
          </cell>
          <cell r="CC342"/>
          <cell r="CD342">
            <v>14184.015600000001</v>
          </cell>
          <cell r="CE342">
            <v>9680.70507</v>
          </cell>
          <cell r="CG342">
            <v>14169.5664</v>
          </cell>
          <cell r="CH342">
            <v>9744.2353500000008</v>
          </cell>
          <cell r="CJ342">
            <v>14737.958000000001</v>
          </cell>
          <cell r="CM342">
            <v>14745.498</v>
          </cell>
          <cell r="CN342">
            <v>9792.2597600000008</v>
          </cell>
          <cell r="CP342"/>
          <cell r="CQ342">
            <v>9795.2382799999996</v>
          </cell>
          <cell r="CS342"/>
          <cell r="CV342">
            <v>14747.8613</v>
          </cell>
          <cell r="CY342">
            <v>15011.007799999999</v>
          </cell>
          <cell r="DB342"/>
          <cell r="DE342"/>
          <cell r="DH342"/>
          <cell r="DK342"/>
        </row>
        <row r="343">
          <cell r="D343">
            <v>289.03912300000002</v>
          </cell>
          <cell r="E343"/>
          <cell r="F343"/>
          <cell r="G343">
            <v>1754.9375</v>
          </cell>
          <cell r="H343"/>
          <cell r="I343"/>
          <cell r="J343">
            <v>1774.5622499999999</v>
          </cell>
          <cell r="K343"/>
          <cell r="L343"/>
          <cell r="M343">
            <v>1881.0231900000001</v>
          </cell>
          <cell r="N343"/>
          <cell r="O343"/>
          <cell r="P343">
            <v>1902.52307</v>
          </cell>
          <cell r="Q343"/>
          <cell r="R343"/>
          <cell r="S343">
            <v>1763.6415999999999</v>
          </cell>
          <cell r="T343"/>
          <cell r="U343"/>
          <cell r="V343">
            <v>1786.6743100000001</v>
          </cell>
          <cell r="W343">
            <v>926.696594</v>
          </cell>
          <cell r="X343"/>
          <cell r="Y343">
            <v>1477.69274</v>
          </cell>
          <cell r="Z343"/>
          <cell r="AA343"/>
          <cell r="AB343">
            <v>1487.8474100000001</v>
          </cell>
          <cell r="AC343"/>
          <cell r="AD343"/>
          <cell r="AE343">
            <v>1487.6737000000001</v>
          </cell>
          <cell r="AF343">
            <v>925.13415499999996</v>
          </cell>
          <cell r="AG343"/>
          <cell r="AH343">
            <v>1487.6726000000001</v>
          </cell>
          <cell r="AI343">
            <v>925.04669100000001</v>
          </cell>
          <cell r="AJ343"/>
          <cell r="AK343">
            <v>1486.7406000000001</v>
          </cell>
          <cell r="AL343">
            <v>959.67742899999996</v>
          </cell>
          <cell r="AM343"/>
          <cell r="AN343">
            <v>1473.0708</v>
          </cell>
          <cell r="AO343">
            <v>959.53423999999995</v>
          </cell>
          <cell r="AP343"/>
          <cell r="AQ343">
            <v>1471.97705</v>
          </cell>
          <cell r="AR343"/>
          <cell r="AS343"/>
          <cell r="AT343">
            <v>1486.8659600000001</v>
          </cell>
          <cell r="AU343"/>
          <cell r="AV343"/>
          <cell r="AW343">
            <v>1477.61706</v>
          </cell>
          <cell r="AZ343">
            <v>1463.1983600000001</v>
          </cell>
          <cell r="BA343">
            <v>922.51953100000003</v>
          </cell>
          <cell r="BB343"/>
          <cell r="BC343">
            <v>1483.3088299999999</v>
          </cell>
          <cell r="BD343">
            <v>920.71093699999994</v>
          </cell>
          <cell r="BE343"/>
          <cell r="BF343">
            <v>1460.9415200000001</v>
          </cell>
          <cell r="BG343"/>
          <cell r="BH343"/>
          <cell r="BI343">
            <v>1477.71191</v>
          </cell>
          <cell r="BJ343"/>
          <cell r="BK343"/>
          <cell r="BL343">
            <v>1488.18481</v>
          </cell>
          <cell r="BM343"/>
          <cell r="BN343"/>
          <cell r="BO343">
            <v>1466.8625400000001</v>
          </cell>
          <cell r="BP343"/>
          <cell r="BQ343"/>
          <cell r="BR343">
            <v>1484.54711</v>
          </cell>
          <cell r="BS343"/>
          <cell r="BT343"/>
          <cell r="BU343">
            <v>1492.72534</v>
          </cell>
          <cell r="BV343">
            <v>922.60327099999995</v>
          </cell>
          <cell r="BW343"/>
          <cell r="BX343">
            <v>1482.70922</v>
          </cell>
          <cell r="BY343"/>
          <cell r="BZ343"/>
          <cell r="CA343"/>
          <cell r="CB343">
            <v>922.64929099999995</v>
          </cell>
          <cell r="CC343"/>
          <cell r="CD343">
            <v>1483.91625</v>
          </cell>
          <cell r="CE343">
            <v>927.97497499999997</v>
          </cell>
          <cell r="CG343">
            <v>1478.7045800000001</v>
          </cell>
          <cell r="CH343">
            <v>926.32153300000004</v>
          </cell>
          <cell r="CJ343">
            <v>1455.99011</v>
          </cell>
          <cell r="CM343">
            <v>1472.95678</v>
          </cell>
          <cell r="CN343">
            <v>920.32568300000003</v>
          </cell>
          <cell r="CP343"/>
          <cell r="CQ343">
            <v>920.46520899999996</v>
          </cell>
          <cell r="CS343"/>
          <cell r="CV343">
            <v>1473.2231400000001</v>
          </cell>
          <cell r="CY343">
            <v>1515.76196</v>
          </cell>
          <cell r="DB343"/>
          <cell r="DE343"/>
          <cell r="DH343"/>
          <cell r="DK343"/>
        </row>
        <row r="344">
          <cell r="D344">
            <v>11248.252899999999</v>
          </cell>
          <cell r="E344"/>
          <cell r="F344"/>
          <cell r="G344">
            <v>30487.1132</v>
          </cell>
          <cell r="H344"/>
          <cell r="I344"/>
          <cell r="J344">
            <v>34216.7304</v>
          </cell>
          <cell r="K344"/>
          <cell r="L344"/>
          <cell r="M344">
            <v>36140.5</v>
          </cell>
          <cell r="N344"/>
          <cell r="O344"/>
          <cell r="P344">
            <v>35181.910100000001</v>
          </cell>
          <cell r="Q344"/>
          <cell r="R344"/>
          <cell r="S344">
            <v>33642.742100000003</v>
          </cell>
          <cell r="T344"/>
          <cell r="U344"/>
          <cell r="V344">
            <v>32967.660100000001</v>
          </cell>
          <cell r="W344">
            <v>25776.341700000001</v>
          </cell>
          <cell r="X344"/>
          <cell r="Y344">
            <v>40136.593699999998</v>
          </cell>
          <cell r="Z344"/>
          <cell r="AA344"/>
          <cell r="AB344">
            <v>37416.972600000001</v>
          </cell>
          <cell r="AC344"/>
          <cell r="AD344"/>
          <cell r="AE344">
            <v>37482.5</v>
          </cell>
          <cell r="AF344">
            <v>24192.5</v>
          </cell>
          <cell r="AG344"/>
          <cell r="AH344">
            <v>37459.218699999998</v>
          </cell>
          <cell r="AI344">
            <v>24064.160100000001</v>
          </cell>
          <cell r="AJ344"/>
          <cell r="AK344">
            <v>37177.765599999999</v>
          </cell>
          <cell r="AL344">
            <v>23733.6875</v>
          </cell>
          <cell r="AM344"/>
          <cell r="AN344">
            <v>38008.769500000002</v>
          </cell>
          <cell r="AO344">
            <v>23602.4863</v>
          </cell>
          <cell r="AP344"/>
          <cell r="AQ344">
            <v>37703.163999999997</v>
          </cell>
          <cell r="AR344"/>
          <cell r="AS344"/>
          <cell r="AT344">
            <v>37172.703099999999</v>
          </cell>
          <cell r="AU344"/>
          <cell r="AV344"/>
          <cell r="AW344">
            <v>35780.976499999997</v>
          </cell>
          <cell r="AZ344">
            <v>36376.75</v>
          </cell>
          <cell r="BA344">
            <v>23295.081999999999</v>
          </cell>
          <cell r="BB344"/>
          <cell r="BC344">
            <v>35719.4804</v>
          </cell>
          <cell r="BD344">
            <v>23412.8066</v>
          </cell>
          <cell r="BE344"/>
          <cell r="BF344">
            <v>36604.835899999998</v>
          </cell>
          <cell r="BG344"/>
          <cell r="BH344"/>
          <cell r="BI344">
            <v>36862.007799999999</v>
          </cell>
          <cell r="BJ344"/>
          <cell r="BK344"/>
          <cell r="BL344">
            <v>35106.406199999998</v>
          </cell>
          <cell r="BM344"/>
          <cell r="BN344"/>
          <cell r="BO344">
            <v>35926.582000000002</v>
          </cell>
          <cell r="BP344"/>
          <cell r="BQ344"/>
          <cell r="BR344">
            <v>36436.328099999999</v>
          </cell>
          <cell r="BS344"/>
          <cell r="BT344"/>
          <cell r="BU344">
            <v>35500.6875</v>
          </cell>
          <cell r="BV344">
            <v>23324.3632</v>
          </cell>
          <cell r="BW344"/>
          <cell r="BX344">
            <v>35948.093699999998</v>
          </cell>
          <cell r="BY344"/>
          <cell r="BZ344"/>
          <cell r="CA344"/>
          <cell r="CB344">
            <v>23531.093700000001</v>
          </cell>
          <cell r="CC344"/>
          <cell r="CD344">
            <v>36067.745999999999</v>
          </cell>
          <cell r="CE344">
            <v>23242.4238</v>
          </cell>
          <cell r="CG344">
            <v>35835.5507</v>
          </cell>
          <cell r="CH344">
            <v>23362.263599999998</v>
          </cell>
          <cell r="CJ344">
            <v>36707.394500000002</v>
          </cell>
          <cell r="CM344">
            <v>37072.222600000001</v>
          </cell>
          <cell r="CN344">
            <v>23841.6152</v>
          </cell>
          <cell r="CP344"/>
          <cell r="CQ344">
            <v>23935.103500000001</v>
          </cell>
          <cell r="CS344"/>
          <cell r="CV344">
            <v>37263.245999999999</v>
          </cell>
          <cell r="CY344">
            <v>34793.152300000002</v>
          </cell>
          <cell r="DB344"/>
          <cell r="DE344"/>
          <cell r="DH344"/>
          <cell r="DK344"/>
        </row>
        <row r="345">
          <cell r="D345">
            <v>6135.6230400000004</v>
          </cell>
          <cell r="E345"/>
          <cell r="F345"/>
          <cell r="G345">
            <v>20053.875</v>
          </cell>
          <cell r="H345"/>
          <cell r="I345"/>
          <cell r="J345">
            <v>19862.1679</v>
          </cell>
          <cell r="K345"/>
          <cell r="L345"/>
          <cell r="M345">
            <v>20809</v>
          </cell>
          <cell r="N345"/>
          <cell r="O345"/>
          <cell r="P345">
            <v>20653.283200000002</v>
          </cell>
          <cell r="Q345"/>
          <cell r="R345"/>
          <cell r="S345">
            <v>19145.5507</v>
          </cell>
          <cell r="T345"/>
          <cell r="U345"/>
          <cell r="V345">
            <v>19049.476500000001</v>
          </cell>
          <cell r="W345">
            <v>12129.161099999999</v>
          </cell>
          <cell r="X345"/>
          <cell r="Y345">
            <v>22985.822199999999</v>
          </cell>
          <cell r="Z345"/>
          <cell r="AA345"/>
          <cell r="AB345">
            <v>22189.343700000001</v>
          </cell>
          <cell r="AC345"/>
          <cell r="AD345"/>
          <cell r="AE345">
            <v>22217.5429</v>
          </cell>
          <cell r="AF345">
            <v>11311.3964</v>
          </cell>
          <cell r="AG345"/>
          <cell r="AH345">
            <v>22094.597600000001</v>
          </cell>
          <cell r="AI345">
            <v>11267.254800000001</v>
          </cell>
          <cell r="AJ345"/>
          <cell r="AK345">
            <v>21905.097600000001</v>
          </cell>
          <cell r="AL345">
            <v>11236.813399999999</v>
          </cell>
          <cell r="AM345"/>
          <cell r="AN345">
            <v>22217.839800000002</v>
          </cell>
          <cell r="AO345">
            <v>11190.962799999999</v>
          </cell>
          <cell r="AP345"/>
          <cell r="AQ345">
            <v>22021.289000000001</v>
          </cell>
          <cell r="AR345"/>
          <cell r="AS345"/>
          <cell r="AT345">
            <v>21911.6093</v>
          </cell>
          <cell r="AU345"/>
          <cell r="AV345"/>
          <cell r="AW345">
            <v>20575.351500000001</v>
          </cell>
          <cell r="AZ345">
            <v>20738.607400000001</v>
          </cell>
          <cell r="BA345">
            <v>11324.7099</v>
          </cell>
          <cell r="BB345"/>
          <cell r="BC345">
            <v>21687.9238</v>
          </cell>
          <cell r="BD345">
            <v>11332.6484</v>
          </cell>
          <cell r="BE345"/>
          <cell r="BF345">
            <v>21985.652300000002</v>
          </cell>
          <cell r="BG345"/>
          <cell r="BH345"/>
          <cell r="BI345">
            <v>22367.943299999999</v>
          </cell>
          <cell r="BJ345"/>
          <cell r="BK345"/>
          <cell r="BL345">
            <v>20954.654200000001</v>
          </cell>
          <cell r="BM345"/>
          <cell r="BN345"/>
          <cell r="BO345">
            <v>21266.822199999999</v>
          </cell>
          <cell r="BP345"/>
          <cell r="BQ345"/>
          <cell r="BR345">
            <v>21638.8691</v>
          </cell>
          <cell r="BS345"/>
          <cell r="BT345"/>
          <cell r="BU345">
            <v>21288.015599999999</v>
          </cell>
          <cell r="BV345">
            <v>11356.6103</v>
          </cell>
          <cell r="BW345"/>
          <cell r="BX345">
            <v>21937.695299999999</v>
          </cell>
          <cell r="BY345"/>
          <cell r="BZ345"/>
          <cell r="CA345"/>
          <cell r="CB345">
            <v>11359.4375</v>
          </cell>
          <cell r="CC345"/>
          <cell r="CD345">
            <v>21818.212800000001</v>
          </cell>
          <cell r="CE345">
            <v>11250.516600000001</v>
          </cell>
          <cell r="CG345">
            <v>21490.6679</v>
          </cell>
          <cell r="CH345">
            <v>11256.501899999999</v>
          </cell>
          <cell r="CJ345">
            <v>21737.654200000001</v>
          </cell>
          <cell r="CM345">
            <v>22103.261699999999</v>
          </cell>
          <cell r="CN345">
            <v>11170.766600000001</v>
          </cell>
          <cell r="CP345"/>
          <cell r="CQ345">
            <v>11315.813399999999</v>
          </cell>
          <cell r="CS345"/>
          <cell r="CV345">
            <v>22362.705000000002</v>
          </cell>
          <cell r="CY345">
            <v>21126.1757</v>
          </cell>
          <cell r="DB345"/>
          <cell r="DE345"/>
          <cell r="DH345"/>
          <cell r="DK345"/>
        </row>
        <row r="346">
          <cell r="D346" t="str">
            <v>-------------------------</v>
          </cell>
          <cell r="E346"/>
          <cell r="F346"/>
          <cell r="G346" t="str">
            <v>-------------------------</v>
          </cell>
          <cell r="H346"/>
          <cell r="I346"/>
          <cell r="J346" t="str">
            <v>-------------------------</v>
          </cell>
          <cell r="K346"/>
          <cell r="L346"/>
          <cell r="M346" t="str">
            <v>-------------------------</v>
          </cell>
          <cell r="N346"/>
          <cell r="O346"/>
          <cell r="P346" t="str">
            <v>-------------------------</v>
          </cell>
          <cell r="Q346"/>
          <cell r="R346"/>
          <cell r="S346" t="str">
            <v>-------------------------</v>
          </cell>
          <cell r="T346"/>
          <cell r="U346"/>
          <cell r="V346" t="str">
            <v>-------------------------</v>
          </cell>
          <cell r="W346" t="str">
            <v>-------------------------</v>
          </cell>
          <cell r="X346"/>
          <cell r="Y346" t="str">
            <v>-------------------------</v>
          </cell>
          <cell r="Z346"/>
          <cell r="AA346"/>
          <cell r="AB346" t="str">
            <v>-------------------------</v>
          </cell>
          <cell r="AC346"/>
          <cell r="AD346"/>
          <cell r="AE346" t="str">
            <v>-------------------------</v>
          </cell>
          <cell r="AF346" t="str">
            <v>-------------------------</v>
          </cell>
          <cell r="AG346"/>
          <cell r="AH346" t="str">
            <v>-------------------------</v>
          </cell>
          <cell r="AI346" t="str">
            <v>-------------------------</v>
          </cell>
          <cell r="AJ346"/>
          <cell r="AK346" t="str">
            <v>-------------------------</v>
          </cell>
          <cell r="AL346" t="str">
            <v>-------------------------</v>
          </cell>
          <cell r="AM346"/>
          <cell r="AN346" t="str">
            <v>-------------------------</v>
          </cell>
          <cell r="AO346" t="str">
            <v>-------------------------</v>
          </cell>
          <cell r="AP346"/>
          <cell r="AQ346" t="str">
            <v>-------------------------</v>
          </cell>
          <cell r="AR346"/>
          <cell r="AS346"/>
          <cell r="AT346" t="str">
            <v>-------------------------</v>
          </cell>
          <cell r="AU346"/>
          <cell r="AV346"/>
          <cell r="AW346" t="str">
            <v>-------------------------</v>
          </cell>
          <cell r="AZ346" t="str">
            <v>-------------------------</v>
          </cell>
          <cell r="BA346" t="str">
            <v>-------------------------</v>
          </cell>
          <cell r="BB346"/>
          <cell r="BC346" t="str">
            <v>-------------------------</v>
          </cell>
          <cell r="BD346" t="str">
            <v>-------------------------</v>
          </cell>
          <cell r="BE346"/>
          <cell r="BF346" t="str">
            <v>-------------------------</v>
          </cell>
          <cell r="BG346"/>
          <cell r="BH346"/>
          <cell r="BI346" t="str">
            <v>-------------------------</v>
          </cell>
          <cell r="BJ346"/>
          <cell r="BK346"/>
          <cell r="BL346" t="str">
            <v>-------------------------</v>
          </cell>
          <cell r="BM346"/>
          <cell r="BN346"/>
          <cell r="BO346" t="str">
            <v>-------------------------</v>
          </cell>
          <cell r="BP346"/>
          <cell r="BQ346"/>
          <cell r="BR346" t="str">
            <v>-------------------------</v>
          </cell>
          <cell r="BS346"/>
          <cell r="BT346"/>
          <cell r="BU346" t="str">
            <v>-------------------------</v>
          </cell>
          <cell r="BV346" t="str">
            <v>-------------------------</v>
          </cell>
          <cell r="BW346"/>
          <cell r="BX346" t="str">
            <v>-------------------------</v>
          </cell>
          <cell r="BY346"/>
          <cell r="BZ346"/>
          <cell r="CA346"/>
          <cell r="CB346" t="str">
            <v>-------------------------</v>
          </cell>
          <cell r="CC346"/>
          <cell r="CD346" t="str">
            <v>-------------------------</v>
          </cell>
          <cell r="CE346" t="str">
            <v>-------------------------</v>
          </cell>
          <cell r="CG346" t="str">
            <v>-------------------------</v>
          </cell>
          <cell r="CH346" t="str">
            <v>-------------------------</v>
          </cell>
          <cell r="CJ346" t="str">
            <v>-------------------------</v>
          </cell>
          <cell r="CM346" t="str">
            <v>-------------------------</v>
          </cell>
          <cell r="CN346" t="str">
            <v>-------------------------</v>
          </cell>
          <cell r="CP346"/>
          <cell r="CQ346" t="str">
            <v>-------------------------</v>
          </cell>
          <cell r="CS346"/>
          <cell r="CV346" t="str">
            <v>-------------------------</v>
          </cell>
          <cell r="CY346" t="str">
            <v>-------------------------</v>
          </cell>
          <cell r="DB346"/>
          <cell r="DE346"/>
          <cell r="DH346"/>
          <cell r="DK346"/>
        </row>
        <row r="347">
          <cell r="D347"/>
          <cell r="E347"/>
          <cell r="F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cell r="AW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G347"/>
          <cell r="CJ347"/>
          <cell r="CM347"/>
          <cell r="CP347"/>
          <cell r="CS347"/>
          <cell r="CV347"/>
          <cell r="CY347"/>
          <cell r="DB347"/>
          <cell r="DE347"/>
          <cell r="DH347"/>
          <cell r="DK347"/>
        </row>
        <row r="348">
          <cell r="D348" t="str">
            <v>-------------------------</v>
          </cell>
          <cell r="E348"/>
          <cell r="F348"/>
          <cell r="G348" t="str">
            <v>-------------------------</v>
          </cell>
          <cell r="H348"/>
          <cell r="I348"/>
          <cell r="J348" t="str">
            <v>-------------------------</v>
          </cell>
          <cell r="K348"/>
          <cell r="L348"/>
          <cell r="M348" t="str">
            <v>-------------------------</v>
          </cell>
          <cell r="N348"/>
          <cell r="O348"/>
          <cell r="P348" t="str">
            <v>-------------------------</v>
          </cell>
          <cell r="Q348"/>
          <cell r="R348"/>
          <cell r="S348" t="str">
            <v>-------------------------</v>
          </cell>
          <cell r="T348"/>
          <cell r="U348"/>
          <cell r="V348" t="str">
            <v>-------------------------</v>
          </cell>
          <cell r="W348" t="str">
            <v>-------------------------</v>
          </cell>
          <cell r="X348"/>
          <cell r="Y348" t="str">
            <v>-------------------------</v>
          </cell>
          <cell r="Z348"/>
          <cell r="AA348"/>
          <cell r="AB348" t="str">
            <v>-------------------------</v>
          </cell>
          <cell r="AC348"/>
          <cell r="AD348"/>
          <cell r="AE348" t="str">
            <v>-------------------------</v>
          </cell>
          <cell r="AF348" t="str">
            <v>-------------------------</v>
          </cell>
          <cell r="AG348"/>
          <cell r="AH348" t="str">
            <v>-------------------------</v>
          </cell>
          <cell r="AI348" t="str">
            <v>-------------------------</v>
          </cell>
          <cell r="AJ348"/>
          <cell r="AK348" t="str">
            <v>-------------------------</v>
          </cell>
          <cell r="AL348" t="str">
            <v>-------------------------</v>
          </cell>
          <cell r="AM348"/>
          <cell r="AN348" t="str">
            <v>-------------------------</v>
          </cell>
          <cell r="AO348" t="str">
            <v>-------------------------</v>
          </cell>
          <cell r="AP348"/>
          <cell r="AQ348" t="str">
            <v>-------------------------</v>
          </cell>
          <cell r="AR348"/>
          <cell r="AS348"/>
          <cell r="AT348" t="str">
            <v>-------------------------</v>
          </cell>
          <cell r="AU348"/>
          <cell r="AV348"/>
          <cell r="AW348" t="str">
            <v>-------------------------</v>
          </cell>
          <cell r="AZ348" t="str">
            <v>-------------------------</v>
          </cell>
          <cell r="BA348" t="str">
            <v>-------------------------</v>
          </cell>
          <cell r="BB348"/>
          <cell r="BC348" t="str">
            <v>-------------------------</v>
          </cell>
          <cell r="BD348" t="str">
            <v>-------------------------</v>
          </cell>
          <cell r="BE348"/>
          <cell r="BF348" t="str">
            <v>-------------------------</v>
          </cell>
          <cell r="BG348"/>
          <cell r="BH348"/>
          <cell r="BI348" t="str">
            <v>-------------------------</v>
          </cell>
          <cell r="BJ348"/>
          <cell r="BK348"/>
          <cell r="BL348" t="str">
            <v>-------------------------</v>
          </cell>
          <cell r="BM348"/>
          <cell r="BN348"/>
          <cell r="BO348" t="str">
            <v>-------------------------</v>
          </cell>
          <cell r="BP348"/>
          <cell r="BQ348"/>
          <cell r="BR348" t="str">
            <v>-------------------------</v>
          </cell>
          <cell r="BS348"/>
          <cell r="BT348"/>
          <cell r="BU348" t="str">
            <v>-------------------------</v>
          </cell>
          <cell r="BV348" t="str">
            <v>-------------------------</v>
          </cell>
          <cell r="BW348"/>
          <cell r="BX348" t="str">
            <v>-------------------------</v>
          </cell>
          <cell r="BY348"/>
          <cell r="BZ348"/>
          <cell r="CA348"/>
          <cell r="CB348" t="str">
            <v>-------------------------</v>
          </cell>
          <cell r="CC348"/>
          <cell r="CD348" t="str">
            <v>-------------------------</v>
          </cell>
          <cell r="CE348" t="str">
            <v>-------------------------</v>
          </cell>
          <cell r="CG348" t="str">
            <v>-------------------------</v>
          </cell>
          <cell r="CH348" t="str">
            <v>-------------------------</v>
          </cell>
          <cell r="CJ348" t="str">
            <v>-------------------------</v>
          </cell>
          <cell r="CM348" t="str">
            <v>-------------------------</v>
          </cell>
          <cell r="CN348" t="str">
            <v>-------------------------</v>
          </cell>
          <cell r="CP348"/>
          <cell r="CQ348" t="str">
            <v>-------------------------</v>
          </cell>
          <cell r="CS348"/>
          <cell r="CV348" t="str">
            <v>-------------------------</v>
          </cell>
          <cell r="CY348" t="str">
            <v>-------------------------</v>
          </cell>
          <cell r="DB348"/>
          <cell r="DE348"/>
          <cell r="DH348"/>
          <cell r="DK348"/>
        </row>
        <row r="349">
          <cell r="D349">
            <v>94.987350000000006</v>
          </cell>
          <cell r="E349"/>
          <cell r="F349"/>
          <cell r="G349">
            <v>2131.3454499999998</v>
          </cell>
          <cell r="H349"/>
          <cell r="I349"/>
          <cell r="J349">
            <v>1501.0379600000001</v>
          </cell>
          <cell r="K349"/>
          <cell r="L349"/>
          <cell r="M349">
            <v>561.57965000000002</v>
          </cell>
          <cell r="N349"/>
          <cell r="O349"/>
          <cell r="P349">
            <v>586.10357599999998</v>
          </cell>
          <cell r="Q349"/>
          <cell r="R349"/>
          <cell r="S349">
            <v>503.50924600000002</v>
          </cell>
          <cell r="T349"/>
          <cell r="U349"/>
          <cell r="V349">
            <v>513.06555100000003</v>
          </cell>
          <cell r="W349">
            <v>430.48886099999999</v>
          </cell>
          <cell r="X349"/>
          <cell r="Y349">
            <v>1681.6159600000001</v>
          </cell>
          <cell r="Z349"/>
          <cell r="AA349"/>
          <cell r="AB349">
            <v>1688.06835</v>
          </cell>
          <cell r="AC349"/>
          <cell r="AD349"/>
          <cell r="AE349">
            <v>1687.02856</v>
          </cell>
          <cell r="AF349">
            <v>430.66451999999998</v>
          </cell>
          <cell r="AG349"/>
          <cell r="AH349">
            <v>1686.5441800000001</v>
          </cell>
          <cell r="AI349">
            <v>435.32406600000002</v>
          </cell>
          <cell r="AJ349"/>
          <cell r="AK349">
            <v>1705.9049</v>
          </cell>
          <cell r="AL349">
            <v>430.16821199999998</v>
          </cell>
          <cell r="AM349"/>
          <cell r="AN349">
            <v>1680.46435</v>
          </cell>
          <cell r="AO349">
            <v>434.564392</v>
          </cell>
          <cell r="AP349"/>
          <cell r="AQ349">
            <v>1699.84106</v>
          </cell>
          <cell r="AR349"/>
          <cell r="AS349"/>
          <cell r="AT349">
            <v>1705.6589300000001</v>
          </cell>
          <cell r="AU349"/>
          <cell r="AV349"/>
          <cell r="AW349">
            <v>565.89446999999996</v>
          </cell>
          <cell r="AZ349">
            <v>564.11206000000004</v>
          </cell>
          <cell r="BA349">
            <v>435.149047</v>
          </cell>
          <cell r="BB349"/>
          <cell r="BC349">
            <v>1701.41552</v>
          </cell>
          <cell r="BD349">
            <v>414.26135199999999</v>
          </cell>
          <cell r="BE349"/>
          <cell r="BF349">
            <v>1448.6605199999999</v>
          </cell>
          <cell r="BG349"/>
          <cell r="BH349"/>
          <cell r="BI349">
            <v>1460.8823199999999</v>
          </cell>
          <cell r="BJ349"/>
          <cell r="BK349"/>
          <cell r="BL349">
            <v>572.04693599999996</v>
          </cell>
          <cell r="BM349"/>
          <cell r="BN349"/>
          <cell r="BO349">
            <v>467.21975700000002</v>
          </cell>
          <cell r="BP349"/>
          <cell r="BQ349"/>
          <cell r="BR349">
            <v>469.99258400000002</v>
          </cell>
          <cell r="BS349"/>
          <cell r="BT349"/>
          <cell r="BU349">
            <v>1272.4462799999999</v>
          </cell>
          <cell r="BV349">
            <v>431.32012900000001</v>
          </cell>
          <cell r="BW349"/>
          <cell r="BX349">
            <v>1689.3044400000001</v>
          </cell>
          <cell r="BY349"/>
          <cell r="BZ349"/>
          <cell r="CA349"/>
          <cell r="CB349">
            <v>431.36935399999999</v>
          </cell>
          <cell r="CC349"/>
          <cell r="CD349">
            <v>1703.7910099999999</v>
          </cell>
          <cell r="CE349">
            <v>433.56127900000001</v>
          </cell>
          <cell r="CG349">
            <v>1694.24792</v>
          </cell>
          <cell r="CH349">
            <v>413.08978200000001</v>
          </cell>
          <cell r="CJ349">
            <v>1442.8690099999999</v>
          </cell>
          <cell r="CM349">
            <v>1453.45117</v>
          </cell>
          <cell r="CN349">
            <v>411.77993700000002</v>
          </cell>
          <cell r="CP349"/>
          <cell r="CQ349">
            <v>409.65557799999999</v>
          </cell>
          <cell r="CS349"/>
          <cell r="CV349">
            <v>1449.6860300000001</v>
          </cell>
          <cell r="CY349">
            <v>1577.6498999999999</v>
          </cell>
          <cell r="DB349"/>
          <cell r="DE349"/>
          <cell r="DH349"/>
          <cell r="DK349"/>
        </row>
        <row r="350">
          <cell r="D350">
            <v>229.329452</v>
          </cell>
          <cell r="E350"/>
          <cell r="F350"/>
          <cell r="G350">
            <v>3811.4316399999998</v>
          </cell>
          <cell r="H350"/>
          <cell r="I350"/>
          <cell r="J350">
            <v>2869.4614200000001</v>
          </cell>
          <cell r="K350"/>
          <cell r="L350"/>
          <cell r="M350">
            <v>1357.3936699999999</v>
          </cell>
          <cell r="N350"/>
          <cell r="O350"/>
          <cell r="P350">
            <v>1418.75866</v>
          </cell>
          <cell r="Q350"/>
          <cell r="R350"/>
          <cell r="S350">
            <v>1136.53881</v>
          </cell>
          <cell r="T350"/>
          <cell r="U350"/>
          <cell r="V350">
            <v>1154.0633499999999</v>
          </cell>
          <cell r="W350">
            <v>828.79296799999997</v>
          </cell>
          <cell r="X350"/>
          <cell r="Y350">
            <v>2975.8269</v>
          </cell>
          <cell r="Z350"/>
          <cell r="AA350"/>
          <cell r="AB350">
            <v>2984.5314899999998</v>
          </cell>
          <cell r="AC350"/>
          <cell r="AD350"/>
          <cell r="AE350">
            <v>2986.2656200000001</v>
          </cell>
          <cell r="AF350">
            <v>830.71185300000002</v>
          </cell>
          <cell r="AG350"/>
          <cell r="AH350">
            <v>2984.8388599999998</v>
          </cell>
          <cell r="AI350">
            <v>835.987976</v>
          </cell>
          <cell r="AJ350"/>
          <cell r="AK350">
            <v>3005.8479000000002</v>
          </cell>
          <cell r="AL350">
            <v>841.11535600000002</v>
          </cell>
          <cell r="AM350"/>
          <cell r="AN350">
            <v>2983.2705000000001</v>
          </cell>
          <cell r="AO350">
            <v>846.55639599999995</v>
          </cell>
          <cell r="AP350"/>
          <cell r="AQ350">
            <v>3003.8828100000001</v>
          </cell>
          <cell r="AR350"/>
          <cell r="AS350"/>
          <cell r="AT350">
            <v>3005.2729399999998</v>
          </cell>
          <cell r="AU350"/>
          <cell r="AV350"/>
          <cell r="AW350">
            <v>1385.9531199999999</v>
          </cell>
          <cell r="AZ350">
            <v>1384.51025</v>
          </cell>
          <cell r="BA350">
            <v>834.23571700000002</v>
          </cell>
          <cell r="BB350"/>
          <cell r="BC350">
            <v>2998.4096599999998</v>
          </cell>
          <cell r="BD350">
            <v>773.02392499999996</v>
          </cell>
          <cell r="BE350"/>
          <cell r="BF350">
            <v>2259.8134700000001</v>
          </cell>
          <cell r="BG350"/>
          <cell r="BH350"/>
          <cell r="BI350">
            <v>2267.5351500000002</v>
          </cell>
          <cell r="BJ350"/>
          <cell r="BK350"/>
          <cell r="BL350">
            <v>1412.97705</v>
          </cell>
          <cell r="BM350"/>
          <cell r="BN350"/>
          <cell r="BO350">
            <v>1050.0368599999999</v>
          </cell>
          <cell r="BP350"/>
          <cell r="BQ350"/>
          <cell r="BR350">
            <v>1050.2993100000001</v>
          </cell>
          <cell r="BS350"/>
          <cell r="BT350"/>
          <cell r="BU350">
            <v>2392.1538</v>
          </cell>
          <cell r="BV350">
            <v>829.95465000000002</v>
          </cell>
          <cell r="BW350"/>
          <cell r="BX350">
            <v>2985.6989699999999</v>
          </cell>
          <cell r="BY350"/>
          <cell r="BZ350"/>
          <cell r="CA350"/>
          <cell r="CB350">
            <v>830.19683799999996</v>
          </cell>
          <cell r="CC350"/>
          <cell r="CD350">
            <v>3000.8881799999999</v>
          </cell>
          <cell r="CE350">
            <v>829.61657700000001</v>
          </cell>
          <cell r="CG350">
            <v>2990.1054600000002</v>
          </cell>
          <cell r="CH350">
            <v>769.26708900000006</v>
          </cell>
          <cell r="CJ350">
            <v>2253.1364699999999</v>
          </cell>
          <cell r="CM350">
            <v>2259.0019499999999</v>
          </cell>
          <cell r="CN350">
            <v>770.06011899999999</v>
          </cell>
          <cell r="CP350"/>
          <cell r="CQ350">
            <v>767.500854</v>
          </cell>
          <cell r="CS350"/>
          <cell r="CV350">
            <v>2255.2436499999999</v>
          </cell>
          <cell r="CY350">
            <v>2470.8479000000002</v>
          </cell>
          <cell r="DB350"/>
          <cell r="DE350"/>
          <cell r="DH350"/>
          <cell r="DK350"/>
        </row>
        <row r="351">
          <cell r="D351">
            <v>621.65942299999995</v>
          </cell>
          <cell r="E351"/>
          <cell r="F351"/>
          <cell r="G351">
            <v>4324.4453100000001</v>
          </cell>
          <cell r="H351"/>
          <cell r="I351"/>
          <cell r="J351">
            <v>4022.7753899999998</v>
          </cell>
          <cell r="K351"/>
          <cell r="L351"/>
          <cell r="M351">
            <v>3495.9802199999999</v>
          </cell>
          <cell r="N351"/>
          <cell r="O351"/>
          <cell r="P351">
            <v>4305.5170799999996</v>
          </cell>
          <cell r="Q351"/>
          <cell r="R351"/>
          <cell r="S351">
            <v>3461.2343700000001</v>
          </cell>
          <cell r="T351"/>
          <cell r="U351"/>
          <cell r="V351">
            <v>4316.0908200000003</v>
          </cell>
          <cell r="W351">
            <v>2602.2045800000001</v>
          </cell>
          <cell r="X351"/>
          <cell r="Y351">
            <v>908.22302200000001</v>
          </cell>
          <cell r="Z351"/>
          <cell r="AA351"/>
          <cell r="AB351">
            <v>910.47747800000002</v>
          </cell>
          <cell r="AC351"/>
          <cell r="AD351"/>
          <cell r="AE351">
            <v>909.90600500000005</v>
          </cell>
          <cell r="AF351">
            <v>2598.78442</v>
          </cell>
          <cell r="AG351"/>
          <cell r="AH351">
            <v>910.01251200000002</v>
          </cell>
          <cell r="AI351">
            <v>2621.4106400000001</v>
          </cell>
          <cell r="AJ351"/>
          <cell r="AK351">
            <v>911.01513599999998</v>
          </cell>
          <cell r="AL351">
            <v>2472.0390600000001</v>
          </cell>
          <cell r="AM351"/>
          <cell r="AN351">
            <v>904.24108799999999</v>
          </cell>
          <cell r="AO351">
            <v>2493.3227499999998</v>
          </cell>
          <cell r="AP351"/>
          <cell r="AQ351">
            <v>905.478027</v>
          </cell>
          <cell r="AR351"/>
          <cell r="AS351"/>
          <cell r="AT351">
            <v>910.99304099999995</v>
          </cell>
          <cell r="AU351"/>
          <cell r="AV351"/>
          <cell r="AW351">
            <v>3485.58203</v>
          </cell>
          <cell r="AZ351">
            <v>3473.8376400000002</v>
          </cell>
          <cell r="BA351">
            <v>2617.4545800000001</v>
          </cell>
          <cell r="BB351"/>
          <cell r="BC351">
            <v>909.81463599999995</v>
          </cell>
          <cell r="BD351">
            <v>2617.9912100000001</v>
          </cell>
          <cell r="BE351"/>
          <cell r="BF351">
            <v>900.90069500000004</v>
          </cell>
          <cell r="BG351"/>
          <cell r="BH351"/>
          <cell r="BI351">
            <v>917.89184499999999</v>
          </cell>
          <cell r="BJ351"/>
          <cell r="BK351"/>
          <cell r="BL351">
            <v>3666.01586</v>
          </cell>
          <cell r="BM351"/>
          <cell r="BN351"/>
          <cell r="BO351">
            <v>3699.0102499999998</v>
          </cell>
          <cell r="BP351"/>
          <cell r="BQ351"/>
          <cell r="BR351">
            <v>3759.6245100000001</v>
          </cell>
          <cell r="BS351"/>
          <cell r="BT351"/>
          <cell r="BU351">
            <v>953.62695299999996</v>
          </cell>
          <cell r="BV351">
            <v>2608.6838299999999</v>
          </cell>
          <cell r="BW351"/>
          <cell r="BX351">
            <v>910.88732900000002</v>
          </cell>
          <cell r="BY351"/>
          <cell r="BZ351"/>
          <cell r="CA351"/>
          <cell r="CB351">
            <v>2609.4516600000002</v>
          </cell>
          <cell r="CC351"/>
          <cell r="CD351">
            <v>910.28869599999996</v>
          </cell>
          <cell r="CE351">
            <v>2672.9052700000002</v>
          </cell>
          <cell r="CG351">
            <v>912.93756099999996</v>
          </cell>
          <cell r="CH351">
            <v>2676.17236</v>
          </cell>
          <cell r="CJ351">
            <v>904.63574200000005</v>
          </cell>
          <cell r="CM351">
            <v>921.71380599999998</v>
          </cell>
          <cell r="CN351">
            <v>2627.1970200000001</v>
          </cell>
          <cell r="CP351"/>
          <cell r="CQ351">
            <v>2612.0546800000002</v>
          </cell>
          <cell r="CS351"/>
          <cell r="CV351">
            <v>917.98272699999995</v>
          </cell>
          <cell r="CY351">
            <v>3322.7846599999998</v>
          </cell>
          <cell r="DB351"/>
          <cell r="DE351"/>
          <cell r="DH351"/>
          <cell r="DK351"/>
        </row>
        <row r="352">
          <cell r="D352">
            <v>1055.7597599999999</v>
          </cell>
          <cell r="E352"/>
          <cell r="F352"/>
          <cell r="G352">
            <v>6075.0400300000001</v>
          </cell>
          <cell r="H352"/>
          <cell r="I352"/>
          <cell r="J352">
            <v>5592.4667900000004</v>
          </cell>
          <cell r="K352"/>
          <cell r="L352"/>
          <cell r="M352">
            <v>4675.9995099999996</v>
          </cell>
          <cell r="N352"/>
          <cell r="O352"/>
          <cell r="P352">
            <v>5407.2900300000001</v>
          </cell>
          <cell r="Q352"/>
          <cell r="R352"/>
          <cell r="S352">
            <v>4573.6118100000003</v>
          </cell>
          <cell r="T352"/>
          <cell r="U352"/>
          <cell r="V352">
            <v>5345.6611300000004</v>
          </cell>
          <cell r="W352">
            <v>3378.5283199999999</v>
          </cell>
          <cell r="X352"/>
          <cell r="Y352">
            <v>922.35681099999999</v>
          </cell>
          <cell r="Z352"/>
          <cell r="AA352"/>
          <cell r="AB352">
            <v>925.72680600000001</v>
          </cell>
          <cell r="AC352"/>
          <cell r="AD352"/>
          <cell r="AE352">
            <v>924.75720200000001</v>
          </cell>
          <cell r="AF352">
            <v>3385.5441799999999</v>
          </cell>
          <cell r="AG352"/>
          <cell r="AH352">
            <v>924.68505800000003</v>
          </cell>
          <cell r="AI352">
            <v>3407.01757</v>
          </cell>
          <cell r="AJ352"/>
          <cell r="AK352">
            <v>925.26147400000002</v>
          </cell>
          <cell r="AL352">
            <v>3305.8288499999999</v>
          </cell>
          <cell r="AM352"/>
          <cell r="AN352">
            <v>919.20117100000004</v>
          </cell>
          <cell r="AO352">
            <v>3325.7809999999999</v>
          </cell>
          <cell r="AP352"/>
          <cell r="AQ352">
            <v>919.78942800000004</v>
          </cell>
          <cell r="AR352"/>
          <cell r="AS352"/>
          <cell r="AT352">
            <v>925.21209699999997</v>
          </cell>
          <cell r="AU352"/>
          <cell r="AV352"/>
          <cell r="AW352">
            <v>4541.7641599999997</v>
          </cell>
          <cell r="AZ352">
            <v>4542.7314399999996</v>
          </cell>
          <cell r="BA352">
            <v>3397.9750899999999</v>
          </cell>
          <cell r="BB352"/>
          <cell r="BC352">
            <v>924.71551499999998</v>
          </cell>
          <cell r="BD352">
            <v>3342.1054600000002</v>
          </cell>
          <cell r="BE352"/>
          <cell r="BF352">
            <v>902.10852</v>
          </cell>
          <cell r="BG352"/>
          <cell r="BH352"/>
          <cell r="BI352">
            <v>917.49029499999995</v>
          </cell>
          <cell r="BJ352"/>
          <cell r="BK352"/>
          <cell r="BL352">
            <v>4782.3247000000001</v>
          </cell>
          <cell r="BM352"/>
          <cell r="BN352"/>
          <cell r="BO352">
            <v>4467.7607399999997</v>
          </cell>
          <cell r="BP352"/>
          <cell r="BQ352"/>
          <cell r="BR352">
            <v>4516.3637600000002</v>
          </cell>
          <cell r="BS352"/>
          <cell r="BT352"/>
          <cell r="BU352">
            <v>893.04998699999999</v>
          </cell>
          <cell r="BV352">
            <v>3388.4614200000001</v>
          </cell>
          <cell r="BW352"/>
          <cell r="BX352">
            <v>925.92242399999998</v>
          </cell>
          <cell r="BY352"/>
          <cell r="BZ352"/>
          <cell r="CA352"/>
          <cell r="CB352">
            <v>3389.8295800000001</v>
          </cell>
          <cell r="CC352"/>
          <cell r="CD352">
            <v>925.30285600000002</v>
          </cell>
          <cell r="CE352">
            <v>3427.1982400000002</v>
          </cell>
          <cell r="CG352">
            <v>927.62756300000001</v>
          </cell>
          <cell r="CH352">
            <v>3374.3505799999998</v>
          </cell>
          <cell r="CJ352">
            <v>905.91149900000005</v>
          </cell>
          <cell r="CM352">
            <v>921.42486499999995</v>
          </cell>
          <cell r="CN352">
            <v>3345.8583899999999</v>
          </cell>
          <cell r="CP352"/>
          <cell r="CQ352">
            <v>3329.1743099999999</v>
          </cell>
          <cell r="CS352"/>
          <cell r="CV352">
            <v>917.28594899999996</v>
          </cell>
          <cell r="CY352">
            <v>3300.97363</v>
          </cell>
          <cell r="DB352"/>
          <cell r="DE352"/>
          <cell r="DH352"/>
          <cell r="DK352"/>
        </row>
        <row r="353">
          <cell r="D353">
            <v>1498.33105</v>
          </cell>
          <cell r="E353"/>
          <cell r="F353"/>
          <cell r="G353">
            <v>7478.1518500000002</v>
          </cell>
          <cell r="H353"/>
          <cell r="I353"/>
          <cell r="J353">
            <v>7009.8188399999999</v>
          </cell>
          <cell r="K353"/>
          <cell r="L353"/>
          <cell r="M353">
            <v>6276.8920799999996</v>
          </cell>
          <cell r="N353"/>
          <cell r="O353"/>
          <cell r="P353">
            <v>7517.83691</v>
          </cell>
          <cell r="Q353"/>
          <cell r="R353"/>
          <cell r="S353">
            <v>6214.9555600000003</v>
          </cell>
          <cell r="T353"/>
          <cell r="U353"/>
          <cell r="V353">
            <v>7415.7993100000003</v>
          </cell>
          <cell r="W353">
            <v>4135.24658</v>
          </cell>
          <cell r="X353"/>
          <cell r="Y353">
            <v>8116.81005</v>
          </cell>
          <cell r="Z353"/>
          <cell r="AA353"/>
          <cell r="AB353">
            <v>8180.1777300000003</v>
          </cell>
          <cell r="AC353"/>
          <cell r="AD353"/>
          <cell r="AE353">
            <v>8145.0405199999996</v>
          </cell>
          <cell r="AF353">
            <v>4122.1196200000004</v>
          </cell>
          <cell r="AG353"/>
          <cell r="AH353">
            <v>8143.8535099999999</v>
          </cell>
          <cell r="AI353">
            <v>4170.0087800000001</v>
          </cell>
          <cell r="AJ353"/>
          <cell r="AK353">
            <v>8261.5986300000004</v>
          </cell>
          <cell r="AL353">
            <v>4000.7595200000001</v>
          </cell>
          <cell r="AM353"/>
          <cell r="AN353">
            <v>8160.9887600000002</v>
          </cell>
          <cell r="AO353">
            <v>4045.7238699999998</v>
          </cell>
          <cell r="AP353"/>
          <cell r="AQ353">
            <v>8278.0185500000007</v>
          </cell>
          <cell r="AR353"/>
          <cell r="AS353"/>
          <cell r="AT353">
            <v>8259.1318300000003</v>
          </cell>
          <cell r="AU353"/>
          <cell r="AV353"/>
          <cell r="AW353">
            <v>2436.05078</v>
          </cell>
          <cell r="AZ353">
            <v>2431.95361</v>
          </cell>
          <cell r="BA353">
            <v>4163.7583000000004</v>
          </cell>
          <cell r="BB353"/>
          <cell r="BC353">
            <v>8206.0693300000003</v>
          </cell>
          <cell r="BD353">
            <v>4173.11474</v>
          </cell>
          <cell r="BE353"/>
          <cell r="BF353">
            <v>8164.2128899999998</v>
          </cell>
          <cell r="BG353"/>
          <cell r="BH353"/>
          <cell r="BI353">
            <v>8270.90625</v>
          </cell>
          <cell r="BJ353"/>
          <cell r="BK353"/>
          <cell r="BL353">
            <v>2402.3544900000002</v>
          </cell>
          <cell r="BM353"/>
          <cell r="BN353"/>
          <cell r="BO353">
            <v>2411.7890600000001</v>
          </cell>
          <cell r="BP353"/>
          <cell r="BQ353"/>
          <cell r="BR353">
            <v>2446.2648899999999</v>
          </cell>
          <cell r="BS353"/>
          <cell r="BT353"/>
          <cell r="BU353">
            <v>6754.8779199999999</v>
          </cell>
          <cell r="BV353">
            <v>4142.2758700000004</v>
          </cell>
          <cell r="BW353"/>
          <cell r="BX353">
            <v>8177.5566399999998</v>
          </cell>
          <cell r="BY353"/>
          <cell r="BZ353"/>
          <cell r="CA353"/>
          <cell r="CB353">
            <v>4142.6474600000001</v>
          </cell>
          <cell r="CC353"/>
          <cell r="CD353">
            <v>8241.6816400000007</v>
          </cell>
          <cell r="CE353">
            <v>4266.30908</v>
          </cell>
          <cell r="CG353">
            <v>8246.1240199999993</v>
          </cell>
          <cell r="CH353">
            <v>4279.9506799999999</v>
          </cell>
          <cell r="CJ353">
            <v>8224.0205000000005</v>
          </cell>
          <cell r="CM353">
            <v>8323.1406200000001</v>
          </cell>
          <cell r="CN353">
            <v>4188.1254799999997</v>
          </cell>
          <cell r="CP353"/>
          <cell r="CQ353">
            <v>4158.1347599999999</v>
          </cell>
          <cell r="CS353"/>
          <cell r="CV353">
            <v>8269.8896399999994</v>
          </cell>
          <cell r="CY353">
            <v>3498.7748999999999</v>
          </cell>
          <cell r="DB353"/>
          <cell r="DE353"/>
          <cell r="DH353"/>
          <cell r="DK353"/>
        </row>
        <row r="354">
          <cell r="D354">
            <v>2739.4116199999999</v>
          </cell>
          <cell r="E354"/>
          <cell r="F354"/>
          <cell r="G354">
            <v>9870.42382</v>
          </cell>
          <cell r="H354"/>
          <cell r="I354"/>
          <cell r="J354">
            <v>9427.2753900000007</v>
          </cell>
          <cell r="K354"/>
          <cell r="L354"/>
          <cell r="M354">
            <v>8338.9267500000005</v>
          </cell>
          <cell r="N354"/>
          <cell r="O354"/>
          <cell r="P354">
            <v>9549.7949200000003</v>
          </cell>
          <cell r="Q354"/>
          <cell r="R354"/>
          <cell r="S354">
            <v>8291.6660100000008</v>
          </cell>
          <cell r="T354"/>
          <cell r="U354"/>
          <cell r="V354">
            <v>9451.8867100000007</v>
          </cell>
          <cell r="W354">
            <v>5792.6318300000003</v>
          </cell>
          <cell r="X354"/>
          <cell r="Y354">
            <v>10526.617099999999</v>
          </cell>
          <cell r="Z354"/>
          <cell r="AA354"/>
          <cell r="AB354">
            <v>10596.386699999999</v>
          </cell>
          <cell r="AC354"/>
          <cell r="AD354"/>
          <cell r="AE354">
            <v>10584.001899999999</v>
          </cell>
          <cell r="AF354">
            <v>5800.6440400000001</v>
          </cell>
          <cell r="AG354"/>
          <cell r="AH354">
            <v>10583.443300000001</v>
          </cell>
          <cell r="AI354">
            <v>5845.3950100000002</v>
          </cell>
          <cell r="AJ354"/>
          <cell r="AK354">
            <v>10698.063399999999</v>
          </cell>
          <cell r="AL354">
            <v>5792.2915000000003</v>
          </cell>
          <cell r="AM354"/>
          <cell r="AN354">
            <v>10657.4882</v>
          </cell>
          <cell r="AO354">
            <v>5834.9365200000002</v>
          </cell>
          <cell r="AP354"/>
          <cell r="AQ354">
            <v>10770.454100000001</v>
          </cell>
          <cell r="AR354"/>
          <cell r="AS354"/>
          <cell r="AT354">
            <v>10695.565399999999</v>
          </cell>
          <cell r="AU354"/>
          <cell r="AV354"/>
          <cell r="AW354">
            <v>3286.17236</v>
          </cell>
          <cell r="AZ354">
            <v>3300.8544900000002</v>
          </cell>
          <cell r="BA354">
            <v>5829.0527300000003</v>
          </cell>
          <cell r="BB354"/>
          <cell r="BC354">
            <v>10637.882799999999</v>
          </cell>
          <cell r="BD354">
            <v>5781.1259700000001</v>
          </cell>
          <cell r="BE354"/>
          <cell r="BF354">
            <v>10164.693300000001</v>
          </cell>
          <cell r="BG354"/>
          <cell r="BH354"/>
          <cell r="BI354">
            <v>10263.101500000001</v>
          </cell>
          <cell r="BJ354"/>
          <cell r="BK354"/>
          <cell r="BL354">
            <v>3175.4331000000002</v>
          </cell>
          <cell r="BM354"/>
          <cell r="BN354"/>
          <cell r="BO354">
            <v>3152.28881</v>
          </cell>
          <cell r="BP354"/>
          <cell r="BQ354"/>
          <cell r="BR354">
            <v>3187.1271900000002</v>
          </cell>
          <cell r="BS354"/>
          <cell r="BT354"/>
          <cell r="BU354">
            <v>9051.2538999999997</v>
          </cell>
          <cell r="BV354">
            <v>5807.6938399999999</v>
          </cell>
          <cell r="BW354"/>
          <cell r="BX354">
            <v>10600.4804</v>
          </cell>
          <cell r="BY354"/>
          <cell r="BZ354"/>
          <cell r="CA354"/>
          <cell r="CB354">
            <v>5808.3891599999997</v>
          </cell>
          <cell r="CC354"/>
          <cell r="CD354">
            <v>10665.3964</v>
          </cell>
          <cell r="CE354">
            <v>5879.2734300000002</v>
          </cell>
          <cell r="CG354">
            <v>10656.458000000001</v>
          </cell>
          <cell r="CH354">
            <v>5835.9155199999996</v>
          </cell>
          <cell r="CJ354">
            <v>10201.4902</v>
          </cell>
          <cell r="CM354">
            <v>10289.3388</v>
          </cell>
          <cell r="CN354">
            <v>5785.9941399999998</v>
          </cell>
          <cell r="CP354"/>
          <cell r="CQ354">
            <v>5752.8290999999999</v>
          </cell>
          <cell r="CS354"/>
          <cell r="CV354">
            <v>10238.156199999999</v>
          </cell>
          <cell r="CY354">
            <v>5170.1718700000001</v>
          </cell>
          <cell r="DB354"/>
          <cell r="DE354"/>
          <cell r="DH354"/>
          <cell r="DK354"/>
        </row>
        <row r="355">
          <cell r="D355">
            <v>2158.9775300000001</v>
          </cell>
          <cell r="E355"/>
          <cell r="F355"/>
          <cell r="G355">
            <v>6207.9882799999996</v>
          </cell>
          <cell r="H355"/>
          <cell r="I355"/>
          <cell r="J355">
            <v>5351.3754799999997</v>
          </cell>
          <cell r="K355"/>
          <cell r="L355"/>
          <cell r="M355">
            <v>6173.8515600000001</v>
          </cell>
          <cell r="N355"/>
          <cell r="O355"/>
          <cell r="P355">
            <v>5124.8085899999996</v>
          </cell>
          <cell r="Q355"/>
          <cell r="R355"/>
          <cell r="S355">
            <v>5911.4570299999996</v>
          </cell>
          <cell r="T355"/>
          <cell r="U355"/>
          <cell r="V355">
            <v>5094.7285099999999</v>
          </cell>
          <cell r="W355">
            <v>4458.9257799999996</v>
          </cell>
          <cell r="X355"/>
          <cell r="Y355">
            <v>12058.1679</v>
          </cell>
          <cell r="Z355"/>
          <cell r="AA355"/>
          <cell r="AB355">
            <v>12114.5517</v>
          </cell>
          <cell r="AC355"/>
          <cell r="AD355"/>
          <cell r="AE355">
            <v>12097.9462</v>
          </cell>
          <cell r="AF355">
            <v>4460.7285099999999</v>
          </cell>
          <cell r="AG355"/>
          <cell r="AH355">
            <v>12095.1445</v>
          </cell>
          <cell r="AI355">
            <v>4493.6401299999998</v>
          </cell>
          <cell r="AJ355"/>
          <cell r="AK355">
            <v>12205.391600000001</v>
          </cell>
          <cell r="AL355">
            <v>4414.5717699999996</v>
          </cell>
          <cell r="AM355"/>
          <cell r="AN355">
            <v>12091.877899999999</v>
          </cell>
          <cell r="AO355">
            <v>4446.6220700000003</v>
          </cell>
          <cell r="AP355"/>
          <cell r="AQ355">
            <v>12194.499</v>
          </cell>
          <cell r="AR355"/>
          <cell r="AS355"/>
          <cell r="AT355">
            <v>12194.751899999999</v>
          </cell>
          <cell r="AU355"/>
          <cell r="AV355"/>
          <cell r="AW355">
            <v>5045.5341699999999</v>
          </cell>
          <cell r="AZ355">
            <v>5041.3066399999998</v>
          </cell>
          <cell r="BA355">
            <v>4486.3710899999996</v>
          </cell>
          <cell r="BB355"/>
          <cell r="BC355">
            <v>12164.0195</v>
          </cell>
          <cell r="BD355">
            <v>4421.1049800000001</v>
          </cell>
          <cell r="BE355"/>
          <cell r="BF355">
            <v>11197.1132</v>
          </cell>
          <cell r="BG355"/>
          <cell r="BH355"/>
          <cell r="BI355">
            <v>11318.7675</v>
          </cell>
          <cell r="BJ355"/>
          <cell r="BK355"/>
          <cell r="BL355">
            <v>5059.7221600000003</v>
          </cell>
          <cell r="BM355"/>
          <cell r="BN355"/>
          <cell r="BO355">
            <v>5046.3666899999998</v>
          </cell>
          <cell r="BP355"/>
          <cell r="BQ355"/>
          <cell r="BR355">
            <v>5122.8579099999997</v>
          </cell>
          <cell r="BS355"/>
          <cell r="BT355"/>
          <cell r="BU355">
            <v>10253.2763</v>
          </cell>
          <cell r="BV355">
            <v>4465.2763599999998</v>
          </cell>
          <cell r="BW355"/>
          <cell r="BX355">
            <v>12119.7363</v>
          </cell>
          <cell r="BY355"/>
          <cell r="BZ355"/>
          <cell r="CA355"/>
          <cell r="CB355">
            <v>4466.2495099999996</v>
          </cell>
          <cell r="CC355"/>
          <cell r="CD355">
            <v>12177.0664</v>
          </cell>
          <cell r="CE355">
            <v>4506.8134700000001</v>
          </cell>
          <cell r="CG355">
            <v>12148.745999999999</v>
          </cell>
          <cell r="CH355">
            <v>4445.3608299999996</v>
          </cell>
          <cell r="CJ355">
            <v>11219.909100000001</v>
          </cell>
          <cell r="CM355">
            <v>11307.353499999999</v>
          </cell>
          <cell r="CN355">
            <v>4414.1660099999999</v>
          </cell>
          <cell r="CP355"/>
          <cell r="CQ355">
            <v>4398.6669899999997</v>
          </cell>
          <cell r="CS355"/>
          <cell r="CV355">
            <v>11284.814399999999</v>
          </cell>
          <cell r="CY355">
            <v>9489.9453099999992</v>
          </cell>
          <cell r="DB355"/>
          <cell r="DE355"/>
          <cell r="DH355"/>
          <cell r="DK355"/>
        </row>
        <row r="356">
          <cell r="D356">
            <v>1806.578</v>
          </cell>
          <cell r="E356"/>
          <cell r="F356"/>
          <cell r="G356">
            <v>6269.9428699999999</v>
          </cell>
          <cell r="H356"/>
          <cell r="I356"/>
          <cell r="J356">
            <v>4628.1953100000001</v>
          </cell>
          <cell r="K356"/>
          <cell r="L356"/>
          <cell r="M356">
            <v>5074.1962800000001</v>
          </cell>
          <cell r="N356"/>
          <cell r="O356"/>
          <cell r="P356">
            <v>4635.3852500000003</v>
          </cell>
          <cell r="Q356"/>
          <cell r="R356"/>
          <cell r="S356">
            <v>5012.8896400000003</v>
          </cell>
          <cell r="T356"/>
          <cell r="U356"/>
          <cell r="V356">
            <v>4615.7900300000001</v>
          </cell>
          <cell r="W356">
            <v>3970.6452599999998</v>
          </cell>
          <cell r="X356"/>
          <cell r="Y356">
            <v>10828.059499999999</v>
          </cell>
          <cell r="Z356"/>
          <cell r="AA356"/>
          <cell r="AB356">
            <v>10878.938399999999</v>
          </cell>
          <cell r="AC356"/>
          <cell r="AD356"/>
          <cell r="AE356">
            <v>10850.790999999999</v>
          </cell>
          <cell r="AF356">
            <v>3962.7963800000002</v>
          </cell>
          <cell r="AG356"/>
          <cell r="AH356">
            <v>10846.476500000001</v>
          </cell>
          <cell r="AI356">
            <v>3998.0681100000002</v>
          </cell>
          <cell r="AJ356"/>
          <cell r="AK356">
            <v>10948.712799999999</v>
          </cell>
          <cell r="AL356">
            <v>3903.21875</v>
          </cell>
          <cell r="AM356"/>
          <cell r="AN356">
            <v>10812.150299999999</v>
          </cell>
          <cell r="AO356">
            <v>3936.4382300000002</v>
          </cell>
          <cell r="AP356"/>
          <cell r="AQ356">
            <v>10907.1855</v>
          </cell>
          <cell r="AR356"/>
          <cell r="AS356"/>
          <cell r="AT356">
            <v>10938.2685</v>
          </cell>
          <cell r="AU356"/>
          <cell r="AV356"/>
          <cell r="AW356">
            <v>4490.4614199999996</v>
          </cell>
          <cell r="AZ356">
            <v>4470.0737300000001</v>
          </cell>
          <cell r="BA356">
            <v>3994.6079100000002</v>
          </cell>
          <cell r="BB356"/>
          <cell r="BC356">
            <v>10912.165999999999</v>
          </cell>
          <cell r="BD356">
            <v>3929.24755</v>
          </cell>
          <cell r="BE356"/>
          <cell r="BF356">
            <v>9848.6220699999994</v>
          </cell>
          <cell r="BG356"/>
          <cell r="BH356"/>
          <cell r="BI356">
            <v>9986.6005800000003</v>
          </cell>
          <cell r="BJ356"/>
          <cell r="BK356"/>
          <cell r="BL356">
            <v>4504.2372999999998</v>
          </cell>
          <cell r="BM356"/>
          <cell r="BN356"/>
          <cell r="BO356">
            <v>4481.1581999999999</v>
          </cell>
          <cell r="BP356"/>
          <cell r="BQ356"/>
          <cell r="BR356">
            <v>4559.0434500000001</v>
          </cell>
          <cell r="BS356"/>
          <cell r="BT356"/>
          <cell r="BU356">
            <v>9650.5878900000007</v>
          </cell>
          <cell r="BV356">
            <v>3974.37426</v>
          </cell>
          <cell r="BW356"/>
          <cell r="BX356">
            <v>10882.471600000001</v>
          </cell>
          <cell r="BY356"/>
          <cell r="BZ356"/>
          <cell r="CA356"/>
          <cell r="CB356">
            <v>3975.4099099999999</v>
          </cell>
          <cell r="CC356"/>
          <cell r="CD356">
            <v>10927.190399999999</v>
          </cell>
          <cell r="CE356">
            <v>4045.29052</v>
          </cell>
          <cell r="CG356">
            <v>10918.112300000001</v>
          </cell>
          <cell r="CH356">
            <v>3984.6262200000001</v>
          </cell>
          <cell r="CJ356">
            <v>9895.3261700000003</v>
          </cell>
          <cell r="CM356">
            <v>9999.8242100000007</v>
          </cell>
          <cell r="CN356">
            <v>3930.23632</v>
          </cell>
          <cell r="CP356"/>
          <cell r="CQ356">
            <v>3912.61645</v>
          </cell>
          <cell r="CS356"/>
          <cell r="CV356">
            <v>9977.0712800000001</v>
          </cell>
          <cell r="CY356">
            <v>8964.20507</v>
          </cell>
          <cell r="DB356"/>
          <cell r="DE356"/>
          <cell r="DH356"/>
          <cell r="DK356"/>
        </row>
        <row r="357">
          <cell r="D357">
            <v>351.35964899999999</v>
          </cell>
          <cell r="E357"/>
          <cell r="F357"/>
          <cell r="G357">
            <v>4082.7343700000001</v>
          </cell>
          <cell r="H357"/>
          <cell r="I357"/>
          <cell r="J357">
            <v>3869.9262600000002</v>
          </cell>
          <cell r="K357"/>
          <cell r="L357"/>
          <cell r="M357">
            <v>3960.6362300000001</v>
          </cell>
          <cell r="N357"/>
          <cell r="O357"/>
          <cell r="P357">
            <v>4262.5727500000003</v>
          </cell>
          <cell r="Q357"/>
          <cell r="R357"/>
          <cell r="S357">
            <v>3994.47705</v>
          </cell>
          <cell r="T357"/>
          <cell r="U357"/>
          <cell r="V357">
            <v>4293.0410099999999</v>
          </cell>
          <cell r="W357">
            <v>1289.88732</v>
          </cell>
          <cell r="X357"/>
          <cell r="Y357">
            <v>1804.19677</v>
          </cell>
          <cell r="Z357"/>
          <cell r="AA357"/>
          <cell r="AB357">
            <v>1805.8122499999999</v>
          </cell>
          <cell r="AC357"/>
          <cell r="AD357"/>
          <cell r="AE357">
            <v>1808.5148899999999</v>
          </cell>
          <cell r="AF357">
            <v>1292.2385200000001</v>
          </cell>
          <cell r="AG357"/>
          <cell r="AH357">
            <v>1808.56835</v>
          </cell>
          <cell r="AI357">
            <v>1291.84484</v>
          </cell>
          <cell r="AJ357"/>
          <cell r="AK357">
            <v>1798.9926700000001</v>
          </cell>
          <cell r="AL357">
            <v>1322.34106</v>
          </cell>
          <cell r="AM357"/>
          <cell r="AN357">
            <v>1806.5756799999999</v>
          </cell>
          <cell r="AO357">
            <v>1322.27368</v>
          </cell>
          <cell r="AP357"/>
          <cell r="AQ357">
            <v>1797.88085</v>
          </cell>
          <cell r="AR357"/>
          <cell r="AS357"/>
          <cell r="AT357">
            <v>1799.6395199999999</v>
          </cell>
          <cell r="AU357"/>
          <cell r="AV357"/>
          <cell r="AW357">
            <v>3434.7573200000002</v>
          </cell>
          <cell r="AZ357">
            <v>3447.00927</v>
          </cell>
          <cell r="BA357">
            <v>1290.0609099999999</v>
          </cell>
          <cell r="BB357"/>
          <cell r="BC357">
            <v>1801.1953100000001</v>
          </cell>
          <cell r="BD357">
            <v>1287.44165</v>
          </cell>
          <cell r="BE357"/>
          <cell r="BF357">
            <v>1780.5464999999999</v>
          </cell>
          <cell r="BG357"/>
          <cell r="BH357"/>
          <cell r="BI357">
            <v>1798.39355</v>
          </cell>
          <cell r="BJ357"/>
          <cell r="BK357"/>
          <cell r="BL357">
            <v>3592.9531200000001</v>
          </cell>
          <cell r="BM357"/>
          <cell r="BN357"/>
          <cell r="BO357">
            <v>3589.9868099999999</v>
          </cell>
          <cell r="BP357"/>
          <cell r="BQ357"/>
          <cell r="BR357">
            <v>3598.7553699999999</v>
          </cell>
          <cell r="BS357"/>
          <cell r="BT357"/>
          <cell r="BU357">
            <v>3289.1999500000002</v>
          </cell>
          <cell r="BV357">
            <v>1290.1616200000001</v>
          </cell>
          <cell r="BW357"/>
          <cell r="BX357">
            <v>1809.1330499999999</v>
          </cell>
          <cell r="BY357"/>
          <cell r="BZ357"/>
          <cell r="CA357"/>
          <cell r="CB357">
            <v>1290.2614699999999</v>
          </cell>
          <cell r="CC357"/>
          <cell r="CD357">
            <v>1801.0372299999999</v>
          </cell>
          <cell r="CE357">
            <v>1286.76171</v>
          </cell>
          <cell r="CG357">
            <v>1804.6159600000001</v>
          </cell>
          <cell r="CH357">
            <v>1284.24316</v>
          </cell>
          <cell r="CJ357">
            <v>1783.5516299999999</v>
          </cell>
          <cell r="CM357">
            <v>1801.5866599999999</v>
          </cell>
          <cell r="CN357">
            <v>1289.01</v>
          </cell>
          <cell r="CP357"/>
          <cell r="CQ357">
            <v>1284.7017800000001</v>
          </cell>
          <cell r="CS357"/>
          <cell r="CV357">
            <v>1795.3697500000001</v>
          </cell>
          <cell r="CY357">
            <v>3625.6728499999999</v>
          </cell>
          <cell r="DB357"/>
          <cell r="DE357"/>
          <cell r="DH357"/>
          <cell r="DK357"/>
        </row>
        <row r="358">
          <cell r="D358">
            <v>172.43615700000001</v>
          </cell>
          <cell r="E358"/>
          <cell r="F358"/>
          <cell r="G358">
            <v>2483.31835</v>
          </cell>
          <cell r="H358"/>
          <cell r="I358"/>
          <cell r="J358">
            <v>2356.51953</v>
          </cell>
          <cell r="K358"/>
          <cell r="L358"/>
          <cell r="M358">
            <v>2430.9448200000002</v>
          </cell>
          <cell r="N358"/>
          <cell r="O358"/>
          <cell r="P358">
            <v>2553.09204</v>
          </cell>
          <cell r="Q358"/>
          <cell r="R358"/>
          <cell r="S358">
            <v>2408.9980399999999</v>
          </cell>
          <cell r="T358"/>
          <cell r="U358"/>
          <cell r="V358">
            <v>2515.3276300000002</v>
          </cell>
          <cell r="W358">
            <v>662.24389599999995</v>
          </cell>
          <cell r="X358"/>
          <cell r="Y358">
            <v>1335.6787099999999</v>
          </cell>
          <cell r="Z358"/>
          <cell r="AA358"/>
          <cell r="AB358">
            <v>1335.7038500000001</v>
          </cell>
          <cell r="AC358"/>
          <cell r="AD358"/>
          <cell r="AE358">
            <v>1336.72631</v>
          </cell>
          <cell r="AF358">
            <v>662.65344200000004</v>
          </cell>
          <cell r="AG358"/>
          <cell r="AH358">
            <v>1336.82177</v>
          </cell>
          <cell r="AI358">
            <v>662.41613700000005</v>
          </cell>
          <cell r="AJ358"/>
          <cell r="AK358">
            <v>1336.92761</v>
          </cell>
          <cell r="AL358">
            <v>670.43597399999999</v>
          </cell>
          <cell r="AM358"/>
          <cell r="AN358">
            <v>1329.9260200000001</v>
          </cell>
          <cell r="AO358">
            <v>670.27539000000002</v>
          </cell>
          <cell r="AP358"/>
          <cell r="AQ358">
            <v>1330.5864200000001</v>
          </cell>
          <cell r="AR358"/>
          <cell r="AS358"/>
          <cell r="AT358">
            <v>1337.13159</v>
          </cell>
          <cell r="AU358"/>
          <cell r="AV358"/>
          <cell r="AW358">
            <v>1960.24011</v>
          </cell>
          <cell r="AZ358">
            <v>1961.87329</v>
          </cell>
          <cell r="BA358">
            <v>663.212402</v>
          </cell>
          <cell r="BB358"/>
          <cell r="BC358">
            <v>1339.8706</v>
          </cell>
          <cell r="BD358">
            <v>662.539672</v>
          </cell>
          <cell r="BE358"/>
          <cell r="BF358">
            <v>1335.1621</v>
          </cell>
          <cell r="BG358"/>
          <cell r="BH358"/>
          <cell r="BI358">
            <v>1360.1124199999999</v>
          </cell>
          <cell r="BJ358"/>
          <cell r="BK358"/>
          <cell r="BL358">
            <v>2055.3696199999999</v>
          </cell>
          <cell r="BM358"/>
          <cell r="BN358"/>
          <cell r="BO358">
            <v>2060.2307099999998</v>
          </cell>
          <cell r="BP358"/>
          <cell r="BQ358"/>
          <cell r="BR358">
            <v>2085.2267999999999</v>
          </cell>
          <cell r="BS358"/>
          <cell r="BT358"/>
          <cell r="BU358">
            <v>1904.5070800000001</v>
          </cell>
          <cell r="BV358">
            <v>663.27655000000004</v>
          </cell>
          <cell r="BW358"/>
          <cell r="BX358">
            <v>1337.6309799999999</v>
          </cell>
          <cell r="BY358"/>
          <cell r="BZ358"/>
          <cell r="CA358"/>
          <cell r="CB358">
            <v>663.12322900000004</v>
          </cell>
          <cell r="CC358"/>
          <cell r="CD358">
            <v>1340.4377400000001</v>
          </cell>
          <cell r="CE358">
            <v>665.09173499999997</v>
          </cell>
          <cell r="CG358">
            <v>1334.58862</v>
          </cell>
          <cell r="CH358">
            <v>664.61602700000003</v>
          </cell>
          <cell r="CJ358">
            <v>1329.8710900000001</v>
          </cell>
          <cell r="CM358">
            <v>1354.2843</v>
          </cell>
          <cell r="CN358">
            <v>664.21606399999996</v>
          </cell>
          <cell r="CP358"/>
          <cell r="CQ358">
            <v>660.35327099999995</v>
          </cell>
          <cell r="CS358"/>
          <cell r="CV358">
            <v>1349.9125899999999</v>
          </cell>
          <cell r="CY358">
            <v>2144.8542400000001</v>
          </cell>
          <cell r="DB358"/>
          <cell r="DE358"/>
          <cell r="DH358"/>
          <cell r="DK358"/>
        </row>
        <row r="359">
          <cell r="D359">
            <v>848.38586399999997</v>
          </cell>
          <cell r="E359"/>
          <cell r="F359"/>
          <cell r="G359">
            <v>5628.6982399999997</v>
          </cell>
          <cell r="H359"/>
          <cell r="I359"/>
          <cell r="J359">
            <v>5047.8115200000002</v>
          </cell>
          <cell r="K359"/>
          <cell r="L359"/>
          <cell r="M359">
            <v>5205.1894499999999</v>
          </cell>
          <cell r="N359"/>
          <cell r="O359"/>
          <cell r="P359">
            <v>5724.2368100000003</v>
          </cell>
          <cell r="Q359"/>
          <cell r="R359"/>
          <cell r="S359">
            <v>5238.8813399999999</v>
          </cell>
          <cell r="T359"/>
          <cell r="U359"/>
          <cell r="V359">
            <v>5745.2548800000004</v>
          </cell>
          <cell r="W359">
            <v>2480.3713299999999</v>
          </cell>
          <cell r="X359"/>
          <cell r="Y359">
            <v>2761.2619599999998</v>
          </cell>
          <cell r="Z359"/>
          <cell r="AA359"/>
          <cell r="AB359">
            <v>2771.9548300000001</v>
          </cell>
          <cell r="AC359"/>
          <cell r="AD359"/>
          <cell r="AE359">
            <v>2778.6831000000002</v>
          </cell>
          <cell r="AF359">
            <v>2488.8249500000002</v>
          </cell>
          <cell r="AG359"/>
          <cell r="AH359">
            <v>2779.7416899999998</v>
          </cell>
          <cell r="AI359">
            <v>2488.0676199999998</v>
          </cell>
          <cell r="AJ359"/>
          <cell r="AK359">
            <v>2766.4890099999998</v>
          </cell>
          <cell r="AL359">
            <v>2530.7267999999999</v>
          </cell>
          <cell r="AM359"/>
          <cell r="AN359">
            <v>2797.80224</v>
          </cell>
          <cell r="AO359">
            <v>2530.2419399999999</v>
          </cell>
          <cell r="AP359"/>
          <cell r="AQ359">
            <v>2785.7128899999998</v>
          </cell>
          <cell r="AR359"/>
          <cell r="AS359"/>
          <cell r="AT359">
            <v>2766.9514100000001</v>
          </cell>
          <cell r="AU359"/>
          <cell r="AV359"/>
          <cell r="AW359">
            <v>5292.8383700000004</v>
          </cell>
          <cell r="AZ359">
            <v>5315.0693300000003</v>
          </cell>
          <cell r="BA359">
            <v>2483.4267500000001</v>
          </cell>
          <cell r="BB359"/>
          <cell r="BC359">
            <v>2766.2407199999998</v>
          </cell>
          <cell r="BD359">
            <v>2481.7773400000001</v>
          </cell>
          <cell r="BE359"/>
          <cell r="BF359">
            <v>2784.65454</v>
          </cell>
          <cell r="BG359"/>
          <cell r="BH359"/>
          <cell r="BI359">
            <v>2807.7143500000002</v>
          </cell>
          <cell r="BJ359"/>
          <cell r="BK359"/>
          <cell r="BL359">
            <v>5504.8637600000002</v>
          </cell>
          <cell r="BM359"/>
          <cell r="BN359"/>
          <cell r="BO359">
            <v>5517.1357399999997</v>
          </cell>
          <cell r="BP359"/>
          <cell r="BQ359"/>
          <cell r="BR359">
            <v>5548.8227500000003</v>
          </cell>
          <cell r="BS359"/>
          <cell r="BT359"/>
          <cell r="BU359">
            <v>5073.2421800000002</v>
          </cell>
          <cell r="BV359">
            <v>2483.8115200000002</v>
          </cell>
          <cell r="BW359"/>
          <cell r="BX359">
            <v>2774.9987700000001</v>
          </cell>
          <cell r="BY359"/>
          <cell r="BZ359"/>
          <cell r="CA359"/>
          <cell r="CB359">
            <v>2484.0991199999999</v>
          </cell>
          <cell r="CC359"/>
          <cell r="CD359">
            <v>2765.1223100000002</v>
          </cell>
          <cell r="CE359">
            <v>2478.6811499999999</v>
          </cell>
          <cell r="CG359">
            <v>2783.4345699999999</v>
          </cell>
          <cell r="CH359">
            <v>2477.2866199999999</v>
          </cell>
          <cell r="CJ359">
            <v>2801.7060499999998</v>
          </cell>
          <cell r="CM359">
            <v>2825.3898899999999</v>
          </cell>
          <cell r="CN359">
            <v>2489.7214300000001</v>
          </cell>
          <cell r="CP359"/>
          <cell r="CQ359">
            <v>2478.32006</v>
          </cell>
          <cell r="CS359"/>
          <cell r="CV359">
            <v>2809.7097100000001</v>
          </cell>
          <cell r="CY359">
            <v>5633.2031200000001</v>
          </cell>
          <cell r="DB359"/>
          <cell r="DE359"/>
          <cell r="DH359"/>
          <cell r="DK359"/>
        </row>
        <row r="360">
          <cell r="D360">
            <v>440.16809000000001</v>
          </cell>
          <cell r="E360"/>
          <cell r="F360"/>
          <cell r="G360">
            <v>3685.5231899999999</v>
          </cell>
          <cell r="H360"/>
          <cell r="I360"/>
          <cell r="J360">
            <v>3215.6621</v>
          </cell>
          <cell r="K360"/>
          <cell r="L360"/>
          <cell r="M360">
            <v>3342.9887600000002</v>
          </cell>
          <cell r="N360"/>
          <cell r="O360"/>
          <cell r="P360">
            <v>3654.6486799999998</v>
          </cell>
          <cell r="Q360"/>
          <cell r="R360"/>
          <cell r="S360">
            <v>3309.9338299999999</v>
          </cell>
          <cell r="T360"/>
          <cell r="U360"/>
          <cell r="V360">
            <v>3591.6369599999998</v>
          </cell>
          <cell r="W360">
            <v>1538.3765800000001</v>
          </cell>
          <cell r="X360"/>
          <cell r="Y360">
            <v>2041.6580799999999</v>
          </cell>
          <cell r="Z360"/>
          <cell r="AA360"/>
          <cell r="AB360">
            <v>2047.9826599999999</v>
          </cell>
          <cell r="AC360"/>
          <cell r="AD360"/>
          <cell r="AE360">
            <v>2050.4284600000001</v>
          </cell>
          <cell r="AF360">
            <v>1541.4722899999999</v>
          </cell>
          <cell r="AG360"/>
          <cell r="AH360">
            <v>2051.0024400000002</v>
          </cell>
          <cell r="AI360">
            <v>1540.8347100000001</v>
          </cell>
          <cell r="AJ360"/>
          <cell r="AK360">
            <v>2047.76684</v>
          </cell>
          <cell r="AL360">
            <v>1546.6790699999999</v>
          </cell>
          <cell r="AM360"/>
          <cell r="AN360">
            <v>2051.4033199999999</v>
          </cell>
          <cell r="AO360">
            <v>1545.99926</v>
          </cell>
          <cell r="AP360"/>
          <cell r="AQ360">
            <v>2049.0515099999998</v>
          </cell>
          <cell r="AR360"/>
          <cell r="AS360"/>
          <cell r="AT360">
            <v>2047.95983</v>
          </cell>
          <cell r="AU360"/>
          <cell r="AV360"/>
          <cell r="AW360">
            <v>3367.4841299999998</v>
          </cell>
          <cell r="AZ360">
            <v>3366.7478000000001</v>
          </cell>
          <cell r="BA360">
            <v>1540.83959</v>
          </cell>
          <cell r="BB360"/>
          <cell r="BC360">
            <v>2050.3696199999999</v>
          </cell>
          <cell r="BD360">
            <v>1541.0657900000001</v>
          </cell>
          <cell r="BE360"/>
          <cell r="BF360">
            <v>2055.9008699999999</v>
          </cell>
          <cell r="BG360"/>
          <cell r="BH360"/>
          <cell r="BI360">
            <v>2094.0612700000001</v>
          </cell>
          <cell r="BJ360"/>
          <cell r="BK360"/>
          <cell r="BL360">
            <v>3491.1333</v>
          </cell>
          <cell r="BM360"/>
          <cell r="BN360"/>
          <cell r="BO360">
            <v>3499.9326099999998</v>
          </cell>
          <cell r="BP360"/>
          <cell r="BQ360"/>
          <cell r="BR360">
            <v>3555.8151800000001</v>
          </cell>
          <cell r="BS360"/>
          <cell r="BT360"/>
          <cell r="BU360">
            <v>3261.1694299999999</v>
          </cell>
          <cell r="BV360">
            <v>1541.1512399999999</v>
          </cell>
          <cell r="BW360"/>
          <cell r="BX360">
            <v>2048.64599</v>
          </cell>
          <cell r="BY360"/>
          <cell r="BZ360"/>
          <cell r="CA360"/>
          <cell r="CB360">
            <v>1541.04748</v>
          </cell>
          <cell r="CC360"/>
          <cell r="CD360">
            <v>2049.9479900000001</v>
          </cell>
          <cell r="CE360">
            <v>1547.88256</v>
          </cell>
          <cell r="CG360">
            <v>2058.2834400000002</v>
          </cell>
          <cell r="CH360">
            <v>1548.2854</v>
          </cell>
          <cell r="CJ360">
            <v>2064.15454</v>
          </cell>
          <cell r="CM360">
            <v>2102.3149400000002</v>
          </cell>
          <cell r="CN360">
            <v>1549.03918</v>
          </cell>
          <cell r="CP360"/>
          <cell r="CQ360">
            <v>1538.6331700000001</v>
          </cell>
          <cell r="CS360"/>
          <cell r="CV360">
            <v>2089.0217200000002</v>
          </cell>
          <cell r="CY360">
            <v>3647.7961399999999</v>
          </cell>
          <cell r="DB360"/>
          <cell r="DE360"/>
          <cell r="DH360"/>
          <cell r="DK360"/>
        </row>
        <row r="361">
          <cell r="D361">
            <v>1285.3050499999999</v>
          </cell>
          <cell r="E361"/>
          <cell r="F361"/>
          <cell r="G361">
            <v>7225.6015600000001</v>
          </cell>
          <cell r="H361"/>
          <cell r="I361"/>
          <cell r="J361">
            <v>6730.4726499999997</v>
          </cell>
          <cell r="K361"/>
          <cell r="L361"/>
          <cell r="M361">
            <v>6882.6699200000003</v>
          </cell>
          <cell r="N361"/>
          <cell r="O361"/>
          <cell r="P361">
            <v>7422.7416899999998</v>
          </cell>
          <cell r="Q361"/>
          <cell r="R361"/>
          <cell r="S361">
            <v>6915.4521400000003</v>
          </cell>
          <cell r="T361"/>
          <cell r="U361"/>
          <cell r="V361">
            <v>7444.1679599999998</v>
          </cell>
          <cell r="W361">
            <v>3591.2048300000001</v>
          </cell>
          <cell r="X361"/>
          <cell r="Y361">
            <v>4427.7040999999999</v>
          </cell>
          <cell r="Z361"/>
          <cell r="AA361"/>
          <cell r="AB361">
            <v>4486.0976499999997</v>
          </cell>
          <cell r="AC361"/>
          <cell r="AD361"/>
          <cell r="AE361">
            <v>4604.7163</v>
          </cell>
          <cell r="AF361">
            <v>3715.3449700000001</v>
          </cell>
          <cell r="AG361"/>
          <cell r="AH361">
            <v>4600.33007</v>
          </cell>
          <cell r="AI361">
            <v>3701.4760700000002</v>
          </cell>
          <cell r="AJ361"/>
          <cell r="AK361">
            <v>4562.2831999999999</v>
          </cell>
          <cell r="AL361">
            <v>3759.7102</v>
          </cell>
          <cell r="AM361"/>
          <cell r="AN361">
            <v>4638.4853499999999</v>
          </cell>
          <cell r="AO361">
            <v>3745.8364200000001</v>
          </cell>
          <cell r="AP361"/>
          <cell r="AQ361">
            <v>4602.2245999999996</v>
          </cell>
          <cell r="AR361"/>
          <cell r="AS361"/>
          <cell r="AT361">
            <v>4562.77099</v>
          </cell>
          <cell r="AU361"/>
          <cell r="AV361"/>
          <cell r="AW361">
            <v>7058.2495099999996</v>
          </cell>
          <cell r="AZ361">
            <v>7099.1762600000002</v>
          </cell>
          <cell r="BA361">
            <v>3647.2304600000002</v>
          </cell>
          <cell r="BB361"/>
          <cell r="BC361">
            <v>4519.7031200000001</v>
          </cell>
          <cell r="BD361">
            <v>3649.2863699999998</v>
          </cell>
          <cell r="BE361"/>
          <cell r="BF361">
            <v>4576.6176699999996</v>
          </cell>
          <cell r="BG361"/>
          <cell r="BH361"/>
          <cell r="BI361">
            <v>4610.9296800000002</v>
          </cell>
          <cell r="BJ361"/>
          <cell r="BK361"/>
          <cell r="BL361">
            <v>7242.9990200000002</v>
          </cell>
          <cell r="BM361"/>
          <cell r="BN361"/>
          <cell r="BO361">
            <v>7284.7158200000003</v>
          </cell>
          <cell r="BP361"/>
          <cell r="BQ361"/>
          <cell r="BR361">
            <v>7330.5439399999996</v>
          </cell>
          <cell r="BS361"/>
          <cell r="BT361"/>
          <cell r="BU361">
            <v>6827.7704999999996</v>
          </cell>
          <cell r="BV361">
            <v>3656.46533</v>
          </cell>
          <cell r="BW361"/>
          <cell r="BX361">
            <v>4510.71191</v>
          </cell>
          <cell r="BY361"/>
          <cell r="BZ361"/>
          <cell r="CA361"/>
          <cell r="CB361">
            <v>3662.4626400000002</v>
          </cell>
          <cell r="CC361"/>
          <cell r="CD361">
            <v>4500.4872999999998</v>
          </cell>
          <cell r="CE361">
            <v>3541.9853499999999</v>
          </cell>
          <cell r="CG361">
            <v>4493.79882</v>
          </cell>
          <cell r="CH361">
            <v>3543.8915999999999</v>
          </cell>
          <cell r="CJ361">
            <v>4547.7407199999998</v>
          </cell>
          <cell r="CM361">
            <v>4582.3574200000003</v>
          </cell>
          <cell r="CN361">
            <v>3637.1069299999999</v>
          </cell>
          <cell r="CP361"/>
          <cell r="CQ361">
            <v>3620.6914000000002</v>
          </cell>
          <cell r="CS361"/>
          <cell r="CV361">
            <v>4560.2060499999998</v>
          </cell>
          <cell r="CY361">
            <v>7388.0771400000003</v>
          </cell>
          <cell r="DB361"/>
          <cell r="DE361"/>
          <cell r="DH361"/>
          <cell r="DK361"/>
        </row>
        <row r="362">
          <cell r="D362">
            <v>673.13250700000003</v>
          </cell>
          <cell r="E362"/>
          <cell r="F362"/>
          <cell r="G362">
            <v>4887.62255</v>
          </cell>
          <cell r="H362"/>
          <cell r="I362"/>
          <cell r="J362">
            <v>4428.03125</v>
          </cell>
          <cell r="K362"/>
          <cell r="L362"/>
          <cell r="M362">
            <v>4546.9589800000003</v>
          </cell>
          <cell r="N362"/>
          <cell r="O362"/>
          <cell r="P362">
            <v>4878.46533</v>
          </cell>
          <cell r="Q362"/>
          <cell r="R362"/>
          <cell r="S362">
            <v>4505.5874000000003</v>
          </cell>
          <cell r="T362"/>
          <cell r="U362"/>
          <cell r="V362">
            <v>4806.3115200000002</v>
          </cell>
          <cell r="W362">
            <v>2286.35644</v>
          </cell>
          <cell r="X362"/>
          <cell r="Y362">
            <v>3242.2856400000001</v>
          </cell>
          <cell r="Z362"/>
          <cell r="AA362"/>
          <cell r="AB362">
            <v>3291.70849</v>
          </cell>
          <cell r="AC362"/>
          <cell r="AD362"/>
          <cell r="AE362">
            <v>3402.7478000000001</v>
          </cell>
          <cell r="AF362">
            <v>2394.8000400000001</v>
          </cell>
          <cell r="AG362"/>
          <cell r="AH362">
            <v>3396.5900799999999</v>
          </cell>
          <cell r="AI362">
            <v>2381.1091299999998</v>
          </cell>
          <cell r="AJ362"/>
          <cell r="AK362">
            <v>3368.8935499999998</v>
          </cell>
          <cell r="AL362">
            <v>2399.7714799999999</v>
          </cell>
          <cell r="AM362"/>
          <cell r="AN362">
            <v>3407.2355899999998</v>
          </cell>
          <cell r="AO362">
            <v>2385.9084400000002</v>
          </cell>
          <cell r="AP362"/>
          <cell r="AQ362">
            <v>3381.16723</v>
          </cell>
          <cell r="AR362"/>
          <cell r="AS362"/>
          <cell r="AT362">
            <v>3370.0248999999999</v>
          </cell>
          <cell r="AU362"/>
          <cell r="AV362"/>
          <cell r="AW362">
            <v>4669.6337800000001</v>
          </cell>
          <cell r="AZ362">
            <v>4677.3964800000003</v>
          </cell>
          <cell r="BA362">
            <v>2333.24926</v>
          </cell>
          <cell r="BB362"/>
          <cell r="BC362">
            <v>3330.0222100000001</v>
          </cell>
          <cell r="BD362">
            <v>2336.0148899999999</v>
          </cell>
          <cell r="BE362"/>
          <cell r="BF362">
            <v>3348.1079100000002</v>
          </cell>
          <cell r="BG362"/>
          <cell r="BH362"/>
          <cell r="BI362">
            <v>3400.4602</v>
          </cell>
          <cell r="BJ362"/>
          <cell r="BK362"/>
          <cell r="BL362">
            <v>4767.5078100000001</v>
          </cell>
          <cell r="BM362"/>
          <cell r="BN362"/>
          <cell r="BO362">
            <v>4783.7583000000004</v>
          </cell>
          <cell r="BP362"/>
          <cell r="BQ362"/>
          <cell r="BR362">
            <v>4855.6264600000004</v>
          </cell>
          <cell r="BS362"/>
          <cell r="BT362"/>
          <cell r="BU362">
            <v>4558.54882</v>
          </cell>
          <cell r="BV362">
            <v>2342.3222599999999</v>
          </cell>
          <cell r="BW362"/>
          <cell r="BX362">
            <v>3310.92895</v>
          </cell>
          <cell r="BY362"/>
          <cell r="BZ362"/>
          <cell r="CA362"/>
          <cell r="CB362">
            <v>2347.7199700000001</v>
          </cell>
          <cell r="CC362"/>
          <cell r="CD362">
            <v>3313.0905699999998</v>
          </cell>
          <cell r="CE362">
            <v>2269.4208899999999</v>
          </cell>
          <cell r="CG362">
            <v>3291.1718700000001</v>
          </cell>
          <cell r="CH362">
            <v>2271.8010199999999</v>
          </cell>
          <cell r="CJ362">
            <v>3307.01953</v>
          </cell>
          <cell r="CM362">
            <v>3359.0568800000001</v>
          </cell>
          <cell r="CN362">
            <v>2325.0429600000002</v>
          </cell>
          <cell r="CP362"/>
          <cell r="CQ362">
            <v>2309.7863699999998</v>
          </cell>
          <cell r="CS362"/>
          <cell r="CV362">
            <v>3338.44506</v>
          </cell>
          <cell r="CY362">
            <v>4913.8999000000003</v>
          </cell>
          <cell r="DB362"/>
          <cell r="DE362"/>
          <cell r="DH362"/>
          <cell r="DK362"/>
        </row>
        <row r="363">
          <cell r="D363">
            <v>6974.08349</v>
          </cell>
          <cell r="E363"/>
          <cell r="F363"/>
          <cell r="G363">
            <v>24356.025300000001</v>
          </cell>
          <cell r="H363"/>
          <cell r="I363"/>
          <cell r="J363">
            <v>22598.785100000001</v>
          </cell>
          <cell r="K363"/>
          <cell r="L363"/>
          <cell r="M363">
            <v>23142.3593</v>
          </cell>
          <cell r="N363"/>
          <cell r="O363"/>
          <cell r="P363">
            <v>24409.476500000001</v>
          </cell>
          <cell r="Q363"/>
          <cell r="R363"/>
          <cell r="S363">
            <v>23074.968700000001</v>
          </cell>
          <cell r="T363"/>
          <cell r="U363"/>
          <cell r="V363">
            <v>24319.460899999998</v>
          </cell>
          <cell r="W363">
            <v>14716.3017</v>
          </cell>
          <cell r="X363"/>
          <cell r="Y363">
            <v>20012.521400000001</v>
          </cell>
          <cell r="Z363"/>
          <cell r="AA363"/>
          <cell r="AB363">
            <v>20245.701099999998</v>
          </cell>
          <cell r="AC363"/>
          <cell r="AD363"/>
          <cell r="AE363">
            <v>19956.380799999999</v>
          </cell>
          <cell r="AF363">
            <v>14548.6201</v>
          </cell>
          <cell r="AG363"/>
          <cell r="AH363">
            <v>19979.505799999999</v>
          </cell>
          <cell r="AI363">
            <v>14630.467699999999</v>
          </cell>
          <cell r="AJ363"/>
          <cell r="AK363">
            <v>20135.011699999999</v>
          </cell>
          <cell r="AL363">
            <v>14577.156199999999</v>
          </cell>
          <cell r="AM363"/>
          <cell r="AN363">
            <v>20332.722600000001</v>
          </cell>
          <cell r="AO363">
            <v>14655.1777</v>
          </cell>
          <cell r="AP363"/>
          <cell r="AQ363">
            <v>20496.2402</v>
          </cell>
          <cell r="AR363"/>
          <cell r="AS363"/>
          <cell r="AT363">
            <v>20137.392500000002</v>
          </cell>
          <cell r="AU363"/>
          <cell r="AV363"/>
          <cell r="AW363">
            <v>22868.745999999999</v>
          </cell>
          <cell r="AZ363">
            <v>23233.669900000001</v>
          </cell>
          <cell r="BA363">
            <v>14825.919900000001</v>
          </cell>
          <cell r="BB363"/>
          <cell r="BC363">
            <v>20191.7304</v>
          </cell>
          <cell r="BD363">
            <v>14903.7343</v>
          </cell>
          <cell r="BE363"/>
          <cell r="BF363">
            <v>20840.320299999999</v>
          </cell>
          <cell r="BG363"/>
          <cell r="BH363"/>
          <cell r="BI363">
            <v>21013.416000000001</v>
          </cell>
          <cell r="BJ363"/>
          <cell r="BK363"/>
          <cell r="BL363">
            <v>23317.4882</v>
          </cell>
          <cell r="BM363"/>
          <cell r="BN363"/>
          <cell r="BO363">
            <v>23976.591700000001</v>
          </cell>
          <cell r="BP363"/>
          <cell r="BQ363"/>
          <cell r="BR363">
            <v>24165.146400000001</v>
          </cell>
          <cell r="BS363"/>
          <cell r="BT363"/>
          <cell r="BU363">
            <v>22507.955000000002</v>
          </cell>
          <cell r="BV363">
            <v>14786.7675</v>
          </cell>
          <cell r="BW363"/>
          <cell r="BX363">
            <v>20292.466700000001</v>
          </cell>
          <cell r="BY363"/>
          <cell r="BZ363"/>
          <cell r="CA363"/>
          <cell r="CB363">
            <v>14767.7685</v>
          </cell>
          <cell r="CC363"/>
          <cell r="CD363">
            <v>20354.956999999999</v>
          </cell>
          <cell r="CE363">
            <v>15538.6738</v>
          </cell>
          <cell r="CG363">
            <v>20629.0507</v>
          </cell>
          <cell r="CH363">
            <v>15625.1738</v>
          </cell>
          <cell r="CJ363">
            <v>21317.3066</v>
          </cell>
          <cell r="CM363">
            <v>21492.455000000002</v>
          </cell>
          <cell r="CN363">
            <v>15122.8613</v>
          </cell>
          <cell r="CP363"/>
          <cell r="CQ363">
            <v>14873.333000000001</v>
          </cell>
          <cell r="CS363"/>
          <cell r="CV363">
            <v>21179.6054</v>
          </cell>
          <cell r="CY363">
            <v>24792.4843</v>
          </cell>
          <cell r="DB363"/>
          <cell r="DE363"/>
          <cell r="DH363"/>
          <cell r="DK363"/>
        </row>
        <row r="364">
          <cell r="D364">
            <v>3006.4877900000001</v>
          </cell>
          <cell r="E364"/>
          <cell r="F364"/>
          <cell r="G364">
            <v>14611.039000000001</v>
          </cell>
          <cell r="H364"/>
          <cell r="I364"/>
          <cell r="J364">
            <v>13132.8056</v>
          </cell>
          <cell r="K364"/>
          <cell r="L364"/>
          <cell r="M364">
            <v>13533.8945</v>
          </cell>
          <cell r="N364"/>
          <cell r="O364"/>
          <cell r="P364">
            <v>14535.439399999999</v>
          </cell>
          <cell r="Q364"/>
          <cell r="R364"/>
          <cell r="S364">
            <v>13327.7685</v>
          </cell>
          <cell r="T364"/>
          <cell r="U364"/>
          <cell r="V364">
            <v>14269.934499999999</v>
          </cell>
          <cell r="W364">
            <v>8092.0390600000001</v>
          </cell>
          <cell r="X364"/>
          <cell r="Y364">
            <v>11654.705</v>
          </cell>
          <cell r="Z364"/>
          <cell r="AA364"/>
          <cell r="AB364">
            <v>11900.1533</v>
          </cell>
          <cell r="AC364"/>
          <cell r="AD364"/>
          <cell r="AE364">
            <v>11715.337799999999</v>
          </cell>
          <cell r="AF364">
            <v>8014.2470700000003</v>
          </cell>
          <cell r="AG364"/>
          <cell r="AH364">
            <v>11734.7382</v>
          </cell>
          <cell r="AI364">
            <v>8091.9726499999997</v>
          </cell>
          <cell r="AJ364"/>
          <cell r="AK364">
            <v>11899.947200000001</v>
          </cell>
          <cell r="AL364">
            <v>8006.4540999999999</v>
          </cell>
          <cell r="AM364"/>
          <cell r="AN364">
            <v>11879.829100000001</v>
          </cell>
          <cell r="AO364">
            <v>8081.9540999999999</v>
          </cell>
          <cell r="AP364"/>
          <cell r="AQ364">
            <v>12048.9082</v>
          </cell>
          <cell r="AR364"/>
          <cell r="AS364"/>
          <cell r="AT364">
            <v>11898.9375</v>
          </cell>
          <cell r="AU364"/>
          <cell r="AV364"/>
          <cell r="AW364">
            <v>13343.7783</v>
          </cell>
          <cell r="AZ364">
            <v>13486.004800000001</v>
          </cell>
          <cell r="BA364">
            <v>8238.0087800000001</v>
          </cell>
          <cell r="BB364"/>
          <cell r="BC364">
            <v>11937.7353</v>
          </cell>
          <cell r="BD364">
            <v>8271.8554600000007</v>
          </cell>
          <cell r="BE364"/>
          <cell r="BF364">
            <v>12167.915000000001</v>
          </cell>
          <cell r="BG364"/>
          <cell r="BH364"/>
          <cell r="BI364">
            <v>12320.285099999999</v>
          </cell>
          <cell r="BJ364"/>
          <cell r="BK364"/>
          <cell r="BL364">
            <v>13687.353499999999</v>
          </cell>
          <cell r="BM364"/>
          <cell r="BN364"/>
          <cell r="BO364">
            <v>13962.2988</v>
          </cell>
          <cell r="BP364"/>
          <cell r="BQ364"/>
          <cell r="BR364">
            <v>14134.9277</v>
          </cell>
          <cell r="BS364"/>
          <cell r="BT364"/>
          <cell r="BU364">
            <v>13159.7001</v>
          </cell>
          <cell r="BV364">
            <v>8200.1533199999994</v>
          </cell>
          <cell r="BW364"/>
          <cell r="BX364">
            <v>11976.967699999999</v>
          </cell>
          <cell r="BY364"/>
          <cell r="BZ364"/>
          <cell r="CA364"/>
          <cell r="CB364">
            <v>8166.6992099999998</v>
          </cell>
          <cell r="CC364"/>
          <cell r="CD364">
            <v>12043.433499999999</v>
          </cell>
          <cell r="CE364">
            <v>8811.2226499999997</v>
          </cell>
          <cell r="CG364">
            <v>12272.846600000001</v>
          </cell>
          <cell r="CH364">
            <v>8852.7724600000001</v>
          </cell>
          <cell r="CJ364">
            <v>12529.9882</v>
          </cell>
          <cell r="CM364">
            <v>12684.252899999999</v>
          </cell>
          <cell r="CN364">
            <v>8442.3017500000005</v>
          </cell>
          <cell r="CP364"/>
          <cell r="CQ364">
            <v>8177.1108299999996</v>
          </cell>
          <cell r="CS364"/>
          <cell r="CV364">
            <v>12346.694299999999</v>
          </cell>
          <cell r="CY364">
            <v>14815.3593</v>
          </cell>
          <cell r="DB364"/>
          <cell r="DE364"/>
          <cell r="DH364"/>
          <cell r="DK364"/>
        </row>
        <row r="365">
          <cell r="D365">
            <v>10427.4179</v>
          </cell>
          <cell r="E365"/>
          <cell r="F365"/>
          <cell r="G365">
            <v>28977.5468</v>
          </cell>
          <cell r="H365"/>
          <cell r="I365"/>
          <cell r="J365">
            <v>26691.398399999998</v>
          </cell>
          <cell r="K365"/>
          <cell r="L365"/>
          <cell r="M365">
            <v>27561.3632</v>
          </cell>
          <cell r="N365"/>
          <cell r="O365"/>
          <cell r="P365">
            <v>29066.757799999999</v>
          </cell>
          <cell r="Q365"/>
          <cell r="R365"/>
          <cell r="S365">
            <v>27527.0664</v>
          </cell>
          <cell r="T365"/>
          <cell r="U365"/>
          <cell r="V365">
            <v>28955.1679</v>
          </cell>
          <cell r="W365">
            <v>21451.0664</v>
          </cell>
          <cell r="X365"/>
          <cell r="Y365">
            <v>31470.349600000001</v>
          </cell>
          <cell r="Z365"/>
          <cell r="AA365"/>
          <cell r="AB365">
            <v>29667.402300000002</v>
          </cell>
          <cell r="AC365"/>
          <cell r="AD365"/>
          <cell r="AE365">
            <v>28827.6152</v>
          </cell>
          <cell r="AF365">
            <v>21016.197199999999</v>
          </cell>
          <cell r="AG365"/>
          <cell r="AH365">
            <v>28804.089800000002</v>
          </cell>
          <cell r="AI365">
            <v>21144.539000000001</v>
          </cell>
          <cell r="AJ365"/>
          <cell r="AK365">
            <v>28755.630799999999</v>
          </cell>
          <cell r="AL365">
            <v>21066.576099999998</v>
          </cell>
          <cell r="AM365"/>
          <cell r="AN365">
            <v>29293.1054</v>
          </cell>
          <cell r="AO365">
            <v>21190.521400000001</v>
          </cell>
          <cell r="AP365"/>
          <cell r="AQ365">
            <v>29241.962800000001</v>
          </cell>
          <cell r="AR365"/>
          <cell r="AS365"/>
          <cell r="AT365">
            <v>28754.205000000002</v>
          </cell>
          <cell r="AU365"/>
          <cell r="AV365"/>
          <cell r="AW365">
            <v>18748.8789</v>
          </cell>
          <cell r="AZ365">
            <v>19162.412100000001</v>
          </cell>
          <cell r="BA365">
            <v>21480.945299999999</v>
          </cell>
          <cell r="BB365"/>
          <cell r="BC365">
            <v>27892.652300000002</v>
          </cell>
          <cell r="BD365">
            <v>21557.349600000001</v>
          </cell>
          <cell r="BE365"/>
          <cell r="BF365">
            <v>28045.322199999999</v>
          </cell>
          <cell r="BG365"/>
          <cell r="BH365"/>
          <cell r="BI365">
            <v>28281.132799999999</v>
          </cell>
          <cell r="BJ365"/>
          <cell r="BK365"/>
          <cell r="BL365">
            <v>17675.6738</v>
          </cell>
          <cell r="BM365"/>
          <cell r="BN365"/>
          <cell r="BO365">
            <v>18039.666000000001</v>
          </cell>
          <cell r="BP365"/>
          <cell r="BQ365"/>
          <cell r="BR365">
            <v>18185.892500000002</v>
          </cell>
          <cell r="BS365"/>
          <cell r="BT365"/>
          <cell r="BU365">
            <v>24118.835899999998</v>
          </cell>
          <cell r="BV365">
            <v>21412.1816</v>
          </cell>
          <cell r="BW365"/>
          <cell r="BX365">
            <v>27589.9257</v>
          </cell>
          <cell r="BY365"/>
          <cell r="BZ365"/>
          <cell r="CA365"/>
          <cell r="CB365">
            <v>21450.523399999998</v>
          </cell>
          <cell r="CC365"/>
          <cell r="CD365">
            <v>27788.884699999999</v>
          </cell>
          <cell r="CE365">
            <v>22133.447199999999</v>
          </cell>
          <cell r="CG365">
            <v>27100.324199999999</v>
          </cell>
          <cell r="CH365">
            <v>22222.308499999999</v>
          </cell>
          <cell r="CJ365">
            <v>27142.7343</v>
          </cell>
          <cell r="CM365">
            <v>27359.103500000001</v>
          </cell>
          <cell r="CN365">
            <v>21750.9843</v>
          </cell>
          <cell r="CP365"/>
          <cell r="CQ365">
            <v>21490.589800000002</v>
          </cell>
          <cell r="CS365"/>
          <cell r="CV365">
            <v>27489.9238</v>
          </cell>
          <cell r="CY365">
            <v>19251.357400000001</v>
          </cell>
          <cell r="DB365"/>
          <cell r="DE365"/>
          <cell r="DH365"/>
          <cell r="DK365"/>
        </row>
        <row r="366">
          <cell r="D366">
            <v>4710.3134700000001</v>
          </cell>
          <cell r="E366"/>
          <cell r="F366"/>
          <cell r="G366">
            <v>18318.841700000001</v>
          </cell>
          <cell r="H366"/>
          <cell r="I366"/>
          <cell r="J366">
            <v>16496.455000000002</v>
          </cell>
          <cell r="K366"/>
          <cell r="L366"/>
          <cell r="M366">
            <v>17171.4902</v>
          </cell>
          <cell r="N366"/>
          <cell r="O366"/>
          <cell r="P366">
            <v>18483.761699999999</v>
          </cell>
          <cell r="Q366"/>
          <cell r="R366"/>
          <cell r="S366">
            <v>16924.722600000001</v>
          </cell>
          <cell r="T366"/>
          <cell r="U366"/>
          <cell r="V366">
            <v>18171.630799999999</v>
          </cell>
          <cell r="W366">
            <v>13038.813399999999</v>
          </cell>
          <cell r="X366"/>
          <cell r="Y366">
            <v>19568.962800000001</v>
          </cell>
          <cell r="Z366"/>
          <cell r="AA366"/>
          <cell r="AB366">
            <v>18534.267500000002</v>
          </cell>
          <cell r="AC366"/>
          <cell r="AD366"/>
          <cell r="AE366">
            <v>18101.495999999999</v>
          </cell>
          <cell r="AF366">
            <v>12764.665000000001</v>
          </cell>
          <cell r="AG366"/>
          <cell r="AH366">
            <v>18060.212800000001</v>
          </cell>
          <cell r="AI366">
            <v>12886.279200000001</v>
          </cell>
          <cell r="AJ366"/>
          <cell r="AK366">
            <v>17926.525300000001</v>
          </cell>
          <cell r="AL366">
            <v>12734.749</v>
          </cell>
          <cell r="AM366"/>
          <cell r="AN366">
            <v>18282.648399999998</v>
          </cell>
          <cell r="AO366">
            <v>12850.707</v>
          </cell>
          <cell r="AP366"/>
          <cell r="AQ366">
            <v>18145.1738</v>
          </cell>
          <cell r="AR366"/>
          <cell r="AS366"/>
          <cell r="AT366">
            <v>17922.976500000001</v>
          </cell>
          <cell r="AU366"/>
          <cell r="AV366"/>
          <cell r="AW366">
            <v>11655.165999999999</v>
          </cell>
          <cell r="AZ366">
            <v>11836.386699999999</v>
          </cell>
          <cell r="BA366">
            <v>13081.817300000001</v>
          </cell>
          <cell r="BB366"/>
          <cell r="BC366">
            <v>17765.021400000001</v>
          </cell>
          <cell r="BD366">
            <v>13129.3076</v>
          </cell>
          <cell r="BE366"/>
          <cell r="BF366">
            <v>17964.626899999999</v>
          </cell>
          <cell r="BG366"/>
          <cell r="BH366"/>
          <cell r="BI366">
            <v>18210.818299999999</v>
          </cell>
          <cell r="BJ366"/>
          <cell r="BK366"/>
          <cell r="BL366">
            <v>11549.163</v>
          </cell>
          <cell r="BM366"/>
          <cell r="BN366"/>
          <cell r="BO366">
            <v>11783.2675</v>
          </cell>
          <cell r="BP366"/>
          <cell r="BQ366"/>
          <cell r="BR366">
            <v>11929.9609</v>
          </cell>
          <cell r="BS366"/>
          <cell r="BT366"/>
          <cell r="BU366">
            <v>16116.3261</v>
          </cell>
          <cell r="BV366">
            <v>13015.876899999999</v>
          </cell>
          <cell r="BW366"/>
          <cell r="BX366">
            <v>17877.7304</v>
          </cell>
          <cell r="BY366"/>
          <cell r="BZ366"/>
          <cell r="CA366"/>
          <cell r="CB366">
            <v>13039.2148</v>
          </cell>
          <cell r="CC366"/>
          <cell r="CD366">
            <v>17856.130799999999</v>
          </cell>
          <cell r="CE366">
            <v>13668.918900000001</v>
          </cell>
          <cell r="CG366">
            <v>17274.7929</v>
          </cell>
          <cell r="CH366">
            <v>13726.824199999999</v>
          </cell>
          <cell r="CJ366">
            <v>17437.341700000001</v>
          </cell>
          <cell r="CM366">
            <v>17663.281200000001</v>
          </cell>
          <cell r="CN366">
            <v>13291.956</v>
          </cell>
          <cell r="CP366"/>
          <cell r="CQ366">
            <v>13019.9707</v>
          </cell>
          <cell r="CS366"/>
          <cell r="CV366">
            <v>17927.6875</v>
          </cell>
          <cell r="CY366">
            <v>12264.515600000001</v>
          </cell>
          <cell r="DB366"/>
          <cell r="DE366"/>
          <cell r="DH366"/>
          <cell r="DK366"/>
        </row>
        <row r="367">
          <cell r="D367">
            <v>492.56881700000002</v>
          </cell>
          <cell r="E367"/>
          <cell r="F367"/>
          <cell r="G367">
            <v>1335.2192299999999</v>
          </cell>
          <cell r="H367"/>
          <cell r="I367"/>
          <cell r="J367">
            <v>2234.98657</v>
          </cell>
          <cell r="K367"/>
          <cell r="L367"/>
          <cell r="M367">
            <v>2240.2561000000001</v>
          </cell>
          <cell r="N367"/>
          <cell r="O367"/>
          <cell r="P367">
            <v>2232.3281200000001</v>
          </cell>
          <cell r="Q367"/>
          <cell r="R367"/>
          <cell r="S367">
            <v>2198.3032199999998</v>
          </cell>
          <cell r="T367"/>
          <cell r="U367"/>
          <cell r="V367">
            <v>2187.9316399999998</v>
          </cell>
          <cell r="W367">
            <v>1814.2799</v>
          </cell>
          <cell r="X367"/>
          <cell r="Y367">
            <v>2300.6677199999999</v>
          </cell>
          <cell r="Z367"/>
          <cell r="AA367"/>
          <cell r="AB367">
            <v>2298.0998500000001</v>
          </cell>
          <cell r="AC367"/>
          <cell r="AD367"/>
          <cell r="AE367">
            <v>2300.1596599999998</v>
          </cell>
          <cell r="AF367">
            <v>1806.5805600000001</v>
          </cell>
          <cell r="AG367"/>
          <cell r="AH367">
            <v>2296.8654700000002</v>
          </cell>
          <cell r="AI367">
            <v>1806.86889</v>
          </cell>
          <cell r="AJ367"/>
          <cell r="AK367">
            <v>2296.6110800000001</v>
          </cell>
          <cell r="AL367">
            <v>1769.62438</v>
          </cell>
          <cell r="AM367"/>
          <cell r="AN367">
            <v>2282.34521</v>
          </cell>
          <cell r="AO367">
            <v>1770.0180600000001</v>
          </cell>
          <cell r="AP367"/>
          <cell r="AQ367">
            <v>2283.1296299999999</v>
          </cell>
          <cell r="AR367"/>
          <cell r="AS367"/>
          <cell r="AT367">
            <v>2297.4765600000001</v>
          </cell>
          <cell r="AU367"/>
          <cell r="AV367"/>
          <cell r="AW367">
            <v>2229.1103499999999</v>
          </cell>
          <cell r="AZ367">
            <v>2212.5773899999999</v>
          </cell>
          <cell r="BA367">
            <v>1796.4080799999999</v>
          </cell>
          <cell r="BB367"/>
          <cell r="BC367">
            <v>2285.3835399999998</v>
          </cell>
          <cell r="BD367">
            <v>1796.3572899999999</v>
          </cell>
          <cell r="BE367"/>
          <cell r="BF367">
            <v>2288.5454100000002</v>
          </cell>
          <cell r="BG367"/>
          <cell r="BH367"/>
          <cell r="BI367">
            <v>2317.9353000000001</v>
          </cell>
          <cell r="BJ367"/>
          <cell r="BK367"/>
          <cell r="BL367">
            <v>2223.1713800000002</v>
          </cell>
          <cell r="BM367"/>
          <cell r="BN367"/>
          <cell r="BO367">
            <v>2220.3312900000001</v>
          </cell>
          <cell r="BP367"/>
          <cell r="BQ367"/>
          <cell r="BR367">
            <v>2247.3071199999999</v>
          </cell>
          <cell r="BS367"/>
          <cell r="BT367"/>
          <cell r="BU367">
            <v>2229.5368600000002</v>
          </cell>
          <cell r="BV367">
            <v>1796.1585600000001</v>
          </cell>
          <cell r="BW367"/>
          <cell r="BX367">
            <v>2265.6667400000001</v>
          </cell>
          <cell r="BY367"/>
          <cell r="BZ367"/>
          <cell r="CA367"/>
          <cell r="CB367">
            <v>1797.30944</v>
          </cell>
          <cell r="CC367"/>
          <cell r="CD367">
            <v>2267.3657199999998</v>
          </cell>
          <cell r="CE367">
            <v>1796.3989200000001</v>
          </cell>
          <cell r="CG367">
            <v>2262.3845200000001</v>
          </cell>
          <cell r="CH367">
            <v>1796.02099</v>
          </cell>
          <cell r="CJ367">
            <v>2263.4067300000002</v>
          </cell>
          <cell r="CM367">
            <v>2292.7809999999999</v>
          </cell>
          <cell r="CN367">
            <v>1797.3716999999999</v>
          </cell>
          <cell r="CP367"/>
          <cell r="CQ367">
            <v>1798.7422999999999</v>
          </cell>
          <cell r="CS367"/>
          <cell r="CV367">
            <v>2291.02612</v>
          </cell>
          <cell r="CY367">
            <v>2189.48315</v>
          </cell>
          <cell r="DB367"/>
          <cell r="DE367"/>
          <cell r="DH367"/>
          <cell r="DK367"/>
        </row>
        <row r="368">
          <cell r="D368">
            <v>458.23284899999999</v>
          </cell>
          <cell r="E368"/>
          <cell r="F368"/>
          <cell r="G368">
            <v>1492.7422999999999</v>
          </cell>
          <cell r="H368"/>
          <cell r="I368"/>
          <cell r="J368">
            <v>2187.48461</v>
          </cell>
          <cell r="K368"/>
          <cell r="L368"/>
          <cell r="M368">
            <v>2168.5712800000001</v>
          </cell>
          <cell r="N368"/>
          <cell r="O368"/>
          <cell r="P368">
            <v>2168.0102499999998</v>
          </cell>
          <cell r="Q368"/>
          <cell r="R368"/>
          <cell r="S368">
            <v>2131.0551700000001</v>
          </cell>
          <cell r="T368"/>
          <cell r="U368"/>
          <cell r="V368">
            <v>2131.2114200000001</v>
          </cell>
          <cell r="W368">
            <v>1752.7934499999999</v>
          </cell>
          <cell r="X368"/>
          <cell r="Y368">
            <v>2251.8766999999998</v>
          </cell>
          <cell r="Z368"/>
          <cell r="AA368"/>
          <cell r="AB368">
            <v>2287.6633299999999</v>
          </cell>
          <cell r="AC368"/>
          <cell r="AD368"/>
          <cell r="AE368">
            <v>2287.67578</v>
          </cell>
          <cell r="AF368">
            <v>1747.2641599999999</v>
          </cell>
          <cell r="AG368"/>
          <cell r="AH368">
            <v>2287.9916899999998</v>
          </cell>
          <cell r="AI368">
            <v>1747.5955799999999</v>
          </cell>
          <cell r="AJ368"/>
          <cell r="AK368">
            <v>2285.9426199999998</v>
          </cell>
          <cell r="AL368">
            <v>1723.2583</v>
          </cell>
          <cell r="AM368"/>
          <cell r="AN368">
            <v>2272.39282</v>
          </cell>
          <cell r="AO368">
            <v>1723.76379</v>
          </cell>
          <cell r="AP368"/>
          <cell r="AQ368">
            <v>2270.91894</v>
          </cell>
          <cell r="AR368"/>
          <cell r="AS368"/>
          <cell r="AT368">
            <v>2286.13427</v>
          </cell>
          <cell r="AU368"/>
          <cell r="AV368"/>
          <cell r="AW368">
            <v>2170.4545800000001</v>
          </cell>
          <cell r="AZ368">
            <v>2150.5627399999998</v>
          </cell>
          <cell r="BA368">
            <v>1742.36401</v>
          </cell>
          <cell r="BB368"/>
          <cell r="BC368">
            <v>2289.8168900000001</v>
          </cell>
          <cell r="BD368">
            <v>1741.4410399999999</v>
          </cell>
          <cell r="BE368"/>
          <cell r="BF368">
            <v>2289.6435499999998</v>
          </cell>
          <cell r="BG368"/>
          <cell r="BH368"/>
          <cell r="BI368">
            <v>2318.9360299999998</v>
          </cell>
          <cell r="BJ368"/>
          <cell r="BK368"/>
          <cell r="BL368">
            <v>2171.7485299999998</v>
          </cell>
          <cell r="BM368"/>
          <cell r="BN368"/>
          <cell r="BO368">
            <v>2159.7866199999999</v>
          </cell>
          <cell r="BP368"/>
          <cell r="BQ368"/>
          <cell r="BR368">
            <v>2186.5495599999999</v>
          </cell>
          <cell r="BS368"/>
          <cell r="BT368"/>
          <cell r="BU368">
            <v>2173.0402800000002</v>
          </cell>
          <cell r="BV368">
            <v>1742.3620599999999</v>
          </cell>
          <cell r="BW368"/>
          <cell r="BX368">
            <v>2289.8415500000001</v>
          </cell>
          <cell r="BY368"/>
          <cell r="BZ368"/>
          <cell r="CA368"/>
          <cell r="CB368">
            <v>1742.71289</v>
          </cell>
          <cell r="CC368"/>
          <cell r="CD368">
            <v>2287.6838299999999</v>
          </cell>
          <cell r="CE368">
            <v>1738.3864699999999</v>
          </cell>
          <cell r="CG368">
            <v>2267.3752399999998</v>
          </cell>
          <cell r="CH368">
            <v>1737.2374199999999</v>
          </cell>
          <cell r="CJ368">
            <v>2264.9750899999999</v>
          </cell>
          <cell r="CM368">
            <v>2293.9059999999999</v>
          </cell>
          <cell r="CN368">
            <v>1735.9080799999999</v>
          </cell>
          <cell r="CP368"/>
          <cell r="CQ368">
            <v>1736.58422</v>
          </cell>
          <cell r="CS368"/>
          <cell r="CV368">
            <v>2295.0927700000002</v>
          </cell>
          <cell r="CY368">
            <v>2159.2646399999999</v>
          </cell>
          <cell r="DB368"/>
          <cell r="DE368"/>
          <cell r="DH368"/>
          <cell r="DK368"/>
        </row>
        <row r="369">
          <cell r="D369">
            <v>2771.46875</v>
          </cell>
          <cell r="E369"/>
          <cell r="F369"/>
          <cell r="G369">
            <v>10386.1621</v>
          </cell>
          <cell r="H369"/>
          <cell r="I369"/>
          <cell r="J369">
            <v>10170.260700000001</v>
          </cell>
          <cell r="K369"/>
          <cell r="L369"/>
          <cell r="M369">
            <v>10668.1044</v>
          </cell>
          <cell r="N369"/>
          <cell r="O369"/>
          <cell r="P369">
            <v>10996.6582</v>
          </cell>
          <cell r="Q369"/>
          <cell r="R369"/>
          <cell r="S369">
            <v>10541.8701</v>
          </cell>
          <cell r="T369"/>
          <cell r="U369"/>
          <cell r="V369">
            <v>10864.3027</v>
          </cell>
          <cell r="W369">
            <v>6626.4956000000002</v>
          </cell>
          <cell r="X369"/>
          <cell r="Y369">
            <v>9485.6015599999992</v>
          </cell>
          <cell r="Z369"/>
          <cell r="AA369"/>
          <cell r="AB369">
            <v>10192.25</v>
          </cell>
          <cell r="AC369"/>
          <cell r="AD369"/>
          <cell r="AE369">
            <v>10218.625</v>
          </cell>
          <cell r="AF369">
            <v>6939.6523399999996</v>
          </cell>
          <cell r="AG369"/>
          <cell r="AH369">
            <v>10240.625</v>
          </cell>
          <cell r="AI369">
            <v>6988.6288999999997</v>
          </cell>
          <cell r="AJ369"/>
          <cell r="AK369">
            <v>10336.206</v>
          </cell>
          <cell r="AL369">
            <v>6924.6201099999998</v>
          </cell>
          <cell r="AM369"/>
          <cell r="AN369">
            <v>10329.9306</v>
          </cell>
          <cell r="AO369">
            <v>6971.9243100000003</v>
          </cell>
          <cell r="AP369"/>
          <cell r="AQ369">
            <v>10426.6533</v>
          </cell>
          <cell r="AR369"/>
          <cell r="AS369"/>
          <cell r="AT369">
            <v>10332.082</v>
          </cell>
          <cell r="AU369"/>
          <cell r="AV369"/>
          <cell r="AW369">
            <v>10675.757799999999</v>
          </cell>
          <cell r="AZ369">
            <v>10770.380800000001</v>
          </cell>
          <cell r="BA369">
            <v>7061.2226499999997</v>
          </cell>
          <cell r="BB369"/>
          <cell r="BC369">
            <v>10409.3212</v>
          </cell>
          <cell r="BD369">
            <v>7094.2890600000001</v>
          </cell>
          <cell r="BE369"/>
          <cell r="BF369">
            <v>10685.761699999999</v>
          </cell>
          <cell r="BG369"/>
          <cell r="BH369"/>
          <cell r="BI369">
            <v>10792.2304</v>
          </cell>
          <cell r="BJ369"/>
          <cell r="BK369"/>
          <cell r="BL369">
            <v>10770.1044</v>
          </cell>
          <cell r="BM369"/>
          <cell r="BN369"/>
          <cell r="BO369">
            <v>11062.751899999999</v>
          </cell>
          <cell r="BP369"/>
          <cell r="BQ369"/>
          <cell r="BR369">
            <v>11171.900299999999</v>
          </cell>
          <cell r="BS369"/>
          <cell r="BT369"/>
          <cell r="BU369">
            <v>10672.6738</v>
          </cell>
          <cell r="BV369">
            <v>7037.7783200000003</v>
          </cell>
          <cell r="BW369"/>
          <cell r="BX369">
            <v>10419.0908</v>
          </cell>
          <cell r="BY369"/>
          <cell r="BZ369"/>
          <cell r="CA369"/>
          <cell r="CB369">
            <v>7019.1733299999996</v>
          </cell>
          <cell r="CC369"/>
          <cell r="CD369">
            <v>10453.382799999999</v>
          </cell>
          <cell r="CE369">
            <v>7199.0322200000001</v>
          </cell>
          <cell r="CG369">
            <v>10581.25</v>
          </cell>
          <cell r="CH369">
            <v>7233.5102500000003</v>
          </cell>
          <cell r="CJ369">
            <v>10872.218699999999</v>
          </cell>
          <cell r="CM369">
            <v>10980.074199999999</v>
          </cell>
          <cell r="CN369">
            <v>7147.3691399999998</v>
          </cell>
          <cell r="CP369"/>
          <cell r="CQ369">
            <v>6892.4282199999998</v>
          </cell>
          <cell r="CS369"/>
          <cell r="CV369">
            <v>10632.1093</v>
          </cell>
          <cell r="CY369">
            <v>11504.515600000001</v>
          </cell>
          <cell r="DB369"/>
          <cell r="DE369"/>
          <cell r="DH369"/>
          <cell r="DK369"/>
        </row>
        <row r="370">
          <cell r="D370">
            <v>1263.92822</v>
          </cell>
          <cell r="E370"/>
          <cell r="F370"/>
          <cell r="G370">
            <v>7104.6728499999999</v>
          </cell>
          <cell r="H370"/>
          <cell r="I370"/>
          <cell r="J370">
            <v>6982.1933499999996</v>
          </cell>
          <cell r="K370"/>
          <cell r="L370"/>
          <cell r="M370">
            <v>7456.7646400000003</v>
          </cell>
          <cell r="N370"/>
          <cell r="O370"/>
          <cell r="P370">
            <v>7782.9018500000002</v>
          </cell>
          <cell r="Q370"/>
          <cell r="R370"/>
          <cell r="S370">
            <v>7316.33349</v>
          </cell>
          <cell r="T370"/>
          <cell r="U370"/>
          <cell r="V370">
            <v>7636.6909100000003</v>
          </cell>
          <cell r="W370">
            <v>4088.08349</v>
          </cell>
          <cell r="X370"/>
          <cell r="Y370">
            <v>6147.77441</v>
          </cell>
          <cell r="Z370"/>
          <cell r="AA370"/>
          <cell r="AB370">
            <v>6923.7729399999998</v>
          </cell>
          <cell r="AC370"/>
          <cell r="AD370"/>
          <cell r="AE370">
            <v>6940.5751899999996</v>
          </cell>
          <cell r="AF370">
            <v>4375.3139600000004</v>
          </cell>
          <cell r="AG370"/>
          <cell r="AH370">
            <v>6956.2343700000001</v>
          </cell>
          <cell r="AI370">
            <v>4425.7143500000002</v>
          </cell>
          <cell r="AJ370"/>
          <cell r="AK370">
            <v>7061.4731400000001</v>
          </cell>
          <cell r="AL370">
            <v>4367.9145500000004</v>
          </cell>
          <cell r="AM370"/>
          <cell r="AN370">
            <v>7007.0126899999996</v>
          </cell>
          <cell r="AO370">
            <v>4417.1752900000001</v>
          </cell>
          <cell r="AP370"/>
          <cell r="AQ370">
            <v>7111.1923800000004</v>
          </cell>
          <cell r="AR370"/>
          <cell r="AS370"/>
          <cell r="AT370">
            <v>7058.2226499999997</v>
          </cell>
          <cell r="AU370"/>
          <cell r="AV370"/>
          <cell r="AW370">
            <v>7408.9506799999999</v>
          </cell>
          <cell r="AZ370">
            <v>7459.2504799999997</v>
          </cell>
          <cell r="BA370">
            <v>4505.93066</v>
          </cell>
          <cell r="BB370"/>
          <cell r="BC370">
            <v>7144.5370999999996</v>
          </cell>
          <cell r="BD370">
            <v>4527.7607399999997</v>
          </cell>
          <cell r="BE370"/>
          <cell r="BF370">
            <v>7278.6415999999999</v>
          </cell>
          <cell r="BG370"/>
          <cell r="BH370"/>
          <cell r="BI370">
            <v>7372.84033</v>
          </cell>
          <cell r="BJ370"/>
          <cell r="BK370"/>
          <cell r="BL370">
            <v>7544.7817299999997</v>
          </cell>
          <cell r="BM370"/>
          <cell r="BN370"/>
          <cell r="BO370">
            <v>7705.4428699999999</v>
          </cell>
          <cell r="BP370"/>
          <cell r="BQ370"/>
          <cell r="BR370">
            <v>7806.2870999999996</v>
          </cell>
          <cell r="BS370"/>
          <cell r="BT370"/>
          <cell r="BU370">
            <v>7466.4501899999996</v>
          </cell>
          <cell r="BV370">
            <v>4480.9658200000003</v>
          </cell>
          <cell r="BW370"/>
          <cell r="BX370">
            <v>7139.5078100000001</v>
          </cell>
          <cell r="BY370"/>
          <cell r="BZ370"/>
          <cell r="CA370"/>
          <cell r="CB370">
            <v>4452.4287100000001</v>
          </cell>
          <cell r="CC370"/>
          <cell r="CD370">
            <v>7173.2143500000002</v>
          </cell>
          <cell r="CE370">
            <v>4691.9184500000001</v>
          </cell>
          <cell r="CG370">
            <v>7316.61474</v>
          </cell>
          <cell r="CH370">
            <v>4717.4843700000001</v>
          </cell>
          <cell r="CJ370">
            <v>7463.7045799999996</v>
          </cell>
          <cell r="CM370">
            <v>7559.5615200000002</v>
          </cell>
          <cell r="CN370">
            <v>4581.3706000000002</v>
          </cell>
          <cell r="CP370"/>
          <cell r="CQ370">
            <v>4308.8627900000001</v>
          </cell>
          <cell r="CS370"/>
          <cell r="CV370">
            <v>7187.33007</v>
          </cell>
          <cell r="CY370">
            <v>8148.2719699999998</v>
          </cell>
          <cell r="DB370"/>
          <cell r="DE370"/>
          <cell r="DH370"/>
          <cell r="DK370"/>
        </row>
        <row r="371">
          <cell r="D371">
            <v>1016.85284</v>
          </cell>
          <cell r="E371"/>
          <cell r="F371"/>
          <cell r="G371">
            <v>4578.11132</v>
          </cell>
          <cell r="H371"/>
          <cell r="I371"/>
          <cell r="J371">
            <v>4861.0185499999998</v>
          </cell>
          <cell r="K371"/>
          <cell r="L371"/>
          <cell r="M371">
            <v>6855.7997999999998</v>
          </cell>
          <cell r="N371"/>
          <cell r="O371"/>
          <cell r="P371">
            <v>6975.4247999999998</v>
          </cell>
          <cell r="Q371"/>
          <cell r="R371"/>
          <cell r="S371">
            <v>6693.8447200000001</v>
          </cell>
          <cell r="T371"/>
          <cell r="U371"/>
          <cell r="V371">
            <v>6783.3579099999997</v>
          </cell>
          <cell r="W371">
            <v>2664.5812900000001</v>
          </cell>
          <cell r="X371"/>
          <cell r="Y371">
            <v>4808.0625</v>
          </cell>
          <cell r="Z371"/>
          <cell r="AA371"/>
          <cell r="AB371">
            <v>4985.9960899999996</v>
          </cell>
          <cell r="AC371"/>
          <cell r="AD371"/>
          <cell r="AE371">
            <v>4991.1337800000001</v>
          </cell>
          <cell r="AF371">
            <v>2664.2277800000002</v>
          </cell>
          <cell r="AG371"/>
          <cell r="AH371">
            <v>4993.1586900000002</v>
          </cell>
          <cell r="AI371">
            <v>2663.3818299999998</v>
          </cell>
          <cell r="AJ371"/>
          <cell r="AK371">
            <v>4988.3701099999998</v>
          </cell>
          <cell r="AL371">
            <v>2658.0141600000002</v>
          </cell>
          <cell r="AM371"/>
          <cell r="AN371">
            <v>4997.5449200000003</v>
          </cell>
          <cell r="AO371">
            <v>2656.9985299999998</v>
          </cell>
          <cell r="AP371"/>
          <cell r="AQ371">
            <v>4993.8554599999998</v>
          </cell>
          <cell r="AR371"/>
          <cell r="AS371"/>
          <cell r="AT371">
            <v>4988.8774400000002</v>
          </cell>
          <cell r="AU371"/>
          <cell r="AV371"/>
          <cell r="AW371">
            <v>4898.5283200000003</v>
          </cell>
          <cell r="AZ371">
            <v>4898.6274400000002</v>
          </cell>
          <cell r="BA371">
            <v>2656.2319299999999</v>
          </cell>
          <cell r="BB371"/>
          <cell r="BC371">
            <v>4982.9155199999996</v>
          </cell>
          <cell r="BD371">
            <v>2665.61132</v>
          </cell>
          <cell r="BE371"/>
          <cell r="BF371">
            <v>5103.3359300000002</v>
          </cell>
          <cell r="BG371"/>
          <cell r="BH371"/>
          <cell r="BI371">
            <v>5132.6298800000004</v>
          </cell>
          <cell r="BJ371"/>
          <cell r="BK371"/>
          <cell r="BL371">
            <v>4893.2436500000003</v>
          </cell>
          <cell r="BM371"/>
          <cell r="BN371"/>
          <cell r="BO371">
            <v>4996.5576099999998</v>
          </cell>
          <cell r="BP371"/>
          <cell r="BQ371"/>
          <cell r="BR371">
            <v>5022.2949200000003</v>
          </cell>
          <cell r="BS371"/>
          <cell r="BT371"/>
          <cell r="BU371">
            <v>4884.1762600000002</v>
          </cell>
          <cell r="BV371">
            <v>2656.3881799999999</v>
          </cell>
          <cell r="BW371"/>
          <cell r="BX371">
            <v>4989.6357399999997</v>
          </cell>
          <cell r="BY371"/>
          <cell r="BZ371"/>
          <cell r="CA371"/>
          <cell r="CB371">
            <v>2657.6057099999998</v>
          </cell>
          <cell r="CC371"/>
          <cell r="CD371">
            <v>4986.7665999999999</v>
          </cell>
          <cell r="CE371">
            <v>2649.5649400000002</v>
          </cell>
          <cell r="CG371">
            <v>4978.7949200000003</v>
          </cell>
          <cell r="CH371">
            <v>2658.08178</v>
          </cell>
          <cell r="CJ371">
            <v>5098.3032199999998</v>
          </cell>
          <cell r="CM371">
            <v>5126.6933499999996</v>
          </cell>
          <cell r="CN371">
            <v>2662.5988699999998</v>
          </cell>
          <cell r="CP371"/>
          <cell r="CQ371">
            <v>2664.0180599999999</v>
          </cell>
          <cell r="CS371"/>
          <cell r="CV371">
            <v>5130.2421800000002</v>
          </cell>
          <cell r="CY371">
            <v>5085.4540999999999</v>
          </cell>
          <cell r="DB371"/>
          <cell r="DE371"/>
          <cell r="DH371"/>
          <cell r="DK371"/>
        </row>
        <row r="372">
          <cell r="D372">
            <v>434.36889600000001</v>
          </cell>
          <cell r="E372"/>
          <cell r="F372"/>
          <cell r="G372">
            <v>2276.47021</v>
          </cell>
          <cell r="H372"/>
          <cell r="I372"/>
          <cell r="J372">
            <v>2534.3127399999998</v>
          </cell>
          <cell r="K372"/>
          <cell r="L372"/>
          <cell r="M372">
            <v>4546.1865200000002</v>
          </cell>
          <cell r="N372"/>
          <cell r="O372"/>
          <cell r="P372">
            <v>4654.1391599999997</v>
          </cell>
          <cell r="Q372"/>
          <cell r="R372"/>
          <cell r="S372">
            <v>4407.3051699999996</v>
          </cell>
          <cell r="T372"/>
          <cell r="U372"/>
          <cell r="V372">
            <v>4490.49755</v>
          </cell>
          <cell r="W372">
            <v>1328.6293900000001</v>
          </cell>
          <cell r="X372"/>
          <cell r="Y372">
            <v>2515.1477</v>
          </cell>
          <cell r="Z372"/>
          <cell r="AA372"/>
          <cell r="AB372">
            <v>2621.06005</v>
          </cell>
          <cell r="AC372"/>
          <cell r="AD372"/>
          <cell r="AE372">
            <v>2622.7358300000001</v>
          </cell>
          <cell r="AF372">
            <v>1325.8302000000001</v>
          </cell>
          <cell r="AG372"/>
          <cell r="AH372">
            <v>2622.9140600000001</v>
          </cell>
          <cell r="AI372">
            <v>1325.4953599999999</v>
          </cell>
          <cell r="AJ372"/>
          <cell r="AK372">
            <v>2620.6318299999998</v>
          </cell>
          <cell r="AL372">
            <v>1325.2748999999999</v>
          </cell>
          <cell r="AM372"/>
          <cell r="AN372">
            <v>2621.5043900000001</v>
          </cell>
          <cell r="AO372">
            <v>1324.7641599999999</v>
          </cell>
          <cell r="AP372"/>
          <cell r="AQ372">
            <v>2619.54052</v>
          </cell>
          <cell r="AR372"/>
          <cell r="AS372"/>
          <cell r="AT372">
            <v>2620.7011699999998</v>
          </cell>
          <cell r="AU372"/>
          <cell r="AV372"/>
          <cell r="AW372">
            <v>2571.1943299999998</v>
          </cell>
          <cell r="AZ372">
            <v>2566.4804600000002</v>
          </cell>
          <cell r="BA372">
            <v>1326.0372299999999</v>
          </cell>
          <cell r="BB372"/>
          <cell r="BC372">
            <v>2626.1891999999998</v>
          </cell>
          <cell r="BD372">
            <v>1329.8305600000001</v>
          </cell>
          <cell r="BE372"/>
          <cell r="BF372">
            <v>2671.2165500000001</v>
          </cell>
          <cell r="BG372"/>
          <cell r="BH372"/>
          <cell r="BI372">
            <v>2693.1455000000001</v>
          </cell>
          <cell r="BJ372"/>
          <cell r="BK372"/>
          <cell r="BL372">
            <v>2582.1601500000002</v>
          </cell>
          <cell r="BM372"/>
          <cell r="BN372"/>
          <cell r="BO372">
            <v>2619.1289000000002</v>
          </cell>
          <cell r="BP372"/>
          <cell r="BQ372"/>
          <cell r="BR372">
            <v>2641.1191399999998</v>
          </cell>
          <cell r="BS372"/>
          <cell r="BT372"/>
          <cell r="BU372">
            <v>2577.7385199999999</v>
          </cell>
          <cell r="BV372">
            <v>1326.1794400000001</v>
          </cell>
          <cell r="BW372"/>
          <cell r="BX372">
            <v>2625.9526300000002</v>
          </cell>
          <cell r="BY372"/>
          <cell r="BZ372"/>
          <cell r="CA372"/>
          <cell r="CB372">
            <v>1325.9799800000001</v>
          </cell>
          <cell r="CC372"/>
          <cell r="CD372">
            <v>2624.6547799999998</v>
          </cell>
          <cell r="CE372">
            <v>1328.0612699999999</v>
          </cell>
          <cell r="CG372">
            <v>2619.5810499999998</v>
          </cell>
          <cell r="CH372">
            <v>1331.4663</v>
          </cell>
          <cell r="CJ372">
            <v>2664.0016999999998</v>
          </cell>
          <cell r="CM372">
            <v>2685.6352499999998</v>
          </cell>
          <cell r="CN372">
            <v>1329.0292899999999</v>
          </cell>
          <cell r="CP372"/>
          <cell r="CQ372">
            <v>1329.5400299999999</v>
          </cell>
          <cell r="CS372"/>
          <cell r="CV372">
            <v>2687.16894</v>
          </cell>
          <cell r="CY372">
            <v>2689.5866599999999</v>
          </cell>
          <cell r="DB372"/>
          <cell r="DE372"/>
          <cell r="DH372"/>
          <cell r="DK372"/>
        </row>
        <row r="373">
          <cell r="D373">
            <v>431.72601300000002</v>
          </cell>
          <cell r="E373"/>
          <cell r="F373"/>
          <cell r="G373">
            <v>3455.4833899999999</v>
          </cell>
          <cell r="H373"/>
          <cell r="I373"/>
          <cell r="J373">
            <v>3751.4479900000001</v>
          </cell>
          <cell r="K373"/>
          <cell r="L373"/>
          <cell r="M373">
            <v>3776.1982400000002</v>
          </cell>
          <cell r="N373"/>
          <cell r="O373"/>
          <cell r="P373">
            <v>3805.6206000000002</v>
          </cell>
          <cell r="Q373"/>
          <cell r="R373"/>
          <cell r="S373">
            <v>3692.3354399999998</v>
          </cell>
          <cell r="T373"/>
          <cell r="U373"/>
          <cell r="V373">
            <v>3714.0915500000001</v>
          </cell>
          <cell r="W373">
            <v>1699.51477</v>
          </cell>
          <cell r="X373"/>
          <cell r="Y373">
            <v>2592.59033</v>
          </cell>
          <cell r="Z373"/>
          <cell r="AA373"/>
          <cell r="AB373">
            <v>2604.1489200000001</v>
          </cell>
          <cell r="AC373"/>
          <cell r="AD373"/>
          <cell r="AE373">
            <v>2607.0307600000001</v>
          </cell>
          <cell r="AF373">
            <v>1699.2089800000001</v>
          </cell>
          <cell r="AG373"/>
          <cell r="AH373">
            <v>2605.9936499999999</v>
          </cell>
          <cell r="AI373">
            <v>1698.9232099999999</v>
          </cell>
          <cell r="AJ373"/>
          <cell r="AK373">
            <v>2604.5849600000001</v>
          </cell>
          <cell r="AL373">
            <v>1685.1466</v>
          </cell>
          <cell r="AM373"/>
          <cell r="AN373">
            <v>2605.1269499999999</v>
          </cell>
          <cell r="AO373">
            <v>1684.6485499999999</v>
          </cell>
          <cell r="AP373"/>
          <cell r="AQ373">
            <v>2604.3071199999999</v>
          </cell>
          <cell r="AR373"/>
          <cell r="AS373"/>
          <cell r="AT373">
            <v>2604.5766600000002</v>
          </cell>
          <cell r="AU373"/>
          <cell r="AV373"/>
          <cell r="AW373">
            <v>2621.2656200000001</v>
          </cell>
          <cell r="AZ373">
            <v>2621.6203599999999</v>
          </cell>
          <cell r="BA373">
            <v>1694.07446</v>
          </cell>
          <cell r="BB373"/>
          <cell r="BC373">
            <v>2589.8410600000002</v>
          </cell>
          <cell r="BD373">
            <v>1700.02746</v>
          </cell>
          <cell r="BE373"/>
          <cell r="BF373">
            <v>2642.97705</v>
          </cell>
          <cell r="BG373"/>
          <cell r="BH373"/>
          <cell r="BI373">
            <v>2652.89599</v>
          </cell>
          <cell r="BJ373"/>
          <cell r="BK373"/>
          <cell r="BL373">
            <v>2617.69677</v>
          </cell>
          <cell r="BM373"/>
          <cell r="BN373"/>
          <cell r="BO373">
            <v>2670.49316</v>
          </cell>
          <cell r="BP373"/>
          <cell r="BQ373"/>
          <cell r="BR373">
            <v>2678.9199199999998</v>
          </cell>
          <cell r="BS373"/>
          <cell r="BT373"/>
          <cell r="BU373">
            <v>2631.5148899999999</v>
          </cell>
          <cell r="BV373">
            <v>1694.16625</v>
          </cell>
          <cell r="BW373"/>
          <cell r="BX373">
            <v>2560.6262200000001</v>
          </cell>
          <cell r="BY373"/>
          <cell r="BZ373"/>
          <cell r="CA373"/>
          <cell r="CB373">
            <v>1694.9025799999999</v>
          </cell>
          <cell r="CC373"/>
          <cell r="CD373">
            <v>2563.37988</v>
          </cell>
          <cell r="CE373">
            <v>1690.18505</v>
          </cell>
          <cell r="CG373">
            <v>2559.5454100000002</v>
          </cell>
          <cell r="CH373">
            <v>1695.5059799999999</v>
          </cell>
          <cell r="CJ373">
            <v>2612.30566</v>
          </cell>
          <cell r="CM373">
            <v>2621.94335</v>
          </cell>
          <cell r="CN373">
            <v>1698.35229</v>
          </cell>
          <cell r="CP373"/>
          <cell r="CQ373">
            <v>1699.35412</v>
          </cell>
          <cell r="CS373"/>
          <cell r="CV373">
            <v>2623.4909600000001</v>
          </cell>
          <cell r="CY373">
            <v>2659.0722599999999</v>
          </cell>
          <cell r="DB373"/>
          <cell r="DE373"/>
          <cell r="DH373"/>
          <cell r="DK373"/>
        </row>
        <row r="374">
          <cell r="D374">
            <v>195.56613100000001</v>
          </cell>
          <cell r="E374"/>
          <cell r="F374"/>
          <cell r="G374">
            <v>1766.83374</v>
          </cell>
          <cell r="H374"/>
          <cell r="I374"/>
          <cell r="J374">
            <v>1997.0991200000001</v>
          </cell>
          <cell r="K374"/>
          <cell r="L374"/>
          <cell r="M374">
            <v>2031.23632</v>
          </cell>
          <cell r="N374"/>
          <cell r="O374"/>
          <cell r="P374">
            <v>2052.9575100000002</v>
          </cell>
          <cell r="Q374"/>
          <cell r="R374"/>
          <cell r="S374">
            <v>1964.8666900000001</v>
          </cell>
          <cell r="T374"/>
          <cell r="U374"/>
          <cell r="V374">
            <v>1983.7707499999999</v>
          </cell>
          <cell r="W374">
            <v>871.45190400000001</v>
          </cell>
          <cell r="X374"/>
          <cell r="Y374">
            <v>1434.2271699999999</v>
          </cell>
          <cell r="Z374"/>
          <cell r="AA374"/>
          <cell r="AB374">
            <v>1457.41137</v>
          </cell>
          <cell r="AC374"/>
          <cell r="AD374"/>
          <cell r="AE374">
            <v>1458.2835600000001</v>
          </cell>
          <cell r="AF374">
            <v>869.81329300000004</v>
          </cell>
          <cell r="AG374"/>
          <cell r="AH374">
            <v>1458.54748</v>
          </cell>
          <cell r="AI374">
            <v>869.63934300000005</v>
          </cell>
          <cell r="AJ374"/>
          <cell r="AK374">
            <v>1457.38366</v>
          </cell>
          <cell r="AL374">
            <v>872.80731200000002</v>
          </cell>
          <cell r="AM374"/>
          <cell r="AN374">
            <v>1455.5603000000001</v>
          </cell>
          <cell r="AO374">
            <v>872.52636700000005</v>
          </cell>
          <cell r="AP374"/>
          <cell r="AQ374">
            <v>1454.68542</v>
          </cell>
          <cell r="AR374"/>
          <cell r="AS374"/>
          <cell r="AT374">
            <v>1457.2379100000001</v>
          </cell>
          <cell r="AU374"/>
          <cell r="AV374"/>
          <cell r="AW374">
            <v>1444.6180400000001</v>
          </cell>
          <cell r="AZ374">
            <v>1441.68237</v>
          </cell>
          <cell r="BA374">
            <v>870.10467500000004</v>
          </cell>
          <cell r="BB374"/>
          <cell r="BC374">
            <v>1456.5</v>
          </cell>
          <cell r="BD374">
            <v>872.27551200000005</v>
          </cell>
          <cell r="BE374"/>
          <cell r="BF374">
            <v>1474.35546</v>
          </cell>
          <cell r="BG374"/>
          <cell r="BH374"/>
          <cell r="BI374">
            <v>1487.01232</v>
          </cell>
          <cell r="BJ374"/>
          <cell r="BK374"/>
          <cell r="BL374">
            <v>1457.09265</v>
          </cell>
          <cell r="BM374"/>
          <cell r="BN374"/>
          <cell r="BO374">
            <v>1474.5502899999999</v>
          </cell>
          <cell r="BP374"/>
          <cell r="BQ374"/>
          <cell r="BR374">
            <v>1488.03051</v>
          </cell>
          <cell r="BS374"/>
          <cell r="BT374"/>
          <cell r="BU374">
            <v>1459.00207</v>
          </cell>
          <cell r="BV374">
            <v>870.16650300000003</v>
          </cell>
          <cell r="BW374"/>
          <cell r="BX374">
            <v>1456.69165</v>
          </cell>
          <cell r="BY374"/>
          <cell r="BZ374"/>
          <cell r="CA374"/>
          <cell r="CB374">
            <v>870.00793399999998</v>
          </cell>
          <cell r="CC374"/>
          <cell r="CD374">
            <v>1456.71875</v>
          </cell>
          <cell r="CE374">
            <v>871.44628899999998</v>
          </cell>
          <cell r="CG374">
            <v>1454.0887399999999</v>
          </cell>
          <cell r="CH374">
            <v>873.38122499999997</v>
          </cell>
          <cell r="CJ374">
            <v>1471.54907</v>
          </cell>
          <cell r="CM374">
            <v>1484.0352700000001</v>
          </cell>
          <cell r="CN374">
            <v>871.946777</v>
          </cell>
          <cell r="CP374"/>
          <cell r="CQ374">
            <v>872.30651799999998</v>
          </cell>
          <cell r="CS374"/>
          <cell r="CV374">
            <v>1484.77502</v>
          </cell>
          <cell r="CY374">
            <v>1500.9219900000001</v>
          </cell>
          <cell r="DB374"/>
          <cell r="DE374"/>
          <cell r="DH374"/>
          <cell r="DK374"/>
        </row>
        <row r="375">
          <cell r="D375">
            <v>3920.1362300000001</v>
          </cell>
          <cell r="E375"/>
          <cell r="F375"/>
          <cell r="G375">
            <v>10934.2431</v>
          </cell>
          <cell r="H375"/>
          <cell r="I375"/>
          <cell r="J375">
            <v>12173.6494</v>
          </cell>
          <cell r="K375"/>
          <cell r="L375"/>
          <cell r="M375">
            <v>12237.693300000001</v>
          </cell>
          <cell r="N375"/>
          <cell r="O375"/>
          <cell r="P375">
            <v>11903.881799999999</v>
          </cell>
          <cell r="Q375"/>
          <cell r="R375"/>
          <cell r="S375">
            <v>11938.384700000001</v>
          </cell>
          <cell r="T375"/>
          <cell r="U375"/>
          <cell r="V375">
            <v>11606.910099999999</v>
          </cell>
          <cell r="W375">
            <v>8132.6962800000001</v>
          </cell>
          <cell r="X375"/>
          <cell r="Y375">
            <v>14278.445299999999</v>
          </cell>
          <cell r="Z375"/>
          <cell r="AA375"/>
          <cell r="AB375">
            <v>12841.4287</v>
          </cell>
          <cell r="AC375"/>
          <cell r="AD375"/>
          <cell r="AE375">
            <v>13168.357400000001</v>
          </cell>
          <cell r="AF375">
            <v>7420.7788</v>
          </cell>
          <cell r="AG375"/>
          <cell r="AH375">
            <v>13125.083000000001</v>
          </cell>
          <cell r="AI375">
            <v>7388.18066</v>
          </cell>
          <cell r="AJ375"/>
          <cell r="AK375">
            <v>13059.1201</v>
          </cell>
          <cell r="AL375">
            <v>7382.9233299999996</v>
          </cell>
          <cell r="AM375"/>
          <cell r="AN375">
            <v>13210.415999999999</v>
          </cell>
          <cell r="AO375">
            <v>7351.2324200000003</v>
          </cell>
          <cell r="AP375"/>
          <cell r="AQ375">
            <v>13125.591700000001</v>
          </cell>
          <cell r="AR375"/>
          <cell r="AS375"/>
          <cell r="AT375">
            <v>13057.712799999999</v>
          </cell>
          <cell r="AU375"/>
          <cell r="AV375"/>
          <cell r="AW375">
            <v>12063.7343</v>
          </cell>
          <cell r="AZ375">
            <v>12141.867099999999</v>
          </cell>
          <cell r="BA375">
            <v>7108.8471600000003</v>
          </cell>
          <cell r="BB375"/>
          <cell r="BC375">
            <v>12365.299800000001</v>
          </cell>
          <cell r="BD375">
            <v>7128.3095700000003</v>
          </cell>
          <cell r="BE375"/>
          <cell r="BF375">
            <v>12552.8876</v>
          </cell>
          <cell r="BG375"/>
          <cell r="BH375"/>
          <cell r="BI375">
            <v>12713.728499999999</v>
          </cell>
          <cell r="BJ375"/>
          <cell r="BK375"/>
          <cell r="BL375">
            <v>11642.7929</v>
          </cell>
          <cell r="BM375"/>
          <cell r="BN375"/>
          <cell r="BO375">
            <v>11803.8544</v>
          </cell>
          <cell r="BP375"/>
          <cell r="BQ375"/>
          <cell r="BR375">
            <v>11932.188399999999</v>
          </cell>
          <cell r="BS375"/>
          <cell r="BT375"/>
          <cell r="BU375">
            <v>11873.468699999999</v>
          </cell>
          <cell r="BV375">
            <v>7122.4120999999996</v>
          </cell>
          <cell r="BW375"/>
          <cell r="BX375">
            <v>12191.1767</v>
          </cell>
          <cell r="BY375"/>
          <cell r="BZ375"/>
          <cell r="CA375"/>
          <cell r="CB375">
            <v>7147.0825100000002</v>
          </cell>
          <cell r="CC375"/>
          <cell r="CD375">
            <v>12219.536099999999</v>
          </cell>
          <cell r="CE375">
            <v>7074.6035099999999</v>
          </cell>
          <cell r="CG375">
            <v>12190.3037</v>
          </cell>
          <cell r="CH375">
            <v>7092.0771400000003</v>
          </cell>
          <cell r="CJ375">
            <v>12348.2363</v>
          </cell>
          <cell r="CM375">
            <v>12485.009700000001</v>
          </cell>
          <cell r="CN375">
            <v>7123.5468700000001</v>
          </cell>
          <cell r="CP375"/>
          <cell r="CQ375">
            <v>7250.0219699999998</v>
          </cell>
          <cell r="CS375"/>
          <cell r="CV375">
            <v>12687.165000000001</v>
          </cell>
          <cell r="CY375">
            <v>11266.5947</v>
          </cell>
          <cell r="DB375"/>
          <cell r="DE375"/>
          <cell r="DH375"/>
          <cell r="DK375"/>
        </row>
        <row r="376">
          <cell r="D376">
            <v>2883.3823200000002</v>
          </cell>
          <cell r="E376"/>
          <cell r="F376"/>
          <cell r="G376">
            <v>10327.603499999999</v>
          </cell>
          <cell r="H376"/>
          <cell r="I376"/>
          <cell r="J376">
            <v>11423.121999999999</v>
          </cell>
          <cell r="K376"/>
          <cell r="L376"/>
          <cell r="M376">
            <v>11312.404200000001</v>
          </cell>
          <cell r="N376"/>
          <cell r="O376"/>
          <cell r="P376">
            <v>11070.7724</v>
          </cell>
          <cell r="Q376"/>
          <cell r="R376"/>
          <cell r="S376">
            <v>10968.603499999999</v>
          </cell>
          <cell r="T376"/>
          <cell r="U376"/>
          <cell r="V376">
            <v>10726.9179</v>
          </cell>
          <cell r="W376">
            <v>6399.1865200000002</v>
          </cell>
          <cell r="X376"/>
          <cell r="Y376">
            <v>13250.8251</v>
          </cell>
          <cell r="Z376"/>
          <cell r="AA376"/>
          <cell r="AB376">
            <v>12296.256799999999</v>
          </cell>
          <cell r="AC376"/>
          <cell r="AD376"/>
          <cell r="AE376">
            <v>12459.006799999999</v>
          </cell>
          <cell r="AF376">
            <v>5851.4706999999999</v>
          </cell>
          <cell r="AG376"/>
          <cell r="AH376">
            <v>12443.2714</v>
          </cell>
          <cell r="AI376">
            <v>5827.3408200000003</v>
          </cell>
          <cell r="AJ376"/>
          <cell r="AK376">
            <v>12340.6386</v>
          </cell>
          <cell r="AL376">
            <v>5815.4760699999997</v>
          </cell>
          <cell r="AM376"/>
          <cell r="AN376">
            <v>12498.9511</v>
          </cell>
          <cell r="AO376">
            <v>5790.9150300000001</v>
          </cell>
          <cell r="AP376"/>
          <cell r="AQ376">
            <v>12380.886699999999</v>
          </cell>
          <cell r="AR376"/>
          <cell r="AS376"/>
          <cell r="AT376">
            <v>12339.4082</v>
          </cell>
          <cell r="AU376"/>
          <cell r="AV376"/>
          <cell r="AW376">
            <v>11409.3212</v>
          </cell>
          <cell r="AZ376">
            <v>11446.501899999999</v>
          </cell>
          <cell r="BA376">
            <v>5765.6591699999999</v>
          </cell>
          <cell r="BB376"/>
          <cell r="BC376">
            <v>12059.853499999999</v>
          </cell>
          <cell r="BD376">
            <v>5776.2538999999997</v>
          </cell>
          <cell r="BE376"/>
          <cell r="BF376">
            <v>12229.3369</v>
          </cell>
          <cell r="BG376"/>
          <cell r="BH376"/>
          <cell r="BI376">
            <v>12388.5566</v>
          </cell>
          <cell r="BJ376"/>
          <cell r="BK376"/>
          <cell r="BL376">
            <v>11374.828100000001</v>
          </cell>
          <cell r="BM376"/>
          <cell r="BN376"/>
          <cell r="BO376">
            <v>11506.4238</v>
          </cell>
          <cell r="BP376"/>
          <cell r="BQ376"/>
          <cell r="BR376">
            <v>11637.1181</v>
          </cell>
          <cell r="BS376"/>
          <cell r="BT376"/>
          <cell r="BU376">
            <v>11568.568300000001</v>
          </cell>
          <cell r="BV376">
            <v>5783.6699200000003</v>
          </cell>
          <cell r="BW376"/>
          <cell r="BX376">
            <v>12046.481400000001</v>
          </cell>
          <cell r="BY376"/>
          <cell r="BZ376"/>
          <cell r="CA376"/>
          <cell r="CB376">
            <v>5788.2788</v>
          </cell>
          <cell r="CC376"/>
          <cell r="CD376">
            <v>11995.294900000001</v>
          </cell>
          <cell r="CE376">
            <v>5670.9721600000003</v>
          </cell>
          <cell r="CG376">
            <v>11735.4755</v>
          </cell>
          <cell r="CH376">
            <v>5680.3320299999996</v>
          </cell>
          <cell r="CJ376">
            <v>11877.851500000001</v>
          </cell>
          <cell r="CM376">
            <v>12013.510700000001</v>
          </cell>
          <cell r="CN376">
            <v>5650.0195299999996</v>
          </cell>
          <cell r="CP376"/>
          <cell r="CQ376">
            <v>5839.5956999999999</v>
          </cell>
          <cell r="CS376"/>
          <cell r="CV376">
            <v>12356.168900000001</v>
          </cell>
          <cell r="CY376">
            <v>11034.617099999999</v>
          </cell>
          <cell r="DB376"/>
          <cell r="DE376"/>
          <cell r="DH376"/>
          <cell r="DK376"/>
        </row>
        <row r="377">
          <cell r="D377" t="str">
            <v>-------------------------</v>
          </cell>
          <cell r="E377"/>
          <cell r="F377"/>
          <cell r="G377" t="str">
            <v>-------------------------</v>
          </cell>
          <cell r="H377"/>
          <cell r="I377"/>
          <cell r="J377" t="str">
            <v>-------------------------</v>
          </cell>
          <cell r="K377"/>
          <cell r="L377"/>
          <cell r="M377" t="str">
            <v>-------------------------</v>
          </cell>
          <cell r="N377"/>
          <cell r="O377"/>
          <cell r="P377" t="str">
            <v>-------------------------</v>
          </cell>
          <cell r="Q377"/>
          <cell r="R377"/>
          <cell r="S377" t="str">
            <v>-------------------------</v>
          </cell>
          <cell r="T377"/>
          <cell r="U377"/>
          <cell r="V377" t="str">
            <v>-------------------------</v>
          </cell>
          <cell r="W377" t="str">
            <v>-------------------------</v>
          </cell>
          <cell r="X377"/>
          <cell r="Y377" t="str">
            <v>-------------------------</v>
          </cell>
          <cell r="Z377"/>
          <cell r="AA377"/>
          <cell r="AB377" t="str">
            <v>-------------------------</v>
          </cell>
          <cell r="AC377"/>
          <cell r="AD377"/>
          <cell r="AE377" t="str">
            <v>-------------------------</v>
          </cell>
          <cell r="AF377" t="str">
            <v>-------------------------</v>
          </cell>
          <cell r="AG377"/>
          <cell r="AH377" t="str">
            <v>-------------------------</v>
          </cell>
          <cell r="AI377" t="str">
            <v>-------------------------</v>
          </cell>
          <cell r="AJ377"/>
          <cell r="AK377" t="str">
            <v>-------------------------</v>
          </cell>
          <cell r="AL377" t="str">
            <v>-------------------------</v>
          </cell>
          <cell r="AM377"/>
          <cell r="AN377" t="str">
            <v>-------------------------</v>
          </cell>
          <cell r="AO377" t="str">
            <v>-------------------------</v>
          </cell>
          <cell r="AP377"/>
          <cell r="AQ377" t="str">
            <v>-------------------------</v>
          </cell>
          <cell r="AR377"/>
          <cell r="AS377"/>
          <cell r="AT377" t="str">
            <v>-------------------------</v>
          </cell>
          <cell r="AU377"/>
          <cell r="AV377"/>
          <cell r="AW377" t="str">
            <v>-------------------------</v>
          </cell>
          <cell r="AZ377" t="str">
            <v>-------------------------</v>
          </cell>
          <cell r="BA377" t="str">
            <v>-------------------------</v>
          </cell>
          <cell r="BB377"/>
          <cell r="BC377" t="str">
            <v>-------------------------</v>
          </cell>
          <cell r="BD377" t="str">
            <v>-------------------------</v>
          </cell>
          <cell r="BE377"/>
          <cell r="BF377" t="str">
            <v>-------------------------</v>
          </cell>
          <cell r="BG377"/>
          <cell r="BH377"/>
          <cell r="BI377" t="str">
            <v>-------------------------</v>
          </cell>
          <cell r="BJ377"/>
          <cell r="BK377"/>
          <cell r="BL377" t="str">
            <v>-------------------------</v>
          </cell>
          <cell r="BM377"/>
          <cell r="BN377"/>
          <cell r="BO377" t="str">
            <v>-------------------------</v>
          </cell>
          <cell r="BP377"/>
          <cell r="BQ377"/>
          <cell r="BR377" t="str">
            <v>-------------------------</v>
          </cell>
          <cell r="BS377"/>
          <cell r="BT377"/>
          <cell r="BU377" t="str">
            <v>-------------------------</v>
          </cell>
          <cell r="BV377" t="str">
            <v>-------------------------</v>
          </cell>
          <cell r="BW377"/>
          <cell r="BX377" t="str">
            <v>-------------------------</v>
          </cell>
          <cell r="BY377"/>
          <cell r="BZ377"/>
          <cell r="CA377"/>
          <cell r="CB377" t="str">
            <v>-------------------------</v>
          </cell>
          <cell r="CC377"/>
          <cell r="CD377" t="str">
            <v>-------------------------</v>
          </cell>
          <cell r="CE377" t="str">
            <v>-------------------------</v>
          </cell>
          <cell r="CG377" t="str">
            <v>-------------------------</v>
          </cell>
          <cell r="CH377" t="str">
            <v>-------------------------</v>
          </cell>
          <cell r="CJ377" t="str">
            <v>-------------------------</v>
          </cell>
          <cell r="CM377" t="str">
            <v>-------------------------</v>
          </cell>
          <cell r="CN377" t="str">
            <v>-------------------------</v>
          </cell>
          <cell r="CP377"/>
          <cell r="CQ377" t="str">
            <v>-------------------------</v>
          </cell>
          <cell r="CS377"/>
          <cell r="CV377" t="str">
            <v>-------------------------</v>
          </cell>
          <cell r="CY377" t="str">
            <v>-------------------------</v>
          </cell>
          <cell r="DB377"/>
          <cell r="DE377"/>
          <cell r="DH377"/>
          <cell r="DK377"/>
        </row>
        <row r="378">
          <cell r="D378"/>
          <cell r="E378"/>
          <cell r="F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G378"/>
          <cell r="CJ378"/>
          <cell r="CM378"/>
          <cell r="CP378"/>
          <cell r="CS378"/>
          <cell r="CV378"/>
          <cell r="CY378"/>
          <cell r="DB378"/>
          <cell r="DE378"/>
          <cell r="DH378"/>
          <cell r="DK378"/>
        </row>
        <row r="379">
          <cell r="D379" t="str">
            <v>-------------------------</v>
          </cell>
          <cell r="E379"/>
          <cell r="F379"/>
          <cell r="G379" t="str">
            <v>-------------------------</v>
          </cell>
          <cell r="H379"/>
          <cell r="I379"/>
          <cell r="J379" t="str">
            <v>-------------------------</v>
          </cell>
          <cell r="K379"/>
          <cell r="L379"/>
          <cell r="M379" t="str">
            <v>-------------------------</v>
          </cell>
          <cell r="N379"/>
          <cell r="O379"/>
          <cell r="P379" t="str">
            <v>-------------------------</v>
          </cell>
          <cell r="Q379"/>
          <cell r="R379"/>
          <cell r="S379" t="str">
            <v>-------------------------</v>
          </cell>
          <cell r="T379"/>
          <cell r="U379"/>
          <cell r="V379" t="str">
            <v>-------------------------</v>
          </cell>
          <cell r="W379" t="str">
            <v>-------------------------</v>
          </cell>
          <cell r="X379"/>
          <cell r="Y379" t="str">
            <v>-------------------------</v>
          </cell>
          <cell r="Z379"/>
          <cell r="AA379"/>
          <cell r="AB379" t="str">
            <v>-------------------------</v>
          </cell>
          <cell r="AC379"/>
          <cell r="AD379"/>
          <cell r="AE379" t="str">
            <v>-------------------------</v>
          </cell>
          <cell r="AF379" t="str">
            <v>-------------------------</v>
          </cell>
          <cell r="AG379"/>
          <cell r="AH379" t="str">
            <v>-------------------------</v>
          </cell>
          <cell r="AI379" t="str">
            <v>-------------------------</v>
          </cell>
          <cell r="AJ379"/>
          <cell r="AK379" t="str">
            <v>-------------------------</v>
          </cell>
          <cell r="AL379" t="str">
            <v>-------------------------</v>
          </cell>
          <cell r="AM379"/>
          <cell r="AN379" t="str">
            <v>-------------------------</v>
          </cell>
          <cell r="AO379" t="str">
            <v>-------------------------</v>
          </cell>
          <cell r="AP379"/>
          <cell r="AQ379" t="str">
            <v>-------------------------</v>
          </cell>
          <cell r="AR379"/>
          <cell r="AS379"/>
          <cell r="AT379" t="str">
            <v>-------------------------</v>
          </cell>
          <cell r="AU379"/>
          <cell r="AV379"/>
          <cell r="AW379" t="str">
            <v>-------------------------</v>
          </cell>
          <cell r="AZ379" t="str">
            <v>-------------------------</v>
          </cell>
          <cell r="BA379" t="str">
            <v>-------------------------</v>
          </cell>
          <cell r="BB379"/>
          <cell r="BC379" t="str">
            <v>-------------------------</v>
          </cell>
          <cell r="BD379" t="str">
            <v>-------------------------</v>
          </cell>
          <cell r="BE379"/>
          <cell r="BF379" t="str">
            <v>-------------------------</v>
          </cell>
          <cell r="BG379"/>
          <cell r="BH379"/>
          <cell r="BI379" t="str">
            <v>-------------------------</v>
          </cell>
          <cell r="BJ379"/>
          <cell r="BK379"/>
          <cell r="BL379" t="str">
            <v>-------------------------</v>
          </cell>
          <cell r="BM379"/>
          <cell r="BN379"/>
          <cell r="BO379" t="str">
            <v>-------------------------</v>
          </cell>
          <cell r="BP379"/>
          <cell r="BQ379"/>
          <cell r="BR379" t="str">
            <v>-------------------------</v>
          </cell>
          <cell r="BS379"/>
          <cell r="BT379"/>
          <cell r="BU379" t="str">
            <v>-------------------------</v>
          </cell>
          <cell r="BV379" t="str">
            <v>-------------------------</v>
          </cell>
          <cell r="BW379"/>
          <cell r="BX379" t="str">
            <v>-------------------------</v>
          </cell>
          <cell r="BY379"/>
          <cell r="BZ379"/>
          <cell r="CA379"/>
          <cell r="CB379" t="str">
            <v>-------------------------</v>
          </cell>
          <cell r="CC379"/>
          <cell r="CD379" t="str">
            <v>-------------------------</v>
          </cell>
          <cell r="CE379" t="str">
            <v>-------------------------</v>
          </cell>
          <cell r="CG379" t="str">
            <v>-------------------------</v>
          </cell>
          <cell r="CH379" t="str">
            <v>-------------------------</v>
          </cell>
          <cell r="CJ379" t="str">
            <v>-------------------------</v>
          </cell>
          <cell r="CM379" t="str">
            <v>-------------------------</v>
          </cell>
          <cell r="CN379" t="str">
            <v>-------------------------</v>
          </cell>
          <cell r="CP379"/>
          <cell r="CQ379" t="str">
            <v>-------------------------</v>
          </cell>
          <cell r="CS379"/>
          <cell r="CV379" t="str">
            <v>-------------------------</v>
          </cell>
          <cell r="CY379" t="str">
            <v>-------------------------</v>
          </cell>
          <cell r="DB379"/>
          <cell r="DE379"/>
          <cell r="DH379"/>
          <cell r="DK379"/>
        </row>
        <row r="380">
          <cell r="D380">
            <v>907.82965000000002</v>
          </cell>
          <cell r="E380"/>
          <cell r="F380"/>
          <cell r="G380">
            <v>8076.86474</v>
          </cell>
          <cell r="H380"/>
          <cell r="I380"/>
          <cell r="J380">
            <v>6548.9013599999998</v>
          </cell>
          <cell r="K380"/>
          <cell r="L380"/>
          <cell r="M380">
            <v>2274.6484300000002</v>
          </cell>
          <cell r="N380"/>
          <cell r="O380"/>
          <cell r="P380">
            <v>2342.64453</v>
          </cell>
          <cell r="Q380"/>
          <cell r="R380"/>
          <cell r="S380">
            <v>1871.89355</v>
          </cell>
          <cell r="T380"/>
          <cell r="U380"/>
          <cell r="V380">
            <v>1896.3718200000001</v>
          </cell>
          <cell r="W380">
            <v>2863.6870100000001</v>
          </cell>
          <cell r="X380"/>
          <cell r="Y380">
            <v>6533.73632</v>
          </cell>
          <cell r="Z380"/>
          <cell r="AA380"/>
          <cell r="AB380">
            <v>6542.8808499999996</v>
          </cell>
          <cell r="AC380"/>
          <cell r="AD380"/>
          <cell r="AE380">
            <v>6550.9077100000004</v>
          </cell>
          <cell r="AF380">
            <v>2871.9785099999999</v>
          </cell>
          <cell r="AG380"/>
          <cell r="AH380">
            <v>6551.5712800000001</v>
          </cell>
          <cell r="AI380">
            <v>2884.5778799999998</v>
          </cell>
          <cell r="AJ380"/>
          <cell r="AK380">
            <v>6582.9970700000003</v>
          </cell>
          <cell r="AL380">
            <v>2954.5634700000001</v>
          </cell>
          <cell r="AM380"/>
          <cell r="AN380">
            <v>6618.5034100000003</v>
          </cell>
          <cell r="AO380">
            <v>2966.9628899999998</v>
          </cell>
          <cell r="AP380"/>
          <cell r="AQ380">
            <v>6647.6015600000001</v>
          </cell>
          <cell r="AR380"/>
          <cell r="AS380"/>
          <cell r="AT380">
            <v>6583.7651299999998</v>
          </cell>
          <cell r="AU380"/>
          <cell r="AV380"/>
          <cell r="AW380">
            <v>2304.3754800000002</v>
          </cell>
          <cell r="AZ380">
            <v>2330.7175200000001</v>
          </cell>
          <cell r="BA380">
            <v>2878.5446700000002</v>
          </cell>
          <cell r="BB380"/>
          <cell r="BC380">
            <v>6573.3935499999998</v>
          </cell>
          <cell r="BD380">
            <v>2646.5043900000001</v>
          </cell>
          <cell r="BE380"/>
          <cell r="BF380">
            <v>4892.6186500000003</v>
          </cell>
          <cell r="BG380"/>
          <cell r="BH380"/>
          <cell r="BI380">
            <v>4894.7211900000002</v>
          </cell>
          <cell r="BJ380"/>
          <cell r="BK380"/>
          <cell r="BL380">
            <v>2333.1179099999999</v>
          </cell>
          <cell r="BM380"/>
          <cell r="BN380"/>
          <cell r="BO380">
            <v>1936.72631</v>
          </cell>
          <cell r="BP380"/>
          <cell r="BQ380"/>
          <cell r="BR380">
            <v>1929.61718</v>
          </cell>
          <cell r="BS380"/>
          <cell r="BT380"/>
          <cell r="BU380">
            <v>5425.3588799999998</v>
          </cell>
          <cell r="BV380">
            <v>2867.8449700000001</v>
          </cell>
          <cell r="BW380"/>
          <cell r="BX380">
            <v>6547.6586900000002</v>
          </cell>
          <cell r="BY380"/>
          <cell r="BZ380"/>
          <cell r="CA380"/>
          <cell r="CB380">
            <v>2870.6891999999998</v>
          </cell>
          <cell r="CC380"/>
          <cell r="CD380">
            <v>6573.23632</v>
          </cell>
          <cell r="CE380">
            <v>2852.78051</v>
          </cell>
          <cell r="CG380">
            <v>6545.7734300000002</v>
          </cell>
          <cell r="CH380">
            <v>2623</v>
          </cell>
          <cell r="CJ380">
            <v>4871.6000899999999</v>
          </cell>
          <cell r="CM380">
            <v>4869.4184500000001</v>
          </cell>
          <cell r="CN380">
            <v>2638.95532</v>
          </cell>
          <cell r="CP380"/>
          <cell r="CQ380">
            <v>2637.3779199999999</v>
          </cell>
          <cell r="CS380"/>
          <cell r="CV380">
            <v>4865.7202100000004</v>
          </cell>
          <cell r="CY380">
            <v>5566.3188399999999</v>
          </cell>
          <cell r="DB380"/>
          <cell r="DE380"/>
          <cell r="DH380"/>
          <cell r="DK380"/>
        </row>
        <row r="381">
          <cell r="D381">
            <v>89.087806</v>
          </cell>
          <cell r="E381"/>
          <cell r="F381"/>
          <cell r="G381">
            <v>2040.6152300000001</v>
          </cell>
          <cell r="H381"/>
          <cell r="I381"/>
          <cell r="J381">
            <v>1705.58276</v>
          </cell>
          <cell r="K381"/>
          <cell r="L381"/>
          <cell r="M381">
            <v>686.47845400000006</v>
          </cell>
          <cell r="N381"/>
          <cell r="O381"/>
          <cell r="P381">
            <v>726.43176200000005</v>
          </cell>
          <cell r="Q381"/>
          <cell r="R381"/>
          <cell r="S381">
            <v>646.10125700000003</v>
          </cell>
          <cell r="T381"/>
          <cell r="U381"/>
          <cell r="V381">
            <v>669.309753</v>
          </cell>
          <cell r="W381">
            <v>500.60974099999999</v>
          </cell>
          <cell r="X381"/>
          <cell r="Y381">
            <v>1755.96228</v>
          </cell>
          <cell r="Z381"/>
          <cell r="AA381"/>
          <cell r="AB381">
            <v>1761.6072899999999</v>
          </cell>
          <cell r="AC381"/>
          <cell r="AD381"/>
          <cell r="AE381">
            <v>1761.5818999999999</v>
          </cell>
          <cell r="AF381">
            <v>500.911315</v>
          </cell>
          <cell r="AG381"/>
          <cell r="AH381">
            <v>1760.2773400000001</v>
          </cell>
          <cell r="AI381">
            <v>507.10571199999998</v>
          </cell>
          <cell r="AJ381"/>
          <cell r="AK381">
            <v>1782.11718</v>
          </cell>
          <cell r="AL381">
            <v>521.32684300000005</v>
          </cell>
          <cell r="AM381"/>
          <cell r="AN381">
            <v>1752.0533399999999</v>
          </cell>
          <cell r="AO381">
            <v>527.15429600000004</v>
          </cell>
          <cell r="AP381"/>
          <cell r="AQ381">
            <v>1774.07043</v>
          </cell>
          <cell r="AR381"/>
          <cell r="AS381"/>
          <cell r="AT381">
            <v>1781.3662099999999</v>
          </cell>
          <cell r="AU381"/>
          <cell r="AV381"/>
          <cell r="AW381">
            <v>697.34680100000003</v>
          </cell>
          <cell r="AZ381">
            <v>693.91717500000004</v>
          </cell>
          <cell r="BA381">
            <v>506.64755200000002</v>
          </cell>
          <cell r="BB381"/>
          <cell r="BC381">
            <v>1777.62292</v>
          </cell>
          <cell r="BD381">
            <v>497.94964499999998</v>
          </cell>
          <cell r="BE381"/>
          <cell r="BF381">
            <v>1662.14733</v>
          </cell>
          <cell r="BG381"/>
          <cell r="BH381"/>
          <cell r="BI381">
            <v>1683.32312</v>
          </cell>
          <cell r="BJ381"/>
          <cell r="BK381"/>
          <cell r="BL381">
            <v>708.67510900000002</v>
          </cell>
          <cell r="BM381"/>
          <cell r="BN381"/>
          <cell r="BO381">
            <v>635.35980199999995</v>
          </cell>
          <cell r="BP381"/>
          <cell r="BQ381"/>
          <cell r="BR381">
            <v>636.38244599999996</v>
          </cell>
          <cell r="BS381"/>
          <cell r="BT381"/>
          <cell r="BU381">
            <v>1397.5614</v>
          </cell>
          <cell r="BV381">
            <v>501.77810599999998</v>
          </cell>
          <cell r="BW381"/>
          <cell r="BX381">
            <v>1763.52917</v>
          </cell>
          <cell r="BY381"/>
          <cell r="BZ381"/>
          <cell r="CA381"/>
          <cell r="CB381">
            <v>501.55337500000002</v>
          </cell>
          <cell r="CC381"/>
          <cell r="CD381">
            <v>1779.5754300000001</v>
          </cell>
          <cell r="CE381">
            <v>506.035552</v>
          </cell>
          <cell r="CG381">
            <v>1770.1877400000001</v>
          </cell>
          <cell r="CH381">
            <v>497.72369300000003</v>
          </cell>
          <cell r="CJ381">
            <v>1655.25341</v>
          </cell>
          <cell r="CM381">
            <v>1675.8074899999999</v>
          </cell>
          <cell r="CN381">
            <v>494.36572200000001</v>
          </cell>
          <cell r="CP381"/>
          <cell r="CQ381">
            <v>492.29064899999997</v>
          </cell>
          <cell r="CS381"/>
          <cell r="CV381">
            <v>1668.22009</v>
          </cell>
          <cell r="CY381">
            <v>2004.9644699999999</v>
          </cell>
          <cell r="DB381"/>
          <cell r="DE381"/>
          <cell r="DH381"/>
          <cell r="DK381"/>
        </row>
        <row r="382">
          <cell r="D382">
            <v>3450.2128899999998</v>
          </cell>
          <cell r="E382"/>
          <cell r="F382"/>
          <cell r="G382">
            <v>13896.4697</v>
          </cell>
          <cell r="H382"/>
          <cell r="I382"/>
          <cell r="J382">
            <v>13087.727500000001</v>
          </cell>
          <cell r="K382"/>
          <cell r="L382"/>
          <cell r="M382">
            <v>9788.4824200000003</v>
          </cell>
          <cell r="N382"/>
          <cell r="O382"/>
          <cell r="P382">
            <v>11016.453100000001</v>
          </cell>
          <cell r="Q382"/>
          <cell r="R382"/>
          <cell r="S382">
            <v>9731.2177699999993</v>
          </cell>
          <cell r="T382"/>
          <cell r="U382"/>
          <cell r="V382">
            <v>10855.406199999999</v>
          </cell>
          <cell r="W382">
            <v>8186.8632799999996</v>
          </cell>
          <cell r="X382"/>
          <cell r="Y382">
            <v>1362.9916900000001</v>
          </cell>
          <cell r="Z382"/>
          <cell r="AA382"/>
          <cell r="AB382">
            <v>1365.5222100000001</v>
          </cell>
          <cell r="AC382"/>
          <cell r="AD382"/>
          <cell r="AE382">
            <v>1364.3493599999999</v>
          </cell>
          <cell r="AF382">
            <v>8219.8808499999996</v>
          </cell>
          <cell r="AG382"/>
          <cell r="AH382">
            <v>1364.5648100000001</v>
          </cell>
          <cell r="AI382">
            <v>8253.3320299999996</v>
          </cell>
          <cell r="AJ382"/>
          <cell r="AK382">
            <v>1362.7727</v>
          </cell>
          <cell r="AL382">
            <v>8560.4736300000004</v>
          </cell>
          <cell r="AM382"/>
          <cell r="AN382">
            <v>1402.4752100000001</v>
          </cell>
          <cell r="AO382">
            <v>8644.9521399999994</v>
          </cell>
          <cell r="AP382"/>
          <cell r="AQ382">
            <v>1377.3394699999999</v>
          </cell>
          <cell r="AR382"/>
          <cell r="AS382"/>
          <cell r="AT382">
            <v>1363.9074700000001</v>
          </cell>
          <cell r="AU382"/>
          <cell r="AV382"/>
          <cell r="AW382">
            <v>9249.375</v>
          </cell>
          <cell r="AZ382">
            <v>9365.5566400000007</v>
          </cell>
          <cell r="BA382">
            <v>8233.0810500000007</v>
          </cell>
          <cell r="BB382"/>
          <cell r="BC382">
            <v>1362.2902799999999</v>
          </cell>
          <cell r="BD382">
            <v>7944.7079999999996</v>
          </cell>
          <cell r="BE382"/>
          <cell r="BF382">
            <v>1321.87573</v>
          </cell>
          <cell r="BG382"/>
          <cell r="BH382"/>
          <cell r="BI382">
            <v>1384.0177000000001</v>
          </cell>
          <cell r="BJ382"/>
          <cell r="BK382"/>
          <cell r="BL382">
            <v>9662.1953099999992</v>
          </cell>
          <cell r="BM382"/>
          <cell r="BN382"/>
          <cell r="BO382">
            <v>8841.7109299999993</v>
          </cell>
          <cell r="BP382"/>
          <cell r="BQ382"/>
          <cell r="BR382">
            <v>8926.7333899999994</v>
          </cell>
          <cell r="BS382"/>
          <cell r="BT382"/>
          <cell r="BU382">
            <v>1320.2519500000001</v>
          </cell>
          <cell r="BV382">
            <v>8215.7509699999991</v>
          </cell>
          <cell r="BW382"/>
          <cell r="BX382">
            <v>1369.7722100000001</v>
          </cell>
          <cell r="BY382"/>
          <cell r="BZ382"/>
          <cell r="CA382"/>
          <cell r="CB382">
            <v>8223.01757</v>
          </cell>
          <cell r="CC382"/>
          <cell r="CD382">
            <v>1362.44616</v>
          </cell>
          <cell r="CE382">
            <v>8205.4081999999999</v>
          </cell>
          <cell r="CG382">
            <v>1384.7814900000001</v>
          </cell>
          <cell r="CH382">
            <v>8034.09033</v>
          </cell>
          <cell r="CJ382">
            <v>1341.8771899999999</v>
          </cell>
          <cell r="CM382">
            <v>1392.1267</v>
          </cell>
          <cell r="CN382">
            <v>7946.6015600000001</v>
          </cell>
          <cell r="CP382"/>
          <cell r="CQ382">
            <v>7932.8935499999998</v>
          </cell>
          <cell r="CS382"/>
          <cell r="CV382">
            <v>1382.4894999999999</v>
          </cell>
          <cell r="CY382">
            <v>7186.1157199999998</v>
          </cell>
          <cell r="DB382"/>
          <cell r="DE382"/>
          <cell r="DH382"/>
          <cell r="DK382"/>
        </row>
        <row r="383">
          <cell r="D383">
            <v>762.305114</v>
          </cell>
          <cell r="E383"/>
          <cell r="F383"/>
          <cell r="G383">
            <v>5860.9477500000003</v>
          </cell>
          <cell r="H383"/>
          <cell r="I383"/>
          <cell r="J383">
            <v>5957.9287100000001</v>
          </cell>
          <cell r="K383"/>
          <cell r="L383"/>
          <cell r="M383">
            <v>5407.6454999999996</v>
          </cell>
          <cell r="N383"/>
          <cell r="O383"/>
          <cell r="P383">
            <v>6569.4497000000001</v>
          </cell>
          <cell r="Q383"/>
          <cell r="R383"/>
          <cell r="S383">
            <v>5305.8759700000001</v>
          </cell>
          <cell r="T383"/>
          <cell r="U383"/>
          <cell r="V383">
            <v>6381.2978499999999</v>
          </cell>
          <cell r="W383">
            <v>3555.8774400000002</v>
          </cell>
          <cell r="X383"/>
          <cell r="Y383">
            <v>1524.24353</v>
          </cell>
          <cell r="Z383"/>
          <cell r="AA383"/>
          <cell r="AB383">
            <v>1529.68994</v>
          </cell>
          <cell r="AC383"/>
          <cell r="AD383"/>
          <cell r="AE383">
            <v>1529.8081</v>
          </cell>
          <cell r="AF383">
            <v>3558.2924800000001</v>
          </cell>
          <cell r="AG383"/>
          <cell r="AH383">
            <v>1530.17236</v>
          </cell>
          <cell r="AI383">
            <v>3590.6855399999999</v>
          </cell>
          <cell r="AJ383"/>
          <cell r="AK383">
            <v>1530.2120299999999</v>
          </cell>
          <cell r="AL383">
            <v>3452.0009700000001</v>
          </cell>
          <cell r="AM383"/>
          <cell r="AN383">
            <v>1573.0905700000001</v>
          </cell>
          <cell r="AO383">
            <v>3507.6083899999999</v>
          </cell>
          <cell r="AP383"/>
          <cell r="AQ383">
            <v>1551.4089300000001</v>
          </cell>
          <cell r="AR383"/>
          <cell r="AS383"/>
          <cell r="AT383">
            <v>1530.5898400000001</v>
          </cell>
          <cell r="AU383"/>
          <cell r="AV383"/>
          <cell r="AW383">
            <v>5298.9804599999998</v>
          </cell>
          <cell r="AZ383">
            <v>5298.33349</v>
          </cell>
          <cell r="BA383">
            <v>3584.78613</v>
          </cell>
          <cell r="BB383"/>
          <cell r="BC383">
            <v>1529.31079</v>
          </cell>
          <cell r="BD383">
            <v>3594.1206000000002</v>
          </cell>
          <cell r="BE383"/>
          <cell r="BF383">
            <v>1518.51892</v>
          </cell>
          <cell r="BG383"/>
          <cell r="BH383"/>
          <cell r="BI383">
            <v>1594.0056099999999</v>
          </cell>
          <cell r="BJ383"/>
          <cell r="BK383"/>
          <cell r="BL383">
            <v>5565.2665999999999</v>
          </cell>
          <cell r="BM383"/>
          <cell r="BN383"/>
          <cell r="BO383">
            <v>5637.6791899999998</v>
          </cell>
          <cell r="BP383"/>
          <cell r="BQ383"/>
          <cell r="BR383">
            <v>5749.6269499999999</v>
          </cell>
          <cell r="BS383"/>
          <cell r="BT383"/>
          <cell r="BU383">
            <v>1499.1584399999999</v>
          </cell>
          <cell r="BV383">
            <v>3571.9872999999998</v>
          </cell>
          <cell r="BW383"/>
          <cell r="BX383">
            <v>1533.6674800000001</v>
          </cell>
          <cell r="BY383"/>
          <cell r="BZ383"/>
          <cell r="CA383"/>
          <cell r="CB383">
            <v>3568.1479399999998</v>
          </cell>
          <cell r="CC383"/>
          <cell r="CD383">
            <v>1529.7718500000001</v>
          </cell>
          <cell r="CE383">
            <v>3656.06396</v>
          </cell>
          <cell r="CG383">
            <v>1550.45678</v>
          </cell>
          <cell r="CH383">
            <v>3728.62329</v>
          </cell>
          <cell r="CJ383">
            <v>1525.99414</v>
          </cell>
          <cell r="CM383">
            <v>1600.54907</v>
          </cell>
          <cell r="CN383">
            <v>3602.7360800000001</v>
          </cell>
          <cell r="CP383"/>
          <cell r="CQ383">
            <v>3586.5185499999998</v>
          </cell>
          <cell r="CS383"/>
          <cell r="CV383">
            <v>1592.1665</v>
          </cell>
          <cell r="CY383">
            <v>4898.7040999999999</v>
          </cell>
          <cell r="DB383"/>
          <cell r="DE383"/>
          <cell r="DH383"/>
          <cell r="DK383"/>
        </row>
        <row r="384">
          <cell r="D384">
            <v>9192.2578099999992</v>
          </cell>
          <cell r="E384"/>
          <cell r="F384"/>
          <cell r="G384">
            <v>23737.712800000001</v>
          </cell>
          <cell r="H384"/>
          <cell r="I384"/>
          <cell r="J384">
            <v>23026.558499999999</v>
          </cell>
          <cell r="K384"/>
          <cell r="L384"/>
          <cell r="M384">
            <v>20237.876899999999</v>
          </cell>
          <cell r="N384"/>
          <cell r="O384"/>
          <cell r="P384">
            <v>21893.572199999999</v>
          </cell>
          <cell r="Q384"/>
          <cell r="R384"/>
          <cell r="S384">
            <v>19935.136699999999</v>
          </cell>
          <cell r="T384"/>
          <cell r="U384"/>
          <cell r="V384">
            <v>21515.248</v>
          </cell>
          <cell r="W384">
            <v>15630.748</v>
          </cell>
          <cell r="X384"/>
          <cell r="Y384">
            <v>23370.285100000001</v>
          </cell>
          <cell r="Z384"/>
          <cell r="AA384"/>
          <cell r="AB384">
            <v>23435.6777</v>
          </cell>
          <cell r="AC384"/>
          <cell r="AD384"/>
          <cell r="AE384">
            <v>23466.705000000002</v>
          </cell>
          <cell r="AF384">
            <v>15694.487300000001</v>
          </cell>
          <cell r="AG384"/>
          <cell r="AH384">
            <v>23466.8164</v>
          </cell>
          <cell r="AI384">
            <v>15756.0615</v>
          </cell>
          <cell r="AJ384"/>
          <cell r="AK384">
            <v>23593.894499999999</v>
          </cell>
          <cell r="AL384">
            <v>16183.785099999999</v>
          </cell>
          <cell r="AM384"/>
          <cell r="AN384">
            <v>23857.873</v>
          </cell>
          <cell r="AO384">
            <v>16240.0332</v>
          </cell>
          <cell r="AP384"/>
          <cell r="AQ384">
            <v>23975.021400000001</v>
          </cell>
          <cell r="AR384"/>
          <cell r="AS384"/>
          <cell r="AT384">
            <v>23592.9277</v>
          </cell>
          <cell r="AU384"/>
          <cell r="AV384"/>
          <cell r="AW384">
            <v>10109.632799999999</v>
          </cell>
          <cell r="AZ384">
            <v>10226.2246</v>
          </cell>
          <cell r="BA384">
            <v>15711.3017</v>
          </cell>
          <cell r="BB384"/>
          <cell r="BC384">
            <v>23522.029200000001</v>
          </cell>
          <cell r="BD384">
            <v>15429.473599999999</v>
          </cell>
          <cell r="BE384"/>
          <cell r="BF384">
            <v>22070.525300000001</v>
          </cell>
          <cell r="BG384"/>
          <cell r="BH384"/>
          <cell r="BI384">
            <v>22179.599600000001</v>
          </cell>
          <cell r="BJ384"/>
          <cell r="BK384"/>
          <cell r="BL384">
            <v>9746.7421799999993</v>
          </cell>
          <cell r="BM384"/>
          <cell r="BN384"/>
          <cell r="BO384">
            <v>9533.7089799999994</v>
          </cell>
          <cell r="BP384"/>
          <cell r="BQ384"/>
          <cell r="BR384">
            <v>9620.8876899999996</v>
          </cell>
          <cell r="BS384"/>
          <cell r="BT384"/>
          <cell r="BU384">
            <v>21652.773399999998</v>
          </cell>
          <cell r="BV384">
            <v>15678.728499999999</v>
          </cell>
          <cell r="BW384"/>
          <cell r="BX384">
            <v>23454.943299999999</v>
          </cell>
          <cell r="BY384"/>
          <cell r="BZ384"/>
          <cell r="CA384"/>
          <cell r="CB384">
            <v>15690.299800000001</v>
          </cell>
          <cell r="CC384"/>
          <cell r="CD384">
            <v>23538.101500000001</v>
          </cell>
          <cell r="CE384">
            <v>15643.120999999999</v>
          </cell>
          <cell r="CG384">
            <v>23471.101500000001</v>
          </cell>
          <cell r="CH384">
            <v>15375.8984</v>
          </cell>
          <cell r="CJ384">
            <v>22052.271400000001</v>
          </cell>
          <cell r="CM384">
            <v>22148.8164</v>
          </cell>
          <cell r="CN384">
            <v>15434.520500000001</v>
          </cell>
          <cell r="CP384"/>
          <cell r="CQ384">
            <v>15410.8398</v>
          </cell>
          <cell r="CS384"/>
          <cell r="CV384">
            <v>22122.091700000001</v>
          </cell>
          <cell r="CY384">
            <v>12672.140600000001</v>
          </cell>
          <cell r="DB384"/>
          <cell r="DE384"/>
          <cell r="DH384"/>
          <cell r="DK384"/>
        </row>
        <row r="385">
          <cell r="D385">
            <v>2016.2529199999999</v>
          </cell>
          <cell r="E385"/>
          <cell r="F385"/>
          <cell r="G385">
            <v>11060.870999999999</v>
          </cell>
          <cell r="H385"/>
          <cell r="I385"/>
          <cell r="J385">
            <v>11150.5761</v>
          </cell>
          <cell r="K385"/>
          <cell r="L385"/>
          <cell r="M385">
            <v>10100.5419</v>
          </cell>
          <cell r="N385"/>
          <cell r="O385"/>
          <cell r="P385">
            <v>11993.824199999999</v>
          </cell>
          <cell r="Q385"/>
          <cell r="R385"/>
          <cell r="S385">
            <v>9927.2343700000001</v>
          </cell>
          <cell r="T385"/>
          <cell r="U385"/>
          <cell r="V385">
            <v>11664.9208</v>
          </cell>
          <cell r="W385">
            <v>6041.96533</v>
          </cell>
          <cell r="X385"/>
          <cell r="Y385">
            <v>10582.972599999999</v>
          </cell>
          <cell r="Z385"/>
          <cell r="AA385"/>
          <cell r="AB385">
            <v>10627.857400000001</v>
          </cell>
          <cell r="AC385"/>
          <cell r="AD385"/>
          <cell r="AE385">
            <v>10596.5957</v>
          </cell>
          <cell r="AF385">
            <v>6033.2568300000003</v>
          </cell>
          <cell r="AG385"/>
          <cell r="AH385">
            <v>10589.7968</v>
          </cell>
          <cell r="AI385">
            <v>6106.8037100000001</v>
          </cell>
          <cell r="AJ385"/>
          <cell r="AK385">
            <v>10729.040999999999</v>
          </cell>
          <cell r="AL385">
            <v>5900.6166899999998</v>
          </cell>
          <cell r="AM385"/>
          <cell r="AN385">
            <v>10584.1728</v>
          </cell>
          <cell r="AO385">
            <v>5992.5888599999998</v>
          </cell>
          <cell r="AP385"/>
          <cell r="AQ385">
            <v>10717.189399999999</v>
          </cell>
          <cell r="AR385"/>
          <cell r="AS385"/>
          <cell r="AT385">
            <v>10709.145500000001</v>
          </cell>
          <cell r="AU385"/>
          <cell r="AV385"/>
          <cell r="AW385">
            <v>3379.36816</v>
          </cell>
          <cell r="AZ385">
            <v>3372.92407</v>
          </cell>
          <cell r="BA385">
            <v>6093.3217699999996</v>
          </cell>
          <cell r="BB385"/>
          <cell r="BC385">
            <v>10682.256799999999</v>
          </cell>
          <cell r="BD385">
            <v>6114.8867099999998</v>
          </cell>
          <cell r="BE385"/>
          <cell r="BF385">
            <v>10727.374</v>
          </cell>
          <cell r="BG385"/>
          <cell r="BH385"/>
          <cell r="BI385">
            <v>10913.044900000001</v>
          </cell>
          <cell r="BJ385"/>
          <cell r="BK385"/>
          <cell r="BL385">
            <v>3316.2075100000002</v>
          </cell>
          <cell r="BM385"/>
          <cell r="BN385"/>
          <cell r="BO385">
            <v>3337.1979900000001</v>
          </cell>
          <cell r="BP385"/>
          <cell r="BQ385"/>
          <cell r="BR385">
            <v>3399.7011699999998</v>
          </cell>
          <cell r="BS385"/>
          <cell r="BT385"/>
          <cell r="BU385">
            <v>10367.074199999999</v>
          </cell>
          <cell r="BV385">
            <v>6066.1962800000001</v>
          </cell>
          <cell r="BW385"/>
          <cell r="BX385">
            <v>10643.8886</v>
          </cell>
          <cell r="BY385"/>
          <cell r="BZ385"/>
          <cell r="CA385"/>
          <cell r="CB385">
            <v>6053.5156200000001</v>
          </cell>
          <cell r="CC385"/>
          <cell r="CD385">
            <v>10700.3964</v>
          </cell>
          <cell r="CE385">
            <v>6259.8237300000001</v>
          </cell>
          <cell r="CG385">
            <v>10740.2431</v>
          </cell>
          <cell r="CH385">
            <v>6346.7040999999999</v>
          </cell>
          <cell r="CJ385">
            <v>10809.755800000001</v>
          </cell>
          <cell r="CM385">
            <v>10993.309499999999</v>
          </cell>
          <cell r="CN385">
            <v>6127.6030199999996</v>
          </cell>
          <cell r="CP385"/>
          <cell r="CQ385">
            <v>6097.9335899999996</v>
          </cell>
          <cell r="CS385"/>
          <cell r="CV385">
            <v>10960.25</v>
          </cell>
          <cell r="CY385">
            <v>5897.0317299999997</v>
          </cell>
          <cell r="DB385"/>
          <cell r="DE385"/>
          <cell r="DH385"/>
          <cell r="DK385"/>
        </row>
        <row r="386">
          <cell r="D386">
            <v>2196.0168399999998</v>
          </cell>
          <cell r="E386"/>
          <cell r="F386"/>
          <cell r="G386">
            <v>9385.4658199999994</v>
          </cell>
          <cell r="H386"/>
          <cell r="I386"/>
          <cell r="J386">
            <v>6299.3740200000002</v>
          </cell>
          <cell r="K386"/>
          <cell r="L386"/>
          <cell r="M386">
            <v>6611.7436500000003</v>
          </cell>
          <cell r="N386"/>
          <cell r="O386"/>
          <cell r="P386">
            <v>5838.5566399999998</v>
          </cell>
          <cell r="Q386"/>
          <cell r="R386"/>
          <cell r="S386">
            <v>6518.9745999999996</v>
          </cell>
          <cell r="T386"/>
          <cell r="U386"/>
          <cell r="V386">
            <v>5763.0883700000004</v>
          </cell>
          <cell r="W386">
            <v>6628.6381799999999</v>
          </cell>
          <cell r="X386"/>
          <cell r="Y386">
            <v>15927.852500000001</v>
          </cell>
          <cell r="Z386"/>
          <cell r="AA386"/>
          <cell r="AB386">
            <v>15962.163</v>
          </cell>
          <cell r="AC386"/>
          <cell r="AD386"/>
          <cell r="AE386">
            <v>15951.9912</v>
          </cell>
          <cell r="AF386">
            <v>6635.6699200000003</v>
          </cell>
          <cell r="AG386"/>
          <cell r="AH386">
            <v>15949.770500000001</v>
          </cell>
          <cell r="AI386">
            <v>6688.2529199999999</v>
          </cell>
          <cell r="AJ386"/>
          <cell r="AK386">
            <v>16066.218699999999</v>
          </cell>
          <cell r="AL386">
            <v>6637.4882799999996</v>
          </cell>
          <cell r="AM386"/>
          <cell r="AN386">
            <v>15970.7626</v>
          </cell>
          <cell r="AO386">
            <v>6684.9902300000003</v>
          </cell>
          <cell r="AP386"/>
          <cell r="AQ386">
            <v>16087.570299999999</v>
          </cell>
          <cell r="AR386"/>
          <cell r="AS386"/>
          <cell r="AT386">
            <v>16057.2382</v>
          </cell>
          <cell r="AU386"/>
          <cell r="AV386"/>
          <cell r="AW386">
            <v>5716.4648399999996</v>
          </cell>
          <cell r="AZ386">
            <v>5693.8588799999998</v>
          </cell>
          <cell r="BA386">
            <v>6677.36132</v>
          </cell>
          <cell r="BB386"/>
          <cell r="BC386">
            <v>16031.4892</v>
          </cell>
          <cell r="BD386">
            <v>6449.4609300000002</v>
          </cell>
          <cell r="BE386"/>
          <cell r="BF386">
            <v>13951.9169</v>
          </cell>
          <cell r="BG386"/>
          <cell r="BH386"/>
          <cell r="BI386">
            <v>14200.502899999999</v>
          </cell>
          <cell r="BJ386"/>
          <cell r="BK386"/>
          <cell r="BL386">
            <v>5782.1210899999996</v>
          </cell>
          <cell r="BM386"/>
          <cell r="BN386"/>
          <cell r="BO386">
            <v>5847.6913999999997</v>
          </cell>
          <cell r="BP386"/>
          <cell r="BQ386"/>
          <cell r="BR386">
            <v>6138.86132</v>
          </cell>
          <cell r="BS386"/>
          <cell r="BT386"/>
          <cell r="BU386">
            <v>14492.955</v>
          </cell>
          <cell r="BV386">
            <v>6642.1396400000003</v>
          </cell>
          <cell r="BW386"/>
          <cell r="BX386">
            <v>15975.409100000001</v>
          </cell>
          <cell r="BY386"/>
          <cell r="BZ386"/>
          <cell r="CA386"/>
          <cell r="CB386">
            <v>6640.8583900000003</v>
          </cell>
          <cell r="CC386"/>
          <cell r="CD386">
            <v>16038.3105</v>
          </cell>
          <cell r="CE386">
            <v>6715.9443300000003</v>
          </cell>
          <cell r="CG386">
            <v>16023.4931</v>
          </cell>
          <cell r="CH386">
            <v>6502.3217699999996</v>
          </cell>
          <cell r="CJ386">
            <v>13967.8691</v>
          </cell>
          <cell r="CM386">
            <v>14202.635700000001</v>
          </cell>
          <cell r="CN386">
            <v>6442.1303699999999</v>
          </cell>
          <cell r="CP386"/>
          <cell r="CQ386">
            <v>6426.6640600000001</v>
          </cell>
          <cell r="CS386"/>
          <cell r="CV386">
            <v>14168.976500000001</v>
          </cell>
          <cell r="CY386">
            <v>14460.534100000001</v>
          </cell>
          <cell r="DB386"/>
          <cell r="DE386"/>
          <cell r="DH386"/>
          <cell r="DK386"/>
        </row>
        <row r="387">
          <cell r="D387">
            <v>5256.3803699999999</v>
          </cell>
          <cell r="E387"/>
          <cell r="F387"/>
          <cell r="G387">
            <v>13601.4355</v>
          </cell>
          <cell r="H387"/>
          <cell r="I387"/>
          <cell r="J387">
            <v>10398.904200000001</v>
          </cell>
          <cell r="K387"/>
          <cell r="L387"/>
          <cell r="M387">
            <v>11423.136699999999</v>
          </cell>
          <cell r="N387"/>
          <cell r="O387"/>
          <cell r="P387">
            <v>10525.453100000001</v>
          </cell>
          <cell r="Q387"/>
          <cell r="R387"/>
          <cell r="S387">
            <v>11198.943300000001</v>
          </cell>
          <cell r="T387"/>
          <cell r="U387"/>
          <cell r="V387">
            <v>10505.8925</v>
          </cell>
          <cell r="W387">
            <v>11289.2431</v>
          </cell>
          <cell r="X387"/>
          <cell r="Y387">
            <v>21819.777300000002</v>
          </cell>
          <cell r="Z387"/>
          <cell r="AA387"/>
          <cell r="AB387">
            <v>21872.224600000001</v>
          </cell>
          <cell r="AC387"/>
          <cell r="AD387"/>
          <cell r="AE387">
            <v>21888.745999999999</v>
          </cell>
          <cell r="AF387">
            <v>11332.134700000001</v>
          </cell>
          <cell r="AG387"/>
          <cell r="AH387">
            <v>21886.4863</v>
          </cell>
          <cell r="AI387">
            <v>11382.374</v>
          </cell>
          <cell r="AJ387"/>
          <cell r="AK387">
            <v>22005.5507</v>
          </cell>
          <cell r="AL387">
            <v>11718.3066</v>
          </cell>
          <cell r="AM387"/>
          <cell r="AN387">
            <v>22060.773399999998</v>
          </cell>
          <cell r="AO387">
            <v>11788.5429</v>
          </cell>
          <cell r="AP387"/>
          <cell r="AQ387">
            <v>22167.095700000002</v>
          </cell>
          <cell r="AR387"/>
          <cell r="AS387"/>
          <cell r="AT387">
            <v>21995.392500000002</v>
          </cell>
          <cell r="AU387"/>
          <cell r="AV387"/>
          <cell r="AW387">
            <v>10477.380800000001</v>
          </cell>
          <cell r="AZ387">
            <v>10545.6113</v>
          </cell>
          <cell r="BA387">
            <v>11357.742099999999</v>
          </cell>
          <cell r="BB387"/>
          <cell r="BC387">
            <v>21958.7988</v>
          </cell>
          <cell r="BD387">
            <v>11053.784100000001</v>
          </cell>
          <cell r="BE387"/>
          <cell r="BF387">
            <v>20018.644499999999</v>
          </cell>
          <cell r="BG387"/>
          <cell r="BH387"/>
          <cell r="BI387">
            <v>20281.7343</v>
          </cell>
          <cell r="BJ387"/>
          <cell r="BK387"/>
          <cell r="BL387">
            <v>10518.2011</v>
          </cell>
          <cell r="BM387"/>
          <cell r="BN387"/>
          <cell r="BO387">
            <v>10523.705</v>
          </cell>
          <cell r="BP387"/>
          <cell r="BQ387"/>
          <cell r="BR387">
            <v>10763.487300000001</v>
          </cell>
          <cell r="BS387"/>
          <cell r="BT387"/>
          <cell r="BU387">
            <v>20539.007799999999</v>
          </cell>
          <cell r="BV387">
            <v>11321.7451</v>
          </cell>
          <cell r="BW387"/>
          <cell r="BX387">
            <v>21897.726500000001</v>
          </cell>
          <cell r="BY387"/>
          <cell r="BZ387"/>
          <cell r="CA387"/>
          <cell r="CB387">
            <v>11328.4511</v>
          </cell>
          <cell r="CC387"/>
          <cell r="CD387">
            <v>21970.396400000001</v>
          </cell>
          <cell r="CE387">
            <v>11303.7148</v>
          </cell>
          <cell r="CG387">
            <v>21910.892500000002</v>
          </cell>
          <cell r="CH387">
            <v>11065.7294</v>
          </cell>
          <cell r="CJ387">
            <v>20014.574199999999</v>
          </cell>
          <cell r="CM387">
            <v>20251.085899999998</v>
          </cell>
          <cell r="CN387">
            <v>11041.3691</v>
          </cell>
          <cell r="CP387"/>
          <cell r="CQ387">
            <v>11024.2724</v>
          </cell>
          <cell r="CS387"/>
          <cell r="CV387">
            <v>20378.771400000001</v>
          </cell>
          <cell r="CY387">
            <v>18814.164000000001</v>
          </cell>
          <cell r="DB387"/>
          <cell r="DE387"/>
          <cell r="DH387"/>
          <cell r="DK387"/>
        </row>
        <row r="388">
          <cell r="D388">
            <v>195.20405500000001</v>
          </cell>
          <cell r="E388"/>
          <cell r="F388"/>
          <cell r="G388">
            <v>3265.7443800000001</v>
          </cell>
          <cell r="H388"/>
          <cell r="I388"/>
          <cell r="J388">
            <v>3114.41455</v>
          </cell>
          <cell r="K388"/>
          <cell r="L388"/>
          <cell r="M388">
            <v>3170.0185499999998</v>
          </cell>
          <cell r="N388"/>
          <cell r="O388"/>
          <cell r="P388">
            <v>3344.9458</v>
          </cell>
          <cell r="Q388"/>
          <cell r="R388"/>
          <cell r="S388">
            <v>3159.5095200000001</v>
          </cell>
          <cell r="T388"/>
          <cell r="U388"/>
          <cell r="V388">
            <v>3375.5515099999998</v>
          </cell>
          <cell r="W388">
            <v>901.79931599999998</v>
          </cell>
          <cell r="X388"/>
          <cell r="Y388">
            <v>1870.41308</v>
          </cell>
          <cell r="Z388"/>
          <cell r="AA388"/>
          <cell r="AB388">
            <v>1877.8991599999999</v>
          </cell>
          <cell r="AC388"/>
          <cell r="AD388"/>
          <cell r="AE388">
            <v>1880.6144999999999</v>
          </cell>
          <cell r="AF388">
            <v>903.650756</v>
          </cell>
          <cell r="AG388"/>
          <cell r="AH388">
            <v>1882.3788999999999</v>
          </cell>
          <cell r="AI388">
            <v>903.14624000000003</v>
          </cell>
          <cell r="AJ388"/>
          <cell r="AK388">
            <v>1880.2501199999999</v>
          </cell>
          <cell r="AL388">
            <v>912.88641299999995</v>
          </cell>
          <cell r="AM388"/>
          <cell r="AN388">
            <v>1879.58312</v>
          </cell>
          <cell r="AO388">
            <v>912.52599999999995</v>
          </cell>
          <cell r="AP388"/>
          <cell r="AQ388">
            <v>1877.125</v>
          </cell>
          <cell r="AR388"/>
          <cell r="AS388"/>
          <cell r="AT388">
            <v>1880.9926700000001</v>
          </cell>
          <cell r="AU388"/>
          <cell r="AV388"/>
          <cell r="AW388">
            <v>2525.2834400000002</v>
          </cell>
          <cell r="AZ388">
            <v>2525.4335900000001</v>
          </cell>
          <cell r="BA388">
            <v>903.76831000000004</v>
          </cell>
          <cell r="BB388"/>
          <cell r="BC388">
            <v>1880.69946</v>
          </cell>
          <cell r="BD388">
            <v>903.13439900000003</v>
          </cell>
          <cell r="BE388"/>
          <cell r="BF388">
            <v>1875.33374</v>
          </cell>
          <cell r="BG388"/>
          <cell r="BH388"/>
          <cell r="BI388">
            <v>1921.2446199999999</v>
          </cell>
          <cell r="BJ388"/>
          <cell r="BK388"/>
          <cell r="BL388">
            <v>2653.36816</v>
          </cell>
          <cell r="BM388"/>
          <cell r="BN388"/>
          <cell r="BO388">
            <v>2662.99755</v>
          </cell>
          <cell r="BP388"/>
          <cell r="BQ388"/>
          <cell r="BR388">
            <v>2700.2509700000001</v>
          </cell>
          <cell r="BS388"/>
          <cell r="BT388"/>
          <cell r="BU388">
            <v>2435.3466699999999</v>
          </cell>
          <cell r="BV388">
            <v>903.87219200000004</v>
          </cell>
          <cell r="BW388"/>
          <cell r="BX388">
            <v>1882.95751</v>
          </cell>
          <cell r="BY388"/>
          <cell r="BZ388"/>
          <cell r="CA388"/>
          <cell r="CB388">
            <v>903.24188200000003</v>
          </cell>
          <cell r="CC388"/>
          <cell r="CD388">
            <v>1881.2769699999999</v>
          </cell>
          <cell r="CE388">
            <v>908.713256</v>
          </cell>
          <cell r="CG388">
            <v>1886.7786799999999</v>
          </cell>
          <cell r="CH388">
            <v>908.30419900000004</v>
          </cell>
          <cell r="CJ388">
            <v>1883.8122499999999</v>
          </cell>
          <cell r="CM388">
            <v>1927.8195800000001</v>
          </cell>
          <cell r="CN388">
            <v>905.01769999999999</v>
          </cell>
          <cell r="CP388"/>
          <cell r="CQ388">
            <v>900.82995600000004</v>
          </cell>
          <cell r="CS388"/>
          <cell r="CV388">
            <v>1923.0067100000001</v>
          </cell>
          <cell r="CY388">
            <v>2797.3862300000001</v>
          </cell>
          <cell r="DB388"/>
          <cell r="DE388"/>
          <cell r="DH388"/>
          <cell r="DK388"/>
        </row>
        <row r="389">
          <cell r="D389">
            <v>1221.3031000000001</v>
          </cell>
          <cell r="E389"/>
          <cell r="F389"/>
          <cell r="G389">
            <v>9739.3583899999994</v>
          </cell>
          <cell r="H389"/>
          <cell r="I389"/>
          <cell r="J389">
            <v>10683.606400000001</v>
          </cell>
          <cell r="K389"/>
          <cell r="L389"/>
          <cell r="M389">
            <v>10996.136699999999</v>
          </cell>
          <cell r="N389"/>
          <cell r="O389"/>
          <cell r="P389">
            <v>11680.1806</v>
          </cell>
          <cell r="Q389"/>
          <cell r="R389"/>
          <cell r="S389">
            <v>10641.7724</v>
          </cell>
          <cell r="T389"/>
          <cell r="U389"/>
          <cell r="V389">
            <v>11087.4179</v>
          </cell>
          <cell r="W389">
            <v>3810.8793900000001</v>
          </cell>
          <cell r="X389"/>
          <cell r="Y389">
            <v>6564.2831999999999</v>
          </cell>
          <cell r="Z389"/>
          <cell r="AA389"/>
          <cell r="AB389">
            <v>6592.2104399999998</v>
          </cell>
          <cell r="AC389"/>
          <cell r="AD389"/>
          <cell r="AE389">
            <v>6602.8173800000004</v>
          </cell>
          <cell r="AF389">
            <v>3810.8295800000001</v>
          </cell>
          <cell r="AG389"/>
          <cell r="AH389">
            <v>6607.0507799999996</v>
          </cell>
          <cell r="AI389">
            <v>3809.5551700000001</v>
          </cell>
          <cell r="AJ389"/>
          <cell r="AK389">
            <v>6604.0219699999998</v>
          </cell>
          <cell r="AL389">
            <v>3770.0546800000002</v>
          </cell>
          <cell r="AM389"/>
          <cell r="AN389">
            <v>6669.6083900000003</v>
          </cell>
          <cell r="AO389">
            <v>3770.99487</v>
          </cell>
          <cell r="AP389"/>
          <cell r="AQ389">
            <v>6675.5351499999997</v>
          </cell>
          <cell r="AR389"/>
          <cell r="AS389"/>
          <cell r="AT389">
            <v>6612.3969699999998</v>
          </cell>
          <cell r="AU389"/>
          <cell r="AV389"/>
          <cell r="AW389">
            <v>9184.3632799999996</v>
          </cell>
          <cell r="AZ389">
            <v>9286.2753900000007</v>
          </cell>
          <cell r="BA389">
            <v>3808.8493600000002</v>
          </cell>
          <cell r="BB389"/>
          <cell r="BC389">
            <v>6600.9130800000003</v>
          </cell>
          <cell r="BD389">
            <v>3816.5463800000002</v>
          </cell>
          <cell r="BE389"/>
          <cell r="BF389">
            <v>6546.7368100000003</v>
          </cell>
          <cell r="BG389"/>
          <cell r="BH389"/>
          <cell r="BI389">
            <v>6792.4726499999997</v>
          </cell>
          <cell r="BJ389"/>
          <cell r="BK389"/>
          <cell r="BL389">
            <v>9631.0331999999999</v>
          </cell>
          <cell r="BM389"/>
          <cell r="BN389"/>
          <cell r="BO389">
            <v>9597.2070299999996</v>
          </cell>
          <cell r="BP389"/>
          <cell r="BQ389"/>
          <cell r="BR389">
            <v>9557.7392500000005</v>
          </cell>
          <cell r="BS389"/>
          <cell r="BT389"/>
          <cell r="BU389">
            <v>8938.7109299999993</v>
          </cell>
          <cell r="BV389">
            <v>3809.7568299999998</v>
          </cell>
          <cell r="BW389"/>
          <cell r="BX389">
            <v>6602.9335899999996</v>
          </cell>
          <cell r="BY389"/>
          <cell r="BZ389"/>
          <cell r="CA389"/>
          <cell r="CB389">
            <v>3808.1704100000002</v>
          </cell>
          <cell r="CC389"/>
          <cell r="CD389">
            <v>6605.5195299999996</v>
          </cell>
          <cell r="CE389">
            <v>3783.36132</v>
          </cell>
          <cell r="CG389">
            <v>6613.0747000000001</v>
          </cell>
          <cell r="CH389">
            <v>3796.1049800000001</v>
          </cell>
          <cell r="CJ389">
            <v>6557.5009700000001</v>
          </cell>
          <cell r="CM389">
            <v>6802.9047799999998</v>
          </cell>
          <cell r="CN389">
            <v>3819.8559500000001</v>
          </cell>
          <cell r="CP389"/>
          <cell r="CQ389">
            <v>3813.88256</v>
          </cell>
          <cell r="CS389"/>
          <cell r="CV389">
            <v>6772.6767499999996</v>
          </cell>
          <cell r="CY389">
            <v>9682.7128900000007</v>
          </cell>
          <cell r="DB389"/>
          <cell r="DE389"/>
          <cell r="DH389"/>
          <cell r="DK389"/>
        </row>
        <row r="390">
          <cell r="D390">
            <v>623.42962599999998</v>
          </cell>
          <cell r="E390"/>
          <cell r="F390"/>
          <cell r="G390">
            <v>5534.0732399999997</v>
          </cell>
          <cell r="H390"/>
          <cell r="I390"/>
          <cell r="J390">
            <v>4612.1860299999998</v>
          </cell>
          <cell r="K390"/>
          <cell r="L390"/>
          <cell r="M390">
            <v>4696.5126899999996</v>
          </cell>
          <cell r="N390"/>
          <cell r="O390"/>
          <cell r="P390">
            <v>5190.2368100000003</v>
          </cell>
          <cell r="Q390"/>
          <cell r="R390"/>
          <cell r="S390">
            <v>4652.3071200000004</v>
          </cell>
          <cell r="T390"/>
          <cell r="U390"/>
          <cell r="V390">
            <v>5109.5126899999996</v>
          </cell>
          <cell r="W390">
            <v>2468.8027299999999</v>
          </cell>
          <cell r="X390"/>
          <cell r="Y390">
            <v>3337.8833</v>
          </cell>
          <cell r="Z390"/>
          <cell r="AA390"/>
          <cell r="AB390">
            <v>3350.0922799999998</v>
          </cell>
          <cell r="AC390"/>
          <cell r="AD390"/>
          <cell r="AE390">
            <v>3356.6191399999998</v>
          </cell>
          <cell r="AF390">
            <v>2476.37646</v>
          </cell>
          <cell r="AG390"/>
          <cell r="AH390">
            <v>3359.23974</v>
          </cell>
          <cell r="AI390">
            <v>2475.0036599999999</v>
          </cell>
          <cell r="AJ390"/>
          <cell r="AK390">
            <v>3352.1826099999998</v>
          </cell>
          <cell r="AL390">
            <v>2465.8356899999999</v>
          </cell>
          <cell r="AM390"/>
          <cell r="AN390">
            <v>3358.1918900000001</v>
          </cell>
          <cell r="AO390">
            <v>2464.54223</v>
          </cell>
          <cell r="AP390"/>
          <cell r="AQ390">
            <v>3350.9375</v>
          </cell>
          <cell r="AR390"/>
          <cell r="AS390"/>
          <cell r="AT390">
            <v>3352.8032199999998</v>
          </cell>
          <cell r="AU390"/>
          <cell r="AV390"/>
          <cell r="AW390">
            <v>4752.1489199999996</v>
          </cell>
          <cell r="AZ390">
            <v>4744.80908</v>
          </cell>
          <cell r="BA390">
            <v>2474.1364699999999</v>
          </cell>
          <cell r="BB390"/>
          <cell r="BC390">
            <v>3351.4391999999998</v>
          </cell>
          <cell r="BD390">
            <v>2473.6589300000001</v>
          </cell>
          <cell r="BE390"/>
          <cell r="BF390">
            <v>3357.9968199999998</v>
          </cell>
          <cell r="BG390"/>
          <cell r="BH390"/>
          <cell r="BI390">
            <v>3440.3063900000002</v>
          </cell>
          <cell r="BJ390"/>
          <cell r="BK390"/>
          <cell r="BL390">
            <v>4954.3495999999996</v>
          </cell>
          <cell r="BM390"/>
          <cell r="BN390"/>
          <cell r="BO390">
            <v>4976.1464800000003</v>
          </cell>
          <cell r="BP390"/>
          <cell r="BQ390"/>
          <cell r="BR390">
            <v>5068.5336900000002</v>
          </cell>
          <cell r="BS390"/>
          <cell r="BT390"/>
          <cell r="BU390">
            <v>4544.5195299999996</v>
          </cell>
          <cell r="BV390">
            <v>2474.65551</v>
          </cell>
          <cell r="BW390"/>
          <cell r="BX390">
            <v>3354.4052700000002</v>
          </cell>
          <cell r="BY390"/>
          <cell r="BZ390"/>
          <cell r="CA390"/>
          <cell r="CB390">
            <v>2473.2480399999999</v>
          </cell>
          <cell r="CC390"/>
          <cell r="CD390">
            <v>3349.4157700000001</v>
          </cell>
          <cell r="CE390">
            <v>2492.1606400000001</v>
          </cell>
          <cell r="CG390">
            <v>3371.3417899999999</v>
          </cell>
          <cell r="CH390">
            <v>2492.2370599999999</v>
          </cell>
          <cell r="CJ390">
            <v>3380.9121</v>
          </cell>
          <cell r="CM390">
            <v>3462.7138599999998</v>
          </cell>
          <cell r="CN390">
            <v>2482.0681100000002</v>
          </cell>
          <cell r="CP390"/>
          <cell r="CQ390">
            <v>2470.9616599999999</v>
          </cell>
          <cell r="CS390"/>
          <cell r="CV390">
            <v>3442.8622999999998</v>
          </cell>
          <cell r="CY390">
            <v>5303.1357399999997</v>
          </cell>
          <cell r="DB390"/>
          <cell r="DE390"/>
          <cell r="DH390"/>
          <cell r="DK390"/>
        </row>
        <row r="391">
          <cell r="D391">
            <v>2596.9455499999999</v>
          </cell>
          <cell r="E391"/>
          <cell r="F391"/>
          <cell r="G391">
            <v>13689.2392</v>
          </cell>
          <cell r="H391"/>
          <cell r="I391"/>
          <cell r="J391">
            <v>13536.665999999999</v>
          </cell>
          <cell r="K391"/>
          <cell r="L391"/>
          <cell r="M391">
            <v>14088.7392</v>
          </cell>
          <cell r="N391"/>
          <cell r="O391"/>
          <cell r="P391">
            <v>15143.1054</v>
          </cell>
          <cell r="Q391"/>
          <cell r="R391"/>
          <cell r="S391">
            <v>13657.443300000001</v>
          </cell>
          <cell r="T391"/>
          <cell r="U391"/>
          <cell r="V391">
            <v>14354.058499999999</v>
          </cell>
          <cell r="W391">
            <v>6855.6440400000001</v>
          </cell>
          <cell r="X391"/>
          <cell r="Y391">
            <v>9399.0419899999997</v>
          </cell>
          <cell r="Z391"/>
          <cell r="AA391"/>
          <cell r="AB391">
            <v>9446.9902299999994</v>
          </cell>
          <cell r="AC391"/>
          <cell r="AD391"/>
          <cell r="AE391">
            <v>9472.8945299999996</v>
          </cell>
          <cell r="AF391">
            <v>6876.34375</v>
          </cell>
          <cell r="AG391"/>
          <cell r="AH391">
            <v>9479.1718700000001</v>
          </cell>
          <cell r="AI391">
            <v>6875.0053699999999</v>
          </cell>
          <cell r="AJ391"/>
          <cell r="AK391">
            <v>9468.2392500000005</v>
          </cell>
          <cell r="AL391">
            <v>6889.9370099999996</v>
          </cell>
          <cell r="AM391"/>
          <cell r="AN391">
            <v>9617.8945299999996</v>
          </cell>
          <cell r="AO391">
            <v>6888.8237300000001</v>
          </cell>
          <cell r="AP391"/>
          <cell r="AQ391">
            <v>9616.4091700000008</v>
          </cell>
          <cell r="AR391"/>
          <cell r="AS391"/>
          <cell r="AT391">
            <v>9477.2392500000005</v>
          </cell>
          <cell r="AU391"/>
          <cell r="AV391"/>
          <cell r="AW391">
            <v>13686.79</v>
          </cell>
          <cell r="AZ391">
            <v>13849.386699999999</v>
          </cell>
          <cell r="BA391">
            <v>6866.2148399999996</v>
          </cell>
          <cell r="BB391"/>
          <cell r="BC391">
            <v>9463.3388599999998</v>
          </cell>
          <cell r="BD391">
            <v>6877.6103499999999</v>
          </cell>
          <cell r="BE391"/>
          <cell r="BF391">
            <v>9505.9980400000004</v>
          </cell>
          <cell r="BG391"/>
          <cell r="BH391"/>
          <cell r="BI391">
            <v>9997.5136700000003</v>
          </cell>
          <cell r="BJ391"/>
          <cell r="BK391"/>
          <cell r="BL391">
            <v>14326.101500000001</v>
          </cell>
          <cell r="BM391"/>
          <cell r="BN391"/>
          <cell r="BO391">
            <v>14330.1103</v>
          </cell>
          <cell r="BP391"/>
          <cell r="BQ391"/>
          <cell r="BR391">
            <v>14509.0458</v>
          </cell>
          <cell r="BS391"/>
          <cell r="BT391"/>
          <cell r="BU391">
            <v>13454.315399999999</v>
          </cell>
          <cell r="BV391">
            <v>6868.1674800000001</v>
          </cell>
          <cell r="BW391"/>
          <cell r="BX391">
            <v>9466.8564399999996</v>
          </cell>
          <cell r="BY391"/>
          <cell r="BZ391"/>
          <cell r="CA391"/>
          <cell r="CB391">
            <v>6867.0288</v>
          </cell>
          <cell r="CC391"/>
          <cell r="CD391">
            <v>9465.4755800000003</v>
          </cell>
          <cell r="CE391">
            <v>6821.6279199999999</v>
          </cell>
          <cell r="CG391">
            <v>9489.0205000000005</v>
          </cell>
          <cell r="CH391">
            <v>6832.2993100000003</v>
          </cell>
          <cell r="CJ391">
            <v>9530.9726499999997</v>
          </cell>
          <cell r="CM391">
            <v>10029.2822</v>
          </cell>
          <cell r="CN391">
            <v>6894.2661099999996</v>
          </cell>
          <cell r="CP391"/>
          <cell r="CQ391">
            <v>6881.99316</v>
          </cell>
          <cell r="CS391"/>
          <cell r="CV391">
            <v>9986.36816</v>
          </cell>
          <cell r="CY391">
            <v>14812.332</v>
          </cell>
          <cell r="DB391"/>
          <cell r="DE391"/>
          <cell r="DH391"/>
          <cell r="DK391"/>
        </row>
        <row r="392">
          <cell r="D392">
            <v>856.535034</v>
          </cell>
          <cell r="E392"/>
          <cell r="F392"/>
          <cell r="G392">
            <v>7268.3041899999998</v>
          </cell>
          <cell r="H392"/>
          <cell r="I392"/>
          <cell r="J392">
            <v>6552.6318300000003</v>
          </cell>
          <cell r="K392"/>
          <cell r="L392"/>
          <cell r="M392">
            <v>6675.2148399999996</v>
          </cell>
          <cell r="N392"/>
          <cell r="O392"/>
          <cell r="P392">
            <v>7177.8544899999997</v>
          </cell>
          <cell r="Q392"/>
          <cell r="R392"/>
          <cell r="S392">
            <v>6614.1884700000001</v>
          </cell>
          <cell r="T392"/>
          <cell r="U392"/>
          <cell r="V392">
            <v>7101.1132799999996</v>
          </cell>
          <cell r="W392">
            <v>3781.5475999999999</v>
          </cell>
          <cell r="X392"/>
          <cell r="Y392">
            <v>5183.9433499999996</v>
          </cell>
          <cell r="Z392"/>
          <cell r="AA392"/>
          <cell r="AB392">
            <v>5227.7079999999996</v>
          </cell>
          <cell r="AC392"/>
          <cell r="AD392"/>
          <cell r="AE392">
            <v>5610.2739199999996</v>
          </cell>
          <cell r="AF392">
            <v>4063.2167899999999</v>
          </cell>
          <cell r="AG392"/>
          <cell r="AH392">
            <v>5474.0859300000002</v>
          </cell>
          <cell r="AI392">
            <v>4013.9479900000001</v>
          </cell>
          <cell r="AJ392"/>
          <cell r="AK392">
            <v>5384.9853499999999</v>
          </cell>
          <cell r="AL392">
            <v>4061.8718199999998</v>
          </cell>
          <cell r="AM392"/>
          <cell r="AN392">
            <v>5492.8159100000003</v>
          </cell>
          <cell r="AO392">
            <v>4010.6413499999999</v>
          </cell>
          <cell r="AP392"/>
          <cell r="AQ392">
            <v>5402.8520500000004</v>
          </cell>
          <cell r="AR392"/>
          <cell r="AS392"/>
          <cell r="AT392">
            <v>5615.4208900000003</v>
          </cell>
          <cell r="AU392"/>
          <cell r="AV392"/>
          <cell r="AW392">
            <v>6911.2602500000003</v>
          </cell>
          <cell r="AZ392">
            <v>6928.3950100000002</v>
          </cell>
          <cell r="BA392">
            <v>3938.1767500000001</v>
          </cell>
          <cell r="BB392"/>
          <cell r="BC392">
            <v>5365.0204999999996</v>
          </cell>
          <cell r="BD392">
            <v>3942.8588800000002</v>
          </cell>
          <cell r="BE392"/>
          <cell r="BF392">
            <v>5392.4057599999996</v>
          </cell>
          <cell r="BG392"/>
          <cell r="BH392"/>
          <cell r="BI392">
            <v>5524.9433499999996</v>
          </cell>
          <cell r="BJ392"/>
          <cell r="BK392"/>
          <cell r="BL392">
            <v>7090.7841699999999</v>
          </cell>
          <cell r="BM392"/>
          <cell r="BN392"/>
          <cell r="BO392">
            <v>7123.4130800000003</v>
          </cell>
          <cell r="BP392"/>
          <cell r="BQ392"/>
          <cell r="BR392">
            <v>7244.6318300000003</v>
          </cell>
          <cell r="BS392"/>
          <cell r="BT392"/>
          <cell r="BU392">
            <v>6686.5698199999997</v>
          </cell>
          <cell r="BV392">
            <v>3973.2885700000002</v>
          </cell>
          <cell r="BW392"/>
          <cell r="BX392">
            <v>5357.8173800000004</v>
          </cell>
          <cell r="BY392"/>
          <cell r="BZ392"/>
          <cell r="CA392"/>
          <cell r="CB392">
            <v>3999.5417400000001</v>
          </cell>
          <cell r="CC392"/>
          <cell r="CD392">
            <v>5459.71875</v>
          </cell>
          <cell r="CE392">
            <v>3535.28955</v>
          </cell>
          <cell r="CG392">
            <v>5121.05908</v>
          </cell>
          <cell r="CH392">
            <v>3536.6623500000001</v>
          </cell>
          <cell r="CJ392">
            <v>5153.9526299999998</v>
          </cell>
          <cell r="CM392">
            <v>5262.0463799999998</v>
          </cell>
          <cell r="CN392">
            <v>3904.2817300000002</v>
          </cell>
          <cell r="CP392"/>
          <cell r="CQ392">
            <v>3889.0876400000002</v>
          </cell>
          <cell r="CS392"/>
          <cell r="CV392">
            <v>5235.4448199999997</v>
          </cell>
          <cell r="CY392">
            <v>7203.6967699999996</v>
          </cell>
          <cell r="DB392"/>
          <cell r="DE392"/>
          <cell r="DH392"/>
          <cell r="DK392"/>
        </row>
        <row r="393">
          <cell r="D393">
            <v>4079.1557600000001</v>
          </cell>
          <cell r="E393"/>
          <cell r="F393"/>
          <cell r="G393">
            <v>18175.451099999998</v>
          </cell>
          <cell r="H393"/>
          <cell r="I393"/>
          <cell r="J393">
            <v>18042.001899999999</v>
          </cell>
          <cell r="K393"/>
          <cell r="L393"/>
          <cell r="M393">
            <v>18714.304599999999</v>
          </cell>
          <cell r="N393"/>
          <cell r="O393"/>
          <cell r="P393">
            <v>19757.972600000001</v>
          </cell>
          <cell r="Q393"/>
          <cell r="R393"/>
          <cell r="S393">
            <v>18174.382799999999</v>
          </cell>
          <cell r="T393"/>
          <cell r="U393"/>
          <cell r="V393">
            <v>18887.8613</v>
          </cell>
          <cell r="W393">
            <v>10170.005800000001</v>
          </cell>
          <cell r="X393"/>
          <cell r="Y393">
            <v>13909.04</v>
          </cell>
          <cell r="Z393"/>
          <cell r="AA393"/>
          <cell r="AB393">
            <v>14007.4082</v>
          </cell>
          <cell r="AC393"/>
          <cell r="AD393"/>
          <cell r="AE393">
            <v>14424.8027</v>
          </cell>
          <cell r="AF393">
            <v>10476.3554</v>
          </cell>
          <cell r="AG393"/>
          <cell r="AH393">
            <v>14295.9833</v>
          </cell>
          <cell r="AI393">
            <v>10424.228499999999</v>
          </cell>
          <cell r="AJ393"/>
          <cell r="AK393">
            <v>14199.4326</v>
          </cell>
          <cell r="AL393">
            <v>10548.596600000001</v>
          </cell>
          <cell r="AM393"/>
          <cell r="AN393">
            <v>14521.4746</v>
          </cell>
          <cell r="AO393">
            <v>10495.5771</v>
          </cell>
          <cell r="AP393"/>
          <cell r="AQ393">
            <v>14432.5</v>
          </cell>
          <cell r="AR393"/>
          <cell r="AS393"/>
          <cell r="AT393">
            <v>14435.645500000001</v>
          </cell>
          <cell r="AU393"/>
          <cell r="AV393"/>
          <cell r="AW393">
            <v>18613.808499999999</v>
          </cell>
          <cell r="AZ393">
            <v>18869.519499999999</v>
          </cell>
          <cell r="BA393">
            <v>10340.886699999999</v>
          </cell>
          <cell r="BB393"/>
          <cell r="BC393">
            <v>14174.968699999999</v>
          </cell>
          <cell r="BD393">
            <v>10366.4179</v>
          </cell>
          <cell r="BE393"/>
          <cell r="BF393">
            <v>14334.8027</v>
          </cell>
          <cell r="BG393"/>
          <cell r="BH393"/>
          <cell r="BI393">
            <v>14649.770500000001</v>
          </cell>
          <cell r="BJ393"/>
          <cell r="BK393"/>
          <cell r="BL393">
            <v>19217.251899999999</v>
          </cell>
          <cell r="BM393"/>
          <cell r="BN393"/>
          <cell r="BO393">
            <v>19309.808499999999</v>
          </cell>
          <cell r="BP393"/>
          <cell r="BQ393"/>
          <cell r="BR393">
            <v>19306.390599999999</v>
          </cell>
          <cell r="BS393"/>
          <cell r="BT393"/>
          <cell r="BU393">
            <v>18297.005799999999</v>
          </cell>
          <cell r="BV393">
            <v>10378.1679</v>
          </cell>
          <cell r="BW393"/>
          <cell r="BX393">
            <v>14169.4941</v>
          </cell>
          <cell r="BY393"/>
          <cell r="BZ393"/>
          <cell r="CA393"/>
          <cell r="CB393">
            <v>10403.8398</v>
          </cell>
          <cell r="CC393"/>
          <cell r="CD393">
            <v>14271.6533</v>
          </cell>
          <cell r="CE393">
            <v>9803.9492100000007</v>
          </cell>
          <cell r="CG393">
            <v>13960.934499999999</v>
          </cell>
          <cell r="CH393">
            <v>9825.4492100000007</v>
          </cell>
          <cell r="CJ393">
            <v>14122.698200000001</v>
          </cell>
          <cell r="CM393">
            <v>14416.538</v>
          </cell>
          <cell r="CN393">
            <v>10345.592699999999</v>
          </cell>
          <cell r="CP393"/>
          <cell r="CQ393">
            <v>10331.2021</v>
          </cell>
          <cell r="CS393"/>
          <cell r="CV393">
            <v>14372.8593</v>
          </cell>
          <cell r="CY393">
            <v>19335.370999999999</v>
          </cell>
          <cell r="DB393"/>
          <cell r="DE393"/>
          <cell r="DH393"/>
          <cell r="DK393"/>
        </row>
        <row r="394">
          <cell r="D394">
            <v>3771.66113</v>
          </cell>
          <cell r="E394"/>
          <cell r="F394"/>
          <cell r="G394">
            <v>20415.689399999999</v>
          </cell>
          <cell r="H394"/>
          <cell r="I394"/>
          <cell r="J394">
            <v>18636.347600000001</v>
          </cell>
          <cell r="K394"/>
          <cell r="L394"/>
          <cell r="M394">
            <v>19050.767500000002</v>
          </cell>
          <cell r="N394"/>
          <cell r="O394"/>
          <cell r="P394">
            <v>20604.527300000002</v>
          </cell>
          <cell r="Q394"/>
          <cell r="R394"/>
          <cell r="S394">
            <v>18713.4882</v>
          </cell>
          <cell r="T394"/>
          <cell r="U394"/>
          <cell r="V394">
            <v>20109.408200000002</v>
          </cell>
          <cell r="W394">
            <v>12002.915000000001</v>
          </cell>
          <cell r="X394"/>
          <cell r="Y394">
            <v>16941.3613</v>
          </cell>
          <cell r="Z394"/>
          <cell r="AA394"/>
          <cell r="AB394">
            <v>17169.265599999999</v>
          </cell>
          <cell r="AC394"/>
          <cell r="AD394"/>
          <cell r="AE394">
            <v>16990.5507</v>
          </cell>
          <cell r="AF394">
            <v>11808.319299999999</v>
          </cell>
          <cell r="AG394"/>
          <cell r="AH394">
            <v>16989.521400000001</v>
          </cell>
          <cell r="AI394">
            <v>11917.9267</v>
          </cell>
          <cell r="AJ394"/>
          <cell r="AK394">
            <v>17241.873</v>
          </cell>
          <cell r="AL394">
            <v>11799.414000000001</v>
          </cell>
          <cell r="AM394"/>
          <cell r="AN394">
            <v>17137.775300000001</v>
          </cell>
          <cell r="AO394">
            <v>11910.0371</v>
          </cell>
          <cell r="AP394"/>
          <cell r="AQ394">
            <v>17391.277300000002</v>
          </cell>
          <cell r="AR394"/>
          <cell r="AS394"/>
          <cell r="AT394">
            <v>17249.1738</v>
          </cell>
          <cell r="AU394"/>
          <cell r="AV394"/>
          <cell r="AW394">
            <v>18989.617099999999</v>
          </cell>
          <cell r="AZ394">
            <v>19152.2402</v>
          </cell>
          <cell r="BA394">
            <v>12154.5263</v>
          </cell>
          <cell r="BB394"/>
          <cell r="BC394">
            <v>17317.9355</v>
          </cell>
          <cell r="BD394">
            <v>12179.0214</v>
          </cell>
          <cell r="BE394"/>
          <cell r="BF394">
            <v>17500.771400000001</v>
          </cell>
          <cell r="BG394"/>
          <cell r="BH394"/>
          <cell r="BI394">
            <v>17761.384699999999</v>
          </cell>
          <cell r="BJ394"/>
          <cell r="BK394"/>
          <cell r="BL394">
            <v>19515.392500000002</v>
          </cell>
          <cell r="BM394"/>
          <cell r="BN394"/>
          <cell r="BO394">
            <v>19795.041000000001</v>
          </cell>
          <cell r="BP394"/>
          <cell r="BQ394"/>
          <cell r="BR394">
            <v>20039.992099999999</v>
          </cell>
          <cell r="BS394"/>
          <cell r="BT394"/>
          <cell r="BU394">
            <v>18572.8027</v>
          </cell>
          <cell r="BV394">
            <v>12099.069299999999</v>
          </cell>
          <cell r="BW394"/>
          <cell r="BX394">
            <v>17403.710899999998</v>
          </cell>
          <cell r="BY394"/>
          <cell r="BZ394"/>
          <cell r="CA394"/>
          <cell r="CB394">
            <v>12069.313399999999</v>
          </cell>
          <cell r="CC394"/>
          <cell r="CD394">
            <v>17516.2988</v>
          </cell>
          <cell r="CE394">
            <v>12901.843699999999</v>
          </cell>
          <cell r="CG394">
            <v>17950.919900000001</v>
          </cell>
          <cell r="CH394">
            <v>12938.822200000001</v>
          </cell>
          <cell r="CJ394">
            <v>18209.521400000001</v>
          </cell>
          <cell r="CM394">
            <v>18482.9238</v>
          </cell>
          <cell r="CN394">
            <v>12512.261699999999</v>
          </cell>
          <cell r="CP394"/>
          <cell r="CQ394">
            <v>12256.7119</v>
          </cell>
          <cell r="CS394"/>
          <cell r="CV394">
            <v>18157.037100000001</v>
          </cell>
          <cell r="CY394">
            <v>21200.976500000001</v>
          </cell>
          <cell r="DB394"/>
          <cell r="DE394"/>
          <cell r="DH394"/>
          <cell r="DK394"/>
        </row>
        <row r="395">
          <cell r="D395">
            <v>19496.9375</v>
          </cell>
          <cell r="E395"/>
          <cell r="F395"/>
          <cell r="G395">
            <v>60549.804600000003</v>
          </cell>
          <cell r="H395"/>
          <cell r="I395"/>
          <cell r="J395">
            <v>60539.870999999999</v>
          </cell>
          <cell r="K395"/>
          <cell r="L395"/>
          <cell r="M395">
            <v>62527.495999999999</v>
          </cell>
          <cell r="N395"/>
          <cell r="O395"/>
          <cell r="P395">
            <v>64391.003900000003</v>
          </cell>
          <cell r="Q395"/>
          <cell r="R395"/>
          <cell r="S395">
            <v>61050.394500000002</v>
          </cell>
          <cell r="T395"/>
          <cell r="U395"/>
          <cell r="V395">
            <v>62567.2929</v>
          </cell>
          <cell r="W395">
            <v>41615.519500000002</v>
          </cell>
          <cell r="X395"/>
          <cell r="Y395">
            <v>56817.992100000003</v>
          </cell>
          <cell r="Z395"/>
          <cell r="AA395"/>
          <cell r="AB395">
            <v>56931.9375</v>
          </cell>
          <cell r="AC395"/>
          <cell r="AD395"/>
          <cell r="AE395">
            <v>56643.644500000002</v>
          </cell>
          <cell r="AF395">
            <v>41372.843699999998</v>
          </cell>
          <cell r="AG395"/>
          <cell r="AH395">
            <v>56770.507799999999</v>
          </cell>
          <cell r="AI395">
            <v>41526.136700000003</v>
          </cell>
          <cell r="AJ395"/>
          <cell r="AK395">
            <v>57113.288999999997</v>
          </cell>
          <cell r="AL395">
            <v>41203.058499999999</v>
          </cell>
          <cell r="AM395"/>
          <cell r="AN395">
            <v>58285.242100000003</v>
          </cell>
          <cell r="AO395">
            <v>41355.070299999999</v>
          </cell>
          <cell r="AP395"/>
          <cell r="AQ395">
            <v>58649.847600000001</v>
          </cell>
          <cell r="AR395"/>
          <cell r="AS395"/>
          <cell r="AT395">
            <v>57050.535100000001</v>
          </cell>
          <cell r="AU395"/>
          <cell r="AV395"/>
          <cell r="AW395">
            <v>61751.163999999997</v>
          </cell>
          <cell r="AZ395">
            <v>63316.320299999999</v>
          </cell>
          <cell r="BA395">
            <v>42015.4804</v>
          </cell>
          <cell r="BB395"/>
          <cell r="BC395">
            <v>57399.5429</v>
          </cell>
          <cell r="BD395">
            <v>42301.601499999997</v>
          </cell>
          <cell r="BE395"/>
          <cell r="BF395">
            <v>59488.699200000003</v>
          </cell>
          <cell r="BG395"/>
          <cell r="BH395"/>
          <cell r="BI395">
            <v>60244.1679</v>
          </cell>
          <cell r="BJ395"/>
          <cell r="BK395"/>
          <cell r="BL395">
            <v>62890.820299999999</v>
          </cell>
          <cell r="BM395"/>
          <cell r="BN395"/>
          <cell r="BO395">
            <v>64870.898399999998</v>
          </cell>
          <cell r="BP395"/>
          <cell r="BQ395"/>
          <cell r="BR395">
            <v>65421.859299999996</v>
          </cell>
          <cell r="BS395"/>
          <cell r="BT395"/>
          <cell r="BU395">
            <v>60878.757799999999</v>
          </cell>
          <cell r="BV395">
            <v>41941.183499999999</v>
          </cell>
          <cell r="BW395"/>
          <cell r="BX395">
            <v>57465.913999999997</v>
          </cell>
          <cell r="BY395"/>
          <cell r="BZ395"/>
          <cell r="CA395"/>
          <cell r="CB395">
            <v>41724.941400000003</v>
          </cell>
          <cell r="CC395"/>
          <cell r="CD395">
            <v>57431.640599999999</v>
          </cell>
          <cell r="CE395">
            <v>43676.214800000002</v>
          </cell>
          <cell r="CG395">
            <v>58304.511700000003</v>
          </cell>
          <cell r="CH395">
            <v>43983.582000000002</v>
          </cell>
          <cell r="CJ395">
            <v>60465.234299999996</v>
          </cell>
          <cell r="CM395">
            <v>61248.976499999997</v>
          </cell>
          <cell r="CN395">
            <v>42546.9882</v>
          </cell>
          <cell r="CP395"/>
          <cell r="CQ395">
            <v>42296.652300000002</v>
          </cell>
          <cell r="CS395"/>
          <cell r="CV395">
            <v>60921.972600000001</v>
          </cell>
          <cell r="CY395">
            <v>66644.5625</v>
          </cell>
          <cell r="DB395"/>
          <cell r="DE395"/>
          <cell r="DH395"/>
          <cell r="DK395"/>
        </row>
        <row r="396">
          <cell r="D396">
            <v>6122.5991199999999</v>
          </cell>
          <cell r="E396"/>
          <cell r="F396"/>
          <cell r="G396">
            <v>25980.831999999999</v>
          </cell>
          <cell r="H396"/>
          <cell r="I396"/>
          <cell r="J396">
            <v>25583.519499999999</v>
          </cell>
          <cell r="K396"/>
          <cell r="L396"/>
          <cell r="M396">
            <v>26753.380799999999</v>
          </cell>
          <cell r="N396"/>
          <cell r="O396"/>
          <cell r="P396">
            <v>28722.771400000001</v>
          </cell>
          <cell r="Q396"/>
          <cell r="R396"/>
          <cell r="S396">
            <v>25923.902300000002</v>
          </cell>
          <cell r="T396"/>
          <cell r="U396"/>
          <cell r="V396">
            <v>27657.591700000001</v>
          </cell>
          <cell r="W396">
            <v>23648.390599999999</v>
          </cell>
          <cell r="X396"/>
          <cell r="Y396">
            <v>33047.421799999996</v>
          </cell>
          <cell r="Z396"/>
          <cell r="AA396"/>
          <cell r="AB396">
            <v>31551.845700000002</v>
          </cell>
          <cell r="AC396"/>
          <cell r="AD396"/>
          <cell r="AE396">
            <v>31234.9941</v>
          </cell>
          <cell r="AF396">
            <v>23364.083900000001</v>
          </cell>
          <cell r="AG396"/>
          <cell r="AH396">
            <v>31017.771400000001</v>
          </cell>
          <cell r="AI396">
            <v>23523.601500000001</v>
          </cell>
          <cell r="AJ396"/>
          <cell r="AK396">
            <v>30933.195299999999</v>
          </cell>
          <cell r="AL396">
            <v>23444.5429</v>
          </cell>
          <cell r="AM396"/>
          <cell r="AN396">
            <v>31305.1191</v>
          </cell>
          <cell r="AO396">
            <v>23623.501899999999</v>
          </cell>
          <cell r="AP396"/>
          <cell r="AQ396">
            <v>31206.7402</v>
          </cell>
          <cell r="AR396"/>
          <cell r="AS396"/>
          <cell r="AT396">
            <v>30925.4902</v>
          </cell>
          <cell r="AU396"/>
          <cell r="AV396"/>
          <cell r="AW396">
            <v>18573.5468</v>
          </cell>
          <cell r="AZ396">
            <v>18826.095700000002</v>
          </cell>
          <cell r="BA396">
            <v>23811.2539</v>
          </cell>
          <cell r="BB396"/>
          <cell r="BC396">
            <v>30755.6914</v>
          </cell>
          <cell r="BD396">
            <v>23819.9882</v>
          </cell>
          <cell r="BE396"/>
          <cell r="BF396">
            <v>31012.785100000001</v>
          </cell>
          <cell r="BG396"/>
          <cell r="BH396"/>
          <cell r="BI396">
            <v>31520.724600000001</v>
          </cell>
          <cell r="BJ396"/>
          <cell r="BK396"/>
          <cell r="BL396">
            <v>18368.0527</v>
          </cell>
          <cell r="BM396"/>
          <cell r="BN396"/>
          <cell r="BO396">
            <v>18654.9902</v>
          </cell>
          <cell r="BP396"/>
          <cell r="BQ396"/>
          <cell r="BR396">
            <v>18878.6855</v>
          </cell>
          <cell r="BS396"/>
          <cell r="BT396"/>
          <cell r="BU396">
            <v>27620.4277</v>
          </cell>
          <cell r="BV396">
            <v>23751.322199999999</v>
          </cell>
          <cell r="BW396"/>
          <cell r="BX396">
            <v>30503.513599999998</v>
          </cell>
          <cell r="BY396"/>
          <cell r="BZ396"/>
          <cell r="CA396"/>
          <cell r="CB396">
            <v>23761.3105</v>
          </cell>
          <cell r="CC396"/>
          <cell r="CD396">
            <v>30552.1777</v>
          </cell>
          <cell r="CE396">
            <v>24477.4238</v>
          </cell>
          <cell r="CG396">
            <v>30126.333900000001</v>
          </cell>
          <cell r="CH396">
            <v>24564.2363</v>
          </cell>
          <cell r="CJ396">
            <v>30303.507799999999</v>
          </cell>
          <cell r="CM396">
            <v>30777.072199999999</v>
          </cell>
          <cell r="CN396">
            <v>24030.9843</v>
          </cell>
          <cell r="CP396"/>
          <cell r="CQ396">
            <v>23767.1914</v>
          </cell>
          <cell r="CS396"/>
          <cell r="CV396">
            <v>30913.761699999999</v>
          </cell>
          <cell r="CY396">
            <v>20942.117099999999</v>
          </cell>
          <cell r="DB396"/>
          <cell r="DE396"/>
          <cell r="DH396"/>
          <cell r="DK396"/>
        </row>
        <row r="397">
          <cell r="D397">
            <v>31132.632799999999</v>
          </cell>
          <cell r="E397"/>
          <cell r="F397"/>
          <cell r="G397">
            <v>72176.109299999996</v>
          </cell>
          <cell r="H397"/>
          <cell r="I397"/>
          <cell r="J397">
            <v>70355.015599999999</v>
          </cell>
          <cell r="K397"/>
          <cell r="L397"/>
          <cell r="M397">
            <v>74085.921799999996</v>
          </cell>
          <cell r="N397"/>
          <cell r="O397"/>
          <cell r="P397">
            <v>76128.757800000007</v>
          </cell>
          <cell r="Q397"/>
          <cell r="R397"/>
          <cell r="S397">
            <v>72390.203099999999</v>
          </cell>
          <cell r="T397"/>
          <cell r="U397"/>
          <cell r="V397">
            <v>74108.765599999999</v>
          </cell>
          <cell r="W397">
            <v>57818.007799999999</v>
          </cell>
          <cell r="X397"/>
          <cell r="Y397">
            <v>82442.789000000004</v>
          </cell>
          <cell r="Z397"/>
          <cell r="AA397"/>
          <cell r="AB397">
            <v>81472.820300000007</v>
          </cell>
          <cell r="AC397"/>
          <cell r="AD397"/>
          <cell r="AE397">
            <v>80899.523400000005</v>
          </cell>
          <cell r="AF397">
            <v>57189.656199999998</v>
          </cell>
          <cell r="AG397"/>
          <cell r="AH397">
            <v>79649.859299999996</v>
          </cell>
          <cell r="AI397">
            <v>57392.644500000002</v>
          </cell>
          <cell r="AJ397"/>
          <cell r="AK397">
            <v>78542.773400000005</v>
          </cell>
          <cell r="AL397">
            <v>57616.1054</v>
          </cell>
          <cell r="AM397"/>
          <cell r="AN397">
            <v>81875.429600000003</v>
          </cell>
          <cell r="AO397">
            <v>57814.031199999998</v>
          </cell>
          <cell r="AP397"/>
          <cell r="AQ397">
            <v>80705.101500000004</v>
          </cell>
          <cell r="AR397"/>
          <cell r="AS397"/>
          <cell r="AT397">
            <v>78873.703099999999</v>
          </cell>
          <cell r="AU397"/>
          <cell r="AV397"/>
          <cell r="AW397">
            <v>58061.457000000002</v>
          </cell>
          <cell r="AZ397">
            <v>59876.808499999999</v>
          </cell>
          <cell r="BA397">
            <v>58088.785100000001</v>
          </cell>
          <cell r="BB397"/>
          <cell r="BC397">
            <v>77611.820300000007</v>
          </cell>
          <cell r="BD397">
            <v>58258.742100000003</v>
          </cell>
          <cell r="BE397"/>
          <cell r="BF397">
            <v>78385.007800000007</v>
          </cell>
          <cell r="BG397"/>
          <cell r="BH397"/>
          <cell r="BI397">
            <v>79048.328099999999</v>
          </cell>
          <cell r="BJ397"/>
          <cell r="BK397"/>
          <cell r="BL397">
            <v>56205.441400000003</v>
          </cell>
          <cell r="BM397"/>
          <cell r="BN397"/>
          <cell r="BO397">
            <v>57932.945299999999</v>
          </cell>
          <cell r="BP397"/>
          <cell r="BQ397"/>
          <cell r="BR397">
            <v>58337.261700000003</v>
          </cell>
          <cell r="BS397"/>
          <cell r="BT397"/>
          <cell r="BU397">
            <v>68064.007800000007</v>
          </cell>
          <cell r="BV397">
            <v>57992.6757</v>
          </cell>
          <cell r="BW397"/>
          <cell r="BX397">
            <v>77943.796799999996</v>
          </cell>
          <cell r="BY397"/>
          <cell r="BZ397"/>
          <cell r="CA397"/>
          <cell r="CB397">
            <v>57799.109299999996</v>
          </cell>
          <cell r="CC397"/>
          <cell r="CD397">
            <v>77810.015599999999</v>
          </cell>
          <cell r="CE397">
            <v>59360.136700000003</v>
          </cell>
          <cell r="CG397">
            <v>74860.968699999998</v>
          </cell>
          <cell r="CH397">
            <v>59560.929600000003</v>
          </cell>
          <cell r="CJ397">
            <v>75359.0625</v>
          </cell>
          <cell r="CM397">
            <v>75946.507800000007</v>
          </cell>
          <cell r="CN397">
            <v>58409.304600000003</v>
          </cell>
          <cell r="CP397"/>
          <cell r="CQ397">
            <v>58159.6679</v>
          </cell>
          <cell r="CS397"/>
          <cell r="CV397">
            <v>76251.515599999999</v>
          </cell>
          <cell r="CY397">
            <v>56059.316400000003</v>
          </cell>
          <cell r="DB397"/>
          <cell r="DE397"/>
          <cell r="DH397"/>
          <cell r="DK397"/>
        </row>
        <row r="398">
          <cell r="D398">
            <v>666.99542199999996</v>
          </cell>
          <cell r="E398"/>
          <cell r="F398"/>
          <cell r="G398">
            <v>2364.0739699999999</v>
          </cell>
          <cell r="H398"/>
          <cell r="I398"/>
          <cell r="J398">
            <v>3167.6936000000001</v>
          </cell>
          <cell r="K398"/>
          <cell r="L398"/>
          <cell r="M398">
            <v>3301.8686499999999</v>
          </cell>
          <cell r="N398"/>
          <cell r="O398"/>
          <cell r="P398">
            <v>3286.0383299999999</v>
          </cell>
          <cell r="Q398"/>
          <cell r="R398"/>
          <cell r="S398">
            <v>3090.0016999999998</v>
          </cell>
          <cell r="T398"/>
          <cell r="U398"/>
          <cell r="V398">
            <v>3019.48657</v>
          </cell>
          <cell r="W398">
            <v>2084.0478499999999</v>
          </cell>
          <cell r="X398"/>
          <cell r="Y398">
            <v>3442.6437900000001</v>
          </cell>
          <cell r="Z398"/>
          <cell r="AA398"/>
          <cell r="AB398">
            <v>3522.3195799999999</v>
          </cell>
          <cell r="AC398"/>
          <cell r="AD398"/>
          <cell r="AE398">
            <v>3522.11157</v>
          </cell>
          <cell r="AF398">
            <v>2069</v>
          </cell>
          <cell r="AG398"/>
          <cell r="AH398">
            <v>3518.7312000000002</v>
          </cell>
          <cell r="AI398">
            <v>2069.1230399999999</v>
          </cell>
          <cell r="AJ398"/>
          <cell r="AK398">
            <v>3519.7229000000002</v>
          </cell>
          <cell r="AL398">
            <v>2048.74584</v>
          </cell>
          <cell r="AM398"/>
          <cell r="AN398">
            <v>3488.5454100000002</v>
          </cell>
          <cell r="AO398">
            <v>2048.81396</v>
          </cell>
          <cell r="AP398"/>
          <cell r="AQ398">
            <v>3489.22534</v>
          </cell>
          <cell r="AR398"/>
          <cell r="AS398"/>
          <cell r="AT398">
            <v>3520.9792400000001</v>
          </cell>
          <cell r="AU398"/>
          <cell r="AV398"/>
          <cell r="AW398">
            <v>3300.2038499999999</v>
          </cell>
          <cell r="AZ398">
            <v>3258.3525300000001</v>
          </cell>
          <cell r="BA398">
            <v>2068.5822699999999</v>
          </cell>
          <cell r="BB398"/>
          <cell r="BC398">
            <v>3522.8740200000002</v>
          </cell>
          <cell r="BD398">
            <v>2071.9052700000002</v>
          </cell>
          <cell r="BE398"/>
          <cell r="BF398">
            <v>3522.6870100000001</v>
          </cell>
          <cell r="BG398"/>
          <cell r="BH398"/>
          <cell r="BI398">
            <v>3603.8637600000002</v>
          </cell>
          <cell r="BJ398"/>
          <cell r="BK398"/>
          <cell r="BL398">
            <v>3304.5136699999998</v>
          </cell>
          <cell r="BM398"/>
          <cell r="BN398"/>
          <cell r="BO398">
            <v>3272.6667400000001</v>
          </cell>
          <cell r="BP398"/>
          <cell r="BQ398"/>
          <cell r="BR398">
            <v>3358.6831000000002</v>
          </cell>
          <cell r="BS398"/>
          <cell r="BT398"/>
          <cell r="BU398">
            <v>3286.9030699999998</v>
          </cell>
          <cell r="BV398">
            <v>2068.8210399999998</v>
          </cell>
          <cell r="BW398"/>
          <cell r="BX398">
            <v>3511.97363</v>
          </cell>
          <cell r="BY398"/>
          <cell r="BZ398"/>
          <cell r="CA398"/>
          <cell r="CB398">
            <v>2069.9287100000001</v>
          </cell>
          <cell r="CC398"/>
          <cell r="CD398">
            <v>3516.5727499999998</v>
          </cell>
          <cell r="CE398">
            <v>2075.0532199999998</v>
          </cell>
          <cell r="CG398">
            <v>3498.9667899999999</v>
          </cell>
          <cell r="CH398">
            <v>2070.95019</v>
          </cell>
          <cell r="CJ398">
            <v>3497.1477</v>
          </cell>
          <cell r="CM398">
            <v>3580.0129299999999</v>
          </cell>
          <cell r="CN398">
            <v>2067.28613</v>
          </cell>
          <cell r="CP398"/>
          <cell r="CQ398">
            <v>2075.3058999999998</v>
          </cell>
          <cell r="CS398"/>
          <cell r="CV398">
            <v>3580.7997999999998</v>
          </cell>
          <cell r="CY398">
            <v>3310.0131799999999</v>
          </cell>
          <cell r="DB398"/>
          <cell r="DE398"/>
          <cell r="DH398"/>
          <cell r="DK398"/>
        </row>
        <row r="399">
          <cell r="D399">
            <v>706.84820500000001</v>
          </cell>
          <cell r="E399"/>
          <cell r="F399"/>
          <cell r="G399">
            <v>3115.6718700000001</v>
          </cell>
          <cell r="H399"/>
          <cell r="I399"/>
          <cell r="J399">
            <v>3459.8903799999998</v>
          </cell>
          <cell r="K399"/>
          <cell r="L399"/>
          <cell r="M399">
            <v>3602.9997499999999</v>
          </cell>
          <cell r="N399"/>
          <cell r="O399"/>
          <cell r="P399">
            <v>3564.1877399999998</v>
          </cell>
          <cell r="Q399"/>
          <cell r="R399"/>
          <cell r="S399">
            <v>3405.3588800000002</v>
          </cell>
          <cell r="T399"/>
          <cell r="U399"/>
          <cell r="V399">
            <v>3302.4492100000002</v>
          </cell>
          <cell r="W399">
            <v>2376.56079</v>
          </cell>
          <cell r="X399"/>
          <cell r="Y399">
            <v>3655.8254299999999</v>
          </cell>
          <cell r="Z399"/>
          <cell r="AA399"/>
          <cell r="AB399">
            <v>3675.06835</v>
          </cell>
          <cell r="AC399"/>
          <cell r="AD399"/>
          <cell r="AE399">
            <v>3678.9916899999998</v>
          </cell>
          <cell r="AF399">
            <v>2372.1306100000002</v>
          </cell>
          <cell r="AG399"/>
          <cell r="AH399">
            <v>3681.0046299999999</v>
          </cell>
          <cell r="AI399">
            <v>2370.9211399999999</v>
          </cell>
          <cell r="AJ399"/>
          <cell r="AK399">
            <v>3690.0446700000002</v>
          </cell>
          <cell r="AL399">
            <v>2290.9706999999999</v>
          </cell>
          <cell r="AM399"/>
          <cell r="AN399">
            <v>3669.0410099999999</v>
          </cell>
          <cell r="AO399">
            <v>2290.6384200000002</v>
          </cell>
          <cell r="AP399"/>
          <cell r="AQ399">
            <v>3678.48803</v>
          </cell>
          <cell r="AR399"/>
          <cell r="AS399"/>
          <cell r="AT399">
            <v>3688.0644499999999</v>
          </cell>
          <cell r="AU399"/>
          <cell r="AV399"/>
          <cell r="AW399">
            <v>3592.5827599999998</v>
          </cell>
          <cell r="AZ399">
            <v>3580.2714799999999</v>
          </cell>
          <cell r="BA399">
            <v>2366.9614200000001</v>
          </cell>
          <cell r="BB399"/>
          <cell r="BC399">
            <v>3689.5737300000001</v>
          </cell>
          <cell r="BD399">
            <v>2376.48803</v>
          </cell>
          <cell r="BE399"/>
          <cell r="BF399">
            <v>3696.8254299999999</v>
          </cell>
          <cell r="BG399"/>
          <cell r="BH399"/>
          <cell r="BI399">
            <v>3801.1982400000002</v>
          </cell>
          <cell r="BJ399"/>
          <cell r="BK399"/>
          <cell r="BL399">
            <v>3589.2790500000001</v>
          </cell>
          <cell r="BM399"/>
          <cell r="BN399"/>
          <cell r="BO399">
            <v>3591.7719699999998</v>
          </cell>
          <cell r="BP399"/>
          <cell r="BQ399"/>
          <cell r="BR399">
            <v>3689.3095699999999</v>
          </cell>
          <cell r="BS399"/>
          <cell r="BT399"/>
          <cell r="BU399">
            <v>3561.5729900000001</v>
          </cell>
          <cell r="BV399">
            <v>2366.7585399999998</v>
          </cell>
          <cell r="BW399"/>
          <cell r="BX399">
            <v>3680.52441</v>
          </cell>
          <cell r="BY399"/>
          <cell r="BZ399"/>
          <cell r="CA399"/>
          <cell r="CB399">
            <v>2368.7902800000002</v>
          </cell>
          <cell r="CC399"/>
          <cell r="CD399">
            <v>3687.0129299999999</v>
          </cell>
          <cell r="CE399">
            <v>2363.62255</v>
          </cell>
          <cell r="CG399">
            <v>3675.46459</v>
          </cell>
          <cell r="CH399">
            <v>2367.1381799999999</v>
          </cell>
          <cell r="CJ399">
            <v>3682.6650300000001</v>
          </cell>
          <cell r="CM399">
            <v>3784.2519499999999</v>
          </cell>
          <cell r="CN399">
            <v>2370.3671800000002</v>
          </cell>
          <cell r="CP399"/>
          <cell r="CQ399">
            <v>2377.2375400000001</v>
          </cell>
          <cell r="CS399"/>
          <cell r="CV399">
            <v>3787.7456000000002</v>
          </cell>
          <cell r="CY399">
            <v>3609.2182600000001</v>
          </cell>
          <cell r="DB399"/>
          <cell r="DE399"/>
          <cell r="DH399"/>
          <cell r="DK399"/>
        </row>
        <row r="400">
          <cell r="D400">
            <v>1542.6739500000001</v>
          </cell>
          <cell r="E400"/>
          <cell r="F400"/>
          <cell r="G400">
            <v>10303.1445</v>
          </cell>
          <cell r="H400"/>
          <cell r="I400"/>
          <cell r="J400">
            <v>10448.717699999999</v>
          </cell>
          <cell r="K400"/>
          <cell r="L400"/>
          <cell r="M400">
            <v>11103.8662</v>
          </cell>
          <cell r="N400"/>
          <cell r="O400"/>
          <cell r="P400">
            <v>11598.3212</v>
          </cell>
          <cell r="Q400"/>
          <cell r="R400"/>
          <cell r="S400">
            <v>10832.5566</v>
          </cell>
          <cell r="T400"/>
          <cell r="U400"/>
          <cell r="V400">
            <v>11291.0458</v>
          </cell>
          <cell r="W400">
            <v>6013.2353499999999</v>
          </cell>
          <cell r="X400"/>
          <cell r="Y400">
            <v>8763.6269499999999</v>
          </cell>
          <cell r="Z400"/>
          <cell r="AA400"/>
          <cell r="AB400">
            <v>10103.083000000001</v>
          </cell>
          <cell r="AC400"/>
          <cell r="AD400"/>
          <cell r="AE400">
            <v>10143.299800000001</v>
          </cell>
          <cell r="AF400">
            <v>6501.2617099999998</v>
          </cell>
          <cell r="AG400"/>
          <cell r="AH400">
            <v>10217.447200000001</v>
          </cell>
          <cell r="AI400">
            <v>6569.2509700000001</v>
          </cell>
          <cell r="AJ400"/>
          <cell r="AK400">
            <v>10363.6523</v>
          </cell>
          <cell r="AL400">
            <v>6518.2519499999999</v>
          </cell>
          <cell r="AM400"/>
          <cell r="AN400">
            <v>10285.4208</v>
          </cell>
          <cell r="AO400">
            <v>6586.4540999999999</v>
          </cell>
          <cell r="AP400"/>
          <cell r="AQ400">
            <v>10430.453100000001</v>
          </cell>
          <cell r="AR400"/>
          <cell r="AS400"/>
          <cell r="AT400">
            <v>10314.001899999999</v>
          </cell>
          <cell r="AU400"/>
          <cell r="AV400"/>
          <cell r="AW400">
            <v>11094.5175</v>
          </cell>
          <cell r="AZ400">
            <v>11174.955</v>
          </cell>
          <cell r="BA400">
            <v>6674.5151299999998</v>
          </cell>
          <cell r="BB400"/>
          <cell r="BC400">
            <v>10482.915000000001</v>
          </cell>
          <cell r="BD400">
            <v>6712.70849</v>
          </cell>
          <cell r="BE400"/>
          <cell r="BF400">
            <v>10674.9707</v>
          </cell>
          <cell r="BG400"/>
          <cell r="BH400"/>
          <cell r="BI400">
            <v>10860.799800000001</v>
          </cell>
          <cell r="BJ400"/>
          <cell r="BK400"/>
          <cell r="BL400">
            <v>11272.7929</v>
          </cell>
          <cell r="BM400"/>
          <cell r="BN400"/>
          <cell r="BO400">
            <v>11514.655199999999</v>
          </cell>
          <cell r="BP400"/>
          <cell r="BQ400"/>
          <cell r="BR400">
            <v>11712.7783</v>
          </cell>
          <cell r="BS400"/>
          <cell r="BT400"/>
          <cell r="BU400">
            <v>11146.9326</v>
          </cell>
          <cell r="BV400">
            <v>6641.2011700000003</v>
          </cell>
          <cell r="BW400"/>
          <cell r="BX400">
            <v>10471.943300000001</v>
          </cell>
          <cell r="BY400"/>
          <cell r="BZ400"/>
          <cell r="CA400"/>
          <cell r="CB400">
            <v>6590.1474600000001</v>
          </cell>
          <cell r="CC400"/>
          <cell r="CD400">
            <v>10487.1152</v>
          </cell>
          <cell r="CE400">
            <v>7078.4589800000003</v>
          </cell>
          <cell r="CG400">
            <v>10898.3583</v>
          </cell>
          <cell r="CH400">
            <v>7127.4013599999998</v>
          </cell>
          <cell r="CJ400">
            <v>11124.593699999999</v>
          </cell>
          <cell r="CM400">
            <v>11319.2626</v>
          </cell>
          <cell r="CN400">
            <v>6829.7485299999998</v>
          </cell>
          <cell r="CP400"/>
          <cell r="CQ400">
            <v>6582.9462800000001</v>
          </cell>
          <cell r="CS400"/>
          <cell r="CV400">
            <v>10989.1376</v>
          </cell>
          <cell r="CY400">
            <v>12416.9238</v>
          </cell>
          <cell r="DB400"/>
          <cell r="DE400"/>
          <cell r="DH400"/>
          <cell r="DK400"/>
        </row>
        <row r="401">
          <cell r="D401">
            <v>7029.9413999999997</v>
          </cell>
          <cell r="E401"/>
          <cell r="F401"/>
          <cell r="G401">
            <v>22829.718700000001</v>
          </cell>
          <cell r="H401"/>
          <cell r="I401"/>
          <cell r="J401">
            <v>24389.995999999999</v>
          </cell>
          <cell r="K401"/>
          <cell r="L401"/>
          <cell r="M401">
            <v>25753.544900000001</v>
          </cell>
          <cell r="N401"/>
          <cell r="O401"/>
          <cell r="P401">
            <v>26079.125</v>
          </cell>
          <cell r="Q401"/>
          <cell r="R401"/>
          <cell r="S401">
            <v>24964.976500000001</v>
          </cell>
          <cell r="T401"/>
          <cell r="U401"/>
          <cell r="V401">
            <v>25365.166000000001</v>
          </cell>
          <cell r="W401">
            <v>17849.455000000002</v>
          </cell>
          <cell r="X401"/>
          <cell r="Y401">
            <v>23944.0566</v>
          </cell>
          <cell r="Z401"/>
          <cell r="AA401"/>
          <cell r="AB401">
            <v>24795.1289</v>
          </cell>
          <cell r="AC401"/>
          <cell r="AD401"/>
          <cell r="AE401">
            <v>24880.759699999999</v>
          </cell>
          <cell r="AF401">
            <v>18360.152300000002</v>
          </cell>
          <cell r="AG401"/>
          <cell r="AH401">
            <v>24925.804599999999</v>
          </cell>
          <cell r="AI401">
            <v>18421.955000000002</v>
          </cell>
          <cell r="AJ401"/>
          <cell r="AK401">
            <v>25044.652300000002</v>
          </cell>
          <cell r="AL401">
            <v>18079.390599999999</v>
          </cell>
          <cell r="AM401"/>
          <cell r="AN401">
            <v>25394.900300000001</v>
          </cell>
          <cell r="AO401">
            <v>18138.867099999999</v>
          </cell>
          <cell r="AP401"/>
          <cell r="AQ401">
            <v>25520.7988</v>
          </cell>
          <cell r="AR401"/>
          <cell r="AS401"/>
          <cell r="AT401">
            <v>25038.3593</v>
          </cell>
          <cell r="AU401"/>
          <cell r="AV401"/>
          <cell r="AW401">
            <v>25818.6718</v>
          </cell>
          <cell r="AZ401">
            <v>26316.095700000002</v>
          </cell>
          <cell r="BA401">
            <v>18686.220700000002</v>
          </cell>
          <cell r="BB401"/>
          <cell r="BC401">
            <v>25310.218700000001</v>
          </cell>
          <cell r="BD401">
            <v>18802.451099999998</v>
          </cell>
          <cell r="BE401"/>
          <cell r="BF401">
            <v>26218.335899999998</v>
          </cell>
          <cell r="BG401"/>
          <cell r="BH401"/>
          <cell r="BI401">
            <v>26459.6054</v>
          </cell>
          <cell r="BJ401"/>
          <cell r="BK401"/>
          <cell r="BL401">
            <v>26080.076099999998</v>
          </cell>
          <cell r="BM401"/>
          <cell r="BN401"/>
          <cell r="BO401">
            <v>26988.9277</v>
          </cell>
          <cell r="BP401"/>
          <cell r="BQ401"/>
          <cell r="BR401">
            <v>27295.294900000001</v>
          </cell>
          <cell r="BS401"/>
          <cell r="BT401"/>
          <cell r="BU401">
            <v>25809.103500000001</v>
          </cell>
          <cell r="BV401">
            <v>18653.820299999999</v>
          </cell>
          <cell r="BW401"/>
          <cell r="BX401">
            <v>25299.705000000002</v>
          </cell>
          <cell r="BY401"/>
          <cell r="BZ401"/>
          <cell r="CA401"/>
          <cell r="CB401">
            <v>18490.830000000002</v>
          </cell>
          <cell r="CC401"/>
          <cell r="CD401">
            <v>25192.9316</v>
          </cell>
          <cell r="CE401">
            <v>18780.25</v>
          </cell>
          <cell r="CG401">
            <v>25580.339800000002</v>
          </cell>
          <cell r="CH401">
            <v>18900.1777</v>
          </cell>
          <cell r="CJ401">
            <v>26512.347600000001</v>
          </cell>
          <cell r="CM401">
            <v>26755.412100000001</v>
          </cell>
          <cell r="CN401">
            <v>18735.460899999998</v>
          </cell>
          <cell r="CP401"/>
          <cell r="CQ401">
            <v>18480.4218</v>
          </cell>
          <cell r="CS401"/>
          <cell r="CV401">
            <v>26407.433499999999</v>
          </cell>
          <cell r="CY401">
            <v>27677.808499999999</v>
          </cell>
          <cell r="DB401"/>
          <cell r="DE401"/>
          <cell r="DH401"/>
          <cell r="DK401"/>
        </row>
        <row r="402">
          <cell r="D402">
            <v>425.77319299999999</v>
          </cell>
          <cell r="E402"/>
          <cell r="F402"/>
          <cell r="G402">
            <v>2675.48144</v>
          </cell>
          <cell r="H402"/>
          <cell r="I402"/>
          <cell r="J402">
            <v>2812.8532700000001</v>
          </cell>
          <cell r="K402"/>
          <cell r="L402"/>
          <cell r="M402">
            <v>5095.6953100000001</v>
          </cell>
          <cell r="N402"/>
          <cell r="O402"/>
          <cell r="P402">
            <v>5267.9443300000003</v>
          </cell>
          <cell r="Q402"/>
          <cell r="R402"/>
          <cell r="S402">
            <v>4940.3266599999997</v>
          </cell>
          <cell r="T402"/>
          <cell r="U402"/>
          <cell r="V402">
            <v>5089.1191399999998</v>
          </cell>
          <cell r="W402">
            <v>1527.0756799999999</v>
          </cell>
          <cell r="X402"/>
          <cell r="Y402">
            <v>2802.7350999999999</v>
          </cell>
          <cell r="Z402"/>
          <cell r="AA402"/>
          <cell r="AB402">
            <v>2892.51953</v>
          </cell>
          <cell r="AC402"/>
          <cell r="AD402"/>
          <cell r="AE402">
            <v>2894.83203</v>
          </cell>
          <cell r="AF402">
            <v>1519.6892</v>
          </cell>
          <cell r="AG402"/>
          <cell r="AH402">
            <v>2896.4345699999999</v>
          </cell>
          <cell r="AI402">
            <v>1519.25488</v>
          </cell>
          <cell r="AJ402"/>
          <cell r="AK402">
            <v>2891.23828</v>
          </cell>
          <cell r="AL402">
            <v>1524.2727</v>
          </cell>
          <cell r="AM402"/>
          <cell r="AN402">
            <v>2891.4968199999998</v>
          </cell>
          <cell r="AO402">
            <v>1523.4754600000001</v>
          </cell>
          <cell r="AP402"/>
          <cell r="AQ402">
            <v>2886.5434500000001</v>
          </cell>
          <cell r="AR402"/>
          <cell r="AS402"/>
          <cell r="AT402">
            <v>2890.55224</v>
          </cell>
          <cell r="AU402"/>
          <cell r="AV402"/>
          <cell r="AW402">
            <v>2826.0180599999999</v>
          </cell>
          <cell r="AZ402">
            <v>2819.0646900000002</v>
          </cell>
          <cell r="BA402">
            <v>1516.1767500000001</v>
          </cell>
          <cell r="BB402"/>
          <cell r="BC402">
            <v>2891.5268500000002</v>
          </cell>
          <cell r="BD402">
            <v>1517.99926</v>
          </cell>
          <cell r="BE402"/>
          <cell r="BF402">
            <v>2911.6286599999999</v>
          </cell>
          <cell r="BG402"/>
          <cell r="BH402"/>
          <cell r="BI402">
            <v>2939.9084400000002</v>
          </cell>
          <cell r="BJ402"/>
          <cell r="BK402"/>
          <cell r="BL402">
            <v>2835.9633699999999</v>
          </cell>
          <cell r="BM402"/>
          <cell r="BN402"/>
          <cell r="BO402">
            <v>2847.3791500000002</v>
          </cell>
          <cell r="BP402"/>
          <cell r="BQ402"/>
          <cell r="BR402">
            <v>2874.4963299999999</v>
          </cell>
          <cell r="BS402"/>
          <cell r="BT402"/>
          <cell r="BU402">
            <v>2831.5732400000002</v>
          </cell>
          <cell r="BV402">
            <v>1516.4448199999999</v>
          </cell>
          <cell r="BW402"/>
          <cell r="BX402">
            <v>2894.2526800000001</v>
          </cell>
          <cell r="BY402"/>
          <cell r="BZ402"/>
          <cell r="CA402"/>
          <cell r="CB402">
            <v>1517.8428899999999</v>
          </cell>
          <cell r="CC402"/>
          <cell r="CD402">
            <v>2890.5708</v>
          </cell>
          <cell r="CE402">
            <v>1521.97558</v>
          </cell>
          <cell r="CG402">
            <v>2892.5341699999999</v>
          </cell>
          <cell r="CH402">
            <v>1523.6184000000001</v>
          </cell>
          <cell r="CJ402">
            <v>2912.15112</v>
          </cell>
          <cell r="CM402">
            <v>2939.1730899999998</v>
          </cell>
          <cell r="CN402">
            <v>1519.8854899999999</v>
          </cell>
          <cell r="CP402"/>
          <cell r="CQ402">
            <v>1520.2673299999999</v>
          </cell>
          <cell r="CS402"/>
          <cell r="CV402">
            <v>2941.29052</v>
          </cell>
          <cell r="CY402">
            <v>2928.3969699999998</v>
          </cell>
          <cell r="DB402"/>
          <cell r="DE402"/>
          <cell r="DH402"/>
          <cell r="DK402"/>
        </row>
        <row r="403">
          <cell r="D403">
            <v>3131.9225999999999</v>
          </cell>
          <cell r="E403"/>
          <cell r="F403"/>
          <cell r="G403">
            <v>11894.641600000001</v>
          </cell>
          <cell r="H403"/>
          <cell r="I403"/>
          <cell r="J403">
            <v>14483.6425</v>
          </cell>
          <cell r="K403"/>
          <cell r="L403"/>
          <cell r="M403">
            <v>17112.308499999999</v>
          </cell>
          <cell r="N403"/>
          <cell r="O403"/>
          <cell r="P403">
            <v>17253.650300000001</v>
          </cell>
          <cell r="Q403"/>
          <cell r="R403"/>
          <cell r="S403">
            <v>16570.933499999999</v>
          </cell>
          <cell r="T403"/>
          <cell r="U403"/>
          <cell r="V403">
            <v>16732.214800000002</v>
          </cell>
          <cell r="W403">
            <v>9656.375</v>
          </cell>
          <cell r="X403"/>
          <cell r="Y403">
            <v>14665.3789</v>
          </cell>
          <cell r="Z403"/>
          <cell r="AA403"/>
          <cell r="AB403">
            <v>15070.544900000001</v>
          </cell>
          <cell r="AC403"/>
          <cell r="AD403"/>
          <cell r="AE403">
            <v>15097.4941</v>
          </cell>
          <cell r="AF403">
            <v>9666.0302699999993</v>
          </cell>
          <cell r="AG403"/>
          <cell r="AH403">
            <v>15100.8925</v>
          </cell>
          <cell r="AI403">
            <v>9660.2705000000005</v>
          </cell>
          <cell r="AJ403"/>
          <cell r="AK403">
            <v>15083.4316</v>
          </cell>
          <cell r="AL403">
            <v>9325.3046799999993</v>
          </cell>
          <cell r="AM403"/>
          <cell r="AN403">
            <v>15304.5039</v>
          </cell>
          <cell r="AO403">
            <v>9318.84375</v>
          </cell>
          <cell r="AP403"/>
          <cell r="AQ403">
            <v>15292.011699999999</v>
          </cell>
          <cell r="AR403"/>
          <cell r="AS403"/>
          <cell r="AT403">
            <v>15087.472599999999</v>
          </cell>
          <cell r="AU403"/>
          <cell r="AV403"/>
          <cell r="AW403">
            <v>14859.1806</v>
          </cell>
          <cell r="AZ403">
            <v>15055.140600000001</v>
          </cell>
          <cell r="BA403">
            <v>9635.5986300000004</v>
          </cell>
          <cell r="BB403"/>
          <cell r="BC403">
            <v>15071.492099999999</v>
          </cell>
          <cell r="BD403">
            <v>9699.3515599999992</v>
          </cell>
          <cell r="BE403"/>
          <cell r="BF403">
            <v>15651.1435</v>
          </cell>
          <cell r="BG403"/>
          <cell r="BH403"/>
          <cell r="BI403">
            <v>15720.154200000001</v>
          </cell>
          <cell r="BJ403"/>
          <cell r="BK403"/>
          <cell r="BL403">
            <v>14866.070299999999</v>
          </cell>
          <cell r="BM403"/>
          <cell r="BN403"/>
          <cell r="BO403">
            <v>15388.5537</v>
          </cell>
          <cell r="BP403"/>
          <cell r="BQ403"/>
          <cell r="BR403">
            <v>15511.629800000001</v>
          </cell>
          <cell r="BS403"/>
          <cell r="BT403"/>
          <cell r="BU403">
            <v>14797.5488</v>
          </cell>
          <cell r="BV403">
            <v>9636.9335900000005</v>
          </cell>
          <cell r="BW403"/>
          <cell r="BX403">
            <v>15070.1425</v>
          </cell>
          <cell r="BY403"/>
          <cell r="BZ403"/>
          <cell r="CA403"/>
          <cell r="CB403">
            <v>9648.2617100000007</v>
          </cell>
          <cell r="CC403"/>
          <cell r="CD403">
            <v>15070.752899999999</v>
          </cell>
          <cell r="CE403">
            <v>9577.1894499999999</v>
          </cell>
          <cell r="CG403">
            <v>15039.1484</v>
          </cell>
          <cell r="CH403">
            <v>9637.7870999999996</v>
          </cell>
          <cell r="CJ403">
            <v>15617.341700000001</v>
          </cell>
          <cell r="CM403">
            <v>15680.462799999999</v>
          </cell>
          <cell r="CN403">
            <v>9701.6025300000001</v>
          </cell>
          <cell r="CP403"/>
          <cell r="CQ403">
            <v>9705.3281200000001</v>
          </cell>
          <cell r="CS403"/>
          <cell r="CV403">
            <v>15686.165000000001</v>
          </cell>
          <cell r="CY403">
            <v>15557.853499999999</v>
          </cell>
          <cell r="DB403"/>
          <cell r="DE403"/>
          <cell r="DH403"/>
          <cell r="DK403"/>
        </row>
        <row r="404">
          <cell r="D404">
            <v>199.72528</v>
          </cell>
          <cell r="E404"/>
          <cell r="F404"/>
          <cell r="G404">
            <v>2079.8913499999999</v>
          </cell>
          <cell r="H404"/>
          <cell r="I404"/>
          <cell r="J404">
            <v>2179.0620100000001</v>
          </cell>
          <cell r="K404"/>
          <cell r="L404"/>
          <cell r="M404">
            <v>2205.0756799999999</v>
          </cell>
          <cell r="N404"/>
          <cell r="O404"/>
          <cell r="P404">
            <v>2235.60302</v>
          </cell>
          <cell r="Q404"/>
          <cell r="R404"/>
          <cell r="S404">
            <v>2143.5102499999998</v>
          </cell>
          <cell r="T404"/>
          <cell r="U404"/>
          <cell r="V404">
            <v>2171.2966299999998</v>
          </cell>
          <cell r="W404">
            <v>966.40508999999997</v>
          </cell>
          <cell r="X404"/>
          <cell r="Y404">
            <v>1635.3195800000001</v>
          </cell>
          <cell r="Z404"/>
          <cell r="AA404"/>
          <cell r="AB404">
            <v>1649.07446</v>
          </cell>
          <cell r="AC404"/>
          <cell r="AD404"/>
          <cell r="AE404">
            <v>1649.8552199999999</v>
          </cell>
          <cell r="AF404">
            <v>965.00500399999999</v>
          </cell>
          <cell r="AG404"/>
          <cell r="AH404">
            <v>1649.2222899999999</v>
          </cell>
          <cell r="AI404">
            <v>964.63995299999999</v>
          </cell>
          <cell r="AJ404"/>
          <cell r="AK404">
            <v>1647.08691</v>
          </cell>
          <cell r="AL404">
            <v>984.22961399999997</v>
          </cell>
          <cell r="AM404"/>
          <cell r="AN404">
            <v>1641.7089800000001</v>
          </cell>
          <cell r="AO404">
            <v>983.73083399999996</v>
          </cell>
          <cell r="AP404"/>
          <cell r="AQ404">
            <v>1639.7453599999999</v>
          </cell>
          <cell r="AR404"/>
          <cell r="AS404"/>
          <cell r="AT404">
            <v>1646.8281199999999</v>
          </cell>
          <cell r="AU404"/>
          <cell r="AV404"/>
          <cell r="AW404">
            <v>1668.6931099999999</v>
          </cell>
          <cell r="AZ404">
            <v>1662.1901800000001</v>
          </cell>
          <cell r="BA404">
            <v>964.09436000000005</v>
          </cell>
          <cell r="BB404"/>
          <cell r="BC404">
            <v>1643.7519500000001</v>
          </cell>
          <cell r="BD404">
            <v>964.66589299999998</v>
          </cell>
          <cell r="BE404"/>
          <cell r="BF404">
            <v>1642.1864</v>
          </cell>
          <cell r="BG404"/>
          <cell r="BH404"/>
          <cell r="BI404">
            <v>1664.2415699999999</v>
          </cell>
          <cell r="BJ404"/>
          <cell r="BK404"/>
          <cell r="BL404">
            <v>1675.8253099999999</v>
          </cell>
          <cell r="BM404"/>
          <cell r="BN404"/>
          <cell r="BO404">
            <v>1674.4606900000001</v>
          </cell>
          <cell r="BP404"/>
          <cell r="BQ404"/>
          <cell r="BR404">
            <v>1700.0981400000001</v>
          </cell>
          <cell r="BS404"/>
          <cell r="BT404"/>
          <cell r="BU404">
            <v>1676.1839500000001</v>
          </cell>
          <cell r="BV404">
            <v>964.27465800000004</v>
          </cell>
          <cell r="BW404"/>
          <cell r="BX404">
            <v>1643.64221</v>
          </cell>
          <cell r="BY404"/>
          <cell r="BZ404"/>
          <cell r="CA404"/>
          <cell r="CB404">
            <v>964.27648899999997</v>
          </cell>
          <cell r="CC404"/>
          <cell r="CD404">
            <v>1643.95947</v>
          </cell>
          <cell r="CE404">
            <v>966.48040700000001</v>
          </cell>
          <cell r="CG404">
            <v>1643.7097100000001</v>
          </cell>
          <cell r="CH404">
            <v>967.03613199999995</v>
          </cell>
          <cell r="CJ404">
            <v>1641.9580000000001</v>
          </cell>
          <cell r="CM404">
            <v>1663.9572700000001</v>
          </cell>
          <cell r="CN404">
            <v>964.50305100000003</v>
          </cell>
          <cell r="CP404"/>
          <cell r="CQ404">
            <v>964.75872800000002</v>
          </cell>
          <cell r="CS404"/>
          <cell r="CV404">
            <v>1663.98876</v>
          </cell>
          <cell r="CY404">
            <v>1730.3947700000001</v>
          </cell>
          <cell r="DB404"/>
          <cell r="DE404"/>
          <cell r="DH404"/>
          <cell r="DK404"/>
        </row>
        <row r="405">
          <cell r="D405">
            <v>1433.7783199999999</v>
          </cell>
          <cell r="E405"/>
          <cell r="F405"/>
          <cell r="G405">
            <v>8830.3574200000003</v>
          </cell>
          <cell r="H405"/>
          <cell r="I405"/>
          <cell r="J405">
            <v>11648.322200000001</v>
          </cell>
          <cell r="K405"/>
          <cell r="L405"/>
          <cell r="M405">
            <v>11970.8261</v>
          </cell>
          <cell r="N405"/>
          <cell r="O405"/>
          <cell r="P405">
            <v>11970.1132</v>
          </cell>
          <cell r="Q405"/>
          <cell r="R405"/>
          <cell r="S405">
            <v>11505.2871</v>
          </cell>
          <cell r="T405"/>
          <cell r="U405"/>
          <cell r="V405">
            <v>11544.5664</v>
          </cell>
          <cell r="W405">
            <v>6838.1845700000003</v>
          </cell>
          <cell r="X405"/>
          <cell r="Y405">
            <v>10402.193300000001</v>
          </cell>
          <cell r="Z405"/>
          <cell r="AA405"/>
          <cell r="AB405">
            <v>10527.453100000001</v>
          </cell>
          <cell r="AC405"/>
          <cell r="AD405"/>
          <cell r="AE405">
            <v>10548.564399999999</v>
          </cell>
          <cell r="AF405">
            <v>6845.9179599999998</v>
          </cell>
          <cell r="AG405"/>
          <cell r="AH405">
            <v>10550.992099999999</v>
          </cell>
          <cell r="AI405">
            <v>6842.7114199999996</v>
          </cell>
          <cell r="AJ405"/>
          <cell r="AK405">
            <v>10538.0234</v>
          </cell>
          <cell r="AL405">
            <v>6464.1757799999996</v>
          </cell>
          <cell r="AM405"/>
          <cell r="AN405">
            <v>10717.373</v>
          </cell>
          <cell r="AO405">
            <v>6460.0405199999996</v>
          </cell>
          <cell r="AP405"/>
          <cell r="AQ405">
            <v>10707.881799999999</v>
          </cell>
          <cell r="AR405"/>
          <cell r="AS405"/>
          <cell r="AT405">
            <v>10540.9033</v>
          </cell>
          <cell r="AU405"/>
          <cell r="AV405"/>
          <cell r="AW405">
            <v>10579.7207</v>
          </cell>
          <cell r="AZ405">
            <v>10752.382799999999</v>
          </cell>
          <cell r="BA405">
            <v>6827.0058499999996</v>
          </cell>
          <cell r="BB405"/>
          <cell r="BC405">
            <v>10517.9365</v>
          </cell>
          <cell r="BD405">
            <v>6875.55566</v>
          </cell>
          <cell r="BE405"/>
          <cell r="BF405">
            <v>10935.8359</v>
          </cell>
          <cell r="BG405"/>
          <cell r="BH405"/>
          <cell r="BI405">
            <v>10949.449199999999</v>
          </cell>
          <cell r="BJ405"/>
          <cell r="BK405"/>
          <cell r="BL405">
            <v>10576.471600000001</v>
          </cell>
          <cell r="BM405"/>
          <cell r="BN405"/>
          <cell r="BO405">
            <v>10983.4316</v>
          </cell>
          <cell r="BP405"/>
          <cell r="BQ405"/>
          <cell r="BR405">
            <v>11035.4414</v>
          </cell>
          <cell r="BS405"/>
          <cell r="BT405"/>
          <cell r="BU405">
            <v>10546.9414</v>
          </cell>
          <cell r="BV405">
            <v>6827.8691399999998</v>
          </cell>
          <cell r="BW405"/>
          <cell r="BX405">
            <v>10518.843699999999</v>
          </cell>
          <cell r="BY405"/>
          <cell r="BZ405"/>
          <cell r="CA405"/>
          <cell r="CB405">
            <v>6834.7910099999999</v>
          </cell>
          <cell r="CC405"/>
          <cell r="CD405">
            <v>10524.0429</v>
          </cell>
          <cell r="CE405">
            <v>6786.4589800000003</v>
          </cell>
          <cell r="CG405">
            <v>10501.998</v>
          </cell>
          <cell r="CH405">
            <v>6832.17382</v>
          </cell>
          <cell r="CJ405">
            <v>10920.3789</v>
          </cell>
          <cell r="CM405">
            <v>10926.038</v>
          </cell>
          <cell r="CN405">
            <v>6876.3413</v>
          </cell>
          <cell r="CP405"/>
          <cell r="CQ405">
            <v>6878.6362300000001</v>
          </cell>
          <cell r="CS405"/>
          <cell r="CV405">
            <v>10928.939399999999</v>
          </cell>
          <cell r="CY405">
            <v>10956.9306</v>
          </cell>
          <cell r="DB405"/>
          <cell r="DE405"/>
          <cell r="DH405"/>
          <cell r="DK405"/>
        </row>
        <row r="406">
          <cell r="D406">
            <v>4463.1655199999996</v>
          </cell>
          <cell r="E406"/>
          <cell r="F406"/>
          <cell r="G406">
            <v>15857.9501</v>
          </cell>
          <cell r="H406"/>
          <cell r="I406"/>
          <cell r="J406">
            <v>17646.599600000001</v>
          </cell>
          <cell r="K406"/>
          <cell r="L406"/>
          <cell r="M406">
            <v>17813.745999999999</v>
          </cell>
          <cell r="N406"/>
          <cell r="O406"/>
          <cell r="P406">
            <v>17005.8007</v>
          </cell>
          <cell r="Q406"/>
          <cell r="R406"/>
          <cell r="S406">
            <v>17334.281200000001</v>
          </cell>
          <cell r="T406"/>
          <cell r="U406"/>
          <cell r="V406">
            <v>16558.777300000002</v>
          </cell>
          <cell r="W406">
            <v>9689.93066</v>
          </cell>
          <cell r="X406"/>
          <cell r="Y406">
            <v>19896.455000000002</v>
          </cell>
          <cell r="Z406"/>
          <cell r="AA406"/>
          <cell r="AB406">
            <v>18749.804599999999</v>
          </cell>
          <cell r="AC406"/>
          <cell r="AD406"/>
          <cell r="AE406">
            <v>18756.1191</v>
          </cell>
          <cell r="AF406">
            <v>8714.5273400000005</v>
          </cell>
          <cell r="AG406"/>
          <cell r="AH406">
            <v>18692.541000000001</v>
          </cell>
          <cell r="AI406">
            <v>8676.0410100000008</v>
          </cell>
          <cell r="AJ406"/>
          <cell r="AK406">
            <v>18572.495999999999</v>
          </cell>
          <cell r="AL406">
            <v>8658.0498000000007</v>
          </cell>
          <cell r="AM406"/>
          <cell r="AN406">
            <v>18765.3691</v>
          </cell>
          <cell r="AO406">
            <v>8620.6962800000001</v>
          </cell>
          <cell r="AP406"/>
          <cell r="AQ406">
            <v>18645.388599999998</v>
          </cell>
          <cell r="AR406"/>
          <cell r="AS406"/>
          <cell r="AT406">
            <v>18580.400300000001</v>
          </cell>
          <cell r="AU406"/>
          <cell r="AV406"/>
          <cell r="AW406">
            <v>17212.644499999999</v>
          </cell>
          <cell r="AZ406">
            <v>17708.1289</v>
          </cell>
          <cell r="BA406">
            <v>8563.9736300000004</v>
          </cell>
          <cell r="BB406"/>
          <cell r="BC406">
            <v>18410.203099999999</v>
          </cell>
          <cell r="BD406">
            <v>8575.8828099999992</v>
          </cell>
          <cell r="BE406"/>
          <cell r="BF406">
            <v>18670.533200000002</v>
          </cell>
          <cell r="BG406"/>
          <cell r="BH406"/>
          <cell r="BI406">
            <v>18608.720700000002</v>
          </cell>
          <cell r="BJ406"/>
          <cell r="BK406"/>
          <cell r="BL406">
            <v>17137.205000000002</v>
          </cell>
          <cell r="BM406"/>
          <cell r="BN406"/>
          <cell r="BO406">
            <v>17772.5507</v>
          </cell>
          <cell r="BP406"/>
          <cell r="BQ406"/>
          <cell r="BR406">
            <v>17721.669900000001</v>
          </cell>
          <cell r="BS406"/>
          <cell r="BT406"/>
          <cell r="BU406">
            <v>17359.968700000001</v>
          </cell>
          <cell r="BV406">
            <v>8571.0273400000005</v>
          </cell>
          <cell r="BW406"/>
          <cell r="BX406">
            <v>18241.947199999999</v>
          </cell>
          <cell r="BY406"/>
          <cell r="BZ406"/>
          <cell r="CA406"/>
          <cell r="CB406">
            <v>8595.4960900000005</v>
          </cell>
          <cell r="CC406"/>
          <cell r="CD406">
            <v>18249.826099999998</v>
          </cell>
          <cell r="CE406">
            <v>8598.9853500000008</v>
          </cell>
          <cell r="CG406">
            <v>18136.476500000001</v>
          </cell>
          <cell r="CH406">
            <v>8602.5205000000005</v>
          </cell>
          <cell r="CJ406">
            <v>18368.154200000001</v>
          </cell>
          <cell r="CM406">
            <v>18306.394499999999</v>
          </cell>
          <cell r="CN406">
            <v>8622.21191</v>
          </cell>
          <cell r="CP406"/>
          <cell r="CQ406">
            <v>8757.2343700000001</v>
          </cell>
          <cell r="CS406"/>
          <cell r="CV406">
            <v>18519.765599999999</v>
          </cell>
          <cell r="CY406">
            <v>17328.398399999998</v>
          </cell>
          <cell r="DB406"/>
          <cell r="DE406"/>
          <cell r="DH406"/>
          <cell r="DK406"/>
        </row>
        <row r="407">
          <cell r="D407">
            <v>8397.5253900000007</v>
          </cell>
          <cell r="E407"/>
          <cell r="F407"/>
          <cell r="G407">
            <v>25395.773399999998</v>
          </cell>
          <cell r="H407"/>
          <cell r="I407"/>
          <cell r="J407">
            <v>28424.8007</v>
          </cell>
          <cell r="K407"/>
          <cell r="L407"/>
          <cell r="M407">
            <v>28936.636699999999</v>
          </cell>
          <cell r="N407"/>
          <cell r="O407"/>
          <cell r="P407">
            <v>27891.976500000001</v>
          </cell>
          <cell r="Q407"/>
          <cell r="R407"/>
          <cell r="S407">
            <v>27703.587800000001</v>
          </cell>
          <cell r="T407"/>
          <cell r="U407"/>
          <cell r="V407">
            <v>26810.402300000002</v>
          </cell>
          <cell r="W407">
            <v>19225.6679</v>
          </cell>
          <cell r="X407"/>
          <cell r="Y407">
            <v>32360.390599999999</v>
          </cell>
          <cell r="Z407"/>
          <cell r="AA407"/>
          <cell r="AB407">
            <v>30936.6914</v>
          </cell>
          <cell r="AC407"/>
          <cell r="AD407"/>
          <cell r="AE407">
            <v>31199.783200000002</v>
          </cell>
          <cell r="AF407">
            <v>18454.429599999999</v>
          </cell>
          <cell r="AG407"/>
          <cell r="AH407">
            <v>31307.468700000001</v>
          </cell>
          <cell r="AI407">
            <v>18329.5527</v>
          </cell>
          <cell r="AJ407"/>
          <cell r="AK407">
            <v>30854.349600000001</v>
          </cell>
          <cell r="AL407">
            <v>18102.695299999999</v>
          </cell>
          <cell r="AM407"/>
          <cell r="AN407">
            <v>31769.126899999999</v>
          </cell>
          <cell r="AO407">
            <v>17983.2929</v>
          </cell>
          <cell r="AP407"/>
          <cell r="AQ407">
            <v>31305.3652</v>
          </cell>
          <cell r="AR407"/>
          <cell r="AS407"/>
          <cell r="AT407">
            <v>30862.976500000001</v>
          </cell>
          <cell r="AU407"/>
          <cell r="AV407"/>
          <cell r="AW407">
            <v>29108.597600000001</v>
          </cell>
          <cell r="AZ407">
            <v>29967.603500000001</v>
          </cell>
          <cell r="BA407">
            <v>17733.9355</v>
          </cell>
          <cell r="BB407"/>
          <cell r="BC407">
            <v>30194.4355</v>
          </cell>
          <cell r="BD407">
            <v>17833.328099999999</v>
          </cell>
          <cell r="BE407"/>
          <cell r="BF407">
            <v>30990.900300000001</v>
          </cell>
          <cell r="BG407"/>
          <cell r="BH407"/>
          <cell r="BI407">
            <v>30896.072199999999</v>
          </cell>
          <cell r="BJ407"/>
          <cell r="BK407"/>
          <cell r="BL407">
            <v>28640.914000000001</v>
          </cell>
          <cell r="BM407"/>
          <cell r="BN407"/>
          <cell r="BO407">
            <v>29698.630799999999</v>
          </cell>
          <cell r="BP407"/>
          <cell r="BQ407"/>
          <cell r="BR407">
            <v>29601.160100000001</v>
          </cell>
          <cell r="BS407"/>
          <cell r="BT407"/>
          <cell r="BU407">
            <v>28770.5625</v>
          </cell>
          <cell r="BV407">
            <v>17816.794900000001</v>
          </cell>
          <cell r="BW407"/>
          <cell r="BX407">
            <v>30031.0566</v>
          </cell>
          <cell r="BY407"/>
          <cell r="BZ407"/>
          <cell r="CA407"/>
          <cell r="CB407">
            <v>18078.144499999999</v>
          </cell>
          <cell r="CC407"/>
          <cell r="CD407">
            <v>30100.476500000001</v>
          </cell>
          <cell r="CE407">
            <v>17196.152300000002</v>
          </cell>
          <cell r="CG407">
            <v>29217.3164</v>
          </cell>
          <cell r="CH407">
            <v>17281.882799999999</v>
          </cell>
          <cell r="CJ407">
            <v>29978.8652</v>
          </cell>
          <cell r="CM407">
            <v>29869.6191</v>
          </cell>
          <cell r="CN407">
            <v>17634.3789</v>
          </cell>
          <cell r="CP407"/>
          <cell r="CQ407">
            <v>17821.8105</v>
          </cell>
          <cell r="CS407"/>
          <cell r="CV407">
            <v>30280.164000000001</v>
          </cell>
          <cell r="CY407">
            <v>27433.58</v>
          </cell>
          <cell r="DB407"/>
          <cell r="DE407"/>
          <cell r="DH407"/>
          <cell r="DK407"/>
        </row>
        <row r="408">
          <cell r="D408" t="str">
            <v>-----------------------------</v>
          </cell>
          <cell r="E408"/>
          <cell r="F408"/>
          <cell r="G408" t="str">
            <v>-----------------------------</v>
          </cell>
          <cell r="H408"/>
          <cell r="I408"/>
          <cell r="J408" t="str">
            <v>-----------------------------</v>
          </cell>
          <cell r="K408"/>
          <cell r="L408"/>
          <cell r="M408" t="str">
            <v>-----------------------------</v>
          </cell>
          <cell r="N408"/>
          <cell r="O408"/>
          <cell r="P408" t="str">
            <v>-----------------------------</v>
          </cell>
          <cell r="Q408"/>
          <cell r="R408"/>
          <cell r="S408" t="str">
            <v>-----------------------------</v>
          </cell>
          <cell r="T408"/>
          <cell r="U408"/>
          <cell r="V408" t="str">
            <v>-----------------------------</v>
          </cell>
          <cell r="W408" t="str">
            <v>-----------------------------</v>
          </cell>
          <cell r="X408"/>
          <cell r="Y408" t="str">
            <v>-----------------------------</v>
          </cell>
          <cell r="Z408"/>
          <cell r="AA408"/>
          <cell r="AB408" t="str">
            <v>-----------------------------</v>
          </cell>
          <cell r="AC408"/>
          <cell r="AD408"/>
          <cell r="AE408" t="str">
            <v>-----------------------------</v>
          </cell>
          <cell r="AF408" t="str">
            <v>-----------------------------</v>
          </cell>
          <cell r="AG408"/>
          <cell r="AH408" t="str">
            <v>-----------------------------</v>
          </cell>
          <cell r="AI408" t="str">
            <v>-----------------------------</v>
          </cell>
          <cell r="AJ408"/>
          <cell r="AK408" t="str">
            <v>-----------------------------</v>
          </cell>
          <cell r="AL408" t="str">
            <v>-----------------------------</v>
          </cell>
          <cell r="AM408"/>
          <cell r="AN408" t="str">
            <v>-----------------------------</v>
          </cell>
          <cell r="AO408" t="str">
            <v>-----------------------------</v>
          </cell>
          <cell r="AP408"/>
          <cell r="AQ408" t="str">
            <v>-----------------------------</v>
          </cell>
          <cell r="AR408"/>
          <cell r="AS408"/>
          <cell r="AT408" t="str">
            <v>-----------------------------</v>
          </cell>
          <cell r="AU408"/>
          <cell r="AV408"/>
          <cell r="AW408" t="str">
            <v>-----------------------------</v>
          </cell>
          <cell r="AZ408" t="str">
            <v>-----------------------------</v>
          </cell>
          <cell r="BA408" t="str">
            <v>-----------------------------</v>
          </cell>
          <cell r="BB408"/>
          <cell r="BC408" t="str">
            <v>-----------------------------</v>
          </cell>
          <cell r="BD408" t="str">
            <v>-----------------------------</v>
          </cell>
          <cell r="BE408"/>
          <cell r="BF408" t="str">
            <v>-----------------------------</v>
          </cell>
          <cell r="BG408"/>
          <cell r="BH408"/>
          <cell r="BI408" t="str">
            <v>-----------------------------</v>
          </cell>
          <cell r="BJ408"/>
          <cell r="BK408"/>
          <cell r="BL408" t="str">
            <v>-----------------------------</v>
          </cell>
          <cell r="BM408"/>
          <cell r="BN408"/>
          <cell r="BO408" t="str">
            <v>-----------------------------</v>
          </cell>
          <cell r="BP408"/>
          <cell r="BQ408"/>
          <cell r="BR408" t="str">
            <v>-----------------------------</v>
          </cell>
          <cell r="BS408"/>
          <cell r="BT408"/>
          <cell r="BU408" t="str">
            <v>-----------------------------</v>
          </cell>
          <cell r="BV408" t="str">
            <v>-----------------------------</v>
          </cell>
          <cell r="BW408"/>
          <cell r="BX408" t="str">
            <v>-----------------------------</v>
          </cell>
          <cell r="BY408"/>
          <cell r="BZ408"/>
          <cell r="CA408"/>
          <cell r="CB408" t="str">
            <v>-----------------------------</v>
          </cell>
          <cell r="CC408"/>
          <cell r="CD408" t="str">
            <v>-----------------------------</v>
          </cell>
          <cell r="CE408" t="str">
            <v>-----------------------------</v>
          </cell>
          <cell r="CG408" t="str">
            <v>-----------------------------</v>
          </cell>
          <cell r="CH408" t="str">
            <v>-----------------------------</v>
          </cell>
          <cell r="CJ408" t="str">
            <v>-----------------------------</v>
          </cell>
          <cell r="CM408" t="str">
            <v>-----------------------------</v>
          </cell>
          <cell r="CN408" t="str">
            <v>-----------------------------</v>
          </cell>
          <cell r="CP408"/>
          <cell r="CQ408" t="str">
            <v>-----------------------------</v>
          </cell>
          <cell r="CS408"/>
          <cell r="CV408" t="str">
            <v>-----------------------------</v>
          </cell>
          <cell r="CY408" t="str">
            <v>-----------------------------</v>
          </cell>
          <cell r="DB408"/>
          <cell r="DE408"/>
          <cell r="DH408"/>
          <cell r="DK408"/>
        </row>
        <row r="409">
          <cell r="D409"/>
          <cell r="E409"/>
          <cell r="F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cell r="AP409"/>
          <cell r="AQ409"/>
          <cell r="AR409"/>
          <cell r="AS409"/>
          <cell r="AT409"/>
          <cell r="AU409"/>
          <cell r="AV409"/>
          <cell r="AW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G409"/>
          <cell r="CJ409"/>
          <cell r="CM409"/>
          <cell r="CP409"/>
          <cell r="CS409"/>
          <cell r="CV409"/>
          <cell r="CY409"/>
          <cell r="DB409"/>
          <cell r="DE409"/>
          <cell r="DH409"/>
          <cell r="DK409"/>
        </row>
        <row r="410">
          <cell r="D410" t="str">
            <v>-----------------------------</v>
          </cell>
          <cell r="E410"/>
          <cell r="F410"/>
          <cell r="G410" t="str">
            <v>-----------------------------</v>
          </cell>
          <cell r="H410"/>
          <cell r="I410"/>
          <cell r="J410" t="str">
            <v>-----------------------------</v>
          </cell>
          <cell r="K410"/>
          <cell r="L410"/>
          <cell r="M410" t="str">
            <v>-----------------------------</v>
          </cell>
          <cell r="N410"/>
          <cell r="O410"/>
          <cell r="P410" t="str">
            <v>-----------------------------</v>
          </cell>
          <cell r="Q410"/>
          <cell r="R410"/>
          <cell r="S410" t="str">
            <v>-----------------------------</v>
          </cell>
          <cell r="T410"/>
          <cell r="U410"/>
          <cell r="V410" t="str">
            <v>-----------------------------</v>
          </cell>
          <cell r="W410" t="str">
            <v>-----------------------------</v>
          </cell>
          <cell r="X410"/>
          <cell r="Y410" t="str">
            <v>-----------------------------</v>
          </cell>
          <cell r="Z410"/>
          <cell r="AA410"/>
          <cell r="AB410" t="str">
            <v>-----------------------------</v>
          </cell>
          <cell r="AC410"/>
          <cell r="AD410"/>
          <cell r="AE410" t="str">
            <v>-----------------------------</v>
          </cell>
          <cell r="AF410" t="str">
            <v>-----------------------------</v>
          </cell>
          <cell r="AG410"/>
          <cell r="AH410" t="str">
            <v>-----------------------------</v>
          </cell>
          <cell r="AI410" t="str">
            <v>-----------------------------</v>
          </cell>
          <cell r="AJ410"/>
          <cell r="AK410" t="str">
            <v>-----------------------------</v>
          </cell>
          <cell r="AL410" t="str">
            <v>-----------------------------</v>
          </cell>
          <cell r="AM410"/>
          <cell r="AN410" t="str">
            <v>-----------------------------</v>
          </cell>
          <cell r="AO410" t="str">
            <v>-----------------------------</v>
          </cell>
          <cell r="AP410"/>
          <cell r="AQ410" t="str">
            <v>-----------------------------</v>
          </cell>
          <cell r="AR410"/>
          <cell r="AS410"/>
          <cell r="AT410" t="str">
            <v>-----------------------------</v>
          </cell>
          <cell r="AU410"/>
          <cell r="AV410"/>
          <cell r="AW410" t="str">
            <v>-----------------------------</v>
          </cell>
          <cell r="AZ410" t="str">
            <v>-----------------------------</v>
          </cell>
          <cell r="BA410" t="str">
            <v>-----------------------------</v>
          </cell>
          <cell r="BB410"/>
          <cell r="BC410" t="str">
            <v>-----------------------------</v>
          </cell>
          <cell r="BD410" t="str">
            <v>-----------------------------</v>
          </cell>
          <cell r="BE410"/>
          <cell r="BF410" t="str">
            <v>-----------------------------</v>
          </cell>
          <cell r="BG410"/>
          <cell r="BH410"/>
          <cell r="BI410" t="str">
            <v>-----------------------------</v>
          </cell>
          <cell r="BJ410"/>
          <cell r="BK410"/>
          <cell r="BL410" t="str">
            <v>-----------------------------</v>
          </cell>
          <cell r="BM410"/>
          <cell r="BN410"/>
          <cell r="BO410" t="str">
            <v>-----------------------------</v>
          </cell>
          <cell r="BP410"/>
          <cell r="BQ410"/>
          <cell r="BR410" t="str">
            <v>-----------------------------</v>
          </cell>
          <cell r="BS410"/>
          <cell r="BT410"/>
          <cell r="BU410" t="str">
            <v>-----------------------------</v>
          </cell>
          <cell r="BV410" t="str">
            <v>-----------------------------</v>
          </cell>
          <cell r="BW410"/>
          <cell r="BX410" t="str">
            <v>-----------------------------</v>
          </cell>
          <cell r="BY410"/>
          <cell r="BZ410"/>
          <cell r="CA410"/>
          <cell r="CB410" t="str">
            <v>-----------------------------</v>
          </cell>
          <cell r="CC410"/>
          <cell r="CD410" t="str">
            <v>-----------------------------</v>
          </cell>
          <cell r="CE410" t="str">
            <v>-----------------------------</v>
          </cell>
          <cell r="CG410" t="str">
            <v>-----------------------------</v>
          </cell>
          <cell r="CH410" t="str">
            <v>-----------------------------</v>
          </cell>
          <cell r="CJ410" t="str">
            <v>-----------------------------</v>
          </cell>
          <cell r="CM410" t="str">
            <v>-----------------------------</v>
          </cell>
          <cell r="CN410" t="str">
            <v>-----------------------------</v>
          </cell>
          <cell r="CP410"/>
          <cell r="CQ410" t="str">
            <v>-----------------------------</v>
          </cell>
          <cell r="CS410"/>
          <cell r="CV410" t="str">
            <v>-----------------------------</v>
          </cell>
          <cell r="CY410" t="str">
            <v>-----------------------------</v>
          </cell>
          <cell r="DB410"/>
          <cell r="DE410"/>
          <cell r="DH410"/>
          <cell r="DK410"/>
        </row>
        <row r="411">
          <cell r="D411">
            <v>1588361.25</v>
          </cell>
          <cell r="E411"/>
          <cell r="F411"/>
          <cell r="G411">
            <v>2394995</v>
          </cell>
          <cell r="H411"/>
          <cell r="I411"/>
          <cell r="J411">
            <v>2394995</v>
          </cell>
          <cell r="K411"/>
          <cell r="L411"/>
          <cell r="M411">
            <v>2394995</v>
          </cell>
          <cell r="N411"/>
          <cell r="O411"/>
          <cell r="P411">
            <v>2394995</v>
          </cell>
          <cell r="Q411"/>
          <cell r="R411"/>
          <cell r="S411">
            <v>2394995</v>
          </cell>
          <cell r="T411"/>
          <cell r="U411"/>
          <cell r="V411">
            <v>2394995</v>
          </cell>
          <cell r="W411">
            <v>1963021.87</v>
          </cell>
          <cell r="X411"/>
          <cell r="Y411">
            <v>2394995</v>
          </cell>
          <cell r="Z411"/>
          <cell r="AA411"/>
          <cell r="AB411">
            <v>2394995</v>
          </cell>
          <cell r="AC411"/>
          <cell r="AD411"/>
          <cell r="AE411">
            <v>2394995</v>
          </cell>
          <cell r="AF411">
            <v>1963021.87</v>
          </cell>
          <cell r="AG411"/>
          <cell r="AH411">
            <v>2394995</v>
          </cell>
          <cell r="AI411">
            <v>1963021.87</v>
          </cell>
          <cell r="AJ411"/>
          <cell r="AK411">
            <v>2394995</v>
          </cell>
          <cell r="AL411">
            <v>1963021.37</v>
          </cell>
          <cell r="AM411"/>
          <cell r="AN411">
            <v>2394994.25</v>
          </cell>
          <cell r="AO411">
            <v>1963021.37</v>
          </cell>
          <cell r="AP411"/>
          <cell r="AQ411">
            <v>2394994.25</v>
          </cell>
          <cell r="AR411"/>
          <cell r="AS411"/>
          <cell r="AT411">
            <v>2394995</v>
          </cell>
          <cell r="AU411"/>
          <cell r="AV411"/>
          <cell r="AW411">
            <v>2394995</v>
          </cell>
          <cell r="AZ411">
            <v>2394994.25</v>
          </cell>
          <cell r="BA411">
            <v>1963021.87</v>
          </cell>
          <cell r="BB411"/>
          <cell r="BC411">
            <v>2394995</v>
          </cell>
          <cell r="BD411">
            <v>1963021.62</v>
          </cell>
          <cell r="BE411"/>
          <cell r="BF411">
            <v>2394994</v>
          </cell>
          <cell r="BG411"/>
          <cell r="BH411"/>
          <cell r="BI411">
            <v>2394994</v>
          </cell>
          <cell r="BJ411"/>
          <cell r="BK411"/>
          <cell r="BL411">
            <v>2394995</v>
          </cell>
          <cell r="BM411"/>
          <cell r="BN411"/>
          <cell r="BO411">
            <v>2394994</v>
          </cell>
          <cell r="BP411"/>
          <cell r="BQ411"/>
          <cell r="BR411">
            <v>2394994</v>
          </cell>
          <cell r="BS411"/>
          <cell r="BT411"/>
          <cell r="BU411">
            <v>2394995</v>
          </cell>
          <cell r="BV411">
            <v>1963021.87</v>
          </cell>
          <cell r="BW411"/>
          <cell r="BX411">
            <v>2394995</v>
          </cell>
          <cell r="BY411"/>
          <cell r="BZ411"/>
          <cell r="CA411"/>
          <cell r="CB411">
            <v>1963021.87</v>
          </cell>
          <cell r="CC411"/>
          <cell r="CD411">
            <v>2394995</v>
          </cell>
          <cell r="CE411">
            <v>1963021.87</v>
          </cell>
          <cell r="CG411">
            <v>2394995</v>
          </cell>
          <cell r="CH411">
            <v>1963021.62</v>
          </cell>
          <cell r="CJ411">
            <v>2394994</v>
          </cell>
          <cell r="CM411">
            <v>2394994</v>
          </cell>
          <cell r="CN411">
            <v>1963021.62</v>
          </cell>
          <cell r="CP411"/>
          <cell r="CQ411">
            <v>1963021.62</v>
          </cell>
          <cell r="CS411"/>
          <cell r="CV411">
            <v>2394994</v>
          </cell>
          <cell r="CY411">
            <v>2394994</v>
          </cell>
          <cell r="DB411"/>
          <cell r="DE411"/>
          <cell r="DH411"/>
          <cell r="DK411"/>
        </row>
        <row r="412">
          <cell r="D412">
            <v>527327.75</v>
          </cell>
          <cell r="E412"/>
          <cell r="F412"/>
          <cell r="G412">
            <v>875079.625</v>
          </cell>
          <cell r="H412"/>
          <cell r="I412"/>
          <cell r="J412">
            <v>875079.625</v>
          </cell>
          <cell r="K412"/>
          <cell r="L412"/>
          <cell r="M412">
            <v>875079.625</v>
          </cell>
          <cell r="N412"/>
          <cell r="O412"/>
          <cell r="P412">
            <v>875079.625</v>
          </cell>
          <cell r="Q412"/>
          <cell r="R412"/>
          <cell r="S412">
            <v>875079.625</v>
          </cell>
          <cell r="T412"/>
          <cell r="U412"/>
          <cell r="V412">
            <v>875079.625</v>
          </cell>
          <cell r="W412">
            <v>678808.125</v>
          </cell>
          <cell r="X412"/>
          <cell r="Y412">
            <v>875079.625</v>
          </cell>
          <cell r="Z412"/>
          <cell r="AA412"/>
          <cell r="AB412">
            <v>875079.625</v>
          </cell>
          <cell r="AC412"/>
          <cell r="AD412"/>
          <cell r="AE412">
            <v>875079.625</v>
          </cell>
          <cell r="AF412">
            <v>678808.125</v>
          </cell>
          <cell r="AG412"/>
          <cell r="AH412">
            <v>875079.625</v>
          </cell>
          <cell r="AI412">
            <v>678808.125</v>
          </cell>
          <cell r="AJ412"/>
          <cell r="AK412">
            <v>875079.625</v>
          </cell>
          <cell r="AL412">
            <v>678808.125</v>
          </cell>
          <cell r="AM412"/>
          <cell r="AN412">
            <v>875079.625</v>
          </cell>
          <cell r="AO412">
            <v>678808.125</v>
          </cell>
          <cell r="AP412"/>
          <cell r="AQ412">
            <v>875079.625</v>
          </cell>
          <cell r="AR412"/>
          <cell r="AS412"/>
          <cell r="AT412">
            <v>875079.625</v>
          </cell>
          <cell r="AU412"/>
          <cell r="AV412"/>
          <cell r="AW412">
            <v>875079.625</v>
          </cell>
          <cell r="AZ412">
            <v>875079.625</v>
          </cell>
          <cell r="BA412">
            <v>678808.125</v>
          </cell>
          <cell r="BB412"/>
          <cell r="BC412">
            <v>875079.625</v>
          </cell>
          <cell r="BD412">
            <v>678807.875</v>
          </cell>
          <cell r="BE412"/>
          <cell r="BF412">
            <v>875079.625</v>
          </cell>
          <cell r="BG412"/>
          <cell r="BH412"/>
          <cell r="BI412">
            <v>875079.625</v>
          </cell>
          <cell r="BJ412"/>
          <cell r="BK412"/>
          <cell r="BL412">
            <v>875079.625</v>
          </cell>
          <cell r="BM412"/>
          <cell r="BN412"/>
          <cell r="BO412">
            <v>875079.625</v>
          </cell>
          <cell r="BP412"/>
          <cell r="BQ412"/>
          <cell r="BR412">
            <v>875079.625</v>
          </cell>
          <cell r="BS412"/>
          <cell r="BT412"/>
          <cell r="BU412">
            <v>875079.625</v>
          </cell>
          <cell r="BV412">
            <v>678808.125</v>
          </cell>
          <cell r="BW412"/>
          <cell r="BX412">
            <v>875079.625</v>
          </cell>
          <cell r="BY412"/>
          <cell r="BZ412"/>
          <cell r="CA412"/>
          <cell r="CB412">
            <v>678808.125</v>
          </cell>
          <cell r="CC412"/>
          <cell r="CD412">
            <v>875079.625</v>
          </cell>
          <cell r="CE412">
            <v>678808.125</v>
          </cell>
          <cell r="CG412">
            <v>875079.625</v>
          </cell>
          <cell r="CH412">
            <v>678807.875</v>
          </cell>
          <cell r="CJ412">
            <v>875079.625</v>
          </cell>
          <cell r="CM412">
            <v>875079.625</v>
          </cell>
          <cell r="CN412">
            <v>678807.875</v>
          </cell>
          <cell r="CP412"/>
          <cell r="CQ412">
            <v>678807.875</v>
          </cell>
          <cell r="CS412"/>
          <cell r="CV412">
            <v>875079.625</v>
          </cell>
          <cell r="CY412">
            <v>875079.625</v>
          </cell>
          <cell r="DB412"/>
          <cell r="DE412"/>
          <cell r="DH412"/>
          <cell r="DK412"/>
        </row>
        <row r="413">
          <cell r="D413">
            <v>689795.25</v>
          </cell>
          <cell r="E413"/>
          <cell r="F413"/>
          <cell r="G413">
            <v>986185.18700000003</v>
          </cell>
          <cell r="H413"/>
          <cell r="I413"/>
          <cell r="J413">
            <v>986185.18700000003</v>
          </cell>
          <cell r="K413"/>
          <cell r="L413"/>
          <cell r="M413">
            <v>986185.18700000003</v>
          </cell>
          <cell r="N413"/>
          <cell r="O413"/>
          <cell r="P413">
            <v>986185.18700000003</v>
          </cell>
          <cell r="Q413"/>
          <cell r="R413"/>
          <cell r="S413">
            <v>986185.18700000003</v>
          </cell>
          <cell r="T413"/>
          <cell r="U413"/>
          <cell r="V413">
            <v>986185.18700000003</v>
          </cell>
          <cell r="W413">
            <v>824806.875</v>
          </cell>
          <cell r="X413"/>
          <cell r="Y413">
            <v>986185.18700000003</v>
          </cell>
          <cell r="Z413"/>
          <cell r="AA413"/>
          <cell r="AB413">
            <v>986185.18700000003</v>
          </cell>
          <cell r="AC413"/>
          <cell r="AD413"/>
          <cell r="AE413">
            <v>986185.18700000003</v>
          </cell>
          <cell r="AF413">
            <v>824806.875</v>
          </cell>
          <cell r="AG413"/>
          <cell r="AH413">
            <v>986185.18700000003</v>
          </cell>
          <cell r="AI413">
            <v>824806.875</v>
          </cell>
          <cell r="AJ413"/>
          <cell r="AK413">
            <v>986185.18700000003</v>
          </cell>
          <cell r="AL413">
            <v>824806.18700000003</v>
          </cell>
          <cell r="AM413"/>
          <cell r="AN413">
            <v>986185.875</v>
          </cell>
          <cell r="AO413">
            <v>824806.18700000003</v>
          </cell>
          <cell r="AP413"/>
          <cell r="AQ413">
            <v>986185.875</v>
          </cell>
          <cell r="AR413"/>
          <cell r="AS413"/>
          <cell r="AT413">
            <v>986185.18700000003</v>
          </cell>
          <cell r="AU413"/>
          <cell r="AV413"/>
          <cell r="AW413">
            <v>986185.18700000003</v>
          </cell>
          <cell r="AZ413">
            <v>986185.875</v>
          </cell>
          <cell r="BA413">
            <v>824806.875</v>
          </cell>
          <cell r="BB413"/>
          <cell r="BC413">
            <v>986185.18700000003</v>
          </cell>
          <cell r="BD413">
            <v>824806.875</v>
          </cell>
          <cell r="BE413"/>
          <cell r="BF413">
            <v>986185.625</v>
          </cell>
          <cell r="BG413"/>
          <cell r="BH413"/>
          <cell r="BI413">
            <v>986185.625</v>
          </cell>
          <cell r="BJ413"/>
          <cell r="BK413"/>
          <cell r="BL413">
            <v>986185.18700000003</v>
          </cell>
          <cell r="BM413"/>
          <cell r="BN413"/>
          <cell r="BO413">
            <v>986185.625</v>
          </cell>
          <cell r="BP413"/>
          <cell r="BQ413"/>
          <cell r="BR413">
            <v>986185.625</v>
          </cell>
          <cell r="BS413"/>
          <cell r="BT413"/>
          <cell r="BU413">
            <v>986185.18700000003</v>
          </cell>
          <cell r="BV413">
            <v>824806.875</v>
          </cell>
          <cell r="BW413"/>
          <cell r="BX413">
            <v>986185.18700000003</v>
          </cell>
          <cell r="BY413"/>
          <cell r="BZ413"/>
          <cell r="CA413"/>
          <cell r="CB413">
            <v>824806.875</v>
          </cell>
          <cell r="CC413"/>
          <cell r="CD413">
            <v>986185.18700000003</v>
          </cell>
          <cell r="CE413">
            <v>824806.875</v>
          </cell>
          <cell r="CG413">
            <v>986185.18700000003</v>
          </cell>
          <cell r="CH413">
            <v>824806.875</v>
          </cell>
          <cell r="CJ413">
            <v>986185.625</v>
          </cell>
          <cell r="CM413">
            <v>986185.625</v>
          </cell>
          <cell r="CN413">
            <v>824806.875</v>
          </cell>
          <cell r="CP413"/>
          <cell r="CQ413">
            <v>824806.875</v>
          </cell>
          <cell r="CS413"/>
          <cell r="CV413">
            <v>986185.625</v>
          </cell>
          <cell r="CY413">
            <v>986185.625</v>
          </cell>
          <cell r="DB413"/>
          <cell r="DE413"/>
          <cell r="DH413"/>
          <cell r="DK413"/>
        </row>
        <row r="414">
          <cell r="D414">
            <v>375771</v>
          </cell>
          <cell r="E414"/>
          <cell r="F414"/>
          <cell r="G414">
            <v>505679.625</v>
          </cell>
          <cell r="H414"/>
          <cell r="I414"/>
          <cell r="J414">
            <v>505679.625</v>
          </cell>
          <cell r="K414"/>
          <cell r="L414"/>
          <cell r="M414">
            <v>505679.625</v>
          </cell>
          <cell r="N414"/>
          <cell r="O414"/>
          <cell r="P414">
            <v>505679.625</v>
          </cell>
          <cell r="Q414"/>
          <cell r="R414"/>
          <cell r="S414">
            <v>505679.625</v>
          </cell>
          <cell r="T414"/>
          <cell r="U414"/>
          <cell r="V414">
            <v>505679.625</v>
          </cell>
          <cell r="W414">
            <v>426567.18699999998</v>
          </cell>
          <cell r="X414"/>
          <cell r="Y414">
            <v>505679.625</v>
          </cell>
          <cell r="Z414"/>
          <cell r="AA414"/>
          <cell r="AB414">
            <v>505679.625</v>
          </cell>
          <cell r="AC414"/>
          <cell r="AD414"/>
          <cell r="AE414">
            <v>505679.625</v>
          </cell>
          <cell r="AF414">
            <v>426567.18699999998</v>
          </cell>
          <cell r="AG414"/>
          <cell r="AH414">
            <v>505679.625</v>
          </cell>
          <cell r="AI414">
            <v>426567.18699999998</v>
          </cell>
          <cell r="AJ414"/>
          <cell r="AK414">
            <v>505679.625</v>
          </cell>
          <cell r="AL414">
            <v>426279.75</v>
          </cell>
          <cell r="AM414"/>
          <cell r="AN414">
            <v>505133.96799999999</v>
          </cell>
          <cell r="AO414">
            <v>426279.75</v>
          </cell>
          <cell r="AP414"/>
          <cell r="AQ414">
            <v>505133.96799999999</v>
          </cell>
          <cell r="AR414"/>
          <cell r="AS414"/>
          <cell r="AT414">
            <v>505679.625</v>
          </cell>
          <cell r="AU414"/>
          <cell r="AV414"/>
          <cell r="AW414">
            <v>505679.625</v>
          </cell>
          <cell r="AZ414">
            <v>505133.96799999999</v>
          </cell>
          <cell r="BA414">
            <v>426567.18699999998</v>
          </cell>
          <cell r="BB414"/>
          <cell r="BC414">
            <v>505679.625</v>
          </cell>
          <cell r="BD414">
            <v>426344.43699999998</v>
          </cell>
          <cell r="BE414"/>
          <cell r="BF414">
            <v>504212.21799999999</v>
          </cell>
          <cell r="BG414"/>
          <cell r="BH414"/>
          <cell r="BI414">
            <v>504212.21799999999</v>
          </cell>
          <cell r="BJ414"/>
          <cell r="BK414"/>
          <cell r="BL414">
            <v>505679.625</v>
          </cell>
          <cell r="BM414"/>
          <cell r="BN414"/>
          <cell r="BO414">
            <v>504212.21799999999</v>
          </cell>
          <cell r="BP414"/>
          <cell r="BQ414"/>
          <cell r="BR414">
            <v>504212.21799999999</v>
          </cell>
          <cell r="BS414"/>
          <cell r="BT414"/>
          <cell r="BU414">
            <v>505679.625</v>
          </cell>
          <cell r="BV414">
            <v>426567.18699999998</v>
          </cell>
          <cell r="BW414"/>
          <cell r="BX414">
            <v>505679.625</v>
          </cell>
          <cell r="BY414"/>
          <cell r="BZ414"/>
          <cell r="CA414"/>
          <cell r="CB414">
            <v>426567.18699999998</v>
          </cell>
          <cell r="CC414"/>
          <cell r="CD414">
            <v>505679.625</v>
          </cell>
          <cell r="CE414">
            <v>426567.18699999998</v>
          </cell>
          <cell r="CG414">
            <v>505679.625</v>
          </cell>
          <cell r="CH414">
            <v>426344.43699999998</v>
          </cell>
          <cell r="CJ414">
            <v>504212.21799999999</v>
          </cell>
          <cell r="CM414">
            <v>504212.21799999999</v>
          </cell>
          <cell r="CN414">
            <v>426344.43699999998</v>
          </cell>
          <cell r="CP414"/>
          <cell r="CQ414">
            <v>426344.43699999998</v>
          </cell>
          <cell r="CS414"/>
          <cell r="CV414">
            <v>504212.21799999999</v>
          </cell>
          <cell r="CY414">
            <v>504212.21799999999</v>
          </cell>
          <cell r="DB414"/>
          <cell r="DE414"/>
          <cell r="DH414"/>
          <cell r="DK414"/>
        </row>
        <row r="415">
          <cell r="D415" t="str">
            <v>-----------------------------</v>
          </cell>
          <cell r="E415"/>
          <cell r="F415"/>
          <cell r="G415" t="str">
            <v>-----------------------------</v>
          </cell>
          <cell r="H415"/>
          <cell r="I415"/>
          <cell r="J415" t="str">
            <v>-----------------------------</v>
          </cell>
          <cell r="K415"/>
          <cell r="L415"/>
          <cell r="M415" t="str">
            <v>-----------------------------</v>
          </cell>
          <cell r="N415"/>
          <cell r="O415"/>
          <cell r="P415" t="str">
            <v>-----------------------------</v>
          </cell>
          <cell r="Q415"/>
          <cell r="R415"/>
          <cell r="S415" t="str">
            <v>-----------------------------</v>
          </cell>
          <cell r="T415"/>
          <cell r="U415"/>
          <cell r="V415" t="str">
            <v>-----------------------------</v>
          </cell>
          <cell r="W415" t="str">
            <v>-----------------------------</v>
          </cell>
          <cell r="X415"/>
          <cell r="Y415" t="str">
            <v>-----------------------------</v>
          </cell>
          <cell r="Z415"/>
          <cell r="AA415"/>
          <cell r="AB415" t="str">
            <v>-----------------------------</v>
          </cell>
          <cell r="AC415"/>
          <cell r="AD415"/>
          <cell r="AE415" t="str">
            <v>-----------------------------</v>
          </cell>
          <cell r="AF415" t="str">
            <v>-----------------------------</v>
          </cell>
          <cell r="AG415"/>
          <cell r="AH415" t="str">
            <v>-----------------------------</v>
          </cell>
          <cell r="AI415" t="str">
            <v>-----------------------------</v>
          </cell>
          <cell r="AJ415"/>
          <cell r="AK415" t="str">
            <v>-----------------------------</v>
          </cell>
          <cell r="AL415" t="str">
            <v>-----------------------------</v>
          </cell>
          <cell r="AM415"/>
          <cell r="AN415" t="str">
            <v>-----------------------------</v>
          </cell>
          <cell r="AO415" t="str">
            <v>-----------------------------</v>
          </cell>
          <cell r="AP415"/>
          <cell r="AQ415" t="str">
            <v>-----------------------------</v>
          </cell>
          <cell r="AR415"/>
          <cell r="AS415"/>
          <cell r="AT415" t="str">
            <v>-----------------------------</v>
          </cell>
          <cell r="AU415"/>
          <cell r="AV415"/>
          <cell r="AW415" t="str">
            <v>-----------------------------</v>
          </cell>
          <cell r="AZ415" t="str">
            <v>-----------------------------</v>
          </cell>
          <cell r="BA415" t="str">
            <v>-----------------------------</v>
          </cell>
          <cell r="BB415"/>
          <cell r="BC415" t="str">
            <v>-----------------------------</v>
          </cell>
          <cell r="BD415" t="str">
            <v>-----------------------------</v>
          </cell>
          <cell r="BE415"/>
          <cell r="BF415" t="str">
            <v>-----------------------------</v>
          </cell>
          <cell r="BG415"/>
          <cell r="BH415"/>
          <cell r="BI415" t="str">
            <v>-----------------------------</v>
          </cell>
          <cell r="BJ415"/>
          <cell r="BK415"/>
          <cell r="BL415" t="str">
            <v>-----------------------------</v>
          </cell>
          <cell r="BM415"/>
          <cell r="BN415"/>
          <cell r="BO415" t="str">
            <v>-----------------------------</v>
          </cell>
          <cell r="BP415"/>
          <cell r="BQ415"/>
          <cell r="BR415" t="str">
            <v>-----------------------------</v>
          </cell>
          <cell r="BS415"/>
          <cell r="BT415"/>
          <cell r="BU415" t="str">
            <v>-----------------------------</v>
          </cell>
          <cell r="BV415" t="str">
            <v>-----------------------------</v>
          </cell>
          <cell r="BW415"/>
          <cell r="BX415" t="str">
            <v>-----------------------------</v>
          </cell>
          <cell r="BY415"/>
          <cell r="BZ415"/>
          <cell r="CA415"/>
          <cell r="CB415" t="str">
            <v>-----------------------------</v>
          </cell>
          <cell r="CC415"/>
          <cell r="CD415" t="str">
            <v>-----------------------------</v>
          </cell>
          <cell r="CE415" t="str">
            <v>-----------------------------</v>
          </cell>
          <cell r="CG415" t="str">
            <v>-----------------------------</v>
          </cell>
          <cell r="CH415" t="str">
            <v>-----------------------------</v>
          </cell>
          <cell r="CJ415" t="str">
            <v>-----------------------------</v>
          </cell>
          <cell r="CM415" t="str">
            <v>-----------------------------</v>
          </cell>
          <cell r="CN415" t="str">
            <v>-----------------------------</v>
          </cell>
          <cell r="CP415"/>
          <cell r="CQ415" t="str">
            <v>-----------------------------</v>
          </cell>
          <cell r="CS415"/>
          <cell r="CV415" t="str">
            <v>-----------------------------</v>
          </cell>
          <cell r="CY415" t="str">
            <v>-----------------------------</v>
          </cell>
          <cell r="DB415"/>
          <cell r="DE415"/>
          <cell r="DH415"/>
          <cell r="DK415"/>
        </row>
        <row r="416">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G416"/>
          <cell r="CJ416"/>
          <cell r="CM416"/>
          <cell r="CP416"/>
          <cell r="CS416"/>
          <cell r="CV416"/>
          <cell r="CY416"/>
          <cell r="DB416"/>
          <cell r="DE416"/>
          <cell r="DH416"/>
          <cell r="DK416"/>
        </row>
        <row r="417">
          <cell r="D417" t="str">
            <v>-----------------------------</v>
          </cell>
          <cell r="E417"/>
          <cell r="F417"/>
          <cell r="G417" t="str">
            <v>-----------------------------</v>
          </cell>
          <cell r="H417"/>
          <cell r="I417"/>
          <cell r="J417" t="str">
            <v>-----------------------------</v>
          </cell>
          <cell r="K417"/>
          <cell r="L417"/>
          <cell r="M417" t="str">
            <v>-----------------------------</v>
          </cell>
          <cell r="N417"/>
          <cell r="O417"/>
          <cell r="P417" t="str">
            <v>-----------------------------</v>
          </cell>
          <cell r="Q417"/>
          <cell r="R417"/>
          <cell r="S417" t="str">
            <v>-----------------------------</v>
          </cell>
          <cell r="T417"/>
          <cell r="U417"/>
          <cell r="V417" t="str">
            <v>-----------------------------</v>
          </cell>
          <cell r="W417" t="str">
            <v>-----------------------------</v>
          </cell>
          <cell r="X417"/>
          <cell r="Y417" t="str">
            <v>-----------------------------</v>
          </cell>
          <cell r="Z417"/>
          <cell r="AA417"/>
          <cell r="AB417" t="str">
            <v>-----------------------------</v>
          </cell>
          <cell r="AC417"/>
          <cell r="AD417"/>
          <cell r="AE417" t="str">
            <v>-----------------------------</v>
          </cell>
          <cell r="AF417" t="str">
            <v>-----------------------------</v>
          </cell>
          <cell r="AG417"/>
          <cell r="AH417" t="str">
            <v>-----------------------------</v>
          </cell>
          <cell r="AI417" t="str">
            <v>-----------------------------</v>
          </cell>
          <cell r="AJ417"/>
          <cell r="AK417" t="str">
            <v>-----------------------------</v>
          </cell>
          <cell r="AL417" t="str">
            <v>-----------------------------</v>
          </cell>
          <cell r="AM417"/>
          <cell r="AN417" t="str">
            <v>-----------------------------</v>
          </cell>
          <cell r="AO417" t="str">
            <v>-----------------------------</v>
          </cell>
          <cell r="AP417"/>
          <cell r="AQ417" t="str">
            <v>-----------------------------</v>
          </cell>
          <cell r="AR417"/>
          <cell r="AS417"/>
          <cell r="AT417" t="str">
            <v>-----------------------------</v>
          </cell>
          <cell r="AU417"/>
          <cell r="AV417"/>
          <cell r="AW417" t="str">
            <v>-----------------------------</v>
          </cell>
          <cell r="AZ417" t="str">
            <v>-----------------------------</v>
          </cell>
          <cell r="BA417" t="str">
            <v>-----------------------------</v>
          </cell>
          <cell r="BB417"/>
          <cell r="BC417" t="str">
            <v>-----------------------------</v>
          </cell>
          <cell r="BD417" t="str">
            <v>-----------------------------</v>
          </cell>
          <cell r="BE417"/>
          <cell r="BF417" t="str">
            <v>-----------------------------</v>
          </cell>
          <cell r="BG417"/>
          <cell r="BH417"/>
          <cell r="BI417" t="str">
            <v>-----------------------------</v>
          </cell>
          <cell r="BJ417"/>
          <cell r="BK417"/>
          <cell r="BL417" t="str">
            <v>-----------------------------</v>
          </cell>
          <cell r="BM417"/>
          <cell r="BN417"/>
          <cell r="BO417" t="str">
            <v>-----------------------------</v>
          </cell>
          <cell r="BP417"/>
          <cell r="BQ417"/>
          <cell r="BR417" t="str">
            <v>-----------------------------</v>
          </cell>
          <cell r="BS417"/>
          <cell r="BT417"/>
          <cell r="BU417" t="str">
            <v>-----------------------------</v>
          </cell>
          <cell r="BV417" t="str">
            <v>-----------------------------</v>
          </cell>
          <cell r="BW417"/>
          <cell r="BX417" t="str">
            <v>-----------------------------</v>
          </cell>
          <cell r="BY417"/>
          <cell r="BZ417"/>
          <cell r="CA417"/>
          <cell r="CB417" t="str">
            <v>-----------------------------</v>
          </cell>
          <cell r="CC417"/>
          <cell r="CD417" t="str">
            <v>-----------------------------</v>
          </cell>
          <cell r="CE417" t="str">
            <v>-----------------------------</v>
          </cell>
          <cell r="CG417" t="str">
            <v>-----------------------------</v>
          </cell>
          <cell r="CH417" t="str">
            <v>-----------------------------</v>
          </cell>
          <cell r="CJ417" t="str">
            <v>-----------------------------</v>
          </cell>
          <cell r="CM417" t="str">
            <v>-----------------------------</v>
          </cell>
          <cell r="CN417" t="str">
            <v>-----------------------------</v>
          </cell>
          <cell r="CP417"/>
          <cell r="CQ417" t="str">
            <v>-----------------------------</v>
          </cell>
          <cell r="CS417"/>
          <cell r="CV417" t="str">
            <v>-----------------------------</v>
          </cell>
          <cell r="CY417" t="str">
            <v>-----------------------------</v>
          </cell>
          <cell r="DB417"/>
          <cell r="DE417"/>
          <cell r="DH417"/>
          <cell r="DK417"/>
        </row>
        <row r="418">
          <cell r="D418">
            <v>13.110001</v>
          </cell>
          <cell r="E418"/>
          <cell r="F418"/>
          <cell r="G418">
            <v>19.190000000000001</v>
          </cell>
          <cell r="H418"/>
          <cell r="I418"/>
          <cell r="J418">
            <v>19.190000000000001</v>
          </cell>
          <cell r="K418"/>
          <cell r="L418"/>
          <cell r="M418">
            <v>19.190000000000001</v>
          </cell>
          <cell r="N418"/>
          <cell r="O418"/>
          <cell r="P418">
            <v>19.190000000000001</v>
          </cell>
          <cell r="Q418"/>
          <cell r="R418"/>
          <cell r="S418">
            <v>19.190000000000001</v>
          </cell>
          <cell r="T418"/>
          <cell r="U418"/>
          <cell r="V418">
            <v>19.190000000000001</v>
          </cell>
          <cell r="W418">
            <v>15.120001</v>
          </cell>
          <cell r="X418"/>
          <cell r="Y418">
            <v>19.190000000000001</v>
          </cell>
          <cell r="Z418"/>
          <cell r="AA418"/>
          <cell r="AB418">
            <v>19.190000000000001</v>
          </cell>
          <cell r="AC418"/>
          <cell r="AD418"/>
          <cell r="AE418">
            <v>19.190000000000001</v>
          </cell>
          <cell r="AF418">
            <v>15.120001</v>
          </cell>
          <cell r="AG418"/>
          <cell r="AH418">
            <v>19.190000000000001</v>
          </cell>
          <cell r="AI418">
            <v>15.120001</v>
          </cell>
          <cell r="AJ418"/>
          <cell r="AK418">
            <v>19.190000000000001</v>
          </cell>
          <cell r="AL418">
            <v>15.120001</v>
          </cell>
          <cell r="AM418"/>
          <cell r="AN418">
            <v>19.190000000000001</v>
          </cell>
          <cell r="AO418">
            <v>15.120001</v>
          </cell>
          <cell r="AP418"/>
          <cell r="AQ418">
            <v>19.190000000000001</v>
          </cell>
          <cell r="AR418"/>
          <cell r="AS418"/>
          <cell r="AT418">
            <v>19.190000000000001</v>
          </cell>
          <cell r="AU418"/>
          <cell r="AV418"/>
          <cell r="AW418">
            <v>19.190000000000001</v>
          </cell>
          <cell r="AZ418">
            <v>19.190000000000001</v>
          </cell>
          <cell r="BA418">
            <v>15.120001</v>
          </cell>
          <cell r="BB418"/>
          <cell r="BC418">
            <v>19.190000000000001</v>
          </cell>
          <cell r="BD418">
            <v>15.120001</v>
          </cell>
          <cell r="BE418"/>
          <cell r="BF418">
            <v>19.190000000000001</v>
          </cell>
          <cell r="BG418"/>
          <cell r="BH418"/>
          <cell r="BI418">
            <v>19.190000000000001</v>
          </cell>
          <cell r="BJ418"/>
          <cell r="BK418"/>
          <cell r="BL418">
            <v>19.190000000000001</v>
          </cell>
          <cell r="BM418"/>
          <cell r="BN418"/>
          <cell r="BO418">
            <v>19.190000000000001</v>
          </cell>
          <cell r="BP418"/>
          <cell r="BQ418"/>
          <cell r="BR418">
            <v>19.190000000000001</v>
          </cell>
          <cell r="BS418"/>
          <cell r="BT418"/>
          <cell r="BU418">
            <v>19.190000000000001</v>
          </cell>
          <cell r="BV418">
            <v>15.120001</v>
          </cell>
          <cell r="BW418"/>
          <cell r="BX418">
            <v>19.190000000000001</v>
          </cell>
          <cell r="BY418"/>
          <cell r="BZ418"/>
          <cell r="CA418"/>
          <cell r="CB418">
            <v>15.120001</v>
          </cell>
          <cell r="CC418"/>
          <cell r="CD418">
            <v>19.190000000000001</v>
          </cell>
          <cell r="CE418">
            <v>15.120001</v>
          </cell>
          <cell r="CG418">
            <v>19.190000000000001</v>
          </cell>
          <cell r="CH418">
            <v>15.120001</v>
          </cell>
          <cell r="CJ418">
            <v>19.190000000000001</v>
          </cell>
          <cell r="CM418">
            <v>19.190000000000001</v>
          </cell>
          <cell r="CN418">
            <v>15.120001</v>
          </cell>
          <cell r="CP418"/>
          <cell r="CQ418">
            <v>15.120001</v>
          </cell>
          <cell r="CS418"/>
          <cell r="CV418">
            <v>19.190000000000001</v>
          </cell>
          <cell r="CY418">
            <v>19.190000000000001</v>
          </cell>
          <cell r="DB418"/>
          <cell r="DE418"/>
          <cell r="DH418"/>
          <cell r="DK418"/>
        </row>
        <row r="419">
          <cell r="D419">
            <v>41.729998999999999</v>
          </cell>
          <cell r="E419"/>
          <cell r="F419"/>
          <cell r="G419">
            <v>67.199995999999999</v>
          </cell>
          <cell r="H419"/>
          <cell r="I419"/>
          <cell r="J419">
            <v>67.199995999999999</v>
          </cell>
          <cell r="K419"/>
          <cell r="L419"/>
          <cell r="M419">
            <v>67.199995999999999</v>
          </cell>
          <cell r="N419"/>
          <cell r="O419"/>
          <cell r="P419">
            <v>67.199995999999999</v>
          </cell>
          <cell r="Q419"/>
          <cell r="R419"/>
          <cell r="S419">
            <v>67.199995999999999</v>
          </cell>
          <cell r="T419"/>
          <cell r="U419"/>
          <cell r="V419">
            <v>67.199995999999999</v>
          </cell>
          <cell r="W419">
            <v>49.889999000000003</v>
          </cell>
          <cell r="X419"/>
          <cell r="Y419">
            <v>67.199995999999999</v>
          </cell>
          <cell r="Z419"/>
          <cell r="AA419"/>
          <cell r="AB419">
            <v>67.199995999999999</v>
          </cell>
          <cell r="AC419"/>
          <cell r="AD419"/>
          <cell r="AE419">
            <v>67.199995999999999</v>
          </cell>
          <cell r="AF419">
            <v>49.889999000000003</v>
          </cell>
          <cell r="AG419"/>
          <cell r="AH419">
            <v>67.199995999999999</v>
          </cell>
          <cell r="AI419">
            <v>49.889999000000003</v>
          </cell>
          <cell r="AJ419"/>
          <cell r="AK419">
            <v>67.199995999999999</v>
          </cell>
          <cell r="AL419">
            <v>49.889999000000003</v>
          </cell>
          <cell r="AM419"/>
          <cell r="AN419">
            <v>67.199995999999999</v>
          </cell>
          <cell r="AO419">
            <v>49.889999000000003</v>
          </cell>
          <cell r="AP419"/>
          <cell r="AQ419">
            <v>67.199995999999999</v>
          </cell>
          <cell r="AR419"/>
          <cell r="AS419"/>
          <cell r="AT419">
            <v>67.199995999999999</v>
          </cell>
          <cell r="AU419"/>
          <cell r="AV419"/>
          <cell r="AW419">
            <v>67.199995999999999</v>
          </cell>
          <cell r="AZ419">
            <v>67.199995999999999</v>
          </cell>
          <cell r="BA419">
            <v>49.889999000000003</v>
          </cell>
          <cell r="BB419"/>
          <cell r="BC419">
            <v>67.199995999999999</v>
          </cell>
          <cell r="BD419">
            <v>49.889999000000003</v>
          </cell>
          <cell r="BE419"/>
          <cell r="BF419">
            <v>67.199995999999999</v>
          </cell>
          <cell r="BG419"/>
          <cell r="BH419"/>
          <cell r="BI419">
            <v>67.199995999999999</v>
          </cell>
          <cell r="BJ419"/>
          <cell r="BK419"/>
          <cell r="BL419">
            <v>67.199995999999999</v>
          </cell>
          <cell r="BM419"/>
          <cell r="BN419"/>
          <cell r="BO419">
            <v>67.199995999999999</v>
          </cell>
          <cell r="BP419"/>
          <cell r="BQ419"/>
          <cell r="BR419">
            <v>67.199995999999999</v>
          </cell>
          <cell r="BS419"/>
          <cell r="BT419"/>
          <cell r="BU419">
            <v>67.199995999999999</v>
          </cell>
          <cell r="BV419">
            <v>49.889999000000003</v>
          </cell>
          <cell r="BW419"/>
          <cell r="BX419">
            <v>67.199995999999999</v>
          </cell>
          <cell r="BY419"/>
          <cell r="BZ419"/>
          <cell r="CA419"/>
          <cell r="CB419">
            <v>49.889999000000003</v>
          </cell>
          <cell r="CC419"/>
          <cell r="CD419">
            <v>67.199995999999999</v>
          </cell>
          <cell r="CE419">
            <v>49.889999000000003</v>
          </cell>
          <cell r="CG419">
            <v>67.199995999999999</v>
          </cell>
          <cell r="CH419">
            <v>49.889999000000003</v>
          </cell>
          <cell r="CJ419">
            <v>67.199995999999999</v>
          </cell>
          <cell r="CM419">
            <v>67.199995999999999</v>
          </cell>
          <cell r="CN419">
            <v>49.889999000000003</v>
          </cell>
          <cell r="CP419"/>
          <cell r="CQ419">
            <v>49.889999000000003</v>
          </cell>
          <cell r="CS419"/>
          <cell r="CV419">
            <v>67.199995999999999</v>
          </cell>
          <cell r="CY419">
            <v>67.199995999999999</v>
          </cell>
          <cell r="DB419"/>
          <cell r="DE419"/>
          <cell r="DH419"/>
          <cell r="DK419"/>
        </row>
        <row r="420">
          <cell r="D420">
            <v>10.97</v>
          </cell>
          <cell r="E420"/>
          <cell r="F420"/>
          <cell r="G420">
            <v>16.059999000000001</v>
          </cell>
          <cell r="H420"/>
          <cell r="I420"/>
          <cell r="J420">
            <v>16.059999000000001</v>
          </cell>
          <cell r="K420"/>
          <cell r="L420"/>
          <cell r="M420">
            <v>16.059999000000001</v>
          </cell>
          <cell r="N420"/>
          <cell r="O420"/>
          <cell r="P420">
            <v>16.059999000000001</v>
          </cell>
          <cell r="Q420"/>
          <cell r="R420"/>
          <cell r="S420">
            <v>16.059999000000001</v>
          </cell>
          <cell r="T420"/>
          <cell r="U420"/>
          <cell r="V420">
            <v>16.059999000000001</v>
          </cell>
          <cell r="W420">
            <v>12.660000999999999</v>
          </cell>
          <cell r="X420"/>
          <cell r="Y420">
            <v>16.059999000000001</v>
          </cell>
          <cell r="Z420"/>
          <cell r="AA420"/>
          <cell r="AB420">
            <v>16.059999000000001</v>
          </cell>
          <cell r="AC420"/>
          <cell r="AD420"/>
          <cell r="AE420">
            <v>16.059999000000001</v>
          </cell>
          <cell r="AF420">
            <v>12.660000999999999</v>
          </cell>
          <cell r="AG420"/>
          <cell r="AH420">
            <v>16.059999000000001</v>
          </cell>
          <cell r="AI420">
            <v>12.660000999999999</v>
          </cell>
          <cell r="AJ420"/>
          <cell r="AK420">
            <v>16.059999000000001</v>
          </cell>
          <cell r="AL420">
            <v>12.660000999999999</v>
          </cell>
          <cell r="AM420"/>
          <cell r="AN420">
            <v>16.059999000000001</v>
          </cell>
          <cell r="AO420">
            <v>12.660000999999999</v>
          </cell>
          <cell r="AP420"/>
          <cell r="AQ420">
            <v>16.059999000000001</v>
          </cell>
          <cell r="AR420"/>
          <cell r="AS420"/>
          <cell r="AT420">
            <v>16.059999000000001</v>
          </cell>
          <cell r="AU420"/>
          <cell r="AV420"/>
          <cell r="AW420">
            <v>16.059999000000001</v>
          </cell>
          <cell r="AZ420">
            <v>16.059999000000001</v>
          </cell>
          <cell r="BA420">
            <v>12.660000999999999</v>
          </cell>
          <cell r="BB420"/>
          <cell r="BC420">
            <v>16.059999000000001</v>
          </cell>
          <cell r="BD420">
            <v>12.660000999999999</v>
          </cell>
          <cell r="BE420"/>
          <cell r="BF420">
            <v>16.059999000000001</v>
          </cell>
          <cell r="BG420"/>
          <cell r="BH420"/>
          <cell r="BI420">
            <v>16.059999000000001</v>
          </cell>
          <cell r="BJ420"/>
          <cell r="BK420"/>
          <cell r="BL420">
            <v>16.059999000000001</v>
          </cell>
          <cell r="BM420"/>
          <cell r="BN420"/>
          <cell r="BO420">
            <v>16.059999000000001</v>
          </cell>
          <cell r="BP420"/>
          <cell r="BQ420"/>
          <cell r="BR420">
            <v>16.059999000000001</v>
          </cell>
          <cell r="BS420"/>
          <cell r="BT420"/>
          <cell r="BU420">
            <v>16.059999000000001</v>
          </cell>
          <cell r="BV420">
            <v>12.660000999999999</v>
          </cell>
          <cell r="BW420"/>
          <cell r="BX420">
            <v>16.059999000000001</v>
          </cell>
          <cell r="BY420"/>
          <cell r="BZ420"/>
          <cell r="CA420"/>
          <cell r="CB420">
            <v>12.660000999999999</v>
          </cell>
          <cell r="CC420"/>
          <cell r="CD420">
            <v>16.059999000000001</v>
          </cell>
          <cell r="CE420">
            <v>12.660000999999999</v>
          </cell>
          <cell r="CG420">
            <v>16.059999000000001</v>
          </cell>
          <cell r="CH420">
            <v>12.660000999999999</v>
          </cell>
          <cell r="CJ420">
            <v>16.059999000000001</v>
          </cell>
          <cell r="CM420">
            <v>16.059999000000001</v>
          </cell>
          <cell r="CN420">
            <v>12.660000999999999</v>
          </cell>
          <cell r="CP420"/>
          <cell r="CQ420">
            <v>12.660000999999999</v>
          </cell>
          <cell r="CS420"/>
          <cell r="CV420">
            <v>16.059999000000001</v>
          </cell>
          <cell r="CY420">
            <v>16.059999000000001</v>
          </cell>
          <cell r="DB420"/>
          <cell r="DE420"/>
          <cell r="DH420"/>
          <cell r="DK420"/>
        </row>
        <row r="421">
          <cell r="D421">
            <v>0.17</v>
          </cell>
          <cell r="E421"/>
          <cell r="F421"/>
          <cell r="G421">
            <v>0.27900000000000003</v>
          </cell>
          <cell r="H421"/>
          <cell r="I421"/>
          <cell r="J421">
            <v>0.27900000000000003</v>
          </cell>
          <cell r="K421"/>
          <cell r="L421"/>
          <cell r="M421">
            <v>0.27900000000000003</v>
          </cell>
          <cell r="N421"/>
          <cell r="O421"/>
          <cell r="P421">
            <v>0.27900000000000003</v>
          </cell>
          <cell r="Q421"/>
          <cell r="R421"/>
          <cell r="S421">
            <v>0.27900000000000003</v>
          </cell>
          <cell r="T421"/>
          <cell r="U421"/>
          <cell r="V421">
            <v>0.27900000000000003</v>
          </cell>
          <cell r="W421">
            <v>0.216</v>
          </cell>
          <cell r="X421"/>
          <cell r="Y421">
            <v>0.27900000000000003</v>
          </cell>
          <cell r="Z421"/>
          <cell r="AA421"/>
          <cell r="AB421">
            <v>0.27900000000000003</v>
          </cell>
          <cell r="AC421"/>
          <cell r="AD421"/>
          <cell r="AE421">
            <v>0.27900000000000003</v>
          </cell>
          <cell r="AF421">
            <v>0.216</v>
          </cell>
          <cell r="AG421"/>
          <cell r="AH421">
            <v>0.27900000000000003</v>
          </cell>
          <cell r="AI421">
            <v>0.216</v>
          </cell>
          <cell r="AJ421"/>
          <cell r="AK421">
            <v>0.27900000000000003</v>
          </cell>
          <cell r="AL421">
            <v>0.216</v>
          </cell>
          <cell r="AM421"/>
          <cell r="AN421">
            <v>0.27900000000000003</v>
          </cell>
          <cell r="AO421">
            <v>0.216</v>
          </cell>
          <cell r="AP421"/>
          <cell r="AQ421">
            <v>0.27900000000000003</v>
          </cell>
          <cell r="AR421"/>
          <cell r="AS421"/>
          <cell r="AT421">
            <v>0.27900000000000003</v>
          </cell>
          <cell r="AU421"/>
          <cell r="AV421"/>
          <cell r="AW421">
            <v>0.27900000000000003</v>
          </cell>
          <cell r="AZ421">
            <v>0.27900000000000003</v>
          </cell>
          <cell r="BA421">
            <v>0.216</v>
          </cell>
          <cell r="BB421"/>
          <cell r="BC421">
            <v>0.27900000000000003</v>
          </cell>
          <cell r="BD421">
            <v>0.216</v>
          </cell>
          <cell r="BE421"/>
          <cell r="BF421">
            <v>0.27900000000000003</v>
          </cell>
          <cell r="BG421"/>
          <cell r="BH421"/>
          <cell r="BI421">
            <v>0.27900000000000003</v>
          </cell>
          <cell r="BJ421"/>
          <cell r="BK421"/>
          <cell r="BL421">
            <v>0.27900000000000003</v>
          </cell>
          <cell r="BM421"/>
          <cell r="BN421"/>
          <cell r="BO421">
            <v>0.27900000000000003</v>
          </cell>
          <cell r="BP421"/>
          <cell r="BQ421"/>
          <cell r="BR421">
            <v>0.27900000000000003</v>
          </cell>
          <cell r="BS421"/>
          <cell r="BT421"/>
          <cell r="BU421">
            <v>0.27900000000000003</v>
          </cell>
          <cell r="BV421">
            <v>0.216</v>
          </cell>
          <cell r="BW421"/>
          <cell r="BX421">
            <v>0.27900000000000003</v>
          </cell>
          <cell r="BY421"/>
          <cell r="BZ421"/>
          <cell r="CA421"/>
          <cell r="CB421">
            <v>0.216</v>
          </cell>
          <cell r="CC421"/>
          <cell r="CD421">
            <v>0.27900000000000003</v>
          </cell>
          <cell r="CE421">
            <v>0.216</v>
          </cell>
          <cell r="CG421">
            <v>0.27900000000000003</v>
          </cell>
          <cell r="CH421">
            <v>0.216</v>
          </cell>
          <cell r="CJ421">
            <v>0.27900000000000003</v>
          </cell>
          <cell r="CM421">
            <v>0.27900000000000003</v>
          </cell>
          <cell r="CN421">
            <v>0.216</v>
          </cell>
          <cell r="CP421"/>
          <cell r="CQ421">
            <v>0.216</v>
          </cell>
          <cell r="CS421"/>
          <cell r="CV421">
            <v>0.27900000000000003</v>
          </cell>
          <cell r="CY421">
            <v>0.27900000000000003</v>
          </cell>
          <cell r="DB421"/>
          <cell r="DE421"/>
          <cell r="DH421"/>
          <cell r="DK421"/>
        </row>
        <row r="422">
          <cell r="D422">
            <v>0.24</v>
          </cell>
          <cell r="E422"/>
          <cell r="F422"/>
          <cell r="G422">
            <v>0.41199999999999998</v>
          </cell>
          <cell r="H422"/>
          <cell r="I422"/>
          <cell r="J422">
            <v>0.41199999999999998</v>
          </cell>
          <cell r="K422"/>
          <cell r="L422"/>
          <cell r="M422">
            <v>0.41199999999999998</v>
          </cell>
          <cell r="N422"/>
          <cell r="O422"/>
          <cell r="P422">
            <v>0.41199999999999998</v>
          </cell>
          <cell r="Q422"/>
          <cell r="R422"/>
          <cell r="S422">
            <v>0.41199999999999998</v>
          </cell>
          <cell r="T422"/>
          <cell r="U422"/>
          <cell r="V422">
            <v>0.41199999999999998</v>
          </cell>
          <cell r="W422">
            <v>0.32300000000000001</v>
          </cell>
          <cell r="X422"/>
          <cell r="Y422">
            <v>0.41199999999999998</v>
          </cell>
          <cell r="Z422"/>
          <cell r="AA422"/>
          <cell r="AB422">
            <v>0.41199999999999998</v>
          </cell>
          <cell r="AC422"/>
          <cell r="AD422"/>
          <cell r="AE422">
            <v>0.41199999999999998</v>
          </cell>
          <cell r="AF422">
            <v>0.32300000000000001</v>
          </cell>
          <cell r="AG422"/>
          <cell r="AH422">
            <v>0.41199999999999998</v>
          </cell>
          <cell r="AI422">
            <v>0.32300000000000001</v>
          </cell>
          <cell r="AJ422"/>
          <cell r="AK422">
            <v>0.41199999999999998</v>
          </cell>
          <cell r="AL422">
            <v>0.32300000000000001</v>
          </cell>
          <cell r="AM422"/>
          <cell r="AN422">
            <v>0.41199999999999998</v>
          </cell>
          <cell r="AO422">
            <v>0.32300000000000001</v>
          </cell>
          <cell r="AP422"/>
          <cell r="AQ422">
            <v>0.41199999999999998</v>
          </cell>
          <cell r="AR422"/>
          <cell r="AS422"/>
          <cell r="AT422">
            <v>0.41199999999999998</v>
          </cell>
          <cell r="AU422"/>
          <cell r="AV422"/>
          <cell r="AW422">
            <v>0.41199999999999998</v>
          </cell>
          <cell r="AZ422">
            <v>0.41199999999999998</v>
          </cell>
          <cell r="BA422">
            <v>0.32300000000000001</v>
          </cell>
          <cell r="BB422"/>
          <cell r="BC422">
            <v>0.41199999999999998</v>
          </cell>
          <cell r="BD422">
            <v>0.32300000000000001</v>
          </cell>
          <cell r="BE422"/>
          <cell r="BF422">
            <v>0.41199999999999998</v>
          </cell>
          <cell r="BG422"/>
          <cell r="BH422"/>
          <cell r="BI422">
            <v>0.41199999999999998</v>
          </cell>
          <cell r="BJ422"/>
          <cell r="BK422"/>
          <cell r="BL422">
            <v>0.41199999999999998</v>
          </cell>
          <cell r="BM422"/>
          <cell r="BN422"/>
          <cell r="BO422">
            <v>0.41199999999999998</v>
          </cell>
          <cell r="BP422"/>
          <cell r="BQ422"/>
          <cell r="BR422">
            <v>0.41199999999999998</v>
          </cell>
          <cell r="BS422"/>
          <cell r="BT422"/>
          <cell r="BU422">
            <v>0.41199999999999998</v>
          </cell>
          <cell r="BV422">
            <v>0.32300000000000001</v>
          </cell>
          <cell r="BW422"/>
          <cell r="BX422">
            <v>0.41199999999999998</v>
          </cell>
          <cell r="BY422"/>
          <cell r="BZ422"/>
          <cell r="CA422"/>
          <cell r="CB422">
            <v>0.32300000000000001</v>
          </cell>
          <cell r="CC422"/>
          <cell r="CD422">
            <v>0.41199999999999998</v>
          </cell>
          <cell r="CE422">
            <v>0.32300000000000001</v>
          </cell>
          <cell r="CG422">
            <v>0.41199999999999998</v>
          </cell>
          <cell r="CH422">
            <v>0.32300000000000001</v>
          </cell>
          <cell r="CJ422">
            <v>0.41199999999999998</v>
          </cell>
          <cell r="CM422">
            <v>0.41199999999999998</v>
          </cell>
          <cell r="CN422">
            <v>0.32300000000000001</v>
          </cell>
          <cell r="CP422"/>
          <cell r="CQ422">
            <v>0.32300000000000001</v>
          </cell>
          <cell r="CS422"/>
          <cell r="CV422">
            <v>0.41199999999999998</v>
          </cell>
          <cell r="CY422">
            <v>0.41199999999999998</v>
          </cell>
          <cell r="DB422"/>
          <cell r="DE422"/>
          <cell r="DH422"/>
          <cell r="DK422"/>
        </row>
        <row r="423">
          <cell r="D423">
            <v>0.08</v>
          </cell>
          <cell r="E423"/>
          <cell r="F423"/>
          <cell r="G423">
            <v>0.08</v>
          </cell>
          <cell r="H423"/>
          <cell r="I423"/>
          <cell r="J423">
            <v>0.08</v>
          </cell>
          <cell r="K423"/>
          <cell r="L423"/>
          <cell r="M423">
            <v>0.08</v>
          </cell>
          <cell r="N423"/>
          <cell r="O423"/>
          <cell r="P423">
            <v>0.08</v>
          </cell>
          <cell r="Q423"/>
          <cell r="R423"/>
          <cell r="S423">
            <v>0.08</v>
          </cell>
          <cell r="T423"/>
          <cell r="U423"/>
          <cell r="V423">
            <v>0.08</v>
          </cell>
          <cell r="W423">
            <v>0.08</v>
          </cell>
          <cell r="X423"/>
          <cell r="Y423">
            <v>0.08</v>
          </cell>
          <cell r="Z423"/>
          <cell r="AA423"/>
          <cell r="AB423">
            <v>0.08</v>
          </cell>
          <cell r="AC423"/>
          <cell r="AD423"/>
          <cell r="AE423">
            <v>0.08</v>
          </cell>
          <cell r="AF423">
            <v>0.08</v>
          </cell>
          <cell r="AG423"/>
          <cell r="AH423">
            <v>0.08</v>
          </cell>
          <cell r="AI423">
            <v>0.08</v>
          </cell>
          <cell r="AJ423"/>
          <cell r="AK423">
            <v>0.08</v>
          </cell>
          <cell r="AL423">
            <v>0.08</v>
          </cell>
          <cell r="AM423"/>
          <cell r="AN423">
            <v>0.08</v>
          </cell>
          <cell r="AO423">
            <v>0.08</v>
          </cell>
          <cell r="AP423"/>
          <cell r="AQ423">
            <v>0.08</v>
          </cell>
          <cell r="AR423"/>
          <cell r="AS423"/>
          <cell r="AT423">
            <v>0.08</v>
          </cell>
          <cell r="AU423"/>
          <cell r="AV423"/>
          <cell r="AW423">
            <v>0.08</v>
          </cell>
          <cell r="AZ423">
            <v>0.08</v>
          </cell>
          <cell r="BA423">
            <v>0.08</v>
          </cell>
          <cell r="BB423"/>
          <cell r="BC423">
            <v>0.08</v>
          </cell>
          <cell r="BD423">
            <v>0.08</v>
          </cell>
          <cell r="BE423"/>
          <cell r="BF423">
            <v>0.08</v>
          </cell>
          <cell r="BG423"/>
          <cell r="BH423"/>
          <cell r="BI423">
            <v>0.08</v>
          </cell>
          <cell r="BJ423"/>
          <cell r="BK423"/>
          <cell r="BL423">
            <v>0.08</v>
          </cell>
          <cell r="BM423"/>
          <cell r="BN423"/>
          <cell r="BO423">
            <v>0.08</v>
          </cell>
          <cell r="BP423"/>
          <cell r="BQ423"/>
          <cell r="BR423">
            <v>0.08</v>
          </cell>
          <cell r="BS423"/>
          <cell r="BT423"/>
          <cell r="BU423">
            <v>0.08</v>
          </cell>
          <cell r="BV423">
            <v>0.08</v>
          </cell>
          <cell r="BW423"/>
          <cell r="BX423">
            <v>0.08</v>
          </cell>
          <cell r="BY423"/>
          <cell r="BZ423"/>
          <cell r="CA423"/>
          <cell r="CB423">
            <v>0.08</v>
          </cell>
          <cell r="CC423"/>
          <cell r="CD423">
            <v>0.08</v>
          </cell>
          <cell r="CE423">
            <v>0.08</v>
          </cell>
          <cell r="CG423">
            <v>0.08</v>
          </cell>
          <cell r="CH423">
            <v>0.08</v>
          </cell>
          <cell r="CJ423">
            <v>0.08</v>
          </cell>
          <cell r="CM423">
            <v>0.08</v>
          </cell>
          <cell r="CN423">
            <v>0.08</v>
          </cell>
          <cell r="CP423"/>
          <cell r="CQ423">
            <v>0.08</v>
          </cell>
          <cell r="CS423"/>
          <cell r="CV423">
            <v>0.08</v>
          </cell>
          <cell r="CY423">
            <v>0.08</v>
          </cell>
          <cell r="DB423"/>
          <cell r="DE423"/>
          <cell r="DH423"/>
          <cell r="DK423"/>
        </row>
        <row r="424">
          <cell r="D424">
            <v>3.3</v>
          </cell>
          <cell r="E424"/>
          <cell r="F424"/>
          <cell r="G424">
            <v>3.3</v>
          </cell>
          <cell r="H424"/>
          <cell r="I424"/>
          <cell r="J424">
            <v>3.3</v>
          </cell>
          <cell r="K424"/>
          <cell r="L424"/>
          <cell r="M424">
            <v>3.3</v>
          </cell>
          <cell r="N424"/>
          <cell r="O424"/>
          <cell r="P424">
            <v>3.3</v>
          </cell>
          <cell r="Q424"/>
          <cell r="R424"/>
          <cell r="S424">
            <v>3.3</v>
          </cell>
          <cell r="T424"/>
          <cell r="U424"/>
          <cell r="V424">
            <v>3.3</v>
          </cell>
          <cell r="W424">
            <v>3.3</v>
          </cell>
          <cell r="X424"/>
          <cell r="Y424">
            <v>3.3</v>
          </cell>
          <cell r="Z424"/>
          <cell r="AA424"/>
          <cell r="AB424">
            <v>3.3</v>
          </cell>
          <cell r="AC424"/>
          <cell r="AD424"/>
          <cell r="AE424">
            <v>3.3</v>
          </cell>
          <cell r="AF424">
            <v>3.3</v>
          </cell>
          <cell r="AG424"/>
          <cell r="AH424">
            <v>3.3</v>
          </cell>
          <cell r="AI424">
            <v>3.3</v>
          </cell>
          <cell r="AJ424"/>
          <cell r="AK424">
            <v>3.3</v>
          </cell>
          <cell r="AL424">
            <v>3.3</v>
          </cell>
          <cell r="AM424"/>
          <cell r="AN424">
            <v>3.3</v>
          </cell>
          <cell r="AO424">
            <v>3.3</v>
          </cell>
          <cell r="AP424"/>
          <cell r="AQ424">
            <v>3.3</v>
          </cell>
          <cell r="AR424"/>
          <cell r="AS424"/>
          <cell r="AT424">
            <v>3.3</v>
          </cell>
          <cell r="AU424"/>
          <cell r="AV424"/>
          <cell r="AW424">
            <v>3.3</v>
          </cell>
          <cell r="AZ424">
            <v>3.3</v>
          </cell>
          <cell r="BA424">
            <v>3.3</v>
          </cell>
          <cell r="BB424"/>
          <cell r="BC424">
            <v>3.3</v>
          </cell>
          <cell r="BD424">
            <v>3.3</v>
          </cell>
          <cell r="BE424"/>
          <cell r="BF424">
            <v>3.3</v>
          </cell>
          <cell r="BG424"/>
          <cell r="BH424"/>
          <cell r="BI424">
            <v>3.3</v>
          </cell>
          <cell r="BJ424"/>
          <cell r="BK424"/>
          <cell r="BL424">
            <v>3.3</v>
          </cell>
          <cell r="BM424"/>
          <cell r="BN424"/>
          <cell r="BO424">
            <v>3.3</v>
          </cell>
          <cell r="BP424"/>
          <cell r="BQ424"/>
          <cell r="BR424">
            <v>3.3</v>
          </cell>
          <cell r="BS424"/>
          <cell r="BT424"/>
          <cell r="BU424">
            <v>3.3</v>
          </cell>
          <cell r="BV424">
            <v>3.3</v>
          </cell>
          <cell r="BW424"/>
          <cell r="BX424">
            <v>3.3</v>
          </cell>
          <cell r="BY424"/>
          <cell r="BZ424"/>
          <cell r="CA424"/>
          <cell r="CB424">
            <v>3.3</v>
          </cell>
          <cell r="CC424"/>
          <cell r="CD424">
            <v>3.3</v>
          </cell>
          <cell r="CE424">
            <v>3.3</v>
          </cell>
          <cell r="CG424">
            <v>3.3</v>
          </cell>
          <cell r="CH424">
            <v>3.3</v>
          </cell>
          <cell r="CJ424">
            <v>3.3</v>
          </cell>
          <cell r="CM424">
            <v>3.3</v>
          </cell>
          <cell r="CN424">
            <v>3.3</v>
          </cell>
          <cell r="CP424"/>
          <cell r="CQ424">
            <v>3.3</v>
          </cell>
          <cell r="CS424"/>
          <cell r="CV424">
            <v>3.3</v>
          </cell>
          <cell r="CY424">
            <v>3.3</v>
          </cell>
          <cell r="DB424"/>
          <cell r="DE424"/>
          <cell r="DH424"/>
          <cell r="DK424"/>
        </row>
        <row r="425">
          <cell r="D425">
            <v>2.6</v>
          </cell>
          <cell r="E425"/>
          <cell r="F425"/>
          <cell r="G425">
            <v>2.6</v>
          </cell>
          <cell r="H425"/>
          <cell r="I425"/>
          <cell r="J425">
            <v>2.6</v>
          </cell>
          <cell r="K425"/>
          <cell r="L425"/>
          <cell r="M425">
            <v>2.6</v>
          </cell>
          <cell r="N425"/>
          <cell r="O425"/>
          <cell r="P425">
            <v>2.6</v>
          </cell>
          <cell r="Q425"/>
          <cell r="R425"/>
          <cell r="S425">
            <v>2.6</v>
          </cell>
          <cell r="T425"/>
          <cell r="U425"/>
          <cell r="V425">
            <v>2.6</v>
          </cell>
          <cell r="W425">
            <v>2.6</v>
          </cell>
          <cell r="X425"/>
          <cell r="Y425">
            <v>2.6</v>
          </cell>
          <cell r="Z425"/>
          <cell r="AA425"/>
          <cell r="AB425">
            <v>2.6</v>
          </cell>
          <cell r="AC425"/>
          <cell r="AD425"/>
          <cell r="AE425">
            <v>2.6</v>
          </cell>
          <cell r="AF425">
            <v>2.6</v>
          </cell>
          <cell r="AG425"/>
          <cell r="AH425">
            <v>2.6</v>
          </cell>
          <cell r="AI425">
            <v>2.6</v>
          </cell>
          <cell r="AJ425"/>
          <cell r="AK425">
            <v>2.6</v>
          </cell>
          <cell r="AL425">
            <v>2.6</v>
          </cell>
          <cell r="AM425"/>
          <cell r="AN425">
            <v>2.6</v>
          </cell>
          <cell r="AO425">
            <v>2.6</v>
          </cell>
          <cell r="AP425"/>
          <cell r="AQ425">
            <v>2.6</v>
          </cell>
          <cell r="AR425"/>
          <cell r="AS425"/>
          <cell r="AT425">
            <v>2.6</v>
          </cell>
          <cell r="AU425"/>
          <cell r="AV425"/>
          <cell r="AW425">
            <v>2.6</v>
          </cell>
          <cell r="AZ425">
            <v>2.6</v>
          </cell>
          <cell r="BA425">
            <v>2.6</v>
          </cell>
          <cell r="BB425"/>
          <cell r="BC425">
            <v>2.6</v>
          </cell>
          <cell r="BD425">
            <v>2.6</v>
          </cell>
          <cell r="BE425"/>
          <cell r="BF425">
            <v>2.6</v>
          </cell>
          <cell r="BG425"/>
          <cell r="BH425"/>
          <cell r="BI425">
            <v>2.6</v>
          </cell>
          <cell r="BJ425"/>
          <cell r="BK425"/>
          <cell r="BL425">
            <v>2.6</v>
          </cell>
          <cell r="BM425"/>
          <cell r="BN425"/>
          <cell r="BO425">
            <v>2.6</v>
          </cell>
          <cell r="BP425"/>
          <cell r="BQ425"/>
          <cell r="BR425">
            <v>2.6</v>
          </cell>
          <cell r="BS425"/>
          <cell r="BT425"/>
          <cell r="BU425">
            <v>2.6</v>
          </cell>
          <cell r="BV425">
            <v>2.6</v>
          </cell>
          <cell r="BW425"/>
          <cell r="BX425">
            <v>2.6</v>
          </cell>
          <cell r="BY425"/>
          <cell r="BZ425"/>
          <cell r="CA425"/>
          <cell r="CB425">
            <v>2.6</v>
          </cell>
          <cell r="CC425"/>
          <cell r="CD425">
            <v>2.6</v>
          </cell>
          <cell r="CE425">
            <v>2.6</v>
          </cell>
          <cell r="CG425">
            <v>2.6</v>
          </cell>
          <cell r="CH425">
            <v>2.6</v>
          </cell>
          <cell r="CJ425">
            <v>2.6</v>
          </cell>
          <cell r="CM425">
            <v>2.6</v>
          </cell>
          <cell r="CN425">
            <v>2.6</v>
          </cell>
          <cell r="CP425"/>
          <cell r="CQ425">
            <v>2.6</v>
          </cell>
          <cell r="CS425"/>
          <cell r="CV425">
            <v>2.6</v>
          </cell>
          <cell r="CY425">
            <v>2.6</v>
          </cell>
          <cell r="DB425"/>
          <cell r="DE425"/>
          <cell r="DH425"/>
          <cell r="DK425"/>
        </row>
        <row r="426">
          <cell r="D426">
            <v>3.4</v>
          </cell>
          <cell r="E426"/>
          <cell r="F426"/>
          <cell r="G426">
            <v>3.4</v>
          </cell>
          <cell r="H426"/>
          <cell r="I426"/>
          <cell r="J426">
            <v>3.4</v>
          </cell>
          <cell r="K426"/>
          <cell r="L426"/>
          <cell r="M426">
            <v>3.4</v>
          </cell>
          <cell r="N426"/>
          <cell r="O426"/>
          <cell r="P426">
            <v>3.4</v>
          </cell>
          <cell r="Q426"/>
          <cell r="R426"/>
          <cell r="S426">
            <v>3.4</v>
          </cell>
          <cell r="T426"/>
          <cell r="U426"/>
          <cell r="V426">
            <v>3.4</v>
          </cell>
          <cell r="W426">
            <v>3.4</v>
          </cell>
          <cell r="X426"/>
          <cell r="Y426">
            <v>3.4</v>
          </cell>
          <cell r="Z426"/>
          <cell r="AA426"/>
          <cell r="AB426">
            <v>3.4</v>
          </cell>
          <cell r="AC426"/>
          <cell r="AD426"/>
          <cell r="AE426">
            <v>3.4</v>
          </cell>
          <cell r="AF426">
            <v>3.4</v>
          </cell>
          <cell r="AG426"/>
          <cell r="AH426">
            <v>3.4</v>
          </cell>
          <cell r="AI426">
            <v>3.4</v>
          </cell>
          <cell r="AJ426"/>
          <cell r="AK426">
            <v>3.4</v>
          </cell>
          <cell r="AL426">
            <v>3.4</v>
          </cell>
          <cell r="AM426"/>
          <cell r="AN426">
            <v>3.4</v>
          </cell>
          <cell r="AO426">
            <v>3.4</v>
          </cell>
          <cell r="AP426"/>
          <cell r="AQ426">
            <v>3.4</v>
          </cell>
          <cell r="AR426"/>
          <cell r="AS426"/>
          <cell r="AT426">
            <v>3.4</v>
          </cell>
          <cell r="AU426"/>
          <cell r="AV426"/>
          <cell r="AW426">
            <v>3.4</v>
          </cell>
          <cell r="AZ426">
            <v>3.4</v>
          </cell>
          <cell r="BA426">
            <v>3.4</v>
          </cell>
          <cell r="BB426"/>
          <cell r="BC426">
            <v>3.4</v>
          </cell>
          <cell r="BD426">
            <v>3.4</v>
          </cell>
          <cell r="BE426"/>
          <cell r="BF426">
            <v>3.4</v>
          </cell>
          <cell r="BG426"/>
          <cell r="BH426"/>
          <cell r="BI426">
            <v>3.4</v>
          </cell>
          <cell r="BJ426"/>
          <cell r="BK426"/>
          <cell r="BL426">
            <v>3.4</v>
          </cell>
          <cell r="BM426"/>
          <cell r="BN426"/>
          <cell r="BO426">
            <v>3.4</v>
          </cell>
          <cell r="BP426"/>
          <cell r="BQ426"/>
          <cell r="BR426">
            <v>3.4</v>
          </cell>
          <cell r="BS426"/>
          <cell r="BT426"/>
          <cell r="BU426">
            <v>3.4</v>
          </cell>
          <cell r="BV426">
            <v>3.4</v>
          </cell>
          <cell r="BW426"/>
          <cell r="BX426">
            <v>3.4</v>
          </cell>
          <cell r="BY426"/>
          <cell r="BZ426"/>
          <cell r="CA426"/>
          <cell r="CB426">
            <v>3.4</v>
          </cell>
          <cell r="CC426"/>
          <cell r="CD426">
            <v>3.4</v>
          </cell>
          <cell r="CE426">
            <v>3.4</v>
          </cell>
          <cell r="CG426">
            <v>3.4</v>
          </cell>
          <cell r="CH426">
            <v>3.4</v>
          </cell>
          <cell r="CJ426">
            <v>3.4</v>
          </cell>
          <cell r="CM426">
            <v>3.4</v>
          </cell>
          <cell r="CN426">
            <v>3.4</v>
          </cell>
          <cell r="CP426"/>
          <cell r="CQ426">
            <v>3.4</v>
          </cell>
          <cell r="CS426"/>
          <cell r="CV426">
            <v>3.4</v>
          </cell>
          <cell r="CY426">
            <v>3.4</v>
          </cell>
          <cell r="DB426"/>
          <cell r="DE426"/>
          <cell r="DH426"/>
          <cell r="DK426"/>
        </row>
        <row r="427">
          <cell r="D427">
            <v>0.08</v>
          </cell>
          <cell r="E427"/>
          <cell r="F427"/>
          <cell r="G427">
            <v>0.08</v>
          </cell>
          <cell r="H427"/>
          <cell r="I427"/>
          <cell r="J427">
            <v>0.08</v>
          </cell>
          <cell r="K427"/>
          <cell r="L427"/>
          <cell r="M427">
            <v>0.08</v>
          </cell>
          <cell r="N427"/>
          <cell r="O427"/>
          <cell r="P427">
            <v>0.08</v>
          </cell>
          <cell r="Q427"/>
          <cell r="R427"/>
          <cell r="S427">
            <v>0.08</v>
          </cell>
          <cell r="T427"/>
          <cell r="U427"/>
          <cell r="V427">
            <v>0.08</v>
          </cell>
          <cell r="W427">
            <v>0.08</v>
          </cell>
          <cell r="X427"/>
          <cell r="Y427">
            <v>0.08</v>
          </cell>
          <cell r="Z427"/>
          <cell r="AA427"/>
          <cell r="AB427">
            <v>0.08</v>
          </cell>
          <cell r="AC427"/>
          <cell r="AD427"/>
          <cell r="AE427">
            <v>0.08</v>
          </cell>
          <cell r="AF427">
            <v>0.08</v>
          </cell>
          <cell r="AG427"/>
          <cell r="AH427">
            <v>0.08</v>
          </cell>
          <cell r="AI427">
            <v>0.08</v>
          </cell>
          <cell r="AJ427"/>
          <cell r="AK427">
            <v>0.08</v>
          </cell>
          <cell r="AL427">
            <v>0.08</v>
          </cell>
          <cell r="AM427"/>
          <cell r="AN427">
            <v>0.08</v>
          </cell>
          <cell r="AO427">
            <v>0.08</v>
          </cell>
          <cell r="AP427"/>
          <cell r="AQ427">
            <v>0.08</v>
          </cell>
          <cell r="AR427"/>
          <cell r="AS427"/>
          <cell r="AT427">
            <v>0.08</v>
          </cell>
          <cell r="AU427"/>
          <cell r="AV427"/>
          <cell r="AW427">
            <v>0.08</v>
          </cell>
          <cell r="AZ427">
            <v>0.08</v>
          </cell>
          <cell r="BA427">
            <v>0.08</v>
          </cell>
          <cell r="BB427"/>
          <cell r="BC427">
            <v>0.08</v>
          </cell>
          <cell r="BD427">
            <v>0.08</v>
          </cell>
          <cell r="BE427"/>
          <cell r="BF427">
            <v>0.08</v>
          </cell>
          <cell r="BG427"/>
          <cell r="BH427"/>
          <cell r="BI427">
            <v>0.08</v>
          </cell>
          <cell r="BJ427"/>
          <cell r="BK427"/>
          <cell r="BL427">
            <v>0.08</v>
          </cell>
          <cell r="BM427"/>
          <cell r="BN427"/>
          <cell r="BO427">
            <v>0.08</v>
          </cell>
          <cell r="BP427"/>
          <cell r="BQ427"/>
          <cell r="BR427">
            <v>0.08</v>
          </cell>
          <cell r="BS427"/>
          <cell r="BT427"/>
          <cell r="BU427">
            <v>0.08</v>
          </cell>
          <cell r="BV427">
            <v>0.08</v>
          </cell>
          <cell r="BW427"/>
          <cell r="BX427">
            <v>0.08</v>
          </cell>
          <cell r="BY427"/>
          <cell r="BZ427"/>
          <cell r="CA427"/>
          <cell r="CB427">
            <v>0.08</v>
          </cell>
          <cell r="CC427"/>
          <cell r="CD427">
            <v>0.08</v>
          </cell>
          <cell r="CE427">
            <v>0.08</v>
          </cell>
          <cell r="CG427">
            <v>0.08</v>
          </cell>
          <cell r="CH427">
            <v>0.08</v>
          </cell>
          <cell r="CJ427">
            <v>0.08</v>
          </cell>
          <cell r="CM427">
            <v>0.08</v>
          </cell>
          <cell r="CN427">
            <v>0.08</v>
          </cell>
          <cell r="CP427"/>
          <cell r="CQ427">
            <v>0.08</v>
          </cell>
          <cell r="CS427"/>
          <cell r="CV427">
            <v>0.08</v>
          </cell>
          <cell r="CY427">
            <v>0.08</v>
          </cell>
          <cell r="DB427"/>
          <cell r="DE427"/>
          <cell r="DH427"/>
          <cell r="DK427"/>
        </row>
        <row r="428">
          <cell r="D428">
            <v>0.6</v>
          </cell>
          <cell r="E428"/>
          <cell r="F428"/>
          <cell r="G428">
            <v>0.6</v>
          </cell>
          <cell r="H428"/>
          <cell r="I428"/>
          <cell r="J428">
            <v>0.6</v>
          </cell>
          <cell r="K428"/>
          <cell r="L428"/>
          <cell r="M428">
            <v>0.6</v>
          </cell>
          <cell r="N428"/>
          <cell r="O428"/>
          <cell r="P428">
            <v>0.6</v>
          </cell>
          <cell r="Q428"/>
          <cell r="R428"/>
          <cell r="S428">
            <v>0.6</v>
          </cell>
          <cell r="T428"/>
          <cell r="U428"/>
          <cell r="V428">
            <v>0.6</v>
          </cell>
          <cell r="W428">
            <v>0.6</v>
          </cell>
          <cell r="X428"/>
          <cell r="Y428">
            <v>0.6</v>
          </cell>
          <cell r="Z428"/>
          <cell r="AA428"/>
          <cell r="AB428">
            <v>0.6</v>
          </cell>
          <cell r="AC428"/>
          <cell r="AD428"/>
          <cell r="AE428">
            <v>0.6</v>
          </cell>
          <cell r="AF428">
            <v>0.6</v>
          </cell>
          <cell r="AG428"/>
          <cell r="AH428">
            <v>0.6</v>
          </cell>
          <cell r="AI428">
            <v>0.6</v>
          </cell>
          <cell r="AJ428"/>
          <cell r="AK428">
            <v>0.6</v>
          </cell>
          <cell r="AL428">
            <v>0.6</v>
          </cell>
          <cell r="AM428"/>
          <cell r="AN428">
            <v>0.6</v>
          </cell>
          <cell r="AO428">
            <v>0.6</v>
          </cell>
          <cell r="AP428"/>
          <cell r="AQ428">
            <v>0.6</v>
          </cell>
          <cell r="AR428"/>
          <cell r="AS428"/>
          <cell r="AT428">
            <v>0.6</v>
          </cell>
          <cell r="AU428"/>
          <cell r="AV428"/>
          <cell r="AW428">
            <v>0.6</v>
          </cell>
          <cell r="AZ428">
            <v>0.6</v>
          </cell>
          <cell r="BA428">
            <v>0.6</v>
          </cell>
          <cell r="BB428"/>
          <cell r="BC428">
            <v>0.6</v>
          </cell>
          <cell r="BD428">
            <v>0.6</v>
          </cell>
          <cell r="BE428"/>
          <cell r="BF428">
            <v>0.6</v>
          </cell>
          <cell r="BG428"/>
          <cell r="BH428"/>
          <cell r="BI428">
            <v>0.6</v>
          </cell>
          <cell r="BJ428"/>
          <cell r="BK428"/>
          <cell r="BL428">
            <v>0.6</v>
          </cell>
          <cell r="BM428"/>
          <cell r="BN428"/>
          <cell r="BO428">
            <v>0.6</v>
          </cell>
          <cell r="BP428"/>
          <cell r="BQ428"/>
          <cell r="BR428">
            <v>0.6</v>
          </cell>
          <cell r="BS428"/>
          <cell r="BT428"/>
          <cell r="BU428">
            <v>0.6</v>
          </cell>
          <cell r="BV428">
            <v>0.6</v>
          </cell>
          <cell r="BW428"/>
          <cell r="BX428">
            <v>0.6</v>
          </cell>
          <cell r="BY428"/>
          <cell r="BZ428"/>
          <cell r="CA428"/>
          <cell r="CB428">
            <v>0.6</v>
          </cell>
          <cell r="CC428"/>
          <cell r="CD428">
            <v>0.6</v>
          </cell>
          <cell r="CE428">
            <v>0.6</v>
          </cell>
          <cell r="CG428">
            <v>0.6</v>
          </cell>
          <cell r="CH428">
            <v>0.6</v>
          </cell>
          <cell r="CJ428">
            <v>0.6</v>
          </cell>
          <cell r="CM428">
            <v>0.6</v>
          </cell>
          <cell r="CN428">
            <v>0.6</v>
          </cell>
          <cell r="CP428"/>
          <cell r="CQ428">
            <v>0.6</v>
          </cell>
          <cell r="CS428"/>
          <cell r="CV428">
            <v>0.6</v>
          </cell>
          <cell r="CY428">
            <v>0.6</v>
          </cell>
          <cell r="DB428"/>
          <cell r="DE428"/>
          <cell r="DH428"/>
          <cell r="DK428"/>
        </row>
        <row r="429">
          <cell r="D429">
            <v>2.36</v>
          </cell>
          <cell r="E429"/>
          <cell r="F429"/>
          <cell r="G429">
            <v>2.36</v>
          </cell>
          <cell r="H429"/>
          <cell r="I429"/>
          <cell r="J429">
            <v>2.36</v>
          </cell>
          <cell r="K429"/>
          <cell r="L429"/>
          <cell r="M429">
            <v>2.36</v>
          </cell>
          <cell r="N429"/>
          <cell r="O429"/>
          <cell r="P429">
            <v>2.36</v>
          </cell>
          <cell r="Q429"/>
          <cell r="R429"/>
          <cell r="S429">
            <v>2.36</v>
          </cell>
          <cell r="T429"/>
          <cell r="U429"/>
          <cell r="V429">
            <v>2.36</v>
          </cell>
          <cell r="W429">
            <v>2.36</v>
          </cell>
          <cell r="X429"/>
          <cell r="Y429">
            <v>2.36</v>
          </cell>
          <cell r="Z429"/>
          <cell r="AA429"/>
          <cell r="AB429">
            <v>2.36</v>
          </cell>
          <cell r="AC429"/>
          <cell r="AD429"/>
          <cell r="AE429">
            <v>2.36</v>
          </cell>
          <cell r="AF429">
            <v>2.36</v>
          </cell>
          <cell r="AG429"/>
          <cell r="AH429">
            <v>2.36</v>
          </cell>
          <cell r="AI429">
            <v>2.36</v>
          </cell>
          <cell r="AJ429"/>
          <cell r="AK429">
            <v>2.36</v>
          </cell>
          <cell r="AL429">
            <v>2.36</v>
          </cell>
          <cell r="AM429"/>
          <cell r="AN429">
            <v>2.36</v>
          </cell>
          <cell r="AO429">
            <v>2.36</v>
          </cell>
          <cell r="AP429"/>
          <cell r="AQ429">
            <v>2.36</v>
          </cell>
          <cell r="AR429"/>
          <cell r="AS429"/>
          <cell r="AT429">
            <v>2.36</v>
          </cell>
          <cell r="AU429"/>
          <cell r="AV429"/>
          <cell r="AW429">
            <v>2.36</v>
          </cell>
          <cell r="AZ429">
            <v>2.36</v>
          </cell>
          <cell r="BA429">
            <v>2.36</v>
          </cell>
          <cell r="BB429"/>
          <cell r="BC429">
            <v>2.36</v>
          </cell>
          <cell r="BD429">
            <v>2.36</v>
          </cell>
          <cell r="BE429"/>
          <cell r="BF429">
            <v>2.36</v>
          </cell>
          <cell r="BG429"/>
          <cell r="BH429"/>
          <cell r="BI429">
            <v>2.36</v>
          </cell>
          <cell r="BJ429"/>
          <cell r="BK429"/>
          <cell r="BL429">
            <v>2.36</v>
          </cell>
          <cell r="BM429"/>
          <cell r="BN429"/>
          <cell r="BO429">
            <v>2.36</v>
          </cell>
          <cell r="BP429"/>
          <cell r="BQ429"/>
          <cell r="BR429">
            <v>2.36</v>
          </cell>
          <cell r="BS429"/>
          <cell r="BT429"/>
          <cell r="BU429">
            <v>2.36</v>
          </cell>
          <cell r="BV429">
            <v>2.36</v>
          </cell>
          <cell r="BW429"/>
          <cell r="BX429">
            <v>2.36</v>
          </cell>
          <cell r="BY429"/>
          <cell r="BZ429"/>
          <cell r="CA429"/>
          <cell r="CB429">
            <v>2.36</v>
          </cell>
          <cell r="CC429"/>
          <cell r="CD429">
            <v>2.36</v>
          </cell>
          <cell r="CE429">
            <v>2.36</v>
          </cell>
          <cell r="CG429">
            <v>2.36</v>
          </cell>
          <cell r="CH429">
            <v>2.36</v>
          </cell>
          <cell r="CJ429">
            <v>2.36</v>
          </cell>
          <cell r="CM429">
            <v>2.36</v>
          </cell>
          <cell r="CN429">
            <v>2.36</v>
          </cell>
          <cell r="CP429"/>
          <cell r="CQ429">
            <v>2.36</v>
          </cell>
          <cell r="CS429"/>
          <cell r="CV429">
            <v>2.36</v>
          </cell>
          <cell r="CY429">
            <v>2.36</v>
          </cell>
          <cell r="DB429"/>
          <cell r="DE429"/>
          <cell r="DH429"/>
          <cell r="DK429"/>
        </row>
        <row r="430">
          <cell r="D430">
            <v>1.55</v>
          </cell>
          <cell r="E430"/>
          <cell r="F430"/>
          <cell r="G430">
            <v>1.746</v>
          </cell>
          <cell r="H430"/>
          <cell r="I430"/>
          <cell r="J430">
            <v>1.746</v>
          </cell>
          <cell r="K430"/>
          <cell r="L430"/>
          <cell r="M430">
            <v>1.746</v>
          </cell>
          <cell r="N430"/>
          <cell r="O430"/>
          <cell r="P430">
            <v>1.746</v>
          </cell>
          <cell r="Q430"/>
          <cell r="R430"/>
          <cell r="S430">
            <v>1.746</v>
          </cell>
          <cell r="T430"/>
          <cell r="U430"/>
          <cell r="V430">
            <v>1.746</v>
          </cell>
          <cell r="W430">
            <v>1.621</v>
          </cell>
          <cell r="X430"/>
          <cell r="Y430">
            <v>1.746</v>
          </cell>
          <cell r="Z430"/>
          <cell r="AA430"/>
          <cell r="AB430">
            <v>1.746</v>
          </cell>
          <cell r="AC430"/>
          <cell r="AD430"/>
          <cell r="AE430">
            <v>1.746</v>
          </cell>
          <cell r="AF430">
            <v>1.621</v>
          </cell>
          <cell r="AG430"/>
          <cell r="AH430">
            <v>1.746</v>
          </cell>
          <cell r="AI430">
            <v>1.621</v>
          </cell>
          <cell r="AJ430"/>
          <cell r="AK430">
            <v>1.746</v>
          </cell>
          <cell r="AL430">
            <v>1.621</v>
          </cell>
          <cell r="AM430"/>
          <cell r="AN430">
            <v>1.746</v>
          </cell>
          <cell r="AO430">
            <v>1.621</v>
          </cell>
          <cell r="AP430"/>
          <cell r="AQ430">
            <v>1.746</v>
          </cell>
          <cell r="AR430"/>
          <cell r="AS430"/>
          <cell r="AT430">
            <v>1.746</v>
          </cell>
          <cell r="AU430"/>
          <cell r="AV430"/>
          <cell r="AW430">
            <v>1.746</v>
          </cell>
          <cell r="AZ430">
            <v>1.746</v>
          </cell>
          <cell r="BA430">
            <v>1.621</v>
          </cell>
          <cell r="BB430"/>
          <cell r="BC430">
            <v>1.746</v>
          </cell>
          <cell r="BD430">
            <v>1.621</v>
          </cell>
          <cell r="BE430"/>
          <cell r="BF430">
            <v>1.746</v>
          </cell>
          <cell r="BG430"/>
          <cell r="BH430"/>
          <cell r="BI430">
            <v>1.746</v>
          </cell>
          <cell r="BJ430"/>
          <cell r="BK430"/>
          <cell r="BL430">
            <v>1.746</v>
          </cell>
          <cell r="BM430"/>
          <cell r="BN430"/>
          <cell r="BO430">
            <v>1.746</v>
          </cell>
          <cell r="BP430"/>
          <cell r="BQ430"/>
          <cell r="BR430">
            <v>1.746</v>
          </cell>
          <cell r="BS430"/>
          <cell r="BT430"/>
          <cell r="BU430">
            <v>1.746</v>
          </cell>
          <cell r="BV430">
            <v>1.621</v>
          </cell>
          <cell r="BW430"/>
          <cell r="BX430">
            <v>1.746</v>
          </cell>
          <cell r="BY430"/>
          <cell r="BZ430"/>
          <cell r="CA430"/>
          <cell r="CB430">
            <v>1.621</v>
          </cell>
          <cell r="CC430"/>
          <cell r="CD430">
            <v>1.746</v>
          </cell>
          <cell r="CE430">
            <v>1.621</v>
          </cell>
          <cell r="CG430">
            <v>1.746</v>
          </cell>
          <cell r="CH430">
            <v>1.621</v>
          </cell>
          <cell r="CJ430">
            <v>1.746</v>
          </cell>
          <cell r="CM430">
            <v>1.746</v>
          </cell>
          <cell r="CN430">
            <v>1.621</v>
          </cell>
          <cell r="CP430"/>
          <cell r="CQ430">
            <v>1.621</v>
          </cell>
          <cell r="CS430"/>
          <cell r="CV430">
            <v>1.746</v>
          </cell>
          <cell r="CY430">
            <v>1.746</v>
          </cell>
          <cell r="DB430"/>
          <cell r="DE430"/>
          <cell r="DH430"/>
          <cell r="DK430"/>
        </row>
        <row r="431">
          <cell r="D431">
            <v>1.66</v>
          </cell>
          <cell r="E431"/>
          <cell r="F431"/>
          <cell r="G431">
            <v>1.87</v>
          </cell>
          <cell r="H431"/>
          <cell r="I431"/>
          <cell r="J431">
            <v>1.87</v>
          </cell>
          <cell r="K431"/>
          <cell r="L431"/>
          <cell r="M431">
            <v>1.87</v>
          </cell>
          <cell r="N431"/>
          <cell r="O431"/>
          <cell r="P431">
            <v>1.87</v>
          </cell>
          <cell r="Q431"/>
          <cell r="R431"/>
          <cell r="S431">
            <v>1.87</v>
          </cell>
          <cell r="T431"/>
          <cell r="U431"/>
          <cell r="V431">
            <v>1.87</v>
          </cell>
          <cell r="W431">
            <v>1.736</v>
          </cell>
          <cell r="X431"/>
          <cell r="Y431">
            <v>1.87</v>
          </cell>
          <cell r="Z431"/>
          <cell r="AA431"/>
          <cell r="AB431">
            <v>1.87</v>
          </cell>
          <cell r="AC431"/>
          <cell r="AD431"/>
          <cell r="AE431">
            <v>1.87</v>
          </cell>
          <cell r="AF431">
            <v>1.736</v>
          </cell>
          <cell r="AG431"/>
          <cell r="AH431">
            <v>1.87</v>
          </cell>
          <cell r="AI431">
            <v>1.736</v>
          </cell>
          <cell r="AJ431"/>
          <cell r="AK431">
            <v>1.87</v>
          </cell>
          <cell r="AL431">
            <v>1.736</v>
          </cell>
          <cell r="AM431"/>
          <cell r="AN431">
            <v>1.87</v>
          </cell>
          <cell r="AO431">
            <v>1.736</v>
          </cell>
          <cell r="AP431"/>
          <cell r="AQ431">
            <v>1.87</v>
          </cell>
          <cell r="AR431"/>
          <cell r="AS431"/>
          <cell r="AT431">
            <v>1.87</v>
          </cell>
          <cell r="AU431"/>
          <cell r="AV431"/>
          <cell r="AW431">
            <v>1.87</v>
          </cell>
          <cell r="AZ431">
            <v>1.87</v>
          </cell>
          <cell r="BA431">
            <v>1.736</v>
          </cell>
          <cell r="BB431"/>
          <cell r="BC431">
            <v>1.87</v>
          </cell>
          <cell r="BD431">
            <v>1.736</v>
          </cell>
          <cell r="BE431"/>
          <cell r="BF431">
            <v>1.87</v>
          </cell>
          <cell r="BG431"/>
          <cell r="BH431"/>
          <cell r="BI431">
            <v>1.87</v>
          </cell>
          <cell r="BJ431"/>
          <cell r="BK431"/>
          <cell r="BL431">
            <v>1.87</v>
          </cell>
          <cell r="BM431"/>
          <cell r="BN431"/>
          <cell r="BO431">
            <v>1.87</v>
          </cell>
          <cell r="BP431"/>
          <cell r="BQ431"/>
          <cell r="BR431">
            <v>1.87</v>
          </cell>
          <cell r="BS431"/>
          <cell r="BT431"/>
          <cell r="BU431">
            <v>1.87</v>
          </cell>
          <cell r="BV431">
            <v>1.736</v>
          </cell>
          <cell r="BW431"/>
          <cell r="BX431">
            <v>1.87</v>
          </cell>
          <cell r="BY431"/>
          <cell r="BZ431"/>
          <cell r="CA431"/>
          <cell r="CB431">
            <v>1.736</v>
          </cell>
          <cell r="CC431"/>
          <cell r="CD431">
            <v>1.87</v>
          </cell>
          <cell r="CE431">
            <v>1.736</v>
          </cell>
          <cell r="CG431">
            <v>1.87</v>
          </cell>
          <cell r="CH431">
            <v>1.736</v>
          </cell>
          <cell r="CJ431">
            <v>1.87</v>
          </cell>
          <cell r="CM431">
            <v>1.87</v>
          </cell>
          <cell r="CN431">
            <v>1.736</v>
          </cell>
          <cell r="CP431"/>
          <cell r="CQ431">
            <v>1.736</v>
          </cell>
          <cell r="CS431"/>
          <cell r="CV431">
            <v>1.87</v>
          </cell>
          <cell r="CY431">
            <v>1.87</v>
          </cell>
          <cell r="DB431"/>
          <cell r="DE431"/>
          <cell r="DH431"/>
          <cell r="DK431"/>
        </row>
        <row r="432">
          <cell r="D432">
            <v>3.81</v>
          </cell>
          <cell r="E432"/>
          <cell r="F432"/>
          <cell r="G432">
            <v>4.2919999999999998</v>
          </cell>
          <cell r="H432"/>
          <cell r="I432"/>
          <cell r="J432">
            <v>4.2919999999999998</v>
          </cell>
          <cell r="K432"/>
          <cell r="L432"/>
          <cell r="M432">
            <v>4.2919999999999998</v>
          </cell>
          <cell r="N432"/>
          <cell r="O432"/>
          <cell r="P432">
            <v>4.2919999999999998</v>
          </cell>
          <cell r="Q432"/>
          <cell r="R432"/>
          <cell r="S432">
            <v>4.2919999999999998</v>
          </cell>
          <cell r="T432"/>
          <cell r="U432"/>
          <cell r="V432">
            <v>4.2919999999999998</v>
          </cell>
          <cell r="W432">
            <v>3.984</v>
          </cell>
          <cell r="X432"/>
          <cell r="Y432">
            <v>4.2919999999999998</v>
          </cell>
          <cell r="Z432"/>
          <cell r="AA432"/>
          <cell r="AB432">
            <v>4.2919999999999998</v>
          </cell>
          <cell r="AC432"/>
          <cell r="AD432"/>
          <cell r="AE432">
            <v>4.2919999999999998</v>
          </cell>
          <cell r="AF432">
            <v>3.984</v>
          </cell>
          <cell r="AG432"/>
          <cell r="AH432">
            <v>4.2919999999999998</v>
          </cell>
          <cell r="AI432">
            <v>3.984</v>
          </cell>
          <cell r="AJ432"/>
          <cell r="AK432">
            <v>4.2919999999999998</v>
          </cell>
          <cell r="AL432">
            <v>3.984</v>
          </cell>
          <cell r="AM432"/>
          <cell r="AN432">
            <v>4.2919999999999998</v>
          </cell>
          <cell r="AO432">
            <v>3.984</v>
          </cell>
          <cell r="AP432"/>
          <cell r="AQ432">
            <v>4.2919999999999998</v>
          </cell>
          <cell r="AR432"/>
          <cell r="AS432"/>
          <cell r="AT432">
            <v>4.2919999999999998</v>
          </cell>
          <cell r="AU432"/>
          <cell r="AV432"/>
          <cell r="AW432">
            <v>4.2919999999999998</v>
          </cell>
          <cell r="AZ432">
            <v>4.2919999999999998</v>
          </cell>
          <cell r="BA432">
            <v>3.984</v>
          </cell>
          <cell r="BB432"/>
          <cell r="BC432">
            <v>4.2919999999999998</v>
          </cell>
          <cell r="BD432">
            <v>3.984</v>
          </cell>
          <cell r="BE432"/>
          <cell r="BF432">
            <v>4.2919999999999998</v>
          </cell>
          <cell r="BG432"/>
          <cell r="BH432"/>
          <cell r="BI432">
            <v>4.2919999999999998</v>
          </cell>
          <cell r="BJ432"/>
          <cell r="BK432"/>
          <cell r="BL432">
            <v>4.2919999999999998</v>
          </cell>
          <cell r="BM432"/>
          <cell r="BN432"/>
          <cell r="BO432">
            <v>4.2919999999999998</v>
          </cell>
          <cell r="BP432"/>
          <cell r="BQ432"/>
          <cell r="BR432">
            <v>4.2919999999999998</v>
          </cell>
          <cell r="BS432"/>
          <cell r="BT432"/>
          <cell r="BU432">
            <v>4.2919999999999998</v>
          </cell>
          <cell r="BV432">
            <v>3.984</v>
          </cell>
          <cell r="BW432"/>
          <cell r="BX432">
            <v>4.2919999999999998</v>
          </cell>
          <cell r="BY432"/>
          <cell r="BZ432"/>
          <cell r="CA432"/>
          <cell r="CB432">
            <v>3.984</v>
          </cell>
          <cell r="CC432"/>
          <cell r="CD432">
            <v>4.2919999999999998</v>
          </cell>
          <cell r="CE432">
            <v>3.984</v>
          </cell>
          <cell r="CG432">
            <v>4.2919999999999998</v>
          </cell>
          <cell r="CH432">
            <v>3.984</v>
          </cell>
          <cell r="CJ432">
            <v>4.2919999999999998</v>
          </cell>
          <cell r="CM432">
            <v>4.2919999999999998</v>
          </cell>
          <cell r="CN432">
            <v>3.984</v>
          </cell>
          <cell r="CP432"/>
          <cell r="CQ432">
            <v>3.984</v>
          </cell>
          <cell r="CS432"/>
          <cell r="CV432">
            <v>4.2919999999999998</v>
          </cell>
          <cell r="CY432">
            <v>4.2919999999999998</v>
          </cell>
          <cell r="DB432"/>
          <cell r="DE432"/>
          <cell r="DH432"/>
          <cell r="DK432"/>
        </row>
        <row r="433">
          <cell r="D433">
            <v>0.18</v>
          </cell>
          <cell r="E433"/>
          <cell r="F433"/>
          <cell r="G433">
            <v>0.20300000000000001</v>
          </cell>
          <cell r="H433"/>
          <cell r="I433"/>
          <cell r="J433">
            <v>0.20300000000000001</v>
          </cell>
          <cell r="K433"/>
          <cell r="L433"/>
          <cell r="M433">
            <v>0.20300000000000001</v>
          </cell>
          <cell r="N433"/>
          <cell r="O433"/>
          <cell r="P433">
            <v>0.20300000000000001</v>
          </cell>
          <cell r="Q433"/>
          <cell r="R433"/>
          <cell r="S433">
            <v>0.20300000000000001</v>
          </cell>
          <cell r="T433"/>
          <cell r="U433"/>
          <cell r="V433">
            <v>0.20300000000000001</v>
          </cell>
          <cell r="W433">
            <v>0.188</v>
          </cell>
          <cell r="X433"/>
          <cell r="Y433">
            <v>0.20300000000000001</v>
          </cell>
          <cell r="Z433"/>
          <cell r="AA433"/>
          <cell r="AB433">
            <v>0.20300000000000001</v>
          </cell>
          <cell r="AC433"/>
          <cell r="AD433"/>
          <cell r="AE433">
            <v>0.20300000000000001</v>
          </cell>
          <cell r="AF433">
            <v>0.188</v>
          </cell>
          <cell r="AG433"/>
          <cell r="AH433">
            <v>0.20300000000000001</v>
          </cell>
          <cell r="AI433">
            <v>0.188</v>
          </cell>
          <cell r="AJ433"/>
          <cell r="AK433">
            <v>0.20300000000000001</v>
          </cell>
          <cell r="AL433">
            <v>0.188</v>
          </cell>
          <cell r="AM433"/>
          <cell r="AN433">
            <v>0.20300000000000001</v>
          </cell>
          <cell r="AO433">
            <v>0.188</v>
          </cell>
          <cell r="AP433"/>
          <cell r="AQ433">
            <v>0.20300000000000001</v>
          </cell>
          <cell r="AR433"/>
          <cell r="AS433"/>
          <cell r="AT433">
            <v>0.20300000000000001</v>
          </cell>
          <cell r="AU433"/>
          <cell r="AV433"/>
          <cell r="AW433">
            <v>0.20300000000000001</v>
          </cell>
          <cell r="AZ433">
            <v>0.20300000000000001</v>
          </cell>
          <cell r="BA433">
            <v>0.188</v>
          </cell>
          <cell r="BB433"/>
          <cell r="BC433">
            <v>0.20300000000000001</v>
          </cell>
          <cell r="BD433">
            <v>0.188</v>
          </cell>
          <cell r="BE433"/>
          <cell r="BF433">
            <v>0.20300000000000001</v>
          </cell>
          <cell r="BG433"/>
          <cell r="BH433"/>
          <cell r="BI433">
            <v>0.20300000000000001</v>
          </cell>
          <cell r="BJ433"/>
          <cell r="BK433"/>
          <cell r="BL433">
            <v>0.20300000000000001</v>
          </cell>
          <cell r="BM433"/>
          <cell r="BN433"/>
          <cell r="BO433">
            <v>0.20300000000000001</v>
          </cell>
          <cell r="BP433"/>
          <cell r="BQ433"/>
          <cell r="BR433">
            <v>0.20300000000000001</v>
          </cell>
          <cell r="BS433"/>
          <cell r="BT433"/>
          <cell r="BU433">
            <v>0.20300000000000001</v>
          </cell>
          <cell r="BV433">
            <v>0.188</v>
          </cell>
          <cell r="BW433"/>
          <cell r="BX433">
            <v>0.20300000000000001</v>
          </cell>
          <cell r="BY433"/>
          <cell r="BZ433"/>
          <cell r="CA433"/>
          <cell r="CB433">
            <v>0.188</v>
          </cell>
          <cell r="CC433"/>
          <cell r="CD433">
            <v>0.20300000000000001</v>
          </cell>
          <cell r="CE433">
            <v>0.188</v>
          </cell>
          <cell r="CG433">
            <v>0.20300000000000001</v>
          </cell>
          <cell r="CH433">
            <v>0.188</v>
          </cell>
          <cell r="CJ433">
            <v>0.20300000000000001</v>
          </cell>
          <cell r="CM433">
            <v>0.20300000000000001</v>
          </cell>
          <cell r="CN433">
            <v>0.188</v>
          </cell>
          <cell r="CP433"/>
          <cell r="CQ433">
            <v>0.188</v>
          </cell>
          <cell r="CS433"/>
          <cell r="CV433">
            <v>0.20300000000000001</v>
          </cell>
          <cell r="CY433">
            <v>0.20300000000000001</v>
          </cell>
          <cell r="DB433"/>
          <cell r="DE433"/>
          <cell r="DH433"/>
          <cell r="DK433"/>
        </row>
        <row r="434">
          <cell r="D434">
            <v>0.17</v>
          </cell>
          <cell r="E434"/>
          <cell r="F434"/>
          <cell r="G434">
            <v>0.192</v>
          </cell>
          <cell r="H434"/>
          <cell r="I434"/>
          <cell r="J434">
            <v>0.192</v>
          </cell>
          <cell r="K434"/>
          <cell r="L434"/>
          <cell r="M434">
            <v>0.192</v>
          </cell>
          <cell r="N434"/>
          <cell r="O434"/>
          <cell r="P434">
            <v>0.192</v>
          </cell>
          <cell r="Q434"/>
          <cell r="R434"/>
          <cell r="S434">
            <v>0.192</v>
          </cell>
          <cell r="T434"/>
          <cell r="U434"/>
          <cell r="V434">
            <v>0.192</v>
          </cell>
          <cell r="W434">
            <v>0.17799999999999999</v>
          </cell>
          <cell r="X434"/>
          <cell r="Y434">
            <v>0.192</v>
          </cell>
          <cell r="Z434"/>
          <cell r="AA434"/>
          <cell r="AB434">
            <v>0.192</v>
          </cell>
          <cell r="AC434"/>
          <cell r="AD434"/>
          <cell r="AE434">
            <v>0.192</v>
          </cell>
          <cell r="AF434">
            <v>0.17799999999999999</v>
          </cell>
          <cell r="AG434"/>
          <cell r="AH434">
            <v>0.192</v>
          </cell>
          <cell r="AI434">
            <v>0.17799999999999999</v>
          </cell>
          <cell r="AJ434"/>
          <cell r="AK434">
            <v>0.192</v>
          </cell>
          <cell r="AL434">
            <v>0.17799999999999999</v>
          </cell>
          <cell r="AM434"/>
          <cell r="AN434">
            <v>0.192</v>
          </cell>
          <cell r="AO434">
            <v>0.17799999999999999</v>
          </cell>
          <cell r="AP434"/>
          <cell r="AQ434">
            <v>0.192</v>
          </cell>
          <cell r="AR434"/>
          <cell r="AS434"/>
          <cell r="AT434">
            <v>0.192</v>
          </cell>
          <cell r="AU434"/>
          <cell r="AV434"/>
          <cell r="AW434">
            <v>0.192</v>
          </cell>
          <cell r="AZ434">
            <v>0.192</v>
          </cell>
          <cell r="BA434">
            <v>0.17799999999999999</v>
          </cell>
          <cell r="BB434"/>
          <cell r="BC434">
            <v>0.192</v>
          </cell>
          <cell r="BD434">
            <v>0.17799999999999999</v>
          </cell>
          <cell r="BE434"/>
          <cell r="BF434">
            <v>0.192</v>
          </cell>
          <cell r="BG434"/>
          <cell r="BH434"/>
          <cell r="BI434">
            <v>0.192</v>
          </cell>
          <cell r="BJ434"/>
          <cell r="BK434"/>
          <cell r="BL434">
            <v>0.192</v>
          </cell>
          <cell r="BM434"/>
          <cell r="BN434"/>
          <cell r="BO434">
            <v>0.192</v>
          </cell>
          <cell r="BP434"/>
          <cell r="BQ434"/>
          <cell r="BR434">
            <v>0.192</v>
          </cell>
          <cell r="BS434"/>
          <cell r="BT434"/>
          <cell r="BU434">
            <v>0.192</v>
          </cell>
          <cell r="BV434">
            <v>0.17799999999999999</v>
          </cell>
          <cell r="BW434"/>
          <cell r="BX434">
            <v>0.192</v>
          </cell>
          <cell r="BY434"/>
          <cell r="BZ434"/>
          <cell r="CA434"/>
          <cell r="CB434">
            <v>0.17799999999999999</v>
          </cell>
          <cell r="CC434"/>
          <cell r="CD434">
            <v>0.192</v>
          </cell>
          <cell r="CE434">
            <v>0.17799999999999999</v>
          </cell>
          <cell r="CG434">
            <v>0.192</v>
          </cell>
          <cell r="CH434">
            <v>0.17799999999999999</v>
          </cell>
          <cell r="CJ434">
            <v>0.192</v>
          </cell>
          <cell r="CM434">
            <v>0.192</v>
          </cell>
          <cell r="CN434">
            <v>0.17799999999999999</v>
          </cell>
          <cell r="CP434"/>
          <cell r="CQ434">
            <v>0.17799999999999999</v>
          </cell>
          <cell r="CS434"/>
          <cell r="CV434">
            <v>0.192</v>
          </cell>
          <cell r="CY434">
            <v>0.192</v>
          </cell>
          <cell r="DB434"/>
          <cell r="DE434"/>
          <cell r="DH434"/>
          <cell r="DK434"/>
        </row>
        <row r="435">
          <cell r="D435">
            <v>0.33</v>
          </cell>
          <cell r="E435"/>
          <cell r="F435"/>
          <cell r="G435">
            <v>0.372</v>
          </cell>
          <cell r="H435"/>
          <cell r="I435"/>
          <cell r="J435">
            <v>0.372</v>
          </cell>
          <cell r="K435"/>
          <cell r="L435"/>
          <cell r="M435">
            <v>0.372</v>
          </cell>
          <cell r="N435"/>
          <cell r="O435"/>
          <cell r="P435">
            <v>0.372</v>
          </cell>
          <cell r="Q435"/>
          <cell r="R435"/>
          <cell r="S435">
            <v>0.372</v>
          </cell>
          <cell r="T435"/>
          <cell r="U435"/>
          <cell r="V435">
            <v>0.372</v>
          </cell>
          <cell r="W435">
            <v>0.34499999999999997</v>
          </cell>
          <cell r="X435"/>
          <cell r="Y435">
            <v>0.372</v>
          </cell>
          <cell r="Z435"/>
          <cell r="AA435"/>
          <cell r="AB435">
            <v>0.372</v>
          </cell>
          <cell r="AC435"/>
          <cell r="AD435"/>
          <cell r="AE435">
            <v>0.372</v>
          </cell>
          <cell r="AF435">
            <v>0.34499999999999997</v>
          </cell>
          <cell r="AG435"/>
          <cell r="AH435">
            <v>0.372</v>
          </cell>
          <cell r="AI435">
            <v>0.34499999999999997</v>
          </cell>
          <cell r="AJ435"/>
          <cell r="AK435">
            <v>0.372</v>
          </cell>
          <cell r="AL435">
            <v>0.34499999999999997</v>
          </cell>
          <cell r="AM435"/>
          <cell r="AN435">
            <v>0.372</v>
          </cell>
          <cell r="AO435">
            <v>0.34499999999999997</v>
          </cell>
          <cell r="AP435"/>
          <cell r="AQ435">
            <v>0.372</v>
          </cell>
          <cell r="AR435"/>
          <cell r="AS435"/>
          <cell r="AT435">
            <v>0.372</v>
          </cell>
          <cell r="AU435"/>
          <cell r="AV435"/>
          <cell r="AW435">
            <v>0.372</v>
          </cell>
          <cell r="AZ435">
            <v>0.372</v>
          </cell>
          <cell r="BA435">
            <v>0.34499999999999997</v>
          </cell>
          <cell r="BB435"/>
          <cell r="BC435">
            <v>0.372</v>
          </cell>
          <cell r="BD435">
            <v>0.34499999999999997</v>
          </cell>
          <cell r="BE435"/>
          <cell r="BF435">
            <v>0.372</v>
          </cell>
          <cell r="BG435"/>
          <cell r="BH435"/>
          <cell r="BI435">
            <v>0.372</v>
          </cell>
          <cell r="BJ435"/>
          <cell r="BK435"/>
          <cell r="BL435">
            <v>0.372</v>
          </cell>
          <cell r="BM435"/>
          <cell r="BN435"/>
          <cell r="BO435">
            <v>0.372</v>
          </cell>
          <cell r="BP435"/>
          <cell r="BQ435"/>
          <cell r="BR435">
            <v>0.372</v>
          </cell>
          <cell r="BS435"/>
          <cell r="BT435"/>
          <cell r="BU435">
            <v>0.372</v>
          </cell>
          <cell r="BV435">
            <v>0.34499999999999997</v>
          </cell>
          <cell r="BW435"/>
          <cell r="BX435">
            <v>0.372</v>
          </cell>
          <cell r="BY435"/>
          <cell r="BZ435"/>
          <cell r="CA435"/>
          <cell r="CB435">
            <v>0.34499999999999997</v>
          </cell>
          <cell r="CC435"/>
          <cell r="CD435">
            <v>0.372</v>
          </cell>
          <cell r="CE435">
            <v>0.34499999999999997</v>
          </cell>
          <cell r="CG435">
            <v>0.372</v>
          </cell>
          <cell r="CH435">
            <v>0.34499999999999997</v>
          </cell>
          <cell r="CJ435">
            <v>0.372</v>
          </cell>
          <cell r="CM435">
            <v>0.372</v>
          </cell>
          <cell r="CN435">
            <v>0.34499999999999997</v>
          </cell>
          <cell r="CP435"/>
          <cell r="CQ435">
            <v>0.34499999999999997</v>
          </cell>
          <cell r="CS435"/>
          <cell r="CV435">
            <v>0.372</v>
          </cell>
          <cell r="CY435">
            <v>0.372</v>
          </cell>
          <cell r="DB435"/>
          <cell r="DE435"/>
          <cell r="DH435"/>
          <cell r="DK435"/>
        </row>
        <row r="436">
          <cell r="D436">
            <v>0</v>
          </cell>
          <cell r="E436"/>
          <cell r="F436"/>
          <cell r="G436">
            <v>0.1</v>
          </cell>
          <cell r="H436"/>
          <cell r="I436"/>
          <cell r="J436">
            <v>0.1</v>
          </cell>
          <cell r="K436"/>
          <cell r="L436"/>
          <cell r="M436">
            <v>0.1</v>
          </cell>
          <cell r="N436"/>
          <cell r="O436"/>
          <cell r="P436">
            <v>0.1</v>
          </cell>
          <cell r="Q436"/>
          <cell r="R436"/>
          <cell r="S436">
            <v>0.1</v>
          </cell>
          <cell r="T436"/>
          <cell r="U436"/>
          <cell r="V436">
            <v>0.1</v>
          </cell>
          <cell r="W436">
            <v>0.1</v>
          </cell>
          <cell r="X436"/>
          <cell r="Y436">
            <v>0.1</v>
          </cell>
          <cell r="Z436"/>
          <cell r="AA436"/>
          <cell r="AB436">
            <v>0.1</v>
          </cell>
          <cell r="AC436"/>
          <cell r="AD436"/>
          <cell r="AE436">
            <v>0.1</v>
          </cell>
          <cell r="AF436">
            <v>0.1</v>
          </cell>
          <cell r="AG436"/>
          <cell r="AH436">
            <v>0.1</v>
          </cell>
          <cell r="AI436">
            <v>0.1</v>
          </cell>
          <cell r="AJ436"/>
          <cell r="AK436">
            <v>0.1</v>
          </cell>
          <cell r="AL436">
            <v>0.1</v>
          </cell>
          <cell r="AM436"/>
          <cell r="AN436">
            <v>0.1</v>
          </cell>
          <cell r="AO436">
            <v>0.1</v>
          </cell>
          <cell r="AP436"/>
          <cell r="AQ436">
            <v>0.1</v>
          </cell>
          <cell r="AR436"/>
          <cell r="AS436"/>
          <cell r="AT436">
            <v>0.1</v>
          </cell>
          <cell r="AU436"/>
          <cell r="AV436"/>
          <cell r="AW436">
            <v>0.1</v>
          </cell>
          <cell r="AZ436">
            <v>0.1</v>
          </cell>
          <cell r="BA436">
            <v>0.1</v>
          </cell>
          <cell r="BB436"/>
          <cell r="BC436">
            <v>0.1</v>
          </cell>
          <cell r="BD436">
            <v>0.1</v>
          </cell>
          <cell r="BE436"/>
          <cell r="BF436">
            <v>0.1</v>
          </cell>
          <cell r="BG436"/>
          <cell r="BH436"/>
          <cell r="BI436">
            <v>0.1</v>
          </cell>
          <cell r="BJ436"/>
          <cell r="BK436"/>
          <cell r="BL436">
            <v>0.1</v>
          </cell>
          <cell r="BM436"/>
          <cell r="BN436"/>
          <cell r="BO436">
            <v>0.1</v>
          </cell>
          <cell r="BP436"/>
          <cell r="BQ436"/>
          <cell r="BR436">
            <v>0.1</v>
          </cell>
          <cell r="BS436"/>
          <cell r="BT436"/>
          <cell r="BU436">
            <v>0.1</v>
          </cell>
          <cell r="BV436">
            <v>0.1</v>
          </cell>
          <cell r="BW436"/>
          <cell r="BX436">
            <v>0.1</v>
          </cell>
          <cell r="BY436"/>
          <cell r="BZ436"/>
          <cell r="CA436"/>
          <cell r="CB436">
            <v>0.1</v>
          </cell>
          <cell r="CC436"/>
          <cell r="CD436">
            <v>0.1</v>
          </cell>
          <cell r="CE436">
            <v>0.1</v>
          </cell>
          <cell r="CG436">
            <v>0.1</v>
          </cell>
          <cell r="CH436">
            <v>0.1</v>
          </cell>
          <cell r="CJ436">
            <v>0.1</v>
          </cell>
          <cell r="CM436">
            <v>0.1</v>
          </cell>
          <cell r="CN436">
            <v>0.1</v>
          </cell>
          <cell r="CP436"/>
          <cell r="CQ436">
            <v>0.1</v>
          </cell>
          <cell r="CS436"/>
          <cell r="CV436">
            <v>0.1</v>
          </cell>
          <cell r="CY436">
            <v>0.1</v>
          </cell>
          <cell r="DB436"/>
          <cell r="DE436"/>
          <cell r="DH436"/>
          <cell r="DK436"/>
        </row>
        <row r="437">
          <cell r="D437">
            <v>0</v>
          </cell>
          <cell r="E437"/>
          <cell r="F437"/>
          <cell r="G437">
            <v>2</v>
          </cell>
          <cell r="H437"/>
          <cell r="I437"/>
          <cell r="J437">
            <v>2</v>
          </cell>
          <cell r="K437"/>
          <cell r="L437"/>
          <cell r="M437">
            <v>2</v>
          </cell>
          <cell r="N437"/>
          <cell r="O437"/>
          <cell r="P437">
            <v>2</v>
          </cell>
          <cell r="Q437"/>
          <cell r="R437"/>
          <cell r="S437">
            <v>2</v>
          </cell>
          <cell r="T437"/>
          <cell r="U437"/>
          <cell r="V437">
            <v>2</v>
          </cell>
          <cell r="W437">
            <v>2</v>
          </cell>
          <cell r="X437"/>
          <cell r="Y437">
            <v>2</v>
          </cell>
          <cell r="Z437"/>
          <cell r="AA437"/>
          <cell r="AB437">
            <v>2</v>
          </cell>
          <cell r="AC437"/>
          <cell r="AD437"/>
          <cell r="AE437">
            <v>2</v>
          </cell>
          <cell r="AF437">
            <v>2</v>
          </cell>
          <cell r="AG437"/>
          <cell r="AH437">
            <v>2</v>
          </cell>
          <cell r="AI437">
            <v>2</v>
          </cell>
          <cell r="AJ437"/>
          <cell r="AK437">
            <v>2</v>
          </cell>
          <cell r="AL437">
            <v>2</v>
          </cell>
          <cell r="AM437"/>
          <cell r="AN437">
            <v>2</v>
          </cell>
          <cell r="AO437">
            <v>2</v>
          </cell>
          <cell r="AP437"/>
          <cell r="AQ437">
            <v>2</v>
          </cell>
          <cell r="AR437"/>
          <cell r="AS437"/>
          <cell r="AT437">
            <v>2</v>
          </cell>
          <cell r="AU437"/>
          <cell r="AV437"/>
          <cell r="AW437">
            <v>2</v>
          </cell>
          <cell r="AZ437">
            <v>2</v>
          </cell>
          <cell r="BA437">
            <v>2</v>
          </cell>
          <cell r="BB437"/>
          <cell r="BC437">
            <v>2</v>
          </cell>
          <cell r="BD437">
            <v>2</v>
          </cell>
          <cell r="BE437"/>
          <cell r="BF437">
            <v>2</v>
          </cell>
          <cell r="BG437"/>
          <cell r="BH437"/>
          <cell r="BI437">
            <v>2</v>
          </cell>
          <cell r="BJ437"/>
          <cell r="BK437"/>
          <cell r="BL437">
            <v>2</v>
          </cell>
          <cell r="BM437"/>
          <cell r="BN437"/>
          <cell r="BO437">
            <v>2</v>
          </cell>
          <cell r="BP437"/>
          <cell r="BQ437"/>
          <cell r="BR437">
            <v>2</v>
          </cell>
          <cell r="BS437"/>
          <cell r="BT437"/>
          <cell r="BU437">
            <v>2</v>
          </cell>
          <cell r="BV437">
            <v>2</v>
          </cell>
          <cell r="BW437"/>
          <cell r="BX437">
            <v>2</v>
          </cell>
          <cell r="BY437"/>
          <cell r="BZ437"/>
          <cell r="CA437"/>
          <cell r="CB437">
            <v>2</v>
          </cell>
          <cell r="CC437"/>
          <cell r="CD437">
            <v>2</v>
          </cell>
          <cell r="CE437">
            <v>2</v>
          </cell>
          <cell r="CG437">
            <v>2</v>
          </cell>
          <cell r="CH437">
            <v>2</v>
          </cell>
          <cell r="CJ437">
            <v>2</v>
          </cell>
          <cell r="CM437">
            <v>2</v>
          </cell>
          <cell r="CN437">
            <v>2</v>
          </cell>
          <cell r="CP437"/>
          <cell r="CQ437">
            <v>2</v>
          </cell>
          <cell r="CS437"/>
          <cell r="CV437">
            <v>2</v>
          </cell>
          <cell r="CY437">
            <v>2</v>
          </cell>
          <cell r="DB437"/>
          <cell r="DE437"/>
          <cell r="DH437"/>
          <cell r="DK437"/>
        </row>
        <row r="438">
          <cell r="D438">
            <v>1</v>
          </cell>
          <cell r="E438"/>
          <cell r="F438"/>
          <cell r="G438">
            <v>1</v>
          </cell>
          <cell r="H438"/>
          <cell r="I438"/>
          <cell r="J438">
            <v>1</v>
          </cell>
          <cell r="K438"/>
          <cell r="L438"/>
          <cell r="M438">
            <v>0</v>
          </cell>
          <cell r="N438"/>
          <cell r="O438"/>
          <cell r="P438">
            <v>0</v>
          </cell>
          <cell r="Q438"/>
          <cell r="R438"/>
          <cell r="S438">
            <v>1</v>
          </cell>
          <cell r="T438"/>
          <cell r="U438"/>
          <cell r="V438">
            <v>1</v>
          </cell>
          <cell r="W438">
            <v>0</v>
          </cell>
          <cell r="X438"/>
          <cell r="Y438">
            <v>0</v>
          </cell>
          <cell r="Z438"/>
          <cell r="AA438"/>
          <cell r="AB438">
            <v>0</v>
          </cell>
          <cell r="AC438"/>
          <cell r="AD438"/>
          <cell r="AE438">
            <v>0</v>
          </cell>
          <cell r="AF438">
            <v>0</v>
          </cell>
          <cell r="AG438"/>
          <cell r="AH438">
            <v>0</v>
          </cell>
          <cell r="AI438">
            <v>0</v>
          </cell>
          <cell r="AJ438"/>
          <cell r="AK438">
            <v>0</v>
          </cell>
          <cell r="AL438">
            <v>0</v>
          </cell>
          <cell r="AM438"/>
          <cell r="AN438">
            <v>0</v>
          </cell>
          <cell r="AO438">
            <v>0</v>
          </cell>
          <cell r="AP438"/>
          <cell r="AQ438">
            <v>0</v>
          </cell>
          <cell r="AR438"/>
          <cell r="AS438"/>
          <cell r="AT438">
            <v>0</v>
          </cell>
          <cell r="AU438"/>
          <cell r="AV438"/>
          <cell r="AW438">
            <v>0</v>
          </cell>
          <cell r="AZ438">
            <v>0</v>
          </cell>
          <cell r="BA438">
            <v>0</v>
          </cell>
          <cell r="BB438"/>
          <cell r="BC438">
            <v>0</v>
          </cell>
          <cell r="BD438">
            <v>0</v>
          </cell>
          <cell r="BE438"/>
          <cell r="BF438">
            <v>0</v>
          </cell>
          <cell r="BG438"/>
          <cell r="BH438"/>
          <cell r="BI438">
            <v>0</v>
          </cell>
          <cell r="BJ438"/>
          <cell r="BK438"/>
          <cell r="BL438">
            <v>0</v>
          </cell>
          <cell r="BM438"/>
          <cell r="BN438"/>
          <cell r="BO438">
            <v>0</v>
          </cell>
          <cell r="BP438"/>
          <cell r="BQ438"/>
          <cell r="BR438">
            <v>0</v>
          </cell>
          <cell r="BS438"/>
          <cell r="BT438"/>
          <cell r="BU438">
            <v>0</v>
          </cell>
          <cell r="BV438">
            <v>0</v>
          </cell>
          <cell r="BW438"/>
          <cell r="BX438">
            <v>0</v>
          </cell>
          <cell r="BY438"/>
          <cell r="BZ438"/>
          <cell r="CA438"/>
          <cell r="CB438">
            <v>0</v>
          </cell>
          <cell r="CC438"/>
          <cell r="CD438">
            <v>0</v>
          </cell>
          <cell r="CE438">
            <v>0</v>
          </cell>
          <cell r="CG438">
            <v>0</v>
          </cell>
          <cell r="CH438">
            <v>0</v>
          </cell>
          <cell r="CJ438">
            <v>0</v>
          </cell>
          <cell r="CM438">
            <v>0</v>
          </cell>
          <cell r="CN438">
            <v>0</v>
          </cell>
          <cell r="CP438"/>
          <cell r="CQ438">
            <v>0</v>
          </cell>
          <cell r="CS438"/>
          <cell r="CV438">
            <v>0</v>
          </cell>
          <cell r="CY438">
            <v>0</v>
          </cell>
          <cell r="DB438"/>
          <cell r="DE438"/>
          <cell r="DH438"/>
          <cell r="DK438"/>
        </row>
        <row r="439">
          <cell r="D439">
            <v>2.5000000000000001E-2</v>
          </cell>
          <cell r="E439"/>
          <cell r="F439"/>
          <cell r="G439">
            <v>2.5000000000000001E-2</v>
          </cell>
          <cell r="H439"/>
          <cell r="I439"/>
          <cell r="J439">
            <v>2.5000000000000001E-2</v>
          </cell>
          <cell r="K439"/>
          <cell r="L439"/>
          <cell r="M439">
            <v>2.5000000000000001E-2</v>
          </cell>
          <cell r="N439"/>
          <cell r="O439"/>
          <cell r="P439">
            <v>2.5000000000000001E-2</v>
          </cell>
          <cell r="Q439"/>
          <cell r="R439"/>
          <cell r="S439">
            <v>2.5000000000000001E-2</v>
          </cell>
          <cell r="T439"/>
          <cell r="U439"/>
          <cell r="V439">
            <v>2.5000000000000001E-2</v>
          </cell>
          <cell r="W439">
            <v>2.5000000000000001E-2</v>
          </cell>
          <cell r="X439"/>
          <cell r="Y439">
            <v>2.5000000000000001E-2</v>
          </cell>
          <cell r="Z439"/>
          <cell r="AA439"/>
          <cell r="AB439">
            <v>2.5000000000000001E-2</v>
          </cell>
          <cell r="AC439"/>
          <cell r="AD439"/>
          <cell r="AE439">
            <v>2.5000000000000001E-2</v>
          </cell>
          <cell r="AF439">
            <v>2.5000000000000001E-2</v>
          </cell>
          <cell r="AG439"/>
          <cell r="AH439">
            <v>2.5000000000000001E-2</v>
          </cell>
          <cell r="AI439">
            <v>2.5000000000000001E-2</v>
          </cell>
          <cell r="AJ439"/>
          <cell r="AK439">
            <v>2.5000000000000001E-2</v>
          </cell>
          <cell r="AL439">
            <v>2.5000000000000001E-2</v>
          </cell>
          <cell r="AM439"/>
          <cell r="AN439">
            <v>2.5000000000000001E-2</v>
          </cell>
          <cell r="AO439">
            <v>2.5000000000000001E-2</v>
          </cell>
          <cell r="AP439"/>
          <cell r="AQ439">
            <v>2.5000000000000001E-2</v>
          </cell>
          <cell r="AR439"/>
          <cell r="AS439"/>
          <cell r="AT439">
            <v>2.5000000000000001E-2</v>
          </cell>
          <cell r="AU439"/>
          <cell r="AV439"/>
          <cell r="AW439">
            <v>2.5000000000000001E-2</v>
          </cell>
          <cell r="AZ439">
            <v>2.5000000000000001E-2</v>
          </cell>
          <cell r="BA439">
            <v>2.5000000000000001E-2</v>
          </cell>
          <cell r="BB439"/>
          <cell r="BC439">
            <v>2.5000000000000001E-2</v>
          </cell>
          <cell r="BD439">
            <v>2.5000000000000001E-2</v>
          </cell>
          <cell r="BE439"/>
          <cell r="BF439">
            <v>2.5000000000000001E-2</v>
          </cell>
          <cell r="BG439"/>
          <cell r="BH439"/>
          <cell r="BI439">
            <v>2.5000000000000001E-2</v>
          </cell>
          <cell r="BJ439"/>
          <cell r="BK439"/>
          <cell r="BL439">
            <v>2.5000000000000001E-2</v>
          </cell>
          <cell r="BM439"/>
          <cell r="BN439"/>
          <cell r="BO439">
            <v>2.5000000000000001E-2</v>
          </cell>
          <cell r="BP439"/>
          <cell r="BQ439"/>
          <cell r="BR439">
            <v>2.5000000000000001E-2</v>
          </cell>
          <cell r="BS439"/>
          <cell r="BT439"/>
          <cell r="BU439">
            <v>2.5000000000000001E-2</v>
          </cell>
          <cell r="BV439">
            <v>2.5000000000000001E-2</v>
          </cell>
          <cell r="BW439"/>
          <cell r="BX439">
            <v>2.5000000000000001E-2</v>
          </cell>
          <cell r="BY439"/>
          <cell r="BZ439"/>
          <cell r="CA439"/>
          <cell r="CB439">
            <v>2.5000000000000001E-2</v>
          </cell>
          <cell r="CC439"/>
          <cell r="CD439">
            <v>2.5000000000000001E-2</v>
          </cell>
          <cell r="CE439">
            <v>2.5000000000000001E-2</v>
          </cell>
          <cell r="CG439">
            <v>2.5000000000000001E-2</v>
          </cell>
          <cell r="CH439">
            <v>2.5000000000000001E-2</v>
          </cell>
          <cell r="CJ439">
            <v>2.5000000000000001E-2</v>
          </cell>
          <cell r="CM439">
            <v>2.5000000000000001E-2</v>
          </cell>
          <cell r="CN439">
            <v>2.5000000000000001E-2</v>
          </cell>
          <cell r="CP439"/>
          <cell r="CQ439">
            <v>2.5000000000000001E-2</v>
          </cell>
          <cell r="CS439"/>
          <cell r="CV439">
            <v>2.5000000000000001E-2</v>
          </cell>
          <cell r="CY439">
            <v>2.5000000000000001E-2</v>
          </cell>
          <cell r="DB439"/>
          <cell r="DE439"/>
          <cell r="DH439"/>
          <cell r="DK439"/>
        </row>
        <row r="440">
          <cell r="D440">
            <v>2.5000000000000001E-2</v>
          </cell>
          <cell r="E440"/>
          <cell r="F440"/>
          <cell r="G440">
            <v>2.5000000000000001E-2</v>
          </cell>
          <cell r="H440"/>
          <cell r="I440"/>
          <cell r="J440">
            <v>2.5000000000000001E-2</v>
          </cell>
          <cell r="K440"/>
          <cell r="L440"/>
          <cell r="M440">
            <v>2.5000000000000001E-2</v>
          </cell>
          <cell r="N440"/>
          <cell r="O440"/>
          <cell r="P440">
            <v>2.5000000000000001E-2</v>
          </cell>
          <cell r="Q440"/>
          <cell r="R440"/>
          <cell r="S440">
            <v>2.5000000000000001E-2</v>
          </cell>
          <cell r="T440"/>
          <cell r="U440"/>
          <cell r="V440">
            <v>2.5000000000000001E-2</v>
          </cell>
          <cell r="W440">
            <v>2.5000000000000001E-2</v>
          </cell>
          <cell r="X440"/>
          <cell r="Y440">
            <v>2.5000000000000001E-2</v>
          </cell>
          <cell r="Z440"/>
          <cell r="AA440"/>
          <cell r="AB440">
            <v>2.5000000000000001E-2</v>
          </cell>
          <cell r="AC440"/>
          <cell r="AD440"/>
          <cell r="AE440">
            <v>2.5000000000000001E-2</v>
          </cell>
          <cell r="AF440">
            <v>2.5000000000000001E-2</v>
          </cell>
          <cell r="AG440"/>
          <cell r="AH440">
            <v>2.5000000000000001E-2</v>
          </cell>
          <cell r="AI440">
            <v>2.5000000000000001E-2</v>
          </cell>
          <cell r="AJ440"/>
          <cell r="AK440">
            <v>2.5000000000000001E-2</v>
          </cell>
          <cell r="AL440">
            <v>2.5000000000000001E-2</v>
          </cell>
          <cell r="AM440"/>
          <cell r="AN440">
            <v>2.5000000000000001E-2</v>
          </cell>
          <cell r="AO440">
            <v>2.5000000000000001E-2</v>
          </cell>
          <cell r="AP440"/>
          <cell r="AQ440">
            <v>2.5000000000000001E-2</v>
          </cell>
          <cell r="AR440"/>
          <cell r="AS440"/>
          <cell r="AT440">
            <v>2.5000000000000001E-2</v>
          </cell>
          <cell r="AU440"/>
          <cell r="AV440"/>
          <cell r="AW440">
            <v>2.5000000000000001E-2</v>
          </cell>
          <cell r="AZ440">
            <v>2.5000000000000001E-2</v>
          </cell>
          <cell r="BA440">
            <v>2.5000000000000001E-2</v>
          </cell>
          <cell r="BB440"/>
          <cell r="BC440">
            <v>2.5000000000000001E-2</v>
          </cell>
          <cell r="BD440">
            <v>2.5000000000000001E-2</v>
          </cell>
          <cell r="BE440"/>
          <cell r="BF440">
            <v>2.5000000000000001E-2</v>
          </cell>
          <cell r="BG440"/>
          <cell r="BH440"/>
          <cell r="BI440">
            <v>2.5000000000000001E-2</v>
          </cell>
          <cell r="BJ440"/>
          <cell r="BK440"/>
          <cell r="BL440">
            <v>2.5000000000000001E-2</v>
          </cell>
          <cell r="BM440"/>
          <cell r="BN440"/>
          <cell r="BO440">
            <v>2.5000000000000001E-2</v>
          </cell>
          <cell r="BP440"/>
          <cell r="BQ440"/>
          <cell r="BR440">
            <v>2.5000000000000001E-2</v>
          </cell>
          <cell r="BS440"/>
          <cell r="BT440"/>
          <cell r="BU440">
            <v>2.5000000000000001E-2</v>
          </cell>
          <cell r="BV440">
            <v>2.5000000000000001E-2</v>
          </cell>
          <cell r="BW440"/>
          <cell r="BX440">
            <v>2.5000000000000001E-2</v>
          </cell>
          <cell r="BY440"/>
          <cell r="BZ440"/>
          <cell r="CA440"/>
          <cell r="CB440">
            <v>2.5000000000000001E-2</v>
          </cell>
          <cell r="CC440"/>
          <cell r="CD440">
            <v>2.5000000000000001E-2</v>
          </cell>
          <cell r="CE440">
            <v>2.5000000000000001E-2</v>
          </cell>
          <cell r="CG440">
            <v>2.5000000000000001E-2</v>
          </cell>
          <cell r="CH440">
            <v>2.5000000000000001E-2</v>
          </cell>
          <cell r="CJ440">
            <v>2.5000000000000001E-2</v>
          </cell>
          <cell r="CM440">
            <v>2.5000000000000001E-2</v>
          </cell>
          <cell r="CN440">
            <v>2.5000000000000001E-2</v>
          </cell>
          <cell r="CP440"/>
          <cell r="CQ440">
            <v>2.5000000000000001E-2</v>
          </cell>
          <cell r="CS440"/>
          <cell r="CV440">
            <v>2.5000000000000001E-2</v>
          </cell>
          <cell r="CY440">
            <v>2.5000000000000001E-2</v>
          </cell>
          <cell r="DB440"/>
          <cell r="DE440"/>
          <cell r="DH440"/>
          <cell r="DK440"/>
        </row>
        <row r="441">
          <cell r="D441">
            <v>2.5000000000000001E-2</v>
          </cell>
          <cell r="E441"/>
          <cell r="F441"/>
          <cell r="G441">
            <v>2.5000000000000001E-2</v>
          </cell>
          <cell r="H441"/>
          <cell r="I441"/>
          <cell r="J441">
            <v>2.5000000000000001E-2</v>
          </cell>
          <cell r="K441"/>
          <cell r="L441"/>
          <cell r="M441">
            <v>2.5000000000000001E-2</v>
          </cell>
          <cell r="N441"/>
          <cell r="O441"/>
          <cell r="P441">
            <v>2.5000000000000001E-2</v>
          </cell>
          <cell r="Q441"/>
          <cell r="R441"/>
          <cell r="S441">
            <v>2.5000000000000001E-2</v>
          </cell>
          <cell r="T441"/>
          <cell r="U441"/>
          <cell r="V441">
            <v>2.5000000000000001E-2</v>
          </cell>
          <cell r="W441">
            <v>2.5000000000000001E-2</v>
          </cell>
          <cell r="X441"/>
          <cell r="Y441">
            <v>2.5000000000000001E-2</v>
          </cell>
          <cell r="Z441"/>
          <cell r="AA441"/>
          <cell r="AB441">
            <v>2.5000000000000001E-2</v>
          </cell>
          <cell r="AC441"/>
          <cell r="AD441"/>
          <cell r="AE441">
            <v>2.5000000000000001E-2</v>
          </cell>
          <cell r="AF441">
            <v>2.5000000000000001E-2</v>
          </cell>
          <cell r="AG441"/>
          <cell r="AH441">
            <v>2.5000000000000001E-2</v>
          </cell>
          <cell r="AI441">
            <v>2.5000000000000001E-2</v>
          </cell>
          <cell r="AJ441"/>
          <cell r="AK441">
            <v>2.5000000000000001E-2</v>
          </cell>
          <cell r="AL441">
            <v>2.5000000000000001E-2</v>
          </cell>
          <cell r="AM441"/>
          <cell r="AN441">
            <v>2.5000000000000001E-2</v>
          </cell>
          <cell r="AO441">
            <v>2.5000000000000001E-2</v>
          </cell>
          <cell r="AP441"/>
          <cell r="AQ441">
            <v>2.5000000000000001E-2</v>
          </cell>
          <cell r="AR441"/>
          <cell r="AS441"/>
          <cell r="AT441">
            <v>2.5000000000000001E-2</v>
          </cell>
          <cell r="AU441"/>
          <cell r="AV441"/>
          <cell r="AW441">
            <v>2.5000000000000001E-2</v>
          </cell>
          <cell r="AZ441">
            <v>2.5000000000000001E-2</v>
          </cell>
          <cell r="BA441">
            <v>2.5000000000000001E-2</v>
          </cell>
          <cell r="BB441"/>
          <cell r="BC441">
            <v>2.5000000000000001E-2</v>
          </cell>
          <cell r="BD441">
            <v>2.5000000000000001E-2</v>
          </cell>
          <cell r="BE441"/>
          <cell r="BF441">
            <v>2.5000000000000001E-2</v>
          </cell>
          <cell r="BG441"/>
          <cell r="BH441"/>
          <cell r="BI441">
            <v>2.5000000000000001E-2</v>
          </cell>
          <cell r="BJ441"/>
          <cell r="BK441"/>
          <cell r="BL441">
            <v>2.5000000000000001E-2</v>
          </cell>
          <cell r="BM441"/>
          <cell r="BN441"/>
          <cell r="BO441">
            <v>2.5000000000000001E-2</v>
          </cell>
          <cell r="BP441"/>
          <cell r="BQ441"/>
          <cell r="BR441">
            <v>2.5000000000000001E-2</v>
          </cell>
          <cell r="BS441"/>
          <cell r="BT441"/>
          <cell r="BU441">
            <v>2.5000000000000001E-2</v>
          </cell>
          <cell r="BV441">
            <v>2.5000000000000001E-2</v>
          </cell>
          <cell r="BW441"/>
          <cell r="BX441">
            <v>2.5000000000000001E-2</v>
          </cell>
          <cell r="BY441"/>
          <cell r="BZ441"/>
          <cell r="CA441"/>
          <cell r="CB441">
            <v>2.5000000000000001E-2</v>
          </cell>
          <cell r="CC441"/>
          <cell r="CD441">
            <v>2.5000000000000001E-2</v>
          </cell>
          <cell r="CE441">
            <v>2.5000000000000001E-2</v>
          </cell>
          <cell r="CG441">
            <v>2.5000000000000001E-2</v>
          </cell>
          <cell r="CH441">
            <v>2.5000000000000001E-2</v>
          </cell>
          <cell r="CJ441">
            <v>2.5000000000000001E-2</v>
          </cell>
          <cell r="CM441">
            <v>2.5000000000000001E-2</v>
          </cell>
          <cell r="CN441">
            <v>2.5000000000000001E-2</v>
          </cell>
          <cell r="CP441"/>
          <cell r="CQ441">
            <v>2.5000000000000001E-2</v>
          </cell>
          <cell r="CS441"/>
          <cell r="CV441">
            <v>2.5000000000000001E-2</v>
          </cell>
          <cell r="CY441">
            <v>2.5000000000000001E-2</v>
          </cell>
          <cell r="DB441"/>
          <cell r="DE441"/>
          <cell r="DH441"/>
          <cell r="DK441"/>
        </row>
        <row r="442">
          <cell r="D442">
            <v>1.4999999999999999E-2</v>
          </cell>
          <cell r="E442"/>
          <cell r="F442"/>
          <cell r="G442">
            <v>1.4999999999999999E-2</v>
          </cell>
          <cell r="H442"/>
          <cell r="I442"/>
          <cell r="J442">
            <v>1.4999999999999999E-2</v>
          </cell>
          <cell r="K442"/>
          <cell r="L442"/>
          <cell r="M442">
            <v>1.4999999999999999E-2</v>
          </cell>
          <cell r="N442"/>
          <cell r="O442"/>
          <cell r="P442">
            <v>1.4999999999999999E-2</v>
          </cell>
          <cell r="Q442"/>
          <cell r="R442"/>
          <cell r="S442">
            <v>1.4999999999999999E-2</v>
          </cell>
          <cell r="T442"/>
          <cell r="U442"/>
          <cell r="V442">
            <v>1.4999999999999999E-2</v>
          </cell>
          <cell r="W442">
            <v>1.4999999999999999E-2</v>
          </cell>
          <cell r="X442"/>
          <cell r="Y442">
            <v>1.4999999999999999E-2</v>
          </cell>
          <cell r="Z442"/>
          <cell r="AA442"/>
          <cell r="AB442">
            <v>1.4999999999999999E-2</v>
          </cell>
          <cell r="AC442"/>
          <cell r="AD442"/>
          <cell r="AE442">
            <v>1.4999999999999999E-2</v>
          </cell>
          <cell r="AF442">
            <v>1.4999999999999999E-2</v>
          </cell>
          <cell r="AG442"/>
          <cell r="AH442">
            <v>1.4999999999999999E-2</v>
          </cell>
          <cell r="AI442">
            <v>1.4999999999999999E-2</v>
          </cell>
          <cell r="AJ442"/>
          <cell r="AK442">
            <v>1.4999999999999999E-2</v>
          </cell>
          <cell r="AL442">
            <v>1.4999999999999999E-2</v>
          </cell>
          <cell r="AM442"/>
          <cell r="AN442">
            <v>1.4999999999999999E-2</v>
          </cell>
          <cell r="AO442">
            <v>1.4999999999999999E-2</v>
          </cell>
          <cell r="AP442"/>
          <cell r="AQ442">
            <v>1.4999999999999999E-2</v>
          </cell>
          <cell r="AR442"/>
          <cell r="AS442"/>
          <cell r="AT442">
            <v>1.4999999999999999E-2</v>
          </cell>
          <cell r="AU442"/>
          <cell r="AV442"/>
          <cell r="AW442">
            <v>1.4999999999999999E-2</v>
          </cell>
          <cell r="AZ442">
            <v>1.4999999999999999E-2</v>
          </cell>
          <cell r="BA442">
            <v>1.4999999999999999E-2</v>
          </cell>
          <cell r="BB442"/>
          <cell r="BC442">
            <v>1.4999999999999999E-2</v>
          </cell>
          <cell r="BD442">
            <v>1.4999999999999999E-2</v>
          </cell>
          <cell r="BE442"/>
          <cell r="BF442">
            <v>1.4999999999999999E-2</v>
          </cell>
          <cell r="BG442"/>
          <cell r="BH442"/>
          <cell r="BI442">
            <v>1.4999999999999999E-2</v>
          </cell>
          <cell r="BJ442"/>
          <cell r="BK442"/>
          <cell r="BL442">
            <v>1.4999999999999999E-2</v>
          </cell>
          <cell r="BM442"/>
          <cell r="BN442"/>
          <cell r="BO442">
            <v>1.4999999999999999E-2</v>
          </cell>
          <cell r="BP442"/>
          <cell r="BQ442"/>
          <cell r="BR442">
            <v>1.4999999999999999E-2</v>
          </cell>
          <cell r="BS442"/>
          <cell r="BT442"/>
          <cell r="BU442">
            <v>1.4999999999999999E-2</v>
          </cell>
          <cell r="BV442">
            <v>1.4999999999999999E-2</v>
          </cell>
          <cell r="BW442"/>
          <cell r="BX442">
            <v>1.4999999999999999E-2</v>
          </cell>
          <cell r="BY442"/>
          <cell r="BZ442"/>
          <cell r="CA442"/>
          <cell r="CB442">
            <v>1.4999999999999999E-2</v>
          </cell>
          <cell r="CC442"/>
          <cell r="CD442">
            <v>1.4999999999999999E-2</v>
          </cell>
          <cell r="CE442">
            <v>1.4999999999999999E-2</v>
          </cell>
          <cell r="CG442">
            <v>1.4999999999999999E-2</v>
          </cell>
          <cell r="CH442">
            <v>1.4999999999999999E-2</v>
          </cell>
          <cell r="CJ442">
            <v>1.4999999999999999E-2</v>
          </cell>
          <cell r="CM442">
            <v>1.4999999999999999E-2</v>
          </cell>
          <cell r="CN442">
            <v>1.4999999999999999E-2</v>
          </cell>
          <cell r="CP442"/>
          <cell r="CQ442">
            <v>1.4999999999999999E-2</v>
          </cell>
          <cell r="CS442"/>
          <cell r="CV442">
            <v>1.4999999999999999E-2</v>
          </cell>
          <cell r="CY442">
            <v>1.4999999999999999E-2</v>
          </cell>
          <cell r="DB442"/>
          <cell r="DE442"/>
          <cell r="DH442"/>
          <cell r="DK442"/>
        </row>
        <row r="443">
          <cell r="D443">
            <v>0</v>
          </cell>
          <cell r="E443"/>
          <cell r="F443"/>
          <cell r="G443">
            <v>6.3E-2</v>
          </cell>
          <cell r="H443"/>
          <cell r="I443"/>
          <cell r="J443">
            <v>6.3E-2</v>
          </cell>
          <cell r="K443"/>
          <cell r="L443"/>
          <cell r="M443">
            <v>6.3E-2</v>
          </cell>
          <cell r="N443"/>
          <cell r="O443"/>
          <cell r="P443">
            <v>6.3E-2</v>
          </cell>
          <cell r="Q443"/>
          <cell r="R443"/>
          <cell r="S443">
            <v>6.3E-2</v>
          </cell>
          <cell r="T443"/>
          <cell r="U443"/>
          <cell r="V443">
            <v>6.3E-2</v>
          </cell>
          <cell r="W443">
            <v>5.8000000000000003E-2</v>
          </cell>
          <cell r="X443"/>
          <cell r="Y443">
            <v>6.3E-2</v>
          </cell>
          <cell r="Z443"/>
          <cell r="AA443"/>
          <cell r="AB443">
            <v>6.3E-2</v>
          </cell>
          <cell r="AC443"/>
          <cell r="AD443"/>
          <cell r="AE443">
            <v>6.3E-2</v>
          </cell>
          <cell r="AF443">
            <v>5.8000000000000003E-2</v>
          </cell>
          <cell r="AG443"/>
          <cell r="AH443">
            <v>6.3E-2</v>
          </cell>
          <cell r="AI443">
            <v>5.8000000000000003E-2</v>
          </cell>
          <cell r="AJ443"/>
          <cell r="AK443">
            <v>6.3E-2</v>
          </cell>
          <cell r="AL443">
            <v>5.8000000000000003E-2</v>
          </cell>
          <cell r="AM443"/>
          <cell r="AN443">
            <v>6.3E-2</v>
          </cell>
          <cell r="AO443">
            <v>5.8000000000000003E-2</v>
          </cell>
          <cell r="AP443"/>
          <cell r="AQ443">
            <v>6.3E-2</v>
          </cell>
          <cell r="AR443"/>
          <cell r="AS443"/>
          <cell r="AT443">
            <v>6.3E-2</v>
          </cell>
          <cell r="AU443"/>
          <cell r="AV443"/>
          <cell r="AW443">
            <v>6.3E-2</v>
          </cell>
          <cell r="AZ443">
            <v>6.3E-2</v>
          </cell>
          <cell r="BA443">
            <v>5.8000000000000003E-2</v>
          </cell>
          <cell r="BB443"/>
          <cell r="BC443">
            <v>6.3E-2</v>
          </cell>
          <cell r="BD443">
            <v>5.8000000000000003E-2</v>
          </cell>
          <cell r="BE443"/>
          <cell r="BF443">
            <v>6.3E-2</v>
          </cell>
          <cell r="BG443"/>
          <cell r="BH443"/>
          <cell r="BI443">
            <v>6.3E-2</v>
          </cell>
          <cell r="BJ443"/>
          <cell r="BK443"/>
          <cell r="BL443">
            <v>6.3E-2</v>
          </cell>
          <cell r="BM443"/>
          <cell r="BN443"/>
          <cell r="BO443">
            <v>6.3E-2</v>
          </cell>
          <cell r="BP443"/>
          <cell r="BQ443"/>
          <cell r="BR443">
            <v>6.3E-2</v>
          </cell>
          <cell r="BS443"/>
          <cell r="BT443"/>
          <cell r="BU443">
            <v>6.3E-2</v>
          </cell>
          <cell r="BV443">
            <v>5.8000000000000003E-2</v>
          </cell>
          <cell r="BW443"/>
          <cell r="BX443">
            <v>6.3E-2</v>
          </cell>
          <cell r="BY443"/>
          <cell r="BZ443"/>
          <cell r="CA443"/>
          <cell r="CB443">
            <v>5.8000000000000003E-2</v>
          </cell>
          <cell r="CC443"/>
          <cell r="CD443">
            <v>6.3E-2</v>
          </cell>
          <cell r="CE443">
            <v>5.8000000000000003E-2</v>
          </cell>
          <cell r="CG443">
            <v>6.3E-2</v>
          </cell>
          <cell r="CH443">
            <v>5.8000000000000003E-2</v>
          </cell>
          <cell r="CJ443">
            <v>6.3E-2</v>
          </cell>
          <cell r="CM443">
            <v>6.3E-2</v>
          </cell>
          <cell r="CN443">
            <v>5.8000000000000003E-2</v>
          </cell>
          <cell r="CP443"/>
          <cell r="CQ443">
            <v>5.8000000000000003E-2</v>
          </cell>
          <cell r="CS443"/>
          <cell r="CV443">
            <v>6.3E-2</v>
          </cell>
          <cell r="CY443">
            <v>6.3E-2</v>
          </cell>
          <cell r="DB443"/>
          <cell r="DE443"/>
          <cell r="DH443"/>
          <cell r="DK443"/>
        </row>
        <row r="444">
          <cell r="D444">
            <v>0</v>
          </cell>
          <cell r="E444"/>
          <cell r="F444"/>
          <cell r="G444">
            <v>3.9E-2</v>
          </cell>
          <cell r="H444"/>
          <cell r="I444"/>
          <cell r="J444">
            <v>3.9E-2</v>
          </cell>
          <cell r="K444"/>
          <cell r="L444"/>
          <cell r="M444">
            <v>3.9E-2</v>
          </cell>
          <cell r="N444"/>
          <cell r="O444"/>
          <cell r="P444">
            <v>3.9E-2</v>
          </cell>
          <cell r="Q444"/>
          <cell r="R444"/>
          <cell r="S444">
            <v>3.9E-2</v>
          </cell>
          <cell r="T444"/>
          <cell r="U444"/>
          <cell r="V444">
            <v>3.9E-2</v>
          </cell>
          <cell r="W444">
            <v>0.04</v>
          </cell>
          <cell r="X444"/>
          <cell r="Y444">
            <v>3.9E-2</v>
          </cell>
          <cell r="Z444"/>
          <cell r="AA444"/>
          <cell r="AB444">
            <v>3.9E-2</v>
          </cell>
          <cell r="AC444"/>
          <cell r="AD444"/>
          <cell r="AE444">
            <v>3.9E-2</v>
          </cell>
          <cell r="AF444">
            <v>0.04</v>
          </cell>
          <cell r="AG444"/>
          <cell r="AH444">
            <v>3.9E-2</v>
          </cell>
          <cell r="AI444">
            <v>0.04</v>
          </cell>
          <cell r="AJ444"/>
          <cell r="AK444">
            <v>3.9E-2</v>
          </cell>
          <cell r="AL444">
            <v>0.04</v>
          </cell>
          <cell r="AM444"/>
          <cell r="AN444">
            <v>3.9E-2</v>
          </cell>
          <cell r="AO444">
            <v>0.04</v>
          </cell>
          <cell r="AP444"/>
          <cell r="AQ444">
            <v>3.9E-2</v>
          </cell>
          <cell r="AR444"/>
          <cell r="AS444"/>
          <cell r="AT444">
            <v>3.9E-2</v>
          </cell>
          <cell r="AU444"/>
          <cell r="AV444"/>
          <cell r="AW444">
            <v>3.9E-2</v>
          </cell>
          <cell r="AZ444">
            <v>3.9E-2</v>
          </cell>
          <cell r="BA444">
            <v>0.04</v>
          </cell>
          <cell r="BB444"/>
          <cell r="BC444">
            <v>3.9E-2</v>
          </cell>
          <cell r="BD444">
            <v>0.04</v>
          </cell>
          <cell r="BE444"/>
          <cell r="BF444">
            <v>3.9E-2</v>
          </cell>
          <cell r="BG444"/>
          <cell r="BH444"/>
          <cell r="BI444">
            <v>3.9E-2</v>
          </cell>
          <cell r="BJ444"/>
          <cell r="BK444"/>
          <cell r="BL444">
            <v>3.9E-2</v>
          </cell>
          <cell r="BM444"/>
          <cell r="BN444"/>
          <cell r="BO444">
            <v>3.9E-2</v>
          </cell>
          <cell r="BP444"/>
          <cell r="BQ444"/>
          <cell r="BR444">
            <v>3.9E-2</v>
          </cell>
          <cell r="BS444"/>
          <cell r="BT444"/>
          <cell r="BU444">
            <v>3.9E-2</v>
          </cell>
          <cell r="BV444">
            <v>0.04</v>
          </cell>
          <cell r="BW444"/>
          <cell r="BX444">
            <v>3.9E-2</v>
          </cell>
          <cell r="BY444"/>
          <cell r="BZ444"/>
          <cell r="CA444"/>
          <cell r="CB444">
            <v>0.04</v>
          </cell>
          <cell r="CC444"/>
          <cell r="CD444">
            <v>3.9E-2</v>
          </cell>
          <cell r="CE444">
            <v>0.04</v>
          </cell>
          <cell r="CG444">
            <v>3.9E-2</v>
          </cell>
          <cell r="CH444">
            <v>0.04</v>
          </cell>
          <cell r="CJ444">
            <v>3.9E-2</v>
          </cell>
          <cell r="CM444">
            <v>3.9E-2</v>
          </cell>
          <cell r="CN444">
            <v>0.04</v>
          </cell>
          <cell r="CP444"/>
          <cell r="CQ444">
            <v>0.04</v>
          </cell>
          <cell r="CS444"/>
          <cell r="CV444">
            <v>3.9E-2</v>
          </cell>
          <cell r="CY444">
            <v>3.9E-2</v>
          </cell>
          <cell r="DB444"/>
          <cell r="DE444"/>
          <cell r="DH444"/>
          <cell r="DK444"/>
        </row>
        <row r="445">
          <cell r="D445">
            <v>0</v>
          </cell>
          <cell r="E445"/>
          <cell r="F445"/>
          <cell r="G445">
            <v>1</v>
          </cell>
          <cell r="H445"/>
          <cell r="I445"/>
          <cell r="J445">
            <v>1</v>
          </cell>
          <cell r="K445"/>
          <cell r="L445"/>
          <cell r="M445">
            <v>1</v>
          </cell>
          <cell r="N445"/>
          <cell r="O445"/>
          <cell r="P445">
            <v>1</v>
          </cell>
          <cell r="Q445"/>
          <cell r="R445"/>
          <cell r="S445">
            <v>1</v>
          </cell>
          <cell r="T445"/>
          <cell r="U445"/>
          <cell r="V445">
            <v>1</v>
          </cell>
          <cell r="W445">
            <v>1</v>
          </cell>
          <cell r="X445"/>
          <cell r="Y445">
            <v>1</v>
          </cell>
          <cell r="Z445"/>
          <cell r="AA445"/>
          <cell r="AB445">
            <v>1</v>
          </cell>
          <cell r="AC445"/>
          <cell r="AD445"/>
          <cell r="AE445">
            <v>1</v>
          </cell>
          <cell r="AF445">
            <v>1</v>
          </cell>
          <cell r="AG445"/>
          <cell r="AH445">
            <v>1</v>
          </cell>
          <cell r="AI445">
            <v>1</v>
          </cell>
          <cell r="AJ445"/>
          <cell r="AK445">
            <v>1</v>
          </cell>
          <cell r="AL445">
            <v>1</v>
          </cell>
          <cell r="AM445"/>
          <cell r="AN445">
            <v>1</v>
          </cell>
          <cell r="AO445">
            <v>1</v>
          </cell>
          <cell r="AP445"/>
          <cell r="AQ445">
            <v>1</v>
          </cell>
          <cell r="AR445"/>
          <cell r="AS445"/>
          <cell r="AT445">
            <v>1</v>
          </cell>
          <cell r="AU445"/>
          <cell r="AV445"/>
          <cell r="AW445">
            <v>1</v>
          </cell>
          <cell r="AZ445">
            <v>1</v>
          </cell>
          <cell r="BA445">
            <v>1</v>
          </cell>
          <cell r="BB445"/>
          <cell r="BC445">
            <v>1</v>
          </cell>
          <cell r="BD445">
            <v>1</v>
          </cell>
          <cell r="BE445"/>
          <cell r="BF445">
            <v>1</v>
          </cell>
          <cell r="BG445"/>
          <cell r="BH445"/>
          <cell r="BI445">
            <v>1</v>
          </cell>
          <cell r="BJ445"/>
          <cell r="BK445"/>
          <cell r="BL445">
            <v>1</v>
          </cell>
          <cell r="BM445"/>
          <cell r="BN445"/>
          <cell r="BO445">
            <v>1</v>
          </cell>
          <cell r="BP445"/>
          <cell r="BQ445"/>
          <cell r="BR445">
            <v>1</v>
          </cell>
          <cell r="BS445"/>
          <cell r="BT445"/>
          <cell r="BU445">
            <v>1</v>
          </cell>
          <cell r="BV445">
            <v>1</v>
          </cell>
          <cell r="BW445"/>
          <cell r="BX445">
            <v>1</v>
          </cell>
          <cell r="BY445"/>
          <cell r="BZ445"/>
          <cell r="CA445"/>
          <cell r="CB445">
            <v>1</v>
          </cell>
          <cell r="CC445"/>
          <cell r="CD445">
            <v>1</v>
          </cell>
          <cell r="CE445">
            <v>1</v>
          </cell>
          <cell r="CG445">
            <v>1</v>
          </cell>
          <cell r="CH445">
            <v>1</v>
          </cell>
          <cell r="CJ445">
            <v>1</v>
          </cell>
          <cell r="CM445">
            <v>1</v>
          </cell>
          <cell r="CN445">
            <v>1</v>
          </cell>
          <cell r="CP445"/>
          <cell r="CQ445">
            <v>1</v>
          </cell>
          <cell r="CS445"/>
          <cell r="CV445">
            <v>1</v>
          </cell>
          <cell r="CY445">
            <v>1</v>
          </cell>
          <cell r="DB445"/>
          <cell r="DE445"/>
          <cell r="DH445"/>
          <cell r="DK445"/>
        </row>
        <row r="446">
          <cell r="D446"/>
          <cell r="E446"/>
          <cell r="F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cell r="AF446"/>
          <cell r="AG446"/>
          <cell r="AH446"/>
          <cell r="AI446"/>
          <cell r="AJ446"/>
          <cell r="AK446"/>
          <cell r="AL446"/>
          <cell r="AM446"/>
          <cell r="AN446"/>
          <cell r="AO446"/>
          <cell r="AP446"/>
          <cell r="AQ446"/>
          <cell r="AU446"/>
          <cell r="AV446"/>
          <cell r="AW446"/>
          <cell r="BA446"/>
          <cell r="BB446"/>
          <cell r="BC446"/>
          <cell r="BD446"/>
          <cell r="BE446"/>
          <cell r="BF446"/>
          <cell r="BG446"/>
          <cell r="BH446"/>
          <cell r="BI446"/>
          <cell r="BJ446"/>
          <cell r="BK446"/>
          <cell r="BL446"/>
          <cell r="BM446"/>
          <cell r="BN446"/>
          <cell r="BO446"/>
          <cell r="BP446"/>
          <cell r="BQ446"/>
          <cell r="BR446"/>
          <cell r="BS446"/>
          <cell r="BT446"/>
          <cell r="BU446"/>
          <cell r="BV446"/>
          <cell r="BW446"/>
          <cell r="BX446"/>
          <cell r="BY446"/>
          <cell r="BZ446"/>
          <cell r="CA446"/>
          <cell r="CB446"/>
          <cell r="CC446"/>
          <cell r="CD446"/>
          <cell r="CG446"/>
          <cell r="CJ446"/>
          <cell r="CM446"/>
          <cell r="CP446"/>
          <cell r="CS446"/>
          <cell r="CV446"/>
          <cell r="CY446"/>
          <cell r="DB446"/>
          <cell r="DE446"/>
          <cell r="DH446"/>
          <cell r="DK446"/>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_List"/>
      <sheetName val="ITP Indicators from ART3"/>
      <sheetName val="Chart and Table"/>
      <sheetName val="Indicators_Data"/>
      <sheetName val="Master Chart"/>
    </sheetNames>
    <sheetDataSet>
      <sheetData sheetId="0"/>
      <sheetData sheetId="1">
        <row r="4">
          <cell r="J4">
            <v>2013</v>
          </cell>
        </row>
        <row r="21">
          <cell r="C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row>
        <row r="22">
          <cell r="C22" t="str">
            <v>ITPv2: ART3.2A Model Outputs for Indicators (Dec 2013)</v>
          </cell>
          <cell r="I22" t="str">
            <v>ors (Nov 2015)</v>
          </cell>
          <cell r="J22" t="str">
            <v>ors (Nov 2015)</v>
          </cell>
          <cell r="K22" t="str">
            <v>ors (Nov 2015)</v>
          </cell>
          <cell r="L22" t="str">
            <v>ors (Nov 2015)</v>
          </cell>
          <cell r="M22" t="str">
            <v>ors (Nov 2015)</v>
          </cell>
          <cell r="N22" t="str">
            <v>ors (Nov 2015)</v>
          </cell>
          <cell r="O22" t="str">
            <v>ors (Nov 2015)</v>
          </cell>
          <cell r="P22" t="str">
            <v>ors (Nov 2015)</v>
          </cell>
          <cell r="Q22" t="str">
            <v>ors (Nov 2015)</v>
          </cell>
          <cell r="R22" t="str">
            <v>ors (Nov 2015)</v>
          </cell>
          <cell r="S22" t="str">
            <v>ors (Nov 2015)</v>
          </cell>
          <cell r="T22" t="str">
            <v>ors (Nov 2015)</v>
          </cell>
          <cell r="U22" t="str">
            <v>ors (Nov 2015)</v>
          </cell>
        </row>
        <row r="23">
          <cell r="C23" t="str">
            <v>s=13118 Year=13 LU=bp Band=18</v>
          </cell>
          <cell r="J23">
            <v>0</v>
          </cell>
          <cell r="K23">
            <v>0</v>
          </cell>
          <cell r="L23">
            <v>0</v>
          </cell>
          <cell r="M23">
            <v>0</v>
          </cell>
          <cell r="N23">
            <v>0</v>
          </cell>
          <cell r="O23">
            <v>0</v>
          </cell>
          <cell r="P23">
            <v>0</v>
          </cell>
          <cell r="Q23">
            <v>0</v>
          </cell>
          <cell r="R23">
            <v>0</v>
          </cell>
          <cell r="S23">
            <v>0</v>
          </cell>
          <cell r="T23">
            <v>0</v>
          </cell>
          <cell r="U23">
            <v>0</v>
          </cell>
        </row>
        <row r="24">
          <cell r="C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row>
        <row r="25">
          <cell r="C25" t="str">
            <v>1. Improving transport choices and accessibility</v>
          </cell>
          <cell r="I25" t="str">
            <v>sibility</v>
          </cell>
          <cell r="J25" t="str">
            <v>sibility</v>
          </cell>
          <cell r="K25" t="str">
            <v>sibility</v>
          </cell>
          <cell r="L25" t="str">
            <v>sibility</v>
          </cell>
          <cell r="M25" t="str">
            <v>sibility</v>
          </cell>
          <cell r="N25" t="str">
            <v>sibility</v>
          </cell>
          <cell r="O25" t="str">
            <v>sibility</v>
          </cell>
          <cell r="P25" t="str">
            <v>sibility</v>
          </cell>
          <cell r="Q25" t="str">
            <v>sibility</v>
          </cell>
          <cell r="R25" t="str">
            <v>sibility</v>
          </cell>
          <cell r="S25" t="str">
            <v>sibility</v>
          </cell>
          <cell r="T25" t="str">
            <v>sibility</v>
          </cell>
          <cell r="U25" t="str">
            <v>sibility</v>
          </cell>
        </row>
        <row r="26">
          <cell r="C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row>
        <row r="27">
          <cell r="C27" t="str">
            <v>1.1 Access to Jobs: % and No. of jobs accessible to Aucklanders within 15, 30, 45, 60 mins of their homes (by car) in the AM peak</v>
          </cell>
          <cell r="I27" t="str">
            <v>essible to Aucklanders within 15, 30, 45, 60 mins of their homes (by car) in the AM peak</v>
          </cell>
          <cell r="J27" t="str">
            <v>essible to Aucklanders within 15, 30, 45, 60 mins of their homes (by car) in the AM peak</v>
          </cell>
          <cell r="K27" t="str">
            <v>essible to Aucklanders within 15, 30, 45, 60 mins of their homes (by car) in the AM peak</v>
          </cell>
          <cell r="L27" t="str">
            <v>essible to Aucklanders within 15, 30, 45, 60 mins of their homes (by car) in the AM peak</v>
          </cell>
          <cell r="M27" t="str">
            <v>essible to Aucklanders within 15, 30, 45, 60 mins of their homes (by car) in the AM peak</v>
          </cell>
          <cell r="N27" t="str">
            <v>essible to Aucklanders within 15, 30, 45, 60 mins of their homes (by car) in the AM peak</v>
          </cell>
          <cell r="O27" t="str">
            <v>essible to Aucklanders within 15, 30, 45, 60 mins of their homes (by car) in the AM peak</v>
          </cell>
          <cell r="P27" t="str">
            <v>essible to Aucklanders within 15, 30, 45, 60 mins of their homes (by car) in the AM peak</v>
          </cell>
          <cell r="Q27" t="str">
            <v>essible to Aucklanders within 15, 30, 45, 60 mins of their homes (by car) in the AM peak</v>
          </cell>
          <cell r="R27" t="str">
            <v>essible to Aucklanders within 15, 30, 45, 60 mins of their homes (by car) in the AM peak</v>
          </cell>
          <cell r="S27" t="str">
            <v>essible to Aucklanders within 15, 30, 45, 60 mins of their homes (by car) in the AM peak</v>
          </cell>
          <cell r="T27" t="str">
            <v>essible to Aucklanders within 15, 30, 45, 60 mins of their homes (by car) in the AM peak</v>
          </cell>
          <cell r="U27" t="str">
            <v>essible to Aucklanders within 15, 30, 45, 60 mins of their homes (by car) in the AM peak</v>
          </cell>
        </row>
        <row r="28">
          <cell r="C28" t="str">
            <v>1.2 Access to Jobs: % and No. of jobs accessible to Aucklanders within 15, 30, 45, 60 mins of their homes (by PT) in the AM peak</v>
          </cell>
          <cell r="I28" t="str">
            <v>essible to Aucklanders within 15, 30, 45, 60 mins of their homes (by PT) in the AM peak</v>
          </cell>
          <cell r="J28" t="str">
            <v>essible to Aucklanders within 15, 30, 45, 60 mins of their homes (by PT) in the AM peak</v>
          </cell>
          <cell r="K28" t="str">
            <v>essible to Aucklanders within 15, 30, 45, 60 mins of their homes (by PT) in the AM peak</v>
          </cell>
          <cell r="L28" t="str">
            <v>essible to Aucklanders within 15, 30, 45, 60 mins of their homes (by PT) in the AM peak</v>
          </cell>
          <cell r="M28" t="str">
            <v>essible to Aucklanders within 15, 30, 45, 60 mins of their homes (by PT) in the AM peak</v>
          </cell>
          <cell r="N28" t="str">
            <v>essible to Aucklanders within 15, 30, 45, 60 mins of their homes (by PT) in the AM peak</v>
          </cell>
          <cell r="O28" t="str">
            <v>essible to Aucklanders within 15, 30, 45, 60 mins of their homes (by PT) in the AM peak</v>
          </cell>
          <cell r="P28" t="str">
            <v>essible to Aucklanders within 15, 30, 45, 60 mins of their homes (by PT) in the AM peak</v>
          </cell>
          <cell r="Q28" t="str">
            <v>essible to Aucklanders within 15, 30, 45, 60 mins of their homes (by PT) in the AM peak</v>
          </cell>
          <cell r="R28" t="str">
            <v>essible to Aucklanders within 15, 30, 45, 60 mins of their homes (by PT) in the AM peak</v>
          </cell>
          <cell r="S28" t="str">
            <v>essible to Aucklanders within 15, 30, 45, 60 mins of their homes (by PT) in the AM peak</v>
          </cell>
          <cell r="T28" t="str">
            <v>essible to Aucklanders within 15, 30, 45, 60 mins of their homes (by PT) in the AM peak</v>
          </cell>
          <cell r="U28" t="str">
            <v>essible to Aucklanders within 15, 30, 45, 60 mins of their homes (by PT) in the AM peak</v>
          </cell>
        </row>
        <row r="29">
          <cell r="C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row>
        <row r="30">
          <cell r="C30" t="str">
            <v>15min</v>
          </cell>
          <cell r="J30">
            <v>0</v>
          </cell>
          <cell r="K30">
            <v>0</v>
          </cell>
          <cell r="L30">
            <v>0</v>
          </cell>
          <cell r="M30">
            <v>0</v>
          </cell>
          <cell r="N30">
            <v>0</v>
          </cell>
          <cell r="O30">
            <v>0</v>
          </cell>
          <cell r="P30">
            <v>0</v>
          </cell>
          <cell r="Q30">
            <v>0</v>
          </cell>
          <cell r="R30">
            <v>0</v>
          </cell>
          <cell r="S30">
            <v>0</v>
          </cell>
          <cell r="T30">
            <v>0</v>
          </cell>
          <cell r="U30">
            <v>0</v>
          </cell>
        </row>
        <row r="31">
          <cell r="C31" t="str">
            <v>Car %</v>
          </cell>
          <cell r="D31">
            <v>11.675013</v>
          </cell>
          <cell r="E31">
            <v>11.953965999999999</v>
          </cell>
          <cell r="F31">
            <v>0.27895299999999956</v>
          </cell>
          <cell r="G31">
            <v>2.3893163973350572E-2</v>
          </cell>
          <cell r="I31">
            <v>13.713545999999999</v>
          </cell>
          <cell r="J31">
            <v>11.675013</v>
          </cell>
          <cell r="K31">
            <v>10.619628000000001</v>
          </cell>
          <cell r="L31">
            <v>9.6042889999999996</v>
          </cell>
          <cell r="M31">
            <v>11.741899</v>
          </cell>
          <cell r="N31">
            <v>10.786951999999999</v>
          </cell>
          <cell r="O31">
            <v>9.8113810000000008</v>
          </cell>
          <cell r="P31">
            <v>11.953965999999999</v>
          </cell>
          <cell r="Q31">
            <v>11.063469</v>
          </cell>
          <cell r="R31">
            <v>10.181509</v>
          </cell>
          <cell r="S31">
            <v>11.912322</v>
          </cell>
          <cell r="T31">
            <v>11.205921</v>
          </cell>
          <cell r="U31">
            <v>10.485801</v>
          </cell>
        </row>
        <row r="32">
          <cell r="C32" t="str">
            <v>PT %</v>
          </cell>
          <cell r="D32">
            <v>0.42446899999999999</v>
          </cell>
          <cell r="E32">
            <v>0.74084700000000003</v>
          </cell>
          <cell r="F32">
            <v>0.31637800000000005</v>
          </cell>
          <cell r="G32">
            <v>0.74535007267904152</v>
          </cell>
          <cell r="I32">
            <v>0.29518800000000001</v>
          </cell>
          <cell r="J32">
            <v>0.42446899999999999</v>
          </cell>
          <cell r="K32">
            <v>0.46475499999999997</v>
          </cell>
          <cell r="L32">
            <v>0.496286</v>
          </cell>
          <cell r="M32">
            <v>0.65230900000000003</v>
          </cell>
          <cell r="N32">
            <v>0.73787199999999997</v>
          </cell>
          <cell r="O32">
            <v>0.78705400000000003</v>
          </cell>
          <cell r="P32">
            <v>0.74084700000000003</v>
          </cell>
          <cell r="Q32">
            <v>0.81120899999999996</v>
          </cell>
          <cell r="R32">
            <v>0.88495000000000001</v>
          </cell>
          <cell r="S32">
            <v>0.73960000000000004</v>
          </cell>
          <cell r="T32">
            <v>0.82729299999999995</v>
          </cell>
          <cell r="U32">
            <v>0.90995300000000001</v>
          </cell>
        </row>
        <row r="33">
          <cell r="C33" t="str">
            <v>Car No.</v>
          </cell>
          <cell r="D33">
            <v>84402.375</v>
          </cell>
          <cell r="E33">
            <v>86419.078099999999</v>
          </cell>
          <cell r="F33">
            <v>2016.7030999999988</v>
          </cell>
          <cell r="G33">
            <v>2.3893914122677221E-2</v>
          </cell>
          <cell r="I33">
            <v>84770.421799999996</v>
          </cell>
          <cell r="J33">
            <v>84402.375</v>
          </cell>
          <cell r="K33">
            <v>85895.796799999996</v>
          </cell>
          <cell r="L33">
            <v>85714.164000000004</v>
          </cell>
          <cell r="M33">
            <v>84885.945300000007</v>
          </cell>
          <cell r="N33">
            <v>87249.117100000003</v>
          </cell>
          <cell r="O33">
            <v>87562.359299999996</v>
          </cell>
          <cell r="P33">
            <v>86419.078099999999</v>
          </cell>
          <cell r="Q33">
            <v>89485.726500000004</v>
          </cell>
          <cell r="R33">
            <v>90865.703099999999</v>
          </cell>
          <cell r="S33">
            <v>86118</v>
          </cell>
          <cell r="T33">
            <v>90638.023400000005</v>
          </cell>
          <cell r="U33">
            <v>93581.3125</v>
          </cell>
        </row>
        <row r="34">
          <cell r="C34" t="str">
            <v>PT No.</v>
          </cell>
          <cell r="D34">
            <v>3068.6213299999999</v>
          </cell>
          <cell r="E34">
            <v>5355.8154199999999</v>
          </cell>
          <cell r="F34">
            <v>2287.19409</v>
          </cell>
          <cell r="G34">
            <v>0.74534908156947477</v>
          </cell>
          <cell r="I34">
            <v>1824.70983</v>
          </cell>
          <cell r="J34">
            <v>3068.6213299999999</v>
          </cell>
          <cell r="K34">
            <v>3759.1213299999999</v>
          </cell>
          <cell r="L34">
            <v>4429.1464800000003</v>
          </cell>
          <cell r="M34">
            <v>4715.7470700000003</v>
          </cell>
          <cell r="N34">
            <v>5968.2001899999996</v>
          </cell>
          <cell r="O34">
            <v>7024.1210899999996</v>
          </cell>
          <cell r="P34">
            <v>5355.8154199999999</v>
          </cell>
          <cell r="Q34">
            <v>6561.3803699999999</v>
          </cell>
          <cell r="R34">
            <v>7897.80566</v>
          </cell>
          <cell r="S34">
            <v>5346.8032199999998</v>
          </cell>
          <cell r="T34">
            <v>6691.4667900000004</v>
          </cell>
          <cell r="U34">
            <v>8120.9423800000004</v>
          </cell>
        </row>
        <row r="35">
          <cell r="C35" t="str">
            <v>30min</v>
          </cell>
          <cell r="J35">
            <v>0</v>
          </cell>
          <cell r="K35">
            <v>0</v>
          </cell>
          <cell r="L35">
            <v>0</v>
          </cell>
          <cell r="M35">
            <v>0</v>
          </cell>
          <cell r="N35">
            <v>0</v>
          </cell>
          <cell r="O35">
            <v>0</v>
          </cell>
          <cell r="P35">
            <v>0</v>
          </cell>
          <cell r="Q35">
            <v>0</v>
          </cell>
          <cell r="R35">
            <v>0</v>
          </cell>
          <cell r="S35">
            <v>0</v>
          </cell>
          <cell r="T35">
            <v>0</v>
          </cell>
          <cell r="U35">
            <v>0</v>
          </cell>
        </row>
        <row r="36">
          <cell r="C36" t="str">
            <v>Car %</v>
          </cell>
          <cell r="D36">
            <v>40.600645999999998</v>
          </cell>
          <cell r="E36">
            <v>42.717784000000002</v>
          </cell>
          <cell r="F36">
            <v>2.1171380000000042</v>
          </cell>
          <cell r="G36">
            <v>5.2145426454544695E-2</v>
          </cell>
          <cell r="I36">
            <v>50.553901000000003</v>
          </cell>
          <cell r="J36">
            <v>40.600645999999998</v>
          </cell>
          <cell r="K36">
            <v>36.158718</v>
          </cell>
          <cell r="L36">
            <v>31.998169999999998</v>
          </cell>
          <cell r="M36">
            <v>41.603248000000001</v>
          </cell>
          <cell r="N36">
            <v>38.161971999999999</v>
          </cell>
          <cell r="O36">
            <v>36.984682999999997</v>
          </cell>
          <cell r="P36">
            <v>42.717784000000002</v>
          </cell>
          <cell r="Q36">
            <v>39.24221</v>
          </cell>
          <cell r="R36">
            <v>35.028117999999999</v>
          </cell>
          <cell r="S36">
            <v>42.387348000000003</v>
          </cell>
          <cell r="T36">
            <v>40.220126999999998</v>
          </cell>
          <cell r="U36">
            <v>42.213892999999999</v>
          </cell>
        </row>
        <row r="37">
          <cell r="C37" t="str">
            <v>PT %</v>
          </cell>
          <cell r="D37">
            <v>4.9046329999999996</v>
          </cell>
          <cell r="E37">
            <v>7.232901</v>
          </cell>
          <cell r="F37">
            <v>2.3282680000000004</v>
          </cell>
          <cell r="G37">
            <v>0.47470789353658077</v>
          </cell>
          <cell r="I37">
            <v>3.9516680000000002</v>
          </cell>
          <cell r="J37">
            <v>4.9046329999999996</v>
          </cell>
          <cell r="K37">
            <v>4.9527409999999996</v>
          </cell>
          <cell r="L37">
            <v>5.0060130000000003</v>
          </cell>
          <cell r="M37">
            <v>6.6204349999999996</v>
          </cell>
          <cell r="N37">
            <v>7.018154</v>
          </cell>
          <cell r="O37">
            <v>6.8291589999999998</v>
          </cell>
          <cell r="P37">
            <v>7.232901</v>
          </cell>
          <cell r="Q37">
            <v>7.4747979999999998</v>
          </cell>
          <cell r="R37">
            <v>7.6909130000000001</v>
          </cell>
          <cell r="S37">
            <v>7.3165950000000004</v>
          </cell>
          <cell r="T37">
            <v>8.1048439999999999</v>
          </cell>
          <cell r="U37">
            <v>8.6420460000000006</v>
          </cell>
        </row>
        <row r="38">
          <cell r="C38" t="str">
            <v>Car No.</v>
          </cell>
          <cell r="D38">
            <v>293515.34299999999</v>
          </cell>
          <cell r="E38">
            <v>308820.5</v>
          </cell>
          <cell r="F38">
            <v>15305.157000000007</v>
          </cell>
          <cell r="G38">
            <v>5.2144316694204322E-2</v>
          </cell>
          <cell r="I38">
            <v>312499.875</v>
          </cell>
          <cell r="J38">
            <v>293515.34299999999</v>
          </cell>
          <cell r="K38">
            <v>292465.875</v>
          </cell>
          <cell r="L38">
            <v>285570.125</v>
          </cell>
          <cell r="M38">
            <v>300763.5</v>
          </cell>
          <cell r="N38">
            <v>308669.09299999999</v>
          </cell>
          <cell r="O38">
            <v>330072.59299999999</v>
          </cell>
          <cell r="P38">
            <v>308820.5</v>
          </cell>
          <cell r="Q38">
            <v>317406.46799999999</v>
          </cell>
          <cell r="R38">
            <v>312611.06199999998</v>
          </cell>
          <cell r="S38">
            <v>306431.625</v>
          </cell>
          <cell r="T38">
            <v>325316.25</v>
          </cell>
          <cell r="U38">
            <v>376740.93699999998</v>
          </cell>
        </row>
        <row r="39">
          <cell r="C39" t="str">
            <v>PT No.</v>
          </cell>
          <cell r="D39">
            <v>35457.152300000002</v>
          </cell>
          <cell r="E39">
            <v>52288.972600000001</v>
          </cell>
          <cell r="F39">
            <v>16831.820299999999</v>
          </cell>
          <cell r="G39">
            <v>0.47470874585717926</v>
          </cell>
          <cell r="I39">
            <v>24427.3027</v>
          </cell>
          <cell r="J39">
            <v>35457.152300000002</v>
          </cell>
          <cell r="K39">
            <v>40059.703099999999</v>
          </cell>
          <cell r="L39">
            <v>44676.585899999998</v>
          </cell>
          <cell r="M39">
            <v>47861.207000000002</v>
          </cell>
          <cell r="N39">
            <v>56765.644500000002</v>
          </cell>
          <cell r="O39">
            <v>60947.398399999998</v>
          </cell>
          <cell r="P39">
            <v>52288.972600000001</v>
          </cell>
          <cell r="Q39">
            <v>60459.156199999998</v>
          </cell>
          <cell r="R39">
            <v>68638.132800000007</v>
          </cell>
          <cell r="S39">
            <v>52893.9804</v>
          </cell>
          <cell r="T39">
            <v>65555.171799999996</v>
          </cell>
          <cell r="U39">
            <v>77126.648400000005</v>
          </cell>
        </row>
        <row r="40">
          <cell r="C40" t="str">
            <v>45min</v>
          </cell>
          <cell r="J40">
            <v>0</v>
          </cell>
          <cell r="K40">
            <v>0</v>
          </cell>
          <cell r="L40">
            <v>0</v>
          </cell>
          <cell r="M40">
            <v>0</v>
          </cell>
          <cell r="N40">
            <v>0</v>
          </cell>
          <cell r="O40">
            <v>0</v>
          </cell>
          <cell r="P40">
            <v>0</v>
          </cell>
          <cell r="Q40">
            <v>0</v>
          </cell>
          <cell r="R40">
            <v>0</v>
          </cell>
          <cell r="S40">
            <v>0</v>
          </cell>
          <cell r="T40">
            <v>0</v>
          </cell>
          <cell r="U40">
            <v>0</v>
          </cell>
        </row>
        <row r="41">
          <cell r="C41" t="str">
            <v>Car %</v>
          </cell>
          <cell r="D41">
            <v>71.829977999999997</v>
          </cell>
          <cell r="E41">
            <v>74.176124000000002</v>
          </cell>
          <cell r="F41">
            <v>2.3461460000000045</v>
          </cell>
          <cell r="G41">
            <v>3.266249086140615E-2</v>
          </cell>
          <cell r="I41">
            <v>79.766966999999994</v>
          </cell>
          <cell r="J41">
            <v>71.829977999999997</v>
          </cell>
          <cell r="K41">
            <v>66.010161999999994</v>
          </cell>
          <cell r="L41">
            <v>59.607619999999997</v>
          </cell>
          <cell r="M41">
            <v>73.226173000000003</v>
          </cell>
          <cell r="N41">
            <v>68.482521000000006</v>
          </cell>
          <cell r="O41">
            <v>66.291533999999999</v>
          </cell>
          <cell r="P41">
            <v>74.176124000000002</v>
          </cell>
          <cell r="Q41">
            <v>70.095207000000002</v>
          </cell>
          <cell r="R41">
            <v>64.721739999999997</v>
          </cell>
          <cell r="S41">
            <v>73.987335000000002</v>
          </cell>
          <cell r="T41">
            <v>70.45523</v>
          </cell>
          <cell r="U41">
            <v>73.721817000000001</v>
          </cell>
        </row>
        <row r="42">
          <cell r="C42" t="str">
            <v>PT %</v>
          </cell>
          <cell r="D42">
            <v>16.887958000000001</v>
          </cell>
          <cell r="E42">
            <v>22.228674999999999</v>
          </cell>
          <cell r="F42">
            <v>5.3407169999999979</v>
          </cell>
          <cell r="G42">
            <v>0.31624409534888692</v>
          </cell>
          <cell r="I42">
            <v>15.230122</v>
          </cell>
          <cell r="J42">
            <v>16.887958000000001</v>
          </cell>
          <cell r="K42">
            <v>16.555085999999999</v>
          </cell>
          <cell r="L42">
            <v>16.211110999999999</v>
          </cell>
          <cell r="M42">
            <v>21.065431</v>
          </cell>
          <cell r="N42">
            <v>21.202859</v>
          </cell>
          <cell r="O42">
            <v>21.421972</v>
          </cell>
          <cell r="P42">
            <v>22.228674999999999</v>
          </cell>
          <cell r="Q42">
            <v>22.227712</v>
          </cell>
          <cell r="R42">
            <v>22.20392</v>
          </cell>
          <cell r="S42">
            <v>22.07376</v>
          </cell>
          <cell r="T42">
            <v>24.485765000000001</v>
          </cell>
          <cell r="U42">
            <v>26.606811</v>
          </cell>
        </row>
        <row r="43">
          <cell r="C43" t="str">
            <v>Car No.</v>
          </cell>
          <cell r="D43">
            <v>519281.875</v>
          </cell>
          <cell r="E43">
            <v>536242.31200000003</v>
          </cell>
          <cell r="F43">
            <v>16960.437000000034</v>
          </cell>
          <cell r="G43">
            <v>3.2661330611625974E-2</v>
          </cell>
          <cell r="I43">
            <v>493080.375</v>
          </cell>
          <cell r="J43">
            <v>519281.875</v>
          </cell>
          <cell r="K43">
            <v>533916.31200000003</v>
          </cell>
          <cell r="L43">
            <v>531972.81200000003</v>
          </cell>
          <cell r="M43">
            <v>529375</v>
          </cell>
          <cell r="N43">
            <v>553913.375</v>
          </cell>
          <cell r="O43">
            <v>591623.75</v>
          </cell>
          <cell r="P43">
            <v>536242.31200000003</v>
          </cell>
          <cell r="Q43">
            <v>566957.25</v>
          </cell>
          <cell r="R43">
            <v>577614.125</v>
          </cell>
          <cell r="S43">
            <v>534878</v>
          </cell>
          <cell r="T43">
            <v>569869.25</v>
          </cell>
          <cell r="U43">
            <v>657936.56200000003</v>
          </cell>
        </row>
        <row r="44">
          <cell r="C44" t="str">
            <v>PT No.</v>
          </cell>
          <cell r="D44">
            <v>122088.421</v>
          </cell>
          <cell r="E44">
            <v>160698.296</v>
          </cell>
          <cell r="F44">
            <v>38609.875</v>
          </cell>
          <cell r="G44">
            <v>0.31624518266150725</v>
          </cell>
          <cell r="I44">
            <v>94145.195300000007</v>
          </cell>
          <cell r="J44">
            <v>122088.421</v>
          </cell>
          <cell r="K44">
            <v>133903.89000000001</v>
          </cell>
          <cell r="L44">
            <v>144677.421</v>
          </cell>
          <cell r="M44">
            <v>152288.734</v>
          </cell>
          <cell r="N44">
            <v>171497.09299999999</v>
          </cell>
          <cell r="O44">
            <v>191182.06200000001</v>
          </cell>
          <cell r="P44">
            <v>160698.296</v>
          </cell>
          <cell r="Q44">
            <v>179786.57800000001</v>
          </cell>
          <cell r="R44">
            <v>198160.796</v>
          </cell>
          <cell r="S44">
            <v>159578.046</v>
          </cell>
          <cell r="T44">
            <v>198050.56200000001</v>
          </cell>
          <cell r="U44">
            <v>237454.609</v>
          </cell>
        </row>
        <row r="45">
          <cell r="C45" t="str">
            <v>60min</v>
          </cell>
          <cell r="J45">
            <v>0</v>
          </cell>
          <cell r="K45">
            <v>0</v>
          </cell>
          <cell r="L45">
            <v>0</v>
          </cell>
          <cell r="M45">
            <v>0</v>
          </cell>
          <cell r="N45">
            <v>0</v>
          </cell>
          <cell r="O45">
            <v>0</v>
          </cell>
          <cell r="P45">
            <v>0</v>
          </cell>
          <cell r="Q45">
            <v>0</v>
          </cell>
          <cell r="R45">
            <v>0</v>
          </cell>
          <cell r="S45">
            <v>0</v>
          </cell>
          <cell r="T45">
            <v>0</v>
          </cell>
          <cell r="U45">
            <v>0</v>
          </cell>
        </row>
        <row r="46">
          <cell r="C46" t="str">
            <v>Car %</v>
          </cell>
          <cell r="D46">
            <v>88.202499000000003</v>
          </cell>
          <cell r="E46">
            <v>90.340041999999997</v>
          </cell>
          <cell r="F46">
            <v>2.1375429999999938</v>
          </cell>
          <cell r="G46">
            <v>2.4234494761877366E-2</v>
          </cell>
          <cell r="I46">
            <v>92.128119999999996</v>
          </cell>
          <cell r="J46">
            <v>88.202499000000003</v>
          </cell>
          <cell r="K46">
            <v>83.144546000000005</v>
          </cell>
          <cell r="L46">
            <v>77.873603000000003</v>
          </cell>
          <cell r="M46">
            <v>89.762694999999994</v>
          </cell>
          <cell r="N46">
            <v>86.345709999999997</v>
          </cell>
          <cell r="O46">
            <v>84.409614000000005</v>
          </cell>
          <cell r="P46">
            <v>90.340041999999997</v>
          </cell>
          <cell r="Q46">
            <v>87.755836000000002</v>
          </cell>
          <cell r="R46">
            <v>83.240020000000001</v>
          </cell>
          <cell r="S46">
            <v>90.149840999999995</v>
          </cell>
          <cell r="T46">
            <v>87.891875999999996</v>
          </cell>
          <cell r="U46">
            <v>90.214400999999995</v>
          </cell>
        </row>
        <row r="47">
          <cell r="C47" t="str">
            <v>PT  %</v>
          </cell>
          <cell r="D47">
            <v>33.355029999999999</v>
          </cell>
          <cell r="E47">
            <v>41.548366000000001</v>
          </cell>
          <cell r="F47">
            <v>8.1933360000000022</v>
          </cell>
          <cell r="G47">
            <v>0.24564019279850752</v>
          </cell>
          <cell r="I47">
            <v>32.442976999999999</v>
          </cell>
          <cell r="J47">
            <v>33.355029999999999</v>
          </cell>
          <cell r="K47">
            <v>31.986616000000001</v>
          </cell>
          <cell r="L47">
            <v>30.876579</v>
          </cell>
          <cell r="M47">
            <v>39.493670999999999</v>
          </cell>
          <cell r="N47">
            <v>39.364856000000003</v>
          </cell>
          <cell r="O47">
            <v>40.335380000000001</v>
          </cell>
          <cell r="P47">
            <v>41.548366000000001</v>
          </cell>
          <cell r="Q47">
            <v>40.888190999999999</v>
          </cell>
          <cell r="R47">
            <v>40.263129999999997</v>
          </cell>
          <cell r="S47">
            <v>41.454554999999999</v>
          </cell>
          <cell r="T47">
            <v>44.266306999999998</v>
          </cell>
          <cell r="U47">
            <v>47.905383999999998</v>
          </cell>
        </row>
        <row r="48">
          <cell r="C48" t="str">
            <v>Car No.</v>
          </cell>
          <cell r="D48">
            <v>637644.125</v>
          </cell>
          <cell r="E48">
            <v>653096.56200000003</v>
          </cell>
          <cell r="F48">
            <v>15452.437000000034</v>
          </cell>
          <cell r="G48">
            <v>2.4233638159843526E-2</v>
          </cell>
          <cell r="I48">
            <v>569491.56200000003</v>
          </cell>
          <cell r="J48">
            <v>637644.125</v>
          </cell>
          <cell r="K48">
            <v>672505.875</v>
          </cell>
          <cell r="L48">
            <v>694988.56200000003</v>
          </cell>
          <cell r="M48">
            <v>648923.625</v>
          </cell>
          <cell r="N48">
            <v>698398.68700000003</v>
          </cell>
          <cell r="O48">
            <v>753319.93700000003</v>
          </cell>
          <cell r="P48">
            <v>653096.56200000003</v>
          </cell>
          <cell r="Q48">
            <v>709803.93700000003</v>
          </cell>
          <cell r="R48">
            <v>742881.5</v>
          </cell>
          <cell r="S48">
            <v>651722.75</v>
          </cell>
          <cell r="T48">
            <v>710904.43700000003</v>
          </cell>
          <cell r="U48">
            <v>805124.68700000003</v>
          </cell>
        </row>
        <row r="49">
          <cell r="C49" t="str">
            <v>PT  No.</v>
          </cell>
          <cell r="D49">
            <v>241134.14</v>
          </cell>
          <cell r="E49">
            <v>300366.40600000002</v>
          </cell>
          <cell r="F49">
            <v>59232.266000000003</v>
          </cell>
          <cell r="G49">
            <v>0.24564031455686863</v>
          </cell>
          <cell r="I49">
            <v>200546.84299999999</v>
          </cell>
          <cell r="J49">
            <v>241134.14</v>
          </cell>
          <cell r="K49">
            <v>258720.43700000001</v>
          </cell>
          <cell r="L49">
            <v>275560.375</v>
          </cell>
          <cell r="M49">
            <v>285512.53100000002</v>
          </cell>
          <cell r="N49">
            <v>318398.625</v>
          </cell>
          <cell r="O49">
            <v>359976.28100000002</v>
          </cell>
          <cell r="P49">
            <v>300366.40600000002</v>
          </cell>
          <cell r="Q49">
            <v>330720</v>
          </cell>
          <cell r="R49">
            <v>359331.43699999998</v>
          </cell>
          <cell r="S49">
            <v>299688.43699999998</v>
          </cell>
          <cell r="T49">
            <v>358043.34299999999</v>
          </cell>
          <cell r="U49">
            <v>427535.09299999999</v>
          </cell>
        </row>
        <row r="50">
          <cell r="C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row>
        <row r="51">
          <cell r="C51" t="str">
            <v>1.4 Mode Share: Proportion of trips made by active trips (walking &amp; cycling) and public transport during the AM peak period</v>
          </cell>
          <cell r="I51" t="str">
            <v>by active trips (walking &amp; cycling) and public transport during the AM peak period</v>
          </cell>
          <cell r="J51" t="str">
            <v>by active trips (walking &amp; cycling) and public transport during the AM peak period</v>
          </cell>
          <cell r="K51" t="str">
            <v>by active trips (walking &amp; cycling) and public transport during the AM peak period</v>
          </cell>
          <cell r="L51" t="str">
            <v>by active trips (walking &amp; cycling) and public transport during the AM peak period</v>
          </cell>
          <cell r="M51" t="str">
            <v>by active trips (walking &amp; cycling) and public transport during the AM peak period</v>
          </cell>
          <cell r="N51" t="str">
            <v>by active trips (walking &amp; cycling) and public transport during the AM peak period</v>
          </cell>
          <cell r="O51" t="str">
            <v>by active trips (walking &amp; cycling) and public transport during the AM peak period</v>
          </cell>
          <cell r="P51" t="str">
            <v>by active trips (walking &amp; cycling) and public transport during the AM peak period</v>
          </cell>
          <cell r="Q51" t="str">
            <v>by active trips (walking &amp; cycling) and public transport during the AM peak period</v>
          </cell>
          <cell r="R51" t="str">
            <v>by active trips (walking &amp; cycling) and public transport during the AM peak period</v>
          </cell>
          <cell r="S51" t="str">
            <v>by active trips (walking &amp; cycling) and public transport during the AM peak period</v>
          </cell>
          <cell r="T51" t="str">
            <v>by active trips (walking &amp; cycling) and public transport during the AM peak period</v>
          </cell>
          <cell r="U51" t="str">
            <v>by active trips (walking &amp; cycling) and public transport during the AM peak period</v>
          </cell>
        </row>
        <row r="52">
          <cell r="C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row>
        <row r="53">
          <cell r="C53" t="str">
            <v>Car</v>
          </cell>
          <cell r="D53">
            <v>74.700675000000004</v>
          </cell>
          <cell r="E53">
            <v>72.004028000000005</v>
          </cell>
          <cell r="F53">
            <v>-2.6966469999999987</v>
          </cell>
          <cell r="G53">
            <v>-3.6099365902650796E-2</v>
          </cell>
          <cell r="I53">
            <v>77.887137999999993</v>
          </cell>
          <cell r="J53">
            <v>74.700675000000004</v>
          </cell>
          <cell r="K53">
            <v>72.054252000000005</v>
          </cell>
          <cell r="L53">
            <v>70.495979000000005</v>
          </cell>
          <cell r="M53">
            <v>74.004806000000002</v>
          </cell>
          <cell r="N53">
            <v>71.094665000000006</v>
          </cell>
          <cell r="O53">
            <v>69.522604999999999</v>
          </cell>
          <cell r="P53">
            <v>72.004028000000005</v>
          </cell>
          <cell r="Q53">
            <v>68.341041000000004</v>
          </cell>
          <cell r="R53">
            <v>63.241698999999997</v>
          </cell>
          <cell r="S53">
            <v>71.941840999999997</v>
          </cell>
          <cell r="T53">
            <v>67.932235000000006</v>
          </cell>
          <cell r="U53">
            <v>65.419501999999994</v>
          </cell>
        </row>
        <row r="54">
          <cell r="C54" t="str">
            <v>PT</v>
          </cell>
          <cell r="D54">
            <v>10.047767</v>
          </cell>
          <cell r="E54">
            <v>11.341813999999999</v>
          </cell>
          <cell r="F54">
            <v>1.2940469999999991</v>
          </cell>
          <cell r="G54">
            <v>0.12878951114212731</v>
          </cell>
          <cell r="I54">
            <v>7.1534079999999998</v>
          </cell>
          <cell r="J54">
            <v>10.047767</v>
          </cell>
          <cell r="K54">
            <v>11.579184</v>
          </cell>
          <cell r="L54">
            <v>12.812865</v>
          </cell>
          <cell r="M54">
            <v>10.685411999999999</v>
          </cell>
          <cell r="N54">
            <v>12.453668</v>
          </cell>
          <cell r="O54">
            <v>13.699135</v>
          </cell>
          <cell r="P54">
            <v>11.341813999999999</v>
          </cell>
          <cell r="Q54">
            <v>13.156226</v>
          </cell>
          <cell r="R54">
            <v>14.085774000000001</v>
          </cell>
          <cell r="S54">
            <v>11.399879</v>
          </cell>
          <cell r="T54">
            <v>13.528321999999999</v>
          </cell>
          <cell r="U54">
            <v>14.974418999999999</v>
          </cell>
        </row>
        <row r="55">
          <cell r="C55" t="str">
            <v>Active</v>
          </cell>
          <cell r="D55">
            <v>15.251559</v>
          </cell>
          <cell r="E55">
            <v>16.654154999999999</v>
          </cell>
          <cell r="F55">
            <v>1.4025959999999991</v>
          </cell>
          <cell r="G55">
            <v>9.1964106751316305E-2</v>
          </cell>
          <cell r="I55">
            <v>14.959455999999999</v>
          </cell>
          <cell r="J55">
            <v>15.251559</v>
          </cell>
          <cell r="K55">
            <v>16.366561000000001</v>
          </cell>
          <cell r="L55">
            <v>16.691154000000001</v>
          </cell>
          <cell r="M55">
            <v>15.309779000000001</v>
          </cell>
          <cell r="N55">
            <v>16.451671000000001</v>
          </cell>
          <cell r="O55">
            <v>16.778261000000001</v>
          </cell>
          <cell r="P55">
            <v>16.654154999999999</v>
          </cell>
          <cell r="Q55">
            <v>18.502728999999999</v>
          </cell>
          <cell r="R55">
            <v>22.672533000000001</v>
          </cell>
          <cell r="S55">
            <v>16.658276999999998</v>
          </cell>
          <cell r="T55">
            <v>18.539445000000001</v>
          </cell>
          <cell r="U55">
            <v>19.606083999999999</v>
          </cell>
        </row>
        <row r="56">
          <cell r="C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row>
        <row r="57">
          <cell r="C57" t="str">
            <v>1.5 Public transport morning peak mode share [into CBD]: Number of people using public transport into the CBD, as a proportion of total motorised trips in the AM peak</v>
          </cell>
          <cell r="I57" t="str">
            <v>are [into CBD]: Number of people using public transport into the CBD, as a proportion of total motorised trips in the AM peak</v>
          </cell>
          <cell r="J57" t="str">
            <v>are [into CBD]: Number of people using public transport into the CBD, as a proportion of total motorised trips in the AM peak</v>
          </cell>
          <cell r="K57" t="str">
            <v>are [into CBD]: Number of people using public transport into the CBD, as a proportion of total motorised trips in the AM peak</v>
          </cell>
          <cell r="L57" t="str">
            <v>are [into CBD]: Number of people using public transport into the CBD, as a proportion of total motorised trips in the AM peak</v>
          </cell>
          <cell r="M57" t="str">
            <v>are [into CBD]: Number of people using public transport into the CBD, as a proportion of total motorised trips in the AM peak</v>
          </cell>
          <cell r="N57" t="str">
            <v>are [into CBD]: Number of people using public transport into the CBD, as a proportion of total motorised trips in the AM peak</v>
          </cell>
          <cell r="O57" t="str">
            <v>are [into CBD]: Number of people using public transport into the CBD, as a proportion of total motorised trips in the AM peak</v>
          </cell>
          <cell r="P57" t="str">
            <v>are [into CBD]: Number of people using public transport into the CBD, as a proportion of total motorised trips in the AM peak</v>
          </cell>
          <cell r="Q57" t="str">
            <v>are [into CBD]: Number of people using public transport into the CBD, as a proportion of total motorised trips in the AM peak</v>
          </cell>
          <cell r="R57" t="str">
            <v>are [into CBD]: Number of people using public transport into the CBD, as a proportion of total motorised trips in the AM peak</v>
          </cell>
          <cell r="S57" t="str">
            <v>are [into CBD]: Number of people using public transport into the CBD, as a proportion of total motorised trips in the AM peak</v>
          </cell>
          <cell r="T57" t="str">
            <v>are [into CBD]: Number of people using public transport into the CBD, as a proportion of total motorised trips in the AM peak</v>
          </cell>
          <cell r="U57" t="str">
            <v>are [into CBD]: Number of people using public transport into the CBD, as a proportion of total motorised trips in the AM peak</v>
          </cell>
        </row>
        <row r="58">
          <cell r="C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row>
        <row r="59">
          <cell r="C59" t="str">
            <v>Car</v>
          </cell>
          <cell r="D59">
            <v>42.900298999999997</v>
          </cell>
          <cell r="E59">
            <v>38.764265999999999</v>
          </cell>
          <cell r="F59">
            <v>-4.1360329999999976</v>
          </cell>
          <cell r="G59">
            <v>-9.6410353690075626E-2</v>
          </cell>
          <cell r="I59">
            <v>53.335647000000002</v>
          </cell>
          <cell r="J59">
            <v>42.900298999999997</v>
          </cell>
          <cell r="K59">
            <v>35.675170000000001</v>
          </cell>
          <cell r="L59">
            <v>32.106853000000001</v>
          </cell>
          <cell r="M59">
            <v>40.465159999999997</v>
          </cell>
          <cell r="N59">
            <v>32.725588999999999</v>
          </cell>
          <cell r="O59">
            <v>29.658947999999999</v>
          </cell>
          <cell r="P59">
            <v>38.764265999999999</v>
          </cell>
          <cell r="Q59">
            <v>31.359518999999999</v>
          </cell>
          <cell r="R59">
            <v>27.795400000000001</v>
          </cell>
          <cell r="S59">
            <v>38.795650000000002</v>
          </cell>
          <cell r="T59">
            <v>31.398447999999998</v>
          </cell>
          <cell r="U59">
            <v>29.176721000000001</v>
          </cell>
        </row>
        <row r="60">
          <cell r="C60" t="str">
            <v>PT</v>
          </cell>
          <cell r="D60">
            <v>57.099699999999999</v>
          </cell>
          <cell r="E60">
            <v>61.235733000000003</v>
          </cell>
          <cell r="F60">
            <v>4.1360330000000047</v>
          </cell>
          <cell r="G60">
            <v>7.2435284248428711E-2</v>
          </cell>
          <cell r="I60">
            <v>46.664360000000002</v>
          </cell>
          <cell r="J60">
            <v>57.099699999999999</v>
          </cell>
          <cell r="K60">
            <v>64.324828999999994</v>
          </cell>
          <cell r="L60">
            <v>67.893150000000006</v>
          </cell>
          <cell r="M60">
            <v>59.534846999999999</v>
          </cell>
          <cell r="N60">
            <v>67.274405999999999</v>
          </cell>
          <cell r="O60">
            <v>70.341048999999998</v>
          </cell>
          <cell r="P60">
            <v>61.235733000000003</v>
          </cell>
          <cell r="Q60">
            <v>68.640486999999993</v>
          </cell>
          <cell r="R60">
            <v>72.204597000000007</v>
          </cell>
          <cell r="S60">
            <v>61.204349000000001</v>
          </cell>
          <cell r="T60">
            <v>68.601553999999993</v>
          </cell>
          <cell r="U60">
            <v>70.823279999999997</v>
          </cell>
        </row>
        <row r="61">
          <cell r="C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row>
        <row r="62">
          <cell r="C62" t="str">
            <v>1.7 Access to key destinations: Number of people who can get to key destinations (such as City centre, Metro centres, Airport)</v>
          </cell>
          <cell r="I62" t="str">
            <v>people who can get to key destinations (such as City centre, Metro centres, Airport)</v>
          </cell>
          <cell r="J62" t="str">
            <v>people who can get to key destinations (such as City centre, Metro centres, Airport)</v>
          </cell>
          <cell r="K62" t="str">
            <v>people who can get to key destinations (such as City centre, Metro centres, Airport)</v>
          </cell>
          <cell r="L62" t="str">
            <v>people who can get to key destinations (such as City centre, Metro centres, Airport)</v>
          </cell>
          <cell r="M62" t="str">
            <v>people who can get to key destinations (such as City centre, Metro centres, Airport)</v>
          </cell>
          <cell r="N62" t="str">
            <v>people who can get to key destinations (such as City centre, Metro centres, Airport)</v>
          </cell>
          <cell r="O62" t="str">
            <v>people who can get to key destinations (such as City centre, Metro centres, Airport)</v>
          </cell>
          <cell r="P62" t="str">
            <v>people who can get to key destinations (such as City centre, Metro centres, Airport)</v>
          </cell>
          <cell r="Q62" t="str">
            <v>people who can get to key destinations (such as City centre, Metro centres, Airport)</v>
          </cell>
          <cell r="R62" t="str">
            <v>people who can get to key destinations (such as City centre, Metro centres, Airport)</v>
          </cell>
          <cell r="S62" t="str">
            <v>people who can get to key destinations (such as City centre, Metro centres, Airport)</v>
          </cell>
          <cell r="T62" t="str">
            <v>people who can get to key destinations (such as City centre, Metro centres, Airport)</v>
          </cell>
          <cell r="U62" t="str">
            <v>people who can get to key destinations (such as City centre, Metro centres, Airport)</v>
          </cell>
        </row>
        <row r="63">
          <cell r="C63" t="str">
            <v>by car or PT, within 30/ 45 mins/60 mins in the AM peak and Interpeak</v>
          </cell>
          <cell r="I63" t="str">
            <v>s/60 mins in the AM peak and Interpeak</v>
          </cell>
          <cell r="J63" t="str">
            <v>s/60 mins in the AM peak and Interpeak</v>
          </cell>
          <cell r="K63" t="str">
            <v>s/60 mins in the AM peak and Interpeak</v>
          </cell>
          <cell r="L63" t="str">
            <v>s/60 mins in the AM peak and Interpeak</v>
          </cell>
          <cell r="M63" t="str">
            <v>s/60 mins in the AM peak and Interpeak</v>
          </cell>
          <cell r="N63" t="str">
            <v>s/60 mins in the AM peak and Interpeak</v>
          </cell>
          <cell r="O63" t="str">
            <v>s/60 mins in the AM peak and Interpeak</v>
          </cell>
          <cell r="P63" t="str">
            <v>s/60 mins in the AM peak and Interpeak</v>
          </cell>
          <cell r="Q63" t="str">
            <v>s/60 mins in the AM peak and Interpeak</v>
          </cell>
          <cell r="R63" t="str">
            <v>s/60 mins in the AM peak and Interpeak</v>
          </cell>
          <cell r="S63" t="str">
            <v>s/60 mins in the AM peak and Interpeak</v>
          </cell>
          <cell r="T63" t="str">
            <v>s/60 mins in the AM peak and Interpeak</v>
          </cell>
          <cell r="U63" t="str">
            <v>s/60 mins in the AM peak and Interpeak</v>
          </cell>
        </row>
        <row r="64">
          <cell r="C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row>
        <row r="65">
          <cell r="C65" t="str">
            <v>am 30 min</v>
          </cell>
          <cell r="J65">
            <v>0</v>
          </cell>
          <cell r="K65">
            <v>0</v>
          </cell>
          <cell r="L65">
            <v>0</v>
          </cell>
          <cell r="M65">
            <v>0</v>
          </cell>
          <cell r="N65">
            <v>0</v>
          </cell>
          <cell r="O65">
            <v>0</v>
          </cell>
          <cell r="P65">
            <v>0</v>
          </cell>
          <cell r="Q65">
            <v>0</v>
          </cell>
          <cell r="R65">
            <v>0</v>
          </cell>
          <cell r="S65">
            <v>0</v>
          </cell>
          <cell r="T65">
            <v>0</v>
          </cell>
          <cell r="U65">
            <v>0</v>
          </cell>
        </row>
        <row r="66">
          <cell r="C66" t="str">
            <v>CBD Car %</v>
          </cell>
          <cell r="D66">
            <v>0.45285900000000001</v>
          </cell>
          <cell r="E66">
            <v>0.52938300000000005</v>
          </cell>
          <cell r="F66">
            <v>7.6524000000000036E-2</v>
          </cell>
          <cell r="G66">
            <v>0.16897974866349136</v>
          </cell>
          <cell r="I66">
            <v>0.64156599999999997</v>
          </cell>
          <cell r="J66">
            <v>0.45285900000000001</v>
          </cell>
          <cell r="K66">
            <v>0.42688100000000001</v>
          </cell>
          <cell r="L66">
            <v>0.40687299999999998</v>
          </cell>
          <cell r="M66">
            <v>0.48927100000000001</v>
          </cell>
          <cell r="N66">
            <v>0.46418799999999999</v>
          </cell>
          <cell r="O66">
            <v>0.46617599999999998</v>
          </cell>
          <cell r="P66">
            <v>0.52938300000000005</v>
          </cell>
          <cell r="Q66">
            <v>0.48722399999999999</v>
          </cell>
          <cell r="R66">
            <v>0.44754699999999997</v>
          </cell>
          <cell r="S66">
            <v>0.520231</v>
          </cell>
          <cell r="T66">
            <v>0.51272600000000002</v>
          </cell>
          <cell r="U66">
            <v>0.57068399999999997</v>
          </cell>
        </row>
        <row r="67">
          <cell r="C67" t="str">
            <v>CBD PT %</v>
          </cell>
          <cell r="D67">
            <v>0.253081</v>
          </cell>
          <cell r="E67">
            <v>0.32474799999999998</v>
          </cell>
          <cell r="F67">
            <v>7.1666999999999981E-2</v>
          </cell>
          <cell r="G67">
            <v>0.28317811293617451</v>
          </cell>
          <cell r="I67">
            <v>0.21507899999999999</v>
          </cell>
          <cell r="J67">
            <v>0.253081</v>
          </cell>
          <cell r="K67">
            <v>0.24812400000000001</v>
          </cell>
          <cell r="L67">
            <v>0.24704999999999999</v>
          </cell>
          <cell r="M67">
            <v>0.30059599999999997</v>
          </cell>
          <cell r="N67">
            <v>0.31244699999999997</v>
          </cell>
          <cell r="O67">
            <v>0.28692200000000001</v>
          </cell>
          <cell r="P67">
            <v>0.32474799999999998</v>
          </cell>
          <cell r="Q67">
            <v>0.329957</v>
          </cell>
          <cell r="R67">
            <v>0.32767099999999999</v>
          </cell>
          <cell r="S67">
            <v>0.31976100000000002</v>
          </cell>
          <cell r="T67">
            <v>0.34336800000000001</v>
          </cell>
          <cell r="U67">
            <v>0.34404499999999999</v>
          </cell>
        </row>
        <row r="68">
          <cell r="C68" t="str">
            <v>City Fringe Car %</v>
          </cell>
          <cell r="D68">
            <v>0.577129</v>
          </cell>
          <cell r="E68">
            <v>0.64410500000000004</v>
          </cell>
          <cell r="F68">
            <v>6.6976000000000036E-2</v>
          </cell>
          <cell r="G68">
            <v>0.1160503111089549</v>
          </cell>
          <cell r="I68">
            <v>0.70430199999999998</v>
          </cell>
          <cell r="J68">
            <v>0.577129</v>
          </cell>
          <cell r="K68">
            <v>0.51656400000000002</v>
          </cell>
          <cell r="L68">
            <v>0.48307299999999997</v>
          </cell>
          <cell r="M68">
            <v>0.61732299999999996</v>
          </cell>
          <cell r="N68">
            <v>0.56991899999999995</v>
          </cell>
          <cell r="O68">
            <v>0.52008799999999999</v>
          </cell>
          <cell r="P68">
            <v>0.64410500000000004</v>
          </cell>
          <cell r="Q68">
            <v>0.59000900000000001</v>
          </cell>
          <cell r="R68">
            <v>0.53082399999999996</v>
          </cell>
          <cell r="S68">
            <v>0.64088000000000001</v>
          </cell>
          <cell r="T68">
            <v>0.59972099999999995</v>
          </cell>
          <cell r="U68">
            <v>0.64834400000000003</v>
          </cell>
        </row>
        <row r="69">
          <cell r="C69" t="str">
            <v>City Fringe PT %</v>
          </cell>
          <cell r="D69">
            <v>0.22217799999999999</v>
          </cell>
          <cell r="E69">
            <v>0.27373799999999998</v>
          </cell>
          <cell r="F69">
            <v>5.1559999999999995E-2</v>
          </cell>
          <cell r="G69">
            <v>0.23206618117005284</v>
          </cell>
          <cell r="I69">
            <v>0.190553</v>
          </cell>
          <cell r="J69">
            <v>0.22217799999999999</v>
          </cell>
          <cell r="K69">
            <v>0.22026000000000001</v>
          </cell>
          <cell r="L69">
            <v>0.22412000000000001</v>
          </cell>
          <cell r="M69">
            <v>0.27791900000000003</v>
          </cell>
          <cell r="N69">
            <v>0.28240599999999999</v>
          </cell>
          <cell r="O69">
            <v>0.27136300000000002</v>
          </cell>
          <cell r="P69">
            <v>0.27373799999999998</v>
          </cell>
          <cell r="Q69">
            <v>0.27879700000000002</v>
          </cell>
          <cell r="R69">
            <v>0.28348099999999998</v>
          </cell>
          <cell r="S69">
            <v>0.26574399999999998</v>
          </cell>
          <cell r="T69">
            <v>0.29248800000000003</v>
          </cell>
          <cell r="U69">
            <v>0.30412699999999998</v>
          </cell>
        </row>
        <row r="70">
          <cell r="C70" t="str">
            <v>Metro Centres Car %</v>
          </cell>
          <cell r="D70">
            <v>0.96024299999999996</v>
          </cell>
          <cell r="E70">
            <v>0.96173299999999995</v>
          </cell>
          <cell r="F70">
            <v>1.4899999999999913E-3</v>
          </cell>
          <cell r="G70">
            <v>1.5516905616599042E-3</v>
          </cell>
          <cell r="I70">
            <v>0.95926199999999995</v>
          </cell>
          <cell r="J70">
            <v>0.96024299999999996</v>
          </cell>
          <cell r="K70">
            <v>0.957341</v>
          </cell>
          <cell r="L70">
            <v>0.95095799999999997</v>
          </cell>
          <cell r="M70">
            <v>0.96040599999999998</v>
          </cell>
          <cell r="N70">
            <v>0.95923800000000004</v>
          </cell>
          <cell r="O70">
            <v>0.95736699999999997</v>
          </cell>
          <cell r="P70">
            <v>0.96173299999999995</v>
          </cell>
          <cell r="Q70">
            <v>0.96147800000000005</v>
          </cell>
          <cell r="R70">
            <v>0.957874</v>
          </cell>
          <cell r="S70">
            <v>0.96297600000000005</v>
          </cell>
          <cell r="T70">
            <v>0.96470800000000001</v>
          </cell>
          <cell r="U70">
            <v>0.96018999999999999</v>
          </cell>
        </row>
        <row r="71">
          <cell r="C71" t="str">
            <v>Metro Centres PT %</v>
          </cell>
          <cell r="D71">
            <v>0.55968899999999999</v>
          </cell>
          <cell r="E71">
            <v>0.66212099999999996</v>
          </cell>
          <cell r="F71">
            <v>0.10243199999999997</v>
          </cell>
          <cell r="G71">
            <v>0.18301592491544405</v>
          </cell>
          <cell r="I71">
            <v>0.53247699999999998</v>
          </cell>
          <cell r="J71">
            <v>0.55968899999999999</v>
          </cell>
          <cell r="K71">
            <v>0.55074900000000004</v>
          </cell>
          <cell r="L71">
            <v>0.556029</v>
          </cell>
          <cell r="M71">
            <v>0.640571</v>
          </cell>
          <cell r="N71">
            <v>0.65786199999999995</v>
          </cell>
          <cell r="O71">
            <v>0.67091900000000004</v>
          </cell>
          <cell r="P71">
            <v>0.66212099999999996</v>
          </cell>
          <cell r="Q71">
            <v>0.67539300000000002</v>
          </cell>
          <cell r="R71">
            <v>0.68347899999999995</v>
          </cell>
          <cell r="S71">
            <v>0.68289500000000003</v>
          </cell>
          <cell r="T71">
            <v>0.71578900000000001</v>
          </cell>
          <cell r="U71">
            <v>0.73051100000000002</v>
          </cell>
        </row>
        <row r="72">
          <cell r="C72" t="str">
            <v>Town Centres Car %</v>
          </cell>
          <cell r="D72">
            <v>0.94451399999999996</v>
          </cell>
          <cell r="E72">
            <v>0.96558600000000006</v>
          </cell>
          <cell r="F72">
            <v>2.1072000000000091E-2</v>
          </cell>
          <cell r="G72">
            <v>2.2309886354252125E-2</v>
          </cell>
          <cell r="I72">
            <v>0.96490500000000001</v>
          </cell>
          <cell r="J72">
            <v>0.94451399999999996</v>
          </cell>
          <cell r="K72">
            <v>0.92585499999999998</v>
          </cell>
          <cell r="L72">
            <v>0.92594600000000005</v>
          </cell>
          <cell r="M72">
            <v>0.96333500000000005</v>
          </cell>
          <cell r="N72">
            <v>0.94664899999999996</v>
          </cell>
          <cell r="O72">
            <v>0.94545000000000001</v>
          </cell>
          <cell r="P72">
            <v>0.96558600000000006</v>
          </cell>
          <cell r="Q72">
            <v>0.96637899999999999</v>
          </cell>
          <cell r="R72">
            <v>0.96309199999999995</v>
          </cell>
          <cell r="S72">
            <v>0.96333500000000005</v>
          </cell>
          <cell r="T72">
            <v>0.95885900000000002</v>
          </cell>
          <cell r="U72">
            <v>0.96953900000000004</v>
          </cell>
        </row>
        <row r="73">
          <cell r="C73" t="str">
            <v>Town Centres PT %</v>
          </cell>
          <cell r="D73">
            <v>0.64096299999999995</v>
          </cell>
          <cell r="E73">
            <v>0.72259899999999999</v>
          </cell>
          <cell r="F73">
            <v>8.1636000000000042E-2</v>
          </cell>
          <cell r="G73">
            <v>0.12736460606930516</v>
          </cell>
          <cell r="I73">
            <v>0.59591000000000005</v>
          </cell>
          <cell r="J73">
            <v>0.64096299999999995</v>
          </cell>
          <cell r="K73">
            <v>0.61976200000000004</v>
          </cell>
          <cell r="L73">
            <v>0.59659399999999996</v>
          </cell>
          <cell r="M73">
            <v>0.71296499999999996</v>
          </cell>
          <cell r="N73">
            <v>0.69379900000000005</v>
          </cell>
          <cell r="O73">
            <v>0.68457900000000005</v>
          </cell>
          <cell r="P73">
            <v>0.72259899999999999</v>
          </cell>
          <cell r="Q73">
            <v>0.708345</v>
          </cell>
          <cell r="R73">
            <v>0.699874</v>
          </cell>
          <cell r="S73">
            <v>0.718912</v>
          </cell>
          <cell r="T73">
            <v>0.72633199999999998</v>
          </cell>
          <cell r="U73">
            <v>0.72050999999999998</v>
          </cell>
        </row>
        <row r="74">
          <cell r="C74" t="str">
            <v>am 45 min</v>
          </cell>
          <cell r="J74">
            <v>0</v>
          </cell>
          <cell r="K74">
            <v>0</v>
          </cell>
          <cell r="L74">
            <v>0</v>
          </cell>
          <cell r="M74">
            <v>0</v>
          </cell>
          <cell r="N74">
            <v>0</v>
          </cell>
          <cell r="O74">
            <v>0</v>
          </cell>
          <cell r="P74">
            <v>0</v>
          </cell>
          <cell r="Q74">
            <v>0</v>
          </cell>
          <cell r="R74">
            <v>0</v>
          </cell>
          <cell r="S74">
            <v>0</v>
          </cell>
          <cell r="T74">
            <v>0</v>
          </cell>
          <cell r="U74">
            <v>0</v>
          </cell>
        </row>
        <row r="75">
          <cell r="C75" t="str">
            <v>CBD Car %</v>
          </cell>
          <cell r="D75">
            <v>0.86002400000000001</v>
          </cell>
          <cell r="E75">
            <v>0.88328899999999999</v>
          </cell>
          <cell r="F75">
            <v>2.326499999999998E-2</v>
          </cell>
          <cell r="G75">
            <v>2.7051570653842196E-2</v>
          </cell>
          <cell r="I75">
            <v>0.901173</v>
          </cell>
          <cell r="J75">
            <v>0.86002400000000001</v>
          </cell>
          <cell r="K75">
            <v>0.81909399999999999</v>
          </cell>
          <cell r="L75">
            <v>0.76546199999999998</v>
          </cell>
          <cell r="M75">
            <v>0.87010600000000005</v>
          </cell>
          <cell r="N75">
            <v>0.83004599999999995</v>
          </cell>
          <cell r="O75">
            <v>0.80911</v>
          </cell>
          <cell r="P75">
            <v>0.88328899999999999</v>
          </cell>
          <cell r="Q75">
            <v>0.84490699999999996</v>
          </cell>
          <cell r="R75">
            <v>0.79862299999999997</v>
          </cell>
          <cell r="S75">
            <v>0.87339999999999995</v>
          </cell>
          <cell r="T75">
            <v>0.84398799999999996</v>
          </cell>
          <cell r="U75">
            <v>0.87763500000000005</v>
          </cell>
        </row>
        <row r="76">
          <cell r="C76" t="str">
            <v>CBD PT %</v>
          </cell>
          <cell r="D76">
            <v>0.53184299999999995</v>
          </cell>
          <cell r="E76">
            <v>0.57960299999999998</v>
          </cell>
          <cell r="F76">
            <v>4.7760000000000025E-2</v>
          </cell>
          <cell r="G76">
            <v>8.9800937494711838E-2</v>
          </cell>
          <cell r="I76">
            <v>0.55056700000000003</v>
          </cell>
          <cell r="J76">
            <v>0.53184299999999995</v>
          </cell>
          <cell r="K76">
            <v>0.52861899999999995</v>
          </cell>
          <cell r="L76">
            <v>0.52674399999999999</v>
          </cell>
          <cell r="M76">
            <v>0.55050600000000005</v>
          </cell>
          <cell r="N76">
            <v>0.56031399999999998</v>
          </cell>
          <cell r="O76">
            <v>0.554149</v>
          </cell>
          <cell r="P76">
            <v>0.57960299999999998</v>
          </cell>
          <cell r="Q76">
            <v>0.57316299999999998</v>
          </cell>
          <cell r="R76">
            <v>0.571295</v>
          </cell>
          <cell r="S76">
            <v>0.56223900000000004</v>
          </cell>
          <cell r="T76">
            <v>0.59598899999999999</v>
          </cell>
          <cell r="U76">
            <v>0.59940000000000004</v>
          </cell>
        </row>
        <row r="77">
          <cell r="C77" t="str">
            <v>City Fringe Car %</v>
          </cell>
          <cell r="D77">
            <v>0.86506499999999997</v>
          </cell>
          <cell r="E77">
            <v>0.89210299999999998</v>
          </cell>
          <cell r="F77">
            <v>2.7038000000000006E-2</v>
          </cell>
          <cell r="G77">
            <v>3.1255454792414449E-2</v>
          </cell>
          <cell r="I77">
            <v>0.90602800000000006</v>
          </cell>
          <cell r="J77">
            <v>0.86506499999999997</v>
          </cell>
          <cell r="K77">
            <v>0.84166700000000005</v>
          </cell>
          <cell r="L77">
            <v>0.78390099999999996</v>
          </cell>
          <cell r="M77">
            <v>0.87425799999999998</v>
          </cell>
          <cell r="N77">
            <v>0.84492299999999998</v>
          </cell>
          <cell r="O77">
            <v>0.84426400000000001</v>
          </cell>
          <cell r="P77">
            <v>0.89210299999999998</v>
          </cell>
          <cell r="Q77">
            <v>0.865178</v>
          </cell>
          <cell r="R77">
            <v>0.81950199999999995</v>
          </cell>
          <cell r="S77">
            <v>0.88196399999999997</v>
          </cell>
          <cell r="T77">
            <v>0.86768199999999995</v>
          </cell>
          <cell r="U77">
            <v>0.88870300000000002</v>
          </cell>
        </row>
        <row r="78">
          <cell r="C78" t="str">
            <v>City Fringe PT %</v>
          </cell>
          <cell r="D78">
            <v>0.52025200000000005</v>
          </cell>
          <cell r="E78">
            <v>0.57369199999999998</v>
          </cell>
          <cell r="F78">
            <v>5.3439999999999932E-2</v>
          </cell>
          <cell r="G78">
            <v>0.10271945134281066</v>
          </cell>
          <cell r="I78">
            <v>0.47221000000000002</v>
          </cell>
          <cell r="J78">
            <v>0.52025200000000005</v>
          </cell>
          <cell r="K78">
            <v>0.51722999999999997</v>
          </cell>
          <cell r="L78">
            <v>0.51411399999999996</v>
          </cell>
          <cell r="M78">
            <v>0.52985499999999996</v>
          </cell>
          <cell r="N78">
            <v>0.52744500000000005</v>
          </cell>
          <cell r="O78">
            <v>0.50930399999999998</v>
          </cell>
          <cell r="P78">
            <v>0.57369199999999998</v>
          </cell>
          <cell r="Q78">
            <v>0.56577900000000003</v>
          </cell>
          <cell r="R78">
            <v>0.56000300000000003</v>
          </cell>
          <cell r="S78">
            <v>0.54587300000000005</v>
          </cell>
          <cell r="T78">
            <v>0.58683799999999997</v>
          </cell>
          <cell r="U78">
            <v>0.59264600000000001</v>
          </cell>
        </row>
        <row r="79">
          <cell r="C79" t="str">
            <v>Metro Centres Car %</v>
          </cell>
          <cell r="D79">
            <v>0.98650899999999997</v>
          </cell>
          <cell r="E79">
            <v>0.98751599999999995</v>
          </cell>
          <cell r="F79">
            <v>1.0069999999999801E-3</v>
          </cell>
          <cell r="G79">
            <v>1.0207712245909365E-3</v>
          </cell>
          <cell r="I79">
            <v>0.98407500000000003</v>
          </cell>
          <cell r="J79">
            <v>0.98650899999999997</v>
          </cell>
          <cell r="K79">
            <v>0.97957300000000003</v>
          </cell>
          <cell r="L79">
            <v>0.978464</v>
          </cell>
          <cell r="M79">
            <v>0.98880100000000004</v>
          </cell>
          <cell r="N79">
            <v>0.98678200000000005</v>
          </cell>
          <cell r="O79">
            <v>0.98289800000000005</v>
          </cell>
          <cell r="P79">
            <v>0.98751599999999995</v>
          </cell>
          <cell r="Q79">
            <v>0.98889199999999999</v>
          </cell>
          <cell r="R79">
            <v>0.98797500000000005</v>
          </cell>
          <cell r="S79">
            <v>0.98880100000000004</v>
          </cell>
          <cell r="T79">
            <v>0.98889199999999999</v>
          </cell>
          <cell r="U79">
            <v>0.98797500000000005</v>
          </cell>
        </row>
        <row r="80">
          <cell r="C80" t="str">
            <v>Metro Centres PT %</v>
          </cell>
          <cell r="D80">
            <v>0.86582499999999996</v>
          </cell>
          <cell r="E80">
            <v>0.90729599999999999</v>
          </cell>
          <cell r="F80">
            <v>4.1471000000000036E-2</v>
          </cell>
          <cell r="G80">
            <v>4.7897669852452904E-2</v>
          </cell>
          <cell r="I80">
            <v>0.85900299999999996</v>
          </cell>
          <cell r="J80">
            <v>0.86582499999999996</v>
          </cell>
          <cell r="K80">
            <v>0.86504499999999995</v>
          </cell>
          <cell r="L80">
            <v>0.86007199999999995</v>
          </cell>
          <cell r="M80">
            <v>0.89437599999999995</v>
          </cell>
          <cell r="N80">
            <v>0.88077799999999995</v>
          </cell>
          <cell r="O80">
            <v>0.90828299999999995</v>
          </cell>
          <cell r="P80">
            <v>0.90729599999999999</v>
          </cell>
          <cell r="Q80">
            <v>0.91216799999999998</v>
          </cell>
          <cell r="R80">
            <v>0.91030500000000003</v>
          </cell>
          <cell r="S80">
            <v>0.90403500000000003</v>
          </cell>
          <cell r="T80">
            <v>0.91958200000000001</v>
          </cell>
          <cell r="U80">
            <v>0.92711500000000002</v>
          </cell>
        </row>
        <row r="81">
          <cell r="C81" t="str">
            <v>Town Centres Car %</v>
          </cell>
          <cell r="D81">
            <v>0.98751599999999995</v>
          </cell>
          <cell r="E81">
            <v>0.99177899999999997</v>
          </cell>
          <cell r="F81">
            <v>4.2630000000000168E-3</v>
          </cell>
          <cell r="G81">
            <v>4.3168920807359241E-3</v>
          </cell>
          <cell r="I81">
            <v>0.98580000000000001</v>
          </cell>
          <cell r="J81">
            <v>0.98751599999999995</v>
          </cell>
          <cell r="K81">
            <v>0.98221899999999995</v>
          </cell>
          <cell r="L81">
            <v>0.977352</v>
          </cell>
          <cell r="M81">
            <v>0.98751599999999995</v>
          </cell>
          <cell r="N81">
            <v>0.99243099999999995</v>
          </cell>
          <cell r="O81">
            <v>0.98883699999999997</v>
          </cell>
          <cell r="P81">
            <v>0.99177899999999997</v>
          </cell>
          <cell r="Q81">
            <v>0.99243099999999995</v>
          </cell>
          <cell r="R81">
            <v>0.992927</v>
          </cell>
          <cell r="S81">
            <v>0.99177899999999997</v>
          </cell>
          <cell r="T81">
            <v>0.99243099999999995</v>
          </cell>
          <cell r="U81">
            <v>0.992927</v>
          </cell>
        </row>
        <row r="82">
          <cell r="C82" t="str">
            <v>Town Centres PT %</v>
          </cell>
          <cell r="D82">
            <v>0.84121400000000002</v>
          </cell>
          <cell r="E82">
            <v>0.89100800000000002</v>
          </cell>
          <cell r="F82">
            <v>4.9794000000000005E-2</v>
          </cell>
          <cell r="G82">
            <v>5.9193023416158078E-2</v>
          </cell>
          <cell r="I82">
            <v>0.86089899999999997</v>
          </cell>
          <cell r="J82">
            <v>0.84121400000000002</v>
          </cell>
          <cell r="K82">
            <v>0.83110099999999998</v>
          </cell>
          <cell r="L82">
            <v>0.83087900000000003</v>
          </cell>
          <cell r="M82">
            <v>0.86330300000000004</v>
          </cell>
          <cell r="N82">
            <v>0.85661500000000002</v>
          </cell>
          <cell r="O82">
            <v>0.85920099999999999</v>
          </cell>
          <cell r="P82">
            <v>0.89100800000000002</v>
          </cell>
          <cell r="Q82">
            <v>0.88088500000000003</v>
          </cell>
          <cell r="R82">
            <v>0.882629</v>
          </cell>
          <cell r="S82">
            <v>0.87247300000000005</v>
          </cell>
          <cell r="T82">
            <v>0.89639800000000003</v>
          </cell>
          <cell r="U82">
            <v>0.90688100000000005</v>
          </cell>
        </row>
        <row r="83">
          <cell r="C83" t="str">
            <v>am 60 min</v>
          </cell>
          <cell r="J83">
            <v>0</v>
          </cell>
          <cell r="K83">
            <v>0</v>
          </cell>
          <cell r="L83">
            <v>0</v>
          </cell>
          <cell r="M83">
            <v>0</v>
          </cell>
          <cell r="N83">
            <v>0</v>
          </cell>
          <cell r="O83">
            <v>0</v>
          </cell>
          <cell r="P83">
            <v>0</v>
          </cell>
          <cell r="Q83">
            <v>0</v>
          </cell>
          <cell r="R83">
            <v>0</v>
          </cell>
          <cell r="S83">
            <v>0</v>
          </cell>
          <cell r="T83">
            <v>0</v>
          </cell>
          <cell r="U83">
            <v>0</v>
          </cell>
        </row>
        <row r="84">
          <cell r="C84" t="str">
            <v>CBD Car %</v>
          </cell>
          <cell r="D84">
            <v>0.93430800000000003</v>
          </cell>
          <cell r="E84">
            <v>0.95553600000000005</v>
          </cell>
          <cell r="F84">
            <v>2.1228000000000025E-2</v>
          </cell>
          <cell r="G84">
            <v>2.272055895914412E-2</v>
          </cell>
          <cell r="I84">
            <v>0.96868799999999999</v>
          </cell>
          <cell r="J84">
            <v>0.93430800000000003</v>
          </cell>
          <cell r="K84">
            <v>0.90607899999999997</v>
          </cell>
          <cell r="L84">
            <v>0.86753899999999995</v>
          </cell>
          <cell r="M84">
            <v>0.94721500000000003</v>
          </cell>
          <cell r="N84">
            <v>0.926728</v>
          </cell>
          <cell r="O84">
            <v>0.91956700000000002</v>
          </cell>
          <cell r="P84">
            <v>0.95553600000000005</v>
          </cell>
          <cell r="Q84">
            <v>0.95434699999999995</v>
          </cell>
          <cell r="R84">
            <v>0.92597600000000002</v>
          </cell>
          <cell r="S84">
            <v>0.95308199999999998</v>
          </cell>
          <cell r="T84">
            <v>0.94742099999999996</v>
          </cell>
          <cell r="U84">
            <v>0.96620899999999998</v>
          </cell>
        </row>
        <row r="85">
          <cell r="C85" t="str">
            <v>CBD PT %</v>
          </cell>
          <cell r="D85">
            <v>0.77623799999999998</v>
          </cell>
          <cell r="E85">
            <v>0.80951399999999996</v>
          </cell>
          <cell r="F85">
            <v>3.3275999999999972E-2</v>
          </cell>
          <cell r="G85">
            <v>4.2868295548530187E-2</v>
          </cell>
          <cell r="I85">
            <v>0.76800299999999999</v>
          </cell>
          <cell r="J85">
            <v>0.77623799999999998</v>
          </cell>
          <cell r="K85">
            <v>0.76002099999999995</v>
          </cell>
          <cell r="L85">
            <v>0.74130200000000002</v>
          </cell>
          <cell r="M85">
            <v>0.79253399999999996</v>
          </cell>
          <cell r="N85">
            <v>0.78729899999999997</v>
          </cell>
          <cell r="O85">
            <v>0.78440399999999999</v>
          </cell>
          <cell r="P85">
            <v>0.80951399999999996</v>
          </cell>
          <cell r="Q85">
            <v>0.79686000000000001</v>
          </cell>
          <cell r="R85">
            <v>0.79273800000000005</v>
          </cell>
          <cell r="S85">
            <v>0.80783899999999997</v>
          </cell>
          <cell r="T85">
            <v>0.81709399999999999</v>
          </cell>
          <cell r="U85">
            <v>0.81912399999999996</v>
          </cell>
        </row>
        <row r="86">
          <cell r="C86" t="str">
            <v>City Fringe Car %</v>
          </cell>
          <cell r="D86">
            <v>0.94061499999999998</v>
          </cell>
          <cell r="E86">
            <v>0.96474499999999996</v>
          </cell>
          <cell r="F86">
            <v>2.4129999999999985E-2</v>
          </cell>
          <cell r="G86">
            <v>2.565342887366243E-2</v>
          </cell>
          <cell r="I86">
            <v>0.96868799999999999</v>
          </cell>
          <cell r="J86">
            <v>0.94061499999999998</v>
          </cell>
          <cell r="K86">
            <v>0.91853499999999999</v>
          </cell>
          <cell r="L86">
            <v>0.87894899999999998</v>
          </cell>
          <cell r="M86">
            <v>0.95923800000000004</v>
          </cell>
          <cell r="N86">
            <v>0.93835500000000005</v>
          </cell>
          <cell r="O86">
            <v>0.93352199999999996</v>
          </cell>
          <cell r="P86">
            <v>0.96474499999999996</v>
          </cell>
          <cell r="Q86">
            <v>0.95434699999999995</v>
          </cell>
          <cell r="R86">
            <v>0.93118000000000001</v>
          </cell>
          <cell r="S86">
            <v>0.96474499999999996</v>
          </cell>
          <cell r="T86">
            <v>0.94830899999999996</v>
          </cell>
          <cell r="U86">
            <v>0.97275299999999998</v>
          </cell>
        </row>
        <row r="87">
          <cell r="C87" t="str">
            <v>City Fringe PT %</v>
          </cell>
          <cell r="D87">
            <v>0.73356100000000002</v>
          </cell>
          <cell r="E87">
            <v>0.78489299999999995</v>
          </cell>
          <cell r="F87">
            <v>5.1331999999999933E-2</v>
          </cell>
          <cell r="G87">
            <v>6.9976457308935355E-2</v>
          </cell>
          <cell r="I87">
            <v>0.73504400000000003</v>
          </cell>
          <cell r="J87">
            <v>0.73356100000000002</v>
          </cell>
          <cell r="K87">
            <v>0.71777199999999997</v>
          </cell>
          <cell r="L87">
            <v>0.69392200000000004</v>
          </cell>
          <cell r="M87">
            <v>0.76801699999999995</v>
          </cell>
          <cell r="N87">
            <v>0.77516300000000005</v>
          </cell>
          <cell r="O87">
            <v>0.76720200000000005</v>
          </cell>
          <cell r="P87">
            <v>0.78489299999999995</v>
          </cell>
          <cell r="Q87">
            <v>0.76603100000000002</v>
          </cell>
          <cell r="R87">
            <v>0.76177600000000001</v>
          </cell>
          <cell r="S87">
            <v>0.789682</v>
          </cell>
          <cell r="T87">
            <v>0.80938699999999997</v>
          </cell>
          <cell r="U87">
            <v>0.81412600000000002</v>
          </cell>
        </row>
        <row r="88">
          <cell r="C88" t="str">
            <v>Metro Centres Car %</v>
          </cell>
          <cell r="D88">
            <v>0.98969600000000002</v>
          </cell>
          <cell r="E88">
            <v>0.99395900000000004</v>
          </cell>
          <cell r="F88">
            <v>4.2630000000000168E-3</v>
          </cell>
          <cell r="G88">
            <v>4.3073832772892043E-3</v>
          </cell>
          <cell r="I88">
            <v>0.98757499999999998</v>
          </cell>
          <cell r="J88">
            <v>0.98969600000000002</v>
          </cell>
          <cell r="K88">
            <v>0.99070599999999998</v>
          </cell>
          <cell r="L88">
            <v>0.98950800000000005</v>
          </cell>
          <cell r="M88">
            <v>0.99395900000000004</v>
          </cell>
          <cell r="N88">
            <v>0.99424500000000005</v>
          </cell>
          <cell r="O88">
            <v>0.99446000000000001</v>
          </cell>
          <cell r="P88">
            <v>0.99395900000000004</v>
          </cell>
          <cell r="Q88">
            <v>0.99424500000000005</v>
          </cell>
          <cell r="R88">
            <v>0.99446000000000001</v>
          </cell>
          <cell r="S88">
            <v>0.99395900000000004</v>
          </cell>
          <cell r="T88">
            <v>0.99424500000000005</v>
          </cell>
          <cell r="U88">
            <v>0.99446000000000001</v>
          </cell>
        </row>
        <row r="89">
          <cell r="C89" t="str">
            <v>Metro Centres PT %</v>
          </cell>
          <cell r="D89">
            <v>0.93830400000000003</v>
          </cell>
          <cell r="E89">
            <v>0.95369300000000001</v>
          </cell>
          <cell r="F89">
            <v>1.5388999999999986E-2</v>
          </cell>
          <cell r="G89">
            <v>1.6400867948980272E-2</v>
          </cell>
          <cell r="I89">
            <v>0.92500300000000002</v>
          </cell>
          <cell r="J89">
            <v>0.93830400000000003</v>
          </cell>
          <cell r="K89">
            <v>0.93387600000000004</v>
          </cell>
          <cell r="L89">
            <v>0.93457599999999996</v>
          </cell>
          <cell r="M89">
            <v>0.94979599999999997</v>
          </cell>
          <cell r="N89">
            <v>0.94722700000000004</v>
          </cell>
          <cell r="O89">
            <v>0.95455400000000001</v>
          </cell>
          <cell r="P89">
            <v>0.95369300000000001</v>
          </cell>
          <cell r="Q89">
            <v>0.95003800000000005</v>
          </cell>
          <cell r="R89">
            <v>0.95108199999999998</v>
          </cell>
          <cell r="S89">
            <v>0.95364400000000005</v>
          </cell>
          <cell r="T89">
            <v>0.95724500000000001</v>
          </cell>
          <cell r="U89">
            <v>0.96594500000000005</v>
          </cell>
        </row>
        <row r="90">
          <cell r="C90" t="str">
            <v>Town Centres Car %</v>
          </cell>
          <cell r="D90">
            <v>0.99395900000000004</v>
          </cell>
          <cell r="E90">
            <v>0.99395900000000004</v>
          </cell>
          <cell r="F90">
            <v>0</v>
          </cell>
          <cell r="G90">
            <v>0</v>
          </cell>
          <cell r="I90">
            <v>0.99358800000000003</v>
          </cell>
          <cell r="J90">
            <v>0.99395900000000004</v>
          </cell>
          <cell r="K90">
            <v>0.99317</v>
          </cell>
          <cell r="L90">
            <v>0.99056599999999995</v>
          </cell>
          <cell r="M90">
            <v>0.99395900000000004</v>
          </cell>
          <cell r="N90">
            <v>0.99424500000000005</v>
          </cell>
          <cell r="O90">
            <v>0.99446000000000001</v>
          </cell>
          <cell r="P90">
            <v>0.99395900000000004</v>
          </cell>
          <cell r="Q90">
            <v>0.99424500000000005</v>
          </cell>
          <cell r="R90">
            <v>0.99446000000000001</v>
          </cell>
          <cell r="S90">
            <v>0.99395900000000004</v>
          </cell>
          <cell r="T90">
            <v>0.99424500000000005</v>
          </cell>
          <cell r="U90">
            <v>0.99446000000000001</v>
          </cell>
        </row>
        <row r="91">
          <cell r="C91" t="str">
            <v>Town Centres PT %</v>
          </cell>
          <cell r="D91">
            <v>0.91714700000000005</v>
          </cell>
          <cell r="E91">
            <v>0.932643</v>
          </cell>
          <cell r="F91">
            <v>1.5495999999999954E-2</v>
          </cell>
          <cell r="G91">
            <v>1.6895873834837767E-2</v>
          </cell>
          <cell r="I91">
            <v>0.92374500000000004</v>
          </cell>
          <cell r="J91">
            <v>0.91714700000000005</v>
          </cell>
          <cell r="K91">
            <v>0.90674299999999997</v>
          </cell>
          <cell r="L91">
            <v>0.90448300000000004</v>
          </cell>
          <cell r="M91">
            <v>0.92497799999999997</v>
          </cell>
          <cell r="N91">
            <v>0.92105800000000004</v>
          </cell>
          <cell r="O91">
            <v>0.92265299999999995</v>
          </cell>
          <cell r="P91">
            <v>0.932643</v>
          </cell>
          <cell r="Q91">
            <v>0.92539899999999997</v>
          </cell>
          <cell r="R91">
            <v>0.925153</v>
          </cell>
          <cell r="S91">
            <v>0.92849599999999999</v>
          </cell>
          <cell r="T91">
            <v>0.94162100000000004</v>
          </cell>
          <cell r="U91">
            <v>0.95284500000000005</v>
          </cell>
        </row>
        <row r="92">
          <cell r="C92" t="str">
            <v>ip 30 min</v>
          </cell>
          <cell r="J92">
            <v>0</v>
          </cell>
          <cell r="K92">
            <v>0</v>
          </cell>
          <cell r="L92">
            <v>0</v>
          </cell>
          <cell r="M92">
            <v>0</v>
          </cell>
          <cell r="N92">
            <v>0</v>
          </cell>
          <cell r="O92">
            <v>0</v>
          </cell>
          <cell r="P92">
            <v>0</v>
          </cell>
          <cell r="Q92">
            <v>0</v>
          </cell>
          <cell r="R92">
            <v>0</v>
          </cell>
          <cell r="S92">
            <v>0</v>
          </cell>
          <cell r="T92">
            <v>0</v>
          </cell>
          <cell r="U92">
            <v>0</v>
          </cell>
        </row>
        <row r="93">
          <cell r="C93" t="str">
            <v>CBD Car %</v>
          </cell>
          <cell r="D93">
            <v>0.817025</v>
          </cell>
          <cell r="E93">
            <v>0.84504000000000001</v>
          </cell>
          <cell r="F93">
            <v>2.8015000000000012E-2</v>
          </cell>
          <cell r="G93">
            <v>3.428903644319331E-2</v>
          </cell>
          <cell r="I93">
            <v>0.86347600000000002</v>
          </cell>
          <cell r="J93">
            <v>0.817025</v>
          </cell>
          <cell r="K93">
            <v>0.74828300000000003</v>
          </cell>
          <cell r="L93">
            <v>0.67037800000000003</v>
          </cell>
          <cell r="M93">
            <v>0.84358500000000003</v>
          </cell>
          <cell r="N93">
            <v>0.77609300000000003</v>
          </cell>
          <cell r="O93">
            <v>0.71861399999999998</v>
          </cell>
          <cell r="P93">
            <v>0.84504000000000001</v>
          </cell>
          <cell r="Q93">
            <v>0.78099499999999999</v>
          </cell>
          <cell r="R93">
            <v>0.72478500000000001</v>
          </cell>
          <cell r="S93">
            <v>0.84735700000000003</v>
          </cell>
          <cell r="T93">
            <v>0.78868899999999997</v>
          </cell>
          <cell r="U93">
            <v>0.78695499999999996</v>
          </cell>
        </row>
        <row r="94">
          <cell r="C94" t="str">
            <v>CBD PT %</v>
          </cell>
          <cell r="D94">
            <v>0.170041</v>
          </cell>
          <cell r="E94">
            <v>0.22691800000000001</v>
          </cell>
          <cell r="F94">
            <v>5.6877000000000011E-2</v>
          </cell>
          <cell r="G94">
            <v>0.3344899171376316</v>
          </cell>
          <cell r="I94">
            <v>0.157939</v>
          </cell>
          <cell r="J94">
            <v>0.170041</v>
          </cell>
          <cell r="K94">
            <v>0.17086000000000001</v>
          </cell>
          <cell r="L94">
            <v>0.161744</v>
          </cell>
          <cell r="M94">
            <v>0.21734100000000001</v>
          </cell>
          <cell r="N94">
            <v>0.224192</v>
          </cell>
          <cell r="O94">
            <v>0.24557999999999999</v>
          </cell>
          <cell r="P94">
            <v>0.22691800000000001</v>
          </cell>
          <cell r="Q94">
            <v>0.23197000000000001</v>
          </cell>
          <cell r="R94">
            <v>0.240062</v>
          </cell>
          <cell r="S94">
            <v>0.23013700000000001</v>
          </cell>
          <cell r="T94">
            <v>0.24496000000000001</v>
          </cell>
          <cell r="U94">
            <v>0.26944299999999999</v>
          </cell>
        </row>
        <row r="95">
          <cell r="C95" t="str">
            <v>City Fringe Car %</v>
          </cell>
          <cell r="D95">
            <v>0.84995299999999996</v>
          </cell>
          <cell r="E95">
            <v>0.86195200000000005</v>
          </cell>
          <cell r="F95">
            <v>1.1999000000000093E-2</v>
          </cell>
          <cell r="G95">
            <v>1.4117251189183512E-2</v>
          </cell>
          <cell r="I95">
            <v>0.88516799999999995</v>
          </cell>
          <cell r="J95">
            <v>0.84995299999999996</v>
          </cell>
          <cell r="K95">
            <v>0.78562299999999996</v>
          </cell>
          <cell r="L95">
            <v>0.73088200000000003</v>
          </cell>
          <cell r="M95">
            <v>0.85878100000000002</v>
          </cell>
          <cell r="N95">
            <v>0.80703000000000003</v>
          </cell>
          <cell r="O95">
            <v>0.74673299999999998</v>
          </cell>
          <cell r="P95">
            <v>0.86195200000000005</v>
          </cell>
          <cell r="Q95">
            <v>0.82827399999999995</v>
          </cell>
          <cell r="R95">
            <v>0.74899700000000002</v>
          </cell>
          <cell r="S95">
            <v>0.86001399999999995</v>
          </cell>
          <cell r="T95">
            <v>0.82560100000000003</v>
          </cell>
          <cell r="U95">
            <v>0.82788799999999996</v>
          </cell>
        </row>
        <row r="96">
          <cell r="C96" t="str">
            <v>City Fringe PT %</v>
          </cell>
          <cell r="D96">
            <v>0.17327400000000001</v>
          </cell>
          <cell r="E96">
            <v>0.22467500000000001</v>
          </cell>
          <cell r="F96">
            <v>5.1401000000000002E-2</v>
          </cell>
          <cell r="G96">
            <v>0.29664577489986954</v>
          </cell>
          <cell r="I96">
            <v>0.159054</v>
          </cell>
          <cell r="J96">
            <v>0.17327400000000001</v>
          </cell>
          <cell r="K96">
            <v>0.17466400000000001</v>
          </cell>
          <cell r="L96">
            <v>0.17510400000000001</v>
          </cell>
          <cell r="M96">
            <v>0.22314500000000001</v>
          </cell>
          <cell r="N96">
            <v>0.22986000000000001</v>
          </cell>
          <cell r="O96">
            <v>0.236345</v>
          </cell>
          <cell r="P96">
            <v>0.22467500000000001</v>
          </cell>
          <cell r="Q96">
            <v>0.230679</v>
          </cell>
          <cell r="R96">
            <v>0.23714499999999999</v>
          </cell>
          <cell r="S96">
            <v>0.233546</v>
          </cell>
          <cell r="T96">
            <v>0.240317</v>
          </cell>
          <cell r="U96">
            <v>0.25261800000000001</v>
          </cell>
        </row>
        <row r="97">
          <cell r="C97" t="str">
            <v>Metro Centres Car %</v>
          </cell>
          <cell r="D97">
            <v>0.96040599999999998</v>
          </cell>
          <cell r="E97">
            <v>0.96157000000000004</v>
          </cell>
          <cell r="F97">
            <v>1.1640000000000539E-3</v>
          </cell>
          <cell r="G97">
            <v>1.211987430315985E-3</v>
          </cell>
          <cell r="I97">
            <v>0.95926199999999995</v>
          </cell>
          <cell r="J97">
            <v>0.96040599999999998</v>
          </cell>
          <cell r="K97">
            <v>0.957341</v>
          </cell>
          <cell r="L97">
            <v>0.95791499999999996</v>
          </cell>
          <cell r="M97">
            <v>0.96024299999999996</v>
          </cell>
          <cell r="N97">
            <v>0.95923800000000004</v>
          </cell>
          <cell r="O97">
            <v>0.95870299999999997</v>
          </cell>
          <cell r="P97">
            <v>0.96157000000000004</v>
          </cell>
          <cell r="Q97">
            <v>0.96147800000000005</v>
          </cell>
          <cell r="R97">
            <v>0.96021900000000004</v>
          </cell>
          <cell r="S97">
            <v>0.96157000000000004</v>
          </cell>
          <cell r="T97">
            <v>0.96470800000000001</v>
          </cell>
          <cell r="U97">
            <v>0.966893</v>
          </cell>
        </row>
        <row r="98">
          <cell r="C98" t="str">
            <v>Metro Centres PT %</v>
          </cell>
          <cell r="D98">
            <v>0.45646300000000001</v>
          </cell>
          <cell r="E98">
            <v>0.54895700000000003</v>
          </cell>
          <cell r="F98">
            <v>9.2494000000000021E-2</v>
          </cell>
          <cell r="G98">
            <v>0.20263197674291239</v>
          </cell>
          <cell r="I98">
            <v>0.42704399999999998</v>
          </cell>
          <cell r="J98">
            <v>0.45646300000000001</v>
          </cell>
          <cell r="K98">
            <v>0.45316699999999999</v>
          </cell>
          <cell r="L98">
            <v>0.44760299999999997</v>
          </cell>
          <cell r="M98">
            <v>0.54603999999999997</v>
          </cell>
          <cell r="N98">
            <v>0.549678</v>
          </cell>
          <cell r="O98">
            <v>0.54513599999999995</v>
          </cell>
          <cell r="P98">
            <v>0.54895700000000003</v>
          </cell>
          <cell r="Q98">
            <v>0.549238</v>
          </cell>
          <cell r="R98">
            <v>0.55261499999999997</v>
          </cell>
          <cell r="S98">
            <v>0.57480799999999999</v>
          </cell>
          <cell r="T98">
            <v>0.59183799999999998</v>
          </cell>
          <cell r="U98">
            <v>0.62609800000000004</v>
          </cell>
        </row>
        <row r="99">
          <cell r="C99" t="str">
            <v>Town Centres Car %</v>
          </cell>
          <cell r="D99">
            <v>0.96144499999999999</v>
          </cell>
          <cell r="E99">
            <v>0.975074</v>
          </cell>
          <cell r="F99">
            <v>1.3629000000000002E-2</v>
          </cell>
          <cell r="G99">
            <v>1.4175537862280216E-2</v>
          </cell>
          <cell r="I99">
            <v>0.96989800000000004</v>
          </cell>
          <cell r="J99">
            <v>0.96144499999999999</v>
          </cell>
          <cell r="K99">
            <v>0.94460999999999995</v>
          </cell>
          <cell r="L99">
            <v>0.93525700000000001</v>
          </cell>
          <cell r="M99">
            <v>0.97097199999999995</v>
          </cell>
          <cell r="N99">
            <v>0.964866</v>
          </cell>
          <cell r="O99">
            <v>0.95942400000000005</v>
          </cell>
          <cell r="P99">
            <v>0.975074</v>
          </cell>
          <cell r="Q99">
            <v>0.97317100000000001</v>
          </cell>
          <cell r="R99">
            <v>0.97289599999999998</v>
          </cell>
          <cell r="S99">
            <v>0.97097199999999995</v>
          </cell>
          <cell r="T99">
            <v>0.97126000000000001</v>
          </cell>
          <cell r="U99">
            <v>0.97829600000000005</v>
          </cell>
        </row>
        <row r="100">
          <cell r="C100" t="str">
            <v>Town Centres PT %</v>
          </cell>
          <cell r="D100">
            <v>0.58516100000000004</v>
          </cell>
          <cell r="E100">
            <v>0.66207800000000006</v>
          </cell>
          <cell r="F100">
            <v>7.6917000000000013E-2</v>
          </cell>
          <cell r="G100">
            <v>0.13144587557954138</v>
          </cell>
          <cell r="I100">
            <v>0.562473</v>
          </cell>
          <cell r="J100">
            <v>0.58516100000000004</v>
          </cell>
          <cell r="K100">
            <v>0.571824</v>
          </cell>
          <cell r="L100">
            <v>0.56111100000000003</v>
          </cell>
          <cell r="M100">
            <v>0.64953799999999995</v>
          </cell>
          <cell r="N100">
            <v>0.63337399999999999</v>
          </cell>
          <cell r="O100">
            <v>0.62116000000000005</v>
          </cell>
          <cell r="P100">
            <v>0.66207800000000006</v>
          </cell>
          <cell r="Q100">
            <v>0.65080899999999997</v>
          </cell>
          <cell r="R100">
            <v>0.642038</v>
          </cell>
          <cell r="S100">
            <v>0.66177699999999995</v>
          </cell>
          <cell r="T100">
            <v>0.66010199999999997</v>
          </cell>
          <cell r="U100">
            <v>0.669373</v>
          </cell>
        </row>
        <row r="101">
          <cell r="C101" t="str">
            <v>ip 45 min</v>
          </cell>
          <cell r="J101">
            <v>0</v>
          </cell>
          <cell r="K101">
            <v>0</v>
          </cell>
          <cell r="L101">
            <v>0</v>
          </cell>
          <cell r="M101">
            <v>0</v>
          </cell>
          <cell r="N101">
            <v>0</v>
          </cell>
          <cell r="O101">
            <v>0</v>
          </cell>
          <cell r="P101">
            <v>0</v>
          </cell>
          <cell r="Q101">
            <v>0</v>
          </cell>
          <cell r="R101">
            <v>0</v>
          </cell>
          <cell r="S101">
            <v>0</v>
          </cell>
          <cell r="T101">
            <v>0</v>
          </cell>
          <cell r="U101">
            <v>0</v>
          </cell>
        </row>
        <row r="102">
          <cell r="C102" t="str">
            <v>CBD Car %</v>
          </cell>
          <cell r="D102">
            <v>0.93748100000000001</v>
          </cell>
          <cell r="E102">
            <v>0.94559700000000002</v>
          </cell>
          <cell r="F102">
            <v>8.1160000000000121E-3</v>
          </cell>
          <cell r="G102">
            <v>8.6572421201069807E-3</v>
          </cell>
          <cell r="I102">
            <v>0.95457899999999996</v>
          </cell>
          <cell r="J102">
            <v>0.93748100000000001</v>
          </cell>
          <cell r="K102">
            <v>0.91682300000000005</v>
          </cell>
          <cell r="L102">
            <v>0.86686600000000003</v>
          </cell>
          <cell r="M102">
            <v>0.94559199999999999</v>
          </cell>
          <cell r="N102">
            <v>0.92632800000000004</v>
          </cell>
          <cell r="O102">
            <v>0.90708800000000001</v>
          </cell>
          <cell r="P102">
            <v>0.94559700000000002</v>
          </cell>
          <cell r="Q102">
            <v>0.92986100000000005</v>
          </cell>
          <cell r="R102">
            <v>0.92280300000000004</v>
          </cell>
          <cell r="S102">
            <v>0.94691800000000004</v>
          </cell>
          <cell r="T102">
            <v>0.93639899999999998</v>
          </cell>
          <cell r="U102">
            <v>0.94808800000000004</v>
          </cell>
        </row>
        <row r="103">
          <cell r="C103" t="str">
            <v>CBD PT %</v>
          </cell>
          <cell r="D103">
            <v>0.41623100000000002</v>
          </cell>
          <cell r="E103">
            <v>0.47126400000000002</v>
          </cell>
          <cell r="F103">
            <v>5.5032999999999999E-2</v>
          </cell>
          <cell r="G103">
            <v>0.13221744656212536</v>
          </cell>
          <cell r="I103">
            <v>0.39687800000000001</v>
          </cell>
          <cell r="J103">
            <v>0.41623100000000002</v>
          </cell>
          <cell r="K103">
            <v>0.40631</v>
          </cell>
          <cell r="L103">
            <v>0.39980399999999999</v>
          </cell>
          <cell r="M103">
            <v>0.45316699999999999</v>
          </cell>
          <cell r="N103">
            <v>0.45119599999999999</v>
          </cell>
          <cell r="O103">
            <v>0.454314</v>
          </cell>
          <cell r="P103">
            <v>0.47126400000000002</v>
          </cell>
          <cell r="Q103">
            <v>0.46940999999999999</v>
          </cell>
          <cell r="R103">
            <v>0.46701799999999999</v>
          </cell>
          <cell r="S103">
            <v>0.46977400000000002</v>
          </cell>
          <cell r="T103">
            <v>0.51659500000000003</v>
          </cell>
          <cell r="U103">
            <v>0.53633200000000003</v>
          </cell>
        </row>
        <row r="104">
          <cell r="C104" t="str">
            <v>City Fringe Car %</v>
          </cell>
          <cell r="D104">
            <v>0.94036900000000001</v>
          </cell>
          <cell r="E104">
            <v>0.95026699999999997</v>
          </cell>
          <cell r="F104">
            <v>9.8979999999999624E-3</v>
          </cell>
          <cell r="G104">
            <v>1.0525655354440611E-2</v>
          </cell>
          <cell r="I104">
            <v>0.963866</v>
          </cell>
          <cell r="J104">
            <v>0.94036900000000001</v>
          </cell>
          <cell r="K104">
            <v>0.91682300000000005</v>
          </cell>
          <cell r="L104">
            <v>0.89009499999999997</v>
          </cell>
          <cell r="M104">
            <v>0.94672699999999999</v>
          </cell>
          <cell r="N104">
            <v>0.93342800000000004</v>
          </cell>
          <cell r="O104">
            <v>0.92486800000000002</v>
          </cell>
          <cell r="P104">
            <v>0.95026699999999997</v>
          </cell>
          <cell r="Q104">
            <v>0.94601000000000002</v>
          </cell>
          <cell r="R104">
            <v>0.92588700000000002</v>
          </cell>
          <cell r="S104">
            <v>0.95274199999999998</v>
          </cell>
          <cell r="T104">
            <v>0.94343999999999995</v>
          </cell>
          <cell r="U104">
            <v>0.95793799999999996</v>
          </cell>
        </row>
        <row r="105">
          <cell r="C105" t="str">
            <v>City Fringe PT %</v>
          </cell>
          <cell r="D105">
            <v>0.37331700000000001</v>
          </cell>
          <cell r="E105">
            <v>0.47351500000000002</v>
          </cell>
          <cell r="F105">
            <v>0.10019800000000001</v>
          </cell>
          <cell r="G105">
            <v>0.26839924246685792</v>
          </cell>
          <cell r="I105">
            <v>0.35811199999999999</v>
          </cell>
          <cell r="J105">
            <v>0.37331700000000001</v>
          </cell>
          <cell r="K105">
            <v>0.37230400000000002</v>
          </cell>
          <cell r="L105">
            <v>0.374699</v>
          </cell>
          <cell r="M105">
            <v>0.441859</v>
          </cell>
          <cell r="N105">
            <v>0.43833899999999998</v>
          </cell>
          <cell r="O105">
            <v>0.44754699999999997</v>
          </cell>
          <cell r="P105">
            <v>0.47351500000000002</v>
          </cell>
          <cell r="Q105">
            <v>0.469779</v>
          </cell>
          <cell r="R105">
            <v>0.46945799999999999</v>
          </cell>
          <cell r="S105">
            <v>0.45863100000000001</v>
          </cell>
          <cell r="T105">
            <v>0.49629499999999999</v>
          </cell>
          <cell r="U105">
            <v>0.50891799999999998</v>
          </cell>
        </row>
        <row r="106">
          <cell r="C106" t="str">
            <v>Metro Centres Car %</v>
          </cell>
          <cell r="D106">
            <v>0.98650899999999997</v>
          </cell>
          <cell r="E106">
            <v>0.98650899999999997</v>
          </cell>
          <cell r="F106">
            <v>0</v>
          </cell>
          <cell r="G106">
            <v>0</v>
          </cell>
          <cell r="I106">
            <v>0.98534999999999995</v>
          </cell>
          <cell r="J106">
            <v>0.98650899999999997</v>
          </cell>
          <cell r="K106">
            <v>0.98178200000000004</v>
          </cell>
          <cell r="L106">
            <v>0.98093600000000003</v>
          </cell>
          <cell r="M106">
            <v>0.98650899999999997</v>
          </cell>
          <cell r="N106">
            <v>0.98678200000000005</v>
          </cell>
          <cell r="O106">
            <v>0.98797500000000005</v>
          </cell>
          <cell r="P106">
            <v>0.98650899999999997</v>
          </cell>
          <cell r="Q106">
            <v>0.98889199999999999</v>
          </cell>
          <cell r="R106">
            <v>0.98994599999999999</v>
          </cell>
          <cell r="S106">
            <v>0.98880100000000004</v>
          </cell>
          <cell r="T106">
            <v>0.98889199999999999</v>
          </cell>
          <cell r="U106">
            <v>0.98994599999999999</v>
          </cell>
        </row>
        <row r="107">
          <cell r="C107" t="str">
            <v>Metro Centres PT %</v>
          </cell>
          <cell r="D107">
            <v>0.79987299999999995</v>
          </cell>
          <cell r="E107">
            <v>0.83921199999999996</v>
          </cell>
          <cell r="F107">
            <v>3.9339000000000013E-2</v>
          </cell>
          <cell r="G107">
            <v>4.9181557572264618E-2</v>
          </cell>
          <cell r="I107">
            <v>0.79233399999999998</v>
          </cell>
          <cell r="J107">
            <v>0.79987299999999995</v>
          </cell>
          <cell r="K107">
            <v>0.78419000000000005</v>
          </cell>
          <cell r="L107">
            <v>0.76839400000000002</v>
          </cell>
          <cell r="M107">
            <v>0.82616500000000004</v>
          </cell>
          <cell r="N107">
            <v>0.82345999999999997</v>
          </cell>
          <cell r="O107">
            <v>0.81657199999999996</v>
          </cell>
          <cell r="P107">
            <v>0.83921199999999996</v>
          </cell>
          <cell r="Q107">
            <v>0.82950500000000005</v>
          </cell>
          <cell r="R107">
            <v>0.82513700000000001</v>
          </cell>
          <cell r="S107">
            <v>0.83450899999999995</v>
          </cell>
          <cell r="T107">
            <v>0.85534699999999997</v>
          </cell>
          <cell r="U107">
            <v>0.84706499999999996</v>
          </cell>
        </row>
        <row r="108">
          <cell r="C108" t="str">
            <v>Town Centres Car %</v>
          </cell>
          <cell r="D108">
            <v>0.98751599999999995</v>
          </cell>
          <cell r="E108">
            <v>0.99267399999999995</v>
          </cell>
          <cell r="F108">
            <v>5.1579999999999959E-3</v>
          </cell>
          <cell r="G108">
            <v>5.2232065100717316E-3</v>
          </cell>
          <cell r="I108">
            <v>0.98757499999999998</v>
          </cell>
          <cell r="J108">
            <v>0.98751599999999995</v>
          </cell>
          <cell r="K108">
            <v>0.98889199999999999</v>
          </cell>
          <cell r="L108">
            <v>0.98797500000000005</v>
          </cell>
          <cell r="M108">
            <v>0.98880100000000004</v>
          </cell>
          <cell r="N108">
            <v>0.99243099999999995</v>
          </cell>
          <cell r="O108">
            <v>0.992927</v>
          </cell>
          <cell r="P108">
            <v>0.99267399999999995</v>
          </cell>
          <cell r="Q108">
            <v>0.98889199999999999</v>
          </cell>
          <cell r="R108">
            <v>0.98994599999999999</v>
          </cell>
          <cell r="S108">
            <v>0.99395900000000004</v>
          </cell>
          <cell r="T108">
            <v>0.99243099999999995</v>
          </cell>
          <cell r="U108">
            <v>0.992927</v>
          </cell>
        </row>
        <row r="109">
          <cell r="C109" t="str">
            <v>Town Centres PT %</v>
          </cell>
          <cell r="D109">
            <v>0.79613100000000003</v>
          </cell>
          <cell r="E109">
            <v>0.84231599999999995</v>
          </cell>
          <cell r="F109">
            <v>4.6184999999999921E-2</v>
          </cell>
          <cell r="G109">
            <v>5.8011809614246797E-2</v>
          </cell>
          <cell r="I109">
            <v>0.81070600000000004</v>
          </cell>
          <cell r="J109">
            <v>0.79613100000000003</v>
          </cell>
          <cell r="K109">
            <v>0.76645300000000005</v>
          </cell>
          <cell r="L109">
            <v>0.74550700000000003</v>
          </cell>
          <cell r="M109">
            <v>0.82663900000000001</v>
          </cell>
          <cell r="N109">
            <v>0.80632999999999999</v>
          </cell>
          <cell r="O109">
            <v>0.78852699999999998</v>
          </cell>
          <cell r="P109">
            <v>0.84231599999999995</v>
          </cell>
          <cell r="Q109">
            <v>0.82329399999999997</v>
          </cell>
          <cell r="R109">
            <v>0.81898300000000002</v>
          </cell>
          <cell r="S109">
            <v>0.831928</v>
          </cell>
          <cell r="T109">
            <v>0.848356</v>
          </cell>
          <cell r="U109">
            <v>0.84965999999999997</v>
          </cell>
        </row>
        <row r="110">
          <cell r="C110" t="str">
            <v>ip 60 min</v>
          </cell>
          <cell r="J110">
            <v>0</v>
          </cell>
          <cell r="K110">
            <v>0</v>
          </cell>
          <cell r="L110">
            <v>0</v>
          </cell>
          <cell r="M110">
            <v>0</v>
          </cell>
          <cell r="N110">
            <v>0</v>
          </cell>
          <cell r="O110">
            <v>0</v>
          </cell>
          <cell r="P110">
            <v>0</v>
          </cell>
          <cell r="Q110">
            <v>0</v>
          </cell>
          <cell r="R110">
            <v>0</v>
          </cell>
          <cell r="S110">
            <v>0</v>
          </cell>
          <cell r="T110">
            <v>0</v>
          </cell>
          <cell r="U110">
            <v>0</v>
          </cell>
        </row>
        <row r="111">
          <cell r="C111" t="str">
            <v>CBD Car %</v>
          </cell>
          <cell r="D111">
            <v>0.97992199999999996</v>
          </cell>
          <cell r="E111">
            <v>0.98841000000000001</v>
          </cell>
          <cell r="F111">
            <v>8.4880000000000511E-3</v>
          </cell>
          <cell r="G111">
            <v>8.6619139074335019E-3</v>
          </cell>
          <cell r="I111">
            <v>0.98580000000000001</v>
          </cell>
          <cell r="J111">
            <v>0.97992199999999996</v>
          </cell>
          <cell r="K111">
            <v>0.96039099999999999</v>
          </cell>
          <cell r="L111">
            <v>0.93787699999999996</v>
          </cell>
          <cell r="M111">
            <v>0.98522399999999999</v>
          </cell>
          <cell r="N111">
            <v>0.98032200000000003</v>
          </cell>
          <cell r="O111">
            <v>0.96972700000000001</v>
          </cell>
          <cell r="P111">
            <v>0.98841000000000001</v>
          </cell>
          <cell r="Q111">
            <v>0.98699499999999996</v>
          </cell>
          <cell r="R111">
            <v>0.98020399999999996</v>
          </cell>
          <cell r="S111">
            <v>0.98751599999999995</v>
          </cell>
          <cell r="T111">
            <v>0.98243199999999997</v>
          </cell>
          <cell r="U111">
            <v>0.98994599999999999</v>
          </cell>
        </row>
        <row r="112">
          <cell r="C112" t="str">
            <v>CBD PT %</v>
          </cell>
          <cell r="D112">
            <v>0.654667</v>
          </cell>
          <cell r="E112">
            <v>0.69139300000000004</v>
          </cell>
          <cell r="F112">
            <v>3.6726000000000036E-2</v>
          </cell>
          <cell r="G112">
            <v>5.6098749440555332E-2</v>
          </cell>
          <cell r="I112">
            <v>0.66858700000000004</v>
          </cell>
          <cell r="J112">
            <v>0.654667</v>
          </cell>
          <cell r="K112">
            <v>0.63785800000000004</v>
          </cell>
          <cell r="L112">
            <v>0.60950700000000002</v>
          </cell>
          <cell r="M112">
            <v>0.69022600000000001</v>
          </cell>
          <cell r="N112">
            <v>0.68696199999999996</v>
          </cell>
          <cell r="O112">
            <v>0.68648500000000001</v>
          </cell>
          <cell r="P112">
            <v>0.69139300000000004</v>
          </cell>
          <cell r="Q112">
            <v>0.68066099999999996</v>
          </cell>
          <cell r="R112">
            <v>0.67938699999999996</v>
          </cell>
          <cell r="S112">
            <v>0.69894900000000004</v>
          </cell>
          <cell r="T112">
            <v>0.74568100000000004</v>
          </cell>
          <cell r="U112">
            <v>0.75750099999999998</v>
          </cell>
        </row>
        <row r="113">
          <cell r="C113" t="str">
            <v>City Fringe Car %</v>
          </cell>
          <cell r="D113">
            <v>0.98598799999999998</v>
          </cell>
          <cell r="E113">
            <v>0.98841000000000001</v>
          </cell>
          <cell r="F113">
            <v>2.4220000000000352E-3</v>
          </cell>
          <cell r="G113">
            <v>2.4564193479028502E-3</v>
          </cell>
          <cell r="I113">
            <v>0.98580000000000001</v>
          </cell>
          <cell r="J113">
            <v>0.98598799999999998</v>
          </cell>
          <cell r="K113">
            <v>0.96410399999999996</v>
          </cell>
          <cell r="L113">
            <v>0.94069599999999998</v>
          </cell>
          <cell r="M113">
            <v>0.98751599999999995</v>
          </cell>
          <cell r="N113">
            <v>0.98032200000000003</v>
          </cell>
          <cell r="O113">
            <v>0.98020399999999996</v>
          </cell>
          <cell r="P113">
            <v>0.98841000000000001</v>
          </cell>
          <cell r="Q113">
            <v>0.98699499999999996</v>
          </cell>
          <cell r="R113">
            <v>0.98433999999999999</v>
          </cell>
          <cell r="S113">
            <v>0.98841000000000001</v>
          </cell>
          <cell r="T113">
            <v>0.98317100000000002</v>
          </cell>
          <cell r="U113">
            <v>0.99056599999999995</v>
          </cell>
        </row>
        <row r="114">
          <cell r="C114" t="str">
            <v>City Fringe PT %</v>
          </cell>
          <cell r="D114">
            <v>0.62746900000000005</v>
          </cell>
          <cell r="E114">
            <v>0.69416800000000001</v>
          </cell>
          <cell r="F114">
            <v>6.6698999999999953E-2</v>
          </cell>
          <cell r="G114">
            <v>0.10629847849057077</v>
          </cell>
          <cell r="I114">
            <v>0.62502000000000002</v>
          </cell>
          <cell r="J114">
            <v>0.62746900000000005</v>
          </cell>
          <cell r="K114">
            <v>0.59938100000000005</v>
          </cell>
          <cell r="L114">
            <v>0.57451300000000005</v>
          </cell>
          <cell r="M114">
            <v>0.673956</v>
          </cell>
          <cell r="N114">
            <v>0.67670600000000003</v>
          </cell>
          <cell r="O114">
            <v>0.677477</v>
          </cell>
          <cell r="P114">
            <v>0.69416800000000001</v>
          </cell>
          <cell r="Q114">
            <v>0.68038299999999996</v>
          </cell>
          <cell r="R114">
            <v>0.67925500000000005</v>
          </cell>
          <cell r="S114">
            <v>0.70421699999999998</v>
          </cell>
          <cell r="T114">
            <v>0.731491</v>
          </cell>
          <cell r="U114">
            <v>0.73890999999999996</v>
          </cell>
        </row>
        <row r="115">
          <cell r="C115" t="str">
            <v>Metro Centres Car %</v>
          </cell>
          <cell r="D115">
            <v>0.99395900000000004</v>
          </cell>
          <cell r="E115">
            <v>0.99395900000000004</v>
          </cell>
          <cell r="F115">
            <v>0</v>
          </cell>
          <cell r="G115">
            <v>0</v>
          </cell>
          <cell r="I115">
            <v>0.98757499999999998</v>
          </cell>
          <cell r="J115">
            <v>0.99395900000000004</v>
          </cell>
          <cell r="K115">
            <v>0.99070599999999998</v>
          </cell>
          <cell r="L115">
            <v>0.991479</v>
          </cell>
          <cell r="M115">
            <v>0.99395900000000004</v>
          </cell>
          <cell r="N115">
            <v>0.99424500000000005</v>
          </cell>
          <cell r="O115">
            <v>0.99446000000000001</v>
          </cell>
          <cell r="P115">
            <v>0.99395900000000004</v>
          </cell>
          <cell r="Q115">
            <v>0.99424500000000005</v>
          </cell>
          <cell r="R115">
            <v>0.99446000000000001</v>
          </cell>
          <cell r="S115">
            <v>0.99395900000000004</v>
          </cell>
          <cell r="T115">
            <v>0.99424500000000005</v>
          </cell>
          <cell r="U115">
            <v>0.99446000000000001</v>
          </cell>
        </row>
        <row r="116">
          <cell r="C116" t="str">
            <v>Metro Centres PT %</v>
          </cell>
          <cell r="D116">
            <v>0.89380999999999999</v>
          </cell>
          <cell r="E116">
            <v>0.901223</v>
          </cell>
          <cell r="F116">
            <v>7.4130000000000029E-3</v>
          </cell>
          <cell r="G116">
            <v>8.2937089538045027E-3</v>
          </cell>
          <cell r="I116">
            <v>0.88428700000000005</v>
          </cell>
          <cell r="J116">
            <v>0.89380999999999999</v>
          </cell>
          <cell r="K116">
            <v>0.87495199999999995</v>
          </cell>
          <cell r="L116">
            <v>0.86153900000000005</v>
          </cell>
          <cell r="M116">
            <v>0.89832999999999996</v>
          </cell>
          <cell r="N116">
            <v>0.89689700000000006</v>
          </cell>
          <cell r="O116">
            <v>0.88314800000000004</v>
          </cell>
          <cell r="P116">
            <v>0.901223</v>
          </cell>
          <cell r="Q116">
            <v>0.89238300000000004</v>
          </cell>
          <cell r="R116">
            <v>0.88928300000000005</v>
          </cell>
          <cell r="S116">
            <v>0.90473599999999998</v>
          </cell>
          <cell r="T116">
            <v>0.90803999999999996</v>
          </cell>
          <cell r="U116">
            <v>0.90617700000000001</v>
          </cell>
        </row>
        <row r="117">
          <cell r="C117" t="str">
            <v>Town Centres Car %</v>
          </cell>
          <cell r="D117">
            <v>0.99395900000000004</v>
          </cell>
          <cell r="E117">
            <v>0.99395900000000004</v>
          </cell>
          <cell r="F117">
            <v>0</v>
          </cell>
          <cell r="G117">
            <v>0</v>
          </cell>
          <cell r="I117">
            <v>0.99358800000000003</v>
          </cell>
          <cell r="J117">
            <v>0.99395900000000004</v>
          </cell>
          <cell r="K117">
            <v>0.99424500000000005</v>
          </cell>
          <cell r="L117">
            <v>0.99446000000000001</v>
          </cell>
          <cell r="M117">
            <v>0.99395900000000004</v>
          </cell>
          <cell r="N117">
            <v>0.99424500000000005</v>
          </cell>
          <cell r="O117">
            <v>0.99446000000000001</v>
          </cell>
          <cell r="P117">
            <v>0.99395900000000004</v>
          </cell>
          <cell r="Q117">
            <v>0.99424500000000005</v>
          </cell>
          <cell r="R117">
            <v>0.99446000000000001</v>
          </cell>
          <cell r="S117">
            <v>0.99395900000000004</v>
          </cell>
          <cell r="T117">
            <v>0.99424500000000005</v>
          </cell>
          <cell r="U117">
            <v>0.99446000000000001</v>
          </cell>
        </row>
        <row r="118">
          <cell r="C118" t="str">
            <v>Town Centres PT %</v>
          </cell>
          <cell r="D118">
            <v>0.85874300000000003</v>
          </cell>
          <cell r="E118">
            <v>0.90490099999999996</v>
          </cell>
          <cell r="F118">
            <v>4.6157999999999921E-2</v>
          </cell>
          <cell r="G118">
            <v>5.3750656482789289E-2</v>
          </cell>
          <cell r="I118">
            <v>0.88175599999999998</v>
          </cell>
          <cell r="J118">
            <v>0.85874300000000003</v>
          </cell>
          <cell r="K118">
            <v>0.83232700000000004</v>
          </cell>
          <cell r="L118">
            <v>0.80546799999999996</v>
          </cell>
          <cell r="M118">
            <v>0.89861500000000005</v>
          </cell>
          <cell r="N118">
            <v>0.88367200000000001</v>
          </cell>
          <cell r="O118">
            <v>0.87184099999999998</v>
          </cell>
          <cell r="P118">
            <v>0.90490099999999996</v>
          </cell>
          <cell r="Q118">
            <v>0.885185</v>
          </cell>
          <cell r="R118">
            <v>0.89119599999999999</v>
          </cell>
          <cell r="S118">
            <v>0.90441499999999997</v>
          </cell>
          <cell r="T118">
            <v>0.89895700000000001</v>
          </cell>
          <cell r="U118">
            <v>0.89968000000000004</v>
          </cell>
        </row>
        <row r="119">
          <cell r="C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row>
        <row r="120">
          <cell r="C120" t="str">
            <v>1.8 Private vehicle dependency: Private car VKT per capita (daily)</v>
          </cell>
          <cell r="I120" t="str">
            <v>ar VKT per capita (daily)</v>
          </cell>
          <cell r="J120" t="str">
            <v>ar VKT per capita (daily)</v>
          </cell>
          <cell r="K120" t="str">
            <v>ar VKT per capita (daily)</v>
          </cell>
          <cell r="L120" t="str">
            <v>ar VKT per capita (daily)</v>
          </cell>
          <cell r="M120" t="str">
            <v>ar VKT per capita (daily)</v>
          </cell>
          <cell r="N120" t="str">
            <v>ar VKT per capita (daily)</v>
          </cell>
          <cell r="O120" t="str">
            <v>ar VKT per capita (daily)</v>
          </cell>
          <cell r="P120" t="str">
            <v>ar VKT per capita (daily)</v>
          </cell>
          <cell r="Q120" t="str">
            <v>ar VKT per capita (daily)</v>
          </cell>
          <cell r="R120" t="str">
            <v>ar VKT per capita (daily)</v>
          </cell>
          <cell r="S120" t="str">
            <v>ar VKT per capita (daily)</v>
          </cell>
          <cell r="T120" t="str">
            <v>ar VKT per capita (daily)</v>
          </cell>
          <cell r="U120" t="str">
            <v>ar VKT per capita (daily)</v>
          </cell>
        </row>
        <row r="121">
          <cell r="C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row>
        <row r="122">
          <cell r="C122" t="str">
            <v>Private veh vkt/capita</v>
          </cell>
          <cell r="D122">
            <v>19.541028000000001</v>
          </cell>
          <cell r="E122">
            <v>19.251424</v>
          </cell>
          <cell r="F122">
            <v>-0.28960400000000064</v>
          </cell>
          <cell r="G122">
            <v>-1.4820305257226008E-2</v>
          </cell>
          <cell r="I122">
            <v>19.656790999999998</v>
          </cell>
          <cell r="J122">
            <v>19.541028000000001</v>
          </cell>
          <cell r="K122">
            <v>18.626194999999999</v>
          </cell>
          <cell r="L122">
            <v>17.788705</v>
          </cell>
          <cell r="M122">
            <v>19.621659999999999</v>
          </cell>
          <cell r="N122">
            <v>18.704436999999999</v>
          </cell>
          <cell r="O122">
            <v>18.021222999999999</v>
          </cell>
          <cell r="P122">
            <v>19.251424</v>
          </cell>
          <cell r="Q122">
            <v>18.345561</v>
          </cell>
          <cell r="R122">
            <v>17.343923</v>
          </cell>
          <cell r="S122">
            <v>19.243300999999999</v>
          </cell>
          <cell r="T122">
            <v>18.138915999999998</v>
          </cell>
          <cell r="U122">
            <v>17.811333999999999</v>
          </cell>
        </row>
        <row r="123">
          <cell r="J123">
            <v>0</v>
          </cell>
          <cell r="K123">
            <v>0</v>
          </cell>
          <cell r="L123">
            <v>0</v>
          </cell>
          <cell r="M123">
            <v>0</v>
          </cell>
          <cell r="N123">
            <v>0</v>
          </cell>
          <cell r="O123">
            <v>0</v>
          </cell>
          <cell r="P123">
            <v>0</v>
          </cell>
          <cell r="Q123">
            <v>0</v>
          </cell>
          <cell r="R123">
            <v>0</v>
          </cell>
          <cell r="S123">
            <v>0</v>
          </cell>
          <cell r="T123">
            <v>0</v>
          </cell>
          <cell r="U123">
            <v>0</v>
          </cell>
        </row>
        <row r="124">
          <cell r="C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row>
        <row r="125">
          <cell r="C125" t="str">
            <v>2 Better use of existing transport network</v>
          </cell>
          <cell r="I125" t="str">
            <v>k</v>
          </cell>
          <cell r="J125" t="str">
            <v>k</v>
          </cell>
          <cell r="K125" t="str">
            <v>k</v>
          </cell>
          <cell r="L125" t="str">
            <v>k</v>
          </cell>
          <cell r="M125" t="str">
            <v>k</v>
          </cell>
          <cell r="N125" t="str">
            <v>k</v>
          </cell>
          <cell r="O125" t="str">
            <v>k</v>
          </cell>
          <cell r="P125" t="str">
            <v>k</v>
          </cell>
          <cell r="Q125" t="str">
            <v>k</v>
          </cell>
          <cell r="R125" t="str">
            <v>k</v>
          </cell>
          <cell r="S125" t="str">
            <v>k</v>
          </cell>
          <cell r="T125" t="str">
            <v>k</v>
          </cell>
          <cell r="U125" t="str">
            <v>k</v>
          </cell>
        </row>
        <row r="126">
          <cell r="C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row>
        <row r="127">
          <cell r="C127" t="str">
            <v>2.1 Public transport boardings: Number of annual public transport boardings</v>
          </cell>
          <cell r="I127" t="str">
            <v>annual public transport boardings</v>
          </cell>
          <cell r="J127" t="str">
            <v>annual public transport boardings</v>
          </cell>
          <cell r="K127" t="str">
            <v>annual public transport boardings</v>
          </cell>
          <cell r="L127" t="str">
            <v>annual public transport boardings</v>
          </cell>
          <cell r="M127" t="str">
            <v>annual public transport boardings</v>
          </cell>
          <cell r="N127" t="str">
            <v>annual public transport boardings</v>
          </cell>
          <cell r="O127" t="str">
            <v>annual public transport boardings</v>
          </cell>
          <cell r="P127" t="str">
            <v>annual public transport boardings</v>
          </cell>
          <cell r="Q127" t="str">
            <v>annual public transport boardings</v>
          </cell>
          <cell r="R127" t="str">
            <v>annual public transport boardings</v>
          </cell>
          <cell r="S127" t="str">
            <v>annual public transport boardings</v>
          </cell>
          <cell r="T127" t="str">
            <v>annual public transport boardings</v>
          </cell>
          <cell r="U127" t="str">
            <v>annual public transport boardings</v>
          </cell>
        </row>
        <row r="128">
          <cell r="C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row>
        <row r="129">
          <cell r="C129" t="str">
            <v>PT Boardings (annual)</v>
          </cell>
          <cell r="D129">
            <v>108750368</v>
          </cell>
          <cell r="E129">
            <v>139587536</v>
          </cell>
          <cell r="F129">
            <v>30837168</v>
          </cell>
          <cell r="G129">
            <v>0.28355920597896278</v>
          </cell>
          <cell r="I129">
            <v>56619036</v>
          </cell>
          <cell r="J129">
            <v>108750368</v>
          </cell>
          <cell r="K129">
            <v>143179584</v>
          </cell>
          <cell r="L129">
            <v>173297344</v>
          </cell>
          <cell r="M129">
            <v>128563376</v>
          </cell>
          <cell r="N129">
            <v>173177280</v>
          </cell>
          <cell r="O129">
            <v>211803792</v>
          </cell>
          <cell r="P129">
            <v>139587536</v>
          </cell>
          <cell r="Q129">
            <v>183766976</v>
          </cell>
          <cell r="R129">
            <v>226750256</v>
          </cell>
          <cell r="S129">
            <v>141679968</v>
          </cell>
          <cell r="T129">
            <v>198972384</v>
          </cell>
          <cell r="U129">
            <v>248716256</v>
          </cell>
        </row>
        <row r="130">
          <cell r="C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row>
        <row r="131">
          <cell r="C131" t="str">
            <v>2.2 Public transport boardings per capita: Number of annual public transport boardings per capita</v>
          </cell>
          <cell r="I131" t="str">
            <v>: Number of annual public transport boardings per capita</v>
          </cell>
          <cell r="J131" t="str">
            <v>: Number of annual public transport boardings per capita</v>
          </cell>
          <cell r="K131" t="str">
            <v>: Number of annual public transport boardings per capita</v>
          </cell>
          <cell r="L131" t="str">
            <v>: Number of annual public transport boardings per capita</v>
          </cell>
          <cell r="M131" t="str">
            <v>: Number of annual public transport boardings per capita</v>
          </cell>
          <cell r="N131" t="str">
            <v>: Number of annual public transport boardings per capita</v>
          </cell>
          <cell r="O131" t="str">
            <v>: Number of annual public transport boardings per capita</v>
          </cell>
          <cell r="P131" t="str">
            <v>: Number of annual public transport boardings per capita</v>
          </cell>
          <cell r="Q131" t="str">
            <v>: Number of annual public transport boardings per capita</v>
          </cell>
          <cell r="R131" t="str">
            <v>: Number of annual public transport boardings per capita</v>
          </cell>
          <cell r="S131" t="str">
            <v>: Number of annual public transport boardings per capita</v>
          </cell>
          <cell r="T131" t="str">
            <v>: Number of annual public transport boardings per capita</v>
          </cell>
          <cell r="U131" t="str">
            <v>: Number of annual public transport boardings per capita</v>
          </cell>
        </row>
        <row r="132">
          <cell r="C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row>
        <row r="133">
          <cell r="C133" t="str">
            <v>PT Boardings/capita (annual)</v>
          </cell>
          <cell r="D133">
            <v>59.831358999999999</v>
          </cell>
          <cell r="E133">
            <v>76.797088000000002</v>
          </cell>
          <cell r="F133">
            <v>16.965729000000003</v>
          </cell>
          <cell r="G133">
            <v>0.28355914496276113</v>
          </cell>
          <cell r="I133">
            <v>38.487318999999999</v>
          </cell>
          <cell r="J133">
            <v>59.831358999999999</v>
          </cell>
          <cell r="K133">
            <v>69.363067000000001</v>
          </cell>
          <cell r="L133">
            <v>76.029555999999999</v>
          </cell>
          <cell r="M133">
            <v>70.731909999999999</v>
          </cell>
          <cell r="N133">
            <v>83.895385000000005</v>
          </cell>
          <cell r="O133">
            <v>92.923225000000002</v>
          </cell>
          <cell r="P133">
            <v>76.797088000000002</v>
          </cell>
          <cell r="Q133">
            <v>89.025542999999999</v>
          </cell>
          <cell r="R133">
            <v>99.480590000000007</v>
          </cell>
          <cell r="S133">
            <v>77.948286999999993</v>
          </cell>
          <cell r="T133">
            <v>96.391777000000005</v>
          </cell>
          <cell r="U133">
            <v>109.117576</v>
          </cell>
        </row>
        <row r="134">
          <cell r="C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row>
        <row r="135">
          <cell r="C135" t="str">
            <v>2.3 AM peak public transport reliability: Proportion of passenger kms travelled in severe congestion</v>
          </cell>
          <cell r="I135" t="str">
            <v>Proportion of passenger kms travelled in severe congestion</v>
          </cell>
          <cell r="J135" t="str">
            <v>Proportion of passenger kms travelled in severe congestion</v>
          </cell>
          <cell r="K135" t="str">
            <v>Proportion of passenger kms travelled in severe congestion</v>
          </cell>
          <cell r="L135" t="str">
            <v>Proportion of passenger kms travelled in severe congestion</v>
          </cell>
          <cell r="M135" t="str">
            <v>Proportion of passenger kms travelled in severe congestion</v>
          </cell>
          <cell r="N135" t="str">
            <v>Proportion of passenger kms travelled in severe congestion</v>
          </cell>
          <cell r="O135" t="str">
            <v>Proportion of passenger kms travelled in severe congestion</v>
          </cell>
          <cell r="P135" t="str">
            <v>Proportion of passenger kms travelled in severe congestion</v>
          </cell>
          <cell r="Q135" t="str">
            <v>Proportion of passenger kms travelled in severe congestion</v>
          </cell>
          <cell r="R135" t="str">
            <v>Proportion of passenger kms travelled in severe congestion</v>
          </cell>
          <cell r="S135" t="str">
            <v>Proportion of passenger kms travelled in severe congestion</v>
          </cell>
          <cell r="T135" t="str">
            <v>Proportion of passenger kms travelled in severe congestion</v>
          </cell>
          <cell r="U135" t="str">
            <v>Proportion of passenger kms travelled in severe congestion</v>
          </cell>
        </row>
        <row r="136">
          <cell r="C136" t="str">
            <v>(LoS E or F) during the morning peak</v>
          </cell>
          <cell r="I136" t="str">
            <v>ng peak</v>
          </cell>
          <cell r="J136" t="str">
            <v>ng peak</v>
          </cell>
          <cell r="K136" t="str">
            <v>ng peak</v>
          </cell>
          <cell r="L136" t="str">
            <v>ng peak</v>
          </cell>
          <cell r="M136" t="str">
            <v>ng peak</v>
          </cell>
          <cell r="N136" t="str">
            <v>ng peak</v>
          </cell>
          <cell r="O136" t="str">
            <v>ng peak</v>
          </cell>
          <cell r="P136" t="str">
            <v>ng peak</v>
          </cell>
          <cell r="Q136" t="str">
            <v>ng peak</v>
          </cell>
          <cell r="R136" t="str">
            <v>ng peak</v>
          </cell>
          <cell r="S136" t="str">
            <v>ng peak</v>
          </cell>
          <cell r="T136" t="str">
            <v>ng peak</v>
          </cell>
          <cell r="U136" t="str">
            <v>ng peak</v>
          </cell>
        </row>
        <row r="137">
          <cell r="C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row>
        <row r="138">
          <cell r="C138" t="str">
            <v>% PT pax-km in congestion</v>
          </cell>
          <cell r="D138">
            <v>0.110587</v>
          </cell>
          <cell r="E138">
            <v>5.9284999999999997E-2</v>
          </cell>
          <cell r="F138">
            <v>-5.1302000000000007E-2</v>
          </cell>
          <cell r="G138">
            <v>-0.46390624576125589</v>
          </cell>
          <cell r="I138">
            <v>9.9556000000000006E-2</v>
          </cell>
          <cell r="J138">
            <v>0.110587</v>
          </cell>
          <cell r="K138">
            <v>0.112511</v>
          </cell>
          <cell r="L138">
            <v>0.121876</v>
          </cell>
          <cell r="M138">
            <v>6.5024999999999999E-2</v>
          </cell>
          <cell r="N138">
            <v>6.3077999999999995E-2</v>
          </cell>
          <cell r="O138">
            <v>6.1334E-2</v>
          </cell>
          <cell r="P138">
            <v>5.9284999999999997E-2</v>
          </cell>
          <cell r="Q138">
            <v>5.5105000000000001E-2</v>
          </cell>
          <cell r="R138">
            <v>5.4850000000000003E-2</v>
          </cell>
          <cell r="S138">
            <v>6.0794000000000001E-2</v>
          </cell>
          <cell r="T138">
            <v>4.8703000000000003E-2</v>
          </cell>
          <cell r="U138">
            <v>3.9206999999999999E-2</v>
          </cell>
        </row>
        <row r="139">
          <cell r="C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row>
        <row r="140">
          <cell r="C140" t="str">
            <v>2.4 Transport delay: Proportion of hours spent in severe congestion by PT and private vehicles,</v>
          </cell>
          <cell r="I140" t="str">
            <v>spent in severe congestion by PT and private vehicles,</v>
          </cell>
          <cell r="J140" t="str">
            <v>spent in severe congestion by PT and private vehicles,</v>
          </cell>
          <cell r="K140" t="str">
            <v>spent in severe congestion by PT and private vehicles,</v>
          </cell>
          <cell r="L140" t="str">
            <v>spent in severe congestion by PT and private vehicles,</v>
          </cell>
          <cell r="M140" t="str">
            <v>spent in severe congestion by PT and private vehicles,</v>
          </cell>
          <cell r="N140" t="str">
            <v>spent in severe congestion by PT and private vehicles,</v>
          </cell>
          <cell r="O140" t="str">
            <v>spent in severe congestion by PT and private vehicles,</v>
          </cell>
          <cell r="P140" t="str">
            <v>spent in severe congestion by PT and private vehicles,</v>
          </cell>
          <cell r="Q140" t="str">
            <v>spent in severe congestion by PT and private vehicles,</v>
          </cell>
          <cell r="R140" t="str">
            <v>spent in severe congestion by PT and private vehicles,</v>
          </cell>
          <cell r="S140" t="str">
            <v>spent in severe congestion by PT and private vehicles,</v>
          </cell>
          <cell r="T140" t="str">
            <v>spent in severe congestion by PT and private vehicles,</v>
          </cell>
          <cell r="U140" t="str">
            <v>spent in severe congestion by PT and private vehicles,</v>
          </cell>
        </row>
        <row r="141">
          <cell r="C141" t="str">
            <v>per capita /per annum during the AM peak and Interpeak</v>
          </cell>
          <cell r="I141" t="str">
            <v>AM peak and Interpeak</v>
          </cell>
          <cell r="J141" t="str">
            <v>AM peak and Interpeak</v>
          </cell>
          <cell r="K141" t="str">
            <v>AM peak and Interpeak</v>
          </cell>
          <cell r="L141" t="str">
            <v>AM peak and Interpeak</v>
          </cell>
          <cell r="M141" t="str">
            <v>AM peak and Interpeak</v>
          </cell>
          <cell r="N141" t="str">
            <v>AM peak and Interpeak</v>
          </cell>
          <cell r="O141" t="str">
            <v>AM peak and Interpeak</v>
          </cell>
          <cell r="P141" t="str">
            <v>AM peak and Interpeak</v>
          </cell>
          <cell r="Q141" t="str">
            <v>AM peak and Interpeak</v>
          </cell>
          <cell r="R141" t="str">
            <v>AM peak and Interpeak</v>
          </cell>
          <cell r="S141" t="str">
            <v>AM peak and Interpeak</v>
          </cell>
          <cell r="T141" t="str">
            <v>AM peak and Interpeak</v>
          </cell>
          <cell r="U141" t="str">
            <v>AM peak and Interpeak</v>
          </cell>
        </row>
        <row r="142">
          <cell r="C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row>
        <row r="143">
          <cell r="C143" t="str">
            <v>AM Peak</v>
          </cell>
          <cell r="J143">
            <v>0</v>
          </cell>
          <cell r="K143">
            <v>0</v>
          </cell>
          <cell r="L143">
            <v>0</v>
          </cell>
          <cell r="M143">
            <v>0</v>
          </cell>
          <cell r="N143">
            <v>0</v>
          </cell>
          <cell r="O143">
            <v>0</v>
          </cell>
          <cell r="P143">
            <v>0</v>
          </cell>
          <cell r="Q143">
            <v>0</v>
          </cell>
          <cell r="R143">
            <v>0</v>
          </cell>
          <cell r="S143">
            <v>0</v>
          </cell>
          <cell r="T143">
            <v>0</v>
          </cell>
          <cell r="U143">
            <v>0</v>
          </cell>
        </row>
        <row r="144">
          <cell r="C144" t="str">
            <v>Car</v>
          </cell>
          <cell r="D144">
            <v>0.33593400000000001</v>
          </cell>
          <cell r="E144">
            <v>0.31384600000000001</v>
          </cell>
          <cell r="F144">
            <v>-2.2087999999999997E-2</v>
          </cell>
          <cell r="G144">
            <v>-6.575101061518035E-2</v>
          </cell>
          <cell r="I144">
            <v>0.272368</v>
          </cell>
          <cell r="J144">
            <v>0.33593400000000001</v>
          </cell>
          <cell r="K144">
            <v>0.368564</v>
          </cell>
          <cell r="L144">
            <v>0.40704200000000001</v>
          </cell>
          <cell r="M144">
            <v>0.32356099999999999</v>
          </cell>
          <cell r="N144">
            <v>0.34847</v>
          </cell>
          <cell r="O144">
            <v>0.37237399999999998</v>
          </cell>
          <cell r="P144">
            <v>0.31384600000000001</v>
          </cell>
          <cell r="Q144">
            <v>0.32710099999999998</v>
          </cell>
          <cell r="R144">
            <v>0.36610300000000001</v>
          </cell>
          <cell r="S144">
            <v>0.31830199999999997</v>
          </cell>
          <cell r="T144">
            <v>0.32626899999999998</v>
          </cell>
          <cell r="U144">
            <v>0.31798399999999999</v>
          </cell>
        </row>
        <row r="145">
          <cell r="C145" t="str">
            <v>PT</v>
          </cell>
          <cell r="D145">
            <v>0.27116499999999999</v>
          </cell>
          <cell r="E145">
            <v>0.16736599999999999</v>
          </cell>
          <cell r="F145">
            <v>-0.103799</v>
          </cell>
          <cell r="G145">
            <v>-0.38278907676138146</v>
          </cell>
          <cell r="I145">
            <v>0.22695599999999999</v>
          </cell>
          <cell r="J145">
            <v>0.27116499999999999</v>
          </cell>
          <cell r="K145">
            <v>0.28056199999999998</v>
          </cell>
          <cell r="L145">
            <v>0.30055300000000001</v>
          </cell>
          <cell r="M145">
            <v>0.19575000000000001</v>
          </cell>
          <cell r="N145">
            <v>0.184729</v>
          </cell>
          <cell r="O145">
            <v>0.18434</v>
          </cell>
          <cell r="P145">
            <v>0.16736599999999999</v>
          </cell>
          <cell r="Q145">
            <v>0.16264500000000001</v>
          </cell>
          <cell r="R145">
            <v>0.16689000000000001</v>
          </cell>
          <cell r="S145">
            <v>0.17796699999999999</v>
          </cell>
          <cell r="T145">
            <v>0.139708</v>
          </cell>
          <cell r="U145">
            <v>0.112831</v>
          </cell>
        </row>
        <row r="146">
          <cell r="C146" t="str">
            <v>Interpeak</v>
          </cell>
          <cell r="J146">
            <v>0</v>
          </cell>
          <cell r="K146">
            <v>0</v>
          </cell>
          <cell r="L146">
            <v>0</v>
          </cell>
          <cell r="M146">
            <v>0</v>
          </cell>
          <cell r="N146">
            <v>0</v>
          </cell>
          <cell r="O146">
            <v>0</v>
          </cell>
          <cell r="P146">
            <v>0</v>
          </cell>
          <cell r="Q146">
            <v>0</v>
          </cell>
          <cell r="R146">
            <v>0</v>
          </cell>
          <cell r="S146">
            <v>0</v>
          </cell>
          <cell r="T146">
            <v>0</v>
          </cell>
          <cell r="U146">
            <v>0</v>
          </cell>
        </row>
        <row r="147">
          <cell r="C147" t="str">
            <v>Car</v>
          </cell>
          <cell r="D147">
            <v>0.217032</v>
          </cell>
          <cell r="E147">
            <v>0.184368</v>
          </cell>
          <cell r="F147">
            <v>-3.2663999999999999E-2</v>
          </cell>
          <cell r="G147">
            <v>-0.15050315160897931</v>
          </cell>
          <cell r="I147">
            <v>0.162497</v>
          </cell>
          <cell r="J147">
            <v>0.217032</v>
          </cell>
          <cell r="K147">
            <v>0.25614399999999998</v>
          </cell>
          <cell r="L147">
            <v>0.33029999999999998</v>
          </cell>
          <cell r="M147">
            <v>0.19437399999999999</v>
          </cell>
          <cell r="N147">
            <v>0.231491</v>
          </cell>
          <cell r="O147">
            <v>0.27789700000000001</v>
          </cell>
          <cell r="P147">
            <v>0.184368</v>
          </cell>
          <cell r="Q147">
            <v>0.215835</v>
          </cell>
          <cell r="R147">
            <v>0.281115</v>
          </cell>
          <cell r="S147">
            <v>0.18770200000000001</v>
          </cell>
          <cell r="T147">
            <v>0.21293699999999999</v>
          </cell>
          <cell r="U147">
            <v>0.22090199999999999</v>
          </cell>
        </row>
        <row r="148">
          <cell r="C148" t="str">
            <v>PT</v>
          </cell>
          <cell r="D148">
            <v>0.28737699999999999</v>
          </cell>
          <cell r="E148">
            <v>0.238318</v>
          </cell>
          <cell r="F148">
            <v>-4.9058999999999992E-2</v>
          </cell>
          <cell r="G148">
            <v>-0.17071303548996611</v>
          </cell>
          <cell r="I148">
            <v>0.249307</v>
          </cell>
          <cell r="J148">
            <v>0.28737699999999999</v>
          </cell>
          <cell r="K148">
            <v>0.30094700000000002</v>
          </cell>
          <cell r="L148">
            <v>0.31786999999999999</v>
          </cell>
          <cell r="M148">
            <v>0.24977099999999999</v>
          </cell>
          <cell r="N148">
            <v>0.26061400000000001</v>
          </cell>
          <cell r="O148">
            <v>0.260494</v>
          </cell>
          <cell r="P148">
            <v>0.238318</v>
          </cell>
          <cell r="Q148">
            <v>0.24359900000000001</v>
          </cell>
          <cell r="R148">
            <v>0.25875599999999999</v>
          </cell>
          <cell r="S148">
            <v>0.24204899999999999</v>
          </cell>
          <cell r="T148">
            <v>0.21768699999999999</v>
          </cell>
          <cell r="U148">
            <v>0.20122499999999999</v>
          </cell>
        </row>
        <row r="149">
          <cell r="C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row>
        <row r="150">
          <cell r="C150" t="str">
            <v>2.5 Congestion on freight network: % of freight travel in severe congestion on freight network, during the AM &amp; IP</v>
          </cell>
          <cell r="I150" t="str">
            <v>reight travel in severe congestion on freight network, during the AM &amp; IP</v>
          </cell>
          <cell r="J150" t="str">
            <v>reight travel in severe congestion on freight network, during the AM &amp; IP</v>
          </cell>
          <cell r="K150" t="str">
            <v>reight travel in severe congestion on freight network, during the AM &amp; IP</v>
          </cell>
          <cell r="L150" t="str">
            <v>reight travel in severe congestion on freight network, during the AM &amp; IP</v>
          </cell>
          <cell r="M150" t="str">
            <v>reight travel in severe congestion on freight network, during the AM &amp; IP</v>
          </cell>
          <cell r="N150" t="str">
            <v>reight travel in severe congestion on freight network, during the AM &amp; IP</v>
          </cell>
          <cell r="O150" t="str">
            <v>reight travel in severe congestion on freight network, during the AM &amp; IP</v>
          </cell>
          <cell r="P150" t="str">
            <v>reight travel in severe congestion on freight network, during the AM &amp; IP</v>
          </cell>
          <cell r="Q150" t="str">
            <v>reight travel in severe congestion on freight network, during the AM &amp; IP</v>
          </cell>
          <cell r="R150" t="str">
            <v>reight travel in severe congestion on freight network, during the AM &amp; IP</v>
          </cell>
          <cell r="S150" t="str">
            <v>reight travel in severe congestion on freight network, during the AM &amp; IP</v>
          </cell>
          <cell r="T150" t="str">
            <v>reight travel in severe congestion on freight network, during the AM &amp; IP</v>
          </cell>
          <cell r="U150" t="str">
            <v>reight travel in severe congestion on freight network, during the AM &amp; IP</v>
          </cell>
        </row>
        <row r="151">
          <cell r="C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row>
        <row r="152">
          <cell r="C152" t="str">
            <v>AM</v>
          </cell>
          <cell r="D152">
            <v>0.207396</v>
          </cell>
          <cell r="E152">
            <v>0.18820500000000001</v>
          </cell>
          <cell r="F152">
            <v>-1.9190999999999986E-2</v>
          </cell>
          <cell r="G152">
            <v>-9.2533125036162636E-2</v>
          </cell>
          <cell r="I152">
            <v>0.15098200000000001</v>
          </cell>
          <cell r="J152">
            <v>0.207396</v>
          </cell>
          <cell r="K152">
            <v>0.275671</v>
          </cell>
          <cell r="L152">
            <v>0.28390399999999999</v>
          </cell>
          <cell r="M152">
            <v>0.185305</v>
          </cell>
          <cell r="N152">
            <v>0.234294</v>
          </cell>
          <cell r="O152">
            <v>0.27727200000000002</v>
          </cell>
          <cell r="P152">
            <v>0.18820500000000001</v>
          </cell>
          <cell r="Q152">
            <v>0.214749</v>
          </cell>
          <cell r="R152">
            <v>0.26334800000000003</v>
          </cell>
          <cell r="S152">
            <v>0.19184300000000001</v>
          </cell>
          <cell r="T152">
            <v>0.21643100000000001</v>
          </cell>
          <cell r="U152">
            <v>0.18518000000000001</v>
          </cell>
        </row>
        <row r="153">
          <cell r="C153" t="str">
            <v>IP</v>
          </cell>
          <cell r="D153">
            <v>0.129914</v>
          </cell>
          <cell r="E153">
            <v>9.5405000000000004E-2</v>
          </cell>
          <cell r="F153">
            <v>-3.4508999999999998E-2</v>
          </cell>
          <cell r="G153">
            <v>-0.2656295703311421</v>
          </cell>
          <cell r="I153">
            <v>8.1569000000000003E-2</v>
          </cell>
          <cell r="J153">
            <v>0.129914</v>
          </cell>
          <cell r="K153">
            <v>0.19389400000000001</v>
          </cell>
          <cell r="L153">
            <v>0.24910299999999999</v>
          </cell>
          <cell r="M153">
            <v>0.103909</v>
          </cell>
          <cell r="N153">
            <v>0.169873</v>
          </cell>
          <cell r="O153">
            <v>0.22416800000000001</v>
          </cell>
          <cell r="P153">
            <v>9.5405000000000004E-2</v>
          </cell>
          <cell r="Q153">
            <v>0.153805</v>
          </cell>
          <cell r="R153">
            <v>0.22251199999999999</v>
          </cell>
          <cell r="S153">
            <v>0.101169</v>
          </cell>
          <cell r="T153">
            <v>0.150315</v>
          </cell>
          <cell r="U153">
            <v>0.12915699999999999</v>
          </cell>
        </row>
        <row r="154">
          <cell r="C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row>
        <row r="155">
          <cell r="C155" t="str">
            <v>2.6 People movement Productivity of key routes/corridors:</v>
          </cell>
          <cell r="I155" t="str">
            <v>key routes/corridors:</v>
          </cell>
          <cell r="J155" t="str">
            <v>key routes/corridors:</v>
          </cell>
          <cell r="K155" t="str">
            <v>key routes/corridors:</v>
          </cell>
          <cell r="L155" t="str">
            <v>key routes/corridors:</v>
          </cell>
          <cell r="M155" t="str">
            <v>key routes/corridors:</v>
          </cell>
          <cell r="N155" t="str">
            <v>key routes/corridors:</v>
          </cell>
          <cell r="O155" t="str">
            <v>key routes/corridors:</v>
          </cell>
          <cell r="P155" t="str">
            <v>key routes/corridors:</v>
          </cell>
          <cell r="Q155" t="str">
            <v>key routes/corridors:</v>
          </cell>
          <cell r="R155" t="str">
            <v>key routes/corridors:</v>
          </cell>
          <cell r="S155" t="str">
            <v>key routes/corridors:</v>
          </cell>
          <cell r="T155" t="str">
            <v>key routes/corridors:</v>
          </cell>
          <cell r="U155" t="str">
            <v>key routes/corridors:</v>
          </cell>
        </row>
        <row r="156">
          <cell r="C156" t="str">
            <v>Productivity (speed x volume x occupancy) of selected key corridors</v>
          </cell>
          <cell r="I156" t="str">
            <v>occupancy) of selected key corridors</v>
          </cell>
          <cell r="J156" t="str">
            <v>occupancy) of selected key corridors</v>
          </cell>
          <cell r="K156" t="str">
            <v>occupancy) of selected key corridors</v>
          </cell>
          <cell r="L156" t="str">
            <v>occupancy) of selected key corridors</v>
          </cell>
          <cell r="M156" t="str">
            <v>occupancy) of selected key corridors</v>
          </cell>
          <cell r="N156" t="str">
            <v>occupancy) of selected key corridors</v>
          </cell>
          <cell r="O156" t="str">
            <v>occupancy) of selected key corridors</v>
          </cell>
          <cell r="P156" t="str">
            <v>occupancy) of selected key corridors</v>
          </cell>
          <cell r="Q156" t="str">
            <v>occupancy) of selected key corridors</v>
          </cell>
          <cell r="R156" t="str">
            <v>occupancy) of selected key corridors</v>
          </cell>
          <cell r="S156" t="str">
            <v>occupancy) of selected key corridors</v>
          </cell>
          <cell r="T156" t="str">
            <v>occupancy) of selected key corridors</v>
          </cell>
          <cell r="U156" t="str">
            <v>occupancy) of selected key corridors</v>
          </cell>
        </row>
        <row r="157">
          <cell r="C157" t="str">
            <v>disaggregated by lane type during AM peak and Interpeak</v>
          </cell>
          <cell r="I157" t="str">
            <v>ring AM peak and Interpeak</v>
          </cell>
          <cell r="J157" t="str">
            <v>ring AM peak and Interpeak</v>
          </cell>
          <cell r="K157" t="str">
            <v>ring AM peak and Interpeak</v>
          </cell>
          <cell r="L157" t="str">
            <v>ring AM peak and Interpeak</v>
          </cell>
          <cell r="M157" t="str">
            <v>ring AM peak and Interpeak</v>
          </cell>
          <cell r="N157" t="str">
            <v>ring AM peak and Interpeak</v>
          </cell>
          <cell r="O157" t="str">
            <v>ring AM peak and Interpeak</v>
          </cell>
          <cell r="P157" t="str">
            <v>ring AM peak and Interpeak</v>
          </cell>
          <cell r="Q157" t="str">
            <v>ring AM peak and Interpeak</v>
          </cell>
          <cell r="R157" t="str">
            <v>ring AM peak and Interpeak</v>
          </cell>
          <cell r="S157" t="str">
            <v>ring AM peak and Interpeak</v>
          </cell>
          <cell r="T157" t="str">
            <v>ring AM peak and Interpeak</v>
          </cell>
          <cell r="U157" t="str">
            <v>ring AM peak and Interpeak</v>
          </cell>
        </row>
        <row r="158">
          <cell r="C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row>
        <row r="159">
          <cell r="C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row>
        <row r="160">
          <cell r="C160" t="str">
            <v>2.6 Travel Times on selected key corridors, road and PT, AM peak and Interpeak</v>
          </cell>
          <cell r="D160" t="str">
            <v>DON’T USE AS IS NONE DIRECTIONAL</v>
          </cell>
          <cell r="I160" t="str">
            <v>s, road and PT, AM peak and Interpeak</v>
          </cell>
          <cell r="J160" t="str">
            <v>s, road and PT, AM peak and Interpeak</v>
          </cell>
          <cell r="K160" t="str">
            <v>s, road and PT, AM peak and Interpeak</v>
          </cell>
          <cell r="L160" t="str">
            <v>s, road and PT, AM peak and Interpeak</v>
          </cell>
          <cell r="M160" t="str">
            <v>s, road and PT, AM peak and Interpeak</v>
          </cell>
          <cell r="N160" t="str">
            <v>s, road and PT, AM peak and Interpeak</v>
          </cell>
          <cell r="O160" t="str">
            <v>s, road and PT, AM peak and Interpeak</v>
          </cell>
          <cell r="P160" t="str">
            <v>s, road and PT, AM peak and Interpeak</v>
          </cell>
          <cell r="Q160" t="str">
            <v>s, road and PT, AM peak and Interpeak</v>
          </cell>
          <cell r="R160" t="str">
            <v>s, road and PT, AM peak and Interpeak</v>
          </cell>
          <cell r="S160" t="str">
            <v>s, road and PT, AM peak and Interpeak</v>
          </cell>
          <cell r="T160" t="str">
            <v>s, road and PT, AM peak and Interpeak</v>
          </cell>
          <cell r="U160" t="str">
            <v>s, road and PT, AM peak and Interpeak</v>
          </cell>
        </row>
        <row r="161">
          <cell r="C161" t="str">
            <v>-------------------------</v>
          </cell>
          <cell r="D161" t="str">
            <v>DON’T USE AS IS NONE DIRECTIONAL</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row>
        <row r="162">
          <cell r="C162" t="str">
            <v>Airport-CBD AM Car</v>
          </cell>
          <cell r="D162" t="str">
            <v>DON’T USE AS IS NONE DIRECTIONAL</v>
          </cell>
          <cell r="I162">
            <v>28.551625999999999</v>
          </cell>
          <cell r="J162">
            <v>31.062902000000001</v>
          </cell>
          <cell r="K162">
            <v>36.835642999999997</v>
          </cell>
          <cell r="L162">
            <v>48.239665000000002</v>
          </cell>
          <cell r="M162">
            <v>30.286688999999999</v>
          </cell>
          <cell r="N162">
            <v>35.868473000000002</v>
          </cell>
          <cell r="O162">
            <v>40.094673</v>
          </cell>
          <cell r="P162">
            <v>29.774384999999999</v>
          </cell>
          <cell r="Q162">
            <v>35.504558000000003</v>
          </cell>
          <cell r="R162">
            <v>43.394542000000001</v>
          </cell>
          <cell r="S162">
            <v>29.930575999999999</v>
          </cell>
          <cell r="T162">
            <v>34.333025999999997</v>
          </cell>
          <cell r="U162">
            <v>37.72607</v>
          </cell>
        </row>
        <row r="163">
          <cell r="C163" t="str">
            <v>AM PT</v>
          </cell>
          <cell r="D163" t="str">
            <v>DON’T USE AS IS NONE DIRECTIONAL</v>
          </cell>
          <cell r="I163">
            <v>63.189681999999998</v>
          </cell>
          <cell r="J163">
            <v>63.545611999999998</v>
          </cell>
          <cell r="K163">
            <v>66.422431000000003</v>
          </cell>
          <cell r="L163">
            <v>76.592864000000006</v>
          </cell>
          <cell r="M163">
            <v>60.470241000000001</v>
          </cell>
          <cell r="N163">
            <v>61.707962000000002</v>
          </cell>
          <cell r="O163">
            <v>60.238098000000001</v>
          </cell>
          <cell r="P163">
            <v>63.652831999999997</v>
          </cell>
          <cell r="Q163">
            <v>67.383658999999994</v>
          </cell>
          <cell r="R163">
            <v>64.762748000000002</v>
          </cell>
          <cell r="S163">
            <v>60.512504</v>
          </cell>
          <cell r="T163">
            <v>55.877676999999998</v>
          </cell>
          <cell r="U163">
            <v>46.251457000000002</v>
          </cell>
        </row>
        <row r="164">
          <cell r="C164" t="str">
            <v>IP Car</v>
          </cell>
          <cell r="D164" t="str">
            <v>DON’T USE AS IS NONE DIRECTIONAL</v>
          </cell>
          <cell r="I164">
            <v>26.177671</v>
          </cell>
          <cell r="J164">
            <v>24.538761000000001</v>
          </cell>
          <cell r="K164">
            <v>28.795255000000001</v>
          </cell>
          <cell r="L164">
            <v>45.612200999999999</v>
          </cell>
          <cell r="M164">
            <v>24.593896000000001</v>
          </cell>
          <cell r="N164">
            <v>28.186899</v>
          </cell>
          <cell r="O164">
            <v>33.864952000000002</v>
          </cell>
          <cell r="P164">
            <v>24.312138999999998</v>
          </cell>
          <cell r="Q164">
            <v>27.260356000000002</v>
          </cell>
          <cell r="R164">
            <v>37.994045</v>
          </cell>
          <cell r="S164">
            <v>24.320716000000001</v>
          </cell>
          <cell r="T164">
            <v>27.362618999999999</v>
          </cell>
          <cell r="U164">
            <v>31.013515000000002</v>
          </cell>
        </row>
        <row r="165">
          <cell r="C165" t="str">
            <v>IP PT</v>
          </cell>
          <cell r="D165" t="str">
            <v>DON’T USE AS IS NONE DIRECTIONAL</v>
          </cell>
          <cell r="I165">
            <v>62.276083999999997</v>
          </cell>
          <cell r="J165">
            <v>62.085475000000002</v>
          </cell>
          <cell r="K165">
            <v>62.771377000000001</v>
          </cell>
          <cell r="L165">
            <v>78.101500999999999</v>
          </cell>
          <cell r="M165">
            <v>61.770740000000004</v>
          </cell>
          <cell r="N165">
            <v>64.735984000000002</v>
          </cell>
          <cell r="O165">
            <v>59.419688999999998</v>
          </cell>
          <cell r="P165">
            <v>65.226470000000006</v>
          </cell>
          <cell r="Q165">
            <v>67.139503000000005</v>
          </cell>
          <cell r="R165">
            <v>69.716423000000006</v>
          </cell>
          <cell r="S165">
            <v>63.630313000000001</v>
          </cell>
          <cell r="T165">
            <v>59.487105999999997</v>
          </cell>
          <cell r="U165">
            <v>46.353237</v>
          </cell>
        </row>
        <row r="166">
          <cell r="C166" t="str">
            <v>AM Car % congested</v>
          </cell>
          <cell r="D166" t="str">
            <v>DON’T USE AS IS NONE DIRECTIONAL</v>
          </cell>
          <cell r="I166">
            <v>37.178573</v>
          </cell>
          <cell r="J166">
            <v>45.500411</v>
          </cell>
          <cell r="K166">
            <v>60.560324999999999</v>
          </cell>
          <cell r="L166">
            <v>69.907165000000006</v>
          </cell>
          <cell r="M166">
            <v>43.121653999999999</v>
          </cell>
          <cell r="N166">
            <v>56.830027999999999</v>
          </cell>
          <cell r="O166">
            <v>66.599861000000004</v>
          </cell>
          <cell r="P166">
            <v>45.271174999999999</v>
          </cell>
          <cell r="Q166">
            <v>58.737071</v>
          </cell>
          <cell r="R166">
            <v>69.888435000000001</v>
          </cell>
          <cell r="S166">
            <v>42.587420999999999</v>
          </cell>
          <cell r="T166">
            <v>56.849482999999999</v>
          </cell>
          <cell r="U166">
            <v>53.304195</v>
          </cell>
        </row>
        <row r="167">
          <cell r="C167" t="str">
            <v>AM PT % congested</v>
          </cell>
          <cell r="D167" t="str">
            <v>DON’T USE AS IS NONE DIRECTIONAL</v>
          </cell>
          <cell r="I167">
            <v>2.8877160000000002</v>
          </cell>
          <cell r="J167">
            <v>8.488766</v>
          </cell>
          <cell r="K167">
            <v>13.735697</v>
          </cell>
          <cell r="L167">
            <v>24.554548</v>
          </cell>
          <cell r="M167">
            <v>5.5259200000000002</v>
          </cell>
          <cell r="N167">
            <v>6.4594069999999997</v>
          </cell>
          <cell r="O167">
            <v>5.5535439999999996</v>
          </cell>
          <cell r="P167">
            <v>5.2844189999999998</v>
          </cell>
          <cell r="Q167">
            <v>9.3458349999999992</v>
          </cell>
          <cell r="R167">
            <v>6.9505980000000003</v>
          </cell>
          <cell r="S167">
            <v>4.5508480000000002</v>
          </cell>
          <cell r="T167">
            <v>0</v>
          </cell>
          <cell r="U167">
            <v>0</v>
          </cell>
        </row>
        <row r="168">
          <cell r="C168" t="str">
            <v>Silverdale-CBD AM Car</v>
          </cell>
          <cell r="D168" t="str">
            <v>DON’T USE AS IS NONE DIRECTIONAL</v>
          </cell>
          <cell r="I168">
            <v>38.082526999999999</v>
          </cell>
          <cell r="J168">
            <v>42.700645000000002</v>
          </cell>
          <cell r="K168">
            <v>45.664073000000002</v>
          </cell>
          <cell r="L168">
            <v>50.103411999999999</v>
          </cell>
          <cell r="M168">
            <v>43.633003000000002</v>
          </cell>
          <cell r="N168">
            <v>46.593887000000002</v>
          </cell>
          <cell r="O168">
            <v>44.221359</v>
          </cell>
          <cell r="P168">
            <v>42.243178999999998</v>
          </cell>
          <cell r="Q168">
            <v>44.453052</v>
          </cell>
          <cell r="R168">
            <v>50.230601999999998</v>
          </cell>
          <cell r="S168">
            <v>42.975540000000002</v>
          </cell>
          <cell r="T168">
            <v>45.149920999999999</v>
          </cell>
          <cell r="U168">
            <v>39.694419000000003</v>
          </cell>
        </row>
        <row r="169">
          <cell r="C169" t="str">
            <v>AM PT</v>
          </cell>
          <cell r="D169" t="str">
            <v>DON’T USE AS IS NONE DIRECTIONAL</v>
          </cell>
          <cell r="I169">
            <v>51.739764999999998</v>
          </cell>
          <cell r="J169">
            <v>54.7639</v>
          </cell>
          <cell r="K169">
            <v>56.185108</v>
          </cell>
          <cell r="L169">
            <v>59.640419000000001</v>
          </cell>
          <cell r="M169">
            <v>51.088920000000002</v>
          </cell>
          <cell r="N169">
            <v>49.122504999999997</v>
          </cell>
          <cell r="O169">
            <v>51.466777</v>
          </cell>
          <cell r="P169">
            <v>50.876036999999997</v>
          </cell>
          <cell r="Q169">
            <v>50.467277000000003</v>
          </cell>
          <cell r="R169">
            <v>54.355257999999999</v>
          </cell>
          <cell r="S169">
            <v>49.29383</v>
          </cell>
          <cell r="T169">
            <v>49.561900999999999</v>
          </cell>
          <cell r="U169">
            <v>48.879573000000001</v>
          </cell>
        </row>
        <row r="170">
          <cell r="C170" t="str">
            <v>IP Car</v>
          </cell>
          <cell r="D170" t="str">
            <v>DON’T USE AS IS NONE DIRECTIONAL</v>
          </cell>
          <cell r="I170">
            <v>27.309975999999999</v>
          </cell>
          <cell r="J170">
            <v>30.936439</v>
          </cell>
          <cell r="K170">
            <v>32.444862000000001</v>
          </cell>
          <cell r="L170">
            <v>36.591819000000001</v>
          </cell>
          <cell r="M170">
            <v>31.401733</v>
          </cell>
          <cell r="N170">
            <v>33.799266000000003</v>
          </cell>
          <cell r="O170">
            <v>36.567081000000002</v>
          </cell>
          <cell r="P170">
            <v>30.262329000000001</v>
          </cell>
          <cell r="Q170">
            <v>32.257632999999998</v>
          </cell>
          <cell r="R170">
            <v>37.156256999999997</v>
          </cell>
          <cell r="S170">
            <v>31.090316000000001</v>
          </cell>
          <cell r="T170">
            <v>33.053854999999999</v>
          </cell>
          <cell r="U170">
            <v>33.107734000000001</v>
          </cell>
        </row>
        <row r="171">
          <cell r="C171" t="str">
            <v>IP PT</v>
          </cell>
          <cell r="D171" t="str">
            <v>DON’T USE AS IS NONE DIRECTIONAL</v>
          </cell>
          <cell r="I171">
            <v>70.244238999999993</v>
          </cell>
          <cell r="J171">
            <v>63.717646999999999</v>
          </cell>
          <cell r="K171">
            <v>59.088805999999998</v>
          </cell>
          <cell r="L171">
            <v>61.533790000000003</v>
          </cell>
          <cell r="M171">
            <v>60.492686999999997</v>
          </cell>
          <cell r="N171">
            <v>55.982692</v>
          </cell>
          <cell r="O171">
            <v>55.248275</v>
          </cell>
          <cell r="P171">
            <v>54.351863000000002</v>
          </cell>
          <cell r="Q171">
            <v>55.101730000000003</v>
          </cell>
          <cell r="R171">
            <v>59.465938000000001</v>
          </cell>
          <cell r="S171">
            <v>60.631149000000001</v>
          </cell>
          <cell r="T171">
            <v>55.218119999999999</v>
          </cell>
          <cell r="U171">
            <v>53.663589000000002</v>
          </cell>
        </row>
        <row r="172">
          <cell r="C172" t="str">
            <v>AM Car % congested</v>
          </cell>
          <cell r="D172" t="str">
            <v>DON’T USE AS IS NONE DIRECTIONAL</v>
          </cell>
          <cell r="I172">
            <v>45.894264</v>
          </cell>
          <cell r="J172">
            <v>47.510539999999999</v>
          </cell>
          <cell r="K172">
            <v>52.839770999999999</v>
          </cell>
          <cell r="L172">
            <v>58.311813000000001</v>
          </cell>
          <cell r="M172">
            <v>50.847620999999997</v>
          </cell>
          <cell r="N172">
            <v>58.064124999999997</v>
          </cell>
          <cell r="O172">
            <v>54.335861000000001</v>
          </cell>
          <cell r="P172">
            <v>48.157592000000001</v>
          </cell>
          <cell r="Q172">
            <v>48.785411000000003</v>
          </cell>
          <cell r="R172">
            <v>62.181235999999998</v>
          </cell>
          <cell r="S172">
            <v>48.113250000000001</v>
          </cell>
          <cell r="T172">
            <v>53.452316000000003</v>
          </cell>
          <cell r="U172">
            <v>47.340339</v>
          </cell>
        </row>
        <row r="173">
          <cell r="C173" t="str">
            <v>AM PT % congested</v>
          </cell>
          <cell r="D173" t="str">
            <v>DON’T USE AS IS NONE DIRECTIONAL</v>
          </cell>
          <cell r="I173">
            <v>1.2577400000000001</v>
          </cell>
          <cell r="J173">
            <v>4.205203</v>
          </cell>
          <cell r="K173">
            <v>4.9915830000000003</v>
          </cell>
          <cell r="L173">
            <v>10.991592000000001</v>
          </cell>
          <cell r="M173">
            <v>1.9239729999999999</v>
          </cell>
          <cell r="N173">
            <v>0.48539100000000002</v>
          </cell>
          <cell r="O173">
            <v>2.9753959999999999</v>
          </cell>
          <cell r="P173">
            <v>2.1065049999999998</v>
          </cell>
          <cell r="Q173">
            <v>0.58993700000000004</v>
          </cell>
          <cell r="R173">
            <v>0.52005199999999996</v>
          </cell>
          <cell r="S173">
            <v>1.8795390000000001</v>
          </cell>
          <cell r="T173">
            <v>0.62896700000000005</v>
          </cell>
          <cell r="U173">
            <v>8.0920000000000006E-2</v>
          </cell>
        </row>
        <row r="174">
          <cell r="C174" t="str">
            <v>e AM Car</v>
          </cell>
          <cell r="D174" t="str">
            <v>DON’T USE AS IS NONE DIRECTIONAL</v>
          </cell>
          <cell r="I174">
            <v>16.411314999999998</v>
          </cell>
          <cell r="J174">
            <v>22.43168</v>
          </cell>
          <cell r="K174">
            <v>23.324186000000001</v>
          </cell>
          <cell r="L174">
            <v>23.263930999999999</v>
          </cell>
          <cell r="M174">
            <v>21.165558999999998</v>
          </cell>
          <cell r="N174">
            <v>20.583352999999999</v>
          </cell>
          <cell r="O174">
            <v>20.522276999999999</v>
          </cell>
          <cell r="P174">
            <v>21.041308999999998</v>
          </cell>
          <cell r="Q174">
            <v>19.977933</v>
          </cell>
          <cell r="R174">
            <v>20.432209</v>
          </cell>
          <cell r="S174">
            <v>21.190367999999999</v>
          </cell>
          <cell r="T174">
            <v>20.498446999999999</v>
          </cell>
          <cell r="U174">
            <v>20.378131</v>
          </cell>
        </row>
        <row r="175">
          <cell r="C175" t="str">
            <v>AM PT</v>
          </cell>
          <cell r="D175" t="str">
            <v>DON’T USE AS IS NONE DIRECTIONAL</v>
          </cell>
          <cell r="I175">
            <v>78.831985000000003</v>
          </cell>
          <cell r="J175">
            <v>76.881209999999996</v>
          </cell>
          <cell r="K175">
            <v>77.323218999999995</v>
          </cell>
          <cell r="L175">
            <v>77.789946999999998</v>
          </cell>
          <cell r="M175">
            <v>69.654953000000006</v>
          </cell>
          <cell r="N175">
            <v>67.429030999999995</v>
          </cell>
          <cell r="O175">
            <v>67.939582000000001</v>
          </cell>
          <cell r="P175">
            <v>69.923355000000001</v>
          </cell>
          <cell r="Q175">
            <v>66.134292000000002</v>
          </cell>
          <cell r="R175">
            <v>66.660422999999994</v>
          </cell>
          <cell r="S175">
            <v>62.119940999999997</v>
          </cell>
          <cell r="T175">
            <v>49.240893999999997</v>
          </cell>
          <cell r="U175">
            <v>30.742715</v>
          </cell>
        </row>
        <row r="176">
          <cell r="C176" t="str">
            <v>IP Car</v>
          </cell>
          <cell r="D176" t="str">
            <v>DON’T USE AS IS NONE DIRECTIONAL</v>
          </cell>
          <cell r="I176">
            <v>16.583788999999999</v>
          </cell>
          <cell r="J176">
            <v>18.176282</v>
          </cell>
          <cell r="K176">
            <v>18.861681999999998</v>
          </cell>
          <cell r="L176">
            <v>18.973458999999998</v>
          </cell>
          <cell r="M176">
            <v>16.859424000000001</v>
          </cell>
          <cell r="N176">
            <v>18.071957999999999</v>
          </cell>
          <cell r="O176">
            <v>18.799406999999999</v>
          </cell>
          <cell r="P176">
            <v>16.627082000000001</v>
          </cell>
          <cell r="Q176">
            <v>17.167840000000002</v>
          </cell>
          <cell r="R176">
            <v>17.571304000000001</v>
          </cell>
          <cell r="S176">
            <v>16.524391000000001</v>
          </cell>
          <cell r="T176">
            <v>17.803018000000002</v>
          </cell>
          <cell r="U176">
            <v>17.908888999999999</v>
          </cell>
        </row>
        <row r="177">
          <cell r="C177" t="str">
            <v>IP PT</v>
          </cell>
          <cell r="D177" t="str">
            <v>DON’T USE AS IS NONE DIRECTIONAL</v>
          </cell>
          <cell r="I177">
            <v>78.705245000000005</v>
          </cell>
          <cell r="J177">
            <v>74.700889000000004</v>
          </cell>
          <cell r="K177">
            <v>75.300551999999996</v>
          </cell>
          <cell r="L177">
            <v>75.951155999999997</v>
          </cell>
          <cell r="M177">
            <v>64.603492000000003</v>
          </cell>
          <cell r="N177">
            <v>65.086273000000006</v>
          </cell>
          <cell r="O177">
            <v>64.950134000000006</v>
          </cell>
          <cell r="P177">
            <v>69.802452000000002</v>
          </cell>
          <cell r="Q177">
            <v>70.469306000000003</v>
          </cell>
          <cell r="R177">
            <v>65.083456999999996</v>
          </cell>
          <cell r="S177">
            <v>57.593665999999999</v>
          </cell>
          <cell r="T177">
            <v>48.299945000000001</v>
          </cell>
          <cell r="U177">
            <v>30.952627</v>
          </cell>
        </row>
        <row r="178">
          <cell r="C178" t="str">
            <v>AM Car % congested</v>
          </cell>
          <cell r="D178" t="str">
            <v>DON’T USE AS IS NONE DIRECTIONAL</v>
          </cell>
          <cell r="I178">
            <v>17.245982999999999</v>
          </cell>
          <cell r="J178">
            <v>30.000105999999999</v>
          </cell>
          <cell r="K178">
            <v>33.553375000000003</v>
          </cell>
          <cell r="L178">
            <v>37.345008</v>
          </cell>
          <cell r="M178">
            <v>43.956446999999997</v>
          </cell>
          <cell r="N178">
            <v>50.182819000000002</v>
          </cell>
          <cell r="O178">
            <v>38.043047999999999</v>
          </cell>
          <cell r="P178">
            <v>33.218338000000003</v>
          </cell>
          <cell r="Q178">
            <v>29.689800000000002</v>
          </cell>
          <cell r="R178">
            <v>30.483256999999998</v>
          </cell>
          <cell r="S178">
            <v>37.061874000000003</v>
          </cell>
          <cell r="T178">
            <v>32.876232000000002</v>
          </cell>
          <cell r="U178">
            <v>29.974163000000001</v>
          </cell>
        </row>
        <row r="179">
          <cell r="C179" t="str">
            <v>AM PT % congested</v>
          </cell>
          <cell r="D179" t="str">
            <v>DON’T USE AS IS NONE DIRECTIONAL</v>
          </cell>
          <cell r="I179">
            <v>7.8605109999999998</v>
          </cell>
          <cell r="J179">
            <v>10.798933</v>
          </cell>
          <cell r="K179">
            <v>11.420187</v>
          </cell>
          <cell r="L179">
            <v>11.940569</v>
          </cell>
          <cell r="M179">
            <v>13.91522</v>
          </cell>
          <cell r="N179">
            <v>11.090699000000001</v>
          </cell>
          <cell r="O179">
            <v>12.456367999999999</v>
          </cell>
          <cell r="P179">
            <v>13.894557000000001</v>
          </cell>
          <cell r="Q179">
            <v>9.4572839999999996</v>
          </cell>
          <cell r="R179">
            <v>10.751848000000001</v>
          </cell>
          <cell r="S179">
            <v>7.6504300000000001</v>
          </cell>
          <cell r="T179">
            <v>5.7113880000000004</v>
          </cell>
          <cell r="U179">
            <v>0.58239799999999997</v>
          </cell>
        </row>
        <row r="180">
          <cell r="C180" t="str">
            <v>Albany-Highbury AM Car</v>
          </cell>
          <cell r="D180" t="str">
            <v>DON’T USE AS IS NONE DIRECTIONAL</v>
          </cell>
          <cell r="I180">
            <v>17.277028999999999</v>
          </cell>
          <cell r="J180">
            <v>18.15916</v>
          </cell>
          <cell r="K180">
            <v>18.315640999999999</v>
          </cell>
          <cell r="L180">
            <v>18.725898000000001</v>
          </cell>
          <cell r="M180">
            <v>18.196704</v>
          </cell>
          <cell r="N180">
            <v>18.807683000000001</v>
          </cell>
          <cell r="O180">
            <v>20.468854</v>
          </cell>
          <cell r="P180">
            <v>17.883583000000002</v>
          </cell>
          <cell r="Q180">
            <v>18.315017000000001</v>
          </cell>
          <cell r="R180">
            <v>18.584904999999999</v>
          </cell>
          <cell r="S180">
            <v>17.892468999999998</v>
          </cell>
          <cell r="T180">
            <v>18.573098999999999</v>
          </cell>
          <cell r="U180">
            <v>18.394196999999998</v>
          </cell>
        </row>
        <row r="181">
          <cell r="C181" t="str">
            <v>AM PT</v>
          </cell>
          <cell r="D181" t="str">
            <v>DON’T USE AS IS NONE DIRECTIONAL</v>
          </cell>
          <cell r="I181">
            <v>51.049075999999999</v>
          </cell>
          <cell r="J181">
            <v>50.595123000000001</v>
          </cell>
          <cell r="K181">
            <v>50.580238000000001</v>
          </cell>
          <cell r="L181">
            <v>50.979880999999999</v>
          </cell>
          <cell r="M181">
            <v>44.098888000000002</v>
          </cell>
          <cell r="N181">
            <v>43.504607999999998</v>
          </cell>
          <cell r="O181">
            <v>44.868659000000001</v>
          </cell>
          <cell r="P181">
            <v>44.447166000000003</v>
          </cell>
          <cell r="Q181">
            <v>44.064174000000001</v>
          </cell>
          <cell r="R181">
            <v>44.041167999999999</v>
          </cell>
          <cell r="S181">
            <v>44.401820999999998</v>
          </cell>
          <cell r="T181">
            <v>44.410792999999998</v>
          </cell>
          <cell r="U181">
            <v>43.183855999999999</v>
          </cell>
        </row>
        <row r="182">
          <cell r="C182" t="str">
            <v>IP Car</v>
          </cell>
          <cell r="D182" t="str">
            <v>DON’T USE AS IS NONE DIRECTIONAL</v>
          </cell>
          <cell r="I182">
            <v>15.537314</v>
          </cell>
          <cell r="J182">
            <v>16.980867</v>
          </cell>
          <cell r="K182">
            <v>18.259338</v>
          </cell>
          <cell r="L182">
            <v>19.525597999999999</v>
          </cell>
          <cell r="M182">
            <v>17.359242999999999</v>
          </cell>
          <cell r="N182">
            <v>19.376338000000001</v>
          </cell>
          <cell r="O182">
            <v>20.589925000000001</v>
          </cell>
          <cell r="P182">
            <v>16.806867</v>
          </cell>
          <cell r="Q182">
            <v>18.257878999999999</v>
          </cell>
          <cell r="R182">
            <v>19.302344999999999</v>
          </cell>
          <cell r="S182">
            <v>16.847004999999999</v>
          </cell>
          <cell r="T182">
            <v>18.697731999999998</v>
          </cell>
          <cell r="U182">
            <v>17.565041999999998</v>
          </cell>
        </row>
        <row r="183">
          <cell r="C183" t="str">
            <v>IP PT</v>
          </cell>
          <cell r="D183" t="str">
            <v>DON’T USE AS IS NONE DIRECTIONAL</v>
          </cell>
          <cell r="I183">
            <v>48.764186000000002</v>
          </cell>
          <cell r="J183">
            <v>49.482868000000003</v>
          </cell>
          <cell r="K183">
            <v>50.191616000000003</v>
          </cell>
          <cell r="L183">
            <v>51.069876999999998</v>
          </cell>
          <cell r="M183">
            <v>44.265678000000001</v>
          </cell>
          <cell r="N183">
            <v>45.195495000000001</v>
          </cell>
          <cell r="O183">
            <v>44.769302000000003</v>
          </cell>
          <cell r="P183">
            <v>43.860858</v>
          </cell>
          <cell r="Q183">
            <v>43.981754000000002</v>
          </cell>
          <cell r="R183">
            <v>43.548296999999998</v>
          </cell>
          <cell r="S183">
            <v>43.957465999999997</v>
          </cell>
          <cell r="T183">
            <v>44.743873000000001</v>
          </cell>
          <cell r="U183">
            <v>43.237746999999999</v>
          </cell>
        </row>
        <row r="184">
          <cell r="C184" t="str">
            <v>AM Car % congested</v>
          </cell>
          <cell r="D184" t="str">
            <v>DON’T USE AS IS NONE DIRECTIONAL</v>
          </cell>
          <cell r="I184">
            <v>25.0457</v>
          </cell>
          <cell r="J184">
            <v>35.411228000000001</v>
          </cell>
          <cell r="K184">
            <v>33.858814000000002</v>
          </cell>
          <cell r="L184">
            <v>36.169193</v>
          </cell>
          <cell r="M184">
            <v>35.326304999999998</v>
          </cell>
          <cell r="N184">
            <v>37.485506999999998</v>
          </cell>
          <cell r="O184">
            <v>42.370918000000003</v>
          </cell>
          <cell r="P184">
            <v>26.799671</v>
          </cell>
          <cell r="Q184">
            <v>29.971294</v>
          </cell>
          <cell r="R184">
            <v>33.070132999999998</v>
          </cell>
          <cell r="S184">
            <v>24.534858</v>
          </cell>
          <cell r="T184">
            <v>32.992511</v>
          </cell>
          <cell r="U184">
            <v>30.301811000000001</v>
          </cell>
        </row>
        <row r="185">
          <cell r="C185" t="str">
            <v>AM PT % congested</v>
          </cell>
          <cell r="D185" t="str">
            <v>DON’T USE AS IS NONE DIRECTIONAL</v>
          </cell>
          <cell r="I185">
            <v>9.0149290000000004</v>
          </cell>
          <cell r="J185">
            <v>10.720791</v>
          </cell>
          <cell r="K185">
            <v>13.604870999999999</v>
          </cell>
          <cell r="L185">
            <v>13.57771</v>
          </cell>
          <cell r="M185">
            <v>12.206555</v>
          </cell>
          <cell r="N185">
            <v>13.032501</v>
          </cell>
          <cell r="O185">
            <v>14.023939</v>
          </cell>
          <cell r="P185">
            <v>12.879490000000001</v>
          </cell>
          <cell r="Q185">
            <v>12.209796000000001</v>
          </cell>
          <cell r="R185">
            <v>13.141908000000001</v>
          </cell>
          <cell r="S185">
            <v>13.578844</v>
          </cell>
          <cell r="T185">
            <v>14.193216</v>
          </cell>
          <cell r="U185">
            <v>12.037841999999999</v>
          </cell>
        </row>
        <row r="186">
          <cell r="C186" t="str">
            <v>Westgate-CBD AM Car</v>
          </cell>
          <cell r="D186" t="str">
            <v>DON’T USE AS IS NONE DIRECTIONAL</v>
          </cell>
          <cell r="I186">
            <v>26.619713999999998</v>
          </cell>
          <cell r="J186">
            <v>29.947558999999998</v>
          </cell>
          <cell r="K186">
            <v>31.822755000000001</v>
          </cell>
          <cell r="L186">
            <v>33.792259000000001</v>
          </cell>
          <cell r="M186">
            <v>30.354831000000001</v>
          </cell>
          <cell r="N186">
            <v>31.935317000000001</v>
          </cell>
          <cell r="O186">
            <v>32.314501999999997</v>
          </cell>
          <cell r="P186">
            <v>29.468063000000001</v>
          </cell>
          <cell r="Q186">
            <v>30.907318</v>
          </cell>
          <cell r="R186">
            <v>32.572901999999999</v>
          </cell>
          <cell r="S186">
            <v>29.693624</v>
          </cell>
          <cell r="T186">
            <v>30.826491999999998</v>
          </cell>
          <cell r="U186">
            <v>29.101099999999999</v>
          </cell>
        </row>
        <row r="187">
          <cell r="C187" t="str">
            <v>AM PT</v>
          </cell>
          <cell r="D187" t="str">
            <v>DON’T USE AS IS NONE DIRECTIONAL</v>
          </cell>
          <cell r="I187">
            <v>50.011195999999998</v>
          </cell>
          <cell r="J187">
            <v>51.435749000000001</v>
          </cell>
          <cell r="K187">
            <v>51.579956000000003</v>
          </cell>
          <cell r="L187">
            <v>51.667231999999998</v>
          </cell>
          <cell r="M187">
            <v>54.042926000000001</v>
          </cell>
          <cell r="N187">
            <v>54.571745999999997</v>
          </cell>
          <cell r="O187">
            <v>54.929450000000003</v>
          </cell>
          <cell r="P187">
            <v>48.476512</v>
          </cell>
          <cell r="Q187">
            <v>49.708309</v>
          </cell>
          <cell r="R187">
            <v>51.062232000000002</v>
          </cell>
          <cell r="S187">
            <v>51.786211999999999</v>
          </cell>
          <cell r="T187">
            <v>34.276546000000003</v>
          </cell>
          <cell r="U187">
            <v>34.471465999999999</v>
          </cell>
        </row>
        <row r="188">
          <cell r="C188" t="str">
            <v>IP Car</v>
          </cell>
          <cell r="D188" t="str">
            <v>DON’T USE AS IS NONE DIRECTIONAL</v>
          </cell>
          <cell r="I188">
            <v>17.643609999999999</v>
          </cell>
          <cell r="J188">
            <v>19.708874999999999</v>
          </cell>
          <cell r="K188">
            <v>21.577864999999999</v>
          </cell>
          <cell r="L188">
            <v>23.998497</v>
          </cell>
          <cell r="M188">
            <v>20.179400999999999</v>
          </cell>
          <cell r="N188">
            <v>21.870329999999999</v>
          </cell>
          <cell r="O188">
            <v>23.697617999999999</v>
          </cell>
          <cell r="P188">
            <v>19.984344</v>
          </cell>
          <cell r="Q188">
            <v>21.500008999999999</v>
          </cell>
          <cell r="R188">
            <v>23.241288999999998</v>
          </cell>
          <cell r="S188">
            <v>20.001280999999999</v>
          </cell>
          <cell r="T188">
            <v>21.225807</v>
          </cell>
          <cell r="U188">
            <v>21.496891000000002</v>
          </cell>
        </row>
        <row r="189">
          <cell r="C189" t="str">
            <v>IP PT</v>
          </cell>
          <cell r="D189" t="str">
            <v>DON’T USE AS IS NONE DIRECTIONAL</v>
          </cell>
          <cell r="I189">
            <v>74.950950000000006</v>
          </cell>
          <cell r="J189">
            <v>73.722740000000002</v>
          </cell>
          <cell r="K189">
            <v>73.957260000000005</v>
          </cell>
          <cell r="L189">
            <v>76.058441000000002</v>
          </cell>
          <cell r="M189">
            <v>59.027026999999997</v>
          </cell>
          <cell r="N189">
            <v>58.707244000000003</v>
          </cell>
          <cell r="O189">
            <v>58.945388000000001</v>
          </cell>
          <cell r="P189">
            <v>48.532249</v>
          </cell>
          <cell r="Q189">
            <v>48.833423000000003</v>
          </cell>
          <cell r="R189">
            <v>49.878191999999999</v>
          </cell>
          <cell r="S189">
            <v>58.800907000000002</v>
          </cell>
          <cell r="T189">
            <v>34.929332000000002</v>
          </cell>
          <cell r="U189">
            <v>34.720900999999998</v>
          </cell>
        </row>
        <row r="190">
          <cell r="C190" t="str">
            <v>AM Car % congested</v>
          </cell>
          <cell r="D190" t="str">
            <v>DON’T USE AS IS NONE DIRECTIONAL</v>
          </cell>
          <cell r="I190">
            <v>53.753855999999999</v>
          </cell>
          <cell r="J190">
            <v>57.938021999999997</v>
          </cell>
          <cell r="K190">
            <v>66.355384000000001</v>
          </cell>
          <cell r="L190">
            <v>67.920592999999997</v>
          </cell>
          <cell r="M190">
            <v>56.078617000000001</v>
          </cell>
          <cell r="N190">
            <v>65.017982000000003</v>
          </cell>
          <cell r="O190">
            <v>67.310965999999993</v>
          </cell>
          <cell r="P190">
            <v>55.896659</v>
          </cell>
          <cell r="Q190">
            <v>64.324211000000005</v>
          </cell>
          <cell r="R190">
            <v>67.793434000000005</v>
          </cell>
          <cell r="S190">
            <v>56.145682999999998</v>
          </cell>
          <cell r="T190">
            <v>63.572147000000001</v>
          </cell>
          <cell r="U190">
            <v>56.571544000000003</v>
          </cell>
        </row>
        <row r="191">
          <cell r="C191" t="str">
            <v>AM PT % congested</v>
          </cell>
          <cell r="D191" t="str">
            <v>DON’T USE AS IS NONE DIRECTIONAL</v>
          </cell>
          <cell r="I191">
            <v>6.9188590000000003</v>
          </cell>
          <cell r="J191">
            <v>0.72614299999999998</v>
          </cell>
          <cell r="K191">
            <v>1.1315409999999999</v>
          </cell>
          <cell r="L191">
            <v>1.188124</v>
          </cell>
          <cell r="M191">
            <v>14.842641</v>
          </cell>
          <cell r="N191">
            <v>15.360561000000001</v>
          </cell>
          <cell r="O191">
            <v>15.08921</v>
          </cell>
          <cell r="P191">
            <v>10.358555000000001</v>
          </cell>
          <cell r="Q191">
            <v>11.855016000000001</v>
          </cell>
          <cell r="R191">
            <v>13.104728</v>
          </cell>
          <cell r="S191">
            <v>1.082913</v>
          </cell>
          <cell r="T191">
            <v>4.1968800000000002</v>
          </cell>
          <cell r="U191">
            <v>4.7835679999999998</v>
          </cell>
        </row>
        <row r="192">
          <cell r="C192" t="str">
            <v>Pukekoke-CBD AM Car</v>
          </cell>
          <cell r="D192" t="str">
            <v>DON’T USE AS IS NONE DIRECTIONAL</v>
          </cell>
          <cell r="I192">
            <v>49.094397999999998</v>
          </cell>
          <cell r="J192">
            <v>58.221912000000003</v>
          </cell>
          <cell r="K192">
            <v>67.376152000000005</v>
          </cell>
          <cell r="L192">
            <v>74.783828</v>
          </cell>
          <cell r="M192">
            <v>54.066763999999999</v>
          </cell>
          <cell r="N192">
            <v>60.101520000000001</v>
          </cell>
          <cell r="O192">
            <v>65.529449</v>
          </cell>
          <cell r="P192">
            <v>53.436228999999997</v>
          </cell>
          <cell r="Q192">
            <v>57.043598000000003</v>
          </cell>
          <cell r="R192">
            <v>61.171249000000003</v>
          </cell>
          <cell r="S192">
            <v>53.806292999999997</v>
          </cell>
          <cell r="T192">
            <v>58.283442999999998</v>
          </cell>
          <cell r="U192">
            <v>56.024265</v>
          </cell>
        </row>
        <row r="193">
          <cell r="C193" t="str">
            <v>AM PT</v>
          </cell>
          <cell r="D193" t="str">
            <v>DON’T USE AS IS NONE DIRECTIONAL</v>
          </cell>
          <cell r="I193">
            <v>84.310339999999997</v>
          </cell>
          <cell r="J193">
            <v>85.507430999999997</v>
          </cell>
          <cell r="K193">
            <v>85.524619999999999</v>
          </cell>
          <cell r="L193">
            <v>85.505035000000007</v>
          </cell>
          <cell r="M193">
            <v>86.222999000000002</v>
          </cell>
          <cell r="N193">
            <v>86.238388</v>
          </cell>
          <cell r="O193">
            <v>86.248321000000004</v>
          </cell>
          <cell r="P193">
            <v>82.147377000000006</v>
          </cell>
          <cell r="Q193">
            <v>79.644385999999997</v>
          </cell>
          <cell r="R193">
            <v>79.730673999999993</v>
          </cell>
          <cell r="S193">
            <v>93.434982000000005</v>
          </cell>
          <cell r="T193">
            <v>89.930312999999998</v>
          </cell>
          <cell r="U193">
            <v>89.951353999999995</v>
          </cell>
        </row>
        <row r="194">
          <cell r="C194" t="str">
            <v>IP Car</v>
          </cell>
          <cell r="D194" t="str">
            <v>DON’T USE AS IS NONE DIRECTIONAL</v>
          </cell>
          <cell r="I194">
            <v>42.146574999999999</v>
          </cell>
          <cell r="J194">
            <v>50.688751000000003</v>
          </cell>
          <cell r="K194">
            <v>60.101771999999997</v>
          </cell>
          <cell r="L194">
            <v>68.454016999999993</v>
          </cell>
          <cell r="M194">
            <v>46.186199000000002</v>
          </cell>
          <cell r="N194">
            <v>52.465538000000002</v>
          </cell>
          <cell r="O194">
            <v>58.242874</v>
          </cell>
          <cell r="P194">
            <v>45.813381</v>
          </cell>
          <cell r="Q194">
            <v>50.397208999999997</v>
          </cell>
          <cell r="R194">
            <v>54.929752000000001</v>
          </cell>
          <cell r="S194">
            <v>45.783309000000003</v>
          </cell>
          <cell r="T194">
            <v>51.703021999999997</v>
          </cell>
          <cell r="U194">
            <v>49.287039999999998</v>
          </cell>
        </row>
        <row r="195">
          <cell r="C195" t="str">
            <v>IP PT</v>
          </cell>
          <cell r="D195" t="str">
            <v>DON’T USE AS IS NONE DIRECTIONAL</v>
          </cell>
          <cell r="I195">
            <v>89.819236000000004</v>
          </cell>
          <cell r="J195">
            <v>95.306265999999994</v>
          </cell>
          <cell r="K195">
            <v>95.306358000000003</v>
          </cell>
          <cell r="L195">
            <v>95.303970000000007</v>
          </cell>
          <cell r="M195">
            <v>89.234084999999993</v>
          </cell>
          <cell r="N195">
            <v>89.239958999999999</v>
          </cell>
          <cell r="O195">
            <v>89.216682000000006</v>
          </cell>
          <cell r="P195">
            <v>95.12088</v>
          </cell>
          <cell r="Q195">
            <v>93.128806999999995</v>
          </cell>
          <cell r="R195">
            <v>93.110648999999995</v>
          </cell>
          <cell r="S195">
            <v>96.424887999999996</v>
          </cell>
          <cell r="T195">
            <v>90.453918000000002</v>
          </cell>
          <cell r="U195">
            <v>90.003326000000001</v>
          </cell>
        </row>
        <row r="196">
          <cell r="C196" t="str">
            <v>AM Car % congested</v>
          </cell>
          <cell r="D196" t="str">
            <v>DON’T USE AS IS NONE DIRECTIONAL</v>
          </cell>
          <cell r="I196">
            <v>31.851344999999998</v>
          </cell>
          <cell r="J196">
            <v>44.593783999999999</v>
          </cell>
          <cell r="K196">
            <v>52.323276</v>
          </cell>
          <cell r="L196">
            <v>55.051890999999998</v>
          </cell>
          <cell r="M196">
            <v>36.649039999999999</v>
          </cell>
          <cell r="N196">
            <v>41.573593000000002</v>
          </cell>
          <cell r="O196">
            <v>49.605998</v>
          </cell>
          <cell r="P196">
            <v>35.316791000000002</v>
          </cell>
          <cell r="Q196">
            <v>38.056216999999997</v>
          </cell>
          <cell r="R196">
            <v>46.291029999999999</v>
          </cell>
          <cell r="S196">
            <v>36.627490000000002</v>
          </cell>
          <cell r="T196">
            <v>37.507629000000001</v>
          </cell>
          <cell r="U196">
            <v>32.359721999999998</v>
          </cell>
        </row>
        <row r="197">
          <cell r="C197" t="str">
            <v>AM PT % congested</v>
          </cell>
          <cell r="D197" t="str">
            <v>DON’T USE AS IS NONE DIRECTIONAL</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t="str">
            <v>Manukau-CBD AM Car</v>
          </cell>
          <cell r="D198" t="str">
            <v>DON’T USE AS IS NONE DIRECTIONAL</v>
          </cell>
          <cell r="I198">
            <v>27.661766</v>
          </cell>
          <cell r="J198">
            <v>31.865490999999999</v>
          </cell>
          <cell r="K198">
            <v>33.021915</v>
          </cell>
          <cell r="L198">
            <v>34.923583000000001</v>
          </cell>
          <cell r="M198">
            <v>32.614989999999999</v>
          </cell>
          <cell r="N198">
            <v>32.986987999999997</v>
          </cell>
          <cell r="O198">
            <v>36.507358000000004</v>
          </cell>
          <cell r="P198">
            <v>31.450609</v>
          </cell>
          <cell r="Q198">
            <v>32.422759999999997</v>
          </cell>
          <cell r="R198">
            <v>34.863838000000001</v>
          </cell>
          <cell r="S198">
            <v>32.226688000000003</v>
          </cell>
          <cell r="T198">
            <v>32.324030999999998</v>
          </cell>
          <cell r="U198">
            <v>32.180312999999998</v>
          </cell>
        </row>
        <row r="199">
          <cell r="C199" t="str">
            <v>AM PT</v>
          </cell>
          <cell r="D199" t="str">
            <v>DON’T USE AS IS NONE DIRECTIONAL</v>
          </cell>
          <cell r="I199">
            <v>46.994757999999997</v>
          </cell>
          <cell r="J199">
            <v>44.719993000000002</v>
          </cell>
          <cell r="K199">
            <v>44.719996999999999</v>
          </cell>
          <cell r="L199">
            <v>44.719996999999999</v>
          </cell>
          <cell r="M199">
            <v>45.375019000000002</v>
          </cell>
          <cell r="N199">
            <v>45.307937000000003</v>
          </cell>
          <cell r="O199">
            <v>45.296455000000002</v>
          </cell>
          <cell r="P199">
            <v>44.072071000000001</v>
          </cell>
          <cell r="Q199">
            <v>44.000709000000001</v>
          </cell>
          <cell r="R199">
            <v>43.990000999999999</v>
          </cell>
          <cell r="S199">
            <v>45.3735</v>
          </cell>
          <cell r="T199">
            <v>44.748241</v>
          </cell>
          <cell r="U199">
            <v>44.738407000000002</v>
          </cell>
        </row>
        <row r="200">
          <cell r="C200" t="str">
            <v>IP Car</v>
          </cell>
          <cell r="D200" t="str">
            <v>DON’T USE AS IS NONE DIRECTIONAL</v>
          </cell>
          <cell r="I200">
            <v>22.834102000000001</v>
          </cell>
          <cell r="J200">
            <v>24.670940000000002</v>
          </cell>
          <cell r="K200">
            <v>26.970677999999999</v>
          </cell>
          <cell r="L200">
            <v>28.991706000000001</v>
          </cell>
          <cell r="M200">
            <v>25.276969000000001</v>
          </cell>
          <cell r="N200">
            <v>27.23977</v>
          </cell>
          <cell r="O200">
            <v>29.847801</v>
          </cell>
          <cell r="P200">
            <v>24.959098000000001</v>
          </cell>
          <cell r="Q200">
            <v>26.662361000000001</v>
          </cell>
          <cell r="R200">
            <v>28.897089000000001</v>
          </cell>
          <cell r="S200">
            <v>24.902581999999999</v>
          </cell>
          <cell r="T200">
            <v>26.624434999999998</v>
          </cell>
          <cell r="U200">
            <v>25.674959000000001</v>
          </cell>
        </row>
        <row r="201">
          <cell r="C201" t="str">
            <v>IP PT</v>
          </cell>
          <cell r="D201" t="str">
            <v>DON’T USE AS IS NONE DIRECTIONAL</v>
          </cell>
          <cell r="I201">
            <v>54.533575999999996</v>
          </cell>
          <cell r="J201">
            <v>45.819994999999999</v>
          </cell>
          <cell r="K201">
            <v>45.820003</v>
          </cell>
          <cell r="L201">
            <v>45.819991999999999</v>
          </cell>
          <cell r="M201">
            <v>46.25217</v>
          </cell>
          <cell r="N201">
            <v>46.234771000000002</v>
          </cell>
          <cell r="O201">
            <v>46.219695999999999</v>
          </cell>
          <cell r="P201">
            <v>44.950499999999998</v>
          </cell>
          <cell r="Q201">
            <v>44.930613999999998</v>
          </cell>
          <cell r="R201">
            <v>44.914915999999998</v>
          </cell>
          <cell r="S201">
            <v>46.250838999999999</v>
          </cell>
          <cell r="T201">
            <v>45.560043</v>
          </cell>
          <cell r="U201">
            <v>45.110294000000003</v>
          </cell>
        </row>
        <row r="202">
          <cell r="C202" t="str">
            <v>AM Car % congested</v>
          </cell>
          <cell r="D202" t="str">
            <v>DON’T USE AS IS NONE DIRECTIONAL</v>
          </cell>
          <cell r="I202">
            <v>49.783290000000001</v>
          </cell>
          <cell r="J202">
            <v>59.328189000000002</v>
          </cell>
          <cell r="K202">
            <v>59.498972999999999</v>
          </cell>
          <cell r="L202">
            <v>62.390582999999999</v>
          </cell>
          <cell r="M202">
            <v>57.764389000000001</v>
          </cell>
          <cell r="N202">
            <v>58.469123000000003</v>
          </cell>
          <cell r="O202">
            <v>66.840369999999993</v>
          </cell>
          <cell r="P202">
            <v>56.935805999999999</v>
          </cell>
          <cell r="Q202">
            <v>56.767299000000001</v>
          </cell>
          <cell r="R202">
            <v>63.607345000000002</v>
          </cell>
          <cell r="S202">
            <v>57.766525000000001</v>
          </cell>
          <cell r="T202">
            <v>56.685645999999998</v>
          </cell>
          <cell r="U202">
            <v>53.815269000000001</v>
          </cell>
        </row>
        <row r="203">
          <cell r="C203" t="str">
            <v>AM PT % congested</v>
          </cell>
          <cell r="D203" t="str">
            <v>DON’T USE AS IS NONE DIRECTIONAL</v>
          </cell>
          <cell r="I203">
            <v>0</v>
          </cell>
          <cell r="J203">
            <v>0</v>
          </cell>
          <cell r="K203">
            <v>0</v>
          </cell>
          <cell r="L203">
            <v>0</v>
          </cell>
          <cell r="M203">
            <v>0</v>
          </cell>
          <cell r="N203">
            <v>0</v>
          </cell>
          <cell r="O203">
            <v>0</v>
          </cell>
          <cell r="P203">
            <v>0</v>
          </cell>
          <cell r="Q203">
            <v>0</v>
          </cell>
          <cell r="R203">
            <v>0</v>
          </cell>
          <cell r="S203">
            <v>0</v>
          </cell>
          <cell r="T203">
            <v>0</v>
          </cell>
          <cell r="U203">
            <v>0</v>
          </cell>
        </row>
        <row r="204">
          <cell r="C204" t="str">
            <v>Manukau-Airport AM Car</v>
          </cell>
          <cell r="D204" t="str">
            <v>DON’T USE AS IS NONE DIRECTIONAL</v>
          </cell>
          <cell r="I204">
            <v>10.577033999999999</v>
          </cell>
          <cell r="J204">
            <v>13.090783</v>
          </cell>
          <cell r="K204">
            <v>17.066300999999999</v>
          </cell>
          <cell r="L204">
            <v>27.529499000000001</v>
          </cell>
          <cell r="M204">
            <v>13.326461</v>
          </cell>
          <cell r="N204">
            <v>16.744990999999999</v>
          </cell>
          <cell r="O204">
            <v>13.646705000000001</v>
          </cell>
          <cell r="P204">
            <v>13.416786999999999</v>
          </cell>
          <cell r="Q204">
            <v>17.275777000000001</v>
          </cell>
          <cell r="R204">
            <v>24.392927</v>
          </cell>
          <cell r="S204">
            <v>13.445873000000001</v>
          </cell>
          <cell r="T204">
            <v>16.256408</v>
          </cell>
          <cell r="U204">
            <v>14.533708000000001</v>
          </cell>
        </row>
        <row r="205">
          <cell r="C205" t="str">
            <v>AM PT</v>
          </cell>
          <cell r="D205" t="str">
            <v>DON’T USE AS IS NONE DIRECTIONAL</v>
          </cell>
          <cell r="I205">
            <v>36.525908999999999</v>
          </cell>
          <cell r="J205">
            <v>39.058109000000002</v>
          </cell>
          <cell r="K205">
            <v>44.314360999999998</v>
          </cell>
          <cell r="L205">
            <v>57.172331999999997</v>
          </cell>
          <cell r="M205">
            <v>39.749065000000002</v>
          </cell>
          <cell r="N205">
            <v>43.044871999999998</v>
          </cell>
          <cell r="O205">
            <v>35.091320000000003</v>
          </cell>
          <cell r="P205">
            <v>42.894072999999999</v>
          </cell>
          <cell r="Q205">
            <v>47.629486</v>
          </cell>
          <cell r="R205">
            <v>57.961547000000003</v>
          </cell>
          <cell r="S205">
            <v>39.584651000000001</v>
          </cell>
          <cell r="T205">
            <v>23.610567</v>
          </cell>
          <cell r="U205">
            <v>20.896073999999999</v>
          </cell>
        </row>
        <row r="206">
          <cell r="C206" t="str">
            <v>IP Car</v>
          </cell>
          <cell r="D206" t="str">
            <v>DON’T USE AS IS NONE DIRECTIONAL</v>
          </cell>
          <cell r="I206">
            <v>10.072803</v>
          </cell>
          <cell r="J206">
            <v>11.065155000000001</v>
          </cell>
          <cell r="K206">
            <v>13.798306999999999</v>
          </cell>
          <cell r="L206">
            <v>26.392204</v>
          </cell>
          <cell r="M206">
            <v>11.054087000000001</v>
          </cell>
          <cell r="N206">
            <v>13.959644000000001</v>
          </cell>
          <cell r="O206">
            <v>11.407199</v>
          </cell>
          <cell r="P206">
            <v>11.242856</v>
          </cell>
          <cell r="Q206">
            <v>13.381850999999999</v>
          </cell>
          <cell r="R206">
            <v>21.394642999999999</v>
          </cell>
          <cell r="S206">
            <v>11.156610000000001</v>
          </cell>
          <cell r="T206">
            <v>13.820895</v>
          </cell>
          <cell r="U206">
            <v>12.889817000000001</v>
          </cell>
        </row>
        <row r="207">
          <cell r="C207" t="str">
            <v>IP PT</v>
          </cell>
          <cell r="D207" t="str">
            <v>DON’T USE AS IS NONE DIRECTIONAL</v>
          </cell>
          <cell r="I207">
            <v>36.062511000000001</v>
          </cell>
          <cell r="J207">
            <v>36.697051999999999</v>
          </cell>
          <cell r="K207">
            <v>39.543678</v>
          </cell>
          <cell r="L207">
            <v>55.122656999999997</v>
          </cell>
          <cell r="M207">
            <v>36.162975000000003</v>
          </cell>
          <cell r="N207">
            <v>39.202865000000003</v>
          </cell>
          <cell r="O207">
            <v>33.724243000000001</v>
          </cell>
          <cell r="P207">
            <v>39.711471000000003</v>
          </cell>
          <cell r="Q207">
            <v>42.296146</v>
          </cell>
          <cell r="R207">
            <v>52.234405000000002</v>
          </cell>
          <cell r="S207">
            <v>36.297874</v>
          </cell>
          <cell r="T207">
            <v>26.770284</v>
          </cell>
          <cell r="U207">
            <v>23.338564999999999</v>
          </cell>
        </row>
        <row r="208">
          <cell r="C208" t="str">
            <v>AM Car % congested</v>
          </cell>
          <cell r="D208" t="str">
            <v>DON’T USE AS IS NONE DIRECTIONAL</v>
          </cell>
          <cell r="I208">
            <v>9.5008090000000003</v>
          </cell>
          <cell r="J208">
            <v>13.490307</v>
          </cell>
          <cell r="K208">
            <v>59.439373000000003</v>
          </cell>
          <cell r="L208">
            <v>84.004836999999995</v>
          </cell>
          <cell r="M208">
            <v>13.537314</v>
          </cell>
          <cell r="N208">
            <v>53.511375000000001</v>
          </cell>
          <cell r="O208">
            <v>44.327007000000002</v>
          </cell>
          <cell r="P208">
            <v>13.379303999999999</v>
          </cell>
          <cell r="Q208">
            <v>48.414282999999998</v>
          </cell>
          <cell r="R208">
            <v>72.837363999999994</v>
          </cell>
          <cell r="S208">
            <v>13.361639</v>
          </cell>
          <cell r="T208">
            <v>37.240347999999997</v>
          </cell>
          <cell r="U208">
            <v>35.012751999999999</v>
          </cell>
        </row>
        <row r="209">
          <cell r="C209" t="str">
            <v>AM PT % congested</v>
          </cell>
          <cell r="D209" t="str">
            <v>DON’T USE AS IS NONE DIRECTIONAL</v>
          </cell>
          <cell r="I209">
            <v>3.0218950000000002</v>
          </cell>
          <cell r="J209">
            <v>3.116139</v>
          </cell>
          <cell r="K209">
            <v>16.24164</v>
          </cell>
          <cell r="L209">
            <v>32.791544999999999</v>
          </cell>
          <cell r="M209">
            <v>6.7683289999999996</v>
          </cell>
          <cell r="N209">
            <v>16.521604</v>
          </cell>
          <cell r="O209">
            <v>9.0654050000000002</v>
          </cell>
          <cell r="P209">
            <v>5.2629859999999997</v>
          </cell>
          <cell r="Q209">
            <v>14.367406000000001</v>
          </cell>
          <cell r="R209">
            <v>25.692074999999999</v>
          </cell>
          <cell r="S209">
            <v>5.2984090000000004</v>
          </cell>
          <cell r="T209">
            <v>0</v>
          </cell>
          <cell r="U209">
            <v>0</v>
          </cell>
        </row>
        <row r="210">
          <cell r="C210" t="str">
            <v>Howick-CBD AM Car</v>
          </cell>
          <cell r="D210" t="str">
            <v>DON’T USE AS IS NONE DIRECTIONAL</v>
          </cell>
          <cell r="I210">
            <v>36.353789999999996</v>
          </cell>
          <cell r="J210">
            <v>39.443237000000003</v>
          </cell>
          <cell r="K210">
            <v>39.443637000000003</v>
          </cell>
          <cell r="L210">
            <v>41.130355000000002</v>
          </cell>
          <cell r="M210">
            <v>38.624599000000003</v>
          </cell>
          <cell r="N210">
            <v>38.3292</v>
          </cell>
          <cell r="O210">
            <v>40.265650999999998</v>
          </cell>
          <cell r="P210">
            <v>37.953277</v>
          </cell>
          <cell r="Q210">
            <v>37.529926000000003</v>
          </cell>
          <cell r="R210">
            <v>38.912765</v>
          </cell>
          <cell r="S210">
            <v>38.686363</v>
          </cell>
          <cell r="T210">
            <v>37.971691</v>
          </cell>
          <cell r="U210">
            <v>39.213034999999998</v>
          </cell>
        </row>
        <row r="211">
          <cell r="C211" t="str">
            <v>AM PT</v>
          </cell>
          <cell r="D211" t="str">
            <v>DON’T USE AS IS NONE DIRECTIONAL</v>
          </cell>
          <cell r="I211">
            <v>56.764499000000001</v>
          </cell>
          <cell r="J211">
            <v>59.792312000000003</v>
          </cell>
          <cell r="K211">
            <v>62.935546000000002</v>
          </cell>
          <cell r="L211">
            <v>63.722721</v>
          </cell>
          <cell r="M211">
            <v>57.654128999999998</v>
          </cell>
          <cell r="N211">
            <v>55.022357</v>
          </cell>
          <cell r="O211">
            <v>54.860298</v>
          </cell>
          <cell r="P211">
            <v>58.922550000000001</v>
          </cell>
          <cell r="Q211">
            <v>58.737963999999998</v>
          </cell>
          <cell r="R211">
            <v>59.076231999999997</v>
          </cell>
          <cell r="S211">
            <v>57.400458999999998</v>
          </cell>
          <cell r="T211">
            <v>52.954402000000002</v>
          </cell>
          <cell r="U211">
            <v>52.933799</v>
          </cell>
        </row>
        <row r="212">
          <cell r="C212" t="str">
            <v>IP Car</v>
          </cell>
          <cell r="D212" t="str">
            <v>DON’T USE AS IS NONE DIRECTIONAL</v>
          </cell>
          <cell r="I212">
            <v>29.715288000000001</v>
          </cell>
          <cell r="J212">
            <v>31.848732999999999</v>
          </cell>
          <cell r="K212">
            <v>32.922065000000003</v>
          </cell>
          <cell r="L212">
            <v>33.875853999999997</v>
          </cell>
          <cell r="M212">
            <v>31.662293999999999</v>
          </cell>
          <cell r="N212">
            <v>33.008727999999998</v>
          </cell>
          <cell r="O212">
            <v>34.027923000000001</v>
          </cell>
          <cell r="P212">
            <v>32.083723999999997</v>
          </cell>
          <cell r="Q212">
            <v>33.298358</v>
          </cell>
          <cell r="R212">
            <v>34.155276999999998</v>
          </cell>
          <cell r="S212">
            <v>31.166146999999999</v>
          </cell>
          <cell r="T212">
            <v>32.316054999999999</v>
          </cell>
          <cell r="U212">
            <v>32.728777999999998</v>
          </cell>
        </row>
        <row r="213">
          <cell r="C213" t="str">
            <v>IP PT</v>
          </cell>
          <cell r="D213" t="str">
            <v>DON’T USE AS IS NONE DIRECTIONAL</v>
          </cell>
          <cell r="I213">
            <v>60.342224000000002</v>
          </cell>
          <cell r="J213">
            <v>60.187556999999998</v>
          </cell>
          <cell r="K213">
            <v>61.103758999999997</v>
          </cell>
          <cell r="L213">
            <v>62.090269999999997</v>
          </cell>
          <cell r="M213">
            <v>62.032741000000001</v>
          </cell>
          <cell r="N213">
            <v>62.441547</v>
          </cell>
          <cell r="O213">
            <v>60.477882000000001</v>
          </cell>
          <cell r="P213">
            <v>63.128017</v>
          </cell>
          <cell r="Q213">
            <v>63.720115</v>
          </cell>
          <cell r="R213">
            <v>61.831156999999997</v>
          </cell>
          <cell r="S213">
            <v>61.658755999999997</v>
          </cell>
          <cell r="T213">
            <v>48.843524000000002</v>
          </cell>
          <cell r="U213">
            <v>48.630191000000003</v>
          </cell>
        </row>
        <row r="214">
          <cell r="C214" t="str">
            <v>AM Car % congested</v>
          </cell>
          <cell r="D214" t="str">
            <v>DON’T USE AS IS NONE DIRECTIONAL</v>
          </cell>
          <cell r="I214">
            <v>29.817647000000001</v>
          </cell>
          <cell r="J214">
            <v>30.493257</v>
          </cell>
          <cell r="K214">
            <v>34.04618</v>
          </cell>
          <cell r="L214">
            <v>37.403373000000002</v>
          </cell>
          <cell r="M214">
            <v>35.393943</v>
          </cell>
          <cell r="N214">
            <v>37.520389000000002</v>
          </cell>
          <cell r="O214">
            <v>40.108161000000003</v>
          </cell>
          <cell r="P214">
            <v>33.895136999999998</v>
          </cell>
          <cell r="Q214">
            <v>29.398530000000001</v>
          </cell>
          <cell r="R214">
            <v>31.106082000000001</v>
          </cell>
          <cell r="S214">
            <v>35.532836000000003</v>
          </cell>
          <cell r="T214">
            <v>37.036608999999999</v>
          </cell>
          <cell r="U214">
            <v>36.234274999999997</v>
          </cell>
        </row>
        <row r="215">
          <cell r="C215" t="str">
            <v>AM PT % congested</v>
          </cell>
          <cell r="D215" t="str">
            <v>DON’T USE AS IS NONE DIRECTIONAL</v>
          </cell>
          <cell r="I215">
            <v>26.2879</v>
          </cell>
          <cell r="J215">
            <v>26.94201</v>
          </cell>
          <cell r="K215">
            <v>27.720334999999999</v>
          </cell>
          <cell r="L215">
            <v>24.329464999999999</v>
          </cell>
          <cell r="M215">
            <v>12.497419000000001</v>
          </cell>
          <cell r="N215">
            <v>6.7268929999999996</v>
          </cell>
          <cell r="O215">
            <v>6.4133120000000003</v>
          </cell>
          <cell r="P215">
            <v>10.008915</v>
          </cell>
          <cell r="Q215">
            <v>7.8543960000000004</v>
          </cell>
          <cell r="R215">
            <v>8.7931539999999995</v>
          </cell>
          <cell r="S215">
            <v>12.540050000000001</v>
          </cell>
          <cell r="T215">
            <v>0.27099699999999999</v>
          </cell>
          <cell r="U215">
            <v>0.30371900000000002</v>
          </cell>
        </row>
        <row r="216">
          <cell r="C216" t="str">
            <v>Howick-Manukau AM Car</v>
          </cell>
          <cell r="D216" t="str">
            <v>DON’T USE AS IS NONE DIRECTIONAL</v>
          </cell>
          <cell r="I216">
            <v>19.889479999999999</v>
          </cell>
          <cell r="J216">
            <v>20.851194</v>
          </cell>
          <cell r="K216">
            <v>21.294898</v>
          </cell>
          <cell r="L216">
            <v>21.938604000000002</v>
          </cell>
          <cell r="M216">
            <v>20.935255000000002</v>
          </cell>
          <cell r="N216">
            <v>21.114039999999999</v>
          </cell>
          <cell r="O216">
            <v>21.678035000000001</v>
          </cell>
          <cell r="P216">
            <v>20.965343000000001</v>
          </cell>
          <cell r="Q216">
            <v>21.110897000000001</v>
          </cell>
          <cell r="R216">
            <v>21.587820000000001</v>
          </cell>
          <cell r="S216">
            <v>20.922985000000001</v>
          </cell>
          <cell r="T216">
            <v>21.097269000000001</v>
          </cell>
          <cell r="U216">
            <v>21.384118999999998</v>
          </cell>
        </row>
        <row r="217">
          <cell r="C217" t="str">
            <v>AM PT</v>
          </cell>
          <cell r="D217" t="str">
            <v>DON’T USE AS IS NONE DIRECTIONAL</v>
          </cell>
          <cell r="I217">
            <v>48.731718999999998</v>
          </cell>
          <cell r="J217">
            <v>49.56015</v>
          </cell>
          <cell r="K217">
            <v>50.194232</v>
          </cell>
          <cell r="L217">
            <v>51.322474999999997</v>
          </cell>
          <cell r="M217">
            <v>45.566738000000001</v>
          </cell>
          <cell r="N217">
            <v>45.001486999999997</v>
          </cell>
          <cell r="O217">
            <v>45.480494999999998</v>
          </cell>
          <cell r="P217">
            <v>46.311653</v>
          </cell>
          <cell r="Q217">
            <v>46.720748</v>
          </cell>
          <cell r="R217">
            <v>47.549754999999998</v>
          </cell>
          <cell r="S217">
            <v>45.053134</v>
          </cell>
          <cell r="T217">
            <v>36.672888999999998</v>
          </cell>
          <cell r="U217">
            <v>36.847617999999997</v>
          </cell>
        </row>
        <row r="218">
          <cell r="C218" t="str">
            <v>IP Car</v>
          </cell>
          <cell r="D218" t="str">
            <v>DON’T USE AS IS NONE DIRECTIONAL</v>
          </cell>
          <cell r="I218">
            <v>19.751249000000001</v>
          </cell>
          <cell r="J218">
            <v>20.379159000000001</v>
          </cell>
          <cell r="K218">
            <v>20.654720000000001</v>
          </cell>
          <cell r="L218">
            <v>20.977803999999999</v>
          </cell>
          <cell r="M218">
            <v>20.277576</v>
          </cell>
          <cell r="N218">
            <v>20.534490000000002</v>
          </cell>
          <cell r="O218">
            <v>20.981742000000001</v>
          </cell>
          <cell r="P218">
            <v>19.912016999999999</v>
          </cell>
          <cell r="Q218">
            <v>20.154792</v>
          </cell>
          <cell r="R218">
            <v>20.511787000000002</v>
          </cell>
          <cell r="S218">
            <v>19.898710000000001</v>
          </cell>
          <cell r="T218">
            <v>20.097329999999999</v>
          </cell>
          <cell r="U218">
            <v>20.536204999999999</v>
          </cell>
        </row>
        <row r="219">
          <cell r="C219" t="str">
            <v>IP PT</v>
          </cell>
          <cell r="D219" t="str">
            <v>DON’T USE AS IS NONE DIRECTIONAL</v>
          </cell>
          <cell r="I219">
            <v>48.753169999999997</v>
          </cell>
          <cell r="J219">
            <v>49.052920999999998</v>
          </cell>
          <cell r="K219">
            <v>49.683093999999997</v>
          </cell>
          <cell r="L219">
            <v>50.339046000000003</v>
          </cell>
          <cell r="M219">
            <v>47.081862999999998</v>
          </cell>
          <cell r="N219">
            <v>46.606689000000003</v>
          </cell>
          <cell r="O219">
            <v>47.292602000000002</v>
          </cell>
          <cell r="P219">
            <v>47.083320000000001</v>
          </cell>
          <cell r="Q219">
            <v>47.576511000000004</v>
          </cell>
          <cell r="R219">
            <v>48.134245999999997</v>
          </cell>
          <cell r="S219">
            <v>45.703696999999998</v>
          </cell>
          <cell r="T219">
            <v>39.749842999999998</v>
          </cell>
          <cell r="U219">
            <v>39.550761999999999</v>
          </cell>
        </row>
        <row r="220">
          <cell r="C220" t="str">
            <v>AM Car % congested</v>
          </cell>
          <cell r="D220" t="str">
            <v>DON’T USE AS IS NONE DIRECTIONAL</v>
          </cell>
          <cell r="I220">
            <v>14.185834</v>
          </cell>
          <cell r="J220">
            <v>16.470569000000001</v>
          </cell>
          <cell r="K220">
            <v>17.16094</v>
          </cell>
          <cell r="L220">
            <v>20.323972000000001</v>
          </cell>
          <cell r="M220">
            <v>16.146926000000001</v>
          </cell>
          <cell r="N220">
            <v>17.019290000000002</v>
          </cell>
          <cell r="O220">
            <v>16.50769</v>
          </cell>
          <cell r="P220">
            <v>15.804539999999999</v>
          </cell>
          <cell r="Q220">
            <v>16.538778000000001</v>
          </cell>
          <cell r="R220">
            <v>16.613809</v>
          </cell>
          <cell r="S220">
            <v>17.131847</v>
          </cell>
          <cell r="T220">
            <v>16.256830000000001</v>
          </cell>
          <cell r="U220">
            <v>16.470600000000001</v>
          </cell>
        </row>
        <row r="221">
          <cell r="C221" t="str">
            <v>AM PT % congested</v>
          </cell>
          <cell r="D221" t="str">
            <v>DON’T USE AS IS NONE DIRECTIONAL</v>
          </cell>
          <cell r="I221">
            <v>8.8210420000000003</v>
          </cell>
          <cell r="J221">
            <v>11.130208</v>
          </cell>
          <cell r="K221">
            <v>12.114470000000001</v>
          </cell>
          <cell r="L221">
            <v>15.070404999999999</v>
          </cell>
          <cell r="M221">
            <v>9.7647250000000003</v>
          </cell>
          <cell r="N221">
            <v>8.4494520000000009</v>
          </cell>
          <cell r="O221">
            <v>9.3892980000000001</v>
          </cell>
          <cell r="P221">
            <v>11.131634999999999</v>
          </cell>
          <cell r="Q221">
            <v>11.319061</v>
          </cell>
          <cell r="R221">
            <v>11.974481000000001</v>
          </cell>
          <cell r="S221">
            <v>9.7617550000000008</v>
          </cell>
          <cell r="T221">
            <v>3.926701</v>
          </cell>
          <cell r="U221">
            <v>4.1653070000000003</v>
          </cell>
        </row>
        <row r="222">
          <cell r="C222" t="str">
            <v>Botany-Airport AM Car</v>
          </cell>
          <cell r="D222" t="str">
            <v>DON’T USE AS IS NONE DIRECTIONAL</v>
          </cell>
          <cell r="I222">
            <v>21.807321000000002</v>
          </cell>
          <cell r="J222">
            <v>24.856826000000002</v>
          </cell>
          <cell r="K222">
            <v>29.043050000000001</v>
          </cell>
          <cell r="L222">
            <v>39.348883999999998</v>
          </cell>
          <cell r="M222">
            <v>24.939209999999999</v>
          </cell>
          <cell r="N222">
            <v>28.471824000000002</v>
          </cell>
          <cell r="O222">
            <v>25.712154000000002</v>
          </cell>
          <cell r="P222">
            <v>25.066642000000002</v>
          </cell>
          <cell r="Q222">
            <v>28.936101000000001</v>
          </cell>
          <cell r="R222">
            <v>36.996326000000003</v>
          </cell>
          <cell r="S222">
            <v>25.070900999999999</v>
          </cell>
          <cell r="T222">
            <v>27.949687000000001</v>
          </cell>
          <cell r="U222">
            <v>26.454069</v>
          </cell>
        </row>
        <row r="223">
          <cell r="C223" t="str">
            <v>AM PT</v>
          </cell>
          <cell r="D223" t="str">
            <v>DON’T USE AS IS NONE DIRECTIONAL</v>
          </cell>
          <cell r="I223">
            <v>74.278068000000005</v>
          </cell>
          <cell r="J223">
            <v>63.745697</v>
          </cell>
          <cell r="K223">
            <v>67.758398999999997</v>
          </cell>
          <cell r="L223">
            <v>78.843894000000006</v>
          </cell>
          <cell r="M223">
            <v>63.393844000000001</v>
          </cell>
          <cell r="N223">
            <v>67.128791000000007</v>
          </cell>
          <cell r="O223">
            <v>59.280841000000002</v>
          </cell>
          <cell r="P223">
            <v>67.178741000000002</v>
          </cell>
          <cell r="Q223">
            <v>72.851332999999997</v>
          </cell>
          <cell r="R223">
            <v>84.051688999999996</v>
          </cell>
          <cell r="S223">
            <v>60.352728999999997</v>
          </cell>
          <cell r="T223">
            <v>37.867561000000002</v>
          </cell>
          <cell r="U223">
            <v>35.163131</v>
          </cell>
        </row>
        <row r="224">
          <cell r="C224" t="str">
            <v>IP Car</v>
          </cell>
          <cell r="D224" t="str">
            <v>DON’T USE AS IS NONE DIRECTIONAL</v>
          </cell>
          <cell r="I224">
            <v>20.649319999999999</v>
          </cell>
          <cell r="J224">
            <v>21.996627</v>
          </cell>
          <cell r="K224">
            <v>24.917579</v>
          </cell>
          <cell r="L224">
            <v>38.474857</v>
          </cell>
          <cell r="M224">
            <v>21.895132</v>
          </cell>
          <cell r="N224">
            <v>24.908408999999999</v>
          </cell>
          <cell r="O224">
            <v>22.839583999999999</v>
          </cell>
          <cell r="P224">
            <v>21.921610999999999</v>
          </cell>
          <cell r="Q224">
            <v>24.343795</v>
          </cell>
          <cell r="R224">
            <v>32.726520000000001</v>
          </cell>
          <cell r="S224">
            <v>21.833041999999999</v>
          </cell>
          <cell r="T224">
            <v>24.705089000000001</v>
          </cell>
          <cell r="U224">
            <v>24.14311</v>
          </cell>
        </row>
        <row r="225">
          <cell r="C225" t="str">
            <v>IP PT</v>
          </cell>
          <cell r="D225" t="str">
            <v>DON’T USE AS IS NONE DIRECTIONAL</v>
          </cell>
          <cell r="I225">
            <v>76.299773999999999</v>
          </cell>
          <cell r="J225">
            <v>68.454338000000007</v>
          </cell>
          <cell r="K225">
            <v>68.967192999999995</v>
          </cell>
          <cell r="L225">
            <v>81.573959000000002</v>
          </cell>
          <cell r="M225">
            <v>58.721012000000002</v>
          </cell>
          <cell r="N225">
            <v>61.241764000000003</v>
          </cell>
          <cell r="O225">
            <v>56.303488999999999</v>
          </cell>
          <cell r="P225">
            <v>62.162104999999997</v>
          </cell>
          <cell r="Q225">
            <v>64.975600999999997</v>
          </cell>
          <cell r="R225">
            <v>75.17398</v>
          </cell>
          <cell r="S225">
            <v>57.219951000000002</v>
          </cell>
          <cell r="T225">
            <v>42.952854000000002</v>
          </cell>
          <cell r="U225">
            <v>39.851939999999999</v>
          </cell>
        </row>
        <row r="226">
          <cell r="C226" t="str">
            <v>AM Car % congested</v>
          </cell>
          <cell r="D226" t="str">
            <v>DON’T USE AS IS NONE DIRECTIONAL</v>
          </cell>
          <cell r="I226">
            <v>15.763318999999999</v>
          </cell>
          <cell r="J226">
            <v>15.112641</v>
          </cell>
          <cell r="K226">
            <v>41.007488000000002</v>
          </cell>
          <cell r="L226">
            <v>63.361578999999999</v>
          </cell>
          <cell r="M226">
            <v>15.025224</v>
          </cell>
          <cell r="N226">
            <v>40.850467000000002</v>
          </cell>
          <cell r="O226">
            <v>33.402816000000001</v>
          </cell>
          <cell r="P226">
            <v>14.721102</v>
          </cell>
          <cell r="Q226">
            <v>37.849753999999997</v>
          </cell>
          <cell r="R226">
            <v>53.462122999999998</v>
          </cell>
          <cell r="S226">
            <v>15.494873</v>
          </cell>
          <cell r="T226">
            <v>30.737226</v>
          </cell>
          <cell r="U226">
            <v>30.143250999999999</v>
          </cell>
        </row>
        <row r="227">
          <cell r="C227" t="str">
            <v>AM PT % congested</v>
          </cell>
          <cell r="D227" t="str">
            <v>DON’T USE AS IS NONE DIRECTIONAL</v>
          </cell>
          <cell r="I227">
            <v>18.459610999999999</v>
          </cell>
          <cell r="J227">
            <v>15.866228</v>
          </cell>
          <cell r="K227">
            <v>21.110609</v>
          </cell>
          <cell r="L227">
            <v>33.579563</v>
          </cell>
          <cell r="M227">
            <v>13.091996999999999</v>
          </cell>
          <cell r="N227">
            <v>24.082132000000001</v>
          </cell>
          <cell r="O227">
            <v>16.654568999999999</v>
          </cell>
          <cell r="P227">
            <v>14.209489</v>
          </cell>
          <cell r="Q227">
            <v>25.168264000000001</v>
          </cell>
          <cell r="R227">
            <v>36.475254</v>
          </cell>
          <cell r="S227">
            <v>10.809307</v>
          </cell>
          <cell r="T227">
            <v>2.2480530000000001</v>
          </cell>
          <cell r="U227">
            <v>2.1485590000000001</v>
          </cell>
        </row>
        <row r="228">
          <cell r="C228" t="str">
            <v>StLukes-StJohns AM Car</v>
          </cell>
          <cell r="D228" t="str">
            <v>DON’T USE AS IS NONE DIRECTIONAL</v>
          </cell>
          <cell r="I228">
            <v>22.247543</v>
          </cell>
          <cell r="J228">
            <v>22.974741999999999</v>
          </cell>
          <cell r="K228">
            <v>23.472847999999999</v>
          </cell>
          <cell r="L228">
            <v>24.148519</v>
          </cell>
          <cell r="M228">
            <v>22.611698000000001</v>
          </cell>
          <cell r="N228">
            <v>22.927015000000001</v>
          </cell>
          <cell r="O228">
            <v>23.503667</v>
          </cell>
          <cell r="P228">
            <v>22.505779</v>
          </cell>
          <cell r="Q228">
            <v>22.823990999999999</v>
          </cell>
          <cell r="R228">
            <v>23.187349000000001</v>
          </cell>
          <cell r="S228">
            <v>22.359539999999999</v>
          </cell>
          <cell r="T228">
            <v>22.768954999999998</v>
          </cell>
          <cell r="U228">
            <v>23.807188</v>
          </cell>
        </row>
        <row r="229">
          <cell r="C229" t="str">
            <v>AM PT</v>
          </cell>
          <cell r="D229" t="str">
            <v>DON’T USE AS IS NONE DIRECTIONAL</v>
          </cell>
          <cell r="I229">
            <v>39.974601</v>
          </cell>
          <cell r="J229">
            <v>40.745162000000001</v>
          </cell>
          <cell r="K229">
            <v>41.073928000000002</v>
          </cell>
          <cell r="L229">
            <v>41.921118999999997</v>
          </cell>
          <cell r="M229">
            <v>36.343657999999998</v>
          </cell>
          <cell r="N229">
            <v>36.251002999999997</v>
          </cell>
          <cell r="O229">
            <v>36.248046000000002</v>
          </cell>
          <cell r="P229">
            <v>36.106287999999999</v>
          </cell>
          <cell r="Q229">
            <v>36.242514999999997</v>
          </cell>
          <cell r="R229">
            <v>35.861987999999997</v>
          </cell>
          <cell r="S229">
            <v>35.385523999999997</v>
          </cell>
          <cell r="T229">
            <v>34.914867000000001</v>
          </cell>
          <cell r="U229">
            <v>33.627544</v>
          </cell>
        </row>
        <row r="230">
          <cell r="C230" t="str">
            <v>IP Car</v>
          </cell>
          <cell r="D230" t="str">
            <v>DON’T USE AS IS NONE DIRECTIONAL</v>
          </cell>
          <cell r="I230">
            <v>21.389496999999999</v>
          </cell>
          <cell r="J230">
            <v>21.813516</v>
          </cell>
          <cell r="K230">
            <v>22.055273</v>
          </cell>
          <cell r="L230">
            <v>22.307962</v>
          </cell>
          <cell r="M230">
            <v>21.752752000000001</v>
          </cell>
          <cell r="N230">
            <v>21.935162999999999</v>
          </cell>
          <cell r="O230">
            <v>22.202563999999999</v>
          </cell>
          <cell r="P230">
            <v>21.657558000000002</v>
          </cell>
          <cell r="Q230">
            <v>21.84074</v>
          </cell>
          <cell r="R230">
            <v>22.075651000000001</v>
          </cell>
          <cell r="S230">
            <v>21.655897</v>
          </cell>
          <cell r="T230">
            <v>21.825289999999999</v>
          </cell>
          <cell r="U230">
            <v>22.249057000000001</v>
          </cell>
        </row>
        <row r="231">
          <cell r="C231" t="str">
            <v>IP PT</v>
          </cell>
          <cell r="D231" t="str">
            <v>DON’T USE AS IS NONE DIRECTIONAL</v>
          </cell>
          <cell r="I231">
            <v>43.940818</v>
          </cell>
          <cell r="J231">
            <v>43.410429999999998</v>
          </cell>
          <cell r="K231">
            <v>43.608451000000002</v>
          </cell>
          <cell r="L231">
            <v>43.886875000000003</v>
          </cell>
          <cell r="M231">
            <v>37.856918</v>
          </cell>
          <cell r="N231">
            <v>38.001246999999999</v>
          </cell>
          <cell r="O231">
            <v>38.280920999999999</v>
          </cell>
          <cell r="P231">
            <v>37.648166000000003</v>
          </cell>
          <cell r="Q231">
            <v>37.860649000000002</v>
          </cell>
          <cell r="R231">
            <v>38.006576000000003</v>
          </cell>
          <cell r="S231">
            <v>39.882862000000003</v>
          </cell>
          <cell r="T231">
            <v>39.924197999999997</v>
          </cell>
          <cell r="U231">
            <v>38.683413999999999</v>
          </cell>
        </row>
        <row r="232">
          <cell r="C232" t="str">
            <v>AM Car % congested</v>
          </cell>
          <cell r="D232" t="str">
            <v>DON’T USE AS IS NONE DIRECTIONAL</v>
          </cell>
          <cell r="I232">
            <v>47.406837000000003</v>
          </cell>
          <cell r="J232">
            <v>38.484951000000002</v>
          </cell>
          <cell r="K232">
            <v>53.108347999999999</v>
          </cell>
          <cell r="L232">
            <v>52.167212999999997</v>
          </cell>
          <cell r="M232">
            <v>36.370367999999999</v>
          </cell>
          <cell r="N232">
            <v>48.689799999999998</v>
          </cell>
          <cell r="O232">
            <v>56.627451999999998</v>
          </cell>
          <cell r="P232">
            <v>37.813896</v>
          </cell>
          <cell r="Q232">
            <v>43.114688000000001</v>
          </cell>
          <cell r="R232">
            <v>52.868876999999998</v>
          </cell>
          <cell r="S232">
            <v>36.762416000000002</v>
          </cell>
          <cell r="T232">
            <v>42.924522000000003</v>
          </cell>
          <cell r="U232">
            <v>50.305267000000001</v>
          </cell>
        </row>
        <row r="233">
          <cell r="C233" t="str">
            <v>AM PT % congested</v>
          </cell>
          <cell r="D233" t="str">
            <v>DON’T USE AS IS NONE DIRECTIONAL</v>
          </cell>
          <cell r="I233">
            <v>13.784685</v>
          </cell>
          <cell r="J233">
            <v>14.225773</v>
          </cell>
          <cell r="K233">
            <v>14.487888999999999</v>
          </cell>
          <cell r="L233">
            <v>15.399203999999999</v>
          </cell>
          <cell r="M233">
            <v>15.118945999999999</v>
          </cell>
          <cell r="N233">
            <v>15.203317999999999</v>
          </cell>
          <cell r="O233">
            <v>15.489701999999999</v>
          </cell>
          <cell r="P233">
            <v>14.846914</v>
          </cell>
          <cell r="Q233">
            <v>15.587966</v>
          </cell>
          <cell r="R233">
            <v>14.771533</v>
          </cell>
          <cell r="S233">
            <v>8.6454229999999992</v>
          </cell>
          <cell r="T233">
            <v>8.6843939999999993</v>
          </cell>
          <cell r="U233">
            <v>7.5533390000000002</v>
          </cell>
        </row>
        <row r="234">
          <cell r="C234" t="str">
            <v>Waterview-Manukau AM Car</v>
          </cell>
          <cell r="D234" t="str">
            <v>DON’T USE AS IS NONE DIRECTIONAL</v>
          </cell>
          <cell r="I234">
            <v>29.947288</v>
          </cell>
          <cell r="J234">
            <v>30.539034999999998</v>
          </cell>
          <cell r="K234">
            <v>32.714191</v>
          </cell>
          <cell r="L234">
            <v>35.935820999999997</v>
          </cell>
          <cell r="M234">
            <v>29.682874000000002</v>
          </cell>
          <cell r="N234">
            <v>31.626753999999998</v>
          </cell>
          <cell r="O234">
            <v>33.544283999999998</v>
          </cell>
          <cell r="P234">
            <v>28.976262999999999</v>
          </cell>
          <cell r="Q234">
            <v>30.909504999999999</v>
          </cell>
          <cell r="R234">
            <v>33.756210000000003</v>
          </cell>
          <cell r="S234">
            <v>29.044119999999999</v>
          </cell>
          <cell r="T234">
            <v>32.988337999999999</v>
          </cell>
          <cell r="U234">
            <v>32.135444</v>
          </cell>
        </row>
        <row r="235">
          <cell r="C235" t="str">
            <v>AM PT</v>
          </cell>
          <cell r="D235" t="str">
            <v>DON’T USE AS IS NONE DIRECTIONAL</v>
          </cell>
          <cell r="I235">
            <v>90.355079000000003</v>
          </cell>
          <cell r="J235">
            <v>92.360466000000002</v>
          </cell>
          <cell r="K235">
            <v>91.303038999999998</v>
          </cell>
          <cell r="L235">
            <v>91.803764000000001</v>
          </cell>
          <cell r="M235">
            <v>86.143653</v>
          </cell>
          <cell r="N235">
            <v>83.211676999999995</v>
          </cell>
          <cell r="O235">
            <v>84.519317000000001</v>
          </cell>
          <cell r="P235">
            <v>82.866622000000007</v>
          </cell>
          <cell r="Q235">
            <v>80.351318000000006</v>
          </cell>
          <cell r="R235">
            <v>79.907866999999996</v>
          </cell>
          <cell r="S235">
            <v>84.595787000000001</v>
          </cell>
          <cell r="T235">
            <v>81.769476999999995</v>
          </cell>
          <cell r="U235">
            <v>80.151977000000002</v>
          </cell>
        </row>
        <row r="236">
          <cell r="C236" t="str">
            <v>IP Car</v>
          </cell>
          <cell r="D236" t="str">
            <v>DON’T USE AS IS NONE DIRECTIONAL</v>
          </cell>
          <cell r="I236">
            <v>25.500278000000002</v>
          </cell>
          <cell r="J236">
            <v>22.052108</v>
          </cell>
          <cell r="K236">
            <v>25.334724000000001</v>
          </cell>
          <cell r="L236">
            <v>28.789277999999999</v>
          </cell>
          <cell r="M236">
            <v>21.801548</v>
          </cell>
          <cell r="N236">
            <v>24.558001999999998</v>
          </cell>
          <cell r="O236">
            <v>27.198062</v>
          </cell>
          <cell r="P236">
            <v>21.660394</v>
          </cell>
          <cell r="Q236">
            <v>24.111454999999999</v>
          </cell>
          <cell r="R236">
            <v>27.324390000000001</v>
          </cell>
          <cell r="S236">
            <v>21.671941</v>
          </cell>
          <cell r="T236">
            <v>24.270565999999999</v>
          </cell>
          <cell r="U236">
            <v>23.518284999999999</v>
          </cell>
        </row>
        <row r="237">
          <cell r="C237" t="str">
            <v>IP PT</v>
          </cell>
          <cell r="D237" t="str">
            <v>DON’T USE AS IS NONE DIRECTIONAL</v>
          </cell>
          <cell r="I237">
            <v>114.513595</v>
          </cell>
          <cell r="J237">
            <v>110.53821499999999</v>
          </cell>
          <cell r="K237">
            <v>109.652809</v>
          </cell>
          <cell r="L237">
            <v>110.00810199999999</v>
          </cell>
          <cell r="M237">
            <v>86.644660000000002</v>
          </cell>
          <cell r="N237">
            <v>86.962576999999996</v>
          </cell>
          <cell r="O237">
            <v>87.279044999999996</v>
          </cell>
          <cell r="P237">
            <v>85.001318999999995</v>
          </cell>
          <cell r="Q237">
            <v>85.216339000000005</v>
          </cell>
          <cell r="R237">
            <v>85.452406999999994</v>
          </cell>
          <cell r="S237">
            <v>89.506552999999997</v>
          </cell>
          <cell r="T237">
            <v>83.236770000000007</v>
          </cell>
          <cell r="U237">
            <v>73.448822000000007</v>
          </cell>
        </row>
        <row r="238">
          <cell r="C238" t="str">
            <v>AM Car % congested</v>
          </cell>
          <cell r="D238" t="str">
            <v>DON’T USE AS IS NONE DIRECTIONAL</v>
          </cell>
          <cell r="I238">
            <v>29.496915000000001</v>
          </cell>
          <cell r="J238">
            <v>43.651763000000003</v>
          </cell>
          <cell r="K238">
            <v>55.462516000000001</v>
          </cell>
          <cell r="L238">
            <v>57.570957</v>
          </cell>
          <cell r="M238">
            <v>41.895549000000003</v>
          </cell>
          <cell r="N238">
            <v>47.408107000000001</v>
          </cell>
          <cell r="O238">
            <v>49.658824000000003</v>
          </cell>
          <cell r="P238">
            <v>42.646526000000001</v>
          </cell>
          <cell r="Q238">
            <v>46.079192999999997</v>
          </cell>
          <cell r="R238">
            <v>52.486666999999997</v>
          </cell>
          <cell r="S238">
            <v>42.952201000000002</v>
          </cell>
          <cell r="T238">
            <v>51.117705999999998</v>
          </cell>
          <cell r="U238">
            <v>46.426864000000002</v>
          </cell>
        </row>
        <row r="239">
          <cell r="C239" t="str">
            <v>AM PT % congested</v>
          </cell>
          <cell r="D239" t="str">
            <v>DON’T USE AS IS NONE DIRECTIONAL</v>
          </cell>
          <cell r="I239">
            <v>34.084662999999999</v>
          </cell>
          <cell r="J239">
            <v>36.576239999999999</v>
          </cell>
          <cell r="K239">
            <v>28.665641000000001</v>
          </cell>
          <cell r="L239">
            <v>27.415969</v>
          </cell>
          <cell r="M239">
            <v>14.178758999999999</v>
          </cell>
          <cell r="N239">
            <v>11.25094</v>
          </cell>
          <cell r="O239">
            <v>10.486116000000001</v>
          </cell>
          <cell r="P239">
            <v>13.434388</v>
          </cell>
          <cell r="Q239">
            <v>10.836527999999999</v>
          </cell>
          <cell r="R239">
            <v>10.294727999999999</v>
          </cell>
          <cell r="S239">
            <v>2.9809329999999998</v>
          </cell>
          <cell r="T239">
            <v>2.2478449999999999</v>
          </cell>
          <cell r="U239">
            <v>5.6795359999999997</v>
          </cell>
        </row>
        <row r="240">
          <cell r="C240" t="str">
            <v>Freight</v>
          </cell>
          <cell r="D240" t="str">
            <v>DON’T USE AS IS NONE DIRECTIONAL</v>
          </cell>
          <cell r="J240">
            <v>0</v>
          </cell>
          <cell r="K240">
            <v>0</v>
          </cell>
          <cell r="L240">
            <v>0</v>
          </cell>
          <cell r="M240">
            <v>0</v>
          </cell>
          <cell r="N240">
            <v>0</v>
          </cell>
          <cell r="O240">
            <v>0</v>
          </cell>
          <cell r="P240">
            <v>0</v>
          </cell>
          <cell r="Q240">
            <v>0</v>
          </cell>
          <cell r="R240">
            <v>0</v>
          </cell>
          <cell r="S240">
            <v>0</v>
          </cell>
          <cell r="T240">
            <v>0</v>
          </cell>
          <cell r="U240">
            <v>0</v>
          </cell>
        </row>
        <row r="241">
          <cell r="C241" t="str">
            <v>Wiri-Port via SH1,SH16 AM</v>
          </cell>
          <cell r="D241" t="str">
            <v>DON’T USE AS IS NONE DIRECTIONAL</v>
          </cell>
          <cell r="I241">
            <v>32.006858000000001</v>
          </cell>
          <cell r="J241">
            <v>35.657542999999997</v>
          </cell>
          <cell r="K241">
            <v>37.556387999999998</v>
          </cell>
          <cell r="L241">
            <v>39.632652</v>
          </cell>
          <cell r="M241">
            <v>34.903266000000002</v>
          </cell>
          <cell r="N241">
            <v>36.062674999999999</v>
          </cell>
          <cell r="O241">
            <v>39.205508999999999</v>
          </cell>
          <cell r="P241">
            <v>34.504931999999997</v>
          </cell>
          <cell r="Q241">
            <v>35.822757000000003</v>
          </cell>
          <cell r="R241">
            <v>38.385706999999996</v>
          </cell>
          <cell r="S241">
            <v>34.941104000000003</v>
          </cell>
          <cell r="T241">
            <v>35.658526999999999</v>
          </cell>
          <cell r="U241">
            <v>34.465784999999997</v>
          </cell>
        </row>
        <row r="242">
          <cell r="C242" t="str">
            <v>IP</v>
          </cell>
          <cell r="D242" t="str">
            <v>DON’T USE AS IS NONE DIRECTIONAL</v>
          </cell>
          <cell r="I242">
            <v>27.675840000000001</v>
          </cell>
          <cell r="J242">
            <v>29.223413000000001</v>
          </cell>
          <cell r="K242">
            <v>31.310040999999998</v>
          </cell>
          <cell r="L242">
            <v>33.312908</v>
          </cell>
          <cell r="M242">
            <v>29.416049000000001</v>
          </cell>
          <cell r="N242">
            <v>31.275438000000001</v>
          </cell>
          <cell r="O242">
            <v>32.817793999999999</v>
          </cell>
          <cell r="P242">
            <v>29.479309000000001</v>
          </cell>
          <cell r="Q242">
            <v>31.225166000000002</v>
          </cell>
          <cell r="R242">
            <v>33.035240000000002</v>
          </cell>
          <cell r="S242">
            <v>29.380445000000002</v>
          </cell>
          <cell r="T242">
            <v>31.144109</v>
          </cell>
          <cell r="U242">
            <v>29.099311</v>
          </cell>
        </row>
        <row r="243">
          <cell r="C243" t="str">
            <v>AM % congested</v>
          </cell>
          <cell r="D243" t="str">
            <v>DON’T USE AS IS NONE DIRECTIONAL</v>
          </cell>
          <cell r="I243">
            <v>31.747322</v>
          </cell>
          <cell r="J243">
            <v>43.651546000000003</v>
          </cell>
          <cell r="K243">
            <v>44.154003000000003</v>
          </cell>
          <cell r="L243">
            <v>45.901724999999999</v>
          </cell>
          <cell r="M243">
            <v>31.894634</v>
          </cell>
          <cell r="N243">
            <v>32.288131</v>
          </cell>
          <cell r="O243">
            <v>44.359039000000003</v>
          </cell>
          <cell r="P243">
            <v>33.008288999999998</v>
          </cell>
          <cell r="Q243">
            <v>32.465538000000002</v>
          </cell>
          <cell r="R243">
            <v>44.430743999999997</v>
          </cell>
          <cell r="S243">
            <v>31.565367999999999</v>
          </cell>
          <cell r="T243">
            <v>30.509187000000001</v>
          </cell>
          <cell r="U243">
            <v>31.399778000000001</v>
          </cell>
        </row>
        <row r="244">
          <cell r="C244" t="str">
            <v>EastTamaki-Port via SH1,SH16 AM</v>
          </cell>
          <cell r="D244" t="str">
            <v>DON’T USE AS IS NONE DIRECTIONAL</v>
          </cell>
          <cell r="I244">
            <v>26.629432000000001</v>
          </cell>
          <cell r="J244">
            <v>30.176556999999999</v>
          </cell>
          <cell r="K244">
            <v>31.718236000000001</v>
          </cell>
          <cell r="L244">
            <v>33.705978000000002</v>
          </cell>
          <cell r="M244">
            <v>28.809804</v>
          </cell>
          <cell r="N244">
            <v>29.598265999999999</v>
          </cell>
          <cell r="O244">
            <v>32.395201999999998</v>
          </cell>
          <cell r="P244">
            <v>28.740015</v>
          </cell>
          <cell r="Q244">
            <v>29.838901</v>
          </cell>
          <cell r="R244">
            <v>31.829439000000001</v>
          </cell>
          <cell r="S244">
            <v>29.129341</v>
          </cell>
          <cell r="T244">
            <v>29.702376999999998</v>
          </cell>
          <cell r="U244">
            <v>29.529389999999999</v>
          </cell>
        </row>
        <row r="245">
          <cell r="C245" t="str">
            <v>IP</v>
          </cell>
          <cell r="D245" t="str">
            <v>DON’T USE AS IS NONE DIRECTIONAL</v>
          </cell>
          <cell r="I245">
            <v>22.684532000000001</v>
          </cell>
          <cell r="J245">
            <v>24.361536999999998</v>
          </cell>
          <cell r="K245">
            <v>26.194948</v>
          </cell>
          <cell r="L245">
            <v>27.725921</v>
          </cell>
          <cell r="M245">
            <v>24.546804000000002</v>
          </cell>
          <cell r="N245">
            <v>25.478698000000001</v>
          </cell>
          <cell r="O245">
            <v>26.977647000000001</v>
          </cell>
          <cell r="P245">
            <v>24.679577999999999</v>
          </cell>
          <cell r="Q245">
            <v>25.80331</v>
          </cell>
          <cell r="R245">
            <v>27.359908999999998</v>
          </cell>
          <cell r="S245">
            <v>24.505289999999999</v>
          </cell>
          <cell r="T245">
            <v>25.655652</v>
          </cell>
          <cell r="U245">
            <v>24.522682</v>
          </cell>
        </row>
        <row r="246">
          <cell r="C246" t="str">
            <v>AM % congested</v>
          </cell>
          <cell r="D246" t="str">
            <v>DON’T USE AS IS NONE DIRECTIONAL</v>
          </cell>
          <cell r="I246">
            <v>32.296726</v>
          </cell>
          <cell r="J246">
            <v>43.295065999999998</v>
          </cell>
          <cell r="K246">
            <v>45.033709999999999</v>
          </cell>
          <cell r="L246">
            <v>46.395519</v>
          </cell>
          <cell r="M246">
            <v>34.804782000000003</v>
          </cell>
          <cell r="N246">
            <v>36.908659999999998</v>
          </cell>
          <cell r="O246">
            <v>42.685778999999997</v>
          </cell>
          <cell r="P246">
            <v>35.018340999999999</v>
          </cell>
          <cell r="Q246">
            <v>39.702354</v>
          </cell>
          <cell r="R246">
            <v>45.837344999999999</v>
          </cell>
          <cell r="S246">
            <v>38.383495000000003</v>
          </cell>
          <cell r="T246">
            <v>37.262649000000003</v>
          </cell>
          <cell r="U246">
            <v>36.786223999999997</v>
          </cell>
        </row>
        <row r="247">
          <cell r="C247" t="str">
            <v>EastTamaki-SylviaPark via SEART AM</v>
          </cell>
          <cell r="D247" t="str">
            <v>DON’T USE AS IS NONE DIRECTIONAL</v>
          </cell>
          <cell r="I247">
            <v>10.624787</v>
          </cell>
          <cell r="J247">
            <v>11.930535000000001</v>
          </cell>
          <cell r="K247">
            <v>12.277398</v>
          </cell>
          <cell r="L247">
            <v>13.262943999999999</v>
          </cell>
          <cell r="M247">
            <v>11.451274</v>
          </cell>
          <cell r="N247">
            <v>11.966208999999999</v>
          </cell>
          <cell r="O247">
            <v>13.277868</v>
          </cell>
          <cell r="P247">
            <v>11.573471</v>
          </cell>
          <cell r="Q247">
            <v>12.093876</v>
          </cell>
          <cell r="R247">
            <v>13.332727</v>
          </cell>
          <cell r="S247">
            <v>11.6312</v>
          </cell>
          <cell r="T247">
            <v>12.066514</v>
          </cell>
          <cell r="U247">
            <v>12.790801999999999</v>
          </cell>
        </row>
        <row r="248">
          <cell r="C248" t="str">
            <v>IP</v>
          </cell>
          <cell r="D248" t="str">
            <v>DON’T USE AS IS NONE DIRECTIONAL</v>
          </cell>
          <cell r="I248">
            <v>9.1029520000000002</v>
          </cell>
          <cell r="J248">
            <v>9.4708279999999991</v>
          </cell>
          <cell r="K248">
            <v>10.081528</v>
          </cell>
          <cell r="L248">
            <v>10.681146999999999</v>
          </cell>
          <cell r="M248">
            <v>9.4552180000000003</v>
          </cell>
          <cell r="N248">
            <v>9.8399070000000002</v>
          </cell>
          <cell r="O248">
            <v>10.670964</v>
          </cell>
          <cell r="P248">
            <v>9.5840530000000008</v>
          </cell>
          <cell r="Q248">
            <v>9.9498909999999992</v>
          </cell>
          <cell r="R248">
            <v>10.673667999999999</v>
          </cell>
          <cell r="S248">
            <v>9.4339680000000001</v>
          </cell>
          <cell r="T248">
            <v>9.8574859999999997</v>
          </cell>
          <cell r="U248">
            <v>9.8802000000000003</v>
          </cell>
        </row>
        <row r="249">
          <cell r="C249" t="str">
            <v>AM % congested</v>
          </cell>
          <cell r="D249" t="str">
            <v>DON’T USE AS IS NONE DIRECTIONAL</v>
          </cell>
          <cell r="I249">
            <v>24.553581000000001</v>
          </cell>
          <cell r="J249">
            <v>27.259111000000001</v>
          </cell>
          <cell r="K249">
            <v>30.930057000000001</v>
          </cell>
          <cell r="L249">
            <v>27.749483000000001</v>
          </cell>
          <cell r="M249">
            <v>16.796555999999999</v>
          </cell>
          <cell r="N249">
            <v>25.031091</v>
          </cell>
          <cell r="O249">
            <v>34.653376999999999</v>
          </cell>
          <cell r="P249">
            <v>23.709589000000001</v>
          </cell>
          <cell r="Q249">
            <v>27.229655999999999</v>
          </cell>
          <cell r="R249">
            <v>38.378039999999999</v>
          </cell>
          <cell r="S249">
            <v>23.590833</v>
          </cell>
          <cell r="T249">
            <v>27.45656</v>
          </cell>
          <cell r="U249">
            <v>39.585780999999997</v>
          </cell>
        </row>
        <row r="250">
          <cell r="C250" t="str">
            <v>SH1-SH20 via Neilson AM</v>
          </cell>
          <cell r="D250" t="str">
            <v>DON’T USE AS IS NONE DIRECTIONAL</v>
          </cell>
          <cell r="I250">
            <v>7.4303559999999997</v>
          </cell>
          <cell r="J250">
            <v>7.8493690000000003</v>
          </cell>
          <cell r="K250">
            <v>8.0863569999999996</v>
          </cell>
          <cell r="L250">
            <v>8.3464950000000009</v>
          </cell>
          <cell r="M250">
            <v>7.5774929999999996</v>
          </cell>
          <cell r="N250">
            <v>7.4963620000000004</v>
          </cell>
          <cell r="O250">
            <v>7.5902399999999997</v>
          </cell>
          <cell r="P250">
            <v>7.5151250000000003</v>
          </cell>
          <cell r="Q250">
            <v>7.4763900000000003</v>
          </cell>
          <cell r="R250">
            <v>7.4781089999999999</v>
          </cell>
          <cell r="S250">
            <v>7.5799459999999996</v>
          </cell>
          <cell r="T250">
            <v>7.4668510000000001</v>
          </cell>
          <cell r="U250">
            <v>7.5365169999999999</v>
          </cell>
        </row>
        <row r="251">
          <cell r="C251" t="str">
            <v>IP</v>
          </cell>
          <cell r="D251" t="str">
            <v>DON’T USE AS IS NONE DIRECTIONAL</v>
          </cell>
          <cell r="I251">
            <v>7.2369209999999997</v>
          </cell>
          <cell r="J251">
            <v>7.4119169999999999</v>
          </cell>
          <cell r="K251">
            <v>7.4234309999999999</v>
          </cell>
          <cell r="L251">
            <v>7.5052830000000004</v>
          </cell>
          <cell r="M251">
            <v>7.214264</v>
          </cell>
          <cell r="N251">
            <v>7.1449689999999997</v>
          </cell>
          <cell r="O251">
            <v>7.1077440000000003</v>
          </cell>
          <cell r="P251">
            <v>7.193727</v>
          </cell>
          <cell r="Q251">
            <v>7.1491870000000004</v>
          </cell>
          <cell r="R251">
            <v>7.1059679999999998</v>
          </cell>
          <cell r="S251">
            <v>7.2140969999999998</v>
          </cell>
          <cell r="T251">
            <v>7.1526009999999998</v>
          </cell>
          <cell r="U251">
            <v>7.1789589999999999</v>
          </cell>
        </row>
        <row r="252">
          <cell r="C252" t="str">
            <v>AM % congested</v>
          </cell>
          <cell r="D252" t="str">
            <v>DON’T USE AS IS NONE DIRECTIONAL</v>
          </cell>
          <cell r="I252">
            <v>36.585075000000003</v>
          </cell>
          <cell r="J252">
            <v>42.620196999999997</v>
          </cell>
          <cell r="K252">
            <v>45.146529999999998</v>
          </cell>
          <cell r="L252">
            <v>46.312465000000003</v>
          </cell>
          <cell r="M252">
            <v>23.959786999999999</v>
          </cell>
          <cell r="N252">
            <v>27.930886999999998</v>
          </cell>
          <cell r="O252">
            <v>28.828842000000002</v>
          </cell>
          <cell r="P252">
            <v>24.310251000000001</v>
          </cell>
          <cell r="Q252">
            <v>27.629010999999998</v>
          </cell>
          <cell r="R252">
            <v>28.18798</v>
          </cell>
          <cell r="S252">
            <v>24.405730999999999</v>
          </cell>
          <cell r="T252">
            <v>27.965395999999998</v>
          </cell>
          <cell r="U252">
            <v>20.866568999999998</v>
          </cell>
        </row>
        <row r="253">
          <cell r="C253" t="str">
            <v>Southdown-Port via Neilson,SH1,SH16 AM</v>
          </cell>
          <cell r="D253" t="str">
            <v>DON’T USE AS IS NONE DIRECTIONAL</v>
          </cell>
          <cell r="I253">
            <v>21.886500999999999</v>
          </cell>
          <cell r="J253">
            <v>24.689245</v>
          </cell>
          <cell r="K253">
            <v>25.340178999999999</v>
          </cell>
          <cell r="L253">
            <v>26.309681999999999</v>
          </cell>
          <cell r="M253">
            <v>23.518283</v>
          </cell>
          <cell r="N253">
            <v>23.593098999999999</v>
          </cell>
          <cell r="O253">
            <v>24.809370999999999</v>
          </cell>
          <cell r="P253">
            <v>23.336483000000001</v>
          </cell>
          <cell r="Q253">
            <v>23.71265</v>
          </cell>
          <cell r="R253">
            <v>24.260746000000001</v>
          </cell>
          <cell r="S253">
            <v>23.355025999999999</v>
          </cell>
          <cell r="T253">
            <v>23.685017999999999</v>
          </cell>
          <cell r="U253">
            <v>24.106401000000002</v>
          </cell>
        </row>
        <row r="254">
          <cell r="C254" t="str">
            <v>IP</v>
          </cell>
          <cell r="D254" t="str">
            <v>DON’T USE AS IS NONE DIRECTIONAL</v>
          </cell>
          <cell r="I254">
            <v>19.819102999999998</v>
          </cell>
          <cell r="J254">
            <v>21.100173000000002</v>
          </cell>
          <cell r="K254">
            <v>21.796747</v>
          </cell>
          <cell r="L254">
            <v>22.683605</v>
          </cell>
          <cell r="M254">
            <v>21.537576000000001</v>
          </cell>
          <cell r="N254">
            <v>21.747634000000001</v>
          </cell>
          <cell r="O254">
            <v>22.184329000000002</v>
          </cell>
          <cell r="P254">
            <v>21.313772</v>
          </cell>
          <cell r="Q254">
            <v>21.846848999999999</v>
          </cell>
          <cell r="R254">
            <v>22.387321</v>
          </cell>
          <cell r="S254">
            <v>21.598814000000001</v>
          </cell>
          <cell r="T254">
            <v>21.953042</v>
          </cell>
          <cell r="U254">
            <v>21.744588</v>
          </cell>
        </row>
        <row r="255">
          <cell r="C255" t="str">
            <v>AM % congested</v>
          </cell>
          <cell r="D255" t="str">
            <v>DON’T USE AS IS NONE DIRECTIONAL</v>
          </cell>
          <cell r="I255">
            <v>27.394183999999999</v>
          </cell>
          <cell r="J255">
            <v>34.758293000000002</v>
          </cell>
          <cell r="K255">
            <v>34.707999999999998</v>
          </cell>
          <cell r="L255">
            <v>35.712955000000001</v>
          </cell>
          <cell r="M255">
            <v>28.129387999999999</v>
          </cell>
          <cell r="N255">
            <v>31.825631999999999</v>
          </cell>
          <cell r="O255">
            <v>33.538566000000003</v>
          </cell>
          <cell r="P255">
            <v>27.733535</v>
          </cell>
          <cell r="Q255">
            <v>32.405414</v>
          </cell>
          <cell r="R255">
            <v>30.282646</v>
          </cell>
          <cell r="S255">
            <v>30.184788999999999</v>
          </cell>
          <cell r="T255">
            <v>30.961777999999999</v>
          </cell>
          <cell r="U255">
            <v>24.490732000000001</v>
          </cell>
        </row>
        <row r="256">
          <cell r="C256" t="str">
            <v>SH1-SH18 via Wairau AM</v>
          </cell>
          <cell r="D256" t="str">
            <v>DON’T USE AS IS NONE DIRECTIONAL</v>
          </cell>
          <cell r="I256">
            <v>12.340665</v>
          </cell>
          <cell r="J256">
            <v>14.45326</v>
          </cell>
          <cell r="K256">
            <v>15.258155</v>
          </cell>
          <cell r="L256">
            <v>15.411844</v>
          </cell>
          <cell r="M256">
            <v>13.409779</v>
          </cell>
          <cell r="N256">
            <v>13.975599000000001</v>
          </cell>
          <cell r="O256">
            <v>15.056881000000001</v>
          </cell>
          <cell r="P256">
            <v>13.51436</v>
          </cell>
          <cell r="Q256">
            <v>13.868332000000001</v>
          </cell>
          <cell r="R256">
            <v>14.172513</v>
          </cell>
          <cell r="S256">
            <v>13.241135</v>
          </cell>
          <cell r="T256">
            <v>13.71353</v>
          </cell>
          <cell r="U256">
            <v>13.589257</v>
          </cell>
        </row>
        <row r="257">
          <cell r="C257" t="str">
            <v>IP</v>
          </cell>
          <cell r="D257" t="str">
            <v>DON’T USE AS IS NONE DIRECTIONAL</v>
          </cell>
          <cell r="I257">
            <v>11.583031</v>
          </cell>
          <cell r="J257">
            <v>13.047352999999999</v>
          </cell>
          <cell r="K257">
            <v>13.669781</v>
          </cell>
          <cell r="L257">
            <v>14.277450999999999</v>
          </cell>
          <cell r="M257">
            <v>12.570779999999999</v>
          </cell>
          <cell r="N257">
            <v>13.348248999999999</v>
          </cell>
          <cell r="O257">
            <v>13.773009</v>
          </cell>
          <cell r="P257">
            <v>12.609197</v>
          </cell>
          <cell r="Q257">
            <v>13.412474</v>
          </cell>
          <cell r="R257">
            <v>13.831500999999999</v>
          </cell>
          <cell r="S257">
            <v>12.500147999999999</v>
          </cell>
          <cell r="T257">
            <v>13.353723</v>
          </cell>
          <cell r="U257">
            <v>13.07447</v>
          </cell>
        </row>
        <row r="258">
          <cell r="C258" t="str">
            <v>AM % congested</v>
          </cell>
          <cell r="D258" t="str">
            <v>DON’T USE AS IS NONE DIRECTIONAL</v>
          </cell>
          <cell r="I258">
            <v>28.887098000000002</v>
          </cell>
          <cell r="J258">
            <v>46.957855000000002</v>
          </cell>
          <cell r="K258">
            <v>52.456370999999997</v>
          </cell>
          <cell r="L258">
            <v>55.057814999999998</v>
          </cell>
          <cell r="M258">
            <v>39.527793000000003</v>
          </cell>
          <cell r="N258">
            <v>49.973143999999998</v>
          </cell>
          <cell r="O258">
            <v>56.639389000000001</v>
          </cell>
          <cell r="P258">
            <v>38.115141999999999</v>
          </cell>
          <cell r="Q258">
            <v>44.413780000000003</v>
          </cell>
          <cell r="R258">
            <v>47.676696</v>
          </cell>
          <cell r="S258">
            <v>35.775516000000003</v>
          </cell>
          <cell r="T258">
            <v>44.647407000000001</v>
          </cell>
          <cell r="U258">
            <v>36.522052000000002</v>
          </cell>
        </row>
        <row r="259">
          <cell r="C259" t="str">
            <v>Swanson-SH16, via Universal,Lincoln AM</v>
          </cell>
          <cell r="D259" t="str">
            <v>DON’T USE AS IS NONE DIRECTIONAL</v>
          </cell>
          <cell r="I259">
            <v>6.7103080000000004</v>
          </cell>
          <cell r="J259">
            <v>7.7808710000000003</v>
          </cell>
          <cell r="K259">
            <v>7.7319810000000002</v>
          </cell>
          <cell r="L259">
            <v>7.7325030000000003</v>
          </cell>
          <cell r="M259">
            <v>7.7789710000000003</v>
          </cell>
          <cell r="N259">
            <v>7.7917930000000002</v>
          </cell>
          <cell r="O259">
            <v>7.994999</v>
          </cell>
          <cell r="P259">
            <v>7.7351150000000004</v>
          </cell>
          <cell r="Q259">
            <v>7.7183270000000004</v>
          </cell>
          <cell r="R259">
            <v>7.7166829999999997</v>
          </cell>
          <cell r="S259">
            <v>7.7799630000000004</v>
          </cell>
          <cell r="T259">
            <v>7.4828749999999999</v>
          </cell>
          <cell r="U259">
            <v>7.8786560000000003</v>
          </cell>
        </row>
        <row r="260">
          <cell r="C260" t="str">
            <v>IP</v>
          </cell>
          <cell r="D260" t="str">
            <v>DON’T USE AS IS NONE DIRECTIONAL</v>
          </cell>
          <cell r="I260">
            <v>6.3846489999999996</v>
          </cell>
          <cell r="J260">
            <v>7.4590759999999996</v>
          </cell>
          <cell r="K260">
            <v>7.5234990000000002</v>
          </cell>
          <cell r="L260">
            <v>7.4446459999999997</v>
          </cell>
          <cell r="M260">
            <v>7.4508299999999998</v>
          </cell>
          <cell r="N260">
            <v>7.4807600000000001</v>
          </cell>
          <cell r="O260">
            <v>7.4646860000000004</v>
          </cell>
          <cell r="P260">
            <v>7.402031</v>
          </cell>
          <cell r="Q260">
            <v>7.4566929999999996</v>
          </cell>
          <cell r="R260">
            <v>7.4238140000000001</v>
          </cell>
          <cell r="S260">
            <v>7.4123910000000004</v>
          </cell>
          <cell r="T260">
            <v>7.2948199999999996</v>
          </cell>
          <cell r="U260">
            <v>7.3938930000000003</v>
          </cell>
        </row>
        <row r="261">
          <cell r="C261" t="str">
            <v>AM % congested</v>
          </cell>
          <cell r="D261" t="str">
            <v>DON’T USE AS IS NONE DIRECTIONAL</v>
          </cell>
          <cell r="I261">
            <v>19.828195000000001</v>
          </cell>
          <cell r="J261">
            <v>29.971626000000001</v>
          </cell>
          <cell r="K261">
            <v>30.650005</v>
          </cell>
          <cell r="L261">
            <v>30.549232</v>
          </cell>
          <cell r="M261">
            <v>30.124193000000002</v>
          </cell>
          <cell r="N261">
            <v>31.189582000000001</v>
          </cell>
          <cell r="O261">
            <v>32.063353999999997</v>
          </cell>
          <cell r="P261">
            <v>29.800122999999999</v>
          </cell>
          <cell r="Q261">
            <v>30.472778000000002</v>
          </cell>
          <cell r="R261">
            <v>30.388072000000001</v>
          </cell>
          <cell r="S261">
            <v>30.068187000000002</v>
          </cell>
          <cell r="T261">
            <v>29.134634999999999</v>
          </cell>
          <cell r="U261">
            <v>30.759423999999999</v>
          </cell>
        </row>
        <row r="262">
          <cell r="C262" t="str">
            <v>-------------------------</v>
          </cell>
          <cell r="I262" t="str">
            <v>==========================================================================================================</v>
          </cell>
          <cell r="J262" t="str">
            <v>==========================================================================================================</v>
          </cell>
          <cell r="K262" t="str">
            <v>==========================================================================================================</v>
          </cell>
          <cell r="L262" t="str">
            <v>==========================================================================================================</v>
          </cell>
          <cell r="M262" t="str">
            <v>==========================================================================================================</v>
          </cell>
          <cell r="N262" t="str">
            <v>==========================================================================================================</v>
          </cell>
          <cell r="O262" t="str">
            <v>==========================================================================================================</v>
          </cell>
          <cell r="P262" t="str">
            <v>==========================================================================================================</v>
          </cell>
          <cell r="Q262" t="str">
            <v>==========================================================================================================</v>
          </cell>
          <cell r="R262" t="str">
            <v>==========================================================================================================</v>
          </cell>
          <cell r="S262" t="str">
            <v>==========================================================================================================</v>
          </cell>
          <cell r="T262" t="str">
            <v>==========================================================================================================</v>
          </cell>
          <cell r="U262" t="str">
            <v>==========================================================================================================</v>
          </cell>
        </row>
        <row r="263">
          <cell r="C263" t="str">
            <v>2.7 Energy Resilience:Fuel consumption of the transport fleet, total and per capita (daily)</v>
          </cell>
          <cell r="I263" t="str">
            <v>the transport fleet, total and per capita (daily)</v>
          </cell>
          <cell r="J263" t="str">
            <v>the transport fleet, total and per capita (daily)</v>
          </cell>
          <cell r="K263" t="str">
            <v>the transport fleet, total and per capita (daily)</v>
          </cell>
          <cell r="L263" t="str">
            <v>the transport fleet, total and per capita (daily)</v>
          </cell>
          <cell r="M263" t="str">
            <v>the transport fleet, total and per capita (daily)</v>
          </cell>
          <cell r="N263" t="str">
            <v>the transport fleet, total and per capita (daily)</v>
          </cell>
          <cell r="O263" t="str">
            <v>the transport fleet, total and per capita (daily)</v>
          </cell>
          <cell r="P263" t="str">
            <v>the transport fleet, total and per capita (daily)</v>
          </cell>
          <cell r="Q263" t="str">
            <v>the transport fleet, total and per capita (daily)</v>
          </cell>
          <cell r="R263" t="str">
            <v>the transport fleet, total and per capita (daily)</v>
          </cell>
          <cell r="S263" t="str">
            <v>the transport fleet, total and per capita (daily)</v>
          </cell>
          <cell r="T263" t="str">
            <v>the transport fleet, total and per capita (daily)</v>
          </cell>
          <cell r="U263" t="str">
            <v>the transport fleet, total and per capita (daily)</v>
          </cell>
        </row>
        <row r="264">
          <cell r="C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row>
        <row r="265">
          <cell r="C265" t="str">
            <v>All</v>
          </cell>
          <cell r="D265">
            <v>391105.03100000002</v>
          </cell>
          <cell r="E265">
            <v>385499.15600000002</v>
          </cell>
          <cell r="F265">
            <v>-5605.875</v>
          </cell>
          <cell r="G265">
            <v>-1.4333425948693562E-2</v>
          </cell>
          <cell r="I265">
            <v>360693</v>
          </cell>
          <cell r="J265">
            <v>391105.03100000002</v>
          </cell>
          <cell r="K265">
            <v>453149.06199999998</v>
          </cell>
          <cell r="L265">
            <v>329170.75</v>
          </cell>
          <cell r="M265">
            <v>391208</v>
          </cell>
          <cell r="N265">
            <v>455209.46799999999</v>
          </cell>
          <cell r="O265">
            <v>325592.31199999998</v>
          </cell>
          <cell r="P265">
            <v>385499.15600000002</v>
          </cell>
          <cell r="Q265">
            <v>450120.03100000002</v>
          </cell>
          <cell r="R265">
            <v>318324.56199999998</v>
          </cell>
          <cell r="S265">
            <v>385090.21799999999</v>
          </cell>
          <cell r="T265">
            <v>446130.125</v>
          </cell>
          <cell r="U265">
            <v>320763.71799999999</v>
          </cell>
        </row>
        <row r="266">
          <cell r="C266" t="str">
            <v>All (/ Cap)</v>
          </cell>
          <cell r="D266">
            <v>0.21517500000000001</v>
          </cell>
          <cell r="E266">
            <v>0.212091</v>
          </cell>
          <cell r="F266">
            <v>-3.0840000000000034E-3</v>
          </cell>
          <cell r="G266">
            <v>-1.4332520041826436E-2</v>
          </cell>
          <cell r="I266">
            <v>0.24518400000000001</v>
          </cell>
          <cell r="J266">
            <v>0.21517500000000001</v>
          </cell>
          <cell r="K266">
            <v>0.219527</v>
          </cell>
          <cell r="L266">
            <v>0.14441499999999999</v>
          </cell>
          <cell r="M266">
            <v>0.21523200000000001</v>
          </cell>
          <cell r="N266">
            <v>0.220525</v>
          </cell>
          <cell r="O266">
            <v>0.142845</v>
          </cell>
          <cell r="P266">
            <v>0.212091</v>
          </cell>
          <cell r="Q266">
            <v>0.21806</v>
          </cell>
          <cell r="R266">
            <v>0.139656</v>
          </cell>
          <cell r="S266">
            <v>0.211866</v>
          </cell>
          <cell r="T266">
            <v>0.21612700000000001</v>
          </cell>
          <cell r="U266">
            <v>0.14072599999999999</v>
          </cell>
        </row>
        <row r="267">
          <cell r="C267" t="str">
            <v>Car</v>
          </cell>
          <cell r="D267">
            <v>330419.5</v>
          </cell>
          <cell r="E267">
            <v>325283.625</v>
          </cell>
          <cell r="F267">
            <v>-5135.875</v>
          </cell>
          <cell r="G267">
            <v>-1.5543498492068417E-2</v>
          </cell>
          <cell r="I267">
            <v>314178.84299999999</v>
          </cell>
          <cell r="J267">
            <v>330419.5</v>
          </cell>
          <cell r="K267">
            <v>382314.46799999999</v>
          </cell>
          <cell r="L267">
            <v>246344.609</v>
          </cell>
          <cell r="M267">
            <v>330845.28100000002</v>
          </cell>
          <cell r="N267">
            <v>385253.25</v>
          </cell>
          <cell r="O267">
            <v>245097.234</v>
          </cell>
          <cell r="P267">
            <v>325283.625</v>
          </cell>
          <cell r="Q267">
            <v>380431.03100000002</v>
          </cell>
          <cell r="R267">
            <v>237778.39</v>
          </cell>
          <cell r="S267">
            <v>324903.5</v>
          </cell>
          <cell r="T267">
            <v>376570.65600000002</v>
          </cell>
          <cell r="U267">
            <v>241700.25</v>
          </cell>
        </row>
        <row r="268">
          <cell r="C268" t="str">
            <v>HCV</v>
          </cell>
          <cell r="D268">
            <v>60685.538999999997</v>
          </cell>
          <cell r="E268">
            <v>60215.570299999999</v>
          </cell>
          <cell r="F268">
            <v>-469.96869999999763</v>
          </cell>
          <cell r="G268">
            <v>-7.744327689006728E-3</v>
          </cell>
          <cell r="I268">
            <v>46514.148399999998</v>
          </cell>
          <cell r="J268">
            <v>60685.538999999997</v>
          </cell>
          <cell r="K268">
            <v>70834.585900000005</v>
          </cell>
          <cell r="L268">
            <v>82826.140599999999</v>
          </cell>
          <cell r="M268">
            <v>60362.714800000002</v>
          </cell>
          <cell r="N268">
            <v>69956.210900000005</v>
          </cell>
          <cell r="O268">
            <v>80495.109299999996</v>
          </cell>
          <cell r="P268">
            <v>60215.570299999999</v>
          </cell>
          <cell r="Q268">
            <v>69689.015599999999</v>
          </cell>
          <cell r="R268">
            <v>80546.210900000005</v>
          </cell>
          <cell r="S268">
            <v>60186.695299999999</v>
          </cell>
          <cell r="T268">
            <v>69559.476500000004</v>
          </cell>
          <cell r="U268">
            <v>79063.453099999999</v>
          </cell>
        </row>
        <row r="269">
          <cell r="C269" t="str">
            <v>-------------------------</v>
          </cell>
          <cell r="I269" t="str">
            <v>==========================================================================================================</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row>
        <row r="270">
          <cell r="C270" t="str">
            <v>3 Improve safety of the transport system</v>
          </cell>
          <cell r="J270">
            <v>0</v>
          </cell>
          <cell r="K270">
            <v>0</v>
          </cell>
          <cell r="L270">
            <v>0</v>
          </cell>
          <cell r="M270">
            <v>0</v>
          </cell>
          <cell r="N270">
            <v>0</v>
          </cell>
          <cell r="O270">
            <v>0</v>
          </cell>
          <cell r="P270">
            <v>0</v>
          </cell>
          <cell r="Q270">
            <v>0</v>
          </cell>
          <cell r="R270">
            <v>0</v>
          </cell>
          <cell r="S270">
            <v>0</v>
          </cell>
          <cell r="T270">
            <v>0</v>
          </cell>
          <cell r="U270">
            <v>0</v>
          </cell>
        </row>
        <row r="271">
          <cell r="C271" t="str">
            <v>-------------------------</v>
          </cell>
          <cell r="I271" t="str">
            <v>==========================================================================================================</v>
          </cell>
          <cell r="J271" t="str">
            <v>==========================================================================================================</v>
          </cell>
          <cell r="K271" t="str">
            <v>==========================================================================================================</v>
          </cell>
          <cell r="L271" t="str">
            <v>==========================================================================================================</v>
          </cell>
          <cell r="M271" t="str">
            <v>==========================================================================================================</v>
          </cell>
          <cell r="N271" t="str">
            <v>==========================================================================================================</v>
          </cell>
          <cell r="O271" t="str">
            <v>==========================================================================================================</v>
          </cell>
          <cell r="P271" t="str">
            <v>==========================================================================================================</v>
          </cell>
          <cell r="Q271" t="str">
            <v>==========================================================================================================</v>
          </cell>
          <cell r="R271" t="str">
            <v>==========================================================================================================</v>
          </cell>
          <cell r="S271" t="str">
            <v>==========================================================================================================</v>
          </cell>
          <cell r="T271" t="str">
            <v>==========================================================================================================</v>
          </cell>
          <cell r="U271" t="str">
            <v>==========================================================================================================</v>
          </cell>
        </row>
        <row r="272">
          <cell r="C272" t="str">
            <v>3.4 Crashes: Comparative safety outputs (eg injury crashes by road type, based on VKT) from different scenarios</v>
          </cell>
          <cell r="I272" t="str">
            <v>eg injury crashes by road type, based on VKT) from different scenarios</v>
          </cell>
          <cell r="J272" t="str">
            <v>eg injury crashes by road type, based on VKT) from different scenarios</v>
          </cell>
          <cell r="K272" t="str">
            <v>eg injury crashes by road type, based on VKT) from different scenarios</v>
          </cell>
          <cell r="L272" t="str">
            <v>eg injury crashes by road type, based on VKT) from different scenarios</v>
          </cell>
          <cell r="M272" t="str">
            <v>eg injury crashes by road type, based on VKT) from different scenarios</v>
          </cell>
          <cell r="N272" t="str">
            <v>eg injury crashes by road type, based on VKT) from different scenarios</v>
          </cell>
          <cell r="O272" t="str">
            <v>eg injury crashes by road type, based on VKT) from different scenarios</v>
          </cell>
          <cell r="P272" t="str">
            <v>eg injury crashes by road type, based on VKT) from different scenarios</v>
          </cell>
          <cell r="Q272" t="str">
            <v>eg injury crashes by road type, based on VKT) from different scenarios</v>
          </cell>
          <cell r="R272" t="str">
            <v>eg injury crashes by road type, based on VKT) from different scenarios</v>
          </cell>
          <cell r="S272" t="str">
            <v>eg injury crashes by road type, based on VKT) from different scenarios</v>
          </cell>
          <cell r="T272" t="str">
            <v>eg injury crashes by road type, based on VKT) from different scenarios</v>
          </cell>
          <cell r="U272" t="str">
            <v>eg injury crashes by road type, based on VKT) from different scenarios</v>
          </cell>
        </row>
        <row r="273">
          <cell r="C273" t="str">
            <v>-------------------------</v>
          </cell>
          <cell r="I273" t="str">
            <v>==========================================================================================================</v>
          </cell>
          <cell r="J273" t="str">
            <v>==========================================================================================================</v>
          </cell>
          <cell r="K273" t="str">
            <v>==========================================================================================================</v>
          </cell>
          <cell r="L273" t="str">
            <v>==========================================================================================================</v>
          </cell>
          <cell r="M273" t="str">
            <v>==========================================================================================================</v>
          </cell>
          <cell r="N273" t="str">
            <v>==========================================================================================================</v>
          </cell>
          <cell r="O273" t="str">
            <v>==========================================================================================================</v>
          </cell>
          <cell r="P273" t="str">
            <v>==========================================================================================================</v>
          </cell>
          <cell r="Q273" t="str">
            <v>==========================================================================================================</v>
          </cell>
          <cell r="R273" t="str">
            <v>==========================================================================================================</v>
          </cell>
          <cell r="S273" t="str">
            <v>==========================================================================================================</v>
          </cell>
          <cell r="T273" t="str">
            <v>==========================================================================================================</v>
          </cell>
          <cell r="U273" t="str">
            <v>==========================================================================================================</v>
          </cell>
        </row>
        <row r="274">
          <cell r="C274" t="str">
            <v>Total</v>
          </cell>
          <cell r="D274">
            <v>12690.804599999999</v>
          </cell>
          <cell r="E274">
            <v>12317.373</v>
          </cell>
          <cell r="F274">
            <v>-373.43159999999989</v>
          </cell>
          <cell r="G274">
            <v>-2.9425368348985525E-2</v>
          </cell>
          <cell r="I274">
            <v>16229.3212</v>
          </cell>
          <cell r="J274">
            <v>12690.804599999999</v>
          </cell>
          <cell r="K274">
            <v>9915.9208899999994</v>
          </cell>
          <cell r="L274">
            <v>7557.0004799999997</v>
          </cell>
          <cell r="M274">
            <v>12459.848599999999</v>
          </cell>
          <cell r="N274">
            <v>9649.2304600000007</v>
          </cell>
          <cell r="O274">
            <v>7383.5029199999999</v>
          </cell>
          <cell r="P274">
            <v>12317.373</v>
          </cell>
          <cell r="Q274">
            <v>9576.39257</v>
          </cell>
          <cell r="R274">
            <v>7256.6601499999997</v>
          </cell>
          <cell r="S274">
            <v>12288.5605</v>
          </cell>
          <cell r="T274">
            <v>9368.1142500000005</v>
          </cell>
          <cell r="U274">
            <v>7175.5913</v>
          </cell>
        </row>
        <row r="275">
          <cell r="C275" t="str">
            <v>Urban</v>
          </cell>
          <cell r="D275">
            <v>7378.3076099999998</v>
          </cell>
          <cell r="E275">
            <v>7249.8745099999996</v>
          </cell>
          <cell r="F275">
            <v>-128.43310000000019</v>
          </cell>
          <cell r="G275">
            <v>-1.7406850837437531E-2</v>
          </cell>
          <cell r="I275">
            <v>9768.8720699999994</v>
          </cell>
          <cell r="J275">
            <v>7378.3076099999998</v>
          </cell>
          <cell r="K275">
            <v>6122.9301699999996</v>
          </cell>
          <cell r="L275">
            <v>4690.7446200000004</v>
          </cell>
          <cell r="M275">
            <v>7243.5092699999996</v>
          </cell>
          <cell r="N275">
            <v>5970.2763599999998</v>
          </cell>
          <cell r="O275">
            <v>4650.4047799999998</v>
          </cell>
          <cell r="P275">
            <v>7249.8745099999996</v>
          </cell>
          <cell r="Q275">
            <v>5797.0917900000004</v>
          </cell>
          <cell r="R275">
            <v>4538.6093700000001</v>
          </cell>
          <cell r="S275">
            <v>7123.1157199999998</v>
          </cell>
          <cell r="T275">
            <v>5749.8422799999998</v>
          </cell>
          <cell r="U275">
            <v>4364.5561500000003</v>
          </cell>
        </row>
        <row r="276">
          <cell r="C276" t="str">
            <v>Rural</v>
          </cell>
          <cell r="D276">
            <v>2410.4802199999999</v>
          </cell>
          <cell r="E276">
            <v>1969.3436200000001</v>
          </cell>
          <cell r="F276">
            <v>-441.13659999999982</v>
          </cell>
          <cell r="G276">
            <v>-0.18300776597951085</v>
          </cell>
          <cell r="I276">
            <v>2850.0263599999998</v>
          </cell>
          <cell r="J276">
            <v>2410.4802199999999</v>
          </cell>
          <cell r="K276">
            <v>1600.49621</v>
          </cell>
          <cell r="L276">
            <v>1275.9410399999999</v>
          </cell>
          <cell r="M276">
            <v>2089.04565</v>
          </cell>
          <cell r="N276">
            <v>1230.9947500000001</v>
          </cell>
          <cell r="O276">
            <v>908.30566399999998</v>
          </cell>
          <cell r="P276">
            <v>1969.3436200000001</v>
          </cell>
          <cell r="Q276">
            <v>1403.03918</v>
          </cell>
          <cell r="R276">
            <v>990.688354</v>
          </cell>
          <cell r="S276">
            <v>2071.4301700000001</v>
          </cell>
          <cell r="T276">
            <v>1169.2728199999999</v>
          </cell>
          <cell r="U276">
            <v>840.55328299999996</v>
          </cell>
        </row>
        <row r="277">
          <cell r="C277" t="str">
            <v>Motorways</v>
          </cell>
          <cell r="D277">
            <v>2902.0163499999999</v>
          </cell>
          <cell r="E277">
            <v>3098.1547799999998</v>
          </cell>
          <cell r="F277">
            <v>196.13842999999997</v>
          </cell>
          <cell r="G277">
            <v>6.7586948640037808E-2</v>
          </cell>
          <cell r="I277">
            <v>3610.4225999999999</v>
          </cell>
          <cell r="J277">
            <v>2902.0163499999999</v>
          </cell>
          <cell r="K277">
            <v>2192.4946199999999</v>
          </cell>
          <cell r="L277">
            <v>1590.3148100000001</v>
          </cell>
          <cell r="M277">
            <v>3127.29394</v>
          </cell>
          <cell r="N277">
            <v>2447.9597100000001</v>
          </cell>
          <cell r="O277">
            <v>1824.7923499999999</v>
          </cell>
          <cell r="P277">
            <v>3098.1547799999998</v>
          </cell>
          <cell r="Q277">
            <v>2376.2617100000002</v>
          </cell>
          <cell r="R277">
            <v>1727.3624199999999</v>
          </cell>
          <cell r="S277">
            <v>3094.0146399999999</v>
          </cell>
          <cell r="T277">
            <v>2448.9987700000001</v>
          </cell>
          <cell r="U277">
            <v>1970.4820500000001</v>
          </cell>
        </row>
        <row r="278">
          <cell r="J278">
            <v>0</v>
          </cell>
          <cell r="K278">
            <v>0</v>
          </cell>
          <cell r="L278">
            <v>0</v>
          </cell>
          <cell r="M278">
            <v>0</v>
          </cell>
          <cell r="N278">
            <v>0</v>
          </cell>
          <cell r="O278">
            <v>0</v>
          </cell>
          <cell r="P278">
            <v>0</v>
          </cell>
          <cell r="Q278">
            <v>0</v>
          </cell>
          <cell r="R278">
            <v>0</v>
          </cell>
          <cell r="S278">
            <v>0</v>
          </cell>
          <cell r="T278">
            <v>0</v>
          </cell>
          <cell r="U278">
            <v>0</v>
          </cell>
        </row>
        <row r="279">
          <cell r="C279" t="str">
            <v>-------------------------</v>
          </cell>
          <cell r="I279" t="str">
            <v>==========================================================================================================</v>
          </cell>
          <cell r="J279" t="str">
            <v>==========================================================================================================</v>
          </cell>
          <cell r="K279" t="str">
            <v>==========================================================================================================</v>
          </cell>
          <cell r="L279" t="str">
            <v>==========================================================================================================</v>
          </cell>
          <cell r="M279" t="str">
            <v>==========================================================================================================</v>
          </cell>
          <cell r="N279" t="str">
            <v>==========================================================================================================</v>
          </cell>
          <cell r="O279" t="str">
            <v>==========================================================================================================</v>
          </cell>
          <cell r="P279" t="str">
            <v>==========================================================================================================</v>
          </cell>
          <cell r="Q279" t="str">
            <v>==========================================================================================================</v>
          </cell>
          <cell r="R279" t="str">
            <v>==========================================================================================================</v>
          </cell>
          <cell r="S279" t="str">
            <v>==========================================================================================================</v>
          </cell>
          <cell r="T279" t="str">
            <v>==========================================================================================================</v>
          </cell>
          <cell r="U279" t="str">
            <v>==========================================================================================================</v>
          </cell>
        </row>
        <row r="280">
          <cell r="C280" t="str">
            <v>4 Reduce adverse environmental effects/improve health</v>
          </cell>
          <cell r="I280" t="str">
            <v>prove health</v>
          </cell>
          <cell r="J280" t="str">
            <v>prove health</v>
          </cell>
          <cell r="K280" t="str">
            <v>prove health</v>
          </cell>
          <cell r="L280" t="str">
            <v>prove health</v>
          </cell>
          <cell r="M280" t="str">
            <v>prove health</v>
          </cell>
          <cell r="N280" t="str">
            <v>prove health</v>
          </cell>
          <cell r="O280" t="str">
            <v>prove health</v>
          </cell>
          <cell r="P280" t="str">
            <v>prove health</v>
          </cell>
          <cell r="Q280" t="str">
            <v>prove health</v>
          </cell>
          <cell r="R280" t="str">
            <v>prove health</v>
          </cell>
          <cell r="S280" t="str">
            <v>prove health</v>
          </cell>
          <cell r="T280" t="str">
            <v>prove health</v>
          </cell>
          <cell r="U280" t="str">
            <v>prove health</v>
          </cell>
        </row>
        <row r="281">
          <cell r="C281" t="str">
            <v>-------------------------</v>
          </cell>
          <cell r="I281" t="str">
            <v>==========================================================================================================</v>
          </cell>
          <cell r="J281" t="str">
            <v>==========================================================================================================</v>
          </cell>
          <cell r="K281" t="str">
            <v>==========================================================================================================</v>
          </cell>
          <cell r="L281" t="str">
            <v>==========================================================================================================</v>
          </cell>
          <cell r="M281" t="str">
            <v>==========================================================================================================</v>
          </cell>
          <cell r="N281" t="str">
            <v>==========================================================================================================</v>
          </cell>
          <cell r="O281" t="str">
            <v>==========================================================================================================</v>
          </cell>
          <cell r="P281" t="str">
            <v>==========================================================================================================</v>
          </cell>
          <cell r="Q281" t="str">
            <v>==========================================================================================================</v>
          </cell>
          <cell r="R281" t="str">
            <v>==========================================================================================================</v>
          </cell>
          <cell r="S281" t="str">
            <v>==========================================================================================================</v>
          </cell>
          <cell r="T281" t="str">
            <v>==========================================================================================================</v>
          </cell>
          <cell r="U281" t="str">
            <v>==========================================================================================================</v>
          </cell>
        </row>
        <row r="282">
          <cell r="C282" t="str">
            <v>4.1 CO2 emissions: Greenhouse gas emissions from transport sources (daily)</v>
          </cell>
          <cell r="I282" t="str">
            <v>ns from transport sources (daily)</v>
          </cell>
          <cell r="J282" t="str">
            <v>ns from transport sources (daily)</v>
          </cell>
          <cell r="K282" t="str">
            <v>ns from transport sources (daily)</v>
          </cell>
          <cell r="L282" t="str">
            <v>ns from transport sources (daily)</v>
          </cell>
          <cell r="M282" t="str">
            <v>ns from transport sources (daily)</v>
          </cell>
          <cell r="N282" t="str">
            <v>ns from transport sources (daily)</v>
          </cell>
          <cell r="O282" t="str">
            <v>ns from transport sources (daily)</v>
          </cell>
          <cell r="P282" t="str">
            <v>ns from transport sources (daily)</v>
          </cell>
          <cell r="Q282" t="str">
            <v>ns from transport sources (daily)</v>
          </cell>
          <cell r="R282" t="str">
            <v>ns from transport sources (daily)</v>
          </cell>
          <cell r="S282" t="str">
            <v>ns from transport sources (daily)</v>
          </cell>
          <cell r="T282" t="str">
            <v>ns from transport sources (daily)</v>
          </cell>
          <cell r="U282" t="str">
            <v>ns from transport sources (daily)</v>
          </cell>
        </row>
        <row r="283">
          <cell r="C283" t="str">
            <v>-------------------------</v>
          </cell>
          <cell r="I283" t="str">
            <v>==========================================================================================================</v>
          </cell>
          <cell r="J283" t="str">
            <v>==========================================================================================================</v>
          </cell>
          <cell r="K283" t="str">
            <v>==========================================================================================================</v>
          </cell>
          <cell r="L283" t="str">
            <v>==========================================================================================================</v>
          </cell>
          <cell r="M283" t="str">
            <v>==========================================================================================================</v>
          </cell>
          <cell r="N283" t="str">
            <v>==========================================================================================================</v>
          </cell>
          <cell r="O283" t="str">
            <v>==========================================================================================================</v>
          </cell>
          <cell r="P283" t="str">
            <v>==========================================================================================================</v>
          </cell>
          <cell r="Q283" t="str">
            <v>==========================================================================================================</v>
          </cell>
          <cell r="R283" t="str">
            <v>==========================================================================================================</v>
          </cell>
          <cell r="S283" t="str">
            <v>==========================================================================================================</v>
          </cell>
          <cell r="T283" t="str">
            <v>==========================================================================================================</v>
          </cell>
          <cell r="U283" t="str">
            <v>==========================================================================================================</v>
          </cell>
        </row>
        <row r="284">
          <cell r="C284" t="str">
            <v>Total</v>
          </cell>
          <cell r="D284">
            <v>9421207</v>
          </cell>
          <cell r="E284">
            <v>9282817</v>
          </cell>
          <cell r="F284">
            <v>-138390</v>
          </cell>
          <cell r="G284">
            <v>-1.4689200651254133E-2</v>
          </cell>
          <cell r="I284">
            <v>8361950</v>
          </cell>
          <cell r="J284">
            <v>9421207</v>
          </cell>
          <cell r="K284">
            <v>8576431</v>
          </cell>
          <cell r="L284">
            <v>8412683</v>
          </cell>
          <cell r="M284">
            <v>9418518</v>
          </cell>
          <cell r="N284">
            <v>8564787</v>
          </cell>
          <cell r="O284">
            <v>8239639.5</v>
          </cell>
          <cell r="P284">
            <v>9282817</v>
          </cell>
          <cell r="Q284">
            <v>8444142</v>
          </cell>
          <cell r="R284">
            <v>8062575</v>
          </cell>
          <cell r="S284">
            <v>9272265</v>
          </cell>
          <cell r="T284">
            <v>8375198.5</v>
          </cell>
          <cell r="U284">
            <v>8108367</v>
          </cell>
        </row>
        <row r="285">
          <cell r="C285" t="str">
            <v>Car</v>
          </cell>
          <cell r="D285">
            <v>7795684</v>
          </cell>
          <cell r="E285">
            <v>7669852</v>
          </cell>
          <cell r="F285">
            <v>-125832</v>
          </cell>
          <cell r="G285">
            <v>-1.614123917798618E-2</v>
          </cell>
          <cell r="I285">
            <v>7134964.5</v>
          </cell>
          <cell r="J285">
            <v>7795684</v>
          </cell>
          <cell r="K285">
            <v>6677850</v>
          </cell>
          <cell r="L285">
            <v>6192359</v>
          </cell>
          <cell r="M285">
            <v>7801612.5</v>
          </cell>
          <cell r="N285">
            <v>6689719</v>
          </cell>
          <cell r="O285">
            <v>6081750.5</v>
          </cell>
          <cell r="P285">
            <v>7669852</v>
          </cell>
          <cell r="Q285">
            <v>6576225</v>
          </cell>
          <cell r="R285">
            <v>5903307</v>
          </cell>
          <cell r="S285">
            <v>7660069</v>
          </cell>
          <cell r="T285">
            <v>6510756</v>
          </cell>
          <cell r="U285">
            <v>5988802.5</v>
          </cell>
        </row>
        <row r="286">
          <cell r="C286" t="str">
            <v>HCV</v>
          </cell>
          <cell r="D286">
            <v>1625523.87</v>
          </cell>
          <cell r="E286">
            <v>1612964.5</v>
          </cell>
          <cell r="F286">
            <v>-12559.370000000112</v>
          </cell>
          <cell r="G286">
            <v>-7.726352243600158E-3</v>
          </cell>
          <cell r="I286">
            <v>1226985.75</v>
          </cell>
          <cell r="J286">
            <v>1625523.87</v>
          </cell>
          <cell r="K286">
            <v>1898581.12</v>
          </cell>
          <cell r="L286">
            <v>2220324.25</v>
          </cell>
          <cell r="M286">
            <v>1616905.62</v>
          </cell>
          <cell r="N286">
            <v>1875068.25</v>
          </cell>
          <cell r="O286">
            <v>2157889.25</v>
          </cell>
          <cell r="P286">
            <v>1612964.5</v>
          </cell>
          <cell r="Q286">
            <v>1867917.87</v>
          </cell>
          <cell r="R286">
            <v>2159267.75</v>
          </cell>
          <cell r="S286">
            <v>1612195.37</v>
          </cell>
          <cell r="T286">
            <v>1864443.5</v>
          </cell>
          <cell r="U286">
            <v>2119564</v>
          </cell>
        </row>
        <row r="287">
          <cell r="C287" t="str">
            <v>-------------------------</v>
          </cell>
          <cell r="I287" t="str">
            <v>==========================================================================================================</v>
          </cell>
          <cell r="J287" t="str">
            <v>==========================================================================================================</v>
          </cell>
          <cell r="K287" t="str">
            <v>==========================================================================================================</v>
          </cell>
          <cell r="L287" t="str">
            <v>==========================================================================================================</v>
          </cell>
          <cell r="M287" t="str">
            <v>==========================================================================================================</v>
          </cell>
          <cell r="N287" t="str">
            <v>==========================================================================================================</v>
          </cell>
          <cell r="O287" t="str">
            <v>==========================================================================================================</v>
          </cell>
          <cell r="P287" t="str">
            <v>==========================================================================================================</v>
          </cell>
          <cell r="Q287" t="str">
            <v>==========================================================================================================</v>
          </cell>
          <cell r="R287" t="str">
            <v>==========================================================================================================</v>
          </cell>
          <cell r="S287" t="str">
            <v>==========================================================================================================</v>
          </cell>
          <cell r="T287" t="str">
            <v>==========================================================================================================</v>
          </cell>
          <cell r="U287" t="str">
            <v>==========================================================================================================</v>
          </cell>
        </row>
        <row r="288">
          <cell r="C288" t="str">
            <v>4.2 Air Pollution (PM10, VOC &amp; Nox): emissions from transport sources (daily)</v>
          </cell>
          <cell r="I288" t="str">
            <v>sions from transport sources (daily)</v>
          </cell>
          <cell r="J288" t="str">
            <v>sions from transport sources (daily)</v>
          </cell>
          <cell r="K288" t="str">
            <v>sions from transport sources (daily)</v>
          </cell>
          <cell r="L288" t="str">
            <v>sions from transport sources (daily)</v>
          </cell>
          <cell r="M288" t="str">
            <v>sions from transport sources (daily)</v>
          </cell>
          <cell r="N288" t="str">
            <v>sions from transport sources (daily)</v>
          </cell>
          <cell r="O288" t="str">
            <v>sions from transport sources (daily)</v>
          </cell>
          <cell r="P288" t="str">
            <v>sions from transport sources (daily)</v>
          </cell>
          <cell r="Q288" t="str">
            <v>sions from transport sources (daily)</v>
          </cell>
          <cell r="R288" t="str">
            <v>sions from transport sources (daily)</v>
          </cell>
          <cell r="S288" t="str">
            <v>sions from transport sources (daily)</v>
          </cell>
          <cell r="T288" t="str">
            <v>sions from transport sources (daily)</v>
          </cell>
          <cell r="U288" t="str">
            <v>sions from transport sources (daily)</v>
          </cell>
        </row>
        <row r="289">
          <cell r="C289" t="str">
            <v>-------------------------</v>
          </cell>
          <cell r="I289" t="str">
            <v>==========================================================================================================</v>
          </cell>
          <cell r="J289" t="str">
            <v>==========================================================================================================</v>
          </cell>
          <cell r="K289" t="str">
            <v>==========================================================================================================</v>
          </cell>
          <cell r="L289" t="str">
            <v>==========================================================================================================</v>
          </cell>
          <cell r="M289" t="str">
            <v>==========================================================================================================</v>
          </cell>
          <cell r="N289" t="str">
            <v>==========================================================================================================</v>
          </cell>
          <cell r="O289" t="str">
            <v>==========================================================================================================</v>
          </cell>
          <cell r="P289" t="str">
            <v>==========================================================================================================</v>
          </cell>
          <cell r="Q289" t="str">
            <v>==========================================================================================================</v>
          </cell>
          <cell r="R289" t="str">
            <v>==========================================================================================================</v>
          </cell>
          <cell r="S289" t="str">
            <v>==========================================================================================================</v>
          </cell>
          <cell r="T289" t="str">
            <v>==========================================================================================================</v>
          </cell>
          <cell r="U289" t="str">
            <v>==========================================================================================================</v>
          </cell>
        </row>
        <row r="290">
          <cell r="C290" t="str">
            <v>Total</v>
          </cell>
          <cell r="D290">
            <v>5921.4843700000001</v>
          </cell>
          <cell r="E290">
            <v>5753.1855400000004</v>
          </cell>
          <cell r="F290">
            <v>-168.29882999999973</v>
          </cell>
          <cell r="G290">
            <v>-2.8421730006187574E-2</v>
          </cell>
          <cell r="I290">
            <v>13509.7138</v>
          </cell>
          <cell r="J290">
            <v>5921.4843700000001</v>
          </cell>
          <cell r="K290">
            <v>2915.0122000000001</v>
          </cell>
          <cell r="L290">
            <v>3306.30224</v>
          </cell>
          <cell r="M290">
            <v>5867.1454999999996</v>
          </cell>
          <cell r="N290">
            <v>2866.1762600000002</v>
          </cell>
          <cell r="O290">
            <v>3211.2890600000001</v>
          </cell>
          <cell r="P290">
            <v>5753.1855400000004</v>
          </cell>
          <cell r="Q290">
            <v>2787.78271</v>
          </cell>
          <cell r="R290">
            <v>3109.9633699999999</v>
          </cell>
          <cell r="S290">
            <v>5748.2827100000004</v>
          </cell>
          <cell r="T290">
            <v>2765.8510700000002</v>
          </cell>
          <cell r="U290">
            <v>3060.1489200000001</v>
          </cell>
        </row>
        <row r="291">
          <cell r="C291" t="str">
            <v>Car</v>
          </cell>
          <cell r="D291">
            <v>5650.8383700000004</v>
          </cell>
          <cell r="E291">
            <v>5488.6220700000003</v>
          </cell>
          <cell r="F291">
            <v>-162.21630000000005</v>
          </cell>
          <cell r="G291">
            <v>-2.8706589956845649E-2</v>
          </cell>
          <cell r="I291">
            <v>12697.165999999999</v>
          </cell>
          <cell r="J291">
            <v>5650.8383700000004</v>
          </cell>
          <cell r="K291">
            <v>2767.85131</v>
          </cell>
          <cell r="L291">
            <v>3128.0949700000001</v>
          </cell>
          <cell r="M291">
            <v>5601.3247000000001</v>
          </cell>
          <cell r="N291">
            <v>2723.375</v>
          </cell>
          <cell r="O291">
            <v>3044.2304600000002</v>
          </cell>
          <cell r="P291">
            <v>5488.6220700000003</v>
          </cell>
          <cell r="Q291">
            <v>2646.65942</v>
          </cell>
          <cell r="R291">
            <v>2942.77954</v>
          </cell>
          <cell r="S291">
            <v>5484.1591699999999</v>
          </cell>
          <cell r="T291">
            <v>2624.86328</v>
          </cell>
          <cell r="U291">
            <v>2901.9875400000001</v>
          </cell>
        </row>
        <row r="292">
          <cell r="C292" t="str">
            <v>HCV</v>
          </cell>
          <cell r="D292">
            <v>270.64636200000001</v>
          </cell>
          <cell r="E292">
            <v>264.56295699999998</v>
          </cell>
          <cell r="F292">
            <v>-6.0834050000000275</v>
          </cell>
          <cell r="G292">
            <v>-2.2477320423025037E-2</v>
          </cell>
          <cell r="I292">
            <v>812.54724099999999</v>
          </cell>
          <cell r="J292">
            <v>270.64636200000001</v>
          </cell>
          <cell r="K292">
            <v>147.16134600000001</v>
          </cell>
          <cell r="L292">
            <v>178.20727500000001</v>
          </cell>
          <cell r="M292">
            <v>265.82086099999998</v>
          </cell>
          <cell r="N292">
            <v>142.80133000000001</v>
          </cell>
          <cell r="O292">
            <v>167.05839499999999</v>
          </cell>
          <cell r="P292">
            <v>264.56295699999998</v>
          </cell>
          <cell r="Q292">
            <v>141.12304599999999</v>
          </cell>
          <cell r="R292">
            <v>167.18403599999999</v>
          </cell>
          <cell r="S292">
            <v>264.12335200000001</v>
          </cell>
          <cell r="T292">
            <v>140.987899</v>
          </cell>
          <cell r="U292">
            <v>158.161697</v>
          </cell>
        </row>
        <row r="293">
          <cell r="C293" t="str">
            <v>Total</v>
          </cell>
          <cell r="D293">
            <v>19055.021400000001</v>
          </cell>
          <cell r="E293">
            <v>18939.331999999999</v>
          </cell>
          <cell r="F293">
            <v>-115.68940000000293</v>
          </cell>
          <cell r="G293">
            <v>-6.0713340369170574E-3</v>
          </cell>
          <cell r="I293">
            <v>33081.25</v>
          </cell>
          <cell r="J293">
            <v>19055.021400000001</v>
          </cell>
          <cell r="K293">
            <v>13255.9365</v>
          </cell>
          <cell r="L293">
            <v>14902.496999999999</v>
          </cell>
          <cell r="M293">
            <v>19124.9804</v>
          </cell>
          <cell r="N293">
            <v>13223.7695</v>
          </cell>
          <cell r="O293">
            <v>14726.034100000001</v>
          </cell>
          <cell r="P293">
            <v>18939.331999999999</v>
          </cell>
          <cell r="Q293">
            <v>13125.7968</v>
          </cell>
          <cell r="R293">
            <v>14562.538</v>
          </cell>
          <cell r="S293">
            <v>18917.6816</v>
          </cell>
          <cell r="T293">
            <v>13044.943300000001</v>
          </cell>
          <cell r="U293">
            <v>14636.871999999999</v>
          </cell>
        </row>
        <row r="294">
          <cell r="C294" t="str">
            <v>Car</v>
          </cell>
          <cell r="D294">
            <v>11630.404200000001</v>
          </cell>
          <cell r="E294">
            <v>11573.7958</v>
          </cell>
          <cell r="F294">
            <v>-56.608400000000984</v>
          </cell>
          <cell r="G294">
            <v>-4.867277097729843E-3</v>
          </cell>
          <cell r="I294">
            <v>22831.183499999999</v>
          </cell>
          <cell r="J294">
            <v>11630.404200000001</v>
          </cell>
          <cell r="K294">
            <v>5802.1030199999996</v>
          </cell>
          <cell r="L294">
            <v>6257.9785099999999</v>
          </cell>
          <cell r="M294">
            <v>11741.8056</v>
          </cell>
          <cell r="N294">
            <v>5857.8842699999996</v>
          </cell>
          <cell r="O294">
            <v>6318.4912100000001</v>
          </cell>
          <cell r="P294">
            <v>11573.7958</v>
          </cell>
          <cell r="Q294">
            <v>5784.0732399999997</v>
          </cell>
          <cell r="R294">
            <v>6147.0888599999998</v>
          </cell>
          <cell r="S294">
            <v>11554.987300000001</v>
          </cell>
          <cell r="T294">
            <v>5720.0029199999999</v>
          </cell>
          <cell r="U294">
            <v>6378.8598599999996</v>
          </cell>
        </row>
        <row r="295">
          <cell r="C295" t="str">
            <v>HCV</v>
          </cell>
          <cell r="D295">
            <v>7424.6191399999998</v>
          </cell>
          <cell r="E295">
            <v>7365.5336900000002</v>
          </cell>
          <cell r="F295">
            <v>-59.085449999999582</v>
          </cell>
          <cell r="G295">
            <v>-7.9580445657714341E-3</v>
          </cell>
          <cell r="I295">
            <v>10250.067300000001</v>
          </cell>
          <cell r="J295">
            <v>7424.6191399999998</v>
          </cell>
          <cell r="K295">
            <v>7453.8339800000003</v>
          </cell>
          <cell r="L295">
            <v>8644.51757</v>
          </cell>
          <cell r="M295">
            <v>7383.1728499999999</v>
          </cell>
          <cell r="N295">
            <v>7365.8833000000004</v>
          </cell>
          <cell r="O295">
            <v>8407.5419899999997</v>
          </cell>
          <cell r="P295">
            <v>7365.5336900000002</v>
          </cell>
          <cell r="Q295">
            <v>7341.7226499999997</v>
          </cell>
          <cell r="R295">
            <v>8415.4501899999996</v>
          </cell>
          <cell r="S295">
            <v>7362.6938399999999</v>
          </cell>
          <cell r="T295">
            <v>7324.9409100000003</v>
          </cell>
          <cell r="U295">
            <v>8258.0126899999996</v>
          </cell>
        </row>
        <row r="296">
          <cell r="C296" t="str">
            <v>Total</v>
          </cell>
          <cell r="D296">
            <v>816.52368100000001</v>
          </cell>
          <cell r="E296">
            <v>805.78454499999998</v>
          </cell>
          <cell r="F296">
            <v>-10.73913600000003</v>
          </cell>
          <cell r="G296">
            <v>-1.3152265206622991E-2</v>
          </cell>
          <cell r="I296">
            <v>1984.1527000000001</v>
          </cell>
          <cell r="J296">
            <v>816.52368100000001</v>
          </cell>
          <cell r="K296">
            <v>412.383331</v>
          </cell>
          <cell r="L296">
            <v>478.851989</v>
          </cell>
          <cell r="M296">
            <v>815.85369800000001</v>
          </cell>
          <cell r="N296">
            <v>406.56930499999999</v>
          </cell>
          <cell r="O296">
            <v>460.90380800000003</v>
          </cell>
          <cell r="P296">
            <v>805.78454499999998</v>
          </cell>
          <cell r="Q296">
            <v>400.87200899999999</v>
          </cell>
          <cell r="R296">
            <v>455.70153800000003</v>
          </cell>
          <cell r="S296">
            <v>804.408142</v>
          </cell>
          <cell r="T296">
            <v>399.096588</v>
          </cell>
          <cell r="U296">
            <v>447.43301300000002</v>
          </cell>
        </row>
        <row r="297">
          <cell r="C297" t="str">
            <v>Car</v>
          </cell>
          <cell r="D297">
            <v>527.03576599999997</v>
          </cell>
          <cell r="E297">
            <v>521.18865900000003</v>
          </cell>
          <cell r="F297">
            <v>-5.8471069999999372</v>
          </cell>
          <cell r="G297">
            <v>-1.1094326755804913E-2</v>
          </cell>
          <cell r="I297">
            <v>1432.5097599999999</v>
          </cell>
          <cell r="J297">
            <v>527.03576599999997</v>
          </cell>
          <cell r="K297">
            <v>167.76693700000001</v>
          </cell>
          <cell r="L297">
            <v>184.922775</v>
          </cell>
          <cell r="M297">
            <v>530.10601799999995</v>
          </cell>
          <cell r="N297">
            <v>167.98568700000001</v>
          </cell>
          <cell r="O297">
            <v>183.7276</v>
          </cell>
          <cell r="P297">
            <v>521.18865900000003</v>
          </cell>
          <cell r="Q297">
            <v>164.579544</v>
          </cell>
          <cell r="R297">
            <v>178.11866699999999</v>
          </cell>
          <cell r="S297">
            <v>520.21716300000003</v>
          </cell>
          <cell r="T297">
            <v>163.15510499999999</v>
          </cell>
          <cell r="U297">
            <v>181.86904899999999</v>
          </cell>
        </row>
        <row r="298">
          <cell r="C298" t="str">
            <v>HCV</v>
          </cell>
          <cell r="D298">
            <v>289.48791499999999</v>
          </cell>
          <cell r="E298">
            <v>284.59591599999999</v>
          </cell>
          <cell r="F298">
            <v>-4.8919989999999984</v>
          </cell>
          <cell r="G298">
            <v>-1.6898802148614733E-2</v>
          </cell>
          <cell r="I298">
            <v>551.64300500000002</v>
          </cell>
          <cell r="J298">
            <v>289.48791499999999</v>
          </cell>
          <cell r="K298">
            <v>244.61642399999999</v>
          </cell>
          <cell r="L298">
            <v>293.92922900000002</v>
          </cell>
          <cell r="M298">
            <v>285.74768</v>
          </cell>
          <cell r="N298">
            <v>238.583618</v>
          </cell>
          <cell r="O298">
            <v>277.17623900000001</v>
          </cell>
          <cell r="P298">
            <v>284.59591599999999</v>
          </cell>
          <cell r="Q298">
            <v>236.29246499999999</v>
          </cell>
          <cell r="R298">
            <v>277.58288499999998</v>
          </cell>
          <cell r="S298">
            <v>284.19091700000001</v>
          </cell>
          <cell r="T298">
            <v>235.94151299999999</v>
          </cell>
          <cell r="U298">
            <v>265.563964</v>
          </cell>
        </row>
        <row r="299">
          <cell r="C299" t="str">
            <v>Total</v>
          </cell>
          <cell r="D299">
            <v>537.27557300000001</v>
          </cell>
          <cell r="E299">
            <v>531.54479900000001</v>
          </cell>
          <cell r="F299">
            <v>-5.7307739999999967</v>
          </cell>
          <cell r="G299">
            <v>-1.0666358732821074E-2</v>
          </cell>
          <cell r="I299">
            <v>427.98477100000002</v>
          </cell>
          <cell r="J299">
            <v>537.27557300000001</v>
          </cell>
          <cell r="K299">
            <v>595.12927200000001</v>
          </cell>
          <cell r="L299">
            <v>644.37072699999999</v>
          </cell>
          <cell r="M299">
            <v>538.91412300000002</v>
          </cell>
          <cell r="N299">
            <v>596.50531000000001</v>
          </cell>
          <cell r="O299">
            <v>650.10650599999997</v>
          </cell>
          <cell r="P299">
            <v>531.54479900000001</v>
          </cell>
          <cell r="Q299">
            <v>588.97650099999998</v>
          </cell>
          <cell r="R299">
            <v>633.22760000000005</v>
          </cell>
          <cell r="S299">
            <v>531.15557799999999</v>
          </cell>
          <cell r="T299">
            <v>582.910888</v>
          </cell>
          <cell r="U299">
            <v>646.40545599999996</v>
          </cell>
        </row>
        <row r="300">
          <cell r="C300" t="str">
            <v>Car</v>
          </cell>
          <cell r="D300">
            <v>494.654113</v>
          </cell>
          <cell r="E300">
            <v>488.94613600000002</v>
          </cell>
          <cell r="F300">
            <v>-5.7079769999999712</v>
          </cell>
          <cell r="G300">
            <v>-1.1539329907482182E-2</v>
          </cell>
          <cell r="I300">
            <v>396.58926300000002</v>
          </cell>
          <cell r="J300">
            <v>494.654113</v>
          </cell>
          <cell r="K300">
            <v>546.00720200000001</v>
          </cell>
          <cell r="L300">
            <v>588.94171100000005</v>
          </cell>
          <cell r="M300">
            <v>496.28170699999998</v>
          </cell>
          <cell r="N300">
            <v>547.45434499999999</v>
          </cell>
          <cell r="O300">
            <v>594.88726799999995</v>
          </cell>
          <cell r="P300">
            <v>488.94613600000002</v>
          </cell>
          <cell r="Q300">
            <v>539.84350500000005</v>
          </cell>
          <cell r="R300">
            <v>577.94598299999996</v>
          </cell>
          <cell r="S300">
            <v>488.54400600000002</v>
          </cell>
          <cell r="T300">
            <v>533.93383700000004</v>
          </cell>
          <cell r="U300">
            <v>591.17645200000004</v>
          </cell>
        </row>
        <row r="301">
          <cell r="C301" t="str">
            <v>HCV</v>
          </cell>
          <cell r="D301">
            <v>42.621451999999998</v>
          </cell>
          <cell r="E301">
            <v>42.59872</v>
          </cell>
          <cell r="F301">
            <v>-2.2731999999997754E-2</v>
          </cell>
          <cell r="G301">
            <v>-5.3334644723032328E-4</v>
          </cell>
          <cell r="I301">
            <v>31.395515</v>
          </cell>
          <cell r="J301">
            <v>42.621451999999998</v>
          </cell>
          <cell r="K301">
            <v>49.122062</v>
          </cell>
          <cell r="L301">
            <v>55.429039000000003</v>
          </cell>
          <cell r="M301">
            <v>42.632396</v>
          </cell>
          <cell r="N301">
            <v>49.050884000000003</v>
          </cell>
          <cell r="O301">
            <v>55.219242000000001</v>
          </cell>
          <cell r="P301">
            <v>42.59872</v>
          </cell>
          <cell r="Q301">
            <v>49.133009999999999</v>
          </cell>
          <cell r="R301">
            <v>55.281688000000003</v>
          </cell>
          <cell r="S301">
            <v>42.611595000000001</v>
          </cell>
          <cell r="T301">
            <v>48.977035000000001</v>
          </cell>
          <cell r="U301">
            <v>55.228957999999999</v>
          </cell>
        </row>
        <row r="302">
          <cell r="C302" t="str">
            <v>-------------------------</v>
          </cell>
          <cell r="I302" t="str">
            <v>==========================================================================================================</v>
          </cell>
          <cell r="J302" t="str">
            <v>==========================================================================================================</v>
          </cell>
          <cell r="K302" t="str">
            <v>==========================================================================================================</v>
          </cell>
          <cell r="L302" t="str">
            <v>==========================================================================================================</v>
          </cell>
          <cell r="M302" t="str">
            <v>==========================================================================================================</v>
          </cell>
          <cell r="N302" t="str">
            <v>==========================================================================================================</v>
          </cell>
          <cell r="O302" t="str">
            <v>==========================================================================================================</v>
          </cell>
          <cell r="P302" t="str">
            <v>==========================================================================================================</v>
          </cell>
          <cell r="Q302" t="str">
            <v>==========================================================================================================</v>
          </cell>
          <cell r="R302" t="str">
            <v>==========================================================================================================</v>
          </cell>
          <cell r="S302" t="str">
            <v>==========================================================================================================</v>
          </cell>
          <cell r="T302" t="str">
            <v>==========================================================================================================</v>
          </cell>
          <cell r="U302" t="str">
            <v>==========================================================================================================</v>
          </cell>
        </row>
        <row r="303">
          <cell r="C303" t="str">
            <v>4.3 Active trips: Number of active trips during the AM peak and daily</v>
          </cell>
          <cell r="I303" t="str">
            <v>during the AM peak and daily</v>
          </cell>
          <cell r="J303" t="str">
            <v>during the AM peak and daily</v>
          </cell>
          <cell r="K303" t="str">
            <v>during the AM peak and daily</v>
          </cell>
          <cell r="L303" t="str">
            <v>during the AM peak and daily</v>
          </cell>
          <cell r="M303" t="str">
            <v>during the AM peak and daily</v>
          </cell>
          <cell r="N303" t="str">
            <v>during the AM peak and daily</v>
          </cell>
          <cell r="O303" t="str">
            <v>during the AM peak and daily</v>
          </cell>
          <cell r="P303" t="str">
            <v>during the AM peak and daily</v>
          </cell>
          <cell r="Q303" t="str">
            <v>during the AM peak and daily</v>
          </cell>
          <cell r="R303" t="str">
            <v>during the AM peak and daily</v>
          </cell>
          <cell r="S303" t="str">
            <v>during the AM peak and daily</v>
          </cell>
          <cell r="T303" t="str">
            <v>during the AM peak and daily</v>
          </cell>
          <cell r="U303" t="str">
            <v>during the AM peak and daily</v>
          </cell>
        </row>
        <row r="304">
          <cell r="C304" t="str">
            <v>-------------------------</v>
          </cell>
          <cell r="I304" t="str">
            <v>==========================================================================================================</v>
          </cell>
          <cell r="J304" t="str">
            <v>==========================================================================================================</v>
          </cell>
          <cell r="K304" t="str">
            <v>==========================================================================================================</v>
          </cell>
          <cell r="L304" t="str">
            <v>==========================================================================================================</v>
          </cell>
          <cell r="M304" t="str">
            <v>==========================================================================================================</v>
          </cell>
          <cell r="N304" t="str">
            <v>==========================================================================================================</v>
          </cell>
          <cell r="O304" t="str">
            <v>==========================================================================================================</v>
          </cell>
          <cell r="P304" t="str">
            <v>==========================================================================================================</v>
          </cell>
          <cell r="Q304" t="str">
            <v>==========================================================================================================</v>
          </cell>
          <cell r="R304" t="str">
            <v>==========================================================================================================</v>
          </cell>
          <cell r="S304" t="str">
            <v>==========================================================================================================</v>
          </cell>
          <cell r="T304" t="str">
            <v>==========================================================================================================</v>
          </cell>
          <cell r="U304" t="str">
            <v>==========================================================================================================</v>
          </cell>
        </row>
        <row r="305">
          <cell r="C305" t="str">
            <v>AM Peak</v>
          </cell>
          <cell r="D305">
            <v>154701.39000000001</v>
          </cell>
          <cell r="E305">
            <v>168115.07800000001</v>
          </cell>
          <cell r="F305">
            <v>13413.687999999995</v>
          </cell>
          <cell r="G305">
            <v>8.6706964947115175E-2</v>
          </cell>
          <cell r="I305">
            <v>123859.523</v>
          </cell>
          <cell r="J305">
            <v>154701.39000000001</v>
          </cell>
          <cell r="K305">
            <v>186771</v>
          </cell>
          <cell r="L305">
            <v>208784.09299999999</v>
          </cell>
          <cell r="M305">
            <v>155118.15599999999</v>
          </cell>
          <cell r="N305">
            <v>187894.40599999999</v>
          </cell>
          <cell r="O305">
            <v>210336.28099999999</v>
          </cell>
          <cell r="P305">
            <v>168115.07800000001</v>
          </cell>
          <cell r="Q305">
            <v>210172.18700000001</v>
          </cell>
          <cell r="R305">
            <v>293131.09299999999</v>
          </cell>
          <cell r="S305">
            <v>168219</v>
          </cell>
          <cell r="T305">
            <v>210904.09299999999</v>
          </cell>
          <cell r="U305">
            <v>244846.5</v>
          </cell>
        </row>
        <row r="306">
          <cell r="C306" t="str">
            <v>Daily</v>
          </cell>
          <cell r="D306">
            <v>729573.68700000003</v>
          </cell>
          <cell r="E306">
            <v>840456.625</v>
          </cell>
          <cell r="F306">
            <v>110882.93799999997</v>
          </cell>
          <cell r="G306">
            <v>0.15198319234339377</v>
          </cell>
          <cell r="I306">
            <v>568138.31200000003</v>
          </cell>
          <cell r="J306">
            <v>729573.68700000003</v>
          </cell>
          <cell r="K306">
            <v>883939.06200000003</v>
          </cell>
          <cell r="L306">
            <v>1000186.93</v>
          </cell>
          <cell r="M306">
            <v>729172.625</v>
          </cell>
          <cell r="N306">
            <v>882956</v>
          </cell>
          <cell r="O306">
            <v>998358.375</v>
          </cell>
          <cell r="P306">
            <v>840456.625</v>
          </cell>
          <cell r="Q306">
            <v>1074286.5</v>
          </cell>
          <cell r="R306">
            <v>1693475.75</v>
          </cell>
          <cell r="S306">
            <v>840190.75</v>
          </cell>
          <cell r="T306">
            <v>1072073.25</v>
          </cell>
          <cell r="U306">
            <v>1277018.25</v>
          </cell>
        </row>
        <row r="307">
          <cell r="C307" t="str">
            <v>Daily / Cap</v>
          </cell>
          <cell r="D307">
            <v>0.401391</v>
          </cell>
          <cell r="E307">
            <v>0.462395</v>
          </cell>
          <cell r="F307">
            <v>6.1004000000000003E-2</v>
          </cell>
          <cell r="G307">
            <v>0.1519814843880406</v>
          </cell>
          <cell r="I307">
            <v>0.38619700000000001</v>
          </cell>
          <cell r="J307">
            <v>0.401391</v>
          </cell>
          <cell r="K307">
            <v>0.42822300000000002</v>
          </cell>
          <cell r="L307">
            <v>0.438805</v>
          </cell>
          <cell r="M307">
            <v>0.40117000000000003</v>
          </cell>
          <cell r="N307">
            <v>0.42774600000000002</v>
          </cell>
          <cell r="O307">
            <v>0.43800299999999998</v>
          </cell>
          <cell r="P307">
            <v>0.462395</v>
          </cell>
          <cell r="Q307">
            <v>0.52043600000000001</v>
          </cell>
          <cell r="R307">
            <v>0.74296700000000004</v>
          </cell>
          <cell r="S307">
            <v>0.46224900000000002</v>
          </cell>
          <cell r="T307">
            <v>0.51936400000000005</v>
          </cell>
          <cell r="U307">
            <v>0.56025700000000001</v>
          </cell>
        </row>
        <row r="308">
          <cell r="C308" t="str">
            <v>-------------------------</v>
          </cell>
          <cell r="I308" t="str">
            <v>==========================================================================================================</v>
          </cell>
          <cell r="J308" t="str">
            <v>==========================================================================================================</v>
          </cell>
          <cell r="K308" t="str">
            <v>==========================================================================================================</v>
          </cell>
          <cell r="L308" t="str">
            <v>==========================================================================================================</v>
          </cell>
          <cell r="M308" t="str">
            <v>==========================================================================================================</v>
          </cell>
          <cell r="N308" t="str">
            <v>==========================================================================================================</v>
          </cell>
          <cell r="O308" t="str">
            <v>==========================================================================================================</v>
          </cell>
          <cell r="P308" t="str">
            <v>==========================================================================================================</v>
          </cell>
          <cell r="Q308" t="str">
            <v>==========================================================================================================</v>
          </cell>
          <cell r="R308" t="str">
            <v>==========================================================================================================</v>
          </cell>
          <cell r="S308" t="str">
            <v>==========================================================================================================</v>
          </cell>
          <cell r="T308" t="str">
            <v>==========================================================================================================</v>
          </cell>
          <cell r="U308" t="str">
            <v>==========================================================================================================</v>
          </cell>
        </row>
        <row r="309">
          <cell r="C309" t="str">
            <v>4.4 Active trip distance: Distance walked by PT users, total and per capita</v>
          </cell>
          <cell r="I309" t="str">
            <v>by PT users, total and per capita</v>
          </cell>
          <cell r="J309" t="str">
            <v>by PT users, total and per capita</v>
          </cell>
          <cell r="K309" t="str">
            <v>by PT users, total and per capita</v>
          </cell>
          <cell r="L309" t="str">
            <v>by PT users, total and per capita</v>
          </cell>
          <cell r="M309" t="str">
            <v>by PT users, total and per capita</v>
          </cell>
          <cell r="N309" t="str">
            <v>by PT users, total and per capita</v>
          </cell>
          <cell r="O309" t="str">
            <v>by PT users, total and per capita</v>
          </cell>
          <cell r="P309" t="str">
            <v>by PT users, total and per capita</v>
          </cell>
          <cell r="Q309" t="str">
            <v>by PT users, total and per capita</v>
          </cell>
          <cell r="R309" t="str">
            <v>by PT users, total and per capita</v>
          </cell>
          <cell r="S309" t="str">
            <v>by PT users, total and per capita</v>
          </cell>
          <cell r="T309" t="str">
            <v>by PT users, total and per capita</v>
          </cell>
          <cell r="U309" t="str">
            <v>by PT users, total and per capita</v>
          </cell>
        </row>
        <row r="310">
          <cell r="C310" t="str">
            <v>-------------------------</v>
          </cell>
          <cell r="I310" t="str">
            <v>==========================================================================================================</v>
          </cell>
          <cell r="J310" t="str">
            <v>==========================================================================================================</v>
          </cell>
          <cell r="K310" t="str">
            <v>==========================================================================================================</v>
          </cell>
          <cell r="L310" t="str">
            <v>==========================================================================================================</v>
          </cell>
          <cell r="M310" t="str">
            <v>==========================================================================================================</v>
          </cell>
          <cell r="N310" t="str">
            <v>==========================================================================================================</v>
          </cell>
          <cell r="O310" t="str">
            <v>==========================================================================================================</v>
          </cell>
          <cell r="P310" t="str">
            <v>==========================================================================================================</v>
          </cell>
          <cell r="Q310" t="str">
            <v>==========================================================================================================</v>
          </cell>
          <cell r="R310" t="str">
            <v>==========================================================================================================</v>
          </cell>
          <cell r="S310" t="str">
            <v>==========================================================================================================</v>
          </cell>
          <cell r="T310" t="str">
            <v>==========================================================================================================</v>
          </cell>
          <cell r="U310" t="str">
            <v>==========================================================================================================</v>
          </cell>
        </row>
        <row r="311">
          <cell r="C311" t="str">
            <v>AM peak</v>
          </cell>
          <cell r="D311">
            <v>92276.796799999996</v>
          </cell>
          <cell r="E311">
            <v>98696.25</v>
          </cell>
          <cell r="F311">
            <v>6419.4532000000036</v>
          </cell>
          <cell r="G311">
            <v>6.956736062168993E-2</v>
          </cell>
          <cell r="I311">
            <v>58316.765599999999</v>
          </cell>
          <cell r="J311">
            <v>92276.796799999996</v>
          </cell>
          <cell r="K311">
            <v>120727.429</v>
          </cell>
          <cell r="L311">
            <v>149111.34299999999</v>
          </cell>
          <cell r="M311">
            <v>96819.593699999998</v>
          </cell>
          <cell r="N311">
            <v>124267.94500000001</v>
          </cell>
          <cell r="O311">
            <v>149596.171</v>
          </cell>
          <cell r="P311">
            <v>98696.25</v>
          </cell>
          <cell r="Q311">
            <v>127931.007</v>
          </cell>
          <cell r="R311">
            <v>155463.51500000001</v>
          </cell>
          <cell r="S311">
            <v>98270.398400000005</v>
          </cell>
          <cell r="T311">
            <v>129477.32</v>
          </cell>
          <cell r="U311">
            <v>157593.57800000001</v>
          </cell>
        </row>
        <row r="312">
          <cell r="C312" t="str">
            <v>Daily</v>
          </cell>
          <cell r="D312">
            <v>401423.96799999999</v>
          </cell>
          <cell r="E312">
            <v>438073.03100000002</v>
          </cell>
          <cell r="F312">
            <v>36649.063000000024</v>
          </cell>
          <cell r="G312">
            <v>9.129764518694615E-2</v>
          </cell>
          <cell r="I312">
            <v>242586.93700000001</v>
          </cell>
          <cell r="J312">
            <v>401423.96799999999</v>
          </cell>
          <cell r="K312">
            <v>538320.18700000003</v>
          </cell>
          <cell r="L312">
            <v>665413.125</v>
          </cell>
          <cell r="M312">
            <v>419579.59299999999</v>
          </cell>
          <cell r="N312">
            <v>552929.25</v>
          </cell>
          <cell r="O312">
            <v>678892.5</v>
          </cell>
          <cell r="P312">
            <v>438073.03100000002</v>
          </cell>
          <cell r="Q312">
            <v>593901</v>
          </cell>
          <cell r="R312">
            <v>716388</v>
          </cell>
          <cell r="S312">
            <v>436422.28100000002</v>
          </cell>
          <cell r="T312">
            <v>591779.93700000003</v>
          </cell>
          <cell r="U312">
            <v>730340.375</v>
          </cell>
        </row>
        <row r="313">
          <cell r="C313" t="str">
            <v>AM peak/capita</v>
          </cell>
          <cell r="D313">
            <v>5.0768000000000001E-2</v>
          </cell>
          <cell r="E313">
            <v>5.4300000000000001E-2</v>
          </cell>
          <cell r="F313">
            <v>3.5320000000000004E-3</v>
          </cell>
          <cell r="G313">
            <v>6.9571383548692092E-2</v>
          </cell>
          <cell r="I313">
            <v>3.9641000000000003E-2</v>
          </cell>
          <cell r="J313">
            <v>5.0768000000000001E-2</v>
          </cell>
          <cell r="K313">
            <v>5.8486000000000003E-2</v>
          </cell>
          <cell r="L313">
            <v>6.5419000000000005E-2</v>
          </cell>
          <cell r="M313">
            <v>5.3267000000000002E-2</v>
          </cell>
          <cell r="N313">
            <v>6.0200999999999998E-2</v>
          </cell>
          <cell r="O313">
            <v>6.5630999999999995E-2</v>
          </cell>
          <cell r="P313">
            <v>5.4300000000000001E-2</v>
          </cell>
          <cell r="Q313">
            <v>6.1976000000000003E-2</v>
          </cell>
          <cell r="R313">
            <v>6.8205000000000002E-2</v>
          </cell>
          <cell r="S313">
            <v>5.4066000000000003E-2</v>
          </cell>
          <cell r="T313">
            <v>6.2725000000000003E-2</v>
          </cell>
          <cell r="U313">
            <v>6.9139999999999993E-2</v>
          </cell>
        </row>
        <row r="314">
          <cell r="C314" t="str">
            <v>Daily/capita</v>
          </cell>
          <cell r="D314">
            <v>0.22085199999999999</v>
          </cell>
          <cell r="E314">
            <v>0.24101500000000001</v>
          </cell>
          <cell r="F314">
            <v>2.0163000000000014E-2</v>
          </cell>
          <cell r="G314">
            <v>9.1296433810877944E-2</v>
          </cell>
          <cell r="I314">
            <v>0.16490099999999999</v>
          </cell>
          <cell r="J314">
            <v>0.22085199999999999</v>
          </cell>
          <cell r="K314">
            <v>0.26078800000000002</v>
          </cell>
          <cell r="L314">
            <v>0.29193200000000002</v>
          </cell>
          <cell r="M314">
            <v>0.23084099999999999</v>
          </cell>
          <cell r="N314">
            <v>0.26786500000000002</v>
          </cell>
          <cell r="O314">
            <v>0.297846</v>
          </cell>
          <cell r="P314">
            <v>0.24101500000000001</v>
          </cell>
          <cell r="Q314">
            <v>0.28771400000000003</v>
          </cell>
          <cell r="R314">
            <v>0.31429600000000002</v>
          </cell>
          <cell r="S314">
            <v>0.24010699999999999</v>
          </cell>
          <cell r="T314">
            <v>0.28668700000000003</v>
          </cell>
          <cell r="U314">
            <v>0.32041700000000001</v>
          </cell>
        </row>
        <row r="315">
          <cell r="J315">
            <v>0</v>
          </cell>
          <cell r="K315">
            <v>0</v>
          </cell>
          <cell r="L315">
            <v>0</v>
          </cell>
          <cell r="M315">
            <v>0</v>
          </cell>
          <cell r="N315">
            <v>0</v>
          </cell>
          <cell r="O315">
            <v>0</v>
          </cell>
          <cell r="P315">
            <v>0</v>
          </cell>
          <cell r="Q315">
            <v>0</v>
          </cell>
          <cell r="R315">
            <v>0</v>
          </cell>
          <cell r="S315">
            <v>0</v>
          </cell>
          <cell r="T315">
            <v>0</v>
          </cell>
          <cell r="U315">
            <v>0</v>
          </cell>
        </row>
        <row r="316">
          <cell r="C316" t="str">
            <v>-------------------------</v>
          </cell>
          <cell r="D316" t="str">
            <v>DON'T USE AS CALCULATION IS WRONG</v>
          </cell>
          <cell r="I316" t="str">
            <v>==========================================================================================================</v>
          </cell>
          <cell r="J316" t="str">
            <v>==========================================================================================================</v>
          </cell>
          <cell r="K316" t="str">
            <v>==========================================================================================================</v>
          </cell>
          <cell r="L316" t="str">
            <v>==========================================================================================================</v>
          </cell>
          <cell r="M316" t="str">
            <v>==========================================================================================================</v>
          </cell>
          <cell r="N316" t="str">
            <v>==========================================================================================================</v>
          </cell>
          <cell r="O316" t="str">
            <v>==========================================================================================================</v>
          </cell>
          <cell r="P316" t="str">
            <v>==========================================================================================================</v>
          </cell>
          <cell r="Q316" t="str">
            <v>==========================================================================================================</v>
          </cell>
          <cell r="R316" t="str">
            <v>==========================================================================================================</v>
          </cell>
          <cell r="S316" t="str">
            <v>==========================================================================================================</v>
          </cell>
          <cell r="T316" t="str">
            <v>==========================================================================================================</v>
          </cell>
          <cell r="U316" t="str">
            <v>==========================================================================================================</v>
          </cell>
        </row>
        <row r="317">
          <cell r="C317" t="str">
            <v>**** 4.5 Stormwater quantity: Impervious area quantity of the transport network (total of lane kms)</v>
          </cell>
          <cell r="D317" t="str">
            <v>DON'T USE AS CALCULATION IS WRONG</v>
          </cell>
          <cell r="I317" t="str">
            <v>area quantity of the transport network (total of lane kms)</v>
          </cell>
          <cell r="J317" t="str">
            <v>area quantity of the transport network (total of lane kms)</v>
          </cell>
          <cell r="K317" t="str">
            <v>area quantity of the transport network (total of lane kms)</v>
          </cell>
          <cell r="L317" t="str">
            <v>area quantity of the transport network (total of lane kms)</v>
          </cell>
          <cell r="M317" t="str">
            <v>area quantity of the transport network (total of lane kms)</v>
          </cell>
          <cell r="N317" t="str">
            <v>area quantity of the transport network (total of lane kms)</v>
          </cell>
          <cell r="O317" t="str">
            <v>area quantity of the transport network (total of lane kms)</v>
          </cell>
          <cell r="P317" t="str">
            <v>area quantity of the transport network (total of lane kms)</v>
          </cell>
          <cell r="Q317" t="str">
            <v>area quantity of the transport network (total of lane kms)</v>
          </cell>
          <cell r="R317" t="str">
            <v>area quantity of the transport network (total of lane kms)</v>
          </cell>
          <cell r="S317" t="str">
            <v>area quantity of the transport network (total of lane kms)</v>
          </cell>
          <cell r="T317" t="str">
            <v>area quantity of the transport network (total of lane kms)</v>
          </cell>
          <cell r="U317" t="str">
            <v>area quantity of the transport network (total of lane kms)</v>
          </cell>
        </row>
        <row r="318">
          <cell r="C318" t="str">
            <v>-------------------------</v>
          </cell>
          <cell r="D318" t="str">
            <v>DON'T USE AS CALCULATION IS WRONG</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row>
        <row r="319">
          <cell r="C319" t="str">
            <v>Lane-km</v>
          </cell>
          <cell r="D319" t="str">
            <v>DON'T USE AS CALCULATION IS WRONG</v>
          </cell>
          <cell r="J319">
            <v>0</v>
          </cell>
          <cell r="K319">
            <v>0</v>
          </cell>
          <cell r="L319">
            <v>0</v>
          </cell>
          <cell r="M319">
            <v>0</v>
          </cell>
          <cell r="N319">
            <v>0</v>
          </cell>
          <cell r="O319">
            <v>0</v>
          </cell>
          <cell r="P319">
            <v>0</v>
          </cell>
          <cell r="Q319">
            <v>0</v>
          </cell>
          <cell r="R319">
            <v>0</v>
          </cell>
          <cell r="S319">
            <v>0</v>
          </cell>
          <cell r="T319">
            <v>0</v>
          </cell>
          <cell r="U319">
            <v>0</v>
          </cell>
        </row>
        <row r="320">
          <cell r="C320" t="str">
            <v>AM</v>
          </cell>
          <cell r="D320" t="str">
            <v>DON'T USE AS CALCULATION IS WRONG</v>
          </cell>
          <cell r="I320">
            <v>6086.0165999999999</v>
          </cell>
          <cell r="J320">
            <v>6195.2182599999996</v>
          </cell>
          <cell r="K320">
            <v>6577.6445299999996</v>
          </cell>
          <cell r="L320">
            <v>6577.6445299999996</v>
          </cell>
          <cell r="M320">
            <v>6299.8881799999999</v>
          </cell>
          <cell r="N320">
            <v>6774.7997999999998</v>
          </cell>
          <cell r="O320">
            <v>6835.2875899999999</v>
          </cell>
          <cell r="P320">
            <v>6400.6777300000003</v>
          </cell>
          <cell r="Q320">
            <v>6530.3290999999999</v>
          </cell>
          <cell r="R320">
            <v>6595.5473599999996</v>
          </cell>
          <cell r="S320">
            <v>6318.2060499999998</v>
          </cell>
          <cell r="T320">
            <v>6840.25</v>
          </cell>
          <cell r="U320">
            <v>6979.0625</v>
          </cell>
        </row>
        <row r="321">
          <cell r="C321" t="str">
            <v>IP</v>
          </cell>
          <cell r="D321" t="str">
            <v>DON'T USE AS CALCULATION IS WRONG</v>
          </cell>
          <cell r="I321">
            <v>6074.8696200000004</v>
          </cell>
          <cell r="J321">
            <v>6184.0698199999997</v>
          </cell>
          <cell r="K321">
            <v>6566.4936500000003</v>
          </cell>
          <cell r="L321">
            <v>6566.4936500000003</v>
          </cell>
          <cell r="M321">
            <v>6295.2382799999996</v>
          </cell>
          <cell r="N321">
            <v>6772.8413</v>
          </cell>
          <cell r="O321">
            <v>6841.3701099999998</v>
          </cell>
          <cell r="P321">
            <v>6396.0307599999996</v>
          </cell>
          <cell r="Q321">
            <v>6525.6821200000004</v>
          </cell>
          <cell r="R321">
            <v>6595.4697200000001</v>
          </cell>
          <cell r="S321">
            <v>6313.56005</v>
          </cell>
          <cell r="T321">
            <v>6838.2905199999996</v>
          </cell>
          <cell r="U321">
            <v>6987.0917900000004</v>
          </cell>
        </row>
        <row r="322">
          <cell r="C322" t="str">
            <v>PM</v>
          </cell>
          <cell r="D322" t="str">
            <v>DON'T USE AS CALCULATION IS WRONG</v>
          </cell>
          <cell r="I322">
            <v>6085.9872999999998</v>
          </cell>
          <cell r="J322">
            <v>6195.2817299999997</v>
          </cell>
          <cell r="K322">
            <v>6577.7075100000002</v>
          </cell>
          <cell r="L322">
            <v>6577.7075100000002</v>
          </cell>
          <cell r="M322">
            <v>6298.9604399999998</v>
          </cell>
          <cell r="N322">
            <v>6773.8720700000003</v>
          </cell>
          <cell r="O322">
            <v>6835.6918900000001</v>
          </cell>
          <cell r="P322">
            <v>6399.7504799999997</v>
          </cell>
          <cell r="Q322">
            <v>6529.4018500000002</v>
          </cell>
          <cell r="R322">
            <v>6596.2807599999996</v>
          </cell>
          <cell r="S322">
            <v>6317.2792900000004</v>
          </cell>
          <cell r="T322">
            <v>6839.3222599999999</v>
          </cell>
          <cell r="U322">
            <v>6979.4667900000004</v>
          </cell>
        </row>
        <row r="323">
          <cell r="D323" t="str">
            <v>DON'T USE AS CALCULATION IS WRONG</v>
          </cell>
          <cell r="J323">
            <v>0</v>
          </cell>
          <cell r="K323">
            <v>0</v>
          </cell>
          <cell r="L323">
            <v>0</v>
          </cell>
          <cell r="M323">
            <v>0</v>
          </cell>
          <cell r="N323">
            <v>0</v>
          </cell>
          <cell r="O323">
            <v>0</v>
          </cell>
          <cell r="P323">
            <v>0</v>
          </cell>
          <cell r="Q323">
            <v>0</v>
          </cell>
          <cell r="R323">
            <v>0</v>
          </cell>
          <cell r="S323">
            <v>0</v>
          </cell>
          <cell r="T323">
            <v>0</v>
          </cell>
          <cell r="U323">
            <v>0</v>
          </cell>
        </row>
        <row r="324">
          <cell r="C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row>
        <row r="325">
          <cell r="C325" t="str">
            <v>5 Transport moving people and goods efficiently</v>
          </cell>
          <cell r="I325" t="str">
            <v>iently</v>
          </cell>
          <cell r="J325" t="str">
            <v>iently</v>
          </cell>
          <cell r="K325" t="str">
            <v>iently</v>
          </cell>
          <cell r="L325" t="str">
            <v>iently</v>
          </cell>
          <cell r="M325" t="str">
            <v>iently</v>
          </cell>
          <cell r="N325" t="str">
            <v>iently</v>
          </cell>
          <cell r="O325" t="str">
            <v>iently</v>
          </cell>
          <cell r="P325" t="str">
            <v>iently</v>
          </cell>
          <cell r="Q325" t="str">
            <v>iently</v>
          </cell>
          <cell r="R325" t="str">
            <v>iently</v>
          </cell>
          <cell r="S325" t="str">
            <v>iently</v>
          </cell>
          <cell r="T325" t="str">
            <v>iently</v>
          </cell>
          <cell r="U325" t="str">
            <v>iently</v>
          </cell>
        </row>
        <row r="326">
          <cell r="C326" t="str">
            <v>-------------------------</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row>
        <row r="327">
          <cell r="C327" t="str">
            <v>5.1 Traffic movement during peak (travel speed): Average general traffic speed during the AM peak</v>
          </cell>
          <cell r="I327" t="str">
            <v>speed): Average general traffic speed during the AM peak</v>
          </cell>
          <cell r="J327" t="str">
            <v>speed): Average general traffic speed during the AM peak</v>
          </cell>
          <cell r="K327" t="str">
            <v>speed): Average general traffic speed during the AM peak</v>
          </cell>
          <cell r="L327" t="str">
            <v>speed): Average general traffic speed during the AM peak</v>
          </cell>
          <cell r="M327" t="str">
            <v>speed): Average general traffic speed during the AM peak</v>
          </cell>
          <cell r="N327" t="str">
            <v>speed): Average general traffic speed during the AM peak</v>
          </cell>
          <cell r="O327" t="str">
            <v>speed): Average general traffic speed during the AM peak</v>
          </cell>
          <cell r="P327" t="str">
            <v>speed): Average general traffic speed during the AM peak</v>
          </cell>
          <cell r="Q327" t="str">
            <v>speed): Average general traffic speed during the AM peak</v>
          </cell>
          <cell r="R327" t="str">
            <v>speed): Average general traffic speed during the AM peak</v>
          </cell>
          <cell r="S327" t="str">
            <v>speed): Average general traffic speed during the AM peak</v>
          </cell>
          <cell r="T327" t="str">
            <v>speed): Average general traffic speed during the AM peak</v>
          </cell>
          <cell r="U327" t="str">
            <v>speed): Average general traffic speed during the AM peak</v>
          </cell>
        </row>
        <row r="328">
          <cell r="C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v>
          </cell>
        </row>
        <row r="329">
          <cell r="C329" t="str">
            <v>Car</v>
          </cell>
          <cell r="D329">
            <v>40.369663000000003</v>
          </cell>
          <cell r="E329">
            <v>41.623244999999997</v>
          </cell>
          <cell r="F329">
            <v>1.2535819999999944</v>
          </cell>
          <cell r="G329">
            <v>3.1052575296454527E-2</v>
          </cell>
          <cell r="I329">
            <v>43.461635000000001</v>
          </cell>
          <cell r="J329">
            <v>40.369663000000003</v>
          </cell>
          <cell r="K329">
            <v>38.345432000000002</v>
          </cell>
          <cell r="L329">
            <v>35.851821000000001</v>
          </cell>
          <cell r="M329">
            <v>41.151026999999999</v>
          </cell>
          <cell r="N329">
            <v>39.643428</v>
          </cell>
          <cell r="O329">
            <v>38.326281999999999</v>
          </cell>
          <cell r="P329">
            <v>41.623244999999997</v>
          </cell>
          <cell r="Q329">
            <v>40.549373000000003</v>
          </cell>
          <cell r="R329">
            <v>38.254741000000003</v>
          </cell>
          <cell r="S329">
            <v>41.700018999999998</v>
          </cell>
          <cell r="T329">
            <v>40.486277999999999</v>
          </cell>
          <cell r="U329">
            <v>40.892276000000003</v>
          </cell>
        </row>
        <row r="330">
          <cell r="C330" t="str">
            <v>-------------------------</v>
          </cell>
          <cell r="I330" t="str">
            <v>==========================================================================================================</v>
          </cell>
          <cell r="J330" t="str">
            <v>==========================================================================================================</v>
          </cell>
          <cell r="K330" t="str">
            <v>==========================================================================================================</v>
          </cell>
          <cell r="L330" t="str">
            <v>==========================================================================================================</v>
          </cell>
          <cell r="M330" t="str">
            <v>==========================================================================================================</v>
          </cell>
          <cell r="N330" t="str">
            <v>==========================================================================================================</v>
          </cell>
          <cell r="O330" t="str">
            <v>==========================================================================================================</v>
          </cell>
          <cell r="P330" t="str">
            <v>==========================================================================================================</v>
          </cell>
          <cell r="Q330" t="str">
            <v>==========================================================================================================</v>
          </cell>
          <cell r="R330" t="str">
            <v>==========================================================================================================</v>
          </cell>
          <cell r="S330" t="str">
            <v>==========================================================================================================</v>
          </cell>
          <cell r="T330" t="str">
            <v>==========================================================================================================</v>
          </cell>
          <cell r="U330" t="str">
            <v>==========================================================================================================</v>
          </cell>
        </row>
        <row r="331">
          <cell r="C331" t="str">
            <v>5.2 Public transport [travel speed: Average bus speed (in vehicle) on the Frequent Service Network during the AM peak</v>
          </cell>
          <cell r="I331" t="str">
            <v>ge bus speed (in vehicle) on the Frequent Service Network during the AM peak</v>
          </cell>
          <cell r="J331" t="str">
            <v>ge bus speed (in vehicle) on the Frequent Service Network during the AM peak</v>
          </cell>
          <cell r="K331" t="str">
            <v>ge bus speed (in vehicle) on the Frequent Service Network during the AM peak</v>
          </cell>
          <cell r="L331" t="str">
            <v>ge bus speed (in vehicle) on the Frequent Service Network during the AM peak</v>
          </cell>
          <cell r="M331" t="str">
            <v>ge bus speed (in vehicle) on the Frequent Service Network during the AM peak</v>
          </cell>
          <cell r="N331" t="str">
            <v>ge bus speed (in vehicle) on the Frequent Service Network during the AM peak</v>
          </cell>
          <cell r="O331" t="str">
            <v>ge bus speed (in vehicle) on the Frequent Service Network during the AM peak</v>
          </cell>
          <cell r="P331" t="str">
            <v>ge bus speed (in vehicle) on the Frequent Service Network during the AM peak</v>
          </cell>
          <cell r="Q331" t="str">
            <v>ge bus speed (in vehicle) on the Frequent Service Network during the AM peak</v>
          </cell>
          <cell r="R331" t="str">
            <v>ge bus speed (in vehicle) on the Frequent Service Network during the AM peak</v>
          </cell>
          <cell r="S331" t="str">
            <v>ge bus speed (in vehicle) on the Frequent Service Network during the AM peak</v>
          </cell>
          <cell r="T331" t="str">
            <v>ge bus speed (in vehicle) on the Frequent Service Network during the AM peak</v>
          </cell>
          <cell r="U331" t="str">
            <v>ge bus speed (in vehicle) on the Frequent Service Network during the AM peak</v>
          </cell>
        </row>
        <row r="332">
          <cell r="C332" t="str">
            <v>-------------------------</v>
          </cell>
          <cell r="I332" t="str">
            <v>==========================================================================================================</v>
          </cell>
          <cell r="J332" t="str">
            <v>==========================================================================================================</v>
          </cell>
          <cell r="K332" t="str">
            <v>==========================================================================================================</v>
          </cell>
          <cell r="L332" t="str">
            <v>==========================================================================================================</v>
          </cell>
          <cell r="M332" t="str">
            <v>==========================================================================================================</v>
          </cell>
          <cell r="N332" t="str">
            <v>==========================================================================================================</v>
          </cell>
          <cell r="O332" t="str">
            <v>==========================================================================================================</v>
          </cell>
          <cell r="P332" t="str">
            <v>==========================================================================================================</v>
          </cell>
          <cell r="Q332" t="str">
            <v>==========================================================================================================</v>
          </cell>
          <cell r="R332" t="str">
            <v>==========================================================================================================</v>
          </cell>
          <cell r="S332" t="str">
            <v>==========================================================================================================</v>
          </cell>
          <cell r="T332" t="str">
            <v>==========================================================================================================</v>
          </cell>
          <cell r="U332" t="str">
            <v>==========================================================================================================</v>
          </cell>
        </row>
        <row r="333">
          <cell r="C333" t="str">
            <v>PT</v>
          </cell>
          <cell r="D333">
            <v>34.709716</v>
          </cell>
          <cell r="E333">
            <v>40.611598000000001</v>
          </cell>
          <cell r="F333">
            <v>5.9018820000000005</v>
          </cell>
          <cell r="G333">
            <v>0.17003544483049071</v>
          </cell>
          <cell r="I333">
            <v>36.585372</v>
          </cell>
          <cell r="J333">
            <v>34.709716</v>
          </cell>
          <cell r="K333">
            <v>34.540466000000002</v>
          </cell>
          <cell r="L333">
            <v>34.374622000000002</v>
          </cell>
          <cell r="M333">
            <v>38.463123000000003</v>
          </cell>
          <cell r="N333">
            <v>39.069183000000002</v>
          </cell>
          <cell r="O333">
            <v>39.621105</v>
          </cell>
          <cell r="P333">
            <v>40.611598000000001</v>
          </cell>
          <cell r="Q333">
            <v>41.286006</v>
          </cell>
          <cell r="R333">
            <v>41.578803999999998</v>
          </cell>
          <cell r="S333">
            <v>39.378836999999997</v>
          </cell>
          <cell r="T333">
            <v>43.077238999999999</v>
          </cell>
          <cell r="U333">
            <v>45.274044000000004</v>
          </cell>
        </row>
        <row r="334">
          <cell r="C334" t="str">
            <v>-------------------------</v>
          </cell>
          <cell r="I334" t="str">
            <v>==========================================================================================================</v>
          </cell>
          <cell r="J334" t="str">
            <v>==========================================================================================================</v>
          </cell>
          <cell r="K334" t="str">
            <v>==========================================================================================================</v>
          </cell>
          <cell r="L334" t="str">
            <v>==========================================================================================================</v>
          </cell>
          <cell r="M334" t="str">
            <v>==========================================================================================================</v>
          </cell>
          <cell r="N334" t="str">
            <v>==========================================================================================================</v>
          </cell>
          <cell r="O334" t="str">
            <v>==========================================================================================================</v>
          </cell>
          <cell r="P334" t="str">
            <v>==========================================================================================================</v>
          </cell>
          <cell r="Q334" t="str">
            <v>==========================================================================================================</v>
          </cell>
          <cell r="R334" t="str">
            <v>==========================================================================================================</v>
          </cell>
          <cell r="S334" t="str">
            <v>==========================================================================================================</v>
          </cell>
          <cell r="T334" t="str">
            <v>==========================================================================================================</v>
          </cell>
          <cell r="U334" t="str">
            <v>==========================================================================================================</v>
          </cell>
        </row>
        <row r="335">
          <cell r="C335" t="str">
            <v>5.3 Freight [travel speed]: Average vehicle speed on Strategic Freight Network during the AM peak and Interpeak</v>
          </cell>
          <cell r="I335" t="str">
            <v>le speed on Strategic Freight Network during the AM peak and Interpeak</v>
          </cell>
          <cell r="J335" t="str">
            <v>le speed on Strategic Freight Network during the AM peak and Interpeak</v>
          </cell>
          <cell r="K335" t="str">
            <v>le speed on Strategic Freight Network during the AM peak and Interpeak</v>
          </cell>
          <cell r="L335" t="str">
            <v>le speed on Strategic Freight Network during the AM peak and Interpeak</v>
          </cell>
          <cell r="M335" t="str">
            <v>le speed on Strategic Freight Network during the AM peak and Interpeak</v>
          </cell>
          <cell r="N335" t="str">
            <v>le speed on Strategic Freight Network during the AM peak and Interpeak</v>
          </cell>
          <cell r="O335" t="str">
            <v>le speed on Strategic Freight Network during the AM peak and Interpeak</v>
          </cell>
          <cell r="P335" t="str">
            <v>le speed on Strategic Freight Network during the AM peak and Interpeak</v>
          </cell>
          <cell r="Q335" t="str">
            <v>le speed on Strategic Freight Network during the AM peak and Interpeak</v>
          </cell>
          <cell r="R335" t="str">
            <v>le speed on Strategic Freight Network during the AM peak and Interpeak</v>
          </cell>
          <cell r="S335" t="str">
            <v>le speed on Strategic Freight Network during the AM peak and Interpeak</v>
          </cell>
          <cell r="T335" t="str">
            <v>le speed on Strategic Freight Network during the AM peak and Interpeak</v>
          </cell>
          <cell r="U335" t="str">
            <v>le speed on Strategic Freight Network during the AM peak and Interpeak</v>
          </cell>
        </row>
        <row r="336">
          <cell r="C336" t="str">
            <v>-------------------------</v>
          </cell>
          <cell r="I336" t="str">
            <v>==========================================================================================================</v>
          </cell>
          <cell r="J336" t="str">
            <v>==========================================================================================================</v>
          </cell>
          <cell r="K336" t="str">
            <v>==========================================================================================================</v>
          </cell>
          <cell r="L336" t="str">
            <v>==========================================================================================================</v>
          </cell>
          <cell r="M336" t="str">
            <v>==========================================================================================================</v>
          </cell>
          <cell r="N336" t="str">
            <v>==========================================================================================================</v>
          </cell>
          <cell r="O336" t="str">
            <v>==========================================================================================================</v>
          </cell>
          <cell r="P336" t="str">
            <v>==========================================================================================================</v>
          </cell>
          <cell r="Q336" t="str">
            <v>==========================================================================================================</v>
          </cell>
          <cell r="R336" t="str">
            <v>==========================================================================================================</v>
          </cell>
          <cell r="S336" t="str">
            <v>==========================================================================================================</v>
          </cell>
          <cell r="T336" t="str">
            <v>==========================================================================================================</v>
          </cell>
          <cell r="U336" t="str">
            <v>==========================================================================================================</v>
          </cell>
        </row>
        <row r="337">
          <cell r="C337" t="str">
            <v>HCV</v>
          </cell>
          <cell r="D337">
            <v>42.479522000000003</v>
          </cell>
          <cell r="E337">
            <v>45.187705000000001</v>
          </cell>
          <cell r="F337">
            <v>2.7081829999999982</v>
          </cell>
          <cell r="G337">
            <v>6.3752671228268484E-2</v>
          </cell>
          <cell r="I337">
            <v>49.152934999999999</v>
          </cell>
          <cell r="J337">
            <v>42.479522000000003</v>
          </cell>
          <cell r="K337">
            <v>38.807971000000002</v>
          </cell>
          <cell r="L337">
            <v>34.755718000000002</v>
          </cell>
          <cell r="M337">
            <v>44.674906999999997</v>
          </cell>
          <cell r="N337">
            <v>41.726787000000002</v>
          </cell>
          <cell r="O337">
            <v>40.049427000000001</v>
          </cell>
          <cell r="P337">
            <v>45.187705000000001</v>
          </cell>
          <cell r="Q337">
            <v>42.667655000000003</v>
          </cell>
          <cell r="R337">
            <v>38.810699</v>
          </cell>
          <cell r="S337">
            <v>45.129398000000002</v>
          </cell>
          <cell r="T337">
            <v>42.744926</v>
          </cell>
          <cell r="U337">
            <v>45.466574999999999</v>
          </cell>
        </row>
        <row r="338">
          <cell r="C338" t="str">
            <v>-------------------------</v>
          </cell>
          <cell r="I338" t="str">
            <v>==========================================================================================================</v>
          </cell>
          <cell r="J338" t="str">
            <v>==========================================================================================================</v>
          </cell>
          <cell r="K338" t="str">
            <v>==========================================================================================================</v>
          </cell>
          <cell r="L338" t="str">
            <v>==========================================================================================================</v>
          </cell>
          <cell r="M338" t="str">
            <v>==========================================================================================================</v>
          </cell>
          <cell r="N338" t="str">
            <v>==========================================================================================================</v>
          </cell>
          <cell r="O338" t="str">
            <v>==========================================================================================================</v>
          </cell>
          <cell r="P338" t="str">
            <v>==========================================================================================================</v>
          </cell>
          <cell r="Q338" t="str">
            <v>==========================================================================================================</v>
          </cell>
          <cell r="R338" t="str">
            <v>==========================================================================================================</v>
          </cell>
          <cell r="S338" t="str">
            <v>==========================================================================================================</v>
          </cell>
          <cell r="T338" t="str">
            <v>==========================================================================================================</v>
          </cell>
          <cell r="U338" t="str">
            <v>==========================================================================================================</v>
          </cell>
        </row>
        <row r="339">
          <cell r="C339" t="str">
            <v>5.4 Improved value for money: Farebox recovery ratio (fare revenue divided by total PT costs)</v>
          </cell>
          <cell r="I339" t="str">
            <v>overy ratio (fare revenue divided by total PT costs)</v>
          </cell>
          <cell r="J339" t="str">
            <v>overy ratio (fare revenue divided by total PT costs)</v>
          </cell>
          <cell r="K339" t="str">
            <v>overy ratio (fare revenue divided by total PT costs)</v>
          </cell>
          <cell r="L339" t="str">
            <v>overy ratio (fare revenue divided by total PT costs)</v>
          </cell>
          <cell r="M339" t="str">
            <v>overy ratio (fare revenue divided by total PT costs)</v>
          </cell>
          <cell r="N339" t="str">
            <v>overy ratio (fare revenue divided by total PT costs)</v>
          </cell>
          <cell r="O339" t="str">
            <v>overy ratio (fare revenue divided by total PT costs)</v>
          </cell>
          <cell r="P339" t="str">
            <v>overy ratio (fare revenue divided by total PT costs)</v>
          </cell>
          <cell r="Q339" t="str">
            <v>overy ratio (fare revenue divided by total PT costs)</v>
          </cell>
          <cell r="R339" t="str">
            <v>overy ratio (fare revenue divided by total PT costs)</v>
          </cell>
          <cell r="S339" t="str">
            <v>overy ratio (fare revenue divided by total PT costs)</v>
          </cell>
          <cell r="T339" t="str">
            <v>overy ratio (fare revenue divided by total PT costs)</v>
          </cell>
          <cell r="U339" t="str">
            <v>overy ratio (fare revenue divided by total PT costs)</v>
          </cell>
        </row>
        <row r="340">
          <cell r="C340" t="str">
            <v>5.5 Improved value for money: Operating subsidy per passenger km</v>
          </cell>
          <cell r="I340" t="str">
            <v>ubsidy per passenger km</v>
          </cell>
          <cell r="J340" t="str">
            <v>ubsidy per passenger km</v>
          </cell>
          <cell r="K340" t="str">
            <v>ubsidy per passenger km</v>
          </cell>
          <cell r="L340" t="str">
            <v>ubsidy per passenger km</v>
          </cell>
          <cell r="M340" t="str">
            <v>ubsidy per passenger km</v>
          </cell>
          <cell r="N340" t="str">
            <v>ubsidy per passenger km</v>
          </cell>
          <cell r="O340" t="str">
            <v>ubsidy per passenger km</v>
          </cell>
          <cell r="P340" t="str">
            <v>ubsidy per passenger km</v>
          </cell>
          <cell r="Q340" t="str">
            <v>ubsidy per passenger km</v>
          </cell>
          <cell r="R340" t="str">
            <v>ubsidy per passenger km</v>
          </cell>
          <cell r="S340" t="str">
            <v>ubsidy per passenger km</v>
          </cell>
          <cell r="T340" t="str">
            <v>ubsidy per passenger km</v>
          </cell>
          <cell r="U340" t="str">
            <v>ubsidy per passenger km</v>
          </cell>
        </row>
        <row r="341">
          <cell r="C341" t="str">
            <v>-------------------------</v>
          </cell>
          <cell r="I341" t="str">
            <v>==========================================================================================================</v>
          </cell>
          <cell r="J341" t="str">
            <v>==========================================================================================================</v>
          </cell>
          <cell r="K341" t="str">
            <v>==========================================================================================================</v>
          </cell>
          <cell r="L341" t="str">
            <v>==========================================================================================================</v>
          </cell>
          <cell r="M341" t="str">
            <v>==========================================================================================================</v>
          </cell>
          <cell r="N341" t="str">
            <v>==========================================================================================================</v>
          </cell>
          <cell r="O341" t="str">
            <v>==========================================================================================================</v>
          </cell>
          <cell r="P341" t="str">
            <v>==========================================================================================================</v>
          </cell>
          <cell r="Q341" t="str">
            <v>==========================================================================================================</v>
          </cell>
          <cell r="R341" t="str">
            <v>==========================================================================================================</v>
          </cell>
          <cell r="S341" t="str">
            <v>==========================================================================================================</v>
          </cell>
          <cell r="T341" t="str">
            <v>==========================================================================================================</v>
          </cell>
          <cell r="U341" t="str">
            <v>==========================================================================================================</v>
          </cell>
        </row>
        <row r="342">
          <cell r="C342" t="str">
            <v>AM</v>
          </cell>
          <cell r="J342">
            <v>0</v>
          </cell>
          <cell r="K342">
            <v>0</v>
          </cell>
          <cell r="L342">
            <v>0</v>
          </cell>
          <cell r="M342">
            <v>0</v>
          </cell>
          <cell r="N342">
            <v>0</v>
          </cell>
          <cell r="O342">
            <v>0</v>
          </cell>
          <cell r="P342">
            <v>0</v>
          </cell>
          <cell r="Q342">
            <v>0</v>
          </cell>
          <cell r="R342">
            <v>0</v>
          </cell>
          <cell r="S342">
            <v>0</v>
          </cell>
          <cell r="T342">
            <v>0</v>
          </cell>
          <cell r="U342">
            <v>0</v>
          </cell>
        </row>
        <row r="343">
          <cell r="C343" t="str">
            <v>Bus Veh</v>
          </cell>
          <cell r="D343">
            <v>24060.870999999999</v>
          </cell>
          <cell r="E343">
            <v>49075.5625</v>
          </cell>
          <cell r="F343">
            <v>25014.691500000001</v>
          </cell>
          <cell r="G343">
            <v>1.0396419772168681</v>
          </cell>
          <cell r="I343">
            <v>24119.814399999999</v>
          </cell>
          <cell r="J343">
            <v>24060.870999999999</v>
          </cell>
          <cell r="K343">
            <v>24061.2363</v>
          </cell>
          <cell r="L343">
            <v>24061.2363</v>
          </cell>
          <cell r="M343">
            <v>47885.476499999997</v>
          </cell>
          <cell r="N343">
            <v>50689.8007</v>
          </cell>
          <cell r="O343">
            <v>50708.796799999996</v>
          </cell>
          <cell r="P343">
            <v>49075.5625</v>
          </cell>
          <cell r="Q343">
            <v>49884.8007</v>
          </cell>
          <cell r="R343">
            <v>51401.445299999999</v>
          </cell>
          <cell r="S343">
            <v>51101.203099999999</v>
          </cell>
          <cell r="T343">
            <v>60617.464800000002</v>
          </cell>
          <cell r="U343">
            <v>75364.468699999998</v>
          </cell>
        </row>
        <row r="344">
          <cell r="C344" t="str">
            <v>Rail Veh</v>
          </cell>
          <cell r="D344">
            <v>2385.7128899999998</v>
          </cell>
          <cell r="E344">
            <v>3163.2651300000002</v>
          </cell>
          <cell r="F344">
            <v>777.55224000000044</v>
          </cell>
          <cell r="G344">
            <v>0.32592029127193112</v>
          </cell>
          <cell r="I344">
            <v>1780.6536799999999</v>
          </cell>
          <cell r="J344">
            <v>2385.7128899999998</v>
          </cell>
          <cell r="K344">
            <v>2385.7128899999998</v>
          </cell>
          <cell r="L344">
            <v>2385.7128899999998</v>
          </cell>
          <cell r="M344">
            <v>2455.8898899999999</v>
          </cell>
          <cell r="N344">
            <v>2455.8898899999999</v>
          </cell>
          <cell r="O344">
            <v>2455.8898899999999</v>
          </cell>
          <cell r="P344">
            <v>3163.2651300000002</v>
          </cell>
          <cell r="Q344">
            <v>3269.2863699999998</v>
          </cell>
          <cell r="R344">
            <v>3269.2863699999998</v>
          </cell>
          <cell r="S344">
            <v>3156.2421800000002</v>
          </cell>
          <cell r="T344">
            <v>4527.45849</v>
          </cell>
          <cell r="U344">
            <v>4702.9262600000002</v>
          </cell>
        </row>
        <row r="345">
          <cell r="C345" t="str">
            <v>Ferry Veh</v>
          </cell>
          <cell r="D345">
            <v>683.76330499999995</v>
          </cell>
          <cell r="E345">
            <v>1153.83923</v>
          </cell>
          <cell r="F345">
            <v>470.0759250000001</v>
          </cell>
          <cell r="G345">
            <v>0.68748340480190018</v>
          </cell>
          <cell r="I345">
            <v>683.76330499999995</v>
          </cell>
          <cell r="J345">
            <v>683.76330499999995</v>
          </cell>
          <cell r="K345">
            <v>683.76330499999995</v>
          </cell>
          <cell r="L345">
            <v>683.76330499999995</v>
          </cell>
          <cell r="M345">
            <v>1095.4400599999999</v>
          </cell>
          <cell r="N345">
            <v>1095.4400599999999</v>
          </cell>
          <cell r="O345">
            <v>1095.4400599999999</v>
          </cell>
          <cell r="P345">
            <v>1153.83923</v>
          </cell>
          <cell r="Q345">
            <v>1153.83923</v>
          </cell>
          <cell r="R345">
            <v>1153.83923</v>
          </cell>
          <cell r="S345">
            <v>1178.31933</v>
          </cell>
          <cell r="T345">
            <v>1178.31933</v>
          </cell>
          <cell r="U345">
            <v>1358.0790999999999</v>
          </cell>
        </row>
        <row r="346">
          <cell r="C346" t="str">
            <v>Bus PAX</v>
          </cell>
          <cell r="D346">
            <v>846127.68700000003</v>
          </cell>
          <cell r="E346">
            <v>859920.18700000003</v>
          </cell>
          <cell r="F346">
            <v>13792.5</v>
          </cell>
          <cell r="G346">
            <v>1.6300731215760346E-2</v>
          </cell>
          <cell r="I346">
            <v>526174.31200000003</v>
          </cell>
          <cell r="J346">
            <v>846127.68700000003</v>
          </cell>
          <cell r="K346">
            <v>1064927.5</v>
          </cell>
          <cell r="L346">
            <v>1254575.3700000001</v>
          </cell>
          <cell r="M346">
            <v>796672.56200000003</v>
          </cell>
          <cell r="N346">
            <v>1088440.75</v>
          </cell>
          <cell r="O346">
            <v>1339612.5</v>
          </cell>
          <cell r="P346">
            <v>859920.18700000003</v>
          </cell>
          <cell r="Q346">
            <v>1121965.25</v>
          </cell>
          <cell r="R346">
            <v>1416815.62</v>
          </cell>
          <cell r="S346">
            <v>881349.31200000003</v>
          </cell>
          <cell r="T346">
            <v>1187229.25</v>
          </cell>
          <cell r="U346">
            <v>1506668.37</v>
          </cell>
        </row>
        <row r="347">
          <cell r="C347" t="str">
            <v>Rail PAX</v>
          </cell>
          <cell r="D347">
            <v>241064.421</v>
          </cell>
          <cell r="E347">
            <v>381556.59299999999</v>
          </cell>
          <cell r="F347">
            <v>140492.17199999999</v>
          </cell>
          <cell r="G347">
            <v>0.58279928417972549</v>
          </cell>
          <cell r="I347">
            <v>169983.90599999999</v>
          </cell>
          <cell r="J347">
            <v>241064.421</v>
          </cell>
          <cell r="K347">
            <v>326603.25</v>
          </cell>
          <cell r="L347">
            <v>404848.25</v>
          </cell>
          <cell r="M347">
            <v>341764.25</v>
          </cell>
          <cell r="N347">
            <v>427652.40600000002</v>
          </cell>
          <cell r="O347">
            <v>517110.53100000002</v>
          </cell>
          <cell r="P347">
            <v>381556.59299999999</v>
          </cell>
          <cell r="Q347">
            <v>516116.09299999999</v>
          </cell>
          <cell r="R347">
            <v>609772.75</v>
          </cell>
          <cell r="S347">
            <v>357948.15600000002</v>
          </cell>
          <cell r="T347">
            <v>543391.25</v>
          </cell>
          <cell r="U347">
            <v>684248.43700000003</v>
          </cell>
        </row>
        <row r="348">
          <cell r="C348" t="str">
            <v>Ferry PAX</v>
          </cell>
          <cell r="D348">
            <v>54357.179600000003</v>
          </cell>
          <cell r="E348">
            <v>64585.386700000003</v>
          </cell>
          <cell r="F348">
            <v>10228.2071</v>
          </cell>
          <cell r="G348">
            <v>0.18816662629052225</v>
          </cell>
          <cell r="I348">
            <v>33610.6054</v>
          </cell>
          <cell r="J348">
            <v>54357.179600000003</v>
          </cell>
          <cell r="K348">
            <v>64406.984299999996</v>
          </cell>
          <cell r="L348">
            <v>75237.4375</v>
          </cell>
          <cell r="M348">
            <v>63806.226499999997</v>
          </cell>
          <cell r="N348">
            <v>69631.148400000005</v>
          </cell>
          <cell r="O348">
            <v>75049.054600000003</v>
          </cell>
          <cell r="P348">
            <v>64585.386700000003</v>
          </cell>
          <cell r="Q348">
            <v>71442.289000000004</v>
          </cell>
          <cell r="R348">
            <v>76491.335900000005</v>
          </cell>
          <cell r="S348">
            <v>66978.085900000005</v>
          </cell>
          <cell r="T348">
            <v>69678.757800000007</v>
          </cell>
          <cell r="U348">
            <v>72456.445300000007</v>
          </cell>
        </row>
        <row r="349">
          <cell r="C349" t="str">
            <v>IP</v>
          </cell>
          <cell r="J349">
            <v>0</v>
          </cell>
          <cell r="K349">
            <v>0</v>
          </cell>
          <cell r="L349">
            <v>0</v>
          </cell>
          <cell r="M349">
            <v>0</v>
          </cell>
          <cell r="N349">
            <v>0</v>
          </cell>
          <cell r="O349">
            <v>0</v>
          </cell>
          <cell r="P349">
            <v>0</v>
          </cell>
          <cell r="Q349">
            <v>0</v>
          </cell>
          <cell r="R349">
            <v>0</v>
          </cell>
          <cell r="S349">
            <v>0</v>
          </cell>
          <cell r="T349">
            <v>0</v>
          </cell>
          <cell r="U349">
            <v>0</v>
          </cell>
        </row>
        <row r="350">
          <cell r="C350" t="str">
            <v>Bus Veh</v>
          </cell>
          <cell r="D350">
            <v>16425.580000000002</v>
          </cell>
          <cell r="E350">
            <v>23222.482400000001</v>
          </cell>
          <cell r="F350">
            <v>6796.902399999999</v>
          </cell>
          <cell r="G350">
            <v>0.41379984146678522</v>
          </cell>
          <cell r="I350">
            <v>16619.203099999999</v>
          </cell>
          <cell r="J350">
            <v>16425.580000000002</v>
          </cell>
          <cell r="K350">
            <v>16425.7363</v>
          </cell>
          <cell r="L350">
            <v>16425.7363</v>
          </cell>
          <cell r="M350">
            <v>20634.263599999998</v>
          </cell>
          <cell r="N350">
            <v>22109.388599999998</v>
          </cell>
          <cell r="O350">
            <v>22115.087800000001</v>
          </cell>
          <cell r="P350">
            <v>23222.482400000001</v>
          </cell>
          <cell r="Q350">
            <v>23642.814399999999</v>
          </cell>
          <cell r="R350">
            <v>24439.410100000001</v>
          </cell>
          <cell r="S350">
            <v>22439.130799999999</v>
          </cell>
          <cell r="T350">
            <v>28114.791000000001</v>
          </cell>
          <cell r="U350">
            <v>35208.6757</v>
          </cell>
        </row>
        <row r="351">
          <cell r="C351" t="str">
            <v>Rail Veh</v>
          </cell>
          <cell r="D351">
            <v>1552.98657</v>
          </cell>
          <cell r="E351">
            <v>1871.5167200000001</v>
          </cell>
          <cell r="F351">
            <v>318.53015000000005</v>
          </cell>
          <cell r="G351">
            <v>0.2051081162923386</v>
          </cell>
          <cell r="I351">
            <v>1132.9674</v>
          </cell>
          <cell r="J351">
            <v>1552.98657</v>
          </cell>
          <cell r="K351">
            <v>1552.98657</v>
          </cell>
          <cell r="L351">
            <v>1552.98657</v>
          </cell>
          <cell r="M351">
            <v>1637.2502400000001</v>
          </cell>
          <cell r="N351">
            <v>1637.2502400000001</v>
          </cell>
          <cell r="O351">
            <v>1637.2502400000001</v>
          </cell>
          <cell r="P351">
            <v>1871.5167200000001</v>
          </cell>
          <cell r="Q351">
            <v>1870.479</v>
          </cell>
          <cell r="R351">
            <v>1870.479</v>
          </cell>
          <cell r="S351">
            <v>2104.1601500000002</v>
          </cell>
          <cell r="T351">
            <v>2832.1157199999998</v>
          </cell>
          <cell r="U351">
            <v>3574.0146399999999</v>
          </cell>
        </row>
        <row r="352">
          <cell r="C352" t="str">
            <v>Ferry Veh</v>
          </cell>
          <cell r="D352">
            <v>268.72814899999997</v>
          </cell>
          <cell r="E352">
            <v>416.34725900000001</v>
          </cell>
          <cell r="F352">
            <v>147.61911000000003</v>
          </cell>
          <cell r="G352">
            <v>0.54932507275224096</v>
          </cell>
          <cell r="I352">
            <v>268.72814899999997</v>
          </cell>
          <cell r="J352">
            <v>268.72814899999997</v>
          </cell>
          <cell r="K352">
            <v>268.72814899999997</v>
          </cell>
          <cell r="L352">
            <v>268.72814899999997</v>
          </cell>
          <cell r="M352">
            <v>416.34725900000001</v>
          </cell>
          <cell r="N352">
            <v>416.34725900000001</v>
          </cell>
          <cell r="O352">
            <v>416.34725900000001</v>
          </cell>
          <cell r="P352">
            <v>416.34725900000001</v>
          </cell>
          <cell r="Q352">
            <v>416.34725900000001</v>
          </cell>
          <cell r="R352">
            <v>416.34725900000001</v>
          </cell>
          <cell r="S352">
            <v>518.53887899999995</v>
          </cell>
          <cell r="T352">
            <v>518.53887899999995</v>
          </cell>
          <cell r="U352">
            <v>608.41863999999998</v>
          </cell>
        </row>
        <row r="353">
          <cell r="C353" t="str">
            <v>Bus PAX</v>
          </cell>
          <cell r="D353">
            <v>341572.34299999999</v>
          </cell>
          <cell r="E353">
            <v>361871.43699999998</v>
          </cell>
          <cell r="F353">
            <v>20299.093999999983</v>
          </cell>
          <cell r="G353">
            <v>5.942838879083364E-2</v>
          </cell>
          <cell r="I353">
            <v>196206.78099999999</v>
          </cell>
          <cell r="J353">
            <v>341572.34299999999</v>
          </cell>
          <cell r="K353">
            <v>454666.875</v>
          </cell>
          <cell r="L353">
            <v>551774.81200000003</v>
          </cell>
          <cell r="M353">
            <v>335212.125</v>
          </cell>
          <cell r="N353">
            <v>469341.68699999998</v>
          </cell>
          <cell r="O353">
            <v>601196.875</v>
          </cell>
          <cell r="P353">
            <v>361871.43699999998</v>
          </cell>
          <cell r="Q353">
            <v>490730.25</v>
          </cell>
          <cell r="R353">
            <v>635106</v>
          </cell>
          <cell r="S353">
            <v>372128.93699999998</v>
          </cell>
          <cell r="T353">
            <v>534554.06200000003</v>
          </cell>
          <cell r="U353">
            <v>677852.25</v>
          </cell>
        </row>
        <row r="354">
          <cell r="C354" t="str">
            <v>Rail PAX</v>
          </cell>
          <cell r="D354">
            <v>69465.351500000004</v>
          </cell>
          <cell r="E354">
            <v>125336.44500000001</v>
          </cell>
          <cell r="F354">
            <v>55871.093500000003</v>
          </cell>
          <cell r="G354">
            <v>0.80430160207279744</v>
          </cell>
          <cell r="I354">
            <v>45287.394500000002</v>
          </cell>
          <cell r="J354">
            <v>69465.351500000004</v>
          </cell>
          <cell r="K354">
            <v>97828.890599999999</v>
          </cell>
          <cell r="L354">
            <v>121590.58500000001</v>
          </cell>
          <cell r="M354">
            <v>110543.531</v>
          </cell>
          <cell r="N354">
            <v>145184.75</v>
          </cell>
          <cell r="O354">
            <v>167596.82800000001</v>
          </cell>
          <cell r="P354">
            <v>125336.44500000001</v>
          </cell>
          <cell r="Q354">
            <v>183706.171</v>
          </cell>
          <cell r="R354">
            <v>215280.109</v>
          </cell>
          <cell r="S354">
            <v>122728.304</v>
          </cell>
          <cell r="T354">
            <v>201985.90599999999</v>
          </cell>
          <cell r="U354">
            <v>288948.59299999999</v>
          </cell>
        </row>
        <row r="355">
          <cell r="C355" t="str">
            <v>Ferry PAX</v>
          </cell>
          <cell r="D355">
            <v>13457.2392</v>
          </cell>
          <cell r="E355">
            <v>15777.851500000001</v>
          </cell>
          <cell r="F355">
            <v>2320.6123000000007</v>
          </cell>
          <cell r="G355">
            <v>0.17244341618004388</v>
          </cell>
          <cell r="I355">
            <v>9707.6367100000007</v>
          </cell>
          <cell r="J355">
            <v>13457.2392</v>
          </cell>
          <cell r="K355">
            <v>15007.79</v>
          </cell>
          <cell r="L355">
            <v>17989.964800000002</v>
          </cell>
          <cell r="M355">
            <v>15479.7714</v>
          </cell>
          <cell r="N355">
            <v>16810.6738</v>
          </cell>
          <cell r="O355">
            <v>18482.1679</v>
          </cell>
          <cell r="P355">
            <v>15777.851500000001</v>
          </cell>
          <cell r="Q355">
            <v>17559.132799999999</v>
          </cell>
          <cell r="R355">
            <v>19306.814399999999</v>
          </cell>
          <cell r="S355">
            <v>16220.456</v>
          </cell>
          <cell r="T355">
            <v>17356.9414</v>
          </cell>
          <cell r="U355">
            <v>19521.701099999998</v>
          </cell>
        </row>
        <row r="356">
          <cell r="J356">
            <v>0</v>
          </cell>
          <cell r="K356">
            <v>0</v>
          </cell>
          <cell r="L356">
            <v>0</v>
          </cell>
          <cell r="M356">
            <v>0</v>
          </cell>
          <cell r="N356">
            <v>0</v>
          </cell>
          <cell r="O356">
            <v>0</v>
          </cell>
          <cell r="P356">
            <v>0</v>
          </cell>
          <cell r="Q356">
            <v>0</v>
          </cell>
          <cell r="R356">
            <v>0</v>
          </cell>
          <cell r="S356">
            <v>0</v>
          </cell>
          <cell r="T356">
            <v>0</v>
          </cell>
          <cell r="U356">
            <v>0</v>
          </cell>
        </row>
        <row r="357">
          <cell r="C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row>
        <row r="358">
          <cell r="C358" t="str">
            <v>6 Auckland's transport system effectively connects communities and provides for Auckland's compact form</v>
          </cell>
          <cell r="I358" t="str">
            <v>connects communities and provides for Auckland's compact form</v>
          </cell>
          <cell r="J358" t="str">
            <v>connects communities and provides for Auckland's compact form</v>
          </cell>
          <cell r="K358" t="str">
            <v>connects communities and provides for Auckland's compact form</v>
          </cell>
          <cell r="L358" t="str">
            <v>connects communities and provides for Auckland's compact form</v>
          </cell>
          <cell r="M358" t="str">
            <v>connects communities and provides for Auckland's compact form</v>
          </cell>
          <cell r="N358" t="str">
            <v>connects communities and provides for Auckland's compact form</v>
          </cell>
          <cell r="O358" t="str">
            <v>connects communities and provides for Auckland's compact form</v>
          </cell>
          <cell r="P358" t="str">
            <v>connects communities and provides for Auckland's compact form</v>
          </cell>
          <cell r="Q358" t="str">
            <v>connects communities and provides for Auckland's compact form</v>
          </cell>
          <cell r="R358" t="str">
            <v>connects communities and provides for Auckland's compact form</v>
          </cell>
          <cell r="S358" t="str">
            <v>connects communities and provides for Auckland's compact form</v>
          </cell>
          <cell r="T358" t="str">
            <v>connects communities and provides for Auckland's compact form</v>
          </cell>
          <cell r="U358" t="str">
            <v>connects communities and provides for Auckland's compact form</v>
          </cell>
        </row>
        <row r="359">
          <cell r="C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row>
        <row r="360">
          <cell r="C360" t="str">
            <v>6.1 Roading infrastructure provided: Proportion of jobs accessible (Greenfields versus existing urban area) within 30 mins of homes (by car)</v>
          </cell>
          <cell r="I360" t="str">
            <v>ortion of jobs accessible (Greenfields versus existing urban area) within 30 mins of homes (by car)</v>
          </cell>
          <cell r="J360" t="str">
            <v>ortion of jobs accessible (Greenfields versus existing urban area) within 30 mins of homes (by car)</v>
          </cell>
          <cell r="K360" t="str">
            <v>ortion of jobs accessible (Greenfields versus existing urban area) within 30 mins of homes (by car)</v>
          </cell>
          <cell r="L360" t="str">
            <v>ortion of jobs accessible (Greenfields versus existing urban area) within 30 mins of homes (by car)</v>
          </cell>
          <cell r="M360" t="str">
            <v>ortion of jobs accessible (Greenfields versus existing urban area) within 30 mins of homes (by car)</v>
          </cell>
          <cell r="N360" t="str">
            <v>ortion of jobs accessible (Greenfields versus existing urban area) within 30 mins of homes (by car)</v>
          </cell>
          <cell r="O360" t="str">
            <v>ortion of jobs accessible (Greenfields versus existing urban area) within 30 mins of homes (by car)</v>
          </cell>
          <cell r="P360" t="str">
            <v>ortion of jobs accessible (Greenfields versus existing urban area) within 30 mins of homes (by car)</v>
          </cell>
          <cell r="Q360" t="str">
            <v>ortion of jobs accessible (Greenfields versus existing urban area) within 30 mins of homes (by car)</v>
          </cell>
          <cell r="R360" t="str">
            <v>ortion of jobs accessible (Greenfields versus existing urban area) within 30 mins of homes (by car)</v>
          </cell>
          <cell r="S360" t="str">
            <v>ortion of jobs accessible (Greenfields versus existing urban area) within 30 mins of homes (by car)</v>
          </cell>
          <cell r="T360" t="str">
            <v>ortion of jobs accessible (Greenfields versus existing urban area) within 30 mins of homes (by car)</v>
          </cell>
          <cell r="U360" t="str">
            <v>ortion of jobs accessible (Greenfields versus existing urban area) within 30 mins of homes (by car)</v>
          </cell>
        </row>
        <row r="361">
          <cell r="C361" t="str">
            <v>-------------------------</v>
          </cell>
          <cell r="I361" t="str">
            <v>==========================================================================================================</v>
          </cell>
          <cell r="J361" t="str">
            <v>==========================================================================================================</v>
          </cell>
          <cell r="K361" t="str">
            <v>==========================================================================================================</v>
          </cell>
          <cell r="L361" t="str">
            <v>==========================================================================================================</v>
          </cell>
          <cell r="M361" t="str">
            <v>==========================================================================================================</v>
          </cell>
          <cell r="N361" t="str">
            <v>==========================================================================================================</v>
          </cell>
          <cell r="O361" t="str">
            <v>==========================================================================================================</v>
          </cell>
          <cell r="P361" t="str">
            <v>==========================================================================================================</v>
          </cell>
          <cell r="Q361" t="str">
            <v>==========================================================================================================</v>
          </cell>
          <cell r="R361" t="str">
            <v>==========================================================================================================</v>
          </cell>
          <cell r="S361" t="str">
            <v>==========================================================================================================</v>
          </cell>
          <cell r="T361" t="str">
            <v>==========================================================================================================</v>
          </cell>
          <cell r="U361" t="str">
            <v>==========================================================================================================</v>
          </cell>
        </row>
        <row r="362">
          <cell r="C362" t="str">
            <v>6.2 PT infrastructure provided: Proportion of jobs accessible (Greenfields versus existing urban area) within 45 &amp; 60 mins of homes (by PT)</v>
          </cell>
          <cell r="I362" t="str">
            <v>n of jobs accessible (Greenfields versus existing urban area) within 45 &amp; 60 mins of homes (by PT)</v>
          </cell>
          <cell r="J362" t="str">
            <v>n of jobs accessible (Greenfields versus existing urban area) within 45 &amp; 60 mins of homes (by PT)</v>
          </cell>
          <cell r="K362" t="str">
            <v>n of jobs accessible (Greenfields versus existing urban area) within 45 &amp; 60 mins of homes (by PT)</v>
          </cell>
          <cell r="L362" t="str">
            <v>n of jobs accessible (Greenfields versus existing urban area) within 45 &amp; 60 mins of homes (by PT)</v>
          </cell>
          <cell r="M362" t="str">
            <v>n of jobs accessible (Greenfields versus existing urban area) within 45 &amp; 60 mins of homes (by PT)</v>
          </cell>
          <cell r="N362" t="str">
            <v>n of jobs accessible (Greenfields versus existing urban area) within 45 &amp; 60 mins of homes (by PT)</v>
          </cell>
          <cell r="O362" t="str">
            <v>n of jobs accessible (Greenfields versus existing urban area) within 45 &amp; 60 mins of homes (by PT)</v>
          </cell>
          <cell r="P362" t="str">
            <v>n of jobs accessible (Greenfields versus existing urban area) within 45 &amp; 60 mins of homes (by PT)</v>
          </cell>
          <cell r="Q362" t="str">
            <v>n of jobs accessible (Greenfields versus existing urban area) within 45 &amp; 60 mins of homes (by PT)</v>
          </cell>
          <cell r="R362" t="str">
            <v>n of jobs accessible (Greenfields versus existing urban area) within 45 &amp; 60 mins of homes (by PT)</v>
          </cell>
          <cell r="S362" t="str">
            <v>n of jobs accessible (Greenfields versus existing urban area) within 45 &amp; 60 mins of homes (by PT)</v>
          </cell>
          <cell r="T362" t="str">
            <v>n of jobs accessible (Greenfields versus existing urban area) within 45 &amp; 60 mins of homes (by PT)</v>
          </cell>
          <cell r="U362" t="str">
            <v>n of jobs accessible (Greenfields versus existing urban area) within 45 &amp; 60 mins of homes (by PT)</v>
          </cell>
        </row>
        <row r="363">
          <cell r="C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row>
        <row r="364">
          <cell r="C364" t="str">
            <v>Greenfields</v>
          </cell>
          <cell r="D364">
            <v>17.045566000000001</v>
          </cell>
          <cell r="E364">
            <v>18.163259</v>
          </cell>
          <cell r="F364">
            <v>1.1176929999999992</v>
          </cell>
          <cell r="G364">
            <v>6.5570893920448237E-2</v>
          </cell>
          <cell r="I364" t="str">
            <v>**********</v>
          </cell>
          <cell r="J364">
            <v>17.045566000000001</v>
          </cell>
          <cell r="K364">
            <v>12.854949</v>
          </cell>
          <cell r="L364">
            <v>10.620157000000001</v>
          </cell>
          <cell r="M364">
            <v>18.104687999999999</v>
          </cell>
          <cell r="N364">
            <v>15.306044</v>
          </cell>
          <cell r="O364">
            <v>13.828837999999999</v>
          </cell>
          <cell r="P364">
            <v>18.163259</v>
          </cell>
          <cell r="Q364">
            <v>15.771649</v>
          </cell>
          <cell r="R364">
            <v>13.577912</v>
          </cell>
          <cell r="S364">
            <v>18.725857999999999</v>
          </cell>
          <cell r="T364">
            <v>16.368638000000001</v>
          </cell>
          <cell r="U364">
            <v>17.32451</v>
          </cell>
        </row>
        <row r="365">
          <cell r="C365" t="str">
            <v>Existing Urban</v>
          </cell>
          <cell r="D365">
            <v>44.348613</v>
          </cell>
          <cell r="E365">
            <v>46.420124000000001</v>
          </cell>
          <cell r="F365">
            <v>2.071511000000001</v>
          </cell>
          <cell r="G365">
            <v>4.6709713334214108E-2</v>
          </cell>
          <cell r="I365">
            <v>55.100867999999998</v>
          </cell>
          <cell r="J365">
            <v>44.348613</v>
          </cell>
          <cell r="K365">
            <v>40.261386000000002</v>
          </cell>
          <cell r="L365">
            <v>36.316477999999996</v>
          </cell>
          <cell r="M365">
            <v>45.295513</v>
          </cell>
          <cell r="N365">
            <v>42.169539999999998</v>
          </cell>
          <cell r="O365">
            <v>41.875629000000004</v>
          </cell>
          <cell r="P365">
            <v>46.420124000000001</v>
          </cell>
          <cell r="Q365">
            <v>43.358061999999997</v>
          </cell>
          <cell r="R365">
            <v>39.368549000000002</v>
          </cell>
          <cell r="S365">
            <v>46.101275999999999</v>
          </cell>
          <cell r="T365">
            <v>44.423586999999998</v>
          </cell>
          <cell r="U365">
            <v>47.502783999999998</v>
          </cell>
        </row>
        <row r="366">
          <cell r="C366" t="str">
            <v>Greenfields 45min</v>
          </cell>
          <cell r="D366">
            <v>1.8315650000000001</v>
          </cell>
          <cell r="E366">
            <v>4.0692539999999999</v>
          </cell>
          <cell r="F366">
            <v>2.2376889999999996</v>
          </cell>
          <cell r="G366">
            <v>1.2217360563234172</v>
          </cell>
          <cell r="I366" t="str">
            <v>**********</v>
          </cell>
          <cell r="J366">
            <v>1.8315650000000001</v>
          </cell>
          <cell r="K366">
            <v>1.7888379999999999</v>
          </cell>
          <cell r="L366">
            <v>1.754197</v>
          </cell>
          <cell r="M366">
            <v>3.0655920000000001</v>
          </cell>
          <cell r="N366">
            <v>3.2925049999999998</v>
          </cell>
          <cell r="O366">
            <v>3.1846839999999998</v>
          </cell>
          <cell r="P366">
            <v>4.0692539999999999</v>
          </cell>
          <cell r="Q366">
            <v>4.1016750000000002</v>
          </cell>
          <cell r="R366">
            <v>4.0945410000000004</v>
          </cell>
          <cell r="S366">
            <v>3.2436319999999998</v>
          </cell>
          <cell r="T366">
            <v>7.4107859999999999</v>
          </cell>
          <cell r="U366">
            <v>8.6261320000000001</v>
          </cell>
        </row>
        <row r="367">
          <cell r="C367" t="str">
            <v>Existing Urban 45min</v>
          </cell>
          <cell r="D367">
            <v>19.122768000000001</v>
          </cell>
          <cell r="E367">
            <v>24.998517</v>
          </cell>
          <cell r="F367">
            <v>5.875748999999999</v>
          </cell>
          <cell r="G367">
            <v>0.3072645654645812</v>
          </cell>
          <cell r="I367">
            <v>17.424620999999998</v>
          </cell>
          <cell r="J367">
            <v>19.122768000000001</v>
          </cell>
          <cell r="K367">
            <v>19.040962</v>
          </cell>
          <cell r="L367">
            <v>18.743172999999999</v>
          </cell>
          <cell r="M367">
            <v>23.790396999999999</v>
          </cell>
          <cell r="N367">
            <v>24.346133999999999</v>
          </cell>
          <cell r="O367">
            <v>25.017416000000001</v>
          </cell>
          <cell r="P367">
            <v>24.998517</v>
          </cell>
          <cell r="Q367">
            <v>25.426704000000001</v>
          </cell>
          <cell r="R367">
            <v>25.580715000000001</v>
          </cell>
          <cell r="S367">
            <v>24.890913000000001</v>
          </cell>
          <cell r="T367">
            <v>27.690951999999999</v>
          </cell>
          <cell r="U367">
            <v>30.208881000000002</v>
          </cell>
        </row>
        <row r="368">
          <cell r="C368" t="str">
            <v>Greenfields 60min</v>
          </cell>
          <cell r="D368">
            <v>8.911778</v>
          </cell>
          <cell r="E368">
            <v>16.091494999999998</v>
          </cell>
          <cell r="F368">
            <v>7.1797169999999984</v>
          </cell>
          <cell r="G368">
            <v>0.80564361006299734</v>
          </cell>
          <cell r="I368" t="str">
            <v>**********</v>
          </cell>
          <cell r="J368">
            <v>8.911778</v>
          </cell>
          <cell r="K368">
            <v>8.2747530000000005</v>
          </cell>
          <cell r="L368">
            <v>7.6518610000000002</v>
          </cell>
          <cell r="M368">
            <v>12.985410999999999</v>
          </cell>
          <cell r="N368">
            <v>13.729335000000001</v>
          </cell>
          <cell r="O368">
            <v>13.919687</v>
          </cell>
          <cell r="P368">
            <v>16.091494999999998</v>
          </cell>
          <cell r="Q368">
            <v>15.972168</v>
          </cell>
          <cell r="R368">
            <v>14.967768</v>
          </cell>
          <cell r="S368">
            <v>14.028454999999999</v>
          </cell>
          <cell r="T368">
            <v>22.524595000000001</v>
          </cell>
          <cell r="U368">
            <v>26.778078000000001</v>
          </cell>
        </row>
        <row r="369">
          <cell r="C369" t="str">
            <v>Existing Urban 60min</v>
          </cell>
          <cell r="D369">
            <v>37.037708000000002</v>
          </cell>
          <cell r="E369">
            <v>45.712981999999997</v>
          </cell>
          <cell r="F369">
            <v>8.6752739999999946</v>
          </cell>
          <cell r="G369">
            <v>0.23422815472274888</v>
          </cell>
          <cell r="I369">
            <v>36.111572000000002</v>
          </cell>
          <cell r="J369">
            <v>37.037708000000002</v>
          </cell>
          <cell r="K369">
            <v>36.126907000000003</v>
          </cell>
          <cell r="L369">
            <v>35.162387000000003</v>
          </cell>
          <cell r="M369">
            <v>43.702078999999998</v>
          </cell>
          <cell r="N369">
            <v>44.214790000000001</v>
          </cell>
          <cell r="O369">
            <v>45.768138</v>
          </cell>
          <cell r="P369">
            <v>45.712981999999997</v>
          </cell>
          <cell r="Q369">
            <v>45.635764999999999</v>
          </cell>
          <cell r="R369">
            <v>45.281806000000003</v>
          </cell>
          <cell r="S369">
            <v>45.760382999999997</v>
          </cell>
          <cell r="T369">
            <v>48.915168000000001</v>
          </cell>
          <cell r="U369">
            <v>52.999541999999998</v>
          </cell>
        </row>
        <row r="370">
          <cell r="C370" t="str">
            <v>-------------------------</v>
          </cell>
          <cell r="I370" t="str">
            <v>==========================================================================================================</v>
          </cell>
          <cell r="J370" t="str">
            <v>==========================================================================================================</v>
          </cell>
          <cell r="K370" t="str">
            <v>==========================================================================================================</v>
          </cell>
          <cell r="L370" t="str">
            <v>==========================================================================================================</v>
          </cell>
          <cell r="M370" t="str">
            <v>==========================================================================================================</v>
          </cell>
          <cell r="N370" t="str">
            <v>==========================================================================================================</v>
          </cell>
          <cell r="O370" t="str">
            <v>==========================================================================================================</v>
          </cell>
          <cell r="P370" t="str">
            <v>==========================================================================================================</v>
          </cell>
          <cell r="Q370" t="str">
            <v>==========================================================================================================</v>
          </cell>
          <cell r="R370" t="str">
            <v>==========================================================================================================</v>
          </cell>
          <cell r="S370" t="str">
            <v>==========================================================================================================</v>
          </cell>
          <cell r="T370" t="str">
            <v>==========================================================================================================</v>
          </cell>
          <cell r="U370" t="str">
            <v>==========================================================================================================</v>
          </cell>
        </row>
        <row r="371">
          <cell r="J371">
            <v>0</v>
          </cell>
          <cell r="K371">
            <v>0</v>
          </cell>
          <cell r="L371">
            <v>0</v>
          </cell>
          <cell r="M371">
            <v>0</v>
          </cell>
          <cell r="N371">
            <v>0</v>
          </cell>
          <cell r="O371">
            <v>0</v>
          </cell>
          <cell r="P371">
            <v>0</v>
          </cell>
          <cell r="Q371">
            <v>0</v>
          </cell>
          <cell r="R371">
            <v>0</v>
          </cell>
          <cell r="S371">
            <v>0</v>
          </cell>
          <cell r="T371">
            <v>0</v>
          </cell>
          <cell r="U371">
            <v>0</v>
          </cell>
        </row>
        <row r="372">
          <cell r="J372">
            <v>0</v>
          </cell>
          <cell r="K372">
            <v>0</v>
          </cell>
          <cell r="L372">
            <v>0</v>
          </cell>
          <cell r="M372">
            <v>0</v>
          </cell>
          <cell r="N372">
            <v>0</v>
          </cell>
          <cell r="O372">
            <v>0</v>
          </cell>
          <cell r="P372">
            <v>0</v>
          </cell>
          <cell r="Q372">
            <v>0</v>
          </cell>
          <cell r="R372">
            <v>0</v>
          </cell>
          <cell r="S372">
            <v>0</v>
          </cell>
          <cell r="T372">
            <v>0</v>
          </cell>
          <cell r="U372">
            <v>0</v>
          </cell>
        </row>
        <row r="373">
          <cell r="C373" t="str">
            <v>-------------------------</v>
          </cell>
          <cell r="I373" t="str">
            <v>==========================================================================================================</v>
          </cell>
          <cell r="J373" t="str">
            <v>==========================================================================================================</v>
          </cell>
          <cell r="K373" t="str">
            <v>==========================================================================================================</v>
          </cell>
          <cell r="L373" t="str">
            <v>==========================================================================================================</v>
          </cell>
          <cell r="M373" t="str">
            <v>==========================================================================================================</v>
          </cell>
          <cell r="N373" t="str">
            <v>==========================================================================================================</v>
          </cell>
          <cell r="O373" t="str">
            <v>==========================================================================================================</v>
          </cell>
          <cell r="P373" t="str">
            <v>==========================================================================================================</v>
          </cell>
          <cell r="Q373" t="str">
            <v>==========================================================================================================</v>
          </cell>
          <cell r="R373" t="str">
            <v>==========================================================================================================</v>
          </cell>
          <cell r="S373" t="str">
            <v>==========================================================================================================</v>
          </cell>
          <cell r="T373" t="str">
            <v>==========================================================================================================</v>
          </cell>
          <cell r="U373" t="str">
            <v>==========================================================================================================</v>
          </cell>
        </row>
        <row r="374">
          <cell r="C374" t="str">
            <v>Contextual Information</v>
          </cell>
          <cell r="J374">
            <v>0</v>
          </cell>
          <cell r="K374">
            <v>0</v>
          </cell>
          <cell r="L374">
            <v>0</v>
          </cell>
          <cell r="M374">
            <v>0</v>
          </cell>
          <cell r="N374">
            <v>0</v>
          </cell>
          <cell r="O374">
            <v>0</v>
          </cell>
          <cell r="P374">
            <v>0</v>
          </cell>
          <cell r="Q374">
            <v>0</v>
          </cell>
          <cell r="R374">
            <v>0</v>
          </cell>
          <cell r="S374">
            <v>0</v>
          </cell>
          <cell r="T374">
            <v>0</v>
          </cell>
          <cell r="U374">
            <v>0</v>
          </cell>
        </row>
        <row r="375">
          <cell r="C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row>
        <row r="376">
          <cell r="C376" t="str">
            <v>Population and Employment</v>
          </cell>
          <cell r="J376">
            <v>0</v>
          </cell>
          <cell r="K376">
            <v>0</v>
          </cell>
          <cell r="L376">
            <v>0</v>
          </cell>
          <cell r="M376">
            <v>0</v>
          </cell>
          <cell r="N376">
            <v>0</v>
          </cell>
          <cell r="O376">
            <v>0</v>
          </cell>
          <cell r="P376">
            <v>0</v>
          </cell>
          <cell r="Q376">
            <v>0</v>
          </cell>
          <cell r="R376">
            <v>0</v>
          </cell>
          <cell r="S376">
            <v>0</v>
          </cell>
          <cell r="T376">
            <v>0</v>
          </cell>
          <cell r="U376">
            <v>0</v>
          </cell>
        </row>
        <row r="377">
          <cell r="C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row>
        <row r="378">
          <cell r="C378" t="str">
            <v>Pop</v>
          </cell>
          <cell r="D378">
            <v>1817614.87</v>
          </cell>
          <cell r="E378">
            <v>1817614.87</v>
          </cell>
          <cell r="F378">
            <v>0</v>
          </cell>
          <cell r="G378">
            <v>0</v>
          </cell>
          <cell r="I378">
            <v>1471108.87</v>
          </cell>
          <cell r="J378">
            <v>1817614.87</v>
          </cell>
          <cell r="K378">
            <v>2064205</v>
          </cell>
          <cell r="L378">
            <v>2279341.75</v>
          </cell>
          <cell r="M378">
            <v>1817614.87</v>
          </cell>
          <cell r="N378">
            <v>2064205</v>
          </cell>
          <cell r="O378">
            <v>2279341.75</v>
          </cell>
          <cell r="P378">
            <v>1817614.87</v>
          </cell>
          <cell r="Q378">
            <v>2064205</v>
          </cell>
          <cell r="R378">
            <v>2279341.75</v>
          </cell>
          <cell r="S378">
            <v>1817614.87</v>
          </cell>
          <cell r="T378">
            <v>2064205</v>
          </cell>
          <cell r="U378">
            <v>2279341.75</v>
          </cell>
        </row>
        <row r="379">
          <cell r="C379" t="str">
            <v>Emp</v>
          </cell>
          <cell r="D379">
            <v>722932.18700000003</v>
          </cell>
          <cell r="E379">
            <v>722932.18700000003</v>
          </cell>
          <cell r="F379">
            <v>0</v>
          </cell>
          <cell r="G379">
            <v>0</v>
          </cell>
          <cell r="I379">
            <v>618151.68700000003</v>
          </cell>
          <cell r="J379">
            <v>722932.18700000003</v>
          </cell>
          <cell r="K379">
            <v>808839.93700000003</v>
          </cell>
          <cell r="L379">
            <v>892457.31200000003</v>
          </cell>
          <cell r="M379">
            <v>722932.18700000003</v>
          </cell>
          <cell r="N379">
            <v>808839.93700000003</v>
          </cell>
          <cell r="O379">
            <v>892457.31200000003</v>
          </cell>
          <cell r="P379">
            <v>722932.18700000003</v>
          </cell>
          <cell r="Q379">
            <v>808839.93700000003</v>
          </cell>
          <cell r="R379">
            <v>892457.31200000003</v>
          </cell>
          <cell r="S379">
            <v>722932.18700000003</v>
          </cell>
          <cell r="T379">
            <v>808839.93700000003</v>
          </cell>
          <cell r="U379">
            <v>892457.31200000003</v>
          </cell>
        </row>
        <row r="380">
          <cell r="C380" t="str">
            <v>-------------------------</v>
          </cell>
          <cell r="I380" t="str">
            <v>==========================================================================================================</v>
          </cell>
          <cell r="J380" t="str">
            <v>==========================================================================================================</v>
          </cell>
          <cell r="K380" t="str">
            <v>==========================================================================================================</v>
          </cell>
          <cell r="L380" t="str">
            <v>==========================================================================================================</v>
          </cell>
          <cell r="M380" t="str">
            <v>==========================================================================================================</v>
          </cell>
          <cell r="N380" t="str">
            <v>==========================================================================================================</v>
          </cell>
          <cell r="O380" t="str">
            <v>==========================================================================================================</v>
          </cell>
          <cell r="P380" t="str">
            <v>==========================================================================================================</v>
          </cell>
          <cell r="Q380" t="str">
            <v>==========================================================================================================</v>
          </cell>
          <cell r="R380" t="str">
            <v>==========================================================================================================</v>
          </cell>
          <cell r="S380" t="str">
            <v>==========================================================================================================</v>
          </cell>
          <cell r="T380" t="str">
            <v>==========================================================================================================</v>
          </cell>
          <cell r="U380" t="str">
            <v>==========================================================================================================</v>
          </cell>
        </row>
        <row r="381">
          <cell r="C381" t="str">
            <v>Trips by Mode, AM and Daily</v>
          </cell>
          <cell r="J381">
            <v>0</v>
          </cell>
          <cell r="K381">
            <v>0</v>
          </cell>
          <cell r="L381">
            <v>0</v>
          </cell>
          <cell r="M381">
            <v>0</v>
          </cell>
          <cell r="N381">
            <v>0</v>
          </cell>
          <cell r="O381">
            <v>0</v>
          </cell>
          <cell r="P381">
            <v>0</v>
          </cell>
          <cell r="Q381">
            <v>0</v>
          </cell>
          <cell r="R381">
            <v>0</v>
          </cell>
          <cell r="S381">
            <v>0</v>
          </cell>
          <cell r="T381">
            <v>0</v>
          </cell>
          <cell r="U381">
            <v>0</v>
          </cell>
        </row>
        <row r="382">
          <cell r="C382" t="str">
            <v>-------------------------</v>
          </cell>
          <cell r="I382" t="str">
            <v>==========================================================================================================</v>
          </cell>
          <cell r="J382" t="str">
            <v>==========================================================================================================</v>
          </cell>
          <cell r="K382" t="str">
            <v>==========================================================================================================</v>
          </cell>
          <cell r="L382" t="str">
            <v>==========================================================================================================</v>
          </cell>
          <cell r="M382" t="str">
            <v>==========================================================================================================</v>
          </cell>
          <cell r="N382" t="str">
            <v>==========================================================================================================</v>
          </cell>
          <cell r="O382" t="str">
            <v>==========================================================================================================</v>
          </cell>
          <cell r="P382" t="str">
            <v>==========================================================================================================</v>
          </cell>
          <cell r="Q382" t="str">
            <v>==========================================================================================================</v>
          </cell>
          <cell r="R382" t="str">
            <v>==========================================================================================================</v>
          </cell>
          <cell r="S382" t="str">
            <v>==========================================================================================================</v>
          </cell>
          <cell r="T382" t="str">
            <v>==========================================================================================================</v>
          </cell>
          <cell r="U382" t="str">
            <v>==========================================================================================================</v>
          </cell>
        </row>
        <row r="383">
          <cell r="C383" t="str">
            <v>AM</v>
          </cell>
          <cell r="J383">
            <v>0</v>
          </cell>
          <cell r="K383">
            <v>0</v>
          </cell>
          <cell r="L383">
            <v>0</v>
          </cell>
          <cell r="M383">
            <v>0</v>
          </cell>
          <cell r="N383">
            <v>0</v>
          </cell>
          <cell r="O383">
            <v>0</v>
          </cell>
          <cell r="P383">
            <v>0</v>
          </cell>
          <cell r="Q383">
            <v>0</v>
          </cell>
          <cell r="R383">
            <v>0</v>
          </cell>
          <cell r="S383">
            <v>0</v>
          </cell>
          <cell r="T383">
            <v>0</v>
          </cell>
          <cell r="U383">
            <v>0</v>
          </cell>
        </row>
        <row r="384">
          <cell r="C384" t="str">
            <v>Veh</v>
          </cell>
          <cell r="D384">
            <v>604050.93700000003</v>
          </cell>
          <cell r="E384">
            <v>580988.43700000003</v>
          </cell>
          <cell r="F384">
            <v>-23062.5</v>
          </cell>
          <cell r="G384">
            <v>-3.8179727217276048E-2</v>
          </cell>
          <cell r="I384">
            <v>505784.18699999998</v>
          </cell>
          <cell r="J384">
            <v>604050.93700000003</v>
          </cell>
          <cell r="K384">
            <v>658168.56200000003</v>
          </cell>
          <cell r="L384">
            <v>711128.625</v>
          </cell>
          <cell r="M384">
            <v>597645.06200000003</v>
          </cell>
          <cell r="N384">
            <v>649656.375</v>
          </cell>
          <cell r="O384">
            <v>703002.5</v>
          </cell>
          <cell r="P384">
            <v>580988.43700000003</v>
          </cell>
          <cell r="Q384">
            <v>624387.43700000003</v>
          </cell>
          <cell r="R384">
            <v>664602.93700000003</v>
          </cell>
          <cell r="S384">
            <v>580509.43700000003</v>
          </cell>
          <cell r="T384">
            <v>621108.5</v>
          </cell>
          <cell r="U384">
            <v>663344.81200000003</v>
          </cell>
        </row>
        <row r="385">
          <cell r="C385" t="str">
            <v>Car</v>
          </cell>
          <cell r="D385">
            <v>556770.625</v>
          </cell>
          <cell r="E385">
            <v>533719.5</v>
          </cell>
          <cell r="F385">
            <v>-23051.125</v>
          </cell>
          <cell r="G385">
            <v>-4.1401474799429301E-2</v>
          </cell>
          <cell r="I385">
            <v>470459.84299999999</v>
          </cell>
          <cell r="J385">
            <v>556770.625</v>
          </cell>
          <cell r="K385">
            <v>602369.25</v>
          </cell>
          <cell r="L385">
            <v>646173.93700000003</v>
          </cell>
          <cell r="M385">
            <v>550377.375</v>
          </cell>
          <cell r="N385">
            <v>593883.68700000003</v>
          </cell>
          <cell r="O385">
            <v>637885.56200000003</v>
          </cell>
          <cell r="P385">
            <v>533719.5</v>
          </cell>
          <cell r="Q385">
            <v>568615.81200000003</v>
          </cell>
          <cell r="R385">
            <v>599690.5</v>
          </cell>
          <cell r="S385">
            <v>533246.93700000003</v>
          </cell>
          <cell r="T385">
            <v>565380.06200000003</v>
          </cell>
          <cell r="U385">
            <v>598551.56200000003</v>
          </cell>
        </row>
        <row r="386">
          <cell r="C386" t="str">
            <v>Car Per</v>
          </cell>
          <cell r="D386">
            <v>757712.625</v>
          </cell>
          <cell r="E386">
            <v>726843.43700000003</v>
          </cell>
          <cell r="F386">
            <v>-30869.187999999966</v>
          </cell>
          <cell r="G386">
            <v>-4.0739967873704049E-2</v>
          </cell>
          <cell r="I386">
            <v>644880.68700000003</v>
          </cell>
          <cell r="J386">
            <v>757712.625</v>
          </cell>
          <cell r="K386">
            <v>822264.56200000003</v>
          </cell>
          <cell r="L386">
            <v>881810.75</v>
          </cell>
          <cell r="M386">
            <v>749814.25</v>
          </cell>
          <cell r="N386">
            <v>811971.5</v>
          </cell>
          <cell r="O386">
            <v>871552</v>
          </cell>
          <cell r="P386">
            <v>726843.43700000003</v>
          </cell>
          <cell r="Q386">
            <v>776284.68700000003</v>
          </cell>
          <cell r="R386">
            <v>817646.125</v>
          </cell>
          <cell r="S386">
            <v>726484.81200000003</v>
          </cell>
          <cell r="T386">
            <v>772794.81200000003</v>
          </cell>
          <cell r="U386">
            <v>816977.75</v>
          </cell>
        </row>
        <row r="387">
          <cell r="C387" t="str">
            <v>PT</v>
          </cell>
          <cell r="D387">
            <v>101917.679</v>
          </cell>
          <cell r="E387">
            <v>114489.742</v>
          </cell>
          <cell r="F387">
            <v>12572.062999999995</v>
          </cell>
          <cell r="G387">
            <v>0.12335507561941235</v>
          </cell>
          <cell r="I387">
            <v>59227.9375</v>
          </cell>
          <cell r="J387">
            <v>101917.679</v>
          </cell>
          <cell r="K387">
            <v>132138.65599999999</v>
          </cell>
          <cell r="L387">
            <v>160271.859</v>
          </cell>
          <cell r="M387">
            <v>108264.226</v>
          </cell>
          <cell r="N387">
            <v>142233.234</v>
          </cell>
          <cell r="O387">
            <v>171735.625</v>
          </cell>
          <cell r="P387">
            <v>114489.742</v>
          </cell>
          <cell r="Q387">
            <v>149441.32800000001</v>
          </cell>
          <cell r="R387">
            <v>182113.671</v>
          </cell>
          <cell r="S387">
            <v>115118.523</v>
          </cell>
          <cell r="T387">
            <v>153897.734</v>
          </cell>
          <cell r="U387">
            <v>187004.89</v>
          </cell>
        </row>
        <row r="388">
          <cell r="C388" t="str">
            <v>Active</v>
          </cell>
          <cell r="D388">
            <v>154701.39000000001</v>
          </cell>
          <cell r="E388">
            <v>168115.07800000001</v>
          </cell>
          <cell r="F388">
            <v>13413.687999999995</v>
          </cell>
          <cell r="G388">
            <v>8.6706964947115175E-2</v>
          </cell>
          <cell r="I388">
            <v>123859.523</v>
          </cell>
          <cell r="J388">
            <v>154701.39000000001</v>
          </cell>
          <cell r="K388">
            <v>186771</v>
          </cell>
          <cell r="L388">
            <v>208784.09299999999</v>
          </cell>
          <cell r="M388">
            <v>155118.15599999999</v>
          </cell>
          <cell r="N388">
            <v>187894.40599999999</v>
          </cell>
          <cell r="O388">
            <v>210336.28099999999</v>
          </cell>
          <cell r="P388">
            <v>168115.07800000001</v>
          </cell>
          <cell r="Q388">
            <v>210172.18700000001</v>
          </cell>
          <cell r="R388">
            <v>293131.09299999999</v>
          </cell>
          <cell r="S388">
            <v>168219</v>
          </cell>
          <cell r="T388">
            <v>210904.09299999999</v>
          </cell>
          <cell r="U388">
            <v>244846.5</v>
          </cell>
        </row>
        <row r="389">
          <cell r="C389" t="str">
            <v>Daily</v>
          </cell>
          <cell r="J389">
            <v>0</v>
          </cell>
          <cell r="K389">
            <v>0</v>
          </cell>
          <cell r="L389">
            <v>0</v>
          </cell>
          <cell r="M389">
            <v>0</v>
          </cell>
          <cell r="N389">
            <v>0</v>
          </cell>
          <cell r="O389">
            <v>0</v>
          </cell>
          <cell r="P389">
            <v>0</v>
          </cell>
          <cell r="Q389">
            <v>0</v>
          </cell>
          <cell r="R389">
            <v>0</v>
          </cell>
          <cell r="S389">
            <v>0</v>
          </cell>
          <cell r="T389">
            <v>0</v>
          </cell>
          <cell r="U389">
            <v>0</v>
          </cell>
        </row>
        <row r="390">
          <cell r="C390" t="str">
            <v>Veh</v>
          </cell>
          <cell r="D390">
            <v>4208907.5</v>
          </cell>
          <cell r="E390">
            <v>4016562.25</v>
          </cell>
          <cell r="F390">
            <v>-192345.25</v>
          </cell>
          <cell r="G390">
            <v>-4.5699566930373262E-2</v>
          </cell>
          <cell r="I390">
            <v>3450331.75</v>
          </cell>
          <cell r="J390">
            <v>4208907.5</v>
          </cell>
          <cell r="K390">
            <v>4663145</v>
          </cell>
          <cell r="L390">
            <v>5101302</v>
          </cell>
          <cell r="M390">
            <v>4167561</v>
          </cell>
          <cell r="N390">
            <v>4597064.5</v>
          </cell>
          <cell r="O390">
            <v>5015164</v>
          </cell>
          <cell r="P390">
            <v>4016562.25</v>
          </cell>
          <cell r="Q390">
            <v>4362991</v>
          </cell>
          <cell r="R390">
            <v>4677783</v>
          </cell>
          <cell r="S390">
            <v>4014339.5</v>
          </cell>
          <cell r="T390">
            <v>4333908.5</v>
          </cell>
          <cell r="U390">
            <v>4632434</v>
          </cell>
        </row>
        <row r="391">
          <cell r="C391" t="str">
            <v>Car</v>
          </cell>
          <cell r="D391">
            <v>3863171</v>
          </cell>
          <cell r="E391">
            <v>3670607.25</v>
          </cell>
          <cell r="F391">
            <v>-192563.75</v>
          </cell>
          <cell r="G391">
            <v>-4.9846033219860059E-2</v>
          </cell>
          <cell r="I391">
            <v>3192228.75</v>
          </cell>
          <cell r="J391">
            <v>3863171</v>
          </cell>
          <cell r="K391">
            <v>4254720.5</v>
          </cell>
          <cell r="L391">
            <v>4624113.5</v>
          </cell>
          <cell r="M391">
            <v>3821961.25</v>
          </cell>
          <cell r="N391">
            <v>4188941.25</v>
          </cell>
          <cell r="O391">
            <v>4537209</v>
          </cell>
          <cell r="P391">
            <v>3670607.25</v>
          </cell>
          <cell r="Q391">
            <v>3954236.5</v>
          </cell>
          <cell r="R391">
            <v>4200048.5</v>
          </cell>
          <cell r="S391">
            <v>3668396.75</v>
          </cell>
          <cell r="T391">
            <v>3925406.25</v>
          </cell>
          <cell r="U391">
            <v>4155786.75</v>
          </cell>
        </row>
        <row r="392">
          <cell r="C392" t="str">
            <v>Car Per</v>
          </cell>
          <cell r="D392">
            <v>5125229.5</v>
          </cell>
          <cell r="E392">
            <v>4868809.5</v>
          </cell>
          <cell r="F392">
            <v>-256420</v>
          </cell>
          <cell r="G392">
            <v>-5.0030930322242158E-2</v>
          </cell>
          <cell r="I392">
            <v>4244844</v>
          </cell>
          <cell r="J392">
            <v>5125229.5</v>
          </cell>
          <cell r="K392">
            <v>5656836.5</v>
          </cell>
          <cell r="L392">
            <v>6150510</v>
          </cell>
          <cell r="M392">
            <v>5073131</v>
          </cell>
          <cell r="N392">
            <v>5573998</v>
          </cell>
          <cell r="O392">
            <v>6040469</v>
          </cell>
          <cell r="P392">
            <v>4868809.5</v>
          </cell>
          <cell r="Q392">
            <v>5253955.5</v>
          </cell>
          <cell r="R392">
            <v>5578997</v>
          </cell>
          <cell r="S392">
            <v>4866659.5</v>
          </cell>
          <cell r="T392">
            <v>5218297.5</v>
          </cell>
          <cell r="U392">
            <v>5523467</v>
          </cell>
        </row>
        <row r="393">
          <cell r="C393" t="str">
            <v>PT</v>
          </cell>
          <cell r="D393">
            <v>321020.78100000002</v>
          </cell>
          <cell r="E393">
            <v>362577.65600000002</v>
          </cell>
          <cell r="F393">
            <v>41556.875</v>
          </cell>
          <cell r="G393">
            <v>0.12945228925849506</v>
          </cell>
          <cell r="I393">
            <v>182750.671</v>
          </cell>
          <cell r="J393">
            <v>321020.78100000002</v>
          </cell>
          <cell r="K393">
            <v>422374.71799999999</v>
          </cell>
          <cell r="L393">
            <v>514784.625</v>
          </cell>
          <cell r="M393">
            <v>340123.71799999999</v>
          </cell>
          <cell r="N393">
            <v>452766.84299999999</v>
          </cell>
          <cell r="O393">
            <v>551056.31200000003</v>
          </cell>
          <cell r="P393">
            <v>362577.65600000002</v>
          </cell>
          <cell r="Q393">
            <v>480530.25</v>
          </cell>
          <cell r="R393">
            <v>589319.31200000003</v>
          </cell>
          <cell r="S393">
            <v>364790.21799999999</v>
          </cell>
          <cell r="T393">
            <v>496162.90600000002</v>
          </cell>
          <cell r="U393">
            <v>608210.81200000003</v>
          </cell>
        </row>
        <row r="394">
          <cell r="C394" t="str">
            <v>Active</v>
          </cell>
          <cell r="D394">
            <v>729573.68700000003</v>
          </cell>
          <cell r="E394">
            <v>840456.625</v>
          </cell>
          <cell r="F394">
            <v>110882.93799999997</v>
          </cell>
          <cell r="G394">
            <v>0.15198319234339377</v>
          </cell>
          <cell r="I394">
            <v>568138.31200000003</v>
          </cell>
          <cell r="J394">
            <v>729573.68700000003</v>
          </cell>
          <cell r="K394">
            <v>883939.06200000003</v>
          </cell>
          <cell r="L394">
            <v>1000186.93</v>
          </cell>
          <cell r="M394">
            <v>729172.625</v>
          </cell>
          <cell r="N394">
            <v>882956</v>
          </cell>
          <cell r="O394">
            <v>998358.375</v>
          </cell>
          <cell r="P394">
            <v>840456.625</v>
          </cell>
          <cell r="Q394">
            <v>1074286.5</v>
          </cell>
          <cell r="R394">
            <v>1693475.75</v>
          </cell>
          <cell r="S394">
            <v>840190.75</v>
          </cell>
          <cell r="T394">
            <v>1072073.25</v>
          </cell>
          <cell r="U394">
            <v>1277018.25</v>
          </cell>
        </row>
        <row r="395">
          <cell r="C395" t="str">
            <v>-------------------------</v>
          </cell>
          <cell r="I395" t="str">
            <v>==========================================================================================================</v>
          </cell>
          <cell r="J395" t="str">
            <v>==========================================================================================================</v>
          </cell>
          <cell r="K395" t="str">
            <v>==========================================================================================================</v>
          </cell>
          <cell r="L395" t="str">
            <v>==========================================================================================================</v>
          </cell>
          <cell r="M395" t="str">
            <v>==========================================================================================================</v>
          </cell>
          <cell r="N395" t="str">
            <v>==========================================================================================================</v>
          </cell>
          <cell r="O395" t="str">
            <v>==========================================================================================================</v>
          </cell>
          <cell r="P395" t="str">
            <v>==========================================================================================================</v>
          </cell>
          <cell r="Q395" t="str">
            <v>==========================================================================================================</v>
          </cell>
          <cell r="R395" t="str">
            <v>==========================================================================================================</v>
          </cell>
          <cell r="S395" t="str">
            <v>==========================================================================================================</v>
          </cell>
          <cell r="T395" t="str">
            <v>==========================================================================================================</v>
          </cell>
          <cell r="U395" t="str">
            <v>==========================================================================================================</v>
          </cell>
        </row>
        <row r="396">
          <cell r="C396" t="str">
            <v>VKT, AM and Daily</v>
          </cell>
          <cell r="J396">
            <v>0</v>
          </cell>
          <cell r="K396">
            <v>0</v>
          </cell>
          <cell r="L396">
            <v>0</v>
          </cell>
          <cell r="M396">
            <v>0</v>
          </cell>
          <cell r="N396">
            <v>0</v>
          </cell>
          <cell r="O396">
            <v>0</v>
          </cell>
          <cell r="P396">
            <v>0</v>
          </cell>
          <cell r="Q396">
            <v>0</v>
          </cell>
          <cell r="R396">
            <v>0</v>
          </cell>
          <cell r="S396">
            <v>0</v>
          </cell>
          <cell r="T396">
            <v>0</v>
          </cell>
          <cell r="U396">
            <v>0</v>
          </cell>
        </row>
        <row r="397">
          <cell r="C397" t="str">
            <v>-------------------------</v>
          </cell>
          <cell r="I397" t="str">
            <v>==========================================================================================================</v>
          </cell>
          <cell r="J397" t="str">
            <v>==========================================================================================================</v>
          </cell>
          <cell r="K397" t="str">
            <v>==========================================================================================================</v>
          </cell>
          <cell r="L397" t="str">
            <v>==========================================================================================================</v>
          </cell>
          <cell r="M397" t="str">
            <v>==========================================================================================================</v>
          </cell>
          <cell r="N397" t="str">
            <v>==========================================================================================================</v>
          </cell>
          <cell r="O397" t="str">
            <v>==========================================================================================================</v>
          </cell>
          <cell r="P397" t="str">
            <v>==========================================================================================================</v>
          </cell>
          <cell r="Q397" t="str">
            <v>==========================================================================================================</v>
          </cell>
          <cell r="R397" t="str">
            <v>==========================================================================================================</v>
          </cell>
          <cell r="S397" t="str">
            <v>==========================================================================================================</v>
          </cell>
          <cell r="T397" t="str">
            <v>==========================================================================================================</v>
          </cell>
          <cell r="U397" t="str">
            <v>==========================================================================================================</v>
          </cell>
        </row>
        <row r="398">
          <cell r="C398" t="str">
            <v>AM</v>
          </cell>
          <cell r="D398">
            <v>5992757</v>
          </cell>
          <cell r="E398">
            <v>5943346</v>
          </cell>
          <cell r="F398">
            <v>-49411</v>
          </cell>
          <cell r="G398">
            <v>-8.245119900573309E-3</v>
          </cell>
          <cell r="I398">
            <v>4990186</v>
          </cell>
          <cell r="J398">
            <v>5992757</v>
          </cell>
          <cell r="K398">
            <v>6437073.5</v>
          </cell>
          <cell r="L398">
            <v>6792092</v>
          </cell>
          <cell r="M398">
            <v>6016226.5</v>
          </cell>
          <cell r="N398">
            <v>6490702.5</v>
          </cell>
          <cell r="O398">
            <v>6971653</v>
          </cell>
          <cell r="P398">
            <v>5943346</v>
          </cell>
          <cell r="Q398">
            <v>6420535.5</v>
          </cell>
          <cell r="R398">
            <v>6728945.5</v>
          </cell>
          <cell r="S398">
            <v>5939476.5</v>
          </cell>
          <cell r="T398">
            <v>6358498.5</v>
          </cell>
          <cell r="U398">
            <v>6994892</v>
          </cell>
        </row>
        <row r="399">
          <cell r="C399" t="str">
            <v>Daily</v>
          </cell>
          <cell r="D399">
            <v>38653088</v>
          </cell>
          <cell r="E399">
            <v>38182964</v>
          </cell>
          <cell r="F399">
            <v>-470124</v>
          </cell>
          <cell r="G399">
            <v>-1.2162650497678219E-2</v>
          </cell>
          <cell r="I399">
            <v>30875096</v>
          </cell>
          <cell r="J399">
            <v>38653088</v>
          </cell>
          <cell r="K399">
            <v>42524220</v>
          </cell>
          <cell r="L399">
            <v>45692056</v>
          </cell>
          <cell r="M399">
            <v>38815336</v>
          </cell>
          <cell r="N399">
            <v>42704624</v>
          </cell>
          <cell r="O399">
            <v>46223716</v>
          </cell>
          <cell r="P399">
            <v>38182964</v>
          </cell>
          <cell r="Q399">
            <v>42031668</v>
          </cell>
          <cell r="R399">
            <v>44752724</v>
          </cell>
          <cell r="S399">
            <v>38163808</v>
          </cell>
          <cell r="T399">
            <v>41591460</v>
          </cell>
          <cell r="U399">
            <v>45815464</v>
          </cell>
        </row>
        <row r="400">
          <cell r="C400" t="str">
            <v>-------------------------</v>
          </cell>
          <cell r="I400" t="str">
            <v>==========================================================================================================</v>
          </cell>
          <cell r="J400" t="str">
            <v>==========================================================================================================</v>
          </cell>
          <cell r="K400" t="str">
            <v>==========================================================================================================</v>
          </cell>
          <cell r="L400" t="str">
            <v>==========================================================================================================</v>
          </cell>
          <cell r="M400" t="str">
            <v>==========================================================================================================</v>
          </cell>
          <cell r="N400" t="str">
            <v>==========================================================================================================</v>
          </cell>
          <cell r="O400" t="str">
            <v>==========================================================================================================</v>
          </cell>
          <cell r="P400" t="str">
            <v>==========================================================================================================</v>
          </cell>
          <cell r="Q400" t="str">
            <v>==========================================================================================================</v>
          </cell>
          <cell r="R400" t="str">
            <v>==========================================================================================================</v>
          </cell>
          <cell r="S400" t="str">
            <v>==========================================================================================================</v>
          </cell>
          <cell r="T400" t="str">
            <v>==========================================================================================================</v>
          </cell>
          <cell r="U400" t="str">
            <v>==========================================================================================================</v>
          </cell>
        </row>
        <row r="401">
          <cell r="C401" t="str">
            <v>AM PT Service km and Buslanes</v>
          </cell>
          <cell r="J401">
            <v>0</v>
          </cell>
          <cell r="K401">
            <v>0</v>
          </cell>
          <cell r="L401">
            <v>0</v>
          </cell>
          <cell r="M401">
            <v>0</v>
          </cell>
          <cell r="N401">
            <v>0</v>
          </cell>
          <cell r="O401">
            <v>0</v>
          </cell>
          <cell r="P401">
            <v>0</v>
          </cell>
          <cell r="Q401">
            <v>0</v>
          </cell>
          <cell r="R401">
            <v>0</v>
          </cell>
          <cell r="S401">
            <v>0</v>
          </cell>
          <cell r="T401">
            <v>0</v>
          </cell>
          <cell r="U401">
            <v>0</v>
          </cell>
        </row>
        <row r="402">
          <cell r="C402" t="str">
            <v>-------------------------</v>
          </cell>
          <cell r="I402" t="str">
            <v>==========================================================================================================</v>
          </cell>
          <cell r="J402" t="str">
            <v>==========================================================================================================</v>
          </cell>
          <cell r="K402" t="str">
            <v>==========================================================================================================</v>
          </cell>
          <cell r="L402" t="str">
            <v>==========================================================================================================</v>
          </cell>
          <cell r="M402" t="str">
            <v>==========================================================================================================</v>
          </cell>
          <cell r="N402" t="str">
            <v>==========================================================================================================</v>
          </cell>
          <cell r="O402" t="str">
            <v>==========================================================================================================</v>
          </cell>
          <cell r="P402" t="str">
            <v>==========================================================================================================</v>
          </cell>
          <cell r="Q402" t="str">
            <v>==========================================================================================================</v>
          </cell>
          <cell r="R402" t="str">
            <v>==========================================================================================================</v>
          </cell>
          <cell r="S402" t="str">
            <v>==========================================================================================================</v>
          </cell>
          <cell r="T402" t="str">
            <v>==========================================================================================================</v>
          </cell>
          <cell r="U402" t="str">
            <v>==========================================================================================================</v>
          </cell>
        </row>
        <row r="403">
          <cell r="C403" t="str">
            <v>Bus Veh kilometres</v>
          </cell>
          <cell r="D403" t="str">
            <v>DON'T USE AS THIS IS INTER PEAK</v>
          </cell>
          <cell r="I403">
            <v>16619.203099999999</v>
          </cell>
          <cell r="J403">
            <v>16425.580000000002</v>
          </cell>
          <cell r="K403">
            <v>16425.7363</v>
          </cell>
          <cell r="L403">
            <v>16425.7363</v>
          </cell>
          <cell r="M403">
            <v>20634.263599999998</v>
          </cell>
          <cell r="N403">
            <v>22109.388599999998</v>
          </cell>
          <cell r="O403">
            <v>22115.087800000001</v>
          </cell>
          <cell r="P403">
            <v>23222.482400000001</v>
          </cell>
          <cell r="Q403">
            <v>23642.814399999999</v>
          </cell>
          <cell r="R403">
            <v>24439.410100000001</v>
          </cell>
          <cell r="S403">
            <v>22439.130799999999</v>
          </cell>
          <cell r="T403">
            <v>28114.791000000001</v>
          </cell>
          <cell r="U403">
            <v>35208.6757</v>
          </cell>
        </row>
        <row r="404">
          <cell r="C404" t="str">
            <v>Rail Veh kilometres</v>
          </cell>
          <cell r="D404" t="str">
            <v>DON'T USE AS THIS IS INTER PEAK</v>
          </cell>
          <cell r="I404">
            <v>1132.9674</v>
          </cell>
          <cell r="J404">
            <v>1552.98657</v>
          </cell>
          <cell r="K404">
            <v>1552.98657</v>
          </cell>
          <cell r="L404">
            <v>1552.98657</v>
          </cell>
          <cell r="M404">
            <v>1637.2502400000001</v>
          </cell>
          <cell r="N404">
            <v>1637.2502400000001</v>
          </cell>
          <cell r="O404">
            <v>1637.2502400000001</v>
          </cell>
          <cell r="P404">
            <v>1871.5167200000001</v>
          </cell>
          <cell r="Q404">
            <v>1870.479</v>
          </cell>
          <cell r="R404">
            <v>1870.479</v>
          </cell>
          <cell r="S404">
            <v>2104.1601500000002</v>
          </cell>
          <cell r="T404">
            <v>2832.1157199999998</v>
          </cell>
          <cell r="U404">
            <v>3574.0146399999999</v>
          </cell>
        </row>
        <row r="405">
          <cell r="C405" t="str">
            <v>Ferry Veh kilometres</v>
          </cell>
          <cell r="D405" t="str">
            <v>DON'T USE AS THIS IS INTER PEAK</v>
          </cell>
          <cell r="I405">
            <v>268.72814899999997</v>
          </cell>
          <cell r="J405">
            <v>268.72814899999997</v>
          </cell>
          <cell r="K405">
            <v>268.72814899999997</v>
          </cell>
          <cell r="L405">
            <v>268.72814899999997</v>
          </cell>
          <cell r="M405">
            <v>416.34725900000001</v>
          </cell>
          <cell r="N405">
            <v>416.34725900000001</v>
          </cell>
          <cell r="O405">
            <v>416.34725900000001</v>
          </cell>
          <cell r="P405">
            <v>416.34725900000001</v>
          </cell>
          <cell r="Q405">
            <v>416.34725900000001</v>
          </cell>
          <cell r="R405">
            <v>416.34725900000001</v>
          </cell>
          <cell r="S405">
            <v>518.53887899999995</v>
          </cell>
          <cell r="T405">
            <v>518.53887899999995</v>
          </cell>
          <cell r="U405">
            <v>608.41863999999998</v>
          </cell>
        </row>
        <row r="406">
          <cell r="C406" t="str">
            <v>Buslanes (km)</v>
          </cell>
          <cell r="D406" t="str">
            <v>DON'T USE AS THIS IS INTER PEAK</v>
          </cell>
          <cell r="I406">
            <v>62.543022000000001</v>
          </cell>
          <cell r="J406">
            <v>62.543022000000001</v>
          </cell>
          <cell r="K406">
            <v>62.543022000000001</v>
          </cell>
          <cell r="L406">
            <v>62.543022000000001</v>
          </cell>
          <cell r="M406">
            <v>147.86535599999999</v>
          </cell>
          <cell r="N406">
            <v>188.26179500000001</v>
          </cell>
          <cell r="O406">
            <v>224.603622</v>
          </cell>
          <cell r="P406">
            <v>157.37094099999999</v>
          </cell>
          <cell r="Q406">
            <v>176.740951</v>
          </cell>
          <cell r="R406">
            <v>227.769622</v>
          </cell>
          <cell r="S406">
            <v>165.48353499999999</v>
          </cell>
          <cell r="T406">
            <v>245.489227</v>
          </cell>
          <cell r="U406">
            <v>317.53146299999997</v>
          </cell>
        </row>
        <row r="407">
          <cell r="C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row>
        <row r="408">
          <cell r="C408" t="str">
            <v>Car and PT Trips into CBD, AM</v>
          </cell>
          <cell r="J408">
            <v>0</v>
          </cell>
          <cell r="K408">
            <v>0</v>
          </cell>
          <cell r="L408">
            <v>0</v>
          </cell>
          <cell r="M408">
            <v>0</v>
          </cell>
          <cell r="N408">
            <v>0</v>
          </cell>
          <cell r="O408">
            <v>0</v>
          </cell>
          <cell r="P408">
            <v>0</v>
          </cell>
          <cell r="Q408">
            <v>0</v>
          </cell>
          <cell r="R408">
            <v>0</v>
          </cell>
          <cell r="S408">
            <v>0</v>
          </cell>
          <cell r="T408">
            <v>0</v>
          </cell>
          <cell r="U408">
            <v>0</v>
          </cell>
        </row>
        <row r="409">
          <cell r="C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row>
        <row r="410">
          <cell r="C410" t="str">
            <v>Car Total</v>
          </cell>
          <cell r="D410">
            <v>28093.160100000001</v>
          </cell>
          <cell r="E410">
            <v>24697.281200000001</v>
          </cell>
          <cell r="F410">
            <v>-3395.8788999999997</v>
          </cell>
          <cell r="G410">
            <v>-0.12087920646563359</v>
          </cell>
          <cell r="I410">
            <v>27206.9355</v>
          </cell>
          <cell r="J410">
            <v>28093.160100000001</v>
          </cell>
          <cell r="K410">
            <v>26971.8027</v>
          </cell>
          <cell r="L410">
            <v>27702.880799999999</v>
          </cell>
          <cell r="M410">
            <v>25904.851500000001</v>
          </cell>
          <cell r="N410">
            <v>24293.894499999999</v>
          </cell>
          <cell r="O410">
            <v>25081.3652</v>
          </cell>
          <cell r="P410">
            <v>24697.281200000001</v>
          </cell>
          <cell r="Q410">
            <v>23203.845700000002</v>
          </cell>
          <cell r="R410">
            <v>23575.943299999999</v>
          </cell>
          <cell r="S410">
            <v>24697.289000000001</v>
          </cell>
          <cell r="T410">
            <v>23181.6875</v>
          </cell>
          <cell r="U410">
            <v>24556.183499999999</v>
          </cell>
        </row>
        <row r="411">
          <cell r="C411" t="str">
            <v>Car Commute</v>
          </cell>
          <cell r="D411">
            <v>14007.0244</v>
          </cell>
          <cell r="E411">
            <v>11906.471600000001</v>
          </cell>
          <cell r="F411">
            <v>-2100.5527999999995</v>
          </cell>
          <cell r="G411">
            <v>-0.14996424222692148</v>
          </cell>
          <cell r="I411">
            <v>13140.3125</v>
          </cell>
          <cell r="J411">
            <v>14007.0244</v>
          </cell>
          <cell r="K411">
            <v>13719.7714</v>
          </cell>
          <cell r="L411">
            <v>14211.6474</v>
          </cell>
          <cell r="M411">
            <v>12627.4208</v>
          </cell>
          <cell r="N411">
            <v>12038.0869</v>
          </cell>
          <cell r="O411">
            <v>12601.5517</v>
          </cell>
          <cell r="P411">
            <v>11906.471600000001</v>
          </cell>
          <cell r="Q411">
            <v>11386.9208</v>
          </cell>
          <cell r="R411">
            <v>11688.410099999999</v>
          </cell>
          <cell r="S411">
            <v>11907.0273</v>
          </cell>
          <cell r="T411">
            <v>11366.059499999999</v>
          </cell>
          <cell r="U411">
            <v>12240.270500000001</v>
          </cell>
        </row>
        <row r="412">
          <cell r="C412" t="str">
            <v>PT</v>
          </cell>
          <cell r="D412">
            <v>48190.464800000002</v>
          </cell>
          <cell r="E412">
            <v>51397.710899999998</v>
          </cell>
          <cell r="F412">
            <v>3207.2460999999967</v>
          </cell>
          <cell r="G412">
            <v>6.6553541521350845E-2</v>
          </cell>
          <cell r="I412">
            <v>31921.0468</v>
          </cell>
          <cell r="J412">
            <v>48190.464800000002</v>
          </cell>
          <cell r="K412">
            <v>61091.847600000001</v>
          </cell>
          <cell r="L412">
            <v>73112.773400000005</v>
          </cell>
          <cell r="M412">
            <v>49902.339800000002</v>
          </cell>
          <cell r="N412">
            <v>63748.777300000002</v>
          </cell>
          <cell r="O412">
            <v>75654.390599999999</v>
          </cell>
          <cell r="P412">
            <v>51397.710899999998</v>
          </cell>
          <cell r="Q412">
            <v>65173.968699999998</v>
          </cell>
          <cell r="R412">
            <v>77854.093699999998</v>
          </cell>
          <cell r="S412">
            <v>51342.957000000002</v>
          </cell>
          <cell r="T412">
            <v>65176.7929</v>
          </cell>
          <cell r="U412">
            <v>76677.0625</v>
          </cell>
        </row>
        <row r="413">
          <cell r="J413">
            <v>0</v>
          </cell>
          <cell r="K413">
            <v>0</v>
          </cell>
          <cell r="L413">
            <v>0</v>
          </cell>
          <cell r="M413">
            <v>0</v>
          </cell>
          <cell r="N413">
            <v>0</v>
          </cell>
          <cell r="O413">
            <v>0</v>
          </cell>
          <cell r="P413">
            <v>0</v>
          </cell>
          <cell r="Q413">
            <v>0</v>
          </cell>
          <cell r="R413">
            <v>0</v>
          </cell>
          <cell r="S413">
            <v>0</v>
          </cell>
          <cell r="T413">
            <v>0</v>
          </cell>
          <cell r="U413">
            <v>0</v>
          </cell>
        </row>
        <row r="414">
          <cell r="C414" t="str">
            <v>-------------------------</v>
          </cell>
          <cell r="I414" t="str">
            <v>==========================================================================================================</v>
          </cell>
          <cell r="J414" t="str">
            <v>==========================================================================================================</v>
          </cell>
          <cell r="K414" t="str">
            <v>==========================================================================================================</v>
          </cell>
          <cell r="L414" t="str">
            <v>==========================================================================================================</v>
          </cell>
          <cell r="M414" t="str">
            <v>==========================================================================================================</v>
          </cell>
          <cell r="N414" t="str">
            <v>==========================================================================================================</v>
          </cell>
          <cell r="O414" t="str">
            <v>==========================================================================================================</v>
          </cell>
          <cell r="P414" t="str">
            <v>==========================================================================================================</v>
          </cell>
          <cell r="Q414" t="str">
            <v>==========================================================================================================</v>
          </cell>
          <cell r="R414" t="str">
            <v>==========================================================================================================</v>
          </cell>
          <cell r="S414" t="str">
            <v>==========================================================================================================</v>
          </cell>
          <cell r="T414" t="str">
            <v>==========================================================================================================</v>
          </cell>
          <cell r="U414" t="str">
            <v>==========================================================================================================</v>
          </cell>
        </row>
        <row r="415">
          <cell r="C415" t="str">
            <v>Selected Travel Times, car, rail, bus; AM peak</v>
          </cell>
          <cell r="I415" t="str">
            <v>peak</v>
          </cell>
          <cell r="J415" t="str">
            <v>peak</v>
          </cell>
          <cell r="K415" t="str">
            <v>peak</v>
          </cell>
          <cell r="L415" t="str">
            <v>peak</v>
          </cell>
          <cell r="M415" t="str">
            <v>peak</v>
          </cell>
          <cell r="N415" t="str">
            <v>peak</v>
          </cell>
          <cell r="O415" t="str">
            <v>peak</v>
          </cell>
          <cell r="P415" t="str">
            <v>peak</v>
          </cell>
          <cell r="Q415" t="str">
            <v>peak</v>
          </cell>
          <cell r="R415" t="str">
            <v>peak</v>
          </cell>
          <cell r="S415" t="str">
            <v>peak</v>
          </cell>
          <cell r="T415" t="str">
            <v>peak</v>
          </cell>
          <cell r="U415" t="str">
            <v>peak</v>
          </cell>
        </row>
        <row r="416">
          <cell r="C416" t="str">
            <v>-------------------------</v>
          </cell>
          <cell r="I416" t="str">
            <v>==========================================================================================================</v>
          </cell>
          <cell r="J416" t="str">
            <v>==========================================================================================================</v>
          </cell>
          <cell r="K416" t="str">
            <v>==========================================================================================================</v>
          </cell>
          <cell r="L416" t="str">
            <v>==========================================================================================================</v>
          </cell>
          <cell r="M416" t="str">
            <v>==========================================================================================================</v>
          </cell>
          <cell r="N416" t="str">
            <v>==========================================================================================================</v>
          </cell>
          <cell r="O416" t="str">
            <v>==========================================================================================================</v>
          </cell>
          <cell r="P416" t="str">
            <v>==========================================================================================================</v>
          </cell>
          <cell r="Q416" t="str">
            <v>==========================================================================================================</v>
          </cell>
          <cell r="R416" t="str">
            <v>==========================================================================================================</v>
          </cell>
          <cell r="S416" t="str">
            <v>==========================================================================================================</v>
          </cell>
          <cell r="T416" t="str">
            <v>==========================================================================================================</v>
          </cell>
          <cell r="U416" t="str">
            <v>==========================================================================================================</v>
          </cell>
        </row>
        <row r="417">
          <cell r="C417" t="str">
            <v>Car</v>
          </cell>
          <cell r="J417">
            <v>0</v>
          </cell>
          <cell r="K417">
            <v>0</v>
          </cell>
          <cell r="L417">
            <v>0</v>
          </cell>
          <cell r="M417">
            <v>0</v>
          </cell>
          <cell r="N417">
            <v>0</v>
          </cell>
          <cell r="O417">
            <v>0</v>
          </cell>
          <cell r="P417">
            <v>0</v>
          </cell>
          <cell r="Q417">
            <v>0</v>
          </cell>
          <cell r="R417">
            <v>0</v>
          </cell>
          <cell r="S417">
            <v>0</v>
          </cell>
          <cell r="T417">
            <v>0</v>
          </cell>
          <cell r="U417">
            <v>0</v>
          </cell>
        </row>
        <row r="418">
          <cell r="C418" t="str">
            <v>Airport</v>
          </cell>
          <cell r="D418">
            <v>35.223739000000002</v>
          </cell>
          <cell r="E418">
            <v>31.818401000000001</v>
          </cell>
          <cell r="F418">
            <v>-3.4053380000000004</v>
          </cell>
          <cell r="G418">
            <v>-9.6677357278851073E-2</v>
          </cell>
          <cell r="I418">
            <v>30.594025999999999</v>
          </cell>
          <cell r="J418">
            <v>35.223739000000002</v>
          </cell>
          <cell r="K418">
            <v>38.158087999999999</v>
          </cell>
          <cell r="L418">
            <v>46.458145000000002</v>
          </cell>
          <cell r="M418">
            <v>32.955379000000001</v>
          </cell>
          <cell r="N418">
            <v>35.389021999999997</v>
          </cell>
          <cell r="O418">
            <v>41.909908000000001</v>
          </cell>
          <cell r="P418">
            <v>31.818401000000001</v>
          </cell>
          <cell r="Q418">
            <v>34.408034999999998</v>
          </cell>
          <cell r="R418">
            <v>39.648753999999997</v>
          </cell>
          <cell r="S418">
            <v>32.513668000000003</v>
          </cell>
          <cell r="T418">
            <v>34.260978000000001</v>
          </cell>
          <cell r="U418">
            <v>38.298766999999998</v>
          </cell>
        </row>
        <row r="419">
          <cell r="C419" t="str">
            <v>Panmure</v>
          </cell>
          <cell r="D419">
            <v>24.060473999999999</v>
          </cell>
          <cell r="E419">
            <v>21.985537999999998</v>
          </cell>
          <cell r="F419">
            <v>-2.074936000000001</v>
          </cell>
          <cell r="G419">
            <v>-8.6238367540057648E-2</v>
          </cell>
          <cell r="I419">
            <v>21.805522</v>
          </cell>
          <cell r="J419">
            <v>24.060473999999999</v>
          </cell>
          <cell r="K419">
            <v>24.823430999999999</v>
          </cell>
          <cell r="L419">
            <v>25.959354000000001</v>
          </cell>
          <cell r="M419">
            <v>22.583835000000001</v>
          </cell>
          <cell r="N419">
            <v>22.563946999999999</v>
          </cell>
          <cell r="O419">
            <v>23.694879</v>
          </cell>
          <cell r="P419">
            <v>21.985537999999998</v>
          </cell>
          <cell r="Q419">
            <v>22.403690000000001</v>
          </cell>
          <cell r="R419">
            <v>23.124313000000001</v>
          </cell>
          <cell r="S419">
            <v>22.227041</v>
          </cell>
          <cell r="T419">
            <v>21.996645999999998</v>
          </cell>
          <cell r="U419">
            <v>22.896667000000001</v>
          </cell>
        </row>
        <row r="420">
          <cell r="C420" t="str">
            <v>Manukau</v>
          </cell>
          <cell r="D420">
            <v>35.987903000000003</v>
          </cell>
          <cell r="E420">
            <v>35.147247</v>
          </cell>
          <cell r="F420">
            <v>-0.84065600000000273</v>
          </cell>
          <cell r="G420">
            <v>-2.335940496449606E-2</v>
          </cell>
          <cell r="I420">
            <v>31.630680000000002</v>
          </cell>
          <cell r="J420">
            <v>35.987903000000003</v>
          </cell>
          <cell r="K420">
            <v>37.108604</v>
          </cell>
          <cell r="L420">
            <v>39.058376000000003</v>
          </cell>
          <cell r="M420">
            <v>36.925392000000002</v>
          </cell>
          <cell r="N420">
            <v>36.184832999999998</v>
          </cell>
          <cell r="O420">
            <v>40.241916000000003</v>
          </cell>
          <cell r="P420">
            <v>35.147247</v>
          </cell>
          <cell r="Q420">
            <v>35.510050999999997</v>
          </cell>
          <cell r="R420">
            <v>38.364181000000002</v>
          </cell>
          <cell r="S420">
            <v>36.379272</v>
          </cell>
          <cell r="T420">
            <v>35.673423</v>
          </cell>
          <cell r="U420">
            <v>35.309421</v>
          </cell>
        </row>
        <row r="421">
          <cell r="C421" t="str">
            <v>Albany</v>
          </cell>
          <cell r="D421">
            <v>33.778255000000001</v>
          </cell>
          <cell r="E421">
            <v>34.398544000000001</v>
          </cell>
          <cell r="F421">
            <v>0.62028899999999965</v>
          </cell>
          <cell r="G421">
            <v>1.8363559633261091E-2</v>
          </cell>
          <cell r="I421">
            <v>30.42925</v>
          </cell>
          <cell r="J421">
            <v>33.778255000000001</v>
          </cell>
          <cell r="K421">
            <v>35.533290000000001</v>
          </cell>
          <cell r="L421">
            <v>37.381717000000002</v>
          </cell>
          <cell r="M421">
            <v>35.562206000000003</v>
          </cell>
          <cell r="N421">
            <v>37.755043000000001</v>
          </cell>
          <cell r="O421">
            <v>33.468456000000003</v>
          </cell>
          <cell r="P421">
            <v>34.398544000000001</v>
          </cell>
          <cell r="Q421">
            <v>36.144432000000002</v>
          </cell>
          <cell r="R421">
            <v>37.663252999999997</v>
          </cell>
          <cell r="S421">
            <v>34.568153000000002</v>
          </cell>
          <cell r="T421">
            <v>35.583686</v>
          </cell>
          <cell r="U421">
            <v>27.866379999999999</v>
          </cell>
        </row>
        <row r="422">
          <cell r="C422" t="str">
            <v>Rail Journey Time</v>
          </cell>
          <cell r="J422">
            <v>0</v>
          </cell>
          <cell r="K422">
            <v>0</v>
          </cell>
          <cell r="L422">
            <v>0</v>
          </cell>
          <cell r="M422">
            <v>0</v>
          </cell>
          <cell r="N422">
            <v>0</v>
          </cell>
          <cell r="O422">
            <v>0</v>
          </cell>
          <cell r="P422">
            <v>0</v>
          </cell>
          <cell r="Q422">
            <v>0</v>
          </cell>
          <cell r="R422">
            <v>0</v>
          </cell>
          <cell r="S422">
            <v>0</v>
          </cell>
          <cell r="T422">
            <v>0</v>
          </cell>
          <cell r="U422">
            <v>0</v>
          </cell>
        </row>
        <row r="423">
          <cell r="C423" t="str">
            <v>Airport</v>
          </cell>
          <cell r="D423">
            <v>131.425003</v>
          </cell>
          <cell r="E423">
            <v>130.564987</v>
          </cell>
          <cell r="F423">
            <v>-0.86001600000000167</v>
          </cell>
          <cell r="G423">
            <v>-6.5437776706765731E-3</v>
          </cell>
          <cell r="I423">
            <v>131.586074</v>
          </cell>
          <cell r="J423">
            <v>131.425003</v>
          </cell>
          <cell r="K423">
            <v>131.425003</v>
          </cell>
          <cell r="L423">
            <v>131.425003</v>
          </cell>
          <cell r="M423">
            <v>132.18000699999999</v>
          </cell>
          <cell r="N423">
            <v>132.18002300000001</v>
          </cell>
          <cell r="O423">
            <v>132.18000699999999</v>
          </cell>
          <cell r="P423">
            <v>130.564987</v>
          </cell>
          <cell r="Q423">
            <v>130.56500199999999</v>
          </cell>
          <cell r="R423">
            <v>130.564987</v>
          </cell>
          <cell r="S423">
            <v>135.11000000000001</v>
          </cell>
          <cell r="T423">
            <v>133.77998299999999</v>
          </cell>
          <cell r="U423">
            <v>46.734996000000002</v>
          </cell>
        </row>
        <row r="424">
          <cell r="C424" t="str">
            <v>Panmure</v>
          </cell>
          <cell r="D424">
            <v>31.654993999999999</v>
          </cell>
          <cell r="E424">
            <v>30.375001000000001</v>
          </cell>
          <cell r="F424">
            <v>-1.2799929999999975</v>
          </cell>
          <cell r="G424">
            <v>-4.0435736617103687E-2</v>
          </cell>
          <cell r="I424">
            <v>31.620365</v>
          </cell>
          <cell r="J424">
            <v>31.654993999999999</v>
          </cell>
          <cell r="K424">
            <v>31.654997999999999</v>
          </cell>
          <cell r="L424">
            <v>31.654997999999999</v>
          </cell>
          <cell r="M424">
            <v>32.409998999999999</v>
          </cell>
          <cell r="N424">
            <v>32.409998999999999</v>
          </cell>
          <cell r="O424">
            <v>32.409998999999999</v>
          </cell>
          <cell r="P424">
            <v>30.375001000000001</v>
          </cell>
          <cell r="Q424">
            <v>30.374998000000001</v>
          </cell>
          <cell r="R424">
            <v>30.375</v>
          </cell>
          <cell r="S424">
            <v>31.309996999999999</v>
          </cell>
          <cell r="T424">
            <v>31.035001000000001</v>
          </cell>
          <cell r="U424">
            <v>31.035003</v>
          </cell>
        </row>
        <row r="425">
          <cell r="C425" t="str">
            <v>Manukau</v>
          </cell>
          <cell r="D425">
            <v>44.719996999999999</v>
          </cell>
          <cell r="E425">
            <v>44.174999</v>
          </cell>
          <cell r="F425">
            <v>-0.54499799999999965</v>
          </cell>
          <cell r="G425">
            <v>-1.2186897060838347E-2</v>
          </cell>
          <cell r="I425">
            <v>46.852573</v>
          </cell>
          <cell r="J425">
            <v>44.719996999999999</v>
          </cell>
          <cell r="K425">
            <v>44.719996999999999</v>
          </cell>
          <cell r="L425">
            <v>44.720001000000003</v>
          </cell>
          <cell r="M425">
            <v>45.474994000000002</v>
          </cell>
          <cell r="N425">
            <v>45.475002000000003</v>
          </cell>
          <cell r="O425">
            <v>45.475002000000003</v>
          </cell>
          <cell r="P425">
            <v>44.174999</v>
          </cell>
          <cell r="Q425">
            <v>44.174999</v>
          </cell>
          <cell r="R425">
            <v>44.174995000000003</v>
          </cell>
          <cell r="S425">
            <v>45.475002000000003</v>
          </cell>
          <cell r="T425">
            <v>44.92501</v>
          </cell>
          <cell r="U425">
            <v>44.925002999999997</v>
          </cell>
        </row>
        <row r="426">
          <cell r="C426" t="str">
            <v>Albany</v>
          </cell>
          <cell r="D426">
            <v>0</v>
          </cell>
          <cell r="E426">
            <v>0</v>
          </cell>
          <cell r="F426">
            <v>0</v>
          </cell>
          <cell r="G426" t="e">
            <v>#DIV/0!</v>
          </cell>
          <cell r="I426">
            <v>0</v>
          </cell>
          <cell r="J426">
            <v>0</v>
          </cell>
          <cell r="K426">
            <v>0</v>
          </cell>
          <cell r="L426">
            <v>0</v>
          </cell>
          <cell r="M426">
            <v>0</v>
          </cell>
          <cell r="N426">
            <v>0</v>
          </cell>
          <cell r="O426">
            <v>0</v>
          </cell>
          <cell r="P426">
            <v>0</v>
          </cell>
          <cell r="Q426">
            <v>0</v>
          </cell>
          <cell r="R426">
            <v>0</v>
          </cell>
          <cell r="S426">
            <v>0</v>
          </cell>
          <cell r="T426">
            <v>0</v>
          </cell>
          <cell r="U426">
            <v>0</v>
          </cell>
        </row>
        <row r="427">
          <cell r="C427" t="str">
            <v>Rail IVT</v>
          </cell>
          <cell r="J427">
            <v>0</v>
          </cell>
          <cell r="K427">
            <v>0</v>
          </cell>
          <cell r="L427">
            <v>0</v>
          </cell>
          <cell r="M427">
            <v>0</v>
          </cell>
          <cell r="N427">
            <v>0</v>
          </cell>
          <cell r="O427">
            <v>0</v>
          </cell>
          <cell r="P427">
            <v>0</v>
          </cell>
          <cell r="Q427">
            <v>0</v>
          </cell>
          <cell r="R427">
            <v>0</v>
          </cell>
          <cell r="S427">
            <v>0</v>
          </cell>
          <cell r="T427">
            <v>0</v>
          </cell>
          <cell r="U427">
            <v>0</v>
          </cell>
        </row>
        <row r="428">
          <cell r="C428" t="str">
            <v>Airport</v>
          </cell>
          <cell r="D428">
            <v>33.200000000000003</v>
          </cell>
          <cell r="E428">
            <v>31.219996999999999</v>
          </cell>
          <cell r="F428">
            <v>-1.9800030000000035</v>
          </cell>
          <cell r="G428">
            <v>-5.9638644578313353E-2</v>
          </cell>
          <cell r="I428">
            <v>32.991076999999997</v>
          </cell>
          <cell r="J428">
            <v>33.200000000000003</v>
          </cell>
          <cell r="K428">
            <v>33.200000000000003</v>
          </cell>
          <cell r="L428">
            <v>33.200000000000003</v>
          </cell>
          <cell r="M428">
            <v>33.200004</v>
          </cell>
          <cell r="N428">
            <v>33.200004</v>
          </cell>
          <cell r="O428">
            <v>33.200000000000003</v>
          </cell>
          <cell r="P428">
            <v>31.219996999999999</v>
          </cell>
          <cell r="Q428">
            <v>31.219999000000001</v>
          </cell>
          <cell r="R428">
            <v>31.219996999999999</v>
          </cell>
          <cell r="S428">
            <v>36.129997000000003</v>
          </cell>
          <cell r="T428">
            <v>34.25</v>
          </cell>
          <cell r="U428">
            <v>34.479995000000002</v>
          </cell>
        </row>
        <row r="429">
          <cell r="C429" t="str">
            <v>Panmure</v>
          </cell>
          <cell r="D429">
            <v>15.769997999999999</v>
          </cell>
          <cell r="E429">
            <v>14.470001999999999</v>
          </cell>
          <cell r="F429">
            <v>-1.2999960000000002</v>
          </cell>
          <cell r="G429">
            <v>-8.2434759979043759E-2</v>
          </cell>
          <cell r="I429">
            <v>15.735365</v>
          </cell>
          <cell r="J429">
            <v>15.769997999999999</v>
          </cell>
          <cell r="K429">
            <v>15.769999</v>
          </cell>
          <cell r="L429">
            <v>15.77</v>
          </cell>
          <cell r="M429">
            <v>15.77</v>
          </cell>
          <cell r="N429">
            <v>15.77</v>
          </cell>
          <cell r="O429">
            <v>15.770001000000001</v>
          </cell>
          <cell r="P429">
            <v>14.470001999999999</v>
          </cell>
          <cell r="Q429">
            <v>14.469999</v>
          </cell>
          <cell r="R429">
            <v>14.47</v>
          </cell>
          <cell r="S429">
            <v>15.769999</v>
          </cell>
          <cell r="T429">
            <v>15.770002</v>
          </cell>
          <cell r="U429">
            <v>15.770002</v>
          </cell>
        </row>
        <row r="430">
          <cell r="C430" t="str">
            <v>Manukau</v>
          </cell>
          <cell r="D430">
            <v>38.209994999999999</v>
          </cell>
          <cell r="E430">
            <v>36.909998999999999</v>
          </cell>
          <cell r="F430">
            <v>-1.2999960000000002</v>
          </cell>
          <cell r="G430">
            <v>-3.4022406964460482E-2</v>
          </cell>
          <cell r="I430">
            <v>38.142569999999999</v>
          </cell>
          <cell r="J430">
            <v>38.209994999999999</v>
          </cell>
          <cell r="K430">
            <v>38.209994999999999</v>
          </cell>
          <cell r="L430">
            <v>38.209999000000003</v>
          </cell>
          <cell r="M430">
            <v>38.209994999999999</v>
          </cell>
          <cell r="N430">
            <v>38.209999000000003</v>
          </cell>
          <cell r="O430">
            <v>38.210002000000003</v>
          </cell>
          <cell r="P430">
            <v>36.909998999999999</v>
          </cell>
          <cell r="Q430">
            <v>36.909998999999999</v>
          </cell>
          <cell r="R430">
            <v>36.909996</v>
          </cell>
          <cell r="S430">
            <v>38.209999000000003</v>
          </cell>
          <cell r="T430">
            <v>38.210006</v>
          </cell>
          <cell r="U430">
            <v>38.210002000000003</v>
          </cell>
        </row>
        <row r="431">
          <cell r="C431" t="str">
            <v>Albany</v>
          </cell>
          <cell r="D431">
            <v>0</v>
          </cell>
          <cell r="E431">
            <v>0</v>
          </cell>
          <cell r="F431">
            <v>0</v>
          </cell>
          <cell r="G431" t="e">
            <v>#DIV/0!</v>
          </cell>
          <cell r="I431">
            <v>0</v>
          </cell>
          <cell r="J431">
            <v>0</v>
          </cell>
          <cell r="K431">
            <v>0</v>
          </cell>
          <cell r="L431">
            <v>0</v>
          </cell>
          <cell r="M431">
            <v>0</v>
          </cell>
          <cell r="N431">
            <v>0</v>
          </cell>
          <cell r="O431">
            <v>0</v>
          </cell>
          <cell r="P431">
            <v>0</v>
          </cell>
          <cell r="Q431">
            <v>0</v>
          </cell>
          <cell r="R431">
            <v>0</v>
          </cell>
          <cell r="S431">
            <v>0</v>
          </cell>
          <cell r="T431">
            <v>0</v>
          </cell>
          <cell r="U431">
            <v>0</v>
          </cell>
        </row>
        <row r="432">
          <cell r="C432" t="str">
            <v>Bus Journey Time</v>
          </cell>
          <cell r="J432">
            <v>0</v>
          </cell>
          <cell r="K432">
            <v>0</v>
          </cell>
          <cell r="L432">
            <v>0</v>
          </cell>
          <cell r="M432">
            <v>0</v>
          </cell>
          <cell r="N432">
            <v>0</v>
          </cell>
          <cell r="O432">
            <v>0</v>
          </cell>
          <cell r="P432">
            <v>0</v>
          </cell>
          <cell r="Q432">
            <v>0</v>
          </cell>
          <cell r="R432">
            <v>0</v>
          </cell>
          <cell r="S432">
            <v>0</v>
          </cell>
          <cell r="T432">
            <v>0</v>
          </cell>
          <cell r="U432">
            <v>0</v>
          </cell>
        </row>
        <row r="433">
          <cell r="C433" t="str">
            <v>Airport</v>
          </cell>
          <cell r="D433">
            <v>64.684996999999996</v>
          </cell>
          <cell r="E433">
            <v>64.100005999999993</v>
          </cell>
          <cell r="F433">
            <v>-0.58499100000000226</v>
          </cell>
          <cell r="G433">
            <v>-9.0436890644054954E-3</v>
          </cell>
          <cell r="I433">
            <v>71.442535000000007</v>
          </cell>
          <cell r="J433">
            <v>64.684996999999996</v>
          </cell>
          <cell r="K433">
            <v>66.444998999999996</v>
          </cell>
          <cell r="L433">
            <v>72.895004</v>
          </cell>
          <cell r="M433">
            <v>61.959999000000003</v>
          </cell>
          <cell r="N433">
            <v>62.339995999999999</v>
          </cell>
          <cell r="O433">
            <v>62.919998</v>
          </cell>
          <cell r="P433">
            <v>64.100005999999993</v>
          </cell>
          <cell r="Q433">
            <v>64.989997000000002</v>
          </cell>
          <cell r="R433">
            <v>64.790000000000006</v>
          </cell>
          <cell r="S433">
            <v>59.819999000000003</v>
          </cell>
          <cell r="T433">
            <v>73.25</v>
          </cell>
          <cell r="U433">
            <v>73.5</v>
          </cell>
        </row>
        <row r="434">
          <cell r="C434" t="str">
            <v>Panmure</v>
          </cell>
          <cell r="D434">
            <v>36.954998000000003</v>
          </cell>
          <cell r="E434">
            <v>42.300002999999997</v>
          </cell>
          <cell r="F434">
            <v>5.3450049999999933</v>
          </cell>
          <cell r="G434">
            <v>0.14463551046599957</v>
          </cell>
          <cell r="I434">
            <v>34.570025999999999</v>
          </cell>
          <cell r="J434">
            <v>36.954998000000003</v>
          </cell>
          <cell r="K434">
            <v>37.505001</v>
          </cell>
          <cell r="L434">
            <v>40.135005</v>
          </cell>
          <cell r="M434">
            <v>40.620001999999999</v>
          </cell>
          <cell r="N434">
            <v>40.29</v>
          </cell>
          <cell r="O434">
            <v>40.199995999999999</v>
          </cell>
          <cell r="P434">
            <v>42.300002999999997</v>
          </cell>
          <cell r="Q434">
            <v>42.719996999999999</v>
          </cell>
          <cell r="R434">
            <v>42.980003000000004</v>
          </cell>
          <cell r="S434">
            <v>40.43</v>
          </cell>
          <cell r="T434">
            <v>40.404997999999999</v>
          </cell>
          <cell r="U434">
            <v>41.215003000000003</v>
          </cell>
        </row>
        <row r="435">
          <cell r="C435" t="str">
            <v>Manukau</v>
          </cell>
          <cell r="D435">
            <v>54.419998</v>
          </cell>
          <cell r="E435">
            <v>71.019996000000006</v>
          </cell>
          <cell r="F435">
            <v>16.599998000000006</v>
          </cell>
          <cell r="G435">
            <v>0.30503488809389528</v>
          </cell>
          <cell r="I435">
            <v>50.494464000000001</v>
          </cell>
          <cell r="J435">
            <v>54.419998</v>
          </cell>
          <cell r="K435">
            <v>55.510002</v>
          </cell>
          <cell r="L435">
            <v>57.29</v>
          </cell>
          <cell r="M435">
            <v>70.519996000000006</v>
          </cell>
          <cell r="N435">
            <v>66.11</v>
          </cell>
          <cell r="O435">
            <v>72.125006999999997</v>
          </cell>
          <cell r="P435">
            <v>71.019996000000006</v>
          </cell>
          <cell r="Q435">
            <v>72.160003000000003</v>
          </cell>
          <cell r="R435">
            <v>73.209991000000002</v>
          </cell>
          <cell r="S435">
            <v>70.959991000000002</v>
          </cell>
          <cell r="T435">
            <v>58.430007000000003</v>
          </cell>
          <cell r="U435">
            <v>59.280006</v>
          </cell>
        </row>
        <row r="436">
          <cell r="C436" t="str">
            <v>Albany</v>
          </cell>
          <cell r="D436">
            <v>24.795000000000002</v>
          </cell>
          <cell r="E436">
            <v>25.339995999999999</v>
          </cell>
          <cell r="F436">
            <v>0.54499599999999759</v>
          </cell>
          <cell r="G436">
            <v>2.1980076628352392E-2</v>
          </cell>
          <cell r="I436">
            <v>25.718881</v>
          </cell>
          <cell r="J436">
            <v>24.795000000000002</v>
          </cell>
          <cell r="K436">
            <v>24.944998999999999</v>
          </cell>
          <cell r="L436">
            <v>25.164997</v>
          </cell>
          <cell r="M436">
            <v>25.159998999999999</v>
          </cell>
          <cell r="N436">
            <v>24.879999000000002</v>
          </cell>
          <cell r="O436">
            <v>27.639999</v>
          </cell>
          <cell r="P436">
            <v>25.339995999999999</v>
          </cell>
          <cell r="Q436">
            <v>25.349997999999999</v>
          </cell>
          <cell r="R436">
            <v>25.119997999999999</v>
          </cell>
          <cell r="S436">
            <v>21.429998000000001</v>
          </cell>
          <cell r="T436">
            <v>21.859995999999999</v>
          </cell>
          <cell r="U436">
            <v>21.634998</v>
          </cell>
        </row>
        <row r="437">
          <cell r="C437" t="str">
            <v>Bus IVT</v>
          </cell>
          <cell r="J437">
            <v>0</v>
          </cell>
          <cell r="K437">
            <v>0</v>
          </cell>
          <cell r="L437">
            <v>0</v>
          </cell>
          <cell r="M437">
            <v>0</v>
          </cell>
          <cell r="N437">
            <v>0</v>
          </cell>
          <cell r="O437">
            <v>0</v>
          </cell>
          <cell r="P437">
            <v>0</v>
          </cell>
          <cell r="Q437">
            <v>0</v>
          </cell>
          <cell r="R437">
            <v>0</v>
          </cell>
          <cell r="S437">
            <v>0</v>
          </cell>
          <cell r="T437">
            <v>0</v>
          </cell>
          <cell r="U437">
            <v>0</v>
          </cell>
        </row>
        <row r="438">
          <cell r="C438" t="str">
            <v>Airport</v>
          </cell>
          <cell r="D438">
            <v>50.36</v>
          </cell>
          <cell r="E438">
            <v>39.740000999999999</v>
          </cell>
          <cell r="F438">
            <v>-10.619999</v>
          </cell>
          <cell r="G438">
            <v>-0.21088163224781573</v>
          </cell>
          <cell r="I438">
            <v>56.892566000000002</v>
          </cell>
          <cell r="J438">
            <v>50.36</v>
          </cell>
          <cell r="K438">
            <v>52.119998000000002</v>
          </cell>
          <cell r="L438">
            <v>57.93</v>
          </cell>
          <cell r="M438">
            <v>40.900001000000003</v>
          </cell>
          <cell r="N438">
            <v>41.279997999999999</v>
          </cell>
          <cell r="O438">
            <v>41.86</v>
          </cell>
          <cell r="P438">
            <v>39.740000999999999</v>
          </cell>
          <cell r="Q438">
            <v>40.629992999999999</v>
          </cell>
          <cell r="R438">
            <v>40.43</v>
          </cell>
          <cell r="S438">
            <v>38.759998000000003</v>
          </cell>
          <cell r="T438">
            <v>65.040000000000006</v>
          </cell>
          <cell r="U438">
            <v>65.290000000000006</v>
          </cell>
        </row>
        <row r="439">
          <cell r="C439" t="str">
            <v>Panmure</v>
          </cell>
          <cell r="D439">
            <v>28.079999000000001</v>
          </cell>
          <cell r="E439">
            <v>30.350002</v>
          </cell>
          <cell r="F439">
            <v>2.2700029999999991</v>
          </cell>
          <cell r="G439">
            <v>8.0840565557000157E-2</v>
          </cell>
          <cell r="I439">
            <v>25.695025999999999</v>
          </cell>
          <cell r="J439">
            <v>28.079999000000001</v>
          </cell>
          <cell r="K439">
            <v>28.629999000000002</v>
          </cell>
          <cell r="L439">
            <v>33.040004000000003</v>
          </cell>
          <cell r="M439">
            <v>30.54</v>
          </cell>
          <cell r="N439">
            <v>30.209999</v>
          </cell>
          <cell r="O439">
            <v>30.119994999999999</v>
          </cell>
          <cell r="P439">
            <v>30.350002</v>
          </cell>
          <cell r="Q439">
            <v>30.769995999999999</v>
          </cell>
          <cell r="R439">
            <v>31.030002</v>
          </cell>
          <cell r="S439">
            <v>30.349997999999999</v>
          </cell>
          <cell r="T439">
            <v>29.739999000000001</v>
          </cell>
          <cell r="U439">
            <v>30.550001000000002</v>
          </cell>
        </row>
        <row r="440">
          <cell r="C440" t="str">
            <v>Manukau</v>
          </cell>
          <cell r="D440">
            <v>40.609996000000002</v>
          </cell>
          <cell r="E440">
            <v>59.069994999999999</v>
          </cell>
          <cell r="F440">
            <v>18.459998999999996</v>
          </cell>
          <cell r="G440">
            <v>0.45456786058289678</v>
          </cell>
          <cell r="I440">
            <v>36.684463000000001</v>
          </cell>
          <cell r="J440">
            <v>40.609996000000002</v>
          </cell>
          <cell r="K440">
            <v>41.7</v>
          </cell>
          <cell r="L440">
            <v>43.479998999999999</v>
          </cell>
          <cell r="M440">
            <v>63.549999</v>
          </cell>
          <cell r="N440">
            <v>59.140003</v>
          </cell>
          <cell r="O440">
            <v>65.390006999999997</v>
          </cell>
          <cell r="P440">
            <v>59.069994999999999</v>
          </cell>
          <cell r="Q440">
            <v>60.210006</v>
          </cell>
          <cell r="R440">
            <v>61.259993999999999</v>
          </cell>
          <cell r="S440">
            <v>63.489994000000003</v>
          </cell>
          <cell r="T440">
            <v>52.060004999999997</v>
          </cell>
          <cell r="U440">
            <v>52.910007</v>
          </cell>
        </row>
        <row r="441">
          <cell r="C441" t="str">
            <v>Albany</v>
          </cell>
          <cell r="D441">
            <v>17.159998999999999</v>
          </cell>
          <cell r="E441">
            <v>16.899996999999999</v>
          </cell>
          <cell r="F441">
            <v>-0.26000200000000007</v>
          </cell>
          <cell r="G441">
            <v>-1.5151632584593977E-2</v>
          </cell>
          <cell r="I441">
            <v>17.653880999999998</v>
          </cell>
          <cell r="J441">
            <v>17.159998999999999</v>
          </cell>
          <cell r="K441">
            <v>17.309999000000001</v>
          </cell>
          <cell r="L441">
            <v>17.529996000000001</v>
          </cell>
          <cell r="M441">
            <v>16.719999000000001</v>
          </cell>
          <cell r="N441">
            <v>18.909998999999999</v>
          </cell>
          <cell r="O441">
            <v>21.67</v>
          </cell>
          <cell r="P441">
            <v>16.899996999999999</v>
          </cell>
          <cell r="Q441">
            <v>16.909998999999999</v>
          </cell>
          <cell r="R441">
            <v>16.68</v>
          </cell>
          <cell r="S441">
            <v>15.85</v>
          </cell>
          <cell r="T441">
            <v>16.279996000000001</v>
          </cell>
          <cell r="U441">
            <v>16.119997999999999</v>
          </cell>
        </row>
        <row r="442">
          <cell r="C442" t="str">
            <v>-------------------------</v>
          </cell>
          <cell r="I442" t="str">
            <v>==========================================================================================================</v>
          </cell>
          <cell r="J442" t="str">
            <v>==========================================================================================================</v>
          </cell>
          <cell r="K442" t="str">
            <v>==========================================================================================================</v>
          </cell>
          <cell r="L442" t="str">
            <v>==========================================================================================================</v>
          </cell>
          <cell r="M442" t="str">
            <v>==========================================================================================================</v>
          </cell>
          <cell r="N442" t="str">
            <v>==========================================================================================================</v>
          </cell>
          <cell r="O442" t="str">
            <v>==========================================================================================================</v>
          </cell>
          <cell r="P442" t="str">
            <v>==========================================================================================================</v>
          </cell>
          <cell r="Q442" t="str">
            <v>==========================================================================================================</v>
          </cell>
          <cell r="R442" t="str">
            <v>==========================================================================================================</v>
          </cell>
          <cell r="S442" t="str">
            <v>==========================================================================================================</v>
          </cell>
          <cell r="T442" t="str">
            <v>==========================================================================================================</v>
          </cell>
          <cell r="U442" t="str">
            <v>==========================================================================================================</v>
          </cell>
        </row>
        <row r="443">
          <cell r="C443" t="str">
            <v>Car Trip Length - region - AM</v>
          </cell>
          <cell r="J443">
            <v>0</v>
          </cell>
          <cell r="K443">
            <v>0</v>
          </cell>
          <cell r="L443">
            <v>0</v>
          </cell>
          <cell r="M443">
            <v>0</v>
          </cell>
          <cell r="N443">
            <v>0</v>
          </cell>
          <cell r="O443">
            <v>0</v>
          </cell>
          <cell r="P443">
            <v>0</v>
          </cell>
          <cell r="Q443">
            <v>0</v>
          </cell>
          <cell r="R443">
            <v>0</v>
          </cell>
          <cell r="S443">
            <v>0</v>
          </cell>
          <cell r="T443">
            <v>0</v>
          </cell>
          <cell r="U443">
            <v>0</v>
          </cell>
        </row>
        <row r="444">
          <cell r="C444" t="str">
            <v>-------------------------</v>
          </cell>
          <cell r="I444" t="str">
            <v>==========================================================================================================</v>
          </cell>
          <cell r="J444" t="str">
            <v>==========================================================================================================</v>
          </cell>
          <cell r="K444" t="str">
            <v>==========================================================================================================</v>
          </cell>
          <cell r="L444" t="str">
            <v>==========================================================================================================</v>
          </cell>
          <cell r="M444" t="str">
            <v>==========================================================================================================</v>
          </cell>
          <cell r="N444" t="str">
            <v>==========================================================================================================</v>
          </cell>
          <cell r="O444" t="str">
            <v>==========================================================================================================</v>
          </cell>
          <cell r="P444" t="str">
            <v>==========================================================================================================</v>
          </cell>
          <cell r="Q444" t="str">
            <v>==========================================================================================================</v>
          </cell>
          <cell r="R444" t="str">
            <v>==========================================================================================================</v>
          </cell>
          <cell r="S444" t="str">
            <v>==========================================================================================================</v>
          </cell>
          <cell r="T444" t="str">
            <v>==========================================================================================================</v>
          </cell>
          <cell r="U444" t="str">
            <v>==========================================================================================================</v>
          </cell>
        </row>
        <row r="445">
          <cell r="C445">
            <v>3</v>
          </cell>
          <cell r="D445">
            <v>120543.179</v>
          </cell>
          <cell r="E445">
            <v>106936.101</v>
          </cell>
          <cell r="F445">
            <v>-13607.078000000009</v>
          </cell>
          <cell r="G445">
            <v>-0.11288136013071307</v>
          </cell>
          <cell r="I445">
            <v>104076.21799999999</v>
          </cell>
          <cell r="J445">
            <v>120543.179</v>
          </cell>
          <cell r="K445">
            <v>133195.89000000001</v>
          </cell>
          <cell r="L445">
            <v>148289.421</v>
          </cell>
          <cell r="M445">
            <v>117745.70299999999</v>
          </cell>
          <cell r="N445">
            <v>129251.57799999999</v>
          </cell>
          <cell r="O445">
            <v>140283.96799999999</v>
          </cell>
          <cell r="P445">
            <v>106936.101</v>
          </cell>
          <cell r="Q445">
            <v>110376.82799999999</v>
          </cell>
          <cell r="R445">
            <v>115754.757</v>
          </cell>
          <cell r="S445">
            <v>106600.94500000001</v>
          </cell>
          <cell r="T445">
            <v>109827.679</v>
          </cell>
          <cell r="U445">
            <v>109563.359</v>
          </cell>
        </row>
        <row r="446">
          <cell r="C446">
            <v>6</v>
          </cell>
          <cell r="D446">
            <v>147897.46799999999</v>
          </cell>
          <cell r="E446">
            <v>142800.75</v>
          </cell>
          <cell r="F446">
            <v>-5096.7179999999935</v>
          </cell>
          <cell r="G446">
            <v>-3.4461157915157775E-2</v>
          </cell>
          <cell r="I446">
            <v>122531.32799999999</v>
          </cell>
          <cell r="J446">
            <v>147897.46799999999</v>
          </cell>
          <cell r="K446">
            <v>163488.734</v>
          </cell>
          <cell r="L446">
            <v>177862.171</v>
          </cell>
          <cell r="M446">
            <v>145268.01500000001</v>
          </cell>
          <cell r="N446">
            <v>159229.01500000001</v>
          </cell>
          <cell r="O446">
            <v>171216.71799999999</v>
          </cell>
          <cell r="P446">
            <v>142800.75</v>
          </cell>
          <cell r="Q446">
            <v>155416.64000000001</v>
          </cell>
          <cell r="R446">
            <v>168042.68700000001</v>
          </cell>
          <cell r="S446">
            <v>142920.96799999999</v>
          </cell>
          <cell r="T446">
            <v>155262.03099999999</v>
          </cell>
          <cell r="U446">
            <v>162123.57800000001</v>
          </cell>
        </row>
        <row r="447">
          <cell r="C447">
            <v>9</v>
          </cell>
          <cell r="D447">
            <v>83468.75</v>
          </cell>
          <cell r="E447">
            <v>81304.4375</v>
          </cell>
          <cell r="F447">
            <v>-2164.3125</v>
          </cell>
          <cell r="G447">
            <v>-2.5929614376637964E-2</v>
          </cell>
          <cell r="I447">
            <v>70658.234299999996</v>
          </cell>
          <cell r="J447">
            <v>83468.75</v>
          </cell>
          <cell r="K447">
            <v>89517.406199999998</v>
          </cell>
          <cell r="L447">
            <v>95952.3125</v>
          </cell>
          <cell r="M447">
            <v>82119.6875</v>
          </cell>
          <cell r="N447">
            <v>87033.281199999998</v>
          </cell>
          <cell r="O447">
            <v>92985.1875</v>
          </cell>
          <cell r="P447">
            <v>81304.4375</v>
          </cell>
          <cell r="Q447">
            <v>86372.718699999998</v>
          </cell>
          <cell r="R447">
            <v>93019.031199999998</v>
          </cell>
          <cell r="S447">
            <v>81011.890599999999</v>
          </cell>
          <cell r="T447">
            <v>85861.343699999998</v>
          </cell>
          <cell r="U447">
            <v>90929.8125</v>
          </cell>
        </row>
        <row r="448">
          <cell r="C448">
            <v>12</v>
          </cell>
          <cell r="D448">
            <v>52260.843699999998</v>
          </cell>
          <cell r="E448">
            <v>50426.6875</v>
          </cell>
          <cell r="F448">
            <v>-1834.1561999999976</v>
          </cell>
          <cell r="G448">
            <v>-3.5096184258502465E-2</v>
          </cell>
          <cell r="I448">
            <v>44087.531199999998</v>
          </cell>
          <cell r="J448">
            <v>52260.843699999998</v>
          </cell>
          <cell r="K448">
            <v>55744.625</v>
          </cell>
          <cell r="L448">
            <v>59796.9375</v>
          </cell>
          <cell r="M448">
            <v>51487.718699999998</v>
          </cell>
          <cell r="N448">
            <v>55387.1875</v>
          </cell>
          <cell r="O448">
            <v>60285.656199999998</v>
          </cell>
          <cell r="P448">
            <v>50426.6875</v>
          </cell>
          <cell r="Q448">
            <v>54911.6875</v>
          </cell>
          <cell r="R448">
            <v>57395.531199999998</v>
          </cell>
          <cell r="S448">
            <v>50619.6875</v>
          </cell>
          <cell r="T448">
            <v>53978.4375</v>
          </cell>
          <cell r="U448">
            <v>58837.4375</v>
          </cell>
        </row>
        <row r="449">
          <cell r="C449">
            <v>15</v>
          </cell>
          <cell r="D449">
            <v>39895.4375</v>
          </cell>
          <cell r="E449">
            <v>38888</v>
          </cell>
          <cell r="F449">
            <v>-1007.4375</v>
          </cell>
          <cell r="G449">
            <v>-2.5251947669454683E-2</v>
          </cell>
          <cell r="I449">
            <v>33328.593699999998</v>
          </cell>
          <cell r="J449">
            <v>39895.4375</v>
          </cell>
          <cell r="K449">
            <v>42160.343699999998</v>
          </cell>
          <cell r="L449">
            <v>43527.031199999998</v>
          </cell>
          <cell r="M449">
            <v>39323.281199999998</v>
          </cell>
          <cell r="N449">
            <v>41889.531199999998</v>
          </cell>
          <cell r="O449">
            <v>45091</v>
          </cell>
          <cell r="P449">
            <v>38888</v>
          </cell>
          <cell r="Q449">
            <v>40936.5625</v>
          </cell>
          <cell r="R449">
            <v>43145.218699999998</v>
          </cell>
          <cell r="S449">
            <v>38751.8125</v>
          </cell>
          <cell r="T449">
            <v>41476.031199999998</v>
          </cell>
          <cell r="U449">
            <v>44998.156199999998</v>
          </cell>
        </row>
        <row r="450">
          <cell r="C450">
            <v>18</v>
          </cell>
          <cell r="D450">
            <v>27076.8125</v>
          </cell>
          <cell r="E450">
            <v>27173.25</v>
          </cell>
          <cell r="F450">
            <v>96.4375</v>
          </cell>
          <cell r="G450">
            <v>3.5616267609047407E-3</v>
          </cell>
          <cell r="I450">
            <v>23103.593700000001</v>
          </cell>
          <cell r="J450">
            <v>27076.8125</v>
          </cell>
          <cell r="K450">
            <v>28796.5625</v>
          </cell>
          <cell r="L450">
            <v>29821.8125</v>
          </cell>
          <cell r="M450">
            <v>27222.156200000001</v>
          </cell>
          <cell r="N450">
            <v>28829.093700000001</v>
          </cell>
          <cell r="O450">
            <v>30896.843700000001</v>
          </cell>
          <cell r="P450">
            <v>27173.25</v>
          </cell>
          <cell r="Q450">
            <v>28683.656200000001</v>
          </cell>
          <cell r="R450">
            <v>29143.156200000001</v>
          </cell>
          <cell r="S450">
            <v>26922.781200000001</v>
          </cell>
          <cell r="T450">
            <v>28228.468700000001</v>
          </cell>
          <cell r="U450">
            <v>30976.125</v>
          </cell>
        </row>
        <row r="451">
          <cell r="C451">
            <v>21</v>
          </cell>
          <cell r="D451">
            <v>21543.5</v>
          </cell>
          <cell r="E451">
            <v>21017.718700000001</v>
          </cell>
          <cell r="F451">
            <v>-525.78129999999874</v>
          </cell>
          <cell r="G451">
            <v>-2.4405565483788555E-2</v>
          </cell>
          <cell r="I451">
            <v>18097.625</v>
          </cell>
          <cell r="J451">
            <v>21543.5</v>
          </cell>
          <cell r="K451">
            <v>22772.8125</v>
          </cell>
          <cell r="L451">
            <v>23743.4375</v>
          </cell>
          <cell r="M451">
            <v>21589.218700000001</v>
          </cell>
          <cell r="N451">
            <v>23043.4375</v>
          </cell>
          <cell r="O451">
            <v>24947.1875</v>
          </cell>
          <cell r="P451">
            <v>21017.718700000001</v>
          </cell>
          <cell r="Q451">
            <v>23000.875</v>
          </cell>
          <cell r="R451">
            <v>23835.0625</v>
          </cell>
          <cell r="S451">
            <v>21259.031200000001</v>
          </cell>
          <cell r="T451">
            <v>22603.968700000001</v>
          </cell>
          <cell r="U451">
            <v>25099.5</v>
          </cell>
        </row>
        <row r="452">
          <cell r="C452">
            <v>24</v>
          </cell>
          <cell r="D452">
            <v>16150.125</v>
          </cell>
          <cell r="E452">
            <v>16136.593699999999</v>
          </cell>
          <cell r="F452">
            <v>-13.531300000000556</v>
          </cell>
          <cell r="G452">
            <v>-8.3784490832117741E-4</v>
          </cell>
          <cell r="I452">
            <v>13597.218699999999</v>
          </cell>
          <cell r="J452">
            <v>16150.125</v>
          </cell>
          <cell r="K452">
            <v>17059.9375</v>
          </cell>
          <cell r="L452">
            <v>17531.25</v>
          </cell>
          <cell r="M452">
            <v>16319.531199999999</v>
          </cell>
          <cell r="N452">
            <v>17353.3125</v>
          </cell>
          <cell r="O452">
            <v>18648.9375</v>
          </cell>
          <cell r="P452">
            <v>16136.593699999999</v>
          </cell>
          <cell r="Q452">
            <v>16871.0625</v>
          </cell>
          <cell r="R452">
            <v>17508.3125</v>
          </cell>
          <cell r="S452">
            <v>16229.9375</v>
          </cell>
          <cell r="T452">
            <v>17062.718700000001</v>
          </cell>
          <cell r="U452">
            <v>18826.843700000001</v>
          </cell>
        </row>
        <row r="453">
          <cell r="C453">
            <v>27</v>
          </cell>
          <cell r="D453">
            <v>12173</v>
          </cell>
          <cell r="E453">
            <v>12303.656199999999</v>
          </cell>
          <cell r="F453">
            <v>130.65619999999944</v>
          </cell>
          <cell r="G453">
            <v>1.0733278567321074E-2</v>
          </cell>
          <cell r="I453">
            <v>10530.093699999999</v>
          </cell>
          <cell r="J453">
            <v>12173</v>
          </cell>
          <cell r="K453">
            <v>12882.0625</v>
          </cell>
          <cell r="L453">
            <v>13372.6875</v>
          </cell>
          <cell r="M453">
            <v>12380.343699999999</v>
          </cell>
          <cell r="N453">
            <v>12973.6875</v>
          </cell>
          <cell r="O453">
            <v>13761.125</v>
          </cell>
          <cell r="P453">
            <v>12303.656199999999</v>
          </cell>
          <cell r="Q453">
            <v>12805.031199999999</v>
          </cell>
          <cell r="R453">
            <v>13096.9375</v>
          </cell>
          <cell r="S453">
            <v>12171.906199999999</v>
          </cell>
          <cell r="T453">
            <v>12775.1875</v>
          </cell>
          <cell r="U453">
            <v>14310.6875</v>
          </cell>
        </row>
        <row r="454">
          <cell r="C454">
            <v>30</v>
          </cell>
          <cell r="D454">
            <v>8632.5</v>
          </cell>
          <cell r="E454">
            <v>8569.4375</v>
          </cell>
          <cell r="F454">
            <v>-63.0625</v>
          </cell>
          <cell r="G454">
            <v>-7.3052418187083698E-3</v>
          </cell>
          <cell r="I454">
            <v>7489.78125</v>
          </cell>
          <cell r="J454">
            <v>8632.5</v>
          </cell>
          <cell r="K454">
            <v>9058.1875</v>
          </cell>
          <cell r="L454">
            <v>9289</v>
          </cell>
          <cell r="M454">
            <v>8715.40625</v>
          </cell>
          <cell r="N454">
            <v>9452.1875</v>
          </cell>
          <cell r="O454">
            <v>9953.3125</v>
          </cell>
          <cell r="P454">
            <v>8569.4375</v>
          </cell>
          <cell r="Q454">
            <v>9335.6875</v>
          </cell>
          <cell r="R454">
            <v>9624.5625</v>
          </cell>
          <cell r="S454">
            <v>8615.125</v>
          </cell>
          <cell r="T454">
            <v>9255.5625</v>
          </cell>
          <cell r="U454">
            <v>10351.125</v>
          </cell>
        </row>
        <row r="455">
          <cell r="C455">
            <v>33</v>
          </cell>
          <cell r="D455">
            <v>6217.125</v>
          </cell>
          <cell r="E455">
            <v>6319.28125</v>
          </cell>
          <cell r="F455">
            <v>102.15625</v>
          </cell>
          <cell r="G455">
            <v>1.6431429318213803E-2</v>
          </cell>
          <cell r="I455">
            <v>5231</v>
          </cell>
          <cell r="J455">
            <v>6217.125</v>
          </cell>
          <cell r="K455">
            <v>6606.3125</v>
          </cell>
          <cell r="L455">
            <v>6733.4375</v>
          </cell>
          <cell r="M455">
            <v>6346.9375</v>
          </cell>
          <cell r="N455">
            <v>6917.5625</v>
          </cell>
          <cell r="O455">
            <v>7285.25</v>
          </cell>
          <cell r="P455">
            <v>6319.28125</v>
          </cell>
          <cell r="Q455">
            <v>6878</v>
          </cell>
          <cell r="R455">
            <v>7073.25</v>
          </cell>
          <cell r="S455">
            <v>6355.21875</v>
          </cell>
          <cell r="T455">
            <v>6793.25</v>
          </cell>
          <cell r="U455">
            <v>7765.5625</v>
          </cell>
        </row>
        <row r="456">
          <cell r="C456">
            <v>36</v>
          </cell>
          <cell r="D456">
            <v>5005.5625</v>
          </cell>
          <cell r="E456">
            <v>5095.8125</v>
          </cell>
          <cell r="F456">
            <v>90.25</v>
          </cell>
          <cell r="G456">
            <v>1.8029941689870019E-2</v>
          </cell>
          <cell r="I456">
            <v>4161.625</v>
          </cell>
          <cell r="J456">
            <v>5005.5625</v>
          </cell>
          <cell r="K456">
            <v>4983.25</v>
          </cell>
          <cell r="L456">
            <v>4961.3125</v>
          </cell>
          <cell r="M456">
            <v>5170.5</v>
          </cell>
          <cell r="N456">
            <v>5248.25</v>
          </cell>
          <cell r="O456">
            <v>5357.9375</v>
          </cell>
          <cell r="P456">
            <v>5095.8125</v>
          </cell>
          <cell r="Q456">
            <v>5246.6875</v>
          </cell>
          <cell r="R456">
            <v>5121.4375</v>
          </cell>
          <cell r="S456">
            <v>5120.53125</v>
          </cell>
          <cell r="T456">
            <v>5212.125</v>
          </cell>
          <cell r="U456">
            <v>5840.875</v>
          </cell>
        </row>
        <row r="457">
          <cell r="C457">
            <v>39</v>
          </cell>
          <cell r="D457">
            <v>3640.9375</v>
          </cell>
          <cell r="E457">
            <v>3739.6875</v>
          </cell>
          <cell r="F457">
            <v>98.75</v>
          </cell>
          <cell r="G457">
            <v>2.7122135439018109E-2</v>
          </cell>
          <cell r="I457">
            <v>3211.65625</v>
          </cell>
          <cell r="J457">
            <v>3640.9375</v>
          </cell>
          <cell r="K457">
            <v>3856</v>
          </cell>
          <cell r="L457">
            <v>3858.9375</v>
          </cell>
          <cell r="M457">
            <v>3767.5625</v>
          </cell>
          <cell r="N457">
            <v>4063</v>
          </cell>
          <cell r="O457">
            <v>4268.625</v>
          </cell>
          <cell r="P457">
            <v>3739.6875</v>
          </cell>
          <cell r="Q457">
            <v>3991.5</v>
          </cell>
          <cell r="R457">
            <v>4038.9375</v>
          </cell>
          <cell r="S457">
            <v>3728.46875</v>
          </cell>
          <cell r="T457">
            <v>3930</v>
          </cell>
          <cell r="U457">
            <v>4546</v>
          </cell>
        </row>
        <row r="458">
          <cell r="C458">
            <v>42</v>
          </cell>
          <cell r="D458">
            <v>2724</v>
          </cell>
          <cell r="E458">
            <v>2830.875</v>
          </cell>
          <cell r="F458">
            <v>106.875</v>
          </cell>
          <cell r="G458">
            <v>3.9234581497797356E-2</v>
          </cell>
          <cell r="I458">
            <v>2296.375</v>
          </cell>
          <cell r="J458">
            <v>2724</v>
          </cell>
          <cell r="K458">
            <v>2814.875</v>
          </cell>
          <cell r="L458">
            <v>2723.625</v>
          </cell>
          <cell r="M458">
            <v>2845.9375</v>
          </cell>
          <cell r="N458">
            <v>2938.5625</v>
          </cell>
          <cell r="O458">
            <v>3021.0625</v>
          </cell>
          <cell r="P458">
            <v>2830.875</v>
          </cell>
          <cell r="Q458">
            <v>2979.0625</v>
          </cell>
          <cell r="R458">
            <v>2928.8125</v>
          </cell>
          <cell r="S458">
            <v>2821.03125</v>
          </cell>
          <cell r="T458">
            <v>2966.3125</v>
          </cell>
          <cell r="U458">
            <v>3399.1875</v>
          </cell>
        </row>
        <row r="459">
          <cell r="C459">
            <v>45</v>
          </cell>
          <cell r="D459">
            <v>2185.9375</v>
          </cell>
          <cell r="E459">
            <v>2228.46875</v>
          </cell>
          <cell r="F459">
            <v>42.53125</v>
          </cell>
          <cell r="G459">
            <v>1.9456754824874911E-2</v>
          </cell>
          <cell r="I459">
            <v>1774.46875</v>
          </cell>
          <cell r="J459">
            <v>2185.9375</v>
          </cell>
          <cell r="K459">
            <v>2103.5625</v>
          </cell>
          <cell r="L459">
            <v>2041.125</v>
          </cell>
          <cell r="M459">
            <v>2228.5</v>
          </cell>
          <cell r="N459">
            <v>2286.6875</v>
          </cell>
          <cell r="O459">
            <v>2329.375</v>
          </cell>
          <cell r="P459">
            <v>2228.46875</v>
          </cell>
          <cell r="Q459">
            <v>2315.625</v>
          </cell>
          <cell r="R459">
            <v>2220.5625</v>
          </cell>
          <cell r="S459">
            <v>2228.90625</v>
          </cell>
          <cell r="T459">
            <v>2223.125</v>
          </cell>
          <cell r="U459">
            <v>2519.5</v>
          </cell>
        </row>
        <row r="460">
          <cell r="C460">
            <v>48</v>
          </cell>
          <cell r="D460">
            <v>1497.5625</v>
          </cell>
          <cell r="E460">
            <v>1663.75</v>
          </cell>
          <cell r="F460">
            <v>166.1875</v>
          </cell>
          <cell r="G460">
            <v>0.11097199616042736</v>
          </cell>
          <cell r="I460">
            <v>1283.0625</v>
          </cell>
          <cell r="J460">
            <v>1497.5625</v>
          </cell>
          <cell r="K460">
            <v>1540.5</v>
          </cell>
          <cell r="L460">
            <v>1495.25</v>
          </cell>
          <cell r="M460">
            <v>1632.625</v>
          </cell>
          <cell r="N460">
            <v>1662.125</v>
          </cell>
          <cell r="O460">
            <v>1657.875</v>
          </cell>
          <cell r="P460">
            <v>1663.75</v>
          </cell>
          <cell r="Q460">
            <v>1758.5</v>
          </cell>
          <cell r="R460">
            <v>1686.625</v>
          </cell>
          <cell r="S460">
            <v>1611.1875</v>
          </cell>
          <cell r="T460">
            <v>1615.1875</v>
          </cell>
          <cell r="U460">
            <v>1853.4375</v>
          </cell>
        </row>
        <row r="461">
          <cell r="C461">
            <v>51</v>
          </cell>
          <cell r="D461">
            <v>1263.625</v>
          </cell>
          <cell r="E461">
            <v>1312.5</v>
          </cell>
          <cell r="F461">
            <v>48.875</v>
          </cell>
          <cell r="G461">
            <v>3.8678405381343359E-2</v>
          </cell>
          <cell r="I461">
            <v>1016.25</v>
          </cell>
          <cell r="J461">
            <v>1263.625</v>
          </cell>
          <cell r="K461">
            <v>1297.9375</v>
          </cell>
          <cell r="L461">
            <v>1202.375</v>
          </cell>
          <cell r="M461">
            <v>1305.625</v>
          </cell>
          <cell r="N461">
            <v>1356.6875</v>
          </cell>
          <cell r="O461">
            <v>1291.125</v>
          </cell>
          <cell r="P461">
            <v>1312.5</v>
          </cell>
          <cell r="Q461">
            <v>1381.9375</v>
          </cell>
          <cell r="R461">
            <v>1279</v>
          </cell>
          <cell r="S461">
            <v>1325.4375</v>
          </cell>
          <cell r="T461">
            <v>1289.75</v>
          </cell>
          <cell r="U461">
            <v>1381.875</v>
          </cell>
        </row>
        <row r="462">
          <cell r="C462">
            <v>54</v>
          </cell>
          <cell r="D462">
            <v>1026.125</v>
          </cell>
          <cell r="E462">
            <v>1068.6875</v>
          </cell>
          <cell r="F462">
            <v>42.5625</v>
          </cell>
          <cell r="G462">
            <v>4.1478864660738211E-2</v>
          </cell>
          <cell r="I462">
            <v>931.25</v>
          </cell>
          <cell r="J462">
            <v>1026.125</v>
          </cell>
          <cell r="K462">
            <v>983.625</v>
          </cell>
          <cell r="L462">
            <v>912.6875</v>
          </cell>
          <cell r="M462">
            <v>1105.9375</v>
          </cell>
          <cell r="N462">
            <v>1093.375</v>
          </cell>
          <cell r="O462">
            <v>1026.5625</v>
          </cell>
          <cell r="P462">
            <v>1068.6875</v>
          </cell>
          <cell r="Q462">
            <v>1170.125</v>
          </cell>
          <cell r="R462">
            <v>1072.125</v>
          </cell>
          <cell r="S462">
            <v>1097.6875</v>
          </cell>
          <cell r="T462">
            <v>1086.25</v>
          </cell>
          <cell r="U462">
            <v>1149.25</v>
          </cell>
        </row>
        <row r="463">
          <cell r="C463">
            <v>57</v>
          </cell>
          <cell r="D463">
            <v>876.3125</v>
          </cell>
          <cell r="E463">
            <v>852.5</v>
          </cell>
          <cell r="F463">
            <v>-23.8125</v>
          </cell>
          <cell r="G463">
            <v>-2.7173525426146494E-2</v>
          </cell>
          <cell r="I463">
            <v>712.53125</v>
          </cell>
          <cell r="J463">
            <v>876.3125</v>
          </cell>
          <cell r="K463">
            <v>818.1875</v>
          </cell>
          <cell r="L463">
            <v>737.8125</v>
          </cell>
          <cell r="M463">
            <v>899.4375</v>
          </cell>
          <cell r="N463">
            <v>881.4375</v>
          </cell>
          <cell r="O463">
            <v>841.625</v>
          </cell>
          <cell r="P463">
            <v>852.5</v>
          </cell>
          <cell r="Q463">
            <v>925.875</v>
          </cell>
          <cell r="R463">
            <v>858.1875</v>
          </cell>
          <cell r="S463">
            <v>839.6875</v>
          </cell>
          <cell r="T463">
            <v>857.75</v>
          </cell>
          <cell r="U463">
            <v>953.5625</v>
          </cell>
        </row>
        <row r="464">
          <cell r="C464">
            <v>60</v>
          </cell>
          <cell r="D464">
            <v>526.4375</v>
          </cell>
          <cell r="E464">
            <v>636.625</v>
          </cell>
          <cell r="F464">
            <v>110.1875</v>
          </cell>
          <cell r="G464">
            <v>0.2093078475602517</v>
          </cell>
          <cell r="I464">
            <v>430.5625</v>
          </cell>
          <cell r="J464">
            <v>526.4375</v>
          </cell>
          <cell r="K464">
            <v>559.9375</v>
          </cell>
          <cell r="L464">
            <v>510.375</v>
          </cell>
          <cell r="M464">
            <v>574.9375</v>
          </cell>
          <cell r="N464">
            <v>655.1875</v>
          </cell>
          <cell r="O464">
            <v>623.9375</v>
          </cell>
          <cell r="P464">
            <v>636.625</v>
          </cell>
          <cell r="Q464">
            <v>702.75</v>
          </cell>
          <cell r="R464">
            <v>629.125</v>
          </cell>
          <cell r="S464">
            <v>622</v>
          </cell>
          <cell r="T464">
            <v>668.3125</v>
          </cell>
          <cell r="U464">
            <v>677.5</v>
          </cell>
        </row>
        <row r="465">
          <cell r="C465" t="str">
            <v>-------------------------</v>
          </cell>
          <cell r="I465" t="str">
            <v>==========================================================================================================</v>
          </cell>
          <cell r="J465" t="str">
            <v>==========================================================================================================</v>
          </cell>
          <cell r="K465" t="str">
            <v>==========================================================================================================</v>
          </cell>
          <cell r="L465" t="str">
            <v>==========================================================================================================</v>
          </cell>
          <cell r="M465" t="str">
            <v>==========================================================================================================</v>
          </cell>
          <cell r="N465" t="str">
            <v>==========================================================================================================</v>
          </cell>
          <cell r="O465" t="str">
            <v>==========================================================================================================</v>
          </cell>
          <cell r="P465" t="str">
            <v>==========================================================================================================</v>
          </cell>
          <cell r="Q465" t="str">
            <v>==========================================================================================================</v>
          </cell>
          <cell r="R465" t="str">
            <v>==========================================================================================================</v>
          </cell>
          <cell r="S465" t="str">
            <v>==========================================================================================================</v>
          </cell>
          <cell r="T465" t="str">
            <v>==========================================================================================================</v>
          </cell>
          <cell r="U465" t="str">
            <v>==========================================================================================================</v>
          </cell>
        </row>
        <row r="466">
          <cell r="C466" t="str">
            <v>PT Trip Length - region - AM</v>
          </cell>
          <cell r="J466">
            <v>0</v>
          </cell>
          <cell r="K466">
            <v>0</v>
          </cell>
          <cell r="L466">
            <v>0</v>
          </cell>
          <cell r="M466">
            <v>0</v>
          </cell>
          <cell r="N466">
            <v>0</v>
          </cell>
          <cell r="O466">
            <v>0</v>
          </cell>
          <cell r="P466">
            <v>0</v>
          </cell>
          <cell r="Q466">
            <v>0</v>
          </cell>
          <cell r="R466">
            <v>0</v>
          </cell>
          <cell r="S466">
            <v>0</v>
          </cell>
          <cell r="T466">
            <v>0</v>
          </cell>
          <cell r="U466">
            <v>0</v>
          </cell>
        </row>
        <row r="467">
          <cell r="C467" t="str">
            <v>-------------------------</v>
          </cell>
          <cell r="I467" t="str">
            <v>==========================================================================================================</v>
          </cell>
          <cell r="J467" t="str">
            <v>==========================================================================================================</v>
          </cell>
          <cell r="K467" t="str">
            <v>==========================================================================================================</v>
          </cell>
          <cell r="L467" t="str">
            <v>==========================================================================================================</v>
          </cell>
          <cell r="M467" t="str">
            <v>==========================================================================================================</v>
          </cell>
          <cell r="N467" t="str">
            <v>==========================================================================================================</v>
          </cell>
          <cell r="O467" t="str">
            <v>==========================================================================================================</v>
          </cell>
          <cell r="P467" t="str">
            <v>==========================================================================================================</v>
          </cell>
          <cell r="Q467" t="str">
            <v>==========================================================================================================</v>
          </cell>
          <cell r="R467" t="str">
            <v>==========================================================================================================</v>
          </cell>
          <cell r="S467" t="str">
            <v>==========================================================================================================</v>
          </cell>
          <cell r="T467" t="str">
            <v>==========================================================================================================</v>
          </cell>
          <cell r="U467" t="str">
            <v>==========================================================================================================</v>
          </cell>
        </row>
        <row r="468">
          <cell r="C468">
            <v>3</v>
          </cell>
          <cell r="D468">
            <v>10880.688399999999</v>
          </cell>
          <cell r="E468">
            <v>11056.3398</v>
          </cell>
          <cell r="F468">
            <v>175.65140000000065</v>
          </cell>
          <cell r="G468">
            <v>1.6143408720352716E-2</v>
          </cell>
          <cell r="I468">
            <v>4987.5615200000002</v>
          </cell>
          <cell r="J468">
            <v>10880.688399999999</v>
          </cell>
          <cell r="K468">
            <v>14964.481400000001</v>
          </cell>
          <cell r="L468">
            <v>18534.644499999999</v>
          </cell>
          <cell r="M468">
            <v>11028.668900000001</v>
          </cell>
          <cell r="N468">
            <v>14758.530199999999</v>
          </cell>
          <cell r="O468">
            <v>17929.876899999999</v>
          </cell>
          <cell r="P468">
            <v>11056.3398</v>
          </cell>
          <cell r="Q468">
            <v>14879.867099999999</v>
          </cell>
          <cell r="R468">
            <v>18228.574199999999</v>
          </cell>
          <cell r="S468">
            <v>10984.456</v>
          </cell>
          <cell r="T468">
            <v>14776.034100000001</v>
          </cell>
          <cell r="U468">
            <v>17667.968700000001</v>
          </cell>
        </row>
        <row r="469">
          <cell r="C469">
            <v>6</v>
          </cell>
          <cell r="D469">
            <v>15905.7431</v>
          </cell>
          <cell r="E469">
            <v>17790.808499999999</v>
          </cell>
          <cell r="F469">
            <v>1885.0653999999995</v>
          </cell>
          <cell r="G469">
            <v>0.11851476464497905</v>
          </cell>
          <cell r="I469">
            <v>7686.1269499999999</v>
          </cell>
          <cell r="J469">
            <v>15905.7431</v>
          </cell>
          <cell r="K469">
            <v>20932.429599999999</v>
          </cell>
          <cell r="L469">
            <v>25837.023399999998</v>
          </cell>
          <cell r="M469">
            <v>16910.3632</v>
          </cell>
          <cell r="N469">
            <v>22895.632799999999</v>
          </cell>
          <cell r="O469">
            <v>27290.255799999999</v>
          </cell>
          <cell r="P469">
            <v>17790.808499999999</v>
          </cell>
          <cell r="Q469">
            <v>23475.519499999999</v>
          </cell>
          <cell r="R469">
            <v>28668.5664</v>
          </cell>
          <cell r="S469">
            <v>17973.742099999999</v>
          </cell>
          <cell r="T469">
            <v>23638.5507</v>
          </cell>
          <cell r="U469">
            <v>28326.222600000001</v>
          </cell>
        </row>
        <row r="470">
          <cell r="C470">
            <v>9</v>
          </cell>
          <cell r="D470">
            <v>14580.943300000001</v>
          </cell>
          <cell r="E470">
            <v>17290.449199999999</v>
          </cell>
          <cell r="F470">
            <v>2709.5058999999983</v>
          </cell>
          <cell r="G470">
            <v>0.18582514479704465</v>
          </cell>
          <cell r="I470">
            <v>7945.5927700000002</v>
          </cell>
          <cell r="J470">
            <v>14580.943300000001</v>
          </cell>
          <cell r="K470">
            <v>19251.214800000002</v>
          </cell>
          <cell r="L470">
            <v>23509.706999999999</v>
          </cell>
          <cell r="M470">
            <v>16556.6757</v>
          </cell>
          <cell r="N470">
            <v>21867.0664</v>
          </cell>
          <cell r="O470">
            <v>26176.398399999998</v>
          </cell>
          <cell r="P470">
            <v>17290.449199999999</v>
          </cell>
          <cell r="Q470">
            <v>22549.406200000001</v>
          </cell>
          <cell r="R470">
            <v>27398.414000000001</v>
          </cell>
          <cell r="S470">
            <v>17018.386699999999</v>
          </cell>
          <cell r="T470">
            <v>22407.839800000002</v>
          </cell>
          <cell r="U470">
            <v>26590.2304</v>
          </cell>
        </row>
        <row r="471">
          <cell r="C471">
            <v>12</v>
          </cell>
          <cell r="D471">
            <v>13754.375</v>
          </cell>
          <cell r="E471">
            <v>15565.9375</v>
          </cell>
          <cell r="F471">
            <v>1811.5625</v>
          </cell>
          <cell r="G471">
            <v>0.13170809287953833</v>
          </cell>
          <cell r="I471">
            <v>7832.1953100000001</v>
          </cell>
          <cell r="J471">
            <v>13754.375</v>
          </cell>
          <cell r="K471">
            <v>17783.6093</v>
          </cell>
          <cell r="L471">
            <v>21537.210899999998</v>
          </cell>
          <cell r="M471">
            <v>15232.9257</v>
          </cell>
          <cell r="N471">
            <v>19777.285100000001</v>
          </cell>
          <cell r="O471">
            <v>23645.742099999999</v>
          </cell>
          <cell r="P471">
            <v>15565.9375</v>
          </cell>
          <cell r="Q471">
            <v>20211.6914</v>
          </cell>
          <cell r="R471">
            <v>24651.398399999998</v>
          </cell>
          <cell r="S471">
            <v>15773.039000000001</v>
          </cell>
          <cell r="T471">
            <v>20489.331999999999</v>
          </cell>
          <cell r="U471">
            <v>24030.6875</v>
          </cell>
        </row>
        <row r="472">
          <cell r="C472">
            <v>15</v>
          </cell>
          <cell r="D472">
            <v>11036.1093</v>
          </cell>
          <cell r="E472">
            <v>11537.261699999999</v>
          </cell>
          <cell r="F472">
            <v>501.15239999999903</v>
          </cell>
          <cell r="G472">
            <v>4.5410242539007752E-2</v>
          </cell>
          <cell r="I472">
            <v>7286.9453100000001</v>
          </cell>
          <cell r="J472">
            <v>11036.1093</v>
          </cell>
          <cell r="K472">
            <v>13902.757799999999</v>
          </cell>
          <cell r="L472">
            <v>16607.398399999998</v>
          </cell>
          <cell r="M472">
            <v>10687.132799999999</v>
          </cell>
          <cell r="N472">
            <v>13672.093699999999</v>
          </cell>
          <cell r="O472">
            <v>16033.140600000001</v>
          </cell>
          <cell r="P472">
            <v>11537.261699999999</v>
          </cell>
          <cell r="Q472">
            <v>14472.718699999999</v>
          </cell>
          <cell r="R472">
            <v>17445.578099999999</v>
          </cell>
          <cell r="S472">
            <v>11633.226500000001</v>
          </cell>
          <cell r="T472">
            <v>14745.343699999999</v>
          </cell>
          <cell r="U472">
            <v>16953.031200000001</v>
          </cell>
        </row>
        <row r="473">
          <cell r="C473">
            <v>18</v>
          </cell>
          <cell r="D473">
            <v>9027.8984299999993</v>
          </cell>
          <cell r="E473">
            <v>9751.0390599999992</v>
          </cell>
          <cell r="F473">
            <v>723.14062999999987</v>
          </cell>
          <cell r="G473">
            <v>8.0100660813482355E-2</v>
          </cell>
          <cell r="I473">
            <v>5707.8476499999997</v>
          </cell>
          <cell r="J473">
            <v>9027.8984299999993</v>
          </cell>
          <cell r="K473">
            <v>11198.515600000001</v>
          </cell>
          <cell r="L473">
            <v>12947.742099999999</v>
          </cell>
          <cell r="M473">
            <v>9399.3828099999992</v>
          </cell>
          <cell r="N473">
            <v>11543.617099999999</v>
          </cell>
          <cell r="O473">
            <v>13397.476500000001</v>
          </cell>
          <cell r="P473">
            <v>9751.0390599999992</v>
          </cell>
          <cell r="Q473">
            <v>12325.164000000001</v>
          </cell>
          <cell r="R473">
            <v>14349.5625</v>
          </cell>
          <cell r="S473">
            <v>10508.679599999999</v>
          </cell>
          <cell r="T473">
            <v>12994.906199999999</v>
          </cell>
          <cell r="U473">
            <v>15799.7343</v>
          </cell>
        </row>
        <row r="474">
          <cell r="C474">
            <v>21</v>
          </cell>
          <cell r="D474">
            <v>8008.5859300000002</v>
          </cell>
          <cell r="E474">
            <v>7864.8359300000002</v>
          </cell>
          <cell r="F474">
            <v>-143.75</v>
          </cell>
          <cell r="G474">
            <v>-1.7949485871346579E-2</v>
          </cell>
          <cell r="I474">
            <v>4554.8515600000001</v>
          </cell>
          <cell r="J474">
            <v>8008.5859300000002</v>
          </cell>
          <cell r="K474">
            <v>9977.15625</v>
          </cell>
          <cell r="L474">
            <v>11817.531199999999</v>
          </cell>
          <cell r="M474">
            <v>7571.8671800000002</v>
          </cell>
          <cell r="N474">
            <v>9518.1875</v>
          </cell>
          <cell r="O474">
            <v>11857.7343</v>
          </cell>
          <cell r="P474">
            <v>7864.8359300000002</v>
          </cell>
          <cell r="Q474">
            <v>10075.1718</v>
          </cell>
          <cell r="R474">
            <v>12044.078100000001</v>
          </cell>
          <cell r="S474">
            <v>8278.6875</v>
          </cell>
          <cell r="T474">
            <v>11237.6093</v>
          </cell>
          <cell r="U474">
            <v>13713.531199999999</v>
          </cell>
        </row>
        <row r="475">
          <cell r="C475">
            <v>24</v>
          </cell>
          <cell r="D475">
            <v>6184.84375</v>
          </cell>
          <cell r="E475">
            <v>7069.9843700000001</v>
          </cell>
          <cell r="F475">
            <v>885.14062000000013</v>
          </cell>
          <cell r="G475">
            <v>0.14311446752393706</v>
          </cell>
          <cell r="I475">
            <v>3888.9296800000002</v>
          </cell>
          <cell r="J475">
            <v>6184.84375</v>
          </cell>
          <cell r="K475">
            <v>7855.1640600000001</v>
          </cell>
          <cell r="L475">
            <v>9701.8515599999992</v>
          </cell>
          <cell r="M475">
            <v>6064.5078100000001</v>
          </cell>
          <cell r="N475">
            <v>8009.3671800000002</v>
          </cell>
          <cell r="O475">
            <v>9807.2343700000001</v>
          </cell>
          <cell r="P475">
            <v>7069.9843700000001</v>
          </cell>
          <cell r="Q475">
            <v>9257.3203099999992</v>
          </cell>
          <cell r="R475">
            <v>11200.578100000001</v>
          </cell>
          <cell r="S475">
            <v>6947.0234300000002</v>
          </cell>
          <cell r="T475">
            <v>9423.1093700000001</v>
          </cell>
          <cell r="U475">
            <v>11824.015600000001</v>
          </cell>
        </row>
        <row r="476">
          <cell r="C476">
            <v>27</v>
          </cell>
          <cell r="D476">
            <v>3933.875</v>
          </cell>
          <cell r="E476">
            <v>5285.7968700000001</v>
          </cell>
          <cell r="F476">
            <v>1351.9218700000001</v>
          </cell>
          <cell r="G476">
            <v>0.34366162371707287</v>
          </cell>
          <cell r="I476">
            <v>3203.6875</v>
          </cell>
          <cell r="J476">
            <v>3933.875</v>
          </cell>
          <cell r="K476">
            <v>4990.0390600000001</v>
          </cell>
          <cell r="L476">
            <v>6238.3593700000001</v>
          </cell>
          <cell r="M476">
            <v>4617.5</v>
          </cell>
          <cell r="N476">
            <v>6277.6640600000001</v>
          </cell>
          <cell r="O476">
            <v>8148.5625</v>
          </cell>
          <cell r="P476">
            <v>5285.7968700000001</v>
          </cell>
          <cell r="Q476">
            <v>6849.7343700000001</v>
          </cell>
          <cell r="R476">
            <v>7910.65625</v>
          </cell>
          <cell r="S476">
            <v>4833.1328100000001</v>
          </cell>
          <cell r="T476">
            <v>6799.8984300000002</v>
          </cell>
          <cell r="U476">
            <v>8027.3125</v>
          </cell>
        </row>
        <row r="477">
          <cell r="C477">
            <v>30</v>
          </cell>
          <cell r="D477">
            <v>2119.6640600000001</v>
          </cell>
          <cell r="E477">
            <v>2625.8671800000002</v>
          </cell>
          <cell r="F477">
            <v>506.20312000000013</v>
          </cell>
          <cell r="G477">
            <v>0.23881289943652681</v>
          </cell>
          <cell r="I477">
            <v>1588.3710900000001</v>
          </cell>
          <cell r="J477">
            <v>2119.6640600000001</v>
          </cell>
          <cell r="K477">
            <v>2630.4140600000001</v>
          </cell>
          <cell r="L477">
            <v>3080.8125</v>
          </cell>
          <cell r="M477">
            <v>2651.8906200000001</v>
          </cell>
          <cell r="N477">
            <v>3538.3515600000001</v>
          </cell>
          <cell r="O477">
            <v>4200.3906200000001</v>
          </cell>
          <cell r="P477">
            <v>2625.8671800000002</v>
          </cell>
          <cell r="Q477">
            <v>3479.9531200000001</v>
          </cell>
          <cell r="R477">
            <v>5153.6406200000001</v>
          </cell>
          <cell r="S477">
            <v>2845.125</v>
          </cell>
          <cell r="T477">
            <v>4619.9843700000001</v>
          </cell>
          <cell r="U477">
            <v>6610.1093700000001</v>
          </cell>
        </row>
        <row r="478">
          <cell r="C478">
            <v>33</v>
          </cell>
          <cell r="D478">
            <v>1611.17968</v>
          </cell>
          <cell r="E478">
            <v>2144.5703100000001</v>
          </cell>
          <cell r="F478">
            <v>533.3906300000001</v>
          </cell>
          <cell r="G478">
            <v>0.33105595646538943</v>
          </cell>
          <cell r="I478">
            <v>1318.33593</v>
          </cell>
          <cell r="J478">
            <v>1611.17968</v>
          </cell>
          <cell r="K478">
            <v>1976.17968</v>
          </cell>
          <cell r="L478">
            <v>2377.375</v>
          </cell>
          <cell r="M478">
            <v>1969.6718699999999</v>
          </cell>
          <cell r="N478">
            <v>2414.2343700000001</v>
          </cell>
          <cell r="O478">
            <v>2905.5781200000001</v>
          </cell>
          <cell r="P478">
            <v>2144.5703100000001</v>
          </cell>
          <cell r="Q478">
            <v>2707.40625</v>
          </cell>
          <cell r="R478">
            <v>3586.15625</v>
          </cell>
          <cell r="S478">
            <v>2041.86718</v>
          </cell>
          <cell r="T478">
            <v>3224.09375</v>
          </cell>
          <cell r="U478">
            <v>4359.625</v>
          </cell>
        </row>
        <row r="479">
          <cell r="C479">
            <v>36</v>
          </cell>
          <cell r="D479">
            <v>1382.1718699999999</v>
          </cell>
          <cell r="E479">
            <v>1843.8203100000001</v>
          </cell>
          <cell r="F479">
            <v>461.64844000000016</v>
          </cell>
          <cell r="G479">
            <v>0.33400219612340987</v>
          </cell>
          <cell r="I479">
            <v>925.83593699999994</v>
          </cell>
          <cell r="J479">
            <v>1382.1718699999999</v>
          </cell>
          <cell r="K479">
            <v>1870.2890600000001</v>
          </cell>
          <cell r="L479">
            <v>2286.4843700000001</v>
          </cell>
          <cell r="M479">
            <v>1555.08593</v>
          </cell>
          <cell r="N479">
            <v>2532.3281200000001</v>
          </cell>
          <cell r="O479">
            <v>3211.0781200000001</v>
          </cell>
          <cell r="P479">
            <v>1843.8203100000001</v>
          </cell>
          <cell r="Q479">
            <v>2436.6875</v>
          </cell>
          <cell r="R479">
            <v>2664.09375</v>
          </cell>
          <cell r="S479">
            <v>1896.5</v>
          </cell>
          <cell r="T479">
            <v>2752.2343700000001</v>
          </cell>
          <cell r="U479">
            <v>3561.25</v>
          </cell>
        </row>
        <row r="480">
          <cell r="C480">
            <v>39</v>
          </cell>
          <cell r="D480">
            <v>1430.0625</v>
          </cell>
          <cell r="E480">
            <v>1600.6640600000001</v>
          </cell>
          <cell r="F480">
            <v>170.60156000000006</v>
          </cell>
          <cell r="G480">
            <v>0.11929657619859277</v>
          </cell>
          <cell r="I480">
            <v>600.41406199999994</v>
          </cell>
          <cell r="J480">
            <v>1430.0625</v>
          </cell>
          <cell r="K480">
            <v>1993.0156199999999</v>
          </cell>
          <cell r="L480">
            <v>2468.09375</v>
          </cell>
          <cell r="M480">
            <v>1597.46875</v>
          </cell>
          <cell r="N480">
            <v>2098.3906200000001</v>
          </cell>
          <cell r="O480">
            <v>2912.7343700000001</v>
          </cell>
          <cell r="P480">
            <v>1600.6640600000001</v>
          </cell>
          <cell r="Q480">
            <v>2179.7656200000001</v>
          </cell>
          <cell r="R480">
            <v>2533.90625</v>
          </cell>
          <cell r="S480">
            <v>1709.71875</v>
          </cell>
          <cell r="T480">
            <v>2288.1875</v>
          </cell>
          <cell r="U480">
            <v>3059.4843700000001</v>
          </cell>
        </row>
        <row r="481">
          <cell r="C481">
            <v>42</v>
          </cell>
          <cell r="D481">
            <v>722.57031199999994</v>
          </cell>
          <cell r="E481">
            <v>933.625</v>
          </cell>
          <cell r="F481">
            <v>211.05468800000006</v>
          </cell>
          <cell r="G481">
            <v>0.29208878983115499</v>
          </cell>
          <cell r="I481">
            <v>462.882812</v>
          </cell>
          <cell r="J481">
            <v>722.57031199999994</v>
          </cell>
          <cell r="K481">
            <v>1053.6640600000001</v>
          </cell>
          <cell r="L481">
            <v>1339.5625</v>
          </cell>
          <cell r="M481">
            <v>753.92968699999994</v>
          </cell>
          <cell r="N481">
            <v>1020.53125</v>
          </cell>
          <cell r="O481">
            <v>1332.7968699999999</v>
          </cell>
          <cell r="P481">
            <v>933.625</v>
          </cell>
          <cell r="Q481">
            <v>1210.03125</v>
          </cell>
          <cell r="R481">
            <v>1899.2031199999999</v>
          </cell>
          <cell r="S481">
            <v>794.15625</v>
          </cell>
          <cell r="T481">
            <v>1216.5</v>
          </cell>
          <cell r="U481">
            <v>1701.6406199999999</v>
          </cell>
        </row>
        <row r="482">
          <cell r="C482">
            <v>45</v>
          </cell>
          <cell r="D482">
            <v>282.664062</v>
          </cell>
          <cell r="E482">
            <v>611.578125</v>
          </cell>
          <cell r="F482">
            <v>328.914063</v>
          </cell>
          <cell r="G482">
            <v>1.1636217942696938</v>
          </cell>
          <cell r="I482">
            <v>368.585937</v>
          </cell>
          <cell r="J482">
            <v>282.664062</v>
          </cell>
          <cell r="K482">
            <v>376.984375</v>
          </cell>
          <cell r="L482">
            <v>461.90625</v>
          </cell>
          <cell r="M482">
            <v>382.984375</v>
          </cell>
          <cell r="N482">
            <v>537.5</v>
          </cell>
          <cell r="O482">
            <v>696.296875</v>
          </cell>
          <cell r="P482">
            <v>611.578125</v>
          </cell>
          <cell r="Q482">
            <v>956.78125</v>
          </cell>
          <cell r="R482">
            <v>1255.375</v>
          </cell>
          <cell r="S482">
            <v>453.335937</v>
          </cell>
          <cell r="T482">
            <v>775.53125</v>
          </cell>
          <cell r="U482">
            <v>992.40625</v>
          </cell>
        </row>
        <row r="483">
          <cell r="C483">
            <v>48</v>
          </cell>
          <cell r="D483">
            <v>218.679687</v>
          </cell>
          <cell r="E483">
            <v>309.03125</v>
          </cell>
          <cell r="F483">
            <v>90.351562999999999</v>
          </cell>
          <cell r="G483">
            <v>0.41316852168349771</v>
          </cell>
          <cell r="I483">
            <v>150.191406</v>
          </cell>
          <cell r="J483">
            <v>218.679687</v>
          </cell>
          <cell r="K483">
            <v>299.382812</v>
          </cell>
          <cell r="L483">
            <v>350.71875</v>
          </cell>
          <cell r="M483">
            <v>268.25</v>
          </cell>
          <cell r="N483">
            <v>387.875</v>
          </cell>
          <cell r="O483">
            <v>509.453125</v>
          </cell>
          <cell r="P483">
            <v>309.03125</v>
          </cell>
          <cell r="Q483">
            <v>524.359375</v>
          </cell>
          <cell r="R483">
            <v>638.75</v>
          </cell>
          <cell r="S483">
            <v>315</v>
          </cell>
          <cell r="T483">
            <v>569.046875</v>
          </cell>
          <cell r="U483">
            <v>824.21875</v>
          </cell>
        </row>
        <row r="484">
          <cell r="C484">
            <v>51</v>
          </cell>
          <cell r="D484">
            <v>164.039062</v>
          </cell>
          <cell r="E484">
            <v>262.375</v>
          </cell>
          <cell r="F484">
            <v>98.335937999999999</v>
          </cell>
          <cell r="G484">
            <v>0.5994665953405659</v>
          </cell>
          <cell r="I484">
            <v>120.0625</v>
          </cell>
          <cell r="J484">
            <v>164.039062</v>
          </cell>
          <cell r="K484">
            <v>223.9375</v>
          </cell>
          <cell r="L484">
            <v>268.359375</v>
          </cell>
          <cell r="M484">
            <v>201.0625</v>
          </cell>
          <cell r="N484">
            <v>278.03125</v>
          </cell>
          <cell r="O484">
            <v>360.625</v>
          </cell>
          <cell r="P484">
            <v>262.375</v>
          </cell>
          <cell r="Q484">
            <v>400.984375</v>
          </cell>
          <cell r="R484">
            <v>486.390625</v>
          </cell>
          <cell r="S484">
            <v>285.898437</v>
          </cell>
          <cell r="T484">
            <v>455.6875</v>
          </cell>
          <cell r="U484">
            <v>650.734375</v>
          </cell>
        </row>
        <row r="485">
          <cell r="C485">
            <v>54</v>
          </cell>
          <cell r="D485">
            <v>210.367187</v>
          </cell>
          <cell r="E485">
            <v>265.460937</v>
          </cell>
          <cell r="F485">
            <v>55.09375</v>
          </cell>
          <cell r="G485">
            <v>0.26189326760356407</v>
          </cell>
          <cell r="I485">
            <v>138.847656</v>
          </cell>
          <cell r="J485">
            <v>210.367187</v>
          </cell>
          <cell r="K485">
            <v>271.609375</v>
          </cell>
          <cell r="L485">
            <v>278.015625</v>
          </cell>
          <cell r="M485">
            <v>219.4375</v>
          </cell>
          <cell r="N485">
            <v>284.9375</v>
          </cell>
          <cell r="O485">
            <v>328.9375</v>
          </cell>
          <cell r="P485">
            <v>265.460937</v>
          </cell>
          <cell r="Q485">
            <v>372.234375</v>
          </cell>
          <cell r="R485">
            <v>428.390625</v>
          </cell>
          <cell r="S485">
            <v>248.921875</v>
          </cell>
          <cell r="T485">
            <v>400.328125</v>
          </cell>
          <cell r="U485">
            <v>421.640625</v>
          </cell>
        </row>
        <row r="486">
          <cell r="C486">
            <v>57</v>
          </cell>
          <cell r="D486">
            <v>246.125</v>
          </cell>
          <cell r="E486">
            <v>190.085937</v>
          </cell>
          <cell r="F486">
            <v>-56.039062999999999</v>
          </cell>
          <cell r="G486">
            <v>-0.22768537531742</v>
          </cell>
          <cell r="I486">
            <v>126.257812</v>
          </cell>
          <cell r="J486">
            <v>246.125</v>
          </cell>
          <cell r="K486">
            <v>291.828125</v>
          </cell>
          <cell r="L486">
            <v>283.671875</v>
          </cell>
          <cell r="M486">
            <v>242.101562</v>
          </cell>
          <cell r="N486">
            <v>317.578125</v>
          </cell>
          <cell r="O486">
            <v>378.46875</v>
          </cell>
          <cell r="P486">
            <v>190.085937</v>
          </cell>
          <cell r="Q486">
            <v>260.265625</v>
          </cell>
          <cell r="R486">
            <v>306.09375</v>
          </cell>
          <cell r="S486">
            <v>194.6875</v>
          </cell>
          <cell r="T486">
            <v>379.9375</v>
          </cell>
          <cell r="U486">
            <v>506.765625</v>
          </cell>
        </row>
        <row r="487">
          <cell r="C487">
            <v>60</v>
          </cell>
          <cell r="D487">
            <v>92.109375</v>
          </cell>
          <cell r="E487">
            <v>246.429687</v>
          </cell>
          <cell r="F487">
            <v>154.320312</v>
          </cell>
          <cell r="G487">
            <v>1.6754028783715014</v>
          </cell>
          <cell r="I487">
            <v>216.082031</v>
          </cell>
          <cell r="J487">
            <v>92.109375</v>
          </cell>
          <cell r="K487">
            <v>127.53125</v>
          </cell>
          <cell r="L487">
            <v>148.515625</v>
          </cell>
          <cell r="M487">
            <v>187.148437</v>
          </cell>
          <cell r="N487">
            <v>277.390625</v>
          </cell>
          <cell r="O487">
            <v>320.875</v>
          </cell>
          <cell r="P487">
            <v>246.429687</v>
          </cell>
          <cell r="Q487">
            <v>294.265625</v>
          </cell>
          <cell r="R487">
            <v>316.5625</v>
          </cell>
          <cell r="S487">
            <v>206.953125</v>
          </cell>
          <cell r="T487">
            <v>348.1875</v>
          </cell>
          <cell r="U487">
            <v>514.265625</v>
          </cell>
        </row>
        <row r="488">
          <cell r="C488" t="str">
            <v>-------------------------</v>
          </cell>
          <cell r="I488" t="str">
            <v>==========================================================================================================</v>
          </cell>
          <cell r="J488" t="str">
            <v>==========================================================================================================</v>
          </cell>
          <cell r="K488" t="str">
            <v>==========================================================================================================</v>
          </cell>
          <cell r="L488" t="str">
            <v>==========================================================================================================</v>
          </cell>
          <cell r="M488" t="str">
            <v>==========================================================================================================</v>
          </cell>
          <cell r="N488" t="str">
            <v>==========================================================================================================</v>
          </cell>
          <cell r="O488" t="str">
            <v>==========================================================================================================</v>
          </cell>
          <cell r="P488" t="str">
            <v>==========================================================================================================</v>
          </cell>
          <cell r="Q488" t="str">
            <v>==========================================================================================================</v>
          </cell>
          <cell r="R488" t="str">
            <v>==========================================================================================================</v>
          </cell>
          <cell r="S488" t="str">
            <v>==========================================================================================================</v>
          </cell>
          <cell r="T488" t="str">
            <v>==========================================================================================================</v>
          </cell>
          <cell r="U488" t="str">
            <v>==========================================================================================================</v>
          </cell>
        </row>
        <row r="489">
          <cell r="C489" t="str">
            <v>Mode Shares by Sector: Car Persons/PT, AM Peak</v>
          </cell>
          <cell r="I489" t="str">
            <v>M Peak</v>
          </cell>
          <cell r="J489" t="str">
            <v>M Peak</v>
          </cell>
          <cell r="K489" t="str">
            <v>M Peak</v>
          </cell>
          <cell r="L489" t="str">
            <v>M Peak</v>
          </cell>
          <cell r="M489" t="str">
            <v>M Peak</v>
          </cell>
          <cell r="N489" t="str">
            <v>M Peak</v>
          </cell>
          <cell r="O489" t="str">
            <v>M Peak</v>
          </cell>
          <cell r="P489" t="str">
            <v>M Peak</v>
          </cell>
          <cell r="Q489" t="str">
            <v>M Peak</v>
          </cell>
          <cell r="R489" t="str">
            <v>M Peak</v>
          </cell>
          <cell r="S489" t="str">
            <v>M Peak</v>
          </cell>
          <cell r="T489" t="str">
            <v>M Peak</v>
          </cell>
          <cell r="U489" t="str">
            <v>M Peak</v>
          </cell>
        </row>
        <row r="490">
          <cell r="C490" t="str">
            <v>-------------------------</v>
          </cell>
          <cell r="I490" t="str">
            <v>==========================================================================================================</v>
          </cell>
          <cell r="J490" t="str">
            <v>==========================================================================================================</v>
          </cell>
          <cell r="K490" t="str">
            <v>==========================================================================================================</v>
          </cell>
          <cell r="L490" t="str">
            <v>==========================================================================================================</v>
          </cell>
          <cell r="M490" t="str">
            <v>==========================================================================================================</v>
          </cell>
          <cell r="N490" t="str">
            <v>==========================================================================================================</v>
          </cell>
          <cell r="O490" t="str">
            <v>==========================================================================================================</v>
          </cell>
          <cell r="P490" t="str">
            <v>==========================================================================================================</v>
          </cell>
          <cell r="Q490" t="str">
            <v>==========================================================================================================</v>
          </cell>
          <cell r="R490" t="str">
            <v>==========================================================================================================</v>
          </cell>
          <cell r="S490" t="str">
            <v>==========================================================================================================</v>
          </cell>
          <cell r="T490" t="str">
            <v>==========================================================================================================</v>
          </cell>
          <cell r="U490" t="str">
            <v>==========================================================================================================</v>
          </cell>
        </row>
        <row r="491">
          <cell r="C491" t="str">
            <v>1-1</v>
          </cell>
          <cell r="D491" t="str">
            <v>NOT USED</v>
          </cell>
          <cell r="I491">
            <v>2.8622000000000002E-2</v>
          </cell>
          <cell r="J491">
            <v>4.9993999999999997E-2</v>
          </cell>
          <cell r="K491">
            <v>5.8958000000000003E-2</v>
          </cell>
          <cell r="L491">
            <v>6.8289000000000002E-2</v>
          </cell>
          <cell r="M491">
            <v>5.2923999999999999E-2</v>
          </cell>
          <cell r="N491">
            <v>6.4537999999999998E-2</v>
          </cell>
          <cell r="O491">
            <v>7.6513999999999999E-2</v>
          </cell>
          <cell r="P491">
            <v>5.8203999999999999E-2</v>
          </cell>
          <cell r="Q491">
            <v>6.9619E-2</v>
          </cell>
          <cell r="R491">
            <v>8.8572999999999999E-2</v>
          </cell>
          <cell r="S491">
            <v>6.1190000000000001E-2</v>
          </cell>
          <cell r="T491">
            <v>7.7786999999999995E-2</v>
          </cell>
          <cell r="U491">
            <v>9.604E-2</v>
          </cell>
        </row>
        <row r="492">
          <cell r="C492" t="str">
            <v>1-2</v>
          </cell>
          <cell r="D492" t="str">
            <v>NOT USED</v>
          </cell>
          <cell r="I492">
            <v>1.3365999999999999E-2</v>
          </cell>
          <cell r="J492">
            <v>2.4695999999999999E-2</v>
          </cell>
          <cell r="K492">
            <v>2.9284000000000001E-2</v>
          </cell>
          <cell r="L492">
            <v>3.5243999999999998E-2</v>
          </cell>
          <cell r="M492">
            <v>3.4089000000000001E-2</v>
          </cell>
          <cell r="N492">
            <v>4.2465000000000003E-2</v>
          </cell>
          <cell r="O492">
            <v>5.0966999999999998E-2</v>
          </cell>
          <cell r="P492">
            <v>4.0143999999999999E-2</v>
          </cell>
          <cell r="Q492">
            <v>4.9135999999999999E-2</v>
          </cell>
          <cell r="R492">
            <v>6.1093000000000001E-2</v>
          </cell>
          <cell r="S492">
            <v>3.9793000000000002E-2</v>
          </cell>
          <cell r="T492">
            <v>5.5469999999999998E-2</v>
          </cell>
          <cell r="U492">
            <v>9.8707000000000003E-2</v>
          </cell>
        </row>
        <row r="493">
          <cell r="C493" t="str">
            <v>1-3</v>
          </cell>
          <cell r="D493" t="str">
            <v>NOT USED</v>
          </cell>
          <cell r="I493">
            <v>0.56439099999999998</v>
          </cell>
          <cell r="J493">
            <v>0.69360200000000005</v>
          </cell>
          <cell r="K493">
            <v>0.74887099999999995</v>
          </cell>
          <cell r="L493">
            <v>0.78823600000000005</v>
          </cell>
          <cell r="M493">
            <v>0.70454899999999998</v>
          </cell>
          <cell r="N493">
            <v>0.76678000000000002</v>
          </cell>
          <cell r="O493">
            <v>0.74741299999999999</v>
          </cell>
          <cell r="P493">
            <v>0.71339699999999995</v>
          </cell>
          <cell r="Q493">
            <v>0.77061400000000002</v>
          </cell>
          <cell r="R493">
            <v>0.81321600000000005</v>
          </cell>
          <cell r="S493">
            <v>0.71289199999999997</v>
          </cell>
          <cell r="T493">
            <v>0.77160499999999999</v>
          </cell>
          <cell r="U493">
            <v>0.75168500000000005</v>
          </cell>
        </row>
        <row r="494">
          <cell r="C494" t="str">
            <v>1-4</v>
          </cell>
          <cell r="D494" t="str">
            <v>NOT USED</v>
          </cell>
          <cell r="I494">
            <v>8.5738999999999996E-2</v>
          </cell>
          <cell r="J494">
            <v>0.17247199999999999</v>
          </cell>
          <cell r="K494">
            <v>0.1943</v>
          </cell>
          <cell r="L494">
            <v>0.22577900000000001</v>
          </cell>
          <cell r="M494">
            <v>0.201289</v>
          </cell>
          <cell r="N494">
            <v>0.23330100000000001</v>
          </cell>
          <cell r="O494">
            <v>0.22897999999999999</v>
          </cell>
          <cell r="P494">
            <v>0.21479500000000001</v>
          </cell>
          <cell r="Q494">
            <v>0.24388899999999999</v>
          </cell>
          <cell r="R494">
            <v>0.28746300000000002</v>
          </cell>
          <cell r="S494">
            <v>0.21674199999999999</v>
          </cell>
          <cell r="T494">
            <v>0.24945100000000001</v>
          </cell>
          <cell r="U494">
            <v>0.246839</v>
          </cell>
        </row>
        <row r="495">
          <cell r="C495" t="str">
            <v>1-5</v>
          </cell>
          <cell r="D495" t="str">
            <v>NOT USED</v>
          </cell>
          <cell r="I495">
            <v>6.2107999999999997E-2</v>
          </cell>
          <cell r="J495">
            <v>9.0912999999999994E-2</v>
          </cell>
          <cell r="K495">
            <v>0.11605699999999999</v>
          </cell>
          <cell r="L495">
            <v>0.137798</v>
          </cell>
          <cell r="M495">
            <v>9.6578999999999998E-2</v>
          </cell>
          <cell r="N495">
            <v>0.13348199999999999</v>
          </cell>
          <cell r="O495">
            <v>0.146561</v>
          </cell>
          <cell r="P495">
            <v>9.9603999999999998E-2</v>
          </cell>
          <cell r="Q495">
            <v>0.13486799999999999</v>
          </cell>
          <cell r="R495">
            <v>0.176036</v>
          </cell>
          <cell r="S495">
            <v>0.109239</v>
          </cell>
          <cell r="T495">
            <v>0.14880099999999999</v>
          </cell>
          <cell r="U495">
            <v>0.16194</v>
          </cell>
        </row>
        <row r="496">
          <cell r="C496" t="str">
            <v>2-1</v>
          </cell>
          <cell r="D496" t="str">
            <v>NOT USED</v>
          </cell>
          <cell r="I496">
            <v>3.0547999999999999E-2</v>
          </cell>
          <cell r="J496">
            <v>5.6036999999999997E-2</v>
          </cell>
          <cell r="K496">
            <v>6.8184999999999996E-2</v>
          </cell>
          <cell r="L496">
            <v>7.6166999999999999E-2</v>
          </cell>
          <cell r="M496">
            <v>6.7332000000000003E-2</v>
          </cell>
          <cell r="N496">
            <v>7.8996999999999998E-2</v>
          </cell>
          <cell r="O496">
            <v>9.2612E-2</v>
          </cell>
          <cell r="P496">
            <v>7.6340000000000005E-2</v>
          </cell>
          <cell r="Q496">
            <v>8.7702000000000002E-2</v>
          </cell>
          <cell r="R496">
            <v>9.8291000000000003E-2</v>
          </cell>
          <cell r="S496">
            <v>7.6808000000000001E-2</v>
          </cell>
          <cell r="T496">
            <v>9.0678999999999996E-2</v>
          </cell>
          <cell r="U496">
            <v>0.13806399999999999</v>
          </cell>
        </row>
        <row r="497">
          <cell r="C497" t="str">
            <v>2-2</v>
          </cell>
          <cell r="D497" t="str">
            <v>NOT USED</v>
          </cell>
          <cell r="I497">
            <v>2.7286999999999999E-2</v>
          </cell>
          <cell r="J497">
            <v>4.3417999999999998E-2</v>
          </cell>
          <cell r="K497">
            <v>4.9692E-2</v>
          </cell>
          <cell r="L497">
            <v>5.6934999999999999E-2</v>
          </cell>
          <cell r="M497">
            <v>4.7294000000000003E-2</v>
          </cell>
          <cell r="N497">
            <v>5.7141999999999998E-2</v>
          </cell>
          <cell r="O497">
            <v>6.5158999999999995E-2</v>
          </cell>
          <cell r="P497">
            <v>5.3279E-2</v>
          </cell>
          <cell r="Q497">
            <v>6.4058000000000004E-2</v>
          </cell>
          <cell r="R497">
            <v>7.4370000000000006E-2</v>
          </cell>
          <cell r="S497">
            <v>5.1299999999999998E-2</v>
          </cell>
          <cell r="T497">
            <v>6.7567000000000002E-2</v>
          </cell>
          <cell r="U497">
            <v>8.2211999999999993E-2</v>
          </cell>
        </row>
        <row r="498">
          <cell r="C498" t="str">
            <v>2-3</v>
          </cell>
          <cell r="D498" t="str">
            <v>NOT USED</v>
          </cell>
          <cell r="I498">
            <v>0.44911299999999998</v>
          </cell>
          <cell r="J498">
            <v>0.54177600000000004</v>
          </cell>
          <cell r="K498">
            <v>0.61212900000000003</v>
          </cell>
          <cell r="L498">
            <v>0.65177099999999999</v>
          </cell>
          <cell r="M498">
            <v>0.55935800000000002</v>
          </cell>
          <cell r="N498">
            <v>0.63304300000000002</v>
          </cell>
          <cell r="O498">
            <v>0.67867500000000003</v>
          </cell>
          <cell r="P498">
            <v>0.58928499999999995</v>
          </cell>
          <cell r="Q498">
            <v>0.66131200000000001</v>
          </cell>
          <cell r="R498">
            <v>0.69554099999999996</v>
          </cell>
          <cell r="S498">
            <v>0.57813499999999995</v>
          </cell>
          <cell r="T498">
            <v>0.665856</v>
          </cell>
          <cell r="U498">
            <v>0.70200799999999997</v>
          </cell>
        </row>
        <row r="499">
          <cell r="C499" t="str">
            <v>2-4</v>
          </cell>
          <cell r="D499" t="str">
            <v>NOT USED</v>
          </cell>
          <cell r="I499">
            <v>7.5070999999999999E-2</v>
          </cell>
          <cell r="J499">
            <v>0.115047</v>
          </cell>
          <cell r="K499">
            <v>0.131882</v>
          </cell>
          <cell r="L499">
            <v>0.14978</v>
          </cell>
          <cell r="M499">
            <v>0.12164899999999999</v>
          </cell>
          <cell r="N499">
            <v>0.13997599999999999</v>
          </cell>
          <cell r="O499">
            <v>0.16219900000000001</v>
          </cell>
          <cell r="P499">
            <v>0.140238</v>
          </cell>
          <cell r="Q499">
            <v>0.16175500000000001</v>
          </cell>
          <cell r="R499">
            <v>0.18107599999999999</v>
          </cell>
          <cell r="S499">
            <v>0.131943</v>
          </cell>
          <cell r="T499">
            <v>0.156274</v>
          </cell>
          <cell r="U499">
            <v>0.18424199999999999</v>
          </cell>
        </row>
        <row r="500">
          <cell r="C500" t="str">
            <v>2-5</v>
          </cell>
          <cell r="D500" t="str">
            <v>NOT USED</v>
          </cell>
          <cell r="I500">
            <v>4.2345000000000001E-2</v>
          </cell>
          <cell r="J500">
            <v>5.2707999999999998E-2</v>
          </cell>
          <cell r="K500">
            <v>7.0047999999999999E-2</v>
          </cell>
          <cell r="L500">
            <v>8.1852999999999995E-2</v>
          </cell>
          <cell r="M500">
            <v>5.6800000000000003E-2</v>
          </cell>
          <cell r="N500">
            <v>7.9231999999999997E-2</v>
          </cell>
          <cell r="O500">
            <v>9.3511999999999998E-2</v>
          </cell>
          <cell r="P500">
            <v>6.4229999999999995E-2</v>
          </cell>
          <cell r="Q500">
            <v>8.9138999999999996E-2</v>
          </cell>
          <cell r="R500">
            <v>0.110777</v>
          </cell>
          <cell r="S500">
            <v>6.4435999999999993E-2</v>
          </cell>
          <cell r="T500">
            <v>9.7567000000000001E-2</v>
          </cell>
          <cell r="U500">
            <v>0.12467499999999999</v>
          </cell>
        </row>
        <row r="501">
          <cell r="C501" t="str">
            <v>3-1</v>
          </cell>
          <cell r="D501" t="str">
            <v>NOT USED</v>
          </cell>
          <cell r="I501">
            <v>0.17159199999999999</v>
          </cell>
          <cell r="J501">
            <v>0.28573700000000002</v>
          </cell>
          <cell r="K501">
            <v>0.349553</v>
          </cell>
          <cell r="L501">
            <v>0.39385799999999999</v>
          </cell>
          <cell r="M501">
            <v>0.31010700000000002</v>
          </cell>
          <cell r="N501">
            <v>0.379556</v>
          </cell>
          <cell r="O501">
            <v>0.364176</v>
          </cell>
          <cell r="P501">
            <v>0.33099600000000001</v>
          </cell>
          <cell r="Q501">
            <v>0.39632400000000001</v>
          </cell>
          <cell r="R501">
            <v>0.44805</v>
          </cell>
          <cell r="S501">
            <v>0.33946500000000002</v>
          </cell>
          <cell r="T501">
            <v>0.40459800000000001</v>
          </cell>
          <cell r="U501">
            <v>0.39519799999999999</v>
          </cell>
        </row>
        <row r="502">
          <cell r="C502" t="str">
            <v>3-2</v>
          </cell>
          <cell r="D502" t="str">
            <v>NOT USED</v>
          </cell>
          <cell r="I502">
            <v>0.116782</v>
          </cell>
          <cell r="J502">
            <v>0.16147300000000001</v>
          </cell>
          <cell r="K502">
            <v>0.19457099999999999</v>
          </cell>
          <cell r="L502">
            <v>0.22531000000000001</v>
          </cell>
          <cell r="M502">
            <v>0.17983399999999999</v>
          </cell>
          <cell r="N502">
            <v>0.221413</v>
          </cell>
          <cell r="O502">
            <v>0.25479299999999999</v>
          </cell>
          <cell r="P502">
            <v>0.21160799999999999</v>
          </cell>
          <cell r="Q502">
            <v>0.25963799999999998</v>
          </cell>
          <cell r="R502">
            <v>0.29902499999999999</v>
          </cell>
          <cell r="S502">
            <v>0.19817000000000001</v>
          </cell>
          <cell r="T502">
            <v>0.27601199999999998</v>
          </cell>
          <cell r="U502">
            <v>0.30864900000000001</v>
          </cell>
        </row>
        <row r="503">
          <cell r="C503" t="str">
            <v>3-3</v>
          </cell>
          <cell r="D503" t="str">
            <v>NOT USED</v>
          </cell>
          <cell r="I503">
            <v>0.151197</v>
          </cell>
          <cell r="J503">
            <v>0.230187</v>
          </cell>
          <cell r="K503">
            <v>0.30962099999999998</v>
          </cell>
          <cell r="L503">
            <v>0.331567</v>
          </cell>
          <cell r="M503">
            <v>0.249058</v>
          </cell>
          <cell r="N503">
            <v>0.34179100000000001</v>
          </cell>
          <cell r="O503">
            <v>0.36997999999999998</v>
          </cell>
          <cell r="P503">
            <v>0.26522099999999998</v>
          </cell>
          <cell r="Q503">
            <v>0.360514</v>
          </cell>
          <cell r="R503">
            <v>0.38678600000000002</v>
          </cell>
          <cell r="S503">
            <v>0.26336599999999999</v>
          </cell>
          <cell r="T503">
            <v>0.36002499999999998</v>
          </cell>
          <cell r="U503">
            <v>0.38518200000000002</v>
          </cell>
        </row>
        <row r="504">
          <cell r="C504" t="str">
            <v>3-4</v>
          </cell>
          <cell r="D504" t="str">
            <v>NOT USED</v>
          </cell>
          <cell r="I504">
            <v>5.6418000000000003E-2</v>
          </cell>
          <cell r="J504">
            <v>0.117885</v>
          </cell>
          <cell r="K504">
            <v>0.158501</v>
          </cell>
          <cell r="L504">
            <v>0.17785699999999999</v>
          </cell>
          <cell r="M504">
            <v>0.14254</v>
          </cell>
          <cell r="N504">
            <v>0.192991</v>
          </cell>
          <cell r="O504">
            <v>0.21950600000000001</v>
          </cell>
          <cell r="P504">
            <v>0.156721</v>
          </cell>
          <cell r="Q504">
            <v>0.209645</v>
          </cell>
          <cell r="R504">
            <v>0.23613500000000001</v>
          </cell>
          <cell r="S504">
            <v>0.15653600000000001</v>
          </cell>
          <cell r="T504">
            <v>0.209843</v>
          </cell>
          <cell r="U504">
            <v>0.23497799999999999</v>
          </cell>
        </row>
        <row r="505">
          <cell r="C505" t="str">
            <v>3-5</v>
          </cell>
          <cell r="D505" t="str">
            <v>NOT USED</v>
          </cell>
          <cell r="I505">
            <v>0.139318</v>
          </cell>
          <cell r="J505">
            <v>0.16601299999999999</v>
          </cell>
          <cell r="K505">
            <v>0.213507</v>
          </cell>
          <cell r="L505">
            <v>0.25071300000000002</v>
          </cell>
          <cell r="M505">
            <v>0.165634</v>
          </cell>
          <cell r="N505">
            <v>0.22683400000000001</v>
          </cell>
          <cell r="O505">
            <v>0.27374999999999999</v>
          </cell>
          <cell r="P505">
            <v>0.169739</v>
          </cell>
          <cell r="Q505">
            <v>0.23113300000000001</v>
          </cell>
          <cell r="R505">
            <v>0.28908899999999998</v>
          </cell>
          <cell r="S505">
            <v>0.181008</v>
          </cell>
          <cell r="T505">
            <v>0.241731</v>
          </cell>
          <cell r="U505">
            <v>0.27599699999999999</v>
          </cell>
        </row>
        <row r="506">
          <cell r="C506" t="str">
            <v>4-1</v>
          </cell>
          <cell r="D506" t="str">
            <v>NOT USED</v>
          </cell>
          <cell r="I506">
            <v>5.4150999999999998E-2</v>
          </cell>
          <cell r="J506">
            <v>0.121966</v>
          </cell>
          <cell r="K506">
            <v>0.150369</v>
          </cell>
          <cell r="L506">
            <v>0.175316</v>
          </cell>
          <cell r="M506">
            <v>0.16085199999999999</v>
          </cell>
          <cell r="N506">
            <v>0.19803200000000001</v>
          </cell>
          <cell r="O506">
            <v>0.20832200000000001</v>
          </cell>
          <cell r="P506">
            <v>0.17799999999999999</v>
          </cell>
          <cell r="Q506">
            <v>0.21123900000000001</v>
          </cell>
          <cell r="R506">
            <v>0.243201</v>
          </cell>
          <cell r="S506">
            <v>0.18914300000000001</v>
          </cell>
          <cell r="T506">
            <v>0.21793299999999999</v>
          </cell>
          <cell r="U506">
            <v>0.23586599999999999</v>
          </cell>
        </row>
        <row r="507">
          <cell r="C507" t="str">
            <v>4-2</v>
          </cell>
          <cell r="D507" t="str">
            <v>NOT USED</v>
          </cell>
          <cell r="I507">
            <v>6.8848000000000006E-2</v>
          </cell>
          <cell r="J507">
            <v>0.112206</v>
          </cell>
          <cell r="K507">
            <v>0.12991800000000001</v>
          </cell>
          <cell r="L507">
            <v>0.15049999999999999</v>
          </cell>
          <cell r="M507">
            <v>0.13136999999999999</v>
          </cell>
          <cell r="N507">
            <v>0.15223</v>
          </cell>
          <cell r="O507">
            <v>0.17210600000000001</v>
          </cell>
          <cell r="P507">
            <v>0.14727699999999999</v>
          </cell>
          <cell r="Q507">
            <v>0.172786</v>
          </cell>
          <cell r="R507">
            <v>0.19923099999999999</v>
          </cell>
          <cell r="S507">
            <v>0.14455999999999999</v>
          </cell>
          <cell r="T507">
            <v>0.17819199999999999</v>
          </cell>
          <cell r="U507">
            <v>0.203014</v>
          </cell>
        </row>
        <row r="508">
          <cell r="C508" t="str">
            <v>4-3</v>
          </cell>
          <cell r="D508" t="str">
            <v>NOT USED</v>
          </cell>
          <cell r="I508">
            <v>0.38148599999999999</v>
          </cell>
          <cell r="J508">
            <v>0.50619099999999995</v>
          </cell>
          <cell r="K508">
            <v>0.58960500000000005</v>
          </cell>
          <cell r="L508">
            <v>0.62288900000000003</v>
          </cell>
          <cell r="M508">
            <v>0.55130599999999996</v>
          </cell>
          <cell r="N508">
            <v>0.63882499999999998</v>
          </cell>
          <cell r="O508">
            <v>0.67698599999999998</v>
          </cell>
          <cell r="P508">
            <v>0.57174000000000003</v>
          </cell>
          <cell r="Q508">
            <v>0.65617099999999995</v>
          </cell>
          <cell r="R508">
            <v>0.68787600000000004</v>
          </cell>
          <cell r="S508">
            <v>0.57169300000000001</v>
          </cell>
          <cell r="T508">
            <v>0.654671</v>
          </cell>
          <cell r="U508">
            <v>0.68839300000000003</v>
          </cell>
        </row>
        <row r="509">
          <cell r="C509" t="str">
            <v>4-4</v>
          </cell>
          <cell r="D509" t="str">
            <v>NOT USED</v>
          </cell>
          <cell r="I509">
            <v>4.7114999999999997E-2</v>
          </cell>
          <cell r="J509">
            <v>8.9441999999999994E-2</v>
          </cell>
          <cell r="K509">
            <v>0.10576099999999999</v>
          </cell>
          <cell r="L509">
            <v>0.118064</v>
          </cell>
          <cell r="M509">
            <v>9.4756000000000007E-2</v>
          </cell>
          <cell r="N509">
            <v>0.111208</v>
          </cell>
          <cell r="O509">
            <v>0.124497</v>
          </cell>
          <cell r="P509">
            <v>0.102935</v>
          </cell>
          <cell r="Q509">
            <v>0.12255199999999999</v>
          </cell>
          <cell r="R509">
            <v>0.13855999999999999</v>
          </cell>
          <cell r="S509">
            <v>0.104474</v>
          </cell>
          <cell r="T509">
            <v>0.124143</v>
          </cell>
          <cell r="U509">
            <v>0.14086099999999999</v>
          </cell>
        </row>
        <row r="510">
          <cell r="C510" t="str">
            <v>4-5</v>
          </cell>
          <cell r="D510" t="str">
            <v>NOT USED</v>
          </cell>
          <cell r="I510">
            <v>5.2087000000000001E-2</v>
          </cell>
          <cell r="J510">
            <v>7.7525999999999998E-2</v>
          </cell>
          <cell r="K510">
            <v>0.10688400000000001</v>
          </cell>
          <cell r="L510">
            <v>0.12793299999999999</v>
          </cell>
          <cell r="M510">
            <v>8.3420999999999995E-2</v>
          </cell>
          <cell r="N510">
            <v>0.119075</v>
          </cell>
          <cell r="O510">
            <v>0.137297</v>
          </cell>
          <cell r="P510">
            <v>9.0024000000000007E-2</v>
          </cell>
          <cell r="Q510">
            <v>0.1268</v>
          </cell>
          <cell r="R510">
            <v>0.15603700000000001</v>
          </cell>
          <cell r="S510">
            <v>9.6980999999999998E-2</v>
          </cell>
          <cell r="T510">
            <v>0.140796</v>
          </cell>
          <cell r="U510">
            <v>0.15868599999999999</v>
          </cell>
        </row>
        <row r="511">
          <cell r="C511" t="str">
            <v>5-1</v>
          </cell>
          <cell r="D511" t="str">
            <v>NOT USED</v>
          </cell>
          <cell r="I511">
            <v>0.11162900000000001</v>
          </cell>
          <cell r="J511">
            <v>0.16556999999999999</v>
          </cell>
          <cell r="K511">
            <v>0.20891199999999999</v>
          </cell>
          <cell r="L511">
            <v>0.23255500000000001</v>
          </cell>
          <cell r="M511">
            <v>0.18063199999999999</v>
          </cell>
          <cell r="N511">
            <v>0.22273299999999999</v>
          </cell>
          <cell r="O511">
            <v>0.245591</v>
          </cell>
          <cell r="P511">
            <v>0.191857</v>
          </cell>
          <cell r="Q511">
            <v>0.23014399999999999</v>
          </cell>
          <cell r="R511">
            <v>0.25478200000000001</v>
          </cell>
          <cell r="S511">
            <v>0.191137</v>
          </cell>
          <cell r="T511">
            <v>0.231019</v>
          </cell>
          <cell r="U511">
            <v>0.239374</v>
          </cell>
        </row>
        <row r="512">
          <cell r="C512" t="str">
            <v>5-2</v>
          </cell>
          <cell r="D512" t="str">
            <v>NOT USED</v>
          </cell>
          <cell r="I512">
            <v>5.4084E-2</v>
          </cell>
          <cell r="J512">
            <v>7.5111999999999998E-2</v>
          </cell>
          <cell r="K512">
            <v>9.0398999999999993E-2</v>
          </cell>
          <cell r="L512">
            <v>0.110224</v>
          </cell>
          <cell r="M512">
            <v>8.9648000000000005E-2</v>
          </cell>
          <cell r="N512">
            <v>0.106518</v>
          </cell>
          <cell r="O512">
            <v>0.126058</v>
          </cell>
          <cell r="P512">
            <v>0.105018</v>
          </cell>
          <cell r="Q512">
            <v>0.12502099999999999</v>
          </cell>
          <cell r="R512">
            <v>0.15121299999999999</v>
          </cell>
          <cell r="S512">
            <v>9.8820000000000005E-2</v>
          </cell>
          <cell r="T512">
            <v>0.14228199999999999</v>
          </cell>
          <cell r="U512">
            <v>0.16283700000000001</v>
          </cell>
        </row>
        <row r="513">
          <cell r="C513" t="str">
            <v>5-3</v>
          </cell>
          <cell r="D513" t="str">
            <v>NOT USED</v>
          </cell>
          <cell r="I513">
            <v>0.58239099999999999</v>
          </cell>
          <cell r="J513">
            <v>0.64686100000000002</v>
          </cell>
          <cell r="K513">
            <v>0.70480500000000001</v>
          </cell>
          <cell r="L513">
            <v>0.74016999999999999</v>
          </cell>
          <cell r="M513">
            <v>0.62883999999999995</v>
          </cell>
          <cell r="N513">
            <v>0.69210799999999995</v>
          </cell>
          <cell r="O513">
            <v>0.74366299999999996</v>
          </cell>
          <cell r="P513">
            <v>0.63236099999999995</v>
          </cell>
          <cell r="Q513">
            <v>0.69425700000000001</v>
          </cell>
          <cell r="R513">
            <v>0.73313899999999999</v>
          </cell>
          <cell r="S513">
            <v>0.64155600000000002</v>
          </cell>
          <cell r="T513">
            <v>0.69096500000000005</v>
          </cell>
          <cell r="U513">
            <v>0.70541299999999996</v>
          </cell>
        </row>
        <row r="514">
          <cell r="C514" t="str">
            <v>5-4</v>
          </cell>
          <cell r="D514" t="str">
            <v>NOT USED</v>
          </cell>
          <cell r="I514">
            <v>8.0990999999999994E-2</v>
          </cell>
          <cell r="J514">
            <v>0.116536</v>
          </cell>
          <cell r="K514">
            <v>0.14295099999999999</v>
          </cell>
          <cell r="L514">
            <v>0.16789200000000001</v>
          </cell>
          <cell r="M514">
            <v>0.116727</v>
          </cell>
          <cell r="N514">
            <v>0.145986</v>
          </cell>
          <cell r="O514">
            <v>0.16971900000000001</v>
          </cell>
          <cell r="P514">
            <v>0.12898599999999999</v>
          </cell>
          <cell r="Q514">
            <v>0.15844</v>
          </cell>
          <cell r="R514">
            <v>0.18310499999999999</v>
          </cell>
          <cell r="S514">
            <v>0.13495299999999999</v>
          </cell>
          <cell r="T514">
            <v>0.16672200000000001</v>
          </cell>
          <cell r="U514">
            <v>0.17524400000000001</v>
          </cell>
        </row>
        <row r="515">
          <cell r="C515" t="str">
            <v>5-5</v>
          </cell>
          <cell r="D515" t="str">
            <v>NOT USED</v>
          </cell>
          <cell r="I515">
            <v>2.9867999999999999E-2</v>
          </cell>
          <cell r="J515">
            <v>3.8834E-2</v>
          </cell>
          <cell r="K515">
            <v>4.8972000000000002E-2</v>
          </cell>
          <cell r="L515">
            <v>5.5649999999999998E-2</v>
          </cell>
          <cell r="M515">
            <v>4.2305000000000002E-2</v>
          </cell>
          <cell r="N515">
            <v>5.4288000000000003E-2</v>
          </cell>
          <cell r="O515">
            <v>5.8923000000000003E-2</v>
          </cell>
          <cell r="P515">
            <v>4.7063000000000001E-2</v>
          </cell>
          <cell r="Q515">
            <v>6.3538999999999998E-2</v>
          </cell>
          <cell r="R515">
            <v>7.2291999999999995E-2</v>
          </cell>
          <cell r="S515">
            <v>4.6686999999999999E-2</v>
          </cell>
          <cell r="T515">
            <v>6.9476999999999997E-2</v>
          </cell>
          <cell r="U515">
            <v>7.7231999999999995E-2</v>
          </cell>
        </row>
        <row r="516">
          <cell r="C516" t="str">
            <v>-------------------------</v>
          </cell>
          <cell r="I516" t="str">
            <v>==========================================================================================================</v>
          </cell>
          <cell r="J516" t="str">
            <v>==========================================================================================================</v>
          </cell>
          <cell r="K516" t="str">
            <v>==========================================================================================================</v>
          </cell>
          <cell r="L516" t="str">
            <v>==========================================================================================================</v>
          </cell>
          <cell r="M516" t="str">
            <v>==========================================================================================================</v>
          </cell>
          <cell r="N516" t="str">
            <v>==========================================================================================================</v>
          </cell>
          <cell r="O516" t="str">
            <v>==========================================================================================================</v>
          </cell>
          <cell r="P516" t="str">
            <v>==========================================================================================================</v>
          </cell>
          <cell r="Q516" t="str">
            <v>==========================================================================================================</v>
          </cell>
          <cell r="R516" t="str">
            <v>==========================================================================================================</v>
          </cell>
          <cell r="S516" t="str">
            <v>==========================================================================================================</v>
          </cell>
          <cell r="T516" t="str">
            <v>==========================================================================================================</v>
          </cell>
          <cell r="U516" t="str">
            <v>==========================================================================================================</v>
          </cell>
        </row>
        <row r="517">
          <cell r="C517" t="str">
            <v>PT Volume/Capacity - AM</v>
          </cell>
          <cell r="J517">
            <v>0</v>
          </cell>
          <cell r="K517">
            <v>0</v>
          </cell>
          <cell r="L517">
            <v>0</v>
          </cell>
          <cell r="M517">
            <v>0</v>
          </cell>
          <cell r="N517">
            <v>0</v>
          </cell>
          <cell r="O517">
            <v>0</v>
          </cell>
          <cell r="P517">
            <v>0</v>
          </cell>
          <cell r="Q517">
            <v>0</v>
          </cell>
          <cell r="R517">
            <v>0</v>
          </cell>
          <cell r="S517">
            <v>0</v>
          </cell>
          <cell r="T517">
            <v>0</v>
          </cell>
          <cell r="U517">
            <v>0</v>
          </cell>
        </row>
        <row r="518">
          <cell r="C518" t="str">
            <v>-------------------------</v>
          </cell>
          <cell r="I518" t="str">
            <v>==========================================================================================================</v>
          </cell>
          <cell r="J518" t="str">
            <v>==========================================================================================================</v>
          </cell>
          <cell r="K518" t="str">
            <v>==========================================================================================================</v>
          </cell>
          <cell r="L518" t="str">
            <v>==========================================================================================================</v>
          </cell>
          <cell r="M518" t="str">
            <v>==========================================================================================================</v>
          </cell>
          <cell r="N518" t="str">
            <v>==========================================================================================================</v>
          </cell>
          <cell r="O518" t="str">
            <v>==========================================================================================================</v>
          </cell>
          <cell r="P518" t="str">
            <v>==========================================================================================================</v>
          </cell>
          <cell r="Q518" t="str">
            <v>==========================================================================================================</v>
          </cell>
          <cell r="R518" t="str">
            <v>==========================================================================================================</v>
          </cell>
          <cell r="S518" t="str">
            <v>==========================================================================================================</v>
          </cell>
          <cell r="T518" t="str">
            <v>==========================================================================================================</v>
          </cell>
          <cell r="U518" t="str">
            <v>==========================================================================================================</v>
          </cell>
        </row>
        <row r="519">
          <cell r="C519" t="str">
            <v>Bus   Capacity=</v>
          </cell>
          <cell r="I519">
            <v>57</v>
          </cell>
          <cell r="J519">
            <v>57</v>
          </cell>
          <cell r="K519">
            <v>57</v>
          </cell>
          <cell r="L519">
            <v>57</v>
          </cell>
          <cell r="M519">
            <v>57</v>
          </cell>
          <cell r="N519">
            <v>57</v>
          </cell>
          <cell r="O519">
            <v>57</v>
          </cell>
          <cell r="P519">
            <v>57</v>
          </cell>
          <cell r="Q519">
            <v>57</v>
          </cell>
          <cell r="R519">
            <v>57</v>
          </cell>
          <cell r="S519">
            <v>57</v>
          </cell>
          <cell r="T519">
            <v>57</v>
          </cell>
          <cell r="U519">
            <v>57</v>
          </cell>
        </row>
        <row r="520">
          <cell r="C520" t="str">
            <v>0 - 50%</v>
          </cell>
          <cell r="D520">
            <v>162</v>
          </cell>
          <cell r="E520">
            <v>342</v>
          </cell>
          <cell r="F520">
            <v>180</v>
          </cell>
          <cell r="G520">
            <v>1.1111111111111112</v>
          </cell>
          <cell r="I520">
            <v>265</v>
          </cell>
          <cell r="J520">
            <v>162</v>
          </cell>
          <cell r="K520">
            <v>115</v>
          </cell>
          <cell r="L520">
            <v>105</v>
          </cell>
          <cell r="M520">
            <v>284</v>
          </cell>
          <cell r="N520">
            <v>298</v>
          </cell>
          <cell r="O520">
            <v>273</v>
          </cell>
          <cell r="P520">
            <v>342</v>
          </cell>
          <cell r="Q520">
            <v>333</v>
          </cell>
          <cell r="R520">
            <v>322</v>
          </cell>
          <cell r="S520">
            <v>289</v>
          </cell>
          <cell r="T520">
            <v>306</v>
          </cell>
          <cell r="U520">
            <v>320</v>
          </cell>
        </row>
        <row r="521">
          <cell r="C521" t="str">
            <v>50 - 100%</v>
          </cell>
          <cell r="D521">
            <v>109</v>
          </cell>
          <cell r="E521">
            <v>42</v>
          </cell>
          <cell r="F521">
            <v>-67</v>
          </cell>
          <cell r="G521">
            <v>-0.61467889908256879</v>
          </cell>
          <cell r="I521">
            <v>79</v>
          </cell>
          <cell r="J521">
            <v>109</v>
          </cell>
          <cell r="K521">
            <v>118</v>
          </cell>
          <cell r="L521">
            <v>100</v>
          </cell>
          <cell r="M521">
            <v>43</v>
          </cell>
          <cell r="N521">
            <v>44</v>
          </cell>
          <cell r="O521">
            <v>61</v>
          </cell>
          <cell r="P521">
            <v>42</v>
          </cell>
          <cell r="Q521">
            <v>49</v>
          </cell>
          <cell r="R521">
            <v>67</v>
          </cell>
          <cell r="S521">
            <v>40</v>
          </cell>
          <cell r="T521">
            <v>47</v>
          </cell>
          <cell r="U521">
            <v>38</v>
          </cell>
        </row>
        <row r="522">
          <cell r="C522" t="str">
            <v>100 - 150%</v>
          </cell>
          <cell r="D522">
            <v>61</v>
          </cell>
          <cell r="E522">
            <v>20</v>
          </cell>
          <cell r="F522">
            <v>-41</v>
          </cell>
          <cell r="G522">
            <v>-0.67213114754098358</v>
          </cell>
          <cell r="I522">
            <v>39</v>
          </cell>
          <cell r="J522">
            <v>61</v>
          </cell>
          <cell r="K522">
            <v>66</v>
          </cell>
          <cell r="L522">
            <v>68</v>
          </cell>
          <cell r="M522">
            <v>20</v>
          </cell>
          <cell r="N522">
            <v>21</v>
          </cell>
          <cell r="O522">
            <v>22</v>
          </cell>
          <cell r="P522">
            <v>20</v>
          </cell>
          <cell r="Q522">
            <v>24</v>
          </cell>
          <cell r="R522">
            <v>25</v>
          </cell>
          <cell r="S522">
            <v>15</v>
          </cell>
          <cell r="T522">
            <v>15</v>
          </cell>
          <cell r="U522">
            <v>14</v>
          </cell>
        </row>
        <row r="523">
          <cell r="C523" t="str">
            <v>+ 150%</v>
          </cell>
          <cell r="D523">
            <v>87</v>
          </cell>
          <cell r="E523">
            <v>10</v>
          </cell>
          <cell r="F523">
            <v>-77</v>
          </cell>
          <cell r="G523">
            <v>-0.88505747126436785</v>
          </cell>
          <cell r="I523">
            <v>38</v>
          </cell>
          <cell r="J523">
            <v>87</v>
          </cell>
          <cell r="K523">
            <v>120</v>
          </cell>
          <cell r="L523">
            <v>146</v>
          </cell>
          <cell r="M523">
            <v>3</v>
          </cell>
          <cell r="N523">
            <v>19</v>
          </cell>
          <cell r="O523">
            <v>26</v>
          </cell>
          <cell r="P523">
            <v>10</v>
          </cell>
          <cell r="Q523">
            <v>20</v>
          </cell>
          <cell r="R523">
            <v>26</v>
          </cell>
          <cell r="S523">
            <v>6</v>
          </cell>
          <cell r="T523">
            <v>12</v>
          </cell>
          <cell r="U523">
            <v>12</v>
          </cell>
        </row>
        <row r="524">
          <cell r="J524">
            <v>0</v>
          </cell>
          <cell r="K524">
            <v>0</v>
          </cell>
          <cell r="L524">
            <v>0</v>
          </cell>
          <cell r="M524">
            <v>0</v>
          </cell>
          <cell r="N524">
            <v>0</v>
          </cell>
          <cell r="O524">
            <v>0</v>
          </cell>
          <cell r="P524">
            <v>0</v>
          </cell>
          <cell r="Q524">
            <v>0</v>
          </cell>
          <cell r="R524">
            <v>0</v>
          </cell>
          <cell r="S524">
            <v>0</v>
          </cell>
          <cell r="T524">
            <v>0</v>
          </cell>
          <cell r="U524">
            <v>0</v>
          </cell>
        </row>
        <row r="525">
          <cell r="C525" t="str">
            <v>Rail  Capacity=</v>
          </cell>
          <cell r="I525">
            <v>955</v>
          </cell>
          <cell r="J525">
            <v>955</v>
          </cell>
          <cell r="K525">
            <v>955</v>
          </cell>
          <cell r="L525">
            <v>955</v>
          </cell>
          <cell r="M525">
            <v>955</v>
          </cell>
          <cell r="N525">
            <v>955</v>
          </cell>
          <cell r="O525">
            <v>955</v>
          </cell>
          <cell r="P525">
            <v>955</v>
          </cell>
          <cell r="Q525">
            <v>955</v>
          </cell>
          <cell r="R525">
            <v>955</v>
          </cell>
          <cell r="S525">
            <v>955</v>
          </cell>
          <cell r="T525">
            <v>955</v>
          </cell>
          <cell r="U525">
            <v>955</v>
          </cell>
        </row>
        <row r="526">
          <cell r="C526" t="str">
            <v>0 - 50%</v>
          </cell>
          <cell r="D526">
            <v>10</v>
          </cell>
          <cell r="E526">
            <v>12</v>
          </cell>
          <cell r="F526">
            <v>2</v>
          </cell>
          <cell r="G526">
            <v>0.2</v>
          </cell>
          <cell r="I526">
            <v>16</v>
          </cell>
          <cell r="J526">
            <v>10</v>
          </cell>
          <cell r="K526">
            <v>9</v>
          </cell>
          <cell r="L526">
            <v>9</v>
          </cell>
          <cell r="M526">
            <v>7</v>
          </cell>
          <cell r="N526">
            <v>7</v>
          </cell>
          <cell r="O526">
            <v>6</v>
          </cell>
          <cell r="P526">
            <v>12</v>
          </cell>
          <cell r="Q526">
            <v>11</v>
          </cell>
          <cell r="R526">
            <v>8</v>
          </cell>
          <cell r="S526">
            <v>10</v>
          </cell>
          <cell r="T526">
            <v>8</v>
          </cell>
          <cell r="U526">
            <v>9</v>
          </cell>
        </row>
        <row r="527">
          <cell r="C527" t="str">
            <v>50 - 100%</v>
          </cell>
          <cell r="D527">
            <v>0</v>
          </cell>
          <cell r="E527">
            <v>0</v>
          </cell>
          <cell r="F527">
            <v>0</v>
          </cell>
          <cell r="G527" t="e">
            <v>#DIV/0!</v>
          </cell>
          <cell r="I527">
            <v>0</v>
          </cell>
          <cell r="J527">
            <v>0</v>
          </cell>
          <cell r="K527">
            <v>1</v>
          </cell>
          <cell r="L527">
            <v>1</v>
          </cell>
          <cell r="M527">
            <v>1</v>
          </cell>
          <cell r="N527">
            <v>1</v>
          </cell>
          <cell r="O527">
            <v>2</v>
          </cell>
          <cell r="P527">
            <v>0</v>
          </cell>
          <cell r="Q527">
            <v>1</v>
          </cell>
          <cell r="R527">
            <v>4</v>
          </cell>
          <cell r="S527">
            <v>0</v>
          </cell>
          <cell r="T527">
            <v>0</v>
          </cell>
          <cell r="U527">
            <v>1</v>
          </cell>
        </row>
        <row r="528">
          <cell r="C528" t="str">
            <v>100 - 150%</v>
          </cell>
          <cell r="D528">
            <v>0</v>
          </cell>
          <cell r="E528">
            <v>0</v>
          </cell>
          <cell r="F528">
            <v>0</v>
          </cell>
          <cell r="G528" t="e">
            <v>#DIV/0!</v>
          </cell>
          <cell r="I528">
            <v>0</v>
          </cell>
          <cell r="J528">
            <v>0</v>
          </cell>
          <cell r="K528">
            <v>0</v>
          </cell>
          <cell r="L528">
            <v>0</v>
          </cell>
          <cell r="M528">
            <v>0</v>
          </cell>
          <cell r="N528">
            <v>0</v>
          </cell>
          <cell r="O528">
            <v>0</v>
          </cell>
          <cell r="P528">
            <v>0</v>
          </cell>
          <cell r="Q528">
            <v>0</v>
          </cell>
          <cell r="R528">
            <v>0</v>
          </cell>
          <cell r="S528">
            <v>0</v>
          </cell>
          <cell r="T528">
            <v>0</v>
          </cell>
          <cell r="U528">
            <v>0</v>
          </cell>
        </row>
        <row r="529">
          <cell r="C529" t="str">
            <v>+ 150%</v>
          </cell>
          <cell r="D529">
            <v>0</v>
          </cell>
          <cell r="E529">
            <v>0</v>
          </cell>
          <cell r="F529">
            <v>0</v>
          </cell>
          <cell r="G529" t="e">
            <v>#DIV/0!</v>
          </cell>
          <cell r="I529">
            <v>0</v>
          </cell>
          <cell r="J529">
            <v>0</v>
          </cell>
          <cell r="K529">
            <v>0</v>
          </cell>
          <cell r="L529">
            <v>0</v>
          </cell>
          <cell r="M529">
            <v>0</v>
          </cell>
          <cell r="N529">
            <v>0</v>
          </cell>
          <cell r="O529">
            <v>0</v>
          </cell>
          <cell r="P529">
            <v>0</v>
          </cell>
          <cell r="Q529">
            <v>0</v>
          </cell>
          <cell r="R529">
            <v>0</v>
          </cell>
          <cell r="S529">
            <v>0</v>
          </cell>
          <cell r="T529">
            <v>0</v>
          </cell>
          <cell r="U529">
            <v>0</v>
          </cell>
        </row>
        <row r="530">
          <cell r="C530" t="str">
            <v>AM Lane-km</v>
          </cell>
          <cell r="J530">
            <v>0</v>
          </cell>
          <cell r="K530">
            <v>0</v>
          </cell>
          <cell r="L530">
            <v>0</v>
          </cell>
          <cell r="M530">
            <v>0</v>
          </cell>
          <cell r="N530">
            <v>0</v>
          </cell>
          <cell r="O530">
            <v>0</v>
          </cell>
          <cell r="P530">
            <v>0</v>
          </cell>
          <cell r="Q530">
            <v>0</v>
          </cell>
          <cell r="R530">
            <v>0</v>
          </cell>
          <cell r="S530">
            <v>0</v>
          </cell>
          <cell r="T530">
            <v>0</v>
          </cell>
          <cell r="U530">
            <v>0</v>
          </cell>
        </row>
        <row r="531">
          <cell r="C531" t="str">
            <v>Motorway</v>
          </cell>
          <cell r="D531">
            <v>902.96795599999996</v>
          </cell>
          <cell r="E531">
            <v>1023.78436</v>
          </cell>
          <cell r="F531">
            <v>120.81640400000003</v>
          </cell>
          <cell r="G531">
            <v>0.13379921535111489</v>
          </cell>
          <cell r="I531">
            <v>840.17102</v>
          </cell>
          <cell r="J531">
            <v>902.96795599999996</v>
          </cell>
          <cell r="K531">
            <v>909.51251200000002</v>
          </cell>
          <cell r="L531">
            <v>909.51251200000002</v>
          </cell>
          <cell r="M531">
            <v>1017.6795</v>
          </cell>
          <cell r="N531">
            <v>1108.2023899999999</v>
          </cell>
          <cell r="O531">
            <v>1162.5224599999999</v>
          </cell>
          <cell r="P531">
            <v>1023.78436</v>
          </cell>
          <cell r="Q531">
            <v>1030.80358</v>
          </cell>
          <cell r="R531">
            <v>1041.42382</v>
          </cell>
          <cell r="S531">
            <v>1017.6795</v>
          </cell>
          <cell r="T531">
            <v>1137.4084399999999</v>
          </cell>
          <cell r="U531">
            <v>1269.0174500000001</v>
          </cell>
        </row>
        <row r="532">
          <cell r="C532" t="str">
            <v>Arterial</v>
          </cell>
          <cell r="D532">
            <v>1762.37438</v>
          </cell>
          <cell r="E532">
            <v>1958.8731600000001</v>
          </cell>
          <cell r="F532">
            <v>196.49878000000012</v>
          </cell>
          <cell r="G532">
            <v>0.11149661628648967</v>
          </cell>
          <cell r="I532">
            <v>1702.11718</v>
          </cell>
          <cell r="J532">
            <v>1762.37438</v>
          </cell>
          <cell r="K532">
            <v>2494.7856400000001</v>
          </cell>
          <cell r="L532">
            <v>2494.7856400000001</v>
          </cell>
          <cell r="M532">
            <v>1770.8339800000001</v>
          </cell>
          <cell r="N532">
            <v>2511.6953100000001</v>
          </cell>
          <cell r="O532">
            <v>2544.93334</v>
          </cell>
          <cell r="P532">
            <v>1958.8731600000001</v>
          </cell>
          <cell r="Q532">
            <v>2239.28881</v>
          </cell>
          <cell r="R532">
            <v>2379.5319800000002</v>
          </cell>
          <cell r="S532">
            <v>1805.0421100000001</v>
          </cell>
          <cell r="T532">
            <v>2563.8840300000002</v>
          </cell>
          <cell r="U532">
            <v>2598.15454</v>
          </cell>
        </row>
        <row r="533">
          <cell r="C533" t="str">
            <v>Rural</v>
          </cell>
          <cell r="D533">
            <v>1698.43542</v>
          </cell>
          <cell r="E533">
            <v>1587.1965299999999</v>
          </cell>
          <cell r="F533">
            <v>-111.23889000000008</v>
          </cell>
          <cell r="G533">
            <v>-6.549491884713525E-2</v>
          </cell>
          <cell r="I533">
            <v>1709.58422</v>
          </cell>
          <cell r="J533">
            <v>1698.43542</v>
          </cell>
          <cell r="K533">
            <v>1396.2693999999999</v>
          </cell>
          <cell r="L533">
            <v>1396.2693999999999</v>
          </cell>
          <cell r="M533">
            <v>1671.9538500000001</v>
          </cell>
          <cell r="N533">
            <v>1369.80261</v>
          </cell>
          <cell r="O533">
            <v>1345.5671299999999</v>
          </cell>
          <cell r="P533">
            <v>1587.1965299999999</v>
          </cell>
          <cell r="Q533">
            <v>1409.9263900000001</v>
          </cell>
          <cell r="R533">
            <v>1325.9854700000001</v>
          </cell>
          <cell r="S533">
            <v>1655.15356</v>
          </cell>
          <cell r="T533">
            <v>1353.00207</v>
          </cell>
          <cell r="U533">
            <v>1328.76647</v>
          </cell>
        </row>
        <row r="534">
          <cell r="C534" t="str">
            <v>Urban Other</v>
          </cell>
          <cell r="D534">
            <v>1831.4476299999999</v>
          </cell>
          <cell r="E534">
            <v>1830.8332499999999</v>
          </cell>
          <cell r="F534">
            <v>-0.61437999999998283</v>
          </cell>
          <cell r="G534">
            <v>-3.3546140765159792E-4</v>
          </cell>
          <cell r="I534">
            <v>1834.1572200000001</v>
          </cell>
          <cell r="J534">
            <v>1831.4476299999999</v>
          </cell>
          <cell r="K534">
            <v>1777.08251</v>
          </cell>
          <cell r="L534">
            <v>1777.08251</v>
          </cell>
          <cell r="M534">
            <v>1839.4249199999999</v>
          </cell>
          <cell r="N534">
            <v>1785.1063200000001</v>
          </cell>
          <cell r="O534">
            <v>1782.2762399999999</v>
          </cell>
          <cell r="P534">
            <v>1830.8332499999999</v>
          </cell>
          <cell r="Q534">
            <v>1850.3072500000001</v>
          </cell>
          <cell r="R534">
            <v>1848.6076599999999</v>
          </cell>
          <cell r="S534">
            <v>1840.33593</v>
          </cell>
          <cell r="T534">
            <v>1785.97082</v>
          </cell>
          <cell r="U534">
            <v>1783.1407400000001</v>
          </cell>
        </row>
        <row r="535">
          <cell r="C535" t="str">
            <v>All</v>
          </cell>
          <cell r="D535">
            <v>6195.2182599999996</v>
          </cell>
          <cell r="E535">
            <v>6400.6777300000003</v>
          </cell>
          <cell r="F535">
            <v>205.45947000000069</v>
          </cell>
          <cell r="G535">
            <v>3.3164202030874161E-2</v>
          </cell>
          <cell r="I535">
            <v>6086.0165999999999</v>
          </cell>
          <cell r="J535">
            <v>6195.2182599999996</v>
          </cell>
          <cell r="K535">
            <v>6577.6445299999996</v>
          </cell>
          <cell r="L535">
            <v>6577.6445299999996</v>
          </cell>
          <cell r="M535">
            <v>6299.8881799999999</v>
          </cell>
          <cell r="N535">
            <v>6774.7997999999998</v>
          </cell>
          <cell r="O535">
            <v>6835.2875899999999</v>
          </cell>
          <cell r="P535">
            <v>6400.6777300000003</v>
          </cell>
          <cell r="Q535">
            <v>6530.3290999999999</v>
          </cell>
          <cell r="R535">
            <v>6595.5473599999996</v>
          </cell>
          <cell r="S535">
            <v>6318.2060499999998</v>
          </cell>
          <cell r="T535">
            <v>6840.25</v>
          </cell>
          <cell r="U535">
            <v>6979.0625</v>
          </cell>
        </row>
        <row r="536">
          <cell r="C536" t="str">
            <v>IP Lane-km</v>
          </cell>
          <cell r="J536">
            <v>0</v>
          </cell>
          <cell r="K536">
            <v>0</v>
          </cell>
          <cell r="L536">
            <v>0</v>
          </cell>
          <cell r="M536">
            <v>0</v>
          </cell>
          <cell r="N536">
            <v>0</v>
          </cell>
          <cell r="O536">
            <v>0</v>
          </cell>
          <cell r="P536">
            <v>0</v>
          </cell>
          <cell r="Q536">
            <v>0</v>
          </cell>
          <cell r="R536">
            <v>0</v>
          </cell>
          <cell r="S536">
            <v>0</v>
          </cell>
          <cell r="T536">
            <v>0</v>
          </cell>
          <cell r="U536">
            <v>0</v>
          </cell>
        </row>
        <row r="537">
          <cell r="C537" t="str">
            <v>Motorway</v>
          </cell>
          <cell r="D537">
            <v>903.46996999999999</v>
          </cell>
          <cell r="E537">
            <v>1024.28637</v>
          </cell>
          <cell r="F537">
            <v>120.81640000000004</v>
          </cell>
          <cell r="G537">
            <v>0.13372486525479096</v>
          </cell>
          <cell r="I537">
            <v>840.67309499999999</v>
          </cell>
          <cell r="J537">
            <v>903.46996999999999</v>
          </cell>
          <cell r="K537">
            <v>910.01452600000005</v>
          </cell>
          <cell r="L537">
            <v>910.01452600000005</v>
          </cell>
          <cell r="M537">
            <v>1018.18151</v>
          </cell>
          <cell r="N537">
            <v>1108.70434</v>
          </cell>
          <cell r="O537">
            <v>1162.68444</v>
          </cell>
          <cell r="P537">
            <v>1024.28637</v>
          </cell>
          <cell r="Q537">
            <v>1031.30566</v>
          </cell>
          <cell r="R537">
            <v>1041.92578</v>
          </cell>
          <cell r="S537">
            <v>1018.18151</v>
          </cell>
          <cell r="T537">
            <v>1137.9104</v>
          </cell>
          <cell r="U537">
            <v>1269.1794400000001</v>
          </cell>
        </row>
        <row r="538">
          <cell r="C538" t="str">
            <v>Arterial</v>
          </cell>
          <cell r="D538">
            <v>1751.95434</v>
          </cell>
          <cell r="E538">
            <v>1955.7231400000001</v>
          </cell>
          <cell r="F538">
            <v>203.76880000000006</v>
          </cell>
          <cell r="G538">
            <v>0.11630942390884459</v>
          </cell>
          <cell r="I538">
            <v>1691.6973800000001</v>
          </cell>
          <cell r="J538">
            <v>1751.95434</v>
          </cell>
          <cell r="K538">
            <v>2484.3659600000001</v>
          </cell>
          <cell r="L538">
            <v>2484.3659600000001</v>
          </cell>
          <cell r="M538">
            <v>1767.68408</v>
          </cell>
          <cell r="N538">
            <v>2511.2353499999999</v>
          </cell>
          <cell r="O538">
            <v>2552.41381</v>
          </cell>
          <cell r="P538">
            <v>1955.7231400000001</v>
          </cell>
          <cell r="Q538">
            <v>2236.1391600000002</v>
          </cell>
          <cell r="R538">
            <v>2380.5119599999998</v>
          </cell>
          <cell r="S538">
            <v>1801.8924500000001</v>
          </cell>
          <cell r="T538">
            <v>2563.42407</v>
          </cell>
          <cell r="U538">
            <v>2607.5810499999998</v>
          </cell>
        </row>
        <row r="539">
          <cell r="C539" t="str">
            <v>Rural</v>
          </cell>
          <cell r="D539">
            <v>1698.43542</v>
          </cell>
          <cell r="E539">
            <v>1587.1965299999999</v>
          </cell>
          <cell r="F539">
            <v>-111.23889000000008</v>
          </cell>
          <cell r="G539">
            <v>-6.549491884713525E-2</v>
          </cell>
          <cell r="I539">
            <v>1709.58422</v>
          </cell>
          <cell r="J539">
            <v>1698.43542</v>
          </cell>
          <cell r="K539">
            <v>1396.2693999999999</v>
          </cell>
          <cell r="L539">
            <v>1396.2693999999999</v>
          </cell>
          <cell r="M539">
            <v>1671.9538500000001</v>
          </cell>
          <cell r="N539">
            <v>1369.80261</v>
          </cell>
          <cell r="O539">
            <v>1345.5671299999999</v>
          </cell>
          <cell r="P539">
            <v>1587.1965299999999</v>
          </cell>
          <cell r="Q539">
            <v>1409.9263900000001</v>
          </cell>
          <cell r="R539">
            <v>1325.9854700000001</v>
          </cell>
          <cell r="S539">
            <v>1655.15356</v>
          </cell>
          <cell r="T539">
            <v>1353.00207</v>
          </cell>
          <cell r="U539">
            <v>1328.76647</v>
          </cell>
        </row>
        <row r="540">
          <cell r="C540" t="str">
            <v>Urban Other</v>
          </cell>
          <cell r="D540">
            <v>1830.21765</v>
          </cell>
          <cell r="E540">
            <v>1828.8333700000001</v>
          </cell>
          <cell r="F540">
            <v>-1.3842799999999897</v>
          </cell>
          <cell r="G540">
            <v>-7.5634720274935039E-4</v>
          </cell>
          <cell r="I540">
            <v>1832.92749</v>
          </cell>
          <cell r="J540">
            <v>1830.21765</v>
          </cell>
          <cell r="K540">
            <v>1775.8525299999999</v>
          </cell>
          <cell r="L540">
            <v>1775.8525299999999</v>
          </cell>
          <cell r="M540">
            <v>1837.4250400000001</v>
          </cell>
          <cell r="N540">
            <v>1783.1066800000001</v>
          </cell>
          <cell r="O540">
            <v>1780.71667</v>
          </cell>
          <cell r="P540">
            <v>1828.8333700000001</v>
          </cell>
          <cell r="Q540">
            <v>1848.3076100000001</v>
          </cell>
          <cell r="R540">
            <v>1847.0478499999999</v>
          </cell>
          <cell r="S540">
            <v>1838.3360499999999</v>
          </cell>
          <cell r="T540">
            <v>1783.9710600000001</v>
          </cell>
          <cell r="U540">
            <v>1781.58105</v>
          </cell>
        </row>
        <row r="541">
          <cell r="C541" t="str">
            <v>All</v>
          </cell>
          <cell r="D541">
            <v>6184.0698199999997</v>
          </cell>
          <cell r="E541">
            <v>6396.0307599999996</v>
          </cell>
          <cell r="F541">
            <v>211.96093999999994</v>
          </cell>
          <cell r="G541">
            <v>3.4275314828188658E-2</v>
          </cell>
          <cell r="I541">
            <v>6074.8696200000004</v>
          </cell>
          <cell r="J541">
            <v>6184.0698199999997</v>
          </cell>
          <cell r="K541">
            <v>6566.4936500000003</v>
          </cell>
          <cell r="L541">
            <v>6566.4936500000003</v>
          </cell>
          <cell r="M541">
            <v>6295.2382799999996</v>
          </cell>
          <cell r="N541">
            <v>6772.8413</v>
          </cell>
          <cell r="O541">
            <v>6841.3701099999998</v>
          </cell>
          <cell r="P541">
            <v>6396.0307599999996</v>
          </cell>
          <cell r="Q541">
            <v>6525.6821200000004</v>
          </cell>
          <cell r="R541">
            <v>6595.4697200000001</v>
          </cell>
          <cell r="S541">
            <v>6313.56005</v>
          </cell>
          <cell r="T541">
            <v>6838.2905199999996</v>
          </cell>
          <cell r="U541">
            <v>6987.0917900000004</v>
          </cell>
        </row>
        <row r="542">
          <cell r="C542" t="str">
            <v>PM Lane-km</v>
          </cell>
          <cell r="J542">
            <v>0</v>
          </cell>
          <cell r="K542">
            <v>0</v>
          </cell>
          <cell r="L542">
            <v>0</v>
          </cell>
          <cell r="M542">
            <v>0</v>
          </cell>
          <cell r="N542">
            <v>0</v>
          </cell>
          <cell r="O542">
            <v>0</v>
          </cell>
          <cell r="P542">
            <v>0</v>
          </cell>
          <cell r="Q542">
            <v>0</v>
          </cell>
          <cell r="R542">
            <v>0</v>
          </cell>
          <cell r="S542">
            <v>0</v>
          </cell>
          <cell r="T542">
            <v>0</v>
          </cell>
          <cell r="U542">
            <v>0</v>
          </cell>
        </row>
        <row r="543">
          <cell r="C543" t="str">
            <v>Motorway</v>
          </cell>
          <cell r="D543">
            <v>902.53100500000005</v>
          </cell>
          <cell r="E543">
            <v>1023.34735</v>
          </cell>
          <cell r="F543">
            <v>120.81634499999996</v>
          </cell>
          <cell r="G543">
            <v>0.1338639274780371</v>
          </cell>
          <cell r="I543">
            <v>839.64105199999995</v>
          </cell>
          <cell r="J543">
            <v>902.53100500000005</v>
          </cell>
          <cell r="K543">
            <v>909.07550000000003</v>
          </cell>
          <cell r="L543">
            <v>909.07550000000003</v>
          </cell>
          <cell r="M543">
            <v>1017.24249</v>
          </cell>
          <cell r="N543">
            <v>1107.7653800000001</v>
          </cell>
          <cell r="O543">
            <v>1161.7570800000001</v>
          </cell>
          <cell r="P543">
            <v>1023.34735</v>
          </cell>
          <cell r="Q543">
            <v>1030.3665699999999</v>
          </cell>
          <cell r="R543">
            <v>1040.9868100000001</v>
          </cell>
          <cell r="S543">
            <v>1017.24249</v>
          </cell>
          <cell r="T543">
            <v>1136.9714300000001</v>
          </cell>
          <cell r="U543">
            <v>1268.25207</v>
          </cell>
        </row>
        <row r="544">
          <cell r="C544" t="str">
            <v>Arterial</v>
          </cell>
          <cell r="D544">
            <v>1763.20471</v>
          </cell>
          <cell r="E544">
            <v>1958.7832000000001</v>
          </cell>
          <cell r="F544">
            <v>195.5784900000001</v>
          </cell>
          <cell r="G544">
            <v>0.11092216853254669</v>
          </cell>
          <cell r="I544">
            <v>1702.9472599999999</v>
          </cell>
          <cell r="J544">
            <v>1763.20471</v>
          </cell>
          <cell r="K544">
            <v>2495.6159600000001</v>
          </cell>
          <cell r="L544">
            <v>2495.6159600000001</v>
          </cell>
          <cell r="M544">
            <v>1770.7440099999999</v>
          </cell>
          <cell r="N544">
            <v>2511.6054600000002</v>
          </cell>
          <cell r="O544">
            <v>2546.5036599999999</v>
          </cell>
          <cell r="P544">
            <v>1958.7832000000001</v>
          </cell>
          <cell r="Q544">
            <v>2239.1987300000001</v>
          </cell>
          <cell r="R544">
            <v>2381.1017999999999</v>
          </cell>
          <cell r="S544">
            <v>1804.9521400000001</v>
          </cell>
          <cell r="T544">
            <v>2563.7941799999999</v>
          </cell>
          <cell r="U544">
            <v>2599.7243600000002</v>
          </cell>
        </row>
        <row r="545">
          <cell r="C545" t="str">
            <v>Rural</v>
          </cell>
          <cell r="D545">
            <v>1698.43542</v>
          </cell>
          <cell r="E545">
            <v>1587.1965299999999</v>
          </cell>
          <cell r="F545">
            <v>-111.23889000000008</v>
          </cell>
          <cell r="G545">
            <v>-6.549491884713525E-2</v>
          </cell>
          <cell r="I545">
            <v>1709.58422</v>
          </cell>
          <cell r="J545">
            <v>1698.43542</v>
          </cell>
          <cell r="K545">
            <v>1396.2693999999999</v>
          </cell>
          <cell r="L545">
            <v>1396.2693999999999</v>
          </cell>
          <cell r="M545">
            <v>1671.9538500000001</v>
          </cell>
          <cell r="N545">
            <v>1369.80261</v>
          </cell>
          <cell r="O545">
            <v>1345.5671299999999</v>
          </cell>
          <cell r="P545">
            <v>1587.1965299999999</v>
          </cell>
          <cell r="Q545">
            <v>1409.9263900000001</v>
          </cell>
          <cell r="R545">
            <v>1325.9854700000001</v>
          </cell>
          <cell r="S545">
            <v>1655.15356</v>
          </cell>
          <cell r="T545">
            <v>1353.00207</v>
          </cell>
          <cell r="U545">
            <v>1328.76647</v>
          </cell>
        </row>
        <row r="546">
          <cell r="C546" t="str">
            <v>Urban Other</v>
          </cell>
          <cell r="D546">
            <v>1831.1176700000001</v>
          </cell>
          <cell r="E546">
            <v>1830.43334</v>
          </cell>
          <cell r="F546">
            <v>-0.6843300000000454</v>
          </cell>
          <cell r="G546">
            <v>-3.7372256912361363E-4</v>
          </cell>
          <cell r="I546">
            <v>1833.8273899999999</v>
          </cell>
          <cell r="J546">
            <v>1831.1176700000001</v>
          </cell>
          <cell r="K546">
            <v>1776.7525599999999</v>
          </cell>
          <cell r="L546">
            <v>1776.7525599999999</v>
          </cell>
          <cell r="M546">
            <v>1839.0248999999999</v>
          </cell>
          <cell r="N546">
            <v>1784.7062900000001</v>
          </cell>
          <cell r="O546">
            <v>1781.87634</v>
          </cell>
          <cell r="P546">
            <v>1830.43334</v>
          </cell>
          <cell r="Q546">
            <v>1849.9074700000001</v>
          </cell>
          <cell r="R546">
            <v>1848.20776</v>
          </cell>
          <cell r="S546">
            <v>1839.9360300000001</v>
          </cell>
          <cell r="T546">
            <v>1785.5708</v>
          </cell>
          <cell r="U546">
            <v>1782.74072</v>
          </cell>
        </row>
        <row r="547">
          <cell r="C547" t="str">
            <v>All</v>
          </cell>
          <cell r="D547">
            <v>6195.2817299999997</v>
          </cell>
          <cell r="E547">
            <v>6399.7504799999997</v>
          </cell>
          <cell r="F547">
            <v>204.46875</v>
          </cell>
          <cell r="G547">
            <v>3.3003947021469839E-2</v>
          </cell>
          <cell r="I547">
            <v>6085.9872999999998</v>
          </cell>
          <cell r="J547">
            <v>6195.2817299999997</v>
          </cell>
          <cell r="K547">
            <v>6577.7075100000002</v>
          </cell>
          <cell r="L547">
            <v>6577.7075100000002</v>
          </cell>
          <cell r="M547">
            <v>6298.9604399999998</v>
          </cell>
          <cell r="N547">
            <v>6773.8720700000003</v>
          </cell>
          <cell r="O547">
            <v>6835.6918900000001</v>
          </cell>
          <cell r="P547">
            <v>6399.7504799999997</v>
          </cell>
          <cell r="Q547">
            <v>6529.4018500000002</v>
          </cell>
          <cell r="R547">
            <v>6596.2807599999996</v>
          </cell>
          <cell r="S547">
            <v>6317.2792900000004</v>
          </cell>
          <cell r="T547">
            <v>6839.3222599999999</v>
          </cell>
          <cell r="U547">
            <v>6979.4667900000004</v>
          </cell>
        </row>
        <row r="548">
          <cell r="C548" t="str">
            <v>-------------------------</v>
          </cell>
          <cell r="I548" t="str">
            <v>==========================================================================================================</v>
          </cell>
          <cell r="J548" t="str">
            <v>==========================================================================================================</v>
          </cell>
          <cell r="K548" t="str">
            <v>==========================================================================================================</v>
          </cell>
          <cell r="L548" t="str">
            <v>==========================================================================================================</v>
          </cell>
          <cell r="M548" t="str">
            <v>==========================================================================================================</v>
          </cell>
          <cell r="N548" t="str">
            <v>==========================================================================================================</v>
          </cell>
          <cell r="O548" t="str">
            <v>==========================================================================================================</v>
          </cell>
          <cell r="P548" t="str">
            <v>==========================================================================================================</v>
          </cell>
          <cell r="Q548" t="str">
            <v>==========================================================================================================</v>
          </cell>
          <cell r="R548" t="str">
            <v>==========================================================================================================</v>
          </cell>
          <cell r="S548" t="str">
            <v>==========================================================================================================</v>
          </cell>
          <cell r="T548" t="str">
            <v>==========================================================================================================</v>
          </cell>
          <cell r="U548" t="str">
            <v>==========================================================================================================</v>
          </cell>
        </row>
        <row r="549">
          <cell r="C549" t="str">
            <v>AM Point to Point Times</v>
          </cell>
          <cell r="D549" t="str">
            <v>NOT USED</v>
          </cell>
          <cell r="J549">
            <v>0</v>
          </cell>
          <cell r="K549">
            <v>0</v>
          </cell>
          <cell r="L549">
            <v>0</v>
          </cell>
          <cell r="M549">
            <v>0</v>
          </cell>
          <cell r="N549">
            <v>0</v>
          </cell>
          <cell r="O549">
            <v>0</v>
          </cell>
          <cell r="P549">
            <v>0</v>
          </cell>
          <cell r="Q549">
            <v>0</v>
          </cell>
          <cell r="R549">
            <v>0</v>
          </cell>
          <cell r="S549">
            <v>0</v>
          </cell>
          <cell r="T549">
            <v>0</v>
          </cell>
          <cell r="U549">
            <v>0</v>
          </cell>
        </row>
        <row r="550">
          <cell r="C550" t="str">
            <v>-------------------------</v>
          </cell>
          <cell r="D550" t="str">
            <v>NOT USED</v>
          </cell>
          <cell r="I550" t="str">
            <v>==========================================================================================================</v>
          </cell>
          <cell r="J550" t="str">
            <v>==========================================================================================================</v>
          </cell>
          <cell r="K550" t="str">
            <v>==========================================================================================================</v>
          </cell>
          <cell r="L550" t="str">
            <v>==========================================================================================================</v>
          </cell>
          <cell r="M550" t="str">
            <v>==========================================================================================================</v>
          </cell>
          <cell r="N550" t="str">
            <v>==========================================================================================================</v>
          </cell>
          <cell r="O550" t="str">
            <v>==========================================================================================================</v>
          </cell>
          <cell r="P550" t="str">
            <v>==========================================================================================================</v>
          </cell>
          <cell r="Q550" t="str">
            <v>==========================================================================================================</v>
          </cell>
          <cell r="R550" t="str">
            <v>==========================================================================================================</v>
          </cell>
          <cell r="S550" t="str">
            <v>==========================================================================================================</v>
          </cell>
          <cell r="T550" t="str">
            <v>==========================================================================================================</v>
          </cell>
          <cell r="U550" t="str">
            <v>==========================================================================================================</v>
          </cell>
        </row>
        <row r="551">
          <cell r="C551" t="str">
            <v>AM Car</v>
          </cell>
          <cell r="D551" t="str">
            <v>NOT USED</v>
          </cell>
          <cell r="J551">
            <v>0</v>
          </cell>
          <cell r="K551">
            <v>0</v>
          </cell>
          <cell r="L551">
            <v>0</v>
          </cell>
          <cell r="M551">
            <v>0</v>
          </cell>
          <cell r="N551">
            <v>0</v>
          </cell>
          <cell r="O551">
            <v>0</v>
          </cell>
          <cell r="P551">
            <v>0</v>
          </cell>
          <cell r="Q551">
            <v>0</v>
          </cell>
          <cell r="R551">
            <v>0</v>
          </cell>
          <cell r="S551">
            <v>0</v>
          </cell>
          <cell r="T551">
            <v>0</v>
          </cell>
          <cell r="U551">
            <v>0</v>
          </cell>
        </row>
        <row r="552">
          <cell r="C552" t="str">
            <v>Albany to CBD</v>
          </cell>
          <cell r="D552" t="str">
            <v>NOT USED</v>
          </cell>
          <cell r="I552">
            <v>24.819561</v>
          </cell>
          <cell r="J552">
            <v>27.515884</v>
          </cell>
          <cell r="K552">
            <v>29.811025000000001</v>
          </cell>
          <cell r="L552">
            <v>0</v>
          </cell>
          <cell r="M552">
            <v>27.291163999999998</v>
          </cell>
          <cell r="N552">
            <v>29.129519999999999</v>
          </cell>
          <cell r="O552">
            <v>0</v>
          </cell>
          <cell r="P552">
            <v>26.197975</v>
          </cell>
          <cell r="Q552">
            <v>28.52169</v>
          </cell>
          <cell r="R552">
            <v>0</v>
          </cell>
          <cell r="S552">
            <v>26.432376000000001</v>
          </cell>
          <cell r="T552">
            <v>27.950935000000001</v>
          </cell>
          <cell r="U552">
            <v>0</v>
          </cell>
        </row>
        <row r="553">
          <cell r="C553" t="str">
            <v>Albany to Westgate</v>
          </cell>
          <cell r="D553" t="str">
            <v>NOT USED</v>
          </cell>
          <cell r="I553">
            <v>13.333684</v>
          </cell>
          <cell r="J553">
            <v>10.178917999999999</v>
          </cell>
          <cell r="K553">
            <v>9.8877900000000007</v>
          </cell>
          <cell r="L553">
            <v>0</v>
          </cell>
          <cell r="M553">
            <v>11.431010000000001</v>
          </cell>
          <cell r="N553">
            <v>11.166035000000001</v>
          </cell>
          <cell r="O553">
            <v>0</v>
          </cell>
          <cell r="P553">
            <v>9.5810670000000009</v>
          </cell>
          <cell r="Q553">
            <v>10.20566</v>
          </cell>
          <cell r="R553">
            <v>0</v>
          </cell>
          <cell r="S553">
            <v>11.370618</v>
          </cell>
          <cell r="T553">
            <v>11.565887999999999</v>
          </cell>
          <cell r="U553">
            <v>0</v>
          </cell>
        </row>
        <row r="554">
          <cell r="C554" t="str">
            <v>Westgate to CBD</v>
          </cell>
          <cell r="D554" t="str">
            <v>NOT USED</v>
          </cell>
          <cell r="I554">
            <v>21.199612999999999</v>
          </cell>
          <cell r="J554">
            <v>26.352696999999999</v>
          </cell>
          <cell r="K554">
            <v>29.452707</v>
          </cell>
          <cell r="L554">
            <v>0</v>
          </cell>
          <cell r="M554">
            <v>25.902180999999999</v>
          </cell>
          <cell r="N554">
            <v>28.528701000000002</v>
          </cell>
          <cell r="O554">
            <v>0</v>
          </cell>
          <cell r="P554">
            <v>25.179859</v>
          </cell>
          <cell r="Q554">
            <v>27.294103</v>
          </cell>
          <cell r="R554">
            <v>0</v>
          </cell>
          <cell r="S554">
            <v>24.938886</v>
          </cell>
          <cell r="T554">
            <v>27.173839000000001</v>
          </cell>
          <cell r="U554">
            <v>0</v>
          </cell>
        </row>
        <row r="555">
          <cell r="C555" t="str">
            <v>Manukau to CBD</v>
          </cell>
          <cell r="D555" t="str">
            <v>NOT USED</v>
          </cell>
          <cell r="I555">
            <v>25.852481000000001</v>
          </cell>
          <cell r="J555">
            <v>29.597359999999998</v>
          </cell>
          <cell r="K555">
            <v>30.848392</v>
          </cell>
          <cell r="L555">
            <v>0</v>
          </cell>
          <cell r="M555">
            <v>29.152028999999999</v>
          </cell>
          <cell r="N555">
            <v>28.564384</v>
          </cell>
          <cell r="O555">
            <v>0</v>
          </cell>
          <cell r="P555">
            <v>27.62623</v>
          </cell>
          <cell r="Q555">
            <v>27.601002999999999</v>
          </cell>
          <cell r="R555">
            <v>0</v>
          </cell>
          <cell r="S555">
            <v>28.357562999999999</v>
          </cell>
          <cell r="T555">
            <v>27.999755</v>
          </cell>
          <cell r="U555">
            <v>0</v>
          </cell>
        </row>
        <row r="556">
          <cell r="C556" t="str">
            <v>Howick to CBD</v>
          </cell>
          <cell r="D556" t="str">
            <v>NOT USED</v>
          </cell>
          <cell r="I556">
            <v>34.561526999999998</v>
          </cell>
          <cell r="J556">
            <v>34.600634999999997</v>
          </cell>
          <cell r="K556">
            <v>35.222988000000001</v>
          </cell>
          <cell r="L556">
            <v>0</v>
          </cell>
          <cell r="M556">
            <v>36.050941000000002</v>
          </cell>
          <cell r="N556">
            <v>35.436374000000001</v>
          </cell>
          <cell r="O556">
            <v>0</v>
          </cell>
          <cell r="P556">
            <v>31.61223</v>
          </cell>
          <cell r="Q556">
            <v>31.257604000000001</v>
          </cell>
          <cell r="R556">
            <v>0</v>
          </cell>
          <cell r="S556">
            <v>35.500999</v>
          </cell>
          <cell r="T556">
            <v>35.245918000000003</v>
          </cell>
          <cell r="U556">
            <v>0</v>
          </cell>
        </row>
        <row r="557">
          <cell r="C557" t="str">
            <v>Waterview to Manukau</v>
          </cell>
          <cell r="D557" t="str">
            <v>NOT USED</v>
          </cell>
          <cell r="I557">
            <v>22.910543000000001</v>
          </cell>
          <cell r="J557">
            <v>21.507299</v>
          </cell>
          <cell r="K557">
            <v>24.003284000000001</v>
          </cell>
          <cell r="L557">
            <v>0</v>
          </cell>
          <cell r="M557">
            <v>20.914318000000002</v>
          </cell>
          <cell r="N557">
            <v>23.788478000000001</v>
          </cell>
          <cell r="O557">
            <v>0</v>
          </cell>
          <cell r="P557">
            <v>20.819565999999998</v>
          </cell>
          <cell r="Q557">
            <v>23.361263000000001</v>
          </cell>
          <cell r="R557">
            <v>0</v>
          </cell>
          <cell r="S557">
            <v>20.666383</v>
          </cell>
          <cell r="T557">
            <v>23.343463</v>
          </cell>
          <cell r="U557">
            <v>0</v>
          </cell>
        </row>
        <row r="558">
          <cell r="C558" t="str">
            <v>AM PT</v>
          </cell>
          <cell r="D558" t="str">
            <v>NOT USED</v>
          </cell>
          <cell r="J558">
            <v>0</v>
          </cell>
          <cell r="K558">
            <v>0</v>
          </cell>
          <cell r="L558">
            <v>0</v>
          </cell>
          <cell r="M558">
            <v>0</v>
          </cell>
          <cell r="N558">
            <v>0</v>
          </cell>
          <cell r="O558">
            <v>0</v>
          </cell>
          <cell r="P558">
            <v>0</v>
          </cell>
          <cell r="Q558">
            <v>0</v>
          </cell>
          <cell r="R558">
            <v>0</v>
          </cell>
          <cell r="S558">
            <v>0</v>
          </cell>
          <cell r="T558">
            <v>0</v>
          </cell>
          <cell r="U558">
            <v>0</v>
          </cell>
        </row>
        <row r="559">
          <cell r="C559" t="str">
            <v>Albany to CBD</v>
          </cell>
          <cell r="D559" t="str">
            <v>NOT USED</v>
          </cell>
          <cell r="I559">
            <v>20.292297000000001</v>
          </cell>
          <cell r="J559">
            <v>17.724481000000001</v>
          </cell>
          <cell r="K559">
            <v>17.779283</v>
          </cell>
          <cell r="L559">
            <v>13.663207999999999</v>
          </cell>
          <cell r="M559">
            <v>16.262187000000001</v>
          </cell>
          <cell r="N559">
            <v>16.142582999999998</v>
          </cell>
          <cell r="O559">
            <v>14.379678999999999</v>
          </cell>
          <cell r="P559">
            <v>16.179255999999999</v>
          </cell>
          <cell r="Q559">
            <v>16.128263</v>
          </cell>
          <cell r="R559">
            <v>11.573402</v>
          </cell>
          <cell r="S559">
            <v>17.472287999999999</v>
          </cell>
          <cell r="T559">
            <v>16.591446999999999</v>
          </cell>
          <cell r="U559">
            <v>18.542783</v>
          </cell>
        </row>
        <row r="560">
          <cell r="C560" t="str">
            <v>Albany to Westgate</v>
          </cell>
          <cell r="D560" t="str">
            <v>NOT USED</v>
          </cell>
          <cell r="I560">
            <v>3.8887909999999999</v>
          </cell>
          <cell r="J560">
            <v>3.509719</v>
          </cell>
          <cell r="K560">
            <v>3.5394359999999998</v>
          </cell>
          <cell r="L560">
            <v>3.710388</v>
          </cell>
          <cell r="M560">
            <v>2.1687090000000002</v>
          </cell>
          <cell r="N560">
            <v>2.0646179999999998</v>
          </cell>
          <cell r="O560">
            <v>2.624212</v>
          </cell>
          <cell r="P560">
            <v>2.1066760000000002</v>
          </cell>
          <cell r="Q560">
            <v>2.048133</v>
          </cell>
          <cell r="R560">
            <v>2.049258</v>
          </cell>
          <cell r="S560">
            <v>3.3617330000000001</v>
          </cell>
          <cell r="T560">
            <v>2.0479560000000001</v>
          </cell>
          <cell r="U560">
            <v>4.112527</v>
          </cell>
        </row>
        <row r="561">
          <cell r="C561" t="str">
            <v>Westgate to CBD</v>
          </cell>
          <cell r="D561" t="str">
            <v>NOT USED</v>
          </cell>
          <cell r="I561">
            <v>27.124092000000001</v>
          </cell>
          <cell r="J561">
            <v>37.597808000000001</v>
          </cell>
          <cell r="K561">
            <v>38.616886000000001</v>
          </cell>
          <cell r="L561">
            <v>39.957766999999997</v>
          </cell>
          <cell r="M561">
            <v>39.034511000000002</v>
          </cell>
          <cell r="N561">
            <v>39.084777000000003</v>
          </cell>
          <cell r="O561">
            <v>39.341335000000001</v>
          </cell>
          <cell r="P561">
            <v>36.020243999999998</v>
          </cell>
          <cell r="Q561">
            <v>37.323078000000002</v>
          </cell>
          <cell r="R561">
            <v>38.563751000000003</v>
          </cell>
          <cell r="S561">
            <v>38.321925999999998</v>
          </cell>
          <cell r="T561">
            <v>28.233331</v>
          </cell>
          <cell r="U561">
            <v>28.648422</v>
          </cell>
        </row>
        <row r="562">
          <cell r="C562" t="str">
            <v>Manukau to CBD</v>
          </cell>
          <cell r="D562" t="str">
            <v>NOT USED</v>
          </cell>
          <cell r="I562">
            <v>29.388249999999999</v>
          </cell>
          <cell r="J562">
            <v>38.162104999999997</v>
          </cell>
          <cell r="K562">
            <v>38.162104999999997</v>
          </cell>
          <cell r="L562">
            <v>38.162104999999997</v>
          </cell>
          <cell r="M562">
            <v>38.190967000000001</v>
          </cell>
          <cell r="N562">
            <v>38.190967000000001</v>
          </cell>
          <cell r="O562">
            <v>38.190967000000001</v>
          </cell>
          <cell r="P562">
            <v>31.662101</v>
          </cell>
          <cell r="Q562">
            <v>31.662101</v>
          </cell>
          <cell r="R562">
            <v>31.662101</v>
          </cell>
          <cell r="S562">
            <v>36.890971999999998</v>
          </cell>
          <cell r="T562">
            <v>36.890971999999998</v>
          </cell>
          <cell r="U562">
            <v>36.890971999999998</v>
          </cell>
        </row>
        <row r="563">
          <cell r="C563" t="str">
            <v>Howick to CBD</v>
          </cell>
          <cell r="D563" t="str">
            <v>NOT USED</v>
          </cell>
          <cell r="I563">
            <v>52.823222999999999</v>
          </cell>
          <cell r="J563">
            <v>47.960700000000003</v>
          </cell>
          <cell r="K563">
            <v>48.603935</v>
          </cell>
          <cell r="L563">
            <v>49.062151999999998</v>
          </cell>
          <cell r="M563">
            <v>46.597583</v>
          </cell>
          <cell r="N563">
            <v>44.199935000000004</v>
          </cell>
          <cell r="O563">
            <v>43.902061000000003</v>
          </cell>
          <cell r="P563">
            <v>44.733683999999997</v>
          </cell>
          <cell r="Q563">
            <v>44.318286000000001</v>
          </cell>
          <cell r="R563">
            <v>44.736941999999999</v>
          </cell>
          <cell r="S563">
            <v>46.427528000000002</v>
          </cell>
          <cell r="T563">
            <v>41.986880999999997</v>
          </cell>
          <cell r="U563">
            <v>42.699778999999999</v>
          </cell>
        </row>
        <row r="564">
          <cell r="C564" t="str">
            <v>Waterview to Manukau</v>
          </cell>
          <cell r="D564" t="str">
            <v>NOT USED</v>
          </cell>
          <cell r="I564">
            <v>0</v>
          </cell>
          <cell r="J564">
            <v>0</v>
          </cell>
          <cell r="K564">
            <v>0</v>
          </cell>
          <cell r="L564">
            <v>0</v>
          </cell>
          <cell r="M564">
            <v>0</v>
          </cell>
          <cell r="N564">
            <v>0</v>
          </cell>
          <cell r="O564">
            <v>0</v>
          </cell>
          <cell r="P564">
            <v>0</v>
          </cell>
          <cell r="Q564">
            <v>0</v>
          </cell>
          <cell r="R564">
            <v>0</v>
          </cell>
          <cell r="S564">
            <v>0</v>
          </cell>
          <cell r="T564">
            <v>0</v>
          </cell>
          <cell r="U564">
            <v>0</v>
          </cell>
        </row>
        <row r="565">
          <cell r="C565" t="str">
            <v>Henderson-CBD by rail</v>
          </cell>
          <cell r="D565" t="str">
            <v>NOT USED</v>
          </cell>
          <cell r="I565">
            <v>44.043418000000003</v>
          </cell>
          <cell r="J565">
            <v>32.143217999999997</v>
          </cell>
          <cell r="K565">
            <v>32.143217999999997</v>
          </cell>
          <cell r="L565">
            <v>32.143217999999997</v>
          </cell>
          <cell r="M565">
            <v>40.494289000000002</v>
          </cell>
          <cell r="N565">
            <v>40.494289000000002</v>
          </cell>
          <cell r="O565">
            <v>40.494289000000002</v>
          </cell>
          <cell r="P565">
            <v>40.494289000000002</v>
          </cell>
          <cell r="Q565">
            <v>40.494289000000002</v>
          </cell>
          <cell r="R565">
            <v>40.494289000000002</v>
          </cell>
          <cell r="S565">
            <v>39.844290999999998</v>
          </cell>
          <cell r="T565">
            <v>39.844290999999998</v>
          </cell>
          <cell r="U565">
            <v>39.844290999999998</v>
          </cell>
        </row>
        <row r="566">
          <cell r="C566" t="str">
            <v>-------------------------</v>
          </cell>
          <cell r="I566" t="str">
            <v>==========================================================================================================</v>
          </cell>
          <cell r="J566" t="str">
            <v>==========================================================================================================</v>
          </cell>
          <cell r="K566" t="str">
            <v>==========================================================================================================</v>
          </cell>
          <cell r="L566" t="str">
            <v>==========================================================================================================</v>
          </cell>
          <cell r="M566" t="str">
            <v>==========================================================================================================</v>
          </cell>
          <cell r="N566" t="str">
            <v>==========================================================================================================</v>
          </cell>
          <cell r="O566" t="str">
            <v>==========================================================================================================</v>
          </cell>
          <cell r="P566" t="str">
            <v>==========================================================================================================</v>
          </cell>
          <cell r="Q566" t="str">
            <v>==========================================================================================================</v>
          </cell>
          <cell r="R566" t="str">
            <v>==========================================================================================================</v>
          </cell>
          <cell r="S566" t="str">
            <v>==========================================================================================================</v>
          </cell>
          <cell r="T566" t="str">
            <v>==========================================================================================================</v>
          </cell>
          <cell r="U566" t="str">
            <v>==========================================================================================================</v>
          </cell>
        </row>
        <row r="567">
          <cell r="C567" t="str">
            <v>**** 2.6 People movement Productivity of key routes/corridors:</v>
          </cell>
          <cell r="I567" t="str">
            <v>key routes/corridors:</v>
          </cell>
          <cell r="J567" t="str">
            <v>key routes/corridors:</v>
          </cell>
          <cell r="K567" t="str">
            <v>key routes/corridors:</v>
          </cell>
          <cell r="L567" t="str">
            <v>key routes/corridors:</v>
          </cell>
          <cell r="M567" t="str">
            <v>key routes/corridors:</v>
          </cell>
          <cell r="N567" t="str">
            <v>key routes/corridors:</v>
          </cell>
          <cell r="O567" t="str">
            <v>key routes/corridors:</v>
          </cell>
          <cell r="P567" t="str">
            <v>key routes/corridors:</v>
          </cell>
          <cell r="Q567" t="str">
            <v>key routes/corridors:</v>
          </cell>
          <cell r="R567" t="str">
            <v>key routes/corridors:</v>
          </cell>
          <cell r="S567" t="str">
            <v>key routes/corridors:</v>
          </cell>
          <cell r="T567" t="str">
            <v>key routes/corridors:</v>
          </cell>
          <cell r="U567" t="str">
            <v>key routes/corridors:</v>
          </cell>
        </row>
        <row r="568">
          <cell r="C568" t="str">
            <v xml:space="preserve">          Productivity (speed x volume x occupancy) of selected key corridors</v>
          </cell>
          <cell r="I568" t="str">
            <v>occupancy) of selected key corridors</v>
          </cell>
          <cell r="J568" t="str">
            <v>occupancy) of selected key corridors</v>
          </cell>
          <cell r="K568" t="str">
            <v>occupancy) of selected key corridors</v>
          </cell>
          <cell r="L568" t="str">
            <v>occupancy) of selected key corridors</v>
          </cell>
          <cell r="M568" t="str">
            <v>occupancy) of selected key corridors</v>
          </cell>
          <cell r="N568" t="str">
            <v>occupancy) of selected key corridors</v>
          </cell>
          <cell r="O568" t="str">
            <v>occupancy) of selected key corridors</v>
          </cell>
          <cell r="P568" t="str">
            <v>occupancy) of selected key corridors</v>
          </cell>
          <cell r="Q568" t="str">
            <v>occupancy) of selected key corridors</v>
          </cell>
          <cell r="R568" t="str">
            <v>occupancy) of selected key corridors</v>
          </cell>
          <cell r="S568" t="str">
            <v>occupancy) of selected key corridors</v>
          </cell>
          <cell r="T568" t="str">
            <v>occupancy) of selected key corridors</v>
          </cell>
          <cell r="U568" t="str">
            <v>occupancy) of selected key corridors</v>
          </cell>
        </row>
        <row r="569">
          <cell r="C569" t="str">
            <v xml:space="preserve">            disaggregated by lane type during AM peak and Interpeak</v>
          </cell>
          <cell r="I569" t="str">
            <v>ring AM peak and Interpeak</v>
          </cell>
          <cell r="J569" t="str">
            <v>ring AM peak and Interpeak</v>
          </cell>
          <cell r="K569" t="str">
            <v>ring AM peak and Interpeak</v>
          </cell>
          <cell r="L569" t="str">
            <v>ring AM peak and Interpeak</v>
          </cell>
          <cell r="M569" t="str">
            <v>ring AM peak and Interpeak</v>
          </cell>
          <cell r="N569" t="str">
            <v>ring AM peak and Interpeak</v>
          </cell>
          <cell r="O569" t="str">
            <v>ring AM peak and Interpeak</v>
          </cell>
          <cell r="P569" t="str">
            <v>ring AM peak and Interpeak</v>
          </cell>
          <cell r="Q569" t="str">
            <v>ring AM peak and Interpeak</v>
          </cell>
          <cell r="R569" t="str">
            <v>ring AM peak and Interpeak</v>
          </cell>
          <cell r="S569" t="str">
            <v>ring AM peak and Interpeak</v>
          </cell>
          <cell r="T569" t="str">
            <v>ring AM peak and Interpeak</v>
          </cell>
          <cell r="U569" t="str">
            <v>ring AM peak and Interpeak</v>
          </cell>
        </row>
        <row r="570">
          <cell r="C570" t="str">
            <v>-------------------------</v>
          </cell>
          <cell r="I570" t="str">
            <v>==========================================================================================================</v>
          </cell>
          <cell r="J570" t="str">
            <v>==========================================================================================================</v>
          </cell>
          <cell r="K570" t="str">
            <v>==========================================================================================================</v>
          </cell>
          <cell r="L570" t="str">
            <v>==========================================================================================================</v>
          </cell>
          <cell r="M570" t="str">
            <v>==========================================================================================================</v>
          </cell>
          <cell r="N570" t="str">
            <v>==========================================================================================================</v>
          </cell>
          <cell r="O570" t="str">
            <v>==========================================================================================================</v>
          </cell>
          <cell r="P570" t="str">
            <v>==========================================================================================================</v>
          </cell>
          <cell r="Q570" t="str">
            <v>==========================================================================================================</v>
          </cell>
          <cell r="R570" t="str">
            <v>==========================================================================================================</v>
          </cell>
          <cell r="S570" t="str">
            <v>==========================================================================================================</v>
          </cell>
          <cell r="T570" t="str">
            <v>==========================================================================================================</v>
          </cell>
          <cell r="U570" t="str">
            <v>==========================================================================================================</v>
          </cell>
        </row>
        <row r="571">
          <cell r="C571" t="str">
            <v>-------------------------</v>
          </cell>
          <cell r="I571" t="str">
            <v>==========================================================================================================</v>
          </cell>
          <cell r="J571" t="str">
            <v>==========================================================================================================</v>
          </cell>
          <cell r="K571" t="str">
            <v>==========================================================================================================</v>
          </cell>
          <cell r="L571" t="str">
            <v>==========================================================================================================</v>
          </cell>
          <cell r="M571" t="str">
            <v>==========================================================================================================</v>
          </cell>
          <cell r="N571" t="str">
            <v>==========================================================================================================</v>
          </cell>
          <cell r="O571" t="str">
            <v>==========================================================================================================</v>
          </cell>
          <cell r="P571" t="str">
            <v>==========================================================================================================</v>
          </cell>
          <cell r="Q571" t="str">
            <v>==========================================================================================================</v>
          </cell>
          <cell r="R571" t="str">
            <v>==========================================================================================================</v>
          </cell>
          <cell r="S571" t="str">
            <v>==========================================================================================================</v>
          </cell>
          <cell r="T571" t="str">
            <v>==========================================================================================================</v>
          </cell>
          <cell r="U571" t="str">
            <v>==========================================================================================================</v>
          </cell>
        </row>
        <row r="572">
          <cell r="C572" t="str">
            <v>2.6 Travel Times on selected key corridors, road and PT, AM peak and Interpeak</v>
          </cell>
          <cell r="I572" t="str">
            <v>s, road and PT, AM peak and Interpeak</v>
          </cell>
          <cell r="J572" t="str">
            <v>s, road and PT, AM peak and Interpeak</v>
          </cell>
          <cell r="K572" t="str">
            <v>s, road and PT, AM peak and Interpeak</v>
          </cell>
          <cell r="L572" t="str">
            <v>s, road and PT, AM peak and Interpeak</v>
          </cell>
          <cell r="M572" t="str">
            <v>s, road and PT, AM peak and Interpeak</v>
          </cell>
          <cell r="N572" t="str">
            <v>s, road and PT, AM peak and Interpeak</v>
          </cell>
          <cell r="O572" t="str">
            <v>s, road and PT, AM peak and Interpeak</v>
          </cell>
          <cell r="P572" t="str">
            <v>s, road and PT, AM peak and Interpeak</v>
          </cell>
          <cell r="Q572" t="str">
            <v>s, road and PT, AM peak and Interpeak</v>
          </cell>
          <cell r="R572" t="str">
            <v>s, road and PT, AM peak and Interpeak</v>
          </cell>
          <cell r="S572" t="str">
            <v>s, road and PT, AM peak and Interpeak</v>
          </cell>
          <cell r="T572" t="str">
            <v>s, road and PT, AM peak and Interpeak</v>
          </cell>
          <cell r="U572" t="str">
            <v>s, road and PT, AM peak and Interpeak</v>
          </cell>
        </row>
        <row r="573">
          <cell r="C573" t="str">
            <v>-------------------------</v>
          </cell>
          <cell r="I573" t="str">
            <v>==========================================================================================================</v>
          </cell>
          <cell r="J573" t="str">
            <v>==========================================================================================================</v>
          </cell>
          <cell r="K573" t="str">
            <v>==========================================================================================================</v>
          </cell>
          <cell r="L573" t="str">
            <v>==========================================================================================================</v>
          </cell>
          <cell r="M573" t="str">
            <v>==========================================================================================================</v>
          </cell>
          <cell r="N573" t="str">
            <v>==========================================================================================================</v>
          </cell>
          <cell r="O573" t="str">
            <v>==========================================================================================================</v>
          </cell>
          <cell r="P573" t="str">
            <v>==========================================================================================================</v>
          </cell>
          <cell r="Q573" t="str">
            <v>==========================================================================================================</v>
          </cell>
          <cell r="R573" t="str">
            <v>==========================================================================================================</v>
          </cell>
          <cell r="S573" t="str">
            <v>==========================================================================================================</v>
          </cell>
          <cell r="T573" t="str">
            <v>==========================================================================================================</v>
          </cell>
          <cell r="U573" t="str">
            <v>==========================================================================================================</v>
          </cell>
        </row>
        <row r="574">
          <cell r="C574" t="str">
            <v>Airport-CBD</v>
          </cell>
          <cell r="J574">
            <v>0</v>
          </cell>
          <cell r="K574">
            <v>0</v>
          </cell>
          <cell r="L574">
            <v>0</v>
          </cell>
          <cell r="M574">
            <v>0</v>
          </cell>
          <cell r="N574">
            <v>0</v>
          </cell>
          <cell r="O574">
            <v>0</v>
          </cell>
          <cell r="P574">
            <v>0</v>
          </cell>
          <cell r="Q574">
            <v>0</v>
          </cell>
          <cell r="R574">
            <v>0</v>
          </cell>
          <cell r="S574">
            <v>0</v>
          </cell>
          <cell r="T574">
            <v>0</v>
          </cell>
          <cell r="U574">
            <v>0</v>
          </cell>
        </row>
        <row r="575">
          <cell r="C575" t="str">
            <v>AM Car</v>
          </cell>
          <cell r="D575">
            <v>35.223739000000002</v>
          </cell>
          <cell r="E575">
            <v>31.818401000000001</v>
          </cell>
          <cell r="F575">
            <v>-3.4053380000000004</v>
          </cell>
          <cell r="G575">
            <v>-9.6677357278851073E-2</v>
          </cell>
          <cell r="I575">
            <v>30.594025999999999</v>
          </cell>
          <cell r="J575">
            <v>35.223739000000002</v>
          </cell>
          <cell r="K575">
            <v>38.158087999999999</v>
          </cell>
          <cell r="L575">
            <v>46.458145000000002</v>
          </cell>
          <cell r="M575">
            <v>32.955379000000001</v>
          </cell>
          <cell r="N575">
            <v>35.389021999999997</v>
          </cell>
          <cell r="O575">
            <v>41.909908000000001</v>
          </cell>
          <cell r="P575">
            <v>31.818401000000001</v>
          </cell>
          <cell r="Q575">
            <v>34.408034999999998</v>
          </cell>
          <cell r="R575">
            <v>39.648753999999997</v>
          </cell>
          <cell r="S575">
            <v>32.513668000000003</v>
          </cell>
          <cell r="T575">
            <v>34.260978000000001</v>
          </cell>
          <cell r="U575">
            <v>38.298766999999998</v>
          </cell>
        </row>
        <row r="576">
          <cell r="C576" t="str">
            <v>AM PT</v>
          </cell>
          <cell r="D576">
            <v>63.030002000000003</v>
          </cell>
          <cell r="E576">
            <v>64.239997000000002</v>
          </cell>
          <cell r="F576">
            <v>1.2099949999999993</v>
          </cell>
          <cell r="G576">
            <v>1.9197127742436041E-2</v>
          </cell>
          <cell r="I576">
            <v>64.491027000000003</v>
          </cell>
          <cell r="J576">
            <v>63.030002000000003</v>
          </cell>
          <cell r="K576">
            <v>63.510005</v>
          </cell>
          <cell r="L576">
            <v>69.069991999999999</v>
          </cell>
          <cell r="M576">
            <v>60.420005000000003</v>
          </cell>
          <cell r="N576">
            <v>62.020004</v>
          </cell>
          <cell r="O576">
            <v>57.749996000000003</v>
          </cell>
          <cell r="P576">
            <v>64.239997000000002</v>
          </cell>
          <cell r="Q576">
            <v>65.309996999999996</v>
          </cell>
          <cell r="R576">
            <v>69.059996999999996</v>
          </cell>
          <cell r="S576">
            <v>61.744995000000003</v>
          </cell>
          <cell r="T576">
            <v>54.285003000000003</v>
          </cell>
          <cell r="U576">
            <v>46.734996000000002</v>
          </cell>
        </row>
        <row r="577">
          <cell r="C577" t="str">
            <v>IP Car</v>
          </cell>
          <cell r="D577">
            <v>25.907684</v>
          </cell>
          <cell r="E577">
            <v>24.758569000000001</v>
          </cell>
          <cell r="F577">
            <v>-1.1491149999999983</v>
          </cell>
          <cell r="G577">
            <v>-4.435421552926145E-2</v>
          </cell>
          <cell r="I577">
            <v>26.715077999999998</v>
          </cell>
          <cell r="J577">
            <v>25.907684</v>
          </cell>
          <cell r="K577">
            <v>30.495182</v>
          </cell>
          <cell r="L577">
            <v>52.005305999999997</v>
          </cell>
          <cell r="M577">
            <v>25.112525000000002</v>
          </cell>
          <cell r="N577">
            <v>29.020305</v>
          </cell>
          <cell r="O577">
            <v>36.209288999999998</v>
          </cell>
          <cell r="P577">
            <v>24.758569000000001</v>
          </cell>
          <cell r="Q577">
            <v>27.899920999999999</v>
          </cell>
          <cell r="R577">
            <v>40.280445</v>
          </cell>
          <cell r="S577">
            <v>24.746997</v>
          </cell>
          <cell r="T577">
            <v>28.157769999999999</v>
          </cell>
          <cell r="U577">
            <v>32.300338000000004</v>
          </cell>
        </row>
        <row r="578">
          <cell r="C578" t="str">
            <v>IP PT</v>
          </cell>
          <cell r="D578">
            <v>62.429991999999999</v>
          </cell>
          <cell r="E578">
            <v>66.600005999999993</v>
          </cell>
          <cell r="F578">
            <v>4.1700139999999948</v>
          </cell>
          <cell r="G578">
            <v>6.679504299792309E-2</v>
          </cell>
          <cell r="I578">
            <v>62.959494999999997</v>
          </cell>
          <cell r="J578">
            <v>62.429991999999999</v>
          </cell>
          <cell r="K578">
            <v>62.394992000000002</v>
          </cell>
          <cell r="L578">
            <v>81.404998000000006</v>
          </cell>
          <cell r="M578">
            <v>61.919998</v>
          </cell>
          <cell r="N578">
            <v>66.149992999999995</v>
          </cell>
          <cell r="O578">
            <v>58.989994000000003</v>
          </cell>
          <cell r="P578">
            <v>66.600005999999993</v>
          </cell>
          <cell r="Q578">
            <v>68.599990000000005</v>
          </cell>
          <cell r="R578">
            <v>68.035010999999997</v>
          </cell>
          <cell r="S578">
            <v>65.300003000000004</v>
          </cell>
          <cell r="T578">
            <v>61.094993000000002</v>
          </cell>
          <cell r="U578">
            <v>46.734999999999999</v>
          </cell>
        </row>
        <row r="579">
          <cell r="C579" t="str">
            <v>AM Car % congested</v>
          </cell>
          <cell r="D579">
            <v>54.721763000000003</v>
          </cell>
          <cell r="E579">
            <v>51.617514999999997</v>
          </cell>
          <cell r="F579">
            <v>-3.1042480000000054</v>
          </cell>
          <cell r="G579">
            <v>-5.6727850672501273E-2</v>
          </cell>
          <cell r="I579">
            <v>42.614139000000002</v>
          </cell>
          <cell r="J579">
            <v>54.721763000000003</v>
          </cell>
          <cell r="K579">
            <v>58.953521000000002</v>
          </cell>
          <cell r="L579">
            <v>67.019385999999997</v>
          </cell>
          <cell r="M579">
            <v>52.881163999999998</v>
          </cell>
          <cell r="N579">
            <v>55.521247000000002</v>
          </cell>
          <cell r="O579">
            <v>65.662871999999993</v>
          </cell>
          <cell r="P579">
            <v>51.617514999999997</v>
          </cell>
          <cell r="Q579">
            <v>55.023212000000001</v>
          </cell>
          <cell r="R579">
            <v>63.558264999999999</v>
          </cell>
          <cell r="S579">
            <v>51.957667999999998</v>
          </cell>
          <cell r="T579">
            <v>55.330359999999999</v>
          </cell>
          <cell r="U579">
            <v>49.679724999999998</v>
          </cell>
        </row>
        <row r="580">
          <cell r="C580" t="str">
            <v>AM PT  % congested</v>
          </cell>
          <cell r="D580">
            <v>10.285358</v>
          </cell>
          <cell r="E580">
            <v>4.2900700000000001</v>
          </cell>
          <cell r="F580">
            <v>-5.9952880000000004</v>
          </cell>
          <cell r="G580">
            <v>-0.58289541307166948</v>
          </cell>
          <cell r="I580">
            <v>3.7754750000000001</v>
          </cell>
          <cell r="J580">
            <v>10.285358</v>
          </cell>
          <cell r="K580">
            <v>14.365199</v>
          </cell>
          <cell r="L580">
            <v>21.100776</v>
          </cell>
          <cell r="M580">
            <v>1.256891</v>
          </cell>
          <cell r="N580">
            <v>1.2893209999999999</v>
          </cell>
          <cell r="O580">
            <v>4.5536450000000004</v>
          </cell>
          <cell r="P580">
            <v>4.2900700000000001</v>
          </cell>
          <cell r="Q580">
            <v>4.5401300000000004</v>
          </cell>
          <cell r="R580">
            <v>10.809514</v>
          </cell>
          <cell r="S580">
            <v>5.1121080000000001</v>
          </cell>
          <cell r="T580">
            <v>0</v>
          </cell>
          <cell r="U580">
            <v>0</v>
          </cell>
        </row>
        <row r="581">
          <cell r="C581" t="str">
            <v>CBD-Airport</v>
          </cell>
          <cell r="J581">
            <v>0</v>
          </cell>
          <cell r="K581">
            <v>0</v>
          </cell>
          <cell r="L581">
            <v>0</v>
          </cell>
          <cell r="M581">
            <v>0</v>
          </cell>
          <cell r="N581">
            <v>0</v>
          </cell>
          <cell r="O581">
            <v>0</v>
          </cell>
          <cell r="P581">
            <v>0</v>
          </cell>
          <cell r="Q581">
            <v>0</v>
          </cell>
          <cell r="R581">
            <v>0</v>
          </cell>
          <cell r="S581">
            <v>0</v>
          </cell>
          <cell r="T581">
            <v>0</v>
          </cell>
          <cell r="U581">
            <v>0</v>
          </cell>
        </row>
        <row r="582">
          <cell r="C582" t="str">
            <v>AM Car</v>
          </cell>
          <cell r="D582">
            <v>27.550643000000001</v>
          </cell>
          <cell r="E582">
            <v>28.047771000000001</v>
          </cell>
          <cell r="F582">
            <v>0.49712800000000001</v>
          </cell>
          <cell r="G582">
            <v>1.8044152363340487E-2</v>
          </cell>
          <cell r="I582">
            <v>26.707678999999999</v>
          </cell>
          <cell r="J582">
            <v>27.550643000000001</v>
          </cell>
          <cell r="K582">
            <v>35.589373999999999</v>
          </cell>
          <cell r="L582">
            <v>50.257987</v>
          </cell>
          <cell r="M582">
            <v>28.015568999999999</v>
          </cell>
          <cell r="N582">
            <v>36.304068999999998</v>
          </cell>
          <cell r="O582">
            <v>38.534064999999998</v>
          </cell>
          <cell r="P582">
            <v>28.047771000000001</v>
          </cell>
          <cell r="Q582">
            <v>36.494669999999999</v>
          </cell>
          <cell r="R582">
            <v>46.981521000000001</v>
          </cell>
          <cell r="S582">
            <v>27.732748999999998</v>
          </cell>
          <cell r="T582">
            <v>34.397635999999999</v>
          </cell>
          <cell r="U582">
            <v>37.232565999999998</v>
          </cell>
        </row>
        <row r="583">
          <cell r="C583" t="str">
            <v>AM PT</v>
          </cell>
          <cell r="D583">
            <v>63.979990999999998</v>
          </cell>
          <cell r="E583">
            <v>63.179996000000003</v>
          </cell>
          <cell r="F583">
            <v>-0.79999499999999557</v>
          </cell>
          <cell r="G583">
            <v>-1.2503831080563852E-2</v>
          </cell>
          <cell r="I583">
            <v>61.590933999999997</v>
          </cell>
          <cell r="J583">
            <v>63.979990999999998</v>
          </cell>
          <cell r="K583">
            <v>68.559996999999996</v>
          </cell>
          <cell r="L583">
            <v>80.589995999999999</v>
          </cell>
          <cell r="M583">
            <v>60.595005</v>
          </cell>
          <cell r="N583">
            <v>61.594996999999999</v>
          </cell>
          <cell r="O583">
            <v>61.729998999999999</v>
          </cell>
          <cell r="P583">
            <v>63.179996000000003</v>
          </cell>
          <cell r="Q583">
            <v>69.080000999999996</v>
          </cell>
          <cell r="R583">
            <v>62.969996999999999</v>
          </cell>
          <cell r="S583">
            <v>59.75</v>
          </cell>
          <cell r="T583">
            <v>56.869995000000003</v>
          </cell>
          <cell r="U583">
            <v>45.959994999999999</v>
          </cell>
        </row>
        <row r="584">
          <cell r="C584" t="str">
            <v>IP Car</v>
          </cell>
          <cell r="D584">
            <v>23.18544</v>
          </cell>
          <cell r="E584">
            <v>23.872935999999999</v>
          </cell>
          <cell r="F584">
            <v>0.68749599999999944</v>
          </cell>
          <cell r="G584">
            <v>2.9652057498153989E-2</v>
          </cell>
          <cell r="I584">
            <v>25.640460000000001</v>
          </cell>
          <cell r="J584">
            <v>23.18544</v>
          </cell>
          <cell r="K584">
            <v>27.022220000000001</v>
          </cell>
          <cell r="L584">
            <v>38.956764</v>
          </cell>
          <cell r="M584">
            <v>24.076953</v>
          </cell>
          <cell r="N584">
            <v>27.333131000000002</v>
          </cell>
          <cell r="O584">
            <v>31.552278000000001</v>
          </cell>
          <cell r="P584">
            <v>23.872935999999999</v>
          </cell>
          <cell r="Q584">
            <v>26.611803999999999</v>
          </cell>
          <cell r="R584">
            <v>35.749996000000003</v>
          </cell>
          <cell r="S584">
            <v>23.895114</v>
          </cell>
          <cell r="T584">
            <v>26.554697000000001</v>
          </cell>
          <cell r="U584">
            <v>29.733699000000001</v>
          </cell>
        </row>
        <row r="585">
          <cell r="C585" t="str">
            <v>IP PT</v>
          </cell>
          <cell r="D585">
            <v>61.7</v>
          </cell>
          <cell r="E585">
            <v>63.684992999999999</v>
          </cell>
          <cell r="F585">
            <v>1.9849929999999958</v>
          </cell>
          <cell r="G585">
            <v>3.2171685575364595E-2</v>
          </cell>
          <cell r="I585">
            <v>61.511775</v>
          </cell>
          <cell r="J585">
            <v>61.7</v>
          </cell>
          <cell r="K585">
            <v>63.2</v>
          </cell>
          <cell r="L585">
            <v>74.629988999999995</v>
          </cell>
          <cell r="M585">
            <v>61.600002000000003</v>
          </cell>
          <cell r="N585">
            <v>63.170000999999999</v>
          </cell>
          <cell r="O585">
            <v>59.889999000000003</v>
          </cell>
          <cell r="P585">
            <v>63.684992999999999</v>
          </cell>
          <cell r="Q585">
            <v>65.569991999999999</v>
          </cell>
          <cell r="R585">
            <v>71.430000000000007</v>
          </cell>
          <cell r="S585">
            <v>61.844988999999998</v>
          </cell>
          <cell r="T585">
            <v>57.929996000000003</v>
          </cell>
          <cell r="U585">
            <v>45.959994999999999</v>
          </cell>
        </row>
        <row r="586">
          <cell r="C586" t="str">
            <v>AM Car % congested</v>
          </cell>
          <cell r="D586">
            <v>42.215442000000003</v>
          </cell>
          <cell r="E586">
            <v>39.90916</v>
          </cell>
          <cell r="F586">
            <v>-2.3062820000000031</v>
          </cell>
          <cell r="G586">
            <v>-5.4631241335812687E-2</v>
          </cell>
          <cell r="I586">
            <v>31.607513000000001</v>
          </cell>
          <cell r="J586">
            <v>42.215442000000003</v>
          </cell>
          <cell r="K586">
            <v>61.790294000000003</v>
          </cell>
          <cell r="L586">
            <v>72.591887999999997</v>
          </cell>
          <cell r="M586">
            <v>40.145857999999997</v>
          </cell>
          <cell r="N586">
            <v>58.995792000000002</v>
          </cell>
          <cell r="O586">
            <v>67.773284000000004</v>
          </cell>
          <cell r="P586">
            <v>39.90916</v>
          </cell>
          <cell r="Q586">
            <v>62.961334000000001</v>
          </cell>
          <cell r="R586">
            <v>74.542686000000003</v>
          </cell>
          <cell r="S586">
            <v>39.742938000000002</v>
          </cell>
          <cell r="T586">
            <v>59.263728999999998</v>
          </cell>
          <cell r="U586">
            <v>59.571216</v>
          </cell>
        </row>
        <row r="587">
          <cell r="C587" t="str">
            <v>AM PT  % congested</v>
          </cell>
          <cell r="D587">
            <v>6.8512930000000001</v>
          </cell>
          <cell r="E587">
            <v>6.0751429999999997</v>
          </cell>
          <cell r="F587">
            <v>-0.77615000000000034</v>
          </cell>
          <cell r="G587">
            <v>-0.11328518573063513</v>
          </cell>
          <cell r="I587">
            <v>1.7698940000000001</v>
          </cell>
          <cell r="J587">
            <v>6.8512930000000001</v>
          </cell>
          <cell r="K587">
            <v>13.265579000000001</v>
          </cell>
          <cell r="L587">
            <v>26.383711999999999</v>
          </cell>
          <cell r="M587">
            <v>9.020346</v>
          </cell>
          <cell r="N587">
            <v>9.5271939999999997</v>
          </cell>
          <cell r="O587">
            <v>6.1797250000000004</v>
          </cell>
          <cell r="P587">
            <v>6.0751429999999997</v>
          </cell>
          <cell r="Q587">
            <v>12.281815999999999</v>
          </cell>
          <cell r="R587">
            <v>5.2970680000000003</v>
          </cell>
          <cell r="S587">
            <v>4.1388870000000004</v>
          </cell>
          <cell r="T587">
            <v>0</v>
          </cell>
          <cell r="U587">
            <v>0</v>
          </cell>
        </row>
        <row r="588">
          <cell r="C588" t="str">
            <v>Silverdale-CBD</v>
          </cell>
          <cell r="J588">
            <v>0</v>
          </cell>
          <cell r="K588">
            <v>0</v>
          </cell>
          <cell r="L588">
            <v>0</v>
          </cell>
          <cell r="M588">
            <v>0</v>
          </cell>
          <cell r="N588">
            <v>0</v>
          </cell>
          <cell r="O588">
            <v>0</v>
          </cell>
          <cell r="P588">
            <v>0</v>
          </cell>
          <cell r="Q588">
            <v>0</v>
          </cell>
          <cell r="R588">
            <v>0</v>
          </cell>
          <cell r="S588">
            <v>0</v>
          </cell>
          <cell r="T588">
            <v>0</v>
          </cell>
          <cell r="U588">
            <v>0</v>
          </cell>
        </row>
        <row r="589">
          <cell r="C589" t="str">
            <v>AM Car</v>
          </cell>
          <cell r="D589">
            <v>44.339950000000002</v>
          </cell>
          <cell r="E589">
            <v>43.733488999999999</v>
          </cell>
          <cell r="F589">
            <v>-0.60646100000000303</v>
          </cell>
          <cell r="G589">
            <v>-1.3677530082916264E-2</v>
          </cell>
          <cell r="I589">
            <v>40.420409999999997</v>
          </cell>
          <cell r="J589">
            <v>44.339950000000002</v>
          </cell>
          <cell r="K589">
            <v>47.428310000000003</v>
          </cell>
          <cell r="L589">
            <v>52.798819999999999</v>
          </cell>
          <cell r="M589">
            <v>45.717567000000003</v>
          </cell>
          <cell r="N589">
            <v>49.093173</v>
          </cell>
          <cell r="O589">
            <v>48.239142999999999</v>
          </cell>
          <cell r="P589">
            <v>43.733488999999999</v>
          </cell>
          <cell r="Q589">
            <v>46.172409000000002</v>
          </cell>
          <cell r="R589">
            <v>53.413474999999998</v>
          </cell>
          <cell r="S589">
            <v>44.642435999999996</v>
          </cell>
          <cell r="T589">
            <v>46.913806000000001</v>
          </cell>
          <cell r="U589">
            <v>41.954245999999998</v>
          </cell>
        </row>
        <row r="590">
          <cell r="C590" t="str">
            <v>AM PT</v>
          </cell>
          <cell r="D590">
            <v>54.184997000000003</v>
          </cell>
          <cell r="E590">
            <v>50.350002000000003</v>
          </cell>
          <cell r="F590">
            <v>-3.8349949999999993</v>
          </cell>
          <cell r="G590">
            <v>-7.0775956673025178E-2</v>
          </cell>
          <cell r="I590">
            <v>50.705176999999999</v>
          </cell>
          <cell r="J590">
            <v>54.184997000000003</v>
          </cell>
          <cell r="K590">
            <v>55.719993000000002</v>
          </cell>
          <cell r="L590">
            <v>59.229998999999999</v>
          </cell>
          <cell r="M590">
            <v>50.475002000000003</v>
          </cell>
          <cell r="N590">
            <v>48.500003</v>
          </cell>
          <cell r="O590">
            <v>51.279994000000002</v>
          </cell>
          <cell r="P590">
            <v>50.350002000000003</v>
          </cell>
          <cell r="Q590">
            <v>49.989994000000003</v>
          </cell>
          <cell r="R590">
            <v>53.939990000000002</v>
          </cell>
          <cell r="S590">
            <v>48.659996</v>
          </cell>
          <cell r="T590">
            <v>48.93</v>
          </cell>
          <cell r="U590">
            <v>48.689998000000003</v>
          </cell>
        </row>
        <row r="591">
          <cell r="C591" t="str">
            <v>IP Car</v>
          </cell>
          <cell r="D591">
            <v>32.780577999999998</v>
          </cell>
          <cell r="E591">
            <v>31.406210999999999</v>
          </cell>
          <cell r="F591">
            <v>-1.3743669999999995</v>
          </cell>
          <cell r="G591">
            <v>-4.1926258896350134E-2</v>
          </cell>
          <cell r="I591">
            <v>27.918809</v>
          </cell>
          <cell r="J591">
            <v>32.780577999999998</v>
          </cell>
          <cell r="K591">
            <v>34.622779000000001</v>
          </cell>
          <cell r="L591">
            <v>38.721691</v>
          </cell>
          <cell r="M591">
            <v>32.564391999999998</v>
          </cell>
          <cell r="N591">
            <v>35.248328999999998</v>
          </cell>
          <cell r="O591">
            <v>37.565855999999997</v>
          </cell>
          <cell r="P591">
            <v>31.406210999999999</v>
          </cell>
          <cell r="Q591">
            <v>33.819437999999998</v>
          </cell>
          <cell r="R591">
            <v>39.400806000000003</v>
          </cell>
          <cell r="S591">
            <v>32.039005000000003</v>
          </cell>
          <cell r="T591">
            <v>34.074378000000003</v>
          </cell>
          <cell r="U591">
            <v>33.679409</v>
          </cell>
        </row>
        <row r="592">
          <cell r="C592" t="str">
            <v>IP PT</v>
          </cell>
          <cell r="D592">
            <v>63.465000000000003</v>
          </cell>
          <cell r="E592">
            <v>53.839995999999999</v>
          </cell>
          <cell r="F592">
            <v>-9.6250040000000041</v>
          </cell>
          <cell r="G592">
            <v>-0.15165845741747425</v>
          </cell>
          <cell r="I592">
            <v>57.901561000000001</v>
          </cell>
          <cell r="J592">
            <v>63.465000000000003</v>
          </cell>
          <cell r="K592">
            <v>58.974989999999998</v>
          </cell>
          <cell r="L592">
            <v>61.574989000000002</v>
          </cell>
          <cell r="M592">
            <v>60.229998999999999</v>
          </cell>
          <cell r="N592">
            <v>55.429996000000003</v>
          </cell>
          <cell r="O592">
            <v>53.920000999999999</v>
          </cell>
          <cell r="P592">
            <v>53.839995999999999</v>
          </cell>
          <cell r="Q592">
            <v>54.709994999999999</v>
          </cell>
          <cell r="R592">
            <v>59.489997000000002</v>
          </cell>
          <cell r="S592">
            <v>60.2</v>
          </cell>
          <cell r="T592">
            <v>54.999988000000002</v>
          </cell>
          <cell r="U592">
            <v>52.810001</v>
          </cell>
        </row>
        <row r="593">
          <cell r="C593" t="str">
            <v>AM Car % congested</v>
          </cell>
          <cell r="D593">
            <v>49.686824000000001</v>
          </cell>
          <cell r="E593">
            <v>50.761488999999997</v>
          </cell>
          <cell r="F593">
            <v>1.074664999999996</v>
          </cell>
          <cell r="G593">
            <v>2.1628772247547879E-2</v>
          </cell>
          <cell r="I593">
            <v>50.437004000000002</v>
          </cell>
          <cell r="J593">
            <v>49.686824000000001</v>
          </cell>
          <cell r="K593">
            <v>55.261470000000003</v>
          </cell>
          <cell r="L593">
            <v>64.314413999999999</v>
          </cell>
          <cell r="M593">
            <v>51.380049999999997</v>
          </cell>
          <cell r="N593">
            <v>56.832332000000001</v>
          </cell>
          <cell r="O593">
            <v>57.681659000000003</v>
          </cell>
          <cell r="P593">
            <v>50.761488999999997</v>
          </cell>
          <cell r="Q593">
            <v>51.448135000000001</v>
          </cell>
          <cell r="R593">
            <v>67.568931000000006</v>
          </cell>
          <cell r="S593">
            <v>50.595291000000003</v>
          </cell>
          <cell r="T593">
            <v>56.355494999999998</v>
          </cell>
          <cell r="U593">
            <v>53.782134999999997</v>
          </cell>
        </row>
        <row r="594">
          <cell r="C594" t="str">
            <v>AM PT  % congested</v>
          </cell>
          <cell r="D594">
            <v>3.7833860000000001</v>
          </cell>
          <cell r="E594">
            <v>1.5008790000000001</v>
          </cell>
          <cell r="F594">
            <v>-2.2825069999999998</v>
          </cell>
          <cell r="G594">
            <v>-0.60329741665270209</v>
          </cell>
          <cell r="I594">
            <v>1.0147360000000001</v>
          </cell>
          <cell r="J594">
            <v>3.7833860000000001</v>
          </cell>
          <cell r="K594">
            <v>4.5112839999999998</v>
          </cell>
          <cell r="L594">
            <v>10.693058000000001</v>
          </cell>
          <cell r="M594">
            <v>1.489859</v>
          </cell>
          <cell r="N594">
            <v>0</v>
          </cell>
          <cell r="O594">
            <v>2.9817770000000001</v>
          </cell>
          <cell r="P594">
            <v>1.5008790000000001</v>
          </cell>
          <cell r="Q594">
            <v>0</v>
          </cell>
          <cell r="R594">
            <v>0</v>
          </cell>
          <cell r="S594">
            <v>1.5029699999999999</v>
          </cell>
          <cell r="T594">
            <v>0</v>
          </cell>
          <cell r="U594">
            <v>0</v>
          </cell>
        </row>
        <row r="595">
          <cell r="C595" t="str">
            <v>CBD-Silverdale</v>
          </cell>
          <cell r="J595">
            <v>0</v>
          </cell>
          <cell r="K595">
            <v>0</v>
          </cell>
          <cell r="L595">
            <v>0</v>
          </cell>
          <cell r="M595">
            <v>0</v>
          </cell>
          <cell r="N595">
            <v>0</v>
          </cell>
          <cell r="O595">
            <v>0</v>
          </cell>
          <cell r="P595">
            <v>0</v>
          </cell>
          <cell r="Q595">
            <v>0</v>
          </cell>
          <cell r="R595">
            <v>0</v>
          </cell>
          <cell r="S595">
            <v>0</v>
          </cell>
          <cell r="T595">
            <v>0</v>
          </cell>
          <cell r="U595">
            <v>0</v>
          </cell>
        </row>
        <row r="596">
          <cell r="C596" t="str">
            <v>AM Car</v>
          </cell>
          <cell r="D596">
            <v>37.553950999999998</v>
          </cell>
          <cell r="E596">
            <v>37.808475000000001</v>
          </cell>
          <cell r="F596">
            <v>0.25452400000000353</v>
          </cell>
          <cell r="G596">
            <v>6.7775558422602071E-3</v>
          </cell>
          <cell r="I596">
            <v>29.989757000000001</v>
          </cell>
          <cell r="J596">
            <v>37.553950999999998</v>
          </cell>
          <cell r="K596">
            <v>40.255222000000003</v>
          </cell>
          <cell r="L596">
            <v>42.542793000000003</v>
          </cell>
          <cell r="M596">
            <v>37.585211999999999</v>
          </cell>
          <cell r="N596">
            <v>39.776752000000002</v>
          </cell>
          <cell r="O596">
            <v>34.863841999999998</v>
          </cell>
          <cell r="P596">
            <v>37.808475000000001</v>
          </cell>
          <cell r="Q596">
            <v>39.594825</v>
          </cell>
          <cell r="R596">
            <v>42.119875999999998</v>
          </cell>
          <cell r="S596">
            <v>38.110103000000002</v>
          </cell>
          <cell r="T596">
            <v>40.259819</v>
          </cell>
          <cell r="U596">
            <v>34.015445</v>
          </cell>
        </row>
        <row r="597">
          <cell r="C597" t="str">
            <v>AM PT</v>
          </cell>
          <cell r="D597">
            <v>73.000006999999997</v>
          </cell>
          <cell r="E597">
            <v>61.919998</v>
          </cell>
          <cell r="F597">
            <v>-11.080008999999997</v>
          </cell>
          <cell r="G597">
            <v>-0.15178093065114359</v>
          </cell>
          <cell r="I597">
            <v>106.375923</v>
          </cell>
          <cell r="J597">
            <v>73.000006999999997</v>
          </cell>
          <cell r="K597">
            <v>68.630004</v>
          </cell>
          <cell r="L597">
            <v>69.819998999999996</v>
          </cell>
          <cell r="M597">
            <v>66.830000999999996</v>
          </cell>
          <cell r="N597">
            <v>63.200004</v>
          </cell>
          <cell r="O597">
            <v>54.559992999999999</v>
          </cell>
          <cell r="P597">
            <v>61.919998</v>
          </cell>
          <cell r="Q597">
            <v>63.060004999999997</v>
          </cell>
          <cell r="R597">
            <v>66.300003000000004</v>
          </cell>
          <cell r="S597">
            <v>66.660003000000003</v>
          </cell>
          <cell r="T597">
            <v>65.989997000000002</v>
          </cell>
          <cell r="U597">
            <v>53.210002000000003</v>
          </cell>
        </row>
        <row r="598">
          <cell r="C598" t="str">
            <v>IP Car</v>
          </cell>
          <cell r="D598">
            <v>28.626415000000001</v>
          </cell>
          <cell r="E598">
            <v>28.830431999999998</v>
          </cell>
          <cell r="F598">
            <v>0.20401699999999678</v>
          </cell>
          <cell r="G598">
            <v>7.1268791429173637E-3</v>
          </cell>
          <cell r="I598">
            <v>26.550559</v>
          </cell>
          <cell r="J598">
            <v>28.626415000000001</v>
          </cell>
          <cell r="K598">
            <v>29.726177</v>
          </cell>
          <cell r="L598">
            <v>33.975943999999998</v>
          </cell>
          <cell r="M598">
            <v>29.943397000000001</v>
          </cell>
          <cell r="N598">
            <v>31.995227</v>
          </cell>
          <cell r="O598">
            <v>35.397765999999997</v>
          </cell>
          <cell r="P598">
            <v>28.830431999999998</v>
          </cell>
          <cell r="Q598">
            <v>30.347908</v>
          </cell>
          <cell r="R598">
            <v>34.465667000000003</v>
          </cell>
          <cell r="S598">
            <v>29.89714</v>
          </cell>
          <cell r="T598">
            <v>31.779947</v>
          </cell>
          <cell r="U598">
            <v>32.437109999999997</v>
          </cell>
        </row>
        <row r="599">
          <cell r="C599" t="str">
            <v>IP PT</v>
          </cell>
          <cell r="D599">
            <v>64.209998999999996</v>
          </cell>
          <cell r="E599">
            <v>55.27</v>
          </cell>
          <cell r="F599">
            <v>-8.9399989999999931</v>
          </cell>
          <cell r="G599">
            <v>-0.13923063602601821</v>
          </cell>
          <cell r="I599">
            <v>103.10726099999999</v>
          </cell>
          <cell r="J599">
            <v>64.209998999999996</v>
          </cell>
          <cell r="K599">
            <v>59.319999000000003</v>
          </cell>
          <cell r="L599">
            <v>61.45</v>
          </cell>
          <cell r="M599">
            <v>60.949995999999999</v>
          </cell>
          <cell r="N599">
            <v>57.049995000000003</v>
          </cell>
          <cell r="O599">
            <v>57.969993000000002</v>
          </cell>
          <cell r="P599">
            <v>55.27</v>
          </cell>
          <cell r="Q599">
            <v>55.839995999999999</v>
          </cell>
          <cell r="R599">
            <v>59.419994000000003</v>
          </cell>
          <cell r="S599">
            <v>61.399996999999999</v>
          </cell>
          <cell r="T599">
            <v>55.630001</v>
          </cell>
          <cell r="U599">
            <v>55.339992000000002</v>
          </cell>
        </row>
        <row r="600">
          <cell r="C600" t="str">
            <v>AM Car % congested</v>
          </cell>
          <cell r="D600">
            <v>39.046782999999998</v>
          </cell>
          <cell r="E600">
            <v>37.936453999999998</v>
          </cell>
          <cell r="F600">
            <v>-1.1103290000000001</v>
          </cell>
          <cell r="G600">
            <v>-2.8435863717633285E-2</v>
          </cell>
          <cell r="I600">
            <v>24.505846999999999</v>
          </cell>
          <cell r="J600">
            <v>39.046782999999998</v>
          </cell>
          <cell r="K600">
            <v>40.492736000000001</v>
          </cell>
          <cell r="L600">
            <v>37.225475000000003</v>
          </cell>
          <cell r="M600">
            <v>36.943206000000004</v>
          </cell>
          <cell r="N600">
            <v>41.764862000000001</v>
          </cell>
          <cell r="O600">
            <v>34.586181000000003</v>
          </cell>
          <cell r="P600">
            <v>37.936453999999998</v>
          </cell>
          <cell r="Q600">
            <v>38.946883999999997</v>
          </cell>
          <cell r="R600">
            <v>43.529457000000001</v>
          </cell>
          <cell r="S600">
            <v>38.239905999999998</v>
          </cell>
          <cell r="T600">
            <v>43.620555000000003</v>
          </cell>
          <cell r="U600">
            <v>28.052122000000001</v>
          </cell>
        </row>
        <row r="601">
          <cell r="C601" t="str">
            <v>AM PT  % congested</v>
          </cell>
          <cell r="D601">
            <v>18.211603</v>
          </cell>
          <cell r="E601">
            <v>14.674526</v>
          </cell>
          <cell r="F601">
            <v>-3.537077</v>
          </cell>
          <cell r="G601">
            <v>-0.19422106884275919</v>
          </cell>
          <cell r="I601">
            <v>14.240876</v>
          </cell>
          <cell r="J601">
            <v>18.211603</v>
          </cell>
          <cell r="K601">
            <v>19.143799999999999</v>
          </cell>
          <cell r="L601">
            <v>20.259098000000002</v>
          </cell>
          <cell r="M601">
            <v>13.730931</v>
          </cell>
          <cell r="N601">
            <v>14.066535</v>
          </cell>
          <cell r="O601">
            <v>2.7983180000000001</v>
          </cell>
          <cell r="P601">
            <v>14.674526</v>
          </cell>
          <cell r="Q601">
            <v>15.762845</v>
          </cell>
          <cell r="R601">
            <v>15.188456</v>
          </cell>
          <cell r="S601">
            <v>12.662637</v>
          </cell>
          <cell r="T601">
            <v>16.871271</v>
          </cell>
          <cell r="U601">
            <v>1.9848520000000001</v>
          </cell>
        </row>
        <row r="602">
          <cell r="C602" t="str">
            <v>Albany-Westgate</v>
          </cell>
          <cell r="J602">
            <v>0</v>
          </cell>
          <cell r="K602">
            <v>0</v>
          </cell>
          <cell r="L602">
            <v>0</v>
          </cell>
          <cell r="M602">
            <v>0</v>
          </cell>
          <cell r="N602">
            <v>0</v>
          </cell>
          <cell r="O602">
            <v>0</v>
          </cell>
          <cell r="P602">
            <v>0</v>
          </cell>
          <cell r="Q602">
            <v>0</v>
          </cell>
          <cell r="R602">
            <v>0</v>
          </cell>
          <cell r="S602">
            <v>0</v>
          </cell>
          <cell r="T602">
            <v>0</v>
          </cell>
          <cell r="U602">
            <v>0</v>
          </cell>
        </row>
        <row r="603">
          <cell r="C603" t="str">
            <v>AM Car</v>
          </cell>
          <cell r="D603">
            <v>18.830677000000001</v>
          </cell>
          <cell r="E603">
            <v>18.290714000000001</v>
          </cell>
          <cell r="F603">
            <v>-0.53996300000000019</v>
          </cell>
          <cell r="G603">
            <v>-2.8674646163810262E-2</v>
          </cell>
          <cell r="I603">
            <v>17.011393999999999</v>
          </cell>
          <cell r="J603">
            <v>18.830677000000001</v>
          </cell>
          <cell r="K603">
            <v>18.928135999999999</v>
          </cell>
          <cell r="L603">
            <v>18.963744999999999</v>
          </cell>
          <cell r="M603">
            <v>18.268426000000002</v>
          </cell>
          <cell r="N603">
            <v>18.200958</v>
          </cell>
          <cell r="O603">
            <v>18.402657999999999</v>
          </cell>
          <cell r="P603">
            <v>18.290714000000001</v>
          </cell>
          <cell r="Q603">
            <v>18.479682</v>
          </cell>
          <cell r="R603">
            <v>18.641151000000001</v>
          </cell>
          <cell r="S603">
            <v>18.241911999999999</v>
          </cell>
          <cell r="T603">
            <v>18.212682000000001</v>
          </cell>
          <cell r="U603">
            <v>18.771234</v>
          </cell>
        </row>
        <row r="604">
          <cell r="C604" t="str">
            <v>AM PT</v>
          </cell>
          <cell r="D604">
            <v>65.399992999999995</v>
          </cell>
          <cell r="E604">
            <v>60.029997999999999</v>
          </cell>
          <cell r="F604">
            <v>-5.3699949999999959</v>
          </cell>
          <cell r="G604">
            <v>-8.2110024079054503E-2</v>
          </cell>
          <cell r="I604">
            <v>73.846748000000005</v>
          </cell>
          <cell r="J604">
            <v>65.399992999999995</v>
          </cell>
          <cell r="K604">
            <v>66.019996000000006</v>
          </cell>
          <cell r="L604">
            <v>66.704993999999999</v>
          </cell>
          <cell r="M604">
            <v>58.159996</v>
          </cell>
          <cell r="N604">
            <v>58.569999000000003</v>
          </cell>
          <cell r="O604">
            <v>59.079993999999999</v>
          </cell>
          <cell r="P604">
            <v>60.029997999999999</v>
          </cell>
          <cell r="Q604">
            <v>60.549999</v>
          </cell>
          <cell r="R604">
            <v>60.724994000000002</v>
          </cell>
          <cell r="S604">
            <v>55.499991999999999</v>
          </cell>
          <cell r="T604">
            <v>46.559997000000003</v>
          </cell>
          <cell r="U604">
            <v>30.709997000000001</v>
          </cell>
        </row>
        <row r="605">
          <cell r="C605" t="str">
            <v>IP Car</v>
          </cell>
          <cell r="D605">
            <v>18.692087000000001</v>
          </cell>
          <cell r="E605">
            <v>17.267340999999998</v>
          </cell>
          <cell r="F605">
            <v>-1.4247460000000025</v>
          </cell>
          <cell r="G605">
            <v>-7.6221879343917165E-2</v>
          </cell>
          <cell r="I605">
            <v>16.795985999999999</v>
          </cell>
          <cell r="J605">
            <v>18.692087000000001</v>
          </cell>
          <cell r="K605">
            <v>19.215402000000001</v>
          </cell>
          <cell r="L605">
            <v>19.562013</v>
          </cell>
          <cell r="M605">
            <v>17.327774000000002</v>
          </cell>
          <cell r="N605">
            <v>18.331954</v>
          </cell>
          <cell r="O605">
            <v>19.481195</v>
          </cell>
          <cell r="P605">
            <v>17.267340999999998</v>
          </cell>
          <cell r="Q605">
            <v>17.821151</v>
          </cell>
          <cell r="R605">
            <v>18.038914999999999</v>
          </cell>
          <cell r="S605">
            <v>17.190349000000001</v>
          </cell>
          <cell r="T605">
            <v>18.464400999999999</v>
          </cell>
          <cell r="U605">
            <v>19.372758000000001</v>
          </cell>
        </row>
        <row r="606">
          <cell r="C606" t="str">
            <v>IP PT</v>
          </cell>
          <cell r="D606">
            <v>65.344993000000002</v>
          </cell>
          <cell r="E606">
            <v>70.739997000000002</v>
          </cell>
          <cell r="F606">
            <v>5.3950040000000001</v>
          </cell>
          <cell r="G606">
            <v>8.2561857493809815E-2</v>
          </cell>
          <cell r="I606">
            <v>74.082747999999995</v>
          </cell>
          <cell r="J606">
            <v>65.344993000000002</v>
          </cell>
          <cell r="K606">
            <v>66.125</v>
          </cell>
          <cell r="L606">
            <v>66.964995999999999</v>
          </cell>
          <cell r="M606">
            <v>57.740000999999999</v>
          </cell>
          <cell r="N606">
            <v>57.939993999999999</v>
          </cell>
          <cell r="O606">
            <v>58.190002</v>
          </cell>
          <cell r="P606">
            <v>70.739997000000002</v>
          </cell>
          <cell r="Q606">
            <v>72.040000000000006</v>
          </cell>
          <cell r="R606">
            <v>59.729998999999999</v>
          </cell>
          <cell r="S606">
            <v>55.334999000000003</v>
          </cell>
          <cell r="T606">
            <v>46.580001000000003</v>
          </cell>
          <cell r="U606">
            <v>31.259998</v>
          </cell>
        </row>
        <row r="607">
          <cell r="C607" t="str">
            <v>AM Car % congested</v>
          </cell>
          <cell r="D607">
            <v>17.475784000000001</v>
          </cell>
          <cell r="E607">
            <v>17.370215999999999</v>
          </cell>
          <cell r="F607">
            <v>-0.10556800000000166</v>
          </cell>
          <cell r="G607">
            <v>-6.0408162517917169E-3</v>
          </cell>
          <cell r="I607">
            <v>23.338922</v>
          </cell>
          <cell r="J607">
            <v>17.475784000000001</v>
          </cell>
          <cell r="K607">
            <v>24.008296000000001</v>
          </cell>
          <cell r="L607">
            <v>24.456855000000001</v>
          </cell>
          <cell r="M607">
            <v>22.790229</v>
          </cell>
          <cell r="N607">
            <v>21.568636999999999</v>
          </cell>
          <cell r="O607">
            <v>24.220039</v>
          </cell>
          <cell r="P607">
            <v>17.370215999999999</v>
          </cell>
          <cell r="Q607">
            <v>21.254622999999999</v>
          </cell>
          <cell r="R607">
            <v>22.080439999999999</v>
          </cell>
          <cell r="S607">
            <v>20.422385999999999</v>
          </cell>
          <cell r="T607">
            <v>21.552752999999999</v>
          </cell>
          <cell r="U607">
            <v>16.921019999999999</v>
          </cell>
        </row>
        <row r="608">
          <cell r="C608" t="str">
            <v>AM PT  % congested</v>
          </cell>
          <cell r="D608">
            <v>8.8366380000000007</v>
          </cell>
          <cell r="E608">
            <v>6.0418989999999999</v>
          </cell>
          <cell r="F608">
            <v>-2.7947390000000008</v>
          </cell>
          <cell r="G608">
            <v>-0.31626722742291813</v>
          </cell>
          <cell r="I608">
            <v>7.4229099999999999</v>
          </cell>
          <cell r="J608">
            <v>8.8366380000000007</v>
          </cell>
          <cell r="K608">
            <v>9.2211090000000002</v>
          </cell>
          <cell r="L608">
            <v>10.268954000000001</v>
          </cell>
          <cell r="M608">
            <v>3.9757129999999998</v>
          </cell>
          <cell r="N608">
            <v>4.2739209999999996</v>
          </cell>
          <cell r="O608">
            <v>4.8151279999999996</v>
          </cell>
          <cell r="P608">
            <v>6.0418989999999999</v>
          </cell>
          <cell r="Q608">
            <v>7.377624</v>
          </cell>
          <cell r="R608">
            <v>7.5170709999999996</v>
          </cell>
          <cell r="S608">
            <v>6.0040899999999997</v>
          </cell>
          <cell r="T608">
            <v>5.8390599999999999</v>
          </cell>
          <cell r="U608">
            <v>1.6850959999999999</v>
          </cell>
        </row>
        <row r="609">
          <cell r="C609" t="str">
            <v>Westgate-Albany</v>
          </cell>
          <cell r="J609">
            <v>0</v>
          </cell>
          <cell r="K609">
            <v>0</v>
          </cell>
          <cell r="L609">
            <v>0</v>
          </cell>
          <cell r="M609">
            <v>0</v>
          </cell>
          <cell r="N609">
            <v>0</v>
          </cell>
          <cell r="O609">
            <v>0</v>
          </cell>
          <cell r="P609">
            <v>0</v>
          </cell>
          <cell r="Q609">
            <v>0</v>
          </cell>
          <cell r="R609">
            <v>0</v>
          </cell>
          <cell r="S609">
            <v>0</v>
          </cell>
          <cell r="T609">
            <v>0</v>
          </cell>
          <cell r="U609">
            <v>0</v>
          </cell>
        </row>
        <row r="610">
          <cell r="C610" t="str">
            <v>AM Car</v>
          </cell>
          <cell r="D610">
            <v>25.258281</v>
          </cell>
          <cell r="E610">
            <v>23.264082999999999</v>
          </cell>
          <cell r="F610">
            <v>-1.9941980000000008</v>
          </cell>
          <cell r="G610">
            <v>-7.8952245404190449E-2</v>
          </cell>
          <cell r="I610">
            <v>16.258056</v>
          </cell>
          <cell r="J610">
            <v>25.258281</v>
          </cell>
          <cell r="K610">
            <v>27.113365000000002</v>
          </cell>
          <cell r="L610">
            <v>27.720096000000002</v>
          </cell>
          <cell r="M610">
            <v>23.303291000000002</v>
          </cell>
          <cell r="N610">
            <v>22.362373000000002</v>
          </cell>
          <cell r="O610">
            <v>22.436122000000001</v>
          </cell>
          <cell r="P610">
            <v>23.264082999999999</v>
          </cell>
          <cell r="Q610">
            <v>21.198612000000001</v>
          </cell>
          <cell r="R610">
            <v>22.148243999999998</v>
          </cell>
          <cell r="S610">
            <v>23.326975999999998</v>
          </cell>
          <cell r="T610">
            <v>22.282330999999999</v>
          </cell>
          <cell r="U610">
            <v>21.727111000000001</v>
          </cell>
        </row>
        <row r="611">
          <cell r="C611" t="str">
            <v>AM PT</v>
          </cell>
          <cell r="D611">
            <v>81.375</v>
          </cell>
          <cell r="E611">
            <v>72.894996000000006</v>
          </cell>
          <cell r="F611">
            <v>-8.4800039999999939</v>
          </cell>
          <cell r="G611">
            <v>-0.10420895852534555</v>
          </cell>
          <cell r="I611">
            <v>79.054664000000002</v>
          </cell>
          <cell r="J611">
            <v>81.375</v>
          </cell>
          <cell r="K611">
            <v>81.714995999999999</v>
          </cell>
          <cell r="L611">
            <v>82.314993999999999</v>
          </cell>
          <cell r="M611">
            <v>73.054991999999999</v>
          </cell>
          <cell r="N611">
            <v>69.634994000000006</v>
          </cell>
          <cell r="O611">
            <v>72.234999999999999</v>
          </cell>
          <cell r="P611">
            <v>72.894996000000006</v>
          </cell>
          <cell r="Q611">
            <v>68.414992999999996</v>
          </cell>
          <cell r="R611">
            <v>69.854995000000002</v>
          </cell>
          <cell r="S611">
            <v>62.139999000000003</v>
          </cell>
          <cell r="T611">
            <v>50.310001</v>
          </cell>
          <cell r="U611">
            <v>30.759998</v>
          </cell>
        </row>
        <row r="612">
          <cell r="C612" t="str">
            <v>IP Car</v>
          </cell>
          <cell r="D612">
            <v>17.639119999999998</v>
          </cell>
          <cell r="E612">
            <v>15.982336</v>
          </cell>
          <cell r="F612">
            <v>-1.6567839999999983</v>
          </cell>
          <cell r="G612">
            <v>-9.392668114962642E-2</v>
          </cell>
          <cell r="I612">
            <v>16.361105999999999</v>
          </cell>
          <cell r="J612">
            <v>17.639119999999998</v>
          </cell>
          <cell r="K612">
            <v>18.493288</v>
          </cell>
          <cell r="L612">
            <v>18.371683000000001</v>
          </cell>
          <cell r="M612">
            <v>16.399239999999999</v>
          </cell>
          <cell r="N612">
            <v>17.806346000000001</v>
          </cell>
          <cell r="O612">
            <v>18.118827</v>
          </cell>
          <cell r="P612">
            <v>15.982336</v>
          </cell>
          <cell r="Q612">
            <v>16.493766000000001</v>
          </cell>
          <cell r="R612">
            <v>17.089153</v>
          </cell>
          <cell r="S612">
            <v>15.876711</v>
          </cell>
          <cell r="T612">
            <v>17.136644</v>
          </cell>
          <cell r="U612">
            <v>16.529043000000001</v>
          </cell>
        </row>
        <row r="613">
          <cell r="C613" t="str">
            <v>IP PT</v>
          </cell>
          <cell r="D613">
            <v>80.705000999999996</v>
          </cell>
          <cell r="E613">
            <v>69.200004000000007</v>
          </cell>
          <cell r="F613">
            <v>-11.504996999999989</v>
          </cell>
          <cell r="G613">
            <v>-0.1425561843435203</v>
          </cell>
          <cell r="I613">
            <v>81.149542999999994</v>
          </cell>
          <cell r="J613">
            <v>80.705000999999996</v>
          </cell>
          <cell r="K613">
            <v>81.524992999999995</v>
          </cell>
          <cell r="L613">
            <v>82.174994999999996</v>
          </cell>
          <cell r="M613">
            <v>69.879997000000003</v>
          </cell>
          <cell r="N613">
            <v>71.220000999999996</v>
          </cell>
          <cell r="O613">
            <v>70.940002000000007</v>
          </cell>
          <cell r="P613">
            <v>69.200004000000007</v>
          </cell>
          <cell r="Q613">
            <v>69.349997999999999</v>
          </cell>
          <cell r="R613">
            <v>69.029998000000006</v>
          </cell>
          <cell r="S613">
            <v>59.440002</v>
          </cell>
          <cell r="T613">
            <v>49.814998000000003</v>
          </cell>
          <cell r="U613">
            <v>30.699995000000001</v>
          </cell>
        </row>
        <row r="614">
          <cell r="C614" t="str">
            <v>AM Car % congested</v>
          </cell>
          <cell r="D614">
            <v>38.254038999999999</v>
          </cell>
          <cell r="E614">
            <v>40.177764000000003</v>
          </cell>
          <cell r="F614">
            <v>1.9237250000000046</v>
          </cell>
          <cell r="G614">
            <v>5.0288153886181915E-2</v>
          </cell>
          <cell r="I614">
            <v>15.557137000000001</v>
          </cell>
          <cell r="J614">
            <v>38.254038999999999</v>
          </cell>
          <cell r="K614">
            <v>36.225054999999998</v>
          </cell>
          <cell r="L614">
            <v>49.754176999999999</v>
          </cell>
          <cell r="M614">
            <v>42.022491000000002</v>
          </cell>
          <cell r="N614">
            <v>44.211768999999997</v>
          </cell>
          <cell r="O614">
            <v>47.068385999999997</v>
          </cell>
          <cell r="P614">
            <v>40.177764000000003</v>
          </cell>
          <cell r="Q614">
            <v>34.214602999999997</v>
          </cell>
          <cell r="R614">
            <v>37.252364999999998</v>
          </cell>
          <cell r="S614">
            <v>45.591087000000002</v>
          </cell>
          <cell r="T614">
            <v>40.549571</v>
          </cell>
          <cell r="U614">
            <v>39.267318000000003</v>
          </cell>
        </row>
        <row r="615">
          <cell r="C615" t="str">
            <v>AM PT  % congested</v>
          </cell>
          <cell r="D615">
            <v>11.536548</v>
          </cell>
          <cell r="E615">
            <v>16.168222</v>
          </cell>
          <cell r="F615">
            <v>4.6316740000000003</v>
          </cell>
          <cell r="G615">
            <v>0.40147832783255444</v>
          </cell>
          <cell r="I615">
            <v>7.8813060000000004</v>
          </cell>
          <cell r="J615">
            <v>11.536548</v>
          </cell>
          <cell r="K615">
            <v>12.443934</v>
          </cell>
          <cell r="L615">
            <v>12.888156</v>
          </cell>
          <cell r="M615">
            <v>17.620359000000001</v>
          </cell>
          <cell r="N615">
            <v>14.154235</v>
          </cell>
          <cell r="O615">
            <v>16.707426999999999</v>
          </cell>
          <cell r="P615">
            <v>16.168222</v>
          </cell>
          <cell r="Q615">
            <v>10.36786</v>
          </cell>
          <cell r="R615">
            <v>12.572244</v>
          </cell>
          <cell r="S615">
            <v>8.2990840000000006</v>
          </cell>
          <cell r="T615">
            <v>5.6517730000000004</v>
          </cell>
          <cell r="U615">
            <v>0</v>
          </cell>
        </row>
        <row r="616">
          <cell r="C616" t="str">
            <v>Albany-Highbury</v>
          </cell>
          <cell r="J616">
            <v>0</v>
          </cell>
          <cell r="K616">
            <v>0</v>
          </cell>
          <cell r="L616">
            <v>0</v>
          </cell>
          <cell r="M616">
            <v>0</v>
          </cell>
          <cell r="N616">
            <v>0</v>
          </cell>
          <cell r="O616">
            <v>0</v>
          </cell>
          <cell r="P616">
            <v>0</v>
          </cell>
          <cell r="Q616">
            <v>0</v>
          </cell>
          <cell r="R616">
            <v>0</v>
          </cell>
          <cell r="S616">
            <v>0</v>
          </cell>
          <cell r="T616">
            <v>0</v>
          </cell>
          <cell r="U616">
            <v>0</v>
          </cell>
        </row>
        <row r="617">
          <cell r="C617" t="str">
            <v>AM Car</v>
          </cell>
          <cell r="D617">
            <v>22.333832999999998</v>
          </cell>
          <cell r="E617">
            <v>21.474626000000001</v>
          </cell>
          <cell r="F617">
            <v>-0.85920699999999783</v>
          </cell>
          <cell r="G617">
            <v>-3.8471094504915385E-2</v>
          </cell>
          <cell r="I617">
            <v>20.277124000000001</v>
          </cell>
          <cell r="J617">
            <v>22.333832999999998</v>
          </cell>
          <cell r="K617">
            <v>22.948630999999999</v>
          </cell>
          <cell r="L617">
            <v>23.995418000000001</v>
          </cell>
          <cell r="M617">
            <v>21.972822000000001</v>
          </cell>
          <cell r="N617">
            <v>22.962599999999998</v>
          </cell>
          <cell r="O617">
            <v>24.348382000000001</v>
          </cell>
          <cell r="P617">
            <v>21.474626000000001</v>
          </cell>
          <cell r="Q617">
            <v>22.395254000000001</v>
          </cell>
          <cell r="R617">
            <v>22.665348000000002</v>
          </cell>
          <cell r="S617">
            <v>21.312740000000002</v>
          </cell>
          <cell r="T617">
            <v>21.898565000000001</v>
          </cell>
          <cell r="U617">
            <v>21.769701000000001</v>
          </cell>
        </row>
        <row r="618">
          <cell r="C618" t="str">
            <v>AM PT</v>
          </cell>
          <cell r="D618">
            <v>54.200004</v>
          </cell>
          <cell r="E618">
            <v>43.299999</v>
          </cell>
          <cell r="F618">
            <v>-10.900005</v>
          </cell>
          <cell r="G618">
            <v>-0.20110708847918166</v>
          </cell>
          <cell r="I618">
            <v>60.415069000000003</v>
          </cell>
          <cell r="J618">
            <v>54.200004</v>
          </cell>
          <cell r="K618">
            <v>55.599997999999999</v>
          </cell>
          <cell r="L618">
            <v>56.279994000000002</v>
          </cell>
          <cell r="M618">
            <v>42.979998999999999</v>
          </cell>
          <cell r="N618">
            <v>42.529997999999999</v>
          </cell>
          <cell r="O618">
            <v>44.119998000000002</v>
          </cell>
          <cell r="P618">
            <v>43.299999</v>
          </cell>
          <cell r="Q618">
            <v>43.620005999999997</v>
          </cell>
          <cell r="R618">
            <v>44.049999</v>
          </cell>
          <cell r="S618">
            <v>43.599994000000002</v>
          </cell>
          <cell r="T618">
            <v>43.120001999999999</v>
          </cell>
          <cell r="U618">
            <v>45.34</v>
          </cell>
        </row>
        <row r="619">
          <cell r="C619" t="str">
            <v>IP Car</v>
          </cell>
          <cell r="D619">
            <v>19.157862999999999</v>
          </cell>
          <cell r="E619">
            <v>18.624974999999999</v>
          </cell>
          <cell r="F619">
            <v>-0.53288799999999981</v>
          </cell>
          <cell r="G619">
            <v>-2.7815628496769176E-2</v>
          </cell>
          <cell r="I619">
            <v>16.681877</v>
          </cell>
          <cell r="J619">
            <v>19.157862999999999</v>
          </cell>
          <cell r="K619">
            <v>20.766437</v>
          </cell>
          <cell r="L619">
            <v>22.351348000000002</v>
          </cell>
          <cell r="M619">
            <v>19.02777</v>
          </cell>
          <cell r="N619">
            <v>20.926974999999999</v>
          </cell>
          <cell r="O619">
            <v>22.716985000000001</v>
          </cell>
          <cell r="P619">
            <v>18.624974999999999</v>
          </cell>
          <cell r="Q619">
            <v>20.093408</v>
          </cell>
          <cell r="R619">
            <v>21.036822999999998</v>
          </cell>
          <cell r="S619">
            <v>18.501649</v>
          </cell>
          <cell r="T619">
            <v>20.420701000000001</v>
          </cell>
          <cell r="U619">
            <v>19.616627999999999</v>
          </cell>
        </row>
        <row r="620">
          <cell r="C620" t="str">
            <v>IP PT</v>
          </cell>
          <cell r="D620">
            <v>49.129997000000003</v>
          </cell>
          <cell r="E620">
            <v>43.520004</v>
          </cell>
          <cell r="F620">
            <v>-5.6099930000000029</v>
          </cell>
          <cell r="G620">
            <v>-0.11418671570446061</v>
          </cell>
          <cell r="I620">
            <v>48.022739000000001</v>
          </cell>
          <cell r="J620">
            <v>49.129997000000003</v>
          </cell>
          <cell r="K620">
            <v>50.119998000000002</v>
          </cell>
          <cell r="L620">
            <v>51.439998000000003</v>
          </cell>
          <cell r="M620">
            <v>43.319999000000003</v>
          </cell>
          <cell r="N620">
            <v>44.069999000000003</v>
          </cell>
          <cell r="O620">
            <v>43.539997</v>
          </cell>
          <cell r="P620">
            <v>43.520004</v>
          </cell>
          <cell r="Q620">
            <v>43.970005</v>
          </cell>
          <cell r="R620">
            <v>43.370001999999999</v>
          </cell>
          <cell r="S620">
            <v>43.25</v>
          </cell>
          <cell r="T620">
            <v>43.949995999999999</v>
          </cell>
          <cell r="U620">
            <v>44.54</v>
          </cell>
        </row>
        <row r="621">
          <cell r="C621" t="str">
            <v>AM Car % congested</v>
          </cell>
          <cell r="D621">
            <v>50.063448999999999</v>
          </cell>
          <cell r="E621">
            <v>29.209596000000001</v>
          </cell>
          <cell r="F621">
            <v>-20.853852999999997</v>
          </cell>
          <cell r="G621">
            <v>-0.4165484683246653</v>
          </cell>
          <cell r="I621">
            <v>31.698898</v>
          </cell>
          <cell r="J621">
            <v>50.063448999999999</v>
          </cell>
          <cell r="K621">
            <v>51.502540000000003</v>
          </cell>
          <cell r="L621">
            <v>47.121406</v>
          </cell>
          <cell r="M621">
            <v>39.687342999999998</v>
          </cell>
          <cell r="N621">
            <v>39.639377000000003</v>
          </cell>
          <cell r="O621">
            <v>39.798090999999999</v>
          </cell>
          <cell r="P621">
            <v>29.209596000000001</v>
          </cell>
          <cell r="Q621">
            <v>34.530216000000003</v>
          </cell>
          <cell r="R621">
            <v>35.61486</v>
          </cell>
          <cell r="S621">
            <v>31.009658000000002</v>
          </cell>
          <cell r="T621">
            <v>36.787486999999999</v>
          </cell>
          <cell r="U621">
            <v>36.193634000000003</v>
          </cell>
        </row>
        <row r="622">
          <cell r="C622" t="str">
            <v>AM PT  % congested</v>
          </cell>
          <cell r="D622">
            <v>11.292773</v>
          </cell>
          <cell r="E622">
            <v>11.476941999999999</v>
          </cell>
          <cell r="F622">
            <v>0.18416899999999892</v>
          </cell>
          <cell r="G622">
            <v>1.6308571862730166E-2</v>
          </cell>
          <cell r="I622">
            <v>9.8631200000000003</v>
          </cell>
          <cell r="J622">
            <v>11.292773</v>
          </cell>
          <cell r="K622">
            <v>15.80911</v>
          </cell>
          <cell r="L622">
            <v>14.937856</v>
          </cell>
          <cell r="M622">
            <v>11.756515</v>
          </cell>
          <cell r="N622">
            <v>10.710577000000001</v>
          </cell>
          <cell r="O622">
            <v>12.412860999999999</v>
          </cell>
          <cell r="P622">
            <v>11.476941999999999</v>
          </cell>
          <cell r="Q622">
            <v>11.015275000000001</v>
          </cell>
          <cell r="R622">
            <v>11.429783</v>
          </cell>
          <cell r="S622">
            <v>11.655723999999999</v>
          </cell>
          <cell r="T622">
            <v>10.520638</v>
          </cell>
          <cell r="U622">
            <v>14.319710000000001</v>
          </cell>
        </row>
        <row r="623">
          <cell r="C623" t="str">
            <v>Highbury-Albany</v>
          </cell>
          <cell r="J623">
            <v>0</v>
          </cell>
          <cell r="K623">
            <v>0</v>
          </cell>
          <cell r="L623">
            <v>0</v>
          </cell>
          <cell r="M623">
            <v>0</v>
          </cell>
          <cell r="N623">
            <v>0</v>
          </cell>
          <cell r="O623">
            <v>0</v>
          </cell>
          <cell r="P623">
            <v>0</v>
          </cell>
          <cell r="Q623">
            <v>0</v>
          </cell>
          <cell r="R623">
            <v>0</v>
          </cell>
          <cell r="S623">
            <v>0</v>
          </cell>
          <cell r="T623">
            <v>0</v>
          </cell>
          <cell r="U623">
            <v>0</v>
          </cell>
        </row>
        <row r="624">
          <cell r="C624" t="str">
            <v>AM Car</v>
          </cell>
          <cell r="D624">
            <v>15.683766</v>
          </cell>
          <cell r="E624">
            <v>15.651474</v>
          </cell>
          <cell r="F624">
            <v>-3.2291999999999987E-2</v>
          </cell>
          <cell r="G624">
            <v>-2.0589442612188925E-3</v>
          </cell>
          <cell r="I624">
            <v>15.283429999999999</v>
          </cell>
          <cell r="J624">
            <v>15.683766</v>
          </cell>
          <cell r="K624">
            <v>15.910795999999999</v>
          </cell>
          <cell r="L624">
            <v>16.030743999999999</v>
          </cell>
          <cell r="M624">
            <v>15.946811</v>
          </cell>
          <cell r="N624">
            <v>16.622527999999999</v>
          </cell>
          <cell r="O624">
            <v>18.298683</v>
          </cell>
          <cell r="P624">
            <v>15.651474</v>
          </cell>
          <cell r="Q624">
            <v>16.086835000000001</v>
          </cell>
          <cell r="R624">
            <v>16.368632999999999</v>
          </cell>
          <cell r="S624">
            <v>15.862726</v>
          </cell>
          <cell r="T624">
            <v>16.784033999999998</v>
          </cell>
          <cell r="U624">
            <v>16.460090000000001</v>
          </cell>
        </row>
        <row r="625">
          <cell r="C625" t="str">
            <v>AM PT</v>
          </cell>
          <cell r="D625">
            <v>49.329993999999999</v>
          </cell>
          <cell r="E625">
            <v>44.839992000000002</v>
          </cell>
          <cell r="F625">
            <v>-4.4900019999999969</v>
          </cell>
          <cell r="G625">
            <v>-9.1019715104769666E-2</v>
          </cell>
          <cell r="I625">
            <v>48.537097000000003</v>
          </cell>
          <cell r="J625">
            <v>49.329993999999999</v>
          </cell>
          <cell r="K625">
            <v>49.02</v>
          </cell>
          <cell r="L625">
            <v>49.149996999999999</v>
          </cell>
          <cell r="M625">
            <v>44.209999000000003</v>
          </cell>
          <cell r="N625">
            <v>43.649996999999999</v>
          </cell>
          <cell r="O625">
            <v>44.619998000000002</v>
          </cell>
          <cell r="P625">
            <v>44.839992000000002</v>
          </cell>
          <cell r="Q625">
            <v>44.140003</v>
          </cell>
          <cell r="R625">
            <v>43.869998000000002</v>
          </cell>
          <cell r="S625">
            <v>44.969993000000002</v>
          </cell>
          <cell r="T625">
            <v>44.839995999999999</v>
          </cell>
          <cell r="U625">
            <v>41.780002000000003</v>
          </cell>
        </row>
        <row r="626">
          <cell r="C626" t="str">
            <v>IP Car</v>
          </cell>
          <cell r="D626">
            <v>15.305031</v>
          </cell>
          <cell r="E626">
            <v>15.397651</v>
          </cell>
          <cell r="F626">
            <v>9.2620000000000147E-2</v>
          </cell>
          <cell r="G626">
            <v>6.0516048611727836E-3</v>
          </cell>
          <cell r="I626">
            <v>14.547421</v>
          </cell>
          <cell r="J626">
            <v>15.305031</v>
          </cell>
          <cell r="K626">
            <v>16.356660000000002</v>
          </cell>
          <cell r="L626">
            <v>17.427368000000001</v>
          </cell>
          <cell r="M626">
            <v>16.090757</v>
          </cell>
          <cell r="N626">
            <v>18.181871000000001</v>
          </cell>
          <cell r="O626">
            <v>18.860446</v>
          </cell>
          <cell r="P626">
            <v>15.397651</v>
          </cell>
          <cell r="Q626">
            <v>16.806519999999999</v>
          </cell>
          <cell r="R626">
            <v>17.916115999999999</v>
          </cell>
          <cell r="S626">
            <v>15.591844999999999</v>
          </cell>
          <cell r="T626">
            <v>17.342566999999999</v>
          </cell>
          <cell r="U626">
            <v>15.893098</v>
          </cell>
        </row>
        <row r="627">
          <cell r="C627" t="str">
            <v>IP PT</v>
          </cell>
          <cell r="D627">
            <v>49.709999000000003</v>
          </cell>
          <cell r="E627">
            <v>44.090003000000003</v>
          </cell>
          <cell r="F627">
            <v>-5.6199960000000004</v>
          </cell>
          <cell r="G627">
            <v>-0.11305564500212523</v>
          </cell>
          <cell r="I627">
            <v>49.278404000000002</v>
          </cell>
          <cell r="J627">
            <v>49.709999000000003</v>
          </cell>
          <cell r="K627">
            <v>50.239997000000002</v>
          </cell>
          <cell r="L627">
            <v>50.809997000000003</v>
          </cell>
          <cell r="M627">
            <v>44.909998999999999</v>
          </cell>
          <cell r="N627">
            <v>46.019995999999999</v>
          </cell>
          <cell r="O627">
            <v>45.720001000000003</v>
          </cell>
          <cell r="P627">
            <v>44.090003000000003</v>
          </cell>
          <cell r="Q627">
            <v>43.990000999999999</v>
          </cell>
          <cell r="R627">
            <v>43.68</v>
          </cell>
          <cell r="S627">
            <v>44.480007000000001</v>
          </cell>
          <cell r="T627">
            <v>45.370001999999999</v>
          </cell>
          <cell r="U627">
            <v>42.179991999999999</v>
          </cell>
        </row>
        <row r="628">
          <cell r="C628" t="str">
            <v>AM Car % congested</v>
          </cell>
          <cell r="D628">
            <v>22.853058999999998</v>
          </cell>
          <cell r="E628">
            <v>19.620777</v>
          </cell>
          <cell r="F628">
            <v>-3.2322819999999979</v>
          </cell>
          <cell r="G628">
            <v>-0.1414376079806208</v>
          </cell>
          <cell r="I628">
            <v>19.446186000000001</v>
          </cell>
          <cell r="J628">
            <v>22.853058999999998</v>
          </cell>
          <cell r="K628">
            <v>22.881587</v>
          </cell>
          <cell r="L628">
            <v>27.309246999999999</v>
          </cell>
          <cell r="M628">
            <v>24.146281999999999</v>
          </cell>
          <cell r="N628">
            <v>34.415367000000003</v>
          </cell>
          <cell r="O628">
            <v>43.077854000000002</v>
          </cell>
          <cell r="P628">
            <v>19.620777</v>
          </cell>
          <cell r="Q628">
            <v>26.2728</v>
          </cell>
          <cell r="R628">
            <v>30.647442999999999</v>
          </cell>
          <cell r="S628">
            <v>24.897265999999998</v>
          </cell>
          <cell r="T628">
            <v>29.767133000000001</v>
          </cell>
          <cell r="U628">
            <v>25.298729999999999</v>
          </cell>
        </row>
        <row r="629">
          <cell r="C629" t="str">
            <v>AM PT  % congested</v>
          </cell>
          <cell r="D629">
            <v>10.530624</v>
          </cell>
          <cell r="E629">
            <v>13.436624999999999</v>
          </cell>
          <cell r="F629">
            <v>2.9060009999999998</v>
          </cell>
          <cell r="G629">
            <v>0.27595715125713349</v>
          </cell>
          <cell r="I629">
            <v>8.7912149999999993</v>
          </cell>
          <cell r="J629">
            <v>10.530624</v>
          </cell>
          <cell r="K629">
            <v>12.932181999999999</v>
          </cell>
          <cell r="L629">
            <v>13.121040000000001</v>
          </cell>
          <cell r="M629">
            <v>12.385532</v>
          </cell>
          <cell r="N629">
            <v>13.922902000000001</v>
          </cell>
          <cell r="O629">
            <v>14.693927</v>
          </cell>
          <cell r="P629">
            <v>13.436624999999999</v>
          </cell>
          <cell r="Q629">
            <v>12.663235</v>
          </cell>
          <cell r="R629">
            <v>13.840823</v>
          </cell>
          <cell r="S629">
            <v>14.371623</v>
          </cell>
          <cell r="T629">
            <v>15.735919000000001</v>
          </cell>
          <cell r="U629">
            <v>10.99952</v>
          </cell>
        </row>
        <row r="630">
          <cell r="C630" t="str">
            <v>Westgate-CBD</v>
          </cell>
          <cell r="J630">
            <v>0</v>
          </cell>
          <cell r="K630">
            <v>0</v>
          </cell>
          <cell r="L630">
            <v>0</v>
          </cell>
          <cell r="M630">
            <v>0</v>
          </cell>
          <cell r="N630">
            <v>0</v>
          </cell>
          <cell r="O630">
            <v>0</v>
          </cell>
          <cell r="P630">
            <v>0</v>
          </cell>
          <cell r="Q630">
            <v>0</v>
          </cell>
          <cell r="R630">
            <v>0</v>
          </cell>
          <cell r="S630">
            <v>0</v>
          </cell>
          <cell r="T630">
            <v>0</v>
          </cell>
          <cell r="U630">
            <v>0</v>
          </cell>
        </row>
        <row r="631">
          <cell r="C631" t="str">
            <v>AM Car</v>
          </cell>
          <cell r="D631">
            <v>35.574005</v>
          </cell>
          <cell r="E631">
            <v>34.823390000000003</v>
          </cell>
          <cell r="F631">
            <v>-0.75061499999999626</v>
          </cell>
          <cell r="G631">
            <v>-2.1100098231840815E-2</v>
          </cell>
          <cell r="I631">
            <v>28.828783000000001</v>
          </cell>
          <cell r="J631">
            <v>35.574005</v>
          </cell>
          <cell r="K631">
            <v>38.668903</v>
          </cell>
          <cell r="L631">
            <v>40.760294999999999</v>
          </cell>
          <cell r="M631">
            <v>35.916187000000001</v>
          </cell>
          <cell r="N631">
            <v>38.335436999999999</v>
          </cell>
          <cell r="O631">
            <v>38.751280999999999</v>
          </cell>
          <cell r="P631">
            <v>34.823390000000003</v>
          </cell>
          <cell r="Q631">
            <v>37.063296999999999</v>
          </cell>
          <cell r="R631">
            <v>38.739764999999998</v>
          </cell>
          <cell r="S631">
            <v>34.907173</v>
          </cell>
          <cell r="T631">
            <v>36.593971000000003</v>
          </cell>
          <cell r="U631">
            <v>33.687232000000002</v>
          </cell>
        </row>
        <row r="632">
          <cell r="C632" t="str">
            <v>AM PT</v>
          </cell>
          <cell r="D632">
            <v>51.254992999999999</v>
          </cell>
          <cell r="E632">
            <v>48.329993999999999</v>
          </cell>
          <cell r="F632">
            <v>-2.9249989999999997</v>
          </cell>
          <cell r="G632">
            <v>-5.7067591444213049E-2</v>
          </cell>
          <cell r="I632">
            <v>49.840300999999997</v>
          </cell>
          <cell r="J632">
            <v>51.254992999999999</v>
          </cell>
          <cell r="K632">
            <v>51.255004</v>
          </cell>
          <cell r="L632">
            <v>51.255004</v>
          </cell>
          <cell r="M632">
            <v>54.009993999999999</v>
          </cell>
          <cell r="N632">
            <v>54.080001000000003</v>
          </cell>
          <cell r="O632">
            <v>54.339987999999998</v>
          </cell>
          <cell r="P632">
            <v>48.329993999999999</v>
          </cell>
          <cell r="Q632">
            <v>49.339995999999999</v>
          </cell>
          <cell r="R632">
            <v>50.399996999999999</v>
          </cell>
          <cell r="S632">
            <v>51.285003000000003</v>
          </cell>
          <cell r="T632">
            <v>33.959999000000003</v>
          </cell>
          <cell r="U632">
            <v>34.100002000000003</v>
          </cell>
        </row>
        <row r="633">
          <cell r="C633" t="str">
            <v>IP Car</v>
          </cell>
          <cell r="D633">
            <v>21.329692000000001</v>
          </cell>
          <cell r="E633">
            <v>21.246292</v>
          </cell>
          <cell r="F633">
            <v>-8.3400000000001029E-2</v>
          </cell>
          <cell r="G633">
            <v>-3.9100423953614058E-3</v>
          </cell>
          <cell r="I633">
            <v>18.255851</v>
          </cell>
          <cell r="J633">
            <v>21.329692000000001</v>
          </cell>
          <cell r="K633">
            <v>23.615497000000001</v>
          </cell>
          <cell r="L633">
            <v>26.162918999999999</v>
          </cell>
          <cell r="M633">
            <v>21.475104999999999</v>
          </cell>
          <cell r="N633">
            <v>23.659403999999999</v>
          </cell>
          <cell r="O633">
            <v>25.251804</v>
          </cell>
          <cell r="P633">
            <v>21.246292</v>
          </cell>
          <cell r="Q633">
            <v>23.269306</v>
          </cell>
          <cell r="R633">
            <v>25.209678</v>
          </cell>
          <cell r="S633">
            <v>21.192619000000001</v>
          </cell>
          <cell r="T633">
            <v>22.528881999999999</v>
          </cell>
          <cell r="U633">
            <v>22.179431000000001</v>
          </cell>
        </row>
        <row r="634">
          <cell r="C634" t="str">
            <v>IP PT</v>
          </cell>
          <cell r="D634">
            <v>95.469993000000002</v>
          </cell>
          <cell r="E634">
            <v>49.349997999999999</v>
          </cell>
          <cell r="F634">
            <v>-46.119995000000003</v>
          </cell>
          <cell r="G634">
            <v>-0.4830836742598274</v>
          </cell>
          <cell r="I634">
            <v>96.709327000000002</v>
          </cell>
          <cell r="J634">
            <v>95.469993000000002</v>
          </cell>
          <cell r="K634">
            <v>96.039992999999996</v>
          </cell>
          <cell r="L634">
            <v>96.899992999999995</v>
          </cell>
          <cell r="M634">
            <v>59.989994000000003</v>
          </cell>
          <cell r="N634">
            <v>59.399990000000003</v>
          </cell>
          <cell r="O634">
            <v>59.52</v>
          </cell>
          <cell r="P634">
            <v>49.349997999999999</v>
          </cell>
          <cell r="Q634">
            <v>49.559992999999999</v>
          </cell>
          <cell r="R634">
            <v>50.119998000000002</v>
          </cell>
          <cell r="S634">
            <v>59.759998000000003</v>
          </cell>
          <cell r="T634">
            <v>34.069994999999999</v>
          </cell>
          <cell r="U634">
            <v>33.759998000000003</v>
          </cell>
        </row>
        <row r="635">
          <cell r="C635" t="str">
            <v>AM Car % congested</v>
          </cell>
          <cell r="D635">
            <v>68.298377000000002</v>
          </cell>
          <cell r="E635">
            <v>66.233656999999994</v>
          </cell>
          <cell r="F635">
            <v>-2.0647200000000083</v>
          </cell>
          <cell r="G635">
            <v>-3.0230879424850875E-2</v>
          </cell>
          <cell r="I635">
            <v>59.654623999999998</v>
          </cell>
          <cell r="J635">
            <v>68.298377000000002</v>
          </cell>
          <cell r="K635">
            <v>76.476294999999993</v>
          </cell>
          <cell r="L635">
            <v>78.383849999999995</v>
          </cell>
          <cell r="M635">
            <v>67.011702999999997</v>
          </cell>
          <cell r="N635">
            <v>75.176070999999993</v>
          </cell>
          <cell r="O635">
            <v>76.934332999999995</v>
          </cell>
          <cell r="P635">
            <v>66.233656999999994</v>
          </cell>
          <cell r="Q635">
            <v>74.385886999999997</v>
          </cell>
          <cell r="R635">
            <v>77.489906000000005</v>
          </cell>
          <cell r="S635">
            <v>65.876723999999996</v>
          </cell>
          <cell r="T635">
            <v>74.671111999999994</v>
          </cell>
          <cell r="U635">
            <v>65.284873000000005</v>
          </cell>
        </row>
        <row r="636">
          <cell r="C636" t="str">
            <v>AM PT  % congested</v>
          </cell>
          <cell r="D636">
            <v>0</v>
          </cell>
          <cell r="E636">
            <v>9.6256780000000006</v>
          </cell>
          <cell r="F636">
            <v>9.6256780000000006</v>
          </cell>
          <cell r="G636" t="e">
            <v>#DIV/0!</v>
          </cell>
          <cell r="I636">
            <v>6.8200339999999997</v>
          </cell>
          <cell r="J636">
            <v>0</v>
          </cell>
          <cell r="K636">
            <v>0</v>
          </cell>
          <cell r="L636">
            <v>0</v>
          </cell>
          <cell r="M636">
            <v>14.662236</v>
          </cell>
          <cell r="N636">
            <v>15.193346</v>
          </cell>
          <cell r="O636">
            <v>14.840951</v>
          </cell>
          <cell r="P636">
            <v>9.6256780000000006</v>
          </cell>
          <cell r="Q636">
            <v>10.707916000000001</v>
          </cell>
          <cell r="R636">
            <v>11.677733999999999</v>
          </cell>
          <cell r="S636">
            <v>0</v>
          </cell>
          <cell r="T636">
            <v>3.909996</v>
          </cell>
          <cell r="U636">
            <v>4.4987560000000002</v>
          </cell>
        </row>
        <row r="637">
          <cell r="C637" t="str">
            <v>CBD-Westgate</v>
          </cell>
          <cell r="J637">
            <v>0</v>
          </cell>
          <cell r="K637">
            <v>0</v>
          </cell>
          <cell r="L637">
            <v>0</v>
          </cell>
          <cell r="M637">
            <v>0</v>
          </cell>
          <cell r="N637">
            <v>0</v>
          </cell>
          <cell r="O637">
            <v>0</v>
          </cell>
          <cell r="P637">
            <v>0</v>
          </cell>
          <cell r="Q637">
            <v>0</v>
          </cell>
          <cell r="R637">
            <v>0</v>
          </cell>
          <cell r="S637">
            <v>0</v>
          </cell>
          <cell r="T637">
            <v>0</v>
          </cell>
          <cell r="U637">
            <v>0</v>
          </cell>
        </row>
        <row r="638">
          <cell r="C638" t="str">
            <v>AM Car</v>
          </cell>
          <cell r="D638">
            <v>35.574005</v>
          </cell>
          <cell r="E638">
            <v>34.823390000000003</v>
          </cell>
          <cell r="F638">
            <v>-0.75061499999999626</v>
          </cell>
          <cell r="G638">
            <v>-2.1100098231840815E-2</v>
          </cell>
          <cell r="I638">
            <v>28.828783000000001</v>
          </cell>
          <cell r="J638">
            <v>35.574005</v>
          </cell>
          <cell r="K638">
            <v>38.668903</v>
          </cell>
          <cell r="L638">
            <v>40.760294999999999</v>
          </cell>
          <cell r="M638">
            <v>35.916187000000001</v>
          </cell>
          <cell r="N638">
            <v>38.335436999999999</v>
          </cell>
          <cell r="O638">
            <v>38.751280999999999</v>
          </cell>
          <cell r="P638">
            <v>34.823390000000003</v>
          </cell>
          <cell r="Q638">
            <v>37.063296999999999</v>
          </cell>
          <cell r="R638">
            <v>38.739764999999998</v>
          </cell>
          <cell r="S638">
            <v>34.907173</v>
          </cell>
          <cell r="T638">
            <v>36.593971000000003</v>
          </cell>
          <cell r="U638">
            <v>33.687232000000002</v>
          </cell>
        </row>
        <row r="639">
          <cell r="C639" t="str">
            <v>AM PT</v>
          </cell>
          <cell r="D639">
            <v>51.254992999999999</v>
          </cell>
          <cell r="E639">
            <v>48.329993999999999</v>
          </cell>
          <cell r="F639">
            <v>-2.9249989999999997</v>
          </cell>
          <cell r="G639">
            <v>-5.7067591444213049E-2</v>
          </cell>
          <cell r="I639">
            <v>49.840300999999997</v>
          </cell>
          <cell r="J639">
            <v>51.254992999999999</v>
          </cell>
          <cell r="K639">
            <v>51.255004</v>
          </cell>
          <cell r="L639">
            <v>51.255004</v>
          </cell>
          <cell r="M639">
            <v>54.009993999999999</v>
          </cell>
          <cell r="N639">
            <v>54.080001000000003</v>
          </cell>
          <cell r="O639">
            <v>54.339987999999998</v>
          </cell>
          <cell r="P639">
            <v>48.329993999999999</v>
          </cell>
          <cell r="Q639">
            <v>49.339995999999999</v>
          </cell>
          <cell r="R639">
            <v>50.399996999999999</v>
          </cell>
          <cell r="S639">
            <v>51.285003000000003</v>
          </cell>
          <cell r="T639">
            <v>33.959999000000003</v>
          </cell>
          <cell r="U639">
            <v>34.100002000000003</v>
          </cell>
        </row>
        <row r="640">
          <cell r="C640" t="str">
            <v>IP Car</v>
          </cell>
          <cell r="D640">
            <v>21.329692000000001</v>
          </cell>
          <cell r="E640">
            <v>21.246292</v>
          </cell>
          <cell r="F640">
            <v>-8.3400000000001029E-2</v>
          </cell>
          <cell r="G640">
            <v>-3.9100423953614058E-3</v>
          </cell>
          <cell r="I640">
            <v>18.255851</v>
          </cell>
          <cell r="J640">
            <v>21.329692000000001</v>
          </cell>
          <cell r="K640">
            <v>23.615497000000001</v>
          </cell>
          <cell r="L640">
            <v>26.162918999999999</v>
          </cell>
          <cell r="M640">
            <v>21.475104999999999</v>
          </cell>
          <cell r="N640">
            <v>23.659403999999999</v>
          </cell>
          <cell r="O640">
            <v>25.251804</v>
          </cell>
          <cell r="P640">
            <v>21.246292</v>
          </cell>
          <cell r="Q640">
            <v>23.269306</v>
          </cell>
          <cell r="R640">
            <v>25.209678</v>
          </cell>
          <cell r="S640">
            <v>21.192619000000001</v>
          </cell>
          <cell r="T640">
            <v>22.528881999999999</v>
          </cell>
          <cell r="U640">
            <v>22.179431000000001</v>
          </cell>
        </row>
        <row r="641">
          <cell r="C641" t="str">
            <v>IP PT</v>
          </cell>
          <cell r="D641">
            <v>95.469993000000002</v>
          </cell>
          <cell r="E641">
            <v>49.349997999999999</v>
          </cell>
          <cell r="F641">
            <v>-46.119995000000003</v>
          </cell>
          <cell r="G641">
            <v>-0.4830836742598274</v>
          </cell>
          <cell r="I641">
            <v>96.709327000000002</v>
          </cell>
          <cell r="J641">
            <v>95.469993000000002</v>
          </cell>
          <cell r="K641">
            <v>96.039992999999996</v>
          </cell>
          <cell r="L641">
            <v>96.899992999999995</v>
          </cell>
          <cell r="M641">
            <v>59.989994000000003</v>
          </cell>
          <cell r="N641">
            <v>59.399990000000003</v>
          </cell>
          <cell r="O641">
            <v>59.52</v>
          </cell>
          <cell r="P641">
            <v>49.349997999999999</v>
          </cell>
          <cell r="Q641">
            <v>49.559992999999999</v>
          </cell>
          <cell r="R641">
            <v>50.119998000000002</v>
          </cell>
          <cell r="S641">
            <v>59.759998000000003</v>
          </cell>
          <cell r="T641">
            <v>34.069994999999999</v>
          </cell>
          <cell r="U641">
            <v>33.759998000000003</v>
          </cell>
        </row>
        <row r="642">
          <cell r="C642" t="str">
            <v>AM Car % congested</v>
          </cell>
          <cell r="D642">
            <v>68.298377000000002</v>
          </cell>
          <cell r="E642">
            <v>66.233656999999994</v>
          </cell>
          <cell r="F642">
            <v>-2.0647200000000083</v>
          </cell>
          <cell r="G642">
            <v>-3.0230879424850875E-2</v>
          </cell>
          <cell r="I642">
            <v>59.654623999999998</v>
          </cell>
          <cell r="J642">
            <v>68.298377000000002</v>
          </cell>
          <cell r="K642">
            <v>76.476294999999993</v>
          </cell>
          <cell r="L642">
            <v>78.383849999999995</v>
          </cell>
          <cell r="M642">
            <v>67.011702999999997</v>
          </cell>
          <cell r="N642">
            <v>75.176070999999993</v>
          </cell>
          <cell r="O642">
            <v>76.934332999999995</v>
          </cell>
          <cell r="P642">
            <v>66.233656999999994</v>
          </cell>
          <cell r="Q642">
            <v>74.385886999999997</v>
          </cell>
          <cell r="R642">
            <v>77.489906000000005</v>
          </cell>
          <cell r="S642">
            <v>65.876723999999996</v>
          </cell>
          <cell r="T642">
            <v>74.671111999999994</v>
          </cell>
          <cell r="U642">
            <v>65.284873000000005</v>
          </cell>
        </row>
        <row r="643">
          <cell r="C643" t="str">
            <v>AM PT  % congested</v>
          </cell>
          <cell r="D643">
            <v>0</v>
          </cell>
          <cell r="E643">
            <v>9.6256780000000006</v>
          </cell>
          <cell r="F643">
            <v>9.6256780000000006</v>
          </cell>
          <cell r="G643" t="e">
            <v>#DIV/0!</v>
          </cell>
          <cell r="I643">
            <v>6.8200339999999997</v>
          </cell>
          <cell r="J643">
            <v>0</v>
          </cell>
          <cell r="K643">
            <v>0</v>
          </cell>
          <cell r="L643">
            <v>0</v>
          </cell>
          <cell r="M643">
            <v>14.662236</v>
          </cell>
          <cell r="N643">
            <v>15.193346</v>
          </cell>
          <cell r="O643">
            <v>14.840951</v>
          </cell>
          <cell r="P643">
            <v>9.6256780000000006</v>
          </cell>
          <cell r="Q643">
            <v>10.707916000000001</v>
          </cell>
          <cell r="R643">
            <v>11.677733999999999</v>
          </cell>
          <cell r="S643">
            <v>0</v>
          </cell>
          <cell r="T643">
            <v>3.909996</v>
          </cell>
          <cell r="U643">
            <v>4.4987560000000002</v>
          </cell>
        </row>
        <row r="644">
          <cell r="C644" t="str">
            <v>Pukekoke-CBD</v>
          </cell>
          <cell r="J644">
            <v>0</v>
          </cell>
          <cell r="K644">
            <v>0</v>
          </cell>
          <cell r="L644">
            <v>0</v>
          </cell>
          <cell r="M644">
            <v>0</v>
          </cell>
          <cell r="N644">
            <v>0</v>
          </cell>
          <cell r="O644">
            <v>0</v>
          </cell>
          <cell r="P644">
            <v>0</v>
          </cell>
          <cell r="Q644">
            <v>0</v>
          </cell>
          <cell r="R644">
            <v>0</v>
          </cell>
          <cell r="S644">
            <v>0</v>
          </cell>
          <cell r="T644">
            <v>0</v>
          </cell>
          <cell r="U644">
            <v>0</v>
          </cell>
        </row>
        <row r="645">
          <cell r="C645" t="str">
            <v>AM Car</v>
          </cell>
          <cell r="D645">
            <v>68.809257000000002</v>
          </cell>
          <cell r="E645">
            <v>60.940986000000002</v>
          </cell>
          <cell r="F645">
            <v>-7.868271</v>
          </cell>
          <cell r="G645">
            <v>-0.11434901847581351</v>
          </cell>
          <cell r="I645">
            <v>55.944251999999999</v>
          </cell>
          <cell r="J645">
            <v>68.809257000000002</v>
          </cell>
          <cell r="K645">
            <v>76.760718999999995</v>
          </cell>
          <cell r="L645">
            <v>84.034796999999998</v>
          </cell>
          <cell r="M645">
            <v>62.117308999999999</v>
          </cell>
          <cell r="N645">
            <v>68.591093999999998</v>
          </cell>
          <cell r="O645">
            <v>74.450866000000005</v>
          </cell>
          <cell r="P645">
            <v>60.940986000000002</v>
          </cell>
          <cell r="Q645">
            <v>63.452551999999997</v>
          </cell>
          <cell r="R645">
            <v>67.977928000000006</v>
          </cell>
          <cell r="S645">
            <v>61.575091999999998</v>
          </cell>
          <cell r="T645">
            <v>65.586189000000005</v>
          </cell>
          <cell r="U645">
            <v>61.258186000000002</v>
          </cell>
        </row>
        <row r="646">
          <cell r="C646" t="str">
            <v>AM PT</v>
          </cell>
          <cell r="D646">
            <v>85.344993000000002</v>
          </cell>
          <cell r="E646">
            <v>81.350005999999993</v>
          </cell>
          <cell r="F646">
            <v>-3.9949870000000089</v>
          </cell>
          <cell r="G646">
            <v>-4.6809857960853178E-2</v>
          </cell>
          <cell r="I646">
            <v>83.975668999999996</v>
          </cell>
          <cell r="J646">
            <v>85.344993000000002</v>
          </cell>
          <cell r="K646">
            <v>85.345000999999996</v>
          </cell>
          <cell r="L646">
            <v>85.345000999999996</v>
          </cell>
          <cell r="M646">
            <v>86.099982999999995</v>
          </cell>
          <cell r="N646">
            <v>86.099997999999999</v>
          </cell>
          <cell r="O646">
            <v>86.099997999999999</v>
          </cell>
          <cell r="P646">
            <v>81.350005999999993</v>
          </cell>
          <cell r="Q646">
            <v>78.299994999999996</v>
          </cell>
          <cell r="R646">
            <v>78.300003000000004</v>
          </cell>
          <cell r="S646">
            <v>93.300003000000004</v>
          </cell>
          <cell r="T646">
            <v>89.699989000000002</v>
          </cell>
          <cell r="U646">
            <v>89.699995999999999</v>
          </cell>
        </row>
        <row r="647">
          <cell r="C647" t="str">
            <v>IP Car</v>
          </cell>
          <cell r="D647">
            <v>51.216639999999998</v>
          </cell>
          <cell r="E647">
            <v>46.395454000000001</v>
          </cell>
          <cell r="F647">
            <v>-4.8211859999999973</v>
          </cell>
          <cell r="G647">
            <v>-9.413319577387344E-2</v>
          </cell>
          <cell r="I647">
            <v>42.516154999999998</v>
          </cell>
          <cell r="J647">
            <v>51.216639999999998</v>
          </cell>
          <cell r="K647">
            <v>60.725734000000003</v>
          </cell>
          <cell r="L647">
            <v>69.062019000000006</v>
          </cell>
          <cell r="M647">
            <v>46.635978000000001</v>
          </cell>
          <cell r="N647">
            <v>53.399985999999998</v>
          </cell>
          <cell r="O647">
            <v>59.475302999999997</v>
          </cell>
          <cell r="P647">
            <v>46.395454000000001</v>
          </cell>
          <cell r="Q647">
            <v>50.578474999999997</v>
          </cell>
          <cell r="R647">
            <v>55.448847999999998</v>
          </cell>
          <cell r="S647">
            <v>46.244750000000003</v>
          </cell>
          <cell r="T647">
            <v>52.535808000000003</v>
          </cell>
          <cell r="U647">
            <v>49.623275</v>
          </cell>
        </row>
        <row r="648">
          <cell r="C648" t="str">
            <v>IP PT</v>
          </cell>
          <cell r="D648">
            <v>95.244995000000003</v>
          </cell>
          <cell r="E648">
            <v>95.299987000000002</v>
          </cell>
          <cell r="F648">
            <v>5.4991999999998598E-2</v>
          </cell>
          <cell r="G648">
            <v>5.773741706847546E-4</v>
          </cell>
          <cell r="I648">
            <v>90.476470000000006</v>
          </cell>
          <cell r="J648">
            <v>95.244995000000003</v>
          </cell>
          <cell r="K648">
            <v>95.244986999999995</v>
          </cell>
          <cell r="L648">
            <v>95.245001999999999</v>
          </cell>
          <cell r="M648">
            <v>89.399992999999995</v>
          </cell>
          <cell r="N648">
            <v>89.399992999999995</v>
          </cell>
          <cell r="O648">
            <v>89.399992999999995</v>
          </cell>
          <cell r="P648">
            <v>95.299987000000002</v>
          </cell>
          <cell r="Q648">
            <v>93.349990000000005</v>
          </cell>
          <cell r="R648">
            <v>93.349990000000005</v>
          </cell>
          <cell r="S648">
            <v>96.600005999999993</v>
          </cell>
          <cell r="T648">
            <v>90.689993999999999</v>
          </cell>
          <cell r="U648">
            <v>90.25</v>
          </cell>
        </row>
        <row r="649">
          <cell r="C649" t="str">
            <v>AM Car % congested</v>
          </cell>
          <cell r="D649">
            <v>56.527023</v>
          </cell>
          <cell r="E649">
            <v>46.174174999999998</v>
          </cell>
          <cell r="F649">
            <v>-10.352848000000002</v>
          </cell>
          <cell r="G649">
            <v>-0.18314865086739138</v>
          </cell>
          <cell r="I649">
            <v>46.377571000000003</v>
          </cell>
          <cell r="J649">
            <v>56.527023</v>
          </cell>
          <cell r="K649">
            <v>59.672331999999997</v>
          </cell>
          <cell r="L649">
            <v>63.486507000000003</v>
          </cell>
          <cell r="M649">
            <v>48.740112000000003</v>
          </cell>
          <cell r="N649">
            <v>52.807102</v>
          </cell>
          <cell r="O649">
            <v>57.762794</v>
          </cell>
          <cell r="P649">
            <v>46.174174999999998</v>
          </cell>
          <cell r="Q649">
            <v>47.63232</v>
          </cell>
          <cell r="R649">
            <v>54.050224</v>
          </cell>
          <cell r="S649">
            <v>48.065589000000003</v>
          </cell>
          <cell r="T649">
            <v>46.264701000000002</v>
          </cell>
          <cell r="U649">
            <v>38.499178999999998</v>
          </cell>
        </row>
        <row r="650">
          <cell r="C650" t="str">
            <v>AM PT  % congested</v>
          </cell>
          <cell r="D650">
            <v>0</v>
          </cell>
          <cell r="E650">
            <v>0</v>
          </cell>
          <cell r="F650">
            <v>0</v>
          </cell>
          <cell r="G650" t="e">
            <v>#DIV/0!</v>
          </cell>
          <cell r="I650">
            <v>0</v>
          </cell>
          <cell r="J650">
            <v>0</v>
          </cell>
          <cell r="K650">
            <v>0</v>
          </cell>
          <cell r="L650">
            <v>0</v>
          </cell>
          <cell r="M650">
            <v>0</v>
          </cell>
          <cell r="N650">
            <v>0</v>
          </cell>
          <cell r="O650">
            <v>0</v>
          </cell>
          <cell r="P650">
            <v>0</v>
          </cell>
          <cell r="Q650">
            <v>0</v>
          </cell>
          <cell r="R650">
            <v>0</v>
          </cell>
          <cell r="S650">
            <v>0</v>
          </cell>
          <cell r="T650">
            <v>0</v>
          </cell>
          <cell r="U650">
            <v>0</v>
          </cell>
        </row>
        <row r="651">
          <cell r="C651" t="str">
            <v>CBD-Pukekoke</v>
          </cell>
          <cell r="J651">
            <v>0</v>
          </cell>
          <cell r="K651">
            <v>0</v>
          </cell>
          <cell r="L651">
            <v>0</v>
          </cell>
          <cell r="M651">
            <v>0</v>
          </cell>
          <cell r="N651">
            <v>0</v>
          </cell>
          <cell r="O651">
            <v>0</v>
          </cell>
          <cell r="P651">
            <v>0</v>
          </cell>
          <cell r="Q651">
            <v>0</v>
          </cell>
          <cell r="R651">
            <v>0</v>
          </cell>
          <cell r="S651">
            <v>0</v>
          </cell>
          <cell r="T651">
            <v>0</v>
          </cell>
          <cell r="U651">
            <v>0</v>
          </cell>
        </row>
        <row r="652">
          <cell r="C652" t="str">
            <v>AM Car</v>
          </cell>
          <cell r="D652">
            <v>48.299563999999997</v>
          </cell>
          <cell r="E652">
            <v>45.986334999999997</v>
          </cell>
          <cell r="F652">
            <v>-2.3132289999999998</v>
          </cell>
          <cell r="G652">
            <v>-4.7893372287998288E-2</v>
          </cell>
          <cell r="I652">
            <v>42.113379999999999</v>
          </cell>
          <cell r="J652">
            <v>48.299563999999997</v>
          </cell>
          <cell r="K652">
            <v>58.551608999999999</v>
          </cell>
          <cell r="L652">
            <v>66.144058000000001</v>
          </cell>
          <cell r="M652">
            <v>46.242271000000002</v>
          </cell>
          <cell r="N652">
            <v>51.764265999999999</v>
          </cell>
          <cell r="O652">
            <v>57.315567000000001</v>
          </cell>
          <cell r="P652">
            <v>45.986334999999997</v>
          </cell>
          <cell r="Q652">
            <v>50.467810999999998</v>
          </cell>
          <cell r="R652">
            <v>54.219172999999998</v>
          </cell>
          <cell r="S652">
            <v>46.126930000000002</v>
          </cell>
          <cell r="T652">
            <v>50.918669999999999</v>
          </cell>
          <cell r="U652">
            <v>50.801464000000003</v>
          </cell>
        </row>
        <row r="653">
          <cell r="C653" t="str">
            <v>AM PT</v>
          </cell>
          <cell r="D653">
            <v>88.009994000000006</v>
          </cell>
          <cell r="E653">
            <v>93.889999000000003</v>
          </cell>
          <cell r="F653">
            <v>5.880004999999997</v>
          </cell>
          <cell r="G653">
            <v>6.6810651072195235E-2</v>
          </cell>
          <cell r="I653">
            <v>88.277297000000004</v>
          </cell>
          <cell r="J653">
            <v>88.009994000000006</v>
          </cell>
          <cell r="K653">
            <v>88.009994000000006</v>
          </cell>
          <cell r="L653">
            <v>88.010002</v>
          </cell>
          <cell r="M653">
            <v>87.989997000000002</v>
          </cell>
          <cell r="N653">
            <v>87.989997000000002</v>
          </cell>
          <cell r="O653">
            <v>87.990004999999996</v>
          </cell>
          <cell r="P653">
            <v>93.889999000000003</v>
          </cell>
          <cell r="Q653">
            <v>93.04</v>
          </cell>
          <cell r="R653">
            <v>93.04</v>
          </cell>
          <cell r="S653">
            <v>95.189987000000002</v>
          </cell>
          <cell r="T653">
            <v>91.589995999999999</v>
          </cell>
          <cell r="U653">
            <v>91.590011000000004</v>
          </cell>
        </row>
        <row r="654">
          <cell r="C654" t="str">
            <v>IP Car</v>
          </cell>
          <cell r="D654">
            <v>50.160259000000003</v>
          </cell>
          <cell r="E654">
            <v>45.250399999999999</v>
          </cell>
          <cell r="F654">
            <v>-4.9098590000000044</v>
          </cell>
          <cell r="G654">
            <v>-9.7883445936752522E-2</v>
          </cell>
          <cell r="I654">
            <v>41.773029000000001</v>
          </cell>
          <cell r="J654">
            <v>50.160259000000003</v>
          </cell>
          <cell r="K654">
            <v>59.475031999999999</v>
          </cell>
          <cell r="L654">
            <v>67.848738999999995</v>
          </cell>
          <cell r="M654">
            <v>45.749996000000003</v>
          </cell>
          <cell r="N654">
            <v>51.532127000000003</v>
          </cell>
          <cell r="O654">
            <v>57.040633999999997</v>
          </cell>
          <cell r="P654">
            <v>45.250399999999999</v>
          </cell>
          <cell r="Q654">
            <v>50.215473000000003</v>
          </cell>
          <cell r="R654">
            <v>54.410049000000001</v>
          </cell>
          <cell r="S654">
            <v>45.332202000000002</v>
          </cell>
          <cell r="T654">
            <v>50.871917000000003</v>
          </cell>
          <cell r="U654">
            <v>48.964294000000002</v>
          </cell>
        </row>
        <row r="655">
          <cell r="C655" t="str">
            <v>IP PT</v>
          </cell>
          <cell r="D655">
            <v>95.430007000000003</v>
          </cell>
          <cell r="E655">
            <v>94.710006000000007</v>
          </cell>
          <cell r="F655">
            <v>-0.72000099999999634</v>
          </cell>
          <cell r="G655">
            <v>-7.5448071590311873E-3</v>
          </cell>
          <cell r="I655">
            <v>88.764892000000003</v>
          </cell>
          <cell r="J655">
            <v>95.430007000000003</v>
          </cell>
          <cell r="K655">
            <v>95.429991999999999</v>
          </cell>
          <cell r="L655">
            <v>95.429991999999999</v>
          </cell>
          <cell r="M655">
            <v>88.809996999999996</v>
          </cell>
          <cell r="N655">
            <v>88.809996999999996</v>
          </cell>
          <cell r="O655">
            <v>88.809996999999996</v>
          </cell>
          <cell r="P655">
            <v>94.710006000000007</v>
          </cell>
          <cell r="Q655">
            <v>92.759994000000006</v>
          </cell>
          <cell r="R655">
            <v>92.759994000000006</v>
          </cell>
          <cell r="S655">
            <v>96.010008999999997</v>
          </cell>
          <cell r="T655">
            <v>90.099997999999999</v>
          </cell>
          <cell r="U655">
            <v>89.659996000000007</v>
          </cell>
        </row>
        <row r="656">
          <cell r="C656" t="str">
            <v>AM Car % congested</v>
          </cell>
          <cell r="D656">
            <v>29.844203</v>
          </cell>
          <cell r="E656">
            <v>21.853534</v>
          </cell>
          <cell r="F656">
            <v>-7.9906690000000005</v>
          </cell>
          <cell r="G656">
            <v>-0.26774610131153442</v>
          </cell>
          <cell r="I656">
            <v>12.214098</v>
          </cell>
          <cell r="J656">
            <v>29.844203</v>
          </cell>
          <cell r="K656">
            <v>41.735328000000003</v>
          </cell>
          <cell r="L656">
            <v>46.443556999999998</v>
          </cell>
          <cell r="M656">
            <v>21.571361</v>
          </cell>
          <cell r="N656">
            <v>27.894371</v>
          </cell>
          <cell r="O656">
            <v>41.366312999999998</v>
          </cell>
          <cell r="P656">
            <v>21.853534</v>
          </cell>
          <cell r="Q656">
            <v>29.80471</v>
          </cell>
          <cell r="R656">
            <v>40.024188000000002</v>
          </cell>
          <cell r="S656">
            <v>21.531994999999998</v>
          </cell>
          <cell r="T656">
            <v>27.121020999999999</v>
          </cell>
          <cell r="U656">
            <v>26.422429999999999</v>
          </cell>
        </row>
        <row r="657">
          <cell r="C657" t="str">
            <v>AM PT  % congested</v>
          </cell>
          <cell r="D657">
            <v>0</v>
          </cell>
          <cell r="E657">
            <v>0</v>
          </cell>
          <cell r="F657">
            <v>0</v>
          </cell>
          <cell r="G657" t="e">
            <v>#DIV/0!</v>
          </cell>
          <cell r="I657">
            <v>0</v>
          </cell>
          <cell r="J657">
            <v>0</v>
          </cell>
          <cell r="K657">
            <v>0</v>
          </cell>
          <cell r="L657">
            <v>0</v>
          </cell>
          <cell r="M657">
            <v>0</v>
          </cell>
          <cell r="N657">
            <v>0</v>
          </cell>
          <cell r="O657">
            <v>0</v>
          </cell>
          <cell r="P657">
            <v>0</v>
          </cell>
          <cell r="Q657">
            <v>0</v>
          </cell>
          <cell r="R657">
            <v>0</v>
          </cell>
          <cell r="S657">
            <v>0</v>
          </cell>
          <cell r="T657">
            <v>0</v>
          </cell>
          <cell r="U657">
            <v>0</v>
          </cell>
        </row>
        <row r="658">
          <cell r="C658" t="str">
            <v>Manukau-CBD</v>
          </cell>
          <cell r="J658">
            <v>0</v>
          </cell>
          <cell r="K658">
            <v>0</v>
          </cell>
          <cell r="L658">
            <v>0</v>
          </cell>
          <cell r="M658">
            <v>0</v>
          </cell>
          <cell r="N658">
            <v>0</v>
          </cell>
          <cell r="O658">
            <v>0</v>
          </cell>
          <cell r="P658">
            <v>0</v>
          </cell>
          <cell r="Q658">
            <v>0</v>
          </cell>
          <cell r="R658">
            <v>0</v>
          </cell>
          <cell r="S658">
            <v>0</v>
          </cell>
          <cell r="T658">
            <v>0</v>
          </cell>
          <cell r="U658">
            <v>0</v>
          </cell>
        </row>
        <row r="659">
          <cell r="C659" t="str">
            <v>AM Car</v>
          </cell>
          <cell r="D659">
            <v>35.987903000000003</v>
          </cell>
          <cell r="E659">
            <v>35.147247</v>
          </cell>
          <cell r="F659">
            <v>-0.84065600000000273</v>
          </cell>
          <cell r="G659">
            <v>-2.335940496449606E-2</v>
          </cell>
          <cell r="I659">
            <v>31.630680000000002</v>
          </cell>
          <cell r="J659">
            <v>35.987903000000003</v>
          </cell>
          <cell r="K659">
            <v>37.108604</v>
          </cell>
          <cell r="L659">
            <v>39.058376000000003</v>
          </cell>
          <cell r="M659">
            <v>36.925392000000002</v>
          </cell>
          <cell r="N659">
            <v>36.184837000000002</v>
          </cell>
          <cell r="O659">
            <v>40.241916000000003</v>
          </cell>
          <cell r="P659">
            <v>35.147247</v>
          </cell>
          <cell r="Q659">
            <v>35.510050999999997</v>
          </cell>
          <cell r="R659">
            <v>38.364181000000002</v>
          </cell>
          <cell r="S659">
            <v>36.379272</v>
          </cell>
          <cell r="T659">
            <v>35.673423</v>
          </cell>
          <cell r="U659">
            <v>35.309421</v>
          </cell>
        </row>
        <row r="660">
          <cell r="C660" t="str">
            <v>AM PT</v>
          </cell>
          <cell r="D660">
            <v>44.719996999999999</v>
          </cell>
          <cell r="E660">
            <v>44.174999</v>
          </cell>
          <cell r="F660">
            <v>-0.54499799999999965</v>
          </cell>
          <cell r="G660">
            <v>-1.2186897060838347E-2</v>
          </cell>
          <cell r="I660">
            <v>46.852573</v>
          </cell>
          <cell r="J660">
            <v>44.719996999999999</v>
          </cell>
          <cell r="K660">
            <v>44.719996999999999</v>
          </cell>
          <cell r="L660">
            <v>44.720001000000003</v>
          </cell>
          <cell r="M660">
            <v>45.474994000000002</v>
          </cell>
          <cell r="N660">
            <v>45.475002000000003</v>
          </cell>
          <cell r="O660">
            <v>45.475002000000003</v>
          </cell>
          <cell r="P660">
            <v>44.174999</v>
          </cell>
          <cell r="Q660">
            <v>44.174999</v>
          </cell>
          <cell r="R660">
            <v>44.174995000000003</v>
          </cell>
          <cell r="S660">
            <v>45.475006</v>
          </cell>
          <cell r="T660">
            <v>44.92501</v>
          </cell>
          <cell r="U660">
            <v>44.925002999999997</v>
          </cell>
        </row>
        <row r="661">
          <cell r="C661" t="str">
            <v>IP Car</v>
          </cell>
          <cell r="D661">
            <v>24.662928999999998</v>
          </cell>
          <cell r="E661">
            <v>24.844234</v>
          </cell>
          <cell r="F661">
            <v>0.18130500000000183</v>
          </cell>
          <cell r="G661">
            <v>7.3513166258558273E-3</v>
          </cell>
          <cell r="I661">
            <v>22.950690999999999</v>
          </cell>
          <cell r="J661">
            <v>24.662928999999998</v>
          </cell>
          <cell r="K661">
            <v>27.147511999999999</v>
          </cell>
          <cell r="L661">
            <v>29.290707999999999</v>
          </cell>
          <cell r="M661">
            <v>25.052880999999999</v>
          </cell>
          <cell r="N661">
            <v>26.608356000000001</v>
          </cell>
          <cell r="O661">
            <v>29.443069000000001</v>
          </cell>
          <cell r="P661">
            <v>24.844234</v>
          </cell>
          <cell r="Q661">
            <v>25.835190999999998</v>
          </cell>
          <cell r="R661">
            <v>28.347967000000001</v>
          </cell>
          <cell r="S661">
            <v>24.702594000000001</v>
          </cell>
          <cell r="T661">
            <v>25.966418999999998</v>
          </cell>
          <cell r="U661">
            <v>25.094263999999999</v>
          </cell>
        </row>
        <row r="662">
          <cell r="C662" t="str">
            <v>IP PT</v>
          </cell>
          <cell r="D662">
            <v>45.819994999999999</v>
          </cell>
          <cell r="E662">
            <v>45.274996999999999</v>
          </cell>
          <cell r="F662">
            <v>-0.54499799999999965</v>
          </cell>
          <cell r="G662">
            <v>-1.1894326919939639E-2</v>
          </cell>
          <cell r="I662">
            <v>53.745849</v>
          </cell>
          <cell r="J662">
            <v>45.819994999999999</v>
          </cell>
          <cell r="K662">
            <v>45.819999000000003</v>
          </cell>
          <cell r="L662">
            <v>45.819999000000003</v>
          </cell>
          <cell r="M662">
            <v>46.574995999999999</v>
          </cell>
          <cell r="N662">
            <v>46.575000000000003</v>
          </cell>
          <cell r="O662">
            <v>46.574992999999999</v>
          </cell>
          <cell r="P662">
            <v>45.274996999999999</v>
          </cell>
          <cell r="Q662">
            <v>45.274996999999999</v>
          </cell>
          <cell r="R662">
            <v>45.274996999999999</v>
          </cell>
          <cell r="S662">
            <v>46.574995999999999</v>
          </cell>
          <cell r="T662">
            <v>45.914999999999999</v>
          </cell>
          <cell r="U662">
            <v>45.474997999999999</v>
          </cell>
        </row>
        <row r="663">
          <cell r="C663" t="str">
            <v>AM Car % congested</v>
          </cell>
          <cell r="D663">
            <v>68.815284000000005</v>
          </cell>
          <cell r="E663">
            <v>65.116264000000001</v>
          </cell>
          <cell r="F663">
            <v>-3.6990200000000044</v>
          </cell>
          <cell r="G663">
            <v>-5.3752884315641333E-2</v>
          </cell>
          <cell r="I663">
            <v>63.076107</v>
          </cell>
          <cell r="J663">
            <v>68.815284000000005</v>
          </cell>
          <cell r="K663">
            <v>66.889381</v>
          </cell>
          <cell r="L663">
            <v>69.964447000000007</v>
          </cell>
          <cell r="M663">
            <v>66.784148999999999</v>
          </cell>
          <cell r="N663">
            <v>65.561790000000002</v>
          </cell>
          <cell r="O663">
            <v>70.906790999999998</v>
          </cell>
          <cell r="P663">
            <v>65.116264000000001</v>
          </cell>
          <cell r="Q663">
            <v>64.934004999999999</v>
          </cell>
          <cell r="R663">
            <v>66.444205999999994</v>
          </cell>
          <cell r="S663">
            <v>65.985313000000005</v>
          </cell>
          <cell r="T663">
            <v>63.181246999999999</v>
          </cell>
          <cell r="U663">
            <v>57.766181000000003</v>
          </cell>
        </row>
        <row r="664">
          <cell r="C664" t="str">
            <v>AM PT  % congested</v>
          </cell>
          <cell r="D664">
            <v>0</v>
          </cell>
          <cell r="E664">
            <v>0</v>
          </cell>
          <cell r="F664">
            <v>0</v>
          </cell>
          <cell r="G664" t="e">
            <v>#DIV/0!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C665" t="str">
            <v>CBD-Manukau</v>
          </cell>
          <cell r="J665">
            <v>0</v>
          </cell>
          <cell r="K665">
            <v>0</v>
          </cell>
          <cell r="L665">
            <v>0</v>
          </cell>
          <cell r="M665">
            <v>0</v>
          </cell>
          <cell r="N665">
            <v>0</v>
          </cell>
          <cell r="O665">
            <v>0</v>
          </cell>
          <cell r="P665">
            <v>0</v>
          </cell>
          <cell r="Q665">
            <v>0</v>
          </cell>
          <cell r="R665">
            <v>0</v>
          </cell>
          <cell r="S665">
            <v>0</v>
          </cell>
          <cell r="T665">
            <v>0</v>
          </cell>
          <cell r="U665">
            <v>0</v>
          </cell>
        </row>
        <row r="666">
          <cell r="C666" t="str">
            <v>AM Car</v>
          </cell>
          <cell r="D666">
            <v>25.124777999999999</v>
          </cell>
          <cell r="E666">
            <v>25.701741999999999</v>
          </cell>
          <cell r="F666">
            <v>0.57696400000000025</v>
          </cell>
          <cell r="G666">
            <v>2.2963944198830345E-2</v>
          </cell>
          <cell r="I666">
            <v>22.614623999999999</v>
          </cell>
          <cell r="J666">
            <v>25.124777999999999</v>
          </cell>
          <cell r="K666">
            <v>27.457388999999999</v>
          </cell>
          <cell r="L666">
            <v>29.381713000000001</v>
          </cell>
          <cell r="M666">
            <v>25.907765999999999</v>
          </cell>
          <cell r="N666">
            <v>28.684144</v>
          </cell>
          <cell r="O666">
            <v>31.694147000000001</v>
          </cell>
          <cell r="P666">
            <v>25.701741999999999</v>
          </cell>
          <cell r="Q666">
            <v>28.249029</v>
          </cell>
          <cell r="R666">
            <v>30.166027</v>
          </cell>
          <cell r="S666">
            <v>25.821815000000001</v>
          </cell>
          <cell r="T666">
            <v>27.824258</v>
          </cell>
          <cell r="U666">
            <v>28.126815000000001</v>
          </cell>
        </row>
        <row r="667">
          <cell r="C667" t="str">
            <v>AM PT</v>
          </cell>
          <cell r="D667">
            <v>44.720005</v>
          </cell>
          <cell r="E667">
            <v>43.400001000000003</v>
          </cell>
          <cell r="F667">
            <v>-1.3200039999999973</v>
          </cell>
          <cell r="G667">
            <v>-2.9517080778501639E-2</v>
          </cell>
          <cell r="I667">
            <v>47.732031999999997</v>
          </cell>
          <cell r="J667">
            <v>44.720005</v>
          </cell>
          <cell r="K667">
            <v>44.720001000000003</v>
          </cell>
          <cell r="L667">
            <v>44.719996999999999</v>
          </cell>
          <cell r="M667">
            <v>44.699995999999999</v>
          </cell>
          <cell r="N667">
            <v>44.7</v>
          </cell>
          <cell r="O667">
            <v>44.7</v>
          </cell>
          <cell r="P667">
            <v>43.400001000000003</v>
          </cell>
          <cell r="Q667">
            <v>43.400005</v>
          </cell>
          <cell r="R667">
            <v>43.400001000000003</v>
          </cell>
          <cell r="S667">
            <v>44.7</v>
          </cell>
          <cell r="T667">
            <v>44.150005</v>
          </cell>
          <cell r="U667">
            <v>44.150001000000003</v>
          </cell>
        </row>
        <row r="668">
          <cell r="C668" t="str">
            <v>IP Car</v>
          </cell>
          <cell r="D668">
            <v>24.679155000000002</v>
          </cell>
          <cell r="E668">
            <v>25.070931999999999</v>
          </cell>
          <cell r="F668">
            <v>0.3917769999999976</v>
          </cell>
          <cell r="G668">
            <v>1.5874814190356096E-2</v>
          </cell>
          <cell r="I668">
            <v>22.709657</v>
          </cell>
          <cell r="J668">
            <v>24.679155000000002</v>
          </cell>
          <cell r="K668">
            <v>26.793237000000001</v>
          </cell>
          <cell r="L668">
            <v>28.694194</v>
          </cell>
          <cell r="M668">
            <v>25.497157999999999</v>
          </cell>
          <cell r="N668">
            <v>27.874752000000001</v>
          </cell>
          <cell r="O668">
            <v>30.249513</v>
          </cell>
          <cell r="P668">
            <v>25.070931999999999</v>
          </cell>
          <cell r="Q668">
            <v>27.488502</v>
          </cell>
          <cell r="R668">
            <v>29.445803999999999</v>
          </cell>
          <cell r="S668">
            <v>25.099568999999999</v>
          </cell>
          <cell r="T668">
            <v>27.286064</v>
          </cell>
          <cell r="U668">
            <v>26.240907</v>
          </cell>
        </row>
        <row r="669">
          <cell r="C669" t="str">
            <v>IP PT</v>
          </cell>
          <cell r="D669">
            <v>45.819999000000003</v>
          </cell>
          <cell r="E669">
            <v>44.5</v>
          </cell>
          <cell r="F669">
            <v>-1.3199990000000028</v>
          </cell>
          <cell r="G669">
            <v>-2.8808359424014888E-2</v>
          </cell>
          <cell r="I669">
            <v>55.633662999999999</v>
          </cell>
          <cell r="J669">
            <v>45.819999000000003</v>
          </cell>
          <cell r="K669">
            <v>45.819999000000003</v>
          </cell>
          <cell r="L669">
            <v>45.819994999999999</v>
          </cell>
          <cell r="M669">
            <v>45.799995000000003</v>
          </cell>
          <cell r="N669">
            <v>45.799999</v>
          </cell>
          <cell r="O669">
            <v>45.799995000000003</v>
          </cell>
          <cell r="P669">
            <v>44.5</v>
          </cell>
          <cell r="Q669">
            <v>44.5</v>
          </cell>
          <cell r="R669">
            <v>44.5</v>
          </cell>
          <cell r="S669">
            <v>45.799999</v>
          </cell>
          <cell r="T669">
            <v>45.140003</v>
          </cell>
          <cell r="U669">
            <v>44.7</v>
          </cell>
        </row>
        <row r="670">
          <cell r="C670" t="str">
            <v>AM Car % congested</v>
          </cell>
          <cell r="D670">
            <v>40.779936999999997</v>
          </cell>
          <cell r="E670">
            <v>40.679107000000002</v>
          </cell>
          <cell r="F670">
            <v>-0.10082999999999487</v>
          </cell>
          <cell r="G670">
            <v>-2.4725393764094064E-3</v>
          </cell>
          <cell r="I670">
            <v>26.96799</v>
          </cell>
          <cell r="J670">
            <v>40.779936999999997</v>
          </cell>
          <cell r="K670">
            <v>43.135706999999996</v>
          </cell>
          <cell r="L670">
            <v>51.521147999999997</v>
          </cell>
          <cell r="M670">
            <v>39.715755000000001</v>
          </cell>
          <cell r="N670">
            <v>48.463062000000001</v>
          </cell>
          <cell r="O670">
            <v>62.631934999999999</v>
          </cell>
          <cell r="P670">
            <v>40.679107000000002</v>
          </cell>
          <cell r="Q670">
            <v>47.412959999999998</v>
          </cell>
          <cell r="R670">
            <v>60.850741999999997</v>
          </cell>
          <cell r="S670">
            <v>39.693919999999999</v>
          </cell>
          <cell r="T670">
            <v>47.647472</v>
          </cell>
          <cell r="U670">
            <v>48.960872000000002</v>
          </cell>
        </row>
        <row r="671">
          <cell r="C671" t="str">
            <v>AM PT  % congested</v>
          </cell>
          <cell r="D671">
            <v>0</v>
          </cell>
          <cell r="E671">
            <v>0</v>
          </cell>
          <cell r="F671">
            <v>0</v>
          </cell>
          <cell r="G671" t="e">
            <v>#DIV/0!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C672" t="str">
            <v>Manukau-Airport</v>
          </cell>
          <cell r="J672">
            <v>0</v>
          </cell>
          <cell r="K672">
            <v>0</v>
          </cell>
          <cell r="L672">
            <v>0</v>
          </cell>
          <cell r="M672">
            <v>0</v>
          </cell>
          <cell r="N672">
            <v>0</v>
          </cell>
          <cell r="O672">
            <v>0</v>
          </cell>
          <cell r="P672">
            <v>0</v>
          </cell>
          <cell r="Q672">
            <v>0</v>
          </cell>
          <cell r="R672">
            <v>0</v>
          </cell>
          <cell r="S672">
            <v>0</v>
          </cell>
          <cell r="T672">
            <v>0</v>
          </cell>
          <cell r="U672">
            <v>0</v>
          </cell>
        </row>
        <row r="673">
          <cell r="C673" t="str">
            <v>AM Car</v>
          </cell>
          <cell r="D673">
            <v>14.921469999999999</v>
          </cell>
          <cell r="E673">
            <v>15.402766</v>
          </cell>
          <cell r="F673">
            <v>0.48129600000000039</v>
          </cell>
          <cell r="G673">
            <v>3.2255267074892784E-2</v>
          </cell>
          <cell r="I673">
            <v>11.603878</v>
          </cell>
          <cell r="J673">
            <v>14.921469999999999</v>
          </cell>
          <cell r="K673">
            <v>20.291371999999999</v>
          </cell>
          <cell r="L673">
            <v>30.276256</v>
          </cell>
          <cell r="M673">
            <v>15.400534</v>
          </cell>
          <cell r="N673">
            <v>20.201613999999999</v>
          </cell>
          <cell r="O673">
            <v>15.665642</v>
          </cell>
          <cell r="P673">
            <v>15.402766</v>
          </cell>
          <cell r="Q673">
            <v>20.943866</v>
          </cell>
          <cell r="R673">
            <v>29.072960999999999</v>
          </cell>
          <cell r="S673">
            <v>15.446629</v>
          </cell>
          <cell r="T673">
            <v>19.498432000000001</v>
          </cell>
          <cell r="U673">
            <v>16.150518000000002</v>
          </cell>
        </row>
        <row r="674">
          <cell r="C674" t="str">
            <v>AM PT</v>
          </cell>
          <cell r="D674">
            <v>39.68</v>
          </cell>
          <cell r="E674">
            <v>44.094996999999999</v>
          </cell>
          <cell r="F674">
            <v>4.4149969999999996</v>
          </cell>
          <cell r="G674">
            <v>0.11126504536290321</v>
          </cell>
          <cell r="I674">
            <v>36.175269999999998</v>
          </cell>
          <cell r="J674">
            <v>39.68</v>
          </cell>
          <cell r="K674">
            <v>46.259998000000003</v>
          </cell>
          <cell r="L674">
            <v>59.330001000000003</v>
          </cell>
          <cell r="M674">
            <v>41.054996000000003</v>
          </cell>
          <cell r="N674">
            <v>45.884998000000003</v>
          </cell>
          <cell r="O674">
            <v>36.254992999999999</v>
          </cell>
          <cell r="P674">
            <v>44.094996999999999</v>
          </cell>
          <cell r="Q674">
            <v>50.995001999999999</v>
          </cell>
          <cell r="R674">
            <v>61.574992999999999</v>
          </cell>
          <cell r="S674">
            <v>40.934997000000003</v>
          </cell>
          <cell r="T674">
            <v>24.539997</v>
          </cell>
          <cell r="U674">
            <v>20.969999000000001</v>
          </cell>
        </row>
        <row r="675">
          <cell r="C675" t="str">
            <v>IP Car</v>
          </cell>
          <cell r="D675">
            <v>11.348549</v>
          </cell>
          <cell r="E675">
            <v>11.455774</v>
          </cell>
          <cell r="F675">
            <v>0.10722499999999968</v>
          </cell>
          <cell r="G675">
            <v>9.4483444535508176E-3</v>
          </cell>
          <cell r="I675">
            <v>10.5601</v>
          </cell>
          <cell r="J675">
            <v>11.348549</v>
          </cell>
          <cell r="K675">
            <v>12.799467999999999</v>
          </cell>
          <cell r="L675">
            <v>21.735885</v>
          </cell>
          <cell r="M675">
            <v>11.298830000000001</v>
          </cell>
          <cell r="N675">
            <v>13.366001000000001</v>
          </cell>
          <cell r="O675">
            <v>11.128453</v>
          </cell>
          <cell r="P675">
            <v>11.455774</v>
          </cell>
          <cell r="Q675">
            <v>12.763247</v>
          </cell>
          <cell r="R675">
            <v>19.339787999999999</v>
          </cell>
          <cell r="S675">
            <v>11.411047</v>
          </cell>
          <cell r="T675">
            <v>13.105458</v>
          </cell>
          <cell r="U675">
            <v>12.592278</v>
          </cell>
        </row>
        <row r="676">
          <cell r="C676" t="str">
            <v>IP PT</v>
          </cell>
          <cell r="D676">
            <v>36.04</v>
          </cell>
          <cell r="E676">
            <v>39.734999999999999</v>
          </cell>
          <cell r="F676">
            <v>3.6950000000000003</v>
          </cell>
          <cell r="G676">
            <v>0.10252497225305217</v>
          </cell>
          <cell r="I676">
            <v>35.568945999999997</v>
          </cell>
          <cell r="J676">
            <v>36.04</v>
          </cell>
          <cell r="K676">
            <v>37.589995999999999</v>
          </cell>
          <cell r="L676">
            <v>49.129997000000003</v>
          </cell>
          <cell r="M676">
            <v>36.254997000000003</v>
          </cell>
          <cell r="N676">
            <v>38.254997000000003</v>
          </cell>
          <cell r="O676">
            <v>34.344996999999999</v>
          </cell>
          <cell r="P676">
            <v>39.734999999999999</v>
          </cell>
          <cell r="Q676">
            <v>41.334999000000003</v>
          </cell>
          <cell r="R676">
            <v>50.484999999999999</v>
          </cell>
          <cell r="S676">
            <v>36.434997000000003</v>
          </cell>
          <cell r="T676">
            <v>25.539997</v>
          </cell>
          <cell r="U676">
            <v>23.46</v>
          </cell>
        </row>
        <row r="677">
          <cell r="C677" t="str">
            <v>AM Car % congested</v>
          </cell>
          <cell r="D677">
            <v>14.231745999999999</v>
          </cell>
          <cell r="E677">
            <v>9.2310649999999992</v>
          </cell>
          <cell r="F677">
            <v>-5.0006810000000002</v>
          </cell>
          <cell r="G677">
            <v>-0.3513750877791102</v>
          </cell>
          <cell r="I677">
            <v>11.994559000000001</v>
          </cell>
          <cell r="J677">
            <v>14.231745999999999</v>
          </cell>
          <cell r="K677">
            <v>71.518767999999994</v>
          </cell>
          <cell r="L677">
            <v>83.396049000000005</v>
          </cell>
          <cell r="M677">
            <v>9.2131679999999996</v>
          </cell>
          <cell r="N677">
            <v>67.462699000000001</v>
          </cell>
          <cell r="O677">
            <v>43.738708000000003</v>
          </cell>
          <cell r="P677">
            <v>9.2310649999999992</v>
          </cell>
          <cell r="Q677">
            <v>60.624557000000003</v>
          </cell>
          <cell r="R677">
            <v>74.579871999999995</v>
          </cell>
          <cell r="S677">
            <v>9.2063070000000007</v>
          </cell>
          <cell r="T677">
            <v>66.498382000000007</v>
          </cell>
          <cell r="U677">
            <v>37.072113000000002</v>
          </cell>
        </row>
        <row r="678">
          <cell r="C678" t="str">
            <v>AM PT  % congested</v>
          </cell>
          <cell r="D678">
            <v>3.01288</v>
          </cell>
          <cell r="E678">
            <v>5.3467200000000004</v>
          </cell>
          <cell r="F678">
            <v>2.3338400000000004</v>
          </cell>
          <cell r="G678">
            <v>0.77462096067550001</v>
          </cell>
          <cell r="I678">
            <v>2.379769</v>
          </cell>
          <cell r="J678">
            <v>3.01288</v>
          </cell>
          <cell r="K678">
            <v>20.584174999999998</v>
          </cell>
          <cell r="L678">
            <v>35.347835000000003</v>
          </cell>
          <cell r="M678">
            <v>7.275417</v>
          </cell>
          <cell r="N678">
            <v>21.962392000000001</v>
          </cell>
          <cell r="O678">
            <v>9.9595319999999994</v>
          </cell>
          <cell r="P678">
            <v>5.3467200000000004</v>
          </cell>
          <cell r="Q678">
            <v>18.696012</v>
          </cell>
          <cell r="R678">
            <v>29.015794</v>
          </cell>
          <cell r="S678">
            <v>5.382161</v>
          </cell>
          <cell r="T678">
            <v>0</v>
          </cell>
          <cell r="U678">
            <v>0</v>
          </cell>
        </row>
        <row r="679">
          <cell r="C679" t="str">
            <v>Airport-Manukau</v>
          </cell>
          <cell r="J679">
            <v>0</v>
          </cell>
          <cell r="K679">
            <v>0</v>
          </cell>
          <cell r="L679">
            <v>0</v>
          </cell>
          <cell r="M679">
            <v>0</v>
          </cell>
          <cell r="N679">
            <v>0</v>
          </cell>
          <cell r="O679">
            <v>0</v>
          </cell>
          <cell r="P679">
            <v>0</v>
          </cell>
          <cell r="Q679">
            <v>0</v>
          </cell>
          <cell r="R679">
            <v>0</v>
          </cell>
          <cell r="S679">
            <v>0</v>
          </cell>
          <cell r="T679">
            <v>0</v>
          </cell>
          <cell r="U679">
            <v>0</v>
          </cell>
        </row>
        <row r="680">
          <cell r="C680" t="str">
            <v>AM Car</v>
          </cell>
          <cell r="D680">
            <v>9.9762959999999996</v>
          </cell>
          <cell r="E680">
            <v>10.104334</v>
          </cell>
          <cell r="F680">
            <v>0.1280380000000001</v>
          </cell>
          <cell r="G680">
            <v>1.2834222240398652E-2</v>
          </cell>
          <cell r="I680">
            <v>9.3689579999999992</v>
          </cell>
          <cell r="J680">
            <v>9.9762959999999996</v>
          </cell>
          <cell r="K680">
            <v>12.028012</v>
          </cell>
          <cell r="L680">
            <v>20.818902000000001</v>
          </cell>
          <cell r="M680">
            <v>9.8857540000000004</v>
          </cell>
          <cell r="N680">
            <v>11.529712</v>
          </cell>
          <cell r="O680">
            <v>10.343533000000001</v>
          </cell>
          <cell r="P680">
            <v>10.104334</v>
          </cell>
          <cell r="Q680">
            <v>11.690792999999999</v>
          </cell>
          <cell r="R680">
            <v>17.510570000000001</v>
          </cell>
          <cell r="S680">
            <v>10.096693</v>
          </cell>
          <cell r="T680">
            <v>11.369683</v>
          </cell>
          <cell r="U680">
            <v>11.772015</v>
          </cell>
        </row>
        <row r="681">
          <cell r="C681" t="str">
            <v>AM PT</v>
          </cell>
          <cell r="D681">
            <v>37.369995000000003</v>
          </cell>
          <cell r="E681">
            <v>38.724997999999999</v>
          </cell>
          <cell r="F681">
            <v>1.3550029999999964</v>
          </cell>
          <cell r="G681">
            <v>3.6259116438201192E-2</v>
          </cell>
          <cell r="I681">
            <v>37.339378000000004</v>
          </cell>
          <cell r="J681">
            <v>37.369995000000003</v>
          </cell>
          <cell r="K681">
            <v>39.449995999999999</v>
          </cell>
          <cell r="L681">
            <v>49.749996000000003</v>
          </cell>
          <cell r="M681">
            <v>35.204998000000003</v>
          </cell>
          <cell r="N681">
            <v>36.034998999999999</v>
          </cell>
          <cell r="O681">
            <v>31.984995999999999</v>
          </cell>
          <cell r="P681">
            <v>38.724997999999999</v>
          </cell>
          <cell r="Q681">
            <v>40.224997999999999</v>
          </cell>
          <cell r="R681">
            <v>47.444999000000003</v>
          </cell>
          <cell r="S681">
            <v>35.444994999999999</v>
          </cell>
          <cell r="T681">
            <v>21.239999000000001</v>
          </cell>
          <cell r="U681">
            <v>20.640001000000002</v>
          </cell>
        </row>
        <row r="682">
          <cell r="C682" t="str">
            <v>IP Car</v>
          </cell>
          <cell r="D682">
            <v>10.756513999999999</v>
          </cell>
          <cell r="E682">
            <v>11.009414</v>
          </cell>
          <cell r="F682">
            <v>0.25290000000000035</v>
          </cell>
          <cell r="G682">
            <v>2.3511334620119527E-2</v>
          </cell>
          <cell r="I682">
            <v>9.6105970000000003</v>
          </cell>
          <cell r="J682">
            <v>10.756513999999999</v>
          </cell>
          <cell r="K682">
            <v>14.998727000000001</v>
          </cell>
          <cell r="L682">
            <v>33.040678999999997</v>
          </cell>
          <cell r="M682">
            <v>10.787395</v>
          </cell>
          <cell r="N682">
            <v>14.647470999999999</v>
          </cell>
          <cell r="O682">
            <v>11.709315</v>
          </cell>
          <cell r="P682">
            <v>11.009414</v>
          </cell>
          <cell r="Q682">
            <v>14.108959</v>
          </cell>
          <cell r="R682">
            <v>23.435295</v>
          </cell>
          <cell r="S682">
            <v>10.879754999999999</v>
          </cell>
          <cell r="T682">
            <v>14.649289</v>
          </cell>
          <cell r="U682">
            <v>13.227064</v>
          </cell>
        </row>
        <row r="683">
          <cell r="C683" t="str">
            <v>IP PT</v>
          </cell>
          <cell r="D683">
            <v>37.565002</v>
          </cell>
          <cell r="E683">
            <v>39.684992999999999</v>
          </cell>
          <cell r="F683">
            <v>2.1199909999999988</v>
          </cell>
          <cell r="G683">
            <v>5.6435269190189284E-2</v>
          </cell>
          <cell r="I683">
            <v>36.652369999999998</v>
          </cell>
          <cell r="J683">
            <v>37.565002</v>
          </cell>
          <cell r="K683">
            <v>42.135002</v>
          </cell>
          <cell r="L683">
            <v>63.584999000000003</v>
          </cell>
          <cell r="M683">
            <v>36.055</v>
          </cell>
          <cell r="N683">
            <v>40.384998000000003</v>
          </cell>
          <cell r="O683">
            <v>33.055</v>
          </cell>
          <cell r="P683">
            <v>39.684992999999999</v>
          </cell>
          <cell r="Q683">
            <v>43.434997000000003</v>
          </cell>
          <cell r="R683">
            <v>54.494998000000002</v>
          </cell>
          <cell r="S683">
            <v>36.134998000000003</v>
          </cell>
          <cell r="T683">
            <v>28.149999000000001</v>
          </cell>
          <cell r="U683">
            <v>23.2</v>
          </cell>
        </row>
        <row r="684">
          <cell r="C684" t="str">
            <v>AM Car % congested</v>
          </cell>
          <cell r="D684">
            <v>11.822895000000001</v>
          </cell>
          <cell r="E684">
            <v>23.644527</v>
          </cell>
          <cell r="F684">
            <v>11.821631999999999</v>
          </cell>
          <cell r="G684">
            <v>0.99989317337251138</v>
          </cell>
          <cell r="I684">
            <v>12.453886000000001</v>
          </cell>
          <cell r="J684">
            <v>11.822895000000001</v>
          </cell>
          <cell r="K684">
            <v>28.909632999999999</v>
          </cell>
          <cell r="L684">
            <v>85.162391</v>
          </cell>
          <cell r="M684">
            <v>24.42193</v>
          </cell>
          <cell r="N684">
            <v>17.89517</v>
          </cell>
          <cell r="O684">
            <v>44.556807999999997</v>
          </cell>
          <cell r="P684">
            <v>23.644527</v>
          </cell>
          <cell r="Q684">
            <v>17.475125999999999</v>
          </cell>
          <cell r="R684">
            <v>66.268721999999997</v>
          </cell>
          <cell r="S684">
            <v>23.70119</v>
          </cell>
          <cell r="T684">
            <v>18.033501999999999</v>
          </cell>
          <cell r="U684">
            <v>32.280501999999998</v>
          </cell>
        </row>
        <row r="685">
          <cell r="C685" t="str">
            <v>AM PT  % congested</v>
          </cell>
          <cell r="D685">
            <v>3.489058</v>
          </cell>
          <cell r="E685">
            <v>4.9804880000000002</v>
          </cell>
          <cell r="F685">
            <v>1.4914300000000003</v>
          </cell>
          <cell r="G685">
            <v>0.42745921678573423</v>
          </cell>
          <cell r="I685">
            <v>4.4053529999999999</v>
          </cell>
          <cell r="J685">
            <v>3.489058</v>
          </cell>
          <cell r="K685">
            <v>5.0122260000000001</v>
          </cell>
          <cell r="L685">
            <v>24.664936000000001</v>
          </cell>
          <cell r="M685">
            <v>5.0059279999999999</v>
          </cell>
          <cell r="N685">
            <v>2.7721070000000001</v>
          </cell>
          <cell r="O685">
            <v>6.8713610000000003</v>
          </cell>
          <cell r="P685">
            <v>4.9804880000000002</v>
          </cell>
          <cell r="Q685">
            <v>4.3110989999999996</v>
          </cell>
          <cell r="R685">
            <v>16.892147000000001</v>
          </cell>
          <cell r="S685">
            <v>5.0017810000000003</v>
          </cell>
          <cell r="T685">
            <v>0</v>
          </cell>
          <cell r="U685">
            <v>0</v>
          </cell>
        </row>
        <row r="686">
          <cell r="C686" t="str">
            <v>Howick-CBD</v>
          </cell>
          <cell r="J686">
            <v>0</v>
          </cell>
          <cell r="K686">
            <v>0</v>
          </cell>
          <cell r="L686">
            <v>0</v>
          </cell>
          <cell r="M686">
            <v>0</v>
          </cell>
          <cell r="N686">
            <v>0</v>
          </cell>
          <cell r="O686">
            <v>0</v>
          </cell>
          <cell r="P686">
            <v>0</v>
          </cell>
          <cell r="Q686">
            <v>0</v>
          </cell>
          <cell r="R686">
            <v>0</v>
          </cell>
          <cell r="S686">
            <v>0</v>
          </cell>
          <cell r="T686">
            <v>0</v>
          </cell>
          <cell r="U686">
            <v>0</v>
          </cell>
        </row>
        <row r="687">
          <cell r="C687" t="str">
            <v>AM Car</v>
          </cell>
          <cell r="D687">
            <v>41.306587</v>
          </cell>
          <cell r="E687">
            <v>39.224338000000003</v>
          </cell>
          <cell r="F687">
            <v>-2.0822489999999974</v>
          </cell>
          <cell r="G687">
            <v>-5.0409611425896728E-2</v>
          </cell>
          <cell r="I687">
            <v>37.892845000000001</v>
          </cell>
          <cell r="J687">
            <v>41.306587</v>
          </cell>
          <cell r="K687">
            <v>40.951735999999997</v>
          </cell>
          <cell r="L687">
            <v>42.752281000000004</v>
          </cell>
          <cell r="M687">
            <v>40.386547</v>
          </cell>
          <cell r="N687">
            <v>39.691856000000001</v>
          </cell>
          <cell r="O687">
            <v>41.880912000000002</v>
          </cell>
          <cell r="P687">
            <v>39.224338000000003</v>
          </cell>
          <cell r="Q687">
            <v>38.387931000000002</v>
          </cell>
          <cell r="R687">
            <v>39.862608999999999</v>
          </cell>
          <cell r="S687">
            <v>40.611590999999997</v>
          </cell>
          <cell r="T687">
            <v>39.570869000000002</v>
          </cell>
          <cell r="U687">
            <v>40.685791000000002</v>
          </cell>
        </row>
        <row r="688">
          <cell r="C688" t="str">
            <v>AM PT</v>
          </cell>
          <cell r="D688">
            <v>61.959991000000002</v>
          </cell>
          <cell r="E688">
            <v>58.879997000000003</v>
          </cell>
          <cell r="F688">
            <v>-3.0799939999999992</v>
          </cell>
          <cell r="G688">
            <v>-4.9709400377414503E-2</v>
          </cell>
          <cell r="I688">
            <v>56.842593999999998</v>
          </cell>
          <cell r="J688">
            <v>61.959991000000002</v>
          </cell>
          <cell r="K688">
            <v>62.609996000000002</v>
          </cell>
          <cell r="L688">
            <v>63.420005000000003</v>
          </cell>
          <cell r="M688">
            <v>57.160003000000003</v>
          </cell>
          <cell r="N688">
            <v>54.829998000000003</v>
          </cell>
          <cell r="O688">
            <v>54.5</v>
          </cell>
          <cell r="P688">
            <v>58.879997000000003</v>
          </cell>
          <cell r="Q688">
            <v>58.54</v>
          </cell>
          <cell r="R688">
            <v>58.969985000000001</v>
          </cell>
          <cell r="S688">
            <v>56.93</v>
          </cell>
          <cell r="T688">
            <v>53.134985999999998</v>
          </cell>
          <cell r="U688">
            <v>53.134990000000002</v>
          </cell>
        </row>
        <row r="689">
          <cell r="C689" t="str">
            <v>IP Car</v>
          </cell>
          <cell r="D689">
            <v>32.683062999999997</v>
          </cell>
          <cell r="E689">
            <v>33.004531</v>
          </cell>
          <cell r="F689">
            <v>0.32146800000000297</v>
          </cell>
          <cell r="G689">
            <v>9.8359202134757993E-3</v>
          </cell>
          <cell r="I689">
            <v>31.353916000000002</v>
          </cell>
          <cell r="J689">
            <v>32.683062999999997</v>
          </cell>
          <cell r="K689">
            <v>33.303142000000001</v>
          </cell>
          <cell r="L689">
            <v>34.368212999999997</v>
          </cell>
          <cell r="M689">
            <v>32.723384000000003</v>
          </cell>
          <cell r="N689">
            <v>33.911963999999998</v>
          </cell>
          <cell r="O689">
            <v>34.903305000000003</v>
          </cell>
          <cell r="P689">
            <v>33.004531</v>
          </cell>
          <cell r="Q689">
            <v>33.972839</v>
          </cell>
          <cell r="R689">
            <v>34.305965</v>
          </cell>
          <cell r="S689">
            <v>32.485382000000001</v>
          </cell>
          <cell r="T689">
            <v>33.431731999999997</v>
          </cell>
          <cell r="U689">
            <v>34.130820999999997</v>
          </cell>
        </row>
        <row r="690">
          <cell r="C690" t="str">
            <v>IP PT</v>
          </cell>
          <cell r="D690">
            <v>60.479998999999999</v>
          </cell>
          <cell r="E690">
            <v>63.200004</v>
          </cell>
          <cell r="F690">
            <v>2.7200050000000005</v>
          </cell>
          <cell r="G690">
            <v>4.4973628389114235E-2</v>
          </cell>
          <cell r="I690">
            <v>60.686954</v>
          </cell>
          <cell r="J690">
            <v>60.479998999999999</v>
          </cell>
          <cell r="K690">
            <v>61.279997999999999</v>
          </cell>
          <cell r="L690">
            <v>62.379997000000003</v>
          </cell>
          <cell r="M690">
            <v>61.850002000000003</v>
          </cell>
          <cell r="N690">
            <v>62.269995999999999</v>
          </cell>
          <cell r="O690">
            <v>60.810001</v>
          </cell>
          <cell r="P690">
            <v>63.200004</v>
          </cell>
          <cell r="Q690">
            <v>63.729995000000002</v>
          </cell>
          <cell r="R690">
            <v>62.310004999999997</v>
          </cell>
          <cell r="S690">
            <v>61.560004999999997</v>
          </cell>
          <cell r="T690">
            <v>49.504992999999999</v>
          </cell>
          <cell r="U690">
            <v>49.345001000000003</v>
          </cell>
        </row>
        <row r="691">
          <cell r="C691" t="str">
            <v>AM Car % congested</v>
          </cell>
          <cell r="D691">
            <v>27.338874000000001</v>
          </cell>
          <cell r="E691">
            <v>31.542718000000001</v>
          </cell>
          <cell r="F691">
            <v>4.2038440000000001</v>
          </cell>
          <cell r="G691">
            <v>0.15376800083280678</v>
          </cell>
          <cell r="I691">
            <v>30.906110000000002</v>
          </cell>
          <cell r="J691">
            <v>27.338874000000001</v>
          </cell>
          <cell r="K691">
            <v>31.722282</v>
          </cell>
          <cell r="L691">
            <v>34.718207999999997</v>
          </cell>
          <cell r="M691">
            <v>31.882660999999999</v>
          </cell>
          <cell r="N691">
            <v>34.826366</v>
          </cell>
          <cell r="O691">
            <v>36.957839</v>
          </cell>
          <cell r="P691">
            <v>31.542718000000001</v>
          </cell>
          <cell r="Q691">
            <v>25.304676000000001</v>
          </cell>
          <cell r="R691">
            <v>25.652055000000001</v>
          </cell>
          <cell r="S691">
            <v>33.245113000000003</v>
          </cell>
          <cell r="T691">
            <v>35.004348</v>
          </cell>
          <cell r="U691">
            <v>32.146239999999999</v>
          </cell>
        </row>
        <row r="692">
          <cell r="C692" t="str">
            <v>AM PT  % congested</v>
          </cell>
          <cell r="D692">
            <v>26.928505999999999</v>
          </cell>
          <cell r="E692">
            <v>9.8075810000000008</v>
          </cell>
          <cell r="F692">
            <v>-17.120925</v>
          </cell>
          <cell r="G692">
            <v>-0.63579186309110503</v>
          </cell>
          <cell r="I692">
            <v>26.249663999999999</v>
          </cell>
          <cell r="J692">
            <v>26.928505999999999</v>
          </cell>
          <cell r="K692">
            <v>27.732081999999998</v>
          </cell>
          <cell r="L692">
            <v>24.287982</v>
          </cell>
          <cell r="M692">
            <v>12.204879</v>
          </cell>
          <cell r="N692">
            <v>6.2783559999999996</v>
          </cell>
          <cell r="O692">
            <v>5.994434</v>
          </cell>
          <cell r="P692">
            <v>9.8075810000000008</v>
          </cell>
          <cell r="Q692">
            <v>7.6186199999999999</v>
          </cell>
          <cell r="R692">
            <v>8.5008920000000003</v>
          </cell>
          <cell r="S692">
            <v>12.25128</v>
          </cell>
          <cell r="T692">
            <v>0</v>
          </cell>
          <cell r="U692">
            <v>0</v>
          </cell>
        </row>
        <row r="693">
          <cell r="C693" t="str">
            <v>CBD-Howick</v>
          </cell>
          <cell r="J693">
            <v>0</v>
          </cell>
          <cell r="K693">
            <v>0</v>
          </cell>
          <cell r="L693">
            <v>0</v>
          </cell>
          <cell r="M693">
            <v>0</v>
          </cell>
          <cell r="N693">
            <v>0</v>
          </cell>
          <cell r="O693">
            <v>0</v>
          </cell>
          <cell r="P693">
            <v>0</v>
          </cell>
          <cell r="Q693">
            <v>0</v>
          </cell>
          <cell r="R693">
            <v>0</v>
          </cell>
          <cell r="S693">
            <v>0</v>
          </cell>
          <cell r="T693">
            <v>0</v>
          </cell>
          <cell r="U693">
            <v>0</v>
          </cell>
        </row>
        <row r="694">
          <cell r="C694" t="str">
            <v>AM Car</v>
          </cell>
          <cell r="D694">
            <v>33.080081</v>
          </cell>
          <cell r="E694">
            <v>33.591830999999999</v>
          </cell>
          <cell r="F694">
            <v>0.51174999999999926</v>
          </cell>
          <cell r="G694">
            <v>1.5470034671317742E-2</v>
          </cell>
          <cell r="I694">
            <v>30.417228000000001</v>
          </cell>
          <cell r="J694">
            <v>33.080081</v>
          </cell>
          <cell r="K694">
            <v>34.426673000000001</v>
          </cell>
          <cell r="L694">
            <v>35.999800999999998</v>
          </cell>
          <cell r="M694">
            <v>32.879604</v>
          </cell>
          <cell r="N694">
            <v>34.071478999999997</v>
          </cell>
          <cell r="O694">
            <v>35.531444</v>
          </cell>
          <cell r="P694">
            <v>33.591830999999999</v>
          </cell>
          <cell r="Q694">
            <v>34.651615</v>
          </cell>
          <cell r="R694">
            <v>35.797313000000003</v>
          </cell>
          <cell r="S694">
            <v>32.507530000000003</v>
          </cell>
          <cell r="T694">
            <v>32.910311999999998</v>
          </cell>
          <cell r="U694">
            <v>34.71313</v>
          </cell>
        </row>
        <row r="695">
          <cell r="C695" t="str">
            <v>AM PT</v>
          </cell>
          <cell r="D695">
            <v>69.529990999999995</v>
          </cell>
          <cell r="E695">
            <v>63.050002999999997</v>
          </cell>
          <cell r="F695">
            <v>-6.4799879999999987</v>
          </cell>
          <cell r="G695">
            <v>-9.3197020549017462E-2</v>
          </cell>
          <cell r="I695">
            <v>70.592444999999998</v>
          </cell>
          <cell r="J695">
            <v>69.529990999999995</v>
          </cell>
          <cell r="K695">
            <v>69.540000000000006</v>
          </cell>
          <cell r="L695">
            <v>69.700004000000007</v>
          </cell>
          <cell r="M695">
            <v>62.930003999999997</v>
          </cell>
          <cell r="N695">
            <v>62.310001</v>
          </cell>
          <cell r="O695">
            <v>62.240000999999999</v>
          </cell>
          <cell r="P695">
            <v>63.050002999999997</v>
          </cell>
          <cell r="Q695">
            <v>62.920009</v>
          </cell>
          <cell r="R695">
            <v>63.29</v>
          </cell>
          <cell r="S695">
            <v>62.469996999999999</v>
          </cell>
          <cell r="T695">
            <v>48.385002</v>
          </cell>
          <cell r="U695">
            <v>48.484999999999999</v>
          </cell>
        </row>
        <row r="696">
          <cell r="C696" t="str">
            <v>IP Car</v>
          </cell>
          <cell r="D696">
            <v>30.905538</v>
          </cell>
          <cell r="E696">
            <v>31.091681999999999</v>
          </cell>
          <cell r="F696">
            <v>0.18614399999999875</v>
          </cell>
          <cell r="G696">
            <v>6.022998208282242E-3</v>
          </cell>
          <cell r="I696">
            <v>27.920473000000001</v>
          </cell>
          <cell r="J696">
            <v>30.905538</v>
          </cell>
          <cell r="K696">
            <v>32.489204000000001</v>
          </cell>
          <cell r="L696">
            <v>33.322333999999998</v>
          </cell>
          <cell r="M696">
            <v>30.527249999999999</v>
          </cell>
          <cell r="N696">
            <v>32.042842</v>
          </cell>
          <cell r="O696">
            <v>33.086235000000002</v>
          </cell>
          <cell r="P696">
            <v>31.091681999999999</v>
          </cell>
          <cell r="Q696">
            <v>32.566406000000001</v>
          </cell>
          <cell r="R696">
            <v>33.988014</v>
          </cell>
          <cell r="S696">
            <v>29.763956</v>
          </cell>
          <cell r="T696">
            <v>31.132504999999998</v>
          </cell>
          <cell r="U696">
            <v>31.278988999999999</v>
          </cell>
        </row>
        <row r="697">
          <cell r="C697" t="str">
            <v>IP PT</v>
          </cell>
          <cell r="D697">
            <v>59.599994000000002</v>
          </cell>
          <cell r="E697">
            <v>62.980003000000004</v>
          </cell>
          <cell r="F697">
            <v>3.3800090000000012</v>
          </cell>
          <cell r="G697">
            <v>5.6711566111902645E-2</v>
          </cell>
          <cell r="I697">
            <v>59.660442000000003</v>
          </cell>
          <cell r="J697">
            <v>59.599994000000002</v>
          </cell>
          <cell r="K697">
            <v>60.750003</v>
          </cell>
          <cell r="L697">
            <v>61.52</v>
          </cell>
          <cell r="M697">
            <v>62.409998999999999</v>
          </cell>
          <cell r="N697">
            <v>62.79</v>
          </cell>
          <cell r="O697">
            <v>59.819999000000003</v>
          </cell>
          <cell r="P697">
            <v>62.980003000000004</v>
          </cell>
          <cell r="Q697">
            <v>63.700004</v>
          </cell>
          <cell r="R697">
            <v>60.880001</v>
          </cell>
          <cell r="S697">
            <v>61.860004000000004</v>
          </cell>
          <cell r="T697">
            <v>47.54</v>
          </cell>
          <cell r="U697">
            <v>47.239997000000002</v>
          </cell>
        </row>
        <row r="698">
          <cell r="C698" t="str">
            <v>AM Car % congested</v>
          </cell>
          <cell r="D698">
            <v>43.012473999999997</v>
          </cell>
          <cell r="E698">
            <v>43.581175999999999</v>
          </cell>
          <cell r="F698">
            <v>0.56870200000000182</v>
          </cell>
          <cell r="G698">
            <v>1.322179235725901E-2</v>
          </cell>
          <cell r="I698">
            <v>30.662396999999999</v>
          </cell>
          <cell r="J698">
            <v>43.012473999999997</v>
          </cell>
          <cell r="K698">
            <v>43.595942999999998</v>
          </cell>
          <cell r="L698">
            <v>49.764263</v>
          </cell>
          <cell r="M698">
            <v>43.949466000000001</v>
          </cell>
          <cell r="N698">
            <v>48.271754999999999</v>
          </cell>
          <cell r="O698">
            <v>50.131011000000001</v>
          </cell>
          <cell r="P698">
            <v>43.581175999999999</v>
          </cell>
          <cell r="Q698">
            <v>41.948638000000003</v>
          </cell>
          <cell r="R698">
            <v>49.602890000000002</v>
          </cell>
          <cell r="S698">
            <v>45.488708000000003</v>
          </cell>
          <cell r="T698">
            <v>42.907905</v>
          </cell>
          <cell r="U698">
            <v>47.706333000000001</v>
          </cell>
        </row>
        <row r="699">
          <cell r="C699" t="str">
            <v>AM PT  % congested</v>
          </cell>
          <cell r="D699">
            <v>27.38729</v>
          </cell>
          <cell r="E699">
            <v>16.707977</v>
          </cell>
          <cell r="F699">
            <v>-10.679313</v>
          </cell>
          <cell r="G699">
            <v>-0.389936828360893</v>
          </cell>
          <cell r="I699">
            <v>27.740537</v>
          </cell>
          <cell r="J699">
            <v>27.38729</v>
          </cell>
          <cell r="K699">
            <v>27.358785000000001</v>
          </cell>
          <cell r="L699">
            <v>25.517854</v>
          </cell>
          <cell r="M699">
            <v>22.340475999999999</v>
          </cell>
          <cell r="N699">
            <v>21.760597000000001</v>
          </cell>
          <cell r="O699">
            <v>19.048131000000001</v>
          </cell>
          <cell r="P699">
            <v>16.707977</v>
          </cell>
          <cell r="Q699">
            <v>15.189023000000001</v>
          </cell>
          <cell r="R699">
            <v>16.974834000000001</v>
          </cell>
          <cell r="S699">
            <v>21.885635000000001</v>
          </cell>
          <cell r="T699">
            <v>7.0831489999999997</v>
          </cell>
          <cell r="U699">
            <v>7.291245</v>
          </cell>
        </row>
        <row r="700">
          <cell r="C700" t="str">
            <v>Howick-Manukau</v>
          </cell>
          <cell r="J700">
            <v>0</v>
          </cell>
          <cell r="K700">
            <v>0</v>
          </cell>
          <cell r="L700">
            <v>0</v>
          </cell>
          <cell r="M700">
            <v>0</v>
          </cell>
          <cell r="N700">
            <v>0</v>
          </cell>
          <cell r="O700">
            <v>0</v>
          </cell>
          <cell r="P700">
            <v>0</v>
          </cell>
          <cell r="Q700">
            <v>0</v>
          </cell>
          <cell r="R700">
            <v>0</v>
          </cell>
          <cell r="S700">
            <v>0</v>
          </cell>
          <cell r="T700">
            <v>0</v>
          </cell>
          <cell r="U700">
            <v>0</v>
          </cell>
        </row>
        <row r="701">
          <cell r="C701" t="str">
            <v>AM Car</v>
          </cell>
          <cell r="D701">
            <v>20.382701000000001</v>
          </cell>
          <cell r="E701">
            <v>20.670456999999999</v>
          </cell>
          <cell r="F701">
            <v>0.28775599999999812</v>
          </cell>
          <cell r="G701">
            <v>1.4117657910008989E-2</v>
          </cell>
          <cell r="I701">
            <v>19.630575</v>
          </cell>
          <cell r="J701">
            <v>20.382701000000001</v>
          </cell>
          <cell r="K701">
            <v>21.024222999999999</v>
          </cell>
          <cell r="L701">
            <v>21.897694999999999</v>
          </cell>
          <cell r="M701">
            <v>20.557535000000001</v>
          </cell>
          <cell r="N701">
            <v>20.820450999999998</v>
          </cell>
          <cell r="O701">
            <v>21.456894999999999</v>
          </cell>
          <cell r="P701">
            <v>20.670456999999999</v>
          </cell>
          <cell r="Q701">
            <v>20.899639000000001</v>
          </cell>
          <cell r="R701">
            <v>21.465931999999999</v>
          </cell>
          <cell r="S701">
            <v>20.633520000000001</v>
          </cell>
          <cell r="T701">
            <v>20.901069</v>
          </cell>
          <cell r="U701">
            <v>21.04973</v>
          </cell>
        </row>
        <row r="702">
          <cell r="C702" t="str">
            <v>AM PT</v>
          </cell>
          <cell r="D702">
            <v>49.320003</v>
          </cell>
          <cell r="E702">
            <v>46.149996999999999</v>
          </cell>
          <cell r="F702">
            <v>-3.1700060000000008</v>
          </cell>
          <cell r="G702">
            <v>-6.4274245887616849E-2</v>
          </cell>
          <cell r="I702">
            <v>48.681629000000001</v>
          </cell>
          <cell r="J702">
            <v>49.320003</v>
          </cell>
          <cell r="K702">
            <v>50.019992000000002</v>
          </cell>
          <cell r="L702">
            <v>51.310001</v>
          </cell>
          <cell r="M702">
            <v>45.269995999999999</v>
          </cell>
          <cell r="N702">
            <v>44.925002999999997</v>
          </cell>
          <cell r="O702">
            <v>45.445003</v>
          </cell>
          <cell r="P702">
            <v>46.149996999999999</v>
          </cell>
          <cell r="Q702">
            <v>46.639994999999999</v>
          </cell>
          <cell r="R702">
            <v>47.429996000000003</v>
          </cell>
          <cell r="S702">
            <v>45.035003000000003</v>
          </cell>
          <cell r="T702">
            <v>36.420000999999999</v>
          </cell>
          <cell r="U702">
            <v>36.590003000000003</v>
          </cell>
        </row>
        <row r="703">
          <cell r="C703" t="str">
            <v>IP Car</v>
          </cell>
          <cell r="D703">
            <v>20.715017</v>
          </cell>
          <cell r="E703">
            <v>20.313884000000002</v>
          </cell>
          <cell r="F703">
            <v>-0.40113299999999796</v>
          </cell>
          <cell r="G703">
            <v>-1.9364357750707998E-2</v>
          </cell>
          <cell r="I703">
            <v>20.156089000000001</v>
          </cell>
          <cell r="J703">
            <v>20.715017</v>
          </cell>
          <cell r="K703">
            <v>20.992656</v>
          </cell>
          <cell r="L703">
            <v>21.304039</v>
          </cell>
          <cell r="M703">
            <v>20.717388</v>
          </cell>
          <cell r="N703">
            <v>20.943317</v>
          </cell>
          <cell r="O703">
            <v>21.527737999999999</v>
          </cell>
          <cell r="P703">
            <v>20.313884000000002</v>
          </cell>
          <cell r="Q703">
            <v>20.569410000000001</v>
          </cell>
          <cell r="R703">
            <v>21.005603000000001</v>
          </cell>
          <cell r="S703">
            <v>20.266569</v>
          </cell>
          <cell r="T703">
            <v>20.49061</v>
          </cell>
          <cell r="U703">
            <v>21.045802999999999</v>
          </cell>
        </row>
        <row r="704">
          <cell r="C704" t="str">
            <v>IP PT</v>
          </cell>
          <cell r="D704">
            <v>49.84</v>
          </cell>
          <cell r="E704">
            <v>46.914999999999999</v>
          </cell>
          <cell r="F704">
            <v>-2.9250000000000043</v>
          </cell>
          <cell r="G704">
            <v>-5.8687800963081946E-2</v>
          </cell>
          <cell r="I704">
            <v>49.323439999999998</v>
          </cell>
          <cell r="J704">
            <v>49.84</v>
          </cell>
          <cell r="K704">
            <v>50.519992000000002</v>
          </cell>
          <cell r="L704">
            <v>51.139999000000003</v>
          </cell>
          <cell r="M704">
            <v>47.334999000000003</v>
          </cell>
          <cell r="N704">
            <v>46.894995999999999</v>
          </cell>
          <cell r="O704">
            <v>47.754997000000003</v>
          </cell>
          <cell r="P704">
            <v>46.914999999999999</v>
          </cell>
          <cell r="Q704">
            <v>47.425002999999997</v>
          </cell>
          <cell r="R704">
            <v>48.194999000000003</v>
          </cell>
          <cell r="S704">
            <v>45.599997999999999</v>
          </cell>
          <cell r="T704">
            <v>41.055</v>
          </cell>
          <cell r="U704">
            <v>41.125</v>
          </cell>
        </row>
        <row r="705">
          <cell r="C705" t="str">
            <v>AM Car % congested</v>
          </cell>
          <cell r="D705">
            <v>11.788270000000001</v>
          </cell>
          <cell r="E705">
            <v>12.969666</v>
          </cell>
          <cell r="F705">
            <v>1.1813959999999994</v>
          </cell>
          <cell r="G705">
            <v>0.10021792850011065</v>
          </cell>
          <cell r="I705">
            <v>11.301954</v>
          </cell>
          <cell r="J705">
            <v>11.788270000000001</v>
          </cell>
          <cell r="K705">
            <v>12.993811000000001</v>
          </cell>
          <cell r="L705">
            <v>19.484569</v>
          </cell>
          <cell r="M705">
            <v>13.000118000000001</v>
          </cell>
          <cell r="N705">
            <v>13.132035</v>
          </cell>
          <cell r="O705">
            <v>14.260293000000001</v>
          </cell>
          <cell r="P705">
            <v>12.969666</v>
          </cell>
          <cell r="Q705">
            <v>14.196809</v>
          </cell>
          <cell r="R705">
            <v>14.669179</v>
          </cell>
          <cell r="S705">
            <v>12.411415</v>
          </cell>
          <cell r="T705">
            <v>13.735122</v>
          </cell>
          <cell r="U705">
            <v>14.432499</v>
          </cell>
        </row>
        <row r="706">
          <cell r="C706" t="str">
            <v>AM PT  % congested</v>
          </cell>
          <cell r="D706">
            <v>10.215093</v>
          </cell>
          <cell r="E706">
            <v>10.345749</v>
          </cell>
          <cell r="F706">
            <v>0.13065600000000011</v>
          </cell>
          <cell r="G706">
            <v>1.2790485607913713E-2</v>
          </cell>
          <cell r="I706">
            <v>8.4176110000000008</v>
          </cell>
          <cell r="J706">
            <v>10.215093</v>
          </cell>
          <cell r="K706">
            <v>11.557461</v>
          </cell>
          <cell r="L706">
            <v>14.657463</v>
          </cell>
          <cell r="M706">
            <v>8.6846859999999992</v>
          </cell>
          <cell r="N706">
            <v>7.7538499999999999</v>
          </cell>
          <cell r="O706">
            <v>8.8191260000000007</v>
          </cell>
          <cell r="P706">
            <v>10.345749</v>
          </cell>
          <cell r="Q706">
            <v>10.695204</v>
          </cell>
          <cell r="R706">
            <v>11.369535000000001</v>
          </cell>
          <cell r="S706">
            <v>9.0243000000000002</v>
          </cell>
          <cell r="T706">
            <v>2.9963440000000001</v>
          </cell>
          <cell r="U706">
            <v>3.2301540000000002</v>
          </cell>
        </row>
        <row r="707">
          <cell r="C707" t="str">
            <v>Manukau-Howick</v>
          </cell>
          <cell r="J707">
            <v>0</v>
          </cell>
          <cell r="K707">
            <v>0</v>
          </cell>
          <cell r="L707">
            <v>0</v>
          </cell>
          <cell r="M707">
            <v>0</v>
          </cell>
          <cell r="N707">
            <v>0</v>
          </cell>
          <cell r="O707">
            <v>0</v>
          </cell>
          <cell r="P707">
            <v>0</v>
          </cell>
          <cell r="Q707">
            <v>0</v>
          </cell>
          <cell r="R707">
            <v>0</v>
          </cell>
          <cell r="S707">
            <v>0</v>
          </cell>
          <cell r="T707">
            <v>0</v>
          </cell>
          <cell r="U707">
            <v>0</v>
          </cell>
        </row>
        <row r="708">
          <cell r="C708" t="str">
            <v>AM Car</v>
          </cell>
          <cell r="D708">
            <v>22.096350999999999</v>
          </cell>
          <cell r="E708">
            <v>21.747420999999999</v>
          </cell>
          <cell r="F708">
            <v>-0.3489299999999993</v>
          </cell>
          <cell r="G708">
            <v>-1.5791295132847924E-2</v>
          </cell>
          <cell r="I708">
            <v>20.732251999999999</v>
          </cell>
          <cell r="J708">
            <v>22.096350999999999</v>
          </cell>
          <cell r="K708">
            <v>22.0976</v>
          </cell>
          <cell r="L708">
            <v>22.056594</v>
          </cell>
          <cell r="M708">
            <v>21.937280000000001</v>
          </cell>
          <cell r="N708">
            <v>21.988723</v>
          </cell>
          <cell r="O708">
            <v>22.329070999999999</v>
          </cell>
          <cell r="P708">
            <v>21.747420999999999</v>
          </cell>
          <cell r="Q708">
            <v>21.746015</v>
          </cell>
          <cell r="R708">
            <v>21.944894000000001</v>
          </cell>
          <cell r="S708">
            <v>21.682770999999999</v>
          </cell>
          <cell r="T708">
            <v>21.691192000000001</v>
          </cell>
          <cell r="U708">
            <v>22.419647000000001</v>
          </cell>
        </row>
        <row r="709">
          <cell r="C709" t="str">
            <v>AM PT</v>
          </cell>
          <cell r="D709">
            <v>49.689993999999999</v>
          </cell>
          <cell r="E709">
            <v>46.919994000000003</v>
          </cell>
          <cell r="F709">
            <v>-2.769999999999996</v>
          </cell>
          <cell r="G709">
            <v>-5.5745629592951776E-2</v>
          </cell>
          <cell r="I709">
            <v>48.941761</v>
          </cell>
          <cell r="J709">
            <v>49.689993999999999</v>
          </cell>
          <cell r="K709">
            <v>50.209999000000003</v>
          </cell>
          <cell r="L709">
            <v>50.939998000000003</v>
          </cell>
          <cell r="M709">
            <v>46.505004</v>
          </cell>
          <cell r="N709">
            <v>44.969996999999999</v>
          </cell>
          <cell r="O709">
            <v>45.299995000000003</v>
          </cell>
          <cell r="P709">
            <v>46.919994000000003</v>
          </cell>
          <cell r="Q709">
            <v>47.229998999999999</v>
          </cell>
          <cell r="R709">
            <v>47.709994999999999</v>
          </cell>
          <cell r="S709">
            <v>45.234996000000002</v>
          </cell>
          <cell r="T709">
            <v>37.884998000000003</v>
          </cell>
          <cell r="U709">
            <v>37.685001</v>
          </cell>
        </row>
        <row r="710">
          <cell r="C710" t="str">
            <v>IP Car</v>
          </cell>
          <cell r="D710">
            <v>19.996752999999998</v>
          </cell>
          <cell r="E710">
            <v>19.460101999999999</v>
          </cell>
          <cell r="F710">
            <v>-0.5366509999999991</v>
          </cell>
          <cell r="G710">
            <v>-2.6836906971846836E-2</v>
          </cell>
          <cell r="I710">
            <v>19.327774999999999</v>
          </cell>
          <cell r="J710">
            <v>19.996752999999998</v>
          </cell>
          <cell r="K710">
            <v>20.261932000000002</v>
          </cell>
          <cell r="L710">
            <v>20.596616000000001</v>
          </cell>
          <cell r="M710">
            <v>19.777388999999999</v>
          </cell>
          <cell r="N710">
            <v>20.061116999999999</v>
          </cell>
          <cell r="O710">
            <v>20.353377999999999</v>
          </cell>
          <cell r="P710">
            <v>19.460101999999999</v>
          </cell>
          <cell r="Q710">
            <v>19.679344</v>
          </cell>
          <cell r="R710">
            <v>19.950571</v>
          </cell>
          <cell r="S710">
            <v>19.480512000000001</v>
          </cell>
          <cell r="T710">
            <v>19.642803000000001</v>
          </cell>
          <cell r="U710">
            <v>19.94351</v>
          </cell>
        </row>
        <row r="711">
          <cell r="C711" t="str">
            <v>IP PT</v>
          </cell>
          <cell r="D711">
            <v>48.049999</v>
          </cell>
          <cell r="E711">
            <v>47.29</v>
          </cell>
          <cell r="F711">
            <v>-0.75999900000000054</v>
          </cell>
          <cell r="G711">
            <v>-1.5816836957686525E-2</v>
          </cell>
          <cell r="I711">
            <v>47.888103000000001</v>
          </cell>
          <cell r="J711">
            <v>48.049999</v>
          </cell>
          <cell r="K711">
            <v>48.639999000000003</v>
          </cell>
          <cell r="L711">
            <v>49.34</v>
          </cell>
          <cell r="M711">
            <v>46.779994000000002</v>
          </cell>
          <cell r="N711">
            <v>46.264999000000003</v>
          </cell>
          <cell r="O711">
            <v>46.739997000000002</v>
          </cell>
          <cell r="P711">
            <v>47.29</v>
          </cell>
          <cell r="Q711">
            <v>47.760002</v>
          </cell>
          <cell r="R711">
            <v>48.059997000000003</v>
          </cell>
          <cell r="S711">
            <v>45.829993999999999</v>
          </cell>
          <cell r="T711">
            <v>38.185001</v>
          </cell>
          <cell r="U711">
            <v>37.664993000000003</v>
          </cell>
        </row>
        <row r="712">
          <cell r="C712" t="str">
            <v>AM Car % congested</v>
          </cell>
          <cell r="D712">
            <v>24.917907</v>
          </cell>
          <cell r="E712">
            <v>22.817461000000002</v>
          </cell>
          <cell r="F712">
            <v>-2.100445999999998</v>
          </cell>
          <cell r="G712">
            <v>-8.4294639995245113E-2</v>
          </cell>
          <cell r="I712">
            <v>23.039957999999999</v>
          </cell>
          <cell r="J712">
            <v>24.917907</v>
          </cell>
          <cell r="K712">
            <v>23.510954999999999</v>
          </cell>
          <cell r="L712">
            <v>22.782373</v>
          </cell>
          <cell r="M712">
            <v>23.807331999999999</v>
          </cell>
          <cell r="N712">
            <v>24.560489</v>
          </cell>
          <cell r="O712">
            <v>22.633163</v>
          </cell>
          <cell r="P712">
            <v>22.817461000000002</v>
          </cell>
          <cell r="Q712">
            <v>22.979499000000001</v>
          </cell>
          <cell r="R712">
            <v>22.276427999999999</v>
          </cell>
          <cell r="S712">
            <v>22.821763000000001</v>
          </cell>
          <cell r="T712">
            <v>23.441251000000001</v>
          </cell>
          <cell r="U712">
            <v>22.348241000000002</v>
          </cell>
        </row>
        <row r="713">
          <cell r="C713" t="str">
            <v>AM PT  % congested</v>
          </cell>
          <cell r="D713">
            <v>15.001213</v>
          </cell>
          <cell r="E713">
            <v>14.451181</v>
          </cell>
          <cell r="F713">
            <v>-0.55003199999999985</v>
          </cell>
          <cell r="G713">
            <v>-3.6665834956146538E-2</v>
          </cell>
          <cell r="I713">
            <v>11.952013000000001</v>
          </cell>
          <cell r="J713">
            <v>15.001213</v>
          </cell>
          <cell r="K713">
            <v>14.774118</v>
          </cell>
          <cell r="L713">
            <v>17.001054</v>
          </cell>
          <cell r="M713">
            <v>14.290649999999999</v>
          </cell>
          <cell r="N713">
            <v>11.613754</v>
          </cell>
          <cell r="O713">
            <v>11.960470000000001</v>
          </cell>
          <cell r="P713">
            <v>14.451181</v>
          </cell>
          <cell r="Q713">
            <v>14.338585999999999</v>
          </cell>
          <cell r="R713">
            <v>14.825196999999999</v>
          </cell>
          <cell r="S713">
            <v>12.698568</v>
          </cell>
          <cell r="T713">
            <v>8.4546360000000007</v>
          </cell>
          <cell r="U713">
            <v>8.5996500000000005</v>
          </cell>
        </row>
        <row r="714">
          <cell r="C714" t="str">
            <v>Botany-Airport</v>
          </cell>
          <cell r="J714">
            <v>0</v>
          </cell>
          <cell r="K714">
            <v>0</v>
          </cell>
          <cell r="L714">
            <v>0</v>
          </cell>
          <cell r="M714">
            <v>0</v>
          </cell>
          <cell r="N714">
            <v>0</v>
          </cell>
          <cell r="O714">
            <v>0</v>
          </cell>
          <cell r="P714">
            <v>0</v>
          </cell>
          <cell r="Q714">
            <v>0</v>
          </cell>
          <cell r="R714">
            <v>0</v>
          </cell>
          <cell r="S714">
            <v>0</v>
          </cell>
          <cell r="T714">
            <v>0</v>
          </cell>
          <cell r="U714">
            <v>0</v>
          </cell>
        </row>
        <row r="715">
          <cell r="C715" t="str">
            <v>AM Car</v>
          </cell>
          <cell r="D715">
            <v>25.809170999999999</v>
          </cell>
          <cell r="E715">
            <v>26.308921000000002</v>
          </cell>
          <cell r="F715">
            <v>0.49975000000000236</v>
          </cell>
          <cell r="G715">
            <v>1.9363272071001521E-2</v>
          </cell>
          <cell r="I715">
            <v>21.843710999999999</v>
          </cell>
          <cell r="J715">
            <v>25.809170999999999</v>
          </cell>
          <cell r="K715">
            <v>31.900431999999999</v>
          </cell>
          <cell r="L715">
            <v>42.709262000000003</v>
          </cell>
          <cell r="M715">
            <v>26.176780000000001</v>
          </cell>
          <cell r="N715">
            <v>31.267782</v>
          </cell>
          <cell r="O715">
            <v>27.150594000000002</v>
          </cell>
          <cell r="P715">
            <v>26.308921000000002</v>
          </cell>
          <cell r="Q715">
            <v>32.040030999999999</v>
          </cell>
          <cell r="R715">
            <v>40.826701999999997</v>
          </cell>
          <cell r="S715">
            <v>26.278137000000001</v>
          </cell>
          <cell r="T715">
            <v>30.638487999999999</v>
          </cell>
          <cell r="U715">
            <v>27.492324</v>
          </cell>
        </row>
        <row r="716">
          <cell r="C716" t="str">
            <v>AM PT</v>
          </cell>
          <cell r="D716">
            <v>63.819999000000003</v>
          </cell>
          <cell r="E716">
            <v>67.829993999999999</v>
          </cell>
          <cell r="F716">
            <v>4.0099949999999964</v>
          </cell>
          <cell r="G716">
            <v>6.2832890360903892E-2</v>
          </cell>
          <cell r="I716">
            <v>75.398239000000004</v>
          </cell>
          <cell r="J716">
            <v>63.819999000000003</v>
          </cell>
          <cell r="K716">
            <v>68.470000999999996</v>
          </cell>
          <cell r="L716">
            <v>80.190002000000007</v>
          </cell>
          <cell r="M716">
            <v>63.965000000000003</v>
          </cell>
          <cell r="N716">
            <v>69.270004</v>
          </cell>
          <cell r="O716">
            <v>60.069994999999999</v>
          </cell>
          <cell r="P716">
            <v>67.829993999999999</v>
          </cell>
          <cell r="Q716">
            <v>75.009994000000006</v>
          </cell>
          <cell r="R716">
            <v>86.099997999999999</v>
          </cell>
          <cell r="S716">
            <v>61.914999999999999</v>
          </cell>
          <cell r="T716">
            <v>38.199995999999999</v>
          </cell>
          <cell r="U716">
            <v>34.899996999999999</v>
          </cell>
        </row>
        <row r="717">
          <cell r="C717" t="str">
            <v>IP Car</v>
          </cell>
          <cell r="D717">
            <v>22.276053999999998</v>
          </cell>
          <cell r="E717">
            <v>22.393630000000002</v>
          </cell>
          <cell r="F717">
            <v>0.11757600000000323</v>
          </cell>
          <cell r="G717">
            <v>5.2781340896373855E-3</v>
          </cell>
          <cell r="I717">
            <v>20.905179</v>
          </cell>
          <cell r="J717">
            <v>22.276053999999998</v>
          </cell>
          <cell r="K717">
            <v>23.888368</v>
          </cell>
          <cell r="L717">
            <v>33.074931999999997</v>
          </cell>
          <cell r="M717">
            <v>22.243901999999999</v>
          </cell>
          <cell r="N717">
            <v>24.470580999999999</v>
          </cell>
          <cell r="O717">
            <v>22.901693000000002</v>
          </cell>
          <cell r="P717">
            <v>22.393630000000002</v>
          </cell>
          <cell r="Q717">
            <v>23.981421999999998</v>
          </cell>
          <cell r="R717">
            <v>31.096060999999999</v>
          </cell>
          <cell r="S717">
            <v>22.303867</v>
          </cell>
          <cell r="T717">
            <v>24.254867000000001</v>
          </cell>
          <cell r="U717">
            <v>24.409931</v>
          </cell>
        </row>
        <row r="718">
          <cell r="C718" t="str">
            <v>IP PT</v>
          </cell>
          <cell r="D718">
            <v>68.930007000000003</v>
          </cell>
          <cell r="E718">
            <v>61.629997000000003</v>
          </cell>
          <cell r="F718">
            <v>-7.3000100000000003</v>
          </cell>
          <cell r="G718">
            <v>-0.10590467515838203</v>
          </cell>
          <cell r="I718">
            <v>79.886970000000005</v>
          </cell>
          <cell r="J718">
            <v>68.930007000000003</v>
          </cell>
          <cell r="K718">
            <v>69.379988999999995</v>
          </cell>
          <cell r="L718">
            <v>78.049994999999996</v>
          </cell>
          <cell r="M718">
            <v>58.669998</v>
          </cell>
          <cell r="N718">
            <v>59.939993999999999</v>
          </cell>
          <cell r="O718">
            <v>56.770004</v>
          </cell>
          <cell r="P718">
            <v>61.629997000000003</v>
          </cell>
          <cell r="Q718">
            <v>63.490000999999999</v>
          </cell>
          <cell r="R718">
            <v>73.099990000000005</v>
          </cell>
          <cell r="S718">
            <v>56.404994000000002</v>
          </cell>
          <cell r="T718">
            <v>42.709991000000002</v>
          </cell>
          <cell r="U718">
            <v>41.150001000000003</v>
          </cell>
        </row>
        <row r="719">
          <cell r="C719" t="str">
            <v>AM Car % congested</v>
          </cell>
          <cell r="D719">
            <v>10.991269000000001</v>
          </cell>
          <cell r="E719">
            <v>10.677975999999999</v>
          </cell>
          <cell r="F719">
            <v>-0.3132930000000016</v>
          </cell>
          <cell r="G719">
            <v>-2.8503806066433417E-2</v>
          </cell>
          <cell r="I719">
            <v>11.940194</v>
          </cell>
          <cell r="J719">
            <v>10.991269000000001</v>
          </cell>
          <cell r="K719">
            <v>48.925815</v>
          </cell>
          <cell r="L719">
            <v>65.525183999999996</v>
          </cell>
          <cell r="M719">
            <v>10.766477999999999</v>
          </cell>
          <cell r="N719">
            <v>48.166786000000002</v>
          </cell>
          <cell r="O719">
            <v>31.577670999999999</v>
          </cell>
          <cell r="P719">
            <v>10.677975999999999</v>
          </cell>
          <cell r="Q719">
            <v>44.589244000000001</v>
          </cell>
          <cell r="R719">
            <v>56.497256999999998</v>
          </cell>
          <cell r="S719">
            <v>10.824987</v>
          </cell>
          <cell r="T719">
            <v>47.714362999999999</v>
          </cell>
          <cell r="U719">
            <v>28.408049999999999</v>
          </cell>
        </row>
        <row r="720">
          <cell r="C720" t="str">
            <v>AM PT  % congested</v>
          </cell>
          <cell r="D720">
            <v>16.064229000000001</v>
          </cell>
          <cell r="E720">
            <v>13.992893</v>
          </cell>
          <cell r="F720">
            <v>-2.0713360000000005</v>
          </cell>
          <cell r="G720">
            <v>-0.12894089096961955</v>
          </cell>
          <cell r="I720">
            <v>19.663421</v>
          </cell>
          <cell r="J720">
            <v>16.064229000000001</v>
          </cell>
          <cell r="K720">
            <v>22.508065999999999</v>
          </cell>
          <cell r="L720">
            <v>35.440105000000003</v>
          </cell>
          <cell r="M720">
            <v>12.696394</v>
          </cell>
          <cell r="N720">
            <v>28.170276000000001</v>
          </cell>
          <cell r="O720">
            <v>16.989526000000001</v>
          </cell>
          <cell r="P720">
            <v>13.992893</v>
          </cell>
          <cell r="Q720">
            <v>27.752876000000001</v>
          </cell>
          <cell r="R720">
            <v>38.270259000000003</v>
          </cell>
          <cell r="S720">
            <v>11.193909</v>
          </cell>
          <cell r="T720">
            <v>1.4183479999999999</v>
          </cell>
          <cell r="U720">
            <v>1.377427</v>
          </cell>
        </row>
        <row r="721">
          <cell r="C721" t="str">
            <v>Airport-Botany</v>
          </cell>
          <cell r="J721">
            <v>0</v>
          </cell>
          <cell r="K721">
            <v>0</v>
          </cell>
          <cell r="L721">
            <v>0</v>
          </cell>
          <cell r="M721">
            <v>0</v>
          </cell>
          <cell r="N721">
            <v>0</v>
          </cell>
          <cell r="O721">
            <v>0</v>
          </cell>
          <cell r="P721">
            <v>0</v>
          </cell>
          <cell r="Q721">
            <v>0</v>
          </cell>
          <cell r="R721">
            <v>0</v>
          </cell>
          <cell r="S721">
            <v>0</v>
          </cell>
          <cell r="T721">
            <v>0</v>
          </cell>
          <cell r="U721">
            <v>0</v>
          </cell>
        </row>
        <row r="722">
          <cell r="C722" t="str">
            <v>AM Car</v>
          </cell>
          <cell r="D722">
            <v>22.743385</v>
          </cell>
          <cell r="E722">
            <v>22.423470999999999</v>
          </cell>
          <cell r="F722">
            <v>-0.3199140000000007</v>
          </cell>
          <cell r="G722">
            <v>-1.4066243877065824E-2</v>
          </cell>
          <cell r="I722">
            <v>21.750215000000001</v>
          </cell>
          <cell r="J722">
            <v>22.743385</v>
          </cell>
          <cell r="K722">
            <v>24.31007</v>
          </cell>
          <cell r="L722">
            <v>32.847510999999997</v>
          </cell>
          <cell r="M722">
            <v>22.353628</v>
          </cell>
          <cell r="N722">
            <v>24.076485999999999</v>
          </cell>
          <cell r="O722">
            <v>23.351001</v>
          </cell>
          <cell r="P722">
            <v>22.423470999999999</v>
          </cell>
          <cell r="Q722">
            <v>23.797319000000002</v>
          </cell>
          <cell r="R722">
            <v>29.746555000000001</v>
          </cell>
          <cell r="S722">
            <v>22.582291999999999</v>
          </cell>
          <cell r="T722">
            <v>23.658698999999999</v>
          </cell>
          <cell r="U722">
            <v>24.699909000000002</v>
          </cell>
        </row>
        <row r="723">
          <cell r="C723" t="str">
            <v>AM PT</v>
          </cell>
          <cell r="D723">
            <v>63.179991999999999</v>
          </cell>
          <cell r="E723">
            <v>62.970001000000003</v>
          </cell>
          <cell r="F723">
            <v>-0.20999099999999515</v>
          </cell>
          <cell r="G723">
            <v>-3.3236946278814845E-3</v>
          </cell>
          <cell r="I723">
            <v>71.206480999999997</v>
          </cell>
          <cell r="J723">
            <v>63.179991999999999</v>
          </cell>
          <cell r="K723">
            <v>63.860004000000004</v>
          </cell>
          <cell r="L723">
            <v>69.819998999999996</v>
          </cell>
          <cell r="M723">
            <v>59.699992999999999</v>
          </cell>
          <cell r="N723">
            <v>57.315002</v>
          </cell>
          <cell r="O723">
            <v>54.810001</v>
          </cell>
          <cell r="P723">
            <v>62.970001000000003</v>
          </cell>
          <cell r="Q723">
            <v>64.739997000000002</v>
          </cell>
          <cell r="R723">
            <v>72.339995999999999</v>
          </cell>
          <cell r="S723">
            <v>51.834999000000003</v>
          </cell>
          <cell r="T723">
            <v>36.589995999999999</v>
          </cell>
          <cell r="U723">
            <v>36.029997999999999</v>
          </cell>
        </row>
        <row r="724">
          <cell r="C724" t="str">
            <v>IP Car</v>
          </cell>
          <cell r="D724">
            <v>21.729295</v>
          </cell>
          <cell r="E724">
            <v>21.478384999999999</v>
          </cell>
          <cell r="F724">
            <v>-0.25091000000000108</v>
          </cell>
          <cell r="G724">
            <v>-1.1547084247326067E-2</v>
          </cell>
          <cell r="I724">
            <v>20.390150999999999</v>
          </cell>
          <cell r="J724">
            <v>21.729295</v>
          </cell>
          <cell r="K724">
            <v>25.860949999999999</v>
          </cell>
          <cell r="L724">
            <v>44.018405000000001</v>
          </cell>
          <cell r="M724">
            <v>21.567920000000001</v>
          </cell>
          <cell r="N724">
            <v>25.302091000000001</v>
          </cell>
          <cell r="O724">
            <v>22.788633000000001</v>
          </cell>
          <cell r="P724">
            <v>21.478384999999999</v>
          </cell>
          <cell r="Q724">
            <v>24.677862000000001</v>
          </cell>
          <cell r="R724">
            <v>34.392485999999998</v>
          </cell>
          <cell r="S724">
            <v>21.398056</v>
          </cell>
          <cell r="T724">
            <v>25.117775999999999</v>
          </cell>
          <cell r="U724">
            <v>23.909645000000001</v>
          </cell>
        </row>
        <row r="725">
          <cell r="C725" t="str">
            <v>IP PT</v>
          </cell>
          <cell r="D725">
            <v>67.86</v>
          </cell>
          <cell r="E725">
            <v>62.875006999999997</v>
          </cell>
          <cell r="F725">
            <v>-4.9849930000000029</v>
          </cell>
          <cell r="G725">
            <v>-7.3459961685823805E-2</v>
          </cell>
          <cell r="I725">
            <v>72.946273000000005</v>
          </cell>
          <cell r="J725">
            <v>67.86</v>
          </cell>
          <cell r="K725">
            <v>68.480002999999996</v>
          </cell>
          <cell r="L725">
            <v>86.209991000000002</v>
          </cell>
          <cell r="M725">
            <v>58.784998999999999</v>
          </cell>
          <cell r="N725">
            <v>63.125</v>
          </cell>
          <cell r="O725">
            <v>55.704998000000003</v>
          </cell>
          <cell r="P725">
            <v>62.875006999999997</v>
          </cell>
          <cell r="Q725">
            <v>67.025001000000003</v>
          </cell>
          <cell r="R725">
            <v>78.375</v>
          </cell>
          <cell r="S725">
            <v>58.404994000000002</v>
          </cell>
          <cell r="T725">
            <v>43.239997000000002</v>
          </cell>
          <cell r="U725">
            <v>38.270004</v>
          </cell>
        </row>
        <row r="726">
          <cell r="C726" t="str">
            <v>AM Car % congested</v>
          </cell>
          <cell r="D726">
            <v>25.437512999999999</v>
          </cell>
          <cell r="E726">
            <v>24.728933000000001</v>
          </cell>
          <cell r="F726">
            <v>-0.70857999999999777</v>
          </cell>
          <cell r="G726">
            <v>-2.7855710579882467E-2</v>
          </cell>
          <cell r="I726">
            <v>20.282211</v>
          </cell>
          <cell r="J726">
            <v>25.437512999999999</v>
          </cell>
          <cell r="K726">
            <v>24.102741000000002</v>
          </cell>
          <cell r="L726">
            <v>57.482536000000003</v>
          </cell>
          <cell r="M726">
            <v>25.28586</v>
          </cell>
          <cell r="N726">
            <v>24.808311</v>
          </cell>
          <cell r="O726">
            <v>36.158866000000003</v>
          </cell>
          <cell r="P726">
            <v>24.728933000000001</v>
          </cell>
          <cell r="Q726">
            <v>23.869910999999998</v>
          </cell>
          <cell r="R726">
            <v>47.916465000000002</v>
          </cell>
          <cell r="S726">
            <v>24.499161999999998</v>
          </cell>
          <cell r="T726">
            <v>24.161375</v>
          </cell>
          <cell r="U726">
            <v>34.244799999999998</v>
          </cell>
        </row>
        <row r="727">
          <cell r="C727" t="str">
            <v>AM PT  % congested</v>
          </cell>
          <cell r="D727">
            <v>14.423213000000001</v>
          </cell>
          <cell r="E727">
            <v>15.574971</v>
          </cell>
          <cell r="F727">
            <v>1.1517579999999992</v>
          </cell>
          <cell r="G727">
            <v>7.9854467933046486E-2</v>
          </cell>
          <cell r="I727">
            <v>15.325754</v>
          </cell>
          <cell r="J727">
            <v>14.423213000000001</v>
          </cell>
          <cell r="K727">
            <v>14.283664999999999</v>
          </cell>
          <cell r="L727">
            <v>21.789356000000002</v>
          </cell>
          <cell r="M727">
            <v>15.48306</v>
          </cell>
          <cell r="N727">
            <v>5.2412679999999998</v>
          </cell>
          <cell r="O727">
            <v>15.051615</v>
          </cell>
          <cell r="P727">
            <v>15.574971</v>
          </cell>
          <cell r="Q727">
            <v>14.434277</v>
          </cell>
          <cell r="R727">
            <v>27.419605000000001</v>
          </cell>
          <cell r="S727">
            <v>8.308503</v>
          </cell>
          <cell r="T727">
            <v>5.7592889999999999</v>
          </cell>
          <cell r="U727">
            <v>5.8681179999999999</v>
          </cell>
        </row>
        <row r="728">
          <cell r="C728" t="str">
            <v>StLukes-StJohns</v>
          </cell>
          <cell r="J728">
            <v>0</v>
          </cell>
          <cell r="K728">
            <v>0</v>
          </cell>
          <cell r="L728">
            <v>0</v>
          </cell>
          <cell r="M728">
            <v>0</v>
          </cell>
          <cell r="N728">
            <v>0</v>
          </cell>
          <cell r="O728">
            <v>0</v>
          </cell>
          <cell r="P728">
            <v>0</v>
          </cell>
          <cell r="Q728">
            <v>0</v>
          </cell>
          <cell r="R728">
            <v>0</v>
          </cell>
          <cell r="S728">
            <v>0</v>
          </cell>
          <cell r="T728">
            <v>0</v>
          </cell>
          <cell r="U728">
            <v>0</v>
          </cell>
        </row>
        <row r="729">
          <cell r="C729" t="str">
            <v>AM Car</v>
          </cell>
          <cell r="D729">
            <v>22.361156000000001</v>
          </cell>
          <cell r="E729">
            <v>22.053152000000001</v>
          </cell>
          <cell r="F729">
            <v>-0.30800400000000039</v>
          </cell>
          <cell r="G729">
            <v>-1.3774064274673472E-2</v>
          </cell>
          <cell r="I729">
            <v>22.475636999999999</v>
          </cell>
          <cell r="J729">
            <v>22.361156000000001</v>
          </cell>
          <cell r="K729">
            <v>22.571421999999998</v>
          </cell>
          <cell r="L729">
            <v>22.982935999999999</v>
          </cell>
          <cell r="M729">
            <v>22.135104999999999</v>
          </cell>
          <cell r="N729">
            <v>22.236844999999999</v>
          </cell>
          <cell r="O729">
            <v>22.462935999999999</v>
          </cell>
          <cell r="P729">
            <v>22.053152000000001</v>
          </cell>
          <cell r="Q729">
            <v>22.211808999999999</v>
          </cell>
          <cell r="R729">
            <v>22.347187000000002</v>
          </cell>
          <cell r="S729">
            <v>21.905418000000001</v>
          </cell>
          <cell r="T729">
            <v>22.188417000000001</v>
          </cell>
          <cell r="U729">
            <v>22.763666000000001</v>
          </cell>
        </row>
        <row r="730">
          <cell r="C730" t="str">
            <v>AM PT</v>
          </cell>
          <cell r="D730">
            <v>41.2</v>
          </cell>
          <cell r="E730">
            <v>36.029997999999999</v>
          </cell>
          <cell r="F730">
            <v>-5.1700020000000038</v>
          </cell>
          <cell r="G730">
            <v>-0.12548548543689328</v>
          </cell>
          <cell r="I730">
            <v>42.453246999999998</v>
          </cell>
          <cell r="J730">
            <v>41.2</v>
          </cell>
          <cell r="K730">
            <v>41.460002000000003</v>
          </cell>
          <cell r="L730">
            <v>41.959999000000003</v>
          </cell>
          <cell r="M730">
            <v>36.059997000000003</v>
          </cell>
          <cell r="N730">
            <v>36.320003</v>
          </cell>
          <cell r="O730">
            <v>36.490000999999999</v>
          </cell>
          <cell r="P730">
            <v>36.029997999999999</v>
          </cell>
          <cell r="Q730">
            <v>36.11</v>
          </cell>
          <cell r="R730">
            <v>36.449992999999999</v>
          </cell>
          <cell r="S730">
            <v>40.029997999999999</v>
          </cell>
          <cell r="T730">
            <v>39.740000999999999</v>
          </cell>
          <cell r="U730">
            <v>39.150001000000003</v>
          </cell>
        </row>
        <row r="731">
          <cell r="C731" t="str">
            <v>IP Car</v>
          </cell>
          <cell r="D731">
            <v>21.656927</v>
          </cell>
          <cell r="E731">
            <v>21.468368000000002</v>
          </cell>
          <cell r="F731">
            <v>-0.18855899999999792</v>
          </cell>
          <cell r="G731">
            <v>-8.7066369111369283E-3</v>
          </cell>
          <cell r="I731">
            <v>20.826910999999999</v>
          </cell>
          <cell r="J731">
            <v>21.656927</v>
          </cell>
          <cell r="K731">
            <v>21.924002999999999</v>
          </cell>
          <cell r="L731">
            <v>22.1511</v>
          </cell>
          <cell r="M731">
            <v>21.539929999999998</v>
          </cell>
          <cell r="N731">
            <v>21.794377999999998</v>
          </cell>
          <cell r="O731">
            <v>22.013062999999999</v>
          </cell>
          <cell r="P731">
            <v>21.468368000000002</v>
          </cell>
          <cell r="Q731">
            <v>21.635881000000001</v>
          </cell>
          <cell r="R731">
            <v>21.873239000000002</v>
          </cell>
          <cell r="S731">
            <v>21.416923000000001</v>
          </cell>
          <cell r="T731">
            <v>21.566134999999999</v>
          </cell>
          <cell r="U731">
            <v>21.748550000000002</v>
          </cell>
        </row>
        <row r="732">
          <cell r="C732" t="str">
            <v>IP PT</v>
          </cell>
          <cell r="D732">
            <v>42.584994999999999</v>
          </cell>
          <cell r="E732">
            <v>36.989997000000002</v>
          </cell>
          <cell r="F732">
            <v>-5.5949979999999968</v>
          </cell>
          <cell r="G732">
            <v>-0.1313842587042689</v>
          </cell>
          <cell r="I732">
            <v>43.325705999999997</v>
          </cell>
          <cell r="J732">
            <v>42.584994999999999</v>
          </cell>
          <cell r="K732">
            <v>42.875003</v>
          </cell>
          <cell r="L732">
            <v>43.265003</v>
          </cell>
          <cell r="M732">
            <v>37.119998000000002</v>
          </cell>
          <cell r="N732">
            <v>37.139999000000003</v>
          </cell>
          <cell r="O732">
            <v>37.440002</v>
          </cell>
          <cell r="P732">
            <v>36.989997000000002</v>
          </cell>
          <cell r="Q732">
            <v>36.990000999999999</v>
          </cell>
          <cell r="R732">
            <v>37.300002999999997</v>
          </cell>
          <cell r="S732">
            <v>38.270000000000003</v>
          </cell>
          <cell r="T732">
            <v>38.530002000000003</v>
          </cell>
          <cell r="U732">
            <v>37.210002000000003</v>
          </cell>
        </row>
        <row r="733">
          <cell r="C733" t="str">
            <v>AM Car % congested</v>
          </cell>
          <cell r="D733">
            <v>49.111507000000003</v>
          </cell>
          <cell r="E733">
            <v>45.292544999999997</v>
          </cell>
          <cell r="F733">
            <v>-3.8189620000000062</v>
          </cell>
          <cell r="G733">
            <v>-7.7761042844806325E-2</v>
          </cell>
          <cell r="I733">
            <v>54.386637999999998</v>
          </cell>
          <cell r="J733">
            <v>49.111507000000003</v>
          </cell>
          <cell r="K733">
            <v>48.711452000000001</v>
          </cell>
          <cell r="L733">
            <v>50.628909999999998</v>
          </cell>
          <cell r="M733">
            <v>44.112861000000002</v>
          </cell>
          <cell r="N733">
            <v>45.846355000000003</v>
          </cell>
          <cell r="O733">
            <v>49.261333</v>
          </cell>
          <cell r="P733">
            <v>45.292544999999997</v>
          </cell>
          <cell r="Q733">
            <v>48.810023999999999</v>
          </cell>
          <cell r="R733">
            <v>49.677504999999996</v>
          </cell>
          <cell r="S733">
            <v>45.159770000000002</v>
          </cell>
          <cell r="T733">
            <v>48.727469999999997</v>
          </cell>
          <cell r="U733">
            <v>45.738449000000003</v>
          </cell>
        </row>
        <row r="734">
          <cell r="C734" t="str">
            <v>AM PT  % congested</v>
          </cell>
          <cell r="D734">
            <v>14.765269999999999</v>
          </cell>
          <cell r="E734">
            <v>14.659172999999999</v>
          </cell>
          <cell r="F734">
            <v>-0.10609700000000011</v>
          </cell>
          <cell r="G734">
            <v>-7.1855780490299274E-3</v>
          </cell>
          <cell r="I734">
            <v>17.320202999999999</v>
          </cell>
          <cell r="J734">
            <v>14.765269999999999</v>
          </cell>
          <cell r="K734">
            <v>14.88602</v>
          </cell>
          <cell r="L734">
            <v>15.248203999999999</v>
          </cell>
          <cell r="M734">
            <v>14.721081</v>
          </cell>
          <cell r="N734">
            <v>16.102630000000001</v>
          </cell>
          <cell r="O734">
            <v>16.119340000000001</v>
          </cell>
          <cell r="P734">
            <v>14.659172999999999</v>
          </cell>
          <cell r="Q734">
            <v>15.978956</v>
          </cell>
          <cell r="R734">
            <v>16.208138999999999</v>
          </cell>
          <cell r="S734">
            <v>16.762832</v>
          </cell>
          <cell r="T734">
            <v>16.885394999999999</v>
          </cell>
          <cell r="U734">
            <v>16.930911999999999</v>
          </cell>
        </row>
        <row r="735">
          <cell r="C735" t="str">
            <v>StJohns-StLukes</v>
          </cell>
          <cell r="J735">
            <v>0</v>
          </cell>
          <cell r="K735">
            <v>0</v>
          </cell>
          <cell r="L735">
            <v>0</v>
          </cell>
          <cell r="M735">
            <v>0</v>
          </cell>
          <cell r="N735">
            <v>0</v>
          </cell>
          <cell r="O735">
            <v>0</v>
          </cell>
          <cell r="P735">
            <v>0</v>
          </cell>
          <cell r="Q735">
            <v>0</v>
          </cell>
          <cell r="R735">
            <v>0</v>
          </cell>
          <cell r="S735">
            <v>0</v>
          </cell>
          <cell r="T735">
            <v>0</v>
          </cell>
          <cell r="U735">
            <v>0</v>
          </cell>
        </row>
        <row r="736">
          <cell r="C736" t="str">
            <v>AM Car</v>
          </cell>
          <cell r="D736">
            <v>23.276706000000001</v>
          </cell>
          <cell r="E736">
            <v>22.728812999999999</v>
          </cell>
          <cell r="F736">
            <v>-0.54789300000000196</v>
          </cell>
          <cell r="G736">
            <v>-2.3538253221912154E-2</v>
          </cell>
          <cell r="I736">
            <v>22.146578999999999</v>
          </cell>
          <cell r="J736">
            <v>23.276706000000001</v>
          </cell>
          <cell r="K736">
            <v>23.932027000000001</v>
          </cell>
          <cell r="L736">
            <v>24.756523000000001</v>
          </cell>
          <cell r="M736">
            <v>22.849830000000001</v>
          </cell>
          <cell r="N736">
            <v>23.281065999999999</v>
          </cell>
          <cell r="O736">
            <v>24.055879000000001</v>
          </cell>
          <cell r="P736">
            <v>22.728812999999999</v>
          </cell>
          <cell r="Q736">
            <v>23.131813000000001</v>
          </cell>
          <cell r="R736">
            <v>23.619682000000001</v>
          </cell>
          <cell r="S736">
            <v>22.586691999999999</v>
          </cell>
          <cell r="T736">
            <v>23.065975000000002</v>
          </cell>
          <cell r="U736">
            <v>24.364231</v>
          </cell>
        </row>
        <row r="737">
          <cell r="C737" t="str">
            <v>AM PT</v>
          </cell>
          <cell r="D737">
            <v>40.495001999999999</v>
          </cell>
          <cell r="E737">
            <v>36.079993999999999</v>
          </cell>
          <cell r="F737">
            <v>-4.4150080000000003</v>
          </cell>
          <cell r="G737">
            <v>-0.10902599782560822</v>
          </cell>
          <cell r="I737">
            <v>39.592669999999998</v>
          </cell>
          <cell r="J737">
            <v>40.495001999999999</v>
          </cell>
          <cell r="K737">
            <v>40.845005</v>
          </cell>
          <cell r="L737">
            <v>41.875</v>
          </cell>
          <cell r="M737">
            <v>36.349997999999999</v>
          </cell>
          <cell r="N737">
            <v>36.220001000000003</v>
          </cell>
          <cell r="O737">
            <v>36.130001</v>
          </cell>
          <cell r="P737">
            <v>36.079993999999999</v>
          </cell>
          <cell r="Q737">
            <v>36.25</v>
          </cell>
          <cell r="R737">
            <v>35.700000000000003</v>
          </cell>
          <cell r="S737">
            <v>34.609996000000002</v>
          </cell>
          <cell r="T737">
            <v>34.099994000000002</v>
          </cell>
          <cell r="U737">
            <v>32.659998999999999</v>
          </cell>
        </row>
        <row r="738">
          <cell r="C738" t="str">
            <v>IP Car</v>
          </cell>
          <cell r="D738">
            <v>21.967804999999998</v>
          </cell>
          <cell r="E738">
            <v>21.843775999999998</v>
          </cell>
          <cell r="F738">
            <v>-0.12402900000000017</v>
          </cell>
          <cell r="G738">
            <v>-5.6459441441691679E-3</v>
          </cell>
          <cell r="I738">
            <v>21.914100000000001</v>
          </cell>
          <cell r="J738">
            <v>21.967804999999998</v>
          </cell>
          <cell r="K738">
            <v>22.186216000000002</v>
          </cell>
          <cell r="L738">
            <v>22.465017</v>
          </cell>
          <cell r="M738">
            <v>21.964786</v>
          </cell>
          <cell r="N738">
            <v>22.078844</v>
          </cell>
          <cell r="O738">
            <v>22.396404</v>
          </cell>
          <cell r="P738">
            <v>21.843775999999998</v>
          </cell>
          <cell r="Q738">
            <v>22.048334000000001</v>
          </cell>
          <cell r="R738">
            <v>22.280614</v>
          </cell>
          <cell r="S738">
            <v>21.891487000000001</v>
          </cell>
          <cell r="T738">
            <v>22.088177999999999</v>
          </cell>
          <cell r="U738">
            <v>22.767081999999998</v>
          </cell>
        </row>
        <row r="739">
          <cell r="C739" t="str">
            <v>IP PT</v>
          </cell>
          <cell r="D739">
            <v>43.919994000000003</v>
          </cell>
          <cell r="E739">
            <v>38.039993000000003</v>
          </cell>
          <cell r="F739">
            <v>-5.880001</v>
          </cell>
          <cell r="G739">
            <v>-0.13387982247902858</v>
          </cell>
          <cell r="I739">
            <v>44.310169000000002</v>
          </cell>
          <cell r="J739">
            <v>43.919994000000003</v>
          </cell>
          <cell r="K739">
            <v>44.059997000000003</v>
          </cell>
          <cell r="L739">
            <v>44.269995999999999</v>
          </cell>
          <cell r="M739">
            <v>38.300002999999997</v>
          </cell>
          <cell r="N739">
            <v>38.520000000000003</v>
          </cell>
          <cell r="O739">
            <v>38.79</v>
          </cell>
          <cell r="P739">
            <v>38.039993000000003</v>
          </cell>
          <cell r="Q739">
            <v>38.380001</v>
          </cell>
          <cell r="R739">
            <v>38.430003999999997</v>
          </cell>
          <cell r="S739">
            <v>40.869995000000003</v>
          </cell>
          <cell r="T739">
            <v>40.779997999999999</v>
          </cell>
          <cell r="U739">
            <v>39.590000000000003</v>
          </cell>
        </row>
        <row r="740">
          <cell r="C740" t="str">
            <v>AM Car % congested</v>
          </cell>
          <cell r="D740">
            <v>33.218806999999998</v>
          </cell>
          <cell r="E740">
            <v>34.157375000000002</v>
          </cell>
          <cell r="F740">
            <v>0.93856800000000362</v>
          </cell>
          <cell r="G740">
            <v>2.8254115206485401E-2</v>
          </cell>
          <cell r="I740">
            <v>43.927211</v>
          </cell>
          <cell r="J740">
            <v>33.218806999999998</v>
          </cell>
          <cell r="K740">
            <v>54.631484</v>
          </cell>
          <cell r="L740">
            <v>52.557788000000002</v>
          </cell>
          <cell r="M740">
            <v>32.562849999999997</v>
          </cell>
          <cell r="N740">
            <v>48.996124000000002</v>
          </cell>
          <cell r="O740">
            <v>60.129600000000003</v>
          </cell>
          <cell r="P740">
            <v>34.157375000000002</v>
          </cell>
          <cell r="Q740">
            <v>40.429972999999997</v>
          </cell>
          <cell r="R740">
            <v>52.820445999999997</v>
          </cell>
          <cell r="S740">
            <v>32.498092</v>
          </cell>
          <cell r="T740">
            <v>39.448988999999997</v>
          </cell>
          <cell r="U740">
            <v>52.642046999999998</v>
          </cell>
        </row>
        <row r="741">
          <cell r="C741" t="str">
            <v>AM PT  % congested</v>
          </cell>
          <cell r="D741">
            <v>14.130697</v>
          </cell>
          <cell r="E741">
            <v>14.882147</v>
          </cell>
          <cell r="F741">
            <v>0.75145000000000017</v>
          </cell>
          <cell r="G741">
            <v>5.3178551631246511E-2</v>
          </cell>
          <cell r="I741">
            <v>13.300006</v>
          </cell>
          <cell r="J741">
            <v>14.130697</v>
          </cell>
          <cell r="K741">
            <v>14.416804000000001</v>
          </cell>
          <cell r="L741">
            <v>15.426589</v>
          </cell>
          <cell r="M741">
            <v>15.194611999999999</v>
          </cell>
          <cell r="N741">
            <v>15.030086000000001</v>
          </cell>
          <cell r="O741">
            <v>15.367972</v>
          </cell>
          <cell r="P741">
            <v>14.882147</v>
          </cell>
          <cell r="Q741">
            <v>15.514073</v>
          </cell>
          <cell r="R741">
            <v>14.499202</v>
          </cell>
          <cell r="S741">
            <v>7.2584520000000001</v>
          </cell>
          <cell r="T741">
            <v>7.2587820000000001</v>
          </cell>
          <cell r="U741">
            <v>5.9868730000000001</v>
          </cell>
        </row>
        <row r="742">
          <cell r="C742" t="str">
            <v>Waterview-Manukau</v>
          </cell>
          <cell r="J742">
            <v>0</v>
          </cell>
          <cell r="K742">
            <v>0</v>
          </cell>
          <cell r="L742">
            <v>0</v>
          </cell>
          <cell r="M742">
            <v>0</v>
          </cell>
          <cell r="N742">
            <v>0</v>
          </cell>
          <cell r="O742">
            <v>0</v>
          </cell>
          <cell r="P742">
            <v>0</v>
          </cell>
          <cell r="Q742">
            <v>0</v>
          </cell>
          <cell r="R742">
            <v>0</v>
          </cell>
          <cell r="S742">
            <v>0</v>
          </cell>
          <cell r="T742">
            <v>0</v>
          </cell>
          <cell r="U742">
            <v>0</v>
          </cell>
        </row>
        <row r="743">
          <cell r="C743" t="str">
            <v>AM Car</v>
          </cell>
          <cell r="D743">
            <v>27.286359000000001</v>
          </cell>
          <cell r="E743">
            <v>27.039642000000001</v>
          </cell>
          <cell r="F743">
            <v>-0.2467170000000003</v>
          </cell>
          <cell r="G743">
            <v>-9.0417706517751332E-3</v>
          </cell>
          <cell r="I743">
            <v>28.060527</v>
          </cell>
          <cell r="J743">
            <v>27.286359000000001</v>
          </cell>
          <cell r="K743">
            <v>30.879293000000001</v>
          </cell>
          <cell r="L743">
            <v>34.031593000000001</v>
          </cell>
          <cell r="M743">
            <v>27.547473</v>
          </cell>
          <cell r="N743">
            <v>30.688061999999999</v>
          </cell>
          <cell r="O743">
            <v>31.840774</v>
          </cell>
          <cell r="P743">
            <v>27.039642000000001</v>
          </cell>
          <cell r="Q743">
            <v>29.791803000000002</v>
          </cell>
          <cell r="R743">
            <v>32.485621999999999</v>
          </cell>
          <cell r="S743">
            <v>26.680478999999998</v>
          </cell>
          <cell r="T743">
            <v>33.353423999999997</v>
          </cell>
          <cell r="U743">
            <v>33.800978999999998</v>
          </cell>
        </row>
        <row r="744">
          <cell r="C744" t="str">
            <v>AM PT</v>
          </cell>
          <cell r="D744">
            <v>84.325004000000007</v>
          </cell>
          <cell r="E744">
            <v>69.794998000000007</v>
          </cell>
          <cell r="F744">
            <v>-14.530006</v>
          </cell>
          <cell r="G744">
            <v>-0.17230957973034899</v>
          </cell>
          <cell r="I744">
            <v>87.117812999999998</v>
          </cell>
          <cell r="J744">
            <v>84.325004000000007</v>
          </cell>
          <cell r="K744">
            <v>84.324995999999999</v>
          </cell>
          <cell r="L744">
            <v>84.324995999999999</v>
          </cell>
          <cell r="M744">
            <v>77.654998000000006</v>
          </cell>
          <cell r="N744">
            <v>77.654990999999995</v>
          </cell>
          <cell r="O744">
            <v>77.654990999999995</v>
          </cell>
          <cell r="P744">
            <v>69.794998000000007</v>
          </cell>
          <cell r="Q744">
            <v>69.794998000000007</v>
          </cell>
          <cell r="R744">
            <v>69.795005000000003</v>
          </cell>
          <cell r="S744">
            <v>77.564993999999999</v>
          </cell>
          <cell r="T744">
            <v>77.014999000000003</v>
          </cell>
          <cell r="U744">
            <v>81.965002999999996</v>
          </cell>
        </row>
        <row r="745">
          <cell r="C745" t="str">
            <v>IP Car</v>
          </cell>
          <cell r="D745">
            <v>22.169332000000001</v>
          </cell>
          <cell r="E745">
            <v>22.162082000000002</v>
          </cell>
          <cell r="F745">
            <v>-7.2499999999990905E-3</v>
          </cell>
          <cell r="G745">
            <v>-3.2702834708772866E-4</v>
          </cell>
          <cell r="I745">
            <v>25.604665000000001</v>
          </cell>
          <cell r="J745">
            <v>22.169332000000001</v>
          </cell>
          <cell r="K745">
            <v>25.235046000000001</v>
          </cell>
          <cell r="L745">
            <v>28.326979999999999</v>
          </cell>
          <cell r="M745">
            <v>22.353484999999999</v>
          </cell>
          <cell r="N745">
            <v>24.966858999999999</v>
          </cell>
          <cell r="O745">
            <v>26.638632999999999</v>
          </cell>
          <cell r="P745">
            <v>22.162082000000002</v>
          </cell>
          <cell r="Q745">
            <v>24.706845999999999</v>
          </cell>
          <cell r="R745">
            <v>27.275200999999999</v>
          </cell>
          <cell r="S745">
            <v>22.180389000000002</v>
          </cell>
          <cell r="T745">
            <v>24.794087999999999</v>
          </cell>
          <cell r="U745">
            <v>23.737005</v>
          </cell>
        </row>
        <row r="746">
          <cell r="C746" t="str">
            <v>IP PT</v>
          </cell>
          <cell r="D746">
            <v>108.675003</v>
          </cell>
          <cell r="E746">
            <v>82.910003000000003</v>
          </cell>
          <cell r="F746">
            <v>-25.765000000000001</v>
          </cell>
          <cell r="G746">
            <v>-0.23708303923396257</v>
          </cell>
          <cell r="I746">
            <v>118.28639200000001</v>
          </cell>
          <cell r="J746">
            <v>108.675003</v>
          </cell>
          <cell r="K746">
            <v>109.345001</v>
          </cell>
          <cell r="L746">
            <v>109.935005</v>
          </cell>
          <cell r="M746">
            <v>84.700004000000007</v>
          </cell>
          <cell r="N746">
            <v>85.100005999999993</v>
          </cell>
          <cell r="O746">
            <v>85.389990999999995</v>
          </cell>
          <cell r="P746">
            <v>82.910003000000003</v>
          </cell>
          <cell r="Q746">
            <v>83.160003000000003</v>
          </cell>
          <cell r="R746">
            <v>83.420012999999997</v>
          </cell>
          <cell r="S746">
            <v>89.809996999999996</v>
          </cell>
          <cell r="T746">
            <v>78.375</v>
          </cell>
          <cell r="U746">
            <v>72.545005000000003</v>
          </cell>
        </row>
        <row r="747">
          <cell r="C747" t="str">
            <v>AM Car % congested</v>
          </cell>
          <cell r="D747">
            <v>35.64978</v>
          </cell>
          <cell r="E747">
            <v>37.492773999999997</v>
          </cell>
          <cell r="F747">
            <v>1.8429939999999974</v>
          </cell>
          <cell r="G747">
            <v>5.169720542454953E-2</v>
          </cell>
          <cell r="I747">
            <v>26.262125000000001</v>
          </cell>
          <cell r="J747">
            <v>35.64978</v>
          </cell>
          <cell r="K747">
            <v>53.314399000000002</v>
          </cell>
          <cell r="L747">
            <v>59.681949000000003</v>
          </cell>
          <cell r="M747">
            <v>37.062694</v>
          </cell>
          <cell r="N747">
            <v>46.844729999999998</v>
          </cell>
          <cell r="O747">
            <v>53.220385999999998</v>
          </cell>
          <cell r="P747">
            <v>37.492773999999997</v>
          </cell>
          <cell r="Q747">
            <v>45.909595000000003</v>
          </cell>
          <cell r="R747">
            <v>56.975653999999999</v>
          </cell>
          <cell r="S747">
            <v>37.410839000000003</v>
          </cell>
          <cell r="T747">
            <v>54.319828000000001</v>
          </cell>
          <cell r="U747">
            <v>53.386878000000003</v>
          </cell>
        </row>
        <row r="748">
          <cell r="C748" t="str">
            <v>AM PT  % congested</v>
          </cell>
          <cell r="D748">
            <v>0</v>
          </cell>
          <cell r="E748">
            <v>0</v>
          </cell>
          <cell r="F748">
            <v>0</v>
          </cell>
          <cell r="G748" t="e">
            <v>#DIV/0!</v>
          </cell>
          <cell r="I748">
            <v>0</v>
          </cell>
          <cell r="J748">
            <v>0</v>
          </cell>
          <cell r="K748">
            <v>0</v>
          </cell>
          <cell r="L748">
            <v>0</v>
          </cell>
          <cell r="M748">
            <v>0</v>
          </cell>
          <cell r="N748">
            <v>0</v>
          </cell>
          <cell r="O748">
            <v>0</v>
          </cell>
          <cell r="P748">
            <v>0</v>
          </cell>
          <cell r="Q748">
            <v>0</v>
          </cell>
          <cell r="R748">
            <v>0</v>
          </cell>
          <cell r="S748">
            <v>0</v>
          </cell>
          <cell r="T748">
            <v>0</v>
          </cell>
          <cell r="U748">
            <v>0</v>
          </cell>
        </row>
        <row r="749">
          <cell r="C749" t="str">
            <v>Manukau-Waterview</v>
          </cell>
          <cell r="J749">
            <v>0</v>
          </cell>
          <cell r="K749">
            <v>0</v>
          </cell>
          <cell r="L749">
            <v>0</v>
          </cell>
          <cell r="M749">
            <v>0</v>
          </cell>
          <cell r="N749">
            <v>0</v>
          </cell>
          <cell r="O749">
            <v>0</v>
          </cell>
          <cell r="P749">
            <v>0</v>
          </cell>
          <cell r="Q749">
            <v>0</v>
          </cell>
          <cell r="R749">
            <v>0</v>
          </cell>
          <cell r="S749">
            <v>0</v>
          </cell>
          <cell r="T749">
            <v>0</v>
          </cell>
          <cell r="U749">
            <v>0</v>
          </cell>
        </row>
        <row r="750">
          <cell r="C750" t="str">
            <v>AM Car</v>
          </cell>
          <cell r="D750">
            <v>32.155853</v>
          </cell>
          <cell r="E750">
            <v>29.924848000000001</v>
          </cell>
          <cell r="F750">
            <v>-2.2310049999999997</v>
          </cell>
          <cell r="G750">
            <v>-6.9380992629864288E-2</v>
          </cell>
          <cell r="I750">
            <v>31.106845</v>
          </cell>
          <cell r="J750">
            <v>32.155853</v>
          </cell>
          <cell r="K750">
            <v>33.885395000000003</v>
          </cell>
          <cell r="L750">
            <v>37.149402000000002</v>
          </cell>
          <cell r="M750">
            <v>30.737379000000001</v>
          </cell>
          <cell r="N750">
            <v>32.224494</v>
          </cell>
          <cell r="O750">
            <v>34.657836000000003</v>
          </cell>
          <cell r="P750">
            <v>29.924848000000001</v>
          </cell>
          <cell r="Q750">
            <v>31.615345000000001</v>
          </cell>
          <cell r="R750">
            <v>34.560065999999999</v>
          </cell>
          <cell r="S750">
            <v>30.204934999999999</v>
          </cell>
          <cell r="T750">
            <v>32.763351</v>
          </cell>
          <cell r="U750">
            <v>31.155967</v>
          </cell>
        </row>
        <row r="751">
          <cell r="C751" t="str">
            <v>AM PT</v>
          </cell>
          <cell r="D751">
            <v>94.169998000000007</v>
          </cell>
          <cell r="E751">
            <v>86.400001000000003</v>
          </cell>
          <cell r="F751">
            <v>-7.7699970000000036</v>
          </cell>
          <cell r="G751">
            <v>-8.2510323510891478E-2</v>
          </cell>
          <cell r="I751">
            <v>91.182426000000007</v>
          </cell>
          <cell r="J751">
            <v>94.169998000000007</v>
          </cell>
          <cell r="K751">
            <v>95.560012</v>
          </cell>
          <cell r="L751">
            <v>97.249992000000006</v>
          </cell>
          <cell r="M751">
            <v>86.145004</v>
          </cell>
          <cell r="N751">
            <v>86.415008</v>
          </cell>
          <cell r="O751">
            <v>89.169998000000007</v>
          </cell>
          <cell r="P751">
            <v>86.400001000000003</v>
          </cell>
          <cell r="Q751">
            <v>86.759994000000006</v>
          </cell>
          <cell r="R751">
            <v>87.250006999999997</v>
          </cell>
          <cell r="S751">
            <v>86.360007999999993</v>
          </cell>
          <cell r="T751">
            <v>84.729995000000002</v>
          </cell>
          <cell r="U751">
            <v>78.809996999999996</v>
          </cell>
        </row>
        <row r="752">
          <cell r="C752" t="str">
            <v>IP Car</v>
          </cell>
          <cell r="D752">
            <v>21.911435999999998</v>
          </cell>
          <cell r="E752">
            <v>21.063351999999998</v>
          </cell>
          <cell r="F752">
            <v>-0.84808400000000006</v>
          </cell>
          <cell r="G752">
            <v>-3.8705085326219614E-2</v>
          </cell>
          <cell r="I752">
            <v>25.383989</v>
          </cell>
          <cell r="J752">
            <v>21.911435999999998</v>
          </cell>
          <cell r="K752">
            <v>25.461807</v>
          </cell>
          <cell r="L752">
            <v>29.392194</v>
          </cell>
          <cell r="M752">
            <v>21.144290000000002</v>
          </cell>
          <cell r="N752">
            <v>24.043044999999999</v>
          </cell>
          <cell r="O752">
            <v>27.945568999999999</v>
          </cell>
          <cell r="P752">
            <v>21.063351999999998</v>
          </cell>
          <cell r="Q752">
            <v>23.366222</v>
          </cell>
          <cell r="R752">
            <v>27.387212000000002</v>
          </cell>
          <cell r="S752">
            <v>21.065989999999999</v>
          </cell>
          <cell r="T752">
            <v>23.629626999999999</v>
          </cell>
          <cell r="U752">
            <v>23.243366000000002</v>
          </cell>
        </row>
        <row r="753">
          <cell r="C753" t="str">
            <v>IP PT</v>
          </cell>
          <cell r="D753">
            <v>111.95000400000001</v>
          </cell>
          <cell r="E753">
            <v>86.385008999999997</v>
          </cell>
          <cell r="F753">
            <v>-25.56499500000001</v>
          </cell>
          <cell r="G753">
            <v>-0.22836082256861739</v>
          </cell>
          <cell r="I753">
            <v>111.558471</v>
          </cell>
          <cell r="J753">
            <v>111.95000400000001</v>
          </cell>
          <cell r="K753">
            <v>109.934989</v>
          </cell>
          <cell r="L753">
            <v>110.074989</v>
          </cell>
          <cell r="M753">
            <v>88.055000000000007</v>
          </cell>
          <cell r="N753">
            <v>88.404998000000006</v>
          </cell>
          <cell r="O753">
            <v>88.815002000000007</v>
          </cell>
          <cell r="P753">
            <v>86.385008999999997</v>
          </cell>
          <cell r="Q753">
            <v>86.694998999999996</v>
          </cell>
          <cell r="R753">
            <v>87.014990999999995</v>
          </cell>
          <cell r="S753">
            <v>89.309996999999996</v>
          </cell>
          <cell r="T753">
            <v>87.370001999999999</v>
          </cell>
          <cell r="U753">
            <v>74.154998000000006</v>
          </cell>
        </row>
        <row r="754">
          <cell r="C754" t="str">
            <v>AM Car % congested</v>
          </cell>
          <cell r="D754">
            <v>52.088329000000002</v>
          </cell>
          <cell r="E754">
            <v>44.337603999999999</v>
          </cell>
          <cell r="F754">
            <v>-7.7507250000000028</v>
          </cell>
          <cell r="G754">
            <v>-0.14879964761395978</v>
          </cell>
          <cell r="I754">
            <v>34.524818000000003</v>
          </cell>
          <cell r="J754">
            <v>52.088329000000002</v>
          </cell>
          <cell r="K754">
            <v>57.707824000000002</v>
          </cell>
          <cell r="L754">
            <v>56.755412999999997</v>
          </cell>
          <cell r="M754">
            <v>47.902290000000001</v>
          </cell>
          <cell r="N754">
            <v>48.364207999999998</v>
          </cell>
          <cell r="O754">
            <v>49.405878999999999</v>
          </cell>
          <cell r="P754">
            <v>44.337603999999999</v>
          </cell>
          <cell r="Q754">
            <v>47.388786000000003</v>
          </cell>
          <cell r="R754">
            <v>50.405535999999998</v>
          </cell>
          <cell r="S754">
            <v>44.538578000000001</v>
          </cell>
          <cell r="T754">
            <v>49.735228999999997</v>
          </cell>
          <cell r="U754">
            <v>43.806423000000002</v>
          </cell>
        </row>
        <row r="755">
          <cell r="C755" t="str">
            <v>AM PT  % congested</v>
          </cell>
          <cell r="D755">
            <v>43.948073999999998</v>
          </cell>
          <cell r="E755">
            <v>16.778044999999999</v>
          </cell>
          <cell r="F755">
            <v>-27.170029</v>
          </cell>
          <cell r="G755">
            <v>-0.61823025509604812</v>
          </cell>
          <cell r="I755">
            <v>40.588607000000003</v>
          </cell>
          <cell r="J755">
            <v>43.948073999999998</v>
          </cell>
          <cell r="K755">
            <v>44.756476999999997</v>
          </cell>
          <cell r="L755">
            <v>46.574446999999999</v>
          </cell>
          <cell r="M755">
            <v>17.663618</v>
          </cell>
          <cell r="N755">
            <v>18.02037</v>
          </cell>
          <cell r="O755">
            <v>18.476635999999999</v>
          </cell>
          <cell r="P755">
            <v>16.778044999999999</v>
          </cell>
          <cell r="Q755">
            <v>17.281874999999999</v>
          </cell>
          <cell r="R755">
            <v>17.779073</v>
          </cell>
          <cell r="S755">
            <v>3.7077300000000002</v>
          </cell>
          <cell r="T755">
            <v>3.6617169999999999</v>
          </cell>
          <cell r="U755">
            <v>9.2881909999999994</v>
          </cell>
        </row>
        <row r="756">
          <cell r="C756" t="str">
            <v>Freight</v>
          </cell>
          <cell r="J756">
            <v>0</v>
          </cell>
          <cell r="K756">
            <v>0</v>
          </cell>
          <cell r="L756">
            <v>0</v>
          </cell>
          <cell r="M756">
            <v>0</v>
          </cell>
          <cell r="N756">
            <v>0</v>
          </cell>
          <cell r="O756">
            <v>0</v>
          </cell>
          <cell r="P756">
            <v>0</v>
          </cell>
          <cell r="Q756">
            <v>0</v>
          </cell>
          <cell r="R756">
            <v>0</v>
          </cell>
          <cell r="S756">
            <v>0</v>
          </cell>
          <cell r="T756">
            <v>0</v>
          </cell>
          <cell r="U756">
            <v>0</v>
          </cell>
        </row>
        <row r="757">
          <cell r="C757" t="str">
            <v>Wiri-Port</v>
          </cell>
          <cell r="J757">
            <v>0</v>
          </cell>
          <cell r="K757">
            <v>0</v>
          </cell>
          <cell r="L757">
            <v>0</v>
          </cell>
          <cell r="M757">
            <v>0</v>
          </cell>
          <cell r="N757">
            <v>0</v>
          </cell>
          <cell r="O757">
            <v>0</v>
          </cell>
          <cell r="P757">
            <v>0</v>
          </cell>
          <cell r="Q757">
            <v>0</v>
          </cell>
          <cell r="R757">
            <v>0</v>
          </cell>
          <cell r="S757">
            <v>0</v>
          </cell>
          <cell r="T757">
            <v>0</v>
          </cell>
          <cell r="U757">
            <v>0</v>
          </cell>
        </row>
        <row r="758">
          <cell r="C758" t="str">
            <v>AM</v>
          </cell>
          <cell r="D758">
            <v>41.259048</v>
          </cell>
          <cell r="E758">
            <v>39.068679000000003</v>
          </cell>
          <cell r="F758">
            <v>-2.1903689999999969</v>
          </cell>
          <cell r="G758">
            <v>-5.3088209887925598E-2</v>
          </cell>
          <cell r="I758">
            <v>36.905161999999997</v>
          </cell>
          <cell r="J758">
            <v>41.259048</v>
          </cell>
          <cell r="K758">
            <v>42.831896999999998</v>
          </cell>
          <cell r="L758">
            <v>44.99868</v>
          </cell>
          <cell r="M758">
            <v>39.767642000000002</v>
          </cell>
          <cell r="N758">
            <v>39.368575999999997</v>
          </cell>
          <cell r="O758">
            <v>42.803764000000001</v>
          </cell>
          <cell r="P758">
            <v>39.068679000000003</v>
          </cell>
          <cell r="Q758">
            <v>39.090086999999997</v>
          </cell>
          <cell r="R758">
            <v>42.344844000000002</v>
          </cell>
          <cell r="S758">
            <v>39.798366000000001</v>
          </cell>
          <cell r="T758">
            <v>39.207168000000003</v>
          </cell>
          <cell r="U758">
            <v>37.512008000000002</v>
          </cell>
        </row>
        <row r="759">
          <cell r="C759" t="str">
            <v>IP</v>
          </cell>
          <cell r="D759">
            <v>29.390018000000001</v>
          </cell>
          <cell r="E759">
            <v>29.957698000000001</v>
          </cell>
          <cell r="F759">
            <v>0.5676799999999993</v>
          </cell>
          <cell r="G759">
            <v>1.9315401576140555E-2</v>
          </cell>
          <cell r="I759">
            <v>28.097729999999999</v>
          </cell>
          <cell r="J759">
            <v>29.390018000000001</v>
          </cell>
          <cell r="K759">
            <v>31.719920999999999</v>
          </cell>
          <cell r="L759">
            <v>34.079436999999999</v>
          </cell>
          <cell r="M759">
            <v>29.531578</v>
          </cell>
          <cell r="N759">
            <v>31.008697000000002</v>
          </cell>
          <cell r="O759">
            <v>32.914183999999999</v>
          </cell>
          <cell r="P759">
            <v>29.957698000000001</v>
          </cell>
          <cell r="Q759">
            <v>31.047737000000001</v>
          </cell>
          <cell r="R759">
            <v>33.096656000000003</v>
          </cell>
          <cell r="S759">
            <v>29.787652000000001</v>
          </cell>
          <cell r="T759">
            <v>31.242103</v>
          </cell>
          <cell r="U759">
            <v>29.129059999999999</v>
          </cell>
        </row>
        <row r="760">
          <cell r="C760" t="str">
            <v>AM % congested</v>
          </cell>
          <cell r="D760">
            <v>57.645705999999997</v>
          </cell>
          <cell r="E760">
            <v>40.972273999999999</v>
          </cell>
          <cell r="F760">
            <v>-16.673431999999998</v>
          </cell>
          <cell r="G760">
            <v>-0.28923979177217468</v>
          </cell>
          <cell r="I760">
            <v>38.701709000000001</v>
          </cell>
          <cell r="J760">
            <v>57.645705999999997</v>
          </cell>
          <cell r="K760">
            <v>55.969661000000002</v>
          </cell>
          <cell r="L760">
            <v>57.629550000000002</v>
          </cell>
          <cell r="M760">
            <v>36.351225999999997</v>
          </cell>
          <cell r="N760">
            <v>30.863052</v>
          </cell>
          <cell r="O760">
            <v>45.909300999999999</v>
          </cell>
          <cell r="P760">
            <v>40.972273999999999</v>
          </cell>
          <cell r="Q760">
            <v>31.060711999999999</v>
          </cell>
          <cell r="R760">
            <v>44.090125999999998</v>
          </cell>
          <cell r="S760">
            <v>34.378355999999997</v>
          </cell>
          <cell r="T760">
            <v>30.904191000000001</v>
          </cell>
          <cell r="U760">
            <v>34.936942999999999</v>
          </cell>
        </row>
        <row r="761">
          <cell r="C761" t="str">
            <v>Port-Wiri</v>
          </cell>
          <cell r="J761">
            <v>0</v>
          </cell>
          <cell r="K761">
            <v>0</v>
          </cell>
          <cell r="L761">
            <v>0</v>
          </cell>
          <cell r="M761">
            <v>0</v>
          </cell>
          <cell r="N761">
            <v>0</v>
          </cell>
          <cell r="O761">
            <v>0</v>
          </cell>
          <cell r="P761">
            <v>0</v>
          </cell>
          <cell r="Q761">
            <v>0</v>
          </cell>
          <cell r="R761">
            <v>0</v>
          </cell>
          <cell r="S761">
            <v>0</v>
          </cell>
          <cell r="T761">
            <v>0</v>
          </cell>
          <cell r="U761">
            <v>0</v>
          </cell>
        </row>
        <row r="762">
          <cell r="C762" t="str">
            <v>AM</v>
          </cell>
          <cell r="D762">
            <v>30.051407999999999</v>
          </cell>
          <cell r="E762">
            <v>29.937414</v>
          </cell>
          <cell r="F762">
            <v>-0.11399399999999815</v>
          </cell>
          <cell r="G762">
            <v>-3.7932998014601565E-3</v>
          </cell>
          <cell r="I762">
            <v>27.106065000000001</v>
          </cell>
          <cell r="J762">
            <v>30.051407999999999</v>
          </cell>
          <cell r="K762">
            <v>32.275633999999997</v>
          </cell>
          <cell r="L762">
            <v>34.265433999999999</v>
          </cell>
          <cell r="M762">
            <v>30.034863999999999</v>
          </cell>
          <cell r="N762">
            <v>32.753486000000002</v>
          </cell>
          <cell r="O762">
            <v>35.606456000000001</v>
          </cell>
          <cell r="P762">
            <v>29.937414</v>
          </cell>
          <cell r="Q762">
            <v>32.552185000000001</v>
          </cell>
          <cell r="R762">
            <v>34.425700999999997</v>
          </cell>
          <cell r="S762">
            <v>30.079827999999999</v>
          </cell>
          <cell r="T762">
            <v>32.106364999999997</v>
          </cell>
          <cell r="U762">
            <v>31.418889</v>
          </cell>
        </row>
        <row r="763">
          <cell r="C763" t="str">
            <v>IP</v>
          </cell>
          <cell r="D763">
            <v>29.056667000000001</v>
          </cell>
          <cell r="E763">
            <v>29.000522</v>
          </cell>
          <cell r="F763">
            <v>-5.6145000000000778E-2</v>
          </cell>
          <cell r="G763">
            <v>-1.9322587824680917E-3</v>
          </cell>
          <cell r="I763">
            <v>27.253740000000001</v>
          </cell>
          <cell r="J763">
            <v>29.056667000000001</v>
          </cell>
          <cell r="K763">
            <v>30.899754999999999</v>
          </cell>
          <cell r="L763">
            <v>32.546211</v>
          </cell>
          <cell r="M763">
            <v>29.300424</v>
          </cell>
          <cell r="N763">
            <v>31.542446000000002</v>
          </cell>
          <cell r="O763">
            <v>32.721381999999998</v>
          </cell>
          <cell r="P763">
            <v>29.000522</v>
          </cell>
          <cell r="Q763">
            <v>31.402771999999999</v>
          </cell>
          <cell r="R763">
            <v>32.973807999999998</v>
          </cell>
          <cell r="S763">
            <v>28.972899999999999</v>
          </cell>
          <cell r="T763">
            <v>31.046026000000001</v>
          </cell>
          <cell r="U763">
            <v>29.069555000000001</v>
          </cell>
        </row>
        <row r="764">
          <cell r="C764" t="str">
            <v>AM % congested</v>
          </cell>
          <cell r="D764">
            <v>29.813649999999999</v>
          </cell>
          <cell r="E764">
            <v>25.451156000000001</v>
          </cell>
          <cell r="F764">
            <v>-4.3624939999999981</v>
          </cell>
          <cell r="G764">
            <v>-0.14632539122180607</v>
          </cell>
          <cell r="I764">
            <v>20.637065</v>
          </cell>
          <cell r="J764">
            <v>29.813649999999999</v>
          </cell>
          <cell r="K764">
            <v>33.387248</v>
          </cell>
          <cell r="L764">
            <v>39.159038000000002</v>
          </cell>
          <cell r="M764">
            <v>28.652111999999999</v>
          </cell>
          <cell r="N764">
            <v>35.461872</v>
          </cell>
          <cell r="O764">
            <v>45.398291999999998</v>
          </cell>
          <cell r="P764">
            <v>25.451156000000001</v>
          </cell>
          <cell r="Q764">
            <v>34.857928999999999</v>
          </cell>
          <cell r="R764">
            <v>46.914133999999997</v>
          </cell>
          <cell r="S764">
            <v>25.601247000000001</v>
          </cell>
          <cell r="T764">
            <v>34.530608999999998</v>
          </cell>
          <cell r="U764">
            <v>32.850062999999999</v>
          </cell>
        </row>
        <row r="765">
          <cell r="C765" t="str">
            <v>EastTamaki-Port</v>
          </cell>
          <cell r="J765">
            <v>0</v>
          </cell>
          <cell r="K765">
            <v>0</v>
          </cell>
          <cell r="L765">
            <v>0</v>
          </cell>
          <cell r="M765">
            <v>0</v>
          </cell>
          <cell r="N765">
            <v>0</v>
          </cell>
          <cell r="O765">
            <v>0</v>
          </cell>
          <cell r="P765">
            <v>0</v>
          </cell>
          <cell r="Q765">
            <v>0</v>
          </cell>
          <cell r="R765">
            <v>0</v>
          </cell>
          <cell r="S765">
            <v>0</v>
          </cell>
          <cell r="T765">
            <v>0</v>
          </cell>
          <cell r="U765">
            <v>0</v>
          </cell>
        </row>
        <row r="766">
          <cell r="C766" t="str">
            <v>AM</v>
          </cell>
          <cell r="D766">
            <v>35.012149000000001</v>
          </cell>
          <cell r="E766">
            <v>31.62668</v>
          </cell>
          <cell r="F766">
            <v>-3.3854690000000005</v>
          </cell>
          <cell r="G766">
            <v>-9.6694121803263214E-2</v>
          </cell>
          <cell r="I766">
            <v>30.980488999999999</v>
          </cell>
          <cell r="J766">
            <v>35.012149000000001</v>
          </cell>
          <cell r="K766">
            <v>35.817993000000001</v>
          </cell>
          <cell r="L766">
            <v>37.797924000000002</v>
          </cell>
          <cell r="M766">
            <v>32.445613000000002</v>
          </cell>
          <cell r="N766">
            <v>31.534313000000001</v>
          </cell>
          <cell r="O766">
            <v>35.110923</v>
          </cell>
          <cell r="P766">
            <v>31.62668</v>
          </cell>
          <cell r="Q766">
            <v>31.435511999999999</v>
          </cell>
          <cell r="R766">
            <v>34.068271000000003</v>
          </cell>
          <cell r="S766">
            <v>32.255096000000002</v>
          </cell>
          <cell r="T766">
            <v>31.653917</v>
          </cell>
          <cell r="U766">
            <v>31.912303000000001</v>
          </cell>
        </row>
        <row r="767">
          <cell r="C767" t="str">
            <v>IP</v>
          </cell>
          <cell r="D767">
            <v>24.833074</v>
          </cell>
          <cell r="E767">
            <v>25.389503000000001</v>
          </cell>
          <cell r="F767">
            <v>0.55642900000000139</v>
          </cell>
          <cell r="G767">
            <v>2.2406770905607633E-2</v>
          </cell>
          <cell r="I767">
            <v>23.384349</v>
          </cell>
          <cell r="J767">
            <v>24.833074</v>
          </cell>
          <cell r="K767">
            <v>26.780532000000001</v>
          </cell>
          <cell r="L767">
            <v>28.603912000000001</v>
          </cell>
          <cell r="M767">
            <v>25.150480000000002</v>
          </cell>
          <cell r="N767">
            <v>25.390884</v>
          </cell>
          <cell r="O767">
            <v>27.363659999999999</v>
          </cell>
          <cell r="P767">
            <v>25.389503000000001</v>
          </cell>
          <cell r="Q767">
            <v>25.640270000000001</v>
          </cell>
          <cell r="R767">
            <v>27.313953000000001</v>
          </cell>
          <cell r="S767">
            <v>25.161228000000001</v>
          </cell>
          <cell r="T767">
            <v>25.670476000000001</v>
          </cell>
          <cell r="U767">
            <v>24.85474</v>
          </cell>
        </row>
        <row r="768">
          <cell r="C768" t="str">
            <v>AM % congested</v>
          </cell>
          <cell r="D768">
            <v>56.504116000000003</v>
          </cell>
          <cell r="E768">
            <v>40.35736</v>
          </cell>
          <cell r="F768">
            <v>-16.146756000000003</v>
          </cell>
          <cell r="G768">
            <v>-0.28576247436558433</v>
          </cell>
          <cell r="I768">
            <v>38.307837999999997</v>
          </cell>
          <cell r="J768">
            <v>56.504116000000003</v>
          </cell>
          <cell r="K768">
            <v>58.910003000000003</v>
          </cell>
          <cell r="L768">
            <v>59.976089000000002</v>
          </cell>
          <cell r="M768">
            <v>43.411425999999999</v>
          </cell>
          <cell r="N768">
            <v>38.984400999999998</v>
          </cell>
          <cell r="O768">
            <v>39.258270000000003</v>
          </cell>
          <cell r="P768">
            <v>40.35736</v>
          </cell>
          <cell r="Q768">
            <v>36.597006999999998</v>
          </cell>
          <cell r="R768">
            <v>38.707763</v>
          </cell>
          <cell r="S768">
            <v>42.468547000000001</v>
          </cell>
          <cell r="T768">
            <v>38.095416999999998</v>
          </cell>
          <cell r="U768">
            <v>36.154544000000001</v>
          </cell>
        </row>
        <row r="769">
          <cell r="C769" t="str">
            <v>Port-EastTamaki</v>
          </cell>
          <cell r="J769">
            <v>0</v>
          </cell>
          <cell r="K769">
            <v>0</v>
          </cell>
          <cell r="L769">
            <v>0</v>
          </cell>
          <cell r="M769">
            <v>0</v>
          </cell>
          <cell r="N769">
            <v>0</v>
          </cell>
          <cell r="O769">
            <v>0</v>
          </cell>
          <cell r="P769">
            <v>0</v>
          </cell>
          <cell r="Q769">
            <v>0</v>
          </cell>
          <cell r="R769">
            <v>0</v>
          </cell>
          <cell r="S769">
            <v>0</v>
          </cell>
          <cell r="T769">
            <v>0</v>
          </cell>
          <cell r="U769">
            <v>0</v>
          </cell>
        </row>
        <row r="770">
          <cell r="C770" t="str">
            <v>AM</v>
          </cell>
          <cell r="D770">
            <v>25.337192000000002</v>
          </cell>
          <cell r="E770">
            <v>25.851099999999999</v>
          </cell>
          <cell r="F770">
            <v>0.51390799999999714</v>
          </cell>
          <cell r="G770">
            <v>2.0282752721769527E-2</v>
          </cell>
          <cell r="I770">
            <v>22.276233000000001</v>
          </cell>
          <cell r="J770">
            <v>25.337192000000002</v>
          </cell>
          <cell r="K770">
            <v>27.614712999999998</v>
          </cell>
          <cell r="L770">
            <v>29.613413999999999</v>
          </cell>
          <cell r="M770">
            <v>25.171161000000001</v>
          </cell>
          <cell r="N770">
            <v>27.660440000000001</v>
          </cell>
          <cell r="O770">
            <v>29.679067</v>
          </cell>
          <cell r="P770">
            <v>25.851099999999999</v>
          </cell>
          <cell r="Q770">
            <v>28.240821</v>
          </cell>
          <cell r="R770">
            <v>29.59027</v>
          </cell>
          <cell r="S770">
            <v>26.001145999999999</v>
          </cell>
          <cell r="T770">
            <v>27.749041999999999</v>
          </cell>
          <cell r="U770">
            <v>27.14612</v>
          </cell>
        </row>
        <row r="771">
          <cell r="C771" t="str">
            <v>IP</v>
          </cell>
          <cell r="D771">
            <v>23.889633</v>
          </cell>
          <cell r="E771">
            <v>23.969097000000001</v>
          </cell>
          <cell r="F771">
            <v>7.9464000000001533E-2</v>
          </cell>
          <cell r="G771">
            <v>3.3262963897353103E-3</v>
          </cell>
          <cell r="I771">
            <v>21.984369000000001</v>
          </cell>
          <cell r="J771">
            <v>23.889633</v>
          </cell>
          <cell r="K771">
            <v>25.608827000000002</v>
          </cell>
          <cell r="L771">
            <v>26.847801</v>
          </cell>
          <cell r="M771">
            <v>23.942657000000001</v>
          </cell>
          <cell r="N771">
            <v>25.566593000000001</v>
          </cell>
          <cell r="O771">
            <v>26.591574999999999</v>
          </cell>
          <cell r="P771">
            <v>23.969097000000001</v>
          </cell>
          <cell r="Q771">
            <v>25.966501000000001</v>
          </cell>
          <cell r="R771">
            <v>27.405871999999999</v>
          </cell>
          <cell r="S771">
            <v>23.848844</v>
          </cell>
          <cell r="T771">
            <v>25.640815</v>
          </cell>
          <cell r="U771">
            <v>24.190572</v>
          </cell>
        </row>
        <row r="772">
          <cell r="C772" t="str">
            <v>AM % congested</v>
          </cell>
          <cell r="D772">
            <v>32.758338000000002</v>
          </cell>
          <cell r="E772">
            <v>32.814636</v>
          </cell>
          <cell r="F772">
            <v>5.6297999999998183E-2</v>
          </cell>
          <cell r="G772">
            <v>1.7185853568028446E-3</v>
          </cell>
          <cell r="I772">
            <v>22.484881999999999</v>
          </cell>
          <cell r="J772">
            <v>32.758338000000002</v>
          </cell>
          <cell r="K772">
            <v>36.529513999999999</v>
          </cell>
          <cell r="L772">
            <v>42.743468999999997</v>
          </cell>
          <cell r="M772">
            <v>31.575265000000002</v>
          </cell>
          <cell r="N772">
            <v>39.457014999999998</v>
          </cell>
          <cell r="O772">
            <v>47.266117000000001</v>
          </cell>
          <cell r="P772">
            <v>32.814636</v>
          </cell>
          <cell r="Q772">
            <v>42.901988000000003</v>
          </cell>
          <cell r="R772">
            <v>52.593268999999999</v>
          </cell>
          <cell r="S772">
            <v>32.711669000000001</v>
          </cell>
          <cell r="T772">
            <v>42.134647000000001</v>
          </cell>
          <cell r="U772">
            <v>39.186145000000003</v>
          </cell>
        </row>
        <row r="773">
          <cell r="C773" t="str">
            <v>EastTamaki-SylviaPark</v>
          </cell>
          <cell r="J773">
            <v>0</v>
          </cell>
          <cell r="K773">
            <v>0</v>
          </cell>
          <cell r="L773">
            <v>0</v>
          </cell>
          <cell r="M773">
            <v>0</v>
          </cell>
          <cell r="N773">
            <v>0</v>
          </cell>
          <cell r="O773">
            <v>0</v>
          </cell>
          <cell r="P773">
            <v>0</v>
          </cell>
          <cell r="Q773">
            <v>0</v>
          </cell>
          <cell r="R773">
            <v>0</v>
          </cell>
          <cell r="S773">
            <v>0</v>
          </cell>
          <cell r="T773">
            <v>0</v>
          </cell>
          <cell r="U773">
            <v>0</v>
          </cell>
        </row>
        <row r="774">
          <cell r="C774" t="str">
            <v>AM</v>
          </cell>
          <cell r="D774">
            <v>13.85937</v>
          </cell>
          <cell r="E774">
            <v>13.040136</v>
          </cell>
          <cell r="F774">
            <v>-0.8192339999999998</v>
          </cell>
          <cell r="G774">
            <v>-5.9110479047748909E-2</v>
          </cell>
          <cell r="I774">
            <v>12.206462999999999</v>
          </cell>
          <cell r="J774">
            <v>13.85937</v>
          </cell>
          <cell r="K774">
            <v>13.835824000000001</v>
          </cell>
          <cell r="L774">
            <v>14.872515</v>
          </cell>
          <cell r="M774">
            <v>13.589543000000001</v>
          </cell>
          <cell r="N774">
            <v>13.938534000000001</v>
          </cell>
          <cell r="O774">
            <v>15.615055</v>
          </cell>
          <cell r="P774">
            <v>13.040136</v>
          </cell>
          <cell r="Q774">
            <v>13.405314000000001</v>
          </cell>
          <cell r="R774">
            <v>14.875176</v>
          </cell>
          <cell r="S774">
            <v>13.105765</v>
          </cell>
          <cell r="T774">
            <v>13.501856999999999</v>
          </cell>
          <cell r="U774">
            <v>14.310962999999999</v>
          </cell>
        </row>
        <row r="775">
          <cell r="C775" t="str">
            <v>IP</v>
          </cell>
          <cell r="D775">
            <v>10.014521</v>
          </cell>
          <cell r="E775">
            <v>9.9109239999999996</v>
          </cell>
          <cell r="F775">
            <v>-0.10359700000000061</v>
          </cell>
          <cell r="G775">
            <v>-1.0344678492361302E-2</v>
          </cell>
          <cell r="I775">
            <v>9.5051140000000007</v>
          </cell>
          <cell r="J775">
            <v>10.014521</v>
          </cell>
          <cell r="K775">
            <v>10.653788</v>
          </cell>
          <cell r="L775">
            <v>11.226523</v>
          </cell>
          <cell r="M775">
            <v>10.048876999999999</v>
          </cell>
          <cell r="N775">
            <v>10.482513000000001</v>
          </cell>
          <cell r="O775">
            <v>11.430878999999999</v>
          </cell>
          <cell r="P775">
            <v>9.9109239999999996</v>
          </cell>
          <cell r="Q775">
            <v>10.3055</v>
          </cell>
          <cell r="R775">
            <v>10.958207</v>
          </cell>
          <cell r="S775">
            <v>9.8274910000000002</v>
          </cell>
          <cell r="T775">
            <v>10.303283</v>
          </cell>
          <cell r="U775">
            <v>10.433617999999999</v>
          </cell>
        </row>
        <row r="776">
          <cell r="C776" t="str">
            <v>AM % congested</v>
          </cell>
          <cell r="D776">
            <v>38.258688999999997</v>
          </cell>
          <cell r="E776">
            <v>27.459747</v>
          </cell>
          <cell r="F776">
            <v>-10.798941999999997</v>
          </cell>
          <cell r="G776">
            <v>-0.28226116164095422</v>
          </cell>
          <cell r="I776">
            <v>37.687137</v>
          </cell>
          <cell r="J776">
            <v>38.258688999999997</v>
          </cell>
          <cell r="K776">
            <v>40.285476000000003</v>
          </cell>
          <cell r="L776">
            <v>37.519702000000002</v>
          </cell>
          <cell r="M776">
            <v>35.558222999999998</v>
          </cell>
          <cell r="N776">
            <v>42.915171999999998</v>
          </cell>
          <cell r="O776">
            <v>42.152968999999999</v>
          </cell>
          <cell r="P776">
            <v>27.459747</v>
          </cell>
          <cell r="Q776">
            <v>27.868257</v>
          </cell>
          <cell r="R776">
            <v>39.629652999999998</v>
          </cell>
          <cell r="S776">
            <v>29.071511999999998</v>
          </cell>
          <cell r="T776">
            <v>37.312595000000002</v>
          </cell>
          <cell r="U776">
            <v>43.188338999999999</v>
          </cell>
        </row>
        <row r="777">
          <cell r="C777" t="str">
            <v>SylviaPark-EastTamaki</v>
          </cell>
          <cell r="J777">
            <v>0</v>
          </cell>
          <cell r="K777">
            <v>0</v>
          </cell>
          <cell r="L777">
            <v>0</v>
          </cell>
          <cell r="M777">
            <v>0</v>
          </cell>
          <cell r="N777">
            <v>0</v>
          </cell>
          <cell r="O777">
            <v>0</v>
          </cell>
          <cell r="P777">
            <v>0</v>
          </cell>
          <cell r="Q777">
            <v>0</v>
          </cell>
          <cell r="R777">
            <v>0</v>
          </cell>
          <cell r="S777">
            <v>0</v>
          </cell>
          <cell r="T777">
            <v>0</v>
          </cell>
          <cell r="U777">
            <v>0</v>
          </cell>
        </row>
        <row r="778">
          <cell r="C778" t="str">
            <v>AM</v>
          </cell>
          <cell r="D778">
            <v>10.001329</v>
          </cell>
          <cell r="E778">
            <v>10.106522</v>
          </cell>
          <cell r="F778">
            <v>0.10519299999999987</v>
          </cell>
          <cell r="G778">
            <v>1.0517902170801487E-2</v>
          </cell>
          <cell r="I778">
            <v>9.042897</v>
          </cell>
          <cell r="J778">
            <v>10.001329</v>
          </cell>
          <cell r="K778">
            <v>10.718641</v>
          </cell>
          <cell r="L778">
            <v>11.653352</v>
          </cell>
          <cell r="M778">
            <v>9.312595</v>
          </cell>
          <cell r="N778">
            <v>9.9934650000000005</v>
          </cell>
          <cell r="O778">
            <v>10.940652</v>
          </cell>
          <cell r="P778">
            <v>10.106522</v>
          </cell>
          <cell r="Q778">
            <v>10.782162</v>
          </cell>
          <cell r="R778">
            <v>11.79026</v>
          </cell>
          <cell r="S778">
            <v>10.156352</v>
          </cell>
          <cell r="T778">
            <v>10.630865999999999</v>
          </cell>
          <cell r="U778">
            <v>11.270621999999999</v>
          </cell>
        </row>
        <row r="779">
          <cell r="C779" t="str">
            <v>IP</v>
          </cell>
          <cell r="D779">
            <v>8.9270289999999992</v>
          </cell>
          <cell r="E779">
            <v>9.2571200000000005</v>
          </cell>
          <cell r="F779">
            <v>0.33009100000000124</v>
          </cell>
          <cell r="G779">
            <v>3.6976579778109968E-2</v>
          </cell>
          <cell r="I779">
            <v>8.7007329999999996</v>
          </cell>
          <cell r="J779">
            <v>8.9270289999999992</v>
          </cell>
          <cell r="K779">
            <v>9.5091470000000005</v>
          </cell>
          <cell r="L779">
            <v>10.135762</v>
          </cell>
          <cell r="M779">
            <v>8.8614460000000008</v>
          </cell>
          <cell r="N779">
            <v>9.1971640000000008</v>
          </cell>
          <cell r="O779">
            <v>9.9110370000000003</v>
          </cell>
          <cell r="P779">
            <v>9.2571200000000005</v>
          </cell>
          <cell r="Q779">
            <v>9.5942070000000008</v>
          </cell>
          <cell r="R779">
            <v>10.389125999999999</v>
          </cell>
          <cell r="S779">
            <v>9.0403680000000008</v>
          </cell>
          <cell r="T779">
            <v>9.4115950000000002</v>
          </cell>
          <cell r="U779">
            <v>9.3267729999999993</v>
          </cell>
        </row>
        <row r="780">
          <cell r="C780" t="str">
            <v>AM % congested</v>
          </cell>
          <cell r="D780">
            <v>19.06175</v>
          </cell>
          <cell r="E780">
            <v>23.036104000000002</v>
          </cell>
          <cell r="F780">
            <v>3.9743540000000017</v>
          </cell>
          <cell r="G780">
            <v>0.20849890487494599</v>
          </cell>
          <cell r="I780">
            <v>7.3161319999999996</v>
          </cell>
          <cell r="J780">
            <v>19.06175</v>
          </cell>
          <cell r="K780">
            <v>18.323070000000001</v>
          </cell>
          <cell r="L780">
            <v>22.70749</v>
          </cell>
          <cell r="M780">
            <v>8.3359079999999999</v>
          </cell>
          <cell r="N780">
            <v>16.863472999999999</v>
          </cell>
          <cell r="O780">
            <v>32.087726000000004</v>
          </cell>
          <cell r="P780">
            <v>23.036104000000002</v>
          </cell>
          <cell r="Q780">
            <v>29.516483000000001</v>
          </cell>
          <cell r="R780">
            <v>42.184576999999997</v>
          </cell>
          <cell r="S780">
            <v>22.214998000000001</v>
          </cell>
          <cell r="T780">
            <v>27.854717000000001</v>
          </cell>
          <cell r="U780">
            <v>39.444057000000001</v>
          </cell>
        </row>
        <row r="781">
          <cell r="C781" t="str">
            <v>Southdown-Onehunga</v>
          </cell>
          <cell r="J781">
            <v>0</v>
          </cell>
          <cell r="K781">
            <v>0</v>
          </cell>
          <cell r="L781">
            <v>0</v>
          </cell>
          <cell r="M781">
            <v>0</v>
          </cell>
          <cell r="N781">
            <v>0</v>
          </cell>
          <cell r="O781">
            <v>0</v>
          </cell>
          <cell r="P781">
            <v>0</v>
          </cell>
          <cell r="Q781">
            <v>0</v>
          </cell>
          <cell r="R781">
            <v>0</v>
          </cell>
          <cell r="S781">
            <v>0</v>
          </cell>
          <cell r="T781">
            <v>0</v>
          </cell>
          <cell r="U781">
            <v>0</v>
          </cell>
        </row>
        <row r="782">
          <cell r="C782" t="str">
            <v>AM</v>
          </cell>
          <cell r="D782">
            <v>7.9255829999999996</v>
          </cell>
          <cell r="E782">
            <v>7.9875559999999997</v>
          </cell>
          <cell r="F782">
            <v>6.1973000000000056E-2</v>
          </cell>
          <cell r="G782">
            <v>7.8193616797653954E-3</v>
          </cell>
          <cell r="I782">
            <v>7.6638349999999997</v>
          </cell>
          <cell r="J782">
            <v>7.9255829999999996</v>
          </cell>
          <cell r="K782">
            <v>8.0839470000000002</v>
          </cell>
          <cell r="L782">
            <v>8.2975700000000003</v>
          </cell>
          <cell r="M782">
            <v>8.035399</v>
          </cell>
          <cell r="N782">
            <v>7.7616079999999998</v>
          </cell>
          <cell r="O782">
            <v>7.8079190000000001</v>
          </cell>
          <cell r="P782">
            <v>7.9875559999999997</v>
          </cell>
          <cell r="Q782">
            <v>7.7819039999999999</v>
          </cell>
          <cell r="R782">
            <v>7.726375</v>
          </cell>
          <cell r="S782">
            <v>8.0602400000000003</v>
          </cell>
          <cell r="T782">
            <v>7.7480599999999997</v>
          </cell>
          <cell r="U782">
            <v>7.9018329999999999</v>
          </cell>
        </row>
        <row r="783">
          <cell r="C783" t="str">
            <v>IP</v>
          </cell>
          <cell r="D783">
            <v>7.7000529999999996</v>
          </cell>
          <cell r="E783">
            <v>7.6297360000000003</v>
          </cell>
          <cell r="F783">
            <v>-7.0316999999999297E-2</v>
          </cell>
          <cell r="G783">
            <v>-9.1320150653507581E-3</v>
          </cell>
          <cell r="I783">
            <v>7.5099489999999998</v>
          </cell>
          <cell r="J783">
            <v>7.7000529999999996</v>
          </cell>
          <cell r="K783">
            <v>7.6612119999999999</v>
          </cell>
          <cell r="L783">
            <v>7.7879360000000002</v>
          </cell>
          <cell r="M783">
            <v>7.6548340000000001</v>
          </cell>
          <cell r="N783">
            <v>7.5761209999999997</v>
          </cell>
          <cell r="O783">
            <v>7.4820289999999998</v>
          </cell>
          <cell r="P783">
            <v>7.6297360000000003</v>
          </cell>
          <cell r="Q783">
            <v>7.5803929999999999</v>
          </cell>
          <cell r="R783">
            <v>7.5416420000000004</v>
          </cell>
          <cell r="S783">
            <v>7.6465059999999996</v>
          </cell>
          <cell r="T783">
            <v>7.5724200000000002</v>
          </cell>
          <cell r="U783">
            <v>7.5931240000000004</v>
          </cell>
        </row>
        <row r="784">
          <cell r="C784" t="str">
            <v>AM % congested</v>
          </cell>
          <cell r="D784">
            <v>32.518165000000003</v>
          </cell>
          <cell r="E784">
            <v>42.635334</v>
          </cell>
          <cell r="F784">
            <v>10.117168999999997</v>
          </cell>
          <cell r="G784">
            <v>0.31112361352493278</v>
          </cell>
          <cell r="I784">
            <v>39.424239999999998</v>
          </cell>
          <cell r="J784">
            <v>32.518165000000003</v>
          </cell>
          <cell r="K784">
            <v>40.332191000000002</v>
          </cell>
          <cell r="L784">
            <v>40.806368999999997</v>
          </cell>
          <cell r="M784">
            <v>40.696944999999999</v>
          </cell>
          <cell r="N784">
            <v>38.493124999999999</v>
          </cell>
          <cell r="O784">
            <v>42.480483999999997</v>
          </cell>
          <cell r="P784">
            <v>42.635334</v>
          </cell>
          <cell r="Q784">
            <v>38.558273</v>
          </cell>
          <cell r="R784">
            <v>42.666018999999999</v>
          </cell>
          <cell r="S784">
            <v>41.811264000000001</v>
          </cell>
          <cell r="T784">
            <v>39.243834999999997</v>
          </cell>
          <cell r="U784">
            <v>38.888846999999998</v>
          </cell>
        </row>
        <row r="785">
          <cell r="C785" t="str">
            <v>Onehunga-Southdown</v>
          </cell>
          <cell r="J785">
            <v>0</v>
          </cell>
          <cell r="K785">
            <v>0</v>
          </cell>
          <cell r="L785">
            <v>0</v>
          </cell>
          <cell r="M785">
            <v>0</v>
          </cell>
          <cell r="N785">
            <v>0</v>
          </cell>
          <cell r="O785">
            <v>0</v>
          </cell>
          <cell r="P785">
            <v>0</v>
          </cell>
          <cell r="Q785">
            <v>0</v>
          </cell>
          <cell r="R785">
            <v>0</v>
          </cell>
          <cell r="S785">
            <v>0</v>
          </cell>
          <cell r="T785">
            <v>0</v>
          </cell>
          <cell r="U785">
            <v>0</v>
          </cell>
        </row>
        <row r="786">
          <cell r="C786" t="str">
            <v>AM</v>
          </cell>
          <cell r="D786">
            <v>7.7731469999999998</v>
          </cell>
          <cell r="E786">
            <v>7.042656</v>
          </cell>
          <cell r="F786">
            <v>-0.73049099999999978</v>
          </cell>
          <cell r="G786">
            <v>-9.3976223529543421E-2</v>
          </cell>
          <cell r="I786">
            <v>7.1968610000000002</v>
          </cell>
          <cell r="J786">
            <v>7.7731469999999998</v>
          </cell>
          <cell r="K786">
            <v>8.0887659999999997</v>
          </cell>
          <cell r="L786">
            <v>8.3954240000000002</v>
          </cell>
          <cell r="M786">
            <v>7.1195490000000001</v>
          </cell>
          <cell r="N786">
            <v>7.2310879999999997</v>
          </cell>
          <cell r="O786">
            <v>7.3725480000000001</v>
          </cell>
          <cell r="P786">
            <v>7.042656</v>
          </cell>
          <cell r="Q786">
            <v>7.1708460000000001</v>
          </cell>
          <cell r="R786">
            <v>7.2298260000000001</v>
          </cell>
          <cell r="S786">
            <v>7.0996129999999997</v>
          </cell>
          <cell r="T786">
            <v>7.185613</v>
          </cell>
          <cell r="U786">
            <v>7.1711749999999999</v>
          </cell>
        </row>
        <row r="787">
          <cell r="C787" t="str">
            <v>IP</v>
          </cell>
          <cell r="D787">
            <v>7.1237579999999996</v>
          </cell>
          <cell r="E787">
            <v>6.7576830000000001</v>
          </cell>
          <cell r="F787">
            <v>-0.36607499999999948</v>
          </cell>
          <cell r="G787">
            <v>-5.1387905091666436E-2</v>
          </cell>
          <cell r="I787">
            <v>6.9638770000000001</v>
          </cell>
          <cell r="J787">
            <v>7.1237579999999996</v>
          </cell>
          <cell r="K787">
            <v>7.1856260000000001</v>
          </cell>
          <cell r="L787">
            <v>7.2226119999999998</v>
          </cell>
          <cell r="M787">
            <v>6.7736590000000003</v>
          </cell>
          <cell r="N787">
            <v>6.7137739999999999</v>
          </cell>
          <cell r="O787">
            <v>6.7334329999999998</v>
          </cell>
          <cell r="P787">
            <v>6.7576830000000001</v>
          </cell>
          <cell r="Q787">
            <v>6.7179380000000002</v>
          </cell>
          <cell r="R787">
            <v>6.6702649999999997</v>
          </cell>
          <cell r="S787">
            <v>6.7816520000000002</v>
          </cell>
          <cell r="T787">
            <v>6.7327409999999999</v>
          </cell>
          <cell r="U787">
            <v>6.7647659999999998</v>
          </cell>
        </row>
        <row r="788">
          <cell r="C788" t="str">
            <v>AM % congested</v>
          </cell>
          <cell r="D788">
            <v>48.249118000000003</v>
          </cell>
          <cell r="E788">
            <v>15.648527</v>
          </cell>
          <cell r="F788">
            <v>-32.600591000000001</v>
          </cell>
          <cell r="G788">
            <v>-0.6756722682474734</v>
          </cell>
          <cell r="I788">
            <v>35.396507</v>
          </cell>
          <cell r="J788">
            <v>48.249118000000003</v>
          </cell>
          <cell r="K788">
            <v>47.536045000000001</v>
          </cell>
          <cell r="L788">
            <v>48.455303000000001</v>
          </cell>
          <cell r="M788">
            <v>15.775793999999999</v>
          </cell>
          <cell r="N788">
            <v>24.176496</v>
          </cell>
          <cell r="O788">
            <v>23.781631000000001</v>
          </cell>
          <cell r="P788">
            <v>15.648527</v>
          </cell>
          <cell r="Q788">
            <v>23.691818000000001</v>
          </cell>
          <cell r="R788">
            <v>24.498701000000001</v>
          </cell>
          <cell r="S788">
            <v>15.884593000000001</v>
          </cell>
          <cell r="T788">
            <v>24.092099999999999</v>
          </cell>
          <cell r="U788">
            <v>14.153808</v>
          </cell>
        </row>
        <row r="789">
          <cell r="C789" t="str">
            <v>Southdown-Port</v>
          </cell>
          <cell r="J789">
            <v>0</v>
          </cell>
          <cell r="K789">
            <v>0</v>
          </cell>
          <cell r="L789">
            <v>0</v>
          </cell>
          <cell r="M789">
            <v>0</v>
          </cell>
          <cell r="N789">
            <v>0</v>
          </cell>
          <cell r="O789">
            <v>0</v>
          </cell>
          <cell r="P789">
            <v>0</v>
          </cell>
          <cell r="Q789">
            <v>0</v>
          </cell>
          <cell r="R789">
            <v>0</v>
          </cell>
          <cell r="S789">
            <v>0</v>
          </cell>
          <cell r="T789">
            <v>0</v>
          </cell>
          <cell r="U789">
            <v>0</v>
          </cell>
        </row>
        <row r="790">
          <cell r="C790" t="str">
            <v>AM</v>
          </cell>
          <cell r="D790">
            <v>26.238717999999999</v>
          </cell>
          <cell r="E790">
            <v>24.020130000000002</v>
          </cell>
          <cell r="F790">
            <v>-2.2185879999999969</v>
          </cell>
          <cell r="G790">
            <v>-8.4553978589959958E-2</v>
          </cell>
          <cell r="I790">
            <v>23.584854</v>
          </cell>
          <cell r="J790">
            <v>26.238717999999999</v>
          </cell>
          <cell r="K790">
            <v>26.975200000000001</v>
          </cell>
          <cell r="L790">
            <v>28.369903000000001</v>
          </cell>
          <cell r="M790">
            <v>24.155539999999998</v>
          </cell>
          <cell r="N790">
            <v>23.888377999999999</v>
          </cell>
          <cell r="O790">
            <v>25.647428000000001</v>
          </cell>
          <cell r="P790">
            <v>24.020130000000002</v>
          </cell>
          <cell r="Q790">
            <v>24.376353999999999</v>
          </cell>
          <cell r="R790">
            <v>25.140976999999999</v>
          </cell>
          <cell r="S790">
            <v>23.974488999999998</v>
          </cell>
          <cell r="T790">
            <v>24.311485000000001</v>
          </cell>
          <cell r="U790">
            <v>24.903514000000001</v>
          </cell>
        </row>
        <row r="791">
          <cell r="C791" t="str">
            <v>IP</v>
          </cell>
          <cell r="D791">
            <v>20.408560999999999</v>
          </cell>
          <cell r="E791">
            <v>20.938741</v>
          </cell>
          <cell r="F791">
            <v>0.53018000000000143</v>
          </cell>
          <cell r="G791">
            <v>2.5978313708644205E-2</v>
          </cell>
          <cell r="I791">
            <v>19.661556000000001</v>
          </cell>
          <cell r="J791">
            <v>20.408560999999999</v>
          </cell>
          <cell r="K791">
            <v>21.137874</v>
          </cell>
          <cell r="L791">
            <v>22.467514000000001</v>
          </cell>
          <cell r="M791">
            <v>21.040486999999999</v>
          </cell>
          <cell r="N791">
            <v>20.875876999999999</v>
          </cell>
          <cell r="O791">
            <v>21.386690000000002</v>
          </cell>
          <cell r="P791">
            <v>20.938741</v>
          </cell>
          <cell r="Q791">
            <v>21.455123</v>
          </cell>
          <cell r="R791">
            <v>21.829495999999999</v>
          </cell>
          <cell r="S791">
            <v>21.353368</v>
          </cell>
          <cell r="T791">
            <v>21.537980999999998</v>
          </cell>
          <cell r="U791">
            <v>21.386161000000001</v>
          </cell>
        </row>
        <row r="792">
          <cell r="C792" t="str">
            <v>AM % congested</v>
          </cell>
          <cell r="D792">
            <v>41.465049</v>
          </cell>
          <cell r="E792">
            <v>29.937200000000001</v>
          </cell>
          <cell r="F792">
            <v>-11.527849</v>
          </cell>
          <cell r="G792">
            <v>-0.27801363504960525</v>
          </cell>
          <cell r="I792">
            <v>22.388034000000001</v>
          </cell>
          <cell r="J792">
            <v>41.465049</v>
          </cell>
          <cell r="K792">
            <v>43.672545999999997</v>
          </cell>
          <cell r="L792">
            <v>51.606898999999999</v>
          </cell>
          <cell r="M792">
            <v>27.203361000000001</v>
          </cell>
          <cell r="N792">
            <v>36.107726999999997</v>
          </cell>
          <cell r="O792">
            <v>35.712425000000003</v>
          </cell>
          <cell r="P792">
            <v>29.937200000000001</v>
          </cell>
          <cell r="Q792">
            <v>36.231619999999999</v>
          </cell>
          <cell r="R792">
            <v>31.444434999999999</v>
          </cell>
          <cell r="S792">
            <v>27.940014999999999</v>
          </cell>
          <cell r="T792">
            <v>35.892840999999997</v>
          </cell>
          <cell r="U792">
            <v>29.434049000000002</v>
          </cell>
        </row>
        <row r="793">
          <cell r="C793" t="str">
            <v>Port-Southdown</v>
          </cell>
          <cell r="J793">
            <v>0</v>
          </cell>
          <cell r="K793">
            <v>0</v>
          </cell>
          <cell r="L793">
            <v>0</v>
          </cell>
          <cell r="M793">
            <v>0</v>
          </cell>
          <cell r="N793">
            <v>0</v>
          </cell>
          <cell r="O793">
            <v>0</v>
          </cell>
          <cell r="P793">
            <v>0</v>
          </cell>
          <cell r="Q793">
            <v>0</v>
          </cell>
          <cell r="R793">
            <v>0</v>
          </cell>
          <cell r="S793">
            <v>0</v>
          </cell>
          <cell r="T793">
            <v>0</v>
          </cell>
          <cell r="U793">
            <v>0</v>
          </cell>
        </row>
        <row r="794">
          <cell r="C794" t="str">
            <v>AM</v>
          </cell>
          <cell r="D794">
            <v>23.139028</v>
          </cell>
          <cell r="E794">
            <v>22.652508999999998</v>
          </cell>
          <cell r="F794">
            <v>-0.48651900000000126</v>
          </cell>
          <cell r="G794">
            <v>-2.1025904804644398E-2</v>
          </cell>
          <cell r="I794">
            <v>20.187681000000001</v>
          </cell>
          <cell r="J794">
            <v>23.139028</v>
          </cell>
          <cell r="K794">
            <v>23.704221</v>
          </cell>
          <cell r="L794">
            <v>24.24933</v>
          </cell>
          <cell r="M794">
            <v>22.880721999999999</v>
          </cell>
          <cell r="N794">
            <v>23.297650999999998</v>
          </cell>
          <cell r="O794">
            <v>23.971256</v>
          </cell>
          <cell r="P794">
            <v>22.652508999999998</v>
          </cell>
          <cell r="Q794">
            <v>23.048563999999999</v>
          </cell>
          <cell r="R794">
            <v>23.380458000000001</v>
          </cell>
          <cell r="S794">
            <v>22.735263</v>
          </cell>
          <cell r="T794">
            <v>23.058192999999999</v>
          </cell>
          <cell r="U794">
            <v>23.309238000000001</v>
          </cell>
        </row>
        <row r="795">
          <cell r="C795" t="str">
            <v>IP</v>
          </cell>
          <cell r="D795">
            <v>21.792116</v>
          </cell>
          <cell r="E795">
            <v>21.688983</v>
          </cell>
          <cell r="F795">
            <v>-0.1031329999999997</v>
          </cell>
          <cell r="G795">
            <v>-4.7325831048256025E-3</v>
          </cell>
          <cell r="I795">
            <v>19.976693999999998</v>
          </cell>
          <cell r="J795">
            <v>21.792116</v>
          </cell>
          <cell r="K795">
            <v>22.455998999999998</v>
          </cell>
          <cell r="L795">
            <v>22.899712999999998</v>
          </cell>
          <cell r="M795">
            <v>22.034905999999999</v>
          </cell>
          <cell r="N795">
            <v>22.619892</v>
          </cell>
          <cell r="O795">
            <v>22.982019000000001</v>
          </cell>
          <cell r="P795">
            <v>21.688983</v>
          </cell>
          <cell r="Q795">
            <v>22.238800000000001</v>
          </cell>
          <cell r="R795">
            <v>22.945184000000001</v>
          </cell>
          <cell r="S795">
            <v>21.844374999999999</v>
          </cell>
          <cell r="T795">
            <v>22.368342999999999</v>
          </cell>
          <cell r="U795">
            <v>22.103041999999999</v>
          </cell>
        </row>
        <row r="796">
          <cell r="C796" t="str">
            <v>AM % congested</v>
          </cell>
          <cell r="D796">
            <v>30.491257999999998</v>
          </cell>
          <cell r="E796">
            <v>26.650694999999999</v>
          </cell>
          <cell r="F796">
            <v>-3.8405629999999995</v>
          </cell>
          <cell r="G796">
            <v>-0.1259562002984593</v>
          </cell>
          <cell r="I796">
            <v>31.748356999999999</v>
          </cell>
          <cell r="J796">
            <v>30.491257999999998</v>
          </cell>
          <cell r="K796">
            <v>30.42831</v>
          </cell>
          <cell r="L796">
            <v>30.635128000000002</v>
          </cell>
          <cell r="M796">
            <v>28.484511999999999</v>
          </cell>
          <cell r="N796">
            <v>30.080345000000001</v>
          </cell>
          <cell r="O796">
            <v>32.92089</v>
          </cell>
          <cell r="P796">
            <v>26.650694999999999</v>
          </cell>
          <cell r="Q796">
            <v>30.111747000000001</v>
          </cell>
          <cell r="R796">
            <v>30.154012000000002</v>
          </cell>
          <cell r="S796">
            <v>31.326855999999999</v>
          </cell>
          <cell r="T796">
            <v>29.283836000000001</v>
          </cell>
          <cell r="U796">
            <v>22.73291</v>
          </cell>
        </row>
        <row r="797">
          <cell r="C797" t="str">
            <v>Wairau V-N Harbour</v>
          </cell>
          <cell r="J797">
            <v>0</v>
          </cell>
          <cell r="K797">
            <v>0</v>
          </cell>
          <cell r="L797">
            <v>0</v>
          </cell>
          <cell r="M797">
            <v>0</v>
          </cell>
          <cell r="N797">
            <v>0</v>
          </cell>
          <cell r="O797">
            <v>0</v>
          </cell>
          <cell r="P797">
            <v>0</v>
          </cell>
          <cell r="Q797">
            <v>0</v>
          </cell>
          <cell r="R797">
            <v>0</v>
          </cell>
          <cell r="S797">
            <v>0</v>
          </cell>
          <cell r="T797">
            <v>0</v>
          </cell>
          <cell r="U797">
            <v>0</v>
          </cell>
        </row>
        <row r="798">
          <cell r="C798" t="str">
            <v>AM</v>
          </cell>
          <cell r="D798">
            <v>13.795527</v>
          </cell>
          <cell r="E798">
            <v>12.945626000000001</v>
          </cell>
          <cell r="F798">
            <v>-0.84990099999999913</v>
          </cell>
          <cell r="G798">
            <v>-6.1606997688453596E-2</v>
          </cell>
          <cell r="I798">
            <v>11.676873000000001</v>
          </cell>
          <cell r="J798">
            <v>13.795527</v>
          </cell>
          <cell r="K798">
            <v>14.364948999999999</v>
          </cell>
          <cell r="L798">
            <v>14.353448999999999</v>
          </cell>
          <cell r="M798">
            <v>12.249143</v>
          </cell>
          <cell r="N798">
            <v>12.396293999999999</v>
          </cell>
          <cell r="O798">
            <v>12.804543000000001</v>
          </cell>
          <cell r="P798">
            <v>12.945626000000001</v>
          </cell>
          <cell r="Q798">
            <v>12.962904999999999</v>
          </cell>
          <cell r="R798">
            <v>13.109508999999999</v>
          </cell>
          <cell r="S798">
            <v>12.435301000000001</v>
          </cell>
          <cell r="T798">
            <v>12.663714000000001</v>
          </cell>
          <cell r="U798">
            <v>13.002470000000001</v>
          </cell>
        </row>
        <row r="799">
          <cell r="C799" t="str">
            <v>IP</v>
          </cell>
          <cell r="D799">
            <v>12.276692000000001</v>
          </cell>
          <cell r="E799">
            <v>11.743917</v>
          </cell>
          <cell r="F799">
            <v>-0.53277500000000089</v>
          </cell>
          <cell r="G799">
            <v>-4.3397276725684809E-2</v>
          </cell>
          <cell r="I799">
            <v>10.942341000000001</v>
          </cell>
          <cell r="J799">
            <v>12.276692000000001</v>
          </cell>
          <cell r="K799">
            <v>13.086779999999999</v>
          </cell>
          <cell r="L799">
            <v>13.589325000000001</v>
          </cell>
          <cell r="M799">
            <v>11.367239</v>
          </cell>
          <cell r="N799">
            <v>12.398346</v>
          </cell>
          <cell r="O799">
            <v>12.902918</v>
          </cell>
          <cell r="P799">
            <v>11.743917</v>
          </cell>
          <cell r="Q799">
            <v>12.897963000000001</v>
          </cell>
          <cell r="R799">
            <v>13.555982</v>
          </cell>
          <cell r="S799">
            <v>11.434818999999999</v>
          </cell>
          <cell r="T799">
            <v>12.483186</v>
          </cell>
          <cell r="U799">
            <v>12.183600999999999</v>
          </cell>
        </row>
        <row r="800">
          <cell r="C800" t="str">
            <v>AM % congested</v>
          </cell>
          <cell r="D800">
            <v>50.875019000000002</v>
          </cell>
          <cell r="E800">
            <v>32.722071999999997</v>
          </cell>
          <cell r="F800">
            <v>-18.152947000000005</v>
          </cell>
          <cell r="G800">
            <v>-0.35681454978916083</v>
          </cell>
          <cell r="I800">
            <v>38.295940000000002</v>
          </cell>
          <cell r="J800">
            <v>50.875019000000002</v>
          </cell>
          <cell r="K800">
            <v>45.044204000000001</v>
          </cell>
          <cell r="L800">
            <v>43.055067999999999</v>
          </cell>
          <cell r="M800">
            <v>47.085315000000001</v>
          </cell>
          <cell r="N800">
            <v>47.054794000000001</v>
          </cell>
          <cell r="O800">
            <v>55.242773999999997</v>
          </cell>
          <cell r="P800">
            <v>32.722071999999997</v>
          </cell>
          <cell r="Q800">
            <v>31.654962000000001</v>
          </cell>
          <cell r="R800">
            <v>38.232315</v>
          </cell>
          <cell r="S800">
            <v>43.810470000000002</v>
          </cell>
          <cell r="T800">
            <v>44.056232000000001</v>
          </cell>
          <cell r="U800">
            <v>46.624392999999998</v>
          </cell>
        </row>
        <row r="801">
          <cell r="C801" t="str">
            <v>N Harbour-Wairau V</v>
          </cell>
          <cell r="J801">
            <v>0</v>
          </cell>
          <cell r="K801">
            <v>0</v>
          </cell>
          <cell r="L801">
            <v>0</v>
          </cell>
          <cell r="M801">
            <v>0</v>
          </cell>
          <cell r="N801">
            <v>0</v>
          </cell>
          <cell r="O801">
            <v>0</v>
          </cell>
          <cell r="P801">
            <v>0</v>
          </cell>
          <cell r="Q801">
            <v>0</v>
          </cell>
          <cell r="R801">
            <v>0</v>
          </cell>
          <cell r="S801">
            <v>0</v>
          </cell>
          <cell r="T801">
            <v>0</v>
          </cell>
          <cell r="U801">
            <v>0</v>
          </cell>
        </row>
        <row r="802">
          <cell r="C802" t="str">
            <v>AM</v>
          </cell>
          <cell r="D802">
            <v>15.111155</v>
          </cell>
          <cell r="E802">
            <v>14.083233</v>
          </cell>
          <cell r="F802">
            <v>-1.0279220000000002</v>
          </cell>
          <cell r="G802">
            <v>-6.8024052430141854E-2</v>
          </cell>
          <cell r="I802">
            <v>13.00451</v>
          </cell>
          <cell r="J802">
            <v>15.111155</v>
          </cell>
          <cell r="K802">
            <v>16.151638999999999</v>
          </cell>
          <cell r="L802">
            <v>16.469892000000002</v>
          </cell>
          <cell r="M802">
            <v>14.570702000000001</v>
          </cell>
          <cell r="N802">
            <v>15.555395000000001</v>
          </cell>
          <cell r="O802">
            <v>17.308488000000001</v>
          </cell>
          <cell r="P802">
            <v>14.083233</v>
          </cell>
          <cell r="Q802">
            <v>14.774041</v>
          </cell>
          <cell r="R802">
            <v>15.235173</v>
          </cell>
          <cell r="S802">
            <v>14.047167999999999</v>
          </cell>
          <cell r="T802">
            <v>14.763674</v>
          </cell>
          <cell r="U802">
            <v>14.175852000000001</v>
          </cell>
        </row>
        <row r="803">
          <cell r="C803" t="str">
            <v>IP</v>
          </cell>
          <cell r="D803">
            <v>13.818201999999999</v>
          </cell>
          <cell r="E803">
            <v>13.474689</v>
          </cell>
          <cell r="F803">
            <v>-0.34351299999999974</v>
          </cell>
          <cell r="G803">
            <v>-2.4859457113161305E-2</v>
          </cell>
          <cell r="I803">
            <v>12.223773</v>
          </cell>
          <cell r="J803">
            <v>13.818201999999999</v>
          </cell>
          <cell r="K803">
            <v>14.252962999999999</v>
          </cell>
          <cell r="L803">
            <v>14.965355000000001</v>
          </cell>
          <cell r="M803">
            <v>13.774616</v>
          </cell>
          <cell r="N803">
            <v>14.298444999999999</v>
          </cell>
          <cell r="O803">
            <v>14.642818</v>
          </cell>
          <cell r="P803">
            <v>13.474689</v>
          </cell>
          <cell r="Q803">
            <v>13.927144999999999</v>
          </cell>
          <cell r="R803">
            <v>14.106932</v>
          </cell>
          <cell r="S803">
            <v>13.565737</v>
          </cell>
          <cell r="T803">
            <v>14.224529</v>
          </cell>
          <cell r="U803">
            <v>13.96505</v>
          </cell>
        </row>
        <row r="804">
          <cell r="C804" t="str">
            <v>AM % congested</v>
          </cell>
          <cell r="D804">
            <v>44.308943999999997</v>
          </cell>
          <cell r="E804">
            <v>38.076152</v>
          </cell>
          <cell r="F804">
            <v>-6.2327919999999963</v>
          </cell>
          <cell r="G804">
            <v>-0.14066667894409754</v>
          </cell>
          <cell r="I804">
            <v>25.430810000000001</v>
          </cell>
          <cell r="J804">
            <v>44.308943999999997</v>
          </cell>
          <cell r="K804">
            <v>51.846023000000002</v>
          </cell>
          <cell r="L804">
            <v>54.887683000000003</v>
          </cell>
          <cell r="M804">
            <v>35.100665999999997</v>
          </cell>
          <cell r="N804">
            <v>46.071983000000003</v>
          </cell>
          <cell r="O804">
            <v>52.201915</v>
          </cell>
          <cell r="P804">
            <v>38.076152</v>
          </cell>
          <cell r="Q804">
            <v>44.814151000000003</v>
          </cell>
          <cell r="R804">
            <v>46.162567000000003</v>
          </cell>
          <cell r="S804">
            <v>32.508643999999997</v>
          </cell>
          <cell r="T804">
            <v>42.578181999999998</v>
          </cell>
          <cell r="U804">
            <v>33.315657999999999</v>
          </cell>
        </row>
        <row r="805">
          <cell r="C805" t="str">
            <v>Ranui-The Concourse</v>
          </cell>
          <cell r="J805">
            <v>0</v>
          </cell>
          <cell r="K805">
            <v>0</v>
          </cell>
          <cell r="L805">
            <v>0</v>
          </cell>
          <cell r="M805">
            <v>0</v>
          </cell>
          <cell r="N805">
            <v>0</v>
          </cell>
          <cell r="O805">
            <v>0</v>
          </cell>
          <cell r="P805">
            <v>0</v>
          </cell>
          <cell r="Q805">
            <v>0</v>
          </cell>
          <cell r="R805">
            <v>0</v>
          </cell>
          <cell r="S805">
            <v>0</v>
          </cell>
          <cell r="T805">
            <v>0</v>
          </cell>
          <cell r="U805">
            <v>0</v>
          </cell>
        </row>
        <row r="806">
          <cell r="C806" t="str">
            <v>AM</v>
          </cell>
          <cell r="D806">
            <v>7.6715150000000003</v>
          </cell>
          <cell r="E806">
            <v>7.6013979999999997</v>
          </cell>
          <cell r="F806">
            <v>-7.0117000000000651E-2</v>
          </cell>
          <cell r="G806">
            <v>-9.1399156489951009E-3</v>
          </cell>
          <cell r="I806">
            <v>6.9238689999999998</v>
          </cell>
          <cell r="J806">
            <v>7.6715150000000003</v>
          </cell>
          <cell r="K806">
            <v>7.5520379999999996</v>
          </cell>
          <cell r="L806">
            <v>7.617483</v>
          </cell>
          <cell r="M806">
            <v>7.671144</v>
          </cell>
          <cell r="N806">
            <v>7.6587259999999997</v>
          </cell>
          <cell r="O806">
            <v>7.8021799999999999</v>
          </cell>
          <cell r="P806">
            <v>7.6013979999999997</v>
          </cell>
          <cell r="Q806">
            <v>7.587809</v>
          </cell>
          <cell r="R806">
            <v>7.5914510000000002</v>
          </cell>
          <cell r="S806">
            <v>7.6930059999999996</v>
          </cell>
          <cell r="T806">
            <v>7.3024110000000002</v>
          </cell>
          <cell r="U806">
            <v>7.8183119999999997</v>
          </cell>
        </row>
        <row r="807">
          <cell r="C807" t="str">
            <v>IP</v>
          </cell>
          <cell r="D807">
            <v>7.1647340000000002</v>
          </cell>
          <cell r="E807">
            <v>7.1149639999999996</v>
          </cell>
          <cell r="F807">
            <v>-4.9770000000000536E-2</v>
          </cell>
          <cell r="G807">
            <v>-6.9465244627365842E-3</v>
          </cell>
          <cell r="I807">
            <v>6.419384</v>
          </cell>
          <cell r="J807">
            <v>7.1647340000000002</v>
          </cell>
          <cell r="K807">
            <v>7.2809309999999998</v>
          </cell>
          <cell r="L807">
            <v>7.26797</v>
          </cell>
          <cell r="M807">
            <v>7.168291</v>
          </cell>
          <cell r="N807">
            <v>7.2323469999999999</v>
          </cell>
          <cell r="O807">
            <v>7.3034869999999996</v>
          </cell>
          <cell r="P807">
            <v>7.1149639999999996</v>
          </cell>
          <cell r="Q807">
            <v>7.2017639999999998</v>
          </cell>
          <cell r="R807">
            <v>7.2597740000000002</v>
          </cell>
          <cell r="S807">
            <v>7.1340500000000002</v>
          </cell>
          <cell r="T807">
            <v>7.0638360000000002</v>
          </cell>
          <cell r="U807">
            <v>7.1862320000000004</v>
          </cell>
        </row>
        <row r="808">
          <cell r="C808" t="str">
            <v>AM % congested</v>
          </cell>
          <cell r="D808">
            <v>29.850605000000002</v>
          </cell>
          <cell r="E808">
            <v>29.646529999999998</v>
          </cell>
          <cell r="F808">
            <v>-0.20407500000000312</v>
          </cell>
          <cell r="G808">
            <v>-6.8365448539486253E-3</v>
          </cell>
          <cell r="I808">
            <v>21.403908999999999</v>
          </cell>
          <cell r="J808">
            <v>29.850605000000002</v>
          </cell>
          <cell r="K808">
            <v>30.866256</v>
          </cell>
          <cell r="L808">
            <v>30.607669000000001</v>
          </cell>
          <cell r="M808">
            <v>29.966863</v>
          </cell>
          <cell r="N808">
            <v>31.102164999999999</v>
          </cell>
          <cell r="O808">
            <v>32.108885999999998</v>
          </cell>
          <cell r="P808">
            <v>29.646529999999998</v>
          </cell>
          <cell r="Q808">
            <v>30.240438000000001</v>
          </cell>
          <cell r="R808">
            <v>30.397068999999998</v>
          </cell>
          <cell r="S808">
            <v>29.652685000000002</v>
          </cell>
          <cell r="T808">
            <v>29.11515</v>
          </cell>
          <cell r="U808">
            <v>31.271166999999998</v>
          </cell>
        </row>
        <row r="809">
          <cell r="C809" t="str">
            <v>The Concourse-Ranui</v>
          </cell>
          <cell r="J809">
            <v>0</v>
          </cell>
          <cell r="K809">
            <v>0</v>
          </cell>
          <cell r="L809">
            <v>0</v>
          </cell>
          <cell r="M809">
            <v>0</v>
          </cell>
          <cell r="N809">
            <v>0</v>
          </cell>
          <cell r="O809">
            <v>0</v>
          </cell>
          <cell r="P809">
            <v>0</v>
          </cell>
          <cell r="Q809">
            <v>0</v>
          </cell>
          <cell r="R809">
            <v>0</v>
          </cell>
          <cell r="S809">
            <v>0</v>
          </cell>
          <cell r="T809">
            <v>0</v>
          </cell>
          <cell r="U809">
            <v>0</v>
          </cell>
        </row>
        <row r="810">
          <cell r="C810" t="str">
            <v>AM</v>
          </cell>
          <cell r="D810">
            <v>7.8902200000000002</v>
          </cell>
          <cell r="E810">
            <v>7.8688219999999998</v>
          </cell>
          <cell r="F810">
            <v>-2.1398000000000472E-2</v>
          </cell>
          <cell r="G810">
            <v>-2.7119649388737542E-3</v>
          </cell>
          <cell r="I810">
            <v>6.496759</v>
          </cell>
          <cell r="J810">
            <v>7.8902200000000002</v>
          </cell>
          <cell r="K810">
            <v>7.9119109999999999</v>
          </cell>
          <cell r="L810">
            <v>7.8475239999999999</v>
          </cell>
          <cell r="M810">
            <v>7.8867919999999998</v>
          </cell>
          <cell r="N810">
            <v>7.9248510000000003</v>
          </cell>
          <cell r="O810">
            <v>8.1878200000000003</v>
          </cell>
          <cell r="P810">
            <v>7.8688219999999998</v>
          </cell>
          <cell r="Q810">
            <v>7.8488350000000002</v>
          </cell>
          <cell r="R810">
            <v>7.8419160000000003</v>
          </cell>
          <cell r="S810">
            <v>7.8669130000000003</v>
          </cell>
          <cell r="T810">
            <v>7.6633259999999996</v>
          </cell>
          <cell r="U810">
            <v>7.9390010000000002</v>
          </cell>
        </row>
        <row r="811">
          <cell r="C811" t="str">
            <v>IP</v>
          </cell>
          <cell r="D811">
            <v>7.7533979999999998</v>
          </cell>
          <cell r="E811">
            <v>7.6890780000000003</v>
          </cell>
          <cell r="F811">
            <v>-6.4319999999999489E-2</v>
          </cell>
          <cell r="G811">
            <v>-8.2957175679617499E-3</v>
          </cell>
          <cell r="I811">
            <v>6.3499150000000002</v>
          </cell>
          <cell r="J811">
            <v>7.7533979999999998</v>
          </cell>
          <cell r="K811">
            <v>7.7660499999999999</v>
          </cell>
          <cell r="L811">
            <v>7.6213240000000004</v>
          </cell>
          <cell r="M811">
            <v>7.7333499999999997</v>
          </cell>
          <cell r="N811">
            <v>7.7291540000000003</v>
          </cell>
          <cell r="O811">
            <v>7.6258869999999996</v>
          </cell>
          <cell r="P811">
            <v>7.6890780000000003</v>
          </cell>
          <cell r="Q811">
            <v>7.7116049999999996</v>
          </cell>
          <cell r="R811">
            <v>7.5878550000000002</v>
          </cell>
          <cell r="S811">
            <v>7.6907120000000004</v>
          </cell>
          <cell r="T811">
            <v>7.5257870000000002</v>
          </cell>
          <cell r="U811">
            <v>7.6015560000000004</v>
          </cell>
        </row>
        <row r="812">
          <cell r="C812" t="str">
            <v>AM % congested</v>
          </cell>
          <cell r="D812">
            <v>31.150728000000001</v>
          </cell>
          <cell r="E812">
            <v>30.876584999999999</v>
          </cell>
          <cell r="F812">
            <v>-0.27414300000000225</v>
          </cell>
          <cell r="G812">
            <v>-8.8005326873902348E-3</v>
          </cell>
          <cell r="I812">
            <v>12.888761000000001</v>
          </cell>
          <cell r="J812">
            <v>31.150728000000001</v>
          </cell>
          <cell r="K812">
            <v>31.008468000000001</v>
          </cell>
          <cell r="L812">
            <v>30.983484000000001</v>
          </cell>
          <cell r="M812">
            <v>31.073395999999999</v>
          </cell>
          <cell r="N812">
            <v>31.214065000000002</v>
          </cell>
          <cell r="O812">
            <v>31.094076000000001</v>
          </cell>
          <cell r="P812">
            <v>30.876584999999999</v>
          </cell>
          <cell r="Q812">
            <v>31.241351999999999</v>
          </cell>
          <cell r="R812">
            <v>30.950948</v>
          </cell>
          <cell r="S812">
            <v>30.992622000000001</v>
          </cell>
          <cell r="T812">
            <v>29.881388999999999</v>
          </cell>
          <cell r="U812">
            <v>29.755399000000001</v>
          </cell>
        </row>
        <row r="813">
          <cell r="C813" t="str">
            <v>=========================================</v>
          </cell>
          <cell r="I813" t="str">
            <v>==========================================================================================================</v>
          </cell>
          <cell r="J813" t="str">
            <v>==========================================================================================================</v>
          </cell>
          <cell r="K813" t="str">
            <v>==========================================================================================================</v>
          </cell>
          <cell r="L813" t="str">
            <v>==========================================================================================================</v>
          </cell>
          <cell r="M813" t="str">
            <v>==========================================================================================================</v>
          </cell>
          <cell r="N813" t="str">
            <v>==========================================================================================================</v>
          </cell>
          <cell r="O813" t="str">
            <v>==========================================================================================================</v>
          </cell>
          <cell r="P813" t="str">
            <v>==========================================================================================================</v>
          </cell>
          <cell r="Q813" t="str">
            <v>==========================================================================================================</v>
          </cell>
          <cell r="R813" t="str">
            <v>==========================================================================================================</v>
          </cell>
          <cell r="S813" t="str">
            <v>==========================================================================================================</v>
          </cell>
          <cell r="T813" t="str">
            <v>==========================================================================================================</v>
          </cell>
          <cell r="U813" t="str">
            <v>==========================================================================================================</v>
          </cell>
        </row>
        <row r="814">
          <cell r="C814" t="str">
            <v>Access to the Labour Pool: % and Number of Working Adults within 15 min of employment (AM)</v>
          </cell>
          <cell r="I814" t="str">
            <v>f Working Adults within 15 min of employment (AM)</v>
          </cell>
          <cell r="J814" t="str">
            <v>f Working Adults within 15 min of employment (AM)</v>
          </cell>
          <cell r="K814" t="str">
            <v>f Working Adults within 15 min of employment (AM)</v>
          </cell>
          <cell r="L814" t="str">
            <v>f Working Adults within 15 min of employment (AM)</v>
          </cell>
          <cell r="M814" t="str">
            <v>f Working Adults within 15 min of employment (AM)</v>
          </cell>
          <cell r="N814" t="str">
            <v>f Working Adults within 15 min of employment (AM)</v>
          </cell>
          <cell r="O814" t="str">
            <v>f Working Adults within 15 min of employment (AM)</v>
          </cell>
          <cell r="P814" t="str">
            <v>f Working Adults within 15 min of employment (AM)</v>
          </cell>
          <cell r="Q814" t="str">
            <v>f Working Adults within 15 min of employment (AM)</v>
          </cell>
          <cell r="R814" t="str">
            <v>f Working Adults within 15 min of employment (AM)</v>
          </cell>
          <cell r="S814" t="str">
            <v>f Working Adults within 15 min of employment (AM)</v>
          </cell>
          <cell r="T814" t="str">
            <v>f Working Adults within 15 min of employment (AM)</v>
          </cell>
          <cell r="U814" t="str">
            <v>f Working Adults within 15 min of employment (AM)</v>
          </cell>
        </row>
        <row r="815">
          <cell r="C815" t="str">
            <v>=========================================</v>
          </cell>
          <cell r="I815" t="str">
            <v>==========================================================================================================</v>
          </cell>
          <cell r="J815" t="str">
            <v>==========================================================================================================</v>
          </cell>
          <cell r="K815" t="str">
            <v>==========================================================================================================</v>
          </cell>
          <cell r="L815" t="str">
            <v>==========================================================================================================</v>
          </cell>
          <cell r="M815" t="str">
            <v>==========================================================================================================</v>
          </cell>
          <cell r="N815" t="str">
            <v>==========================================================================================================</v>
          </cell>
          <cell r="O815" t="str">
            <v>==========================================================================================================</v>
          </cell>
          <cell r="P815" t="str">
            <v>==========================================================================================================</v>
          </cell>
          <cell r="Q815" t="str">
            <v>==========================================================================================================</v>
          </cell>
          <cell r="R815" t="str">
            <v>==========================================================================================================</v>
          </cell>
          <cell r="S815" t="str">
            <v>==========================================================================================================</v>
          </cell>
          <cell r="T815" t="str">
            <v>==========================================================================================================</v>
          </cell>
          <cell r="U815" t="str">
            <v>==========================================================================================================</v>
          </cell>
        </row>
        <row r="816">
          <cell r="C816" t="str">
            <v>Car %</v>
          </cell>
          <cell r="D816">
            <v>0.12429179</v>
          </cell>
          <cell r="E816">
            <v>0.12640522000000001</v>
          </cell>
          <cell r="F816">
            <v>2.1134300000000134E-3</v>
          </cell>
          <cell r="G816">
            <v>1.7003777964739373E-2</v>
          </cell>
          <cell r="I816">
            <v>14.355691999999999</v>
          </cell>
          <cell r="J816">
            <v>12.429179</v>
          </cell>
          <cell r="K816">
            <v>11.389699999999999</v>
          </cell>
          <cell r="L816">
            <v>10.418602999999999</v>
          </cell>
          <cell r="M816">
            <v>12.424853000000001</v>
          </cell>
          <cell r="N816">
            <v>11.496270000000001</v>
          </cell>
          <cell r="O816">
            <v>10.573573</v>
          </cell>
          <cell r="P816">
            <v>12.640522000000001</v>
          </cell>
          <cell r="Q816">
            <v>11.784350999999999</v>
          </cell>
          <cell r="R816">
            <v>10.970605000000001</v>
          </cell>
          <cell r="S816">
            <v>12.599072</v>
          </cell>
          <cell r="T816">
            <v>11.920932000000001</v>
          </cell>
          <cell r="U816">
            <v>11.226876000000001</v>
          </cell>
        </row>
        <row r="817">
          <cell r="C817" t="str">
            <v>PT %</v>
          </cell>
          <cell r="D817">
            <v>4.9479400000000005E-3</v>
          </cell>
          <cell r="E817">
            <v>8.7649299999999989E-3</v>
          </cell>
          <cell r="F817">
            <v>3.8169899999999984E-3</v>
          </cell>
          <cell r="G817">
            <v>0.77143013051896303</v>
          </cell>
          <cell r="I817">
            <v>0.34213700000000002</v>
          </cell>
          <cell r="J817">
            <v>0.49479400000000001</v>
          </cell>
          <cell r="K817">
            <v>0.53866400000000003</v>
          </cell>
          <cell r="L817">
            <v>0.57639600000000002</v>
          </cell>
          <cell r="M817">
            <v>0.76942900000000003</v>
          </cell>
          <cell r="N817">
            <v>0.86665599999999998</v>
          </cell>
          <cell r="O817">
            <v>0.93689599999999995</v>
          </cell>
          <cell r="P817">
            <v>0.87649299999999997</v>
          </cell>
          <cell r="Q817">
            <v>0.96582800000000002</v>
          </cell>
          <cell r="R817">
            <v>1.066122</v>
          </cell>
          <cell r="S817">
            <v>0.88122999999999996</v>
          </cell>
          <cell r="T817">
            <v>0.97924199999999995</v>
          </cell>
          <cell r="U817">
            <v>1.0839529999999999</v>
          </cell>
        </row>
        <row r="818">
          <cell r="C818" t="str">
            <v>Car No</v>
          </cell>
          <cell r="D818">
            <v>89425.0625</v>
          </cell>
          <cell r="E818">
            <v>90945.671799999996</v>
          </cell>
          <cell r="F818">
            <v>1520.6092999999964</v>
          </cell>
          <cell r="G818">
            <v>1.7004285571508508E-2</v>
          </cell>
          <cell r="I818">
            <v>88260.367100000003</v>
          </cell>
          <cell r="J818">
            <v>89425.0625</v>
          </cell>
          <cell r="K818">
            <v>91720.406199999998</v>
          </cell>
          <cell r="L818">
            <v>92600.695300000007</v>
          </cell>
          <cell r="M818">
            <v>89394.007800000007</v>
          </cell>
          <cell r="N818">
            <v>92578.593699999998</v>
          </cell>
          <cell r="O818">
            <v>93978.0625</v>
          </cell>
          <cell r="P818">
            <v>90945.671799999996</v>
          </cell>
          <cell r="Q818">
            <v>94898.468699999998</v>
          </cell>
          <cell r="R818">
            <v>97506.851500000004</v>
          </cell>
          <cell r="S818">
            <v>90647.343699999998</v>
          </cell>
          <cell r="T818">
            <v>95998.359299999996</v>
          </cell>
          <cell r="U818">
            <v>99784.679600000003</v>
          </cell>
        </row>
        <row r="819">
          <cell r="C819" t="str">
            <v>PT No</v>
          </cell>
          <cell r="D819">
            <v>3559.9277299999999</v>
          </cell>
          <cell r="E819">
            <v>6306.1669899999997</v>
          </cell>
          <cell r="F819">
            <v>2746.2392599999998</v>
          </cell>
          <cell r="G819">
            <v>0.77143118295831248</v>
          </cell>
          <cell r="I819">
            <v>2103.4938900000002</v>
          </cell>
          <cell r="J819">
            <v>3559.9277299999999</v>
          </cell>
          <cell r="K819">
            <v>4337.8178699999999</v>
          </cell>
          <cell r="L819">
            <v>5123.0185499999998</v>
          </cell>
          <cell r="M819">
            <v>5535.8686500000003</v>
          </cell>
          <cell r="N819">
            <v>6979.11132</v>
          </cell>
          <cell r="O819">
            <v>8327.1455000000005</v>
          </cell>
          <cell r="P819">
            <v>6306.1669899999997</v>
          </cell>
          <cell r="Q819">
            <v>7777.7387600000002</v>
          </cell>
          <cell r="R819">
            <v>9475.7060500000007</v>
          </cell>
          <cell r="S819">
            <v>6340.2519499999999</v>
          </cell>
          <cell r="T819">
            <v>7885.7587800000001</v>
          </cell>
          <cell r="U819">
            <v>9634.1953099999992</v>
          </cell>
        </row>
        <row r="820">
          <cell r="C820" t="str">
            <v>=========================================</v>
          </cell>
          <cell r="I820" t="str">
            <v>==========================================================================================================</v>
          </cell>
          <cell r="J820" t="str">
            <v>==========================================================================================================</v>
          </cell>
          <cell r="K820" t="str">
            <v>==========================================================================================================</v>
          </cell>
          <cell r="L820" t="str">
            <v>==========================================================================================================</v>
          </cell>
          <cell r="M820" t="str">
            <v>==========================================================================================================</v>
          </cell>
          <cell r="N820" t="str">
            <v>==========================================================================================================</v>
          </cell>
          <cell r="O820" t="str">
            <v>==========================================================================================================</v>
          </cell>
          <cell r="P820" t="str">
            <v>==========================================================================================================</v>
          </cell>
          <cell r="Q820" t="str">
            <v>==========================================================================================================</v>
          </cell>
          <cell r="R820" t="str">
            <v>==========================================================================================================</v>
          </cell>
          <cell r="S820" t="str">
            <v>==========================================================================================================</v>
          </cell>
          <cell r="T820" t="str">
            <v>==========================================================================================================</v>
          </cell>
          <cell r="U820" t="str">
            <v>==========================================================================================================</v>
          </cell>
        </row>
        <row r="821">
          <cell r="C821" t="str">
            <v>=========================================</v>
          </cell>
          <cell r="I821" t="str">
            <v>==========================================================================================================</v>
          </cell>
          <cell r="J821" t="str">
            <v>==========================================================================================================</v>
          </cell>
          <cell r="K821" t="str">
            <v>==========================================================================================================</v>
          </cell>
          <cell r="L821" t="str">
            <v>==========================================================================================================</v>
          </cell>
          <cell r="M821" t="str">
            <v>==========================================================================================================</v>
          </cell>
          <cell r="N821" t="str">
            <v>==========================================================================================================</v>
          </cell>
          <cell r="O821" t="str">
            <v>==========================================================================================================</v>
          </cell>
          <cell r="P821" t="str">
            <v>==========================================================================================================</v>
          </cell>
          <cell r="Q821" t="str">
            <v>==========================================================================================================</v>
          </cell>
          <cell r="R821" t="str">
            <v>==========================================================================================================</v>
          </cell>
          <cell r="S821" t="str">
            <v>==========================================================================================================</v>
          </cell>
          <cell r="T821" t="str">
            <v>==========================================================================================================</v>
          </cell>
          <cell r="U821" t="str">
            <v>==========================================================================================================</v>
          </cell>
        </row>
        <row r="822">
          <cell r="C822" t="str">
            <v>Access to the Labour Pool: % and Number of Working Adults within 30 min of employment (AM)</v>
          </cell>
          <cell r="I822" t="str">
            <v>f Working Adults within 30 min of employment (AM)</v>
          </cell>
          <cell r="J822" t="str">
            <v>f Working Adults within 30 min of employment (AM)</v>
          </cell>
          <cell r="K822" t="str">
            <v>f Working Adults within 30 min of employment (AM)</v>
          </cell>
          <cell r="L822" t="str">
            <v>f Working Adults within 30 min of employment (AM)</v>
          </cell>
          <cell r="M822" t="str">
            <v>f Working Adults within 30 min of employment (AM)</v>
          </cell>
          <cell r="N822" t="str">
            <v>f Working Adults within 30 min of employment (AM)</v>
          </cell>
          <cell r="O822" t="str">
            <v>f Working Adults within 30 min of employment (AM)</v>
          </cell>
          <cell r="P822" t="str">
            <v>f Working Adults within 30 min of employment (AM)</v>
          </cell>
          <cell r="Q822" t="str">
            <v>f Working Adults within 30 min of employment (AM)</v>
          </cell>
          <cell r="R822" t="str">
            <v>f Working Adults within 30 min of employment (AM)</v>
          </cell>
          <cell r="S822" t="str">
            <v>f Working Adults within 30 min of employment (AM)</v>
          </cell>
          <cell r="T822" t="str">
            <v>f Working Adults within 30 min of employment (AM)</v>
          </cell>
          <cell r="U822" t="str">
            <v>f Working Adults within 30 min of employment (AM)</v>
          </cell>
        </row>
        <row r="823">
          <cell r="C823" t="str">
            <v>=========================================</v>
          </cell>
          <cell r="I823" t="str">
            <v>==========================================================================================================</v>
          </cell>
          <cell r="J823" t="str">
            <v>==========================================================================================================</v>
          </cell>
          <cell r="K823" t="str">
            <v>==========================================================================================================</v>
          </cell>
          <cell r="L823" t="str">
            <v>==========================================================================================================</v>
          </cell>
          <cell r="M823" t="str">
            <v>==========================================================================================================</v>
          </cell>
          <cell r="N823" t="str">
            <v>==========================================================================================================</v>
          </cell>
          <cell r="O823" t="str">
            <v>==========================================================================================================</v>
          </cell>
          <cell r="P823" t="str">
            <v>==========================================================================================================</v>
          </cell>
          <cell r="Q823" t="str">
            <v>==========================================================================================================</v>
          </cell>
          <cell r="R823" t="str">
            <v>==========================================================================================================</v>
          </cell>
          <cell r="S823" t="str">
            <v>==========================================================================================================</v>
          </cell>
          <cell r="T823" t="str">
            <v>==========================================================================================================</v>
          </cell>
          <cell r="U823" t="str">
            <v>==========================================================================================================</v>
          </cell>
        </row>
        <row r="824">
          <cell r="C824" t="str">
            <v>Car %</v>
          </cell>
          <cell r="D824">
            <v>0.42205734</v>
          </cell>
          <cell r="E824">
            <v>0.44132204999999997</v>
          </cell>
          <cell r="F824">
            <v>1.9264709999999963E-2</v>
          </cell>
          <cell r="G824">
            <v>4.5644769499802951E-2</v>
          </cell>
          <cell r="I824">
            <v>51.566989</v>
          </cell>
          <cell r="J824">
            <v>42.205734</v>
          </cell>
          <cell r="K824">
            <v>37.848227999999999</v>
          </cell>
          <cell r="L824">
            <v>33.807842000000001</v>
          </cell>
          <cell r="M824">
            <v>43.089056999999997</v>
          </cell>
          <cell r="N824">
            <v>39.704318999999998</v>
          </cell>
          <cell r="O824">
            <v>39.029631999999999</v>
          </cell>
          <cell r="P824">
            <v>44.132204999999999</v>
          </cell>
          <cell r="Q824">
            <v>40.749130000000001</v>
          </cell>
          <cell r="R824">
            <v>36.730243000000002</v>
          </cell>
          <cell r="S824">
            <v>43.849456000000004</v>
          </cell>
          <cell r="T824">
            <v>41.761428000000002</v>
          </cell>
          <cell r="U824">
            <v>44.295515999999999</v>
          </cell>
        </row>
        <row r="825">
          <cell r="C825" t="str">
            <v>PT %</v>
          </cell>
          <cell r="D825">
            <v>5.4369509999999996E-2</v>
          </cell>
          <cell r="E825">
            <v>7.9329499999999997E-2</v>
          </cell>
          <cell r="F825">
            <v>2.4959990000000001E-2</v>
          </cell>
          <cell r="G825">
            <v>0.45908065016587429</v>
          </cell>
          <cell r="I825">
            <v>4.3479549999999998</v>
          </cell>
          <cell r="J825">
            <v>5.4369509999999996</v>
          </cell>
          <cell r="K825">
            <v>5.5399419999999999</v>
          </cell>
          <cell r="L825">
            <v>5.6616229999999996</v>
          </cell>
          <cell r="M825">
            <v>6.9374500000000001</v>
          </cell>
          <cell r="N825">
            <v>7.8056679999999998</v>
          </cell>
          <cell r="O825">
            <v>7.6788569999999998</v>
          </cell>
          <cell r="P825">
            <v>7.9329499999999999</v>
          </cell>
          <cell r="Q825">
            <v>8.237247</v>
          </cell>
          <cell r="R825">
            <v>8.5472040000000007</v>
          </cell>
          <cell r="S825">
            <v>8.0214280000000002</v>
          </cell>
          <cell r="T825">
            <v>8.8721709999999998</v>
          </cell>
          <cell r="U825">
            <v>9.5613130000000002</v>
          </cell>
        </row>
        <row r="826">
          <cell r="C826" t="str">
            <v>Car No</v>
          </cell>
          <cell r="D826">
            <v>303660.78100000002</v>
          </cell>
          <cell r="E826">
            <v>317521.125</v>
          </cell>
          <cell r="F826">
            <v>13860.343999999983</v>
          </cell>
          <cell r="G826">
            <v>4.5644168978146646E-2</v>
          </cell>
          <cell r="I826">
            <v>317039.59299999999</v>
          </cell>
          <cell r="J826">
            <v>303660.78100000002</v>
          </cell>
          <cell r="K826">
            <v>304788.81199999998</v>
          </cell>
          <cell r="L826">
            <v>300484.59299999999</v>
          </cell>
          <cell r="M826">
            <v>310016.09299999999</v>
          </cell>
          <cell r="N826">
            <v>319735.93699999998</v>
          </cell>
          <cell r="O826">
            <v>346896.21799999999</v>
          </cell>
          <cell r="P826">
            <v>317521.125</v>
          </cell>
          <cell r="Q826">
            <v>328149.46799999999</v>
          </cell>
          <cell r="R826">
            <v>326458.56199999998</v>
          </cell>
          <cell r="S826">
            <v>315487.06199999998</v>
          </cell>
          <cell r="T826">
            <v>336301.59299999999</v>
          </cell>
          <cell r="U826">
            <v>393699.5</v>
          </cell>
        </row>
        <row r="827">
          <cell r="C827" t="str">
            <v>PT No</v>
          </cell>
          <cell r="D827">
            <v>39117.601499999997</v>
          </cell>
          <cell r="E827">
            <v>57075.777300000002</v>
          </cell>
          <cell r="F827">
            <v>17958.175800000005</v>
          </cell>
          <cell r="G827">
            <v>0.45908172053953783</v>
          </cell>
          <cell r="I827">
            <v>26731.6914</v>
          </cell>
          <cell r="J827">
            <v>39117.601499999997</v>
          </cell>
          <cell r="K827">
            <v>44612.691400000003</v>
          </cell>
          <cell r="L827">
            <v>50320.601499999997</v>
          </cell>
          <cell r="M827">
            <v>49913.3554</v>
          </cell>
          <cell r="N827">
            <v>62858.413999999997</v>
          </cell>
          <cell r="O827">
            <v>68249.851500000004</v>
          </cell>
          <cell r="P827">
            <v>57075.777300000002</v>
          </cell>
          <cell r="Q827">
            <v>66333.9375</v>
          </cell>
          <cell r="R827">
            <v>75967.726500000004</v>
          </cell>
          <cell r="S827">
            <v>57712.3125</v>
          </cell>
          <cell r="T827">
            <v>71446.960900000005</v>
          </cell>
          <cell r="U827">
            <v>84981.171799999996</v>
          </cell>
        </row>
        <row r="828">
          <cell r="C828" t="str">
            <v>=========================================</v>
          </cell>
          <cell r="I828" t="str">
            <v>==========================================================================================================</v>
          </cell>
          <cell r="J828" t="str">
            <v>==========================================================================================================</v>
          </cell>
          <cell r="K828" t="str">
            <v>==========================================================================================================</v>
          </cell>
          <cell r="L828" t="str">
            <v>==========================================================================================================</v>
          </cell>
          <cell r="M828" t="str">
            <v>==========================================================================================================</v>
          </cell>
          <cell r="N828" t="str">
            <v>==========================================================================================================</v>
          </cell>
          <cell r="O828" t="str">
            <v>==========================================================================================================</v>
          </cell>
          <cell r="P828" t="str">
            <v>==========================================================================================================</v>
          </cell>
          <cell r="Q828" t="str">
            <v>==========================================================================================================</v>
          </cell>
          <cell r="R828" t="str">
            <v>==========================================================================================================</v>
          </cell>
          <cell r="S828" t="str">
            <v>==========================================================================================================</v>
          </cell>
          <cell r="T828" t="str">
            <v>==========================================================================================================</v>
          </cell>
          <cell r="U828" t="str">
            <v>==========================================================================================================</v>
          </cell>
        </row>
        <row r="829">
          <cell r="C829" t="str">
            <v>=========================================</v>
          </cell>
          <cell r="I829" t="str">
            <v>==========================================================================================================</v>
          </cell>
          <cell r="J829" t="str">
            <v>==========================================================================================================</v>
          </cell>
          <cell r="K829" t="str">
            <v>==========================================================================================================</v>
          </cell>
          <cell r="L829" t="str">
            <v>==========================================================================================================</v>
          </cell>
          <cell r="M829" t="str">
            <v>==========================================================================================================</v>
          </cell>
          <cell r="N829" t="str">
            <v>==========================================================================================================</v>
          </cell>
          <cell r="O829" t="str">
            <v>==========================================================================================================</v>
          </cell>
          <cell r="P829" t="str">
            <v>==========================================================================================================</v>
          </cell>
          <cell r="Q829" t="str">
            <v>==========================================================================================================</v>
          </cell>
          <cell r="R829" t="str">
            <v>==========================================================================================================</v>
          </cell>
          <cell r="S829" t="str">
            <v>==========================================================================================================</v>
          </cell>
          <cell r="T829" t="str">
            <v>==========================================================================================================</v>
          </cell>
          <cell r="U829" t="str">
            <v>==========================================================================================================</v>
          </cell>
        </row>
        <row r="830">
          <cell r="C830" t="str">
            <v>Access to the Labour Pool: % and Number of Working Adults within 45 min of employment (AM)</v>
          </cell>
          <cell r="I830" t="str">
            <v>f Working Adults within 45 min of employment (AM)</v>
          </cell>
          <cell r="J830" t="str">
            <v>f Working Adults within 45 min of employment (AM)</v>
          </cell>
          <cell r="K830" t="str">
            <v>f Working Adults within 45 min of employment (AM)</v>
          </cell>
          <cell r="L830" t="str">
            <v>f Working Adults within 45 min of employment (AM)</v>
          </cell>
          <cell r="M830" t="str">
            <v>f Working Adults within 45 min of employment (AM)</v>
          </cell>
          <cell r="N830" t="str">
            <v>f Working Adults within 45 min of employment (AM)</v>
          </cell>
          <cell r="O830" t="str">
            <v>f Working Adults within 45 min of employment (AM)</v>
          </cell>
          <cell r="P830" t="str">
            <v>f Working Adults within 45 min of employment (AM)</v>
          </cell>
          <cell r="Q830" t="str">
            <v>f Working Adults within 45 min of employment (AM)</v>
          </cell>
          <cell r="R830" t="str">
            <v>f Working Adults within 45 min of employment (AM)</v>
          </cell>
          <cell r="S830" t="str">
            <v>f Working Adults within 45 min of employment (AM)</v>
          </cell>
          <cell r="T830" t="str">
            <v>f Working Adults within 45 min of employment (AM)</v>
          </cell>
          <cell r="U830" t="str">
            <v>f Working Adults within 45 min of employment (AM)</v>
          </cell>
        </row>
        <row r="831">
          <cell r="C831" t="str">
            <v>=========================================</v>
          </cell>
          <cell r="I831" t="str">
            <v>==========================================================================================================</v>
          </cell>
          <cell r="J831" t="str">
            <v>==========================================================================================================</v>
          </cell>
          <cell r="K831" t="str">
            <v>==========================================================================================================</v>
          </cell>
          <cell r="L831" t="str">
            <v>==========================================================================================================</v>
          </cell>
          <cell r="M831" t="str">
            <v>==========================================================================================================</v>
          </cell>
          <cell r="N831" t="str">
            <v>==========================================================================================================</v>
          </cell>
          <cell r="O831" t="str">
            <v>==========================================================================================================</v>
          </cell>
          <cell r="P831" t="str">
            <v>==========================================================================================================</v>
          </cell>
          <cell r="Q831" t="str">
            <v>==========================================================================================================</v>
          </cell>
          <cell r="R831" t="str">
            <v>==========================================================================================================</v>
          </cell>
          <cell r="S831" t="str">
            <v>==========================================================================================================</v>
          </cell>
          <cell r="T831" t="str">
            <v>==========================================================================================================</v>
          </cell>
          <cell r="U831" t="str">
            <v>==========================================================================================================</v>
          </cell>
        </row>
        <row r="832">
          <cell r="C832" t="str">
            <v>Car %</v>
          </cell>
          <cell r="D832">
            <v>0.73375167000000008</v>
          </cell>
          <cell r="E832">
            <v>0.75607321999999999</v>
          </cell>
          <cell r="F832">
            <v>2.2321549999999912E-2</v>
          </cell>
          <cell r="G832">
            <v>3.0421123266404164E-2</v>
          </cell>
          <cell r="I832">
            <v>80.664221999999995</v>
          </cell>
          <cell r="J832">
            <v>73.375167000000005</v>
          </cell>
          <cell r="K832">
            <v>67.998442999999995</v>
          </cell>
          <cell r="L832">
            <v>61.922156999999999</v>
          </cell>
          <cell r="M832">
            <v>74.669555000000003</v>
          </cell>
          <cell r="N832">
            <v>70.359870000000001</v>
          </cell>
          <cell r="O832">
            <v>68.674812000000003</v>
          </cell>
          <cell r="P832">
            <v>75.607321999999996</v>
          </cell>
          <cell r="Q832">
            <v>71.870413999999997</v>
          </cell>
          <cell r="R832">
            <v>66.871650000000002</v>
          </cell>
          <cell r="S832">
            <v>75.423484000000002</v>
          </cell>
          <cell r="T832">
            <v>72.290121999999997</v>
          </cell>
          <cell r="U832">
            <v>75.747093000000007</v>
          </cell>
        </row>
        <row r="833">
          <cell r="C833" t="str">
            <v>PT %</v>
          </cell>
          <cell r="D833">
            <v>0.17978664</v>
          </cell>
          <cell r="E833">
            <v>0.23472703</v>
          </cell>
          <cell r="F833">
            <v>5.4940390000000006E-2</v>
          </cell>
          <cell r="G833">
            <v>0.30558661088499128</v>
          </cell>
          <cell r="I833">
            <v>15.998576999999999</v>
          </cell>
          <cell r="J833">
            <v>17.978663999999998</v>
          </cell>
          <cell r="K833">
            <v>17.762568999999999</v>
          </cell>
          <cell r="L833">
            <v>17.539707</v>
          </cell>
          <cell r="M833">
            <v>22.100866</v>
          </cell>
          <cell r="N833">
            <v>22.756011000000001</v>
          </cell>
          <cell r="O833">
            <v>23.060397999999999</v>
          </cell>
          <cell r="P833">
            <v>23.472702999999999</v>
          </cell>
          <cell r="Q833">
            <v>23.591038999999999</v>
          </cell>
          <cell r="R833">
            <v>23.752523</v>
          </cell>
          <cell r="S833">
            <v>23.407751000000001</v>
          </cell>
          <cell r="T833">
            <v>25.903572</v>
          </cell>
          <cell r="U833">
            <v>28.418319</v>
          </cell>
        </row>
        <row r="834">
          <cell r="C834" t="str">
            <v>Car No</v>
          </cell>
          <cell r="D834">
            <v>527917.68700000003</v>
          </cell>
          <cell r="E834">
            <v>543977.875</v>
          </cell>
          <cell r="F834">
            <v>16060.187999999966</v>
          </cell>
          <cell r="G834">
            <v>3.0421765353733952E-2</v>
          </cell>
          <cell r="I834">
            <v>495931.78100000002</v>
          </cell>
          <cell r="J834">
            <v>527917.68700000003</v>
          </cell>
          <cell r="K834">
            <v>547585.93700000003</v>
          </cell>
          <cell r="L834">
            <v>550365</v>
          </cell>
          <cell r="M834">
            <v>537230.75</v>
          </cell>
          <cell r="N834">
            <v>566602.625</v>
          </cell>
          <cell r="O834">
            <v>610382.43700000003</v>
          </cell>
          <cell r="P834">
            <v>543977.875</v>
          </cell>
          <cell r="Q834">
            <v>578767.06200000003</v>
          </cell>
          <cell r="R834">
            <v>594356.31200000003</v>
          </cell>
          <cell r="S834">
            <v>542654.875</v>
          </cell>
          <cell r="T834">
            <v>582146.81200000003</v>
          </cell>
          <cell r="U834">
            <v>673242.06200000003</v>
          </cell>
        </row>
        <row r="835">
          <cell r="C835" t="str">
            <v>PT No</v>
          </cell>
          <cell r="D835">
            <v>129352.375</v>
          </cell>
          <cell r="E835">
            <v>168880.671</v>
          </cell>
          <cell r="F835">
            <v>39528.296000000002</v>
          </cell>
          <cell r="G835">
            <v>0.30558616337736361</v>
          </cell>
          <cell r="I835">
            <v>98361.023400000005</v>
          </cell>
          <cell r="J835">
            <v>129352.375</v>
          </cell>
          <cell r="K835">
            <v>143040.625</v>
          </cell>
          <cell r="L835">
            <v>155893.109</v>
          </cell>
          <cell r="M835">
            <v>159010.59299999999</v>
          </cell>
          <cell r="N835">
            <v>183252.39</v>
          </cell>
          <cell r="O835">
            <v>204961.109</v>
          </cell>
          <cell r="P835">
            <v>168880.671</v>
          </cell>
          <cell r="Q835">
            <v>189976.93700000001</v>
          </cell>
          <cell r="R835">
            <v>211112.81200000001</v>
          </cell>
          <cell r="S835">
            <v>168413.20300000001</v>
          </cell>
          <cell r="T835">
            <v>208599.5</v>
          </cell>
          <cell r="U835">
            <v>252582.45300000001</v>
          </cell>
        </row>
        <row r="836">
          <cell r="C836" t="str">
            <v>=========================================</v>
          </cell>
          <cell r="I836" t="str">
            <v>==========================================================================================================</v>
          </cell>
          <cell r="J836" t="str">
            <v>==========================================================================================================</v>
          </cell>
          <cell r="K836" t="str">
            <v>==========================================================================================================</v>
          </cell>
          <cell r="L836" t="str">
            <v>==========================================================================================================</v>
          </cell>
          <cell r="M836" t="str">
            <v>==========================================================================================================</v>
          </cell>
          <cell r="N836" t="str">
            <v>==========================================================================================================</v>
          </cell>
          <cell r="O836" t="str">
            <v>==========================================================================================================</v>
          </cell>
          <cell r="P836" t="str">
            <v>==========================================================================================================</v>
          </cell>
          <cell r="Q836" t="str">
            <v>==========================================================================================================</v>
          </cell>
          <cell r="R836" t="str">
            <v>==========================================================================================================</v>
          </cell>
          <cell r="S836" t="str">
            <v>==========================================================================================================</v>
          </cell>
          <cell r="T836" t="str">
            <v>==========================================================================================================</v>
          </cell>
          <cell r="U836" t="str">
            <v>==========================================================================================================</v>
          </cell>
        </row>
        <row r="837">
          <cell r="C837" t="str">
            <v>=========================================</v>
          </cell>
          <cell r="I837" t="str">
            <v>==========================================================================================================</v>
          </cell>
          <cell r="J837" t="str">
            <v>==========================================================================================================</v>
          </cell>
          <cell r="K837" t="str">
            <v>==========================================================================================================</v>
          </cell>
          <cell r="L837" t="str">
            <v>==========================================================================================================</v>
          </cell>
          <cell r="M837" t="str">
            <v>==========================================================================================================</v>
          </cell>
          <cell r="N837" t="str">
            <v>==========================================================================================================</v>
          </cell>
          <cell r="O837" t="str">
            <v>==========================================================================================================</v>
          </cell>
          <cell r="P837" t="str">
            <v>==========================================================================================================</v>
          </cell>
          <cell r="Q837" t="str">
            <v>==========================================================================================================</v>
          </cell>
          <cell r="R837" t="str">
            <v>==========================================================================================================</v>
          </cell>
          <cell r="S837" t="str">
            <v>==========================================================================================================</v>
          </cell>
          <cell r="T837" t="str">
            <v>==========================================================================================================</v>
          </cell>
          <cell r="U837" t="str">
            <v>==========================================================================================================</v>
          </cell>
        </row>
        <row r="838">
          <cell r="C838" t="str">
            <v>Access to the Labour Pool: % and Number of Working Adults within 60 min of employment (AM)</v>
          </cell>
          <cell r="I838" t="str">
            <v>f Working Adults within 60 min of employment (AM)</v>
          </cell>
          <cell r="J838" t="str">
            <v>f Working Adults within 60 min of employment (AM)</v>
          </cell>
          <cell r="K838" t="str">
            <v>f Working Adults within 60 min of employment (AM)</v>
          </cell>
          <cell r="L838" t="str">
            <v>f Working Adults within 60 min of employment (AM)</v>
          </cell>
          <cell r="M838" t="str">
            <v>f Working Adults within 60 min of employment (AM)</v>
          </cell>
          <cell r="N838" t="str">
            <v>f Working Adults within 60 min of employment (AM)</v>
          </cell>
          <cell r="O838" t="str">
            <v>f Working Adults within 60 min of employment (AM)</v>
          </cell>
          <cell r="P838" t="str">
            <v>f Working Adults within 60 min of employment (AM)</v>
          </cell>
          <cell r="Q838" t="str">
            <v>f Working Adults within 60 min of employment (AM)</v>
          </cell>
          <cell r="R838" t="str">
            <v>f Working Adults within 60 min of employment (AM)</v>
          </cell>
          <cell r="S838" t="str">
            <v>f Working Adults within 60 min of employment (AM)</v>
          </cell>
          <cell r="T838" t="str">
            <v>f Working Adults within 60 min of employment (AM)</v>
          </cell>
          <cell r="U838" t="str">
            <v>f Working Adults within 60 min of employment (AM)</v>
          </cell>
        </row>
        <row r="839">
          <cell r="C839" t="str">
            <v>=========================================</v>
          </cell>
          <cell r="I839" t="str">
            <v>==========================================================================================================</v>
          </cell>
          <cell r="J839" t="str">
            <v>==========================================================================================================</v>
          </cell>
          <cell r="K839" t="str">
            <v>==========================================================================================================</v>
          </cell>
          <cell r="L839" t="str">
            <v>==========================================================================================================</v>
          </cell>
          <cell r="M839" t="str">
            <v>==========================================================================================================</v>
          </cell>
          <cell r="N839" t="str">
            <v>==========================================================================================================</v>
          </cell>
          <cell r="O839" t="str">
            <v>==========================================================================================================</v>
          </cell>
          <cell r="P839" t="str">
            <v>==========================================================================================================</v>
          </cell>
          <cell r="Q839" t="str">
            <v>==========================================================================================================</v>
          </cell>
          <cell r="R839" t="str">
            <v>==========================================================================================================</v>
          </cell>
          <cell r="S839" t="str">
            <v>==========================================================================================================</v>
          </cell>
          <cell r="T839" t="str">
            <v>==========================================================================================================</v>
          </cell>
          <cell r="U839" t="str">
            <v>==========================================================================================================</v>
          </cell>
        </row>
        <row r="840">
          <cell r="C840" t="str">
            <v>Car %</v>
          </cell>
          <cell r="D840">
            <v>0.89564093999999994</v>
          </cell>
          <cell r="E840">
            <v>0.91592758000000007</v>
          </cell>
          <cell r="F840">
            <v>2.0286640000000133E-2</v>
          </cell>
          <cell r="G840">
            <v>2.2650416136627403E-2</v>
          </cell>
          <cell r="I840">
            <v>93.235609999999994</v>
          </cell>
          <cell r="J840">
            <v>89.564093999999997</v>
          </cell>
          <cell r="K840">
            <v>84.890296000000006</v>
          </cell>
          <cell r="L840">
            <v>80.050787999999997</v>
          </cell>
          <cell r="M840">
            <v>91.031363999999996</v>
          </cell>
          <cell r="N840">
            <v>87.924323999999999</v>
          </cell>
          <cell r="O840">
            <v>86.336241999999999</v>
          </cell>
          <cell r="P840">
            <v>91.592758000000003</v>
          </cell>
          <cell r="Q840">
            <v>89.180426999999995</v>
          </cell>
          <cell r="R840">
            <v>85.092819000000006</v>
          </cell>
          <cell r="S840">
            <v>91.392371999999995</v>
          </cell>
          <cell r="T840">
            <v>89.363867999999997</v>
          </cell>
          <cell r="U840">
            <v>91.657584999999997</v>
          </cell>
        </row>
        <row r="841">
          <cell r="C841" t="str">
            <v>PT %</v>
          </cell>
          <cell r="D841">
            <v>0.34577457</v>
          </cell>
          <cell r="E841">
            <v>0.42797538000000002</v>
          </cell>
          <cell r="F841">
            <v>8.2200810000000013E-2</v>
          </cell>
          <cell r="G841">
            <v>0.23772948369222183</v>
          </cell>
          <cell r="I841">
            <v>33.249366000000002</v>
          </cell>
          <cell r="J841">
            <v>34.577457000000003</v>
          </cell>
          <cell r="K841">
            <v>33.538027999999997</v>
          </cell>
          <cell r="L841">
            <v>32.670085</v>
          </cell>
          <cell r="M841">
            <v>40.712631000000002</v>
          </cell>
          <cell r="N841">
            <v>41.459674</v>
          </cell>
          <cell r="O841">
            <v>42.204886999999999</v>
          </cell>
          <cell r="P841">
            <v>42.797538000000003</v>
          </cell>
          <cell r="Q841">
            <v>42.301859999999998</v>
          </cell>
          <cell r="R841">
            <v>41.986457000000001</v>
          </cell>
          <cell r="S841">
            <v>42.971724999999999</v>
          </cell>
          <cell r="T841">
            <v>45.810920000000003</v>
          </cell>
          <cell r="U841">
            <v>49.763381000000003</v>
          </cell>
        </row>
        <row r="842">
          <cell r="C842" t="str">
            <v>Car No</v>
          </cell>
          <cell r="D842">
            <v>644393.125</v>
          </cell>
          <cell r="E842">
            <v>658988.93700000003</v>
          </cell>
          <cell r="F842">
            <v>14595.812000000034</v>
          </cell>
          <cell r="G842">
            <v>2.2650477532639775E-2</v>
          </cell>
          <cell r="I842">
            <v>573222.68700000003</v>
          </cell>
          <cell r="J842">
            <v>644393.125</v>
          </cell>
          <cell r="K842">
            <v>683615.125</v>
          </cell>
          <cell r="L842">
            <v>711492.375</v>
          </cell>
          <cell r="M842">
            <v>654949.31200000003</v>
          </cell>
          <cell r="N842">
            <v>708048.06200000003</v>
          </cell>
          <cell r="O842">
            <v>767357.93700000003</v>
          </cell>
          <cell r="P842">
            <v>658988.93700000003</v>
          </cell>
          <cell r="Q842">
            <v>718163.18700000003</v>
          </cell>
          <cell r="R842">
            <v>756306.43700000003</v>
          </cell>
          <cell r="S842">
            <v>657546.68700000003</v>
          </cell>
          <cell r="T842">
            <v>719640.06200000003</v>
          </cell>
          <cell r="U842">
            <v>814653.56200000003</v>
          </cell>
        </row>
        <row r="843">
          <cell r="C843" t="str">
            <v>PT No</v>
          </cell>
          <cell r="D843">
            <v>248777.21799999999</v>
          </cell>
          <cell r="E843">
            <v>307918.71799999999</v>
          </cell>
          <cell r="F843">
            <v>59141.5</v>
          </cell>
          <cell r="G843">
            <v>0.23772876180326127</v>
          </cell>
          <cell r="I843">
            <v>204420.76500000001</v>
          </cell>
          <cell r="J843">
            <v>248777.21799999999</v>
          </cell>
          <cell r="K843">
            <v>270078.84299999999</v>
          </cell>
          <cell r="L843">
            <v>290372.28100000002</v>
          </cell>
          <cell r="M843">
            <v>292918.31199999998</v>
          </cell>
          <cell r="N843">
            <v>333871.43699999998</v>
          </cell>
          <cell r="O843">
            <v>375117.68699999998</v>
          </cell>
          <cell r="P843">
            <v>307918.71799999999</v>
          </cell>
          <cell r="Q843">
            <v>340653.75</v>
          </cell>
          <cell r="R843">
            <v>373176.18699999998</v>
          </cell>
          <cell r="S843">
            <v>309171.875</v>
          </cell>
          <cell r="T843">
            <v>368911.59299999999</v>
          </cell>
          <cell r="U843">
            <v>442298.31199999998</v>
          </cell>
        </row>
        <row r="844">
          <cell r="C844" t="str">
            <v>=========================================</v>
          </cell>
          <cell r="I844" t="str">
            <v>==========================================================================================================</v>
          </cell>
          <cell r="J844" t="str">
            <v>==========================================================================================================</v>
          </cell>
          <cell r="K844" t="str">
            <v>==========================================================================================================</v>
          </cell>
          <cell r="L844" t="str">
            <v>==========================================================================================================</v>
          </cell>
          <cell r="M844" t="str">
            <v>==========================================================================================================</v>
          </cell>
          <cell r="N844" t="str">
            <v>==========================================================================================================</v>
          </cell>
          <cell r="O844" t="str">
            <v>==========================================================================================================</v>
          </cell>
          <cell r="P844" t="str">
            <v>==========================================================================================================</v>
          </cell>
          <cell r="Q844" t="str">
            <v>==========================================================================================================</v>
          </cell>
          <cell r="R844" t="str">
            <v>==========================================================================================================</v>
          </cell>
          <cell r="S844" t="str">
            <v>==========================================================================================================</v>
          </cell>
          <cell r="T844" t="str">
            <v>==========================================================================================================</v>
          </cell>
          <cell r="U844" t="str">
            <v>==========================================================================================================</v>
          </cell>
        </row>
      </sheetData>
      <sheetData sheetId="2"/>
      <sheetData sheetId="3">
        <row r="7">
          <cell r="D7" t="str">
            <v>==========================================================================================================</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Instructions"/>
      <sheetName val="Validations"/>
    </sheetNames>
    <sheetDataSet>
      <sheetData sheetId="0"/>
      <sheetData sheetId="1"/>
      <sheetData sheetId="2">
        <row r="3">
          <cell r="B3" t="str">
            <v>40</v>
          </cell>
        </row>
        <row r="15">
          <cell r="B15" t="str">
            <v>S0</v>
          </cell>
        </row>
        <row r="16">
          <cell r="B16" t="str">
            <v>S1</v>
          </cell>
        </row>
        <row r="17">
          <cell r="B17" t="str">
            <v>S2</v>
          </cell>
        </row>
        <row r="18">
          <cell r="B18" t="str">
            <v>SE</v>
          </cell>
        </row>
        <row r="19">
          <cell r="B19" t="str">
            <v>P0</v>
          </cell>
        </row>
        <row r="20">
          <cell r="B20" t="str">
            <v>P1</v>
          </cell>
        </row>
        <row r="21">
          <cell r="B21" t="str">
            <v>P2</v>
          </cell>
        </row>
        <row r="22">
          <cell r="B22" t="str">
            <v>PE</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PEX"/>
      <sheetName val="P&amp;L"/>
      <sheetName val="Balance Sheet"/>
      <sheetName val="Cash Flow"/>
      <sheetName val="BS Reconciliations"/>
      <sheetName val="Trade Debtors &amp; Creditors"/>
      <sheetName val="Pronto Dump P&amp;L"/>
      <sheetName val="Pronto Dump BS"/>
    </sheetNames>
    <sheetDataSet>
      <sheetData sheetId="0"/>
      <sheetData sheetId="1"/>
      <sheetData sheetId="2">
        <row r="5">
          <cell r="G5">
            <v>41456</v>
          </cell>
          <cell r="H5">
            <v>41487</v>
          </cell>
          <cell r="I5">
            <v>41518</v>
          </cell>
          <cell r="J5">
            <v>41548</v>
          </cell>
          <cell r="K5">
            <v>41579</v>
          </cell>
          <cell r="L5">
            <v>41609</v>
          </cell>
          <cell r="M5">
            <v>41640</v>
          </cell>
          <cell r="N5">
            <v>41671</v>
          </cell>
          <cell r="O5">
            <v>41699</v>
          </cell>
          <cell r="P5">
            <v>41730</v>
          </cell>
          <cell r="Q5">
            <v>41760</v>
          </cell>
          <cell r="R5">
            <v>41791</v>
          </cell>
          <cell r="S5" t="str">
            <v>Full Year</v>
          </cell>
          <cell r="T5">
            <v>41821</v>
          </cell>
          <cell r="U5">
            <v>41852</v>
          </cell>
          <cell r="V5">
            <v>41883</v>
          </cell>
          <cell r="W5">
            <v>41913</v>
          </cell>
          <cell r="X5">
            <v>41944</v>
          </cell>
          <cell r="Y5">
            <v>41974</v>
          </cell>
          <cell r="Z5">
            <v>42005</v>
          </cell>
          <cell r="AA5">
            <v>42036</v>
          </cell>
          <cell r="AB5">
            <v>42064</v>
          </cell>
          <cell r="AC5">
            <v>42095</v>
          </cell>
          <cell r="AD5">
            <v>42125</v>
          </cell>
          <cell r="AE5">
            <v>42156</v>
          </cell>
          <cell r="AF5" t="str">
            <v>Full Year</v>
          </cell>
          <cell r="AG5">
            <v>42186</v>
          </cell>
          <cell r="AH5">
            <v>42217</v>
          </cell>
          <cell r="AI5">
            <v>42248</v>
          </cell>
          <cell r="AJ5">
            <v>42278</v>
          </cell>
          <cell r="AK5">
            <v>42309</v>
          </cell>
          <cell r="AL5">
            <v>42339</v>
          </cell>
          <cell r="AM5">
            <v>42370</v>
          </cell>
          <cell r="AN5">
            <v>42401</v>
          </cell>
          <cell r="AO5">
            <v>42430</v>
          </cell>
          <cell r="AP5">
            <v>42461</v>
          </cell>
          <cell r="AQ5">
            <v>42491</v>
          </cell>
          <cell r="AR5">
            <v>42522</v>
          </cell>
          <cell r="AS5" t="str">
            <v>Full Year</v>
          </cell>
        </row>
        <row r="6">
          <cell r="G6">
            <v>571010.73919999995</v>
          </cell>
          <cell r="H6">
            <v>571010.73919999995</v>
          </cell>
          <cell r="I6">
            <v>571010.73919999995</v>
          </cell>
          <cell r="J6">
            <v>571010.73919999995</v>
          </cell>
          <cell r="K6">
            <v>571010.73919999995</v>
          </cell>
          <cell r="L6">
            <v>571010.73919999995</v>
          </cell>
          <cell r="M6">
            <v>571010.73919999995</v>
          </cell>
          <cell r="N6">
            <v>571010.73919999995</v>
          </cell>
          <cell r="O6">
            <v>571010.73919999995</v>
          </cell>
          <cell r="P6">
            <v>571010.73919999995</v>
          </cell>
          <cell r="Q6">
            <v>571010.73919999995</v>
          </cell>
          <cell r="R6">
            <v>571010.73919999995</v>
          </cell>
          <cell r="S6">
            <v>6852128.8703999976</v>
          </cell>
          <cell r="T6">
            <v>593851.16876799986</v>
          </cell>
          <cell r="U6">
            <v>593851.16876799986</v>
          </cell>
          <cell r="V6">
            <v>593851.16876799986</v>
          </cell>
          <cell r="W6">
            <v>593851.16876799986</v>
          </cell>
          <cell r="X6">
            <v>593851.16876799986</v>
          </cell>
          <cell r="Y6">
            <v>593851.16876799986</v>
          </cell>
          <cell r="Z6">
            <v>593851.16876799986</v>
          </cell>
          <cell r="AA6">
            <v>593851.16876799986</v>
          </cell>
          <cell r="AB6">
            <v>593851.16876799986</v>
          </cell>
          <cell r="AC6">
            <v>593851.16876799986</v>
          </cell>
          <cell r="AD6">
            <v>593851.16876799986</v>
          </cell>
          <cell r="AE6">
            <v>593851.16876799986</v>
          </cell>
          <cell r="AF6">
            <v>7126214.0252159983</v>
          </cell>
          <cell r="AG6">
            <v>623543.7272063999</v>
          </cell>
          <cell r="AH6">
            <v>623543.7272063999</v>
          </cell>
          <cell r="AI6">
            <v>623543.7272063999</v>
          </cell>
          <cell r="AJ6">
            <v>623543.7272063999</v>
          </cell>
          <cell r="AK6">
            <v>623543.7272063999</v>
          </cell>
          <cell r="AL6">
            <v>623543.7272063999</v>
          </cell>
          <cell r="AM6">
            <v>623543.7272063999</v>
          </cell>
          <cell r="AN6">
            <v>623543.7272063999</v>
          </cell>
          <cell r="AO6">
            <v>623543.7272063999</v>
          </cell>
          <cell r="AP6">
            <v>623543.7272063999</v>
          </cell>
          <cell r="AQ6">
            <v>623543.7272063999</v>
          </cell>
          <cell r="AR6">
            <v>623543.7272063999</v>
          </cell>
          <cell r="AS6">
            <v>7482524.7264767969</v>
          </cell>
        </row>
        <row r="7">
          <cell r="G7">
            <v>46160.20413333334</v>
          </cell>
          <cell r="H7">
            <v>46160.20413333334</v>
          </cell>
          <cell r="I7">
            <v>46160.20413333334</v>
          </cell>
          <cell r="J7">
            <v>46160.20413333334</v>
          </cell>
          <cell r="K7">
            <v>46160.20413333334</v>
          </cell>
          <cell r="L7">
            <v>46160.20413333334</v>
          </cell>
          <cell r="M7">
            <v>46160.20413333334</v>
          </cell>
          <cell r="N7">
            <v>46160.20413333334</v>
          </cell>
          <cell r="O7">
            <v>46160.20413333334</v>
          </cell>
          <cell r="P7">
            <v>46160.20413333334</v>
          </cell>
          <cell r="Q7">
            <v>46160.20413333334</v>
          </cell>
          <cell r="R7">
            <v>46160.20413333334</v>
          </cell>
          <cell r="S7">
            <v>553922.44960000005</v>
          </cell>
          <cell r="T7">
            <v>50776.224546666679</v>
          </cell>
          <cell r="U7">
            <v>50776.224546666679</v>
          </cell>
          <cell r="V7">
            <v>50776.224546666679</v>
          </cell>
          <cell r="W7">
            <v>50776.224546666679</v>
          </cell>
          <cell r="X7">
            <v>50776.224546666679</v>
          </cell>
          <cell r="Y7">
            <v>50776.224546666679</v>
          </cell>
          <cell r="Z7">
            <v>50776.224546666679</v>
          </cell>
          <cell r="AA7">
            <v>50776.224546666679</v>
          </cell>
          <cell r="AB7">
            <v>50776.224546666679</v>
          </cell>
          <cell r="AC7">
            <v>50776.224546666679</v>
          </cell>
          <cell r="AD7">
            <v>50776.224546666679</v>
          </cell>
          <cell r="AE7">
            <v>50776.224546666679</v>
          </cell>
          <cell r="AF7">
            <v>609314.69456000009</v>
          </cell>
          <cell r="AG7">
            <v>52807.27352853334</v>
          </cell>
          <cell r="AH7">
            <v>52807.27352853334</v>
          </cell>
          <cell r="AI7">
            <v>52807.27352853334</v>
          </cell>
          <cell r="AJ7">
            <v>52807.27352853334</v>
          </cell>
          <cell r="AK7">
            <v>52807.27352853334</v>
          </cell>
          <cell r="AL7">
            <v>52807.27352853334</v>
          </cell>
          <cell r="AM7">
            <v>52807.27352853334</v>
          </cell>
          <cell r="AN7">
            <v>52807.27352853334</v>
          </cell>
          <cell r="AO7">
            <v>52807.27352853334</v>
          </cell>
          <cell r="AP7">
            <v>52807.27352853334</v>
          </cell>
          <cell r="AQ7">
            <v>52807.27352853334</v>
          </cell>
          <cell r="AR7">
            <v>52807.27352853334</v>
          </cell>
          <cell r="AS7">
            <v>633687.28234239994</v>
          </cell>
        </row>
        <row r="8">
          <cell r="G8">
            <v>-22344.883085712627</v>
          </cell>
          <cell r="H8">
            <v>-22344.883085712627</v>
          </cell>
          <cell r="I8">
            <v>-22344.883085712627</v>
          </cell>
          <cell r="J8">
            <v>-22344.883085712627</v>
          </cell>
          <cell r="K8">
            <v>-22344.883085712627</v>
          </cell>
          <cell r="L8">
            <v>-22344.883085712627</v>
          </cell>
          <cell r="M8">
            <v>-22344.883085712627</v>
          </cell>
          <cell r="N8">
            <v>-22344.883085712627</v>
          </cell>
          <cell r="O8">
            <v>-22344.883085712627</v>
          </cell>
          <cell r="P8">
            <v>-22344.883085712627</v>
          </cell>
          <cell r="Q8">
            <v>-22344.883085712627</v>
          </cell>
          <cell r="R8">
            <v>-22344.883085712627</v>
          </cell>
          <cell r="S8">
            <v>-268138.59702855145</v>
          </cell>
          <cell r="T8">
            <v>-23338.953158856453</v>
          </cell>
          <cell r="U8">
            <v>-23338.953158856453</v>
          </cell>
          <cell r="V8">
            <v>-23338.953158856453</v>
          </cell>
          <cell r="W8">
            <v>-23338.953158856453</v>
          </cell>
          <cell r="X8">
            <v>-23338.953158856453</v>
          </cell>
          <cell r="Y8">
            <v>-23338.953158856453</v>
          </cell>
          <cell r="Z8">
            <v>-23338.953158856453</v>
          </cell>
          <cell r="AA8">
            <v>-23338.953158856453</v>
          </cell>
          <cell r="AB8">
            <v>-23338.953158856453</v>
          </cell>
          <cell r="AC8">
            <v>-23338.953158856453</v>
          </cell>
          <cell r="AD8">
            <v>-23338.953158856453</v>
          </cell>
          <cell r="AE8">
            <v>-23338.953158856453</v>
          </cell>
          <cell r="AF8">
            <v>-280067.43790627742</v>
          </cell>
          <cell r="AG8">
            <v>-24487.5171126848</v>
          </cell>
          <cell r="AH8">
            <v>-24487.5171126848</v>
          </cell>
          <cell r="AI8">
            <v>-24487.5171126848</v>
          </cell>
          <cell r="AJ8">
            <v>-24487.5171126848</v>
          </cell>
          <cell r="AK8">
            <v>-24487.5171126848</v>
          </cell>
          <cell r="AL8">
            <v>-24487.5171126848</v>
          </cell>
          <cell r="AM8">
            <v>-24487.5171126848</v>
          </cell>
          <cell r="AN8">
            <v>-24487.5171126848</v>
          </cell>
          <cell r="AO8">
            <v>-24487.5171126848</v>
          </cell>
          <cell r="AP8">
            <v>-24487.5171126848</v>
          </cell>
          <cell r="AQ8">
            <v>-24487.5171126848</v>
          </cell>
          <cell r="AR8">
            <v>-24487.5171126848</v>
          </cell>
          <cell r="AS8">
            <v>-293850.20535221754</v>
          </cell>
        </row>
        <row r="9">
          <cell r="G9">
            <v>594826.06024762057</v>
          </cell>
          <cell r="H9">
            <v>594826.06024762057</v>
          </cell>
          <cell r="I9">
            <v>594826.06024762057</v>
          </cell>
          <cell r="J9">
            <v>594826.06024762057</v>
          </cell>
          <cell r="K9">
            <v>594826.06024762057</v>
          </cell>
          <cell r="L9">
            <v>594826.06024762057</v>
          </cell>
          <cell r="M9">
            <v>594826.06024762057</v>
          </cell>
          <cell r="N9">
            <v>594826.06024762057</v>
          </cell>
          <cell r="O9">
            <v>594826.06024762057</v>
          </cell>
          <cell r="P9">
            <v>594826.06024762057</v>
          </cell>
          <cell r="Q9">
            <v>594826.06024762057</v>
          </cell>
          <cell r="R9">
            <v>594826.06024762057</v>
          </cell>
          <cell r="S9">
            <v>7137912.7229714459</v>
          </cell>
          <cell r="T9">
            <v>621288.44015581009</v>
          </cell>
          <cell r="U9">
            <v>621288.44015581009</v>
          </cell>
          <cell r="V9">
            <v>621288.44015581009</v>
          </cell>
          <cell r="W9">
            <v>621288.44015581009</v>
          </cell>
          <cell r="X9">
            <v>621288.44015581009</v>
          </cell>
          <cell r="Y9">
            <v>621288.44015581009</v>
          </cell>
          <cell r="Z9">
            <v>621288.44015581009</v>
          </cell>
          <cell r="AA9">
            <v>621288.44015581009</v>
          </cell>
          <cell r="AB9">
            <v>621288.44015581009</v>
          </cell>
          <cell r="AC9">
            <v>621288.44015581009</v>
          </cell>
          <cell r="AD9">
            <v>621288.44015581009</v>
          </cell>
          <cell r="AE9">
            <v>621288.44015581009</v>
          </cell>
          <cell r="AF9">
            <v>7455461.2818697207</v>
          </cell>
          <cell r="AG9">
            <v>651863.4836222484</v>
          </cell>
          <cell r="AH9">
            <v>651863.4836222484</v>
          </cell>
          <cell r="AI9">
            <v>651863.4836222484</v>
          </cell>
          <cell r="AJ9">
            <v>651863.4836222484</v>
          </cell>
          <cell r="AK9">
            <v>651863.4836222484</v>
          </cell>
          <cell r="AL9">
            <v>651863.4836222484</v>
          </cell>
          <cell r="AM9">
            <v>651863.4836222484</v>
          </cell>
          <cell r="AN9">
            <v>651863.4836222484</v>
          </cell>
          <cell r="AO9">
            <v>651863.4836222484</v>
          </cell>
          <cell r="AP9">
            <v>651863.4836222484</v>
          </cell>
          <cell r="AQ9">
            <v>651863.4836222484</v>
          </cell>
          <cell r="AR9">
            <v>651863.4836222484</v>
          </cell>
          <cell r="AS9">
            <v>7822361.8034669785</v>
          </cell>
        </row>
        <row r="10">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row>
        <row r="11">
          <cell r="G11">
            <v>8250.8740018242224</v>
          </cell>
          <cell r="H11">
            <v>8250.8740018242224</v>
          </cell>
          <cell r="I11">
            <v>8250.8740018242224</v>
          </cell>
          <cell r="J11">
            <v>8250.8740018242224</v>
          </cell>
          <cell r="K11">
            <v>8250.8740018242224</v>
          </cell>
          <cell r="L11">
            <v>8250.8740018242224</v>
          </cell>
          <cell r="M11">
            <v>8250.8740018242224</v>
          </cell>
          <cell r="N11">
            <v>8250.8740018242224</v>
          </cell>
          <cell r="O11">
            <v>8250.8740018242224</v>
          </cell>
          <cell r="P11">
            <v>8250.8740018242224</v>
          </cell>
          <cell r="Q11">
            <v>8250.8740018242224</v>
          </cell>
          <cell r="R11">
            <v>8250.8740018242224</v>
          </cell>
          <cell r="S11">
            <v>99010.488021890676</v>
          </cell>
          <cell r="T11">
            <v>8617.9355295588757</v>
          </cell>
          <cell r="U11">
            <v>8617.9355295588757</v>
          </cell>
          <cell r="V11">
            <v>8617.9355295588757</v>
          </cell>
          <cell r="W11">
            <v>8617.9355295588757</v>
          </cell>
          <cell r="X11">
            <v>8617.9355295588757</v>
          </cell>
          <cell r="Y11">
            <v>8617.9355295588757</v>
          </cell>
          <cell r="Z11">
            <v>8617.9355295588757</v>
          </cell>
          <cell r="AA11">
            <v>8617.9355295588757</v>
          </cell>
          <cell r="AB11">
            <v>8617.9355295588757</v>
          </cell>
          <cell r="AC11">
            <v>8617.9355295588757</v>
          </cell>
          <cell r="AD11">
            <v>8617.9355295588757</v>
          </cell>
          <cell r="AE11">
            <v>8617.9355295588757</v>
          </cell>
          <cell r="AF11">
            <v>103415.22635470651</v>
          </cell>
          <cell r="AG11">
            <v>9042.0441019655118</v>
          </cell>
          <cell r="AH11">
            <v>9042.0441019655118</v>
          </cell>
          <cell r="AI11">
            <v>9042.0441019655118</v>
          </cell>
          <cell r="AJ11">
            <v>9042.0441019655118</v>
          </cell>
          <cell r="AK11">
            <v>9042.0441019655118</v>
          </cell>
          <cell r="AL11">
            <v>9042.0441019655118</v>
          </cell>
          <cell r="AM11">
            <v>9042.0441019655118</v>
          </cell>
          <cell r="AN11">
            <v>9042.0441019655118</v>
          </cell>
          <cell r="AO11">
            <v>9042.0441019655118</v>
          </cell>
          <cell r="AP11">
            <v>9042.0441019655118</v>
          </cell>
          <cell r="AQ11">
            <v>9042.0441019655118</v>
          </cell>
          <cell r="AR11">
            <v>9042.0441019655118</v>
          </cell>
          <cell r="AS11">
            <v>108504.52922358614</v>
          </cell>
        </row>
        <row r="12">
          <cell r="G12">
            <v>2175.6972337618313</v>
          </cell>
          <cell r="H12">
            <v>2175.6972337618313</v>
          </cell>
          <cell r="I12">
            <v>2175.6972337618313</v>
          </cell>
          <cell r="J12">
            <v>2175.6972337618313</v>
          </cell>
          <cell r="K12">
            <v>2175.6972337618313</v>
          </cell>
          <cell r="L12">
            <v>2175.6972337618313</v>
          </cell>
          <cell r="M12">
            <v>2175.6972337618313</v>
          </cell>
          <cell r="N12">
            <v>2175.6972337618313</v>
          </cell>
          <cell r="O12">
            <v>2175.6972337618313</v>
          </cell>
          <cell r="P12">
            <v>2175.6972337618313</v>
          </cell>
          <cell r="Q12">
            <v>2175.6972337618313</v>
          </cell>
          <cell r="R12">
            <v>2175.6972337618313</v>
          </cell>
          <cell r="S12">
            <v>26108.366805141977</v>
          </cell>
          <cell r="T12">
            <v>2272.4887676449216</v>
          </cell>
          <cell r="U12">
            <v>2272.4887676449216</v>
          </cell>
          <cell r="V12">
            <v>2272.4887676449216</v>
          </cell>
          <cell r="W12">
            <v>2272.4887676449216</v>
          </cell>
          <cell r="X12">
            <v>2272.4887676449216</v>
          </cell>
          <cell r="Y12">
            <v>2272.4887676449216</v>
          </cell>
          <cell r="Z12">
            <v>2272.4887676449216</v>
          </cell>
          <cell r="AA12">
            <v>2272.4887676449216</v>
          </cell>
          <cell r="AB12">
            <v>2272.4887676449216</v>
          </cell>
          <cell r="AC12">
            <v>2272.4887676449216</v>
          </cell>
          <cell r="AD12">
            <v>2272.4887676449216</v>
          </cell>
          <cell r="AE12">
            <v>2272.4887676449216</v>
          </cell>
          <cell r="AF12">
            <v>27269.865211739059</v>
          </cell>
          <cell r="AG12">
            <v>2384.3232045295213</v>
          </cell>
          <cell r="AH12">
            <v>2384.3232045295213</v>
          </cell>
          <cell r="AI12">
            <v>2384.3232045295213</v>
          </cell>
          <cell r="AJ12">
            <v>2384.3232045295213</v>
          </cell>
          <cell r="AK12">
            <v>2384.3232045295213</v>
          </cell>
          <cell r="AL12">
            <v>2384.3232045295213</v>
          </cell>
          <cell r="AM12">
            <v>2384.3232045295213</v>
          </cell>
          <cell r="AN12">
            <v>2384.3232045295213</v>
          </cell>
          <cell r="AO12">
            <v>2384.3232045295213</v>
          </cell>
          <cell r="AP12">
            <v>2384.3232045295213</v>
          </cell>
          <cell r="AQ12">
            <v>2384.3232045295213</v>
          </cell>
          <cell r="AR12">
            <v>2384.3232045295213</v>
          </cell>
          <cell r="AS12">
            <v>28611.878454354261</v>
          </cell>
        </row>
        <row r="13">
          <cell r="G13">
            <v>861.77749265583134</v>
          </cell>
          <cell r="H13">
            <v>861.77749265583134</v>
          </cell>
          <cell r="I13">
            <v>861.77749265583134</v>
          </cell>
          <cell r="J13">
            <v>861.77749265583134</v>
          </cell>
          <cell r="K13">
            <v>861.77749265583134</v>
          </cell>
          <cell r="L13">
            <v>861.77749265583134</v>
          </cell>
          <cell r="M13">
            <v>861.77749265583134</v>
          </cell>
          <cell r="N13">
            <v>861.77749265583134</v>
          </cell>
          <cell r="O13">
            <v>861.77749265583134</v>
          </cell>
          <cell r="P13">
            <v>861.77749265583134</v>
          </cell>
          <cell r="Q13">
            <v>861.77749265583134</v>
          </cell>
          <cell r="R13">
            <v>861.77749265583134</v>
          </cell>
          <cell r="S13">
            <v>10341.329911869976</v>
          </cell>
          <cell r="T13">
            <v>900.11589934482583</v>
          </cell>
          <cell r="U13">
            <v>900.11589934482583</v>
          </cell>
          <cell r="V13">
            <v>900.11589934482583</v>
          </cell>
          <cell r="W13">
            <v>900.11589934482583</v>
          </cell>
          <cell r="X13">
            <v>900.11589934482583</v>
          </cell>
          <cell r="Y13">
            <v>900.11589934482583</v>
          </cell>
          <cell r="Z13">
            <v>900.11589934482583</v>
          </cell>
          <cell r="AA13">
            <v>900.11589934482583</v>
          </cell>
          <cell r="AB13">
            <v>900.11589934482583</v>
          </cell>
          <cell r="AC13">
            <v>900.11589934482583</v>
          </cell>
          <cell r="AD13">
            <v>900.11589934482583</v>
          </cell>
          <cell r="AE13">
            <v>900.11589934482583</v>
          </cell>
          <cell r="AF13">
            <v>10801.390792137912</v>
          </cell>
          <cell r="AG13">
            <v>944.41268803189416</v>
          </cell>
          <cell r="AH13">
            <v>944.41268803189416</v>
          </cell>
          <cell r="AI13">
            <v>944.41268803189416</v>
          </cell>
          <cell r="AJ13">
            <v>944.41268803189416</v>
          </cell>
          <cell r="AK13">
            <v>944.41268803189416</v>
          </cell>
          <cell r="AL13">
            <v>944.41268803189416</v>
          </cell>
          <cell r="AM13">
            <v>944.41268803189416</v>
          </cell>
          <cell r="AN13">
            <v>944.41268803189416</v>
          </cell>
          <cell r="AO13">
            <v>944.41268803189416</v>
          </cell>
          <cell r="AP13">
            <v>944.41268803189416</v>
          </cell>
          <cell r="AQ13">
            <v>944.41268803189416</v>
          </cell>
          <cell r="AR13">
            <v>944.41268803189416</v>
          </cell>
          <cell r="AS13">
            <v>11332.952256382732</v>
          </cell>
        </row>
        <row r="14">
          <cell r="G14">
            <v>-1168.6898346457097</v>
          </cell>
          <cell r="H14">
            <v>-1168.6898346457097</v>
          </cell>
          <cell r="I14">
            <v>-1168.6898346457097</v>
          </cell>
          <cell r="J14">
            <v>-1168.6898346457097</v>
          </cell>
          <cell r="K14">
            <v>-1168.6898346457097</v>
          </cell>
          <cell r="L14">
            <v>-1168.6898346457097</v>
          </cell>
          <cell r="M14">
            <v>-1168.6898346457097</v>
          </cell>
          <cell r="N14">
            <v>-1168.6898346457097</v>
          </cell>
          <cell r="O14">
            <v>-1168.6898346457097</v>
          </cell>
          <cell r="P14">
            <v>-1168.6898346457097</v>
          </cell>
          <cell r="Q14">
            <v>-1168.6898346457097</v>
          </cell>
          <cell r="R14">
            <v>-1168.6898346457097</v>
          </cell>
          <cell r="S14">
            <v>-14024.278015748512</v>
          </cell>
          <cell r="T14">
            <v>-1220.682032812615</v>
          </cell>
          <cell r="U14">
            <v>-1220.682032812615</v>
          </cell>
          <cell r="V14">
            <v>-1220.682032812615</v>
          </cell>
          <cell r="W14">
            <v>-1220.682032812615</v>
          </cell>
          <cell r="X14">
            <v>-1220.682032812615</v>
          </cell>
          <cell r="Y14">
            <v>-1220.682032812615</v>
          </cell>
          <cell r="Z14">
            <v>-1220.682032812615</v>
          </cell>
          <cell r="AA14">
            <v>-1220.682032812615</v>
          </cell>
          <cell r="AB14">
            <v>-1220.682032812615</v>
          </cell>
          <cell r="AC14">
            <v>-1220.682032812615</v>
          </cell>
          <cell r="AD14">
            <v>-1220.682032812615</v>
          </cell>
          <cell r="AE14">
            <v>-1220.682032812615</v>
          </cell>
          <cell r="AF14">
            <v>-14648.184393751384</v>
          </cell>
          <cell r="AG14">
            <v>-1280.7546235767152</v>
          </cell>
          <cell r="AH14">
            <v>-1280.7546235767152</v>
          </cell>
          <cell r="AI14">
            <v>-1280.7546235767152</v>
          </cell>
          <cell r="AJ14">
            <v>-1280.7546235767152</v>
          </cell>
          <cell r="AK14">
            <v>-1280.7546235767152</v>
          </cell>
          <cell r="AL14">
            <v>-1280.7546235767152</v>
          </cell>
          <cell r="AM14">
            <v>-1280.7546235767152</v>
          </cell>
          <cell r="AN14">
            <v>-1280.7546235767152</v>
          </cell>
          <cell r="AO14">
            <v>-1280.7546235767152</v>
          </cell>
          <cell r="AP14">
            <v>-1280.7546235767152</v>
          </cell>
          <cell r="AQ14">
            <v>-1280.7546235767152</v>
          </cell>
          <cell r="AR14">
            <v>-1280.7546235767152</v>
          </cell>
          <cell r="AS14">
            <v>-15369.055482920581</v>
          </cell>
        </row>
        <row r="15">
          <cell r="G15">
            <v>7329.5568975780507</v>
          </cell>
          <cell r="H15">
            <v>7329.5568975780507</v>
          </cell>
          <cell r="I15">
            <v>7329.5568975780507</v>
          </cell>
          <cell r="J15">
            <v>7329.5568975780507</v>
          </cell>
          <cell r="K15">
            <v>7329.5568975780507</v>
          </cell>
          <cell r="L15">
            <v>7329.5568975780507</v>
          </cell>
          <cell r="M15">
            <v>7329.5568975780507</v>
          </cell>
          <cell r="N15">
            <v>7329.5568975780507</v>
          </cell>
          <cell r="O15">
            <v>7329.5568975780507</v>
          </cell>
          <cell r="P15">
            <v>7329.5568975780507</v>
          </cell>
          <cell r="Q15">
            <v>7329.5568975780507</v>
          </cell>
          <cell r="R15">
            <v>7329.5568975780507</v>
          </cell>
          <cell r="S15">
            <v>87954.68277093659</v>
          </cell>
          <cell r="T15">
            <v>7655.6312445924686</v>
          </cell>
          <cell r="U15">
            <v>7655.6312445924686</v>
          </cell>
          <cell r="V15">
            <v>7655.6312445924686</v>
          </cell>
          <cell r="W15">
            <v>7655.6312445924686</v>
          </cell>
          <cell r="X15">
            <v>7655.6312445924686</v>
          </cell>
          <cell r="Y15">
            <v>7655.6312445924686</v>
          </cell>
          <cell r="Z15">
            <v>7655.6312445924686</v>
          </cell>
          <cell r="AA15">
            <v>7655.6312445924686</v>
          </cell>
          <cell r="AB15">
            <v>7655.6312445924686</v>
          </cell>
          <cell r="AC15">
            <v>7655.6312445924686</v>
          </cell>
          <cell r="AD15">
            <v>7655.6312445924686</v>
          </cell>
          <cell r="AE15">
            <v>7655.6312445924686</v>
          </cell>
          <cell r="AF15">
            <v>91867.574935109631</v>
          </cell>
          <cell r="AG15">
            <v>8032.3825937850206</v>
          </cell>
          <cell r="AH15">
            <v>8032.3825937850206</v>
          </cell>
          <cell r="AI15">
            <v>8032.3825937850206</v>
          </cell>
          <cell r="AJ15">
            <v>8032.3825937850206</v>
          </cell>
          <cell r="AK15">
            <v>8032.3825937850206</v>
          </cell>
          <cell r="AL15">
            <v>8032.3825937850206</v>
          </cell>
          <cell r="AM15">
            <v>8032.3825937850206</v>
          </cell>
          <cell r="AN15">
            <v>8032.3825937850206</v>
          </cell>
          <cell r="AO15">
            <v>8032.3825937850206</v>
          </cell>
          <cell r="AP15">
            <v>8032.3825937850206</v>
          </cell>
          <cell r="AQ15">
            <v>8032.3825937850206</v>
          </cell>
          <cell r="AR15">
            <v>8032.3825937850206</v>
          </cell>
          <cell r="AS15">
            <v>96388.591125420251</v>
          </cell>
        </row>
        <row r="16">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row>
        <row r="17">
          <cell r="G17">
            <v>286953.80325000006</v>
          </cell>
          <cell r="H17">
            <v>286953.80325000006</v>
          </cell>
          <cell r="I17">
            <v>286953.80325000006</v>
          </cell>
          <cell r="J17">
            <v>286953.80325000006</v>
          </cell>
          <cell r="K17">
            <v>286953.80325000006</v>
          </cell>
          <cell r="L17">
            <v>286953.80325000006</v>
          </cell>
          <cell r="M17">
            <v>286953.80325000006</v>
          </cell>
          <cell r="N17">
            <v>286953.80325000006</v>
          </cell>
          <cell r="O17">
            <v>286953.80325000006</v>
          </cell>
          <cell r="P17">
            <v>286953.80325000006</v>
          </cell>
          <cell r="Q17">
            <v>286953.80325000006</v>
          </cell>
          <cell r="R17">
            <v>286953.80325000006</v>
          </cell>
          <cell r="S17">
            <v>3443445.639</v>
          </cell>
          <cell r="T17">
            <v>298431.95538</v>
          </cell>
          <cell r="U17">
            <v>298431.95538</v>
          </cell>
          <cell r="V17">
            <v>298431.95538</v>
          </cell>
          <cell r="W17">
            <v>298431.95538</v>
          </cell>
          <cell r="X17">
            <v>298431.95538</v>
          </cell>
          <cell r="Y17">
            <v>298431.95538</v>
          </cell>
          <cell r="Z17">
            <v>298431.95538</v>
          </cell>
          <cell r="AA17">
            <v>298431.95538</v>
          </cell>
          <cell r="AB17">
            <v>298431.95538</v>
          </cell>
          <cell r="AC17">
            <v>298431.95538</v>
          </cell>
          <cell r="AD17">
            <v>298431.95538</v>
          </cell>
          <cell r="AE17">
            <v>298431.95538</v>
          </cell>
          <cell r="AF17">
            <v>3581183.4645600007</v>
          </cell>
          <cell r="AG17">
            <v>313353.55314899998</v>
          </cell>
          <cell r="AH17">
            <v>313353.55314899998</v>
          </cell>
          <cell r="AI17">
            <v>313353.55314899998</v>
          </cell>
          <cell r="AJ17">
            <v>313353.55314899998</v>
          </cell>
          <cell r="AK17">
            <v>313353.55314899998</v>
          </cell>
          <cell r="AL17">
            <v>313353.55314899998</v>
          </cell>
          <cell r="AM17">
            <v>313353.55314899998</v>
          </cell>
          <cell r="AN17">
            <v>313353.55314899998</v>
          </cell>
          <cell r="AO17">
            <v>313353.55314899998</v>
          </cell>
          <cell r="AP17">
            <v>313353.55314899998</v>
          </cell>
          <cell r="AQ17">
            <v>313353.55314899998</v>
          </cell>
          <cell r="AR17">
            <v>313353.55314899998</v>
          </cell>
          <cell r="AS17">
            <v>3760242.6377879991</v>
          </cell>
        </row>
        <row r="18">
          <cell r="G18">
            <v>32795.445800000001</v>
          </cell>
          <cell r="H18">
            <v>32795.445800000001</v>
          </cell>
          <cell r="I18">
            <v>32795.445800000001</v>
          </cell>
          <cell r="J18">
            <v>32795.445800000001</v>
          </cell>
          <cell r="K18">
            <v>32795.445800000001</v>
          </cell>
          <cell r="L18">
            <v>32795.445800000001</v>
          </cell>
          <cell r="M18">
            <v>32795.445800000001</v>
          </cell>
          <cell r="N18">
            <v>32795.445800000001</v>
          </cell>
          <cell r="O18">
            <v>32795.445800000001</v>
          </cell>
          <cell r="P18">
            <v>32795.445800000001</v>
          </cell>
          <cell r="Q18">
            <v>32795.445800000001</v>
          </cell>
          <cell r="R18">
            <v>32795.445800000001</v>
          </cell>
          <cell r="S18">
            <v>393545.3495999999</v>
          </cell>
          <cell r="T18">
            <v>36074.99038000001</v>
          </cell>
          <cell r="U18">
            <v>36074.99038000001</v>
          </cell>
          <cell r="V18">
            <v>36074.99038000001</v>
          </cell>
          <cell r="W18">
            <v>36074.99038000001</v>
          </cell>
          <cell r="X18">
            <v>36074.99038000001</v>
          </cell>
          <cell r="Y18">
            <v>36074.99038000001</v>
          </cell>
          <cell r="Z18">
            <v>36074.99038000001</v>
          </cell>
          <cell r="AA18">
            <v>36074.99038000001</v>
          </cell>
          <cell r="AB18">
            <v>36074.99038000001</v>
          </cell>
          <cell r="AC18">
            <v>36074.99038000001</v>
          </cell>
          <cell r="AD18">
            <v>36074.99038000001</v>
          </cell>
          <cell r="AE18">
            <v>36074.99038000001</v>
          </cell>
          <cell r="AF18">
            <v>432899.88456000021</v>
          </cell>
          <cell r="AG18">
            <v>37517.989995200005</v>
          </cell>
          <cell r="AH18">
            <v>37517.989995200005</v>
          </cell>
          <cell r="AI18">
            <v>37517.989995200005</v>
          </cell>
          <cell r="AJ18">
            <v>37517.989995200005</v>
          </cell>
          <cell r="AK18">
            <v>37517.989995200005</v>
          </cell>
          <cell r="AL18">
            <v>37517.989995200005</v>
          </cell>
          <cell r="AM18">
            <v>37517.989995200005</v>
          </cell>
          <cell r="AN18">
            <v>37517.989995200005</v>
          </cell>
          <cell r="AO18">
            <v>37517.989995200005</v>
          </cell>
          <cell r="AP18">
            <v>37517.989995200005</v>
          </cell>
          <cell r="AQ18">
            <v>37517.989995200005</v>
          </cell>
          <cell r="AR18">
            <v>37517.989995200005</v>
          </cell>
          <cell r="AS18">
            <v>450215.87994240009</v>
          </cell>
        </row>
        <row r="19">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G21">
            <v>337198.46484117425</v>
          </cell>
          <cell r="H21">
            <v>337198.46484117425</v>
          </cell>
          <cell r="I21">
            <v>337198.46484117425</v>
          </cell>
          <cell r="J21">
            <v>337198.46484117425</v>
          </cell>
          <cell r="K21">
            <v>337198.46484117425</v>
          </cell>
          <cell r="L21">
            <v>337198.46484117425</v>
          </cell>
          <cell r="M21">
            <v>337198.46484117425</v>
          </cell>
          <cell r="N21">
            <v>337198.46484117425</v>
          </cell>
          <cell r="O21">
            <v>337198.46484117425</v>
          </cell>
          <cell r="P21">
            <v>337198.46484117425</v>
          </cell>
          <cell r="Q21">
            <v>337198.46484117425</v>
          </cell>
          <cell r="R21">
            <v>337198.46484117425</v>
          </cell>
          <cell r="S21">
            <v>4046381.5780940903</v>
          </cell>
          <cell r="T21">
            <v>352732.43516832852</v>
          </cell>
          <cell r="U21">
            <v>352732.43516832852</v>
          </cell>
          <cell r="V21">
            <v>352732.43516832852</v>
          </cell>
          <cell r="W21">
            <v>352732.43516832852</v>
          </cell>
          <cell r="X21">
            <v>352732.43516832852</v>
          </cell>
          <cell r="Y21">
            <v>352732.43516832852</v>
          </cell>
          <cell r="Z21">
            <v>352732.43516832852</v>
          </cell>
          <cell r="AA21">
            <v>352732.43516832852</v>
          </cell>
          <cell r="AB21">
            <v>352732.43516832852</v>
          </cell>
          <cell r="AC21">
            <v>352732.43516832852</v>
          </cell>
          <cell r="AD21">
            <v>352732.43516832852</v>
          </cell>
          <cell r="AE21">
            <v>352732.43516832852</v>
          </cell>
          <cell r="AF21">
            <v>4232789.2220199425</v>
          </cell>
          <cell r="AG21">
            <v>369993.95110893523</v>
          </cell>
          <cell r="AH21">
            <v>369993.95110893523</v>
          </cell>
          <cell r="AI21">
            <v>369993.95110893523</v>
          </cell>
          <cell r="AJ21">
            <v>369993.95110893523</v>
          </cell>
          <cell r="AK21">
            <v>369993.95110893523</v>
          </cell>
          <cell r="AL21">
            <v>369993.95110893523</v>
          </cell>
          <cell r="AM21">
            <v>369993.95110893523</v>
          </cell>
          <cell r="AN21">
            <v>369993.95110893523</v>
          </cell>
          <cell r="AO21">
            <v>369993.95110893523</v>
          </cell>
          <cell r="AP21">
            <v>369993.95110893523</v>
          </cell>
          <cell r="AQ21">
            <v>369993.95110893523</v>
          </cell>
          <cell r="AR21">
            <v>369993.95110893523</v>
          </cell>
          <cell r="AS21">
            <v>4439927.4133072225</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L.E.K. Analysis"/>
      <sheetName val="CPI_CAN"/>
      <sheetName val="CPI"/>
      <sheetName val="FOBCost"/>
      <sheetName val="Database"/>
      <sheetName val="ACCC_WA"/>
      <sheetName val="ACCC_SA"/>
      <sheetName val="ACCC_VIC"/>
      <sheetName val="ACCC_NSW"/>
      <sheetName val="ACCC_QLD"/>
    </sheetNames>
    <sheetDataSet>
      <sheetData sheetId="0" refreshError="1"/>
      <sheetData sheetId="1" refreshError="1"/>
      <sheetData sheetId="2" refreshError="1"/>
      <sheetData sheetId="3">
        <row r="1">
          <cell r="B1" t="str">
            <v>Index Numbers ;  All groups CPI ;  Sydney ;</v>
          </cell>
          <cell r="C1" t="str">
            <v>Index Numbers ;  All groups CPI ;  Melbourne ;</v>
          </cell>
          <cell r="D1" t="str">
            <v>Index Numbers ;  All groups CPI ;  Brisbane ;</v>
          </cell>
          <cell r="E1" t="str">
            <v>Index Numbers ;  All groups CPI ;  Adelaide ;</v>
          </cell>
          <cell r="F1" t="str">
            <v>Index Numbers ;  All groups CPI ;  Perth ;</v>
          </cell>
          <cell r="G1" t="str">
            <v>Index Numbers ;  All groups CPI ;  Hobart ;</v>
          </cell>
          <cell r="H1" t="str">
            <v>Index Numbers ;  All groups CPI ;  Darwin ;</v>
          </cell>
          <cell r="I1" t="str">
            <v>Index Numbers ;  All groups CPI ;  Canberra ;</v>
          </cell>
          <cell r="J1" t="str">
            <v>Index Numbers ;  All groups CPI ;  Australia ;</v>
          </cell>
          <cell r="K1" t="str">
            <v>Percentage Change from Corresponding Quarter of Previous Year ;  All groups CPI ;  Sydney ;</v>
          </cell>
          <cell r="L1" t="str">
            <v>Percentage Change from Corresponding Quarter of Previous Year ;  All groups CPI ;  Melbourne ;</v>
          </cell>
          <cell r="M1" t="str">
            <v>Percentage Change from Corresponding Quarter of Previous Year ;  All groups CPI ;  Brisbane ;</v>
          </cell>
          <cell r="N1" t="str">
            <v>Percentage Change from Corresponding Quarter of Previous Year ;  All groups CPI ;  Adelaide ;</v>
          </cell>
          <cell r="O1" t="str">
            <v>Percentage Change from Corresponding Quarter of Previous Year ;  All groups CPI ;  Perth ;</v>
          </cell>
          <cell r="P1" t="str">
            <v>Percentage Change from Corresponding Quarter of Previous Year ;  All groups CPI ;  Hobart ;</v>
          </cell>
          <cell r="Q1" t="str">
            <v>Percentage Change from Corresponding Quarter of Previous Year ;  All groups CPI ;  Darwin ;</v>
          </cell>
          <cell r="R1" t="str">
            <v>Percentage Change from Corresponding Quarter of Previous Year ;  All groups CPI ;  Canberra ;</v>
          </cell>
          <cell r="S1" t="str">
            <v>Percentage Change from Corresponding Quarter of Previous Year ;  All groups CPI ;  Australia ;</v>
          </cell>
          <cell r="T1" t="str">
            <v>Percentage Change from Previous Period ;  All groups CPI ;  Sydney ;</v>
          </cell>
          <cell r="U1" t="str">
            <v>Percentage Change from Previous Period ;  All groups CPI ;  Melbourne ;</v>
          </cell>
          <cell r="V1" t="str">
            <v>Percentage Change from Previous Period ;  All groups CPI ;  Brisbane ;</v>
          </cell>
          <cell r="W1" t="str">
            <v>Percentage Change from Previous Period ;  All groups CPI ;  Adelaide ;</v>
          </cell>
          <cell r="X1" t="str">
            <v>Percentage Change from Previous Period ;  All groups CPI ;  Perth ;</v>
          </cell>
          <cell r="Y1" t="str">
            <v>Percentage Change from Previous Period ;  All groups CPI ;  Hobart ;</v>
          </cell>
          <cell r="Z1" t="str">
            <v>Percentage Change from Previous Period ;  All groups CPI ;  Darwin ;</v>
          </cell>
          <cell r="AA1" t="str">
            <v>Percentage Change from Previous Period ;  All groups CPI ;  Canberra ;</v>
          </cell>
          <cell r="AB1" t="str">
            <v>Percentage Change from Previous Period ;  All groups CPI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18142</v>
          </cell>
          <cell r="L7">
            <v>18142</v>
          </cell>
          <cell r="M7">
            <v>18142</v>
          </cell>
          <cell r="N7">
            <v>18142</v>
          </cell>
          <cell r="O7">
            <v>18142</v>
          </cell>
          <cell r="P7">
            <v>18142</v>
          </cell>
          <cell r="Q7">
            <v>29830</v>
          </cell>
          <cell r="R7">
            <v>18142</v>
          </cell>
          <cell r="S7">
            <v>18142</v>
          </cell>
          <cell r="T7">
            <v>17868</v>
          </cell>
          <cell r="U7">
            <v>17868</v>
          </cell>
          <cell r="V7">
            <v>17868</v>
          </cell>
          <cell r="W7">
            <v>17868</v>
          </cell>
          <cell r="X7">
            <v>17868</v>
          </cell>
          <cell r="Y7">
            <v>17868</v>
          </cell>
          <cell r="Z7">
            <v>29556</v>
          </cell>
          <cell r="AA7">
            <v>17868</v>
          </cell>
          <cell r="AB7">
            <v>17868</v>
          </cell>
        </row>
        <row r="8">
          <cell r="A8" t="str">
            <v>Series End</v>
          </cell>
          <cell r="B8">
            <v>43983</v>
          </cell>
          <cell r="C8">
            <v>43983</v>
          </cell>
          <cell r="D8">
            <v>43983</v>
          </cell>
          <cell r="E8">
            <v>43983</v>
          </cell>
          <cell r="F8">
            <v>43983</v>
          </cell>
          <cell r="G8">
            <v>43983</v>
          </cell>
          <cell r="H8">
            <v>43983</v>
          </cell>
          <cell r="I8">
            <v>43983</v>
          </cell>
          <cell r="J8">
            <v>43983</v>
          </cell>
          <cell r="K8">
            <v>43983</v>
          </cell>
          <cell r="L8">
            <v>43983</v>
          </cell>
          <cell r="M8">
            <v>43983</v>
          </cell>
          <cell r="N8">
            <v>43983</v>
          </cell>
          <cell r="O8">
            <v>43983</v>
          </cell>
          <cell r="P8">
            <v>43983</v>
          </cell>
          <cell r="Q8">
            <v>43983</v>
          </cell>
          <cell r="R8">
            <v>43983</v>
          </cell>
          <cell r="S8">
            <v>43983</v>
          </cell>
          <cell r="T8">
            <v>43983</v>
          </cell>
          <cell r="U8">
            <v>43983</v>
          </cell>
          <cell r="V8">
            <v>43983</v>
          </cell>
          <cell r="W8">
            <v>43983</v>
          </cell>
          <cell r="X8">
            <v>43983</v>
          </cell>
          <cell r="Y8">
            <v>43983</v>
          </cell>
          <cell r="Z8">
            <v>43983</v>
          </cell>
          <cell r="AA8">
            <v>43983</v>
          </cell>
          <cell r="AB8">
            <v>43983</v>
          </cell>
        </row>
        <row r="9">
          <cell r="A9" t="str">
            <v>No. Obs</v>
          </cell>
          <cell r="B9">
            <v>288</v>
          </cell>
          <cell r="C9">
            <v>288</v>
          </cell>
          <cell r="D9">
            <v>288</v>
          </cell>
          <cell r="E9">
            <v>288</v>
          </cell>
          <cell r="F9">
            <v>288</v>
          </cell>
          <cell r="G9">
            <v>288</v>
          </cell>
          <cell r="H9">
            <v>160</v>
          </cell>
          <cell r="I9">
            <v>288</v>
          </cell>
          <cell r="J9">
            <v>288</v>
          </cell>
          <cell r="K9">
            <v>284</v>
          </cell>
          <cell r="L9">
            <v>284</v>
          </cell>
          <cell r="M9">
            <v>284</v>
          </cell>
          <cell r="N9">
            <v>284</v>
          </cell>
          <cell r="O9">
            <v>284</v>
          </cell>
          <cell r="P9">
            <v>284</v>
          </cell>
          <cell r="Q9">
            <v>156</v>
          </cell>
          <cell r="R9">
            <v>284</v>
          </cell>
          <cell r="S9">
            <v>284</v>
          </cell>
          <cell r="T9">
            <v>287</v>
          </cell>
          <cell r="U9">
            <v>287</v>
          </cell>
          <cell r="V9">
            <v>287</v>
          </cell>
          <cell r="W9">
            <v>287</v>
          </cell>
          <cell r="X9">
            <v>287</v>
          </cell>
          <cell r="Y9">
            <v>287</v>
          </cell>
          <cell r="Z9">
            <v>159</v>
          </cell>
          <cell r="AA9">
            <v>287</v>
          </cell>
          <cell r="AB9">
            <v>287</v>
          </cell>
        </row>
        <row r="10">
          <cell r="A10" t="str">
            <v>Series ID</v>
          </cell>
          <cell r="B10" t="str">
            <v>A2325806K</v>
          </cell>
          <cell r="C10" t="str">
            <v>A2325811C</v>
          </cell>
          <cell r="D10" t="str">
            <v>A2325816R</v>
          </cell>
          <cell r="E10" t="str">
            <v>A2325821J</v>
          </cell>
          <cell r="F10" t="str">
            <v>A2325826V</v>
          </cell>
          <cell r="G10" t="str">
            <v>A2325831L</v>
          </cell>
          <cell r="H10" t="str">
            <v>A2325836X</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3.7</v>
          </cell>
          <cell r="C11">
            <v>3.8</v>
          </cell>
          <cell r="D11">
            <v>3.7</v>
          </cell>
          <cell r="E11">
            <v>3.8</v>
          </cell>
          <cell r="F11">
            <v>3.7</v>
          </cell>
          <cell r="G11">
            <v>3.8</v>
          </cell>
          <cell r="I11">
            <v>3.9</v>
          </cell>
          <cell r="J11">
            <v>3.7</v>
          </cell>
        </row>
        <row r="12">
          <cell r="A12">
            <v>17868</v>
          </cell>
          <cell r="B12">
            <v>3.7</v>
          </cell>
          <cell r="C12">
            <v>3.8</v>
          </cell>
          <cell r="D12">
            <v>3.7</v>
          </cell>
          <cell r="E12">
            <v>3.9</v>
          </cell>
          <cell r="F12">
            <v>3.8</v>
          </cell>
          <cell r="G12">
            <v>3.9</v>
          </cell>
          <cell r="I12">
            <v>4.0999999999999996</v>
          </cell>
          <cell r="J12">
            <v>3.8</v>
          </cell>
          <cell r="T12">
            <v>0</v>
          </cell>
          <cell r="U12">
            <v>0</v>
          </cell>
          <cell r="V12">
            <v>0</v>
          </cell>
          <cell r="W12">
            <v>2.6</v>
          </cell>
          <cell r="X12">
            <v>2.7</v>
          </cell>
          <cell r="Y12">
            <v>2.6</v>
          </cell>
          <cell r="AA12">
            <v>5.0999999999999996</v>
          </cell>
          <cell r="AB12">
            <v>2.7</v>
          </cell>
        </row>
        <row r="13">
          <cell r="A13">
            <v>17958</v>
          </cell>
          <cell r="B13">
            <v>3.9</v>
          </cell>
          <cell r="C13">
            <v>3.9</v>
          </cell>
          <cell r="D13">
            <v>3.8</v>
          </cell>
          <cell r="E13">
            <v>4</v>
          </cell>
          <cell r="F13">
            <v>3.9</v>
          </cell>
          <cell r="G13">
            <v>4</v>
          </cell>
          <cell r="I13">
            <v>4.0999999999999996</v>
          </cell>
          <cell r="J13">
            <v>3.9</v>
          </cell>
          <cell r="T13">
            <v>5.4</v>
          </cell>
          <cell r="U13">
            <v>2.6</v>
          </cell>
          <cell r="V13">
            <v>2.7</v>
          </cell>
          <cell r="W13">
            <v>2.6</v>
          </cell>
          <cell r="X13">
            <v>2.6</v>
          </cell>
          <cell r="Y13">
            <v>2.6</v>
          </cell>
          <cell r="AA13">
            <v>0</v>
          </cell>
          <cell r="AB13">
            <v>2.6</v>
          </cell>
        </row>
        <row r="14">
          <cell r="A14">
            <v>18050</v>
          </cell>
          <cell r="B14">
            <v>3.9</v>
          </cell>
          <cell r="C14">
            <v>4</v>
          </cell>
          <cell r="D14">
            <v>3.9</v>
          </cell>
          <cell r="E14">
            <v>4</v>
          </cell>
          <cell r="F14">
            <v>4</v>
          </cell>
          <cell r="G14">
            <v>4.0999999999999996</v>
          </cell>
          <cell r="I14">
            <v>4.2</v>
          </cell>
          <cell r="J14">
            <v>4</v>
          </cell>
          <cell r="T14">
            <v>0</v>
          </cell>
          <cell r="U14">
            <v>2.6</v>
          </cell>
          <cell r="V14">
            <v>2.6</v>
          </cell>
          <cell r="W14">
            <v>0</v>
          </cell>
          <cell r="X14">
            <v>2.6</v>
          </cell>
          <cell r="Y14">
            <v>2.5</v>
          </cell>
          <cell r="AA14">
            <v>2.4</v>
          </cell>
          <cell r="AB14">
            <v>2.6</v>
          </cell>
        </row>
        <row r="15">
          <cell r="A15">
            <v>18142</v>
          </cell>
          <cell r="B15">
            <v>4</v>
          </cell>
          <cell r="C15">
            <v>4.0999999999999996</v>
          </cell>
          <cell r="D15">
            <v>4</v>
          </cell>
          <cell r="E15">
            <v>4.0999999999999996</v>
          </cell>
          <cell r="F15">
            <v>4.0999999999999996</v>
          </cell>
          <cell r="G15">
            <v>4.0999999999999996</v>
          </cell>
          <cell r="I15">
            <v>4.3</v>
          </cell>
          <cell r="J15">
            <v>4.0999999999999996</v>
          </cell>
          <cell r="K15">
            <v>8.1</v>
          </cell>
          <cell r="L15">
            <v>7.9</v>
          </cell>
          <cell r="M15">
            <v>8.1</v>
          </cell>
          <cell r="N15">
            <v>7.9</v>
          </cell>
          <cell r="O15">
            <v>10.8</v>
          </cell>
          <cell r="P15">
            <v>7.9</v>
          </cell>
          <cell r="R15">
            <v>10.3</v>
          </cell>
          <cell r="S15">
            <v>10.8</v>
          </cell>
          <cell r="T15">
            <v>2.6</v>
          </cell>
          <cell r="U15">
            <v>2.5</v>
          </cell>
          <cell r="V15">
            <v>2.6</v>
          </cell>
          <cell r="W15">
            <v>2.5</v>
          </cell>
          <cell r="X15">
            <v>2.5</v>
          </cell>
          <cell r="Y15">
            <v>0</v>
          </cell>
          <cell r="AA15">
            <v>2.4</v>
          </cell>
          <cell r="AB15">
            <v>2.5</v>
          </cell>
        </row>
        <row r="16">
          <cell r="A16">
            <v>18233</v>
          </cell>
          <cell r="B16">
            <v>4.0999999999999996</v>
          </cell>
          <cell r="C16">
            <v>4.2</v>
          </cell>
          <cell r="D16">
            <v>4.0999999999999996</v>
          </cell>
          <cell r="E16">
            <v>4.0999999999999996</v>
          </cell>
          <cell r="F16">
            <v>4.2</v>
          </cell>
          <cell r="G16">
            <v>4.2</v>
          </cell>
          <cell r="I16">
            <v>4.3</v>
          </cell>
          <cell r="J16">
            <v>4.0999999999999996</v>
          </cell>
          <cell r="K16">
            <v>10.8</v>
          </cell>
          <cell r="L16">
            <v>10.5</v>
          </cell>
          <cell r="M16">
            <v>10.8</v>
          </cell>
          <cell r="N16">
            <v>5.0999999999999996</v>
          </cell>
          <cell r="O16">
            <v>10.5</v>
          </cell>
          <cell r="P16">
            <v>7.7</v>
          </cell>
          <cell r="R16">
            <v>4.9000000000000004</v>
          </cell>
          <cell r="S16">
            <v>7.9</v>
          </cell>
          <cell r="T16">
            <v>2.5</v>
          </cell>
          <cell r="U16">
            <v>2.4</v>
          </cell>
          <cell r="V16">
            <v>2.5</v>
          </cell>
          <cell r="W16">
            <v>0</v>
          </cell>
          <cell r="X16">
            <v>2.4</v>
          </cell>
          <cell r="Y16">
            <v>2.4</v>
          </cell>
          <cell r="AA16">
            <v>0</v>
          </cell>
          <cell r="AB16">
            <v>0</v>
          </cell>
        </row>
        <row r="17">
          <cell r="A17">
            <v>18323</v>
          </cell>
          <cell r="B17">
            <v>4.0999999999999996</v>
          </cell>
          <cell r="C17">
            <v>4.3</v>
          </cell>
          <cell r="D17">
            <v>4.0999999999999996</v>
          </cell>
          <cell r="E17">
            <v>4.2</v>
          </cell>
          <cell r="F17">
            <v>4.2</v>
          </cell>
          <cell r="G17">
            <v>4.2</v>
          </cell>
          <cell r="I17">
            <v>4.4000000000000004</v>
          </cell>
          <cell r="J17">
            <v>4.2</v>
          </cell>
          <cell r="K17">
            <v>5.0999999999999996</v>
          </cell>
          <cell r="L17">
            <v>10.3</v>
          </cell>
          <cell r="M17">
            <v>7.9</v>
          </cell>
          <cell r="N17">
            <v>5</v>
          </cell>
          <cell r="O17">
            <v>7.7</v>
          </cell>
          <cell r="P17">
            <v>5</v>
          </cell>
          <cell r="R17">
            <v>7.3</v>
          </cell>
          <cell r="S17">
            <v>7.7</v>
          </cell>
          <cell r="T17">
            <v>0</v>
          </cell>
          <cell r="U17">
            <v>2.4</v>
          </cell>
          <cell r="V17">
            <v>0</v>
          </cell>
          <cell r="W17">
            <v>2.4</v>
          </cell>
          <cell r="X17">
            <v>0</v>
          </cell>
          <cell r="Y17">
            <v>0</v>
          </cell>
          <cell r="AA17">
            <v>2.2999999999999998</v>
          </cell>
          <cell r="AB17">
            <v>2.4</v>
          </cell>
        </row>
        <row r="18">
          <cell r="A18">
            <v>18415</v>
          </cell>
          <cell r="B18">
            <v>4.3</v>
          </cell>
          <cell r="C18">
            <v>4.4000000000000004</v>
          </cell>
          <cell r="D18">
            <v>4.2</v>
          </cell>
          <cell r="E18">
            <v>4.4000000000000004</v>
          </cell>
          <cell r="F18">
            <v>4.4000000000000004</v>
          </cell>
          <cell r="G18">
            <v>4.3</v>
          </cell>
          <cell r="I18">
            <v>4.5999999999999996</v>
          </cell>
          <cell r="J18">
            <v>4.3</v>
          </cell>
          <cell r="K18">
            <v>10.3</v>
          </cell>
          <cell r="L18">
            <v>10</v>
          </cell>
          <cell r="M18">
            <v>7.7</v>
          </cell>
          <cell r="N18">
            <v>10</v>
          </cell>
          <cell r="O18">
            <v>10</v>
          </cell>
          <cell r="P18">
            <v>4.9000000000000004</v>
          </cell>
          <cell r="R18">
            <v>9.5</v>
          </cell>
          <cell r="S18">
            <v>7.5</v>
          </cell>
          <cell r="T18">
            <v>4.9000000000000004</v>
          </cell>
          <cell r="U18">
            <v>2.2999999999999998</v>
          </cell>
          <cell r="V18">
            <v>2.4</v>
          </cell>
          <cell r="W18">
            <v>4.8</v>
          </cell>
          <cell r="X18">
            <v>4.8</v>
          </cell>
          <cell r="Y18">
            <v>2.4</v>
          </cell>
          <cell r="AA18">
            <v>4.5</v>
          </cell>
          <cell r="AB18">
            <v>2.4</v>
          </cell>
        </row>
        <row r="19">
          <cell r="A19">
            <v>18507</v>
          </cell>
          <cell r="B19">
            <v>4.4000000000000004</v>
          </cell>
          <cell r="C19">
            <v>4.5</v>
          </cell>
          <cell r="D19">
            <v>4.3</v>
          </cell>
          <cell r="E19">
            <v>4.4000000000000004</v>
          </cell>
          <cell r="F19">
            <v>4.5</v>
          </cell>
          <cell r="G19">
            <v>4.4000000000000004</v>
          </cell>
          <cell r="I19">
            <v>4.7</v>
          </cell>
          <cell r="J19">
            <v>4.4000000000000004</v>
          </cell>
          <cell r="K19">
            <v>10</v>
          </cell>
          <cell r="L19">
            <v>9.8000000000000007</v>
          </cell>
          <cell r="M19">
            <v>7.5</v>
          </cell>
          <cell r="N19">
            <v>7.3</v>
          </cell>
          <cell r="O19">
            <v>9.8000000000000007</v>
          </cell>
          <cell r="P19">
            <v>7.3</v>
          </cell>
          <cell r="R19">
            <v>9.3000000000000007</v>
          </cell>
          <cell r="S19">
            <v>7.3</v>
          </cell>
          <cell r="T19">
            <v>2.2999999999999998</v>
          </cell>
          <cell r="U19">
            <v>2.2999999999999998</v>
          </cell>
          <cell r="V19">
            <v>2.4</v>
          </cell>
          <cell r="W19">
            <v>0</v>
          </cell>
          <cell r="X19">
            <v>2.2999999999999998</v>
          </cell>
          <cell r="Y19">
            <v>2.2999999999999998</v>
          </cell>
          <cell r="AA19">
            <v>2.2000000000000002</v>
          </cell>
          <cell r="AB19">
            <v>2.2999999999999998</v>
          </cell>
        </row>
        <row r="20">
          <cell r="A20">
            <v>18598</v>
          </cell>
          <cell r="B20">
            <v>4.5999999999999996</v>
          </cell>
          <cell r="C20">
            <v>4.5999999999999996</v>
          </cell>
          <cell r="D20">
            <v>4.4000000000000004</v>
          </cell>
          <cell r="E20">
            <v>4.5999999999999996</v>
          </cell>
          <cell r="F20">
            <v>4.5999999999999996</v>
          </cell>
          <cell r="G20">
            <v>4.5</v>
          </cell>
          <cell r="I20">
            <v>4.8</v>
          </cell>
          <cell r="J20">
            <v>4.5999999999999996</v>
          </cell>
          <cell r="K20">
            <v>12.2</v>
          </cell>
          <cell r="L20">
            <v>9.5</v>
          </cell>
          <cell r="M20">
            <v>7.3</v>
          </cell>
          <cell r="N20">
            <v>12.2</v>
          </cell>
          <cell r="O20">
            <v>9.5</v>
          </cell>
          <cell r="P20">
            <v>7.1</v>
          </cell>
          <cell r="R20">
            <v>11.6</v>
          </cell>
          <cell r="S20">
            <v>12.2</v>
          </cell>
          <cell r="T20">
            <v>4.5</v>
          </cell>
          <cell r="U20">
            <v>2.2000000000000002</v>
          </cell>
          <cell r="V20">
            <v>2.2999999999999998</v>
          </cell>
          <cell r="W20">
            <v>4.5</v>
          </cell>
          <cell r="X20">
            <v>2.2000000000000002</v>
          </cell>
          <cell r="Y20">
            <v>2.2999999999999998</v>
          </cell>
          <cell r="AA20">
            <v>2.1</v>
          </cell>
          <cell r="AB20">
            <v>4.5</v>
          </cell>
        </row>
        <row r="21">
          <cell r="A21">
            <v>18688</v>
          </cell>
          <cell r="B21">
            <v>4.7</v>
          </cell>
          <cell r="C21">
            <v>4.9000000000000004</v>
          </cell>
          <cell r="D21">
            <v>4.7</v>
          </cell>
          <cell r="E21">
            <v>4.8</v>
          </cell>
          <cell r="F21">
            <v>4.8</v>
          </cell>
          <cell r="G21">
            <v>4.8</v>
          </cell>
          <cell r="I21">
            <v>5.0999999999999996</v>
          </cell>
          <cell r="J21">
            <v>4.8</v>
          </cell>
          <cell r="K21">
            <v>14.6</v>
          </cell>
          <cell r="L21">
            <v>14</v>
          </cell>
          <cell r="M21">
            <v>14.6</v>
          </cell>
          <cell r="N21">
            <v>14.3</v>
          </cell>
          <cell r="O21">
            <v>14.3</v>
          </cell>
          <cell r="P21">
            <v>14.3</v>
          </cell>
          <cell r="R21">
            <v>15.9</v>
          </cell>
          <cell r="S21">
            <v>14.3</v>
          </cell>
          <cell r="T21">
            <v>2.2000000000000002</v>
          </cell>
          <cell r="U21">
            <v>6.5</v>
          </cell>
          <cell r="V21">
            <v>6.8</v>
          </cell>
          <cell r="W21">
            <v>4.3</v>
          </cell>
          <cell r="X21">
            <v>4.3</v>
          </cell>
          <cell r="Y21">
            <v>6.7</v>
          </cell>
          <cell r="AA21">
            <v>6.3</v>
          </cell>
          <cell r="AB21">
            <v>4.3</v>
          </cell>
        </row>
        <row r="22">
          <cell r="A22">
            <v>18780</v>
          </cell>
          <cell r="B22">
            <v>5.0999999999999996</v>
          </cell>
          <cell r="C22">
            <v>5.0999999999999996</v>
          </cell>
          <cell r="D22">
            <v>4.9000000000000004</v>
          </cell>
          <cell r="E22">
            <v>5.0999999999999996</v>
          </cell>
          <cell r="F22">
            <v>5.0999999999999996</v>
          </cell>
          <cell r="G22">
            <v>5.2</v>
          </cell>
          <cell r="I22">
            <v>5.4</v>
          </cell>
          <cell r="J22">
            <v>5.0999999999999996</v>
          </cell>
          <cell r="K22">
            <v>18.600000000000001</v>
          </cell>
          <cell r="L22">
            <v>15.9</v>
          </cell>
          <cell r="M22">
            <v>16.7</v>
          </cell>
          <cell r="N22">
            <v>15.9</v>
          </cell>
          <cell r="O22">
            <v>15.9</v>
          </cell>
          <cell r="P22">
            <v>20.9</v>
          </cell>
          <cell r="R22">
            <v>17.399999999999999</v>
          </cell>
          <cell r="S22">
            <v>18.600000000000001</v>
          </cell>
          <cell r="T22">
            <v>8.5</v>
          </cell>
          <cell r="U22">
            <v>4.0999999999999996</v>
          </cell>
          <cell r="V22">
            <v>4.3</v>
          </cell>
          <cell r="W22">
            <v>6.3</v>
          </cell>
          <cell r="X22">
            <v>6.3</v>
          </cell>
          <cell r="Y22">
            <v>8.3000000000000007</v>
          </cell>
          <cell r="AA22">
            <v>5.9</v>
          </cell>
          <cell r="AB22">
            <v>6.3</v>
          </cell>
        </row>
        <row r="23">
          <cell r="A23">
            <v>18872</v>
          </cell>
          <cell r="B23">
            <v>5.4</v>
          </cell>
          <cell r="C23">
            <v>5.4</v>
          </cell>
          <cell r="D23">
            <v>5.0999999999999996</v>
          </cell>
          <cell r="E23">
            <v>5.4</v>
          </cell>
          <cell r="F23">
            <v>5.4</v>
          </cell>
          <cell r="G23">
            <v>5.4</v>
          </cell>
          <cell r="I23">
            <v>5.7</v>
          </cell>
          <cell r="J23">
            <v>5.3</v>
          </cell>
          <cell r="K23">
            <v>22.7</v>
          </cell>
          <cell r="L23">
            <v>20</v>
          </cell>
          <cell r="M23">
            <v>18.600000000000001</v>
          </cell>
          <cell r="N23">
            <v>22.7</v>
          </cell>
          <cell r="O23">
            <v>20</v>
          </cell>
          <cell r="P23">
            <v>22.7</v>
          </cell>
          <cell r="R23">
            <v>21.3</v>
          </cell>
          <cell r="S23">
            <v>20.5</v>
          </cell>
          <cell r="T23">
            <v>5.9</v>
          </cell>
          <cell r="U23">
            <v>5.9</v>
          </cell>
          <cell r="V23">
            <v>4.0999999999999996</v>
          </cell>
          <cell r="W23">
            <v>5.9</v>
          </cell>
          <cell r="X23">
            <v>5.9</v>
          </cell>
          <cell r="Y23">
            <v>3.8</v>
          </cell>
          <cell r="AA23">
            <v>5.6</v>
          </cell>
          <cell r="AB23">
            <v>3.9</v>
          </cell>
        </row>
        <row r="24">
          <cell r="A24">
            <v>18963</v>
          </cell>
          <cell r="B24">
            <v>5.7</v>
          </cell>
          <cell r="C24">
            <v>5.8</v>
          </cell>
          <cell r="D24">
            <v>5.6</v>
          </cell>
          <cell r="E24">
            <v>5.7</v>
          </cell>
          <cell r="F24">
            <v>5.7</v>
          </cell>
          <cell r="G24">
            <v>5.8</v>
          </cell>
          <cell r="I24">
            <v>6</v>
          </cell>
          <cell r="J24">
            <v>5.7</v>
          </cell>
          <cell r="K24">
            <v>23.9</v>
          </cell>
          <cell r="L24">
            <v>26.1</v>
          </cell>
          <cell r="M24">
            <v>27.3</v>
          </cell>
          <cell r="N24">
            <v>23.9</v>
          </cell>
          <cell r="O24">
            <v>23.9</v>
          </cell>
          <cell r="P24">
            <v>28.9</v>
          </cell>
          <cell r="R24">
            <v>25</v>
          </cell>
          <cell r="S24">
            <v>23.9</v>
          </cell>
          <cell r="T24">
            <v>5.6</v>
          </cell>
          <cell r="U24">
            <v>7.4</v>
          </cell>
          <cell r="V24">
            <v>9.8000000000000007</v>
          </cell>
          <cell r="W24">
            <v>5.6</v>
          </cell>
          <cell r="X24">
            <v>5.6</v>
          </cell>
          <cell r="Y24">
            <v>7.4</v>
          </cell>
          <cell r="AA24">
            <v>5.3</v>
          </cell>
          <cell r="AB24">
            <v>7.5</v>
          </cell>
        </row>
        <row r="25">
          <cell r="A25">
            <v>19054</v>
          </cell>
          <cell r="B25">
            <v>5.9</v>
          </cell>
          <cell r="C25">
            <v>5.9</v>
          </cell>
          <cell r="D25">
            <v>5.8</v>
          </cell>
          <cell r="E25">
            <v>5.9</v>
          </cell>
          <cell r="F25">
            <v>6</v>
          </cell>
          <cell r="G25">
            <v>6</v>
          </cell>
          <cell r="I25">
            <v>6.2</v>
          </cell>
          <cell r="J25">
            <v>5.9</v>
          </cell>
          <cell r="K25">
            <v>25.5</v>
          </cell>
          <cell r="L25">
            <v>20.399999999999999</v>
          </cell>
          <cell r="M25">
            <v>23.4</v>
          </cell>
          <cell r="N25">
            <v>22.9</v>
          </cell>
          <cell r="O25">
            <v>25</v>
          </cell>
          <cell r="P25">
            <v>25</v>
          </cell>
          <cell r="R25">
            <v>21.6</v>
          </cell>
          <cell r="S25">
            <v>22.9</v>
          </cell>
          <cell r="T25">
            <v>3.5</v>
          </cell>
          <cell r="U25">
            <v>1.7</v>
          </cell>
          <cell r="V25">
            <v>3.6</v>
          </cell>
          <cell r="W25">
            <v>3.5</v>
          </cell>
          <cell r="X25">
            <v>5.3</v>
          </cell>
          <cell r="Y25">
            <v>3.4</v>
          </cell>
          <cell r="AA25">
            <v>3.3</v>
          </cell>
          <cell r="AB25">
            <v>3.5</v>
          </cell>
        </row>
        <row r="26">
          <cell r="A26">
            <v>19146</v>
          </cell>
          <cell r="B26">
            <v>6.1</v>
          </cell>
          <cell r="C26">
            <v>6.2</v>
          </cell>
          <cell r="D26">
            <v>5.9</v>
          </cell>
          <cell r="E26">
            <v>6.2</v>
          </cell>
          <cell r="F26">
            <v>6.2</v>
          </cell>
          <cell r="G26">
            <v>6.2</v>
          </cell>
          <cell r="I26">
            <v>6.5</v>
          </cell>
          <cell r="J26">
            <v>6.1</v>
          </cell>
          <cell r="K26">
            <v>19.600000000000001</v>
          </cell>
          <cell r="L26">
            <v>21.6</v>
          </cell>
          <cell r="M26">
            <v>20.399999999999999</v>
          </cell>
          <cell r="N26">
            <v>21.6</v>
          </cell>
          <cell r="O26">
            <v>21.6</v>
          </cell>
          <cell r="P26">
            <v>19.2</v>
          </cell>
          <cell r="R26">
            <v>20.399999999999999</v>
          </cell>
          <cell r="S26">
            <v>19.600000000000001</v>
          </cell>
          <cell r="T26">
            <v>3.4</v>
          </cell>
          <cell r="U26">
            <v>5.0999999999999996</v>
          </cell>
          <cell r="V26">
            <v>1.7</v>
          </cell>
          <cell r="W26">
            <v>5.0999999999999996</v>
          </cell>
          <cell r="X26">
            <v>3.3</v>
          </cell>
          <cell r="Y26">
            <v>3.3</v>
          </cell>
          <cell r="AA26">
            <v>4.8</v>
          </cell>
          <cell r="AB26">
            <v>3.4</v>
          </cell>
        </row>
        <row r="27">
          <cell r="A27">
            <v>19238</v>
          </cell>
          <cell r="B27">
            <v>6.2</v>
          </cell>
          <cell r="C27">
            <v>6.3</v>
          </cell>
          <cell r="D27">
            <v>6.1</v>
          </cell>
          <cell r="E27">
            <v>6.3</v>
          </cell>
          <cell r="F27">
            <v>6.4</v>
          </cell>
          <cell r="G27">
            <v>6.3</v>
          </cell>
          <cell r="I27">
            <v>6.7</v>
          </cell>
          <cell r="J27">
            <v>6.2</v>
          </cell>
          <cell r="K27">
            <v>14.8</v>
          </cell>
          <cell r="L27">
            <v>16.7</v>
          </cell>
          <cell r="M27">
            <v>19.600000000000001</v>
          </cell>
          <cell r="N27">
            <v>16.7</v>
          </cell>
          <cell r="O27">
            <v>18.5</v>
          </cell>
          <cell r="P27">
            <v>16.7</v>
          </cell>
          <cell r="R27">
            <v>17.5</v>
          </cell>
          <cell r="S27">
            <v>17</v>
          </cell>
          <cell r="T27">
            <v>1.6</v>
          </cell>
          <cell r="U27">
            <v>1.6</v>
          </cell>
          <cell r="V27">
            <v>3.4</v>
          </cell>
          <cell r="W27">
            <v>1.6</v>
          </cell>
          <cell r="X27">
            <v>3.2</v>
          </cell>
          <cell r="Y27">
            <v>1.6</v>
          </cell>
          <cell r="AA27">
            <v>3.1</v>
          </cell>
          <cell r="AB27">
            <v>1.6</v>
          </cell>
        </row>
        <row r="28">
          <cell r="A28">
            <v>19329</v>
          </cell>
          <cell r="B28">
            <v>6.3</v>
          </cell>
          <cell r="C28">
            <v>6.3</v>
          </cell>
          <cell r="D28">
            <v>6.1</v>
          </cell>
          <cell r="E28">
            <v>6.3</v>
          </cell>
          <cell r="F28">
            <v>6.4</v>
          </cell>
          <cell r="G28">
            <v>6.4</v>
          </cell>
          <cell r="I28">
            <v>6.7</v>
          </cell>
          <cell r="J28">
            <v>6.3</v>
          </cell>
          <cell r="K28">
            <v>10.5</v>
          </cell>
          <cell r="L28">
            <v>8.6</v>
          </cell>
          <cell r="M28">
            <v>8.9</v>
          </cell>
          <cell r="N28">
            <v>10.5</v>
          </cell>
          <cell r="O28">
            <v>12.3</v>
          </cell>
          <cell r="P28">
            <v>10.3</v>
          </cell>
          <cell r="R28">
            <v>11.7</v>
          </cell>
          <cell r="S28">
            <v>10.5</v>
          </cell>
          <cell r="T28">
            <v>1.6</v>
          </cell>
          <cell r="U28">
            <v>0</v>
          </cell>
          <cell r="V28">
            <v>0</v>
          </cell>
          <cell r="W28">
            <v>0</v>
          </cell>
          <cell r="X28">
            <v>0</v>
          </cell>
          <cell r="Y28">
            <v>1.6</v>
          </cell>
          <cell r="AA28">
            <v>0</v>
          </cell>
          <cell r="AB28">
            <v>1.6</v>
          </cell>
        </row>
        <row r="29">
          <cell r="A29">
            <v>19419</v>
          </cell>
          <cell r="B29">
            <v>6.3</v>
          </cell>
          <cell r="C29">
            <v>6.4</v>
          </cell>
          <cell r="D29">
            <v>6.1</v>
          </cell>
          <cell r="E29">
            <v>6.4</v>
          </cell>
          <cell r="F29">
            <v>6.5</v>
          </cell>
          <cell r="G29">
            <v>6.5</v>
          </cell>
          <cell r="I29">
            <v>6.8</v>
          </cell>
          <cell r="J29">
            <v>6.3</v>
          </cell>
          <cell r="K29">
            <v>6.8</v>
          </cell>
          <cell r="L29">
            <v>8.5</v>
          </cell>
          <cell r="M29">
            <v>5.2</v>
          </cell>
          <cell r="N29">
            <v>8.5</v>
          </cell>
          <cell r="O29">
            <v>8.3000000000000007</v>
          </cell>
          <cell r="P29">
            <v>8.3000000000000007</v>
          </cell>
          <cell r="R29">
            <v>9.6999999999999993</v>
          </cell>
          <cell r="S29">
            <v>6.8</v>
          </cell>
          <cell r="T29">
            <v>0</v>
          </cell>
          <cell r="U29">
            <v>1.6</v>
          </cell>
          <cell r="V29">
            <v>0</v>
          </cell>
          <cell r="W29">
            <v>1.6</v>
          </cell>
          <cell r="X29">
            <v>1.6</v>
          </cell>
          <cell r="Y29">
            <v>1.6</v>
          </cell>
          <cell r="AA29">
            <v>1.5</v>
          </cell>
          <cell r="AB29">
            <v>0</v>
          </cell>
        </row>
        <row r="30">
          <cell r="A30">
            <v>19511</v>
          </cell>
          <cell r="B30">
            <v>6.4</v>
          </cell>
          <cell r="C30">
            <v>6.5</v>
          </cell>
          <cell r="D30">
            <v>6.2</v>
          </cell>
          <cell r="E30">
            <v>6.4</v>
          </cell>
          <cell r="F30">
            <v>6.5</v>
          </cell>
          <cell r="G30">
            <v>6.6</v>
          </cell>
          <cell r="I30">
            <v>6.8</v>
          </cell>
          <cell r="J30">
            <v>6.4</v>
          </cell>
          <cell r="K30">
            <v>4.9000000000000004</v>
          </cell>
          <cell r="L30">
            <v>4.8</v>
          </cell>
          <cell r="M30">
            <v>5.0999999999999996</v>
          </cell>
          <cell r="N30">
            <v>3.2</v>
          </cell>
          <cell r="O30">
            <v>4.8</v>
          </cell>
          <cell r="P30">
            <v>6.5</v>
          </cell>
          <cell r="R30">
            <v>4.5999999999999996</v>
          </cell>
          <cell r="S30">
            <v>4.9000000000000004</v>
          </cell>
          <cell r="T30">
            <v>1.6</v>
          </cell>
          <cell r="U30">
            <v>1.6</v>
          </cell>
          <cell r="V30">
            <v>1.6</v>
          </cell>
          <cell r="W30">
            <v>0</v>
          </cell>
          <cell r="X30">
            <v>0</v>
          </cell>
          <cell r="Y30">
            <v>1.5</v>
          </cell>
          <cell r="AA30">
            <v>0</v>
          </cell>
          <cell r="AB30">
            <v>1.6</v>
          </cell>
        </row>
        <row r="31">
          <cell r="A31">
            <v>19603</v>
          </cell>
          <cell r="B31">
            <v>6.4</v>
          </cell>
          <cell r="C31">
            <v>6.5</v>
          </cell>
          <cell r="D31">
            <v>6.2</v>
          </cell>
          <cell r="E31">
            <v>6.5</v>
          </cell>
          <cell r="F31">
            <v>6.6</v>
          </cell>
          <cell r="G31">
            <v>6.8</v>
          </cell>
          <cell r="I31">
            <v>6.9</v>
          </cell>
          <cell r="J31">
            <v>6.5</v>
          </cell>
          <cell r="K31">
            <v>3.2</v>
          </cell>
          <cell r="L31">
            <v>3.2</v>
          </cell>
          <cell r="M31">
            <v>1.6</v>
          </cell>
          <cell r="N31">
            <v>3.2</v>
          </cell>
          <cell r="O31">
            <v>3.1</v>
          </cell>
          <cell r="P31">
            <v>7.9</v>
          </cell>
          <cell r="R31">
            <v>3</v>
          </cell>
          <cell r="S31">
            <v>4.8</v>
          </cell>
          <cell r="T31">
            <v>0</v>
          </cell>
          <cell r="U31">
            <v>0</v>
          </cell>
          <cell r="V31">
            <v>0</v>
          </cell>
          <cell r="W31">
            <v>1.6</v>
          </cell>
          <cell r="X31">
            <v>1.5</v>
          </cell>
          <cell r="Y31">
            <v>3</v>
          </cell>
          <cell r="AA31">
            <v>1.5</v>
          </cell>
          <cell r="AB31">
            <v>1.6</v>
          </cell>
        </row>
        <row r="32">
          <cell r="A32">
            <v>19694</v>
          </cell>
          <cell r="B32">
            <v>6.4</v>
          </cell>
          <cell r="C32">
            <v>6.5</v>
          </cell>
          <cell r="D32">
            <v>6.2</v>
          </cell>
          <cell r="E32">
            <v>6.5</v>
          </cell>
          <cell r="F32">
            <v>6.6</v>
          </cell>
          <cell r="G32">
            <v>6.8</v>
          </cell>
          <cell r="I32">
            <v>7</v>
          </cell>
          <cell r="J32">
            <v>6.4</v>
          </cell>
          <cell r="K32">
            <v>1.6</v>
          </cell>
          <cell r="L32">
            <v>3.2</v>
          </cell>
          <cell r="M32">
            <v>1.6</v>
          </cell>
          <cell r="N32">
            <v>3.2</v>
          </cell>
          <cell r="O32">
            <v>3.1</v>
          </cell>
          <cell r="P32">
            <v>6.3</v>
          </cell>
          <cell r="R32">
            <v>4.5</v>
          </cell>
          <cell r="S32">
            <v>1.6</v>
          </cell>
          <cell r="T32">
            <v>0</v>
          </cell>
          <cell r="U32">
            <v>0</v>
          </cell>
          <cell r="V32">
            <v>0</v>
          </cell>
          <cell r="W32">
            <v>0</v>
          </cell>
          <cell r="X32">
            <v>0</v>
          </cell>
          <cell r="Y32">
            <v>0</v>
          </cell>
          <cell r="AA32">
            <v>1.4</v>
          </cell>
          <cell r="AB32">
            <v>-1.5</v>
          </cell>
        </row>
        <row r="33">
          <cell r="A33">
            <v>19784</v>
          </cell>
          <cell r="B33">
            <v>6.4</v>
          </cell>
          <cell r="C33">
            <v>6.5</v>
          </cell>
          <cell r="D33">
            <v>6.2</v>
          </cell>
          <cell r="E33">
            <v>6.5</v>
          </cell>
          <cell r="F33">
            <v>6.6</v>
          </cell>
          <cell r="G33">
            <v>6.8</v>
          </cell>
          <cell r="I33">
            <v>6.9</v>
          </cell>
          <cell r="J33">
            <v>6.5</v>
          </cell>
          <cell r="K33">
            <v>1.6</v>
          </cell>
          <cell r="L33">
            <v>1.6</v>
          </cell>
          <cell r="M33">
            <v>1.6</v>
          </cell>
          <cell r="N33">
            <v>1.6</v>
          </cell>
          <cell r="O33">
            <v>1.5</v>
          </cell>
          <cell r="P33">
            <v>4.5999999999999996</v>
          </cell>
          <cell r="R33">
            <v>1.5</v>
          </cell>
          <cell r="S33">
            <v>3.2</v>
          </cell>
          <cell r="T33">
            <v>0</v>
          </cell>
          <cell r="U33">
            <v>0</v>
          </cell>
          <cell r="V33">
            <v>0</v>
          </cell>
          <cell r="W33">
            <v>0</v>
          </cell>
          <cell r="X33">
            <v>0</v>
          </cell>
          <cell r="Y33">
            <v>0</v>
          </cell>
          <cell r="AA33">
            <v>-1.4</v>
          </cell>
          <cell r="AB33">
            <v>1.6</v>
          </cell>
        </row>
        <row r="34">
          <cell r="A34">
            <v>19876</v>
          </cell>
          <cell r="B34">
            <v>6.4</v>
          </cell>
          <cell r="C34">
            <v>6.5</v>
          </cell>
          <cell r="D34">
            <v>6.2</v>
          </cell>
          <cell r="E34">
            <v>6.5</v>
          </cell>
          <cell r="F34">
            <v>6.7</v>
          </cell>
          <cell r="G34">
            <v>6.8</v>
          </cell>
          <cell r="I34">
            <v>6.9</v>
          </cell>
          <cell r="J34">
            <v>6.5</v>
          </cell>
          <cell r="K34">
            <v>0</v>
          </cell>
          <cell r="L34">
            <v>0</v>
          </cell>
          <cell r="M34">
            <v>0</v>
          </cell>
          <cell r="N34">
            <v>1.6</v>
          </cell>
          <cell r="O34">
            <v>3.1</v>
          </cell>
          <cell r="P34">
            <v>3</v>
          </cell>
          <cell r="R34">
            <v>1.5</v>
          </cell>
          <cell r="S34">
            <v>1.6</v>
          </cell>
          <cell r="T34">
            <v>0</v>
          </cell>
          <cell r="U34">
            <v>0</v>
          </cell>
          <cell r="V34">
            <v>0</v>
          </cell>
          <cell r="W34">
            <v>0</v>
          </cell>
          <cell r="X34">
            <v>1.5</v>
          </cell>
          <cell r="Y34">
            <v>0</v>
          </cell>
          <cell r="AA34">
            <v>0</v>
          </cell>
          <cell r="AB34">
            <v>0</v>
          </cell>
        </row>
        <row r="35">
          <cell r="A35">
            <v>19968</v>
          </cell>
          <cell r="B35">
            <v>6.4</v>
          </cell>
          <cell r="C35">
            <v>6.4</v>
          </cell>
          <cell r="D35">
            <v>6.2</v>
          </cell>
          <cell r="E35">
            <v>6.5</v>
          </cell>
          <cell r="F35">
            <v>6.7</v>
          </cell>
          <cell r="G35">
            <v>6.7</v>
          </cell>
          <cell r="I35">
            <v>6.9</v>
          </cell>
          <cell r="J35">
            <v>6.5</v>
          </cell>
          <cell r="K35">
            <v>0</v>
          </cell>
          <cell r="L35">
            <v>-1.5</v>
          </cell>
          <cell r="M35">
            <v>0</v>
          </cell>
          <cell r="N35">
            <v>0</v>
          </cell>
          <cell r="O35">
            <v>1.5</v>
          </cell>
          <cell r="P35">
            <v>-1.5</v>
          </cell>
          <cell r="R35">
            <v>0</v>
          </cell>
          <cell r="S35">
            <v>0</v>
          </cell>
          <cell r="T35">
            <v>0</v>
          </cell>
          <cell r="U35">
            <v>-1.5</v>
          </cell>
          <cell r="V35">
            <v>0</v>
          </cell>
          <cell r="W35">
            <v>0</v>
          </cell>
          <cell r="X35">
            <v>0</v>
          </cell>
          <cell r="Y35">
            <v>-1.5</v>
          </cell>
          <cell r="AA35">
            <v>0</v>
          </cell>
          <cell r="AB35">
            <v>0</v>
          </cell>
        </row>
        <row r="36">
          <cell r="A36">
            <v>20059</v>
          </cell>
          <cell r="B36">
            <v>6.4</v>
          </cell>
          <cell r="C36">
            <v>6.4</v>
          </cell>
          <cell r="D36">
            <v>6.2</v>
          </cell>
          <cell r="E36">
            <v>6.5</v>
          </cell>
          <cell r="F36">
            <v>6.7</v>
          </cell>
          <cell r="G36">
            <v>6.7</v>
          </cell>
          <cell r="I36">
            <v>7</v>
          </cell>
          <cell r="J36">
            <v>6.5</v>
          </cell>
          <cell r="K36">
            <v>0</v>
          </cell>
          <cell r="L36">
            <v>-1.5</v>
          </cell>
          <cell r="M36">
            <v>0</v>
          </cell>
          <cell r="N36">
            <v>0</v>
          </cell>
          <cell r="O36">
            <v>1.5</v>
          </cell>
          <cell r="P36">
            <v>-1.5</v>
          </cell>
          <cell r="R36">
            <v>0</v>
          </cell>
          <cell r="S36">
            <v>1.6</v>
          </cell>
          <cell r="T36">
            <v>0</v>
          </cell>
          <cell r="U36">
            <v>0</v>
          </cell>
          <cell r="V36">
            <v>0</v>
          </cell>
          <cell r="W36">
            <v>0</v>
          </cell>
          <cell r="X36">
            <v>0</v>
          </cell>
          <cell r="Y36">
            <v>0</v>
          </cell>
          <cell r="AA36">
            <v>1.4</v>
          </cell>
          <cell r="AB36">
            <v>0</v>
          </cell>
        </row>
        <row r="37">
          <cell r="A37">
            <v>20149</v>
          </cell>
          <cell r="B37">
            <v>6.5</v>
          </cell>
          <cell r="C37">
            <v>6.5</v>
          </cell>
          <cell r="D37">
            <v>6.3</v>
          </cell>
          <cell r="E37">
            <v>6.6</v>
          </cell>
          <cell r="F37">
            <v>6.7</v>
          </cell>
          <cell r="G37">
            <v>6.8</v>
          </cell>
          <cell r="I37">
            <v>7</v>
          </cell>
          <cell r="J37">
            <v>6.5</v>
          </cell>
          <cell r="K37">
            <v>1.6</v>
          </cell>
          <cell r="L37">
            <v>0</v>
          </cell>
          <cell r="M37">
            <v>1.6</v>
          </cell>
          <cell r="N37">
            <v>1.5</v>
          </cell>
          <cell r="O37">
            <v>1.5</v>
          </cell>
          <cell r="P37">
            <v>0</v>
          </cell>
          <cell r="R37">
            <v>1.4</v>
          </cell>
          <cell r="S37">
            <v>0</v>
          </cell>
          <cell r="T37">
            <v>1.6</v>
          </cell>
          <cell r="U37">
            <v>1.6</v>
          </cell>
          <cell r="V37">
            <v>1.6</v>
          </cell>
          <cell r="W37">
            <v>1.5</v>
          </cell>
          <cell r="X37">
            <v>0</v>
          </cell>
          <cell r="Y37">
            <v>1.5</v>
          </cell>
          <cell r="AA37">
            <v>0</v>
          </cell>
          <cell r="AB37">
            <v>0</v>
          </cell>
        </row>
        <row r="38">
          <cell r="A38">
            <v>20241</v>
          </cell>
          <cell r="B38">
            <v>6.5</v>
          </cell>
          <cell r="C38">
            <v>6.6</v>
          </cell>
          <cell r="D38">
            <v>6.3</v>
          </cell>
          <cell r="E38">
            <v>6.6</v>
          </cell>
          <cell r="F38">
            <v>6.8</v>
          </cell>
          <cell r="G38">
            <v>6.8</v>
          </cell>
          <cell r="I38">
            <v>7.1</v>
          </cell>
          <cell r="J38">
            <v>6.6</v>
          </cell>
          <cell r="K38">
            <v>1.6</v>
          </cell>
          <cell r="L38">
            <v>1.5</v>
          </cell>
          <cell r="M38">
            <v>1.6</v>
          </cell>
          <cell r="N38">
            <v>1.5</v>
          </cell>
          <cell r="O38">
            <v>1.5</v>
          </cell>
          <cell r="P38">
            <v>0</v>
          </cell>
          <cell r="R38">
            <v>2.9</v>
          </cell>
          <cell r="S38">
            <v>1.5</v>
          </cell>
          <cell r="T38">
            <v>0</v>
          </cell>
          <cell r="U38">
            <v>1.5</v>
          </cell>
          <cell r="V38">
            <v>0</v>
          </cell>
          <cell r="W38">
            <v>0</v>
          </cell>
          <cell r="X38">
            <v>1.5</v>
          </cell>
          <cell r="Y38">
            <v>0</v>
          </cell>
          <cell r="AA38">
            <v>1.4</v>
          </cell>
          <cell r="AB38">
            <v>1.5</v>
          </cell>
        </row>
        <row r="39">
          <cell r="A39">
            <v>20333</v>
          </cell>
          <cell r="B39">
            <v>6.5</v>
          </cell>
          <cell r="C39">
            <v>6.7</v>
          </cell>
          <cell r="D39">
            <v>6.3</v>
          </cell>
          <cell r="E39">
            <v>6.6</v>
          </cell>
          <cell r="F39">
            <v>6.8</v>
          </cell>
          <cell r="G39">
            <v>7</v>
          </cell>
          <cell r="I39">
            <v>7.2</v>
          </cell>
          <cell r="J39">
            <v>6.6</v>
          </cell>
          <cell r="K39">
            <v>1.6</v>
          </cell>
          <cell r="L39">
            <v>4.7</v>
          </cell>
          <cell r="M39">
            <v>1.6</v>
          </cell>
          <cell r="N39">
            <v>1.5</v>
          </cell>
          <cell r="O39">
            <v>1.5</v>
          </cell>
          <cell r="P39">
            <v>4.5</v>
          </cell>
          <cell r="R39">
            <v>4.3</v>
          </cell>
          <cell r="S39">
            <v>1.5</v>
          </cell>
          <cell r="T39">
            <v>0</v>
          </cell>
          <cell r="U39">
            <v>1.5</v>
          </cell>
          <cell r="V39">
            <v>0</v>
          </cell>
          <cell r="W39">
            <v>0</v>
          </cell>
          <cell r="X39">
            <v>0</v>
          </cell>
          <cell r="Y39">
            <v>2.9</v>
          </cell>
          <cell r="AA39">
            <v>1.4</v>
          </cell>
          <cell r="AB39">
            <v>0</v>
          </cell>
        </row>
        <row r="40">
          <cell r="A40">
            <v>20424</v>
          </cell>
          <cell r="B40">
            <v>6.6</v>
          </cell>
          <cell r="C40">
            <v>6.8</v>
          </cell>
          <cell r="D40">
            <v>6.4</v>
          </cell>
          <cell r="E40">
            <v>6.7</v>
          </cell>
          <cell r="F40">
            <v>6.9</v>
          </cell>
          <cell r="G40">
            <v>7.1</v>
          </cell>
          <cell r="I40">
            <v>7.2</v>
          </cell>
          <cell r="J40">
            <v>6.7</v>
          </cell>
          <cell r="K40">
            <v>3.1</v>
          </cell>
          <cell r="L40">
            <v>6.3</v>
          </cell>
          <cell r="M40">
            <v>3.2</v>
          </cell>
          <cell r="N40">
            <v>3.1</v>
          </cell>
          <cell r="O40">
            <v>3</v>
          </cell>
          <cell r="P40">
            <v>6</v>
          </cell>
          <cell r="R40">
            <v>2.9</v>
          </cell>
          <cell r="S40">
            <v>3.1</v>
          </cell>
          <cell r="T40">
            <v>1.5</v>
          </cell>
          <cell r="U40">
            <v>1.5</v>
          </cell>
          <cell r="V40">
            <v>1.6</v>
          </cell>
          <cell r="W40">
            <v>1.5</v>
          </cell>
          <cell r="X40">
            <v>1.5</v>
          </cell>
          <cell r="Y40">
            <v>1.4</v>
          </cell>
          <cell r="AA40">
            <v>0</v>
          </cell>
          <cell r="AB40">
            <v>1.5</v>
          </cell>
        </row>
        <row r="41">
          <cell r="A41">
            <v>20515</v>
          </cell>
          <cell r="B41">
            <v>6.6</v>
          </cell>
          <cell r="C41">
            <v>6.9</v>
          </cell>
          <cell r="D41">
            <v>6.5</v>
          </cell>
          <cell r="E41">
            <v>6.8</v>
          </cell>
          <cell r="F41">
            <v>6.9</v>
          </cell>
          <cell r="G41">
            <v>7.2</v>
          </cell>
          <cell r="I41">
            <v>7.3</v>
          </cell>
          <cell r="J41">
            <v>6.7</v>
          </cell>
          <cell r="K41">
            <v>1.5</v>
          </cell>
          <cell r="L41">
            <v>6.2</v>
          </cell>
          <cell r="M41">
            <v>3.2</v>
          </cell>
          <cell r="N41">
            <v>3</v>
          </cell>
          <cell r="O41">
            <v>3</v>
          </cell>
          <cell r="P41">
            <v>5.9</v>
          </cell>
          <cell r="R41">
            <v>4.3</v>
          </cell>
          <cell r="S41">
            <v>3.1</v>
          </cell>
          <cell r="T41">
            <v>0</v>
          </cell>
          <cell r="U41">
            <v>1.5</v>
          </cell>
          <cell r="V41">
            <v>1.6</v>
          </cell>
          <cell r="W41">
            <v>1.5</v>
          </cell>
          <cell r="X41">
            <v>0</v>
          </cell>
          <cell r="Y41">
            <v>1.4</v>
          </cell>
          <cell r="AA41">
            <v>1.4</v>
          </cell>
          <cell r="AB41">
            <v>0</v>
          </cell>
        </row>
        <row r="42">
          <cell r="A42">
            <v>20607</v>
          </cell>
          <cell r="B42">
            <v>6.9</v>
          </cell>
          <cell r="C42">
            <v>7.2</v>
          </cell>
          <cell r="D42">
            <v>6.7</v>
          </cell>
          <cell r="E42">
            <v>7</v>
          </cell>
          <cell r="F42">
            <v>7.1</v>
          </cell>
          <cell r="G42">
            <v>7.4</v>
          </cell>
          <cell r="I42">
            <v>7.4</v>
          </cell>
          <cell r="J42">
            <v>7</v>
          </cell>
          <cell r="K42">
            <v>6.2</v>
          </cell>
          <cell r="L42">
            <v>9.1</v>
          </cell>
          <cell r="M42">
            <v>6.3</v>
          </cell>
          <cell r="N42">
            <v>6.1</v>
          </cell>
          <cell r="O42">
            <v>4.4000000000000004</v>
          </cell>
          <cell r="P42">
            <v>8.8000000000000007</v>
          </cell>
          <cell r="R42">
            <v>4.2</v>
          </cell>
          <cell r="S42">
            <v>6.1</v>
          </cell>
          <cell r="T42">
            <v>4.5</v>
          </cell>
          <cell r="U42">
            <v>4.3</v>
          </cell>
          <cell r="V42">
            <v>3.1</v>
          </cell>
          <cell r="W42">
            <v>2.9</v>
          </cell>
          <cell r="X42">
            <v>2.9</v>
          </cell>
          <cell r="Y42">
            <v>2.8</v>
          </cell>
          <cell r="AA42">
            <v>1.4</v>
          </cell>
          <cell r="AB42">
            <v>4.5</v>
          </cell>
        </row>
        <row r="43">
          <cell r="A43">
            <v>20699</v>
          </cell>
          <cell r="B43">
            <v>7.1</v>
          </cell>
          <cell r="C43">
            <v>7.3</v>
          </cell>
          <cell r="D43">
            <v>6.8</v>
          </cell>
          <cell r="E43">
            <v>7.1</v>
          </cell>
          <cell r="F43">
            <v>7.1</v>
          </cell>
          <cell r="G43">
            <v>7.5</v>
          </cell>
          <cell r="I43">
            <v>7.6</v>
          </cell>
          <cell r="J43">
            <v>7.1</v>
          </cell>
          <cell r="K43">
            <v>9.1999999999999993</v>
          </cell>
          <cell r="L43">
            <v>9</v>
          </cell>
          <cell r="M43">
            <v>7.9</v>
          </cell>
          <cell r="N43">
            <v>7.6</v>
          </cell>
          <cell r="O43">
            <v>4.4000000000000004</v>
          </cell>
          <cell r="P43">
            <v>7.1</v>
          </cell>
          <cell r="R43">
            <v>5.6</v>
          </cell>
          <cell r="S43">
            <v>7.6</v>
          </cell>
          <cell r="T43">
            <v>2.9</v>
          </cell>
          <cell r="U43">
            <v>1.4</v>
          </cell>
          <cell r="V43">
            <v>1.5</v>
          </cell>
          <cell r="W43">
            <v>1.4</v>
          </cell>
          <cell r="X43">
            <v>0</v>
          </cell>
          <cell r="Y43">
            <v>1.4</v>
          </cell>
          <cell r="AA43">
            <v>2.7</v>
          </cell>
          <cell r="AB43">
            <v>1.4</v>
          </cell>
        </row>
        <row r="44">
          <cell r="A44">
            <v>20790</v>
          </cell>
          <cell r="B44">
            <v>7.1</v>
          </cell>
          <cell r="C44">
            <v>7.3</v>
          </cell>
          <cell r="D44">
            <v>6.8</v>
          </cell>
          <cell r="E44">
            <v>7.1</v>
          </cell>
          <cell r="F44">
            <v>7.2</v>
          </cell>
          <cell r="G44">
            <v>7.6</v>
          </cell>
          <cell r="I44">
            <v>7.7</v>
          </cell>
          <cell r="J44">
            <v>7.1</v>
          </cell>
          <cell r="K44">
            <v>7.6</v>
          </cell>
          <cell r="L44">
            <v>7.4</v>
          </cell>
          <cell r="M44">
            <v>6.3</v>
          </cell>
          <cell r="N44">
            <v>6</v>
          </cell>
          <cell r="O44">
            <v>4.3</v>
          </cell>
          <cell r="P44">
            <v>7</v>
          </cell>
          <cell r="R44">
            <v>6.9</v>
          </cell>
          <cell r="S44">
            <v>6</v>
          </cell>
          <cell r="T44">
            <v>0</v>
          </cell>
          <cell r="U44">
            <v>0</v>
          </cell>
          <cell r="V44">
            <v>0</v>
          </cell>
          <cell r="W44">
            <v>0</v>
          </cell>
          <cell r="X44">
            <v>1.4</v>
          </cell>
          <cell r="Y44">
            <v>1.3</v>
          </cell>
          <cell r="AA44">
            <v>1.3</v>
          </cell>
          <cell r="AB44">
            <v>0</v>
          </cell>
        </row>
        <row r="45">
          <cell r="A45">
            <v>20880</v>
          </cell>
          <cell r="B45">
            <v>7.1</v>
          </cell>
          <cell r="C45">
            <v>7.2</v>
          </cell>
          <cell r="D45">
            <v>6.8</v>
          </cell>
          <cell r="E45">
            <v>7</v>
          </cell>
          <cell r="F45">
            <v>7.2</v>
          </cell>
          <cell r="G45">
            <v>7.6</v>
          </cell>
          <cell r="I45">
            <v>7.7</v>
          </cell>
          <cell r="J45">
            <v>7.1</v>
          </cell>
          <cell r="K45">
            <v>7.6</v>
          </cell>
          <cell r="L45">
            <v>4.3</v>
          </cell>
          <cell r="M45">
            <v>4.5999999999999996</v>
          </cell>
          <cell r="N45">
            <v>2.9</v>
          </cell>
          <cell r="O45">
            <v>4.3</v>
          </cell>
          <cell r="P45">
            <v>5.6</v>
          </cell>
          <cell r="R45">
            <v>5.5</v>
          </cell>
          <cell r="S45">
            <v>6</v>
          </cell>
          <cell r="T45">
            <v>0</v>
          </cell>
          <cell r="U45">
            <v>-1.4</v>
          </cell>
          <cell r="V45">
            <v>0</v>
          </cell>
          <cell r="W45">
            <v>-1.4</v>
          </cell>
          <cell r="X45">
            <v>0</v>
          </cell>
          <cell r="Y45">
            <v>0</v>
          </cell>
          <cell r="AA45">
            <v>0</v>
          </cell>
          <cell r="AB45">
            <v>0</v>
          </cell>
        </row>
        <row r="46">
          <cell r="A46">
            <v>20972</v>
          </cell>
          <cell r="B46">
            <v>7.1</v>
          </cell>
          <cell r="C46">
            <v>7.3</v>
          </cell>
          <cell r="D46">
            <v>6.9</v>
          </cell>
          <cell r="E46">
            <v>7.1</v>
          </cell>
          <cell r="F46">
            <v>7.3</v>
          </cell>
          <cell r="G46">
            <v>7.6</v>
          </cell>
          <cell r="I46">
            <v>7.7</v>
          </cell>
          <cell r="J46">
            <v>7.2</v>
          </cell>
          <cell r="K46">
            <v>2.9</v>
          </cell>
          <cell r="L46">
            <v>1.4</v>
          </cell>
          <cell r="M46">
            <v>3</v>
          </cell>
          <cell r="N46">
            <v>1.4</v>
          </cell>
          <cell r="O46">
            <v>2.8</v>
          </cell>
          <cell r="P46">
            <v>2.7</v>
          </cell>
          <cell r="R46">
            <v>4.0999999999999996</v>
          </cell>
          <cell r="S46">
            <v>2.9</v>
          </cell>
          <cell r="T46">
            <v>0</v>
          </cell>
          <cell r="U46">
            <v>1.4</v>
          </cell>
          <cell r="V46">
            <v>1.5</v>
          </cell>
          <cell r="W46">
            <v>1.4</v>
          </cell>
          <cell r="X46">
            <v>1.4</v>
          </cell>
          <cell r="Y46">
            <v>0</v>
          </cell>
          <cell r="AA46">
            <v>0</v>
          </cell>
          <cell r="AB46">
            <v>1.4</v>
          </cell>
        </row>
        <row r="47">
          <cell r="A47">
            <v>21064</v>
          </cell>
          <cell r="B47">
            <v>7.2</v>
          </cell>
          <cell r="C47">
            <v>7.3</v>
          </cell>
          <cell r="D47">
            <v>6.9</v>
          </cell>
          <cell r="E47">
            <v>7.1</v>
          </cell>
          <cell r="F47">
            <v>7.3</v>
          </cell>
          <cell r="G47">
            <v>7.6</v>
          </cell>
          <cell r="I47">
            <v>7.7</v>
          </cell>
          <cell r="J47">
            <v>7.2</v>
          </cell>
          <cell r="K47">
            <v>1.4</v>
          </cell>
          <cell r="L47">
            <v>0</v>
          </cell>
          <cell r="M47">
            <v>1.5</v>
          </cell>
          <cell r="N47">
            <v>0</v>
          </cell>
          <cell r="O47">
            <v>2.8</v>
          </cell>
          <cell r="P47">
            <v>1.3</v>
          </cell>
          <cell r="R47">
            <v>1.3</v>
          </cell>
          <cell r="S47">
            <v>1.4</v>
          </cell>
          <cell r="T47">
            <v>1.4</v>
          </cell>
          <cell r="U47">
            <v>0</v>
          </cell>
          <cell r="V47">
            <v>0</v>
          </cell>
          <cell r="W47">
            <v>0</v>
          </cell>
          <cell r="X47">
            <v>0</v>
          </cell>
          <cell r="Y47">
            <v>0</v>
          </cell>
          <cell r="AA47">
            <v>0</v>
          </cell>
          <cell r="AB47">
            <v>0</v>
          </cell>
        </row>
        <row r="48">
          <cell r="A48">
            <v>21155</v>
          </cell>
          <cell r="B48">
            <v>7.2</v>
          </cell>
          <cell r="C48">
            <v>7.3</v>
          </cell>
          <cell r="D48">
            <v>6.9</v>
          </cell>
          <cell r="E48">
            <v>7.1</v>
          </cell>
          <cell r="F48">
            <v>7.2</v>
          </cell>
          <cell r="G48">
            <v>7.6</v>
          </cell>
          <cell r="I48">
            <v>7.7</v>
          </cell>
          <cell r="J48">
            <v>7.2</v>
          </cell>
          <cell r="K48">
            <v>1.4</v>
          </cell>
          <cell r="L48">
            <v>0</v>
          </cell>
          <cell r="M48">
            <v>1.5</v>
          </cell>
          <cell r="N48">
            <v>0</v>
          </cell>
          <cell r="O48">
            <v>0</v>
          </cell>
          <cell r="P48">
            <v>0</v>
          </cell>
          <cell r="R48">
            <v>0</v>
          </cell>
          <cell r="S48">
            <v>1.4</v>
          </cell>
          <cell r="T48">
            <v>0</v>
          </cell>
          <cell r="U48">
            <v>0</v>
          </cell>
          <cell r="V48">
            <v>0</v>
          </cell>
          <cell r="W48">
            <v>0</v>
          </cell>
          <cell r="X48">
            <v>-1.4</v>
          </cell>
          <cell r="Y48">
            <v>0</v>
          </cell>
          <cell r="AA48">
            <v>0</v>
          </cell>
          <cell r="AB48">
            <v>0</v>
          </cell>
        </row>
        <row r="49">
          <cell r="A49">
            <v>21245</v>
          </cell>
          <cell r="B49">
            <v>7.3</v>
          </cell>
          <cell r="C49">
            <v>7.3</v>
          </cell>
          <cell r="D49">
            <v>7</v>
          </cell>
          <cell r="E49">
            <v>7.1</v>
          </cell>
          <cell r="F49">
            <v>7.2</v>
          </cell>
          <cell r="G49">
            <v>7.6</v>
          </cell>
          <cell r="I49">
            <v>7.7</v>
          </cell>
          <cell r="J49">
            <v>7.2</v>
          </cell>
          <cell r="K49">
            <v>2.8</v>
          </cell>
          <cell r="L49">
            <v>1.4</v>
          </cell>
          <cell r="M49">
            <v>2.9</v>
          </cell>
          <cell r="N49">
            <v>1.4</v>
          </cell>
          <cell r="O49">
            <v>0</v>
          </cell>
          <cell r="P49">
            <v>0</v>
          </cell>
          <cell r="R49">
            <v>0</v>
          </cell>
          <cell r="S49">
            <v>1.4</v>
          </cell>
          <cell r="T49">
            <v>1.4</v>
          </cell>
          <cell r="U49">
            <v>0</v>
          </cell>
          <cell r="V49">
            <v>1.4</v>
          </cell>
          <cell r="W49">
            <v>0</v>
          </cell>
          <cell r="X49">
            <v>0</v>
          </cell>
          <cell r="Y49">
            <v>0</v>
          </cell>
          <cell r="AA49">
            <v>0</v>
          </cell>
          <cell r="AB49">
            <v>0</v>
          </cell>
        </row>
        <row r="50">
          <cell r="A50">
            <v>21337</v>
          </cell>
          <cell r="B50">
            <v>7.3</v>
          </cell>
          <cell r="C50">
            <v>7.3</v>
          </cell>
          <cell r="D50">
            <v>7</v>
          </cell>
          <cell r="E50">
            <v>7.1</v>
          </cell>
          <cell r="F50">
            <v>7.3</v>
          </cell>
          <cell r="G50">
            <v>7.6</v>
          </cell>
          <cell r="I50">
            <v>7.8</v>
          </cell>
          <cell r="J50">
            <v>7.2</v>
          </cell>
          <cell r="K50">
            <v>2.8</v>
          </cell>
          <cell r="L50">
            <v>0</v>
          </cell>
          <cell r="M50">
            <v>1.4</v>
          </cell>
          <cell r="N50">
            <v>0</v>
          </cell>
          <cell r="O50">
            <v>0</v>
          </cell>
          <cell r="P50">
            <v>0</v>
          </cell>
          <cell r="R50">
            <v>1.3</v>
          </cell>
          <cell r="S50">
            <v>0</v>
          </cell>
          <cell r="T50">
            <v>0</v>
          </cell>
          <cell r="U50">
            <v>0</v>
          </cell>
          <cell r="V50">
            <v>0</v>
          </cell>
          <cell r="W50">
            <v>0</v>
          </cell>
          <cell r="X50">
            <v>1.4</v>
          </cell>
          <cell r="Y50">
            <v>0</v>
          </cell>
          <cell r="AA50">
            <v>1.3</v>
          </cell>
          <cell r="AB50">
            <v>0</v>
          </cell>
        </row>
        <row r="51">
          <cell r="A51">
            <v>21429</v>
          </cell>
          <cell r="B51">
            <v>7.2</v>
          </cell>
          <cell r="C51">
            <v>7.3</v>
          </cell>
          <cell r="D51">
            <v>7.1</v>
          </cell>
          <cell r="E51">
            <v>7.2</v>
          </cell>
          <cell r="F51">
            <v>7.3</v>
          </cell>
          <cell r="G51">
            <v>7.6</v>
          </cell>
          <cell r="I51">
            <v>7.7</v>
          </cell>
          <cell r="J51">
            <v>7.2</v>
          </cell>
          <cell r="K51">
            <v>0</v>
          </cell>
          <cell r="L51">
            <v>0</v>
          </cell>
          <cell r="M51">
            <v>2.9</v>
          </cell>
          <cell r="N51">
            <v>1.4</v>
          </cell>
          <cell r="O51">
            <v>0</v>
          </cell>
          <cell r="P51">
            <v>0</v>
          </cell>
          <cell r="R51">
            <v>0</v>
          </cell>
          <cell r="S51">
            <v>0</v>
          </cell>
          <cell r="T51">
            <v>-1.4</v>
          </cell>
          <cell r="U51">
            <v>0</v>
          </cell>
          <cell r="V51">
            <v>1.4</v>
          </cell>
          <cell r="W51">
            <v>1.4</v>
          </cell>
          <cell r="X51">
            <v>0</v>
          </cell>
          <cell r="Y51">
            <v>0</v>
          </cell>
          <cell r="AA51">
            <v>-1.3</v>
          </cell>
          <cell r="AB51">
            <v>0</v>
          </cell>
        </row>
        <row r="52">
          <cell r="A52">
            <v>21520</v>
          </cell>
          <cell r="B52">
            <v>7.3</v>
          </cell>
          <cell r="C52">
            <v>7.5</v>
          </cell>
          <cell r="D52">
            <v>7.2</v>
          </cell>
          <cell r="E52">
            <v>7.2</v>
          </cell>
          <cell r="F52">
            <v>7.3</v>
          </cell>
          <cell r="G52">
            <v>7.7</v>
          </cell>
          <cell r="I52">
            <v>7.8</v>
          </cell>
          <cell r="J52">
            <v>7.3</v>
          </cell>
          <cell r="K52">
            <v>1.4</v>
          </cell>
          <cell r="L52">
            <v>2.7</v>
          </cell>
          <cell r="M52">
            <v>4.3</v>
          </cell>
          <cell r="N52">
            <v>1.4</v>
          </cell>
          <cell r="O52">
            <v>1.4</v>
          </cell>
          <cell r="P52">
            <v>1.3</v>
          </cell>
          <cell r="R52">
            <v>1.3</v>
          </cell>
          <cell r="S52">
            <v>1.4</v>
          </cell>
          <cell r="T52">
            <v>1.4</v>
          </cell>
          <cell r="U52">
            <v>2.7</v>
          </cell>
          <cell r="V52">
            <v>1.4</v>
          </cell>
          <cell r="W52">
            <v>0</v>
          </cell>
          <cell r="X52">
            <v>0</v>
          </cell>
          <cell r="Y52">
            <v>1.3</v>
          </cell>
          <cell r="AA52">
            <v>1.3</v>
          </cell>
          <cell r="AB52">
            <v>1.4</v>
          </cell>
        </row>
        <row r="53">
          <cell r="A53">
            <v>21610</v>
          </cell>
          <cell r="B53">
            <v>7.3</v>
          </cell>
          <cell r="C53">
            <v>7.5</v>
          </cell>
          <cell r="D53">
            <v>7.2</v>
          </cell>
          <cell r="E53">
            <v>7.3</v>
          </cell>
          <cell r="F53">
            <v>7.4</v>
          </cell>
          <cell r="G53">
            <v>7.7</v>
          </cell>
          <cell r="I53">
            <v>7.8</v>
          </cell>
          <cell r="J53">
            <v>7.3</v>
          </cell>
          <cell r="K53">
            <v>0</v>
          </cell>
          <cell r="L53">
            <v>2.7</v>
          </cell>
          <cell r="M53">
            <v>2.9</v>
          </cell>
          <cell r="N53">
            <v>2.8</v>
          </cell>
          <cell r="O53">
            <v>2.8</v>
          </cell>
          <cell r="P53">
            <v>1.3</v>
          </cell>
          <cell r="R53">
            <v>1.3</v>
          </cell>
          <cell r="S53">
            <v>1.4</v>
          </cell>
          <cell r="T53">
            <v>0</v>
          </cell>
          <cell r="U53">
            <v>0</v>
          </cell>
          <cell r="V53">
            <v>0</v>
          </cell>
          <cell r="W53">
            <v>1.4</v>
          </cell>
          <cell r="X53">
            <v>1.4</v>
          </cell>
          <cell r="Y53">
            <v>0</v>
          </cell>
          <cell r="AA53">
            <v>0</v>
          </cell>
          <cell r="AB53">
            <v>0</v>
          </cell>
        </row>
        <row r="54">
          <cell r="A54">
            <v>21702</v>
          </cell>
          <cell r="B54">
            <v>7.3</v>
          </cell>
          <cell r="C54">
            <v>7.5</v>
          </cell>
          <cell r="D54">
            <v>7.2</v>
          </cell>
          <cell r="E54">
            <v>7.3</v>
          </cell>
          <cell r="F54">
            <v>7.4</v>
          </cell>
          <cell r="G54">
            <v>7.7</v>
          </cell>
          <cell r="I54">
            <v>7.9</v>
          </cell>
          <cell r="J54">
            <v>7.3</v>
          </cell>
          <cell r="K54">
            <v>0</v>
          </cell>
          <cell r="L54">
            <v>2.7</v>
          </cell>
          <cell r="M54">
            <v>2.9</v>
          </cell>
          <cell r="N54">
            <v>2.8</v>
          </cell>
          <cell r="O54">
            <v>1.4</v>
          </cell>
          <cell r="P54">
            <v>1.3</v>
          </cell>
          <cell r="R54">
            <v>1.3</v>
          </cell>
          <cell r="S54">
            <v>1.4</v>
          </cell>
          <cell r="T54">
            <v>0</v>
          </cell>
          <cell r="U54">
            <v>0</v>
          </cell>
          <cell r="V54">
            <v>0</v>
          </cell>
          <cell r="W54">
            <v>0</v>
          </cell>
          <cell r="X54">
            <v>0</v>
          </cell>
          <cell r="Y54">
            <v>0</v>
          </cell>
          <cell r="AA54">
            <v>1.3</v>
          </cell>
          <cell r="AB54">
            <v>0</v>
          </cell>
        </row>
        <row r="55">
          <cell r="A55">
            <v>21794</v>
          </cell>
          <cell r="B55">
            <v>7.3</v>
          </cell>
          <cell r="C55">
            <v>7.6</v>
          </cell>
          <cell r="D55">
            <v>7.3</v>
          </cell>
          <cell r="E55">
            <v>7.4</v>
          </cell>
          <cell r="F55">
            <v>7.4</v>
          </cell>
          <cell r="G55">
            <v>7.7</v>
          </cell>
          <cell r="I55">
            <v>7.9</v>
          </cell>
          <cell r="J55">
            <v>7.4</v>
          </cell>
          <cell r="K55">
            <v>1.4</v>
          </cell>
          <cell r="L55">
            <v>4.0999999999999996</v>
          </cell>
          <cell r="M55">
            <v>2.8</v>
          </cell>
          <cell r="N55">
            <v>2.8</v>
          </cell>
          <cell r="O55">
            <v>1.4</v>
          </cell>
          <cell r="P55">
            <v>1.3</v>
          </cell>
          <cell r="R55">
            <v>2.6</v>
          </cell>
          <cell r="S55">
            <v>2.8</v>
          </cell>
          <cell r="T55">
            <v>0</v>
          </cell>
          <cell r="U55">
            <v>1.3</v>
          </cell>
          <cell r="V55">
            <v>1.4</v>
          </cell>
          <cell r="W55">
            <v>1.4</v>
          </cell>
          <cell r="X55">
            <v>0</v>
          </cell>
          <cell r="Y55">
            <v>0</v>
          </cell>
          <cell r="AA55">
            <v>0</v>
          </cell>
          <cell r="AB55">
            <v>1.4</v>
          </cell>
        </row>
        <row r="56">
          <cell r="A56">
            <v>21885</v>
          </cell>
          <cell r="B56">
            <v>7.4</v>
          </cell>
          <cell r="C56">
            <v>7.6</v>
          </cell>
          <cell r="D56">
            <v>7.4</v>
          </cell>
          <cell r="E56">
            <v>7.4</v>
          </cell>
          <cell r="F56">
            <v>7.4</v>
          </cell>
          <cell r="G56">
            <v>7.7</v>
          </cell>
          <cell r="I56">
            <v>7.9</v>
          </cell>
          <cell r="J56">
            <v>7.5</v>
          </cell>
          <cell r="K56">
            <v>1.4</v>
          </cell>
          <cell r="L56">
            <v>1.3</v>
          </cell>
          <cell r="M56">
            <v>2.8</v>
          </cell>
          <cell r="N56">
            <v>2.8</v>
          </cell>
          <cell r="O56">
            <v>1.4</v>
          </cell>
          <cell r="P56">
            <v>0</v>
          </cell>
          <cell r="R56">
            <v>1.3</v>
          </cell>
          <cell r="S56">
            <v>2.7</v>
          </cell>
          <cell r="T56">
            <v>1.4</v>
          </cell>
          <cell r="U56">
            <v>0</v>
          </cell>
          <cell r="V56">
            <v>1.4</v>
          </cell>
          <cell r="W56">
            <v>0</v>
          </cell>
          <cell r="X56">
            <v>0</v>
          </cell>
          <cell r="Y56">
            <v>0</v>
          </cell>
          <cell r="AA56">
            <v>0</v>
          </cell>
          <cell r="AB56">
            <v>1.4</v>
          </cell>
        </row>
        <row r="57">
          <cell r="A57">
            <v>21976</v>
          </cell>
          <cell r="B57">
            <v>7.4</v>
          </cell>
          <cell r="C57">
            <v>7.7</v>
          </cell>
          <cell r="D57">
            <v>7.4</v>
          </cell>
          <cell r="E57">
            <v>7.5</v>
          </cell>
          <cell r="F57">
            <v>7.5</v>
          </cell>
          <cell r="G57">
            <v>7.8</v>
          </cell>
          <cell r="I57">
            <v>8</v>
          </cell>
          <cell r="J57">
            <v>7.5</v>
          </cell>
          <cell r="K57">
            <v>1.4</v>
          </cell>
          <cell r="L57">
            <v>2.7</v>
          </cell>
          <cell r="M57">
            <v>2.8</v>
          </cell>
          <cell r="N57">
            <v>2.7</v>
          </cell>
          <cell r="O57">
            <v>1.4</v>
          </cell>
          <cell r="P57">
            <v>1.3</v>
          </cell>
          <cell r="R57">
            <v>2.6</v>
          </cell>
          <cell r="S57">
            <v>2.7</v>
          </cell>
          <cell r="T57">
            <v>0</v>
          </cell>
          <cell r="U57">
            <v>1.3</v>
          </cell>
          <cell r="V57">
            <v>0</v>
          </cell>
          <cell r="W57">
            <v>1.4</v>
          </cell>
          <cell r="X57">
            <v>1.4</v>
          </cell>
          <cell r="Y57">
            <v>1.3</v>
          </cell>
          <cell r="AA57">
            <v>1.3</v>
          </cell>
          <cell r="AB57">
            <v>0</v>
          </cell>
        </row>
        <row r="58">
          <cell r="A58">
            <v>22068</v>
          </cell>
          <cell r="B58">
            <v>7.5</v>
          </cell>
          <cell r="C58">
            <v>7.9</v>
          </cell>
          <cell r="D58">
            <v>7.4</v>
          </cell>
          <cell r="E58">
            <v>7.6</v>
          </cell>
          <cell r="F58">
            <v>7.6</v>
          </cell>
          <cell r="G58">
            <v>7.9</v>
          </cell>
          <cell r="I58">
            <v>8</v>
          </cell>
          <cell r="J58">
            <v>7.6</v>
          </cell>
          <cell r="K58">
            <v>2.7</v>
          </cell>
          <cell r="L58">
            <v>5.3</v>
          </cell>
          <cell r="M58">
            <v>2.8</v>
          </cell>
          <cell r="N58">
            <v>4.0999999999999996</v>
          </cell>
          <cell r="O58">
            <v>2.7</v>
          </cell>
          <cell r="P58">
            <v>2.6</v>
          </cell>
          <cell r="R58">
            <v>1.3</v>
          </cell>
          <cell r="S58">
            <v>4.0999999999999996</v>
          </cell>
          <cell r="T58">
            <v>1.4</v>
          </cell>
          <cell r="U58">
            <v>2.6</v>
          </cell>
          <cell r="V58">
            <v>0</v>
          </cell>
          <cell r="W58">
            <v>1.3</v>
          </cell>
          <cell r="X58">
            <v>1.3</v>
          </cell>
          <cell r="Y58">
            <v>1.3</v>
          </cell>
          <cell r="AA58">
            <v>0</v>
          </cell>
          <cell r="AB58">
            <v>1.3</v>
          </cell>
        </row>
        <row r="59">
          <cell r="A59">
            <v>22160</v>
          </cell>
          <cell r="B59">
            <v>7.6</v>
          </cell>
          <cell r="C59">
            <v>8</v>
          </cell>
          <cell r="D59">
            <v>7.5</v>
          </cell>
          <cell r="E59">
            <v>7.7</v>
          </cell>
          <cell r="F59">
            <v>7.7</v>
          </cell>
          <cell r="G59">
            <v>8.1</v>
          </cell>
          <cell r="I59">
            <v>8.1999999999999993</v>
          </cell>
          <cell r="J59">
            <v>7.7</v>
          </cell>
          <cell r="K59">
            <v>4.0999999999999996</v>
          </cell>
          <cell r="L59">
            <v>5.3</v>
          </cell>
          <cell r="M59">
            <v>2.7</v>
          </cell>
          <cell r="N59">
            <v>4.0999999999999996</v>
          </cell>
          <cell r="O59">
            <v>4.0999999999999996</v>
          </cell>
          <cell r="P59">
            <v>5.2</v>
          </cell>
          <cell r="R59">
            <v>3.8</v>
          </cell>
          <cell r="S59">
            <v>4.0999999999999996</v>
          </cell>
          <cell r="T59">
            <v>1.3</v>
          </cell>
          <cell r="U59">
            <v>1.3</v>
          </cell>
          <cell r="V59">
            <v>1.4</v>
          </cell>
          <cell r="W59">
            <v>1.3</v>
          </cell>
          <cell r="X59">
            <v>1.3</v>
          </cell>
          <cell r="Y59">
            <v>2.5</v>
          </cell>
          <cell r="AA59">
            <v>2.5</v>
          </cell>
          <cell r="AB59">
            <v>1.3</v>
          </cell>
        </row>
        <row r="60">
          <cell r="A60">
            <v>22251</v>
          </cell>
          <cell r="B60">
            <v>7.7</v>
          </cell>
          <cell r="C60">
            <v>8</v>
          </cell>
          <cell r="D60">
            <v>7.6</v>
          </cell>
          <cell r="E60">
            <v>7.8</v>
          </cell>
          <cell r="F60">
            <v>7.7</v>
          </cell>
          <cell r="G60">
            <v>8.1999999999999993</v>
          </cell>
          <cell r="I60">
            <v>8.1999999999999993</v>
          </cell>
          <cell r="J60">
            <v>7.8</v>
          </cell>
          <cell r="K60">
            <v>4.0999999999999996</v>
          </cell>
          <cell r="L60">
            <v>5.3</v>
          </cell>
          <cell r="M60">
            <v>2.7</v>
          </cell>
          <cell r="N60">
            <v>5.4</v>
          </cell>
          <cell r="O60">
            <v>4.0999999999999996</v>
          </cell>
          <cell r="P60">
            <v>6.5</v>
          </cell>
          <cell r="R60">
            <v>3.8</v>
          </cell>
          <cell r="S60">
            <v>4</v>
          </cell>
          <cell r="T60">
            <v>1.3</v>
          </cell>
          <cell r="U60">
            <v>0</v>
          </cell>
          <cell r="V60">
            <v>1.3</v>
          </cell>
          <cell r="W60">
            <v>1.3</v>
          </cell>
          <cell r="X60">
            <v>0</v>
          </cell>
          <cell r="Y60">
            <v>1.2</v>
          </cell>
          <cell r="AA60">
            <v>0</v>
          </cell>
          <cell r="AB60">
            <v>1.3</v>
          </cell>
        </row>
        <row r="61">
          <cell r="A61">
            <v>22341</v>
          </cell>
          <cell r="B61">
            <v>7.7</v>
          </cell>
          <cell r="C61">
            <v>8</v>
          </cell>
          <cell r="D61">
            <v>7.7</v>
          </cell>
          <cell r="E61">
            <v>7.8</v>
          </cell>
          <cell r="F61">
            <v>7.8</v>
          </cell>
          <cell r="G61">
            <v>8.3000000000000007</v>
          </cell>
          <cell r="I61">
            <v>8.1999999999999993</v>
          </cell>
          <cell r="J61">
            <v>7.8</v>
          </cell>
          <cell r="K61">
            <v>4.0999999999999996</v>
          </cell>
          <cell r="L61">
            <v>3.9</v>
          </cell>
          <cell r="M61">
            <v>4.0999999999999996</v>
          </cell>
          <cell r="N61">
            <v>4</v>
          </cell>
          <cell r="O61">
            <v>4</v>
          </cell>
          <cell r="P61">
            <v>6.4</v>
          </cell>
          <cell r="R61">
            <v>2.5</v>
          </cell>
          <cell r="S61">
            <v>4</v>
          </cell>
          <cell r="T61">
            <v>0</v>
          </cell>
          <cell r="U61">
            <v>0</v>
          </cell>
          <cell r="V61">
            <v>1.3</v>
          </cell>
          <cell r="W61">
            <v>0</v>
          </cell>
          <cell r="X61">
            <v>1.3</v>
          </cell>
          <cell r="Y61">
            <v>1.2</v>
          </cell>
          <cell r="AA61">
            <v>0</v>
          </cell>
          <cell r="AB61">
            <v>0</v>
          </cell>
        </row>
        <row r="62">
          <cell r="A62">
            <v>22433</v>
          </cell>
          <cell r="B62">
            <v>7.8</v>
          </cell>
          <cell r="C62">
            <v>8.1</v>
          </cell>
          <cell r="D62">
            <v>7.7</v>
          </cell>
          <cell r="E62">
            <v>7.9</v>
          </cell>
          <cell r="F62">
            <v>7.9</v>
          </cell>
          <cell r="G62">
            <v>8.3000000000000007</v>
          </cell>
          <cell r="I62">
            <v>8.3000000000000007</v>
          </cell>
          <cell r="J62">
            <v>7.9</v>
          </cell>
          <cell r="K62">
            <v>4</v>
          </cell>
          <cell r="L62">
            <v>2.5</v>
          </cell>
          <cell r="M62">
            <v>4.0999999999999996</v>
          </cell>
          <cell r="N62">
            <v>3.9</v>
          </cell>
          <cell r="O62">
            <v>3.9</v>
          </cell>
          <cell r="P62">
            <v>5.0999999999999996</v>
          </cell>
          <cell r="R62">
            <v>3.8</v>
          </cell>
          <cell r="S62">
            <v>3.9</v>
          </cell>
          <cell r="T62">
            <v>1.3</v>
          </cell>
          <cell r="U62">
            <v>1.3</v>
          </cell>
          <cell r="V62">
            <v>0</v>
          </cell>
          <cell r="W62">
            <v>1.3</v>
          </cell>
          <cell r="X62">
            <v>1.3</v>
          </cell>
          <cell r="Y62">
            <v>0</v>
          </cell>
          <cell r="AA62">
            <v>1.2</v>
          </cell>
          <cell r="AB62">
            <v>1.3</v>
          </cell>
        </row>
        <row r="63">
          <cell r="A63">
            <v>22525</v>
          </cell>
          <cell r="B63">
            <v>7.7</v>
          </cell>
          <cell r="C63">
            <v>8.1</v>
          </cell>
          <cell r="D63">
            <v>7.7</v>
          </cell>
          <cell r="E63">
            <v>7.8</v>
          </cell>
          <cell r="F63">
            <v>7.8</v>
          </cell>
          <cell r="G63">
            <v>8.4</v>
          </cell>
          <cell r="I63">
            <v>8.3000000000000007</v>
          </cell>
          <cell r="J63">
            <v>7.8</v>
          </cell>
          <cell r="K63">
            <v>1.3</v>
          </cell>
          <cell r="L63">
            <v>1.3</v>
          </cell>
          <cell r="M63">
            <v>2.7</v>
          </cell>
          <cell r="N63">
            <v>1.3</v>
          </cell>
          <cell r="O63">
            <v>1.3</v>
          </cell>
          <cell r="P63">
            <v>3.7</v>
          </cell>
          <cell r="R63">
            <v>1.2</v>
          </cell>
          <cell r="S63">
            <v>1.3</v>
          </cell>
          <cell r="T63">
            <v>-1.3</v>
          </cell>
          <cell r="U63">
            <v>0</v>
          </cell>
          <cell r="V63">
            <v>0</v>
          </cell>
          <cell r="W63">
            <v>-1.3</v>
          </cell>
          <cell r="X63">
            <v>-1.3</v>
          </cell>
          <cell r="Y63">
            <v>1.2</v>
          </cell>
          <cell r="AA63">
            <v>0</v>
          </cell>
          <cell r="AB63">
            <v>-1.3</v>
          </cell>
        </row>
        <row r="64">
          <cell r="A64">
            <v>22616</v>
          </cell>
          <cell r="B64">
            <v>7.7</v>
          </cell>
          <cell r="C64">
            <v>8.1</v>
          </cell>
          <cell r="D64">
            <v>7.7</v>
          </cell>
          <cell r="E64">
            <v>7.8</v>
          </cell>
          <cell r="F64">
            <v>7.7</v>
          </cell>
          <cell r="G64">
            <v>8.3000000000000007</v>
          </cell>
          <cell r="I64">
            <v>8.4</v>
          </cell>
          <cell r="J64">
            <v>7.8</v>
          </cell>
          <cell r="K64">
            <v>0</v>
          </cell>
          <cell r="L64">
            <v>1.3</v>
          </cell>
          <cell r="M64">
            <v>1.3</v>
          </cell>
          <cell r="N64">
            <v>0</v>
          </cell>
          <cell r="O64">
            <v>0</v>
          </cell>
          <cell r="P64">
            <v>1.2</v>
          </cell>
          <cell r="R64">
            <v>2.4</v>
          </cell>
          <cell r="S64">
            <v>0</v>
          </cell>
          <cell r="T64">
            <v>0</v>
          </cell>
          <cell r="U64">
            <v>0</v>
          </cell>
          <cell r="V64">
            <v>0</v>
          </cell>
          <cell r="W64">
            <v>0</v>
          </cell>
          <cell r="X64">
            <v>-1.3</v>
          </cell>
          <cell r="Y64">
            <v>-1.2</v>
          </cell>
          <cell r="AA64">
            <v>1.2</v>
          </cell>
          <cell r="AB64">
            <v>0</v>
          </cell>
        </row>
        <row r="65">
          <cell r="A65">
            <v>22706</v>
          </cell>
          <cell r="B65">
            <v>7.7</v>
          </cell>
          <cell r="C65">
            <v>8</v>
          </cell>
          <cell r="D65">
            <v>7.8</v>
          </cell>
          <cell r="E65">
            <v>7.7</v>
          </cell>
          <cell r="F65">
            <v>7.8</v>
          </cell>
          <cell r="G65">
            <v>8.3000000000000007</v>
          </cell>
          <cell r="I65">
            <v>8.3000000000000007</v>
          </cell>
          <cell r="J65">
            <v>7.8</v>
          </cell>
          <cell r="K65">
            <v>0</v>
          </cell>
          <cell r="L65">
            <v>0</v>
          </cell>
          <cell r="M65">
            <v>1.3</v>
          </cell>
          <cell r="N65">
            <v>-1.3</v>
          </cell>
          <cell r="O65">
            <v>0</v>
          </cell>
          <cell r="P65">
            <v>0</v>
          </cell>
          <cell r="R65">
            <v>1.2</v>
          </cell>
          <cell r="S65">
            <v>0</v>
          </cell>
          <cell r="T65">
            <v>0</v>
          </cell>
          <cell r="U65">
            <v>-1.2</v>
          </cell>
          <cell r="V65">
            <v>1.3</v>
          </cell>
          <cell r="W65">
            <v>-1.3</v>
          </cell>
          <cell r="X65">
            <v>1.3</v>
          </cell>
          <cell r="Y65">
            <v>0</v>
          </cell>
          <cell r="AA65">
            <v>-1.2</v>
          </cell>
          <cell r="AB65">
            <v>0</v>
          </cell>
        </row>
        <row r="66">
          <cell r="A66">
            <v>22798</v>
          </cell>
          <cell r="B66">
            <v>7.7</v>
          </cell>
          <cell r="C66">
            <v>8</v>
          </cell>
          <cell r="D66">
            <v>7.8</v>
          </cell>
          <cell r="E66">
            <v>7.7</v>
          </cell>
          <cell r="F66">
            <v>7.8</v>
          </cell>
          <cell r="G66">
            <v>8.3000000000000007</v>
          </cell>
          <cell r="I66">
            <v>8.3000000000000007</v>
          </cell>
          <cell r="J66">
            <v>7.8</v>
          </cell>
          <cell r="K66">
            <v>-1.3</v>
          </cell>
          <cell r="L66">
            <v>-1.2</v>
          </cell>
          <cell r="M66">
            <v>1.3</v>
          </cell>
          <cell r="N66">
            <v>-2.5</v>
          </cell>
          <cell r="O66">
            <v>-1.3</v>
          </cell>
          <cell r="P66">
            <v>0</v>
          </cell>
          <cell r="R66">
            <v>0</v>
          </cell>
          <cell r="S66">
            <v>-1.3</v>
          </cell>
          <cell r="T66">
            <v>0</v>
          </cell>
          <cell r="U66">
            <v>0</v>
          </cell>
          <cell r="V66">
            <v>0</v>
          </cell>
          <cell r="W66">
            <v>0</v>
          </cell>
          <cell r="X66">
            <v>0</v>
          </cell>
          <cell r="Y66">
            <v>0</v>
          </cell>
          <cell r="AA66">
            <v>0</v>
          </cell>
          <cell r="AB66">
            <v>0</v>
          </cell>
        </row>
        <row r="67">
          <cell r="A67">
            <v>22890</v>
          </cell>
          <cell r="B67">
            <v>7.7</v>
          </cell>
          <cell r="C67">
            <v>8</v>
          </cell>
          <cell r="D67">
            <v>7.8</v>
          </cell>
          <cell r="E67">
            <v>7.7</v>
          </cell>
          <cell r="F67">
            <v>7.8</v>
          </cell>
          <cell r="G67">
            <v>8.3000000000000007</v>
          </cell>
          <cell r="I67">
            <v>8.3000000000000007</v>
          </cell>
          <cell r="J67">
            <v>7.8</v>
          </cell>
          <cell r="K67">
            <v>0</v>
          </cell>
          <cell r="L67">
            <v>-1.2</v>
          </cell>
          <cell r="M67">
            <v>1.3</v>
          </cell>
          <cell r="N67">
            <v>-1.3</v>
          </cell>
          <cell r="O67">
            <v>0</v>
          </cell>
          <cell r="P67">
            <v>-1.2</v>
          </cell>
          <cell r="R67">
            <v>0</v>
          </cell>
          <cell r="S67">
            <v>0</v>
          </cell>
          <cell r="T67">
            <v>0</v>
          </cell>
          <cell r="U67">
            <v>0</v>
          </cell>
          <cell r="V67">
            <v>0</v>
          </cell>
          <cell r="W67">
            <v>0</v>
          </cell>
          <cell r="X67">
            <v>0</v>
          </cell>
          <cell r="Y67">
            <v>0</v>
          </cell>
          <cell r="AA67">
            <v>0</v>
          </cell>
          <cell r="AB67">
            <v>0</v>
          </cell>
        </row>
        <row r="68">
          <cell r="A68">
            <v>22981</v>
          </cell>
          <cell r="B68">
            <v>7.8</v>
          </cell>
          <cell r="C68">
            <v>8</v>
          </cell>
          <cell r="D68">
            <v>7.8</v>
          </cell>
          <cell r="E68">
            <v>7.7</v>
          </cell>
          <cell r="F68">
            <v>7.8</v>
          </cell>
          <cell r="G68">
            <v>8.3000000000000007</v>
          </cell>
          <cell r="I68">
            <v>8.4</v>
          </cell>
          <cell r="J68">
            <v>7.8</v>
          </cell>
          <cell r="K68">
            <v>1.3</v>
          </cell>
          <cell r="L68">
            <v>-1.2</v>
          </cell>
          <cell r="M68">
            <v>1.3</v>
          </cell>
          <cell r="N68">
            <v>-1.3</v>
          </cell>
          <cell r="O68">
            <v>1.3</v>
          </cell>
          <cell r="P68">
            <v>0</v>
          </cell>
          <cell r="R68">
            <v>0</v>
          </cell>
          <cell r="S68">
            <v>0</v>
          </cell>
          <cell r="T68">
            <v>1.3</v>
          </cell>
          <cell r="U68">
            <v>0</v>
          </cell>
          <cell r="V68">
            <v>0</v>
          </cell>
          <cell r="W68">
            <v>0</v>
          </cell>
          <cell r="X68">
            <v>0</v>
          </cell>
          <cell r="Y68">
            <v>0</v>
          </cell>
          <cell r="AA68">
            <v>1.2</v>
          </cell>
          <cell r="AB68">
            <v>0</v>
          </cell>
        </row>
        <row r="69">
          <cell r="A69">
            <v>23071</v>
          </cell>
          <cell r="B69">
            <v>7.8</v>
          </cell>
          <cell r="C69">
            <v>8</v>
          </cell>
          <cell r="D69">
            <v>7.8</v>
          </cell>
          <cell r="E69">
            <v>7.7</v>
          </cell>
          <cell r="F69">
            <v>7.9</v>
          </cell>
          <cell r="G69">
            <v>8.3000000000000007</v>
          </cell>
          <cell r="I69">
            <v>8.3000000000000007</v>
          </cell>
          <cell r="J69">
            <v>7.8</v>
          </cell>
          <cell r="K69">
            <v>1.3</v>
          </cell>
          <cell r="L69">
            <v>0</v>
          </cell>
          <cell r="M69">
            <v>0</v>
          </cell>
          <cell r="N69">
            <v>0</v>
          </cell>
          <cell r="O69">
            <v>1.3</v>
          </cell>
          <cell r="P69">
            <v>0</v>
          </cell>
          <cell r="R69">
            <v>0</v>
          </cell>
          <cell r="S69">
            <v>0</v>
          </cell>
          <cell r="T69">
            <v>0</v>
          </cell>
          <cell r="U69">
            <v>0</v>
          </cell>
          <cell r="V69">
            <v>0</v>
          </cell>
          <cell r="W69">
            <v>0</v>
          </cell>
          <cell r="X69">
            <v>1.3</v>
          </cell>
          <cell r="Y69">
            <v>0</v>
          </cell>
          <cell r="AA69">
            <v>-1.2</v>
          </cell>
          <cell r="AB69">
            <v>0</v>
          </cell>
        </row>
        <row r="70">
          <cell r="A70">
            <v>23163</v>
          </cell>
          <cell r="B70">
            <v>7.8</v>
          </cell>
          <cell r="C70">
            <v>8.1</v>
          </cell>
          <cell r="D70">
            <v>7.8</v>
          </cell>
          <cell r="E70">
            <v>7.8</v>
          </cell>
          <cell r="F70">
            <v>7.9</v>
          </cell>
          <cell r="G70">
            <v>8.3000000000000007</v>
          </cell>
          <cell r="I70">
            <v>8.3000000000000007</v>
          </cell>
          <cell r="J70">
            <v>7.8</v>
          </cell>
          <cell r="K70">
            <v>1.3</v>
          </cell>
          <cell r="L70">
            <v>1.3</v>
          </cell>
          <cell r="M70">
            <v>0</v>
          </cell>
          <cell r="N70">
            <v>1.3</v>
          </cell>
          <cell r="O70">
            <v>1.3</v>
          </cell>
          <cell r="P70">
            <v>0</v>
          </cell>
          <cell r="R70">
            <v>0</v>
          </cell>
          <cell r="S70">
            <v>0</v>
          </cell>
          <cell r="T70">
            <v>0</v>
          </cell>
          <cell r="U70">
            <v>1.3</v>
          </cell>
          <cell r="V70">
            <v>0</v>
          </cell>
          <cell r="W70">
            <v>1.3</v>
          </cell>
          <cell r="X70">
            <v>0</v>
          </cell>
          <cell r="Y70">
            <v>0</v>
          </cell>
          <cell r="AA70">
            <v>0</v>
          </cell>
          <cell r="AB70">
            <v>0</v>
          </cell>
        </row>
        <row r="71">
          <cell r="A71">
            <v>23255</v>
          </cell>
          <cell r="B71">
            <v>7.8</v>
          </cell>
          <cell r="C71">
            <v>8.1</v>
          </cell>
          <cell r="D71">
            <v>7.8</v>
          </cell>
          <cell r="E71">
            <v>7.8</v>
          </cell>
          <cell r="F71">
            <v>7.9</v>
          </cell>
          <cell r="G71">
            <v>8.3000000000000007</v>
          </cell>
          <cell r="I71">
            <v>8.4</v>
          </cell>
          <cell r="J71">
            <v>7.9</v>
          </cell>
          <cell r="K71">
            <v>1.3</v>
          </cell>
          <cell r="L71">
            <v>1.3</v>
          </cell>
          <cell r="M71">
            <v>0</v>
          </cell>
          <cell r="N71">
            <v>1.3</v>
          </cell>
          <cell r="O71">
            <v>1.3</v>
          </cell>
          <cell r="P71">
            <v>0</v>
          </cell>
          <cell r="R71">
            <v>1.2</v>
          </cell>
          <cell r="S71">
            <v>1.3</v>
          </cell>
          <cell r="T71">
            <v>0</v>
          </cell>
          <cell r="U71">
            <v>0</v>
          </cell>
          <cell r="V71">
            <v>0</v>
          </cell>
          <cell r="W71">
            <v>0</v>
          </cell>
          <cell r="X71">
            <v>0</v>
          </cell>
          <cell r="Y71">
            <v>0</v>
          </cell>
          <cell r="AA71">
            <v>1.2</v>
          </cell>
          <cell r="AB71">
            <v>1.3</v>
          </cell>
        </row>
        <row r="72">
          <cell r="A72">
            <v>23346</v>
          </cell>
          <cell r="B72">
            <v>7.8</v>
          </cell>
          <cell r="C72">
            <v>8.1</v>
          </cell>
          <cell r="D72">
            <v>7.8</v>
          </cell>
          <cell r="E72">
            <v>7.8</v>
          </cell>
          <cell r="F72">
            <v>7.9</v>
          </cell>
          <cell r="G72">
            <v>8.4</v>
          </cell>
          <cell r="I72">
            <v>8.4</v>
          </cell>
          <cell r="J72">
            <v>7.9</v>
          </cell>
          <cell r="K72">
            <v>0</v>
          </cell>
          <cell r="L72">
            <v>1.3</v>
          </cell>
          <cell r="M72">
            <v>0</v>
          </cell>
          <cell r="N72">
            <v>1.3</v>
          </cell>
          <cell r="O72">
            <v>1.3</v>
          </cell>
          <cell r="P72">
            <v>1.2</v>
          </cell>
          <cell r="R72">
            <v>0</v>
          </cell>
          <cell r="S72">
            <v>1.3</v>
          </cell>
          <cell r="T72">
            <v>0</v>
          </cell>
          <cell r="U72">
            <v>0</v>
          </cell>
          <cell r="V72">
            <v>0</v>
          </cell>
          <cell r="W72">
            <v>0</v>
          </cell>
          <cell r="X72">
            <v>0</v>
          </cell>
          <cell r="Y72">
            <v>1.2</v>
          </cell>
          <cell r="AA72">
            <v>0</v>
          </cell>
          <cell r="AB72">
            <v>0</v>
          </cell>
        </row>
        <row r="73">
          <cell r="A73">
            <v>23437</v>
          </cell>
          <cell r="B73">
            <v>7.8</v>
          </cell>
          <cell r="C73">
            <v>8.1</v>
          </cell>
          <cell r="D73">
            <v>7.9</v>
          </cell>
          <cell r="E73">
            <v>7.8</v>
          </cell>
          <cell r="F73">
            <v>8</v>
          </cell>
          <cell r="G73">
            <v>8.4</v>
          </cell>
          <cell r="I73">
            <v>8.4</v>
          </cell>
          <cell r="J73">
            <v>8</v>
          </cell>
          <cell r="K73">
            <v>0</v>
          </cell>
          <cell r="L73">
            <v>1.3</v>
          </cell>
          <cell r="M73">
            <v>1.3</v>
          </cell>
          <cell r="N73">
            <v>1.3</v>
          </cell>
          <cell r="O73">
            <v>1.3</v>
          </cell>
          <cell r="P73">
            <v>1.2</v>
          </cell>
          <cell r="R73">
            <v>1.2</v>
          </cell>
          <cell r="S73">
            <v>2.6</v>
          </cell>
          <cell r="T73">
            <v>0</v>
          </cell>
          <cell r="U73">
            <v>0</v>
          </cell>
          <cell r="V73">
            <v>1.3</v>
          </cell>
          <cell r="W73">
            <v>0</v>
          </cell>
          <cell r="X73">
            <v>1.3</v>
          </cell>
          <cell r="Y73">
            <v>0</v>
          </cell>
          <cell r="AA73">
            <v>0</v>
          </cell>
          <cell r="AB73">
            <v>1.3</v>
          </cell>
        </row>
        <row r="74">
          <cell r="A74">
            <v>23529</v>
          </cell>
          <cell r="B74">
            <v>7.9</v>
          </cell>
          <cell r="C74">
            <v>8.1999999999999993</v>
          </cell>
          <cell r="D74">
            <v>8</v>
          </cell>
          <cell r="E74">
            <v>8</v>
          </cell>
          <cell r="F74">
            <v>8</v>
          </cell>
          <cell r="G74">
            <v>8.4</v>
          </cell>
          <cell r="I74">
            <v>8.4</v>
          </cell>
          <cell r="J74">
            <v>8</v>
          </cell>
          <cell r="K74">
            <v>1.3</v>
          </cell>
          <cell r="L74">
            <v>1.2</v>
          </cell>
          <cell r="M74">
            <v>2.6</v>
          </cell>
          <cell r="N74">
            <v>2.6</v>
          </cell>
          <cell r="O74">
            <v>1.3</v>
          </cell>
          <cell r="P74">
            <v>1.2</v>
          </cell>
          <cell r="R74">
            <v>1.2</v>
          </cell>
          <cell r="S74">
            <v>2.6</v>
          </cell>
          <cell r="T74">
            <v>1.3</v>
          </cell>
          <cell r="U74">
            <v>1.2</v>
          </cell>
          <cell r="V74">
            <v>1.3</v>
          </cell>
          <cell r="W74">
            <v>2.6</v>
          </cell>
          <cell r="X74">
            <v>0</v>
          </cell>
          <cell r="Y74">
            <v>0</v>
          </cell>
          <cell r="AA74">
            <v>0</v>
          </cell>
          <cell r="AB74">
            <v>0</v>
          </cell>
        </row>
        <row r="75">
          <cell r="A75">
            <v>23621</v>
          </cell>
          <cell r="B75">
            <v>8</v>
          </cell>
          <cell r="C75">
            <v>8.1999999999999993</v>
          </cell>
          <cell r="D75">
            <v>8.1</v>
          </cell>
          <cell r="E75">
            <v>8.1</v>
          </cell>
          <cell r="F75">
            <v>8.1</v>
          </cell>
          <cell r="G75">
            <v>8.5</v>
          </cell>
          <cell r="I75">
            <v>8.5</v>
          </cell>
          <cell r="J75">
            <v>8.1</v>
          </cell>
          <cell r="K75">
            <v>2.6</v>
          </cell>
          <cell r="L75">
            <v>1.2</v>
          </cell>
          <cell r="M75">
            <v>3.8</v>
          </cell>
          <cell r="N75">
            <v>3.8</v>
          </cell>
          <cell r="O75">
            <v>2.5</v>
          </cell>
          <cell r="P75">
            <v>2.4</v>
          </cell>
          <cell r="R75">
            <v>1.2</v>
          </cell>
          <cell r="S75">
            <v>2.5</v>
          </cell>
          <cell r="T75">
            <v>1.3</v>
          </cell>
          <cell r="U75">
            <v>0</v>
          </cell>
          <cell r="V75">
            <v>1.3</v>
          </cell>
          <cell r="W75">
            <v>1.3</v>
          </cell>
          <cell r="X75">
            <v>1.3</v>
          </cell>
          <cell r="Y75">
            <v>1.2</v>
          </cell>
          <cell r="AA75">
            <v>1.2</v>
          </cell>
          <cell r="AB75">
            <v>1.3</v>
          </cell>
        </row>
        <row r="76">
          <cell r="A76">
            <v>23712</v>
          </cell>
          <cell r="B76">
            <v>8.1</v>
          </cell>
          <cell r="C76">
            <v>8.4</v>
          </cell>
          <cell r="D76">
            <v>8.1</v>
          </cell>
          <cell r="E76">
            <v>8.1999999999999993</v>
          </cell>
          <cell r="F76">
            <v>8.1</v>
          </cell>
          <cell r="G76">
            <v>8.6</v>
          </cell>
          <cell r="I76">
            <v>8.6999999999999993</v>
          </cell>
          <cell r="J76">
            <v>8.1999999999999993</v>
          </cell>
          <cell r="K76">
            <v>3.8</v>
          </cell>
          <cell r="L76">
            <v>3.7</v>
          </cell>
          <cell r="M76">
            <v>3.8</v>
          </cell>
          <cell r="N76">
            <v>5.0999999999999996</v>
          </cell>
          <cell r="O76">
            <v>2.5</v>
          </cell>
          <cell r="P76">
            <v>2.4</v>
          </cell>
          <cell r="R76">
            <v>3.6</v>
          </cell>
          <cell r="S76">
            <v>3.8</v>
          </cell>
          <cell r="T76">
            <v>1.3</v>
          </cell>
          <cell r="U76">
            <v>2.4</v>
          </cell>
          <cell r="V76">
            <v>0</v>
          </cell>
          <cell r="W76">
            <v>1.2</v>
          </cell>
          <cell r="X76">
            <v>0</v>
          </cell>
          <cell r="Y76">
            <v>1.2</v>
          </cell>
          <cell r="AA76">
            <v>2.4</v>
          </cell>
          <cell r="AB76">
            <v>1.2</v>
          </cell>
        </row>
        <row r="77">
          <cell r="A77">
            <v>23802</v>
          </cell>
          <cell r="B77">
            <v>8.1</v>
          </cell>
          <cell r="C77">
            <v>8.5</v>
          </cell>
          <cell r="D77">
            <v>8.1999999999999993</v>
          </cell>
          <cell r="E77">
            <v>8.1999999999999993</v>
          </cell>
          <cell r="F77">
            <v>8.1999999999999993</v>
          </cell>
          <cell r="G77">
            <v>8.6</v>
          </cell>
          <cell r="I77">
            <v>8.6999999999999993</v>
          </cell>
          <cell r="J77">
            <v>8.1999999999999993</v>
          </cell>
          <cell r="K77">
            <v>3.8</v>
          </cell>
          <cell r="L77">
            <v>4.9000000000000004</v>
          </cell>
          <cell r="M77">
            <v>3.8</v>
          </cell>
          <cell r="N77">
            <v>5.0999999999999996</v>
          </cell>
          <cell r="O77">
            <v>2.5</v>
          </cell>
          <cell r="P77">
            <v>2.4</v>
          </cell>
          <cell r="R77">
            <v>3.6</v>
          </cell>
          <cell r="S77">
            <v>2.5</v>
          </cell>
          <cell r="T77">
            <v>0</v>
          </cell>
          <cell r="U77">
            <v>1.2</v>
          </cell>
          <cell r="V77">
            <v>1.2</v>
          </cell>
          <cell r="W77">
            <v>0</v>
          </cell>
          <cell r="X77">
            <v>1.2</v>
          </cell>
          <cell r="Y77">
            <v>0</v>
          </cell>
          <cell r="AA77">
            <v>0</v>
          </cell>
          <cell r="AB77">
            <v>0</v>
          </cell>
        </row>
        <row r="78">
          <cell r="A78">
            <v>23894</v>
          </cell>
          <cell r="B78">
            <v>8.1999999999999993</v>
          </cell>
          <cell r="C78">
            <v>8.6</v>
          </cell>
          <cell r="D78">
            <v>8.3000000000000007</v>
          </cell>
          <cell r="E78">
            <v>8.1999999999999993</v>
          </cell>
          <cell r="F78">
            <v>8.3000000000000007</v>
          </cell>
          <cell r="G78">
            <v>8.8000000000000007</v>
          </cell>
          <cell r="I78">
            <v>8.8000000000000007</v>
          </cell>
          <cell r="J78">
            <v>8.3000000000000007</v>
          </cell>
          <cell r="K78">
            <v>3.8</v>
          </cell>
          <cell r="L78">
            <v>4.9000000000000004</v>
          </cell>
          <cell r="M78">
            <v>3.8</v>
          </cell>
          <cell r="N78">
            <v>2.5</v>
          </cell>
          <cell r="O78">
            <v>3.8</v>
          </cell>
          <cell r="P78">
            <v>4.8</v>
          </cell>
          <cell r="R78">
            <v>4.8</v>
          </cell>
          <cell r="S78">
            <v>3.8</v>
          </cell>
          <cell r="T78">
            <v>1.2</v>
          </cell>
          <cell r="U78">
            <v>1.2</v>
          </cell>
          <cell r="V78">
            <v>1.2</v>
          </cell>
          <cell r="W78">
            <v>0</v>
          </cell>
          <cell r="X78">
            <v>1.2</v>
          </cell>
          <cell r="Y78">
            <v>2.2999999999999998</v>
          </cell>
          <cell r="AA78">
            <v>1.1000000000000001</v>
          </cell>
          <cell r="AB78">
            <v>1.2</v>
          </cell>
        </row>
        <row r="79">
          <cell r="A79">
            <v>23986</v>
          </cell>
          <cell r="B79">
            <v>8.3000000000000007</v>
          </cell>
          <cell r="C79">
            <v>8.6</v>
          </cell>
          <cell r="D79">
            <v>8.4</v>
          </cell>
          <cell r="E79">
            <v>8.3000000000000007</v>
          </cell>
          <cell r="F79">
            <v>8.4</v>
          </cell>
          <cell r="G79">
            <v>8.9</v>
          </cell>
          <cell r="I79">
            <v>8.8000000000000007</v>
          </cell>
          <cell r="J79">
            <v>8.4</v>
          </cell>
          <cell r="K79">
            <v>3.8</v>
          </cell>
          <cell r="L79">
            <v>4.9000000000000004</v>
          </cell>
          <cell r="M79">
            <v>3.7</v>
          </cell>
          <cell r="N79">
            <v>2.5</v>
          </cell>
          <cell r="O79">
            <v>3.7</v>
          </cell>
          <cell r="P79">
            <v>4.7</v>
          </cell>
          <cell r="R79">
            <v>3.5</v>
          </cell>
          <cell r="S79">
            <v>3.7</v>
          </cell>
          <cell r="T79">
            <v>1.2</v>
          </cell>
          <cell r="U79">
            <v>0</v>
          </cell>
          <cell r="V79">
            <v>1.2</v>
          </cell>
          <cell r="W79">
            <v>1.2</v>
          </cell>
          <cell r="X79">
            <v>1.2</v>
          </cell>
          <cell r="Y79">
            <v>1.1000000000000001</v>
          </cell>
          <cell r="AA79">
            <v>0</v>
          </cell>
          <cell r="AB79">
            <v>1.2</v>
          </cell>
        </row>
        <row r="80">
          <cell r="A80">
            <v>24077</v>
          </cell>
          <cell r="B80">
            <v>8.4</v>
          </cell>
          <cell r="C80">
            <v>8.8000000000000007</v>
          </cell>
          <cell r="D80">
            <v>8.5</v>
          </cell>
          <cell r="E80">
            <v>8.4</v>
          </cell>
          <cell r="F80">
            <v>8.4</v>
          </cell>
          <cell r="G80">
            <v>9</v>
          </cell>
          <cell r="I80">
            <v>8.9</v>
          </cell>
          <cell r="J80">
            <v>8.5</v>
          </cell>
          <cell r="K80">
            <v>3.7</v>
          </cell>
          <cell r="L80">
            <v>4.8</v>
          </cell>
          <cell r="M80">
            <v>4.9000000000000004</v>
          </cell>
          <cell r="N80">
            <v>2.4</v>
          </cell>
          <cell r="O80">
            <v>3.7</v>
          </cell>
          <cell r="P80">
            <v>4.7</v>
          </cell>
          <cell r="R80">
            <v>2.2999999999999998</v>
          </cell>
          <cell r="S80">
            <v>3.7</v>
          </cell>
          <cell r="T80">
            <v>1.2</v>
          </cell>
          <cell r="U80">
            <v>2.2999999999999998</v>
          </cell>
          <cell r="V80">
            <v>1.2</v>
          </cell>
          <cell r="W80">
            <v>1.2</v>
          </cell>
          <cell r="X80">
            <v>0</v>
          </cell>
          <cell r="Y80">
            <v>1.1000000000000001</v>
          </cell>
          <cell r="AA80">
            <v>1.1000000000000001</v>
          </cell>
          <cell r="AB80">
            <v>1.2</v>
          </cell>
        </row>
        <row r="81">
          <cell r="A81">
            <v>24167</v>
          </cell>
          <cell r="B81">
            <v>8.4</v>
          </cell>
          <cell r="C81">
            <v>8.8000000000000007</v>
          </cell>
          <cell r="D81">
            <v>8.6</v>
          </cell>
          <cell r="E81">
            <v>8.4</v>
          </cell>
          <cell r="F81">
            <v>8.5</v>
          </cell>
          <cell r="G81">
            <v>8.9</v>
          </cell>
          <cell r="I81">
            <v>8.9</v>
          </cell>
          <cell r="J81">
            <v>8.6</v>
          </cell>
          <cell r="K81">
            <v>3.7</v>
          </cell>
          <cell r="L81">
            <v>3.5</v>
          </cell>
          <cell r="M81">
            <v>4.9000000000000004</v>
          </cell>
          <cell r="N81">
            <v>2.4</v>
          </cell>
          <cell r="O81">
            <v>3.7</v>
          </cell>
          <cell r="P81">
            <v>3.5</v>
          </cell>
          <cell r="R81">
            <v>2.2999999999999998</v>
          </cell>
          <cell r="S81">
            <v>4.9000000000000004</v>
          </cell>
          <cell r="T81">
            <v>0</v>
          </cell>
          <cell r="U81">
            <v>0</v>
          </cell>
          <cell r="V81">
            <v>1.2</v>
          </cell>
          <cell r="W81">
            <v>0</v>
          </cell>
          <cell r="X81">
            <v>1.2</v>
          </cell>
          <cell r="Y81">
            <v>-1.1000000000000001</v>
          </cell>
          <cell r="AA81">
            <v>0</v>
          </cell>
          <cell r="AB81">
            <v>1.2</v>
          </cell>
        </row>
        <row r="82">
          <cell r="A82">
            <v>24259</v>
          </cell>
          <cell r="B82">
            <v>8.4</v>
          </cell>
          <cell r="C82">
            <v>8.8000000000000007</v>
          </cell>
          <cell r="D82">
            <v>8.6999999999999993</v>
          </cell>
          <cell r="E82">
            <v>8.6</v>
          </cell>
          <cell r="F82">
            <v>8.6999999999999993</v>
          </cell>
          <cell r="G82">
            <v>9</v>
          </cell>
          <cell r="I82">
            <v>8.9</v>
          </cell>
          <cell r="J82">
            <v>8.6</v>
          </cell>
          <cell r="K82">
            <v>2.4</v>
          </cell>
          <cell r="L82">
            <v>2.2999999999999998</v>
          </cell>
          <cell r="M82">
            <v>4.8</v>
          </cell>
          <cell r="N82">
            <v>4.9000000000000004</v>
          </cell>
          <cell r="O82">
            <v>4.8</v>
          </cell>
          <cell r="P82">
            <v>2.2999999999999998</v>
          </cell>
          <cell r="R82">
            <v>1.1000000000000001</v>
          </cell>
          <cell r="S82">
            <v>3.6</v>
          </cell>
          <cell r="T82">
            <v>0</v>
          </cell>
          <cell r="U82">
            <v>0</v>
          </cell>
          <cell r="V82">
            <v>1.2</v>
          </cell>
          <cell r="W82">
            <v>2.4</v>
          </cell>
          <cell r="X82">
            <v>2.4</v>
          </cell>
          <cell r="Y82">
            <v>1.1000000000000001</v>
          </cell>
          <cell r="AA82">
            <v>0</v>
          </cell>
          <cell r="AB82">
            <v>0</v>
          </cell>
        </row>
        <row r="83">
          <cell r="A83">
            <v>24351</v>
          </cell>
          <cell r="B83">
            <v>8.5</v>
          </cell>
          <cell r="C83">
            <v>8.9</v>
          </cell>
          <cell r="D83">
            <v>8.6999999999999993</v>
          </cell>
          <cell r="E83">
            <v>8.6</v>
          </cell>
          <cell r="F83">
            <v>8.6999999999999993</v>
          </cell>
          <cell r="G83">
            <v>9</v>
          </cell>
          <cell r="I83">
            <v>9</v>
          </cell>
          <cell r="J83">
            <v>8.6</v>
          </cell>
          <cell r="K83">
            <v>2.4</v>
          </cell>
          <cell r="L83">
            <v>3.5</v>
          </cell>
          <cell r="M83">
            <v>3.6</v>
          </cell>
          <cell r="N83">
            <v>3.6</v>
          </cell>
          <cell r="O83">
            <v>3.6</v>
          </cell>
          <cell r="P83">
            <v>1.1000000000000001</v>
          </cell>
          <cell r="R83">
            <v>2.2999999999999998</v>
          </cell>
          <cell r="S83">
            <v>2.4</v>
          </cell>
          <cell r="T83">
            <v>1.2</v>
          </cell>
          <cell r="U83">
            <v>1.1000000000000001</v>
          </cell>
          <cell r="V83">
            <v>0</v>
          </cell>
          <cell r="W83">
            <v>0</v>
          </cell>
          <cell r="X83">
            <v>0</v>
          </cell>
          <cell r="Y83">
            <v>0</v>
          </cell>
          <cell r="AA83">
            <v>1.1000000000000001</v>
          </cell>
          <cell r="AB83">
            <v>0</v>
          </cell>
        </row>
        <row r="84">
          <cell r="A84">
            <v>24442</v>
          </cell>
          <cell r="B84">
            <v>8.5</v>
          </cell>
          <cell r="C84">
            <v>8.9</v>
          </cell>
          <cell r="D84">
            <v>8.8000000000000007</v>
          </cell>
          <cell r="E84">
            <v>8.6999999999999993</v>
          </cell>
          <cell r="F84">
            <v>8.8000000000000007</v>
          </cell>
          <cell r="G84">
            <v>9</v>
          </cell>
          <cell r="I84">
            <v>9</v>
          </cell>
          <cell r="J84">
            <v>8.6999999999999993</v>
          </cell>
          <cell r="K84">
            <v>1.2</v>
          </cell>
          <cell r="L84">
            <v>1.1000000000000001</v>
          </cell>
          <cell r="M84">
            <v>3.5</v>
          </cell>
          <cell r="N84">
            <v>3.6</v>
          </cell>
          <cell r="O84">
            <v>4.8</v>
          </cell>
          <cell r="P84">
            <v>0</v>
          </cell>
          <cell r="R84">
            <v>1.1000000000000001</v>
          </cell>
          <cell r="S84">
            <v>2.4</v>
          </cell>
          <cell r="T84">
            <v>0</v>
          </cell>
          <cell r="U84">
            <v>0</v>
          </cell>
          <cell r="V84">
            <v>1.1000000000000001</v>
          </cell>
          <cell r="W84">
            <v>1.2</v>
          </cell>
          <cell r="X84">
            <v>1.1000000000000001</v>
          </cell>
          <cell r="Y84">
            <v>0</v>
          </cell>
          <cell r="AA84">
            <v>0</v>
          </cell>
          <cell r="AB84">
            <v>1.2</v>
          </cell>
        </row>
        <row r="85">
          <cell r="A85">
            <v>24532</v>
          </cell>
          <cell r="B85">
            <v>8.6</v>
          </cell>
          <cell r="C85">
            <v>9</v>
          </cell>
          <cell r="D85">
            <v>8.8000000000000007</v>
          </cell>
          <cell r="E85">
            <v>8.6999999999999993</v>
          </cell>
          <cell r="F85">
            <v>8.9</v>
          </cell>
          <cell r="G85">
            <v>9.1999999999999993</v>
          </cell>
          <cell r="I85">
            <v>9.1</v>
          </cell>
          <cell r="J85">
            <v>8.8000000000000007</v>
          </cell>
          <cell r="K85">
            <v>2.4</v>
          </cell>
          <cell r="L85">
            <v>2.2999999999999998</v>
          </cell>
          <cell r="M85">
            <v>2.2999999999999998</v>
          </cell>
          <cell r="N85">
            <v>3.6</v>
          </cell>
          <cell r="O85">
            <v>4.7</v>
          </cell>
          <cell r="P85">
            <v>3.4</v>
          </cell>
          <cell r="R85">
            <v>2.2000000000000002</v>
          </cell>
          <cell r="S85">
            <v>2.2999999999999998</v>
          </cell>
          <cell r="T85">
            <v>1.2</v>
          </cell>
          <cell r="U85">
            <v>1.1000000000000001</v>
          </cell>
          <cell r="V85">
            <v>0</v>
          </cell>
          <cell r="W85">
            <v>0</v>
          </cell>
          <cell r="X85">
            <v>1.1000000000000001</v>
          </cell>
          <cell r="Y85">
            <v>2.2000000000000002</v>
          </cell>
          <cell r="AA85">
            <v>1.1000000000000001</v>
          </cell>
          <cell r="AB85">
            <v>1.1000000000000001</v>
          </cell>
        </row>
        <row r="86">
          <cell r="A86">
            <v>24624</v>
          </cell>
          <cell r="B86">
            <v>8.6999999999999993</v>
          </cell>
          <cell r="C86">
            <v>9.1999999999999993</v>
          </cell>
          <cell r="D86">
            <v>8.9</v>
          </cell>
          <cell r="E86">
            <v>8.8000000000000007</v>
          </cell>
          <cell r="F86">
            <v>9</v>
          </cell>
          <cell r="G86">
            <v>9.3000000000000007</v>
          </cell>
          <cell r="I86">
            <v>9.1999999999999993</v>
          </cell>
          <cell r="J86">
            <v>8.9</v>
          </cell>
          <cell r="K86">
            <v>3.6</v>
          </cell>
          <cell r="L86">
            <v>4.5</v>
          </cell>
          <cell r="M86">
            <v>2.2999999999999998</v>
          </cell>
          <cell r="N86">
            <v>2.2999999999999998</v>
          </cell>
          <cell r="O86">
            <v>3.4</v>
          </cell>
          <cell r="P86">
            <v>3.3</v>
          </cell>
          <cell r="R86">
            <v>3.4</v>
          </cell>
          <cell r="S86">
            <v>3.5</v>
          </cell>
          <cell r="T86">
            <v>1.2</v>
          </cell>
          <cell r="U86">
            <v>2.2000000000000002</v>
          </cell>
          <cell r="V86">
            <v>1.1000000000000001</v>
          </cell>
          <cell r="W86">
            <v>1.1000000000000001</v>
          </cell>
          <cell r="X86">
            <v>1.1000000000000001</v>
          </cell>
          <cell r="Y86">
            <v>1.1000000000000001</v>
          </cell>
          <cell r="AA86">
            <v>1.1000000000000001</v>
          </cell>
          <cell r="AB86">
            <v>1.1000000000000001</v>
          </cell>
        </row>
        <row r="87">
          <cell r="A87">
            <v>24716</v>
          </cell>
          <cell r="B87">
            <v>8.8000000000000007</v>
          </cell>
          <cell r="C87">
            <v>9.3000000000000007</v>
          </cell>
          <cell r="D87">
            <v>9</v>
          </cell>
          <cell r="E87">
            <v>8.9</v>
          </cell>
          <cell r="F87">
            <v>9</v>
          </cell>
          <cell r="G87">
            <v>9.5</v>
          </cell>
          <cell r="I87">
            <v>9.3000000000000007</v>
          </cell>
          <cell r="J87">
            <v>9</v>
          </cell>
          <cell r="K87">
            <v>3.5</v>
          </cell>
          <cell r="L87">
            <v>4.5</v>
          </cell>
          <cell r="M87">
            <v>3.4</v>
          </cell>
          <cell r="N87">
            <v>3.5</v>
          </cell>
          <cell r="O87">
            <v>3.4</v>
          </cell>
          <cell r="P87">
            <v>5.6</v>
          </cell>
          <cell r="R87">
            <v>3.3</v>
          </cell>
          <cell r="S87">
            <v>4.7</v>
          </cell>
          <cell r="T87">
            <v>1.1000000000000001</v>
          </cell>
          <cell r="U87">
            <v>1.1000000000000001</v>
          </cell>
          <cell r="V87">
            <v>1.1000000000000001</v>
          </cell>
          <cell r="W87">
            <v>1.1000000000000001</v>
          </cell>
          <cell r="X87">
            <v>0</v>
          </cell>
          <cell r="Y87">
            <v>2.2000000000000002</v>
          </cell>
          <cell r="AA87">
            <v>1.1000000000000001</v>
          </cell>
          <cell r="AB87">
            <v>1.1000000000000001</v>
          </cell>
        </row>
        <row r="88">
          <cell r="A88">
            <v>24807</v>
          </cell>
          <cell r="B88">
            <v>8.8000000000000007</v>
          </cell>
          <cell r="C88">
            <v>9.3000000000000007</v>
          </cell>
          <cell r="D88">
            <v>9</v>
          </cell>
          <cell r="E88">
            <v>8.9</v>
          </cell>
          <cell r="F88">
            <v>9.1</v>
          </cell>
          <cell r="G88">
            <v>9.6</v>
          </cell>
          <cell r="I88">
            <v>9.3000000000000007</v>
          </cell>
          <cell r="J88">
            <v>9</v>
          </cell>
          <cell r="K88">
            <v>3.5</v>
          </cell>
          <cell r="L88">
            <v>4.5</v>
          </cell>
          <cell r="M88">
            <v>2.2999999999999998</v>
          </cell>
          <cell r="N88">
            <v>2.2999999999999998</v>
          </cell>
          <cell r="O88">
            <v>3.4</v>
          </cell>
          <cell r="P88">
            <v>6.7</v>
          </cell>
          <cell r="R88">
            <v>3.3</v>
          </cell>
          <cell r="S88">
            <v>3.4</v>
          </cell>
          <cell r="T88">
            <v>0</v>
          </cell>
          <cell r="U88">
            <v>0</v>
          </cell>
          <cell r="V88">
            <v>0</v>
          </cell>
          <cell r="W88">
            <v>0</v>
          </cell>
          <cell r="X88">
            <v>1.1000000000000001</v>
          </cell>
          <cell r="Y88">
            <v>1.1000000000000001</v>
          </cell>
          <cell r="AA88">
            <v>0</v>
          </cell>
          <cell r="AB88">
            <v>0</v>
          </cell>
        </row>
        <row r="89">
          <cell r="A89">
            <v>24898</v>
          </cell>
          <cell r="B89">
            <v>8.9</v>
          </cell>
          <cell r="C89">
            <v>9.3000000000000007</v>
          </cell>
          <cell r="D89">
            <v>9.1</v>
          </cell>
          <cell r="E89">
            <v>8.9</v>
          </cell>
          <cell r="F89">
            <v>9.1</v>
          </cell>
          <cell r="G89">
            <v>9.5</v>
          </cell>
          <cell r="I89">
            <v>9.3000000000000007</v>
          </cell>
          <cell r="J89">
            <v>9.1</v>
          </cell>
          <cell r="K89">
            <v>3.5</v>
          </cell>
          <cell r="L89">
            <v>3.3</v>
          </cell>
          <cell r="M89">
            <v>3.4</v>
          </cell>
          <cell r="N89">
            <v>2.2999999999999998</v>
          </cell>
          <cell r="O89">
            <v>2.2000000000000002</v>
          </cell>
          <cell r="P89">
            <v>3.3</v>
          </cell>
          <cell r="R89">
            <v>2.2000000000000002</v>
          </cell>
          <cell r="S89">
            <v>3.4</v>
          </cell>
          <cell r="T89">
            <v>1.1000000000000001</v>
          </cell>
          <cell r="U89">
            <v>0</v>
          </cell>
          <cell r="V89">
            <v>1.1000000000000001</v>
          </cell>
          <cell r="W89">
            <v>0</v>
          </cell>
          <cell r="X89">
            <v>0</v>
          </cell>
          <cell r="Y89">
            <v>-1</v>
          </cell>
          <cell r="AA89">
            <v>0</v>
          </cell>
          <cell r="AB89">
            <v>1.1000000000000001</v>
          </cell>
        </row>
        <row r="90">
          <cell r="A90">
            <v>24990</v>
          </cell>
          <cell r="B90">
            <v>8.9</v>
          </cell>
          <cell r="C90">
            <v>9.4</v>
          </cell>
          <cell r="D90">
            <v>9.1</v>
          </cell>
          <cell r="E90">
            <v>9</v>
          </cell>
          <cell r="F90">
            <v>9.1999999999999993</v>
          </cell>
          <cell r="G90">
            <v>9.5</v>
          </cell>
          <cell r="I90">
            <v>9.4</v>
          </cell>
          <cell r="J90">
            <v>9.1</v>
          </cell>
          <cell r="K90">
            <v>2.2999999999999998</v>
          </cell>
          <cell r="L90">
            <v>2.2000000000000002</v>
          </cell>
          <cell r="M90">
            <v>2.2000000000000002</v>
          </cell>
          <cell r="N90">
            <v>2.2999999999999998</v>
          </cell>
          <cell r="O90">
            <v>2.2000000000000002</v>
          </cell>
          <cell r="P90">
            <v>2.2000000000000002</v>
          </cell>
          <cell r="R90">
            <v>2.2000000000000002</v>
          </cell>
          <cell r="S90">
            <v>2.2000000000000002</v>
          </cell>
          <cell r="T90">
            <v>0</v>
          </cell>
          <cell r="U90">
            <v>1.1000000000000001</v>
          </cell>
          <cell r="V90">
            <v>0</v>
          </cell>
          <cell r="W90">
            <v>1.1000000000000001</v>
          </cell>
          <cell r="X90">
            <v>1.1000000000000001</v>
          </cell>
          <cell r="Y90">
            <v>0</v>
          </cell>
          <cell r="AA90">
            <v>1.1000000000000001</v>
          </cell>
          <cell r="AB90">
            <v>0</v>
          </cell>
        </row>
        <row r="91">
          <cell r="A91">
            <v>25082</v>
          </cell>
          <cell r="B91">
            <v>8.9</v>
          </cell>
          <cell r="C91">
            <v>9.4</v>
          </cell>
          <cell r="D91">
            <v>9.1999999999999993</v>
          </cell>
          <cell r="E91">
            <v>9</v>
          </cell>
          <cell r="F91">
            <v>9.1999999999999993</v>
          </cell>
          <cell r="G91">
            <v>9.6</v>
          </cell>
          <cell r="I91">
            <v>9.4</v>
          </cell>
          <cell r="J91">
            <v>9.1999999999999993</v>
          </cell>
          <cell r="K91">
            <v>1.1000000000000001</v>
          </cell>
          <cell r="L91">
            <v>1.1000000000000001</v>
          </cell>
          <cell r="M91">
            <v>2.2000000000000002</v>
          </cell>
          <cell r="N91">
            <v>1.1000000000000001</v>
          </cell>
          <cell r="O91">
            <v>2.2000000000000002</v>
          </cell>
          <cell r="P91">
            <v>1.1000000000000001</v>
          </cell>
          <cell r="R91">
            <v>1.1000000000000001</v>
          </cell>
          <cell r="S91">
            <v>2.2000000000000002</v>
          </cell>
          <cell r="T91">
            <v>0</v>
          </cell>
          <cell r="U91">
            <v>0</v>
          </cell>
          <cell r="V91">
            <v>1.1000000000000001</v>
          </cell>
          <cell r="W91">
            <v>0</v>
          </cell>
          <cell r="X91">
            <v>0</v>
          </cell>
          <cell r="Y91">
            <v>1.1000000000000001</v>
          </cell>
          <cell r="AA91">
            <v>0</v>
          </cell>
          <cell r="AB91">
            <v>1.1000000000000001</v>
          </cell>
        </row>
        <row r="92">
          <cell r="A92">
            <v>25173</v>
          </cell>
          <cell r="B92">
            <v>9.1</v>
          </cell>
          <cell r="C92">
            <v>9.5</v>
          </cell>
          <cell r="D92">
            <v>9.1999999999999993</v>
          </cell>
          <cell r="E92">
            <v>9.1</v>
          </cell>
          <cell r="F92">
            <v>9.1999999999999993</v>
          </cell>
          <cell r="G92">
            <v>9.6999999999999993</v>
          </cell>
          <cell r="I92">
            <v>9.4</v>
          </cell>
          <cell r="J92">
            <v>9.1999999999999993</v>
          </cell>
          <cell r="K92">
            <v>3.4</v>
          </cell>
          <cell r="L92">
            <v>2.2000000000000002</v>
          </cell>
          <cell r="M92">
            <v>2.2000000000000002</v>
          </cell>
          <cell r="N92">
            <v>2.2000000000000002</v>
          </cell>
          <cell r="O92">
            <v>1.1000000000000001</v>
          </cell>
          <cell r="P92">
            <v>1</v>
          </cell>
          <cell r="R92">
            <v>1.1000000000000001</v>
          </cell>
          <cell r="S92">
            <v>2.2000000000000002</v>
          </cell>
          <cell r="T92">
            <v>2.2000000000000002</v>
          </cell>
          <cell r="U92">
            <v>1.1000000000000001</v>
          </cell>
          <cell r="V92">
            <v>0</v>
          </cell>
          <cell r="W92">
            <v>1.1000000000000001</v>
          </cell>
          <cell r="X92">
            <v>0</v>
          </cell>
          <cell r="Y92">
            <v>1</v>
          </cell>
          <cell r="AA92">
            <v>0</v>
          </cell>
          <cell r="AB92">
            <v>0</v>
          </cell>
        </row>
        <row r="93">
          <cell r="A93">
            <v>25263</v>
          </cell>
          <cell r="B93">
            <v>9.1999999999999993</v>
          </cell>
          <cell r="C93">
            <v>9.5</v>
          </cell>
          <cell r="D93">
            <v>9.3000000000000007</v>
          </cell>
          <cell r="E93">
            <v>9.1999999999999993</v>
          </cell>
          <cell r="F93">
            <v>9.4</v>
          </cell>
          <cell r="G93">
            <v>9.6999999999999993</v>
          </cell>
          <cell r="I93">
            <v>9.5</v>
          </cell>
          <cell r="J93">
            <v>9.4</v>
          </cell>
          <cell r="K93">
            <v>3.4</v>
          </cell>
          <cell r="L93">
            <v>2.2000000000000002</v>
          </cell>
          <cell r="M93">
            <v>2.2000000000000002</v>
          </cell>
          <cell r="N93">
            <v>3.4</v>
          </cell>
          <cell r="O93">
            <v>3.3</v>
          </cell>
          <cell r="P93">
            <v>2.1</v>
          </cell>
          <cell r="R93">
            <v>2.2000000000000002</v>
          </cell>
          <cell r="S93">
            <v>3.3</v>
          </cell>
          <cell r="T93">
            <v>1.1000000000000001</v>
          </cell>
          <cell r="U93">
            <v>0</v>
          </cell>
          <cell r="V93">
            <v>1.1000000000000001</v>
          </cell>
          <cell r="W93">
            <v>1.1000000000000001</v>
          </cell>
          <cell r="X93">
            <v>2.2000000000000002</v>
          </cell>
          <cell r="Y93">
            <v>0</v>
          </cell>
          <cell r="AA93">
            <v>1.1000000000000001</v>
          </cell>
          <cell r="AB93">
            <v>2.2000000000000002</v>
          </cell>
        </row>
        <row r="94">
          <cell r="A94">
            <v>25355</v>
          </cell>
          <cell r="B94">
            <v>9.1999999999999993</v>
          </cell>
          <cell r="C94">
            <v>9.6</v>
          </cell>
          <cell r="D94">
            <v>9.4</v>
          </cell>
          <cell r="E94">
            <v>9.1999999999999993</v>
          </cell>
          <cell r="F94">
            <v>9.5</v>
          </cell>
          <cell r="G94">
            <v>9.8000000000000007</v>
          </cell>
          <cell r="I94">
            <v>9.5</v>
          </cell>
          <cell r="J94">
            <v>9.4</v>
          </cell>
          <cell r="K94">
            <v>3.4</v>
          </cell>
          <cell r="L94">
            <v>2.1</v>
          </cell>
          <cell r="M94">
            <v>3.3</v>
          </cell>
          <cell r="N94">
            <v>2.2000000000000002</v>
          </cell>
          <cell r="O94">
            <v>3.3</v>
          </cell>
          <cell r="P94">
            <v>3.2</v>
          </cell>
          <cell r="R94">
            <v>1.1000000000000001</v>
          </cell>
          <cell r="S94">
            <v>3.3</v>
          </cell>
          <cell r="T94">
            <v>0</v>
          </cell>
          <cell r="U94">
            <v>1.1000000000000001</v>
          </cell>
          <cell r="V94">
            <v>1.1000000000000001</v>
          </cell>
          <cell r="W94">
            <v>0</v>
          </cell>
          <cell r="X94">
            <v>1.1000000000000001</v>
          </cell>
          <cell r="Y94">
            <v>1</v>
          </cell>
          <cell r="AA94">
            <v>0</v>
          </cell>
          <cell r="AB94">
            <v>0</v>
          </cell>
        </row>
        <row r="95">
          <cell r="A95">
            <v>25447</v>
          </cell>
          <cell r="B95">
            <v>9.3000000000000007</v>
          </cell>
          <cell r="C95">
            <v>9.6999999999999993</v>
          </cell>
          <cell r="D95">
            <v>9.4</v>
          </cell>
          <cell r="E95">
            <v>9.3000000000000007</v>
          </cell>
          <cell r="F95">
            <v>9.5</v>
          </cell>
          <cell r="G95">
            <v>9.8000000000000007</v>
          </cell>
          <cell r="I95">
            <v>9.6</v>
          </cell>
          <cell r="J95">
            <v>9.5</v>
          </cell>
          <cell r="K95">
            <v>4.5</v>
          </cell>
          <cell r="L95">
            <v>3.2</v>
          </cell>
          <cell r="M95">
            <v>2.2000000000000002</v>
          </cell>
          <cell r="N95">
            <v>3.3</v>
          </cell>
          <cell r="O95">
            <v>3.3</v>
          </cell>
          <cell r="P95">
            <v>2.1</v>
          </cell>
          <cell r="R95">
            <v>2.1</v>
          </cell>
          <cell r="S95">
            <v>3.3</v>
          </cell>
          <cell r="T95">
            <v>1.1000000000000001</v>
          </cell>
          <cell r="U95">
            <v>1</v>
          </cell>
          <cell r="V95">
            <v>0</v>
          </cell>
          <cell r="W95">
            <v>1.1000000000000001</v>
          </cell>
          <cell r="X95">
            <v>0</v>
          </cell>
          <cell r="Y95">
            <v>0</v>
          </cell>
          <cell r="AA95">
            <v>1.1000000000000001</v>
          </cell>
          <cell r="AB95">
            <v>1.1000000000000001</v>
          </cell>
        </row>
        <row r="96">
          <cell r="A96">
            <v>25538</v>
          </cell>
          <cell r="B96">
            <v>9.4</v>
          </cell>
          <cell r="C96">
            <v>9.6999999999999993</v>
          </cell>
          <cell r="D96">
            <v>9.5</v>
          </cell>
          <cell r="E96">
            <v>9.3000000000000007</v>
          </cell>
          <cell r="F96">
            <v>9.6</v>
          </cell>
          <cell r="G96">
            <v>9.9</v>
          </cell>
          <cell r="I96">
            <v>9.6999999999999993</v>
          </cell>
          <cell r="J96">
            <v>9.5</v>
          </cell>
          <cell r="K96">
            <v>3.3</v>
          </cell>
          <cell r="L96">
            <v>2.1</v>
          </cell>
          <cell r="M96">
            <v>3.3</v>
          </cell>
          <cell r="N96">
            <v>2.2000000000000002</v>
          </cell>
          <cell r="O96">
            <v>4.3</v>
          </cell>
          <cell r="P96">
            <v>2.1</v>
          </cell>
          <cell r="R96">
            <v>3.2</v>
          </cell>
          <cell r="S96">
            <v>3.3</v>
          </cell>
          <cell r="T96">
            <v>1.1000000000000001</v>
          </cell>
          <cell r="U96">
            <v>0</v>
          </cell>
          <cell r="V96">
            <v>1.1000000000000001</v>
          </cell>
          <cell r="W96">
            <v>0</v>
          </cell>
          <cell r="X96">
            <v>1.1000000000000001</v>
          </cell>
          <cell r="Y96">
            <v>1</v>
          </cell>
          <cell r="AA96">
            <v>1</v>
          </cell>
          <cell r="AB96">
            <v>0</v>
          </cell>
        </row>
        <row r="97">
          <cell r="A97">
            <v>25628</v>
          </cell>
          <cell r="B97">
            <v>9.5</v>
          </cell>
          <cell r="C97">
            <v>9.8000000000000007</v>
          </cell>
          <cell r="D97">
            <v>9.6</v>
          </cell>
          <cell r="E97">
            <v>9.4</v>
          </cell>
          <cell r="F97">
            <v>9.6999999999999993</v>
          </cell>
          <cell r="G97">
            <v>9.9</v>
          </cell>
          <cell r="I97">
            <v>9.8000000000000007</v>
          </cell>
          <cell r="J97">
            <v>9.6</v>
          </cell>
          <cell r="K97">
            <v>3.3</v>
          </cell>
          <cell r="L97">
            <v>3.2</v>
          </cell>
          <cell r="M97">
            <v>3.2</v>
          </cell>
          <cell r="N97">
            <v>2.2000000000000002</v>
          </cell>
          <cell r="O97">
            <v>3.2</v>
          </cell>
          <cell r="P97">
            <v>2.1</v>
          </cell>
          <cell r="R97">
            <v>3.2</v>
          </cell>
          <cell r="S97">
            <v>2.1</v>
          </cell>
          <cell r="T97">
            <v>1.1000000000000001</v>
          </cell>
          <cell r="U97">
            <v>1</v>
          </cell>
          <cell r="V97">
            <v>1.1000000000000001</v>
          </cell>
          <cell r="W97">
            <v>1.1000000000000001</v>
          </cell>
          <cell r="X97">
            <v>1</v>
          </cell>
          <cell r="Y97">
            <v>0</v>
          </cell>
          <cell r="AA97">
            <v>1</v>
          </cell>
          <cell r="AB97">
            <v>1.1000000000000001</v>
          </cell>
        </row>
        <row r="98">
          <cell r="A98">
            <v>25720</v>
          </cell>
          <cell r="B98">
            <v>9.6999999999999993</v>
          </cell>
          <cell r="C98">
            <v>9.9</v>
          </cell>
          <cell r="D98">
            <v>9.6</v>
          </cell>
          <cell r="E98">
            <v>9.5</v>
          </cell>
          <cell r="F98">
            <v>9.9</v>
          </cell>
          <cell r="G98">
            <v>10</v>
          </cell>
          <cell r="I98">
            <v>9.9</v>
          </cell>
          <cell r="J98">
            <v>9.6999999999999993</v>
          </cell>
          <cell r="K98">
            <v>5.4</v>
          </cell>
          <cell r="L98">
            <v>3.1</v>
          </cell>
          <cell r="M98">
            <v>2.1</v>
          </cell>
          <cell r="N98">
            <v>3.3</v>
          </cell>
          <cell r="O98">
            <v>4.2</v>
          </cell>
          <cell r="P98">
            <v>2</v>
          </cell>
          <cell r="R98">
            <v>4.2</v>
          </cell>
          <cell r="S98">
            <v>3.2</v>
          </cell>
          <cell r="T98">
            <v>2.1</v>
          </cell>
          <cell r="U98">
            <v>1</v>
          </cell>
          <cell r="V98">
            <v>0</v>
          </cell>
          <cell r="W98">
            <v>1.1000000000000001</v>
          </cell>
          <cell r="X98">
            <v>2.1</v>
          </cell>
          <cell r="Y98">
            <v>1</v>
          </cell>
          <cell r="AA98">
            <v>1</v>
          </cell>
          <cell r="AB98">
            <v>1</v>
          </cell>
        </row>
        <row r="99">
          <cell r="A99">
            <v>25812</v>
          </cell>
          <cell r="B99">
            <v>9.6999999999999993</v>
          </cell>
          <cell r="C99">
            <v>9.9</v>
          </cell>
          <cell r="D99">
            <v>9.6999999999999993</v>
          </cell>
          <cell r="E99">
            <v>9.5</v>
          </cell>
          <cell r="F99">
            <v>9.9</v>
          </cell>
          <cell r="G99">
            <v>10</v>
          </cell>
          <cell r="I99">
            <v>10</v>
          </cell>
          <cell r="J99">
            <v>9.8000000000000007</v>
          </cell>
          <cell r="K99">
            <v>4.3</v>
          </cell>
          <cell r="L99">
            <v>2.1</v>
          </cell>
          <cell r="M99">
            <v>3.2</v>
          </cell>
          <cell r="N99">
            <v>2.2000000000000002</v>
          </cell>
          <cell r="O99">
            <v>4.2</v>
          </cell>
          <cell r="P99">
            <v>2</v>
          </cell>
          <cell r="R99">
            <v>4.2</v>
          </cell>
          <cell r="S99">
            <v>3.2</v>
          </cell>
          <cell r="T99">
            <v>0</v>
          </cell>
          <cell r="U99">
            <v>0</v>
          </cell>
          <cell r="V99">
            <v>1</v>
          </cell>
          <cell r="W99">
            <v>0</v>
          </cell>
          <cell r="X99">
            <v>0</v>
          </cell>
          <cell r="Y99">
            <v>0</v>
          </cell>
          <cell r="AA99">
            <v>1</v>
          </cell>
          <cell r="AB99">
            <v>1</v>
          </cell>
        </row>
        <row r="100">
          <cell r="A100">
            <v>25903</v>
          </cell>
          <cell r="B100">
            <v>9.9</v>
          </cell>
          <cell r="C100">
            <v>10.1</v>
          </cell>
          <cell r="D100">
            <v>10</v>
          </cell>
          <cell r="E100">
            <v>9.6999999999999993</v>
          </cell>
          <cell r="F100">
            <v>10</v>
          </cell>
          <cell r="G100">
            <v>10.3</v>
          </cell>
          <cell r="I100">
            <v>10.3</v>
          </cell>
          <cell r="J100">
            <v>10</v>
          </cell>
          <cell r="K100">
            <v>5.3</v>
          </cell>
          <cell r="L100">
            <v>4.0999999999999996</v>
          </cell>
          <cell r="M100">
            <v>5.3</v>
          </cell>
          <cell r="N100">
            <v>4.3</v>
          </cell>
          <cell r="O100">
            <v>4.2</v>
          </cell>
          <cell r="P100">
            <v>4</v>
          </cell>
          <cell r="R100">
            <v>6.2</v>
          </cell>
          <cell r="S100">
            <v>5.3</v>
          </cell>
          <cell r="T100">
            <v>2.1</v>
          </cell>
          <cell r="U100">
            <v>2</v>
          </cell>
          <cell r="V100">
            <v>3.1</v>
          </cell>
          <cell r="W100">
            <v>2.1</v>
          </cell>
          <cell r="X100">
            <v>1</v>
          </cell>
          <cell r="Y100">
            <v>3</v>
          </cell>
          <cell r="AA100">
            <v>3</v>
          </cell>
          <cell r="AB100">
            <v>2</v>
          </cell>
        </row>
        <row r="101">
          <cell r="A101">
            <v>25993</v>
          </cell>
          <cell r="B101">
            <v>10.1</v>
          </cell>
          <cell r="C101">
            <v>10.199999999999999</v>
          </cell>
          <cell r="D101">
            <v>10.1</v>
          </cell>
          <cell r="E101">
            <v>9.8000000000000007</v>
          </cell>
          <cell r="F101">
            <v>10.1</v>
          </cell>
          <cell r="G101">
            <v>10.3</v>
          </cell>
          <cell r="I101">
            <v>10.3</v>
          </cell>
          <cell r="J101">
            <v>10.1</v>
          </cell>
          <cell r="K101">
            <v>6.3</v>
          </cell>
          <cell r="L101">
            <v>4.0999999999999996</v>
          </cell>
          <cell r="M101">
            <v>5.2</v>
          </cell>
          <cell r="N101">
            <v>4.3</v>
          </cell>
          <cell r="O101">
            <v>4.0999999999999996</v>
          </cell>
          <cell r="P101">
            <v>4</v>
          </cell>
          <cell r="R101">
            <v>5.0999999999999996</v>
          </cell>
          <cell r="S101">
            <v>5.2</v>
          </cell>
          <cell r="T101">
            <v>2</v>
          </cell>
          <cell r="U101">
            <v>1</v>
          </cell>
          <cell r="V101">
            <v>1</v>
          </cell>
          <cell r="W101">
            <v>1</v>
          </cell>
          <cell r="X101">
            <v>1</v>
          </cell>
          <cell r="Y101">
            <v>0</v>
          </cell>
          <cell r="AA101">
            <v>0</v>
          </cell>
          <cell r="AB101">
            <v>1</v>
          </cell>
        </row>
        <row r="102">
          <cell r="A102">
            <v>26085</v>
          </cell>
          <cell r="B102">
            <v>10.3</v>
          </cell>
          <cell r="C102">
            <v>10.3</v>
          </cell>
          <cell r="D102">
            <v>10.3</v>
          </cell>
          <cell r="E102">
            <v>10</v>
          </cell>
          <cell r="F102">
            <v>10.3</v>
          </cell>
          <cell r="G102">
            <v>10.5</v>
          </cell>
          <cell r="I102">
            <v>10.5</v>
          </cell>
          <cell r="J102">
            <v>10.199999999999999</v>
          </cell>
          <cell r="K102">
            <v>6.2</v>
          </cell>
          <cell r="L102">
            <v>4</v>
          </cell>
          <cell r="M102">
            <v>7.3</v>
          </cell>
          <cell r="N102">
            <v>5.3</v>
          </cell>
          <cell r="O102">
            <v>4</v>
          </cell>
          <cell r="P102">
            <v>5</v>
          </cell>
          <cell r="R102">
            <v>6.1</v>
          </cell>
          <cell r="S102">
            <v>5.2</v>
          </cell>
          <cell r="T102">
            <v>2</v>
          </cell>
          <cell r="U102">
            <v>1</v>
          </cell>
          <cell r="V102">
            <v>2</v>
          </cell>
          <cell r="W102">
            <v>2</v>
          </cell>
          <cell r="X102">
            <v>2</v>
          </cell>
          <cell r="Y102">
            <v>1.9</v>
          </cell>
          <cell r="AA102">
            <v>1.9</v>
          </cell>
          <cell r="AB102">
            <v>1</v>
          </cell>
        </row>
        <row r="103">
          <cell r="A103">
            <v>26177</v>
          </cell>
          <cell r="B103">
            <v>10.6</v>
          </cell>
          <cell r="C103">
            <v>10.5</v>
          </cell>
          <cell r="D103">
            <v>10.4</v>
          </cell>
          <cell r="E103">
            <v>10.1</v>
          </cell>
          <cell r="F103">
            <v>10.4</v>
          </cell>
          <cell r="G103">
            <v>10.7</v>
          </cell>
          <cell r="I103">
            <v>10.7</v>
          </cell>
          <cell r="J103">
            <v>10.5</v>
          </cell>
          <cell r="K103">
            <v>9.3000000000000007</v>
          </cell>
          <cell r="L103">
            <v>6.1</v>
          </cell>
          <cell r="M103">
            <v>7.2</v>
          </cell>
          <cell r="N103">
            <v>6.3</v>
          </cell>
          <cell r="O103">
            <v>5.0999999999999996</v>
          </cell>
          <cell r="P103">
            <v>7</v>
          </cell>
          <cell r="R103">
            <v>7</v>
          </cell>
          <cell r="S103">
            <v>7.1</v>
          </cell>
          <cell r="T103">
            <v>2.9</v>
          </cell>
          <cell r="U103">
            <v>1.9</v>
          </cell>
          <cell r="V103">
            <v>1</v>
          </cell>
          <cell r="W103">
            <v>1</v>
          </cell>
          <cell r="X103">
            <v>1</v>
          </cell>
          <cell r="Y103">
            <v>1.9</v>
          </cell>
          <cell r="AA103">
            <v>1.9</v>
          </cell>
          <cell r="AB103">
            <v>2.9</v>
          </cell>
        </row>
        <row r="104">
          <cell r="A104">
            <v>26268</v>
          </cell>
          <cell r="B104">
            <v>10.8</v>
          </cell>
          <cell r="C104">
            <v>10.7</v>
          </cell>
          <cell r="D104">
            <v>10.7</v>
          </cell>
          <cell r="E104">
            <v>10.3</v>
          </cell>
          <cell r="F104">
            <v>10.6</v>
          </cell>
          <cell r="G104">
            <v>11</v>
          </cell>
          <cell r="I104">
            <v>10.8</v>
          </cell>
          <cell r="J104">
            <v>10.7</v>
          </cell>
          <cell r="K104">
            <v>9.1</v>
          </cell>
          <cell r="L104">
            <v>5.9</v>
          </cell>
          <cell r="M104">
            <v>7</v>
          </cell>
          <cell r="N104">
            <v>6.2</v>
          </cell>
          <cell r="O104">
            <v>6</v>
          </cell>
          <cell r="P104">
            <v>6.8</v>
          </cell>
          <cell r="R104">
            <v>4.9000000000000004</v>
          </cell>
          <cell r="S104">
            <v>7</v>
          </cell>
          <cell r="T104">
            <v>1.9</v>
          </cell>
          <cell r="U104">
            <v>1.9</v>
          </cell>
          <cell r="V104">
            <v>2.9</v>
          </cell>
          <cell r="W104">
            <v>2</v>
          </cell>
          <cell r="X104">
            <v>1.9</v>
          </cell>
          <cell r="Y104">
            <v>2.8</v>
          </cell>
          <cell r="AA104">
            <v>0.9</v>
          </cell>
          <cell r="AB104">
            <v>1.9</v>
          </cell>
        </row>
        <row r="105">
          <cell r="A105">
            <v>26359</v>
          </cell>
          <cell r="B105">
            <v>10.9</v>
          </cell>
          <cell r="C105">
            <v>10.8</v>
          </cell>
          <cell r="D105">
            <v>10.8</v>
          </cell>
          <cell r="E105">
            <v>10.4</v>
          </cell>
          <cell r="F105">
            <v>10.8</v>
          </cell>
          <cell r="G105">
            <v>11.1</v>
          </cell>
          <cell r="I105">
            <v>10.9</v>
          </cell>
          <cell r="J105">
            <v>10.8</v>
          </cell>
          <cell r="K105">
            <v>7.9</v>
          </cell>
          <cell r="L105">
            <v>5.9</v>
          </cell>
          <cell r="M105">
            <v>6.9</v>
          </cell>
          <cell r="N105">
            <v>6.1</v>
          </cell>
          <cell r="O105">
            <v>6.9</v>
          </cell>
          <cell r="P105">
            <v>7.8</v>
          </cell>
          <cell r="R105">
            <v>5.8</v>
          </cell>
          <cell r="S105">
            <v>6.9</v>
          </cell>
          <cell r="T105">
            <v>0.9</v>
          </cell>
          <cell r="U105">
            <v>0.9</v>
          </cell>
          <cell r="V105">
            <v>0.9</v>
          </cell>
          <cell r="W105">
            <v>1</v>
          </cell>
          <cell r="X105">
            <v>1.9</v>
          </cell>
          <cell r="Y105">
            <v>0.9</v>
          </cell>
          <cell r="AA105">
            <v>0.9</v>
          </cell>
          <cell r="AB105">
            <v>0.9</v>
          </cell>
        </row>
        <row r="106">
          <cell r="A106">
            <v>26451</v>
          </cell>
          <cell r="B106">
            <v>11.1</v>
          </cell>
          <cell r="C106">
            <v>11</v>
          </cell>
          <cell r="D106">
            <v>10.9</v>
          </cell>
          <cell r="E106">
            <v>10.5</v>
          </cell>
          <cell r="F106">
            <v>10.9</v>
          </cell>
          <cell r="G106">
            <v>11.1</v>
          </cell>
          <cell r="I106">
            <v>11</v>
          </cell>
          <cell r="J106">
            <v>10.9</v>
          </cell>
          <cell r="K106">
            <v>7.8</v>
          </cell>
          <cell r="L106">
            <v>6.8</v>
          </cell>
          <cell r="M106">
            <v>5.8</v>
          </cell>
          <cell r="N106">
            <v>5</v>
          </cell>
          <cell r="O106">
            <v>5.8</v>
          </cell>
          <cell r="P106">
            <v>5.7</v>
          </cell>
          <cell r="R106">
            <v>4.8</v>
          </cell>
          <cell r="S106">
            <v>6.9</v>
          </cell>
          <cell r="T106">
            <v>1.8</v>
          </cell>
          <cell r="U106">
            <v>1.9</v>
          </cell>
          <cell r="V106">
            <v>0.9</v>
          </cell>
          <cell r="W106">
            <v>1</v>
          </cell>
          <cell r="X106">
            <v>0.9</v>
          </cell>
          <cell r="Y106">
            <v>0</v>
          </cell>
          <cell r="AA106">
            <v>0.9</v>
          </cell>
          <cell r="AB106">
            <v>0.9</v>
          </cell>
        </row>
        <row r="107">
          <cell r="A107">
            <v>26543</v>
          </cell>
          <cell r="B107">
            <v>11.2</v>
          </cell>
          <cell r="C107">
            <v>11.1</v>
          </cell>
          <cell r="D107">
            <v>10.9</v>
          </cell>
          <cell r="E107">
            <v>10.7</v>
          </cell>
          <cell r="F107">
            <v>11</v>
          </cell>
          <cell r="G107">
            <v>11.3</v>
          </cell>
          <cell r="I107">
            <v>11.2</v>
          </cell>
          <cell r="J107">
            <v>11.1</v>
          </cell>
          <cell r="K107">
            <v>5.7</v>
          </cell>
          <cell r="L107">
            <v>5.7</v>
          </cell>
          <cell r="M107">
            <v>4.8</v>
          </cell>
          <cell r="N107">
            <v>5.9</v>
          </cell>
          <cell r="O107">
            <v>5.8</v>
          </cell>
          <cell r="P107">
            <v>5.6</v>
          </cell>
          <cell r="R107">
            <v>4.7</v>
          </cell>
          <cell r="S107">
            <v>5.7</v>
          </cell>
          <cell r="T107">
            <v>0.9</v>
          </cell>
          <cell r="U107">
            <v>0.9</v>
          </cell>
          <cell r="V107">
            <v>0</v>
          </cell>
          <cell r="W107">
            <v>1.9</v>
          </cell>
          <cell r="X107">
            <v>0.9</v>
          </cell>
          <cell r="Y107">
            <v>1.8</v>
          </cell>
          <cell r="AA107">
            <v>1.8</v>
          </cell>
          <cell r="AB107">
            <v>1.8</v>
          </cell>
        </row>
        <row r="108">
          <cell r="A108">
            <v>26634</v>
          </cell>
          <cell r="B108">
            <v>11.3</v>
          </cell>
          <cell r="C108">
            <v>11.2</v>
          </cell>
          <cell r="D108">
            <v>11.1</v>
          </cell>
          <cell r="E108">
            <v>10.8</v>
          </cell>
          <cell r="F108">
            <v>11.1</v>
          </cell>
          <cell r="G108">
            <v>11.4</v>
          </cell>
          <cell r="I108">
            <v>11.3</v>
          </cell>
          <cell r="J108">
            <v>11.2</v>
          </cell>
          <cell r="K108">
            <v>4.5999999999999996</v>
          </cell>
          <cell r="L108">
            <v>4.7</v>
          </cell>
          <cell r="M108">
            <v>3.7</v>
          </cell>
          <cell r="N108">
            <v>4.9000000000000004</v>
          </cell>
          <cell r="O108">
            <v>4.7</v>
          </cell>
          <cell r="P108">
            <v>3.6</v>
          </cell>
          <cell r="R108">
            <v>4.5999999999999996</v>
          </cell>
          <cell r="S108">
            <v>4.7</v>
          </cell>
          <cell r="T108">
            <v>0.9</v>
          </cell>
          <cell r="U108">
            <v>0.9</v>
          </cell>
          <cell r="V108">
            <v>1.8</v>
          </cell>
          <cell r="W108">
            <v>0.9</v>
          </cell>
          <cell r="X108">
            <v>0.9</v>
          </cell>
          <cell r="Y108">
            <v>0.9</v>
          </cell>
          <cell r="AA108">
            <v>0.9</v>
          </cell>
          <cell r="AB108">
            <v>0.9</v>
          </cell>
        </row>
        <row r="109">
          <cell r="A109">
            <v>26724</v>
          </cell>
          <cell r="B109">
            <v>11.6</v>
          </cell>
          <cell r="C109">
            <v>11.5</v>
          </cell>
          <cell r="D109">
            <v>11.4</v>
          </cell>
          <cell r="E109">
            <v>11</v>
          </cell>
          <cell r="F109">
            <v>11.3</v>
          </cell>
          <cell r="G109">
            <v>11.6</v>
          </cell>
          <cell r="I109">
            <v>11.5</v>
          </cell>
          <cell r="J109">
            <v>11.4</v>
          </cell>
          <cell r="K109">
            <v>6.4</v>
          </cell>
          <cell r="L109">
            <v>6.5</v>
          </cell>
          <cell r="M109">
            <v>5.6</v>
          </cell>
          <cell r="N109">
            <v>5.8</v>
          </cell>
          <cell r="O109">
            <v>4.5999999999999996</v>
          </cell>
          <cell r="P109">
            <v>4.5</v>
          </cell>
          <cell r="R109">
            <v>5.5</v>
          </cell>
          <cell r="S109">
            <v>5.6</v>
          </cell>
          <cell r="T109">
            <v>2.7</v>
          </cell>
          <cell r="U109">
            <v>2.7</v>
          </cell>
          <cell r="V109">
            <v>2.7</v>
          </cell>
          <cell r="W109">
            <v>1.9</v>
          </cell>
          <cell r="X109">
            <v>1.8</v>
          </cell>
          <cell r="Y109">
            <v>1.8</v>
          </cell>
          <cell r="AA109">
            <v>1.8</v>
          </cell>
          <cell r="AB109">
            <v>1.8</v>
          </cell>
        </row>
        <row r="110">
          <cell r="A110">
            <v>26816</v>
          </cell>
          <cell r="B110">
            <v>11.9</v>
          </cell>
          <cell r="C110">
            <v>11.9</v>
          </cell>
          <cell r="D110">
            <v>11.7</v>
          </cell>
          <cell r="E110">
            <v>11.4</v>
          </cell>
          <cell r="F110">
            <v>11.6</v>
          </cell>
          <cell r="G110">
            <v>12</v>
          </cell>
          <cell r="I110">
            <v>11.9</v>
          </cell>
          <cell r="J110">
            <v>11.8</v>
          </cell>
          <cell r="K110">
            <v>7.2</v>
          </cell>
          <cell r="L110">
            <v>8.1999999999999993</v>
          </cell>
          <cell r="M110">
            <v>7.3</v>
          </cell>
          <cell r="N110">
            <v>8.6</v>
          </cell>
          <cell r="O110">
            <v>6.4</v>
          </cell>
          <cell r="P110">
            <v>8.1</v>
          </cell>
          <cell r="R110">
            <v>8.1999999999999993</v>
          </cell>
          <cell r="S110">
            <v>8.3000000000000007</v>
          </cell>
          <cell r="T110">
            <v>2.6</v>
          </cell>
          <cell r="U110">
            <v>3.5</v>
          </cell>
          <cell r="V110">
            <v>2.6</v>
          </cell>
          <cell r="W110">
            <v>3.6</v>
          </cell>
          <cell r="X110">
            <v>2.7</v>
          </cell>
          <cell r="Y110">
            <v>3.4</v>
          </cell>
          <cell r="AA110">
            <v>3.5</v>
          </cell>
          <cell r="AB110">
            <v>3.5</v>
          </cell>
        </row>
        <row r="111">
          <cell r="A111">
            <v>26908</v>
          </cell>
          <cell r="B111">
            <v>12.3</v>
          </cell>
          <cell r="C111">
            <v>12.3</v>
          </cell>
          <cell r="D111">
            <v>12.2</v>
          </cell>
          <cell r="E111">
            <v>11.8</v>
          </cell>
          <cell r="F111">
            <v>11.9</v>
          </cell>
          <cell r="G111">
            <v>12.3</v>
          </cell>
          <cell r="I111">
            <v>12.3</v>
          </cell>
          <cell r="J111">
            <v>12.2</v>
          </cell>
          <cell r="K111">
            <v>9.8000000000000007</v>
          </cell>
          <cell r="L111">
            <v>10.8</v>
          </cell>
          <cell r="M111">
            <v>11.9</v>
          </cell>
          <cell r="N111">
            <v>10.3</v>
          </cell>
          <cell r="O111">
            <v>8.1999999999999993</v>
          </cell>
          <cell r="P111">
            <v>8.8000000000000007</v>
          </cell>
          <cell r="R111">
            <v>9.8000000000000007</v>
          </cell>
          <cell r="S111">
            <v>9.9</v>
          </cell>
          <cell r="T111">
            <v>3.4</v>
          </cell>
          <cell r="U111">
            <v>3.4</v>
          </cell>
          <cell r="V111">
            <v>4.3</v>
          </cell>
          <cell r="W111">
            <v>3.5</v>
          </cell>
          <cell r="X111">
            <v>2.6</v>
          </cell>
          <cell r="Y111">
            <v>2.5</v>
          </cell>
          <cell r="AA111">
            <v>3.4</v>
          </cell>
          <cell r="AB111">
            <v>3.4</v>
          </cell>
        </row>
        <row r="112">
          <cell r="A112">
            <v>26999</v>
          </cell>
          <cell r="B112">
            <v>12.8</v>
          </cell>
          <cell r="C112">
            <v>12.7</v>
          </cell>
          <cell r="D112">
            <v>12.7</v>
          </cell>
          <cell r="E112">
            <v>12.3</v>
          </cell>
          <cell r="F112">
            <v>12.3</v>
          </cell>
          <cell r="G112">
            <v>12.9</v>
          </cell>
          <cell r="I112">
            <v>12.8</v>
          </cell>
          <cell r="J112">
            <v>12.6</v>
          </cell>
          <cell r="K112">
            <v>13.3</v>
          </cell>
          <cell r="L112">
            <v>13.4</v>
          </cell>
          <cell r="M112">
            <v>14.4</v>
          </cell>
          <cell r="N112">
            <v>13.9</v>
          </cell>
          <cell r="O112">
            <v>10.8</v>
          </cell>
          <cell r="P112">
            <v>13.2</v>
          </cell>
          <cell r="R112">
            <v>13.3</v>
          </cell>
          <cell r="S112">
            <v>12.5</v>
          </cell>
          <cell r="T112">
            <v>4.0999999999999996</v>
          </cell>
          <cell r="U112">
            <v>3.3</v>
          </cell>
          <cell r="V112">
            <v>4.0999999999999996</v>
          </cell>
          <cell r="W112">
            <v>4.2</v>
          </cell>
          <cell r="X112">
            <v>3.4</v>
          </cell>
          <cell r="Y112">
            <v>4.9000000000000004</v>
          </cell>
          <cell r="AA112">
            <v>4.0999999999999996</v>
          </cell>
          <cell r="AB112">
            <v>3.3</v>
          </cell>
        </row>
        <row r="113">
          <cell r="A113">
            <v>27089</v>
          </cell>
          <cell r="B113">
            <v>13.1</v>
          </cell>
          <cell r="C113">
            <v>13</v>
          </cell>
          <cell r="D113">
            <v>13</v>
          </cell>
          <cell r="E113">
            <v>12.6</v>
          </cell>
          <cell r="F113">
            <v>12.5</v>
          </cell>
          <cell r="G113">
            <v>13.1</v>
          </cell>
          <cell r="I113">
            <v>13.2</v>
          </cell>
          <cell r="J113">
            <v>13</v>
          </cell>
          <cell r="K113">
            <v>12.9</v>
          </cell>
          <cell r="L113">
            <v>13</v>
          </cell>
          <cell r="M113">
            <v>14</v>
          </cell>
          <cell r="N113">
            <v>14.5</v>
          </cell>
          <cell r="O113">
            <v>10.6</v>
          </cell>
          <cell r="P113">
            <v>12.9</v>
          </cell>
          <cell r="R113">
            <v>14.8</v>
          </cell>
          <cell r="S113">
            <v>14</v>
          </cell>
          <cell r="T113">
            <v>2.2999999999999998</v>
          </cell>
          <cell r="U113">
            <v>2.4</v>
          </cell>
          <cell r="V113">
            <v>2.4</v>
          </cell>
          <cell r="W113">
            <v>2.4</v>
          </cell>
          <cell r="X113">
            <v>1.6</v>
          </cell>
          <cell r="Y113">
            <v>1.6</v>
          </cell>
          <cell r="AA113">
            <v>3.1</v>
          </cell>
          <cell r="AB113">
            <v>3.2</v>
          </cell>
        </row>
        <row r="114">
          <cell r="A114">
            <v>27181</v>
          </cell>
          <cell r="B114">
            <v>13.6</v>
          </cell>
          <cell r="C114">
            <v>13.6</v>
          </cell>
          <cell r="D114">
            <v>13.4</v>
          </cell>
          <cell r="E114">
            <v>13.2</v>
          </cell>
          <cell r="F114">
            <v>13</v>
          </cell>
          <cell r="G114">
            <v>13.7</v>
          </cell>
          <cell r="I114">
            <v>13.6</v>
          </cell>
          <cell r="J114">
            <v>13.5</v>
          </cell>
          <cell r="K114">
            <v>14.3</v>
          </cell>
          <cell r="L114">
            <v>14.3</v>
          </cell>
          <cell r="M114">
            <v>14.5</v>
          </cell>
          <cell r="N114">
            <v>15.8</v>
          </cell>
          <cell r="O114">
            <v>12.1</v>
          </cell>
          <cell r="P114">
            <v>14.2</v>
          </cell>
          <cell r="R114">
            <v>14.3</v>
          </cell>
          <cell r="S114">
            <v>14.4</v>
          </cell>
          <cell r="T114">
            <v>3.8</v>
          </cell>
          <cell r="U114">
            <v>4.5999999999999996</v>
          </cell>
          <cell r="V114">
            <v>3.1</v>
          </cell>
          <cell r="W114">
            <v>4.8</v>
          </cell>
          <cell r="X114">
            <v>4</v>
          </cell>
          <cell r="Y114">
            <v>4.5999999999999996</v>
          </cell>
          <cell r="AA114">
            <v>3</v>
          </cell>
          <cell r="AB114">
            <v>3.8</v>
          </cell>
        </row>
        <row r="115">
          <cell r="A115">
            <v>27273</v>
          </cell>
          <cell r="B115">
            <v>14.4</v>
          </cell>
          <cell r="C115">
            <v>14.3</v>
          </cell>
          <cell r="D115">
            <v>14.2</v>
          </cell>
          <cell r="E115">
            <v>13.8</v>
          </cell>
          <cell r="F115">
            <v>13.6</v>
          </cell>
          <cell r="G115">
            <v>14.4</v>
          </cell>
          <cell r="I115">
            <v>14.3</v>
          </cell>
          <cell r="J115">
            <v>14.2</v>
          </cell>
          <cell r="K115">
            <v>17.100000000000001</v>
          </cell>
          <cell r="L115">
            <v>16.3</v>
          </cell>
          <cell r="M115">
            <v>16.399999999999999</v>
          </cell>
          <cell r="N115">
            <v>16.899999999999999</v>
          </cell>
          <cell r="O115">
            <v>14.3</v>
          </cell>
          <cell r="P115">
            <v>17.100000000000001</v>
          </cell>
          <cell r="R115">
            <v>16.3</v>
          </cell>
          <cell r="S115">
            <v>16.399999999999999</v>
          </cell>
          <cell r="T115">
            <v>5.9</v>
          </cell>
          <cell r="U115">
            <v>5.0999999999999996</v>
          </cell>
          <cell r="V115">
            <v>6</v>
          </cell>
          <cell r="W115">
            <v>4.5</v>
          </cell>
          <cell r="X115">
            <v>4.5999999999999996</v>
          </cell>
          <cell r="Y115">
            <v>5.0999999999999996</v>
          </cell>
          <cell r="AA115">
            <v>5.0999999999999996</v>
          </cell>
          <cell r="AB115">
            <v>5.2</v>
          </cell>
        </row>
        <row r="116">
          <cell r="A116">
            <v>27364</v>
          </cell>
          <cell r="B116">
            <v>14.9</v>
          </cell>
          <cell r="C116">
            <v>14.7</v>
          </cell>
          <cell r="D116">
            <v>14.6</v>
          </cell>
          <cell r="E116">
            <v>14.4</v>
          </cell>
          <cell r="F116">
            <v>14.4</v>
          </cell>
          <cell r="G116">
            <v>15.1</v>
          </cell>
          <cell r="I116">
            <v>14.8</v>
          </cell>
          <cell r="J116">
            <v>14.7</v>
          </cell>
          <cell r="K116">
            <v>16.399999999999999</v>
          </cell>
          <cell r="L116">
            <v>15.7</v>
          </cell>
          <cell r="M116">
            <v>15</v>
          </cell>
          <cell r="N116">
            <v>17.100000000000001</v>
          </cell>
          <cell r="O116">
            <v>17.100000000000001</v>
          </cell>
          <cell r="P116">
            <v>17.100000000000001</v>
          </cell>
          <cell r="R116">
            <v>15.6</v>
          </cell>
          <cell r="S116">
            <v>16.7</v>
          </cell>
          <cell r="T116">
            <v>3.5</v>
          </cell>
          <cell r="U116">
            <v>2.8</v>
          </cell>
          <cell r="V116">
            <v>2.8</v>
          </cell>
          <cell r="W116">
            <v>4.3</v>
          </cell>
          <cell r="X116">
            <v>5.9</v>
          </cell>
          <cell r="Y116">
            <v>4.9000000000000004</v>
          </cell>
          <cell r="AA116">
            <v>3.5</v>
          </cell>
          <cell r="AB116">
            <v>3.5</v>
          </cell>
        </row>
        <row r="117">
          <cell r="A117">
            <v>27454</v>
          </cell>
          <cell r="B117">
            <v>15.3</v>
          </cell>
          <cell r="C117">
            <v>15.4</v>
          </cell>
          <cell r="D117">
            <v>15</v>
          </cell>
          <cell r="E117">
            <v>15.1</v>
          </cell>
          <cell r="F117">
            <v>15</v>
          </cell>
          <cell r="G117">
            <v>15.4</v>
          </cell>
          <cell r="I117">
            <v>15.1</v>
          </cell>
          <cell r="J117">
            <v>15.3</v>
          </cell>
          <cell r="K117">
            <v>16.8</v>
          </cell>
          <cell r="L117">
            <v>18.5</v>
          </cell>
          <cell r="M117">
            <v>15.4</v>
          </cell>
          <cell r="N117">
            <v>19.8</v>
          </cell>
          <cell r="O117">
            <v>20</v>
          </cell>
          <cell r="P117">
            <v>17.600000000000001</v>
          </cell>
          <cell r="R117">
            <v>14.4</v>
          </cell>
          <cell r="S117">
            <v>17.7</v>
          </cell>
          <cell r="T117">
            <v>2.7</v>
          </cell>
          <cell r="U117">
            <v>4.8</v>
          </cell>
          <cell r="V117">
            <v>2.7</v>
          </cell>
          <cell r="W117">
            <v>4.9000000000000004</v>
          </cell>
          <cell r="X117">
            <v>4.2</v>
          </cell>
          <cell r="Y117">
            <v>2</v>
          </cell>
          <cell r="AA117">
            <v>2</v>
          </cell>
          <cell r="AB117">
            <v>4.0999999999999996</v>
          </cell>
        </row>
        <row r="118">
          <cell r="A118">
            <v>27546</v>
          </cell>
          <cell r="B118">
            <v>15.9</v>
          </cell>
          <cell r="C118">
            <v>15.9</v>
          </cell>
          <cell r="D118">
            <v>15.4</v>
          </cell>
          <cell r="E118">
            <v>15.6</v>
          </cell>
          <cell r="F118">
            <v>15.6</v>
          </cell>
          <cell r="G118">
            <v>15.9</v>
          </cell>
          <cell r="I118">
            <v>15.8</v>
          </cell>
          <cell r="J118">
            <v>15.8</v>
          </cell>
          <cell r="K118">
            <v>16.899999999999999</v>
          </cell>
          <cell r="L118">
            <v>16.899999999999999</v>
          </cell>
          <cell r="M118">
            <v>14.9</v>
          </cell>
          <cell r="N118">
            <v>18.2</v>
          </cell>
          <cell r="O118">
            <v>20</v>
          </cell>
          <cell r="P118">
            <v>16.100000000000001</v>
          </cell>
          <cell r="R118">
            <v>16.2</v>
          </cell>
          <cell r="S118">
            <v>17</v>
          </cell>
          <cell r="T118">
            <v>3.9</v>
          </cell>
          <cell r="U118">
            <v>3.2</v>
          </cell>
          <cell r="V118">
            <v>2.7</v>
          </cell>
          <cell r="W118">
            <v>3.3</v>
          </cell>
          <cell r="X118">
            <v>4</v>
          </cell>
          <cell r="Y118">
            <v>3.2</v>
          </cell>
          <cell r="AA118">
            <v>4.5999999999999996</v>
          </cell>
          <cell r="AB118">
            <v>3.3</v>
          </cell>
        </row>
        <row r="119">
          <cell r="A119">
            <v>27638</v>
          </cell>
          <cell r="B119">
            <v>16.100000000000001</v>
          </cell>
          <cell r="C119">
            <v>15.9</v>
          </cell>
          <cell r="D119">
            <v>15.7</v>
          </cell>
          <cell r="E119">
            <v>15.5</v>
          </cell>
          <cell r="F119">
            <v>15.6</v>
          </cell>
          <cell r="G119">
            <v>16.100000000000001</v>
          </cell>
          <cell r="I119">
            <v>15.7</v>
          </cell>
          <cell r="J119">
            <v>15.9</v>
          </cell>
          <cell r="K119">
            <v>11.8</v>
          </cell>
          <cell r="L119">
            <v>11.2</v>
          </cell>
          <cell r="M119">
            <v>10.6</v>
          </cell>
          <cell r="N119">
            <v>12.3</v>
          </cell>
          <cell r="O119">
            <v>14.7</v>
          </cell>
          <cell r="P119">
            <v>11.8</v>
          </cell>
          <cell r="R119">
            <v>9.8000000000000007</v>
          </cell>
          <cell r="S119">
            <v>12</v>
          </cell>
          <cell r="T119">
            <v>1.3</v>
          </cell>
          <cell r="U119">
            <v>0</v>
          </cell>
          <cell r="V119">
            <v>1.9</v>
          </cell>
          <cell r="W119">
            <v>-0.6</v>
          </cell>
          <cell r="X119">
            <v>0</v>
          </cell>
          <cell r="Y119">
            <v>1.3</v>
          </cell>
          <cell r="AA119">
            <v>-0.6</v>
          </cell>
          <cell r="AB119">
            <v>0.6</v>
          </cell>
        </row>
        <row r="120">
          <cell r="A120">
            <v>27729</v>
          </cell>
          <cell r="B120">
            <v>16.899999999999999</v>
          </cell>
          <cell r="C120">
            <v>16.899999999999999</v>
          </cell>
          <cell r="D120">
            <v>16.7</v>
          </cell>
          <cell r="E120">
            <v>16.3</v>
          </cell>
          <cell r="F120">
            <v>16.5</v>
          </cell>
          <cell r="G120">
            <v>17.3</v>
          </cell>
          <cell r="I120">
            <v>17</v>
          </cell>
          <cell r="J120">
            <v>16.8</v>
          </cell>
          <cell r="K120">
            <v>13.4</v>
          </cell>
          <cell r="L120">
            <v>15</v>
          </cell>
          <cell r="M120">
            <v>14.4</v>
          </cell>
          <cell r="N120">
            <v>13.2</v>
          </cell>
          <cell r="O120">
            <v>14.6</v>
          </cell>
          <cell r="P120">
            <v>14.6</v>
          </cell>
          <cell r="R120">
            <v>14.9</v>
          </cell>
          <cell r="S120">
            <v>14.3</v>
          </cell>
          <cell r="T120">
            <v>5</v>
          </cell>
          <cell r="U120">
            <v>6.3</v>
          </cell>
          <cell r="V120">
            <v>6.4</v>
          </cell>
          <cell r="W120">
            <v>5.2</v>
          </cell>
          <cell r="X120">
            <v>5.8</v>
          </cell>
          <cell r="Y120">
            <v>7.5</v>
          </cell>
          <cell r="AA120">
            <v>8.3000000000000007</v>
          </cell>
          <cell r="AB120">
            <v>5.7</v>
          </cell>
        </row>
        <row r="121">
          <cell r="A121">
            <v>27820</v>
          </cell>
          <cell r="B121">
            <v>17.399999999999999</v>
          </cell>
          <cell r="C121">
            <v>17.3</v>
          </cell>
          <cell r="D121">
            <v>17.100000000000001</v>
          </cell>
          <cell r="E121">
            <v>16.899999999999999</v>
          </cell>
          <cell r="F121">
            <v>17.100000000000001</v>
          </cell>
          <cell r="G121">
            <v>17.7</v>
          </cell>
          <cell r="I121">
            <v>17.399999999999999</v>
          </cell>
          <cell r="J121">
            <v>17.3</v>
          </cell>
          <cell r="K121">
            <v>13.7</v>
          </cell>
          <cell r="L121">
            <v>12.3</v>
          </cell>
          <cell r="M121">
            <v>14</v>
          </cell>
          <cell r="N121">
            <v>11.9</v>
          </cell>
          <cell r="O121">
            <v>14</v>
          </cell>
          <cell r="P121">
            <v>14.9</v>
          </cell>
          <cell r="R121">
            <v>15.2</v>
          </cell>
          <cell r="S121">
            <v>13.1</v>
          </cell>
          <cell r="T121">
            <v>3</v>
          </cell>
          <cell r="U121">
            <v>2.4</v>
          </cell>
          <cell r="V121">
            <v>2.4</v>
          </cell>
          <cell r="W121">
            <v>3.7</v>
          </cell>
          <cell r="X121">
            <v>3.6</v>
          </cell>
          <cell r="Y121">
            <v>2.2999999999999998</v>
          </cell>
          <cell r="AA121">
            <v>2.4</v>
          </cell>
          <cell r="AB121">
            <v>3</v>
          </cell>
        </row>
        <row r="122">
          <cell r="A122">
            <v>27912</v>
          </cell>
          <cell r="B122">
            <v>17.8</v>
          </cell>
          <cell r="C122">
            <v>17.8</v>
          </cell>
          <cell r="D122">
            <v>17.600000000000001</v>
          </cell>
          <cell r="E122">
            <v>17.399999999999999</v>
          </cell>
          <cell r="F122">
            <v>17.7</v>
          </cell>
          <cell r="G122">
            <v>18.3</v>
          </cell>
          <cell r="I122">
            <v>18</v>
          </cell>
          <cell r="J122">
            <v>17.7</v>
          </cell>
          <cell r="K122">
            <v>11.9</v>
          </cell>
          <cell r="L122">
            <v>11.9</v>
          </cell>
          <cell r="M122">
            <v>14.3</v>
          </cell>
          <cell r="N122">
            <v>11.5</v>
          </cell>
          <cell r="O122">
            <v>13.5</v>
          </cell>
          <cell r="P122">
            <v>15.1</v>
          </cell>
          <cell r="R122">
            <v>13.9</v>
          </cell>
          <cell r="S122">
            <v>12</v>
          </cell>
          <cell r="T122">
            <v>2.2999999999999998</v>
          </cell>
          <cell r="U122">
            <v>2.9</v>
          </cell>
          <cell r="V122">
            <v>2.9</v>
          </cell>
          <cell r="W122">
            <v>3</v>
          </cell>
          <cell r="X122">
            <v>3.5</v>
          </cell>
          <cell r="Y122">
            <v>3.4</v>
          </cell>
          <cell r="AA122">
            <v>3.4</v>
          </cell>
          <cell r="AB122">
            <v>2.2999999999999998</v>
          </cell>
        </row>
        <row r="123">
          <cell r="A123">
            <v>28004</v>
          </cell>
          <cell r="B123">
            <v>18.100000000000001</v>
          </cell>
          <cell r="C123">
            <v>18.2</v>
          </cell>
          <cell r="D123">
            <v>18</v>
          </cell>
          <cell r="E123">
            <v>17.899999999999999</v>
          </cell>
          <cell r="F123">
            <v>18.2</v>
          </cell>
          <cell r="G123">
            <v>18.7</v>
          </cell>
          <cell r="I123">
            <v>18.399999999999999</v>
          </cell>
          <cell r="J123">
            <v>18.100000000000001</v>
          </cell>
          <cell r="K123">
            <v>12.4</v>
          </cell>
          <cell r="L123">
            <v>14.5</v>
          </cell>
          <cell r="M123">
            <v>14.6</v>
          </cell>
          <cell r="N123">
            <v>15.5</v>
          </cell>
          <cell r="O123">
            <v>16.7</v>
          </cell>
          <cell r="P123">
            <v>16.100000000000001</v>
          </cell>
          <cell r="R123">
            <v>17.2</v>
          </cell>
          <cell r="S123">
            <v>13.8</v>
          </cell>
          <cell r="T123">
            <v>1.7</v>
          </cell>
          <cell r="U123">
            <v>2.2000000000000002</v>
          </cell>
          <cell r="V123">
            <v>2.2999999999999998</v>
          </cell>
          <cell r="W123">
            <v>2.9</v>
          </cell>
          <cell r="X123">
            <v>2.8</v>
          </cell>
          <cell r="Y123">
            <v>2.2000000000000002</v>
          </cell>
          <cell r="AA123">
            <v>2.2000000000000002</v>
          </cell>
          <cell r="AB123">
            <v>2.2999999999999998</v>
          </cell>
        </row>
        <row r="124">
          <cell r="A124">
            <v>28095</v>
          </cell>
          <cell r="B124">
            <v>19.100000000000001</v>
          </cell>
          <cell r="C124">
            <v>19.3</v>
          </cell>
          <cell r="D124">
            <v>19.100000000000001</v>
          </cell>
          <cell r="E124">
            <v>19.100000000000001</v>
          </cell>
          <cell r="F124">
            <v>19.3</v>
          </cell>
          <cell r="G124">
            <v>19.8</v>
          </cell>
          <cell r="I124">
            <v>19.399999999999999</v>
          </cell>
          <cell r="J124">
            <v>19.2</v>
          </cell>
          <cell r="K124">
            <v>13</v>
          </cell>
          <cell r="L124">
            <v>14.2</v>
          </cell>
          <cell r="M124">
            <v>14.4</v>
          </cell>
          <cell r="N124">
            <v>17.2</v>
          </cell>
          <cell r="O124">
            <v>17</v>
          </cell>
          <cell r="P124">
            <v>14.5</v>
          </cell>
          <cell r="R124">
            <v>14.1</v>
          </cell>
          <cell r="S124">
            <v>14.3</v>
          </cell>
          <cell r="T124">
            <v>5.5</v>
          </cell>
          <cell r="U124">
            <v>6</v>
          </cell>
          <cell r="V124">
            <v>6.1</v>
          </cell>
          <cell r="W124">
            <v>6.7</v>
          </cell>
          <cell r="X124">
            <v>6</v>
          </cell>
          <cell r="Y124">
            <v>5.9</v>
          </cell>
          <cell r="AA124">
            <v>5.4</v>
          </cell>
          <cell r="AB124">
            <v>6.1</v>
          </cell>
        </row>
        <row r="125">
          <cell r="A125">
            <v>28185</v>
          </cell>
          <cell r="B125">
            <v>19.5</v>
          </cell>
          <cell r="C125">
            <v>19.8</v>
          </cell>
          <cell r="D125">
            <v>19.5</v>
          </cell>
          <cell r="E125">
            <v>19.5</v>
          </cell>
          <cell r="F125">
            <v>19.8</v>
          </cell>
          <cell r="G125">
            <v>20.2</v>
          </cell>
          <cell r="I125">
            <v>19.7</v>
          </cell>
          <cell r="J125">
            <v>19.600000000000001</v>
          </cell>
          <cell r="K125">
            <v>12.1</v>
          </cell>
          <cell r="L125">
            <v>14.5</v>
          </cell>
          <cell r="M125">
            <v>14</v>
          </cell>
          <cell r="N125">
            <v>15.4</v>
          </cell>
          <cell r="O125">
            <v>15.8</v>
          </cell>
          <cell r="P125">
            <v>14.1</v>
          </cell>
          <cell r="R125">
            <v>13.2</v>
          </cell>
          <cell r="S125">
            <v>13.3</v>
          </cell>
          <cell r="T125">
            <v>2.1</v>
          </cell>
          <cell r="U125">
            <v>2.6</v>
          </cell>
          <cell r="V125">
            <v>2.1</v>
          </cell>
          <cell r="W125">
            <v>2.1</v>
          </cell>
          <cell r="X125">
            <v>2.6</v>
          </cell>
          <cell r="Y125">
            <v>2</v>
          </cell>
          <cell r="AA125">
            <v>1.5</v>
          </cell>
          <cell r="AB125">
            <v>2.1</v>
          </cell>
        </row>
        <row r="126">
          <cell r="A126">
            <v>28277</v>
          </cell>
          <cell r="B126">
            <v>19.899999999999999</v>
          </cell>
          <cell r="C126">
            <v>20.399999999999999</v>
          </cell>
          <cell r="D126">
            <v>19.899999999999999</v>
          </cell>
          <cell r="E126">
            <v>19.899999999999999</v>
          </cell>
          <cell r="F126">
            <v>20.2</v>
          </cell>
          <cell r="G126">
            <v>20.7</v>
          </cell>
          <cell r="I126">
            <v>20</v>
          </cell>
          <cell r="J126">
            <v>20.100000000000001</v>
          </cell>
          <cell r="K126">
            <v>11.8</v>
          </cell>
          <cell r="L126">
            <v>14.6</v>
          </cell>
          <cell r="M126">
            <v>13.1</v>
          </cell>
          <cell r="N126">
            <v>14.4</v>
          </cell>
          <cell r="O126">
            <v>14.1</v>
          </cell>
          <cell r="P126">
            <v>13.1</v>
          </cell>
          <cell r="R126">
            <v>11.1</v>
          </cell>
          <cell r="S126">
            <v>13.6</v>
          </cell>
          <cell r="T126">
            <v>2.1</v>
          </cell>
          <cell r="U126">
            <v>3</v>
          </cell>
          <cell r="V126">
            <v>2.1</v>
          </cell>
          <cell r="W126">
            <v>2.1</v>
          </cell>
          <cell r="X126">
            <v>2</v>
          </cell>
          <cell r="Y126">
            <v>2.5</v>
          </cell>
          <cell r="AA126">
            <v>1.5</v>
          </cell>
          <cell r="AB126">
            <v>2.6</v>
          </cell>
        </row>
        <row r="127">
          <cell r="A127">
            <v>28369</v>
          </cell>
          <cell r="B127">
            <v>20.3</v>
          </cell>
          <cell r="C127">
            <v>20.8</v>
          </cell>
          <cell r="D127">
            <v>20.3</v>
          </cell>
          <cell r="E127">
            <v>20.399999999999999</v>
          </cell>
          <cell r="F127">
            <v>20.7</v>
          </cell>
          <cell r="G127">
            <v>21.2</v>
          </cell>
          <cell r="I127">
            <v>20.399999999999999</v>
          </cell>
          <cell r="J127">
            <v>20.5</v>
          </cell>
          <cell r="K127">
            <v>12.2</v>
          </cell>
          <cell r="L127">
            <v>14.3</v>
          </cell>
          <cell r="M127">
            <v>12.8</v>
          </cell>
          <cell r="N127">
            <v>14</v>
          </cell>
          <cell r="O127">
            <v>13.7</v>
          </cell>
          <cell r="P127">
            <v>13.4</v>
          </cell>
          <cell r="R127">
            <v>10.9</v>
          </cell>
          <cell r="S127">
            <v>13.3</v>
          </cell>
          <cell r="T127">
            <v>2</v>
          </cell>
          <cell r="U127">
            <v>2</v>
          </cell>
          <cell r="V127">
            <v>2</v>
          </cell>
          <cell r="W127">
            <v>2.5</v>
          </cell>
          <cell r="X127">
            <v>2.5</v>
          </cell>
          <cell r="Y127">
            <v>2.4</v>
          </cell>
          <cell r="AA127">
            <v>2</v>
          </cell>
          <cell r="AB127">
            <v>2</v>
          </cell>
        </row>
        <row r="128">
          <cell r="A128">
            <v>28460</v>
          </cell>
          <cell r="B128">
            <v>20.7</v>
          </cell>
          <cell r="C128">
            <v>21.2</v>
          </cell>
          <cell r="D128">
            <v>20.7</v>
          </cell>
          <cell r="E128">
            <v>20.9</v>
          </cell>
          <cell r="F128">
            <v>21.5</v>
          </cell>
          <cell r="G128">
            <v>21.7</v>
          </cell>
          <cell r="I128">
            <v>21.1</v>
          </cell>
          <cell r="J128">
            <v>21</v>
          </cell>
          <cell r="K128">
            <v>8.4</v>
          </cell>
          <cell r="L128">
            <v>9.8000000000000007</v>
          </cell>
          <cell r="M128">
            <v>8.4</v>
          </cell>
          <cell r="N128">
            <v>9.4</v>
          </cell>
          <cell r="O128">
            <v>11.4</v>
          </cell>
          <cell r="P128">
            <v>9.6</v>
          </cell>
          <cell r="R128">
            <v>8.8000000000000007</v>
          </cell>
          <cell r="S128">
            <v>9.4</v>
          </cell>
          <cell r="T128">
            <v>2</v>
          </cell>
          <cell r="U128">
            <v>1.9</v>
          </cell>
          <cell r="V128">
            <v>2</v>
          </cell>
          <cell r="W128">
            <v>2.5</v>
          </cell>
          <cell r="X128">
            <v>3.9</v>
          </cell>
          <cell r="Y128">
            <v>2.4</v>
          </cell>
          <cell r="AA128">
            <v>3.4</v>
          </cell>
          <cell r="AB128">
            <v>2.4</v>
          </cell>
        </row>
        <row r="129">
          <cell r="A129">
            <v>28550</v>
          </cell>
          <cell r="B129">
            <v>21</v>
          </cell>
          <cell r="C129">
            <v>21.5</v>
          </cell>
          <cell r="D129">
            <v>21.1</v>
          </cell>
          <cell r="E129">
            <v>21.1</v>
          </cell>
          <cell r="F129">
            <v>21.7</v>
          </cell>
          <cell r="G129">
            <v>22</v>
          </cell>
          <cell r="I129">
            <v>21.3</v>
          </cell>
          <cell r="J129">
            <v>21.3</v>
          </cell>
          <cell r="K129">
            <v>7.7</v>
          </cell>
          <cell r="L129">
            <v>8.6</v>
          </cell>
          <cell r="M129">
            <v>8.1999999999999993</v>
          </cell>
          <cell r="N129">
            <v>8.1999999999999993</v>
          </cell>
          <cell r="O129">
            <v>9.6</v>
          </cell>
          <cell r="P129">
            <v>8.9</v>
          </cell>
          <cell r="R129">
            <v>8.1</v>
          </cell>
          <cell r="S129">
            <v>8.6999999999999993</v>
          </cell>
          <cell r="T129">
            <v>1.4</v>
          </cell>
          <cell r="U129">
            <v>1.4</v>
          </cell>
          <cell r="V129">
            <v>1.9</v>
          </cell>
          <cell r="W129">
            <v>1</v>
          </cell>
          <cell r="X129">
            <v>0.9</v>
          </cell>
          <cell r="Y129">
            <v>1.4</v>
          </cell>
          <cell r="AA129">
            <v>0.9</v>
          </cell>
          <cell r="AB129">
            <v>1.4</v>
          </cell>
        </row>
        <row r="130">
          <cell r="A130">
            <v>28642</v>
          </cell>
          <cell r="B130">
            <v>21.4</v>
          </cell>
          <cell r="C130">
            <v>22</v>
          </cell>
          <cell r="D130">
            <v>21.5</v>
          </cell>
          <cell r="E130">
            <v>21.5</v>
          </cell>
          <cell r="F130">
            <v>22.1</v>
          </cell>
          <cell r="G130">
            <v>22.4</v>
          </cell>
          <cell r="I130">
            <v>21.6</v>
          </cell>
          <cell r="J130">
            <v>21.7</v>
          </cell>
          <cell r="K130">
            <v>7.5</v>
          </cell>
          <cell r="L130">
            <v>7.8</v>
          </cell>
          <cell r="M130">
            <v>8</v>
          </cell>
          <cell r="N130">
            <v>8</v>
          </cell>
          <cell r="O130">
            <v>9.4</v>
          </cell>
          <cell r="P130">
            <v>8.1999999999999993</v>
          </cell>
          <cell r="R130">
            <v>8</v>
          </cell>
          <cell r="S130">
            <v>8</v>
          </cell>
          <cell r="T130">
            <v>1.9</v>
          </cell>
          <cell r="U130">
            <v>2.2999999999999998</v>
          </cell>
          <cell r="V130">
            <v>1.9</v>
          </cell>
          <cell r="W130">
            <v>1.9</v>
          </cell>
          <cell r="X130">
            <v>1.8</v>
          </cell>
          <cell r="Y130">
            <v>1.8</v>
          </cell>
          <cell r="AA130">
            <v>1.4</v>
          </cell>
          <cell r="AB130">
            <v>1.9</v>
          </cell>
        </row>
        <row r="131">
          <cell r="A131">
            <v>28734</v>
          </cell>
          <cell r="B131">
            <v>21.9</v>
          </cell>
          <cell r="C131">
            <v>22.4</v>
          </cell>
          <cell r="D131">
            <v>21.9</v>
          </cell>
          <cell r="E131">
            <v>22</v>
          </cell>
          <cell r="F131">
            <v>22.5</v>
          </cell>
          <cell r="G131">
            <v>22.7</v>
          </cell>
          <cell r="I131">
            <v>22.1</v>
          </cell>
          <cell r="J131">
            <v>22.1</v>
          </cell>
          <cell r="K131">
            <v>7.9</v>
          </cell>
          <cell r="L131">
            <v>7.7</v>
          </cell>
          <cell r="M131">
            <v>7.9</v>
          </cell>
          <cell r="N131">
            <v>7.8</v>
          </cell>
          <cell r="O131">
            <v>8.6999999999999993</v>
          </cell>
          <cell r="P131">
            <v>7.1</v>
          </cell>
          <cell r="R131">
            <v>8.3000000000000007</v>
          </cell>
          <cell r="S131">
            <v>7.8</v>
          </cell>
          <cell r="T131">
            <v>2.2999999999999998</v>
          </cell>
          <cell r="U131">
            <v>1.8</v>
          </cell>
          <cell r="V131">
            <v>1.9</v>
          </cell>
          <cell r="W131">
            <v>2.2999999999999998</v>
          </cell>
          <cell r="X131">
            <v>1.8</v>
          </cell>
          <cell r="Y131">
            <v>1.3</v>
          </cell>
          <cell r="AA131">
            <v>2.2999999999999998</v>
          </cell>
          <cell r="AB131">
            <v>1.8</v>
          </cell>
        </row>
        <row r="132">
          <cell r="A132">
            <v>28825</v>
          </cell>
          <cell r="B132">
            <v>22.4</v>
          </cell>
          <cell r="C132">
            <v>22.8</v>
          </cell>
          <cell r="D132">
            <v>22.6</v>
          </cell>
          <cell r="E132">
            <v>22.3</v>
          </cell>
          <cell r="F132">
            <v>23</v>
          </cell>
          <cell r="G132">
            <v>23.2</v>
          </cell>
          <cell r="I132">
            <v>22.6</v>
          </cell>
          <cell r="J132">
            <v>22.6</v>
          </cell>
          <cell r="K132">
            <v>8.1999999999999993</v>
          </cell>
          <cell r="L132">
            <v>7.5</v>
          </cell>
          <cell r="M132">
            <v>9.1999999999999993</v>
          </cell>
          <cell r="N132">
            <v>6.7</v>
          </cell>
          <cell r="O132">
            <v>7</v>
          </cell>
          <cell r="P132">
            <v>6.9</v>
          </cell>
          <cell r="R132">
            <v>7.1</v>
          </cell>
          <cell r="S132">
            <v>7.6</v>
          </cell>
          <cell r="T132">
            <v>2.2999999999999998</v>
          </cell>
          <cell r="U132">
            <v>1.8</v>
          </cell>
          <cell r="V132">
            <v>3.2</v>
          </cell>
          <cell r="W132">
            <v>1.4</v>
          </cell>
          <cell r="X132">
            <v>2.2000000000000002</v>
          </cell>
          <cell r="Y132">
            <v>2.2000000000000002</v>
          </cell>
          <cell r="AA132">
            <v>2.2999999999999998</v>
          </cell>
          <cell r="AB132">
            <v>2.2999999999999998</v>
          </cell>
        </row>
        <row r="133">
          <cell r="A133">
            <v>28915</v>
          </cell>
          <cell r="B133">
            <v>22.8</v>
          </cell>
          <cell r="C133">
            <v>23.2</v>
          </cell>
          <cell r="D133">
            <v>22.8</v>
          </cell>
          <cell r="E133">
            <v>22.7</v>
          </cell>
          <cell r="F133">
            <v>23.3</v>
          </cell>
          <cell r="G133">
            <v>23.7</v>
          </cell>
          <cell r="I133">
            <v>23</v>
          </cell>
          <cell r="J133">
            <v>23</v>
          </cell>
          <cell r="K133">
            <v>8.6</v>
          </cell>
          <cell r="L133">
            <v>7.9</v>
          </cell>
          <cell r="M133">
            <v>8.1</v>
          </cell>
          <cell r="N133">
            <v>7.6</v>
          </cell>
          <cell r="O133">
            <v>7.4</v>
          </cell>
          <cell r="P133">
            <v>7.7</v>
          </cell>
          <cell r="R133">
            <v>8</v>
          </cell>
          <cell r="S133">
            <v>8</v>
          </cell>
          <cell r="T133">
            <v>1.8</v>
          </cell>
          <cell r="U133">
            <v>1.8</v>
          </cell>
          <cell r="V133">
            <v>0.9</v>
          </cell>
          <cell r="W133">
            <v>1.8</v>
          </cell>
          <cell r="X133">
            <v>1.3</v>
          </cell>
          <cell r="Y133">
            <v>2.2000000000000002</v>
          </cell>
          <cell r="AA133">
            <v>1.8</v>
          </cell>
          <cell r="AB133">
            <v>1.8</v>
          </cell>
        </row>
        <row r="134">
          <cell r="A134">
            <v>29007</v>
          </cell>
          <cell r="B134">
            <v>23.5</v>
          </cell>
          <cell r="C134">
            <v>23.8</v>
          </cell>
          <cell r="D134">
            <v>23.3</v>
          </cell>
          <cell r="E134">
            <v>23.3</v>
          </cell>
          <cell r="F134">
            <v>24</v>
          </cell>
          <cell r="G134">
            <v>24.4</v>
          </cell>
          <cell r="I134">
            <v>23.7</v>
          </cell>
          <cell r="J134">
            <v>23.6</v>
          </cell>
          <cell r="K134">
            <v>9.8000000000000007</v>
          </cell>
          <cell r="L134">
            <v>8.1999999999999993</v>
          </cell>
          <cell r="M134">
            <v>8.4</v>
          </cell>
          <cell r="N134">
            <v>8.4</v>
          </cell>
          <cell r="O134">
            <v>8.6</v>
          </cell>
          <cell r="P134">
            <v>8.9</v>
          </cell>
          <cell r="R134">
            <v>9.6999999999999993</v>
          </cell>
          <cell r="S134">
            <v>8.8000000000000007</v>
          </cell>
          <cell r="T134">
            <v>3.1</v>
          </cell>
          <cell r="U134">
            <v>2.6</v>
          </cell>
          <cell r="V134">
            <v>2.2000000000000002</v>
          </cell>
          <cell r="W134">
            <v>2.6</v>
          </cell>
          <cell r="X134">
            <v>3</v>
          </cell>
          <cell r="Y134">
            <v>3</v>
          </cell>
          <cell r="AA134">
            <v>3</v>
          </cell>
          <cell r="AB134">
            <v>2.6</v>
          </cell>
        </row>
        <row r="135">
          <cell r="A135">
            <v>29099</v>
          </cell>
          <cell r="B135">
            <v>24.1</v>
          </cell>
          <cell r="C135">
            <v>24.5</v>
          </cell>
          <cell r="D135">
            <v>23.8</v>
          </cell>
          <cell r="E135">
            <v>23.7</v>
          </cell>
          <cell r="F135">
            <v>24.4</v>
          </cell>
          <cell r="G135">
            <v>25</v>
          </cell>
          <cell r="I135">
            <v>24.3</v>
          </cell>
          <cell r="J135">
            <v>24.2</v>
          </cell>
          <cell r="K135">
            <v>10</v>
          </cell>
          <cell r="L135">
            <v>9.4</v>
          </cell>
          <cell r="M135">
            <v>8.6999999999999993</v>
          </cell>
          <cell r="N135">
            <v>7.7</v>
          </cell>
          <cell r="O135">
            <v>8.4</v>
          </cell>
          <cell r="P135">
            <v>10.1</v>
          </cell>
          <cell r="R135">
            <v>10</v>
          </cell>
          <cell r="S135">
            <v>9.5</v>
          </cell>
          <cell r="T135">
            <v>2.6</v>
          </cell>
          <cell r="U135">
            <v>2.9</v>
          </cell>
          <cell r="V135">
            <v>2.1</v>
          </cell>
          <cell r="W135">
            <v>1.7</v>
          </cell>
          <cell r="X135">
            <v>1.7</v>
          </cell>
          <cell r="Y135">
            <v>2.5</v>
          </cell>
          <cell r="AA135">
            <v>2.5</v>
          </cell>
          <cell r="AB135">
            <v>2.5</v>
          </cell>
        </row>
        <row r="136">
          <cell r="A136">
            <v>29190</v>
          </cell>
          <cell r="B136">
            <v>24.7</v>
          </cell>
          <cell r="C136">
            <v>25.1</v>
          </cell>
          <cell r="D136">
            <v>24.6</v>
          </cell>
          <cell r="E136">
            <v>24.6</v>
          </cell>
          <cell r="F136">
            <v>25.2</v>
          </cell>
          <cell r="G136">
            <v>25.7</v>
          </cell>
          <cell r="I136">
            <v>24.9</v>
          </cell>
          <cell r="J136">
            <v>24.9</v>
          </cell>
          <cell r="K136">
            <v>10.3</v>
          </cell>
          <cell r="L136">
            <v>10.1</v>
          </cell>
          <cell r="M136">
            <v>8.8000000000000007</v>
          </cell>
          <cell r="N136">
            <v>10.3</v>
          </cell>
          <cell r="O136">
            <v>9.6</v>
          </cell>
          <cell r="P136">
            <v>10.8</v>
          </cell>
          <cell r="R136">
            <v>10.199999999999999</v>
          </cell>
          <cell r="S136">
            <v>10.199999999999999</v>
          </cell>
          <cell r="T136">
            <v>2.5</v>
          </cell>
          <cell r="U136">
            <v>2.4</v>
          </cell>
          <cell r="V136">
            <v>3.4</v>
          </cell>
          <cell r="W136">
            <v>3.8</v>
          </cell>
          <cell r="X136">
            <v>3.3</v>
          </cell>
          <cell r="Y136">
            <v>2.8</v>
          </cell>
          <cell r="AA136">
            <v>2.5</v>
          </cell>
          <cell r="AB136">
            <v>2.9</v>
          </cell>
        </row>
        <row r="137">
          <cell r="A137">
            <v>29281</v>
          </cell>
          <cell r="B137">
            <v>25.4</v>
          </cell>
          <cell r="C137">
            <v>25.5</v>
          </cell>
          <cell r="D137">
            <v>25.2</v>
          </cell>
          <cell r="E137">
            <v>25.1</v>
          </cell>
          <cell r="F137">
            <v>25.7</v>
          </cell>
          <cell r="G137">
            <v>26.2</v>
          </cell>
          <cell r="I137">
            <v>25.6</v>
          </cell>
          <cell r="J137">
            <v>25.4</v>
          </cell>
          <cell r="K137">
            <v>11.4</v>
          </cell>
          <cell r="L137">
            <v>9.9</v>
          </cell>
          <cell r="M137">
            <v>10.5</v>
          </cell>
          <cell r="N137">
            <v>10.6</v>
          </cell>
          <cell r="O137">
            <v>10.3</v>
          </cell>
          <cell r="P137">
            <v>10.5</v>
          </cell>
          <cell r="R137">
            <v>11.3</v>
          </cell>
          <cell r="S137">
            <v>10.4</v>
          </cell>
          <cell r="T137">
            <v>2.8</v>
          </cell>
          <cell r="U137">
            <v>1.6</v>
          </cell>
          <cell r="V137">
            <v>2.4</v>
          </cell>
          <cell r="W137">
            <v>2</v>
          </cell>
          <cell r="X137">
            <v>2</v>
          </cell>
          <cell r="Y137">
            <v>1.9</v>
          </cell>
          <cell r="AA137">
            <v>2.8</v>
          </cell>
          <cell r="AB137">
            <v>2</v>
          </cell>
        </row>
        <row r="138">
          <cell r="A138">
            <v>29373</v>
          </cell>
          <cell r="B138">
            <v>26.1</v>
          </cell>
          <cell r="C138">
            <v>26.3</v>
          </cell>
          <cell r="D138">
            <v>25.8</v>
          </cell>
          <cell r="E138">
            <v>25.8</v>
          </cell>
          <cell r="F138">
            <v>26.3</v>
          </cell>
          <cell r="G138">
            <v>26.8</v>
          </cell>
          <cell r="I138">
            <v>26.3</v>
          </cell>
          <cell r="J138">
            <v>26.2</v>
          </cell>
          <cell r="K138">
            <v>11.1</v>
          </cell>
          <cell r="L138">
            <v>10.5</v>
          </cell>
          <cell r="M138">
            <v>10.7</v>
          </cell>
          <cell r="N138">
            <v>10.7</v>
          </cell>
          <cell r="O138">
            <v>9.6</v>
          </cell>
          <cell r="P138">
            <v>9.8000000000000007</v>
          </cell>
          <cell r="R138">
            <v>11</v>
          </cell>
          <cell r="S138">
            <v>11</v>
          </cell>
          <cell r="T138">
            <v>2.8</v>
          </cell>
          <cell r="U138">
            <v>3.1</v>
          </cell>
          <cell r="V138">
            <v>2.4</v>
          </cell>
          <cell r="W138">
            <v>2.8</v>
          </cell>
          <cell r="X138">
            <v>2.2999999999999998</v>
          </cell>
          <cell r="Y138">
            <v>2.2999999999999998</v>
          </cell>
          <cell r="AA138">
            <v>2.7</v>
          </cell>
          <cell r="AB138">
            <v>3.1</v>
          </cell>
        </row>
        <row r="139">
          <cell r="A139">
            <v>29465</v>
          </cell>
          <cell r="B139">
            <v>26.6</v>
          </cell>
          <cell r="C139">
            <v>26.8</v>
          </cell>
          <cell r="D139">
            <v>26.2</v>
          </cell>
          <cell r="E139">
            <v>26.1</v>
          </cell>
          <cell r="F139">
            <v>26.9</v>
          </cell>
          <cell r="G139">
            <v>27.5</v>
          </cell>
          <cell r="H139">
            <v>28.8</v>
          </cell>
          <cell r="I139">
            <v>26.8</v>
          </cell>
          <cell r="J139">
            <v>26.6</v>
          </cell>
          <cell r="K139">
            <v>10.4</v>
          </cell>
          <cell r="L139">
            <v>9.4</v>
          </cell>
          <cell r="M139">
            <v>10.1</v>
          </cell>
          <cell r="N139">
            <v>10.1</v>
          </cell>
          <cell r="O139">
            <v>10.199999999999999</v>
          </cell>
          <cell r="P139">
            <v>10</v>
          </cell>
          <cell r="R139">
            <v>10.3</v>
          </cell>
          <cell r="S139">
            <v>9.9</v>
          </cell>
          <cell r="T139">
            <v>1.9</v>
          </cell>
          <cell r="U139">
            <v>1.9</v>
          </cell>
          <cell r="V139">
            <v>1.6</v>
          </cell>
          <cell r="W139">
            <v>1.2</v>
          </cell>
          <cell r="X139">
            <v>2.2999999999999998</v>
          </cell>
          <cell r="Y139">
            <v>2.6</v>
          </cell>
          <cell r="AA139">
            <v>1.9</v>
          </cell>
          <cell r="AB139">
            <v>1.5</v>
          </cell>
        </row>
        <row r="140">
          <cell r="A140">
            <v>29556</v>
          </cell>
          <cell r="B140">
            <v>27.1</v>
          </cell>
          <cell r="C140">
            <v>27.4</v>
          </cell>
          <cell r="D140">
            <v>26.8</v>
          </cell>
          <cell r="E140">
            <v>26.7</v>
          </cell>
          <cell r="F140">
            <v>27.3</v>
          </cell>
          <cell r="G140">
            <v>28</v>
          </cell>
          <cell r="H140">
            <v>29.5</v>
          </cell>
          <cell r="I140">
            <v>27.4</v>
          </cell>
          <cell r="J140">
            <v>27.2</v>
          </cell>
          <cell r="K140">
            <v>9.6999999999999993</v>
          </cell>
          <cell r="L140">
            <v>9.1999999999999993</v>
          </cell>
          <cell r="M140">
            <v>8.9</v>
          </cell>
          <cell r="N140">
            <v>8.5</v>
          </cell>
          <cell r="O140">
            <v>8.3000000000000007</v>
          </cell>
          <cell r="P140">
            <v>8.9</v>
          </cell>
          <cell r="R140">
            <v>10</v>
          </cell>
          <cell r="S140">
            <v>9.1999999999999993</v>
          </cell>
          <cell r="T140">
            <v>1.9</v>
          </cell>
          <cell r="U140">
            <v>2.2000000000000002</v>
          </cell>
          <cell r="V140">
            <v>2.2999999999999998</v>
          </cell>
          <cell r="W140">
            <v>2.2999999999999998</v>
          </cell>
          <cell r="X140">
            <v>1.5</v>
          </cell>
          <cell r="Y140">
            <v>1.8</v>
          </cell>
          <cell r="Z140">
            <v>2.4</v>
          </cell>
          <cell r="AA140">
            <v>2.2000000000000002</v>
          </cell>
          <cell r="AB140">
            <v>2.2999999999999998</v>
          </cell>
        </row>
        <row r="141">
          <cell r="A141">
            <v>29646</v>
          </cell>
          <cell r="B141">
            <v>27.9</v>
          </cell>
          <cell r="C141">
            <v>28</v>
          </cell>
          <cell r="D141">
            <v>27.4</v>
          </cell>
          <cell r="E141">
            <v>27.4</v>
          </cell>
          <cell r="F141">
            <v>27.9</v>
          </cell>
          <cell r="G141">
            <v>28.6</v>
          </cell>
          <cell r="H141">
            <v>30.1</v>
          </cell>
          <cell r="I141">
            <v>28</v>
          </cell>
          <cell r="J141">
            <v>27.8</v>
          </cell>
          <cell r="K141">
            <v>9.8000000000000007</v>
          </cell>
          <cell r="L141">
            <v>9.8000000000000007</v>
          </cell>
          <cell r="M141">
            <v>8.6999999999999993</v>
          </cell>
          <cell r="N141">
            <v>9.1999999999999993</v>
          </cell>
          <cell r="O141">
            <v>8.6</v>
          </cell>
          <cell r="P141">
            <v>9.1999999999999993</v>
          </cell>
          <cell r="R141">
            <v>9.4</v>
          </cell>
          <cell r="S141">
            <v>9.4</v>
          </cell>
          <cell r="T141">
            <v>3</v>
          </cell>
          <cell r="U141">
            <v>2.2000000000000002</v>
          </cell>
          <cell r="V141">
            <v>2.2000000000000002</v>
          </cell>
          <cell r="W141">
            <v>2.6</v>
          </cell>
          <cell r="X141">
            <v>2.2000000000000002</v>
          </cell>
          <cell r="Y141">
            <v>2.1</v>
          </cell>
          <cell r="Z141">
            <v>2</v>
          </cell>
          <cell r="AA141">
            <v>2.2000000000000002</v>
          </cell>
          <cell r="AB141">
            <v>2.2000000000000002</v>
          </cell>
        </row>
        <row r="142">
          <cell r="A142">
            <v>29738</v>
          </cell>
          <cell r="B142">
            <v>28.4</v>
          </cell>
          <cell r="C142">
            <v>28.6</v>
          </cell>
          <cell r="D142">
            <v>28.1</v>
          </cell>
          <cell r="E142">
            <v>28.1</v>
          </cell>
          <cell r="F142">
            <v>28.5</v>
          </cell>
          <cell r="G142">
            <v>29.2</v>
          </cell>
          <cell r="H142">
            <v>30.6</v>
          </cell>
          <cell r="I142">
            <v>28.7</v>
          </cell>
          <cell r="J142">
            <v>28.4</v>
          </cell>
          <cell r="K142">
            <v>8.8000000000000007</v>
          </cell>
          <cell r="L142">
            <v>8.6999999999999993</v>
          </cell>
          <cell r="M142">
            <v>8.9</v>
          </cell>
          <cell r="N142">
            <v>8.9</v>
          </cell>
          <cell r="O142">
            <v>8.4</v>
          </cell>
          <cell r="P142">
            <v>9</v>
          </cell>
          <cell r="R142">
            <v>9.1</v>
          </cell>
          <cell r="S142">
            <v>8.4</v>
          </cell>
          <cell r="T142">
            <v>1.8</v>
          </cell>
          <cell r="U142">
            <v>2.1</v>
          </cell>
          <cell r="V142">
            <v>2.6</v>
          </cell>
          <cell r="W142">
            <v>2.6</v>
          </cell>
          <cell r="X142">
            <v>2.2000000000000002</v>
          </cell>
          <cell r="Y142">
            <v>2.1</v>
          </cell>
          <cell r="Z142">
            <v>1.7</v>
          </cell>
          <cell r="AA142">
            <v>2.5</v>
          </cell>
          <cell r="AB142">
            <v>2.2000000000000002</v>
          </cell>
        </row>
        <row r="143">
          <cell r="A143">
            <v>29830</v>
          </cell>
          <cell r="B143">
            <v>28.9</v>
          </cell>
          <cell r="C143">
            <v>29.3</v>
          </cell>
          <cell r="D143">
            <v>28.8</v>
          </cell>
          <cell r="E143">
            <v>28.7</v>
          </cell>
          <cell r="F143">
            <v>29.4</v>
          </cell>
          <cell r="G143">
            <v>29.9</v>
          </cell>
          <cell r="H143">
            <v>31.3</v>
          </cell>
          <cell r="I143">
            <v>29.3</v>
          </cell>
          <cell r="J143">
            <v>29</v>
          </cell>
          <cell r="K143">
            <v>8.6</v>
          </cell>
          <cell r="L143">
            <v>9.3000000000000007</v>
          </cell>
          <cell r="M143">
            <v>9.9</v>
          </cell>
          <cell r="N143">
            <v>10</v>
          </cell>
          <cell r="O143">
            <v>9.3000000000000007</v>
          </cell>
          <cell r="P143">
            <v>8.6999999999999993</v>
          </cell>
          <cell r="Q143">
            <v>8.6999999999999993</v>
          </cell>
          <cell r="R143">
            <v>9.3000000000000007</v>
          </cell>
          <cell r="S143">
            <v>9</v>
          </cell>
          <cell r="T143">
            <v>1.8</v>
          </cell>
          <cell r="U143">
            <v>2.4</v>
          </cell>
          <cell r="V143">
            <v>2.5</v>
          </cell>
          <cell r="W143">
            <v>2.1</v>
          </cell>
          <cell r="X143">
            <v>3.2</v>
          </cell>
          <cell r="Y143">
            <v>2.4</v>
          </cell>
          <cell r="Z143">
            <v>2.2999999999999998</v>
          </cell>
          <cell r="AA143">
            <v>2.1</v>
          </cell>
          <cell r="AB143">
            <v>2.1</v>
          </cell>
        </row>
        <row r="144">
          <cell r="A144">
            <v>29921</v>
          </cell>
          <cell r="B144">
            <v>30.1</v>
          </cell>
          <cell r="C144">
            <v>30.6</v>
          </cell>
          <cell r="D144">
            <v>29.9</v>
          </cell>
          <cell r="E144">
            <v>29.8</v>
          </cell>
          <cell r="F144">
            <v>30.7</v>
          </cell>
          <cell r="G144">
            <v>31</v>
          </cell>
          <cell r="H144">
            <v>33.1</v>
          </cell>
          <cell r="I144">
            <v>30.5</v>
          </cell>
          <cell r="J144">
            <v>30.2</v>
          </cell>
          <cell r="K144">
            <v>11.1</v>
          </cell>
          <cell r="L144">
            <v>11.7</v>
          </cell>
          <cell r="M144">
            <v>11.6</v>
          </cell>
          <cell r="N144">
            <v>11.6</v>
          </cell>
          <cell r="O144">
            <v>12.5</v>
          </cell>
          <cell r="P144">
            <v>10.7</v>
          </cell>
          <cell r="Q144">
            <v>12.2</v>
          </cell>
          <cell r="R144">
            <v>11.3</v>
          </cell>
          <cell r="S144">
            <v>11</v>
          </cell>
          <cell r="T144">
            <v>4.2</v>
          </cell>
          <cell r="U144">
            <v>4.4000000000000004</v>
          </cell>
          <cell r="V144">
            <v>3.8</v>
          </cell>
          <cell r="W144">
            <v>3.8</v>
          </cell>
          <cell r="X144">
            <v>4.4000000000000004</v>
          </cell>
          <cell r="Y144">
            <v>3.7</v>
          </cell>
          <cell r="Z144">
            <v>5.8</v>
          </cell>
          <cell r="AA144">
            <v>4.0999999999999996</v>
          </cell>
          <cell r="AB144">
            <v>4.0999999999999996</v>
          </cell>
        </row>
        <row r="145">
          <cell r="A145">
            <v>30011</v>
          </cell>
          <cell r="B145">
            <v>30.7</v>
          </cell>
          <cell r="C145">
            <v>31</v>
          </cell>
          <cell r="D145">
            <v>30.6</v>
          </cell>
          <cell r="E145">
            <v>30.2</v>
          </cell>
          <cell r="F145">
            <v>31</v>
          </cell>
          <cell r="G145">
            <v>31.5</v>
          </cell>
          <cell r="H145">
            <v>33.6</v>
          </cell>
          <cell r="I145">
            <v>31</v>
          </cell>
          <cell r="J145">
            <v>30.8</v>
          </cell>
          <cell r="K145">
            <v>10</v>
          </cell>
          <cell r="L145">
            <v>10.7</v>
          </cell>
          <cell r="M145">
            <v>11.7</v>
          </cell>
          <cell r="N145">
            <v>10.199999999999999</v>
          </cell>
          <cell r="O145">
            <v>11.1</v>
          </cell>
          <cell r="P145">
            <v>10.1</v>
          </cell>
          <cell r="Q145">
            <v>11.6</v>
          </cell>
          <cell r="R145">
            <v>10.7</v>
          </cell>
          <cell r="S145">
            <v>10.8</v>
          </cell>
          <cell r="T145">
            <v>2</v>
          </cell>
          <cell r="U145">
            <v>1.3</v>
          </cell>
          <cell r="V145">
            <v>2.2999999999999998</v>
          </cell>
          <cell r="W145">
            <v>1.3</v>
          </cell>
          <cell r="X145">
            <v>1</v>
          </cell>
          <cell r="Y145">
            <v>1.6</v>
          </cell>
          <cell r="Z145">
            <v>1.5</v>
          </cell>
          <cell r="AA145">
            <v>1.6</v>
          </cell>
          <cell r="AB145">
            <v>2</v>
          </cell>
        </row>
        <row r="146">
          <cell r="A146">
            <v>30103</v>
          </cell>
          <cell r="B146">
            <v>31.6</v>
          </cell>
          <cell r="C146">
            <v>31.7</v>
          </cell>
          <cell r="D146">
            <v>31</v>
          </cell>
          <cell r="E146">
            <v>31</v>
          </cell>
          <cell r="F146">
            <v>31.6</v>
          </cell>
          <cell r="G146">
            <v>32.1</v>
          </cell>
          <cell r="H146">
            <v>34.200000000000003</v>
          </cell>
          <cell r="I146">
            <v>31.9</v>
          </cell>
          <cell r="J146">
            <v>31.5</v>
          </cell>
          <cell r="K146">
            <v>11.3</v>
          </cell>
          <cell r="L146">
            <v>10.8</v>
          </cell>
          <cell r="M146">
            <v>10.3</v>
          </cell>
          <cell r="N146">
            <v>10.3</v>
          </cell>
          <cell r="O146">
            <v>10.9</v>
          </cell>
          <cell r="P146">
            <v>9.9</v>
          </cell>
          <cell r="Q146">
            <v>11.8</v>
          </cell>
          <cell r="R146">
            <v>11.1</v>
          </cell>
          <cell r="S146">
            <v>10.9</v>
          </cell>
          <cell r="T146">
            <v>2.9</v>
          </cell>
          <cell r="U146">
            <v>2.2999999999999998</v>
          </cell>
          <cell r="V146">
            <v>1.3</v>
          </cell>
          <cell r="W146">
            <v>2.6</v>
          </cell>
          <cell r="X146">
            <v>1.9</v>
          </cell>
          <cell r="Y146">
            <v>1.9</v>
          </cell>
          <cell r="Z146">
            <v>1.8</v>
          </cell>
          <cell r="AA146">
            <v>2.9</v>
          </cell>
          <cell r="AB146">
            <v>2.2999999999999998</v>
          </cell>
        </row>
        <row r="147">
          <cell r="A147">
            <v>30195</v>
          </cell>
          <cell r="B147">
            <v>32.700000000000003</v>
          </cell>
          <cell r="C147">
            <v>32.799999999999997</v>
          </cell>
          <cell r="D147">
            <v>32</v>
          </cell>
          <cell r="E147">
            <v>32.1</v>
          </cell>
          <cell r="F147">
            <v>32.799999999999997</v>
          </cell>
          <cell r="G147">
            <v>33.1</v>
          </cell>
          <cell r="H147">
            <v>35.299999999999997</v>
          </cell>
          <cell r="I147">
            <v>32.9</v>
          </cell>
          <cell r="J147">
            <v>32.6</v>
          </cell>
          <cell r="K147">
            <v>13.1</v>
          </cell>
          <cell r="L147">
            <v>11.9</v>
          </cell>
          <cell r="M147">
            <v>11.1</v>
          </cell>
          <cell r="N147">
            <v>11.8</v>
          </cell>
          <cell r="O147">
            <v>11.6</v>
          </cell>
          <cell r="P147">
            <v>10.7</v>
          </cell>
          <cell r="Q147">
            <v>12.8</v>
          </cell>
          <cell r="R147">
            <v>12.3</v>
          </cell>
          <cell r="S147">
            <v>12.4</v>
          </cell>
          <cell r="T147">
            <v>3.5</v>
          </cell>
          <cell r="U147">
            <v>3.5</v>
          </cell>
          <cell r="V147">
            <v>3.2</v>
          </cell>
          <cell r="W147">
            <v>3.5</v>
          </cell>
          <cell r="X147">
            <v>3.8</v>
          </cell>
          <cell r="Y147">
            <v>3.1</v>
          </cell>
          <cell r="Z147">
            <v>3.2</v>
          </cell>
          <cell r="AA147">
            <v>3.1</v>
          </cell>
          <cell r="AB147">
            <v>3.5</v>
          </cell>
        </row>
        <row r="148">
          <cell r="A148">
            <v>30286</v>
          </cell>
          <cell r="B148">
            <v>33.700000000000003</v>
          </cell>
          <cell r="C148">
            <v>33.700000000000003</v>
          </cell>
          <cell r="D148">
            <v>33.1</v>
          </cell>
          <cell r="E148">
            <v>33</v>
          </cell>
          <cell r="F148">
            <v>33.700000000000003</v>
          </cell>
          <cell r="G148">
            <v>34.200000000000003</v>
          </cell>
          <cell r="H148">
            <v>36.4</v>
          </cell>
          <cell r="I148">
            <v>34.200000000000003</v>
          </cell>
          <cell r="J148">
            <v>33.6</v>
          </cell>
          <cell r="K148">
            <v>12</v>
          </cell>
          <cell r="L148">
            <v>10.1</v>
          </cell>
          <cell r="M148">
            <v>10.7</v>
          </cell>
          <cell r="N148">
            <v>10.7</v>
          </cell>
          <cell r="O148">
            <v>9.8000000000000007</v>
          </cell>
          <cell r="P148">
            <v>10.3</v>
          </cell>
          <cell r="Q148">
            <v>10</v>
          </cell>
          <cell r="R148">
            <v>12.1</v>
          </cell>
          <cell r="S148">
            <v>11.3</v>
          </cell>
          <cell r="T148">
            <v>3.1</v>
          </cell>
          <cell r="U148">
            <v>2.7</v>
          </cell>
          <cell r="V148">
            <v>3.4</v>
          </cell>
          <cell r="W148">
            <v>2.8</v>
          </cell>
          <cell r="X148">
            <v>2.7</v>
          </cell>
          <cell r="Y148">
            <v>3.3</v>
          </cell>
          <cell r="Z148">
            <v>3.1</v>
          </cell>
          <cell r="AA148">
            <v>4</v>
          </cell>
          <cell r="AB148">
            <v>3.1</v>
          </cell>
        </row>
        <row r="149">
          <cell r="A149">
            <v>30376</v>
          </cell>
          <cell r="B149">
            <v>34.4</v>
          </cell>
          <cell r="C149">
            <v>34.4</v>
          </cell>
          <cell r="D149">
            <v>33.9</v>
          </cell>
          <cell r="E149">
            <v>33.9</v>
          </cell>
          <cell r="F149">
            <v>34.200000000000003</v>
          </cell>
          <cell r="G149">
            <v>35</v>
          </cell>
          <cell r="H149">
            <v>37.1</v>
          </cell>
          <cell r="I149">
            <v>34.9</v>
          </cell>
          <cell r="J149">
            <v>34.299999999999997</v>
          </cell>
          <cell r="K149">
            <v>12.1</v>
          </cell>
          <cell r="L149">
            <v>11</v>
          </cell>
          <cell r="M149">
            <v>10.8</v>
          </cell>
          <cell r="N149">
            <v>12.3</v>
          </cell>
          <cell r="O149">
            <v>10.3</v>
          </cell>
          <cell r="P149">
            <v>11.1</v>
          </cell>
          <cell r="Q149">
            <v>10.4</v>
          </cell>
          <cell r="R149">
            <v>12.6</v>
          </cell>
          <cell r="S149">
            <v>11.4</v>
          </cell>
          <cell r="T149">
            <v>2.1</v>
          </cell>
          <cell r="U149">
            <v>2.1</v>
          </cell>
          <cell r="V149">
            <v>2.4</v>
          </cell>
          <cell r="W149">
            <v>2.7</v>
          </cell>
          <cell r="X149">
            <v>1.5</v>
          </cell>
          <cell r="Y149">
            <v>2.2999999999999998</v>
          </cell>
          <cell r="Z149">
            <v>1.9</v>
          </cell>
          <cell r="AA149">
            <v>2</v>
          </cell>
          <cell r="AB149">
            <v>2.1</v>
          </cell>
        </row>
        <row r="150">
          <cell r="A150">
            <v>30468</v>
          </cell>
          <cell r="B150">
            <v>35.1</v>
          </cell>
          <cell r="C150">
            <v>35.4</v>
          </cell>
          <cell r="D150">
            <v>34.299999999999997</v>
          </cell>
          <cell r="E150">
            <v>34.799999999999997</v>
          </cell>
          <cell r="F150">
            <v>34.799999999999997</v>
          </cell>
          <cell r="G150">
            <v>35.6</v>
          </cell>
          <cell r="H150">
            <v>37.799999999999997</v>
          </cell>
          <cell r="I150">
            <v>35.5</v>
          </cell>
          <cell r="J150">
            <v>35</v>
          </cell>
          <cell r="K150">
            <v>11.1</v>
          </cell>
          <cell r="L150">
            <v>11.7</v>
          </cell>
          <cell r="M150">
            <v>10.6</v>
          </cell>
          <cell r="N150">
            <v>12.3</v>
          </cell>
          <cell r="O150">
            <v>10.1</v>
          </cell>
          <cell r="P150">
            <v>10.9</v>
          </cell>
          <cell r="Q150">
            <v>10.5</v>
          </cell>
          <cell r="R150">
            <v>11.3</v>
          </cell>
          <cell r="S150">
            <v>11.1</v>
          </cell>
          <cell r="T150">
            <v>2</v>
          </cell>
          <cell r="U150">
            <v>2.9</v>
          </cell>
          <cell r="V150">
            <v>1.2</v>
          </cell>
          <cell r="W150">
            <v>2.7</v>
          </cell>
          <cell r="X150">
            <v>1.8</v>
          </cell>
          <cell r="Y150">
            <v>1.7</v>
          </cell>
          <cell r="Z150">
            <v>1.9</v>
          </cell>
          <cell r="AA150">
            <v>1.7</v>
          </cell>
          <cell r="AB150">
            <v>2</v>
          </cell>
        </row>
        <row r="151">
          <cell r="A151">
            <v>30560</v>
          </cell>
          <cell r="B151">
            <v>35.5</v>
          </cell>
          <cell r="C151">
            <v>35.9</v>
          </cell>
          <cell r="D151">
            <v>35.1</v>
          </cell>
          <cell r="E151">
            <v>35.299999999999997</v>
          </cell>
          <cell r="F151">
            <v>35.799999999999997</v>
          </cell>
          <cell r="G151">
            <v>36.1</v>
          </cell>
          <cell r="H151">
            <v>38.299999999999997</v>
          </cell>
          <cell r="I151">
            <v>36</v>
          </cell>
          <cell r="J151">
            <v>35.6</v>
          </cell>
          <cell r="K151">
            <v>8.6</v>
          </cell>
          <cell r="L151">
            <v>9.5</v>
          </cell>
          <cell r="M151">
            <v>9.6999999999999993</v>
          </cell>
          <cell r="N151">
            <v>10</v>
          </cell>
          <cell r="O151">
            <v>9.1</v>
          </cell>
          <cell r="P151">
            <v>9.1</v>
          </cell>
          <cell r="Q151">
            <v>8.5</v>
          </cell>
          <cell r="R151">
            <v>9.4</v>
          </cell>
          <cell r="S151">
            <v>9.1999999999999993</v>
          </cell>
          <cell r="T151">
            <v>1.1000000000000001</v>
          </cell>
          <cell r="U151">
            <v>1.4</v>
          </cell>
          <cell r="V151">
            <v>2.2999999999999998</v>
          </cell>
          <cell r="W151">
            <v>1.4</v>
          </cell>
          <cell r="X151">
            <v>2.9</v>
          </cell>
          <cell r="Y151">
            <v>1.4</v>
          </cell>
          <cell r="Z151">
            <v>1.3</v>
          </cell>
          <cell r="AA151">
            <v>1.4</v>
          </cell>
          <cell r="AB151">
            <v>1.7</v>
          </cell>
        </row>
        <row r="152">
          <cell r="A152">
            <v>30651</v>
          </cell>
          <cell r="B152">
            <v>36.200000000000003</v>
          </cell>
          <cell r="C152">
            <v>37</v>
          </cell>
          <cell r="D152">
            <v>35.799999999999997</v>
          </cell>
          <cell r="E152">
            <v>36</v>
          </cell>
          <cell r="F152">
            <v>36.5</v>
          </cell>
          <cell r="G152">
            <v>36.9</v>
          </cell>
          <cell r="H152">
            <v>38.799999999999997</v>
          </cell>
          <cell r="I152">
            <v>36.9</v>
          </cell>
          <cell r="J152">
            <v>36.5</v>
          </cell>
          <cell r="K152">
            <v>7.4</v>
          </cell>
          <cell r="L152">
            <v>9.8000000000000007</v>
          </cell>
          <cell r="M152">
            <v>8.1999999999999993</v>
          </cell>
          <cell r="N152">
            <v>9.1</v>
          </cell>
          <cell r="O152">
            <v>8.3000000000000007</v>
          </cell>
          <cell r="P152">
            <v>7.9</v>
          </cell>
          <cell r="Q152">
            <v>6.6</v>
          </cell>
          <cell r="R152">
            <v>7.9</v>
          </cell>
          <cell r="S152">
            <v>8.6</v>
          </cell>
          <cell r="T152">
            <v>2</v>
          </cell>
          <cell r="U152">
            <v>3.1</v>
          </cell>
          <cell r="V152">
            <v>2</v>
          </cell>
          <cell r="W152">
            <v>2</v>
          </cell>
          <cell r="X152">
            <v>2</v>
          </cell>
          <cell r="Y152">
            <v>2.2000000000000002</v>
          </cell>
          <cell r="Z152">
            <v>1.3</v>
          </cell>
          <cell r="AA152">
            <v>2.5</v>
          </cell>
          <cell r="AB152">
            <v>2.5</v>
          </cell>
        </row>
        <row r="153">
          <cell r="A153">
            <v>30742</v>
          </cell>
          <cell r="B153">
            <v>36.1</v>
          </cell>
          <cell r="C153">
            <v>36.799999999999997</v>
          </cell>
          <cell r="D153">
            <v>35.9</v>
          </cell>
          <cell r="E153">
            <v>36</v>
          </cell>
          <cell r="F153">
            <v>36.200000000000003</v>
          </cell>
          <cell r="G153">
            <v>37</v>
          </cell>
          <cell r="H153">
            <v>39</v>
          </cell>
          <cell r="I153">
            <v>36.9</v>
          </cell>
          <cell r="J153">
            <v>36.299999999999997</v>
          </cell>
          <cell r="K153">
            <v>4.9000000000000004</v>
          </cell>
          <cell r="L153">
            <v>7</v>
          </cell>
          <cell r="M153">
            <v>5.9</v>
          </cell>
          <cell r="N153">
            <v>6.2</v>
          </cell>
          <cell r="O153">
            <v>5.8</v>
          </cell>
          <cell r="P153">
            <v>5.7</v>
          </cell>
          <cell r="Q153">
            <v>5.0999999999999996</v>
          </cell>
          <cell r="R153">
            <v>5.7</v>
          </cell>
          <cell r="S153">
            <v>5.8</v>
          </cell>
          <cell r="T153">
            <v>-0.3</v>
          </cell>
          <cell r="U153">
            <v>-0.5</v>
          </cell>
          <cell r="V153">
            <v>0.3</v>
          </cell>
          <cell r="W153">
            <v>0</v>
          </cell>
          <cell r="X153">
            <v>-0.8</v>
          </cell>
          <cell r="Y153">
            <v>0.3</v>
          </cell>
          <cell r="Z153">
            <v>0.5</v>
          </cell>
          <cell r="AA153">
            <v>0</v>
          </cell>
          <cell r="AB153">
            <v>-0.5</v>
          </cell>
        </row>
        <row r="154">
          <cell r="A154">
            <v>30834</v>
          </cell>
          <cell r="B154">
            <v>36.1</v>
          </cell>
          <cell r="C154">
            <v>36.9</v>
          </cell>
          <cell r="D154">
            <v>36.200000000000003</v>
          </cell>
          <cell r="E154">
            <v>36.1</v>
          </cell>
          <cell r="F154">
            <v>36.200000000000003</v>
          </cell>
          <cell r="G154">
            <v>37</v>
          </cell>
          <cell r="H154">
            <v>39</v>
          </cell>
          <cell r="I154">
            <v>37</v>
          </cell>
          <cell r="J154">
            <v>36.4</v>
          </cell>
          <cell r="K154">
            <v>2.8</v>
          </cell>
          <cell r="L154">
            <v>4.2</v>
          </cell>
          <cell r="M154">
            <v>5.5</v>
          </cell>
          <cell r="N154">
            <v>3.7</v>
          </cell>
          <cell r="O154">
            <v>4</v>
          </cell>
          <cell r="P154">
            <v>3.9</v>
          </cell>
          <cell r="Q154">
            <v>3.2</v>
          </cell>
          <cell r="R154">
            <v>4.2</v>
          </cell>
          <cell r="S154">
            <v>4</v>
          </cell>
          <cell r="T154">
            <v>0</v>
          </cell>
          <cell r="U154">
            <v>0.3</v>
          </cell>
          <cell r="V154">
            <v>0.8</v>
          </cell>
          <cell r="W154">
            <v>0.3</v>
          </cell>
          <cell r="X154">
            <v>0</v>
          </cell>
          <cell r="Y154">
            <v>0</v>
          </cell>
          <cell r="Z154">
            <v>0</v>
          </cell>
          <cell r="AA154">
            <v>0.3</v>
          </cell>
          <cell r="AB154">
            <v>0.3</v>
          </cell>
        </row>
        <row r="155">
          <cell r="A155">
            <v>30926</v>
          </cell>
          <cell r="B155">
            <v>36.5</v>
          </cell>
          <cell r="C155">
            <v>37.5</v>
          </cell>
          <cell r="D155">
            <v>36.700000000000003</v>
          </cell>
          <cell r="E155">
            <v>36.4</v>
          </cell>
          <cell r="F155">
            <v>36.799999999999997</v>
          </cell>
          <cell r="G155">
            <v>37.4</v>
          </cell>
          <cell r="H155">
            <v>39.5</v>
          </cell>
          <cell r="I155">
            <v>37.5</v>
          </cell>
          <cell r="J155">
            <v>36.9</v>
          </cell>
          <cell r="K155">
            <v>2.8</v>
          </cell>
          <cell r="L155">
            <v>4.5</v>
          </cell>
          <cell r="M155">
            <v>4.5999999999999996</v>
          </cell>
          <cell r="N155">
            <v>3.1</v>
          </cell>
          <cell r="O155">
            <v>2.8</v>
          </cell>
          <cell r="P155">
            <v>3.6</v>
          </cell>
          <cell r="Q155">
            <v>3.1</v>
          </cell>
          <cell r="R155">
            <v>4.2</v>
          </cell>
          <cell r="S155">
            <v>3.7</v>
          </cell>
          <cell r="T155">
            <v>1.1000000000000001</v>
          </cell>
          <cell r="U155">
            <v>1.6</v>
          </cell>
          <cell r="V155">
            <v>1.4</v>
          </cell>
          <cell r="W155">
            <v>0.8</v>
          </cell>
          <cell r="X155">
            <v>1.7</v>
          </cell>
          <cell r="Y155">
            <v>1.1000000000000001</v>
          </cell>
          <cell r="Z155">
            <v>1.3</v>
          </cell>
          <cell r="AA155">
            <v>1.4</v>
          </cell>
          <cell r="AB155">
            <v>1.4</v>
          </cell>
        </row>
        <row r="156">
          <cell r="A156">
            <v>31017</v>
          </cell>
          <cell r="B156">
            <v>37.1</v>
          </cell>
          <cell r="C156">
            <v>37.9</v>
          </cell>
          <cell r="D156">
            <v>37.1</v>
          </cell>
          <cell r="E156">
            <v>37.200000000000003</v>
          </cell>
          <cell r="F156">
            <v>37.200000000000003</v>
          </cell>
          <cell r="G156">
            <v>38.200000000000003</v>
          </cell>
          <cell r="H156">
            <v>39.9</v>
          </cell>
          <cell r="I156">
            <v>38.1</v>
          </cell>
          <cell r="J156">
            <v>37.4</v>
          </cell>
          <cell r="K156">
            <v>2.5</v>
          </cell>
          <cell r="L156">
            <v>2.4</v>
          </cell>
          <cell r="M156">
            <v>3.6</v>
          </cell>
          <cell r="N156">
            <v>3.3</v>
          </cell>
          <cell r="O156">
            <v>1.9</v>
          </cell>
          <cell r="P156">
            <v>3.5</v>
          </cell>
          <cell r="Q156">
            <v>2.8</v>
          </cell>
          <cell r="R156">
            <v>3.3</v>
          </cell>
          <cell r="S156">
            <v>2.5</v>
          </cell>
          <cell r="T156">
            <v>1.6</v>
          </cell>
          <cell r="U156">
            <v>1.1000000000000001</v>
          </cell>
          <cell r="V156">
            <v>1.1000000000000001</v>
          </cell>
          <cell r="W156">
            <v>2.2000000000000002</v>
          </cell>
          <cell r="X156">
            <v>1.1000000000000001</v>
          </cell>
          <cell r="Y156">
            <v>2.1</v>
          </cell>
          <cell r="Z156">
            <v>1</v>
          </cell>
          <cell r="AA156">
            <v>1.6</v>
          </cell>
          <cell r="AB156">
            <v>1.4</v>
          </cell>
        </row>
        <row r="157">
          <cell r="A157">
            <v>31107</v>
          </cell>
          <cell r="B157">
            <v>37.6</v>
          </cell>
          <cell r="C157">
            <v>38.4</v>
          </cell>
          <cell r="D157">
            <v>37.6</v>
          </cell>
          <cell r="E157">
            <v>37.700000000000003</v>
          </cell>
          <cell r="F157">
            <v>37.799999999999997</v>
          </cell>
          <cell r="G157">
            <v>38.799999999999997</v>
          </cell>
          <cell r="H157">
            <v>40.299999999999997</v>
          </cell>
          <cell r="I157">
            <v>38.700000000000003</v>
          </cell>
          <cell r="J157">
            <v>37.9</v>
          </cell>
          <cell r="K157">
            <v>4.2</v>
          </cell>
          <cell r="L157">
            <v>4.3</v>
          </cell>
          <cell r="M157">
            <v>4.7</v>
          </cell>
          <cell r="N157">
            <v>4.7</v>
          </cell>
          <cell r="O157">
            <v>4.4000000000000004</v>
          </cell>
          <cell r="P157">
            <v>4.9000000000000004</v>
          </cell>
          <cell r="Q157">
            <v>3.3</v>
          </cell>
          <cell r="R157">
            <v>4.9000000000000004</v>
          </cell>
          <cell r="S157">
            <v>4.4000000000000004</v>
          </cell>
          <cell r="T157">
            <v>1.3</v>
          </cell>
          <cell r="U157">
            <v>1.3</v>
          </cell>
          <cell r="V157">
            <v>1.3</v>
          </cell>
          <cell r="W157">
            <v>1.3</v>
          </cell>
          <cell r="X157">
            <v>1.6</v>
          </cell>
          <cell r="Y157">
            <v>1.6</v>
          </cell>
          <cell r="Z157">
            <v>1</v>
          </cell>
          <cell r="AA157">
            <v>1.6</v>
          </cell>
          <cell r="AB157">
            <v>1.3</v>
          </cell>
        </row>
        <row r="158">
          <cell r="A158">
            <v>31199</v>
          </cell>
          <cell r="B158">
            <v>38.4</v>
          </cell>
          <cell r="C158">
            <v>39.5</v>
          </cell>
          <cell r="D158">
            <v>38.299999999999997</v>
          </cell>
          <cell r="E158">
            <v>38.700000000000003</v>
          </cell>
          <cell r="F158">
            <v>38.700000000000003</v>
          </cell>
          <cell r="G158">
            <v>39.700000000000003</v>
          </cell>
          <cell r="H158">
            <v>41.2</v>
          </cell>
          <cell r="I158">
            <v>39.6</v>
          </cell>
          <cell r="J158">
            <v>38.799999999999997</v>
          </cell>
          <cell r="K158">
            <v>6.4</v>
          </cell>
          <cell r="L158">
            <v>7</v>
          </cell>
          <cell r="M158">
            <v>5.8</v>
          </cell>
          <cell r="N158">
            <v>7.2</v>
          </cell>
          <cell r="O158">
            <v>6.9</v>
          </cell>
          <cell r="P158">
            <v>7.3</v>
          </cell>
          <cell r="Q158">
            <v>5.6</v>
          </cell>
          <cell r="R158">
            <v>7</v>
          </cell>
          <cell r="S158">
            <v>6.6</v>
          </cell>
          <cell r="T158">
            <v>2.1</v>
          </cell>
          <cell r="U158">
            <v>2.9</v>
          </cell>
          <cell r="V158">
            <v>1.9</v>
          </cell>
          <cell r="W158">
            <v>2.7</v>
          </cell>
          <cell r="X158">
            <v>2.4</v>
          </cell>
          <cell r="Y158">
            <v>2.2999999999999998</v>
          </cell>
          <cell r="Z158">
            <v>2.2000000000000002</v>
          </cell>
          <cell r="AA158">
            <v>2.2999999999999998</v>
          </cell>
          <cell r="AB158">
            <v>2.4</v>
          </cell>
        </row>
        <row r="159">
          <cell r="A159">
            <v>31291</v>
          </cell>
          <cell r="B159">
            <v>39.299999999999997</v>
          </cell>
          <cell r="C159">
            <v>40.299999999999997</v>
          </cell>
          <cell r="D159">
            <v>39.299999999999997</v>
          </cell>
          <cell r="E159">
            <v>39.5</v>
          </cell>
          <cell r="F159">
            <v>39.4</v>
          </cell>
          <cell r="G159">
            <v>40.700000000000003</v>
          </cell>
          <cell r="H159">
            <v>42.6</v>
          </cell>
          <cell r="I159">
            <v>40.5</v>
          </cell>
          <cell r="J159">
            <v>39.700000000000003</v>
          </cell>
          <cell r="K159">
            <v>7.7</v>
          </cell>
          <cell r="L159">
            <v>7.5</v>
          </cell>
          <cell r="M159">
            <v>7.1</v>
          </cell>
          <cell r="N159">
            <v>8.5</v>
          </cell>
          <cell r="O159">
            <v>7.1</v>
          </cell>
          <cell r="P159">
            <v>8.8000000000000007</v>
          </cell>
          <cell r="Q159">
            <v>7.8</v>
          </cell>
          <cell r="R159">
            <v>8</v>
          </cell>
          <cell r="S159">
            <v>7.6</v>
          </cell>
          <cell r="T159">
            <v>2.2999999999999998</v>
          </cell>
          <cell r="U159">
            <v>2</v>
          </cell>
          <cell r="V159">
            <v>2.6</v>
          </cell>
          <cell r="W159">
            <v>2.1</v>
          </cell>
          <cell r="X159">
            <v>1.8</v>
          </cell>
          <cell r="Y159">
            <v>2.5</v>
          </cell>
          <cell r="Z159">
            <v>3.4</v>
          </cell>
          <cell r="AA159">
            <v>2.2999999999999998</v>
          </cell>
          <cell r="AB159">
            <v>2.2999999999999998</v>
          </cell>
        </row>
        <row r="160">
          <cell r="A160">
            <v>31382</v>
          </cell>
          <cell r="B160">
            <v>40.200000000000003</v>
          </cell>
          <cell r="C160">
            <v>41</v>
          </cell>
          <cell r="D160">
            <v>40</v>
          </cell>
          <cell r="E160">
            <v>40.4</v>
          </cell>
          <cell r="F160">
            <v>40.299999999999997</v>
          </cell>
          <cell r="G160">
            <v>41.5</v>
          </cell>
          <cell r="H160">
            <v>43.1</v>
          </cell>
          <cell r="I160">
            <v>41.4</v>
          </cell>
          <cell r="J160">
            <v>40.5</v>
          </cell>
          <cell r="K160">
            <v>8.4</v>
          </cell>
          <cell r="L160">
            <v>8.1999999999999993</v>
          </cell>
          <cell r="M160">
            <v>7.8</v>
          </cell>
          <cell r="N160">
            <v>8.6</v>
          </cell>
          <cell r="O160">
            <v>8.3000000000000007</v>
          </cell>
          <cell r="P160">
            <v>8.6</v>
          </cell>
          <cell r="Q160">
            <v>8</v>
          </cell>
          <cell r="R160">
            <v>8.6999999999999993</v>
          </cell>
          <cell r="S160">
            <v>8.3000000000000007</v>
          </cell>
          <cell r="T160">
            <v>2.2999999999999998</v>
          </cell>
          <cell r="U160">
            <v>1.7</v>
          </cell>
          <cell r="V160">
            <v>1.8</v>
          </cell>
          <cell r="W160">
            <v>2.2999999999999998</v>
          </cell>
          <cell r="X160">
            <v>2.2999999999999998</v>
          </cell>
          <cell r="Y160">
            <v>2</v>
          </cell>
          <cell r="Z160">
            <v>1.2</v>
          </cell>
          <cell r="AA160">
            <v>2.2000000000000002</v>
          </cell>
          <cell r="AB160">
            <v>2</v>
          </cell>
        </row>
        <row r="161">
          <cell r="A161">
            <v>31472</v>
          </cell>
          <cell r="B161">
            <v>41.1</v>
          </cell>
          <cell r="C161">
            <v>42.1</v>
          </cell>
          <cell r="D161">
            <v>41</v>
          </cell>
          <cell r="E161">
            <v>41</v>
          </cell>
          <cell r="F161">
            <v>41</v>
          </cell>
          <cell r="G161">
            <v>42.2</v>
          </cell>
          <cell r="H161">
            <v>43.9</v>
          </cell>
          <cell r="I161">
            <v>42.3</v>
          </cell>
          <cell r="J161">
            <v>41.4</v>
          </cell>
          <cell r="K161">
            <v>9.3000000000000007</v>
          </cell>
          <cell r="L161">
            <v>9.6</v>
          </cell>
          <cell r="M161">
            <v>9</v>
          </cell>
          <cell r="N161">
            <v>8.8000000000000007</v>
          </cell>
          <cell r="O161">
            <v>8.5</v>
          </cell>
          <cell r="P161">
            <v>8.8000000000000007</v>
          </cell>
          <cell r="Q161">
            <v>8.9</v>
          </cell>
          <cell r="R161">
            <v>9.3000000000000007</v>
          </cell>
          <cell r="S161">
            <v>9.1999999999999993</v>
          </cell>
          <cell r="T161">
            <v>2.2000000000000002</v>
          </cell>
          <cell r="U161">
            <v>2.7</v>
          </cell>
          <cell r="V161">
            <v>2.5</v>
          </cell>
          <cell r="W161">
            <v>1.5</v>
          </cell>
          <cell r="X161">
            <v>1.7</v>
          </cell>
          <cell r="Y161">
            <v>1.7</v>
          </cell>
          <cell r="Z161">
            <v>1.9</v>
          </cell>
          <cell r="AA161">
            <v>2.2000000000000002</v>
          </cell>
          <cell r="AB161">
            <v>2.2000000000000002</v>
          </cell>
        </row>
        <row r="162">
          <cell r="A162">
            <v>31564</v>
          </cell>
          <cell r="B162">
            <v>41.8</v>
          </cell>
          <cell r="C162">
            <v>42.8</v>
          </cell>
          <cell r="D162">
            <v>41.4</v>
          </cell>
          <cell r="E162">
            <v>41.8</v>
          </cell>
          <cell r="F162">
            <v>41.7</v>
          </cell>
          <cell r="G162">
            <v>43.1</v>
          </cell>
          <cell r="H162">
            <v>44.4</v>
          </cell>
          <cell r="I162">
            <v>43</v>
          </cell>
          <cell r="J162">
            <v>42.1</v>
          </cell>
          <cell r="K162">
            <v>8.9</v>
          </cell>
          <cell r="L162">
            <v>8.4</v>
          </cell>
          <cell r="M162">
            <v>8.1</v>
          </cell>
          <cell r="N162">
            <v>8</v>
          </cell>
          <cell r="O162">
            <v>7.8</v>
          </cell>
          <cell r="P162">
            <v>8.6</v>
          </cell>
          <cell r="Q162">
            <v>7.8</v>
          </cell>
          <cell r="R162">
            <v>8.6</v>
          </cell>
          <cell r="S162">
            <v>8.5</v>
          </cell>
          <cell r="T162">
            <v>1.7</v>
          </cell>
          <cell r="U162">
            <v>1.7</v>
          </cell>
          <cell r="V162">
            <v>1</v>
          </cell>
          <cell r="W162">
            <v>2</v>
          </cell>
          <cell r="X162">
            <v>1.7</v>
          </cell>
          <cell r="Y162">
            <v>2.1</v>
          </cell>
          <cell r="Z162">
            <v>1.1000000000000001</v>
          </cell>
          <cell r="AA162">
            <v>1.7</v>
          </cell>
          <cell r="AB162">
            <v>1.7</v>
          </cell>
        </row>
        <row r="163">
          <cell r="A163">
            <v>31656</v>
          </cell>
          <cell r="B163">
            <v>42.8</v>
          </cell>
          <cell r="C163">
            <v>43.9</v>
          </cell>
          <cell r="D163">
            <v>42.5</v>
          </cell>
          <cell r="E163">
            <v>43</v>
          </cell>
          <cell r="F163">
            <v>43.1</v>
          </cell>
          <cell r="G163">
            <v>44.2</v>
          </cell>
          <cell r="H163">
            <v>45.6</v>
          </cell>
          <cell r="I163">
            <v>43.9</v>
          </cell>
          <cell r="J163">
            <v>43.2</v>
          </cell>
          <cell r="K163">
            <v>8.9</v>
          </cell>
          <cell r="L163">
            <v>8.9</v>
          </cell>
          <cell r="M163">
            <v>8.1</v>
          </cell>
          <cell r="N163">
            <v>8.9</v>
          </cell>
          <cell r="O163">
            <v>9.4</v>
          </cell>
          <cell r="P163">
            <v>8.6</v>
          </cell>
          <cell r="Q163">
            <v>7</v>
          </cell>
          <cell r="R163">
            <v>8.4</v>
          </cell>
          <cell r="S163">
            <v>8.8000000000000007</v>
          </cell>
          <cell r="T163">
            <v>2.4</v>
          </cell>
          <cell r="U163">
            <v>2.6</v>
          </cell>
          <cell r="V163">
            <v>2.7</v>
          </cell>
          <cell r="W163">
            <v>2.9</v>
          </cell>
          <cell r="X163">
            <v>3.4</v>
          </cell>
          <cell r="Y163">
            <v>2.6</v>
          </cell>
          <cell r="Z163">
            <v>2.7</v>
          </cell>
          <cell r="AA163">
            <v>2.1</v>
          </cell>
          <cell r="AB163">
            <v>2.6</v>
          </cell>
        </row>
        <row r="164">
          <cell r="A164">
            <v>31747</v>
          </cell>
          <cell r="B164">
            <v>44.1</v>
          </cell>
          <cell r="C164">
            <v>45.2</v>
          </cell>
          <cell r="D164">
            <v>43.6</v>
          </cell>
          <cell r="E164">
            <v>44.1</v>
          </cell>
          <cell r="F164">
            <v>44.4</v>
          </cell>
          <cell r="G164">
            <v>45.7</v>
          </cell>
          <cell r="H164">
            <v>47.2</v>
          </cell>
          <cell r="I164">
            <v>45</v>
          </cell>
          <cell r="J164">
            <v>44.4</v>
          </cell>
          <cell r="K164">
            <v>9.6999999999999993</v>
          </cell>
          <cell r="L164">
            <v>10.199999999999999</v>
          </cell>
          <cell r="M164">
            <v>9</v>
          </cell>
          <cell r="N164">
            <v>9.1999999999999993</v>
          </cell>
          <cell r="O164">
            <v>10.199999999999999</v>
          </cell>
          <cell r="P164">
            <v>10.1</v>
          </cell>
          <cell r="Q164">
            <v>9.5</v>
          </cell>
          <cell r="R164">
            <v>8.6999999999999993</v>
          </cell>
          <cell r="S164">
            <v>9.6</v>
          </cell>
          <cell r="T164">
            <v>3</v>
          </cell>
          <cell r="U164">
            <v>3</v>
          </cell>
          <cell r="V164">
            <v>2.6</v>
          </cell>
          <cell r="W164">
            <v>2.6</v>
          </cell>
          <cell r="X164">
            <v>3</v>
          </cell>
          <cell r="Y164">
            <v>3.4</v>
          </cell>
          <cell r="Z164">
            <v>3.5</v>
          </cell>
          <cell r="AA164">
            <v>2.5</v>
          </cell>
          <cell r="AB164">
            <v>2.8</v>
          </cell>
        </row>
        <row r="165">
          <cell r="A165">
            <v>31837</v>
          </cell>
          <cell r="B165">
            <v>45</v>
          </cell>
          <cell r="C165">
            <v>46</v>
          </cell>
          <cell r="D165">
            <v>44.5</v>
          </cell>
          <cell r="E165">
            <v>44.9</v>
          </cell>
          <cell r="F165">
            <v>45.2</v>
          </cell>
          <cell r="G165">
            <v>46.6</v>
          </cell>
          <cell r="H165">
            <v>48</v>
          </cell>
          <cell r="I165">
            <v>45.8</v>
          </cell>
          <cell r="J165">
            <v>45.3</v>
          </cell>
          <cell r="K165">
            <v>9.5</v>
          </cell>
          <cell r="L165">
            <v>9.3000000000000007</v>
          </cell>
          <cell r="M165">
            <v>8.5</v>
          </cell>
          <cell r="N165">
            <v>9.5</v>
          </cell>
          <cell r="O165">
            <v>10.199999999999999</v>
          </cell>
          <cell r="P165">
            <v>10.4</v>
          </cell>
          <cell r="Q165">
            <v>9.3000000000000007</v>
          </cell>
          <cell r="R165">
            <v>8.3000000000000007</v>
          </cell>
          <cell r="S165">
            <v>9.4</v>
          </cell>
          <cell r="T165">
            <v>2</v>
          </cell>
          <cell r="U165">
            <v>1.8</v>
          </cell>
          <cell r="V165">
            <v>2.1</v>
          </cell>
          <cell r="W165">
            <v>1.8</v>
          </cell>
          <cell r="X165">
            <v>1.8</v>
          </cell>
          <cell r="Y165">
            <v>2</v>
          </cell>
          <cell r="Z165">
            <v>1.7</v>
          </cell>
          <cell r="AA165">
            <v>1.8</v>
          </cell>
          <cell r="AB165">
            <v>2</v>
          </cell>
        </row>
        <row r="166">
          <cell r="A166">
            <v>31929</v>
          </cell>
          <cell r="B166">
            <v>45.7</v>
          </cell>
          <cell r="C166">
            <v>46.8</v>
          </cell>
          <cell r="D166">
            <v>45.1</v>
          </cell>
          <cell r="E166">
            <v>45.6</v>
          </cell>
          <cell r="F166">
            <v>46</v>
          </cell>
          <cell r="G166">
            <v>47.4</v>
          </cell>
          <cell r="H166">
            <v>48.8</v>
          </cell>
          <cell r="I166">
            <v>46.5</v>
          </cell>
          <cell r="J166">
            <v>46</v>
          </cell>
          <cell r="K166">
            <v>9.3000000000000007</v>
          </cell>
          <cell r="L166">
            <v>9.3000000000000007</v>
          </cell>
          <cell r="M166">
            <v>8.9</v>
          </cell>
          <cell r="N166">
            <v>9.1</v>
          </cell>
          <cell r="O166">
            <v>10.3</v>
          </cell>
          <cell r="P166">
            <v>10</v>
          </cell>
          <cell r="Q166">
            <v>9.9</v>
          </cell>
          <cell r="R166">
            <v>8.1</v>
          </cell>
          <cell r="S166">
            <v>9.3000000000000007</v>
          </cell>
          <cell r="T166">
            <v>1.6</v>
          </cell>
          <cell r="U166">
            <v>1.7</v>
          </cell>
          <cell r="V166">
            <v>1.3</v>
          </cell>
          <cell r="W166">
            <v>1.6</v>
          </cell>
          <cell r="X166">
            <v>1.8</v>
          </cell>
          <cell r="Y166">
            <v>1.7</v>
          </cell>
          <cell r="Z166">
            <v>1.7</v>
          </cell>
          <cell r="AA166">
            <v>1.5</v>
          </cell>
          <cell r="AB166">
            <v>1.5</v>
          </cell>
        </row>
        <row r="167">
          <cell r="A167">
            <v>32021</v>
          </cell>
          <cell r="B167">
            <v>46.5</v>
          </cell>
          <cell r="C167">
            <v>47.6</v>
          </cell>
          <cell r="D167">
            <v>45.7</v>
          </cell>
          <cell r="E167">
            <v>46.1</v>
          </cell>
          <cell r="F167">
            <v>46.7</v>
          </cell>
          <cell r="G167">
            <v>48.2</v>
          </cell>
          <cell r="H167">
            <v>49.6</v>
          </cell>
          <cell r="I167">
            <v>47.1</v>
          </cell>
          <cell r="J167">
            <v>46.8</v>
          </cell>
          <cell r="K167">
            <v>8.6</v>
          </cell>
          <cell r="L167">
            <v>8.4</v>
          </cell>
          <cell r="M167">
            <v>7.5</v>
          </cell>
          <cell r="N167">
            <v>7.2</v>
          </cell>
          <cell r="O167">
            <v>8.4</v>
          </cell>
          <cell r="P167">
            <v>9</v>
          </cell>
          <cell r="Q167">
            <v>8.8000000000000007</v>
          </cell>
          <cell r="R167">
            <v>7.3</v>
          </cell>
          <cell r="S167">
            <v>8.3000000000000007</v>
          </cell>
          <cell r="T167">
            <v>1.8</v>
          </cell>
          <cell r="U167">
            <v>1.7</v>
          </cell>
          <cell r="V167">
            <v>1.3</v>
          </cell>
          <cell r="W167">
            <v>1.1000000000000001</v>
          </cell>
          <cell r="X167">
            <v>1.5</v>
          </cell>
          <cell r="Y167">
            <v>1.7</v>
          </cell>
          <cell r="Z167">
            <v>1.6</v>
          </cell>
          <cell r="AA167">
            <v>1.3</v>
          </cell>
          <cell r="AB167">
            <v>1.7</v>
          </cell>
        </row>
        <row r="168">
          <cell r="A168">
            <v>32112</v>
          </cell>
          <cell r="B168">
            <v>47.2</v>
          </cell>
          <cell r="C168">
            <v>48.4</v>
          </cell>
          <cell r="D168">
            <v>46.6</v>
          </cell>
          <cell r="E168">
            <v>47.1</v>
          </cell>
          <cell r="F168">
            <v>47.5</v>
          </cell>
          <cell r="G168">
            <v>49</v>
          </cell>
          <cell r="H168">
            <v>50.4</v>
          </cell>
          <cell r="I168">
            <v>48</v>
          </cell>
          <cell r="J168">
            <v>47.6</v>
          </cell>
          <cell r="K168">
            <v>7</v>
          </cell>
          <cell r="L168">
            <v>7.1</v>
          </cell>
          <cell r="M168">
            <v>6.9</v>
          </cell>
          <cell r="N168">
            <v>6.8</v>
          </cell>
          <cell r="O168">
            <v>7</v>
          </cell>
          <cell r="P168">
            <v>7.2</v>
          </cell>
          <cell r="Q168">
            <v>6.8</v>
          </cell>
          <cell r="R168">
            <v>6.7</v>
          </cell>
          <cell r="S168">
            <v>7.2</v>
          </cell>
          <cell r="T168">
            <v>1.5</v>
          </cell>
          <cell r="U168">
            <v>1.7</v>
          </cell>
          <cell r="V168">
            <v>2</v>
          </cell>
          <cell r="W168">
            <v>2.2000000000000002</v>
          </cell>
          <cell r="X168">
            <v>1.7</v>
          </cell>
          <cell r="Y168">
            <v>1.7</v>
          </cell>
          <cell r="Z168">
            <v>1.6</v>
          </cell>
          <cell r="AA168">
            <v>1.9</v>
          </cell>
          <cell r="AB168">
            <v>1.7</v>
          </cell>
        </row>
        <row r="169">
          <cell r="A169">
            <v>32203</v>
          </cell>
          <cell r="B169">
            <v>48.3</v>
          </cell>
          <cell r="C169">
            <v>49.1</v>
          </cell>
          <cell r="D169">
            <v>47.4</v>
          </cell>
          <cell r="E169">
            <v>47.7</v>
          </cell>
          <cell r="F169">
            <v>48.2</v>
          </cell>
          <cell r="G169">
            <v>49.8</v>
          </cell>
          <cell r="H169">
            <v>51.1</v>
          </cell>
          <cell r="I169">
            <v>48.9</v>
          </cell>
          <cell r="J169">
            <v>48.4</v>
          </cell>
          <cell r="K169">
            <v>7.3</v>
          </cell>
          <cell r="L169">
            <v>6.7</v>
          </cell>
          <cell r="M169">
            <v>6.5</v>
          </cell>
          <cell r="N169">
            <v>6.2</v>
          </cell>
          <cell r="O169">
            <v>6.6</v>
          </cell>
          <cell r="P169">
            <v>6.9</v>
          </cell>
          <cell r="Q169">
            <v>6.5</v>
          </cell>
          <cell r="R169">
            <v>6.8</v>
          </cell>
          <cell r="S169">
            <v>6.8</v>
          </cell>
          <cell r="T169">
            <v>2.2999999999999998</v>
          </cell>
          <cell r="U169">
            <v>1.4</v>
          </cell>
          <cell r="V169">
            <v>1.7</v>
          </cell>
          <cell r="W169">
            <v>1.3</v>
          </cell>
          <cell r="X169">
            <v>1.5</v>
          </cell>
          <cell r="Y169">
            <v>1.6</v>
          </cell>
          <cell r="Z169">
            <v>1.4</v>
          </cell>
          <cell r="AA169">
            <v>1.9</v>
          </cell>
          <cell r="AB169">
            <v>1.7</v>
          </cell>
        </row>
        <row r="170">
          <cell r="A170">
            <v>32295</v>
          </cell>
          <cell r="B170">
            <v>49</v>
          </cell>
          <cell r="C170">
            <v>50.1</v>
          </cell>
          <cell r="D170">
            <v>48.3</v>
          </cell>
          <cell r="E170">
            <v>48.5</v>
          </cell>
          <cell r="F170">
            <v>49.1</v>
          </cell>
          <cell r="G170">
            <v>50.5</v>
          </cell>
          <cell r="H170">
            <v>51.9</v>
          </cell>
          <cell r="I170">
            <v>49.8</v>
          </cell>
          <cell r="J170">
            <v>49.3</v>
          </cell>
          <cell r="K170">
            <v>7.2</v>
          </cell>
          <cell r="L170">
            <v>7.1</v>
          </cell>
          <cell r="M170">
            <v>7.1</v>
          </cell>
          <cell r="N170">
            <v>6.4</v>
          </cell>
          <cell r="O170">
            <v>6.7</v>
          </cell>
          <cell r="P170">
            <v>6.5</v>
          </cell>
          <cell r="Q170">
            <v>6.4</v>
          </cell>
          <cell r="R170">
            <v>7.1</v>
          </cell>
          <cell r="S170">
            <v>7.2</v>
          </cell>
          <cell r="T170">
            <v>1.4</v>
          </cell>
          <cell r="U170">
            <v>2</v>
          </cell>
          <cell r="V170">
            <v>1.9</v>
          </cell>
          <cell r="W170">
            <v>1.7</v>
          </cell>
          <cell r="X170">
            <v>1.9</v>
          </cell>
          <cell r="Y170">
            <v>1.4</v>
          </cell>
          <cell r="Z170">
            <v>1.6</v>
          </cell>
          <cell r="AA170">
            <v>1.8</v>
          </cell>
          <cell r="AB170">
            <v>1.9</v>
          </cell>
        </row>
        <row r="171">
          <cell r="A171">
            <v>32387</v>
          </cell>
          <cell r="B171">
            <v>50.3</v>
          </cell>
          <cell r="C171">
            <v>50.8</v>
          </cell>
          <cell r="D171">
            <v>49</v>
          </cell>
          <cell r="E171">
            <v>49.5</v>
          </cell>
          <cell r="F171">
            <v>50.1</v>
          </cell>
          <cell r="G171">
            <v>51.1</v>
          </cell>
          <cell r="H171">
            <v>52.2</v>
          </cell>
          <cell r="I171">
            <v>50.4</v>
          </cell>
          <cell r="J171">
            <v>50.2</v>
          </cell>
          <cell r="K171">
            <v>8.1999999999999993</v>
          </cell>
          <cell r="L171">
            <v>6.7</v>
          </cell>
          <cell r="M171">
            <v>7.2</v>
          </cell>
          <cell r="N171">
            <v>7.4</v>
          </cell>
          <cell r="O171">
            <v>7.3</v>
          </cell>
          <cell r="P171">
            <v>6</v>
          </cell>
          <cell r="Q171">
            <v>5.2</v>
          </cell>
          <cell r="R171">
            <v>7</v>
          </cell>
          <cell r="S171">
            <v>7.3</v>
          </cell>
          <cell r="T171">
            <v>2.7</v>
          </cell>
          <cell r="U171">
            <v>1.4</v>
          </cell>
          <cell r="V171">
            <v>1.4</v>
          </cell>
          <cell r="W171">
            <v>2.1</v>
          </cell>
          <cell r="X171">
            <v>2</v>
          </cell>
          <cell r="Y171">
            <v>1.2</v>
          </cell>
          <cell r="Z171">
            <v>0.6</v>
          </cell>
          <cell r="AA171">
            <v>1.2</v>
          </cell>
          <cell r="AB171">
            <v>1.8</v>
          </cell>
        </row>
        <row r="172">
          <cell r="A172">
            <v>32478</v>
          </cell>
          <cell r="B172">
            <v>51.6</v>
          </cell>
          <cell r="C172">
            <v>51.7</v>
          </cell>
          <cell r="D172">
            <v>49.9</v>
          </cell>
          <cell r="E172">
            <v>50.3</v>
          </cell>
          <cell r="F172">
            <v>51.1</v>
          </cell>
          <cell r="G172">
            <v>51.9</v>
          </cell>
          <cell r="H172">
            <v>52.8</v>
          </cell>
          <cell r="I172">
            <v>51.3</v>
          </cell>
          <cell r="J172">
            <v>51.2</v>
          </cell>
          <cell r="K172">
            <v>9.3000000000000007</v>
          </cell>
          <cell r="L172">
            <v>6.8</v>
          </cell>
          <cell r="M172">
            <v>7.1</v>
          </cell>
          <cell r="N172">
            <v>6.8</v>
          </cell>
          <cell r="O172">
            <v>7.6</v>
          </cell>
          <cell r="P172">
            <v>5.9</v>
          </cell>
          <cell r="Q172">
            <v>4.8</v>
          </cell>
          <cell r="R172">
            <v>6.9</v>
          </cell>
          <cell r="S172">
            <v>7.6</v>
          </cell>
          <cell r="T172">
            <v>2.6</v>
          </cell>
          <cell r="U172">
            <v>1.8</v>
          </cell>
          <cell r="V172">
            <v>1.8</v>
          </cell>
          <cell r="W172">
            <v>1.6</v>
          </cell>
          <cell r="X172">
            <v>2</v>
          </cell>
          <cell r="Y172">
            <v>1.6</v>
          </cell>
          <cell r="Z172">
            <v>1.1000000000000001</v>
          </cell>
          <cell r="AA172">
            <v>1.8</v>
          </cell>
          <cell r="AB172">
            <v>2</v>
          </cell>
        </row>
        <row r="173">
          <cell r="A173">
            <v>32568</v>
          </cell>
          <cell r="B173">
            <v>51.7</v>
          </cell>
          <cell r="C173">
            <v>52.4</v>
          </cell>
          <cell r="D173">
            <v>50.6</v>
          </cell>
          <cell r="E173">
            <v>51.3</v>
          </cell>
          <cell r="F173">
            <v>51.6</v>
          </cell>
          <cell r="G173">
            <v>52.9</v>
          </cell>
          <cell r="H173">
            <v>53.5</v>
          </cell>
          <cell r="I173">
            <v>51.9</v>
          </cell>
          <cell r="J173">
            <v>51.7</v>
          </cell>
          <cell r="K173">
            <v>7</v>
          </cell>
          <cell r="L173">
            <v>6.7</v>
          </cell>
          <cell r="M173">
            <v>6.8</v>
          </cell>
          <cell r="N173">
            <v>7.5</v>
          </cell>
          <cell r="O173">
            <v>7.1</v>
          </cell>
          <cell r="P173">
            <v>6.2</v>
          </cell>
          <cell r="Q173">
            <v>4.7</v>
          </cell>
          <cell r="R173">
            <v>6.1</v>
          </cell>
          <cell r="S173">
            <v>6.8</v>
          </cell>
          <cell r="T173">
            <v>0.2</v>
          </cell>
          <cell r="U173">
            <v>1.4</v>
          </cell>
          <cell r="V173">
            <v>1.4</v>
          </cell>
          <cell r="W173">
            <v>2</v>
          </cell>
          <cell r="X173">
            <v>1</v>
          </cell>
          <cell r="Y173">
            <v>1.9</v>
          </cell>
          <cell r="Z173">
            <v>1.3</v>
          </cell>
          <cell r="AA173">
            <v>1.2</v>
          </cell>
          <cell r="AB173">
            <v>1</v>
          </cell>
        </row>
        <row r="174">
          <cell r="A174">
            <v>32660</v>
          </cell>
          <cell r="B174">
            <v>52.9</v>
          </cell>
          <cell r="C174">
            <v>53.8</v>
          </cell>
          <cell r="D174">
            <v>51.8</v>
          </cell>
          <cell r="E174">
            <v>52.3</v>
          </cell>
          <cell r="F174">
            <v>52.8</v>
          </cell>
          <cell r="G174">
            <v>53.9</v>
          </cell>
          <cell r="H174">
            <v>54.4</v>
          </cell>
          <cell r="I174">
            <v>53.1</v>
          </cell>
          <cell r="J174">
            <v>53</v>
          </cell>
          <cell r="K174">
            <v>8</v>
          </cell>
          <cell r="L174">
            <v>7.4</v>
          </cell>
          <cell r="M174">
            <v>7.2</v>
          </cell>
          <cell r="N174">
            <v>7.8</v>
          </cell>
          <cell r="O174">
            <v>7.5</v>
          </cell>
          <cell r="P174">
            <v>6.7</v>
          </cell>
          <cell r="Q174">
            <v>4.8</v>
          </cell>
          <cell r="R174">
            <v>6.6</v>
          </cell>
          <cell r="S174">
            <v>7.5</v>
          </cell>
          <cell r="T174">
            <v>2.2999999999999998</v>
          </cell>
          <cell r="U174">
            <v>2.7</v>
          </cell>
          <cell r="V174">
            <v>2.4</v>
          </cell>
          <cell r="W174">
            <v>1.9</v>
          </cell>
          <cell r="X174">
            <v>2.2999999999999998</v>
          </cell>
          <cell r="Y174">
            <v>1.9</v>
          </cell>
          <cell r="Z174">
            <v>1.7</v>
          </cell>
          <cell r="AA174">
            <v>2.2999999999999998</v>
          </cell>
          <cell r="AB174">
            <v>2.5</v>
          </cell>
        </row>
        <row r="175">
          <cell r="A175">
            <v>32752</v>
          </cell>
          <cell r="B175">
            <v>54.4</v>
          </cell>
          <cell r="C175">
            <v>55</v>
          </cell>
          <cell r="D175">
            <v>52.8</v>
          </cell>
          <cell r="E175">
            <v>53.2</v>
          </cell>
          <cell r="F175">
            <v>54</v>
          </cell>
          <cell r="G175">
            <v>54.8</v>
          </cell>
          <cell r="H175">
            <v>55.2</v>
          </cell>
          <cell r="I175">
            <v>53.9</v>
          </cell>
          <cell r="J175">
            <v>54.2</v>
          </cell>
          <cell r="K175">
            <v>8.1999999999999993</v>
          </cell>
          <cell r="L175">
            <v>8.3000000000000007</v>
          </cell>
          <cell r="M175">
            <v>7.8</v>
          </cell>
          <cell r="N175">
            <v>7.5</v>
          </cell>
          <cell r="O175">
            <v>7.8</v>
          </cell>
          <cell r="P175">
            <v>7.2</v>
          </cell>
          <cell r="Q175">
            <v>5.7</v>
          </cell>
          <cell r="R175">
            <v>6.9</v>
          </cell>
          <cell r="S175">
            <v>8</v>
          </cell>
          <cell r="T175">
            <v>2.8</v>
          </cell>
          <cell r="U175">
            <v>2.2000000000000002</v>
          </cell>
          <cell r="V175">
            <v>1.9</v>
          </cell>
          <cell r="W175">
            <v>1.7</v>
          </cell>
          <cell r="X175">
            <v>2.2999999999999998</v>
          </cell>
          <cell r="Y175">
            <v>1.7</v>
          </cell>
          <cell r="Z175">
            <v>1.5</v>
          </cell>
          <cell r="AA175">
            <v>1.5</v>
          </cell>
          <cell r="AB175">
            <v>2.2999999999999998</v>
          </cell>
        </row>
        <row r="176">
          <cell r="A176">
            <v>32843</v>
          </cell>
          <cell r="B176">
            <v>55.4</v>
          </cell>
          <cell r="C176">
            <v>56</v>
          </cell>
          <cell r="D176">
            <v>53.7</v>
          </cell>
          <cell r="E176">
            <v>54</v>
          </cell>
          <cell r="F176">
            <v>55.1</v>
          </cell>
          <cell r="G176">
            <v>55.8</v>
          </cell>
          <cell r="H176">
            <v>56.2</v>
          </cell>
          <cell r="I176">
            <v>55.1</v>
          </cell>
          <cell r="J176">
            <v>55.2</v>
          </cell>
          <cell r="K176">
            <v>7.4</v>
          </cell>
          <cell r="L176">
            <v>8.3000000000000007</v>
          </cell>
          <cell r="M176">
            <v>7.6</v>
          </cell>
          <cell r="N176">
            <v>7.4</v>
          </cell>
          <cell r="O176">
            <v>7.8</v>
          </cell>
          <cell r="P176">
            <v>7.5</v>
          </cell>
          <cell r="Q176">
            <v>6.4</v>
          </cell>
          <cell r="R176">
            <v>7.4</v>
          </cell>
          <cell r="S176">
            <v>7.8</v>
          </cell>
          <cell r="T176">
            <v>1.8</v>
          </cell>
          <cell r="U176">
            <v>1.8</v>
          </cell>
          <cell r="V176">
            <v>1.7</v>
          </cell>
          <cell r="W176">
            <v>1.5</v>
          </cell>
          <cell r="X176">
            <v>2</v>
          </cell>
          <cell r="Y176">
            <v>1.8</v>
          </cell>
          <cell r="Z176">
            <v>1.8</v>
          </cell>
          <cell r="AA176">
            <v>2.2000000000000002</v>
          </cell>
          <cell r="AB176">
            <v>1.8</v>
          </cell>
        </row>
        <row r="177">
          <cell r="A177">
            <v>32933</v>
          </cell>
          <cell r="B177">
            <v>56.3</v>
          </cell>
          <cell r="C177">
            <v>56.9</v>
          </cell>
          <cell r="D177">
            <v>54.5</v>
          </cell>
          <cell r="E177">
            <v>54.8</v>
          </cell>
          <cell r="F177">
            <v>56.4</v>
          </cell>
          <cell r="G177">
            <v>56.7</v>
          </cell>
          <cell r="H177">
            <v>56.9</v>
          </cell>
          <cell r="I177">
            <v>56.2</v>
          </cell>
          <cell r="J177">
            <v>56.2</v>
          </cell>
          <cell r="K177">
            <v>8.9</v>
          </cell>
          <cell r="L177">
            <v>8.6</v>
          </cell>
          <cell r="M177">
            <v>7.7</v>
          </cell>
          <cell r="N177">
            <v>6.8</v>
          </cell>
          <cell r="O177">
            <v>9.3000000000000007</v>
          </cell>
          <cell r="P177">
            <v>7.2</v>
          </cell>
          <cell r="Q177">
            <v>6.4</v>
          </cell>
          <cell r="R177">
            <v>8.3000000000000007</v>
          </cell>
          <cell r="S177">
            <v>8.6999999999999993</v>
          </cell>
          <cell r="T177">
            <v>1.6</v>
          </cell>
          <cell r="U177">
            <v>1.6</v>
          </cell>
          <cell r="V177">
            <v>1.5</v>
          </cell>
          <cell r="W177">
            <v>1.5</v>
          </cell>
          <cell r="X177">
            <v>2.4</v>
          </cell>
          <cell r="Y177">
            <v>1.6</v>
          </cell>
          <cell r="Z177">
            <v>1.2</v>
          </cell>
          <cell r="AA177">
            <v>2</v>
          </cell>
          <cell r="AB177">
            <v>1.8</v>
          </cell>
        </row>
        <row r="178">
          <cell r="A178">
            <v>33025</v>
          </cell>
          <cell r="B178">
            <v>57.2</v>
          </cell>
          <cell r="C178">
            <v>58</v>
          </cell>
          <cell r="D178">
            <v>55.3</v>
          </cell>
          <cell r="E178">
            <v>55.8</v>
          </cell>
          <cell r="F178">
            <v>57.3</v>
          </cell>
          <cell r="G178">
            <v>57.2</v>
          </cell>
          <cell r="H178">
            <v>57.9</v>
          </cell>
          <cell r="I178">
            <v>56.8</v>
          </cell>
          <cell r="J178">
            <v>57.1</v>
          </cell>
          <cell r="K178">
            <v>8.1</v>
          </cell>
          <cell r="L178">
            <v>7.8</v>
          </cell>
          <cell r="M178">
            <v>6.8</v>
          </cell>
          <cell r="N178">
            <v>6.7</v>
          </cell>
          <cell r="O178">
            <v>8.5</v>
          </cell>
          <cell r="P178">
            <v>6.1</v>
          </cell>
          <cell r="Q178">
            <v>6.4</v>
          </cell>
          <cell r="R178">
            <v>7</v>
          </cell>
          <cell r="S178">
            <v>7.7</v>
          </cell>
          <cell r="T178">
            <v>1.6</v>
          </cell>
          <cell r="U178">
            <v>1.9</v>
          </cell>
          <cell r="V178">
            <v>1.5</v>
          </cell>
          <cell r="W178">
            <v>1.8</v>
          </cell>
          <cell r="X178">
            <v>1.6</v>
          </cell>
          <cell r="Y178">
            <v>0.9</v>
          </cell>
          <cell r="Z178">
            <v>1.8</v>
          </cell>
          <cell r="AA178">
            <v>1.1000000000000001</v>
          </cell>
          <cell r="AB178">
            <v>1.6</v>
          </cell>
        </row>
        <row r="179">
          <cell r="A179">
            <v>33117</v>
          </cell>
          <cell r="B179">
            <v>57.6</v>
          </cell>
          <cell r="C179">
            <v>58.5</v>
          </cell>
          <cell r="D179">
            <v>55.6</v>
          </cell>
          <cell r="E179">
            <v>56.5</v>
          </cell>
          <cell r="F179">
            <v>57.8</v>
          </cell>
          <cell r="G179">
            <v>57.8</v>
          </cell>
          <cell r="H179">
            <v>58.5</v>
          </cell>
          <cell r="I179">
            <v>57.2</v>
          </cell>
          <cell r="J179">
            <v>57.5</v>
          </cell>
          <cell r="K179">
            <v>5.9</v>
          </cell>
          <cell r="L179">
            <v>6.4</v>
          </cell>
          <cell r="M179">
            <v>5.3</v>
          </cell>
          <cell r="N179">
            <v>6.2</v>
          </cell>
          <cell r="O179">
            <v>7</v>
          </cell>
          <cell r="P179">
            <v>5.5</v>
          </cell>
          <cell r="Q179">
            <v>6</v>
          </cell>
          <cell r="R179">
            <v>6.1</v>
          </cell>
          <cell r="S179">
            <v>6.1</v>
          </cell>
          <cell r="T179">
            <v>0.7</v>
          </cell>
          <cell r="U179">
            <v>0.9</v>
          </cell>
          <cell r="V179">
            <v>0.5</v>
          </cell>
          <cell r="W179">
            <v>1.3</v>
          </cell>
          <cell r="X179">
            <v>0.9</v>
          </cell>
          <cell r="Y179">
            <v>1</v>
          </cell>
          <cell r="Z179">
            <v>1</v>
          </cell>
          <cell r="AA179">
            <v>0.7</v>
          </cell>
          <cell r="AB179">
            <v>0.7</v>
          </cell>
        </row>
        <row r="180">
          <cell r="A180">
            <v>33208</v>
          </cell>
          <cell r="B180">
            <v>58.9</v>
          </cell>
          <cell r="C180">
            <v>60.2</v>
          </cell>
          <cell r="D180">
            <v>57</v>
          </cell>
          <cell r="E180">
            <v>58.2</v>
          </cell>
          <cell r="F180">
            <v>59.2</v>
          </cell>
          <cell r="G180">
            <v>59.2</v>
          </cell>
          <cell r="H180">
            <v>60.2</v>
          </cell>
          <cell r="I180">
            <v>58.8</v>
          </cell>
          <cell r="J180">
            <v>59</v>
          </cell>
          <cell r="K180">
            <v>6.3</v>
          </cell>
          <cell r="L180">
            <v>7.5</v>
          </cell>
          <cell r="M180">
            <v>6.1</v>
          </cell>
          <cell r="N180">
            <v>7.8</v>
          </cell>
          <cell r="O180">
            <v>7.4</v>
          </cell>
          <cell r="P180">
            <v>6.1</v>
          </cell>
          <cell r="Q180">
            <v>7.1</v>
          </cell>
          <cell r="R180">
            <v>6.7</v>
          </cell>
          <cell r="S180">
            <v>6.9</v>
          </cell>
          <cell r="T180">
            <v>2.2999999999999998</v>
          </cell>
          <cell r="U180">
            <v>2.9</v>
          </cell>
          <cell r="V180">
            <v>2.5</v>
          </cell>
          <cell r="W180">
            <v>3</v>
          </cell>
          <cell r="X180">
            <v>2.4</v>
          </cell>
          <cell r="Y180">
            <v>2.4</v>
          </cell>
          <cell r="Z180">
            <v>2.9</v>
          </cell>
          <cell r="AA180">
            <v>2.8</v>
          </cell>
          <cell r="AB180">
            <v>2.6</v>
          </cell>
        </row>
        <row r="181">
          <cell r="A181">
            <v>33298</v>
          </cell>
          <cell r="B181">
            <v>59</v>
          </cell>
          <cell r="C181">
            <v>59.9</v>
          </cell>
          <cell r="D181">
            <v>57.2</v>
          </cell>
          <cell r="E181">
            <v>58.1</v>
          </cell>
          <cell r="F181">
            <v>58.6</v>
          </cell>
          <cell r="G181">
            <v>59.1</v>
          </cell>
          <cell r="H181">
            <v>60</v>
          </cell>
          <cell r="I181">
            <v>58.6</v>
          </cell>
          <cell r="J181">
            <v>58.9</v>
          </cell>
          <cell r="K181">
            <v>4.8</v>
          </cell>
          <cell r="L181">
            <v>5.3</v>
          </cell>
          <cell r="M181">
            <v>5</v>
          </cell>
          <cell r="N181">
            <v>6</v>
          </cell>
          <cell r="O181">
            <v>3.9</v>
          </cell>
          <cell r="P181">
            <v>4.2</v>
          </cell>
          <cell r="Q181">
            <v>5.4</v>
          </cell>
          <cell r="R181">
            <v>4.3</v>
          </cell>
          <cell r="S181">
            <v>4.8</v>
          </cell>
          <cell r="T181">
            <v>0.2</v>
          </cell>
          <cell r="U181">
            <v>-0.5</v>
          </cell>
          <cell r="V181">
            <v>0.4</v>
          </cell>
          <cell r="W181">
            <v>-0.2</v>
          </cell>
          <cell r="X181">
            <v>-1</v>
          </cell>
          <cell r="Y181">
            <v>-0.2</v>
          </cell>
          <cell r="Z181">
            <v>-0.3</v>
          </cell>
          <cell r="AA181">
            <v>-0.3</v>
          </cell>
          <cell r="AB181">
            <v>-0.2</v>
          </cell>
        </row>
        <row r="182">
          <cell r="A182">
            <v>33390</v>
          </cell>
          <cell r="B182">
            <v>58.9</v>
          </cell>
          <cell r="C182">
            <v>60.3</v>
          </cell>
          <cell r="D182">
            <v>57.2</v>
          </cell>
          <cell r="E182">
            <v>58.4</v>
          </cell>
          <cell r="F182">
            <v>58.6</v>
          </cell>
          <cell r="G182">
            <v>59.4</v>
          </cell>
          <cell r="H182">
            <v>60.3</v>
          </cell>
          <cell r="I182">
            <v>58.6</v>
          </cell>
          <cell r="J182">
            <v>59</v>
          </cell>
          <cell r="K182">
            <v>3</v>
          </cell>
          <cell r="L182">
            <v>4</v>
          </cell>
          <cell r="M182">
            <v>3.4</v>
          </cell>
          <cell r="N182">
            <v>4.7</v>
          </cell>
          <cell r="O182">
            <v>2.2999999999999998</v>
          </cell>
          <cell r="P182">
            <v>3.8</v>
          </cell>
          <cell r="Q182">
            <v>4.0999999999999996</v>
          </cell>
          <cell r="R182">
            <v>3.2</v>
          </cell>
          <cell r="S182">
            <v>3.3</v>
          </cell>
          <cell r="T182">
            <v>-0.2</v>
          </cell>
          <cell r="U182">
            <v>0.7</v>
          </cell>
          <cell r="V182">
            <v>0</v>
          </cell>
          <cell r="W182">
            <v>0.5</v>
          </cell>
          <cell r="X182">
            <v>0</v>
          </cell>
          <cell r="Y182">
            <v>0.5</v>
          </cell>
          <cell r="Z182">
            <v>0.5</v>
          </cell>
          <cell r="AA182">
            <v>0</v>
          </cell>
          <cell r="AB182">
            <v>0.2</v>
          </cell>
        </row>
        <row r="183">
          <cell r="A183">
            <v>33482</v>
          </cell>
          <cell r="B183">
            <v>59.2</v>
          </cell>
          <cell r="C183">
            <v>60.8</v>
          </cell>
          <cell r="D183">
            <v>57.4</v>
          </cell>
          <cell r="E183">
            <v>58.8</v>
          </cell>
          <cell r="F183">
            <v>58.9</v>
          </cell>
          <cell r="G183">
            <v>59.9</v>
          </cell>
          <cell r="H183">
            <v>60.4</v>
          </cell>
          <cell r="I183">
            <v>59.4</v>
          </cell>
          <cell r="J183">
            <v>59.3</v>
          </cell>
          <cell r="K183">
            <v>2.8</v>
          </cell>
          <cell r="L183">
            <v>3.9</v>
          </cell>
          <cell r="M183">
            <v>3.2</v>
          </cell>
          <cell r="N183">
            <v>4.0999999999999996</v>
          </cell>
          <cell r="O183">
            <v>1.9</v>
          </cell>
          <cell r="P183">
            <v>3.6</v>
          </cell>
          <cell r="Q183">
            <v>3.2</v>
          </cell>
          <cell r="R183">
            <v>3.8</v>
          </cell>
          <cell r="S183">
            <v>3.1</v>
          </cell>
          <cell r="T183">
            <v>0.5</v>
          </cell>
          <cell r="U183">
            <v>0.8</v>
          </cell>
          <cell r="V183">
            <v>0.3</v>
          </cell>
          <cell r="W183">
            <v>0.7</v>
          </cell>
          <cell r="X183">
            <v>0.5</v>
          </cell>
          <cell r="Y183">
            <v>0.8</v>
          </cell>
          <cell r="Z183">
            <v>0.2</v>
          </cell>
          <cell r="AA183">
            <v>1.4</v>
          </cell>
          <cell r="AB183">
            <v>0.5</v>
          </cell>
        </row>
        <row r="184">
          <cell r="A184">
            <v>33573</v>
          </cell>
          <cell r="B184">
            <v>59.8</v>
          </cell>
          <cell r="C184">
            <v>61.2</v>
          </cell>
          <cell r="D184">
            <v>58</v>
          </cell>
          <cell r="E184">
            <v>59.3</v>
          </cell>
          <cell r="F184">
            <v>59.1</v>
          </cell>
          <cell r="G184">
            <v>60.3</v>
          </cell>
          <cell r="H184">
            <v>61.2</v>
          </cell>
          <cell r="I184">
            <v>59.9</v>
          </cell>
          <cell r="J184">
            <v>59.9</v>
          </cell>
          <cell r="K184">
            <v>1.5</v>
          </cell>
          <cell r="L184">
            <v>1.7</v>
          </cell>
          <cell r="M184">
            <v>1.8</v>
          </cell>
          <cell r="N184">
            <v>1.9</v>
          </cell>
          <cell r="O184">
            <v>-0.2</v>
          </cell>
          <cell r="P184">
            <v>1.9</v>
          </cell>
          <cell r="Q184">
            <v>1.7</v>
          </cell>
          <cell r="R184">
            <v>1.9</v>
          </cell>
          <cell r="S184">
            <v>1.5</v>
          </cell>
          <cell r="T184">
            <v>1</v>
          </cell>
          <cell r="U184">
            <v>0.7</v>
          </cell>
          <cell r="V184">
            <v>1</v>
          </cell>
          <cell r="W184">
            <v>0.9</v>
          </cell>
          <cell r="X184">
            <v>0.3</v>
          </cell>
          <cell r="Y184">
            <v>0.7</v>
          </cell>
          <cell r="Z184">
            <v>1.3</v>
          </cell>
          <cell r="AA184">
            <v>0.8</v>
          </cell>
          <cell r="AB184">
            <v>1</v>
          </cell>
        </row>
        <row r="185">
          <cell r="A185">
            <v>33664</v>
          </cell>
          <cell r="B185">
            <v>59.8</v>
          </cell>
          <cell r="C185">
            <v>61.2</v>
          </cell>
          <cell r="D185">
            <v>58.1</v>
          </cell>
          <cell r="E185">
            <v>59.6</v>
          </cell>
          <cell r="F185">
            <v>59.1</v>
          </cell>
          <cell r="G185">
            <v>60.3</v>
          </cell>
          <cell r="H185">
            <v>61.2</v>
          </cell>
          <cell r="I185">
            <v>60.1</v>
          </cell>
          <cell r="J185">
            <v>59.9</v>
          </cell>
          <cell r="K185">
            <v>1.4</v>
          </cell>
          <cell r="L185">
            <v>2.2000000000000002</v>
          </cell>
          <cell r="M185">
            <v>1.6</v>
          </cell>
          <cell r="N185">
            <v>2.6</v>
          </cell>
          <cell r="O185">
            <v>0.9</v>
          </cell>
          <cell r="P185">
            <v>2</v>
          </cell>
          <cell r="Q185">
            <v>2</v>
          </cell>
          <cell r="R185">
            <v>2.6</v>
          </cell>
          <cell r="S185">
            <v>1.7</v>
          </cell>
          <cell r="T185">
            <v>0</v>
          </cell>
          <cell r="U185">
            <v>0</v>
          </cell>
          <cell r="V185">
            <v>0.2</v>
          </cell>
          <cell r="W185">
            <v>0.5</v>
          </cell>
          <cell r="X185">
            <v>0</v>
          </cell>
          <cell r="Y185">
            <v>0</v>
          </cell>
          <cell r="Z185">
            <v>0</v>
          </cell>
          <cell r="AA185">
            <v>0.3</v>
          </cell>
          <cell r="AB185">
            <v>0</v>
          </cell>
        </row>
        <row r="186">
          <cell r="A186">
            <v>33756</v>
          </cell>
          <cell r="B186">
            <v>59.5</v>
          </cell>
          <cell r="C186">
            <v>61.1</v>
          </cell>
          <cell r="D186">
            <v>57.9</v>
          </cell>
          <cell r="E186">
            <v>59.6</v>
          </cell>
          <cell r="F186">
            <v>58.8</v>
          </cell>
          <cell r="G186">
            <v>60.1</v>
          </cell>
          <cell r="H186">
            <v>61.3</v>
          </cell>
          <cell r="I186">
            <v>59.9</v>
          </cell>
          <cell r="J186">
            <v>59.7</v>
          </cell>
          <cell r="K186">
            <v>1</v>
          </cell>
          <cell r="L186">
            <v>1.3</v>
          </cell>
          <cell r="M186">
            <v>1.2</v>
          </cell>
          <cell r="N186">
            <v>2.1</v>
          </cell>
          <cell r="O186">
            <v>0.3</v>
          </cell>
          <cell r="P186">
            <v>1.2</v>
          </cell>
          <cell r="Q186">
            <v>1.7</v>
          </cell>
          <cell r="R186">
            <v>2.2000000000000002</v>
          </cell>
          <cell r="S186">
            <v>1.2</v>
          </cell>
          <cell r="T186">
            <v>-0.5</v>
          </cell>
          <cell r="U186">
            <v>-0.2</v>
          </cell>
          <cell r="V186">
            <v>-0.3</v>
          </cell>
          <cell r="W186">
            <v>0</v>
          </cell>
          <cell r="X186">
            <v>-0.5</v>
          </cell>
          <cell r="Y186">
            <v>-0.3</v>
          </cell>
          <cell r="Z186">
            <v>0.2</v>
          </cell>
          <cell r="AA186">
            <v>-0.3</v>
          </cell>
          <cell r="AB186">
            <v>-0.3</v>
          </cell>
        </row>
        <row r="187">
          <cell r="A187">
            <v>33848</v>
          </cell>
          <cell r="B187">
            <v>59.7</v>
          </cell>
          <cell r="C187">
            <v>61</v>
          </cell>
          <cell r="D187">
            <v>57.8</v>
          </cell>
          <cell r="E187">
            <v>60</v>
          </cell>
          <cell r="F187">
            <v>58.8</v>
          </cell>
          <cell r="G187">
            <v>60.4</v>
          </cell>
          <cell r="H187">
            <v>61.6</v>
          </cell>
          <cell r="I187">
            <v>60.3</v>
          </cell>
          <cell r="J187">
            <v>59.8</v>
          </cell>
          <cell r="K187">
            <v>0.8</v>
          </cell>
          <cell r="L187">
            <v>0.3</v>
          </cell>
          <cell r="M187">
            <v>0.7</v>
          </cell>
          <cell r="N187">
            <v>2</v>
          </cell>
          <cell r="O187">
            <v>-0.2</v>
          </cell>
          <cell r="P187">
            <v>0.8</v>
          </cell>
          <cell r="Q187">
            <v>2</v>
          </cell>
          <cell r="R187">
            <v>1.5</v>
          </cell>
          <cell r="S187">
            <v>0.8</v>
          </cell>
          <cell r="T187">
            <v>0.3</v>
          </cell>
          <cell r="U187">
            <v>-0.2</v>
          </cell>
          <cell r="V187">
            <v>-0.2</v>
          </cell>
          <cell r="W187">
            <v>0.7</v>
          </cell>
          <cell r="X187">
            <v>0</v>
          </cell>
          <cell r="Y187">
            <v>0.5</v>
          </cell>
          <cell r="Z187">
            <v>0.5</v>
          </cell>
          <cell r="AA187">
            <v>0.7</v>
          </cell>
          <cell r="AB187">
            <v>0.2</v>
          </cell>
        </row>
        <row r="188">
          <cell r="A188">
            <v>33939</v>
          </cell>
          <cell r="B188">
            <v>60</v>
          </cell>
          <cell r="C188">
            <v>61.1</v>
          </cell>
          <cell r="D188">
            <v>58.5</v>
          </cell>
          <cell r="E188">
            <v>60.3</v>
          </cell>
          <cell r="F188">
            <v>59.1</v>
          </cell>
          <cell r="G188">
            <v>60.6</v>
          </cell>
          <cell r="H188">
            <v>61.7</v>
          </cell>
          <cell r="I188">
            <v>60.5</v>
          </cell>
          <cell r="J188">
            <v>60.1</v>
          </cell>
          <cell r="K188">
            <v>0.3</v>
          </cell>
          <cell r="L188">
            <v>-0.2</v>
          </cell>
          <cell r="M188">
            <v>0.9</v>
          </cell>
          <cell r="N188">
            <v>1.7</v>
          </cell>
          <cell r="O188">
            <v>0</v>
          </cell>
          <cell r="P188">
            <v>0.5</v>
          </cell>
          <cell r="Q188">
            <v>0.8</v>
          </cell>
          <cell r="R188">
            <v>1</v>
          </cell>
          <cell r="S188">
            <v>0.3</v>
          </cell>
          <cell r="T188">
            <v>0.5</v>
          </cell>
          <cell r="U188">
            <v>0.2</v>
          </cell>
          <cell r="V188">
            <v>1.2</v>
          </cell>
          <cell r="W188">
            <v>0.5</v>
          </cell>
          <cell r="X188">
            <v>0.5</v>
          </cell>
          <cell r="Y188">
            <v>0.3</v>
          </cell>
          <cell r="Z188">
            <v>0.2</v>
          </cell>
          <cell r="AA188">
            <v>0.3</v>
          </cell>
          <cell r="AB188">
            <v>0.5</v>
          </cell>
        </row>
        <row r="189">
          <cell r="A189">
            <v>34029</v>
          </cell>
          <cell r="B189">
            <v>60.4</v>
          </cell>
          <cell r="C189">
            <v>61.9</v>
          </cell>
          <cell r="D189">
            <v>59</v>
          </cell>
          <cell r="E189">
            <v>60.8</v>
          </cell>
          <cell r="F189">
            <v>59.3</v>
          </cell>
          <cell r="G189">
            <v>61.2</v>
          </cell>
          <cell r="H189">
            <v>62.1</v>
          </cell>
          <cell r="I189">
            <v>61.1</v>
          </cell>
          <cell r="J189">
            <v>60.6</v>
          </cell>
          <cell r="K189">
            <v>1</v>
          </cell>
          <cell r="L189">
            <v>1.1000000000000001</v>
          </cell>
          <cell r="M189">
            <v>1.5</v>
          </cell>
          <cell r="N189">
            <v>2</v>
          </cell>
          <cell r="O189">
            <v>0.3</v>
          </cell>
          <cell r="P189">
            <v>1.5</v>
          </cell>
          <cell r="Q189">
            <v>1.5</v>
          </cell>
          <cell r="R189">
            <v>1.7</v>
          </cell>
          <cell r="S189">
            <v>1.2</v>
          </cell>
          <cell r="T189">
            <v>0.7</v>
          </cell>
          <cell r="U189">
            <v>1.3</v>
          </cell>
          <cell r="V189">
            <v>0.9</v>
          </cell>
          <cell r="W189">
            <v>0.8</v>
          </cell>
          <cell r="X189">
            <v>0.3</v>
          </cell>
          <cell r="Y189">
            <v>1</v>
          </cell>
          <cell r="Z189">
            <v>0.6</v>
          </cell>
          <cell r="AA189">
            <v>1</v>
          </cell>
          <cell r="AB189">
            <v>0.8</v>
          </cell>
        </row>
        <row r="190">
          <cell r="A190">
            <v>34121</v>
          </cell>
          <cell r="B190">
            <v>60.5</v>
          </cell>
          <cell r="C190">
            <v>62.2</v>
          </cell>
          <cell r="D190">
            <v>59.3</v>
          </cell>
          <cell r="E190">
            <v>61.2</v>
          </cell>
          <cell r="F190">
            <v>59.5</v>
          </cell>
          <cell r="G190">
            <v>61.4</v>
          </cell>
          <cell r="H190">
            <v>62.2</v>
          </cell>
          <cell r="I190">
            <v>61.2</v>
          </cell>
          <cell r="J190">
            <v>60.8</v>
          </cell>
          <cell r="K190">
            <v>1.7</v>
          </cell>
          <cell r="L190">
            <v>1.8</v>
          </cell>
          <cell r="M190">
            <v>2.4</v>
          </cell>
          <cell r="N190">
            <v>2.7</v>
          </cell>
          <cell r="O190">
            <v>1.2</v>
          </cell>
          <cell r="P190">
            <v>2.2000000000000002</v>
          </cell>
          <cell r="Q190">
            <v>1.5</v>
          </cell>
          <cell r="R190">
            <v>2.2000000000000002</v>
          </cell>
          <cell r="S190">
            <v>1.8</v>
          </cell>
          <cell r="T190">
            <v>0.2</v>
          </cell>
          <cell r="U190">
            <v>0.5</v>
          </cell>
          <cell r="V190">
            <v>0.5</v>
          </cell>
          <cell r="W190">
            <v>0.7</v>
          </cell>
          <cell r="X190">
            <v>0.3</v>
          </cell>
          <cell r="Y190">
            <v>0.3</v>
          </cell>
          <cell r="Z190">
            <v>0.2</v>
          </cell>
          <cell r="AA190">
            <v>0.2</v>
          </cell>
          <cell r="AB190">
            <v>0.3</v>
          </cell>
        </row>
        <row r="191">
          <cell r="A191">
            <v>34213</v>
          </cell>
          <cell r="B191">
            <v>60.7</v>
          </cell>
          <cell r="C191">
            <v>62.4</v>
          </cell>
          <cell r="D191">
            <v>59.4</v>
          </cell>
          <cell r="E191">
            <v>61.4</v>
          </cell>
          <cell r="F191">
            <v>60.1</v>
          </cell>
          <cell r="G191">
            <v>62.3</v>
          </cell>
          <cell r="H191">
            <v>62.5</v>
          </cell>
          <cell r="I191">
            <v>61.6</v>
          </cell>
          <cell r="J191">
            <v>61.1</v>
          </cell>
          <cell r="K191">
            <v>1.7</v>
          </cell>
          <cell r="L191">
            <v>2.2999999999999998</v>
          </cell>
          <cell r="M191">
            <v>2.8</v>
          </cell>
          <cell r="N191">
            <v>2.2999999999999998</v>
          </cell>
          <cell r="O191">
            <v>2.2000000000000002</v>
          </cell>
          <cell r="P191">
            <v>3.1</v>
          </cell>
          <cell r="Q191">
            <v>1.5</v>
          </cell>
          <cell r="R191">
            <v>2.2000000000000002</v>
          </cell>
          <cell r="S191">
            <v>2.2000000000000002</v>
          </cell>
          <cell r="T191">
            <v>0.3</v>
          </cell>
          <cell r="U191">
            <v>0.3</v>
          </cell>
          <cell r="V191">
            <v>0.2</v>
          </cell>
          <cell r="W191">
            <v>0.3</v>
          </cell>
          <cell r="X191">
            <v>1</v>
          </cell>
          <cell r="Y191">
            <v>1.5</v>
          </cell>
          <cell r="Z191">
            <v>0.5</v>
          </cell>
          <cell r="AA191">
            <v>0.7</v>
          </cell>
          <cell r="AB191">
            <v>0.5</v>
          </cell>
        </row>
        <row r="192">
          <cell r="A192">
            <v>34304</v>
          </cell>
          <cell r="B192">
            <v>60.8</v>
          </cell>
          <cell r="C192">
            <v>62.6</v>
          </cell>
          <cell r="D192">
            <v>59.6</v>
          </cell>
          <cell r="E192">
            <v>61.4</v>
          </cell>
          <cell r="F192">
            <v>60.5</v>
          </cell>
          <cell r="G192">
            <v>62.6</v>
          </cell>
          <cell r="H192">
            <v>63.2</v>
          </cell>
          <cell r="I192">
            <v>61.8</v>
          </cell>
          <cell r="J192">
            <v>61.2</v>
          </cell>
          <cell r="K192">
            <v>1.3</v>
          </cell>
          <cell r="L192">
            <v>2.5</v>
          </cell>
          <cell r="M192">
            <v>1.9</v>
          </cell>
          <cell r="N192">
            <v>1.8</v>
          </cell>
          <cell r="O192">
            <v>2.4</v>
          </cell>
          <cell r="P192">
            <v>3.3</v>
          </cell>
          <cell r="Q192">
            <v>2.4</v>
          </cell>
          <cell r="R192">
            <v>2.1</v>
          </cell>
          <cell r="S192">
            <v>1.8</v>
          </cell>
          <cell r="T192">
            <v>0.2</v>
          </cell>
          <cell r="U192">
            <v>0.3</v>
          </cell>
          <cell r="V192">
            <v>0.3</v>
          </cell>
          <cell r="W192">
            <v>0</v>
          </cell>
          <cell r="X192">
            <v>0.7</v>
          </cell>
          <cell r="Y192">
            <v>0.5</v>
          </cell>
          <cell r="Z192">
            <v>1.1000000000000001</v>
          </cell>
          <cell r="AA192">
            <v>0.3</v>
          </cell>
          <cell r="AB192">
            <v>0.2</v>
          </cell>
        </row>
        <row r="193">
          <cell r="A193">
            <v>34394</v>
          </cell>
          <cell r="B193">
            <v>60.9</v>
          </cell>
          <cell r="C193">
            <v>62.8</v>
          </cell>
          <cell r="D193">
            <v>59.9</v>
          </cell>
          <cell r="E193">
            <v>61.9</v>
          </cell>
          <cell r="F193">
            <v>60.5</v>
          </cell>
          <cell r="G193">
            <v>62.8</v>
          </cell>
          <cell r="H193">
            <v>63</v>
          </cell>
          <cell r="I193">
            <v>61.8</v>
          </cell>
          <cell r="J193">
            <v>61.5</v>
          </cell>
          <cell r="K193">
            <v>0.8</v>
          </cell>
          <cell r="L193">
            <v>1.5</v>
          </cell>
          <cell r="M193">
            <v>1.5</v>
          </cell>
          <cell r="N193">
            <v>1.8</v>
          </cell>
          <cell r="O193">
            <v>2</v>
          </cell>
          <cell r="P193">
            <v>2.6</v>
          </cell>
          <cell r="Q193">
            <v>1.4</v>
          </cell>
          <cell r="R193">
            <v>1.1000000000000001</v>
          </cell>
          <cell r="S193">
            <v>1.5</v>
          </cell>
          <cell r="T193">
            <v>0.2</v>
          </cell>
          <cell r="U193">
            <v>0.3</v>
          </cell>
          <cell r="V193">
            <v>0.5</v>
          </cell>
          <cell r="W193">
            <v>0.8</v>
          </cell>
          <cell r="X193">
            <v>0</v>
          </cell>
          <cell r="Y193">
            <v>0.3</v>
          </cell>
          <cell r="Z193">
            <v>-0.3</v>
          </cell>
          <cell r="AA193">
            <v>0</v>
          </cell>
          <cell r="AB193">
            <v>0.5</v>
          </cell>
        </row>
        <row r="194">
          <cell r="A194">
            <v>34486</v>
          </cell>
          <cell r="B194">
            <v>61.4</v>
          </cell>
          <cell r="C194">
            <v>63.3</v>
          </cell>
          <cell r="D194">
            <v>60.3</v>
          </cell>
          <cell r="E194">
            <v>62.3</v>
          </cell>
          <cell r="F194">
            <v>60.8</v>
          </cell>
          <cell r="G194">
            <v>63.1</v>
          </cell>
          <cell r="H194">
            <v>63.5</v>
          </cell>
          <cell r="I194">
            <v>62.2</v>
          </cell>
          <cell r="J194">
            <v>61.9</v>
          </cell>
          <cell r="K194">
            <v>1.5</v>
          </cell>
          <cell r="L194">
            <v>1.8</v>
          </cell>
          <cell r="M194">
            <v>1.7</v>
          </cell>
          <cell r="N194">
            <v>1.8</v>
          </cell>
          <cell r="O194">
            <v>2.2000000000000002</v>
          </cell>
          <cell r="P194">
            <v>2.8</v>
          </cell>
          <cell r="Q194">
            <v>2.1</v>
          </cell>
          <cell r="R194">
            <v>1.6</v>
          </cell>
          <cell r="S194">
            <v>1.8</v>
          </cell>
          <cell r="T194">
            <v>0.8</v>
          </cell>
          <cell r="U194">
            <v>0.8</v>
          </cell>
          <cell r="V194">
            <v>0.7</v>
          </cell>
          <cell r="W194">
            <v>0.6</v>
          </cell>
          <cell r="X194">
            <v>0.5</v>
          </cell>
          <cell r="Y194">
            <v>0.5</v>
          </cell>
          <cell r="Z194">
            <v>0.8</v>
          </cell>
          <cell r="AA194">
            <v>0.6</v>
          </cell>
          <cell r="AB194">
            <v>0.7</v>
          </cell>
        </row>
        <row r="195">
          <cell r="A195">
            <v>34578</v>
          </cell>
          <cell r="B195">
            <v>62</v>
          </cell>
          <cell r="C195">
            <v>63.4</v>
          </cell>
          <cell r="D195">
            <v>60.9</v>
          </cell>
          <cell r="E195">
            <v>62.6</v>
          </cell>
          <cell r="F195">
            <v>61.3</v>
          </cell>
          <cell r="G195">
            <v>63.6</v>
          </cell>
          <cell r="H195">
            <v>63.9</v>
          </cell>
          <cell r="I195">
            <v>62.5</v>
          </cell>
          <cell r="J195">
            <v>62.3</v>
          </cell>
          <cell r="K195">
            <v>2.1</v>
          </cell>
          <cell r="L195">
            <v>1.6</v>
          </cell>
          <cell r="M195">
            <v>2.5</v>
          </cell>
          <cell r="N195">
            <v>2</v>
          </cell>
          <cell r="O195">
            <v>2</v>
          </cell>
          <cell r="P195">
            <v>2.1</v>
          </cell>
          <cell r="Q195">
            <v>2.2000000000000002</v>
          </cell>
          <cell r="R195">
            <v>1.5</v>
          </cell>
          <cell r="S195">
            <v>2</v>
          </cell>
          <cell r="T195">
            <v>1</v>
          </cell>
          <cell r="U195">
            <v>0.2</v>
          </cell>
          <cell r="V195">
            <v>1</v>
          </cell>
          <cell r="W195">
            <v>0.5</v>
          </cell>
          <cell r="X195">
            <v>0.8</v>
          </cell>
          <cell r="Y195">
            <v>0.8</v>
          </cell>
          <cell r="Z195">
            <v>0.6</v>
          </cell>
          <cell r="AA195">
            <v>0.5</v>
          </cell>
          <cell r="AB195">
            <v>0.6</v>
          </cell>
        </row>
        <row r="196">
          <cell r="A196">
            <v>34669</v>
          </cell>
          <cell r="B196">
            <v>62.4</v>
          </cell>
          <cell r="C196">
            <v>63.9</v>
          </cell>
          <cell r="D196">
            <v>61.5</v>
          </cell>
          <cell r="E196">
            <v>63.2</v>
          </cell>
          <cell r="F196">
            <v>61.8</v>
          </cell>
          <cell r="G196">
            <v>64.099999999999994</v>
          </cell>
          <cell r="H196">
            <v>64.3</v>
          </cell>
          <cell r="I196">
            <v>63.2</v>
          </cell>
          <cell r="J196">
            <v>62.8</v>
          </cell>
          <cell r="K196">
            <v>2.6</v>
          </cell>
          <cell r="L196">
            <v>2.1</v>
          </cell>
          <cell r="M196">
            <v>3.2</v>
          </cell>
          <cell r="N196">
            <v>2.9</v>
          </cell>
          <cell r="O196">
            <v>2.1</v>
          </cell>
          <cell r="P196">
            <v>2.4</v>
          </cell>
          <cell r="Q196">
            <v>1.7</v>
          </cell>
          <cell r="R196">
            <v>2.2999999999999998</v>
          </cell>
          <cell r="S196">
            <v>2.6</v>
          </cell>
          <cell r="T196">
            <v>0.6</v>
          </cell>
          <cell r="U196">
            <v>0.8</v>
          </cell>
          <cell r="V196">
            <v>1</v>
          </cell>
          <cell r="W196">
            <v>1</v>
          </cell>
          <cell r="X196">
            <v>0.8</v>
          </cell>
          <cell r="Y196">
            <v>0.8</v>
          </cell>
          <cell r="Z196">
            <v>0.6</v>
          </cell>
          <cell r="AA196">
            <v>1.1000000000000001</v>
          </cell>
          <cell r="AB196">
            <v>0.8</v>
          </cell>
        </row>
        <row r="197">
          <cell r="A197">
            <v>34759</v>
          </cell>
          <cell r="B197">
            <v>63.5</v>
          </cell>
          <cell r="C197">
            <v>65</v>
          </cell>
          <cell r="D197">
            <v>62.6</v>
          </cell>
          <cell r="E197">
            <v>64.2</v>
          </cell>
          <cell r="F197">
            <v>63</v>
          </cell>
          <cell r="G197">
            <v>65.2</v>
          </cell>
          <cell r="H197">
            <v>65.2</v>
          </cell>
          <cell r="I197">
            <v>64.5</v>
          </cell>
          <cell r="J197">
            <v>63.8</v>
          </cell>
          <cell r="K197">
            <v>4.3</v>
          </cell>
          <cell r="L197">
            <v>3.5</v>
          </cell>
          <cell r="M197">
            <v>4.5</v>
          </cell>
          <cell r="N197">
            <v>3.7</v>
          </cell>
          <cell r="O197">
            <v>4.0999999999999996</v>
          </cell>
          <cell r="P197">
            <v>3.8</v>
          </cell>
          <cell r="Q197">
            <v>3.5</v>
          </cell>
          <cell r="R197">
            <v>4.4000000000000004</v>
          </cell>
          <cell r="S197">
            <v>3.7</v>
          </cell>
          <cell r="T197">
            <v>1.8</v>
          </cell>
          <cell r="U197">
            <v>1.7</v>
          </cell>
          <cell r="V197">
            <v>1.8</v>
          </cell>
          <cell r="W197">
            <v>1.6</v>
          </cell>
          <cell r="X197">
            <v>1.9</v>
          </cell>
          <cell r="Y197">
            <v>1.7</v>
          </cell>
          <cell r="Z197">
            <v>1.4</v>
          </cell>
          <cell r="AA197">
            <v>2.1</v>
          </cell>
          <cell r="AB197">
            <v>1.6</v>
          </cell>
        </row>
        <row r="198">
          <cell r="A198">
            <v>34851</v>
          </cell>
          <cell r="B198">
            <v>64.400000000000006</v>
          </cell>
          <cell r="C198">
            <v>65.599999999999994</v>
          </cell>
          <cell r="D198">
            <v>63.2</v>
          </cell>
          <cell r="E198">
            <v>64.7</v>
          </cell>
          <cell r="F198">
            <v>64</v>
          </cell>
          <cell r="G198">
            <v>65.7</v>
          </cell>
          <cell r="H198">
            <v>66</v>
          </cell>
          <cell r="I198">
            <v>65.3</v>
          </cell>
          <cell r="J198">
            <v>64.7</v>
          </cell>
          <cell r="K198">
            <v>4.9000000000000004</v>
          </cell>
          <cell r="L198">
            <v>3.6</v>
          </cell>
          <cell r="M198">
            <v>4.8</v>
          </cell>
          <cell r="N198">
            <v>3.9</v>
          </cell>
          <cell r="O198">
            <v>5.3</v>
          </cell>
          <cell r="P198">
            <v>4.0999999999999996</v>
          </cell>
          <cell r="Q198">
            <v>3.9</v>
          </cell>
          <cell r="R198">
            <v>5</v>
          </cell>
          <cell r="S198">
            <v>4.5</v>
          </cell>
          <cell r="T198">
            <v>1.4</v>
          </cell>
          <cell r="U198">
            <v>0.9</v>
          </cell>
          <cell r="V198">
            <v>1</v>
          </cell>
          <cell r="W198">
            <v>0.8</v>
          </cell>
          <cell r="X198">
            <v>1.6</v>
          </cell>
          <cell r="Y198">
            <v>0.8</v>
          </cell>
          <cell r="Z198">
            <v>1.2</v>
          </cell>
          <cell r="AA198">
            <v>1.2</v>
          </cell>
          <cell r="AB198">
            <v>1.4</v>
          </cell>
        </row>
        <row r="199">
          <cell r="A199">
            <v>34943</v>
          </cell>
          <cell r="B199">
            <v>65.5</v>
          </cell>
          <cell r="C199">
            <v>66.400000000000006</v>
          </cell>
          <cell r="D199">
            <v>63.8</v>
          </cell>
          <cell r="E199">
            <v>65.400000000000006</v>
          </cell>
          <cell r="F199">
            <v>64.400000000000006</v>
          </cell>
          <cell r="G199">
            <v>66.5</v>
          </cell>
          <cell r="H199">
            <v>66.7</v>
          </cell>
          <cell r="I199">
            <v>66.099999999999994</v>
          </cell>
          <cell r="J199">
            <v>65.5</v>
          </cell>
          <cell r="K199">
            <v>5.6</v>
          </cell>
          <cell r="L199">
            <v>4.7</v>
          </cell>
          <cell r="M199">
            <v>4.8</v>
          </cell>
          <cell r="N199">
            <v>4.5</v>
          </cell>
          <cell r="O199">
            <v>5.0999999999999996</v>
          </cell>
          <cell r="P199">
            <v>4.5999999999999996</v>
          </cell>
          <cell r="Q199">
            <v>4.4000000000000004</v>
          </cell>
          <cell r="R199">
            <v>5.8</v>
          </cell>
          <cell r="S199">
            <v>5.0999999999999996</v>
          </cell>
          <cell r="T199">
            <v>1.7</v>
          </cell>
          <cell r="U199">
            <v>1.2</v>
          </cell>
          <cell r="V199">
            <v>0.9</v>
          </cell>
          <cell r="W199">
            <v>1.1000000000000001</v>
          </cell>
          <cell r="X199">
            <v>0.6</v>
          </cell>
          <cell r="Y199">
            <v>1.2</v>
          </cell>
          <cell r="Z199">
            <v>1.1000000000000001</v>
          </cell>
          <cell r="AA199">
            <v>1.2</v>
          </cell>
          <cell r="AB199">
            <v>1.2</v>
          </cell>
        </row>
        <row r="200">
          <cell r="A200">
            <v>35034</v>
          </cell>
          <cell r="B200">
            <v>66.099999999999994</v>
          </cell>
          <cell r="C200">
            <v>66.900000000000006</v>
          </cell>
          <cell r="D200">
            <v>64.2</v>
          </cell>
          <cell r="E200">
            <v>66</v>
          </cell>
          <cell r="F200">
            <v>64.8</v>
          </cell>
          <cell r="G200">
            <v>66.900000000000006</v>
          </cell>
          <cell r="H200">
            <v>67.400000000000006</v>
          </cell>
          <cell r="I200">
            <v>66.599999999999994</v>
          </cell>
          <cell r="J200">
            <v>66</v>
          </cell>
          <cell r="K200">
            <v>5.9</v>
          </cell>
          <cell r="L200">
            <v>4.7</v>
          </cell>
          <cell r="M200">
            <v>4.4000000000000004</v>
          </cell>
          <cell r="N200">
            <v>4.4000000000000004</v>
          </cell>
          <cell r="O200">
            <v>4.9000000000000004</v>
          </cell>
          <cell r="P200">
            <v>4.4000000000000004</v>
          </cell>
          <cell r="Q200">
            <v>4.8</v>
          </cell>
          <cell r="R200">
            <v>5.4</v>
          </cell>
          <cell r="S200">
            <v>5.0999999999999996</v>
          </cell>
          <cell r="T200">
            <v>0.9</v>
          </cell>
          <cell r="U200">
            <v>0.8</v>
          </cell>
          <cell r="V200">
            <v>0.6</v>
          </cell>
          <cell r="W200">
            <v>0.9</v>
          </cell>
          <cell r="X200">
            <v>0.6</v>
          </cell>
          <cell r="Y200">
            <v>0.6</v>
          </cell>
          <cell r="Z200">
            <v>1</v>
          </cell>
          <cell r="AA200">
            <v>0.8</v>
          </cell>
          <cell r="AB200">
            <v>0.8</v>
          </cell>
        </row>
        <row r="201">
          <cell r="A201">
            <v>35125</v>
          </cell>
          <cell r="B201">
            <v>66.5</v>
          </cell>
          <cell r="C201">
            <v>66.8</v>
          </cell>
          <cell r="D201">
            <v>64.7</v>
          </cell>
          <cell r="E201">
            <v>66.2</v>
          </cell>
          <cell r="F201">
            <v>65.2</v>
          </cell>
          <cell r="G201">
            <v>67.400000000000006</v>
          </cell>
          <cell r="H201">
            <v>67.7</v>
          </cell>
          <cell r="I201">
            <v>67</v>
          </cell>
          <cell r="J201">
            <v>66.2</v>
          </cell>
          <cell r="K201">
            <v>4.7</v>
          </cell>
          <cell r="L201">
            <v>2.8</v>
          </cell>
          <cell r="M201">
            <v>3.4</v>
          </cell>
          <cell r="N201">
            <v>3.1</v>
          </cell>
          <cell r="O201">
            <v>3.5</v>
          </cell>
          <cell r="P201">
            <v>3.4</v>
          </cell>
          <cell r="Q201">
            <v>3.8</v>
          </cell>
          <cell r="R201">
            <v>3.9</v>
          </cell>
          <cell r="S201">
            <v>3.8</v>
          </cell>
          <cell r="T201">
            <v>0.6</v>
          </cell>
          <cell r="U201">
            <v>-0.1</v>
          </cell>
          <cell r="V201">
            <v>0.8</v>
          </cell>
          <cell r="W201">
            <v>0.3</v>
          </cell>
          <cell r="X201">
            <v>0.6</v>
          </cell>
          <cell r="Y201">
            <v>0.7</v>
          </cell>
          <cell r="Z201">
            <v>0.4</v>
          </cell>
          <cell r="AA201">
            <v>0.6</v>
          </cell>
          <cell r="AB201">
            <v>0.3</v>
          </cell>
        </row>
        <row r="202">
          <cell r="A202">
            <v>35217</v>
          </cell>
          <cell r="B202">
            <v>67</v>
          </cell>
          <cell r="C202">
            <v>67.3</v>
          </cell>
          <cell r="D202">
            <v>65.099999999999994</v>
          </cell>
          <cell r="E202">
            <v>66.5</v>
          </cell>
          <cell r="F202">
            <v>65.7</v>
          </cell>
          <cell r="G202">
            <v>67.7</v>
          </cell>
          <cell r="H202">
            <v>68.3</v>
          </cell>
          <cell r="I202">
            <v>67.400000000000006</v>
          </cell>
          <cell r="J202">
            <v>66.7</v>
          </cell>
          <cell r="K202">
            <v>4</v>
          </cell>
          <cell r="L202">
            <v>2.6</v>
          </cell>
          <cell r="M202">
            <v>3</v>
          </cell>
          <cell r="N202">
            <v>2.8</v>
          </cell>
          <cell r="O202">
            <v>2.7</v>
          </cell>
          <cell r="P202">
            <v>3</v>
          </cell>
          <cell r="Q202">
            <v>3.5</v>
          </cell>
          <cell r="R202">
            <v>3.2</v>
          </cell>
          <cell r="S202">
            <v>3.1</v>
          </cell>
          <cell r="T202">
            <v>0.8</v>
          </cell>
          <cell r="U202">
            <v>0.7</v>
          </cell>
          <cell r="V202">
            <v>0.6</v>
          </cell>
          <cell r="W202">
            <v>0.5</v>
          </cell>
          <cell r="X202">
            <v>0.8</v>
          </cell>
          <cell r="Y202">
            <v>0.4</v>
          </cell>
          <cell r="Z202">
            <v>0.9</v>
          </cell>
          <cell r="AA202">
            <v>0.6</v>
          </cell>
          <cell r="AB202">
            <v>0.8</v>
          </cell>
        </row>
        <row r="203">
          <cell r="A203">
            <v>35309</v>
          </cell>
          <cell r="B203">
            <v>67.099999999999994</v>
          </cell>
          <cell r="C203">
            <v>67.599999999999994</v>
          </cell>
          <cell r="D203">
            <v>65.2</v>
          </cell>
          <cell r="E203">
            <v>66.599999999999994</v>
          </cell>
          <cell r="F203">
            <v>65.900000000000006</v>
          </cell>
          <cell r="G203">
            <v>68</v>
          </cell>
          <cell r="H203">
            <v>68.8</v>
          </cell>
          <cell r="I203">
            <v>67.400000000000006</v>
          </cell>
          <cell r="J203">
            <v>66.900000000000006</v>
          </cell>
          <cell r="K203">
            <v>2.4</v>
          </cell>
          <cell r="L203">
            <v>1.8</v>
          </cell>
          <cell r="M203">
            <v>2.2000000000000002</v>
          </cell>
          <cell r="N203">
            <v>1.8</v>
          </cell>
          <cell r="O203">
            <v>2.2999999999999998</v>
          </cell>
          <cell r="P203">
            <v>2.2999999999999998</v>
          </cell>
          <cell r="Q203">
            <v>3.1</v>
          </cell>
          <cell r="R203">
            <v>2</v>
          </cell>
          <cell r="S203">
            <v>2.1</v>
          </cell>
          <cell r="T203">
            <v>0.1</v>
          </cell>
          <cell r="U203">
            <v>0.4</v>
          </cell>
          <cell r="V203">
            <v>0.2</v>
          </cell>
          <cell r="W203">
            <v>0.2</v>
          </cell>
          <cell r="X203">
            <v>0.3</v>
          </cell>
          <cell r="Y203">
            <v>0.4</v>
          </cell>
          <cell r="Z203">
            <v>0.7</v>
          </cell>
          <cell r="AA203">
            <v>0</v>
          </cell>
          <cell r="AB203">
            <v>0.3</v>
          </cell>
        </row>
        <row r="204">
          <cell r="A204">
            <v>35400</v>
          </cell>
          <cell r="B204">
            <v>67.2</v>
          </cell>
          <cell r="C204">
            <v>67.7</v>
          </cell>
          <cell r="D204">
            <v>65.3</v>
          </cell>
          <cell r="E204">
            <v>66.8</v>
          </cell>
          <cell r="F204">
            <v>66</v>
          </cell>
          <cell r="G204">
            <v>68.099999999999994</v>
          </cell>
          <cell r="H204">
            <v>68.8</v>
          </cell>
          <cell r="I204">
            <v>67.400000000000006</v>
          </cell>
          <cell r="J204">
            <v>67</v>
          </cell>
          <cell r="K204">
            <v>1.7</v>
          </cell>
          <cell r="L204">
            <v>1.2</v>
          </cell>
          <cell r="M204">
            <v>1.7</v>
          </cell>
          <cell r="N204">
            <v>1.2</v>
          </cell>
          <cell r="O204">
            <v>1.9</v>
          </cell>
          <cell r="P204">
            <v>1.8</v>
          </cell>
          <cell r="Q204">
            <v>2.1</v>
          </cell>
          <cell r="R204">
            <v>1.2</v>
          </cell>
          <cell r="S204">
            <v>1.5</v>
          </cell>
          <cell r="T204">
            <v>0.1</v>
          </cell>
          <cell r="U204">
            <v>0.1</v>
          </cell>
          <cell r="V204">
            <v>0.2</v>
          </cell>
          <cell r="W204">
            <v>0.3</v>
          </cell>
          <cell r="X204">
            <v>0.2</v>
          </cell>
          <cell r="Y204">
            <v>0.1</v>
          </cell>
          <cell r="Z204">
            <v>0</v>
          </cell>
          <cell r="AA204">
            <v>0</v>
          </cell>
          <cell r="AB204">
            <v>0.1</v>
          </cell>
        </row>
        <row r="205">
          <cell r="A205">
            <v>35490</v>
          </cell>
          <cell r="B205">
            <v>67.3</v>
          </cell>
          <cell r="C205">
            <v>67.8</v>
          </cell>
          <cell r="D205">
            <v>65.7</v>
          </cell>
          <cell r="E205">
            <v>66.8</v>
          </cell>
          <cell r="F205">
            <v>65.900000000000006</v>
          </cell>
          <cell r="G205">
            <v>68.400000000000006</v>
          </cell>
          <cell r="H205">
            <v>68.8</v>
          </cell>
          <cell r="I205">
            <v>67.400000000000006</v>
          </cell>
          <cell r="J205">
            <v>67.099999999999994</v>
          </cell>
          <cell r="K205">
            <v>1.2</v>
          </cell>
          <cell r="L205">
            <v>1.5</v>
          </cell>
          <cell r="M205">
            <v>1.5</v>
          </cell>
          <cell r="N205">
            <v>0.9</v>
          </cell>
          <cell r="O205">
            <v>1.1000000000000001</v>
          </cell>
          <cell r="P205">
            <v>1.5</v>
          </cell>
          <cell r="Q205">
            <v>1.6</v>
          </cell>
          <cell r="R205">
            <v>0.6</v>
          </cell>
          <cell r="S205">
            <v>1.4</v>
          </cell>
          <cell r="T205">
            <v>0.1</v>
          </cell>
          <cell r="U205">
            <v>0.1</v>
          </cell>
          <cell r="V205">
            <v>0.6</v>
          </cell>
          <cell r="W205">
            <v>0</v>
          </cell>
          <cell r="X205">
            <v>-0.2</v>
          </cell>
          <cell r="Y205">
            <v>0.4</v>
          </cell>
          <cell r="Z205">
            <v>0</v>
          </cell>
          <cell r="AA205">
            <v>0</v>
          </cell>
          <cell r="AB205">
            <v>0.1</v>
          </cell>
        </row>
        <row r="206">
          <cell r="A206">
            <v>35582</v>
          </cell>
          <cell r="B206">
            <v>67.099999999999994</v>
          </cell>
          <cell r="C206">
            <v>67.7</v>
          </cell>
          <cell r="D206">
            <v>65.5</v>
          </cell>
          <cell r="E206">
            <v>66.400000000000006</v>
          </cell>
          <cell r="F206">
            <v>65.8</v>
          </cell>
          <cell r="G206">
            <v>68.099999999999994</v>
          </cell>
          <cell r="H206">
            <v>68.7</v>
          </cell>
          <cell r="I206">
            <v>66.8</v>
          </cell>
          <cell r="J206">
            <v>66.900000000000006</v>
          </cell>
          <cell r="K206">
            <v>0.1</v>
          </cell>
          <cell r="L206">
            <v>0.6</v>
          </cell>
          <cell r="M206">
            <v>0.6</v>
          </cell>
          <cell r="N206">
            <v>-0.2</v>
          </cell>
          <cell r="O206">
            <v>0.2</v>
          </cell>
          <cell r="P206">
            <v>0.6</v>
          </cell>
          <cell r="Q206">
            <v>0.6</v>
          </cell>
          <cell r="R206">
            <v>-0.9</v>
          </cell>
          <cell r="S206">
            <v>0.3</v>
          </cell>
          <cell r="T206">
            <v>-0.3</v>
          </cell>
          <cell r="U206">
            <v>-0.1</v>
          </cell>
          <cell r="V206">
            <v>-0.3</v>
          </cell>
          <cell r="W206">
            <v>-0.6</v>
          </cell>
          <cell r="X206">
            <v>-0.2</v>
          </cell>
          <cell r="Y206">
            <v>-0.4</v>
          </cell>
          <cell r="Z206">
            <v>-0.1</v>
          </cell>
          <cell r="AA206">
            <v>-0.9</v>
          </cell>
          <cell r="AB206">
            <v>-0.3</v>
          </cell>
        </row>
        <row r="207">
          <cell r="A207">
            <v>35674</v>
          </cell>
          <cell r="B207">
            <v>66.900000000000006</v>
          </cell>
          <cell r="C207">
            <v>67.5</v>
          </cell>
          <cell r="D207">
            <v>65.3</v>
          </cell>
          <cell r="E207">
            <v>66</v>
          </cell>
          <cell r="F207">
            <v>65.5</v>
          </cell>
          <cell r="G207">
            <v>67.7</v>
          </cell>
          <cell r="H207">
            <v>68.400000000000006</v>
          </cell>
          <cell r="I207">
            <v>66.5</v>
          </cell>
          <cell r="J207">
            <v>66.599999999999994</v>
          </cell>
          <cell r="K207">
            <v>-0.3</v>
          </cell>
          <cell r="L207">
            <v>-0.1</v>
          </cell>
          <cell r="M207">
            <v>0.2</v>
          </cell>
          <cell r="N207">
            <v>-0.9</v>
          </cell>
          <cell r="O207">
            <v>-0.6</v>
          </cell>
          <cell r="P207">
            <v>-0.4</v>
          </cell>
          <cell r="Q207">
            <v>-0.6</v>
          </cell>
          <cell r="R207">
            <v>-1.3</v>
          </cell>
          <cell r="S207">
            <v>-0.4</v>
          </cell>
          <cell r="T207">
            <v>-0.3</v>
          </cell>
          <cell r="U207">
            <v>-0.3</v>
          </cell>
          <cell r="V207">
            <v>-0.3</v>
          </cell>
          <cell r="W207">
            <v>-0.6</v>
          </cell>
          <cell r="X207">
            <v>-0.5</v>
          </cell>
          <cell r="Y207">
            <v>-0.6</v>
          </cell>
          <cell r="Z207">
            <v>-0.4</v>
          </cell>
          <cell r="AA207">
            <v>-0.4</v>
          </cell>
          <cell r="AB207">
            <v>-0.4</v>
          </cell>
        </row>
        <row r="208">
          <cell r="A208">
            <v>35765</v>
          </cell>
          <cell r="B208">
            <v>67.099999999999994</v>
          </cell>
          <cell r="C208">
            <v>67.7</v>
          </cell>
          <cell r="D208">
            <v>65.7</v>
          </cell>
          <cell r="E208">
            <v>66</v>
          </cell>
          <cell r="F208">
            <v>65.5</v>
          </cell>
          <cell r="G208">
            <v>68</v>
          </cell>
          <cell r="H208">
            <v>68.3</v>
          </cell>
          <cell r="I208">
            <v>66.5</v>
          </cell>
          <cell r="J208">
            <v>66.8</v>
          </cell>
          <cell r="K208">
            <v>-0.1</v>
          </cell>
          <cell r="L208">
            <v>0</v>
          </cell>
          <cell r="M208">
            <v>0.6</v>
          </cell>
          <cell r="N208">
            <v>-1.2</v>
          </cell>
          <cell r="O208">
            <v>-0.8</v>
          </cell>
          <cell r="P208">
            <v>-0.1</v>
          </cell>
          <cell r="Q208">
            <v>-0.7</v>
          </cell>
          <cell r="R208">
            <v>-1.3</v>
          </cell>
          <cell r="S208">
            <v>-0.3</v>
          </cell>
          <cell r="T208">
            <v>0.3</v>
          </cell>
          <cell r="U208">
            <v>0.3</v>
          </cell>
          <cell r="V208">
            <v>0.6</v>
          </cell>
          <cell r="W208">
            <v>0</v>
          </cell>
          <cell r="X208">
            <v>0</v>
          </cell>
          <cell r="Y208">
            <v>0.4</v>
          </cell>
          <cell r="Z208">
            <v>-0.1</v>
          </cell>
          <cell r="AA208">
            <v>0</v>
          </cell>
          <cell r="AB208">
            <v>0.3</v>
          </cell>
        </row>
        <row r="209">
          <cell r="A209">
            <v>35855</v>
          </cell>
          <cell r="B209">
            <v>67.400000000000006</v>
          </cell>
          <cell r="C209">
            <v>67.599999999999994</v>
          </cell>
          <cell r="D209">
            <v>65.900000000000006</v>
          </cell>
          <cell r="E209">
            <v>66.3</v>
          </cell>
          <cell r="F209">
            <v>65.7</v>
          </cell>
          <cell r="G209">
            <v>68.2</v>
          </cell>
          <cell r="H209">
            <v>68.7</v>
          </cell>
          <cell r="I209">
            <v>66.900000000000006</v>
          </cell>
          <cell r="J209">
            <v>67</v>
          </cell>
          <cell r="K209">
            <v>0.1</v>
          </cell>
          <cell r="L209">
            <v>-0.3</v>
          </cell>
          <cell r="M209">
            <v>0.3</v>
          </cell>
          <cell r="N209">
            <v>-0.7</v>
          </cell>
          <cell r="O209">
            <v>-0.3</v>
          </cell>
          <cell r="P209">
            <v>-0.3</v>
          </cell>
          <cell r="Q209">
            <v>-0.1</v>
          </cell>
          <cell r="R209">
            <v>-0.7</v>
          </cell>
          <cell r="S209">
            <v>-0.1</v>
          </cell>
          <cell r="T209">
            <v>0.4</v>
          </cell>
          <cell r="U209">
            <v>-0.1</v>
          </cell>
          <cell r="V209">
            <v>0.3</v>
          </cell>
          <cell r="W209">
            <v>0.5</v>
          </cell>
          <cell r="X209">
            <v>0.3</v>
          </cell>
          <cell r="Y209">
            <v>0.3</v>
          </cell>
          <cell r="Z209">
            <v>0.6</v>
          </cell>
          <cell r="AA209">
            <v>0.6</v>
          </cell>
          <cell r="AB209">
            <v>0.3</v>
          </cell>
        </row>
        <row r="210">
          <cell r="A210">
            <v>35947</v>
          </cell>
          <cell r="B210">
            <v>67.8</v>
          </cell>
          <cell r="C210">
            <v>68</v>
          </cell>
          <cell r="D210">
            <v>66.2</v>
          </cell>
          <cell r="E210">
            <v>66.7</v>
          </cell>
          <cell r="F210">
            <v>66.2</v>
          </cell>
          <cell r="G210">
            <v>68.5</v>
          </cell>
          <cell r="H210">
            <v>68.900000000000006</v>
          </cell>
          <cell r="I210">
            <v>67.3</v>
          </cell>
          <cell r="J210">
            <v>67.400000000000006</v>
          </cell>
          <cell r="K210">
            <v>1</v>
          </cell>
          <cell r="L210">
            <v>0.4</v>
          </cell>
          <cell r="M210">
            <v>1.1000000000000001</v>
          </cell>
          <cell r="N210">
            <v>0.5</v>
          </cell>
          <cell r="O210">
            <v>0.6</v>
          </cell>
          <cell r="P210">
            <v>0.6</v>
          </cell>
          <cell r="Q210">
            <v>0.3</v>
          </cell>
          <cell r="R210">
            <v>0.7</v>
          </cell>
          <cell r="S210">
            <v>0.7</v>
          </cell>
          <cell r="T210">
            <v>0.6</v>
          </cell>
          <cell r="U210">
            <v>0.6</v>
          </cell>
          <cell r="V210">
            <v>0.5</v>
          </cell>
          <cell r="W210">
            <v>0.6</v>
          </cell>
          <cell r="X210">
            <v>0.8</v>
          </cell>
          <cell r="Y210">
            <v>0.4</v>
          </cell>
          <cell r="Z210">
            <v>0.3</v>
          </cell>
          <cell r="AA210">
            <v>0.6</v>
          </cell>
          <cell r="AB210">
            <v>0.6</v>
          </cell>
        </row>
        <row r="211">
          <cell r="A211">
            <v>36039</v>
          </cell>
          <cell r="B211">
            <v>68</v>
          </cell>
          <cell r="C211">
            <v>68</v>
          </cell>
          <cell r="D211">
            <v>66.3</v>
          </cell>
          <cell r="E211">
            <v>67</v>
          </cell>
          <cell r="F211">
            <v>66.7</v>
          </cell>
          <cell r="G211">
            <v>68.900000000000006</v>
          </cell>
          <cell r="H211">
            <v>69.099999999999994</v>
          </cell>
          <cell r="I211">
            <v>67.3</v>
          </cell>
          <cell r="J211">
            <v>67.5</v>
          </cell>
          <cell r="K211">
            <v>1.6</v>
          </cell>
          <cell r="L211">
            <v>0.7</v>
          </cell>
          <cell r="M211">
            <v>1.5</v>
          </cell>
          <cell r="N211">
            <v>1.5</v>
          </cell>
          <cell r="O211">
            <v>1.8</v>
          </cell>
          <cell r="P211">
            <v>1.8</v>
          </cell>
          <cell r="Q211">
            <v>1</v>
          </cell>
          <cell r="R211">
            <v>1.2</v>
          </cell>
          <cell r="S211">
            <v>1.4</v>
          </cell>
          <cell r="T211">
            <v>0.3</v>
          </cell>
          <cell r="U211">
            <v>0</v>
          </cell>
          <cell r="V211">
            <v>0.2</v>
          </cell>
          <cell r="W211">
            <v>0.4</v>
          </cell>
          <cell r="X211">
            <v>0.8</v>
          </cell>
          <cell r="Y211">
            <v>0.6</v>
          </cell>
          <cell r="Z211">
            <v>0.3</v>
          </cell>
          <cell r="AA211">
            <v>0</v>
          </cell>
          <cell r="AB211">
            <v>0.1</v>
          </cell>
        </row>
        <row r="212">
          <cell r="A212">
            <v>36130</v>
          </cell>
          <cell r="B212">
            <v>68.400000000000006</v>
          </cell>
          <cell r="C212">
            <v>68.3</v>
          </cell>
          <cell r="D212">
            <v>66.5</v>
          </cell>
          <cell r="E212">
            <v>67.3</v>
          </cell>
          <cell r="F212">
            <v>67</v>
          </cell>
          <cell r="G212">
            <v>68.900000000000006</v>
          </cell>
          <cell r="H212">
            <v>69.3</v>
          </cell>
          <cell r="I212">
            <v>67.5</v>
          </cell>
          <cell r="J212">
            <v>67.8</v>
          </cell>
          <cell r="K212">
            <v>1.9</v>
          </cell>
          <cell r="L212">
            <v>0.9</v>
          </cell>
          <cell r="M212">
            <v>1.2</v>
          </cell>
          <cell r="N212">
            <v>2</v>
          </cell>
          <cell r="O212">
            <v>2.2999999999999998</v>
          </cell>
          <cell r="P212">
            <v>1.3</v>
          </cell>
          <cell r="Q212">
            <v>1.5</v>
          </cell>
          <cell r="R212">
            <v>1.5</v>
          </cell>
          <cell r="S212">
            <v>1.5</v>
          </cell>
          <cell r="T212">
            <v>0.6</v>
          </cell>
          <cell r="U212">
            <v>0.4</v>
          </cell>
          <cell r="V212">
            <v>0.3</v>
          </cell>
          <cell r="W212">
            <v>0.4</v>
          </cell>
          <cell r="X212">
            <v>0.4</v>
          </cell>
          <cell r="Y212">
            <v>0</v>
          </cell>
          <cell r="Z212">
            <v>0.3</v>
          </cell>
          <cell r="AA212">
            <v>0.3</v>
          </cell>
          <cell r="AB212">
            <v>0.4</v>
          </cell>
        </row>
        <row r="213">
          <cell r="A213">
            <v>36220</v>
          </cell>
          <cell r="B213">
            <v>68.400000000000006</v>
          </cell>
          <cell r="C213">
            <v>68.3</v>
          </cell>
          <cell r="D213">
            <v>66.400000000000006</v>
          </cell>
          <cell r="E213">
            <v>66.8</v>
          </cell>
          <cell r="F213">
            <v>66.7</v>
          </cell>
          <cell r="G213">
            <v>68.599999999999994</v>
          </cell>
          <cell r="H213">
            <v>69</v>
          </cell>
          <cell r="I213">
            <v>67.400000000000006</v>
          </cell>
          <cell r="J213">
            <v>67.8</v>
          </cell>
          <cell r="K213">
            <v>1.5</v>
          </cell>
          <cell r="L213">
            <v>1</v>
          </cell>
          <cell r="M213">
            <v>0.8</v>
          </cell>
          <cell r="N213">
            <v>0.8</v>
          </cell>
          <cell r="O213">
            <v>1.5</v>
          </cell>
          <cell r="P213">
            <v>0.6</v>
          </cell>
          <cell r="Q213">
            <v>0.4</v>
          </cell>
          <cell r="R213">
            <v>0.7</v>
          </cell>
          <cell r="S213">
            <v>1.2</v>
          </cell>
          <cell r="T213">
            <v>0</v>
          </cell>
          <cell r="U213">
            <v>0</v>
          </cell>
          <cell r="V213">
            <v>-0.2</v>
          </cell>
          <cell r="W213">
            <v>-0.7</v>
          </cell>
          <cell r="X213">
            <v>-0.4</v>
          </cell>
          <cell r="Y213">
            <v>-0.4</v>
          </cell>
          <cell r="Z213">
            <v>-0.4</v>
          </cell>
          <cell r="AA213">
            <v>-0.1</v>
          </cell>
          <cell r="AB213">
            <v>0</v>
          </cell>
        </row>
        <row r="214">
          <cell r="A214">
            <v>36312</v>
          </cell>
          <cell r="B214">
            <v>68.7</v>
          </cell>
          <cell r="C214">
            <v>68.599999999999994</v>
          </cell>
          <cell r="D214">
            <v>66.599999999999994</v>
          </cell>
          <cell r="E214">
            <v>67.3</v>
          </cell>
          <cell r="F214">
            <v>67.3</v>
          </cell>
          <cell r="G214">
            <v>68.8</v>
          </cell>
          <cell r="H214">
            <v>69.400000000000006</v>
          </cell>
          <cell r="I214">
            <v>67.400000000000006</v>
          </cell>
          <cell r="J214">
            <v>68.099999999999994</v>
          </cell>
          <cell r="K214">
            <v>1.3</v>
          </cell>
          <cell r="L214">
            <v>0.9</v>
          </cell>
          <cell r="M214">
            <v>0.6</v>
          </cell>
          <cell r="N214">
            <v>0.9</v>
          </cell>
          <cell r="O214">
            <v>1.7</v>
          </cell>
          <cell r="P214">
            <v>0.4</v>
          </cell>
          <cell r="Q214">
            <v>0.7</v>
          </cell>
          <cell r="R214">
            <v>0.1</v>
          </cell>
          <cell r="S214">
            <v>1</v>
          </cell>
          <cell r="T214">
            <v>0.4</v>
          </cell>
          <cell r="U214">
            <v>0.4</v>
          </cell>
          <cell r="V214">
            <v>0.3</v>
          </cell>
          <cell r="W214">
            <v>0.7</v>
          </cell>
          <cell r="X214">
            <v>0.9</v>
          </cell>
          <cell r="Y214">
            <v>0.3</v>
          </cell>
          <cell r="Z214">
            <v>0.6</v>
          </cell>
          <cell r="AA214">
            <v>0</v>
          </cell>
          <cell r="AB214">
            <v>0.4</v>
          </cell>
        </row>
        <row r="215">
          <cell r="A215">
            <v>36404</v>
          </cell>
          <cell r="B215">
            <v>69.3</v>
          </cell>
          <cell r="C215">
            <v>69.3</v>
          </cell>
          <cell r="D215">
            <v>67.099999999999994</v>
          </cell>
          <cell r="E215">
            <v>68.099999999999994</v>
          </cell>
          <cell r="F215">
            <v>67.900000000000006</v>
          </cell>
          <cell r="G215">
            <v>69.2</v>
          </cell>
          <cell r="H215">
            <v>69.5</v>
          </cell>
          <cell r="I215">
            <v>68</v>
          </cell>
          <cell r="J215">
            <v>68.7</v>
          </cell>
          <cell r="K215">
            <v>1.9</v>
          </cell>
          <cell r="L215">
            <v>1.9</v>
          </cell>
          <cell r="M215">
            <v>1.2</v>
          </cell>
          <cell r="N215">
            <v>1.6</v>
          </cell>
          <cell r="O215">
            <v>1.8</v>
          </cell>
          <cell r="P215">
            <v>0.4</v>
          </cell>
          <cell r="Q215">
            <v>0.6</v>
          </cell>
          <cell r="R215">
            <v>1</v>
          </cell>
          <cell r="S215">
            <v>1.8</v>
          </cell>
          <cell r="T215">
            <v>0.9</v>
          </cell>
          <cell r="U215">
            <v>1</v>
          </cell>
          <cell r="V215">
            <v>0.8</v>
          </cell>
          <cell r="W215">
            <v>1.2</v>
          </cell>
          <cell r="X215">
            <v>0.9</v>
          </cell>
          <cell r="Y215">
            <v>0.6</v>
          </cell>
          <cell r="Z215">
            <v>0.1</v>
          </cell>
          <cell r="AA215">
            <v>0.9</v>
          </cell>
          <cell r="AB215">
            <v>0.9</v>
          </cell>
        </row>
        <row r="216">
          <cell r="A216">
            <v>36495</v>
          </cell>
          <cell r="B216">
            <v>69.7</v>
          </cell>
          <cell r="C216">
            <v>69.7</v>
          </cell>
          <cell r="D216">
            <v>67.099999999999994</v>
          </cell>
          <cell r="E216">
            <v>68.5</v>
          </cell>
          <cell r="F216">
            <v>68.3</v>
          </cell>
          <cell r="G216">
            <v>69.599999999999994</v>
          </cell>
          <cell r="H216">
            <v>69.900000000000006</v>
          </cell>
          <cell r="I216">
            <v>68.599999999999994</v>
          </cell>
          <cell r="J216">
            <v>69.099999999999994</v>
          </cell>
          <cell r="K216">
            <v>1.9</v>
          </cell>
          <cell r="L216">
            <v>2</v>
          </cell>
          <cell r="M216">
            <v>0.9</v>
          </cell>
          <cell r="N216">
            <v>1.8</v>
          </cell>
          <cell r="O216">
            <v>1.9</v>
          </cell>
          <cell r="P216">
            <v>1</v>
          </cell>
          <cell r="Q216">
            <v>0.9</v>
          </cell>
          <cell r="R216">
            <v>1.6</v>
          </cell>
          <cell r="S216">
            <v>1.9</v>
          </cell>
          <cell r="T216">
            <v>0.6</v>
          </cell>
          <cell r="U216">
            <v>0.6</v>
          </cell>
          <cell r="V216">
            <v>0</v>
          </cell>
          <cell r="W216">
            <v>0.6</v>
          </cell>
          <cell r="X216">
            <v>0.6</v>
          </cell>
          <cell r="Y216">
            <v>0.6</v>
          </cell>
          <cell r="Z216">
            <v>0.6</v>
          </cell>
          <cell r="AA216">
            <v>0.9</v>
          </cell>
          <cell r="AB216">
            <v>0.6</v>
          </cell>
        </row>
        <row r="217">
          <cell r="A217">
            <v>36586</v>
          </cell>
          <cell r="B217">
            <v>70.3</v>
          </cell>
          <cell r="C217">
            <v>70.5</v>
          </cell>
          <cell r="D217">
            <v>67.900000000000006</v>
          </cell>
          <cell r="E217">
            <v>69.099999999999994</v>
          </cell>
          <cell r="F217">
            <v>68.599999999999994</v>
          </cell>
          <cell r="G217">
            <v>70.3</v>
          </cell>
          <cell r="H217">
            <v>70.3</v>
          </cell>
          <cell r="I217">
            <v>69.3</v>
          </cell>
          <cell r="J217">
            <v>69.7</v>
          </cell>
          <cell r="K217">
            <v>2.8</v>
          </cell>
          <cell r="L217">
            <v>3.2</v>
          </cell>
          <cell r="M217">
            <v>2.2999999999999998</v>
          </cell>
          <cell r="N217">
            <v>3.4</v>
          </cell>
          <cell r="O217">
            <v>2.8</v>
          </cell>
          <cell r="P217">
            <v>2.5</v>
          </cell>
          <cell r="Q217">
            <v>1.9</v>
          </cell>
          <cell r="R217">
            <v>2.8</v>
          </cell>
          <cell r="S217">
            <v>2.8</v>
          </cell>
          <cell r="T217">
            <v>0.9</v>
          </cell>
          <cell r="U217">
            <v>1.1000000000000001</v>
          </cell>
          <cell r="V217">
            <v>1.2</v>
          </cell>
          <cell r="W217">
            <v>0.9</v>
          </cell>
          <cell r="X217">
            <v>0.4</v>
          </cell>
          <cell r="Y217">
            <v>1</v>
          </cell>
          <cell r="Z217">
            <v>0.6</v>
          </cell>
          <cell r="AA217">
            <v>1</v>
          </cell>
          <cell r="AB217">
            <v>0.9</v>
          </cell>
        </row>
        <row r="218">
          <cell r="A218">
            <v>36678</v>
          </cell>
          <cell r="B218">
            <v>70.900000000000006</v>
          </cell>
          <cell r="C218">
            <v>70.900000000000006</v>
          </cell>
          <cell r="D218">
            <v>68.3</v>
          </cell>
          <cell r="E218">
            <v>69.5</v>
          </cell>
          <cell r="F218">
            <v>69.099999999999994</v>
          </cell>
          <cell r="G218">
            <v>71</v>
          </cell>
          <cell r="H218">
            <v>71.099999999999994</v>
          </cell>
          <cell r="I218">
            <v>69.900000000000006</v>
          </cell>
          <cell r="J218">
            <v>70.2</v>
          </cell>
          <cell r="K218">
            <v>3.2</v>
          </cell>
          <cell r="L218">
            <v>3.4</v>
          </cell>
          <cell r="M218">
            <v>2.6</v>
          </cell>
          <cell r="N218">
            <v>3.3</v>
          </cell>
          <cell r="O218">
            <v>2.7</v>
          </cell>
          <cell r="P218">
            <v>3.2</v>
          </cell>
          <cell r="Q218">
            <v>2.4</v>
          </cell>
          <cell r="R218">
            <v>3.7</v>
          </cell>
          <cell r="S218">
            <v>3.1</v>
          </cell>
          <cell r="T218">
            <v>0.9</v>
          </cell>
          <cell r="U218">
            <v>0.6</v>
          </cell>
          <cell r="V218">
            <v>0.6</v>
          </cell>
          <cell r="W218">
            <v>0.6</v>
          </cell>
          <cell r="X218">
            <v>0.7</v>
          </cell>
          <cell r="Y218">
            <v>1</v>
          </cell>
          <cell r="Z218">
            <v>1.1000000000000001</v>
          </cell>
          <cell r="AA218">
            <v>0.9</v>
          </cell>
          <cell r="AB218">
            <v>0.7</v>
          </cell>
        </row>
        <row r="219">
          <cell r="A219">
            <v>36770</v>
          </cell>
          <cell r="B219">
            <v>73.5</v>
          </cell>
          <cell r="C219">
            <v>73.599999999999994</v>
          </cell>
          <cell r="D219">
            <v>71</v>
          </cell>
          <cell r="E219">
            <v>72.099999999999994</v>
          </cell>
          <cell r="F219">
            <v>71.599999999999994</v>
          </cell>
          <cell r="G219">
            <v>73.7</v>
          </cell>
          <cell r="H219">
            <v>73.5</v>
          </cell>
          <cell r="I219">
            <v>72.5</v>
          </cell>
          <cell r="J219">
            <v>72.900000000000006</v>
          </cell>
          <cell r="K219">
            <v>6.1</v>
          </cell>
          <cell r="L219">
            <v>6.2</v>
          </cell>
          <cell r="M219">
            <v>5.8</v>
          </cell>
          <cell r="N219">
            <v>5.9</v>
          </cell>
          <cell r="O219">
            <v>5.4</v>
          </cell>
          <cell r="P219">
            <v>6.5</v>
          </cell>
          <cell r="Q219">
            <v>5.8</v>
          </cell>
          <cell r="R219">
            <v>6.6</v>
          </cell>
          <cell r="S219">
            <v>6.1</v>
          </cell>
          <cell r="T219">
            <v>3.7</v>
          </cell>
          <cell r="U219">
            <v>3.8</v>
          </cell>
          <cell r="V219">
            <v>4</v>
          </cell>
          <cell r="W219">
            <v>3.7</v>
          </cell>
          <cell r="X219">
            <v>3.6</v>
          </cell>
          <cell r="Y219">
            <v>3.8</v>
          </cell>
          <cell r="Z219">
            <v>3.4</v>
          </cell>
          <cell r="AA219">
            <v>3.7</v>
          </cell>
          <cell r="AB219">
            <v>3.8</v>
          </cell>
        </row>
        <row r="220">
          <cell r="A220">
            <v>36861</v>
          </cell>
          <cell r="B220">
            <v>73.8</v>
          </cell>
          <cell r="C220">
            <v>73.900000000000006</v>
          </cell>
          <cell r="D220">
            <v>71.2</v>
          </cell>
          <cell r="E220">
            <v>72.2</v>
          </cell>
          <cell r="F220">
            <v>71.8</v>
          </cell>
          <cell r="G220">
            <v>73.7</v>
          </cell>
          <cell r="H220">
            <v>73.900000000000006</v>
          </cell>
          <cell r="I220">
            <v>72.8</v>
          </cell>
          <cell r="J220">
            <v>73.099999999999994</v>
          </cell>
          <cell r="K220">
            <v>5.9</v>
          </cell>
          <cell r="L220">
            <v>6</v>
          </cell>
          <cell r="M220">
            <v>6.1</v>
          </cell>
          <cell r="N220">
            <v>5.4</v>
          </cell>
          <cell r="O220">
            <v>5.0999999999999996</v>
          </cell>
          <cell r="P220">
            <v>5.9</v>
          </cell>
          <cell r="Q220">
            <v>5.7</v>
          </cell>
          <cell r="R220">
            <v>6.1</v>
          </cell>
          <cell r="S220">
            <v>5.8</v>
          </cell>
          <cell r="T220">
            <v>0.4</v>
          </cell>
          <cell r="U220">
            <v>0.4</v>
          </cell>
          <cell r="V220">
            <v>0.3</v>
          </cell>
          <cell r="W220">
            <v>0.1</v>
          </cell>
          <cell r="X220">
            <v>0.3</v>
          </cell>
          <cell r="Y220">
            <v>0</v>
          </cell>
          <cell r="Z220">
            <v>0.5</v>
          </cell>
          <cell r="AA220">
            <v>0.4</v>
          </cell>
          <cell r="AB220">
            <v>0.3</v>
          </cell>
        </row>
        <row r="221">
          <cell r="A221">
            <v>36951</v>
          </cell>
          <cell r="B221">
            <v>74.8</v>
          </cell>
          <cell r="C221">
            <v>74.7</v>
          </cell>
          <cell r="D221">
            <v>71.8</v>
          </cell>
          <cell r="E221">
            <v>73</v>
          </cell>
          <cell r="F221">
            <v>72.2</v>
          </cell>
          <cell r="G221">
            <v>74.2</v>
          </cell>
          <cell r="H221">
            <v>73.900000000000006</v>
          </cell>
          <cell r="I221">
            <v>73.3</v>
          </cell>
          <cell r="J221">
            <v>73.900000000000006</v>
          </cell>
          <cell r="K221">
            <v>6.4</v>
          </cell>
          <cell r="L221">
            <v>6</v>
          </cell>
          <cell r="M221">
            <v>5.7</v>
          </cell>
          <cell r="N221">
            <v>5.6</v>
          </cell>
          <cell r="O221">
            <v>5.2</v>
          </cell>
          <cell r="P221">
            <v>5.5</v>
          </cell>
          <cell r="Q221">
            <v>5.0999999999999996</v>
          </cell>
          <cell r="R221">
            <v>5.8</v>
          </cell>
          <cell r="S221">
            <v>6</v>
          </cell>
          <cell r="T221">
            <v>1.4</v>
          </cell>
          <cell r="U221">
            <v>1.1000000000000001</v>
          </cell>
          <cell r="V221">
            <v>0.8</v>
          </cell>
          <cell r="W221">
            <v>1.1000000000000001</v>
          </cell>
          <cell r="X221">
            <v>0.6</v>
          </cell>
          <cell r="Y221">
            <v>0.7</v>
          </cell>
          <cell r="Z221">
            <v>0</v>
          </cell>
          <cell r="AA221">
            <v>0.7</v>
          </cell>
          <cell r="AB221">
            <v>1.1000000000000001</v>
          </cell>
        </row>
        <row r="222">
          <cell r="A222">
            <v>37043</v>
          </cell>
          <cell r="B222">
            <v>75.400000000000006</v>
          </cell>
          <cell r="C222">
            <v>75.099999999999994</v>
          </cell>
          <cell r="D222">
            <v>72.5</v>
          </cell>
          <cell r="E222">
            <v>73.599999999999994</v>
          </cell>
          <cell r="F222">
            <v>73.2</v>
          </cell>
          <cell r="G222">
            <v>74.900000000000006</v>
          </cell>
          <cell r="H222">
            <v>74.7</v>
          </cell>
          <cell r="I222">
            <v>74</v>
          </cell>
          <cell r="J222">
            <v>74.5</v>
          </cell>
          <cell r="K222">
            <v>6.3</v>
          </cell>
          <cell r="L222">
            <v>5.9</v>
          </cell>
          <cell r="M222">
            <v>6.1</v>
          </cell>
          <cell r="N222">
            <v>5.9</v>
          </cell>
          <cell r="O222">
            <v>5.9</v>
          </cell>
          <cell r="P222">
            <v>5.5</v>
          </cell>
          <cell r="Q222">
            <v>5.0999999999999996</v>
          </cell>
          <cell r="R222">
            <v>5.9</v>
          </cell>
          <cell r="S222">
            <v>6.1</v>
          </cell>
          <cell r="T222">
            <v>0.8</v>
          </cell>
          <cell r="U222">
            <v>0.5</v>
          </cell>
          <cell r="V222">
            <v>1</v>
          </cell>
          <cell r="W222">
            <v>0.8</v>
          </cell>
          <cell r="X222">
            <v>1.4</v>
          </cell>
          <cell r="Y222">
            <v>0.9</v>
          </cell>
          <cell r="Z222">
            <v>1.1000000000000001</v>
          </cell>
          <cell r="AA222">
            <v>1</v>
          </cell>
          <cell r="AB222">
            <v>0.8</v>
          </cell>
        </row>
        <row r="223">
          <cell r="A223">
            <v>37135</v>
          </cell>
          <cell r="B223">
            <v>75.599999999999994</v>
          </cell>
          <cell r="C223">
            <v>75.5</v>
          </cell>
          <cell r="D223">
            <v>72.599999999999994</v>
          </cell>
          <cell r="E223">
            <v>73.7</v>
          </cell>
          <cell r="F223">
            <v>73.3</v>
          </cell>
          <cell r="G223">
            <v>74.599999999999994</v>
          </cell>
          <cell r="H223">
            <v>74.900000000000006</v>
          </cell>
          <cell r="I223">
            <v>74</v>
          </cell>
          <cell r="J223">
            <v>74.7</v>
          </cell>
          <cell r="K223">
            <v>2.9</v>
          </cell>
          <cell r="L223">
            <v>2.6</v>
          </cell>
          <cell r="M223">
            <v>2.2999999999999998</v>
          </cell>
          <cell r="N223">
            <v>2.2000000000000002</v>
          </cell>
          <cell r="O223">
            <v>2.4</v>
          </cell>
          <cell r="P223">
            <v>1.2</v>
          </cell>
          <cell r="Q223">
            <v>1.9</v>
          </cell>
          <cell r="R223">
            <v>2.1</v>
          </cell>
          <cell r="S223">
            <v>2.5</v>
          </cell>
          <cell r="T223">
            <v>0.3</v>
          </cell>
          <cell r="U223">
            <v>0.5</v>
          </cell>
          <cell r="V223">
            <v>0.1</v>
          </cell>
          <cell r="W223">
            <v>0.1</v>
          </cell>
          <cell r="X223">
            <v>0.1</v>
          </cell>
          <cell r="Y223">
            <v>-0.4</v>
          </cell>
          <cell r="Z223">
            <v>0.3</v>
          </cell>
          <cell r="AA223">
            <v>0</v>
          </cell>
          <cell r="AB223">
            <v>0.3</v>
          </cell>
        </row>
        <row r="224">
          <cell r="A224">
            <v>37226</v>
          </cell>
          <cell r="B224">
            <v>76.3</v>
          </cell>
          <cell r="C224">
            <v>76.099999999999994</v>
          </cell>
          <cell r="D224">
            <v>73.5</v>
          </cell>
          <cell r="E224">
            <v>74.400000000000006</v>
          </cell>
          <cell r="F224">
            <v>73.900000000000006</v>
          </cell>
          <cell r="G224">
            <v>75.2</v>
          </cell>
          <cell r="H224">
            <v>75.5</v>
          </cell>
          <cell r="I224">
            <v>74.900000000000006</v>
          </cell>
          <cell r="J224">
            <v>75.400000000000006</v>
          </cell>
          <cell r="K224">
            <v>3.4</v>
          </cell>
          <cell r="L224">
            <v>3</v>
          </cell>
          <cell r="M224">
            <v>3.2</v>
          </cell>
          <cell r="N224">
            <v>3</v>
          </cell>
          <cell r="O224">
            <v>2.9</v>
          </cell>
          <cell r="P224">
            <v>2</v>
          </cell>
          <cell r="Q224">
            <v>2.2000000000000002</v>
          </cell>
          <cell r="R224">
            <v>2.9</v>
          </cell>
          <cell r="S224">
            <v>3.1</v>
          </cell>
          <cell r="T224">
            <v>0.9</v>
          </cell>
          <cell r="U224">
            <v>0.8</v>
          </cell>
          <cell r="V224">
            <v>1.2</v>
          </cell>
          <cell r="W224">
            <v>0.9</v>
          </cell>
          <cell r="X224">
            <v>0.8</v>
          </cell>
          <cell r="Y224">
            <v>0.8</v>
          </cell>
          <cell r="Z224">
            <v>0.8</v>
          </cell>
          <cell r="AA224">
            <v>1.2</v>
          </cell>
          <cell r="AB224">
            <v>0.9</v>
          </cell>
        </row>
        <row r="225">
          <cell r="A225">
            <v>37316</v>
          </cell>
          <cell r="B225">
            <v>77</v>
          </cell>
          <cell r="C225">
            <v>76.900000000000006</v>
          </cell>
          <cell r="D225">
            <v>74.2</v>
          </cell>
          <cell r="E225">
            <v>75</v>
          </cell>
          <cell r="F225">
            <v>74.5</v>
          </cell>
          <cell r="G225">
            <v>75.900000000000006</v>
          </cell>
          <cell r="H225">
            <v>75.7</v>
          </cell>
          <cell r="I225">
            <v>75.3</v>
          </cell>
          <cell r="J225">
            <v>76.099999999999994</v>
          </cell>
          <cell r="K225">
            <v>2.9</v>
          </cell>
          <cell r="L225">
            <v>2.9</v>
          </cell>
          <cell r="M225">
            <v>3.3</v>
          </cell>
          <cell r="N225">
            <v>2.7</v>
          </cell>
          <cell r="O225">
            <v>3.2</v>
          </cell>
          <cell r="P225">
            <v>2.2999999999999998</v>
          </cell>
          <cell r="Q225">
            <v>2.4</v>
          </cell>
          <cell r="R225">
            <v>2.7</v>
          </cell>
          <cell r="S225">
            <v>3</v>
          </cell>
          <cell r="T225">
            <v>0.9</v>
          </cell>
          <cell r="U225">
            <v>1.1000000000000001</v>
          </cell>
          <cell r="V225">
            <v>1</v>
          </cell>
          <cell r="W225">
            <v>0.8</v>
          </cell>
          <cell r="X225">
            <v>0.8</v>
          </cell>
          <cell r="Y225">
            <v>0.9</v>
          </cell>
          <cell r="Z225">
            <v>0.3</v>
          </cell>
          <cell r="AA225">
            <v>0.5</v>
          </cell>
          <cell r="AB225">
            <v>0.9</v>
          </cell>
        </row>
        <row r="226">
          <cell r="A226">
            <v>37408</v>
          </cell>
          <cell r="B226">
            <v>77.5</v>
          </cell>
          <cell r="C226">
            <v>77.3</v>
          </cell>
          <cell r="D226">
            <v>74.7</v>
          </cell>
          <cell r="E226">
            <v>75.7</v>
          </cell>
          <cell r="F226">
            <v>75</v>
          </cell>
          <cell r="G226">
            <v>76.900000000000006</v>
          </cell>
          <cell r="H226">
            <v>76.3</v>
          </cell>
          <cell r="I226">
            <v>76.2</v>
          </cell>
          <cell r="J226">
            <v>76.599999999999994</v>
          </cell>
          <cell r="K226">
            <v>2.8</v>
          </cell>
          <cell r="L226">
            <v>2.9</v>
          </cell>
          <cell r="M226">
            <v>3</v>
          </cell>
          <cell r="N226">
            <v>2.9</v>
          </cell>
          <cell r="O226">
            <v>2.5</v>
          </cell>
          <cell r="P226">
            <v>2.7</v>
          </cell>
          <cell r="Q226">
            <v>2.1</v>
          </cell>
          <cell r="R226">
            <v>3</v>
          </cell>
          <cell r="S226">
            <v>2.8</v>
          </cell>
          <cell r="T226">
            <v>0.6</v>
          </cell>
          <cell r="U226">
            <v>0.5</v>
          </cell>
          <cell r="V226">
            <v>0.7</v>
          </cell>
          <cell r="W226">
            <v>0.9</v>
          </cell>
          <cell r="X226">
            <v>0.7</v>
          </cell>
          <cell r="Y226">
            <v>1.3</v>
          </cell>
          <cell r="Z226">
            <v>0.8</v>
          </cell>
          <cell r="AA226">
            <v>1.2</v>
          </cell>
          <cell r="AB226">
            <v>0.7</v>
          </cell>
        </row>
        <row r="227">
          <cell r="A227">
            <v>37500</v>
          </cell>
          <cell r="B227">
            <v>77.900000000000006</v>
          </cell>
          <cell r="C227">
            <v>77.900000000000006</v>
          </cell>
          <cell r="D227">
            <v>75.3</v>
          </cell>
          <cell r="E227">
            <v>76.400000000000006</v>
          </cell>
          <cell r="F227">
            <v>75.7</v>
          </cell>
          <cell r="G227">
            <v>77.2</v>
          </cell>
          <cell r="H227">
            <v>76.599999999999994</v>
          </cell>
          <cell r="I227">
            <v>76.599999999999994</v>
          </cell>
          <cell r="J227">
            <v>77.099999999999994</v>
          </cell>
          <cell r="K227">
            <v>3</v>
          </cell>
          <cell r="L227">
            <v>3.2</v>
          </cell>
          <cell r="M227">
            <v>3.7</v>
          </cell>
          <cell r="N227">
            <v>3.7</v>
          </cell>
          <cell r="O227">
            <v>3.3</v>
          </cell>
          <cell r="P227">
            <v>3.5</v>
          </cell>
          <cell r="Q227">
            <v>2.2999999999999998</v>
          </cell>
          <cell r="R227">
            <v>3.5</v>
          </cell>
          <cell r="S227">
            <v>3.2</v>
          </cell>
          <cell r="T227">
            <v>0.5</v>
          </cell>
          <cell r="U227">
            <v>0.8</v>
          </cell>
          <cell r="V227">
            <v>0.8</v>
          </cell>
          <cell r="W227">
            <v>0.9</v>
          </cell>
          <cell r="X227">
            <v>0.9</v>
          </cell>
          <cell r="Y227">
            <v>0.4</v>
          </cell>
          <cell r="Z227">
            <v>0.4</v>
          </cell>
          <cell r="AA227">
            <v>0.5</v>
          </cell>
          <cell r="AB227">
            <v>0.7</v>
          </cell>
        </row>
        <row r="228">
          <cell r="A228">
            <v>37591</v>
          </cell>
          <cell r="B228">
            <v>78.400000000000006</v>
          </cell>
          <cell r="C228">
            <v>78.5</v>
          </cell>
          <cell r="D228">
            <v>75.7</v>
          </cell>
          <cell r="E228">
            <v>77.099999999999994</v>
          </cell>
          <cell r="F228">
            <v>76</v>
          </cell>
          <cell r="G228">
            <v>77.5</v>
          </cell>
          <cell r="H228">
            <v>77</v>
          </cell>
          <cell r="I228">
            <v>77.3</v>
          </cell>
          <cell r="J228">
            <v>77.599999999999994</v>
          </cell>
          <cell r="K228">
            <v>2.8</v>
          </cell>
          <cell r="L228">
            <v>3.2</v>
          </cell>
          <cell r="M228">
            <v>3</v>
          </cell>
          <cell r="N228">
            <v>3.6</v>
          </cell>
          <cell r="O228">
            <v>2.8</v>
          </cell>
          <cell r="P228">
            <v>3.1</v>
          </cell>
          <cell r="Q228">
            <v>2</v>
          </cell>
          <cell r="R228">
            <v>3.2</v>
          </cell>
          <cell r="S228">
            <v>2.9</v>
          </cell>
          <cell r="T228">
            <v>0.6</v>
          </cell>
          <cell r="U228">
            <v>0.8</v>
          </cell>
          <cell r="V228">
            <v>0.5</v>
          </cell>
          <cell r="W228">
            <v>0.9</v>
          </cell>
          <cell r="X228">
            <v>0.4</v>
          </cell>
          <cell r="Y228">
            <v>0.4</v>
          </cell>
          <cell r="Z228">
            <v>0.5</v>
          </cell>
          <cell r="AA228">
            <v>0.9</v>
          </cell>
          <cell r="AB228">
            <v>0.6</v>
          </cell>
        </row>
        <row r="229">
          <cell r="A229">
            <v>37681</v>
          </cell>
          <cell r="B229">
            <v>79.400000000000006</v>
          </cell>
          <cell r="C229">
            <v>79.599999999999994</v>
          </cell>
          <cell r="D229">
            <v>76.7</v>
          </cell>
          <cell r="E229">
            <v>78.7</v>
          </cell>
          <cell r="F229">
            <v>76.599999999999994</v>
          </cell>
          <cell r="G229">
            <v>78.599999999999994</v>
          </cell>
          <cell r="H229">
            <v>77.7</v>
          </cell>
          <cell r="I229">
            <v>78.099999999999994</v>
          </cell>
          <cell r="J229">
            <v>78.599999999999994</v>
          </cell>
          <cell r="K229">
            <v>3.1</v>
          </cell>
          <cell r="L229">
            <v>3.5</v>
          </cell>
          <cell r="M229">
            <v>3.4</v>
          </cell>
          <cell r="N229">
            <v>4.9000000000000004</v>
          </cell>
          <cell r="O229">
            <v>2.8</v>
          </cell>
          <cell r="P229">
            <v>3.6</v>
          </cell>
          <cell r="Q229">
            <v>2.6</v>
          </cell>
          <cell r="R229">
            <v>3.7</v>
          </cell>
          <cell r="S229">
            <v>3.3</v>
          </cell>
          <cell r="T229">
            <v>1.3</v>
          </cell>
          <cell r="U229">
            <v>1.4</v>
          </cell>
          <cell r="V229">
            <v>1.3</v>
          </cell>
          <cell r="W229">
            <v>2.1</v>
          </cell>
          <cell r="X229">
            <v>0.8</v>
          </cell>
          <cell r="Y229">
            <v>1.4</v>
          </cell>
          <cell r="Z229">
            <v>0.9</v>
          </cell>
          <cell r="AA229">
            <v>1</v>
          </cell>
          <cell r="AB229">
            <v>1.3</v>
          </cell>
        </row>
        <row r="230">
          <cell r="A230">
            <v>37773</v>
          </cell>
          <cell r="B230">
            <v>79.400000000000006</v>
          </cell>
          <cell r="C230">
            <v>79.599999999999994</v>
          </cell>
          <cell r="D230">
            <v>76.7</v>
          </cell>
          <cell r="E230">
            <v>78.599999999999994</v>
          </cell>
          <cell r="F230">
            <v>76.5</v>
          </cell>
          <cell r="G230">
            <v>79.099999999999994</v>
          </cell>
          <cell r="H230">
            <v>78</v>
          </cell>
          <cell r="I230">
            <v>78.099999999999994</v>
          </cell>
          <cell r="J230">
            <v>78.599999999999994</v>
          </cell>
          <cell r="K230">
            <v>2.5</v>
          </cell>
          <cell r="L230">
            <v>3</v>
          </cell>
          <cell r="M230">
            <v>2.7</v>
          </cell>
          <cell r="N230">
            <v>3.8</v>
          </cell>
          <cell r="O230">
            <v>2</v>
          </cell>
          <cell r="P230">
            <v>2.9</v>
          </cell>
          <cell r="Q230">
            <v>2.2000000000000002</v>
          </cell>
          <cell r="R230">
            <v>2.5</v>
          </cell>
          <cell r="S230">
            <v>2.6</v>
          </cell>
          <cell r="T230">
            <v>0</v>
          </cell>
          <cell r="U230">
            <v>0</v>
          </cell>
          <cell r="V230">
            <v>0</v>
          </cell>
          <cell r="W230">
            <v>-0.1</v>
          </cell>
          <cell r="X230">
            <v>-0.1</v>
          </cell>
          <cell r="Y230">
            <v>0.6</v>
          </cell>
          <cell r="Z230">
            <v>0.4</v>
          </cell>
          <cell r="AA230">
            <v>0</v>
          </cell>
          <cell r="AB230">
            <v>0</v>
          </cell>
        </row>
        <row r="231">
          <cell r="A231">
            <v>37865</v>
          </cell>
          <cell r="B231">
            <v>79.5</v>
          </cell>
          <cell r="C231">
            <v>80.099999999999994</v>
          </cell>
          <cell r="D231">
            <v>77.5</v>
          </cell>
          <cell r="E231">
            <v>79.2</v>
          </cell>
          <cell r="F231">
            <v>77.2</v>
          </cell>
          <cell r="G231">
            <v>79.2</v>
          </cell>
          <cell r="H231">
            <v>77.900000000000006</v>
          </cell>
          <cell r="I231">
            <v>78.8</v>
          </cell>
          <cell r="J231">
            <v>79.099999999999994</v>
          </cell>
          <cell r="K231">
            <v>2.1</v>
          </cell>
          <cell r="L231">
            <v>2.8</v>
          </cell>
          <cell r="M231">
            <v>2.9</v>
          </cell>
          <cell r="N231">
            <v>3.7</v>
          </cell>
          <cell r="O231">
            <v>2</v>
          </cell>
          <cell r="P231">
            <v>2.6</v>
          </cell>
          <cell r="Q231">
            <v>1.7</v>
          </cell>
          <cell r="R231">
            <v>2.9</v>
          </cell>
          <cell r="S231">
            <v>2.6</v>
          </cell>
          <cell r="T231">
            <v>0.1</v>
          </cell>
          <cell r="U231">
            <v>0.6</v>
          </cell>
          <cell r="V231">
            <v>1</v>
          </cell>
          <cell r="W231">
            <v>0.8</v>
          </cell>
          <cell r="X231">
            <v>0.9</v>
          </cell>
          <cell r="Y231">
            <v>0.1</v>
          </cell>
          <cell r="Z231">
            <v>-0.1</v>
          </cell>
          <cell r="AA231">
            <v>0.9</v>
          </cell>
          <cell r="AB231">
            <v>0.6</v>
          </cell>
        </row>
        <row r="232">
          <cell r="A232">
            <v>37956</v>
          </cell>
          <cell r="B232">
            <v>80.2</v>
          </cell>
          <cell r="C232">
            <v>80.3</v>
          </cell>
          <cell r="D232">
            <v>78</v>
          </cell>
          <cell r="E232">
            <v>79.599999999999994</v>
          </cell>
          <cell r="F232">
            <v>77.5</v>
          </cell>
          <cell r="G232">
            <v>79.7</v>
          </cell>
          <cell r="H232">
            <v>78.3</v>
          </cell>
          <cell r="I232">
            <v>79.3</v>
          </cell>
          <cell r="J232">
            <v>79.5</v>
          </cell>
          <cell r="K232">
            <v>2.2999999999999998</v>
          </cell>
          <cell r="L232">
            <v>2.2999999999999998</v>
          </cell>
          <cell r="M232">
            <v>3</v>
          </cell>
          <cell r="N232">
            <v>3.2</v>
          </cell>
          <cell r="O232">
            <v>2</v>
          </cell>
          <cell r="P232">
            <v>2.8</v>
          </cell>
          <cell r="Q232">
            <v>1.7</v>
          </cell>
          <cell r="R232">
            <v>2.6</v>
          </cell>
          <cell r="S232">
            <v>2.4</v>
          </cell>
          <cell r="T232">
            <v>0.9</v>
          </cell>
          <cell r="U232">
            <v>0.2</v>
          </cell>
          <cell r="V232">
            <v>0.6</v>
          </cell>
          <cell r="W232">
            <v>0.5</v>
          </cell>
          <cell r="X232">
            <v>0.4</v>
          </cell>
          <cell r="Y232">
            <v>0.6</v>
          </cell>
          <cell r="Z232">
            <v>0.5</v>
          </cell>
          <cell r="AA232">
            <v>0.6</v>
          </cell>
          <cell r="AB232">
            <v>0.5</v>
          </cell>
        </row>
        <row r="233">
          <cell r="A233">
            <v>38047</v>
          </cell>
          <cell r="B233">
            <v>80.900000000000006</v>
          </cell>
          <cell r="C233">
            <v>81.099999999999994</v>
          </cell>
          <cell r="D233">
            <v>78.7</v>
          </cell>
          <cell r="E233">
            <v>80.400000000000006</v>
          </cell>
          <cell r="F233">
            <v>77.8</v>
          </cell>
          <cell r="G233">
            <v>80.3</v>
          </cell>
          <cell r="H233">
            <v>78.599999999999994</v>
          </cell>
          <cell r="I233">
            <v>79.900000000000006</v>
          </cell>
          <cell r="J233">
            <v>80.2</v>
          </cell>
          <cell r="K233">
            <v>1.9</v>
          </cell>
          <cell r="L233">
            <v>1.9</v>
          </cell>
          <cell r="M233">
            <v>2.6</v>
          </cell>
          <cell r="N233">
            <v>2.2000000000000002</v>
          </cell>
          <cell r="O233">
            <v>1.6</v>
          </cell>
          <cell r="P233">
            <v>2.2000000000000002</v>
          </cell>
          <cell r="Q233">
            <v>1.2</v>
          </cell>
          <cell r="R233">
            <v>2.2999999999999998</v>
          </cell>
          <cell r="S233">
            <v>2</v>
          </cell>
          <cell r="T233">
            <v>0.9</v>
          </cell>
          <cell r="U233">
            <v>1</v>
          </cell>
          <cell r="V233">
            <v>0.9</v>
          </cell>
          <cell r="W233">
            <v>1</v>
          </cell>
          <cell r="X233">
            <v>0.4</v>
          </cell>
          <cell r="Y233">
            <v>0.8</v>
          </cell>
          <cell r="Z233">
            <v>0.4</v>
          </cell>
          <cell r="AA233">
            <v>0.8</v>
          </cell>
          <cell r="AB233">
            <v>0.9</v>
          </cell>
        </row>
        <row r="234">
          <cell r="A234">
            <v>38139</v>
          </cell>
          <cell r="B234">
            <v>81.2</v>
          </cell>
          <cell r="C234">
            <v>81.3</v>
          </cell>
          <cell r="D234">
            <v>79.099999999999994</v>
          </cell>
          <cell r="E234">
            <v>80.900000000000006</v>
          </cell>
          <cell r="F234">
            <v>78.599999999999994</v>
          </cell>
          <cell r="G234">
            <v>81</v>
          </cell>
          <cell r="H234">
            <v>78.900000000000006</v>
          </cell>
          <cell r="I234">
            <v>80.400000000000006</v>
          </cell>
          <cell r="J234">
            <v>80.599999999999994</v>
          </cell>
          <cell r="K234">
            <v>2.2999999999999998</v>
          </cell>
          <cell r="L234">
            <v>2.1</v>
          </cell>
          <cell r="M234">
            <v>3.1</v>
          </cell>
          <cell r="N234">
            <v>2.9</v>
          </cell>
          <cell r="O234">
            <v>2.7</v>
          </cell>
          <cell r="P234">
            <v>2.4</v>
          </cell>
          <cell r="Q234">
            <v>1.2</v>
          </cell>
          <cell r="R234">
            <v>2.9</v>
          </cell>
          <cell r="S234">
            <v>2.5</v>
          </cell>
          <cell r="T234">
            <v>0.4</v>
          </cell>
          <cell r="U234">
            <v>0.2</v>
          </cell>
          <cell r="V234">
            <v>0.5</v>
          </cell>
          <cell r="W234">
            <v>0.6</v>
          </cell>
          <cell r="X234">
            <v>1</v>
          </cell>
          <cell r="Y234">
            <v>0.9</v>
          </cell>
          <cell r="Z234">
            <v>0.4</v>
          </cell>
          <cell r="AA234">
            <v>0.6</v>
          </cell>
          <cell r="AB234">
            <v>0.5</v>
          </cell>
        </row>
        <row r="235">
          <cell r="A235">
            <v>38231</v>
          </cell>
          <cell r="B235">
            <v>81.599999999999994</v>
          </cell>
          <cell r="C235">
            <v>81.5</v>
          </cell>
          <cell r="D235">
            <v>79.400000000000006</v>
          </cell>
          <cell r="E235">
            <v>81.2</v>
          </cell>
          <cell r="F235">
            <v>79.099999999999994</v>
          </cell>
          <cell r="G235">
            <v>81.400000000000006</v>
          </cell>
          <cell r="H235">
            <v>79.599999999999994</v>
          </cell>
          <cell r="I235">
            <v>80.8</v>
          </cell>
          <cell r="J235">
            <v>80.900000000000006</v>
          </cell>
          <cell r="K235">
            <v>2.6</v>
          </cell>
          <cell r="L235">
            <v>1.7</v>
          </cell>
          <cell r="M235">
            <v>2.5</v>
          </cell>
          <cell r="N235">
            <v>2.5</v>
          </cell>
          <cell r="O235">
            <v>2.5</v>
          </cell>
          <cell r="P235">
            <v>2.8</v>
          </cell>
          <cell r="Q235">
            <v>2.2000000000000002</v>
          </cell>
          <cell r="R235">
            <v>2.5</v>
          </cell>
          <cell r="S235">
            <v>2.2999999999999998</v>
          </cell>
          <cell r="T235">
            <v>0.5</v>
          </cell>
          <cell r="U235">
            <v>0.2</v>
          </cell>
          <cell r="V235">
            <v>0.4</v>
          </cell>
          <cell r="W235">
            <v>0.4</v>
          </cell>
          <cell r="X235">
            <v>0.6</v>
          </cell>
          <cell r="Y235">
            <v>0.5</v>
          </cell>
          <cell r="Z235">
            <v>0.9</v>
          </cell>
          <cell r="AA235">
            <v>0.5</v>
          </cell>
          <cell r="AB235">
            <v>0.4</v>
          </cell>
        </row>
        <row r="236">
          <cell r="A236">
            <v>38322</v>
          </cell>
          <cell r="B236">
            <v>82.3</v>
          </cell>
          <cell r="C236">
            <v>82.1</v>
          </cell>
          <cell r="D236">
            <v>80</v>
          </cell>
          <cell r="E236">
            <v>81.7</v>
          </cell>
          <cell r="F236">
            <v>79.8</v>
          </cell>
          <cell r="G236">
            <v>82.4</v>
          </cell>
          <cell r="H236">
            <v>79.8</v>
          </cell>
          <cell r="I236">
            <v>81.2</v>
          </cell>
          <cell r="J236">
            <v>81.5</v>
          </cell>
          <cell r="K236">
            <v>2.6</v>
          </cell>
          <cell r="L236">
            <v>2.2000000000000002</v>
          </cell>
          <cell r="M236">
            <v>2.6</v>
          </cell>
          <cell r="N236">
            <v>2.6</v>
          </cell>
          <cell r="O236">
            <v>3</v>
          </cell>
          <cell r="P236">
            <v>3.4</v>
          </cell>
          <cell r="Q236">
            <v>1.9</v>
          </cell>
          <cell r="R236">
            <v>2.4</v>
          </cell>
          <cell r="S236">
            <v>2.5</v>
          </cell>
          <cell r="T236">
            <v>0.9</v>
          </cell>
          <cell r="U236">
            <v>0.7</v>
          </cell>
          <cell r="V236">
            <v>0.8</v>
          </cell>
          <cell r="W236">
            <v>0.6</v>
          </cell>
          <cell r="X236">
            <v>0.9</v>
          </cell>
          <cell r="Y236">
            <v>1.2</v>
          </cell>
          <cell r="Z236">
            <v>0.3</v>
          </cell>
          <cell r="AA236">
            <v>0.5</v>
          </cell>
          <cell r="AB236">
            <v>0.7</v>
          </cell>
        </row>
        <row r="237">
          <cell r="A237">
            <v>38412</v>
          </cell>
          <cell r="B237">
            <v>82.7</v>
          </cell>
          <cell r="C237">
            <v>82.7</v>
          </cell>
          <cell r="D237">
            <v>80.7</v>
          </cell>
          <cell r="E237">
            <v>82.2</v>
          </cell>
          <cell r="F237">
            <v>80.400000000000006</v>
          </cell>
          <cell r="G237">
            <v>83.1</v>
          </cell>
          <cell r="H237">
            <v>80.2</v>
          </cell>
          <cell r="I237">
            <v>81.599999999999994</v>
          </cell>
          <cell r="J237">
            <v>82.1</v>
          </cell>
          <cell r="K237">
            <v>2.2000000000000002</v>
          </cell>
          <cell r="L237">
            <v>2</v>
          </cell>
          <cell r="M237">
            <v>2.5</v>
          </cell>
          <cell r="N237">
            <v>2.2000000000000002</v>
          </cell>
          <cell r="O237">
            <v>3.3</v>
          </cell>
          <cell r="P237">
            <v>3.5</v>
          </cell>
          <cell r="Q237">
            <v>2</v>
          </cell>
          <cell r="R237">
            <v>2.1</v>
          </cell>
          <cell r="S237">
            <v>2.4</v>
          </cell>
          <cell r="T237">
            <v>0.5</v>
          </cell>
          <cell r="U237">
            <v>0.7</v>
          </cell>
          <cell r="V237">
            <v>0.9</v>
          </cell>
          <cell r="W237">
            <v>0.6</v>
          </cell>
          <cell r="X237">
            <v>0.8</v>
          </cell>
          <cell r="Y237">
            <v>0.8</v>
          </cell>
          <cell r="Z237">
            <v>0.5</v>
          </cell>
          <cell r="AA237">
            <v>0.5</v>
          </cell>
          <cell r="AB237">
            <v>0.7</v>
          </cell>
        </row>
        <row r="238">
          <cell r="A238">
            <v>38504</v>
          </cell>
          <cell r="B238">
            <v>83.2</v>
          </cell>
          <cell r="C238">
            <v>83</v>
          </cell>
          <cell r="D238">
            <v>81.099999999999994</v>
          </cell>
          <cell r="E238">
            <v>82.7</v>
          </cell>
          <cell r="F238">
            <v>81.5</v>
          </cell>
          <cell r="G238">
            <v>83.5</v>
          </cell>
          <cell r="H238">
            <v>80.900000000000006</v>
          </cell>
          <cell r="I238">
            <v>82.1</v>
          </cell>
          <cell r="J238">
            <v>82.6</v>
          </cell>
          <cell r="K238">
            <v>2.5</v>
          </cell>
          <cell r="L238">
            <v>2.1</v>
          </cell>
          <cell r="M238">
            <v>2.5</v>
          </cell>
          <cell r="N238">
            <v>2.2000000000000002</v>
          </cell>
          <cell r="O238">
            <v>3.7</v>
          </cell>
          <cell r="P238">
            <v>3.1</v>
          </cell>
          <cell r="Q238">
            <v>2.5</v>
          </cell>
          <cell r="R238">
            <v>2.1</v>
          </cell>
          <cell r="S238">
            <v>2.5</v>
          </cell>
          <cell r="T238">
            <v>0.6</v>
          </cell>
          <cell r="U238">
            <v>0.4</v>
          </cell>
          <cell r="V238">
            <v>0.5</v>
          </cell>
          <cell r="W238">
            <v>0.6</v>
          </cell>
          <cell r="X238">
            <v>1.4</v>
          </cell>
          <cell r="Y238">
            <v>0.5</v>
          </cell>
          <cell r="Z238">
            <v>0.9</v>
          </cell>
          <cell r="AA238">
            <v>0.6</v>
          </cell>
          <cell r="AB238">
            <v>0.6</v>
          </cell>
        </row>
        <row r="239">
          <cell r="A239">
            <v>38596</v>
          </cell>
          <cell r="B239">
            <v>84</v>
          </cell>
          <cell r="C239">
            <v>83.9</v>
          </cell>
          <cell r="D239">
            <v>81.599999999999994</v>
          </cell>
          <cell r="E239">
            <v>83.6</v>
          </cell>
          <cell r="F239">
            <v>82.4</v>
          </cell>
          <cell r="G239">
            <v>84.3</v>
          </cell>
          <cell r="H239">
            <v>81.8</v>
          </cell>
          <cell r="I239">
            <v>83.1</v>
          </cell>
          <cell r="J239">
            <v>83.4</v>
          </cell>
          <cell r="K239">
            <v>2.9</v>
          </cell>
          <cell r="L239">
            <v>2.9</v>
          </cell>
          <cell r="M239">
            <v>2.8</v>
          </cell>
          <cell r="N239">
            <v>3</v>
          </cell>
          <cell r="O239">
            <v>4.2</v>
          </cell>
          <cell r="P239">
            <v>3.6</v>
          </cell>
          <cell r="Q239">
            <v>2.8</v>
          </cell>
          <cell r="R239">
            <v>2.8</v>
          </cell>
          <cell r="S239">
            <v>3.1</v>
          </cell>
          <cell r="T239">
            <v>1</v>
          </cell>
          <cell r="U239">
            <v>1.1000000000000001</v>
          </cell>
          <cell r="V239">
            <v>0.6</v>
          </cell>
          <cell r="W239">
            <v>1.1000000000000001</v>
          </cell>
          <cell r="X239">
            <v>1.1000000000000001</v>
          </cell>
          <cell r="Y239">
            <v>1</v>
          </cell>
          <cell r="Z239">
            <v>1.1000000000000001</v>
          </cell>
          <cell r="AA239">
            <v>1.2</v>
          </cell>
          <cell r="AB239">
            <v>1</v>
          </cell>
        </row>
        <row r="240">
          <cell r="A240">
            <v>38687</v>
          </cell>
          <cell r="B240">
            <v>84.3</v>
          </cell>
          <cell r="C240">
            <v>84.3</v>
          </cell>
          <cell r="D240">
            <v>82.3</v>
          </cell>
          <cell r="E240">
            <v>83.9</v>
          </cell>
          <cell r="F240">
            <v>83</v>
          </cell>
          <cell r="G240">
            <v>84.8</v>
          </cell>
          <cell r="H240">
            <v>82.2</v>
          </cell>
          <cell r="I240">
            <v>83.7</v>
          </cell>
          <cell r="J240">
            <v>83.8</v>
          </cell>
          <cell r="K240">
            <v>2.4</v>
          </cell>
          <cell r="L240">
            <v>2.7</v>
          </cell>
          <cell r="M240">
            <v>2.9</v>
          </cell>
          <cell r="N240">
            <v>2.7</v>
          </cell>
          <cell r="O240">
            <v>4</v>
          </cell>
          <cell r="P240">
            <v>2.9</v>
          </cell>
          <cell r="Q240">
            <v>3</v>
          </cell>
          <cell r="R240">
            <v>3.1</v>
          </cell>
          <cell r="S240">
            <v>2.8</v>
          </cell>
          <cell r="T240">
            <v>0.4</v>
          </cell>
          <cell r="U240">
            <v>0.5</v>
          </cell>
          <cell r="V240">
            <v>0.9</v>
          </cell>
          <cell r="W240">
            <v>0.4</v>
          </cell>
          <cell r="X240">
            <v>0.7</v>
          </cell>
          <cell r="Y240">
            <v>0.6</v>
          </cell>
          <cell r="Z240">
            <v>0.5</v>
          </cell>
          <cell r="AA240">
            <v>0.7</v>
          </cell>
          <cell r="AB240">
            <v>0.5</v>
          </cell>
        </row>
        <row r="241">
          <cell r="A241">
            <v>38777</v>
          </cell>
          <cell r="B241">
            <v>85</v>
          </cell>
          <cell r="C241">
            <v>85</v>
          </cell>
          <cell r="D241">
            <v>83</v>
          </cell>
          <cell r="E241">
            <v>84.7</v>
          </cell>
          <cell r="F241">
            <v>83.8</v>
          </cell>
          <cell r="G241">
            <v>85.4</v>
          </cell>
          <cell r="H241">
            <v>82.9</v>
          </cell>
          <cell r="I241">
            <v>84.5</v>
          </cell>
          <cell r="J241">
            <v>84.5</v>
          </cell>
          <cell r="K241">
            <v>2.8</v>
          </cell>
          <cell r="L241">
            <v>2.8</v>
          </cell>
          <cell r="M241">
            <v>2.9</v>
          </cell>
          <cell r="N241">
            <v>3</v>
          </cell>
          <cell r="O241">
            <v>4.2</v>
          </cell>
          <cell r="P241">
            <v>2.8</v>
          </cell>
          <cell r="Q241">
            <v>3.4</v>
          </cell>
          <cell r="R241">
            <v>3.6</v>
          </cell>
          <cell r="S241">
            <v>2.9</v>
          </cell>
          <cell r="T241">
            <v>0.8</v>
          </cell>
          <cell r="U241">
            <v>0.8</v>
          </cell>
          <cell r="V241">
            <v>0.9</v>
          </cell>
          <cell r="W241">
            <v>1</v>
          </cell>
          <cell r="X241">
            <v>1</v>
          </cell>
          <cell r="Y241">
            <v>0.7</v>
          </cell>
          <cell r="Z241">
            <v>0.9</v>
          </cell>
          <cell r="AA241">
            <v>1</v>
          </cell>
          <cell r="AB241">
            <v>0.8</v>
          </cell>
        </row>
        <row r="242">
          <cell r="A242">
            <v>38869</v>
          </cell>
          <cell r="B242">
            <v>86.4</v>
          </cell>
          <cell r="C242">
            <v>86.2</v>
          </cell>
          <cell r="D242">
            <v>84.5</v>
          </cell>
          <cell r="E242">
            <v>85.8</v>
          </cell>
          <cell r="F242">
            <v>85.4</v>
          </cell>
          <cell r="G242">
            <v>86.4</v>
          </cell>
          <cell r="H242">
            <v>84.4</v>
          </cell>
          <cell r="I242">
            <v>86</v>
          </cell>
          <cell r="J242">
            <v>85.9</v>
          </cell>
          <cell r="K242">
            <v>3.8</v>
          </cell>
          <cell r="L242">
            <v>3.9</v>
          </cell>
          <cell r="M242">
            <v>4.2</v>
          </cell>
          <cell r="N242">
            <v>3.7</v>
          </cell>
          <cell r="O242">
            <v>4.8</v>
          </cell>
          <cell r="P242">
            <v>3.5</v>
          </cell>
          <cell r="Q242">
            <v>4.3</v>
          </cell>
          <cell r="R242">
            <v>4.8</v>
          </cell>
          <cell r="S242">
            <v>4</v>
          </cell>
          <cell r="T242">
            <v>1.6</v>
          </cell>
          <cell r="U242">
            <v>1.4</v>
          </cell>
          <cell r="V242">
            <v>1.8</v>
          </cell>
          <cell r="W242">
            <v>1.3</v>
          </cell>
          <cell r="X242">
            <v>1.9</v>
          </cell>
          <cell r="Y242">
            <v>1.2</v>
          </cell>
          <cell r="Z242">
            <v>1.8</v>
          </cell>
          <cell r="AA242">
            <v>1.8</v>
          </cell>
          <cell r="AB242">
            <v>1.7</v>
          </cell>
        </row>
        <row r="243">
          <cell r="A243">
            <v>38961</v>
          </cell>
          <cell r="B243">
            <v>87.2</v>
          </cell>
          <cell r="C243">
            <v>86.8</v>
          </cell>
          <cell r="D243">
            <v>85.2</v>
          </cell>
          <cell r="E243">
            <v>86.8</v>
          </cell>
          <cell r="F243">
            <v>86.3</v>
          </cell>
          <cell r="G243">
            <v>87.1</v>
          </cell>
          <cell r="H243">
            <v>85.8</v>
          </cell>
          <cell r="I243">
            <v>86.6</v>
          </cell>
          <cell r="J243">
            <v>86.7</v>
          </cell>
          <cell r="K243">
            <v>3.8</v>
          </cell>
          <cell r="L243">
            <v>3.5</v>
          </cell>
          <cell r="M243">
            <v>4.4000000000000004</v>
          </cell>
          <cell r="N243">
            <v>3.8</v>
          </cell>
          <cell r="O243">
            <v>4.7</v>
          </cell>
          <cell r="P243">
            <v>3.3</v>
          </cell>
          <cell r="Q243">
            <v>4.9000000000000004</v>
          </cell>
          <cell r="R243">
            <v>4.2</v>
          </cell>
          <cell r="S243">
            <v>4</v>
          </cell>
          <cell r="T243">
            <v>0.9</v>
          </cell>
          <cell r="U243">
            <v>0.7</v>
          </cell>
          <cell r="V243">
            <v>0.8</v>
          </cell>
          <cell r="W243">
            <v>1.2</v>
          </cell>
          <cell r="X243">
            <v>1.1000000000000001</v>
          </cell>
          <cell r="Y243">
            <v>0.8</v>
          </cell>
          <cell r="Z243">
            <v>1.7</v>
          </cell>
          <cell r="AA243">
            <v>0.7</v>
          </cell>
          <cell r="AB243">
            <v>0.9</v>
          </cell>
        </row>
        <row r="244">
          <cell r="A244">
            <v>39052</v>
          </cell>
          <cell r="B244">
            <v>87</v>
          </cell>
          <cell r="C244">
            <v>86.7</v>
          </cell>
          <cell r="D244">
            <v>85.1</v>
          </cell>
          <cell r="E244">
            <v>86.5</v>
          </cell>
          <cell r="F244">
            <v>86.6</v>
          </cell>
          <cell r="G244">
            <v>86.8</v>
          </cell>
          <cell r="H244">
            <v>86.3</v>
          </cell>
          <cell r="I244">
            <v>86.4</v>
          </cell>
          <cell r="J244">
            <v>86.6</v>
          </cell>
          <cell r="K244">
            <v>3.2</v>
          </cell>
          <cell r="L244">
            <v>2.8</v>
          </cell>
          <cell r="M244">
            <v>3.4</v>
          </cell>
          <cell r="N244">
            <v>3.1</v>
          </cell>
          <cell r="O244">
            <v>4.3</v>
          </cell>
          <cell r="P244">
            <v>2.4</v>
          </cell>
          <cell r="Q244">
            <v>5</v>
          </cell>
          <cell r="R244">
            <v>3.2</v>
          </cell>
          <cell r="S244">
            <v>3.3</v>
          </cell>
          <cell r="T244">
            <v>-0.2</v>
          </cell>
          <cell r="U244">
            <v>-0.1</v>
          </cell>
          <cell r="V244">
            <v>-0.1</v>
          </cell>
          <cell r="W244">
            <v>-0.3</v>
          </cell>
          <cell r="X244">
            <v>0.3</v>
          </cell>
          <cell r="Y244">
            <v>-0.3</v>
          </cell>
          <cell r="Z244">
            <v>0.6</v>
          </cell>
          <cell r="AA244">
            <v>-0.2</v>
          </cell>
          <cell r="AB244">
            <v>-0.1</v>
          </cell>
        </row>
        <row r="245">
          <cell r="A245">
            <v>39142</v>
          </cell>
          <cell r="B245">
            <v>86.9</v>
          </cell>
          <cell r="C245">
            <v>86.9</v>
          </cell>
          <cell r="D245">
            <v>85.5</v>
          </cell>
          <cell r="E245">
            <v>86.3</v>
          </cell>
          <cell r="F245">
            <v>86.8</v>
          </cell>
          <cell r="G245">
            <v>87.3</v>
          </cell>
          <cell r="H245">
            <v>86.3</v>
          </cell>
          <cell r="I245">
            <v>86.5</v>
          </cell>
          <cell r="J245">
            <v>86.6</v>
          </cell>
          <cell r="K245">
            <v>2.2000000000000002</v>
          </cell>
          <cell r="L245">
            <v>2.2000000000000002</v>
          </cell>
          <cell r="M245">
            <v>3</v>
          </cell>
          <cell r="N245">
            <v>1.9</v>
          </cell>
          <cell r="O245">
            <v>3.6</v>
          </cell>
          <cell r="P245">
            <v>2.2000000000000002</v>
          </cell>
          <cell r="Q245">
            <v>4.0999999999999996</v>
          </cell>
          <cell r="R245">
            <v>2.4</v>
          </cell>
          <cell r="S245">
            <v>2.5</v>
          </cell>
          <cell r="T245">
            <v>-0.1</v>
          </cell>
          <cell r="U245">
            <v>0.2</v>
          </cell>
          <cell r="V245">
            <v>0.5</v>
          </cell>
          <cell r="W245">
            <v>-0.2</v>
          </cell>
          <cell r="X245">
            <v>0.2</v>
          </cell>
          <cell r="Y245">
            <v>0.6</v>
          </cell>
          <cell r="Z245">
            <v>0</v>
          </cell>
          <cell r="AA245">
            <v>0.1</v>
          </cell>
          <cell r="AB245">
            <v>0</v>
          </cell>
        </row>
        <row r="246">
          <cell r="A246">
            <v>39234</v>
          </cell>
          <cell r="B246">
            <v>87.9</v>
          </cell>
          <cell r="C246">
            <v>87.9</v>
          </cell>
          <cell r="D246">
            <v>86.7</v>
          </cell>
          <cell r="E246">
            <v>87.3</v>
          </cell>
          <cell r="F246">
            <v>88</v>
          </cell>
          <cell r="G246">
            <v>88.4</v>
          </cell>
          <cell r="H246">
            <v>87.5</v>
          </cell>
          <cell r="I246">
            <v>87.7</v>
          </cell>
          <cell r="J246">
            <v>87.7</v>
          </cell>
          <cell r="K246">
            <v>1.7</v>
          </cell>
          <cell r="L246">
            <v>2</v>
          </cell>
          <cell r="M246">
            <v>2.6</v>
          </cell>
          <cell r="N246">
            <v>1.7</v>
          </cell>
          <cell r="O246">
            <v>3</v>
          </cell>
          <cell r="P246">
            <v>2.2999999999999998</v>
          </cell>
          <cell r="Q246">
            <v>3.7</v>
          </cell>
          <cell r="R246">
            <v>2</v>
          </cell>
          <cell r="S246">
            <v>2.1</v>
          </cell>
          <cell r="T246">
            <v>1.2</v>
          </cell>
          <cell r="U246">
            <v>1.2</v>
          </cell>
          <cell r="V246">
            <v>1.4</v>
          </cell>
          <cell r="W246">
            <v>1.2</v>
          </cell>
          <cell r="X246">
            <v>1.4</v>
          </cell>
          <cell r="Y246">
            <v>1.3</v>
          </cell>
          <cell r="Z246">
            <v>1.4</v>
          </cell>
          <cell r="AA246">
            <v>1.4</v>
          </cell>
          <cell r="AB246">
            <v>1.3</v>
          </cell>
        </row>
        <row r="247">
          <cell r="A247">
            <v>39326</v>
          </cell>
          <cell r="B247">
            <v>88.3</v>
          </cell>
          <cell r="C247">
            <v>88.6</v>
          </cell>
          <cell r="D247">
            <v>87.5</v>
          </cell>
          <cell r="E247">
            <v>88</v>
          </cell>
          <cell r="F247">
            <v>88.6</v>
          </cell>
          <cell r="G247">
            <v>88.6</v>
          </cell>
          <cell r="H247">
            <v>88.5</v>
          </cell>
          <cell r="I247">
            <v>88.4</v>
          </cell>
          <cell r="J247">
            <v>88.3</v>
          </cell>
          <cell r="K247">
            <v>1.3</v>
          </cell>
          <cell r="L247">
            <v>2.1</v>
          </cell>
          <cell r="M247">
            <v>2.7</v>
          </cell>
          <cell r="N247">
            <v>1.4</v>
          </cell>
          <cell r="O247">
            <v>2.7</v>
          </cell>
          <cell r="P247">
            <v>1.7</v>
          </cell>
          <cell r="Q247">
            <v>3.1</v>
          </cell>
          <cell r="R247">
            <v>2.1</v>
          </cell>
          <cell r="S247">
            <v>1.8</v>
          </cell>
          <cell r="T247">
            <v>0.5</v>
          </cell>
          <cell r="U247">
            <v>0.8</v>
          </cell>
          <cell r="V247">
            <v>0.9</v>
          </cell>
          <cell r="W247">
            <v>0.8</v>
          </cell>
          <cell r="X247">
            <v>0.7</v>
          </cell>
          <cell r="Y247">
            <v>0.2</v>
          </cell>
          <cell r="Z247">
            <v>1.1000000000000001</v>
          </cell>
          <cell r="AA247">
            <v>0.8</v>
          </cell>
          <cell r="AB247">
            <v>0.7</v>
          </cell>
        </row>
        <row r="248">
          <cell r="A248">
            <v>39417</v>
          </cell>
          <cell r="B248">
            <v>89.1</v>
          </cell>
          <cell r="C248">
            <v>89.5</v>
          </cell>
          <cell r="D248">
            <v>88.4</v>
          </cell>
          <cell r="E248">
            <v>88.9</v>
          </cell>
          <cell r="F248">
            <v>89.3</v>
          </cell>
          <cell r="G248">
            <v>89.4</v>
          </cell>
          <cell r="H248">
            <v>88.8</v>
          </cell>
          <cell r="I248">
            <v>89.2</v>
          </cell>
          <cell r="J248">
            <v>89.1</v>
          </cell>
          <cell r="K248">
            <v>2.4</v>
          </cell>
          <cell r="L248">
            <v>3.2</v>
          </cell>
          <cell r="M248">
            <v>3.9</v>
          </cell>
          <cell r="N248">
            <v>2.8</v>
          </cell>
          <cell r="O248">
            <v>3.1</v>
          </cell>
          <cell r="P248">
            <v>3</v>
          </cell>
          <cell r="Q248">
            <v>2.9</v>
          </cell>
          <cell r="R248">
            <v>3.2</v>
          </cell>
          <cell r="S248">
            <v>2.9</v>
          </cell>
          <cell r="T248">
            <v>0.9</v>
          </cell>
          <cell r="U248">
            <v>1</v>
          </cell>
          <cell r="V248">
            <v>1</v>
          </cell>
          <cell r="W248">
            <v>1</v>
          </cell>
          <cell r="X248">
            <v>0.8</v>
          </cell>
          <cell r="Y248">
            <v>0.9</v>
          </cell>
          <cell r="Z248">
            <v>0.3</v>
          </cell>
          <cell r="AA248">
            <v>0.9</v>
          </cell>
          <cell r="AB248">
            <v>0.9</v>
          </cell>
        </row>
        <row r="249">
          <cell r="A249">
            <v>39508</v>
          </cell>
          <cell r="B249">
            <v>90.3</v>
          </cell>
          <cell r="C249">
            <v>90.7</v>
          </cell>
          <cell r="D249">
            <v>89.6</v>
          </cell>
          <cell r="E249">
            <v>90.1</v>
          </cell>
          <cell r="F249">
            <v>90.5</v>
          </cell>
          <cell r="G249">
            <v>90.5</v>
          </cell>
          <cell r="H249">
            <v>89.6</v>
          </cell>
          <cell r="I249">
            <v>90.5</v>
          </cell>
          <cell r="J249">
            <v>90.3</v>
          </cell>
          <cell r="K249">
            <v>3.9</v>
          </cell>
          <cell r="L249">
            <v>4.4000000000000004</v>
          </cell>
          <cell r="M249">
            <v>4.8</v>
          </cell>
          <cell r="N249">
            <v>4.4000000000000004</v>
          </cell>
          <cell r="O249">
            <v>4.3</v>
          </cell>
          <cell r="P249">
            <v>3.7</v>
          </cell>
          <cell r="Q249">
            <v>3.8</v>
          </cell>
          <cell r="R249">
            <v>4.5999999999999996</v>
          </cell>
          <cell r="S249">
            <v>4.3</v>
          </cell>
          <cell r="T249">
            <v>1.3</v>
          </cell>
          <cell r="U249">
            <v>1.3</v>
          </cell>
          <cell r="V249">
            <v>1.4</v>
          </cell>
          <cell r="W249">
            <v>1.3</v>
          </cell>
          <cell r="X249">
            <v>1.3</v>
          </cell>
          <cell r="Y249">
            <v>1.2</v>
          </cell>
          <cell r="Z249">
            <v>0.9</v>
          </cell>
          <cell r="AA249">
            <v>1.5</v>
          </cell>
          <cell r="AB249">
            <v>1.3</v>
          </cell>
        </row>
        <row r="250">
          <cell r="A250">
            <v>39600</v>
          </cell>
          <cell r="B250">
            <v>91.7</v>
          </cell>
          <cell r="C250">
            <v>91.8</v>
          </cell>
          <cell r="D250">
            <v>91.1</v>
          </cell>
          <cell r="E250">
            <v>91.3</v>
          </cell>
          <cell r="F250">
            <v>92</v>
          </cell>
          <cell r="G250">
            <v>91.5</v>
          </cell>
          <cell r="H250">
            <v>90.9</v>
          </cell>
          <cell r="I250">
            <v>91.6</v>
          </cell>
          <cell r="J250">
            <v>91.6</v>
          </cell>
          <cell r="K250">
            <v>4.3</v>
          </cell>
          <cell r="L250">
            <v>4.4000000000000004</v>
          </cell>
          <cell r="M250">
            <v>5.0999999999999996</v>
          </cell>
          <cell r="N250">
            <v>4.5999999999999996</v>
          </cell>
          <cell r="O250">
            <v>4.5</v>
          </cell>
          <cell r="P250">
            <v>3.5</v>
          </cell>
          <cell r="Q250">
            <v>3.9</v>
          </cell>
          <cell r="R250">
            <v>4.4000000000000004</v>
          </cell>
          <cell r="S250">
            <v>4.4000000000000004</v>
          </cell>
          <cell r="T250">
            <v>1.6</v>
          </cell>
          <cell r="U250">
            <v>1.2</v>
          </cell>
          <cell r="V250">
            <v>1.7</v>
          </cell>
          <cell r="W250">
            <v>1.3</v>
          </cell>
          <cell r="X250">
            <v>1.7</v>
          </cell>
          <cell r="Y250">
            <v>1.1000000000000001</v>
          </cell>
          <cell r="Z250">
            <v>1.5</v>
          </cell>
          <cell r="AA250">
            <v>1.2</v>
          </cell>
          <cell r="AB250">
            <v>1.4</v>
          </cell>
        </row>
        <row r="251">
          <cell r="A251">
            <v>39692</v>
          </cell>
          <cell r="B251">
            <v>92.7</v>
          </cell>
          <cell r="C251">
            <v>92.9</v>
          </cell>
          <cell r="D251">
            <v>92.4</v>
          </cell>
          <cell r="E251">
            <v>92.5</v>
          </cell>
          <cell r="F251">
            <v>92.9</v>
          </cell>
          <cell r="G251">
            <v>92.5</v>
          </cell>
          <cell r="H251">
            <v>92.5</v>
          </cell>
          <cell r="I251">
            <v>93</v>
          </cell>
          <cell r="J251">
            <v>92.7</v>
          </cell>
          <cell r="K251">
            <v>5</v>
          </cell>
          <cell r="L251">
            <v>4.9000000000000004</v>
          </cell>
          <cell r="M251">
            <v>5.6</v>
          </cell>
          <cell r="N251">
            <v>5.0999999999999996</v>
          </cell>
          <cell r="O251">
            <v>4.9000000000000004</v>
          </cell>
          <cell r="P251">
            <v>4.4000000000000004</v>
          </cell>
          <cell r="Q251">
            <v>4.5</v>
          </cell>
          <cell r="R251">
            <v>5.2</v>
          </cell>
          <cell r="S251">
            <v>5</v>
          </cell>
          <cell r="T251">
            <v>1.1000000000000001</v>
          </cell>
          <cell r="U251">
            <v>1.2</v>
          </cell>
          <cell r="V251">
            <v>1.4</v>
          </cell>
          <cell r="W251">
            <v>1.3</v>
          </cell>
          <cell r="X251">
            <v>1</v>
          </cell>
          <cell r="Y251">
            <v>1.1000000000000001</v>
          </cell>
          <cell r="Z251">
            <v>1.8</v>
          </cell>
          <cell r="AA251">
            <v>1.5</v>
          </cell>
          <cell r="AB251">
            <v>1.2</v>
          </cell>
        </row>
        <row r="252">
          <cell r="A252">
            <v>39783</v>
          </cell>
          <cell r="B252">
            <v>92.4</v>
          </cell>
          <cell r="C252">
            <v>92.3</v>
          </cell>
          <cell r="D252">
            <v>92.2</v>
          </cell>
          <cell r="E252">
            <v>92.2</v>
          </cell>
          <cell r="F252">
            <v>92.6</v>
          </cell>
          <cell r="G252">
            <v>92.3</v>
          </cell>
          <cell r="H252">
            <v>92.1</v>
          </cell>
          <cell r="I252">
            <v>92.6</v>
          </cell>
          <cell r="J252">
            <v>92.4</v>
          </cell>
          <cell r="K252">
            <v>3.7</v>
          </cell>
          <cell r="L252">
            <v>3.1</v>
          </cell>
          <cell r="M252">
            <v>4.3</v>
          </cell>
          <cell r="N252">
            <v>3.7</v>
          </cell>
          <cell r="O252">
            <v>3.7</v>
          </cell>
          <cell r="P252">
            <v>3.2</v>
          </cell>
          <cell r="Q252">
            <v>3.7</v>
          </cell>
          <cell r="R252">
            <v>3.8</v>
          </cell>
          <cell r="S252">
            <v>3.7</v>
          </cell>
          <cell r="T252">
            <v>-0.3</v>
          </cell>
          <cell r="U252">
            <v>-0.6</v>
          </cell>
          <cell r="V252">
            <v>-0.2</v>
          </cell>
          <cell r="W252">
            <v>-0.3</v>
          </cell>
          <cell r="X252">
            <v>-0.3</v>
          </cell>
          <cell r="Y252">
            <v>-0.2</v>
          </cell>
          <cell r="Z252">
            <v>-0.4</v>
          </cell>
          <cell r="AA252">
            <v>-0.4</v>
          </cell>
          <cell r="AB252">
            <v>-0.3</v>
          </cell>
        </row>
        <row r="253">
          <cell r="A253">
            <v>39873</v>
          </cell>
          <cell r="B253">
            <v>92.5</v>
          </cell>
          <cell r="C253">
            <v>92.6</v>
          </cell>
          <cell r="D253">
            <v>92.4</v>
          </cell>
          <cell r="E253">
            <v>92.2</v>
          </cell>
          <cell r="F253">
            <v>92.5</v>
          </cell>
          <cell r="G253">
            <v>92.5</v>
          </cell>
          <cell r="H253">
            <v>92.2</v>
          </cell>
          <cell r="I253">
            <v>92.9</v>
          </cell>
          <cell r="J253">
            <v>92.5</v>
          </cell>
          <cell r="K253">
            <v>2.4</v>
          </cell>
          <cell r="L253">
            <v>2.1</v>
          </cell>
          <cell r="M253">
            <v>3.1</v>
          </cell>
          <cell r="N253">
            <v>2.2999999999999998</v>
          </cell>
          <cell r="O253">
            <v>2.2000000000000002</v>
          </cell>
          <cell r="P253">
            <v>2.2000000000000002</v>
          </cell>
          <cell r="Q253">
            <v>2.9</v>
          </cell>
          <cell r="R253">
            <v>2.7</v>
          </cell>
          <cell r="S253">
            <v>2.4</v>
          </cell>
          <cell r="T253">
            <v>0.1</v>
          </cell>
          <cell r="U253">
            <v>0.3</v>
          </cell>
          <cell r="V253">
            <v>0.2</v>
          </cell>
          <cell r="W253">
            <v>0</v>
          </cell>
          <cell r="X253">
            <v>-0.1</v>
          </cell>
          <cell r="Y253">
            <v>0.2</v>
          </cell>
          <cell r="Z253">
            <v>0.1</v>
          </cell>
          <cell r="AA253">
            <v>0.3</v>
          </cell>
          <cell r="AB253">
            <v>0.1</v>
          </cell>
        </row>
        <row r="254">
          <cell r="A254">
            <v>39965</v>
          </cell>
          <cell r="B254">
            <v>92.9</v>
          </cell>
          <cell r="C254">
            <v>92.9</v>
          </cell>
          <cell r="D254">
            <v>92.9</v>
          </cell>
          <cell r="E254">
            <v>92.7</v>
          </cell>
          <cell r="F254">
            <v>93.3</v>
          </cell>
          <cell r="G254">
            <v>93</v>
          </cell>
          <cell r="H254">
            <v>93.2</v>
          </cell>
          <cell r="I254">
            <v>93.5</v>
          </cell>
          <cell r="J254">
            <v>92.9</v>
          </cell>
          <cell r="K254">
            <v>1.3</v>
          </cell>
          <cell r="L254">
            <v>1.2</v>
          </cell>
          <cell r="M254">
            <v>2</v>
          </cell>
          <cell r="N254">
            <v>1.5</v>
          </cell>
          <cell r="O254">
            <v>1.4</v>
          </cell>
          <cell r="P254">
            <v>1.6</v>
          </cell>
          <cell r="Q254">
            <v>2.5</v>
          </cell>
          <cell r="R254">
            <v>2.1</v>
          </cell>
          <cell r="S254">
            <v>1.4</v>
          </cell>
          <cell r="T254">
            <v>0.4</v>
          </cell>
          <cell r="U254">
            <v>0.3</v>
          </cell>
          <cell r="V254">
            <v>0.5</v>
          </cell>
          <cell r="W254">
            <v>0.5</v>
          </cell>
          <cell r="X254">
            <v>0.9</v>
          </cell>
          <cell r="Y254">
            <v>0.5</v>
          </cell>
          <cell r="Z254">
            <v>1.1000000000000001</v>
          </cell>
          <cell r="AA254">
            <v>0.6</v>
          </cell>
          <cell r="AB254">
            <v>0.4</v>
          </cell>
        </row>
        <row r="255">
          <cell r="A255">
            <v>40057</v>
          </cell>
          <cell r="B255">
            <v>93.9</v>
          </cell>
          <cell r="C255">
            <v>93.4</v>
          </cell>
          <cell r="D255">
            <v>94.2</v>
          </cell>
          <cell r="E255">
            <v>93.7</v>
          </cell>
          <cell r="F255">
            <v>94</v>
          </cell>
          <cell r="G255">
            <v>94.1</v>
          </cell>
          <cell r="H255">
            <v>95</v>
          </cell>
          <cell r="I255">
            <v>94.3</v>
          </cell>
          <cell r="J255">
            <v>93.8</v>
          </cell>
          <cell r="K255">
            <v>1.3</v>
          </cell>
          <cell r="L255">
            <v>0.5</v>
          </cell>
          <cell r="M255">
            <v>1.9</v>
          </cell>
          <cell r="N255">
            <v>1.3</v>
          </cell>
          <cell r="O255">
            <v>1.2</v>
          </cell>
          <cell r="P255">
            <v>1.7</v>
          </cell>
          <cell r="Q255">
            <v>2.7</v>
          </cell>
          <cell r="R255">
            <v>1.4</v>
          </cell>
          <cell r="S255">
            <v>1.2</v>
          </cell>
          <cell r="T255">
            <v>1.1000000000000001</v>
          </cell>
          <cell r="U255">
            <v>0.5</v>
          </cell>
          <cell r="V255">
            <v>1.4</v>
          </cell>
          <cell r="W255">
            <v>1.1000000000000001</v>
          </cell>
          <cell r="X255">
            <v>0.8</v>
          </cell>
          <cell r="Y255">
            <v>1.2</v>
          </cell>
          <cell r="Z255">
            <v>1.9</v>
          </cell>
          <cell r="AA255">
            <v>0.9</v>
          </cell>
          <cell r="AB255">
            <v>1</v>
          </cell>
        </row>
        <row r="256">
          <cell r="A256">
            <v>40148</v>
          </cell>
          <cell r="B256">
            <v>94.4</v>
          </cell>
          <cell r="C256">
            <v>94</v>
          </cell>
          <cell r="D256">
            <v>94.5</v>
          </cell>
          <cell r="E256">
            <v>94.1</v>
          </cell>
          <cell r="F256">
            <v>94.5</v>
          </cell>
          <cell r="G256">
            <v>94.7</v>
          </cell>
          <cell r="H256">
            <v>94.9</v>
          </cell>
          <cell r="I256">
            <v>94.7</v>
          </cell>
          <cell r="J256">
            <v>94.3</v>
          </cell>
          <cell r="K256">
            <v>2.2000000000000002</v>
          </cell>
          <cell r="L256">
            <v>1.8</v>
          </cell>
          <cell r="M256">
            <v>2.5</v>
          </cell>
          <cell r="N256">
            <v>2.1</v>
          </cell>
          <cell r="O256">
            <v>2.1</v>
          </cell>
          <cell r="P256">
            <v>2.6</v>
          </cell>
          <cell r="Q256">
            <v>3</v>
          </cell>
          <cell r="R256">
            <v>2.2999999999999998</v>
          </cell>
          <cell r="S256">
            <v>2.1</v>
          </cell>
          <cell r="T256">
            <v>0.5</v>
          </cell>
          <cell r="U256">
            <v>0.6</v>
          </cell>
          <cell r="V256">
            <v>0.3</v>
          </cell>
          <cell r="W256">
            <v>0.4</v>
          </cell>
          <cell r="X256">
            <v>0.5</v>
          </cell>
          <cell r="Y256">
            <v>0.6</v>
          </cell>
          <cell r="Z256">
            <v>-0.1</v>
          </cell>
          <cell r="AA256">
            <v>0.4</v>
          </cell>
          <cell r="AB256">
            <v>0.5</v>
          </cell>
        </row>
        <row r="257">
          <cell r="A257">
            <v>40238</v>
          </cell>
          <cell r="B257">
            <v>95.2</v>
          </cell>
          <cell r="C257">
            <v>95.2</v>
          </cell>
          <cell r="D257">
            <v>95.2</v>
          </cell>
          <cell r="E257">
            <v>94.6</v>
          </cell>
          <cell r="F257">
            <v>95.6</v>
          </cell>
          <cell r="G257">
            <v>95.4</v>
          </cell>
          <cell r="H257">
            <v>95.4</v>
          </cell>
          <cell r="I257">
            <v>95.3</v>
          </cell>
          <cell r="J257">
            <v>95.2</v>
          </cell>
          <cell r="K257">
            <v>2.9</v>
          </cell>
          <cell r="L257">
            <v>2.8</v>
          </cell>
          <cell r="M257">
            <v>3</v>
          </cell>
          <cell r="N257">
            <v>2.6</v>
          </cell>
          <cell r="O257">
            <v>3.4</v>
          </cell>
          <cell r="P257">
            <v>3.1</v>
          </cell>
          <cell r="Q257">
            <v>3.5</v>
          </cell>
          <cell r="R257">
            <v>2.6</v>
          </cell>
          <cell r="S257">
            <v>2.9</v>
          </cell>
          <cell r="T257">
            <v>0.8</v>
          </cell>
          <cell r="U257">
            <v>1.3</v>
          </cell>
          <cell r="V257">
            <v>0.7</v>
          </cell>
          <cell r="W257">
            <v>0.5</v>
          </cell>
          <cell r="X257">
            <v>1.2</v>
          </cell>
          <cell r="Y257">
            <v>0.7</v>
          </cell>
          <cell r="Z257">
            <v>0.5</v>
          </cell>
          <cell r="AA257">
            <v>0.6</v>
          </cell>
          <cell r="AB257">
            <v>1</v>
          </cell>
        </row>
        <row r="258">
          <cell r="A258">
            <v>40330</v>
          </cell>
          <cell r="B258">
            <v>95.6</v>
          </cell>
          <cell r="C258">
            <v>95.8</v>
          </cell>
          <cell r="D258">
            <v>95.9</v>
          </cell>
          <cell r="E258">
            <v>95.3</v>
          </cell>
          <cell r="F258">
            <v>96.5</v>
          </cell>
          <cell r="G258">
            <v>95.8</v>
          </cell>
          <cell r="H258">
            <v>96.2</v>
          </cell>
          <cell r="I258">
            <v>95.6</v>
          </cell>
          <cell r="J258">
            <v>95.8</v>
          </cell>
          <cell r="K258">
            <v>2.9</v>
          </cell>
          <cell r="L258">
            <v>3.1</v>
          </cell>
          <cell r="M258">
            <v>3.2</v>
          </cell>
          <cell r="N258">
            <v>2.8</v>
          </cell>
          <cell r="O258">
            <v>3.4</v>
          </cell>
          <cell r="P258">
            <v>3</v>
          </cell>
          <cell r="Q258">
            <v>3.2</v>
          </cell>
          <cell r="R258">
            <v>2.2000000000000002</v>
          </cell>
          <cell r="S258">
            <v>3.1</v>
          </cell>
          <cell r="T258">
            <v>0.4</v>
          </cell>
          <cell r="U258">
            <v>0.6</v>
          </cell>
          <cell r="V258">
            <v>0.7</v>
          </cell>
          <cell r="W258">
            <v>0.7</v>
          </cell>
          <cell r="X258">
            <v>0.9</v>
          </cell>
          <cell r="Y258">
            <v>0.4</v>
          </cell>
          <cell r="Z258">
            <v>0.8</v>
          </cell>
          <cell r="AA258">
            <v>0.3</v>
          </cell>
          <cell r="AB258">
            <v>0.6</v>
          </cell>
        </row>
        <row r="259">
          <cell r="A259">
            <v>40422</v>
          </cell>
          <cell r="B259">
            <v>96.3</v>
          </cell>
          <cell r="C259">
            <v>96.3</v>
          </cell>
          <cell r="D259">
            <v>96.9</v>
          </cell>
          <cell r="E259">
            <v>96.2</v>
          </cell>
          <cell r="F259">
            <v>96.9</v>
          </cell>
          <cell r="G259">
            <v>96.8</v>
          </cell>
          <cell r="H259">
            <v>97.2</v>
          </cell>
          <cell r="I259">
            <v>96.3</v>
          </cell>
          <cell r="J259">
            <v>96.5</v>
          </cell>
          <cell r="K259">
            <v>2.6</v>
          </cell>
          <cell r="L259">
            <v>3.1</v>
          </cell>
          <cell r="M259">
            <v>2.9</v>
          </cell>
          <cell r="N259">
            <v>2.7</v>
          </cell>
          <cell r="O259">
            <v>3.1</v>
          </cell>
          <cell r="P259">
            <v>2.9</v>
          </cell>
          <cell r="Q259">
            <v>2.2999999999999998</v>
          </cell>
          <cell r="R259">
            <v>2.1</v>
          </cell>
          <cell r="S259">
            <v>2.9</v>
          </cell>
          <cell r="T259">
            <v>0.7</v>
          </cell>
          <cell r="U259">
            <v>0.5</v>
          </cell>
          <cell r="V259">
            <v>1</v>
          </cell>
          <cell r="W259">
            <v>0.9</v>
          </cell>
          <cell r="X259">
            <v>0.4</v>
          </cell>
          <cell r="Y259">
            <v>1</v>
          </cell>
          <cell r="Z259">
            <v>1</v>
          </cell>
          <cell r="AA259">
            <v>0.7</v>
          </cell>
          <cell r="AB259">
            <v>0.7</v>
          </cell>
        </row>
        <row r="260">
          <cell r="A260">
            <v>40513</v>
          </cell>
          <cell r="B260">
            <v>96.7</v>
          </cell>
          <cell r="C260">
            <v>96.9</v>
          </cell>
          <cell r="D260">
            <v>97.4</v>
          </cell>
          <cell r="E260">
            <v>96.5</v>
          </cell>
          <cell r="F260">
            <v>97</v>
          </cell>
          <cell r="G260">
            <v>96.9</v>
          </cell>
          <cell r="H260">
            <v>97.1</v>
          </cell>
          <cell r="I260">
            <v>96.7</v>
          </cell>
          <cell r="J260">
            <v>96.9</v>
          </cell>
          <cell r="K260">
            <v>2.4</v>
          </cell>
          <cell r="L260">
            <v>3.1</v>
          </cell>
          <cell r="M260">
            <v>3.1</v>
          </cell>
          <cell r="N260">
            <v>2.6</v>
          </cell>
          <cell r="O260">
            <v>2.6</v>
          </cell>
          <cell r="P260">
            <v>2.2999999999999998</v>
          </cell>
          <cell r="Q260">
            <v>2.2999999999999998</v>
          </cell>
          <cell r="R260">
            <v>2.1</v>
          </cell>
          <cell r="S260">
            <v>2.8</v>
          </cell>
          <cell r="T260">
            <v>0.4</v>
          </cell>
          <cell r="U260">
            <v>0.6</v>
          </cell>
          <cell r="V260">
            <v>0.5</v>
          </cell>
          <cell r="W260">
            <v>0.3</v>
          </cell>
          <cell r="X260">
            <v>0.1</v>
          </cell>
          <cell r="Y260">
            <v>0.1</v>
          </cell>
          <cell r="Z260">
            <v>-0.1</v>
          </cell>
          <cell r="AA260">
            <v>0.4</v>
          </cell>
          <cell r="AB260">
            <v>0.4</v>
          </cell>
        </row>
        <row r="261">
          <cell r="A261">
            <v>40603</v>
          </cell>
          <cell r="B261">
            <v>98.2</v>
          </cell>
          <cell r="C261">
            <v>98.5</v>
          </cell>
          <cell r="D261">
            <v>98.6</v>
          </cell>
          <cell r="E261">
            <v>98.1</v>
          </cell>
          <cell r="F261">
            <v>98.1</v>
          </cell>
          <cell r="G261">
            <v>98.2</v>
          </cell>
          <cell r="H261">
            <v>98.2</v>
          </cell>
          <cell r="I261">
            <v>98.1</v>
          </cell>
          <cell r="J261">
            <v>98.3</v>
          </cell>
          <cell r="K261">
            <v>3.2</v>
          </cell>
          <cell r="L261">
            <v>3.5</v>
          </cell>
          <cell r="M261">
            <v>3.6</v>
          </cell>
          <cell r="N261">
            <v>3.7</v>
          </cell>
          <cell r="O261">
            <v>2.6</v>
          </cell>
          <cell r="P261">
            <v>2.9</v>
          </cell>
          <cell r="Q261">
            <v>2.9</v>
          </cell>
          <cell r="R261">
            <v>2.9</v>
          </cell>
          <cell r="S261">
            <v>3.3</v>
          </cell>
          <cell r="T261">
            <v>1.6</v>
          </cell>
          <cell r="U261">
            <v>1.7</v>
          </cell>
          <cell r="V261">
            <v>1.2</v>
          </cell>
          <cell r="W261">
            <v>1.7</v>
          </cell>
          <cell r="X261">
            <v>1.1000000000000001</v>
          </cell>
          <cell r="Y261">
            <v>1.3</v>
          </cell>
          <cell r="Z261">
            <v>1.1000000000000001</v>
          </cell>
          <cell r="AA261">
            <v>1.4</v>
          </cell>
          <cell r="AB261">
            <v>1.4</v>
          </cell>
        </row>
        <row r="262">
          <cell r="A262">
            <v>40695</v>
          </cell>
          <cell r="B262">
            <v>99.2</v>
          </cell>
          <cell r="C262">
            <v>99.2</v>
          </cell>
          <cell r="D262">
            <v>99.6</v>
          </cell>
          <cell r="E262">
            <v>99</v>
          </cell>
          <cell r="F262">
            <v>99.4</v>
          </cell>
          <cell r="G262">
            <v>99.1</v>
          </cell>
          <cell r="H262">
            <v>99.2</v>
          </cell>
          <cell r="I262">
            <v>99.2</v>
          </cell>
          <cell r="J262">
            <v>99.2</v>
          </cell>
          <cell r="K262">
            <v>3.8</v>
          </cell>
          <cell r="L262">
            <v>3.5</v>
          </cell>
          <cell r="M262">
            <v>3.9</v>
          </cell>
          <cell r="N262">
            <v>3.9</v>
          </cell>
          <cell r="O262">
            <v>3</v>
          </cell>
          <cell r="P262">
            <v>3.4</v>
          </cell>
          <cell r="Q262">
            <v>3.1</v>
          </cell>
          <cell r="R262">
            <v>3.8</v>
          </cell>
          <cell r="S262">
            <v>3.5</v>
          </cell>
          <cell r="T262">
            <v>1</v>
          </cell>
          <cell r="U262">
            <v>0.7</v>
          </cell>
          <cell r="V262">
            <v>1</v>
          </cell>
          <cell r="W262">
            <v>0.9</v>
          </cell>
          <cell r="X262">
            <v>1.3</v>
          </cell>
          <cell r="Y262">
            <v>0.9</v>
          </cell>
          <cell r="Z262">
            <v>1</v>
          </cell>
          <cell r="AA262">
            <v>1.1000000000000001</v>
          </cell>
          <cell r="AB262">
            <v>0.9</v>
          </cell>
        </row>
        <row r="263">
          <cell r="A263">
            <v>40787</v>
          </cell>
          <cell r="B263">
            <v>99.9</v>
          </cell>
          <cell r="C263">
            <v>99.8</v>
          </cell>
          <cell r="D263">
            <v>99.9</v>
          </cell>
          <cell r="E263">
            <v>100</v>
          </cell>
          <cell r="F263">
            <v>99.6</v>
          </cell>
          <cell r="G263">
            <v>99.9</v>
          </cell>
          <cell r="H263">
            <v>99.9</v>
          </cell>
          <cell r="I263">
            <v>99.8</v>
          </cell>
          <cell r="J263">
            <v>99.8</v>
          </cell>
          <cell r="K263">
            <v>3.7</v>
          </cell>
          <cell r="L263">
            <v>3.6</v>
          </cell>
          <cell r="M263">
            <v>3.1</v>
          </cell>
          <cell r="N263">
            <v>4</v>
          </cell>
          <cell r="O263">
            <v>2.8</v>
          </cell>
          <cell r="P263">
            <v>3.2</v>
          </cell>
          <cell r="Q263">
            <v>2.8</v>
          </cell>
          <cell r="R263">
            <v>3.6</v>
          </cell>
          <cell r="S263">
            <v>3.4</v>
          </cell>
          <cell r="T263">
            <v>0.7</v>
          </cell>
          <cell r="U263">
            <v>0.6</v>
          </cell>
          <cell r="V263">
            <v>0.3</v>
          </cell>
          <cell r="W263">
            <v>1</v>
          </cell>
          <cell r="X263">
            <v>0.2</v>
          </cell>
          <cell r="Y263">
            <v>0.8</v>
          </cell>
          <cell r="Z263">
            <v>0.7</v>
          </cell>
          <cell r="AA263">
            <v>0.6</v>
          </cell>
          <cell r="AB263">
            <v>0.6</v>
          </cell>
        </row>
        <row r="264">
          <cell r="A264">
            <v>40878</v>
          </cell>
          <cell r="B264">
            <v>99.8</v>
          </cell>
          <cell r="C264">
            <v>99.9</v>
          </cell>
          <cell r="D264">
            <v>99.7</v>
          </cell>
          <cell r="E264">
            <v>100</v>
          </cell>
          <cell r="F264">
            <v>99.8</v>
          </cell>
          <cell r="G264">
            <v>100</v>
          </cell>
          <cell r="H264">
            <v>99.5</v>
          </cell>
          <cell r="I264">
            <v>100.1</v>
          </cell>
          <cell r="J264">
            <v>99.8</v>
          </cell>
          <cell r="K264">
            <v>3.2</v>
          </cell>
          <cell r="L264">
            <v>3.1</v>
          </cell>
          <cell r="M264">
            <v>2.4</v>
          </cell>
          <cell r="N264">
            <v>3.6</v>
          </cell>
          <cell r="O264">
            <v>2.9</v>
          </cell>
          <cell r="P264">
            <v>3.2</v>
          </cell>
          <cell r="Q264">
            <v>2.5</v>
          </cell>
          <cell r="R264">
            <v>3.5</v>
          </cell>
          <cell r="S264">
            <v>3</v>
          </cell>
          <cell r="T264">
            <v>-0.1</v>
          </cell>
          <cell r="U264">
            <v>0.1</v>
          </cell>
          <cell r="V264">
            <v>-0.2</v>
          </cell>
          <cell r="W264">
            <v>0</v>
          </cell>
          <cell r="X264">
            <v>0.2</v>
          </cell>
          <cell r="Y264">
            <v>0.1</v>
          </cell>
          <cell r="Z264">
            <v>-0.4</v>
          </cell>
          <cell r="AA264">
            <v>0.3</v>
          </cell>
          <cell r="AB264">
            <v>0</v>
          </cell>
        </row>
        <row r="265">
          <cell r="A265">
            <v>40969</v>
          </cell>
          <cell r="B265">
            <v>99.9</v>
          </cell>
          <cell r="C265">
            <v>99.9</v>
          </cell>
          <cell r="D265">
            <v>99.9</v>
          </cell>
          <cell r="E265">
            <v>99.9</v>
          </cell>
          <cell r="F265">
            <v>100</v>
          </cell>
          <cell r="G265">
            <v>100.3</v>
          </cell>
          <cell r="H265">
            <v>99.9</v>
          </cell>
          <cell r="I265">
            <v>99.7</v>
          </cell>
          <cell r="J265">
            <v>99.9</v>
          </cell>
          <cell r="K265">
            <v>1.7</v>
          </cell>
          <cell r="L265">
            <v>1.4</v>
          </cell>
          <cell r="M265">
            <v>1.3</v>
          </cell>
          <cell r="N265">
            <v>1.8</v>
          </cell>
          <cell r="O265">
            <v>1.9</v>
          </cell>
          <cell r="P265">
            <v>2.1</v>
          </cell>
          <cell r="Q265">
            <v>1.7</v>
          </cell>
          <cell r="R265">
            <v>1.6</v>
          </cell>
          <cell r="S265">
            <v>1.6</v>
          </cell>
          <cell r="T265">
            <v>0.1</v>
          </cell>
          <cell r="U265">
            <v>0</v>
          </cell>
          <cell r="V265">
            <v>0.2</v>
          </cell>
          <cell r="W265">
            <v>-0.1</v>
          </cell>
          <cell r="X265">
            <v>0.2</v>
          </cell>
          <cell r="Y265">
            <v>0.3</v>
          </cell>
          <cell r="Z265">
            <v>0.4</v>
          </cell>
          <cell r="AA265">
            <v>-0.4</v>
          </cell>
          <cell r="AB265">
            <v>0.1</v>
          </cell>
        </row>
        <row r="266">
          <cell r="A266">
            <v>41061</v>
          </cell>
          <cell r="B266">
            <v>100.5</v>
          </cell>
          <cell r="C266">
            <v>100.4</v>
          </cell>
          <cell r="D266">
            <v>100.5</v>
          </cell>
          <cell r="E266">
            <v>100.2</v>
          </cell>
          <cell r="F266">
            <v>100.5</v>
          </cell>
          <cell r="G266">
            <v>99.9</v>
          </cell>
          <cell r="H266">
            <v>100.7</v>
          </cell>
          <cell r="I266">
            <v>100.3</v>
          </cell>
          <cell r="J266">
            <v>100.4</v>
          </cell>
          <cell r="K266">
            <v>1.3</v>
          </cell>
          <cell r="L266">
            <v>1.2</v>
          </cell>
          <cell r="M266">
            <v>0.9</v>
          </cell>
          <cell r="N266">
            <v>1.2</v>
          </cell>
          <cell r="O266">
            <v>1.1000000000000001</v>
          </cell>
          <cell r="P266">
            <v>0.8</v>
          </cell>
          <cell r="Q266">
            <v>1.5</v>
          </cell>
          <cell r="R266">
            <v>1.1000000000000001</v>
          </cell>
          <cell r="S266">
            <v>1.2</v>
          </cell>
          <cell r="T266">
            <v>0.6</v>
          </cell>
          <cell r="U266">
            <v>0.5</v>
          </cell>
          <cell r="V266">
            <v>0.6</v>
          </cell>
          <cell r="W266">
            <v>0.3</v>
          </cell>
          <cell r="X266">
            <v>0.5</v>
          </cell>
          <cell r="Y266">
            <v>-0.4</v>
          </cell>
          <cell r="Z266">
            <v>0.8</v>
          </cell>
          <cell r="AA266">
            <v>0.6</v>
          </cell>
          <cell r="AB266">
            <v>0.5</v>
          </cell>
        </row>
        <row r="267">
          <cell r="A267">
            <v>41153</v>
          </cell>
          <cell r="B267">
            <v>102.2</v>
          </cell>
          <cell r="C267">
            <v>101.6</v>
          </cell>
          <cell r="D267">
            <v>101.6</v>
          </cell>
          <cell r="E267">
            <v>101.7</v>
          </cell>
          <cell r="F267">
            <v>101.6</v>
          </cell>
          <cell r="G267">
            <v>100.6</v>
          </cell>
          <cell r="H267">
            <v>102</v>
          </cell>
          <cell r="I267">
            <v>101.4</v>
          </cell>
          <cell r="J267">
            <v>101.8</v>
          </cell>
          <cell r="K267">
            <v>2.2999999999999998</v>
          </cell>
          <cell r="L267">
            <v>1.8</v>
          </cell>
          <cell r="M267">
            <v>1.7</v>
          </cell>
          <cell r="N267">
            <v>1.7</v>
          </cell>
          <cell r="O267">
            <v>2</v>
          </cell>
          <cell r="P267">
            <v>0.7</v>
          </cell>
          <cell r="Q267">
            <v>2.1</v>
          </cell>
          <cell r="R267">
            <v>1.6</v>
          </cell>
          <cell r="S267">
            <v>2</v>
          </cell>
          <cell r="T267">
            <v>1.7</v>
          </cell>
          <cell r="U267">
            <v>1.2</v>
          </cell>
          <cell r="V267">
            <v>1.1000000000000001</v>
          </cell>
          <cell r="W267">
            <v>1.5</v>
          </cell>
          <cell r="X267">
            <v>1.1000000000000001</v>
          </cell>
          <cell r="Y267">
            <v>0.7</v>
          </cell>
          <cell r="Z267">
            <v>1.3</v>
          </cell>
          <cell r="AA267">
            <v>1.1000000000000001</v>
          </cell>
          <cell r="AB267">
            <v>1.4</v>
          </cell>
        </row>
        <row r="268">
          <cell r="A268">
            <v>41244</v>
          </cell>
          <cell r="B268">
            <v>102.3</v>
          </cell>
          <cell r="C268">
            <v>102</v>
          </cell>
          <cell r="D268">
            <v>101.9</v>
          </cell>
          <cell r="E268">
            <v>102.1</v>
          </cell>
          <cell r="F268">
            <v>101.9</v>
          </cell>
          <cell r="G268">
            <v>101</v>
          </cell>
          <cell r="H268">
            <v>102</v>
          </cell>
          <cell r="I268">
            <v>101.8</v>
          </cell>
          <cell r="J268">
            <v>102</v>
          </cell>
          <cell r="K268">
            <v>2.5</v>
          </cell>
          <cell r="L268">
            <v>2.1</v>
          </cell>
          <cell r="M268">
            <v>2.2000000000000002</v>
          </cell>
          <cell r="N268">
            <v>2.1</v>
          </cell>
          <cell r="O268">
            <v>2.1</v>
          </cell>
          <cell r="P268">
            <v>1</v>
          </cell>
          <cell r="Q268">
            <v>2.5</v>
          </cell>
          <cell r="R268">
            <v>1.7</v>
          </cell>
          <cell r="S268">
            <v>2.2000000000000002</v>
          </cell>
          <cell r="T268">
            <v>0.1</v>
          </cell>
          <cell r="U268">
            <v>0.4</v>
          </cell>
          <cell r="V268">
            <v>0.3</v>
          </cell>
          <cell r="W268">
            <v>0.4</v>
          </cell>
          <cell r="X268">
            <v>0.3</v>
          </cell>
          <cell r="Y268">
            <v>0.4</v>
          </cell>
          <cell r="Z268">
            <v>0</v>
          </cell>
          <cell r="AA268">
            <v>0.4</v>
          </cell>
          <cell r="AB268">
            <v>0.2</v>
          </cell>
        </row>
        <row r="269">
          <cell r="A269">
            <v>41334</v>
          </cell>
          <cell r="B269">
            <v>102.7</v>
          </cell>
          <cell r="C269">
            <v>102.4</v>
          </cell>
          <cell r="D269">
            <v>102</v>
          </cell>
          <cell r="E269">
            <v>102.1</v>
          </cell>
          <cell r="F269">
            <v>102.4</v>
          </cell>
          <cell r="G269">
            <v>101.3</v>
          </cell>
          <cell r="H269">
            <v>103.7</v>
          </cell>
          <cell r="I269">
            <v>101.9</v>
          </cell>
          <cell r="J269">
            <v>102.4</v>
          </cell>
          <cell r="K269">
            <v>2.8</v>
          </cell>
          <cell r="L269">
            <v>2.5</v>
          </cell>
          <cell r="M269">
            <v>2.1</v>
          </cell>
          <cell r="N269">
            <v>2.2000000000000002</v>
          </cell>
          <cell r="O269">
            <v>2.4</v>
          </cell>
          <cell r="P269">
            <v>1</v>
          </cell>
          <cell r="Q269">
            <v>3.8</v>
          </cell>
          <cell r="R269">
            <v>2.2000000000000002</v>
          </cell>
          <cell r="S269">
            <v>2.5</v>
          </cell>
          <cell r="T269">
            <v>0.4</v>
          </cell>
          <cell r="U269">
            <v>0.4</v>
          </cell>
          <cell r="V269">
            <v>0.1</v>
          </cell>
          <cell r="W269">
            <v>0</v>
          </cell>
          <cell r="X269">
            <v>0.5</v>
          </cell>
          <cell r="Y269">
            <v>0.3</v>
          </cell>
          <cell r="Z269">
            <v>1.7</v>
          </cell>
          <cell r="AA269">
            <v>0.1</v>
          </cell>
          <cell r="AB269">
            <v>0.4</v>
          </cell>
        </row>
        <row r="270">
          <cell r="A270">
            <v>41426</v>
          </cell>
          <cell r="B270">
            <v>103.1</v>
          </cell>
          <cell r="C270">
            <v>102.6</v>
          </cell>
          <cell r="D270">
            <v>102.5</v>
          </cell>
          <cell r="E270">
            <v>102.3</v>
          </cell>
          <cell r="F270">
            <v>103</v>
          </cell>
          <cell r="G270">
            <v>101.7</v>
          </cell>
          <cell r="H270">
            <v>104.6</v>
          </cell>
          <cell r="I270">
            <v>102.5</v>
          </cell>
          <cell r="J270">
            <v>102.8</v>
          </cell>
          <cell r="K270">
            <v>2.6</v>
          </cell>
          <cell r="L270">
            <v>2.2000000000000002</v>
          </cell>
          <cell r="M270">
            <v>2</v>
          </cell>
          <cell r="N270">
            <v>2.1</v>
          </cell>
          <cell r="O270">
            <v>2.5</v>
          </cell>
          <cell r="P270">
            <v>1.8</v>
          </cell>
          <cell r="Q270">
            <v>3.9</v>
          </cell>
          <cell r="R270">
            <v>2.2000000000000002</v>
          </cell>
          <cell r="S270">
            <v>2.4</v>
          </cell>
          <cell r="T270">
            <v>0.4</v>
          </cell>
          <cell r="U270">
            <v>0.2</v>
          </cell>
          <cell r="V270">
            <v>0.5</v>
          </cell>
          <cell r="W270">
            <v>0.2</v>
          </cell>
          <cell r="X270">
            <v>0.6</v>
          </cell>
          <cell r="Y270">
            <v>0.4</v>
          </cell>
          <cell r="Z270">
            <v>0.9</v>
          </cell>
          <cell r="AA270">
            <v>0.6</v>
          </cell>
          <cell r="AB270">
            <v>0.4</v>
          </cell>
        </row>
        <row r="271">
          <cell r="A271">
            <v>41518</v>
          </cell>
          <cell r="B271">
            <v>104.3</v>
          </cell>
          <cell r="C271">
            <v>104</v>
          </cell>
          <cell r="D271">
            <v>103.8</v>
          </cell>
          <cell r="E271">
            <v>103.7</v>
          </cell>
          <cell r="F271">
            <v>104.2</v>
          </cell>
          <cell r="G271">
            <v>102.6</v>
          </cell>
          <cell r="H271">
            <v>105.5</v>
          </cell>
          <cell r="I271">
            <v>103.1</v>
          </cell>
          <cell r="J271">
            <v>104</v>
          </cell>
          <cell r="K271">
            <v>2.1</v>
          </cell>
          <cell r="L271">
            <v>2.4</v>
          </cell>
          <cell r="M271">
            <v>2.2000000000000002</v>
          </cell>
          <cell r="N271">
            <v>2</v>
          </cell>
          <cell r="O271">
            <v>2.6</v>
          </cell>
          <cell r="P271">
            <v>2</v>
          </cell>
          <cell r="Q271">
            <v>3.4</v>
          </cell>
          <cell r="R271">
            <v>1.7</v>
          </cell>
          <cell r="S271">
            <v>2.2000000000000002</v>
          </cell>
          <cell r="T271">
            <v>1.2</v>
          </cell>
          <cell r="U271">
            <v>1.4</v>
          </cell>
          <cell r="V271">
            <v>1.3</v>
          </cell>
          <cell r="W271">
            <v>1.4</v>
          </cell>
          <cell r="X271">
            <v>1.2</v>
          </cell>
          <cell r="Y271">
            <v>0.9</v>
          </cell>
          <cell r="Z271">
            <v>0.9</v>
          </cell>
          <cell r="AA271">
            <v>0.6</v>
          </cell>
          <cell r="AB271">
            <v>1.2</v>
          </cell>
        </row>
        <row r="272">
          <cell r="A272">
            <v>41609</v>
          </cell>
          <cell r="B272">
            <v>105</v>
          </cell>
          <cell r="C272">
            <v>104.8</v>
          </cell>
          <cell r="D272">
            <v>104.6</v>
          </cell>
          <cell r="E272">
            <v>104.4</v>
          </cell>
          <cell r="F272">
            <v>104.9</v>
          </cell>
          <cell r="G272">
            <v>103.6</v>
          </cell>
          <cell r="H272">
            <v>106.5</v>
          </cell>
          <cell r="I272">
            <v>104.1</v>
          </cell>
          <cell r="J272">
            <v>104.8</v>
          </cell>
          <cell r="K272">
            <v>2.6</v>
          </cell>
          <cell r="L272">
            <v>2.7</v>
          </cell>
          <cell r="M272">
            <v>2.6</v>
          </cell>
          <cell r="N272">
            <v>2.2999999999999998</v>
          </cell>
          <cell r="O272">
            <v>2.9</v>
          </cell>
          <cell r="P272">
            <v>2.6</v>
          </cell>
          <cell r="Q272">
            <v>4.4000000000000004</v>
          </cell>
          <cell r="R272">
            <v>2.2999999999999998</v>
          </cell>
          <cell r="S272">
            <v>2.7</v>
          </cell>
          <cell r="T272">
            <v>0.7</v>
          </cell>
          <cell r="U272">
            <v>0.8</v>
          </cell>
          <cell r="V272">
            <v>0.8</v>
          </cell>
          <cell r="W272">
            <v>0.7</v>
          </cell>
          <cell r="X272">
            <v>0.7</v>
          </cell>
          <cell r="Y272">
            <v>1</v>
          </cell>
          <cell r="Z272">
            <v>0.9</v>
          </cell>
          <cell r="AA272">
            <v>1</v>
          </cell>
          <cell r="AB272">
            <v>0.8</v>
          </cell>
        </row>
        <row r="273">
          <cell r="A273">
            <v>41699</v>
          </cell>
          <cell r="B273">
            <v>105.6</v>
          </cell>
          <cell r="C273">
            <v>105.3</v>
          </cell>
          <cell r="D273">
            <v>105.2</v>
          </cell>
          <cell r="E273">
            <v>105.1</v>
          </cell>
          <cell r="F273">
            <v>105.6</v>
          </cell>
          <cell r="G273">
            <v>104.1</v>
          </cell>
          <cell r="H273">
            <v>107.4</v>
          </cell>
          <cell r="I273">
            <v>104.6</v>
          </cell>
          <cell r="J273">
            <v>105.4</v>
          </cell>
          <cell r="K273">
            <v>2.8</v>
          </cell>
          <cell r="L273">
            <v>2.8</v>
          </cell>
          <cell r="M273">
            <v>3.1</v>
          </cell>
          <cell r="N273">
            <v>2.9</v>
          </cell>
          <cell r="O273">
            <v>3.1</v>
          </cell>
          <cell r="P273">
            <v>2.8</v>
          </cell>
          <cell r="Q273">
            <v>3.6</v>
          </cell>
          <cell r="R273">
            <v>2.6</v>
          </cell>
          <cell r="S273">
            <v>2.9</v>
          </cell>
          <cell r="T273">
            <v>0.6</v>
          </cell>
          <cell r="U273">
            <v>0.5</v>
          </cell>
          <cell r="V273">
            <v>0.6</v>
          </cell>
          <cell r="W273">
            <v>0.7</v>
          </cell>
          <cell r="X273">
            <v>0.7</v>
          </cell>
          <cell r="Y273">
            <v>0.5</v>
          </cell>
          <cell r="Z273">
            <v>0.8</v>
          </cell>
          <cell r="AA273">
            <v>0.5</v>
          </cell>
          <cell r="AB273">
            <v>0.6</v>
          </cell>
        </row>
        <row r="274">
          <cell r="A274">
            <v>41791</v>
          </cell>
          <cell r="B274">
            <v>106</v>
          </cell>
          <cell r="C274">
            <v>105.9</v>
          </cell>
          <cell r="D274">
            <v>105.8</v>
          </cell>
          <cell r="E274">
            <v>105.5</v>
          </cell>
          <cell r="F274">
            <v>106.4</v>
          </cell>
          <cell r="G274">
            <v>104.5</v>
          </cell>
          <cell r="H274">
            <v>108.1</v>
          </cell>
          <cell r="I274">
            <v>104.8</v>
          </cell>
          <cell r="J274">
            <v>105.9</v>
          </cell>
          <cell r="K274">
            <v>2.8</v>
          </cell>
          <cell r="L274">
            <v>3.2</v>
          </cell>
          <cell r="M274">
            <v>3.2</v>
          </cell>
          <cell r="N274">
            <v>3.1</v>
          </cell>
          <cell r="O274">
            <v>3.3</v>
          </cell>
          <cell r="P274">
            <v>2.8</v>
          </cell>
          <cell r="Q274">
            <v>3.3</v>
          </cell>
          <cell r="R274">
            <v>2.2000000000000002</v>
          </cell>
          <cell r="S274">
            <v>3</v>
          </cell>
          <cell r="T274">
            <v>0.4</v>
          </cell>
          <cell r="U274">
            <v>0.6</v>
          </cell>
          <cell r="V274">
            <v>0.6</v>
          </cell>
          <cell r="W274">
            <v>0.4</v>
          </cell>
          <cell r="X274">
            <v>0.8</v>
          </cell>
          <cell r="Y274">
            <v>0.4</v>
          </cell>
          <cell r="Z274">
            <v>0.7</v>
          </cell>
          <cell r="AA274">
            <v>0.2</v>
          </cell>
          <cell r="AB274">
            <v>0.5</v>
          </cell>
        </row>
        <row r="275">
          <cell r="A275">
            <v>41883</v>
          </cell>
          <cell r="B275">
            <v>106.6</v>
          </cell>
          <cell r="C275">
            <v>106.1</v>
          </cell>
          <cell r="D275">
            <v>106.5</v>
          </cell>
          <cell r="E275">
            <v>105.9</v>
          </cell>
          <cell r="F275">
            <v>106.9</v>
          </cell>
          <cell r="G275">
            <v>104.6</v>
          </cell>
          <cell r="H275">
            <v>108.3</v>
          </cell>
          <cell r="I275">
            <v>105.2</v>
          </cell>
          <cell r="J275">
            <v>106.4</v>
          </cell>
          <cell r="K275">
            <v>2.2000000000000002</v>
          </cell>
          <cell r="L275">
            <v>2</v>
          </cell>
          <cell r="M275">
            <v>2.6</v>
          </cell>
          <cell r="N275">
            <v>2.1</v>
          </cell>
          <cell r="O275">
            <v>2.6</v>
          </cell>
          <cell r="P275">
            <v>1.9</v>
          </cell>
          <cell r="Q275">
            <v>2.7</v>
          </cell>
          <cell r="R275">
            <v>2</v>
          </cell>
          <cell r="S275">
            <v>2.2999999999999998</v>
          </cell>
          <cell r="T275">
            <v>0.6</v>
          </cell>
          <cell r="U275">
            <v>0.2</v>
          </cell>
          <cell r="V275">
            <v>0.7</v>
          </cell>
          <cell r="W275">
            <v>0.4</v>
          </cell>
          <cell r="X275">
            <v>0.5</v>
          </cell>
          <cell r="Y275">
            <v>0.1</v>
          </cell>
          <cell r="Z275">
            <v>0.2</v>
          </cell>
          <cell r="AA275">
            <v>0.4</v>
          </cell>
          <cell r="AB275">
            <v>0.5</v>
          </cell>
        </row>
        <row r="276">
          <cell r="A276">
            <v>41974</v>
          </cell>
          <cell r="B276">
            <v>106.8</v>
          </cell>
          <cell r="C276">
            <v>106.3</v>
          </cell>
          <cell r="D276">
            <v>106.7</v>
          </cell>
          <cell r="E276">
            <v>106.2</v>
          </cell>
          <cell r="F276">
            <v>107</v>
          </cell>
          <cell r="G276">
            <v>104.7</v>
          </cell>
          <cell r="H276">
            <v>108.5</v>
          </cell>
          <cell r="I276">
            <v>105.3</v>
          </cell>
          <cell r="J276">
            <v>106.6</v>
          </cell>
          <cell r="K276">
            <v>1.7</v>
          </cell>
          <cell r="L276">
            <v>1.4</v>
          </cell>
          <cell r="M276">
            <v>2</v>
          </cell>
          <cell r="N276">
            <v>1.7</v>
          </cell>
          <cell r="O276">
            <v>2</v>
          </cell>
          <cell r="P276">
            <v>1.1000000000000001</v>
          </cell>
          <cell r="Q276">
            <v>1.9</v>
          </cell>
          <cell r="R276">
            <v>1.2</v>
          </cell>
          <cell r="S276">
            <v>1.7</v>
          </cell>
          <cell r="T276">
            <v>0.2</v>
          </cell>
          <cell r="U276">
            <v>0.2</v>
          </cell>
          <cell r="V276">
            <v>0.2</v>
          </cell>
          <cell r="W276">
            <v>0.3</v>
          </cell>
          <cell r="X276">
            <v>0.1</v>
          </cell>
          <cell r="Y276">
            <v>0.1</v>
          </cell>
          <cell r="Z276">
            <v>0.2</v>
          </cell>
          <cell r="AA276">
            <v>0.1</v>
          </cell>
          <cell r="AB276">
            <v>0.2</v>
          </cell>
        </row>
        <row r="277">
          <cell r="A277">
            <v>42064</v>
          </cell>
          <cell r="B277">
            <v>107.3</v>
          </cell>
          <cell r="C277">
            <v>106.4</v>
          </cell>
          <cell r="D277">
            <v>106.7</v>
          </cell>
          <cell r="E277">
            <v>106.3</v>
          </cell>
          <cell r="F277">
            <v>107.1</v>
          </cell>
          <cell r="G277">
            <v>105</v>
          </cell>
          <cell r="H277">
            <v>108.3</v>
          </cell>
          <cell r="I277">
            <v>105.2</v>
          </cell>
          <cell r="J277">
            <v>106.8</v>
          </cell>
          <cell r="K277">
            <v>1.6</v>
          </cell>
          <cell r="L277">
            <v>1</v>
          </cell>
          <cell r="M277">
            <v>1.4</v>
          </cell>
          <cell r="N277">
            <v>1.1000000000000001</v>
          </cell>
          <cell r="O277">
            <v>1.4</v>
          </cell>
          <cell r="P277">
            <v>0.9</v>
          </cell>
          <cell r="Q277">
            <v>0.8</v>
          </cell>
          <cell r="R277">
            <v>0.6</v>
          </cell>
          <cell r="S277">
            <v>1.3</v>
          </cell>
          <cell r="T277">
            <v>0.5</v>
          </cell>
          <cell r="U277">
            <v>0.1</v>
          </cell>
          <cell r="V277">
            <v>0</v>
          </cell>
          <cell r="W277">
            <v>0.1</v>
          </cell>
          <cell r="X277">
            <v>0.1</v>
          </cell>
          <cell r="Y277">
            <v>0.3</v>
          </cell>
          <cell r="Z277">
            <v>-0.2</v>
          </cell>
          <cell r="AA277">
            <v>-0.1</v>
          </cell>
          <cell r="AB277">
            <v>0.2</v>
          </cell>
        </row>
        <row r="278">
          <cell r="A278">
            <v>42156</v>
          </cell>
          <cell r="B278">
            <v>108.3</v>
          </cell>
          <cell r="C278">
            <v>107.1</v>
          </cell>
          <cell r="D278">
            <v>107.4</v>
          </cell>
          <cell r="E278">
            <v>106.8</v>
          </cell>
          <cell r="F278">
            <v>107.7</v>
          </cell>
          <cell r="G278">
            <v>105.1</v>
          </cell>
          <cell r="H278">
            <v>108.3</v>
          </cell>
          <cell r="I278">
            <v>105.6</v>
          </cell>
          <cell r="J278">
            <v>107.5</v>
          </cell>
          <cell r="K278">
            <v>2.2000000000000002</v>
          </cell>
          <cell r="L278">
            <v>1.1000000000000001</v>
          </cell>
          <cell r="M278">
            <v>1.5</v>
          </cell>
          <cell r="N278">
            <v>1.2</v>
          </cell>
          <cell r="O278">
            <v>1.2</v>
          </cell>
          <cell r="P278">
            <v>0.6</v>
          </cell>
          <cell r="Q278">
            <v>0.2</v>
          </cell>
          <cell r="R278">
            <v>0.8</v>
          </cell>
          <cell r="S278">
            <v>1.5</v>
          </cell>
          <cell r="T278">
            <v>0.9</v>
          </cell>
          <cell r="U278">
            <v>0.7</v>
          </cell>
          <cell r="V278">
            <v>0.7</v>
          </cell>
          <cell r="W278">
            <v>0.5</v>
          </cell>
          <cell r="X278">
            <v>0.6</v>
          </cell>
          <cell r="Y278">
            <v>0.1</v>
          </cell>
          <cell r="Z278">
            <v>0</v>
          </cell>
          <cell r="AA278">
            <v>0.4</v>
          </cell>
          <cell r="AB278">
            <v>0.7</v>
          </cell>
        </row>
        <row r="279">
          <cell r="A279">
            <v>42248</v>
          </cell>
          <cell r="B279">
            <v>108.6</v>
          </cell>
          <cell r="C279">
            <v>107.6</v>
          </cell>
          <cell r="D279">
            <v>108.1</v>
          </cell>
          <cell r="E279">
            <v>107.1</v>
          </cell>
          <cell r="F279">
            <v>108.1</v>
          </cell>
          <cell r="G279">
            <v>105.7</v>
          </cell>
          <cell r="H279">
            <v>108.7</v>
          </cell>
          <cell r="I279">
            <v>105.8</v>
          </cell>
          <cell r="J279">
            <v>108</v>
          </cell>
          <cell r="K279">
            <v>1.9</v>
          </cell>
          <cell r="L279">
            <v>1.4</v>
          </cell>
          <cell r="M279">
            <v>1.5</v>
          </cell>
          <cell r="N279">
            <v>1.1000000000000001</v>
          </cell>
          <cell r="O279">
            <v>1.1000000000000001</v>
          </cell>
          <cell r="P279">
            <v>1.1000000000000001</v>
          </cell>
          <cell r="Q279">
            <v>0.4</v>
          </cell>
          <cell r="R279">
            <v>0.6</v>
          </cell>
          <cell r="S279">
            <v>1.5</v>
          </cell>
          <cell r="T279">
            <v>0.3</v>
          </cell>
          <cell r="U279">
            <v>0.5</v>
          </cell>
          <cell r="V279">
            <v>0.7</v>
          </cell>
          <cell r="W279">
            <v>0.3</v>
          </cell>
          <cell r="X279">
            <v>0.4</v>
          </cell>
          <cell r="Y279">
            <v>0.6</v>
          </cell>
          <cell r="Z279">
            <v>0.4</v>
          </cell>
          <cell r="AA279">
            <v>0.2</v>
          </cell>
          <cell r="AB279">
            <v>0.5</v>
          </cell>
        </row>
        <row r="280">
          <cell r="A280">
            <v>42339</v>
          </cell>
          <cell r="B280">
            <v>108.9</v>
          </cell>
          <cell r="C280">
            <v>108.3</v>
          </cell>
          <cell r="D280">
            <v>108.5</v>
          </cell>
          <cell r="E280">
            <v>107.3</v>
          </cell>
          <cell r="F280">
            <v>108.6</v>
          </cell>
          <cell r="G280">
            <v>106.6</v>
          </cell>
          <cell r="H280">
            <v>109</v>
          </cell>
          <cell r="I280">
            <v>106</v>
          </cell>
          <cell r="J280">
            <v>108.4</v>
          </cell>
          <cell r="K280">
            <v>2</v>
          </cell>
          <cell r="L280">
            <v>1.9</v>
          </cell>
          <cell r="M280">
            <v>1.7</v>
          </cell>
          <cell r="N280">
            <v>1</v>
          </cell>
          <cell r="O280">
            <v>1.5</v>
          </cell>
          <cell r="P280">
            <v>1.8</v>
          </cell>
          <cell r="Q280">
            <v>0.5</v>
          </cell>
          <cell r="R280">
            <v>0.7</v>
          </cell>
          <cell r="S280">
            <v>1.7</v>
          </cell>
          <cell r="T280">
            <v>0.3</v>
          </cell>
          <cell r="U280">
            <v>0.7</v>
          </cell>
          <cell r="V280">
            <v>0.4</v>
          </cell>
          <cell r="W280">
            <v>0.2</v>
          </cell>
          <cell r="X280">
            <v>0.5</v>
          </cell>
          <cell r="Y280">
            <v>0.9</v>
          </cell>
          <cell r="Z280">
            <v>0.3</v>
          </cell>
          <cell r="AA280">
            <v>0.2</v>
          </cell>
          <cell r="AB280">
            <v>0.4</v>
          </cell>
        </row>
        <row r="281">
          <cell r="A281">
            <v>42430</v>
          </cell>
          <cell r="B281">
            <v>108.7</v>
          </cell>
          <cell r="C281">
            <v>108.2</v>
          </cell>
          <cell r="D281">
            <v>108.5</v>
          </cell>
          <cell r="E281">
            <v>107</v>
          </cell>
          <cell r="F281">
            <v>107.9</v>
          </cell>
          <cell r="G281">
            <v>106.4</v>
          </cell>
          <cell r="H281">
            <v>108</v>
          </cell>
          <cell r="I281">
            <v>106.2</v>
          </cell>
          <cell r="J281">
            <v>108.2</v>
          </cell>
          <cell r="K281">
            <v>1.3</v>
          </cell>
          <cell r="L281">
            <v>1.7</v>
          </cell>
          <cell r="M281">
            <v>1.7</v>
          </cell>
          <cell r="N281">
            <v>0.7</v>
          </cell>
          <cell r="O281">
            <v>0.7</v>
          </cell>
          <cell r="P281">
            <v>1.3</v>
          </cell>
          <cell r="Q281">
            <v>-0.3</v>
          </cell>
          <cell r="R281">
            <v>1</v>
          </cell>
          <cell r="S281">
            <v>1.3</v>
          </cell>
          <cell r="T281">
            <v>-0.2</v>
          </cell>
          <cell r="U281">
            <v>-0.1</v>
          </cell>
          <cell r="V281">
            <v>0</v>
          </cell>
          <cell r="W281">
            <v>-0.3</v>
          </cell>
          <cell r="X281">
            <v>-0.6</v>
          </cell>
          <cell r="Y281">
            <v>-0.2</v>
          </cell>
          <cell r="Z281">
            <v>-0.9</v>
          </cell>
          <cell r="AA281">
            <v>0.2</v>
          </cell>
          <cell r="AB281">
            <v>-0.2</v>
          </cell>
        </row>
        <row r="282">
          <cell r="A282">
            <v>42522</v>
          </cell>
          <cell r="B282">
            <v>109.3</v>
          </cell>
          <cell r="C282">
            <v>108.6</v>
          </cell>
          <cell r="D282">
            <v>109</v>
          </cell>
          <cell r="E282">
            <v>107.5</v>
          </cell>
          <cell r="F282">
            <v>108.2</v>
          </cell>
          <cell r="G282">
            <v>106.4</v>
          </cell>
          <cell r="H282">
            <v>108.3</v>
          </cell>
          <cell r="I282">
            <v>106.4</v>
          </cell>
          <cell r="J282">
            <v>108.6</v>
          </cell>
          <cell r="K282">
            <v>0.9</v>
          </cell>
          <cell r="L282">
            <v>1.4</v>
          </cell>
          <cell r="M282">
            <v>1.5</v>
          </cell>
          <cell r="N282">
            <v>0.7</v>
          </cell>
          <cell r="O282">
            <v>0.5</v>
          </cell>
          <cell r="P282">
            <v>1.2</v>
          </cell>
          <cell r="Q282">
            <v>0</v>
          </cell>
          <cell r="R282">
            <v>0.8</v>
          </cell>
          <cell r="S282">
            <v>1</v>
          </cell>
          <cell r="T282">
            <v>0.6</v>
          </cell>
          <cell r="U282">
            <v>0.4</v>
          </cell>
          <cell r="V282">
            <v>0.5</v>
          </cell>
          <cell r="W282">
            <v>0.5</v>
          </cell>
          <cell r="X282">
            <v>0.3</v>
          </cell>
          <cell r="Y282">
            <v>0</v>
          </cell>
          <cell r="Z282">
            <v>0.3</v>
          </cell>
          <cell r="AA282">
            <v>0.2</v>
          </cell>
          <cell r="AB282">
            <v>0.4</v>
          </cell>
        </row>
        <row r="283">
          <cell r="A283">
            <v>42614</v>
          </cell>
          <cell r="B283">
            <v>110.4</v>
          </cell>
          <cell r="C283">
            <v>109.1</v>
          </cell>
          <cell r="D283">
            <v>109.7</v>
          </cell>
          <cell r="E283">
            <v>108.4</v>
          </cell>
          <cell r="F283">
            <v>108.6</v>
          </cell>
          <cell r="G283">
            <v>107.1</v>
          </cell>
          <cell r="H283">
            <v>108.7</v>
          </cell>
          <cell r="I283">
            <v>107.3</v>
          </cell>
          <cell r="J283">
            <v>109.4</v>
          </cell>
          <cell r="K283">
            <v>1.7</v>
          </cell>
          <cell r="L283">
            <v>1.4</v>
          </cell>
          <cell r="M283">
            <v>1.5</v>
          </cell>
          <cell r="N283">
            <v>1.2</v>
          </cell>
          <cell r="O283">
            <v>0.5</v>
          </cell>
          <cell r="P283">
            <v>1.3</v>
          </cell>
          <cell r="Q283">
            <v>0</v>
          </cell>
          <cell r="R283">
            <v>1.4</v>
          </cell>
          <cell r="S283">
            <v>1.3</v>
          </cell>
          <cell r="T283">
            <v>1</v>
          </cell>
          <cell r="U283">
            <v>0.5</v>
          </cell>
          <cell r="V283">
            <v>0.6</v>
          </cell>
          <cell r="W283">
            <v>0.8</v>
          </cell>
          <cell r="X283">
            <v>0.4</v>
          </cell>
          <cell r="Y283">
            <v>0.7</v>
          </cell>
          <cell r="Z283">
            <v>0.4</v>
          </cell>
          <cell r="AA283">
            <v>0.8</v>
          </cell>
          <cell r="AB283">
            <v>0.7</v>
          </cell>
        </row>
        <row r="284">
          <cell r="A284">
            <v>42705</v>
          </cell>
          <cell r="B284">
            <v>110.9</v>
          </cell>
          <cell r="C284">
            <v>109.9</v>
          </cell>
          <cell r="D284">
            <v>110.2</v>
          </cell>
          <cell r="E284">
            <v>108.7</v>
          </cell>
          <cell r="F284">
            <v>109</v>
          </cell>
          <cell r="G284">
            <v>108</v>
          </cell>
          <cell r="H284">
            <v>108.6</v>
          </cell>
          <cell r="I284">
            <v>107.9</v>
          </cell>
          <cell r="J284">
            <v>110</v>
          </cell>
          <cell r="K284">
            <v>1.8</v>
          </cell>
          <cell r="L284">
            <v>1.5</v>
          </cell>
          <cell r="M284">
            <v>1.6</v>
          </cell>
          <cell r="N284">
            <v>1.3</v>
          </cell>
          <cell r="O284">
            <v>0.4</v>
          </cell>
          <cell r="P284">
            <v>1.3</v>
          </cell>
          <cell r="Q284">
            <v>-0.4</v>
          </cell>
          <cell r="R284">
            <v>1.8</v>
          </cell>
          <cell r="S284">
            <v>1.5</v>
          </cell>
          <cell r="T284">
            <v>0.5</v>
          </cell>
          <cell r="U284">
            <v>0.7</v>
          </cell>
          <cell r="V284">
            <v>0.5</v>
          </cell>
          <cell r="W284">
            <v>0.3</v>
          </cell>
          <cell r="X284">
            <v>0.4</v>
          </cell>
          <cell r="Y284">
            <v>0.8</v>
          </cell>
          <cell r="Z284">
            <v>-0.1</v>
          </cell>
          <cell r="AA284">
            <v>0.6</v>
          </cell>
          <cell r="AB284">
            <v>0.5</v>
          </cell>
        </row>
        <row r="285">
          <cell r="A285">
            <v>42795</v>
          </cell>
          <cell r="B285">
            <v>111.3</v>
          </cell>
          <cell r="C285">
            <v>110.9</v>
          </cell>
          <cell r="D285">
            <v>110.5</v>
          </cell>
          <cell r="E285">
            <v>109.1</v>
          </cell>
          <cell r="F285">
            <v>109</v>
          </cell>
          <cell r="G285">
            <v>108.9</v>
          </cell>
          <cell r="H285">
            <v>108.5</v>
          </cell>
          <cell r="I285">
            <v>108.6</v>
          </cell>
          <cell r="J285">
            <v>110.5</v>
          </cell>
          <cell r="K285">
            <v>2.4</v>
          </cell>
          <cell r="L285">
            <v>2.5</v>
          </cell>
          <cell r="M285">
            <v>1.8</v>
          </cell>
          <cell r="N285">
            <v>2</v>
          </cell>
          <cell r="O285">
            <v>1</v>
          </cell>
          <cell r="P285">
            <v>2.2999999999999998</v>
          </cell>
          <cell r="Q285">
            <v>0.5</v>
          </cell>
          <cell r="R285">
            <v>2.2999999999999998</v>
          </cell>
          <cell r="S285">
            <v>2.1</v>
          </cell>
          <cell r="T285">
            <v>0.4</v>
          </cell>
          <cell r="U285">
            <v>0.9</v>
          </cell>
          <cell r="V285">
            <v>0.3</v>
          </cell>
          <cell r="W285">
            <v>0.4</v>
          </cell>
          <cell r="X285">
            <v>0</v>
          </cell>
          <cell r="Y285">
            <v>0.8</v>
          </cell>
          <cell r="Z285">
            <v>-0.1</v>
          </cell>
          <cell r="AA285">
            <v>0.6</v>
          </cell>
          <cell r="AB285">
            <v>0.5</v>
          </cell>
        </row>
        <row r="286">
          <cell r="A286">
            <v>42887</v>
          </cell>
          <cell r="B286">
            <v>111.7</v>
          </cell>
          <cell r="C286">
            <v>111</v>
          </cell>
          <cell r="D286">
            <v>111</v>
          </cell>
          <cell r="E286">
            <v>109.2</v>
          </cell>
          <cell r="F286">
            <v>109</v>
          </cell>
          <cell r="G286">
            <v>108.9</v>
          </cell>
          <cell r="H286">
            <v>108.8</v>
          </cell>
          <cell r="I286">
            <v>108.6</v>
          </cell>
          <cell r="J286">
            <v>110.7</v>
          </cell>
          <cell r="K286">
            <v>2.2000000000000002</v>
          </cell>
          <cell r="L286">
            <v>2.2000000000000002</v>
          </cell>
          <cell r="M286">
            <v>1.8</v>
          </cell>
          <cell r="N286">
            <v>1.6</v>
          </cell>
          <cell r="O286">
            <v>0.7</v>
          </cell>
          <cell r="P286">
            <v>2.2999999999999998</v>
          </cell>
          <cell r="Q286">
            <v>0.5</v>
          </cell>
          <cell r="R286">
            <v>2.1</v>
          </cell>
          <cell r="S286">
            <v>1.9</v>
          </cell>
          <cell r="T286">
            <v>0.4</v>
          </cell>
          <cell r="U286">
            <v>0.1</v>
          </cell>
          <cell r="V286">
            <v>0.5</v>
          </cell>
          <cell r="W286">
            <v>0.1</v>
          </cell>
          <cell r="X286">
            <v>0</v>
          </cell>
          <cell r="Y286">
            <v>0</v>
          </cell>
          <cell r="Z286">
            <v>0.3</v>
          </cell>
          <cell r="AA286">
            <v>0</v>
          </cell>
          <cell r="AB286">
            <v>0.2</v>
          </cell>
        </row>
        <row r="287">
          <cell r="A287">
            <v>42979</v>
          </cell>
          <cell r="B287">
            <v>112.5</v>
          </cell>
          <cell r="C287">
            <v>111.5</v>
          </cell>
          <cell r="D287">
            <v>111.4</v>
          </cell>
          <cell r="E287">
            <v>110.4</v>
          </cell>
          <cell r="F287">
            <v>109.5</v>
          </cell>
          <cell r="G287">
            <v>109.2</v>
          </cell>
          <cell r="H287">
            <v>109.4</v>
          </cell>
          <cell r="I287">
            <v>109.6</v>
          </cell>
          <cell r="J287">
            <v>111.4</v>
          </cell>
          <cell r="K287">
            <v>1.9</v>
          </cell>
          <cell r="L287">
            <v>2.2000000000000002</v>
          </cell>
          <cell r="M287">
            <v>1.5</v>
          </cell>
          <cell r="N287">
            <v>1.8</v>
          </cell>
          <cell r="O287">
            <v>0.8</v>
          </cell>
          <cell r="P287">
            <v>2</v>
          </cell>
          <cell r="Q287">
            <v>0.6</v>
          </cell>
          <cell r="R287">
            <v>2.1</v>
          </cell>
          <cell r="S287">
            <v>1.8</v>
          </cell>
          <cell r="T287">
            <v>0.7</v>
          </cell>
          <cell r="U287">
            <v>0.5</v>
          </cell>
          <cell r="V287">
            <v>0.4</v>
          </cell>
          <cell r="W287">
            <v>1.1000000000000001</v>
          </cell>
          <cell r="X287">
            <v>0.5</v>
          </cell>
          <cell r="Y287">
            <v>0.3</v>
          </cell>
          <cell r="Z287">
            <v>0.6</v>
          </cell>
          <cell r="AA287">
            <v>0.9</v>
          </cell>
          <cell r="AB287">
            <v>0.6</v>
          </cell>
        </row>
        <row r="288">
          <cell r="A288">
            <v>43070</v>
          </cell>
          <cell r="B288">
            <v>113.3</v>
          </cell>
          <cell r="C288">
            <v>112.3</v>
          </cell>
          <cell r="D288">
            <v>112.3</v>
          </cell>
          <cell r="E288">
            <v>111.2</v>
          </cell>
          <cell r="F288">
            <v>109.9</v>
          </cell>
          <cell r="G288">
            <v>110.3</v>
          </cell>
          <cell r="H288">
            <v>109.7</v>
          </cell>
          <cell r="I288">
            <v>110.3</v>
          </cell>
          <cell r="J288">
            <v>112.1</v>
          </cell>
          <cell r="K288">
            <v>2.2000000000000002</v>
          </cell>
          <cell r="L288">
            <v>2.2000000000000002</v>
          </cell>
          <cell r="M288">
            <v>1.9</v>
          </cell>
          <cell r="N288">
            <v>2.2999999999999998</v>
          </cell>
          <cell r="O288">
            <v>0.8</v>
          </cell>
          <cell r="P288">
            <v>2.1</v>
          </cell>
          <cell r="Q288">
            <v>1</v>
          </cell>
          <cell r="R288">
            <v>2.2000000000000002</v>
          </cell>
          <cell r="S288">
            <v>1.9</v>
          </cell>
          <cell r="T288">
            <v>0.7</v>
          </cell>
          <cell r="U288">
            <v>0.7</v>
          </cell>
          <cell r="V288">
            <v>0.8</v>
          </cell>
          <cell r="W288">
            <v>0.7</v>
          </cell>
          <cell r="X288">
            <v>0.4</v>
          </cell>
          <cell r="Y288">
            <v>1</v>
          </cell>
          <cell r="Z288">
            <v>0.3</v>
          </cell>
          <cell r="AA288">
            <v>0.6</v>
          </cell>
          <cell r="AB288">
            <v>0.6</v>
          </cell>
        </row>
        <row r="289">
          <cell r="A289">
            <v>43160</v>
          </cell>
          <cell r="B289">
            <v>113.6</v>
          </cell>
          <cell r="C289">
            <v>113.3</v>
          </cell>
          <cell r="D289">
            <v>112.4</v>
          </cell>
          <cell r="E289">
            <v>111.6</v>
          </cell>
          <cell r="F289">
            <v>110</v>
          </cell>
          <cell r="G289">
            <v>111.1</v>
          </cell>
          <cell r="H289">
            <v>109.7</v>
          </cell>
          <cell r="I289">
            <v>111.2</v>
          </cell>
          <cell r="J289">
            <v>112.6</v>
          </cell>
          <cell r="K289">
            <v>2.1</v>
          </cell>
          <cell r="L289">
            <v>2.2000000000000002</v>
          </cell>
          <cell r="M289">
            <v>1.7</v>
          </cell>
          <cell r="N289">
            <v>2.2999999999999998</v>
          </cell>
          <cell r="O289">
            <v>0.9</v>
          </cell>
          <cell r="P289">
            <v>2</v>
          </cell>
          <cell r="Q289">
            <v>1.1000000000000001</v>
          </cell>
          <cell r="R289">
            <v>2.4</v>
          </cell>
          <cell r="S289">
            <v>1.9</v>
          </cell>
          <cell r="T289">
            <v>0.3</v>
          </cell>
          <cell r="U289">
            <v>0.9</v>
          </cell>
          <cell r="V289">
            <v>0.1</v>
          </cell>
          <cell r="W289">
            <v>0.4</v>
          </cell>
          <cell r="X289">
            <v>0.1</v>
          </cell>
          <cell r="Y289">
            <v>0.7</v>
          </cell>
          <cell r="Z289">
            <v>0</v>
          </cell>
          <cell r="AA289">
            <v>0.8</v>
          </cell>
          <cell r="AB289">
            <v>0.4</v>
          </cell>
        </row>
        <row r="290">
          <cell r="A290">
            <v>43252</v>
          </cell>
          <cell r="B290">
            <v>114</v>
          </cell>
          <cell r="C290">
            <v>113.8</v>
          </cell>
          <cell r="D290">
            <v>112.9</v>
          </cell>
          <cell r="E290">
            <v>112.1</v>
          </cell>
          <cell r="F290">
            <v>110.2</v>
          </cell>
          <cell r="G290">
            <v>111.5</v>
          </cell>
          <cell r="H290">
            <v>110.1</v>
          </cell>
          <cell r="I290">
            <v>111.6</v>
          </cell>
          <cell r="J290">
            <v>113</v>
          </cell>
          <cell r="K290">
            <v>2.1</v>
          </cell>
          <cell r="L290">
            <v>2.5</v>
          </cell>
          <cell r="M290">
            <v>1.7</v>
          </cell>
          <cell r="N290">
            <v>2.7</v>
          </cell>
          <cell r="O290">
            <v>1.1000000000000001</v>
          </cell>
          <cell r="P290">
            <v>2.4</v>
          </cell>
          <cell r="Q290">
            <v>1.2</v>
          </cell>
          <cell r="R290">
            <v>2.8</v>
          </cell>
          <cell r="S290">
            <v>2.1</v>
          </cell>
          <cell r="T290">
            <v>0.4</v>
          </cell>
          <cell r="U290">
            <v>0.4</v>
          </cell>
          <cell r="V290">
            <v>0.4</v>
          </cell>
          <cell r="W290">
            <v>0.4</v>
          </cell>
          <cell r="X290">
            <v>0.2</v>
          </cell>
          <cell r="Y290">
            <v>0.4</v>
          </cell>
          <cell r="Z290">
            <v>0.4</v>
          </cell>
          <cell r="AA290">
            <v>0.4</v>
          </cell>
          <cell r="AB290">
            <v>0.4</v>
          </cell>
        </row>
        <row r="291">
          <cell r="A291">
            <v>43344</v>
          </cell>
          <cell r="B291">
            <v>114.7</v>
          </cell>
          <cell r="C291">
            <v>114</v>
          </cell>
          <cell r="D291">
            <v>113.4</v>
          </cell>
          <cell r="E291">
            <v>112.4</v>
          </cell>
          <cell r="F291">
            <v>110.8</v>
          </cell>
          <cell r="G291">
            <v>112.2</v>
          </cell>
          <cell r="H291">
            <v>110.8</v>
          </cell>
          <cell r="I291">
            <v>112.3</v>
          </cell>
          <cell r="J291">
            <v>113.5</v>
          </cell>
          <cell r="K291">
            <v>2</v>
          </cell>
          <cell r="L291">
            <v>2.2000000000000002</v>
          </cell>
          <cell r="M291">
            <v>1.8</v>
          </cell>
          <cell r="N291">
            <v>1.8</v>
          </cell>
          <cell r="O291">
            <v>1.2</v>
          </cell>
          <cell r="P291">
            <v>2.7</v>
          </cell>
          <cell r="Q291">
            <v>1.3</v>
          </cell>
          <cell r="R291">
            <v>2.5</v>
          </cell>
          <cell r="S291">
            <v>1.9</v>
          </cell>
          <cell r="T291">
            <v>0.6</v>
          </cell>
          <cell r="U291">
            <v>0.2</v>
          </cell>
          <cell r="V291">
            <v>0.4</v>
          </cell>
          <cell r="W291">
            <v>0.3</v>
          </cell>
          <cell r="X291">
            <v>0.5</v>
          </cell>
          <cell r="Y291">
            <v>0.6</v>
          </cell>
          <cell r="Z291">
            <v>0.6</v>
          </cell>
          <cell r="AA291">
            <v>0.6</v>
          </cell>
          <cell r="AB291">
            <v>0.4</v>
          </cell>
        </row>
        <row r="292">
          <cell r="A292">
            <v>43435</v>
          </cell>
          <cell r="B292">
            <v>115.2</v>
          </cell>
          <cell r="C292">
            <v>114.6</v>
          </cell>
          <cell r="D292">
            <v>114</v>
          </cell>
          <cell r="E292">
            <v>113</v>
          </cell>
          <cell r="F292">
            <v>111.3</v>
          </cell>
          <cell r="G292">
            <v>113.6</v>
          </cell>
          <cell r="H292">
            <v>111</v>
          </cell>
          <cell r="I292">
            <v>113.1</v>
          </cell>
          <cell r="J292">
            <v>114.1</v>
          </cell>
          <cell r="K292">
            <v>1.7</v>
          </cell>
          <cell r="L292">
            <v>2</v>
          </cell>
          <cell r="M292">
            <v>1.5</v>
          </cell>
          <cell r="N292">
            <v>1.6</v>
          </cell>
          <cell r="O292">
            <v>1.3</v>
          </cell>
          <cell r="P292">
            <v>3</v>
          </cell>
          <cell r="Q292">
            <v>1.2</v>
          </cell>
          <cell r="R292">
            <v>2.5</v>
          </cell>
          <cell r="S292">
            <v>1.8</v>
          </cell>
          <cell r="T292">
            <v>0.4</v>
          </cell>
          <cell r="U292">
            <v>0.5</v>
          </cell>
          <cell r="V292">
            <v>0.5</v>
          </cell>
          <cell r="W292">
            <v>0.5</v>
          </cell>
          <cell r="X292">
            <v>0.5</v>
          </cell>
          <cell r="Y292">
            <v>1.2</v>
          </cell>
          <cell r="Z292">
            <v>0.2</v>
          </cell>
          <cell r="AA292">
            <v>0.7</v>
          </cell>
          <cell r="AB292">
            <v>0.5</v>
          </cell>
        </row>
        <row r="293">
          <cell r="A293">
            <v>43525</v>
          </cell>
          <cell r="B293">
            <v>115.1</v>
          </cell>
          <cell r="C293">
            <v>114.7</v>
          </cell>
          <cell r="D293">
            <v>114.1</v>
          </cell>
          <cell r="E293">
            <v>113.1</v>
          </cell>
          <cell r="F293">
            <v>111.2</v>
          </cell>
          <cell r="G293">
            <v>113.4</v>
          </cell>
          <cell r="H293">
            <v>110.1</v>
          </cell>
          <cell r="I293">
            <v>113.2</v>
          </cell>
          <cell r="J293">
            <v>114.1</v>
          </cell>
          <cell r="K293">
            <v>1.3</v>
          </cell>
          <cell r="L293">
            <v>1.2</v>
          </cell>
          <cell r="M293">
            <v>1.5</v>
          </cell>
          <cell r="N293">
            <v>1.3</v>
          </cell>
          <cell r="O293">
            <v>1.1000000000000001</v>
          </cell>
          <cell r="P293">
            <v>2.1</v>
          </cell>
          <cell r="Q293">
            <v>0.4</v>
          </cell>
          <cell r="R293">
            <v>1.8</v>
          </cell>
          <cell r="S293">
            <v>1.3</v>
          </cell>
          <cell r="T293">
            <v>-0.1</v>
          </cell>
          <cell r="U293">
            <v>0.1</v>
          </cell>
          <cell r="V293">
            <v>0.1</v>
          </cell>
          <cell r="W293">
            <v>0.1</v>
          </cell>
          <cell r="X293">
            <v>-0.1</v>
          </cell>
          <cell r="Y293">
            <v>-0.2</v>
          </cell>
          <cell r="Z293">
            <v>-0.8</v>
          </cell>
          <cell r="AA293">
            <v>0.1</v>
          </cell>
          <cell r="AB293">
            <v>0</v>
          </cell>
        </row>
        <row r="294">
          <cell r="A294">
            <v>43617</v>
          </cell>
          <cell r="B294">
            <v>115.9</v>
          </cell>
          <cell r="C294">
            <v>115.3</v>
          </cell>
          <cell r="D294">
            <v>114.8</v>
          </cell>
          <cell r="E294">
            <v>113.7</v>
          </cell>
          <cell r="F294">
            <v>112</v>
          </cell>
          <cell r="G294">
            <v>114.1</v>
          </cell>
          <cell r="H294">
            <v>111</v>
          </cell>
          <cell r="I294">
            <v>113.5</v>
          </cell>
          <cell r="J294">
            <v>114.8</v>
          </cell>
          <cell r="K294">
            <v>1.7</v>
          </cell>
          <cell r="L294">
            <v>1.3</v>
          </cell>
          <cell r="M294">
            <v>1.7</v>
          </cell>
          <cell r="N294">
            <v>1.4</v>
          </cell>
          <cell r="O294">
            <v>1.6</v>
          </cell>
          <cell r="P294">
            <v>2.2999999999999998</v>
          </cell>
          <cell r="Q294">
            <v>0.8</v>
          </cell>
          <cell r="R294">
            <v>1.7</v>
          </cell>
          <cell r="S294">
            <v>1.6</v>
          </cell>
          <cell r="T294">
            <v>0.7</v>
          </cell>
          <cell r="U294">
            <v>0.5</v>
          </cell>
          <cell r="V294">
            <v>0.6</v>
          </cell>
          <cell r="W294">
            <v>0.5</v>
          </cell>
          <cell r="X294">
            <v>0.7</v>
          </cell>
          <cell r="Y294">
            <v>0.6</v>
          </cell>
          <cell r="Z294">
            <v>0.8</v>
          </cell>
          <cell r="AA294">
            <v>0.3</v>
          </cell>
          <cell r="AB294">
            <v>0.6</v>
          </cell>
        </row>
        <row r="295">
          <cell r="A295">
            <v>43709</v>
          </cell>
          <cell r="B295">
            <v>116.5</v>
          </cell>
          <cell r="C295">
            <v>115.9</v>
          </cell>
          <cell r="D295">
            <v>115.5</v>
          </cell>
          <cell r="E295">
            <v>114.5</v>
          </cell>
          <cell r="F295">
            <v>112.6</v>
          </cell>
          <cell r="G295">
            <v>114.7</v>
          </cell>
          <cell r="H295">
            <v>111.3</v>
          </cell>
          <cell r="I295">
            <v>114.3</v>
          </cell>
          <cell r="J295">
            <v>115.4</v>
          </cell>
          <cell r="K295">
            <v>1.6</v>
          </cell>
          <cell r="L295">
            <v>1.7</v>
          </cell>
          <cell r="M295">
            <v>1.9</v>
          </cell>
          <cell r="N295">
            <v>1.9</v>
          </cell>
          <cell r="O295">
            <v>1.6</v>
          </cell>
          <cell r="P295">
            <v>2.2000000000000002</v>
          </cell>
          <cell r="Q295">
            <v>0.5</v>
          </cell>
          <cell r="R295">
            <v>1.8</v>
          </cell>
          <cell r="S295">
            <v>1.7</v>
          </cell>
          <cell r="T295">
            <v>0.5</v>
          </cell>
          <cell r="U295">
            <v>0.5</v>
          </cell>
          <cell r="V295">
            <v>0.6</v>
          </cell>
          <cell r="W295">
            <v>0.7</v>
          </cell>
          <cell r="X295">
            <v>0.5</v>
          </cell>
          <cell r="Y295">
            <v>0.5</v>
          </cell>
          <cell r="Z295">
            <v>0.3</v>
          </cell>
          <cell r="AA295">
            <v>0.7</v>
          </cell>
          <cell r="AB295">
            <v>0.5</v>
          </cell>
        </row>
        <row r="296">
          <cell r="A296">
            <v>43800</v>
          </cell>
          <cell r="B296">
            <v>117.1</v>
          </cell>
          <cell r="C296">
            <v>116.9</v>
          </cell>
          <cell r="D296">
            <v>116.3</v>
          </cell>
          <cell r="E296">
            <v>115.4</v>
          </cell>
          <cell r="F296">
            <v>113.1</v>
          </cell>
          <cell r="G296">
            <v>116.7</v>
          </cell>
          <cell r="H296">
            <v>111.5</v>
          </cell>
          <cell r="I296">
            <v>115</v>
          </cell>
          <cell r="J296">
            <v>116.2</v>
          </cell>
          <cell r="K296">
            <v>1.6</v>
          </cell>
          <cell r="L296">
            <v>2</v>
          </cell>
          <cell r="M296">
            <v>2</v>
          </cell>
          <cell r="N296">
            <v>2.1</v>
          </cell>
          <cell r="O296">
            <v>1.6</v>
          </cell>
          <cell r="P296">
            <v>2.7</v>
          </cell>
          <cell r="Q296">
            <v>0.5</v>
          </cell>
          <cell r="R296">
            <v>1.7</v>
          </cell>
          <cell r="S296">
            <v>1.8</v>
          </cell>
          <cell r="T296">
            <v>0.5</v>
          </cell>
          <cell r="U296">
            <v>0.9</v>
          </cell>
          <cell r="V296">
            <v>0.7</v>
          </cell>
          <cell r="W296">
            <v>0.8</v>
          </cell>
          <cell r="X296">
            <v>0.4</v>
          </cell>
          <cell r="Y296">
            <v>1.7</v>
          </cell>
          <cell r="Z296">
            <v>0.2</v>
          </cell>
          <cell r="AA296">
            <v>0.6</v>
          </cell>
          <cell r="AB296">
            <v>0.7</v>
          </cell>
        </row>
        <row r="297">
          <cell r="A297">
            <v>43891</v>
          </cell>
          <cell r="B297">
            <v>117.4</v>
          </cell>
          <cell r="C297">
            <v>117.8</v>
          </cell>
          <cell r="D297">
            <v>116.2</v>
          </cell>
          <cell r="E297">
            <v>115.8</v>
          </cell>
          <cell r="F297">
            <v>113.5</v>
          </cell>
          <cell r="G297">
            <v>117.2</v>
          </cell>
          <cell r="H297">
            <v>111.8</v>
          </cell>
          <cell r="I297">
            <v>115.5</v>
          </cell>
          <cell r="J297">
            <v>116.6</v>
          </cell>
          <cell r="K297">
            <v>2</v>
          </cell>
          <cell r="L297">
            <v>2.7</v>
          </cell>
          <cell r="M297">
            <v>1.8</v>
          </cell>
          <cell r="N297">
            <v>2.4</v>
          </cell>
          <cell r="O297">
            <v>2.1</v>
          </cell>
          <cell r="P297">
            <v>3.4</v>
          </cell>
          <cell r="Q297">
            <v>1.5</v>
          </cell>
          <cell r="R297">
            <v>2</v>
          </cell>
          <cell r="S297">
            <v>2.2000000000000002</v>
          </cell>
          <cell r="T297">
            <v>0.3</v>
          </cell>
          <cell r="U297">
            <v>0.8</v>
          </cell>
          <cell r="V297">
            <v>-0.1</v>
          </cell>
          <cell r="W297">
            <v>0.3</v>
          </cell>
          <cell r="X297">
            <v>0.4</v>
          </cell>
          <cell r="Y297">
            <v>0.4</v>
          </cell>
          <cell r="Z297">
            <v>0.3</v>
          </cell>
          <cell r="AA297">
            <v>0.4</v>
          </cell>
          <cell r="AB297">
            <v>0.3</v>
          </cell>
        </row>
        <row r="298">
          <cell r="A298">
            <v>43983</v>
          </cell>
          <cell r="B298">
            <v>114.7</v>
          </cell>
          <cell r="C298">
            <v>115.7</v>
          </cell>
          <cell r="D298">
            <v>113.6</v>
          </cell>
          <cell r="E298">
            <v>114.6</v>
          </cell>
          <cell r="F298">
            <v>112.1</v>
          </cell>
          <cell r="G298">
            <v>115.6</v>
          </cell>
          <cell r="H298">
            <v>109</v>
          </cell>
          <cell r="I298">
            <v>112.8</v>
          </cell>
          <cell r="J298">
            <v>114.4</v>
          </cell>
          <cell r="K298">
            <v>-1</v>
          </cell>
          <cell r="L298">
            <v>0.3</v>
          </cell>
          <cell r="M298">
            <v>-1</v>
          </cell>
          <cell r="N298">
            <v>0.8</v>
          </cell>
          <cell r="O298">
            <v>0.1</v>
          </cell>
          <cell r="P298">
            <v>1.3</v>
          </cell>
          <cell r="Q298">
            <v>-1.8</v>
          </cell>
          <cell r="R298">
            <v>-0.6</v>
          </cell>
          <cell r="S298">
            <v>-0.3</v>
          </cell>
          <cell r="T298">
            <v>-2.2999999999999998</v>
          </cell>
          <cell r="U298">
            <v>-1.8</v>
          </cell>
          <cell r="V298">
            <v>-2.2000000000000002</v>
          </cell>
          <cell r="W298">
            <v>-1</v>
          </cell>
          <cell r="X298">
            <v>-1.2</v>
          </cell>
          <cell r="Y298">
            <v>-1.4</v>
          </cell>
          <cell r="Z298">
            <v>-2.5</v>
          </cell>
          <cell r="AA298">
            <v>-2.2999999999999998</v>
          </cell>
          <cell r="AB298">
            <v>-1.9</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PT"/>
      <sheetName val="Reco"/>
      <sheetName val="UK"/>
      <sheetName val="Blank"/>
    </sheetNames>
    <sheetDataSet>
      <sheetData sheetId="0">
        <row r="8">
          <cell r="O8">
            <v>0</v>
          </cell>
          <cell r="P8">
            <v>0</v>
          </cell>
          <cell r="S8">
            <v>0</v>
          </cell>
          <cell r="V8">
            <v>266.72000000000003</v>
          </cell>
          <cell r="Y8">
            <v>0</v>
          </cell>
          <cell r="AB8">
            <v>0</v>
          </cell>
          <cell r="AE8">
            <v>0</v>
          </cell>
          <cell r="AH8">
            <v>0</v>
          </cell>
          <cell r="AK8">
            <v>0</v>
          </cell>
          <cell r="AN8">
            <v>0</v>
          </cell>
          <cell r="AQ8">
            <v>0</v>
          </cell>
        </row>
        <row r="9">
          <cell r="P9">
            <v>18196.509999999998</v>
          </cell>
          <cell r="S9">
            <v>0</v>
          </cell>
          <cell r="V9">
            <v>0</v>
          </cell>
          <cell r="Y9">
            <v>0</v>
          </cell>
          <cell r="AB9">
            <v>0</v>
          </cell>
          <cell r="AE9">
            <v>0</v>
          </cell>
          <cell r="AH9">
            <v>0</v>
          </cell>
          <cell r="AK9">
            <v>0</v>
          </cell>
          <cell r="AN9">
            <v>0</v>
          </cell>
          <cell r="AQ9">
            <v>0</v>
          </cell>
        </row>
        <row r="10">
          <cell r="P10">
            <v>2345.89</v>
          </cell>
          <cell r="S10">
            <v>0</v>
          </cell>
          <cell r="V10">
            <v>0</v>
          </cell>
          <cell r="Y10">
            <v>0</v>
          </cell>
          <cell r="AB10">
            <v>0</v>
          </cell>
          <cell r="AE10">
            <v>0</v>
          </cell>
          <cell r="AH10">
            <v>0</v>
          </cell>
          <cell r="AK10">
            <v>0</v>
          </cell>
          <cell r="AN10">
            <v>0</v>
          </cell>
          <cell r="AQ10">
            <v>0</v>
          </cell>
        </row>
        <row r="11">
          <cell r="P11">
            <v>0</v>
          </cell>
          <cell r="S11">
            <v>0</v>
          </cell>
          <cell r="V11">
            <v>0</v>
          </cell>
          <cell r="Y11">
            <v>0</v>
          </cell>
          <cell r="AB11">
            <v>0</v>
          </cell>
          <cell r="AE11">
            <v>0</v>
          </cell>
          <cell r="AH11">
            <v>0</v>
          </cell>
          <cell r="AK11">
            <v>0</v>
          </cell>
          <cell r="AN11">
            <v>0</v>
          </cell>
          <cell r="AQ11">
            <v>0</v>
          </cell>
        </row>
        <row r="12">
          <cell r="P12">
            <v>0</v>
          </cell>
          <cell r="S12">
            <v>0</v>
          </cell>
          <cell r="V12">
            <v>0</v>
          </cell>
          <cell r="Y12">
            <v>0</v>
          </cell>
          <cell r="AB12">
            <v>0</v>
          </cell>
          <cell r="AE12">
            <v>0</v>
          </cell>
          <cell r="AH12">
            <v>0</v>
          </cell>
          <cell r="AK12">
            <v>0</v>
          </cell>
          <cell r="AN12">
            <v>0</v>
          </cell>
          <cell r="AQ12">
            <v>0</v>
          </cell>
        </row>
        <row r="13">
          <cell r="P13">
            <v>0</v>
          </cell>
          <cell r="S13">
            <v>0</v>
          </cell>
          <cell r="V13">
            <v>0</v>
          </cell>
          <cell r="Y13">
            <v>0</v>
          </cell>
          <cell r="AB13">
            <v>0</v>
          </cell>
          <cell r="AE13">
            <v>0</v>
          </cell>
          <cell r="AH13">
            <v>0</v>
          </cell>
          <cell r="AK13">
            <v>0</v>
          </cell>
          <cell r="AN13">
            <v>0</v>
          </cell>
          <cell r="AQ13">
            <v>0</v>
          </cell>
        </row>
        <row r="14">
          <cell r="P14">
            <v>0</v>
          </cell>
          <cell r="S14">
            <v>0</v>
          </cell>
          <cell r="V14">
            <v>0</v>
          </cell>
          <cell r="Y14">
            <v>0</v>
          </cell>
          <cell r="AB14">
            <v>0</v>
          </cell>
          <cell r="AE14">
            <v>0</v>
          </cell>
          <cell r="AH14">
            <v>0</v>
          </cell>
          <cell r="AK14">
            <v>0</v>
          </cell>
          <cell r="AN14">
            <v>0</v>
          </cell>
          <cell r="AQ14">
            <v>0</v>
          </cell>
        </row>
        <row r="15">
          <cell r="P15">
            <v>1144.1500000000001</v>
          </cell>
          <cell r="S15">
            <v>0</v>
          </cell>
          <cell r="V15">
            <v>0</v>
          </cell>
          <cell r="Y15">
            <v>0</v>
          </cell>
          <cell r="AB15">
            <v>0</v>
          </cell>
          <cell r="AE15">
            <v>0</v>
          </cell>
          <cell r="AH15">
            <v>0</v>
          </cell>
          <cell r="AK15">
            <v>0</v>
          </cell>
          <cell r="AN15">
            <v>0</v>
          </cell>
          <cell r="AQ15">
            <v>0</v>
          </cell>
        </row>
        <row r="16">
          <cell r="P16">
            <v>0</v>
          </cell>
          <cell r="S16">
            <v>0</v>
          </cell>
          <cell r="V16">
            <v>0</v>
          </cell>
          <cell r="Y16">
            <v>0</v>
          </cell>
          <cell r="AB16">
            <v>0</v>
          </cell>
          <cell r="AE16">
            <v>0</v>
          </cell>
          <cell r="AH16">
            <v>0</v>
          </cell>
          <cell r="AK16">
            <v>0</v>
          </cell>
          <cell r="AN16">
            <v>0</v>
          </cell>
          <cell r="AQ16">
            <v>0</v>
          </cell>
        </row>
        <row r="17">
          <cell r="P17">
            <v>2749.28</v>
          </cell>
          <cell r="S17">
            <v>0</v>
          </cell>
          <cell r="V17">
            <v>0</v>
          </cell>
          <cell r="Y17">
            <v>0</v>
          </cell>
          <cell r="AB17">
            <v>0</v>
          </cell>
          <cell r="AE17">
            <v>0</v>
          </cell>
          <cell r="AH17">
            <v>0</v>
          </cell>
          <cell r="AK17">
            <v>0</v>
          </cell>
          <cell r="AN17">
            <v>0</v>
          </cell>
          <cell r="AQ17">
            <v>0</v>
          </cell>
        </row>
        <row r="18">
          <cell r="P18">
            <v>1325.61</v>
          </cell>
          <cell r="S18">
            <v>0</v>
          </cell>
          <cell r="V18">
            <v>0</v>
          </cell>
          <cell r="Y18">
            <v>0</v>
          </cell>
          <cell r="AB18">
            <v>0</v>
          </cell>
          <cell r="AE18">
            <v>0</v>
          </cell>
          <cell r="AH18">
            <v>0</v>
          </cell>
          <cell r="AK18">
            <v>0</v>
          </cell>
          <cell r="AN18">
            <v>0</v>
          </cell>
          <cell r="AQ18">
            <v>0</v>
          </cell>
        </row>
        <row r="19">
          <cell r="P19">
            <v>2052.7800000000002</v>
          </cell>
          <cell r="S19">
            <v>0</v>
          </cell>
          <cell r="V19">
            <v>0</v>
          </cell>
          <cell r="Y19">
            <v>0</v>
          </cell>
          <cell r="AB19">
            <v>0</v>
          </cell>
          <cell r="AE19">
            <v>0</v>
          </cell>
          <cell r="AH19">
            <v>0</v>
          </cell>
          <cell r="AK19">
            <v>0</v>
          </cell>
          <cell r="AN19">
            <v>0</v>
          </cell>
          <cell r="AQ19">
            <v>0</v>
          </cell>
        </row>
        <row r="20">
          <cell r="P20">
            <v>7949.57</v>
          </cell>
          <cell r="S20">
            <v>0</v>
          </cell>
          <cell r="V20">
            <v>0</v>
          </cell>
          <cell r="Y20">
            <v>0</v>
          </cell>
          <cell r="AB20">
            <v>16664.43</v>
          </cell>
          <cell r="AE20">
            <v>0</v>
          </cell>
          <cell r="AH20">
            <v>0</v>
          </cell>
          <cell r="AK20">
            <v>0</v>
          </cell>
          <cell r="AN20">
            <v>0</v>
          </cell>
          <cell r="AQ20">
            <v>0</v>
          </cell>
        </row>
        <row r="21">
          <cell r="P21">
            <v>0</v>
          </cell>
          <cell r="S21">
            <v>0</v>
          </cell>
          <cell r="V21">
            <v>0</v>
          </cell>
          <cell r="Y21">
            <v>0</v>
          </cell>
          <cell r="AB21">
            <v>8212.9500000000007</v>
          </cell>
          <cell r="AE21">
            <v>0</v>
          </cell>
          <cell r="AH21">
            <v>0</v>
          </cell>
          <cell r="AK21">
            <v>0</v>
          </cell>
          <cell r="AN21">
            <v>0</v>
          </cell>
          <cell r="AQ21">
            <v>0</v>
          </cell>
        </row>
        <row r="22">
          <cell r="P22">
            <v>8808.1200000000008</v>
          </cell>
          <cell r="S22">
            <v>0</v>
          </cell>
          <cell r="V22">
            <v>0</v>
          </cell>
          <cell r="Y22">
            <v>0</v>
          </cell>
          <cell r="AB22">
            <v>9229.73</v>
          </cell>
          <cell r="AE22">
            <v>0</v>
          </cell>
          <cell r="AH22">
            <v>0</v>
          </cell>
          <cell r="AK22">
            <v>0</v>
          </cell>
          <cell r="AN22">
            <v>0</v>
          </cell>
          <cell r="AQ22">
            <v>0</v>
          </cell>
        </row>
        <row r="23">
          <cell r="P23">
            <v>0</v>
          </cell>
          <cell r="S23">
            <v>0</v>
          </cell>
          <cell r="V23">
            <v>0</v>
          </cell>
          <cell r="Y23">
            <v>0</v>
          </cell>
          <cell r="AB23">
            <v>7472.44</v>
          </cell>
          <cell r="AE23">
            <v>0</v>
          </cell>
          <cell r="AH23">
            <v>0</v>
          </cell>
          <cell r="AK23">
            <v>0</v>
          </cell>
          <cell r="AN23">
            <v>0</v>
          </cell>
          <cell r="AQ23">
            <v>0</v>
          </cell>
        </row>
        <row r="24">
          <cell r="P24">
            <v>0</v>
          </cell>
          <cell r="S24">
            <v>0</v>
          </cell>
          <cell r="V24">
            <v>0</v>
          </cell>
          <cell r="Y24">
            <v>0</v>
          </cell>
          <cell r="AB24">
            <v>7877.18</v>
          </cell>
          <cell r="AE24">
            <v>0</v>
          </cell>
          <cell r="AH24">
            <v>0</v>
          </cell>
          <cell r="AK24">
            <v>0</v>
          </cell>
          <cell r="AN24">
            <v>0</v>
          </cell>
          <cell r="AQ24">
            <v>0</v>
          </cell>
        </row>
        <row r="25">
          <cell r="P25">
            <v>0</v>
          </cell>
          <cell r="S25">
            <v>0</v>
          </cell>
          <cell r="V25">
            <v>0</v>
          </cell>
          <cell r="Y25">
            <v>0</v>
          </cell>
          <cell r="AB25">
            <v>0</v>
          </cell>
          <cell r="AE25">
            <v>0</v>
          </cell>
          <cell r="AH25">
            <v>0</v>
          </cell>
          <cell r="AK25">
            <v>0</v>
          </cell>
          <cell r="AN25">
            <v>0</v>
          </cell>
          <cell r="AQ25">
            <v>0</v>
          </cell>
        </row>
        <row r="26">
          <cell r="P26">
            <v>0</v>
          </cell>
          <cell r="S26">
            <v>0</v>
          </cell>
          <cell r="V26">
            <v>0</v>
          </cell>
          <cell r="Y26">
            <v>0</v>
          </cell>
          <cell r="AB26">
            <v>0</v>
          </cell>
          <cell r="AE26">
            <v>0</v>
          </cell>
          <cell r="AH26">
            <v>0</v>
          </cell>
          <cell r="AK26">
            <v>0</v>
          </cell>
          <cell r="AN26">
            <v>0</v>
          </cell>
          <cell r="AQ26">
            <v>0</v>
          </cell>
        </row>
        <row r="27">
          <cell r="P27">
            <v>0</v>
          </cell>
          <cell r="S27">
            <v>0</v>
          </cell>
          <cell r="V27">
            <v>0</v>
          </cell>
          <cell r="Y27">
            <v>0</v>
          </cell>
          <cell r="AB27">
            <v>0</v>
          </cell>
          <cell r="AE27">
            <v>0</v>
          </cell>
          <cell r="AH27">
            <v>0</v>
          </cell>
          <cell r="AK27">
            <v>0</v>
          </cell>
          <cell r="AN27">
            <v>0</v>
          </cell>
          <cell r="AQ27">
            <v>0</v>
          </cell>
        </row>
        <row r="28">
          <cell r="P28">
            <v>0</v>
          </cell>
          <cell r="S28">
            <v>0</v>
          </cell>
          <cell r="V28">
            <v>0</v>
          </cell>
          <cell r="Y28">
            <v>0</v>
          </cell>
          <cell r="AB28">
            <v>0</v>
          </cell>
          <cell r="AE28">
            <v>0</v>
          </cell>
          <cell r="AH28">
            <v>0</v>
          </cell>
          <cell r="AK28">
            <v>0</v>
          </cell>
          <cell r="AN28">
            <v>0</v>
          </cell>
          <cell r="AQ28">
            <v>0</v>
          </cell>
        </row>
        <row r="29">
          <cell r="P29">
            <v>0</v>
          </cell>
          <cell r="S29">
            <v>0</v>
          </cell>
          <cell r="V29">
            <v>0</v>
          </cell>
          <cell r="Y29">
            <v>0</v>
          </cell>
          <cell r="AB29">
            <v>0</v>
          </cell>
          <cell r="AE29">
            <v>0</v>
          </cell>
          <cell r="AH29">
            <v>0</v>
          </cell>
          <cell r="AK29">
            <v>0</v>
          </cell>
          <cell r="AN29">
            <v>0</v>
          </cell>
          <cell r="AQ29">
            <v>0</v>
          </cell>
        </row>
        <row r="30">
          <cell r="P30">
            <v>0</v>
          </cell>
          <cell r="S30">
            <v>0</v>
          </cell>
          <cell r="V30">
            <v>0</v>
          </cell>
          <cell r="Y30">
            <v>0</v>
          </cell>
          <cell r="AB30">
            <v>0</v>
          </cell>
          <cell r="AE30">
            <v>0</v>
          </cell>
          <cell r="AH30">
            <v>0</v>
          </cell>
          <cell r="AK30">
            <v>0</v>
          </cell>
          <cell r="AN30">
            <v>0</v>
          </cell>
          <cell r="AQ30">
            <v>0</v>
          </cell>
        </row>
        <row r="31">
          <cell r="P31">
            <v>0</v>
          </cell>
          <cell r="S31">
            <v>0</v>
          </cell>
          <cell r="V31">
            <v>0</v>
          </cell>
          <cell r="Y31">
            <v>0</v>
          </cell>
          <cell r="AB31">
            <v>0</v>
          </cell>
          <cell r="AE31">
            <v>0</v>
          </cell>
          <cell r="AH31">
            <v>0</v>
          </cell>
          <cell r="AK31">
            <v>0</v>
          </cell>
          <cell r="AN31">
            <v>0</v>
          </cell>
          <cell r="AQ31">
            <v>0</v>
          </cell>
        </row>
        <row r="32">
          <cell r="P32">
            <v>0</v>
          </cell>
          <cell r="S32">
            <v>0</v>
          </cell>
          <cell r="V32">
            <v>0</v>
          </cell>
          <cell r="Y32">
            <v>0</v>
          </cell>
          <cell r="AB32">
            <v>0</v>
          </cell>
          <cell r="AE32">
            <v>0</v>
          </cell>
          <cell r="AH32">
            <v>0</v>
          </cell>
          <cell r="AK32">
            <v>0</v>
          </cell>
          <cell r="AN32">
            <v>0</v>
          </cell>
          <cell r="AQ32">
            <v>0</v>
          </cell>
        </row>
        <row r="33">
          <cell r="P33">
            <v>0</v>
          </cell>
          <cell r="S33">
            <v>0</v>
          </cell>
          <cell r="V33">
            <v>0</v>
          </cell>
          <cell r="Y33">
            <v>0</v>
          </cell>
          <cell r="AB33">
            <v>0</v>
          </cell>
          <cell r="AE33">
            <v>0</v>
          </cell>
          <cell r="AH33">
            <v>0</v>
          </cell>
          <cell r="AK33">
            <v>0</v>
          </cell>
          <cell r="AN33">
            <v>0</v>
          </cell>
          <cell r="AQ33">
            <v>0</v>
          </cell>
        </row>
        <row r="34">
          <cell r="P34">
            <v>0</v>
          </cell>
          <cell r="S34">
            <v>6035.89</v>
          </cell>
          <cell r="V34">
            <v>2625.93</v>
          </cell>
          <cell r="Y34">
            <v>0</v>
          </cell>
          <cell r="AB34">
            <v>0</v>
          </cell>
          <cell r="AE34">
            <v>0</v>
          </cell>
          <cell r="AH34">
            <v>0</v>
          </cell>
          <cell r="AK34">
            <v>0</v>
          </cell>
          <cell r="AN34">
            <v>0</v>
          </cell>
          <cell r="AQ34">
            <v>0</v>
          </cell>
        </row>
        <row r="35">
          <cell r="P35">
            <v>0</v>
          </cell>
          <cell r="S35">
            <v>0</v>
          </cell>
          <cell r="V35">
            <v>0</v>
          </cell>
          <cell r="Y35">
            <v>0</v>
          </cell>
          <cell r="AB35">
            <v>0</v>
          </cell>
          <cell r="AE35">
            <v>0</v>
          </cell>
          <cell r="AH35">
            <v>0</v>
          </cell>
          <cell r="AK35">
            <v>0</v>
          </cell>
          <cell r="AN35">
            <v>0</v>
          </cell>
          <cell r="AQ35">
            <v>0</v>
          </cell>
        </row>
        <row r="36">
          <cell r="P36">
            <v>7923.52</v>
          </cell>
          <cell r="S36">
            <v>0</v>
          </cell>
          <cell r="V36">
            <v>0</v>
          </cell>
          <cell r="Y36">
            <v>0</v>
          </cell>
          <cell r="AB36">
            <v>0</v>
          </cell>
          <cell r="AE36">
            <v>0</v>
          </cell>
          <cell r="AH36">
            <v>0</v>
          </cell>
          <cell r="AK36">
            <v>0</v>
          </cell>
          <cell r="AN36">
            <v>0</v>
          </cell>
          <cell r="AQ36">
            <v>0</v>
          </cell>
        </row>
        <row r="37">
          <cell r="P37">
            <v>8823.1200000000008</v>
          </cell>
          <cell r="S37">
            <v>0</v>
          </cell>
          <cell r="V37">
            <v>0</v>
          </cell>
          <cell r="Y37">
            <v>0</v>
          </cell>
          <cell r="AB37">
            <v>0</v>
          </cell>
          <cell r="AE37">
            <v>0</v>
          </cell>
          <cell r="AH37">
            <v>0</v>
          </cell>
          <cell r="AK37">
            <v>0</v>
          </cell>
          <cell r="AN37">
            <v>0</v>
          </cell>
          <cell r="AQ37">
            <v>0</v>
          </cell>
        </row>
        <row r="38">
          <cell r="P38">
            <v>1874.62</v>
          </cell>
          <cell r="S38">
            <v>0</v>
          </cell>
          <cell r="V38">
            <v>0</v>
          </cell>
          <cell r="Y38">
            <v>0</v>
          </cell>
          <cell r="AB38">
            <v>0</v>
          </cell>
          <cell r="AE38">
            <v>0</v>
          </cell>
          <cell r="AH38">
            <v>0</v>
          </cell>
          <cell r="AK38">
            <v>0</v>
          </cell>
          <cell r="AN38">
            <v>0</v>
          </cell>
          <cell r="AQ38">
            <v>0</v>
          </cell>
        </row>
        <row r="39">
          <cell r="P39">
            <v>0</v>
          </cell>
          <cell r="S39">
            <v>0</v>
          </cell>
          <cell r="V39">
            <v>5779.71</v>
          </cell>
          <cell r="Y39">
            <v>0</v>
          </cell>
          <cell r="AB39">
            <v>0</v>
          </cell>
          <cell r="AE39">
            <v>0</v>
          </cell>
          <cell r="AH39">
            <v>0</v>
          </cell>
          <cell r="AK39">
            <v>0</v>
          </cell>
          <cell r="AN39">
            <v>0</v>
          </cell>
          <cell r="AQ39">
            <v>0</v>
          </cell>
        </row>
        <row r="40">
          <cell r="P40">
            <v>0</v>
          </cell>
          <cell r="S40">
            <v>4892.8</v>
          </cell>
          <cell r="V40">
            <v>0</v>
          </cell>
          <cell r="Y40">
            <v>0</v>
          </cell>
          <cell r="AB40">
            <v>0</v>
          </cell>
          <cell r="AE40">
            <v>0</v>
          </cell>
          <cell r="AH40">
            <v>0</v>
          </cell>
          <cell r="AK40">
            <v>0</v>
          </cell>
          <cell r="AN40">
            <v>0</v>
          </cell>
          <cell r="AQ40">
            <v>0</v>
          </cell>
        </row>
        <row r="41">
          <cell r="P41">
            <v>0</v>
          </cell>
          <cell r="S41">
            <v>5300.65</v>
          </cell>
          <cell r="V41">
            <v>0</v>
          </cell>
          <cell r="Y41">
            <v>0</v>
          </cell>
          <cell r="AB41">
            <v>0</v>
          </cell>
          <cell r="AE41">
            <v>0</v>
          </cell>
          <cell r="AH41">
            <v>0</v>
          </cell>
          <cell r="AK41">
            <v>0</v>
          </cell>
          <cell r="AN41">
            <v>0</v>
          </cell>
          <cell r="AQ41">
            <v>0</v>
          </cell>
        </row>
        <row r="42">
          <cell r="P42">
            <v>0</v>
          </cell>
          <cell r="S42">
            <v>0</v>
          </cell>
          <cell r="V42">
            <v>4685.72</v>
          </cell>
          <cell r="Y42">
            <v>-1.56</v>
          </cell>
          <cell r="AB42">
            <v>0</v>
          </cell>
          <cell r="AE42">
            <v>0</v>
          </cell>
          <cell r="AH42">
            <v>0</v>
          </cell>
          <cell r="AK42">
            <v>0</v>
          </cell>
          <cell r="AN42">
            <v>0</v>
          </cell>
          <cell r="AQ42">
            <v>0</v>
          </cell>
        </row>
        <row r="43">
          <cell r="P43">
            <v>0</v>
          </cell>
          <cell r="S43">
            <v>0</v>
          </cell>
          <cell r="V43">
            <v>303.43</v>
          </cell>
          <cell r="Y43">
            <v>0</v>
          </cell>
          <cell r="AB43">
            <v>0</v>
          </cell>
          <cell r="AE43">
            <v>0</v>
          </cell>
          <cell r="AH43">
            <v>0</v>
          </cell>
          <cell r="AK43">
            <v>0</v>
          </cell>
          <cell r="AN43">
            <v>0</v>
          </cell>
          <cell r="AQ43">
            <v>0</v>
          </cell>
        </row>
        <row r="44">
          <cell r="P44">
            <v>0</v>
          </cell>
          <cell r="S44">
            <v>0</v>
          </cell>
          <cell r="V44">
            <v>0</v>
          </cell>
          <cell r="Y44">
            <v>0</v>
          </cell>
          <cell r="AB44">
            <v>0</v>
          </cell>
          <cell r="AE44">
            <v>0</v>
          </cell>
          <cell r="AH44">
            <v>0</v>
          </cell>
          <cell r="AK44">
            <v>0</v>
          </cell>
          <cell r="AN44">
            <v>0</v>
          </cell>
          <cell r="AQ44">
            <v>0</v>
          </cell>
        </row>
        <row r="45">
          <cell r="P45">
            <v>0</v>
          </cell>
          <cell r="S45">
            <v>0</v>
          </cell>
          <cell r="V45">
            <v>0</v>
          </cell>
          <cell r="Y45">
            <v>0</v>
          </cell>
          <cell r="AB45">
            <v>-2.15</v>
          </cell>
          <cell r="AE45">
            <v>0</v>
          </cell>
          <cell r="AH45">
            <v>0</v>
          </cell>
          <cell r="AK45">
            <v>0</v>
          </cell>
          <cell r="AN45">
            <v>0</v>
          </cell>
          <cell r="AQ45">
            <v>0</v>
          </cell>
        </row>
        <row r="46">
          <cell r="P46">
            <v>13783.05</v>
          </cell>
          <cell r="S46">
            <v>0</v>
          </cell>
          <cell r="V46">
            <v>0</v>
          </cell>
          <cell r="Y46">
            <v>0</v>
          </cell>
          <cell r="AB46">
            <v>-20.059999999999999</v>
          </cell>
          <cell r="AE46">
            <v>0</v>
          </cell>
          <cell r="AH46">
            <v>0</v>
          </cell>
          <cell r="AK46">
            <v>0</v>
          </cell>
          <cell r="AN46">
            <v>0</v>
          </cell>
          <cell r="AQ46">
            <v>0</v>
          </cell>
        </row>
        <row r="47">
          <cell r="P47">
            <v>0</v>
          </cell>
          <cell r="S47">
            <v>0</v>
          </cell>
          <cell r="V47">
            <v>0</v>
          </cell>
          <cell r="Y47">
            <v>0</v>
          </cell>
          <cell r="AB47">
            <v>0</v>
          </cell>
          <cell r="AE47">
            <v>-840.3</v>
          </cell>
          <cell r="AH47">
            <v>0</v>
          </cell>
          <cell r="AK47">
            <v>0</v>
          </cell>
          <cell r="AN47">
            <v>0</v>
          </cell>
          <cell r="AQ47">
            <v>0</v>
          </cell>
        </row>
        <row r="48">
          <cell r="P48">
            <v>0</v>
          </cell>
          <cell r="S48">
            <v>0</v>
          </cell>
          <cell r="V48">
            <v>0</v>
          </cell>
          <cell r="Y48">
            <v>0</v>
          </cell>
          <cell r="AB48">
            <v>-11.49</v>
          </cell>
          <cell r="AE48">
            <v>0</v>
          </cell>
          <cell r="AH48">
            <v>0</v>
          </cell>
          <cell r="AK48">
            <v>0</v>
          </cell>
          <cell r="AN48">
            <v>0</v>
          </cell>
          <cell r="AQ48">
            <v>0</v>
          </cell>
        </row>
        <row r="49">
          <cell r="P49">
            <v>0</v>
          </cell>
          <cell r="S49">
            <v>0</v>
          </cell>
          <cell r="V49">
            <v>0</v>
          </cell>
          <cell r="Y49">
            <v>0</v>
          </cell>
          <cell r="AB49">
            <v>-7.46</v>
          </cell>
          <cell r="AE49">
            <v>0</v>
          </cell>
          <cell r="AH49">
            <v>0</v>
          </cell>
          <cell r="AK49">
            <v>0</v>
          </cell>
          <cell r="AN49">
            <v>0</v>
          </cell>
          <cell r="AQ49">
            <v>0</v>
          </cell>
        </row>
        <row r="50">
          <cell r="P50">
            <v>9102.5499999999993</v>
          </cell>
          <cell r="S50">
            <v>12844.03</v>
          </cell>
          <cell r="V50">
            <v>0</v>
          </cell>
          <cell r="Y50">
            <v>0</v>
          </cell>
          <cell r="AB50">
            <v>-159.56</v>
          </cell>
          <cell r="AE50">
            <v>0</v>
          </cell>
          <cell r="AH50">
            <v>0</v>
          </cell>
          <cell r="AK50">
            <v>0</v>
          </cell>
          <cell r="AN50">
            <v>0</v>
          </cell>
          <cell r="AQ50">
            <v>0</v>
          </cell>
        </row>
        <row r="51">
          <cell r="P51">
            <v>0</v>
          </cell>
          <cell r="S51">
            <v>0</v>
          </cell>
          <cell r="V51">
            <v>0</v>
          </cell>
          <cell r="Y51">
            <v>0</v>
          </cell>
          <cell r="AB51">
            <v>-11.53</v>
          </cell>
          <cell r="AE51">
            <v>0</v>
          </cell>
          <cell r="AH51">
            <v>0</v>
          </cell>
          <cell r="AK51">
            <v>0</v>
          </cell>
          <cell r="AN51">
            <v>0</v>
          </cell>
          <cell r="AQ51">
            <v>0</v>
          </cell>
        </row>
        <row r="52">
          <cell r="P52">
            <v>0</v>
          </cell>
          <cell r="S52">
            <v>7180.82</v>
          </cell>
          <cell r="V52">
            <v>0</v>
          </cell>
          <cell r="Y52">
            <v>0</v>
          </cell>
          <cell r="AB52">
            <v>0</v>
          </cell>
          <cell r="AE52">
            <v>0</v>
          </cell>
          <cell r="AH52">
            <v>0</v>
          </cell>
          <cell r="AK52">
            <v>0</v>
          </cell>
          <cell r="AN52">
            <v>0</v>
          </cell>
          <cell r="AQ52">
            <v>0</v>
          </cell>
        </row>
        <row r="53">
          <cell r="P53">
            <v>6444.88</v>
          </cell>
          <cell r="S53">
            <v>0</v>
          </cell>
          <cell r="V53">
            <v>0</v>
          </cell>
          <cell r="Y53">
            <v>0</v>
          </cell>
          <cell r="AB53">
            <v>0</v>
          </cell>
          <cell r="AE53">
            <v>0</v>
          </cell>
          <cell r="AH53">
            <v>0</v>
          </cell>
          <cell r="AK53">
            <v>0</v>
          </cell>
          <cell r="AN53">
            <v>0</v>
          </cell>
          <cell r="AQ53">
            <v>0</v>
          </cell>
        </row>
        <row r="54">
          <cell r="P54">
            <v>0</v>
          </cell>
          <cell r="S54">
            <v>0</v>
          </cell>
          <cell r="V54">
            <v>0</v>
          </cell>
          <cell r="Y54">
            <v>2970.64</v>
          </cell>
          <cell r="AB54">
            <v>0</v>
          </cell>
          <cell r="AE54">
            <v>0</v>
          </cell>
          <cell r="AH54">
            <v>0</v>
          </cell>
          <cell r="AK54">
            <v>0</v>
          </cell>
          <cell r="AN54">
            <v>0</v>
          </cell>
          <cell r="AQ54">
            <v>0</v>
          </cell>
        </row>
        <row r="55">
          <cell r="P55">
            <v>0</v>
          </cell>
          <cell r="S55">
            <v>0</v>
          </cell>
          <cell r="V55">
            <v>0</v>
          </cell>
          <cell r="Y55">
            <v>2968.32</v>
          </cell>
          <cell r="AB55">
            <v>0</v>
          </cell>
          <cell r="AE55">
            <v>0</v>
          </cell>
          <cell r="AH55">
            <v>0</v>
          </cell>
          <cell r="AK55">
            <v>0</v>
          </cell>
          <cell r="AN55">
            <v>0</v>
          </cell>
          <cell r="AQ55">
            <v>0</v>
          </cell>
        </row>
        <row r="56">
          <cell r="P56">
            <v>0</v>
          </cell>
          <cell r="S56">
            <v>0</v>
          </cell>
          <cell r="V56">
            <v>0</v>
          </cell>
          <cell r="Y56">
            <v>2976.44</v>
          </cell>
          <cell r="AB56">
            <v>0</v>
          </cell>
          <cell r="AE56">
            <v>0</v>
          </cell>
          <cell r="AH56">
            <v>0</v>
          </cell>
          <cell r="AK56">
            <v>0</v>
          </cell>
          <cell r="AN56">
            <v>0</v>
          </cell>
          <cell r="AQ56">
            <v>0</v>
          </cell>
        </row>
        <row r="57">
          <cell r="P57">
            <v>0</v>
          </cell>
          <cell r="S57">
            <v>0</v>
          </cell>
          <cell r="V57">
            <v>0</v>
          </cell>
          <cell r="Y57">
            <v>2957.32</v>
          </cell>
          <cell r="AB57">
            <v>0</v>
          </cell>
          <cell r="AE57">
            <v>0</v>
          </cell>
          <cell r="AH57">
            <v>0</v>
          </cell>
          <cell r="AK57">
            <v>0</v>
          </cell>
          <cell r="AN57">
            <v>0</v>
          </cell>
          <cell r="AQ57">
            <v>0</v>
          </cell>
        </row>
        <row r="58">
          <cell r="P58">
            <v>0</v>
          </cell>
          <cell r="S58">
            <v>0</v>
          </cell>
          <cell r="V58">
            <v>0</v>
          </cell>
          <cell r="Y58">
            <v>2981.73</v>
          </cell>
          <cell r="AB58">
            <v>0</v>
          </cell>
          <cell r="AE58">
            <v>0</v>
          </cell>
          <cell r="AH58">
            <v>0</v>
          </cell>
          <cell r="AK58">
            <v>0</v>
          </cell>
          <cell r="AN58">
            <v>0</v>
          </cell>
          <cell r="AQ58">
            <v>0</v>
          </cell>
        </row>
        <row r="59">
          <cell r="P59">
            <v>0</v>
          </cell>
          <cell r="S59">
            <v>0</v>
          </cell>
          <cell r="V59">
            <v>0</v>
          </cell>
          <cell r="Y59">
            <v>3319.36</v>
          </cell>
          <cell r="AB59">
            <v>0</v>
          </cell>
          <cell r="AE59">
            <v>0</v>
          </cell>
          <cell r="AH59">
            <v>0</v>
          </cell>
          <cell r="AK59">
            <v>0</v>
          </cell>
          <cell r="AN59">
            <v>0</v>
          </cell>
          <cell r="AQ59">
            <v>0</v>
          </cell>
        </row>
        <row r="60">
          <cell r="P60">
            <v>0</v>
          </cell>
          <cell r="S60">
            <v>0</v>
          </cell>
          <cell r="V60">
            <v>0</v>
          </cell>
          <cell r="Y60">
            <v>2953.16</v>
          </cell>
          <cell r="AB60">
            <v>0</v>
          </cell>
          <cell r="AE60">
            <v>0</v>
          </cell>
          <cell r="AH60">
            <v>0</v>
          </cell>
          <cell r="AK60">
            <v>0</v>
          </cell>
          <cell r="AN60">
            <v>0</v>
          </cell>
          <cell r="AQ60">
            <v>0</v>
          </cell>
        </row>
        <row r="61">
          <cell r="P61">
            <v>0</v>
          </cell>
          <cell r="S61">
            <v>0</v>
          </cell>
          <cell r="V61">
            <v>0</v>
          </cell>
          <cell r="Y61">
            <v>2948.88</v>
          </cell>
          <cell r="AB61">
            <v>0</v>
          </cell>
          <cell r="AE61">
            <v>0</v>
          </cell>
          <cell r="AH61">
            <v>0</v>
          </cell>
          <cell r="AK61">
            <v>0</v>
          </cell>
          <cell r="AN61">
            <v>0</v>
          </cell>
          <cell r="AQ61">
            <v>0</v>
          </cell>
        </row>
        <row r="62">
          <cell r="P62">
            <v>0</v>
          </cell>
          <cell r="S62">
            <v>0</v>
          </cell>
          <cell r="V62">
            <v>0</v>
          </cell>
          <cell r="Y62">
            <v>2915.52</v>
          </cell>
          <cell r="AB62">
            <v>0</v>
          </cell>
          <cell r="AE62">
            <v>0</v>
          </cell>
          <cell r="AH62">
            <v>0</v>
          </cell>
          <cell r="AK62">
            <v>0</v>
          </cell>
          <cell r="AN62">
            <v>0</v>
          </cell>
          <cell r="AQ62">
            <v>0</v>
          </cell>
        </row>
        <row r="63">
          <cell r="P63">
            <v>0</v>
          </cell>
          <cell r="S63">
            <v>0</v>
          </cell>
          <cell r="V63">
            <v>0</v>
          </cell>
          <cell r="Y63">
            <v>2936.94</v>
          </cell>
          <cell r="AB63">
            <v>0</v>
          </cell>
          <cell r="AE63">
            <v>0</v>
          </cell>
          <cell r="AH63">
            <v>0</v>
          </cell>
          <cell r="AK63">
            <v>0</v>
          </cell>
          <cell r="AN63">
            <v>0</v>
          </cell>
          <cell r="AQ63">
            <v>0</v>
          </cell>
        </row>
        <row r="64">
          <cell r="O64">
            <v>0</v>
          </cell>
          <cell r="P64">
            <v>0</v>
          </cell>
          <cell r="R64">
            <v>0</v>
          </cell>
          <cell r="S64">
            <v>0</v>
          </cell>
          <cell r="U64">
            <v>0</v>
          </cell>
          <cell r="V64">
            <v>0</v>
          </cell>
          <cell r="X64">
            <v>3939.39</v>
          </cell>
          <cell r="Y64">
            <v>3168.03</v>
          </cell>
          <cell r="AA64">
            <v>0</v>
          </cell>
          <cell r="AB64">
            <v>0</v>
          </cell>
          <cell r="AD64">
            <v>0</v>
          </cell>
          <cell r="AE64">
            <v>0</v>
          </cell>
          <cell r="AG64">
            <v>0</v>
          </cell>
          <cell r="AH64">
            <v>0</v>
          </cell>
          <cell r="AJ64">
            <v>0</v>
          </cell>
          <cell r="AK64">
            <v>0</v>
          </cell>
          <cell r="AM64">
            <v>0</v>
          </cell>
          <cell r="AN64">
            <v>0</v>
          </cell>
          <cell r="AP64">
            <v>0</v>
          </cell>
          <cell r="AQ64">
            <v>0</v>
          </cell>
        </row>
        <row r="65">
          <cell r="O65">
            <v>0</v>
          </cell>
          <cell r="P65">
            <v>0</v>
          </cell>
          <cell r="R65">
            <v>0</v>
          </cell>
          <cell r="S65">
            <v>0</v>
          </cell>
          <cell r="U65">
            <v>0</v>
          </cell>
          <cell r="V65">
            <v>0</v>
          </cell>
          <cell r="X65">
            <v>4202.0200000000004</v>
          </cell>
          <cell r="Y65">
            <v>3045.63</v>
          </cell>
          <cell r="AA65">
            <v>0</v>
          </cell>
          <cell r="AB65">
            <v>0</v>
          </cell>
          <cell r="AD65">
            <v>0</v>
          </cell>
          <cell r="AE65">
            <v>0</v>
          </cell>
          <cell r="AG65">
            <v>0</v>
          </cell>
          <cell r="AH65">
            <v>0</v>
          </cell>
          <cell r="AJ65">
            <v>0</v>
          </cell>
          <cell r="AK65">
            <v>0</v>
          </cell>
          <cell r="AM65">
            <v>0</v>
          </cell>
          <cell r="AN65">
            <v>0</v>
          </cell>
          <cell r="AP65">
            <v>0</v>
          </cell>
          <cell r="AQ65">
            <v>0</v>
          </cell>
        </row>
        <row r="66">
          <cell r="O66">
            <v>0</v>
          </cell>
          <cell r="P66">
            <v>0</v>
          </cell>
          <cell r="R66">
            <v>0</v>
          </cell>
          <cell r="S66">
            <v>0</v>
          </cell>
          <cell r="U66">
            <v>0</v>
          </cell>
          <cell r="V66">
            <v>0</v>
          </cell>
          <cell r="X66">
            <v>4858.59</v>
          </cell>
          <cell r="Y66">
            <v>3015.03</v>
          </cell>
          <cell r="AA66">
            <v>0</v>
          </cell>
          <cell r="AB66">
            <v>0</v>
          </cell>
          <cell r="AD66">
            <v>0</v>
          </cell>
          <cell r="AE66">
            <v>0</v>
          </cell>
          <cell r="AG66">
            <v>0</v>
          </cell>
          <cell r="AH66">
            <v>0</v>
          </cell>
          <cell r="AJ66">
            <v>0</v>
          </cell>
          <cell r="AK66">
            <v>0</v>
          </cell>
          <cell r="AM66">
            <v>0</v>
          </cell>
          <cell r="AN66">
            <v>0</v>
          </cell>
          <cell r="AP66">
            <v>0</v>
          </cell>
          <cell r="AQ66">
            <v>0</v>
          </cell>
        </row>
        <row r="67">
          <cell r="O67">
            <v>0</v>
          </cell>
          <cell r="P67">
            <v>0</v>
          </cell>
          <cell r="R67">
            <v>0</v>
          </cell>
          <cell r="S67">
            <v>0</v>
          </cell>
          <cell r="U67">
            <v>0</v>
          </cell>
          <cell r="V67">
            <v>0</v>
          </cell>
          <cell r="X67">
            <v>8797.98</v>
          </cell>
          <cell r="Y67">
            <v>5429.54</v>
          </cell>
          <cell r="AA67">
            <v>0</v>
          </cell>
          <cell r="AB67">
            <v>0</v>
          </cell>
          <cell r="AD67">
            <v>0</v>
          </cell>
          <cell r="AE67">
            <v>0</v>
          </cell>
          <cell r="AG67">
            <v>0</v>
          </cell>
          <cell r="AH67">
            <v>0</v>
          </cell>
          <cell r="AJ67">
            <v>0</v>
          </cell>
          <cell r="AK67">
            <v>0</v>
          </cell>
          <cell r="AM67">
            <v>0</v>
          </cell>
          <cell r="AN67">
            <v>0</v>
          </cell>
          <cell r="AP67">
            <v>0</v>
          </cell>
          <cell r="AQ67">
            <v>0</v>
          </cell>
        </row>
        <row r="68">
          <cell r="O68">
            <v>0</v>
          </cell>
          <cell r="P68">
            <v>0</v>
          </cell>
          <cell r="R68">
            <v>0</v>
          </cell>
          <cell r="S68">
            <v>0</v>
          </cell>
          <cell r="U68">
            <v>0</v>
          </cell>
          <cell r="V68">
            <v>0</v>
          </cell>
          <cell r="X68">
            <v>8797.98</v>
          </cell>
          <cell r="Y68">
            <v>5429.53</v>
          </cell>
          <cell r="AA68">
            <v>0</v>
          </cell>
          <cell r="AB68">
            <v>0</v>
          </cell>
          <cell r="AD68">
            <v>0</v>
          </cell>
          <cell r="AE68">
            <v>0</v>
          </cell>
          <cell r="AG68">
            <v>0</v>
          </cell>
          <cell r="AH68">
            <v>0</v>
          </cell>
          <cell r="AJ68">
            <v>0</v>
          </cell>
          <cell r="AK68">
            <v>0</v>
          </cell>
          <cell r="AM68">
            <v>0</v>
          </cell>
          <cell r="AN68">
            <v>0</v>
          </cell>
          <cell r="AP68">
            <v>0</v>
          </cell>
          <cell r="AQ68">
            <v>0</v>
          </cell>
        </row>
        <row r="69">
          <cell r="O69">
            <v>0</v>
          </cell>
          <cell r="P69">
            <v>0</v>
          </cell>
          <cell r="R69">
            <v>0</v>
          </cell>
          <cell r="S69">
            <v>0</v>
          </cell>
          <cell r="U69">
            <v>0</v>
          </cell>
          <cell r="V69">
            <v>0</v>
          </cell>
          <cell r="X69">
            <v>8797.98</v>
          </cell>
          <cell r="Y69">
            <v>5429.53</v>
          </cell>
          <cell r="AA69">
            <v>0</v>
          </cell>
          <cell r="AB69">
            <v>0</v>
          </cell>
          <cell r="AD69">
            <v>0</v>
          </cell>
          <cell r="AE69">
            <v>0</v>
          </cell>
          <cell r="AG69">
            <v>0</v>
          </cell>
          <cell r="AH69">
            <v>0</v>
          </cell>
          <cell r="AJ69">
            <v>0</v>
          </cell>
          <cell r="AK69">
            <v>0</v>
          </cell>
          <cell r="AM69">
            <v>0</v>
          </cell>
          <cell r="AN69">
            <v>0</v>
          </cell>
          <cell r="AP69">
            <v>0</v>
          </cell>
          <cell r="AQ69">
            <v>0</v>
          </cell>
        </row>
        <row r="70">
          <cell r="O70">
            <v>0</v>
          </cell>
          <cell r="P70">
            <v>0</v>
          </cell>
          <cell r="R70">
            <v>0</v>
          </cell>
          <cell r="S70">
            <v>0</v>
          </cell>
          <cell r="U70">
            <v>-2400.29</v>
          </cell>
          <cell r="V70">
            <v>-1111.56</v>
          </cell>
          <cell r="X70">
            <v>0</v>
          </cell>
          <cell r="Y70">
            <v>0</v>
          </cell>
          <cell r="AA70">
            <v>0</v>
          </cell>
          <cell r="AB70">
            <v>0</v>
          </cell>
          <cell r="AD70">
            <v>0</v>
          </cell>
          <cell r="AE70">
            <v>0</v>
          </cell>
          <cell r="AG70">
            <v>0</v>
          </cell>
          <cell r="AH70">
            <v>0</v>
          </cell>
          <cell r="AJ70">
            <v>0</v>
          </cell>
          <cell r="AK70">
            <v>0</v>
          </cell>
          <cell r="AM70">
            <v>0</v>
          </cell>
          <cell r="AN70">
            <v>0</v>
          </cell>
          <cell r="AP70">
            <v>0</v>
          </cell>
          <cell r="AQ70">
            <v>0</v>
          </cell>
        </row>
        <row r="71">
          <cell r="O71">
            <v>0</v>
          </cell>
          <cell r="P71">
            <v>0</v>
          </cell>
          <cell r="R71">
            <v>0</v>
          </cell>
          <cell r="S71">
            <v>0</v>
          </cell>
          <cell r="U71">
            <v>0</v>
          </cell>
          <cell r="V71">
            <v>0</v>
          </cell>
          <cell r="X71">
            <v>0</v>
          </cell>
          <cell r="Y71">
            <v>0</v>
          </cell>
          <cell r="AA71">
            <v>0</v>
          </cell>
          <cell r="AB71">
            <v>0</v>
          </cell>
          <cell r="AD71">
            <v>0</v>
          </cell>
          <cell r="AE71">
            <v>0</v>
          </cell>
          <cell r="AG71">
            <v>0</v>
          </cell>
          <cell r="AH71">
            <v>0</v>
          </cell>
          <cell r="AJ71">
            <v>0</v>
          </cell>
          <cell r="AK71">
            <v>0</v>
          </cell>
          <cell r="AM71">
            <v>0</v>
          </cell>
          <cell r="AN71">
            <v>0</v>
          </cell>
          <cell r="AP71">
            <v>404.9</v>
          </cell>
          <cell r="AQ71">
            <v>273.25</v>
          </cell>
        </row>
        <row r="72">
          <cell r="O72">
            <v>0</v>
          </cell>
          <cell r="P72">
            <v>0</v>
          </cell>
          <cell r="R72">
            <v>0</v>
          </cell>
          <cell r="S72">
            <v>0</v>
          </cell>
          <cell r="U72">
            <v>0</v>
          </cell>
          <cell r="V72">
            <v>0</v>
          </cell>
          <cell r="X72">
            <v>0</v>
          </cell>
          <cell r="Y72">
            <v>0</v>
          </cell>
          <cell r="AA72">
            <v>0</v>
          </cell>
          <cell r="AB72">
            <v>0</v>
          </cell>
          <cell r="AD72">
            <v>0</v>
          </cell>
          <cell r="AE72">
            <v>0</v>
          </cell>
          <cell r="AG72">
            <v>0</v>
          </cell>
          <cell r="AH72">
            <v>0</v>
          </cell>
          <cell r="AJ72">
            <v>0</v>
          </cell>
          <cell r="AK72">
            <v>0</v>
          </cell>
          <cell r="AM72">
            <v>0</v>
          </cell>
          <cell r="AN72">
            <v>0</v>
          </cell>
          <cell r="AP72">
            <v>404.9</v>
          </cell>
          <cell r="AQ72">
            <v>268.13</v>
          </cell>
        </row>
        <row r="73">
          <cell r="O73">
            <v>0</v>
          </cell>
          <cell r="P73">
            <v>0</v>
          </cell>
          <cell r="R73">
            <v>0</v>
          </cell>
          <cell r="S73">
            <v>0</v>
          </cell>
          <cell r="U73">
            <v>0</v>
          </cell>
          <cell r="V73">
            <v>0</v>
          </cell>
          <cell r="X73">
            <v>0</v>
          </cell>
          <cell r="Y73">
            <v>0</v>
          </cell>
          <cell r="AA73">
            <v>0</v>
          </cell>
          <cell r="AB73">
            <v>0</v>
          </cell>
          <cell r="AD73">
            <v>0</v>
          </cell>
          <cell r="AE73">
            <v>0</v>
          </cell>
          <cell r="AG73">
            <v>0</v>
          </cell>
          <cell r="AH73">
            <v>0</v>
          </cell>
          <cell r="AJ73">
            <v>0</v>
          </cell>
          <cell r="AK73">
            <v>0</v>
          </cell>
          <cell r="AM73">
            <v>0</v>
          </cell>
          <cell r="AN73">
            <v>0</v>
          </cell>
          <cell r="AP73">
            <v>404.9</v>
          </cell>
          <cell r="AQ73">
            <v>267.85000000000002</v>
          </cell>
        </row>
        <row r="74">
          <cell r="O74">
            <v>0</v>
          </cell>
          <cell r="P74">
            <v>0</v>
          </cell>
          <cell r="R74">
            <v>0</v>
          </cell>
          <cell r="S74">
            <v>0</v>
          </cell>
          <cell r="U74">
            <v>0</v>
          </cell>
          <cell r="V74">
            <v>0</v>
          </cell>
          <cell r="X74">
            <v>0</v>
          </cell>
          <cell r="Y74">
            <v>0</v>
          </cell>
          <cell r="AA74">
            <v>0</v>
          </cell>
          <cell r="AB74">
            <v>0</v>
          </cell>
          <cell r="AD74">
            <v>0</v>
          </cell>
          <cell r="AE74">
            <v>0</v>
          </cell>
          <cell r="AG74">
            <v>0</v>
          </cell>
          <cell r="AH74">
            <v>0</v>
          </cell>
          <cell r="AJ74">
            <v>0</v>
          </cell>
          <cell r="AK74">
            <v>0</v>
          </cell>
          <cell r="AM74">
            <v>0</v>
          </cell>
          <cell r="AN74">
            <v>0</v>
          </cell>
          <cell r="AP74">
            <v>490.69</v>
          </cell>
          <cell r="AQ74">
            <v>282.25</v>
          </cell>
        </row>
        <row r="75">
          <cell r="O75">
            <v>0</v>
          </cell>
          <cell r="P75">
            <v>0</v>
          </cell>
          <cell r="R75">
            <v>0</v>
          </cell>
          <cell r="S75">
            <v>0</v>
          </cell>
          <cell r="U75">
            <v>0</v>
          </cell>
          <cell r="V75">
            <v>0</v>
          </cell>
          <cell r="X75">
            <v>0</v>
          </cell>
          <cell r="Y75">
            <v>0</v>
          </cell>
          <cell r="AA75">
            <v>0</v>
          </cell>
          <cell r="AB75">
            <v>0</v>
          </cell>
          <cell r="AD75">
            <v>0</v>
          </cell>
          <cell r="AE75">
            <v>0</v>
          </cell>
          <cell r="AG75">
            <v>0</v>
          </cell>
          <cell r="AH75">
            <v>0</v>
          </cell>
          <cell r="AJ75">
            <v>0</v>
          </cell>
          <cell r="AK75">
            <v>0</v>
          </cell>
          <cell r="AM75">
            <v>0</v>
          </cell>
          <cell r="AN75">
            <v>0</v>
          </cell>
          <cell r="AP75">
            <v>490.69</v>
          </cell>
          <cell r="AQ75">
            <v>282.54000000000002</v>
          </cell>
        </row>
        <row r="76">
          <cell r="O76">
            <v>0</v>
          </cell>
          <cell r="P76">
            <v>0</v>
          </cell>
          <cell r="R76">
            <v>0</v>
          </cell>
          <cell r="S76">
            <v>0</v>
          </cell>
          <cell r="U76">
            <v>0</v>
          </cell>
          <cell r="V76">
            <v>0</v>
          </cell>
          <cell r="X76">
            <v>0</v>
          </cell>
          <cell r="Y76">
            <v>0</v>
          </cell>
          <cell r="AA76">
            <v>0</v>
          </cell>
          <cell r="AB76">
            <v>0</v>
          </cell>
          <cell r="AD76">
            <v>0</v>
          </cell>
          <cell r="AE76">
            <v>0</v>
          </cell>
          <cell r="AG76">
            <v>0</v>
          </cell>
          <cell r="AH76">
            <v>0</v>
          </cell>
          <cell r="AJ76">
            <v>0</v>
          </cell>
          <cell r="AK76">
            <v>0</v>
          </cell>
          <cell r="AM76">
            <v>0</v>
          </cell>
          <cell r="AN76">
            <v>0</v>
          </cell>
          <cell r="AP76">
            <v>490.69</v>
          </cell>
          <cell r="AQ76">
            <v>282.20999999999998</v>
          </cell>
        </row>
        <row r="77">
          <cell r="O77">
            <v>0</v>
          </cell>
          <cell r="P77">
            <v>0</v>
          </cell>
          <cell r="R77">
            <v>0</v>
          </cell>
          <cell r="S77">
            <v>0</v>
          </cell>
          <cell r="U77">
            <v>0</v>
          </cell>
          <cell r="V77">
            <v>0</v>
          </cell>
          <cell r="X77">
            <v>0</v>
          </cell>
          <cell r="Y77">
            <v>0</v>
          </cell>
          <cell r="AA77">
            <v>0</v>
          </cell>
          <cell r="AB77">
            <v>0</v>
          </cell>
          <cell r="AD77">
            <v>0</v>
          </cell>
          <cell r="AE77">
            <v>0</v>
          </cell>
          <cell r="AG77">
            <v>0</v>
          </cell>
          <cell r="AH77">
            <v>0</v>
          </cell>
          <cell r="AJ77">
            <v>0</v>
          </cell>
          <cell r="AK77">
            <v>0</v>
          </cell>
          <cell r="AM77">
            <v>0</v>
          </cell>
          <cell r="AN77">
            <v>0</v>
          </cell>
          <cell r="AP77">
            <v>394.61</v>
          </cell>
          <cell r="AQ77">
            <v>291.22000000000003</v>
          </cell>
        </row>
        <row r="78">
          <cell r="O78">
            <v>0</v>
          </cell>
          <cell r="P78">
            <v>0</v>
          </cell>
          <cell r="R78">
            <v>0</v>
          </cell>
          <cell r="S78">
            <v>0</v>
          </cell>
          <cell r="U78">
            <v>0</v>
          </cell>
          <cell r="V78">
            <v>0</v>
          </cell>
          <cell r="X78">
            <v>0</v>
          </cell>
          <cell r="Y78">
            <v>0</v>
          </cell>
          <cell r="AA78">
            <v>0</v>
          </cell>
          <cell r="AB78">
            <v>0</v>
          </cell>
          <cell r="AD78">
            <v>0</v>
          </cell>
          <cell r="AE78">
            <v>0</v>
          </cell>
          <cell r="AG78">
            <v>0</v>
          </cell>
          <cell r="AH78">
            <v>0</v>
          </cell>
          <cell r="AJ78">
            <v>0</v>
          </cell>
          <cell r="AK78">
            <v>0</v>
          </cell>
          <cell r="AM78">
            <v>0</v>
          </cell>
          <cell r="AN78">
            <v>0</v>
          </cell>
          <cell r="AP78">
            <v>394.61</v>
          </cell>
          <cell r="AQ78">
            <v>292.83</v>
          </cell>
        </row>
        <row r="79">
          <cell r="O79">
            <v>0</v>
          </cell>
          <cell r="P79">
            <v>0</v>
          </cell>
          <cell r="R79">
            <v>0</v>
          </cell>
          <cell r="S79">
            <v>0</v>
          </cell>
          <cell r="U79">
            <v>0</v>
          </cell>
          <cell r="V79">
            <v>0</v>
          </cell>
          <cell r="X79">
            <v>0</v>
          </cell>
          <cell r="Y79">
            <v>0</v>
          </cell>
          <cell r="AA79">
            <v>0</v>
          </cell>
          <cell r="AB79">
            <v>0</v>
          </cell>
          <cell r="AD79">
            <v>0</v>
          </cell>
          <cell r="AE79">
            <v>0</v>
          </cell>
          <cell r="AG79">
            <v>0</v>
          </cell>
          <cell r="AH79">
            <v>0</v>
          </cell>
          <cell r="AJ79">
            <v>0</v>
          </cell>
          <cell r="AK79">
            <v>0</v>
          </cell>
          <cell r="AM79">
            <v>0</v>
          </cell>
          <cell r="AN79">
            <v>0</v>
          </cell>
          <cell r="AP79">
            <v>490.69</v>
          </cell>
          <cell r="AQ79">
            <v>251.35</v>
          </cell>
        </row>
        <row r="80">
          <cell r="O80">
            <v>0</v>
          </cell>
          <cell r="P80">
            <v>0</v>
          </cell>
          <cell r="R80">
            <v>0</v>
          </cell>
          <cell r="S80">
            <v>0</v>
          </cell>
          <cell r="U80">
            <v>0</v>
          </cell>
          <cell r="V80">
            <v>0</v>
          </cell>
          <cell r="X80">
            <v>0</v>
          </cell>
          <cell r="Y80">
            <v>0</v>
          </cell>
          <cell r="AA80">
            <v>0</v>
          </cell>
          <cell r="AB80">
            <v>0</v>
          </cell>
          <cell r="AD80">
            <v>0</v>
          </cell>
          <cell r="AE80">
            <v>0</v>
          </cell>
          <cell r="AG80">
            <v>0</v>
          </cell>
          <cell r="AH80">
            <v>0</v>
          </cell>
          <cell r="AJ80">
            <v>0</v>
          </cell>
          <cell r="AK80">
            <v>0</v>
          </cell>
          <cell r="AM80">
            <v>0</v>
          </cell>
          <cell r="AN80">
            <v>0</v>
          </cell>
          <cell r="AP80">
            <v>490.69</v>
          </cell>
          <cell r="AQ80">
            <v>249.98</v>
          </cell>
        </row>
        <row r="81">
          <cell r="O81">
            <v>0</v>
          </cell>
          <cell r="P81">
            <v>0</v>
          </cell>
          <cell r="R81">
            <v>0</v>
          </cell>
          <cell r="S81">
            <v>0</v>
          </cell>
          <cell r="U81">
            <v>0</v>
          </cell>
          <cell r="V81">
            <v>0</v>
          </cell>
          <cell r="X81">
            <v>0</v>
          </cell>
          <cell r="Y81">
            <v>0</v>
          </cell>
          <cell r="AA81">
            <v>0</v>
          </cell>
          <cell r="AB81">
            <v>0</v>
          </cell>
          <cell r="AD81">
            <v>0</v>
          </cell>
          <cell r="AE81">
            <v>0</v>
          </cell>
          <cell r="AG81">
            <v>0</v>
          </cell>
          <cell r="AH81">
            <v>0</v>
          </cell>
          <cell r="AJ81">
            <v>0</v>
          </cell>
          <cell r="AK81">
            <v>0</v>
          </cell>
          <cell r="AM81">
            <v>0</v>
          </cell>
          <cell r="AN81">
            <v>0</v>
          </cell>
          <cell r="AP81">
            <v>490.69</v>
          </cell>
          <cell r="AQ81">
            <v>250.51</v>
          </cell>
        </row>
        <row r="82">
          <cell r="O82">
            <v>0</v>
          </cell>
          <cell r="P82">
            <v>0</v>
          </cell>
          <cell r="R82">
            <v>4714.29</v>
          </cell>
          <cell r="S82">
            <v>2699.15</v>
          </cell>
          <cell r="U82">
            <v>0</v>
          </cell>
          <cell r="V82">
            <v>0</v>
          </cell>
          <cell r="X82">
            <v>0</v>
          </cell>
          <cell r="Y82">
            <v>0</v>
          </cell>
          <cell r="AA82">
            <v>0</v>
          </cell>
          <cell r="AB82">
            <v>0</v>
          </cell>
          <cell r="AD82">
            <v>0</v>
          </cell>
          <cell r="AE82">
            <v>0</v>
          </cell>
          <cell r="AG82">
            <v>0</v>
          </cell>
          <cell r="AH82">
            <v>0</v>
          </cell>
          <cell r="AJ82">
            <v>0</v>
          </cell>
          <cell r="AK82">
            <v>0</v>
          </cell>
          <cell r="AM82">
            <v>0</v>
          </cell>
          <cell r="AN82">
            <v>0</v>
          </cell>
          <cell r="AP82">
            <v>220.59</v>
          </cell>
          <cell r="AQ82">
            <v>124.12</v>
          </cell>
        </row>
        <row r="83">
          <cell r="O83">
            <v>0</v>
          </cell>
          <cell r="P83">
            <v>0</v>
          </cell>
          <cell r="R83">
            <v>4714.29</v>
          </cell>
          <cell r="S83">
            <v>2704.87</v>
          </cell>
          <cell r="U83">
            <v>0</v>
          </cell>
          <cell r="V83">
            <v>0</v>
          </cell>
          <cell r="X83">
            <v>0</v>
          </cell>
          <cell r="Y83">
            <v>0</v>
          </cell>
          <cell r="AA83">
            <v>0</v>
          </cell>
          <cell r="AB83">
            <v>0</v>
          </cell>
          <cell r="AD83">
            <v>0</v>
          </cell>
          <cell r="AE83">
            <v>0</v>
          </cell>
          <cell r="AG83">
            <v>0</v>
          </cell>
          <cell r="AH83">
            <v>0</v>
          </cell>
          <cell r="AJ83">
            <v>0</v>
          </cell>
          <cell r="AK83">
            <v>0</v>
          </cell>
          <cell r="AM83">
            <v>0</v>
          </cell>
          <cell r="AN83">
            <v>0</v>
          </cell>
          <cell r="AP83">
            <v>220.59</v>
          </cell>
          <cell r="AQ83">
            <v>124.34</v>
          </cell>
        </row>
        <row r="84">
          <cell r="O84">
            <v>0</v>
          </cell>
          <cell r="P84">
            <v>0</v>
          </cell>
          <cell r="R84">
            <v>6857.14</v>
          </cell>
          <cell r="S84">
            <v>3934.84</v>
          </cell>
          <cell r="U84">
            <v>0</v>
          </cell>
          <cell r="V84">
            <v>0</v>
          </cell>
          <cell r="X84">
            <v>0</v>
          </cell>
          <cell r="Y84">
            <v>0</v>
          </cell>
          <cell r="AA84">
            <v>0</v>
          </cell>
          <cell r="AB84">
            <v>0</v>
          </cell>
          <cell r="AD84">
            <v>0</v>
          </cell>
          <cell r="AE84">
            <v>0</v>
          </cell>
          <cell r="AG84">
            <v>0</v>
          </cell>
          <cell r="AH84">
            <v>0</v>
          </cell>
          <cell r="AJ84">
            <v>0</v>
          </cell>
          <cell r="AK84">
            <v>0</v>
          </cell>
          <cell r="AM84">
            <v>0</v>
          </cell>
          <cell r="AN84">
            <v>0</v>
          </cell>
          <cell r="AP84">
            <v>330.88</v>
          </cell>
          <cell r="AQ84">
            <v>187.5</v>
          </cell>
        </row>
        <row r="85">
          <cell r="O85">
            <v>0</v>
          </cell>
          <cell r="P85">
            <v>0</v>
          </cell>
          <cell r="R85">
            <v>6857.14</v>
          </cell>
          <cell r="S85">
            <v>3934.84</v>
          </cell>
          <cell r="U85">
            <v>0</v>
          </cell>
          <cell r="V85">
            <v>0</v>
          </cell>
          <cell r="X85">
            <v>0</v>
          </cell>
          <cell r="Y85">
            <v>0</v>
          </cell>
          <cell r="AA85">
            <v>0</v>
          </cell>
          <cell r="AB85">
            <v>0</v>
          </cell>
          <cell r="AD85">
            <v>0</v>
          </cell>
          <cell r="AE85">
            <v>0</v>
          </cell>
          <cell r="AG85">
            <v>0</v>
          </cell>
          <cell r="AH85">
            <v>0</v>
          </cell>
          <cell r="AJ85">
            <v>0</v>
          </cell>
          <cell r="AK85">
            <v>0</v>
          </cell>
          <cell r="AM85">
            <v>0</v>
          </cell>
          <cell r="AN85">
            <v>0</v>
          </cell>
          <cell r="AP85">
            <v>330.88</v>
          </cell>
          <cell r="AQ85">
            <v>186.5</v>
          </cell>
        </row>
        <row r="86">
          <cell r="O86">
            <v>0</v>
          </cell>
          <cell r="P86">
            <v>0</v>
          </cell>
          <cell r="R86">
            <v>6857.14</v>
          </cell>
          <cell r="S86">
            <v>3934.69</v>
          </cell>
          <cell r="U86">
            <v>0</v>
          </cell>
          <cell r="V86">
            <v>0</v>
          </cell>
          <cell r="X86">
            <v>0</v>
          </cell>
          <cell r="Y86">
            <v>0</v>
          </cell>
          <cell r="AA86">
            <v>0</v>
          </cell>
          <cell r="AB86">
            <v>0</v>
          </cell>
          <cell r="AD86">
            <v>0</v>
          </cell>
          <cell r="AE86">
            <v>0</v>
          </cell>
          <cell r="AG86">
            <v>0</v>
          </cell>
          <cell r="AH86">
            <v>0</v>
          </cell>
          <cell r="AJ86">
            <v>0</v>
          </cell>
          <cell r="AK86">
            <v>0</v>
          </cell>
          <cell r="AM86">
            <v>0</v>
          </cell>
          <cell r="AN86">
            <v>0</v>
          </cell>
          <cell r="AP86">
            <v>220.59</v>
          </cell>
          <cell r="AQ86">
            <v>125.12</v>
          </cell>
        </row>
        <row r="87">
          <cell r="O87">
            <v>0</v>
          </cell>
          <cell r="P87">
            <v>0</v>
          </cell>
          <cell r="R87">
            <v>6857.14</v>
          </cell>
          <cell r="S87">
            <v>3170.28</v>
          </cell>
          <cell r="U87">
            <v>0</v>
          </cell>
          <cell r="V87">
            <v>0</v>
          </cell>
          <cell r="X87">
            <v>0</v>
          </cell>
          <cell r="Y87">
            <v>0</v>
          </cell>
          <cell r="AA87">
            <v>0</v>
          </cell>
          <cell r="AB87">
            <v>0</v>
          </cell>
          <cell r="AD87">
            <v>0</v>
          </cell>
          <cell r="AE87">
            <v>0</v>
          </cell>
          <cell r="AG87">
            <v>0</v>
          </cell>
          <cell r="AH87">
            <v>0</v>
          </cell>
          <cell r="AJ87">
            <v>0</v>
          </cell>
          <cell r="AK87">
            <v>0</v>
          </cell>
          <cell r="AM87">
            <v>0</v>
          </cell>
          <cell r="AN87">
            <v>0</v>
          </cell>
          <cell r="AP87">
            <v>220.59</v>
          </cell>
          <cell r="AQ87">
            <v>99.77</v>
          </cell>
        </row>
        <row r="88">
          <cell r="O88">
            <v>0</v>
          </cell>
          <cell r="P88">
            <v>0</v>
          </cell>
          <cell r="R88">
            <v>4821.43</v>
          </cell>
          <cell r="S88">
            <v>2664.93</v>
          </cell>
          <cell r="U88">
            <v>0</v>
          </cell>
          <cell r="V88">
            <v>0</v>
          </cell>
          <cell r="X88">
            <v>0</v>
          </cell>
          <cell r="Y88">
            <v>0</v>
          </cell>
          <cell r="AA88">
            <v>0</v>
          </cell>
          <cell r="AB88">
            <v>0</v>
          </cell>
          <cell r="AD88">
            <v>0</v>
          </cell>
          <cell r="AE88">
            <v>0</v>
          </cell>
          <cell r="AG88">
            <v>0</v>
          </cell>
          <cell r="AH88">
            <v>0</v>
          </cell>
          <cell r="AJ88">
            <v>0</v>
          </cell>
          <cell r="AK88">
            <v>0</v>
          </cell>
          <cell r="AM88">
            <v>0</v>
          </cell>
          <cell r="AN88">
            <v>0</v>
          </cell>
          <cell r="AP88">
            <v>0</v>
          </cell>
          <cell r="AQ88">
            <v>0</v>
          </cell>
        </row>
        <row r="89">
          <cell r="O89">
            <v>0</v>
          </cell>
          <cell r="P89">
            <v>0</v>
          </cell>
          <cell r="R89">
            <v>4714.29</v>
          </cell>
          <cell r="S89">
            <v>2605.9899999999998</v>
          </cell>
          <cell r="U89">
            <v>0</v>
          </cell>
          <cell r="V89">
            <v>0</v>
          </cell>
          <cell r="X89">
            <v>0</v>
          </cell>
          <cell r="Y89">
            <v>0</v>
          </cell>
          <cell r="AA89">
            <v>0</v>
          </cell>
          <cell r="AB89">
            <v>0</v>
          </cell>
          <cell r="AD89">
            <v>0</v>
          </cell>
          <cell r="AE89">
            <v>0</v>
          </cell>
          <cell r="AG89">
            <v>0</v>
          </cell>
          <cell r="AH89">
            <v>0</v>
          </cell>
          <cell r="AJ89">
            <v>0</v>
          </cell>
          <cell r="AK89">
            <v>0</v>
          </cell>
          <cell r="AM89">
            <v>0</v>
          </cell>
          <cell r="AN89">
            <v>0</v>
          </cell>
          <cell r="AP89">
            <v>0</v>
          </cell>
          <cell r="AQ89">
            <v>0</v>
          </cell>
        </row>
        <row r="90">
          <cell r="O90">
            <v>0</v>
          </cell>
          <cell r="P90">
            <v>0</v>
          </cell>
          <cell r="R90">
            <v>6910.71</v>
          </cell>
          <cell r="S90">
            <v>3721.97</v>
          </cell>
          <cell r="U90">
            <v>0</v>
          </cell>
          <cell r="V90">
            <v>0</v>
          </cell>
          <cell r="X90">
            <v>0</v>
          </cell>
          <cell r="Y90">
            <v>0</v>
          </cell>
          <cell r="AA90">
            <v>0</v>
          </cell>
          <cell r="AB90">
            <v>0</v>
          </cell>
          <cell r="AD90">
            <v>0</v>
          </cell>
          <cell r="AE90">
            <v>0</v>
          </cell>
          <cell r="AG90">
            <v>0</v>
          </cell>
          <cell r="AH90">
            <v>0</v>
          </cell>
          <cell r="AJ90">
            <v>0</v>
          </cell>
          <cell r="AK90">
            <v>0</v>
          </cell>
          <cell r="AM90">
            <v>0</v>
          </cell>
          <cell r="AN90">
            <v>0</v>
          </cell>
          <cell r="AP90">
            <v>0</v>
          </cell>
          <cell r="AQ90">
            <v>0</v>
          </cell>
        </row>
        <row r="91">
          <cell r="O91">
            <v>0</v>
          </cell>
          <cell r="P91">
            <v>0</v>
          </cell>
          <cell r="R91">
            <v>7339.29</v>
          </cell>
          <cell r="S91">
            <v>3887.72</v>
          </cell>
          <cell r="U91">
            <v>0</v>
          </cell>
          <cell r="V91">
            <v>0</v>
          </cell>
          <cell r="X91">
            <v>0</v>
          </cell>
          <cell r="Y91">
            <v>0</v>
          </cell>
          <cell r="AA91">
            <v>0</v>
          </cell>
          <cell r="AB91">
            <v>0</v>
          </cell>
          <cell r="AD91">
            <v>0</v>
          </cell>
          <cell r="AE91">
            <v>0</v>
          </cell>
          <cell r="AG91">
            <v>0</v>
          </cell>
          <cell r="AH91">
            <v>0</v>
          </cell>
          <cell r="AJ91">
            <v>0</v>
          </cell>
          <cell r="AK91">
            <v>0</v>
          </cell>
          <cell r="AM91">
            <v>0</v>
          </cell>
          <cell r="AN91">
            <v>0</v>
          </cell>
          <cell r="AP91">
            <v>0</v>
          </cell>
          <cell r="AQ91">
            <v>0</v>
          </cell>
        </row>
        <row r="92">
          <cell r="O92">
            <v>0</v>
          </cell>
          <cell r="P92">
            <v>0</v>
          </cell>
          <cell r="R92">
            <v>0</v>
          </cell>
          <cell r="S92">
            <v>0</v>
          </cell>
          <cell r="U92">
            <v>0</v>
          </cell>
          <cell r="V92">
            <v>0</v>
          </cell>
          <cell r="X92">
            <v>0</v>
          </cell>
          <cell r="Y92">
            <v>0</v>
          </cell>
          <cell r="AA92">
            <v>5.05</v>
          </cell>
          <cell r="AB92">
            <v>4.66</v>
          </cell>
          <cell r="AD92">
            <v>5.05</v>
          </cell>
          <cell r="AE92">
            <v>4.66</v>
          </cell>
          <cell r="AG92">
            <v>0</v>
          </cell>
          <cell r="AH92">
            <v>0</v>
          </cell>
          <cell r="AJ92">
            <v>0</v>
          </cell>
          <cell r="AK92">
            <v>0</v>
          </cell>
          <cell r="AM92">
            <v>0</v>
          </cell>
          <cell r="AN92">
            <v>0</v>
          </cell>
          <cell r="AP92">
            <v>12.25</v>
          </cell>
          <cell r="AQ92">
            <v>11.27</v>
          </cell>
        </row>
        <row r="93">
          <cell r="O93">
            <v>-7.28</v>
          </cell>
          <cell r="P93">
            <v>-6.85</v>
          </cell>
          <cell r="R93">
            <v>0</v>
          </cell>
          <cell r="S93">
            <v>0</v>
          </cell>
          <cell r="U93">
            <v>0</v>
          </cell>
          <cell r="V93">
            <v>0</v>
          </cell>
          <cell r="X93">
            <v>0</v>
          </cell>
          <cell r="Y93">
            <v>0</v>
          </cell>
          <cell r="AA93">
            <v>0</v>
          </cell>
          <cell r="AB93">
            <v>0</v>
          </cell>
          <cell r="AD93">
            <v>0</v>
          </cell>
          <cell r="AE93">
            <v>0</v>
          </cell>
          <cell r="AG93">
            <v>0</v>
          </cell>
          <cell r="AH93">
            <v>0</v>
          </cell>
          <cell r="AJ93">
            <v>0</v>
          </cell>
          <cell r="AK93">
            <v>0</v>
          </cell>
          <cell r="AM93">
            <v>0</v>
          </cell>
          <cell r="AN93">
            <v>0</v>
          </cell>
          <cell r="AP93">
            <v>0</v>
          </cell>
          <cell r="AQ93">
            <v>0</v>
          </cell>
        </row>
        <row r="94">
          <cell r="O94">
            <v>0</v>
          </cell>
          <cell r="P94">
            <v>0</v>
          </cell>
          <cell r="R94">
            <v>0</v>
          </cell>
          <cell r="S94">
            <v>0</v>
          </cell>
          <cell r="U94">
            <v>19.05</v>
          </cell>
          <cell r="V94">
            <v>13.38</v>
          </cell>
          <cell r="X94">
            <v>0</v>
          </cell>
          <cell r="Y94">
            <v>0</v>
          </cell>
          <cell r="AA94">
            <v>0</v>
          </cell>
          <cell r="AB94">
            <v>0</v>
          </cell>
          <cell r="AD94">
            <v>0</v>
          </cell>
          <cell r="AE94">
            <v>0</v>
          </cell>
          <cell r="AG94">
            <v>0</v>
          </cell>
          <cell r="AH94">
            <v>0</v>
          </cell>
          <cell r="AJ94">
            <v>0</v>
          </cell>
          <cell r="AK94">
            <v>0</v>
          </cell>
          <cell r="AM94">
            <v>0</v>
          </cell>
          <cell r="AN94">
            <v>0</v>
          </cell>
          <cell r="AP94">
            <v>7.84</v>
          </cell>
          <cell r="AQ94">
            <v>5.59</v>
          </cell>
        </row>
        <row r="95">
          <cell r="O95">
            <v>2.4300000000000002</v>
          </cell>
          <cell r="P95">
            <v>2.1800000000000002</v>
          </cell>
          <cell r="R95">
            <v>7.14</v>
          </cell>
          <cell r="S95">
            <v>6.38</v>
          </cell>
          <cell r="U95">
            <v>2.38</v>
          </cell>
          <cell r="V95">
            <v>2.13</v>
          </cell>
          <cell r="X95">
            <v>0</v>
          </cell>
          <cell r="Y95">
            <v>0</v>
          </cell>
          <cell r="AA95">
            <v>631.32000000000005</v>
          </cell>
          <cell r="AB95">
            <v>567.98</v>
          </cell>
          <cell r="AD95">
            <v>0</v>
          </cell>
          <cell r="AE95">
            <v>0</v>
          </cell>
          <cell r="AG95">
            <v>0</v>
          </cell>
          <cell r="AH95">
            <v>0</v>
          </cell>
          <cell r="AJ95">
            <v>0</v>
          </cell>
          <cell r="AK95">
            <v>0</v>
          </cell>
          <cell r="AM95">
            <v>0</v>
          </cell>
          <cell r="AN95">
            <v>0</v>
          </cell>
          <cell r="AP95">
            <v>-4.9000000000000004</v>
          </cell>
          <cell r="AQ95">
            <v>-4.3899999999999997</v>
          </cell>
        </row>
        <row r="96">
          <cell r="O96">
            <v>0</v>
          </cell>
          <cell r="P96">
            <v>0</v>
          </cell>
          <cell r="R96">
            <v>0</v>
          </cell>
          <cell r="S96">
            <v>0</v>
          </cell>
          <cell r="U96">
            <v>0</v>
          </cell>
          <cell r="V96">
            <v>0</v>
          </cell>
          <cell r="X96">
            <v>0</v>
          </cell>
          <cell r="Y96">
            <v>0</v>
          </cell>
          <cell r="AA96">
            <v>0</v>
          </cell>
          <cell r="AB96">
            <v>0</v>
          </cell>
          <cell r="AD96">
            <v>0</v>
          </cell>
          <cell r="AE96">
            <v>0</v>
          </cell>
          <cell r="AG96">
            <v>0</v>
          </cell>
          <cell r="AH96">
            <v>0</v>
          </cell>
          <cell r="AJ96">
            <v>0</v>
          </cell>
          <cell r="AK96">
            <v>0</v>
          </cell>
          <cell r="AM96">
            <v>0</v>
          </cell>
          <cell r="AN96">
            <v>0</v>
          </cell>
          <cell r="AP96">
            <v>23.53</v>
          </cell>
          <cell r="AQ96">
            <v>22.81</v>
          </cell>
        </row>
        <row r="97">
          <cell r="O97">
            <v>4.8600000000000003</v>
          </cell>
          <cell r="P97">
            <v>4.84</v>
          </cell>
          <cell r="R97">
            <v>4.76</v>
          </cell>
          <cell r="S97">
            <v>4.68</v>
          </cell>
          <cell r="U97">
            <v>2.38</v>
          </cell>
          <cell r="V97">
            <v>2.34</v>
          </cell>
          <cell r="X97">
            <v>0</v>
          </cell>
          <cell r="Y97">
            <v>0</v>
          </cell>
          <cell r="AA97">
            <v>5.05</v>
          </cell>
          <cell r="AB97">
            <v>4.97</v>
          </cell>
          <cell r="AD97">
            <v>0</v>
          </cell>
          <cell r="AE97">
            <v>0</v>
          </cell>
          <cell r="AG97">
            <v>0</v>
          </cell>
          <cell r="AH97">
            <v>0</v>
          </cell>
          <cell r="AJ97">
            <v>0</v>
          </cell>
          <cell r="AK97">
            <v>0</v>
          </cell>
          <cell r="AM97">
            <v>0</v>
          </cell>
          <cell r="AN97">
            <v>0</v>
          </cell>
          <cell r="AP97">
            <v>-2.4500000000000002</v>
          </cell>
          <cell r="AQ97">
            <v>-2.41</v>
          </cell>
        </row>
        <row r="98">
          <cell r="O98">
            <v>0.01</v>
          </cell>
          <cell r="P98">
            <v>0.02</v>
          </cell>
          <cell r="R98">
            <v>0</v>
          </cell>
          <cell r="S98">
            <v>0</v>
          </cell>
          <cell r="U98">
            <v>0</v>
          </cell>
          <cell r="V98">
            <v>0</v>
          </cell>
          <cell r="X98">
            <v>2.5299999999999998</v>
          </cell>
          <cell r="Y98">
            <v>2.5099999999999998</v>
          </cell>
          <cell r="AA98">
            <v>5.05</v>
          </cell>
          <cell r="AB98">
            <v>5</v>
          </cell>
          <cell r="AD98">
            <v>2.5299999999999998</v>
          </cell>
          <cell r="AE98">
            <v>2.5099999999999998</v>
          </cell>
          <cell r="AG98">
            <v>0</v>
          </cell>
          <cell r="AH98">
            <v>0</v>
          </cell>
          <cell r="AJ98">
            <v>0</v>
          </cell>
          <cell r="AK98">
            <v>0</v>
          </cell>
          <cell r="AM98">
            <v>0</v>
          </cell>
          <cell r="AN98">
            <v>0</v>
          </cell>
          <cell r="AP98">
            <v>26.96</v>
          </cell>
          <cell r="AQ98">
            <v>26.7</v>
          </cell>
        </row>
        <row r="99">
          <cell r="O99">
            <v>-15.53</v>
          </cell>
          <cell r="P99">
            <v>-11.32</v>
          </cell>
          <cell r="R99">
            <v>0.95</v>
          </cell>
          <cell r="S99">
            <v>0.62</v>
          </cell>
          <cell r="U99">
            <v>6.66</v>
          </cell>
          <cell r="V99">
            <v>4.3499999999999996</v>
          </cell>
          <cell r="X99">
            <v>3.03</v>
          </cell>
          <cell r="Y99">
            <v>2.0699999999999998</v>
          </cell>
          <cell r="AA99">
            <v>0</v>
          </cell>
          <cell r="AB99">
            <v>0</v>
          </cell>
          <cell r="AD99">
            <v>0</v>
          </cell>
          <cell r="AE99">
            <v>0</v>
          </cell>
          <cell r="AG99">
            <v>0</v>
          </cell>
          <cell r="AH99">
            <v>0</v>
          </cell>
          <cell r="AJ99">
            <v>0</v>
          </cell>
          <cell r="AK99">
            <v>0</v>
          </cell>
          <cell r="AM99">
            <v>0</v>
          </cell>
          <cell r="AN99">
            <v>0</v>
          </cell>
          <cell r="AP99">
            <v>17.649999999999999</v>
          </cell>
          <cell r="AQ99">
            <v>11.85</v>
          </cell>
        </row>
        <row r="100">
          <cell r="O100">
            <v>0.97</v>
          </cell>
          <cell r="P100">
            <v>0.61</v>
          </cell>
          <cell r="R100">
            <v>1.9</v>
          </cell>
          <cell r="S100">
            <v>1</v>
          </cell>
          <cell r="U100">
            <v>-4.76</v>
          </cell>
          <cell r="V100">
            <v>-2.54</v>
          </cell>
          <cell r="X100">
            <v>1.01</v>
          </cell>
          <cell r="Y100">
            <v>0.56000000000000005</v>
          </cell>
          <cell r="AA100">
            <v>1.01</v>
          </cell>
          <cell r="AB100">
            <v>0.6</v>
          </cell>
          <cell r="AD100">
            <v>1.01</v>
          </cell>
          <cell r="AE100">
            <v>0.6</v>
          </cell>
          <cell r="AG100">
            <v>0</v>
          </cell>
          <cell r="AH100">
            <v>0</v>
          </cell>
          <cell r="AJ100">
            <v>0</v>
          </cell>
          <cell r="AK100">
            <v>0</v>
          </cell>
          <cell r="AM100">
            <v>0</v>
          </cell>
          <cell r="AN100">
            <v>0</v>
          </cell>
          <cell r="AP100">
            <v>0</v>
          </cell>
          <cell r="AQ100">
            <v>0</v>
          </cell>
        </row>
        <row r="101">
          <cell r="O101">
            <v>-29.12</v>
          </cell>
          <cell r="P101">
            <v>-23.37</v>
          </cell>
          <cell r="R101">
            <v>6.66</v>
          </cell>
          <cell r="S101">
            <v>5.32</v>
          </cell>
          <cell r="U101">
            <v>-5.71</v>
          </cell>
          <cell r="V101">
            <v>-4.5599999999999996</v>
          </cell>
          <cell r="X101">
            <v>0</v>
          </cell>
          <cell r="Y101">
            <v>0</v>
          </cell>
          <cell r="AA101">
            <v>0</v>
          </cell>
          <cell r="AB101">
            <v>0</v>
          </cell>
          <cell r="AD101">
            <v>3.03</v>
          </cell>
          <cell r="AE101">
            <v>2.46</v>
          </cell>
          <cell r="AG101">
            <v>1.01</v>
          </cell>
          <cell r="AH101">
            <v>0.82</v>
          </cell>
          <cell r="AJ101">
            <v>0</v>
          </cell>
          <cell r="AK101">
            <v>0</v>
          </cell>
          <cell r="AM101">
            <v>0</v>
          </cell>
          <cell r="AN101">
            <v>0</v>
          </cell>
          <cell r="AP101">
            <v>0</v>
          </cell>
          <cell r="AQ101">
            <v>0</v>
          </cell>
        </row>
        <row r="102">
          <cell r="O102">
            <v>0</v>
          </cell>
          <cell r="P102">
            <v>0</v>
          </cell>
          <cell r="R102">
            <v>34.29</v>
          </cell>
          <cell r="S102">
            <v>30.41</v>
          </cell>
          <cell r="U102">
            <v>1.91</v>
          </cell>
          <cell r="V102">
            <v>1.7</v>
          </cell>
          <cell r="X102">
            <v>0</v>
          </cell>
          <cell r="Y102">
            <v>0</v>
          </cell>
          <cell r="AA102">
            <v>2.02</v>
          </cell>
          <cell r="AB102">
            <v>1.8</v>
          </cell>
          <cell r="AD102">
            <v>1.01</v>
          </cell>
          <cell r="AE102">
            <v>0.9</v>
          </cell>
          <cell r="AG102">
            <v>0</v>
          </cell>
          <cell r="AH102">
            <v>0</v>
          </cell>
          <cell r="AJ102">
            <v>0</v>
          </cell>
          <cell r="AK102">
            <v>0</v>
          </cell>
          <cell r="AM102">
            <v>0</v>
          </cell>
          <cell r="AN102">
            <v>0</v>
          </cell>
          <cell r="AP102">
            <v>0</v>
          </cell>
          <cell r="AQ102">
            <v>0</v>
          </cell>
        </row>
        <row r="103">
          <cell r="O103">
            <v>-29.13</v>
          </cell>
          <cell r="P103">
            <v>7.32</v>
          </cell>
          <cell r="R103">
            <v>2.86</v>
          </cell>
          <cell r="S103">
            <v>-0.79</v>
          </cell>
          <cell r="U103">
            <v>-11.43</v>
          </cell>
          <cell r="V103">
            <v>3.15</v>
          </cell>
          <cell r="X103">
            <v>0</v>
          </cell>
          <cell r="Y103">
            <v>0</v>
          </cell>
          <cell r="AA103">
            <v>1.01</v>
          </cell>
          <cell r="AB103">
            <v>-0.2</v>
          </cell>
          <cell r="AD103">
            <v>1.01</v>
          </cell>
          <cell r="AE103">
            <v>-0.2</v>
          </cell>
          <cell r="AG103">
            <v>0</v>
          </cell>
          <cell r="AH103">
            <v>0</v>
          </cell>
          <cell r="AJ103">
            <v>0</v>
          </cell>
          <cell r="AK103">
            <v>0</v>
          </cell>
          <cell r="AM103">
            <v>0</v>
          </cell>
          <cell r="AN103">
            <v>0</v>
          </cell>
          <cell r="AP103">
            <v>8.82</v>
          </cell>
          <cell r="AQ103">
            <v>-2.0299999999999998</v>
          </cell>
        </row>
        <row r="104">
          <cell r="O104">
            <v>2.62</v>
          </cell>
          <cell r="P104">
            <v>2.25</v>
          </cell>
          <cell r="R104">
            <v>5.14</v>
          </cell>
          <cell r="S104">
            <v>4.4000000000000004</v>
          </cell>
          <cell r="U104">
            <v>0</v>
          </cell>
          <cell r="V104">
            <v>0</v>
          </cell>
          <cell r="X104">
            <v>5.45</v>
          </cell>
          <cell r="Y104">
            <v>4.72</v>
          </cell>
          <cell r="AA104">
            <v>0</v>
          </cell>
          <cell r="AB104">
            <v>0</v>
          </cell>
          <cell r="AD104">
            <v>2.73</v>
          </cell>
          <cell r="AE104">
            <v>2.36</v>
          </cell>
          <cell r="AG104">
            <v>0</v>
          </cell>
          <cell r="AH104">
            <v>0</v>
          </cell>
          <cell r="AJ104">
            <v>0</v>
          </cell>
          <cell r="AK104">
            <v>0</v>
          </cell>
          <cell r="AM104">
            <v>0</v>
          </cell>
          <cell r="AN104">
            <v>0</v>
          </cell>
          <cell r="AP104">
            <v>201.18</v>
          </cell>
          <cell r="AQ104">
            <v>177.33</v>
          </cell>
        </row>
        <row r="105">
          <cell r="O105">
            <v>-20.39</v>
          </cell>
          <cell r="P105">
            <v>-17.25</v>
          </cell>
          <cell r="R105">
            <v>42.86</v>
          </cell>
          <cell r="S105">
            <v>36.130000000000003</v>
          </cell>
          <cell r="U105">
            <v>-1.91</v>
          </cell>
          <cell r="V105">
            <v>-1.61</v>
          </cell>
          <cell r="X105">
            <v>3.03</v>
          </cell>
          <cell r="Y105">
            <v>2.58</v>
          </cell>
          <cell r="AA105">
            <v>244.45</v>
          </cell>
          <cell r="AB105">
            <v>230.21</v>
          </cell>
          <cell r="AD105">
            <v>0</v>
          </cell>
          <cell r="AE105">
            <v>0</v>
          </cell>
          <cell r="AG105">
            <v>0</v>
          </cell>
          <cell r="AH105">
            <v>0</v>
          </cell>
          <cell r="AJ105">
            <v>0</v>
          </cell>
          <cell r="AK105">
            <v>0</v>
          </cell>
          <cell r="AM105">
            <v>0</v>
          </cell>
          <cell r="AN105">
            <v>0</v>
          </cell>
          <cell r="AP105">
            <v>0</v>
          </cell>
          <cell r="AQ105">
            <v>0</v>
          </cell>
        </row>
        <row r="106">
          <cell r="O106">
            <v>-50.87</v>
          </cell>
          <cell r="P106">
            <v>-28.79</v>
          </cell>
          <cell r="R106">
            <v>3.05</v>
          </cell>
          <cell r="S106">
            <v>2.59</v>
          </cell>
          <cell r="U106">
            <v>-6.09</v>
          </cell>
          <cell r="V106">
            <v>-5.17</v>
          </cell>
          <cell r="X106">
            <v>-6.46</v>
          </cell>
          <cell r="Y106">
            <v>-5.55</v>
          </cell>
          <cell r="AA106">
            <v>25.86</v>
          </cell>
          <cell r="AB106">
            <v>22.21</v>
          </cell>
          <cell r="AD106">
            <v>6.46</v>
          </cell>
          <cell r="AE106">
            <v>5.55</v>
          </cell>
          <cell r="AG106">
            <v>0</v>
          </cell>
          <cell r="AH106">
            <v>0</v>
          </cell>
          <cell r="AJ106">
            <v>0</v>
          </cell>
          <cell r="AK106">
            <v>0</v>
          </cell>
          <cell r="AM106">
            <v>0</v>
          </cell>
          <cell r="AN106">
            <v>0</v>
          </cell>
          <cell r="AP106">
            <v>0</v>
          </cell>
          <cell r="AQ106">
            <v>0</v>
          </cell>
        </row>
        <row r="107">
          <cell r="O107">
            <v>0</v>
          </cell>
          <cell r="P107">
            <v>0</v>
          </cell>
          <cell r="R107">
            <v>3.05</v>
          </cell>
          <cell r="S107">
            <v>2.3199999999999998</v>
          </cell>
          <cell r="U107">
            <v>3.05</v>
          </cell>
          <cell r="V107">
            <v>2.3199999999999998</v>
          </cell>
          <cell r="X107">
            <v>9.6999999999999993</v>
          </cell>
          <cell r="Y107">
            <v>7.51</v>
          </cell>
          <cell r="AA107">
            <v>16.16</v>
          </cell>
          <cell r="AB107">
            <v>12.5</v>
          </cell>
          <cell r="AD107">
            <v>3.23</v>
          </cell>
          <cell r="AE107">
            <v>2.5</v>
          </cell>
          <cell r="AG107">
            <v>0</v>
          </cell>
          <cell r="AH107">
            <v>0</v>
          </cell>
          <cell r="AJ107">
            <v>0</v>
          </cell>
          <cell r="AK107">
            <v>0</v>
          </cell>
          <cell r="AM107">
            <v>0</v>
          </cell>
          <cell r="AN107">
            <v>0</v>
          </cell>
          <cell r="AP107">
            <v>0</v>
          </cell>
          <cell r="AQ107">
            <v>0</v>
          </cell>
        </row>
        <row r="108">
          <cell r="O108">
            <v>3.11</v>
          </cell>
          <cell r="P108">
            <v>2.89</v>
          </cell>
          <cell r="R108">
            <v>3.05</v>
          </cell>
          <cell r="S108">
            <v>2.83</v>
          </cell>
          <cell r="U108">
            <v>0</v>
          </cell>
          <cell r="V108">
            <v>0</v>
          </cell>
          <cell r="X108">
            <v>3.23</v>
          </cell>
          <cell r="Y108">
            <v>3.01</v>
          </cell>
          <cell r="AA108">
            <v>9.69</v>
          </cell>
          <cell r="AB108">
            <v>9.0299999999999994</v>
          </cell>
          <cell r="AD108">
            <v>6.46</v>
          </cell>
          <cell r="AE108">
            <v>6.02</v>
          </cell>
          <cell r="AG108">
            <v>0</v>
          </cell>
          <cell r="AH108">
            <v>0</v>
          </cell>
          <cell r="AJ108">
            <v>0</v>
          </cell>
          <cell r="AK108">
            <v>0</v>
          </cell>
          <cell r="AM108">
            <v>0</v>
          </cell>
          <cell r="AN108">
            <v>0</v>
          </cell>
          <cell r="AP108">
            <v>0</v>
          </cell>
          <cell r="AQ108">
            <v>0</v>
          </cell>
        </row>
        <row r="109">
          <cell r="O109">
            <v>3.11</v>
          </cell>
          <cell r="P109">
            <v>2.41</v>
          </cell>
          <cell r="R109">
            <v>6.1</v>
          </cell>
          <cell r="S109">
            <v>4.6900000000000004</v>
          </cell>
          <cell r="U109">
            <v>3.05</v>
          </cell>
          <cell r="V109">
            <v>2.35</v>
          </cell>
          <cell r="X109">
            <v>6.46</v>
          </cell>
          <cell r="Y109">
            <v>5.0599999999999996</v>
          </cell>
          <cell r="AA109">
            <v>9.69</v>
          </cell>
          <cell r="AB109">
            <v>7.58</v>
          </cell>
          <cell r="AD109">
            <v>0</v>
          </cell>
          <cell r="AE109">
            <v>0</v>
          </cell>
          <cell r="AG109">
            <v>6.46</v>
          </cell>
          <cell r="AH109">
            <v>5.05</v>
          </cell>
          <cell r="AJ109">
            <v>-36.92</v>
          </cell>
          <cell r="AK109">
            <v>-28.48</v>
          </cell>
          <cell r="AM109">
            <v>0</v>
          </cell>
          <cell r="AN109">
            <v>0</v>
          </cell>
          <cell r="AP109">
            <v>0</v>
          </cell>
          <cell r="AQ109">
            <v>0</v>
          </cell>
        </row>
        <row r="110">
          <cell r="O110">
            <v>18.059999999999999</v>
          </cell>
          <cell r="P110">
            <v>17.29</v>
          </cell>
          <cell r="R110">
            <v>0</v>
          </cell>
          <cell r="S110">
            <v>0</v>
          </cell>
          <cell r="U110">
            <v>129.91</v>
          </cell>
          <cell r="V110">
            <v>124.25</v>
          </cell>
          <cell r="X110">
            <v>12.53</v>
          </cell>
          <cell r="Y110">
            <v>12.02</v>
          </cell>
          <cell r="AA110">
            <v>25.05</v>
          </cell>
          <cell r="AB110">
            <v>24.02</v>
          </cell>
          <cell r="AD110">
            <v>31.31</v>
          </cell>
          <cell r="AE110">
            <v>30.02</v>
          </cell>
          <cell r="AG110">
            <v>0</v>
          </cell>
          <cell r="AH110">
            <v>0</v>
          </cell>
          <cell r="AJ110">
            <v>0</v>
          </cell>
          <cell r="AK110">
            <v>0</v>
          </cell>
          <cell r="AM110">
            <v>0</v>
          </cell>
          <cell r="AN110">
            <v>0</v>
          </cell>
          <cell r="AP110">
            <v>0</v>
          </cell>
          <cell r="AQ110">
            <v>0</v>
          </cell>
        </row>
        <row r="111">
          <cell r="O111">
            <v>0</v>
          </cell>
          <cell r="P111">
            <v>0</v>
          </cell>
          <cell r="R111">
            <v>0</v>
          </cell>
          <cell r="S111">
            <v>0</v>
          </cell>
          <cell r="U111">
            <v>35.43</v>
          </cell>
          <cell r="V111">
            <v>24.59</v>
          </cell>
          <cell r="X111">
            <v>-6.26</v>
          </cell>
          <cell r="Y111">
            <v>-4.45</v>
          </cell>
          <cell r="AA111">
            <v>37.58</v>
          </cell>
          <cell r="AB111">
            <v>26.74</v>
          </cell>
          <cell r="AD111">
            <v>31.31</v>
          </cell>
          <cell r="AE111">
            <v>22.27</v>
          </cell>
          <cell r="AG111">
            <v>0</v>
          </cell>
          <cell r="AH111">
            <v>0</v>
          </cell>
          <cell r="AJ111">
            <v>-107.31</v>
          </cell>
          <cell r="AK111">
            <v>-74.78</v>
          </cell>
          <cell r="AM111">
            <v>0</v>
          </cell>
          <cell r="AN111">
            <v>0</v>
          </cell>
          <cell r="AP111">
            <v>0</v>
          </cell>
          <cell r="AQ111">
            <v>0</v>
          </cell>
        </row>
        <row r="112">
          <cell r="O112">
            <v>162.62</v>
          </cell>
          <cell r="P112">
            <v>99.02</v>
          </cell>
          <cell r="R112">
            <v>197.61</v>
          </cell>
          <cell r="S112">
            <v>118.93</v>
          </cell>
          <cell r="U112">
            <v>250</v>
          </cell>
          <cell r="V112">
            <v>151.52000000000001</v>
          </cell>
          <cell r="X112">
            <v>277.79000000000002</v>
          </cell>
          <cell r="Y112">
            <v>171.71</v>
          </cell>
          <cell r="AA112">
            <v>376.26</v>
          </cell>
          <cell r="AB112">
            <v>231.46</v>
          </cell>
          <cell r="AD112">
            <v>159.09</v>
          </cell>
          <cell r="AE112">
            <v>97.62</v>
          </cell>
          <cell r="AG112">
            <v>297.98</v>
          </cell>
          <cell r="AH112">
            <v>182.86</v>
          </cell>
          <cell r="AJ112">
            <v>199.52</v>
          </cell>
          <cell r="AK112">
            <v>118.54</v>
          </cell>
          <cell r="AM112">
            <v>242.99</v>
          </cell>
          <cell r="AN112">
            <v>142.80000000000001</v>
          </cell>
          <cell r="AP112">
            <v>164.21</v>
          </cell>
          <cell r="AQ112">
            <v>99.94</v>
          </cell>
        </row>
        <row r="113">
          <cell r="O113">
            <v>611.66</v>
          </cell>
          <cell r="P113">
            <v>126.07</v>
          </cell>
          <cell r="R113">
            <v>656</v>
          </cell>
          <cell r="S113">
            <v>125.07</v>
          </cell>
          <cell r="U113">
            <v>1272</v>
          </cell>
          <cell r="V113">
            <v>253.62</v>
          </cell>
          <cell r="X113">
            <v>1709.71</v>
          </cell>
          <cell r="Y113">
            <v>404.67</v>
          </cell>
          <cell r="AA113">
            <v>1590.91</v>
          </cell>
          <cell r="AB113">
            <v>376.53</v>
          </cell>
          <cell r="AD113">
            <v>441.21</v>
          </cell>
          <cell r="AE113">
            <v>101.58</v>
          </cell>
          <cell r="AG113">
            <v>67.88</v>
          </cell>
          <cell r="AH113">
            <v>15.63</v>
          </cell>
          <cell r="AJ113">
            <v>48.46</v>
          </cell>
          <cell r="AK113">
            <v>9.4</v>
          </cell>
          <cell r="AM113">
            <v>-314.02</v>
          </cell>
          <cell r="AN113">
            <v>-64.73</v>
          </cell>
          <cell r="AP113">
            <v>4.12</v>
          </cell>
          <cell r="AQ113">
            <v>1</v>
          </cell>
        </row>
        <row r="114">
          <cell r="O114">
            <v>-34.950000000000003</v>
          </cell>
          <cell r="P114">
            <v>-2.78</v>
          </cell>
          <cell r="R114">
            <v>21.43</v>
          </cell>
          <cell r="S114">
            <v>1.33</v>
          </cell>
          <cell r="U114">
            <v>0</v>
          </cell>
          <cell r="V114">
            <v>0</v>
          </cell>
          <cell r="X114">
            <v>13.64</v>
          </cell>
          <cell r="Y114">
            <v>1.58</v>
          </cell>
          <cell r="AA114">
            <v>31.82</v>
          </cell>
          <cell r="AB114">
            <v>3.67</v>
          </cell>
          <cell r="AD114">
            <v>4.55</v>
          </cell>
          <cell r="AE114">
            <v>0.53</v>
          </cell>
          <cell r="AG114">
            <v>0</v>
          </cell>
          <cell r="AH114">
            <v>0</v>
          </cell>
          <cell r="AJ114">
            <v>6784.62</v>
          </cell>
          <cell r="AK114">
            <v>-1322.61</v>
          </cell>
          <cell r="AM114">
            <v>0</v>
          </cell>
          <cell r="AN114">
            <v>0</v>
          </cell>
          <cell r="AP114">
            <v>0</v>
          </cell>
          <cell r="AQ114">
            <v>0</v>
          </cell>
        </row>
        <row r="115">
          <cell r="O115">
            <v>-43.69</v>
          </cell>
          <cell r="P115">
            <v>-4.03</v>
          </cell>
          <cell r="R115">
            <v>81.430000000000007</v>
          </cell>
          <cell r="S115">
            <v>6.11</v>
          </cell>
          <cell r="U115">
            <v>180</v>
          </cell>
          <cell r="V115">
            <v>13.48</v>
          </cell>
          <cell r="X115">
            <v>404.55</v>
          </cell>
          <cell r="Y115">
            <v>51.68</v>
          </cell>
          <cell r="AA115">
            <v>9.09</v>
          </cell>
          <cell r="AB115">
            <v>1.1599999999999999</v>
          </cell>
          <cell r="AD115">
            <v>-88.38</v>
          </cell>
          <cell r="AE115">
            <v>-13.05</v>
          </cell>
          <cell r="AG115">
            <v>35.35</v>
          </cell>
          <cell r="AH115">
            <v>-4.3</v>
          </cell>
          <cell r="AJ115">
            <v>4728.37</v>
          </cell>
          <cell r="AK115">
            <v>-842.17</v>
          </cell>
          <cell r="AM115">
            <v>-3.27</v>
          </cell>
          <cell r="AN115">
            <v>0.69</v>
          </cell>
          <cell r="AP115">
            <v>0</v>
          </cell>
          <cell r="AQ115">
            <v>0</v>
          </cell>
        </row>
        <row r="116">
          <cell r="O116">
            <v>58.23</v>
          </cell>
          <cell r="P116">
            <v>28.92</v>
          </cell>
          <cell r="R116">
            <v>578.57000000000005</v>
          </cell>
          <cell r="S116">
            <v>281.74</v>
          </cell>
          <cell r="U116">
            <v>-107.14</v>
          </cell>
          <cell r="V116">
            <v>-52.16</v>
          </cell>
          <cell r="X116">
            <v>2066.16</v>
          </cell>
          <cell r="Y116">
            <v>-63.03</v>
          </cell>
          <cell r="AA116">
            <v>7113.14</v>
          </cell>
          <cell r="AB116">
            <v>-260.24</v>
          </cell>
          <cell r="AD116">
            <v>8877.2800000000007</v>
          </cell>
          <cell r="AE116">
            <v>-324.79000000000002</v>
          </cell>
          <cell r="AG116">
            <v>9686.8700000000008</v>
          </cell>
          <cell r="AH116">
            <v>-354.42</v>
          </cell>
          <cell r="AJ116">
            <v>3698.56</v>
          </cell>
          <cell r="AK116">
            <v>-328.95</v>
          </cell>
          <cell r="AM116">
            <v>85.04</v>
          </cell>
          <cell r="AN116">
            <v>-10.24</v>
          </cell>
          <cell r="AP116">
            <v>168.14</v>
          </cell>
          <cell r="AQ116">
            <v>-11.42</v>
          </cell>
        </row>
        <row r="117">
          <cell r="O117">
            <v>699.02</v>
          </cell>
          <cell r="P117">
            <v>275.89999999999998</v>
          </cell>
          <cell r="R117">
            <v>1435.71</v>
          </cell>
          <cell r="S117">
            <v>549.89</v>
          </cell>
          <cell r="U117">
            <v>64.290000000000006</v>
          </cell>
          <cell r="V117">
            <v>24.63</v>
          </cell>
          <cell r="X117">
            <v>257.58</v>
          </cell>
          <cell r="Y117">
            <v>107.73</v>
          </cell>
          <cell r="AA117">
            <v>2655.05</v>
          </cell>
          <cell r="AB117">
            <v>-654.66999999999996</v>
          </cell>
          <cell r="AD117">
            <v>190.91</v>
          </cell>
          <cell r="AE117">
            <v>-47.07</v>
          </cell>
          <cell r="AG117">
            <v>410.12</v>
          </cell>
          <cell r="AH117">
            <v>-101.11</v>
          </cell>
          <cell r="AJ117">
            <v>6508.66</v>
          </cell>
          <cell r="AK117">
            <v>-2014.62</v>
          </cell>
          <cell r="AM117">
            <v>104.68</v>
          </cell>
          <cell r="AN117">
            <v>-36.340000000000003</v>
          </cell>
          <cell r="AP117">
            <v>6.86</v>
          </cell>
          <cell r="AQ117">
            <v>-1.96</v>
          </cell>
        </row>
        <row r="118">
          <cell r="O118">
            <v>76.7</v>
          </cell>
          <cell r="P118">
            <v>19.170000000000002</v>
          </cell>
          <cell r="R118">
            <v>455.71</v>
          </cell>
          <cell r="S118">
            <v>97.93</v>
          </cell>
          <cell r="U118">
            <v>293.33</v>
          </cell>
          <cell r="V118">
            <v>63.21</v>
          </cell>
          <cell r="X118">
            <v>2766.66</v>
          </cell>
          <cell r="Y118">
            <v>680.14</v>
          </cell>
          <cell r="AA118">
            <v>0</v>
          </cell>
          <cell r="AB118">
            <v>0</v>
          </cell>
          <cell r="AD118">
            <v>0</v>
          </cell>
          <cell r="AE118">
            <v>0</v>
          </cell>
          <cell r="AG118">
            <v>0</v>
          </cell>
          <cell r="AH118">
            <v>0</v>
          </cell>
          <cell r="AJ118">
            <v>1949.42</v>
          </cell>
          <cell r="AK118">
            <v>350.41</v>
          </cell>
          <cell r="AM118">
            <v>-20.37</v>
          </cell>
          <cell r="AN118">
            <v>-3.18</v>
          </cell>
          <cell r="AP118">
            <v>0</v>
          </cell>
          <cell r="AQ118">
            <v>0</v>
          </cell>
        </row>
        <row r="119">
          <cell r="O119">
            <v>10.19</v>
          </cell>
          <cell r="P119">
            <v>4.5999999999999996</v>
          </cell>
          <cell r="R119">
            <v>140</v>
          </cell>
          <cell r="S119">
            <v>61.79</v>
          </cell>
          <cell r="U119">
            <v>180</v>
          </cell>
          <cell r="V119">
            <v>79.430000000000007</v>
          </cell>
          <cell r="X119">
            <v>615.15</v>
          </cell>
          <cell r="Y119">
            <v>291.11</v>
          </cell>
          <cell r="AA119">
            <v>84.85</v>
          </cell>
          <cell r="AB119">
            <v>40.15</v>
          </cell>
          <cell r="AD119">
            <v>0</v>
          </cell>
          <cell r="AE119">
            <v>0</v>
          </cell>
          <cell r="AG119">
            <v>0</v>
          </cell>
          <cell r="AH119">
            <v>0</v>
          </cell>
          <cell r="AJ119">
            <v>10.09</v>
          </cell>
          <cell r="AK119">
            <v>4.51</v>
          </cell>
          <cell r="AM119">
            <v>0</v>
          </cell>
          <cell r="AN119">
            <v>0</v>
          </cell>
          <cell r="AP119">
            <v>0</v>
          </cell>
          <cell r="AQ119">
            <v>0</v>
          </cell>
        </row>
        <row r="120">
          <cell r="O120">
            <v>0</v>
          </cell>
          <cell r="P120">
            <v>0</v>
          </cell>
          <cell r="R120">
            <v>0</v>
          </cell>
          <cell r="S120">
            <v>0</v>
          </cell>
          <cell r="U120">
            <v>5.72</v>
          </cell>
          <cell r="V120">
            <v>1.8</v>
          </cell>
          <cell r="X120">
            <v>1215.1500000000001</v>
          </cell>
          <cell r="Y120">
            <v>428.93</v>
          </cell>
          <cell r="AA120">
            <v>3.03</v>
          </cell>
          <cell r="AB120">
            <v>1.07</v>
          </cell>
          <cell r="AD120">
            <v>6.06</v>
          </cell>
          <cell r="AE120">
            <v>2.14</v>
          </cell>
          <cell r="AG120">
            <v>0</v>
          </cell>
          <cell r="AH120">
            <v>0</v>
          </cell>
          <cell r="AJ120">
            <v>0</v>
          </cell>
          <cell r="AK120">
            <v>0</v>
          </cell>
          <cell r="AM120">
            <v>0</v>
          </cell>
          <cell r="AN120">
            <v>0</v>
          </cell>
          <cell r="AP120">
            <v>0</v>
          </cell>
          <cell r="AQ120">
            <v>0</v>
          </cell>
        </row>
        <row r="121">
          <cell r="O121">
            <v>26.21</v>
          </cell>
          <cell r="P121">
            <v>8.56</v>
          </cell>
          <cell r="R121">
            <v>11.43</v>
          </cell>
          <cell r="S121">
            <v>3.59</v>
          </cell>
          <cell r="U121">
            <v>0</v>
          </cell>
          <cell r="V121">
            <v>0</v>
          </cell>
          <cell r="X121">
            <v>1212.1199999999999</v>
          </cell>
          <cell r="Y121">
            <v>427.87</v>
          </cell>
          <cell r="AA121">
            <v>0</v>
          </cell>
          <cell r="AB121">
            <v>0</v>
          </cell>
          <cell r="AD121">
            <v>0</v>
          </cell>
          <cell r="AE121">
            <v>0</v>
          </cell>
          <cell r="AG121">
            <v>0</v>
          </cell>
          <cell r="AH121">
            <v>0</v>
          </cell>
          <cell r="AJ121">
            <v>0</v>
          </cell>
          <cell r="AK121">
            <v>0</v>
          </cell>
          <cell r="AM121">
            <v>0</v>
          </cell>
          <cell r="AN121">
            <v>0</v>
          </cell>
          <cell r="AP121">
            <v>0</v>
          </cell>
          <cell r="AQ121">
            <v>0</v>
          </cell>
        </row>
        <row r="122">
          <cell r="O122">
            <v>23.31</v>
          </cell>
          <cell r="P122">
            <v>7.63</v>
          </cell>
          <cell r="R122">
            <v>0</v>
          </cell>
          <cell r="S122">
            <v>0</v>
          </cell>
          <cell r="U122">
            <v>0</v>
          </cell>
          <cell r="V122">
            <v>0</v>
          </cell>
          <cell r="X122">
            <v>1166.6600000000001</v>
          </cell>
          <cell r="Y122">
            <v>411.81</v>
          </cell>
          <cell r="AA122">
            <v>51.52</v>
          </cell>
          <cell r="AB122">
            <v>18.190000000000001</v>
          </cell>
          <cell r="AD122">
            <v>0</v>
          </cell>
          <cell r="AE122">
            <v>0</v>
          </cell>
          <cell r="AG122">
            <v>0</v>
          </cell>
          <cell r="AH122">
            <v>0</v>
          </cell>
          <cell r="AJ122">
            <v>0</v>
          </cell>
          <cell r="AK122">
            <v>0</v>
          </cell>
          <cell r="AM122">
            <v>-42.06</v>
          </cell>
          <cell r="AN122">
            <v>-12.65</v>
          </cell>
          <cell r="AP122">
            <v>0</v>
          </cell>
          <cell r="AQ122">
            <v>0</v>
          </cell>
        </row>
        <row r="123">
          <cell r="O123">
            <v>46.6</v>
          </cell>
          <cell r="P123">
            <v>15.23</v>
          </cell>
          <cell r="R123">
            <v>5.71</v>
          </cell>
          <cell r="S123">
            <v>1.79</v>
          </cell>
          <cell r="U123">
            <v>0</v>
          </cell>
          <cell r="V123">
            <v>0</v>
          </cell>
          <cell r="X123">
            <v>1515.15</v>
          </cell>
          <cell r="Y123">
            <v>534.83000000000004</v>
          </cell>
          <cell r="AA123">
            <v>0</v>
          </cell>
          <cell r="AB123">
            <v>0</v>
          </cell>
          <cell r="AD123">
            <v>0</v>
          </cell>
          <cell r="AE123">
            <v>0</v>
          </cell>
          <cell r="AG123">
            <v>0</v>
          </cell>
          <cell r="AH123">
            <v>0</v>
          </cell>
          <cell r="AJ123">
            <v>0</v>
          </cell>
          <cell r="AK123">
            <v>0</v>
          </cell>
          <cell r="AM123">
            <v>0</v>
          </cell>
          <cell r="AN123">
            <v>0</v>
          </cell>
          <cell r="AP123">
            <v>0</v>
          </cell>
          <cell r="AQ123">
            <v>0</v>
          </cell>
        </row>
        <row r="124">
          <cell r="O124">
            <v>18.64</v>
          </cell>
          <cell r="P124">
            <v>0.17</v>
          </cell>
          <cell r="R124">
            <v>0</v>
          </cell>
          <cell r="S124">
            <v>0</v>
          </cell>
          <cell r="U124">
            <v>3.05</v>
          </cell>
          <cell r="V124">
            <v>-0.03</v>
          </cell>
          <cell r="X124">
            <v>1616.17</v>
          </cell>
          <cell r="Y124">
            <v>77.39</v>
          </cell>
          <cell r="AA124">
            <v>0</v>
          </cell>
          <cell r="AB124">
            <v>0</v>
          </cell>
          <cell r="AD124">
            <v>0</v>
          </cell>
          <cell r="AE124">
            <v>0</v>
          </cell>
          <cell r="AG124">
            <v>0</v>
          </cell>
          <cell r="AH124">
            <v>0</v>
          </cell>
          <cell r="AJ124">
            <v>0</v>
          </cell>
          <cell r="AK124">
            <v>0</v>
          </cell>
          <cell r="AM124">
            <v>0</v>
          </cell>
          <cell r="AN124">
            <v>0</v>
          </cell>
          <cell r="AP124">
            <v>0</v>
          </cell>
          <cell r="AQ124">
            <v>0</v>
          </cell>
        </row>
        <row r="125">
          <cell r="O125">
            <v>0</v>
          </cell>
          <cell r="P125">
            <v>0</v>
          </cell>
          <cell r="R125">
            <v>0</v>
          </cell>
          <cell r="S125">
            <v>0</v>
          </cell>
          <cell r="U125">
            <v>0</v>
          </cell>
          <cell r="V125">
            <v>0</v>
          </cell>
          <cell r="X125">
            <v>4040.4</v>
          </cell>
          <cell r="Y125">
            <v>941.75</v>
          </cell>
          <cell r="AA125">
            <v>0</v>
          </cell>
          <cell r="AB125">
            <v>0</v>
          </cell>
          <cell r="AD125">
            <v>0</v>
          </cell>
          <cell r="AE125">
            <v>0</v>
          </cell>
          <cell r="AG125">
            <v>0</v>
          </cell>
          <cell r="AH125">
            <v>0</v>
          </cell>
          <cell r="AJ125">
            <v>0</v>
          </cell>
          <cell r="AK125">
            <v>0</v>
          </cell>
          <cell r="AM125">
            <v>0</v>
          </cell>
          <cell r="AN125">
            <v>0</v>
          </cell>
          <cell r="AP125">
            <v>0</v>
          </cell>
          <cell r="AQ125">
            <v>0</v>
          </cell>
        </row>
        <row r="126">
          <cell r="O126">
            <v>0</v>
          </cell>
          <cell r="P126">
            <v>0</v>
          </cell>
          <cell r="R126">
            <v>0</v>
          </cell>
          <cell r="S126">
            <v>0</v>
          </cell>
          <cell r="U126">
            <v>0</v>
          </cell>
          <cell r="V126">
            <v>0</v>
          </cell>
          <cell r="X126">
            <v>4040.4</v>
          </cell>
          <cell r="Y126">
            <v>898.78</v>
          </cell>
          <cell r="AA126">
            <v>0</v>
          </cell>
          <cell r="AB126">
            <v>0</v>
          </cell>
          <cell r="AD126">
            <v>0</v>
          </cell>
          <cell r="AE126">
            <v>0</v>
          </cell>
          <cell r="AG126">
            <v>0</v>
          </cell>
          <cell r="AH126">
            <v>0</v>
          </cell>
          <cell r="AJ126">
            <v>0</v>
          </cell>
          <cell r="AK126">
            <v>0</v>
          </cell>
          <cell r="AM126">
            <v>0</v>
          </cell>
          <cell r="AN126">
            <v>0</v>
          </cell>
          <cell r="AP126">
            <v>0</v>
          </cell>
          <cell r="AQ126">
            <v>0</v>
          </cell>
        </row>
        <row r="127">
          <cell r="O127">
            <v>3760.19</v>
          </cell>
          <cell r="P127">
            <v>1526.53</v>
          </cell>
          <cell r="R127">
            <v>934.28</v>
          </cell>
          <cell r="S127">
            <v>372.7</v>
          </cell>
          <cell r="U127">
            <v>548.58000000000004</v>
          </cell>
          <cell r="V127">
            <v>272.08</v>
          </cell>
          <cell r="X127">
            <v>848.48</v>
          </cell>
          <cell r="Y127">
            <v>446.18</v>
          </cell>
          <cell r="AA127">
            <v>172.72</v>
          </cell>
          <cell r="AB127">
            <v>85.12</v>
          </cell>
          <cell r="AD127">
            <v>535.35</v>
          </cell>
          <cell r="AE127">
            <v>173.44</v>
          </cell>
          <cell r="AG127">
            <v>26.26</v>
          </cell>
          <cell r="AH127">
            <v>6.32</v>
          </cell>
          <cell r="AJ127">
            <v>0</v>
          </cell>
          <cell r="AK127">
            <v>0</v>
          </cell>
          <cell r="AM127">
            <v>0</v>
          </cell>
          <cell r="AN127">
            <v>0</v>
          </cell>
          <cell r="AP127">
            <v>0</v>
          </cell>
          <cell r="AQ127">
            <v>0</v>
          </cell>
        </row>
        <row r="128">
          <cell r="O128">
            <v>2038.84</v>
          </cell>
          <cell r="P128">
            <v>1014.15</v>
          </cell>
          <cell r="R128">
            <v>777.14</v>
          </cell>
          <cell r="S128">
            <v>428.4</v>
          </cell>
          <cell r="U128">
            <v>4071.43</v>
          </cell>
          <cell r="V128">
            <v>2170.1</v>
          </cell>
          <cell r="X128">
            <v>809.08</v>
          </cell>
          <cell r="Y128">
            <v>442.42</v>
          </cell>
          <cell r="AA128">
            <v>675.75</v>
          </cell>
          <cell r="AB128">
            <v>336.65</v>
          </cell>
          <cell r="AD128">
            <v>15.15</v>
          </cell>
          <cell r="AE128">
            <v>7.55</v>
          </cell>
          <cell r="AG128">
            <v>12.12</v>
          </cell>
          <cell r="AH128">
            <v>3</v>
          </cell>
          <cell r="AJ128">
            <v>1.45</v>
          </cell>
          <cell r="AK128">
            <v>-7.0000000000000007E-2</v>
          </cell>
          <cell r="AM128">
            <v>-24.31</v>
          </cell>
          <cell r="AN128">
            <v>-3.04</v>
          </cell>
          <cell r="AP128">
            <v>35.29</v>
          </cell>
          <cell r="AQ128">
            <v>30.44</v>
          </cell>
        </row>
        <row r="129">
          <cell r="O129">
            <v>3574.36</v>
          </cell>
          <cell r="P129">
            <v>1067.8</v>
          </cell>
          <cell r="R129">
            <v>1718.86</v>
          </cell>
          <cell r="S129">
            <v>490.09</v>
          </cell>
          <cell r="U129">
            <v>3167.99</v>
          </cell>
          <cell r="V129">
            <v>1158.95</v>
          </cell>
          <cell r="X129">
            <v>2887.27</v>
          </cell>
          <cell r="Y129">
            <v>1176.29</v>
          </cell>
          <cell r="AA129">
            <v>7100.61</v>
          </cell>
          <cell r="AB129">
            <v>2851.69</v>
          </cell>
          <cell r="AD129">
            <v>7963.61</v>
          </cell>
          <cell r="AE129">
            <v>3188.35</v>
          </cell>
          <cell r="AG129">
            <v>4351.5</v>
          </cell>
          <cell r="AH129">
            <v>1739.75</v>
          </cell>
          <cell r="AJ129">
            <v>3122.31</v>
          </cell>
          <cell r="AK129">
            <v>1170.8800000000001</v>
          </cell>
          <cell r="AM129">
            <v>3077.38</v>
          </cell>
          <cell r="AN129">
            <v>1164.56</v>
          </cell>
          <cell r="AP129">
            <v>4061.18</v>
          </cell>
          <cell r="AQ129">
            <v>1677.33</v>
          </cell>
        </row>
        <row r="130">
          <cell r="O130">
            <v>8.74</v>
          </cell>
          <cell r="P130">
            <v>3.59</v>
          </cell>
          <cell r="R130">
            <v>0</v>
          </cell>
          <cell r="S130">
            <v>0</v>
          </cell>
          <cell r="U130">
            <v>0</v>
          </cell>
          <cell r="V130">
            <v>0</v>
          </cell>
          <cell r="X130">
            <v>0</v>
          </cell>
          <cell r="Y130">
            <v>0</v>
          </cell>
          <cell r="AA130">
            <v>0</v>
          </cell>
          <cell r="AB130">
            <v>0</v>
          </cell>
          <cell r="AD130">
            <v>0</v>
          </cell>
          <cell r="AE130">
            <v>0</v>
          </cell>
          <cell r="AG130">
            <v>-8.08</v>
          </cell>
          <cell r="AH130">
            <v>-1.21</v>
          </cell>
          <cell r="AJ130">
            <v>-200</v>
          </cell>
          <cell r="AK130">
            <v>-21.5</v>
          </cell>
          <cell r="AM130">
            <v>0</v>
          </cell>
          <cell r="AN130">
            <v>0</v>
          </cell>
          <cell r="AP130">
            <v>0</v>
          </cell>
          <cell r="AQ130">
            <v>0</v>
          </cell>
        </row>
        <row r="131">
          <cell r="O131">
            <v>11.65</v>
          </cell>
          <cell r="P131">
            <v>4.88</v>
          </cell>
          <cell r="R131">
            <v>14.29</v>
          </cell>
          <cell r="S131">
            <v>5.83</v>
          </cell>
          <cell r="U131">
            <v>0</v>
          </cell>
          <cell r="V131">
            <v>0</v>
          </cell>
          <cell r="X131">
            <v>18.18</v>
          </cell>
          <cell r="Y131">
            <v>8.02</v>
          </cell>
          <cell r="AA131">
            <v>21.21</v>
          </cell>
          <cell r="AB131">
            <v>9.35</v>
          </cell>
          <cell r="AD131">
            <v>8.08</v>
          </cell>
          <cell r="AE131">
            <v>3</v>
          </cell>
          <cell r="AG131">
            <v>191.92</v>
          </cell>
          <cell r="AH131">
            <v>30.96</v>
          </cell>
          <cell r="AJ131">
            <v>0</v>
          </cell>
          <cell r="AK131">
            <v>0</v>
          </cell>
          <cell r="AM131">
            <v>0</v>
          </cell>
          <cell r="AN131">
            <v>0</v>
          </cell>
          <cell r="AP131">
            <v>0</v>
          </cell>
          <cell r="AQ131">
            <v>0</v>
          </cell>
        </row>
        <row r="132">
          <cell r="O132">
            <v>11.64</v>
          </cell>
          <cell r="P132">
            <v>4.76</v>
          </cell>
          <cell r="R132">
            <v>14.29</v>
          </cell>
          <cell r="S132">
            <v>5.7</v>
          </cell>
          <cell r="U132">
            <v>0</v>
          </cell>
          <cell r="V132">
            <v>0</v>
          </cell>
          <cell r="X132">
            <v>15.15</v>
          </cell>
          <cell r="Y132">
            <v>6.57</v>
          </cell>
          <cell r="AA132">
            <v>-3.03</v>
          </cell>
          <cell r="AB132">
            <v>-1.31</v>
          </cell>
          <cell r="AD132">
            <v>0</v>
          </cell>
          <cell r="AE132">
            <v>0</v>
          </cell>
          <cell r="AG132">
            <v>0</v>
          </cell>
          <cell r="AH132">
            <v>0</v>
          </cell>
          <cell r="AJ132">
            <v>0</v>
          </cell>
          <cell r="AK132">
            <v>0</v>
          </cell>
          <cell r="AM132">
            <v>0</v>
          </cell>
          <cell r="AN132">
            <v>0</v>
          </cell>
          <cell r="AP132">
            <v>0</v>
          </cell>
          <cell r="AQ132">
            <v>0</v>
          </cell>
        </row>
        <row r="133">
          <cell r="O133">
            <v>11.65</v>
          </cell>
          <cell r="P133">
            <v>4.76</v>
          </cell>
          <cell r="R133">
            <v>168.58</v>
          </cell>
          <cell r="S133">
            <v>66.900000000000006</v>
          </cell>
          <cell r="U133">
            <v>17.149999999999999</v>
          </cell>
          <cell r="V133">
            <v>6.82</v>
          </cell>
          <cell r="X133">
            <v>15.15</v>
          </cell>
          <cell r="Y133">
            <v>6.53</v>
          </cell>
          <cell r="AA133">
            <v>142.41999999999999</v>
          </cell>
          <cell r="AB133">
            <v>61.41</v>
          </cell>
          <cell r="AD133">
            <v>0</v>
          </cell>
          <cell r="AE133">
            <v>0</v>
          </cell>
          <cell r="AG133">
            <v>0</v>
          </cell>
          <cell r="AH133">
            <v>0</v>
          </cell>
          <cell r="AJ133">
            <v>-2.88</v>
          </cell>
          <cell r="AK133">
            <v>-1.1599999999999999</v>
          </cell>
          <cell r="AM133">
            <v>0</v>
          </cell>
          <cell r="AN133">
            <v>0</v>
          </cell>
          <cell r="AP133">
            <v>0</v>
          </cell>
          <cell r="AQ133">
            <v>0</v>
          </cell>
        </row>
        <row r="134">
          <cell r="O134">
            <v>40.78</v>
          </cell>
          <cell r="P134">
            <v>16.3</v>
          </cell>
          <cell r="R134">
            <v>165.71</v>
          </cell>
          <cell r="S134">
            <v>64.290000000000006</v>
          </cell>
          <cell r="U134">
            <v>0</v>
          </cell>
          <cell r="V134">
            <v>0</v>
          </cell>
          <cell r="X134">
            <v>9.09</v>
          </cell>
          <cell r="Y134">
            <v>3.84</v>
          </cell>
          <cell r="AA134">
            <v>0</v>
          </cell>
          <cell r="AB134">
            <v>0</v>
          </cell>
          <cell r="AD134">
            <v>0</v>
          </cell>
          <cell r="AE134">
            <v>0</v>
          </cell>
          <cell r="AG134">
            <v>0</v>
          </cell>
          <cell r="AH134">
            <v>0</v>
          </cell>
          <cell r="AJ134">
            <v>-5.77</v>
          </cell>
          <cell r="AK134">
            <v>-2.27</v>
          </cell>
          <cell r="AM134">
            <v>0</v>
          </cell>
          <cell r="AN134">
            <v>0</v>
          </cell>
          <cell r="AP134">
            <v>0</v>
          </cell>
          <cell r="AQ134">
            <v>0</v>
          </cell>
        </row>
        <row r="135">
          <cell r="O135">
            <v>14.56</v>
          </cell>
          <cell r="P135">
            <v>6</v>
          </cell>
          <cell r="R135">
            <v>131.43</v>
          </cell>
          <cell r="S135">
            <v>52.65</v>
          </cell>
          <cell r="U135">
            <v>5.71</v>
          </cell>
          <cell r="V135">
            <v>2.2799999999999998</v>
          </cell>
          <cell r="X135">
            <v>36.36</v>
          </cell>
          <cell r="Y135">
            <v>15.8</v>
          </cell>
          <cell r="AA135">
            <v>30.3</v>
          </cell>
          <cell r="AB135">
            <v>13.18</v>
          </cell>
          <cell r="AD135">
            <v>4.04</v>
          </cell>
          <cell r="AE135">
            <v>0.61</v>
          </cell>
          <cell r="AG135">
            <v>64.650000000000006</v>
          </cell>
          <cell r="AH135">
            <v>9.84</v>
          </cell>
          <cell r="AJ135">
            <v>4.32</v>
          </cell>
          <cell r="AK135">
            <v>0.9</v>
          </cell>
          <cell r="AM135">
            <v>2.34</v>
          </cell>
          <cell r="AN135">
            <v>0.63</v>
          </cell>
          <cell r="AP135">
            <v>29.41</v>
          </cell>
          <cell r="AQ135">
            <v>9.7899999999999991</v>
          </cell>
        </row>
        <row r="136">
          <cell r="O136">
            <v>0</v>
          </cell>
          <cell r="P136">
            <v>0</v>
          </cell>
          <cell r="R136">
            <v>2.86</v>
          </cell>
          <cell r="S136">
            <v>1.1299999999999999</v>
          </cell>
          <cell r="U136">
            <v>0</v>
          </cell>
          <cell r="V136">
            <v>0</v>
          </cell>
          <cell r="X136">
            <v>15.15</v>
          </cell>
          <cell r="Y136">
            <v>6.49</v>
          </cell>
          <cell r="AA136">
            <v>45.45</v>
          </cell>
          <cell r="AB136">
            <v>19.47</v>
          </cell>
          <cell r="AD136">
            <v>6.06</v>
          </cell>
          <cell r="AE136">
            <v>2.6</v>
          </cell>
          <cell r="AG136">
            <v>143.43</v>
          </cell>
          <cell r="AH136">
            <v>20.47</v>
          </cell>
          <cell r="AJ136">
            <v>-19.23</v>
          </cell>
          <cell r="AK136">
            <v>-5.38</v>
          </cell>
          <cell r="AM136">
            <v>0</v>
          </cell>
          <cell r="AN136">
            <v>0</v>
          </cell>
          <cell r="AP136">
            <v>0</v>
          </cell>
          <cell r="AQ136">
            <v>0</v>
          </cell>
        </row>
        <row r="137">
          <cell r="O137">
            <v>8.73</v>
          </cell>
          <cell r="P137">
            <v>3.57</v>
          </cell>
          <cell r="R137">
            <v>14.28</v>
          </cell>
          <cell r="S137">
            <v>5.68</v>
          </cell>
          <cell r="U137">
            <v>5.72</v>
          </cell>
          <cell r="V137">
            <v>2.2799999999999998</v>
          </cell>
          <cell r="X137">
            <v>6.06</v>
          </cell>
          <cell r="Y137">
            <v>2.62</v>
          </cell>
          <cell r="AA137">
            <v>27.27</v>
          </cell>
          <cell r="AB137">
            <v>11.79</v>
          </cell>
          <cell r="AD137">
            <v>-3.03</v>
          </cell>
          <cell r="AE137">
            <v>-1.31</v>
          </cell>
          <cell r="AG137">
            <v>135.35</v>
          </cell>
          <cell r="AH137">
            <v>20.14</v>
          </cell>
          <cell r="AJ137">
            <v>0</v>
          </cell>
          <cell r="AK137">
            <v>0</v>
          </cell>
          <cell r="AM137">
            <v>0</v>
          </cell>
          <cell r="AN137">
            <v>0</v>
          </cell>
          <cell r="AP137">
            <v>0</v>
          </cell>
          <cell r="AQ137">
            <v>0</v>
          </cell>
        </row>
        <row r="138">
          <cell r="O138">
            <v>5.82</v>
          </cell>
          <cell r="P138">
            <v>2.3199999999999998</v>
          </cell>
          <cell r="R138">
            <v>8.57</v>
          </cell>
          <cell r="S138">
            <v>3.32</v>
          </cell>
          <cell r="U138">
            <v>2.86</v>
          </cell>
          <cell r="V138">
            <v>1.1100000000000001</v>
          </cell>
          <cell r="X138">
            <v>27.27</v>
          </cell>
          <cell r="Y138">
            <v>11.52</v>
          </cell>
          <cell r="AA138">
            <v>203.03</v>
          </cell>
          <cell r="AB138">
            <v>85.72</v>
          </cell>
          <cell r="AD138">
            <v>183.84</v>
          </cell>
          <cell r="AE138">
            <v>77.040000000000006</v>
          </cell>
          <cell r="AG138">
            <v>64.64</v>
          </cell>
          <cell r="AH138">
            <v>8.6199999999999992</v>
          </cell>
          <cell r="AJ138">
            <v>0</v>
          </cell>
          <cell r="AK138">
            <v>0</v>
          </cell>
          <cell r="AM138">
            <v>0</v>
          </cell>
          <cell r="AN138">
            <v>0</v>
          </cell>
          <cell r="AP138">
            <v>0</v>
          </cell>
          <cell r="AQ138">
            <v>0</v>
          </cell>
        </row>
        <row r="139">
          <cell r="O139">
            <v>265.04000000000002</v>
          </cell>
          <cell r="P139">
            <v>108.85</v>
          </cell>
          <cell r="R139">
            <v>170</v>
          </cell>
          <cell r="S139">
            <v>72.66</v>
          </cell>
          <cell r="U139">
            <v>80</v>
          </cell>
          <cell r="V139">
            <v>34.46</v>
          </cell>
          <cell r="X139">
            <v>63.64</v>
          </cell>
          <cell r="Y139">
            <v>29.68</v>
          </cell>
          <cell r="AA139">
            <v>-14.14</v>
          </cell>
          <cell r="AB139">
            <v>-6.61</v>
          </cell>
          <cell r="AD139">
            <v>-7.08</v>
          </cell>
          <cell r="AE139">
            <v>-3.32</v>
          </cell>
          <cell r="AG139">
            <v>0</v>
          </cell>
          <cell r="AH139">
            <v>0</v>
          </cell>
          <cell r="AJ139">
            <v>-8.18</v>
          </cell>
          <cell r="AK139">
            <v>-2.54</v>
          </cell>
          <cell r="AM139">
            <v>0</v>
          </cell>
          <cell r="AN139">
            <v>0</v>
          </cell>
          <cell r="AP139">
            <v>0</v>
          </cell>
          <cell r="AQ139">
            <v>0</v>
          </cell>
        </row>
        <row r="140">
          <cell r="O140">
            <v>234.47</v>
          </cell>
          <cell r="P140">
            <v>99.92</v>
          </cell>
          <cell r="R140">
            <v>26.67</v>
          </cell>
          <cell r="S140">
            <v>12.42</v>
          </cell>
          <cell r="U140">
            <v>10</v>
          </cell>
          <cell r="V140">
            <v>4.16</v>
          </cell>
          <cell r="X140">
            <v>3.53</v>
          </cell>
          <cell r="Y140">
            <v>1.65</v>
          </cell>
          <cell r="AA140">
            <v>-3.54</v>
          </cell>
          <cell r="AB140">
            <v>-1.67</v>
          </cell>
          <cell r="AD140">
            <v>-10.6</v>
          </cell>
          <cell r="AE140">
            <v>-4.97</v>
          </cell>
          <cell r="AG140">
            <v>3.53</v>
          </cell>
          <cell r="AH140">
            <v>1.65</v>
          </cell>
          <cell r="AJ140">
            <v>0</v>
          </cell>
          <cell r="AK140">
            <v>0</v>
          </cell>
          <cell r="AM140">
            <v>0</v>
          </cell>
          <cell r="AN140">
            <v>0</v>
          </cell>
          <cell r="AP140">
            <v>0</v>
          </cell>
          <cell r="AQ140">
            <v>0</v>
          </cell>
        </row>
        <row r="141">
          <cell r="O141">
            <v>1033.02</v>
          </cell>
          <cell r="P141">
            <v>494.99</v>
          </cell>
          <cell r="R141">
            <v>316.67</v>
          </cell>
          <cell r="S141">
            <v>154.12</v>
          </cell>
          <cell r="U141">
            <v>1066.68</v>
          </cell>
          <cell r="V141">
            <v>519.24</v>
          </cell>
          <cell r="X141">
            <v>2297.98</v>
          </cell>
          <cell r="Y141">
            <v>1185.18</v>
          </cell>
          <cell r="AA141">
            <v>-14.15</v>
          </cell>
          <cell r="AB141">
            <v>-7.23</v>
          </cell>
          <cell r="AD141">
            <v>10.61</v>
          </cell>
          <cell r="AE141">
            <v>5.42</v>
          </cell>
          <cell r="AG141">
            <v>-3.54</v>
          </cell>
          <cell r="AH141">
            <v>-1.81</v>
          </cell>
          <cell r="AJ141">
            <v>0</v>
          </cell>
          <cell r="AK141">
            <v>0</v>
          </cell>
          <cell r="AM141">
            <v>0</v>
          </cell>
          <cell r="AN141">
            <v>0</v>
          </cell>
          <cell r="AP141">
            <v>0</v>
          </cell>
          <cell r="AQ141">
            <v>0</v>
          </cell>
        </row>
        <row r="142">
          <cell r="O142">
            <v>20.39</v>
          </cell>
          <cell r="P142">
            <v>9.57</v>
          </cell>
          <cell r="R142">
            <v>-3.33</v>
          </cell>
          <cell r="S142">
            <v>-1.63</v>
          </cell>
          <cell r="U142">
            <v>-16.670000000000002</v>
          </cell>
          <cell r="V142">
            <v>-8.15</v>
          </cell>
          <cell r="X142">
            <v>-10.62</v>
          </cell>
          <cell r="Y142">
            <v>-5.52</v>
          </cell>
          <cell r="AA142">
            <v>-10.61</v>
          </cell>
          <cell r="AB142">
            <v>-5.5</v>
          </cell>
          <cell r="AD142">
            <v>-17.68</v>
          </cell>
          <cell r="AE142">
            <v>-9.16</v>
          </cell>
          <cell r="AG142">
            <v>0</v>
          </cell>
          <cell r="AH142">
            <v>0</v>
          </cell>
          <cell r="AJ142">
            <v>0</v>
          </cell>
          <cell r="AK142">
            <v>0</v>
          </cell>
          <cell r="AM142">
            <v>0</v>
          </cell>
          <cell r="AN142">
            <v>0</v>
          </cell>
          <cell r="AP142">
            <v>-2.4500000000000002</v>
          </cell>
          <cell r="AQ142">
            <v>-2.14</v>
          </cell>
        </row>
        <row r="143">
          <cell r="O143">
            <v>78.150000000000006</v>
          </cell>
          <cell r="P143">
            <v>32.9</v>
          </cell>
          <cell r="R143">
            <v>163.34</v>
          </cell>
          <cell r="S143">
            <v>66.94</v>
          </cell>
          <cell r="U143">
            <v>133.33000000000001</v>
          </cell>
          <cell r="V143">
            <v>54.64</v>
          </cell>
          <cell r="X143">
            <v>45.96</v>
          </cell>
          <cell r="Y143">
            <v>20.39</v>
          </cell>
          <cell r="AA143">
            <v>-3.54</v>
          </cell>
          <cell r="AB143">
            <v>-1.57</v>
          </cell>
          <cell r="AD143">
            <v>-14.14</v>
          </cell>
          <cell r="AE143">
            <v>-6.27</v>
          </cell>
          <cell r="AG143">
            <v>0</v>
          </cell>
          <cell r="AH143">
            <v>0</v>
          </cell>
          <cell r="AJ143">
            <v>-3.37</v>
          </cell>
          <cell r="AK143">
            <v>-1.4</v>
          </cell>
          <cell r="AM143">
            <v>0</v>
          </cell>
          <cell r="AN143">
            <v>0</v>
          </cell>
          <cell r="AP143">
            <v>-7.35</v>
          </cell>
          <cell r="AQ143">
            <v>-1.44</v>
          </cell>
        </row>
        <row r="144">
          <cell r="O144">
            <v>317.48</v>
          </cell>
          <cell r="P144">
            <v>139.53</v>
          </cell>
          <cell r="R144">
            <v>2437.14</v>
          </cell>
          <cell r="S144">
            <v>1087.83</v>
          </cell>
          <cell r="U144">
            <v>1514.27</v>
          </cell>
          <cell r="V144">
            <v>675.9</v>
          </cell>
          <cell r="X144">
            <v>2084.84</v>
          </cell>
          <cell r="Y144">
            <v>986.62</v>
          </cell>
          <cell r="AA144">
            <v>1200</v>
          </cell>
          <cell r="AB144">
            <v>551.20000000000005</v>
          </cell>
          <cell r="AD144">
            <v>181.81</v>
          </cell>
          <cell r="AE144">
            <v>82.45</v>
          </cell>
          <cell r="AG144">
            <v>21.22</v>
          </cell>
          <cell r="AH144">
            <v>9.6300000000000008</v>
          </cell>
          <cell r="AJ144">
            <v>0</v>
          </cell>
          <cell r="AK144">
            <v>0</v>
          </cell>
          <cell r="AM144">
            <v>-600</v>
          </cell>
          <cell r="AN144">
            <v>-245.63</v>
          </cell>
          <cell r="AP144">
            <v>49.02</v>
          </cell>
          <cell r="AQ144">
            <v>18.12</v>
          </cell>
        </row>
        <row r="145">
          <cell r="O145">
            <v>3171.85</v>
          </cell>
          <cell r="P145">
            <v>1059.97</v>
          </cell>
          <cell r="R145">
            <v>2999.99</v>
          </cell>
          <cell r="S145">
            <v>969.97</v>
          </cell>
          <cell r="U145">
            <v>1448.59</v>
          </cell>
          <cell r="V145">
            <v>486.91</v>
          </cell>
          <cell r="X145">
            <v>4381.83</v>
          </cell>
          <cell r="Y145">
            <v>1584.83</v>
          </cell>
          <cell r="AA145">
            <v>4463.63</v>
          </cell>
          <cell r="AB145">
            <v>1514.5</v>
          </cell>
          <cell r="AD145">
            <v>4763.6400000000003</v>
          </cell>
          <cell r="AE145">
            <v>1615.94</v>
          </cell>
          <cell r="AG145">
            <v>3009.09</v>
          </cell>
          <cell r="AH145">
            <v>1019.99</v>
          </cell>
          <cell r="AJ145">
            <v>4906.74</v>
          </cell>
          <cell r="AK145">
            <v>1502.18</v>
          </cell>
          <cell r="AM145">
            <v>2708.4</v>
          </cell>
          <cell r="AN145">
            <v>838.12</v>
          </cell>
          <cell r="AP145">
            <v>2867.64</v>
          </cell>
          <cell r="AQ145">
            <v>997.47</v>
          </cell>
        </row>
        <row r="146">
          <cell r="O146">
            <v>664.08</v>
          </cell>
          <cell r="P146">
            <v>190.78</v>
          </cell>
          <cell r="R146">
            <v>625.71</v>
          </cell>
          <cell r="S146">
            <v>171.08</v>
          </cell>
          <cell r="U146">
            <v>677.15</v>
          </cell>
          <cell r="V146">
            <v>185.16</v>
          </cell>
          <cell r="X146">
            <v>3709.09</v>
          </cell>
          <cell r="Y146">
            <v>1168.1600000000001</v>
          </cell>
          <cell r="AA146">
            <v>1590.9</v>
          </cell>
          <cell r="AB146">
            <v>501.04</v>
          </cell>
          <cell r="AD146">
            <v>1754.53</v>
          </cell>
          <cell r="AE146">
            <v>552.57000000000005</v>
          </cell>
          <cell r="AG146">
            <v>1609.09</v>
          </cell>
          <cell r="AH146">
            <v>506.76</v>
          </cell>
          <cell r="AJ146">
            <v>530.78</v>
          </cell>
          <cell r="AK146">
            <v>20.09</v>
          </cell>
          <cell r="AM146">
            <v>779.43</v>
          </cell>
          <cell r="AN146">
            <v>-86.23</v>
          </cell>
          <cell r="AP146">
            <v>599.99</v>
          </cell>
          <cell r="AQ146">
            <v>-35.25</v>
          </cell>
        </row>
        <row r="147">
          <cell r="O147">
            <v>34.950000000000003</v>
          </cell>
          <cell r="P147">
            <v>9.43</v>
          </cell>
          <cell r="R147">
            <v>85.71</v>
          </cell>
          <cell r="S147">
            <v>21.9</v>
          </cell>
          <cell r="U147">
            <v>25.71</v>
          </cell>
          <cell r="V147">
            <v>6.57</v>
          </cell>
          <cell r="X147">
            <v>3663.63</v>
          </cell>
          <cell r="Y147">
            <v>1092.06</v>
          </cell>
          <cell r="AA147">
            <v>54.54</v>
          </cell>
          <cell r="AB147">
            <v>16.260000000000002</v>
          </cell>
          <cell r="AD147">
            <v>0</v>
          </cell>
          <cell r="AE147">
            <v>0</v>
          </cell>
          <cell r="AG147">
            <v>-9.09</v>
          </cell>
          <cell r="AH147">
            <v>-2.71</v>
          </cell>
          <cell r="AJ147">
            <v>0</v>
          </cell>
          <cell r="AK147">
            <v>0</v>
          </cell>
          <cell r="AM147">
            <v>0</v>
          </cell>
          <cell r="AN147">
            <v>0</v>
          </cell>
          <cell r="AP147">
            <v>0</v>
          </cell>
          <cell r="AQ147">
            <v>0</v>
          </cell>
        </row>
        <row r="148">
          <cell r="O148">
            <v>2698.53</v>
          </cell>
          <cell r="P148">
            <v>833.45</v>
          </cell>
          <cell r="R148">
            <v>4047.62</v>
          </cell>
          <cell r="S148">
            <v>1195.82</v>
          </cell>
          <cell r="U148">
            <v>2979.05</v>
          </cell>
          <cell r="V148">
            <v>880.13</v>
          </cell>
          <cell r="X148">
            <v>6173.24</v>
          </cell>
          <cell r="Y148">
            <v>2061.37</v>
          </cell>
          <cell r="AA148">
            <v>4516.16</v>
          </cell>
          <cell r="AB148">
            <v>1505.51</v>
          </cell>
          <cell r="AD148">
            <v>7469.7</v>
          </cell>
          <cell r="AE148">
            <v>2486.88</v>
          </cell>
          <cell r="AG148">
            <v>248.99</v>
          </cell>
          <cell r="AH148">
            <v>82.48</v>
          </cell>
          <cell r="AJ148">
            <v>5802.89</v>
          </cell>
          <cell r="AK148">
            <v>1726.43</v>
          </cell>
          <cell r="AM148">
            <v>2955.14</v>
          </cell>
          <cell r="AN148">
            <v>819.3</v>
          </cell>
          <cell r="AP148">
            <v>650.01</v>
          </cell>
          <cell r="AQ148">
            <v>202.17</v>
          </cell>
        </row>
        <row r="149">
          <cell r="O149">
            <v>1105.83</v>
          </cell>
          <cell r="P149">
            <v>337.3</v>
          </cell>
          <cell r="R149">
            <v>720.49</v>
          </cell>
          <cell r="S149">
            <v>210.03</v>
          </cell>
          <cell r="U149">
            <v>680</v>
          </cell>
          <cell r="V149">
            <v>198.23</v>
          </cell>
          <cell r="X149">
            <v>3494.45</v>
          </cell>
          <cell r="Y149">
            <v>1160.17</v>
          </cell>
          <cell r="AA149">
            <v>4009.58</v>
          </cell>
          <cell r="AB149">
            <v>1331.2</v>
          </cell>
          <cell r="AD149">
            <v>2000.5</v>
          </cell>
          <cell r="AE149">
            <v>664.18</v>
          </cell>
          <cell r="AG149">
            <v>0</v>
          </cell>
          <cell r="AH149">
            <v>0</v>
          </cell>
          <cell r="AJ149">
            <v>80.77</v>
          </cell>
          <cell r="AK149">
            <v>29.16</v>
          </cell>
          <cell r="AM149">
            <v>0</v>
          </cell>
          <cell r="AN149">
            <v>0</v>
          </cell>
          <cell r="AP149">
            <v>-35.299999999999997</v>
          </cell>
          <cell r="AQ149">
            <v>-0.88</v>
          </cell>
        </row>
        <row r="150">
          <cell r="O150">
            <v>0</v>
          </cell>
          <cell r="P150">
            <v>0</v>
          </cell>
          <cell r="R150">
            <v>0</v>
          </cell>
          <cell r="S150">
            <v>0</v>
          </cell>
          <cell r="U150">
            <v>0</v>
          </cell>
          <cell r="V150">
            <v>0</v>
          </cell>
          <cell r="X150">
            <v>3434.34</v>
          </cell>
          <cell r="Y150">
            <v>1121.1300000000001</v>
          </cell>
          <cell r="AA150">
            <v>0</v>
          </cell>
          <cell r="AB150">
            <v>0</v>
          </cell>
          <cell r="AD150">
            <v>0</v>
          </cell>
          <cell r="AE150">
            <v>0</v>
          </cell>
          <cell r="AG150">
            <v>0</v>
          </cell>
          <cell r="AH150">
            <v>0</v>
          </cell>
          <cell r="AJ150">
            <v>0</v>
          </cell>
          <cell r="AK150">
            <v>0</v>
          </cell>
          <cell r="AM150">
            <v>0</v>
          </cell>
          <cell r="AN150">
            <v>0</v>
          </cell>
          <cell r="AP150">
            <v>0</v>
          </cell>
          <cell r="AQ150">
            <v>0</v>
          </cell>
        </row>
        <row r="151">
          <cell r="O151">
            <v>0</v>
          </cell>
          <cell r="P151">
            <v>0</v>
          </cell>
          <cell r="R151">
            <v>0</v>
          </cell>
          <cell r="S151">
            <v>0</v>
          </cell>
          <cell r="U151">
            <v>0</v>
          </cell>
          <cell r="V151">
            <v>0</v>
          </cell>
          <cell r="X151">
            <v>3434.34</v>
          </cell>
          <cell r="Y151">
            <v>1048.6099999999999</v>
          </cell>
          <cell r="AA151">
            <v>540.91</v>
          </cell>
          <cell r="AB151">
            <v>165.15</v>
          </cell>
          <cell r="AD151">
            <v>1257.58</v>
          </cell>
          <cell r="AE151">
            <v>440.47</v>
          </cell>
          <cell r="AG151">
            <v>1478.89</v>
          </cell>
          <cell r="AH151">
            <v>470.92</v>
          </cell>
          <cell r="AJ151">
            <v>271.16000000000003</v>
          </cell>
          <cell r="AK151">
            <v>-9.16</v>
          </cell>
          <cell r="AM151">
            <v>330.83</v>
          </cell>
          <cell r="AN151">
            <v>-21.06</v>
          </cell>
          <cell r="AP151">
            <v>364.69</v>
          </cell>
          <cell r="AQ151">
            <v>-5.0999999999999996</v>
          </cell>
        </row>
        <row r="152">
          <cell r="O152">
            <v>96.11</v>
          </cell>
          <cell r="P152">
            <v>43.8</v>
          </cell>
          <cell r="R152">
            <v>85.72</v>
          </cell>
          <cell r="S152">
            <v>38.15</v>
          </cell>
          <cell r="U152">
            <v>8.57</v>
          </cell>
          <cell r="V152">
            <v>3.81</v>
          </cell>
          <cell r="X152">
            <v>-3.03</v>
          </cell>
          <cell r="Y152">
            <v>-1.44</v>
          </cell>
          <cell r="AA152">
            <v>12.12</v>
          </cell>
          <cell r="AB152">
            <v>5.76</v>
          </cell>
          <cell r="AD152">
            <v>24.24</v>
          </cell>
          <cell r="AE152">
            <v>11.56</v>
          </cell>
          <cell r="AG152">
            <v>101.01</v>
          </cell>
          <cell r="AH152">
            <v>21.74</v>
          </cell>
          <cell r="AJ152">
            <v>0</v>
          </cell>
          <cell r="AK152">
            <v>0</v>
          </cell>
          <cell r="AM152">
            <v>0</v>
          </cell>
          <cell r="AN152">
            <v>0</v>
          </cell>
          <cell r="AP152">
            <v>0</v>
          </cell>
          <cell r="AQ152">
            <v>0</v>
          </cell>
        </row>
        <row r="153">
          <cell r="O153">
            <v>46.6</v>
          </cell>
          <cell r="P153">
            <v>23.73</v>
          </cell>
          <cell r="R153">
            <v>137.13</v>
          </cell>
          <cell r="S153">
            <v>68.540000000000006</v>
          </cell>
          <cell r="U153">
            <v>71.430000000000007</v>
          </cell>
          <cell r="V153">
            <v>35.700000000000003</v>
          </cell>
          <cell r="X153">
            <v>0</v>
          </cell>
          <cell r="Y153">
            <v>0</v>
          </cell>
          <cell r="AA153">
            <v>524.24</v>
          </cell>
          <cell r="AB153">
            <v>277.02999999999997</v>
          </cell>
          <cell r="AD153">
            <v>-2.02</v>
          </cell>
          <cell r="AE153">
            <v>-3.45</v>
          </cell>
          <cell r="AG153">
            <v>664.65</v>
          </cell>
          <cell r="AH153">
            <v>194.52</v>
          </cell>
          <cell r="AJ153">
            <v>0</v>
          </cell>
          <cell r="AK153">
            <v>0</v>
          </cell>
          <cell r="AM153">
            <v>0</v>
          </cell>
          <cell r="AN153">
            <v>0</v>
          </cell>
          <cell r="AP153">
            <v>0</v>
          </cell>
          <cell r="AQ153">
            <v>0</v>
          </cell>
        </row>
        <row r="154">
          <cell r="O154">
            <v>116.52</v>
          </cell>
          <cell r="P154">
            <v>59.58</v>
          </cell>
          <cell r="R154">
            <v>562.86</v>
          </cell>
          <cell r="S154">
            <v>282.45999999999998</v>
          </cell>
          <cell r="U154">
            <v>28.57</v>
          </cell>
          <cell r="V154">
            <v>14.34</v>
          </cell>
          <cell r="X154">
            <v>3.03</v>
          </cell>
          <cell r="Y154">
            <v>1.61</v>
          </cell>
          <cell r="AA154">
            <v>-12.12</v>
          </cell>
          <cell r="AB154">
            <v>-6.43</v>
          </cell>
          <cell r="AD154">
            <v>0</v>
          </cell>
          <cell r="AE154">
            <v>0</v>
          </cell>
          <cell r="AG154">
            <v>0</v>
          </cell>
          <cell r="AH154">
            <v>0</v>
          </cell>
          <cell r="AJ154">
            <v>0</v>
          </cell>
          <cell r="AK154">
            <v>0</v>
          </cell>
          <cell r="AM154">
            <v>0</v>
          </cell>
          <cell r="AN154">
            <v>0</v>
          </cell>
          <cell r="AP154">
            <v>0</v>
          </cell>
          <cell r="AQ154">
            <v>0</v>
          </cell>
        </row>
        <row r="155">
          <cell r="O155">
            <v>145.72999999999999</v>
          </cell>
          <cell r="P155">
            <v>68.45</v>
          </cell>
          <cell r="R155">
            <v>391.25</v>
          </cell>
          <cell r="S155">
            <v>195.1</v>
          </cell>
          <cell r="U155">
            <v>541.71</v>
          </cell>
          <cell r="V155">
            <v>271.14</v>
          </cell>
          <cell r="X155">
            <v>247.37</v>
          </cell>
          <cell r="Y155">
            <v>131.16</v>
          </cell>
          <cell r="AA155">
            <v>0</v>
          </cell>
          <cell r="AB155">
            <v>0</v>
          </cell>
          <cell r="AD155">
            <v>0</v>
          </cell>
          <cell r="AE155">
            <v>0</v>
          </cell>
          <cell r="AG155">
            <v>0</v>
          </cell>
          <cell r="AH155">
            <v>0</v>
          </cell>
          <cell r="AJ155">
            <v>0</v>
          </cell>
          <cell r="AK155">
            <v>0</v>
          </cell>
          <cell r="AM155">
            <v>0</v>
          </cell>
          <cell r="AN155">
            <v>0</v>
          </cell>
          <cell r="AP155">
            <v>0</v>
          </cell>
          <cell r="AQ155">
            <v>0</v>
          </cell>
        </row>
        <row r="156">
          <cell r="O156">
            <v>0</v>
          </cell>
          <cell r="P156">
            <v>0</v>
          </cell>
          <cell r="R156">
            <v>0</v>
          </cell>
          <cell r="S156">
            <v>0</v>
          </cell>
          <cell r="U156">
            <v>22.58</v>
          </cell>
          <cell r="V156">
            <v>10.17</v>
          </cell>
          <cell r="X156">
            <v>0</v>
          </cell>
          <cell r="Y156">
            <v>0</v>
          </cell>
          <cell r="AA156">
            <v>55.86</v>
          </cell>
          <cell r="AB156">
            <v>27.19</v>
          </cell>
          <cell r="AD156">
            <v>-15.96</v>
          </cell>
          <cell r="AE156">
            <v>-7.78</v>
          </cell>
          <cell r="AG156">
            <v>0</v>
          </cell>
          <cell r="AH156">
            <v>0</v>
          </cell>
          <cell r="AJ156">
            <v>0</v>
          </cell>
          <cell r="AK156">
            <v>0</v>
          </cell>
          <cell r="AM156">
            <v>0</v>
          </cell>
          <cell r="AN156">
            <v>0</v>
          </cell>
          <cell r="AP156">
            <v>0</v>
          </cell>
          <cell r="AQ156">
            <v>0</v>
          </cell>
        </row>
        <row r="157">
          <cell r="O157">
            <v>49.51</v>
          </cell>
          <cell r="P157">
            <v>19.27</v>
          </cell>
          <cell r="R157">
            <v>170.01</v>
          </cell>
          <cell r="S157">
            <v>64.17</v>
          </cell>
          <cell r="U157">
            <v>129.52000000000001</v>
          </cell>
          <cell r="V157">
            <v>48.87</v>
          </cell>
          <cell r="X157">
            <v>163.13</v>
          </cell>
          <cell r="Y157">
            <v>67.37</v>
          </cell>
          <cell r="AA157">
            <v>352.02</v>
          </cell>
          <cell r="AB157">
            <v>145.36000000000001</v>
          </cell>
          <cell r="AD157">
            <v>901.01</v>
          </cell>
          <cell r="AE157">
            <v>366.71</v>
          </cell>
          <cell r="AG157">
            <v>3725.25</v>
          </cell>
          <cell r="AH157">
            <v>-922.4</v>
          </cell>
          <cell r="AJ157">
            <v>0</v>
          </cell>
          <cell r="AK157">
            <v>0</v>
          </cell>
          <cell r="AM157">
            <v>-3.74</v>
          </cell>
          <cell r="AN157">
            <v>1.3</v>
          </cell>
          <cell r="AP157">
            <v>0</v>
          </cell>
          <cell r="AQ157">
            <v>0</v>
          </cell>
        </row>
        <row r="158">
          <cell r="O158">
            <v>0</v>
          </cell>
          <cell r="P158">
            <v>0</v>
          </cell>
          <cell r="R158">
            <v>28.57</v>
          </cell>
          <cell r="S158">
            <v>3.57</v>
          </cell>
          <cell r="U158">
            <v>0</v>
          </cell>
          <cell r="V158">
            <v>0</v>
          </cell>
          <cell r="X158">
            <v>157.57</v>
          </cell>
          <cell r="Y158">
            <v>27.58</v>
          </cell>
          <cell r="AA158">
            <v>6.06</v>
          </cell>
          <cell r="AB158">
            <v>1.06</v>
          </cell>
          <cell r="AD158">
            <v>-79.8</v>
          </cell>
          <cell r="AE158">
            <v>0.19</v>
          </cell>
          <cell r="AG158">
            <v>691.92</v>
          </cell>
          <cell r="AH158">
            <v>6.98</v>
          </cell>
          <cell r="AJ158">
            <v>-76.92</v>
          </cell>
          <cell r="AK158">
            <v>3.07</v>
          </cell>
          <cell r="AM158">
            <v>0</v>
          </cell>
          <cell r="AN158">
            <v>0</v>
          </cell>
          <cell r="AP158">
            <v>0</v>
          </cell>
          <cell r="AQ158">
            <v>0</v>
          </cell>
        </row>
        <row r="159">
          <cell r="O159">
            <v>2072.23</v>
          </cell>
          <cell r="P159">
            <v>1170.31</v>
          </cell>
          <cell r="R159">
            <v>4109.72</v>
          </cell>
          <cell r="S159">
            <v>2345.6</v>
          </cell>
          <cell r="U159">
            <v>1601.91</v>
          </cell>
          <cell r="V159">
            <v>910.76</v>
          </cell>
          <cell r="X159">
            <v>1464.64</v>
          </cell>
          <cell r="Y159">
            <v>833.97</v>
          </cell>
          <cell r="AA159">
            <v>10076.76</v>
          </cell>
          <cell r="AB159">
            <v>5737.73</v>
          </cell>
          <cell r="AD159">
            <v>3480</v>
          </cell>
          <cell r="AE159">
            <v>1914.85</v>
          </cell>
          <cell r="AG159">
            <v>2050.4899999999998</v>
          </cell>
          <cell r="AH159">
            <v>1117.26</v>
          </cell>
          <cell r="AJ159">
            <v>981.55</v>
          </cell>
          <cell r="AK159">
            <v>512.09</v>
          </cell>
          <cell r="AM159">
            <v>2580.17</v>
          </cell>
          <cell r="AN159">
            <v>1310.52</v>
          </cell>
          <cell r="AP159">
            <v>5106.28</v>
          </cell>
          <cell r="AQ159">
            <v>2711.01</v>
          </cell>
        </row>
        <row r="160">
          <cell r="O160">
            <v>519.91999999999996</v>
          </cell>
          <cell r="P160">
            <v>147.24</v>
          </cell>
          <cell r="R160">
            <v>50.01</v>
          </cell>
          <cell r="S160">
            <v>13.48</v>
          </cell>
          <cell r="U160">
            <v>1026.6600000000001</v>
          </cell>
          <cell r="V160">
            <v>276.44</v>
          </cell>
          <cell r="X160">
            <v>31.81</v>
          </cell>
          <cell r="Y160">
            <v>9.9</v>
          </cell>
          <cell r="AA160">
            <v>569.19000000000005</v>
          </cell>
          <cell r="AB160">
            <v>177.06</v>
          </cell>
          <cell r="AD160">
            <v>91.92</v>
          </cell>
          <cell r="AE160">
            <v>28.59</v>
          </cell>
          <cell r="AG160">
            <v>0</v>
          </cell>
          <cell r="AH160">
            <v>0</v>
          </cell>
          <cell r="AJ160">
            <v>0</v>
          </cell>
          <cell r="AK160">
            <v>0</v>
          </cell>
          <cell r="AM160">
            <v>0</v>
          </cell>
          <cell r="AN160">
            <v>0</v>
          </cell>
          <cell r="AP160">
            <v>0</v>
          </cell>
          <cell r="AQ160">
            <v>0</v>
          </cell>
        </row>
        <row r="161">
          <cell r="O161">
            <v>139.33000000000001</v>
          </cell>
          <cell r="P161">
            <v>32.72</v>
          </cell>
          <cell r="R161">
            <v>56.67</v>
          </cell>
          <cell r="S161">
            <v>12.47</v>
          </cell>
          <cell r="U161">
            <v>16.670000000000002</v>
          </cell>
          <cell r="V161">
            <v>3.67</v>
          </cell>
          <cell r="X161">
            <v>0</v>
          </cell>
          <cell r="Y161">
            <v>0</v>
          </cell>
          <cell r="AA161">
            <v>7.07</v>
          </cell>
          <cell r="AB161">
            <v>1.87</v>
          </cell>
          <cell r="AD161">
            <v>6.06</v>
          </cell>
          <cell r="AE161">
            <v>0.86</v>
          </cell>
          <cell r="AG161">
            <v>175.76</v>
          </cell>
          <cell r="AH161">
            <v>24.95</v>
          </cell>
          <cell r="AJ161">
            <v>0</v>
          </cell>
          <cell r="AK161">
            <v>0</v>
          </cell>
          <cell r="AM161">
            <v>0</v>
          </cell>
          <cell r="AN161">
            <v>0</v>
          </cell>
          <cell r="AP161">
            <v>0</v>
          </cell>
          <cell r="AQ161">
            <v>0</v>
          </cell>
        </row>
        <row r="162">
          <cell r="O162">
            <v>261.66000000000003</v>
          </cell>
          <cell r="P162">
            <v>66.98</v>
          </cell>
          <cell r="R162">
            <v>150</v>
          </cell>
          <cell r="S162">
            <v>36.229999999999997</v>
          </cell>
          <cell r="U162">
            <v>130.02000000000001</v>
          </cell>
          <cell r="V162">
            <v>31.41</v>
          </cell>
          <cell r="X162">
            <v>31.81</v>
          </cell>
          <cell r="Y162">
            <v>9.06</v>
          </cell>
          <cell r="AA162">
            <v>296.97000000000003</v>
          </cell>
          <cell r="AB162">
            <v>84.58</v>
          </cell>
          <cell r="AD162">
            <v>0</v>
          </cell>
          <cell r="AE162">
            <v>0</v>
          </cell>
          <cell r="AG162">
            <v>0</v>
          </cell>
          <cell r="AH162">
            <v>0</v>
          </cell>
          <cell r="AJ162">
            <v>0</v>
          </cell>
          <cell r="AK162">
            <v>0</v>
          </cell>
          <cell r="AM162">
            <v>0</v>
          </cell>
          <cell r="AN162">
            <v>0</v>
          </cell>
          <cell r="AP162">
            <v>-10.29</v>
          </cell>
          <cell r="AQ162">
            <v>-2.71</v>
          </cell>
        </row>
        <row r="163">
          <cell r="O163">
            <v>-13.59</v>
          </cell>
          <cell r="P163">
            <v>-3.58</v>
          </cell>
          <cell r="R163">
            <v>-3.33</v>
          </cell>
          <cell r="S163">
            <v>-0.83</v>
          </cell>
          <cell r="U163">
            <v>0</v>
          </cell>
          <cell r="V163">
            <v>0</v>
          </cell>
          <cell r="X163">
            <v>-3.54</v>
          </cell>
          <cell r="Y163">
            <v>-1.04</v>
          </cell>
          <cell r="AA163">
            <v>-3.54</v>
          </cell>
          <cell r="AB163">
            <v>-1.04</v>
          </cell>
          <cell r="AD163">
            <v>0</v>
          </cell>
          <cell r="AE163">
            <v>0</v>
          </cell>
          <cell r="AG163">
            <v>0</v>
          </cell>
          <cell r="AH163">
            <v>0</v>
          </cell>
          <cell r="AJ163">
            <v>0</v>
          </cell>
          <cell r="AK163">
            <v>0</v>
          </cell>
          <cell r="AM163">
            <v>0</v>
          </cell>
          <cell r="AN163">
            <v>0</v>
          </cell>
          <cell r="AP163">
            <v>0</v>
          </cell>
          <cell r="AQ163">
            <v>0</v>
          </cell>
        </row>
        <row r="164">
          <cell r="O164">
            <v>193.69</v>
          </cell>
          <cell r="P164">
            <v>45.03</v>
          </cell>
          <cell r="R164">
            <v>100.01</v>
          </cell>
          <cell r="S164">
            <v>21.76</v>
          </cell>
          <cell r="U164">
            <v>6.67</v>
          </cell>
          <cell r="V164">
            <v>1.45</v>
          </cell>
          <cell r="X164">
            <v>0</v>
          </cell>
          <cell r="Y164">
            <v>0</v>
          </cell>
          <cell r="AA164">
            <v>31.82</v>
          </cell>
          <cell r="AB164">
            <v>8.35</v>
          </cell>
          <cell r="AD164">
            <v>0</v>
          </cell>
          <cell r="AE164">
            <v>0</v>
          </cell>
          <cell r="AG164">
            <v>0</v>
          </cell>
          <cell r="AH164">
            <v>0</v>
          </cell>
          <cell r="AJ164">
            <v>0</v>
          </cell>
          <cell r="AK164">
            <v>0</v>
          </cell>
          <cell r="AM164">
            <v>0</v>
          </cell>
          <cell r="AN164">
            <v>0</v>
          </cell>
          <cell r="AP164">
            <v>0</v>
          </cell>
          <cell r="AQ164">
            <v>0</v>
          </cell>
        </row>
        <row r="165">
          <cell r="O165">
            <v>448.55</v>
          </cell>
          <cell r="P165">
            <v>122.7</v>
          </cell>
          <cell r="R165">
            <v>166.67</v>
          </cell>
          <cell r="S165">
            <v>43.24</v>
          </cell>
          <cell r="U165">
            <v>-3.33</v>
          </cell>
          <cell r="V165">
            <v>-0.86</v>
          </cell>
          <cell r="X165">
            <v>-3.54</v>
          </cell>
          <cell r="Y165">
            <v>-1.07</v>
          </cell>
          <cell r="AA165">
            <v>14.14</v>
          </cell>
          <cell r="AB165">
            <v>4.2699999999999996</v>
          </cell>
          <cell r="AD165">
            <v>3.54</v>
          </cell>
          <cell r="AE165">
            <v>1.07</v>
          </cell>
          <cell r="AG165">
            <v>-3.53</v>
          </cell>
          <cell r="AH165">
            <v>-1.07</v>
          </cell>
          <cell r="AJ165">
            <v>-2.4</v>
          </cell>
          <cell r="AK165">
            <v>7.0000000000000007E-2</v>
          </cell>
          <cell r="AM165">
            <v>0</v>
          </cell>
          <cell r="AN165">
            <v>0</v>
          </cell>
          <cell r="AP165">
            <v>0</v>
          </cell>
          <cell r="AQ165">
            <v>0</v>
          </cell>
        </row>
        <row r="166">
          <cell r="O166">
            <v>0</v>
          </cell>
          <cell r="P166">
            <v>0</v>
          </cell>
          <cell r="R166">
            <v>8.57</v>
          </cell>
          <cell r="S166">
            <v>2.2799999999999998</v>
          </cell>
          <cell r="U166">
            <v>0</v>
          </cell>
          <cell r="V166">
            <v>0</v>
          </cell>
          <cell r="X166">
            <v>3636.36</v>
          </cell>
          <cell r="Y166">
            <v>1119.67</v>
          </cell>
          <cell r="AA166">
            <v>0</v>
          </cell>
          <cell r="AB166">
            <v>0</v>
          </cell>
          <cell r="AD166">
            <v>45.45</v>
          </cell>
          <cell r="AE166">
            <v>13.99</v>
          </cell>
          <cell r="AG166">
            <v>0</v>
          </cell>
          <cell r="AH166">
            <v>0</v>
          </cell>
          <cell r="AJ166">
            <v>0</v>
          </cell>
          <cell r="AK166">
            <v>0</v>
          </cell>
          <cell r="AM166">
            <v>0</v>
          </cell>
          <cell r="AN166">
            <v>0</v>
          </cell>
          <cell r="AP166">
            <v>0</v>
          </cell>
          <cell r="AQ166">
            <v>0</v>
          </cell>
        </row>
        <row r="167">
          <cell r="O167">
            <v>0</v>
          </cell>
          <cell r="P167">
            <v>0</v>
          </cell>
          <cell r="R167">
            <v>0</v>
          </cell>
          <cell r="S167">
            <v>0</v>
          </cell>
          <cell r="U167">
            <v>0</v>
          </cell>
          <cell r="V167">
            <v>0</v>
          </cell>
          <cell r="X167">
            <v>0</v>
          </cell>
          <cell r="Y167">
            <v>0</v>
          </cell>
          <cell r="AA167">
            <v>0</v>
          </cell>
          <cell r="AB167">
            <v>0</v>
          </cell>
          <cell r="AD167">
            <v>4.3499999999999996</v>
          </cell>
          <cell r="AE167">
            <v>0.04</v>
          </cell>
          <cell r="AG167">
            <v>0</v>
          </cell>
          <cell r="AH167">
            <v>0</v>
          </cell>
          <cell r="AJ167">
            <v>0</v>
          </cell>
          <cell r="AK167">
            <v>0</v>
          </cell>
          <cell r="AM167">
            <v>0</v>
          </cell>
          <cell r="AN167">
            <v>0</v>
          </cell>
          <cell r="AP167">
            <v>0</v>
          </cell>
          <cell r="AQ167">
            <v>0</v>
          </cell>
        </row>
        <row r="168">
          <cell r="O168">
            <v>0</v>
          </cell>
          <cell r="P168">
            <v>0</v>
          </cell>
          <cell r="R168">
            <v>0</v>
          </cell>
          <cell r="S168">
            <v>0</v>
          </cell>
          <cell r="U168">
            <v>0</v>
          </cell>
          <cell r="V168">
            <v>0</v>
          </cell>
          <cell r="X168">
            <v>8.7100000000000009</v>
          </cell>
          <cell r="Y168">
            <v>0.11</v>
          </cell>
          <cell r="AA168">
            <v>0</v>
          </cell>
          <cell r="AB168">
            <v>0</v>
          </cell>
          <cell r="AD168">
            <v>7.89</v>
          </cell>
          <cell r="AE168">
            <v>-0.71</v>
          </cell>
          <cell r="AG168">
            <v>0</v>
          </cell>
          <cell r="AH168">
            <v>0</v>
          </cell>
          <cell r="AJ168">
            <v>518.27</v>
          </cell>
          <cell r="AK168">
            <v>-143.21</v>
          </cell>
          <cell r="AM168">
            <v>0</v>
          </cell>
          <cell r="AN168">
            <v>0</v>
          </cell>
          <cell r="AP168">
            <v>0</v>
          </cell>
          <cell r="AQ168">
            <v>0</v>
          </cell>
        </row>
        <row r="169">
          <cell r="O169">
            <v>0</v>
          </cell>
          <cell r="P169">
            <v>0</v>
          </cell>
          <cell r="R169">
            <v>0</v>
          </cell>
          <cell r="S169">
            <v>0</v>
          </cell>
          <cell r="U169">
            <v>4.0999999999999996</v>
          </cell>
          <cell r="V169">
            <v>-0.17</v>
          </cell>
          <cell r="X169">
            <v>0</v>
          </cell>
          <cell r="Y169">
            <v>0</v>
          </cell>
          <cell r="AA169">
            <v>0</v>
          </cell>
          <cell r="AB169">
            <v>0</v>
          </cell>
          <cell r="AD169">
            <v>0</v>
          </cell>
          <cell r="AE169">
            <v>0</v>
          </cell>
          <cell r="AG169">
            <v>3.54</v>
          </cell>
          <cell r="AH169">
            <v>-0.73</v>
          </cell>
          <cell r="AJ169">
            <v>531.73</v>
          </cell>
          <cell r="AK169">
            <v>-142.26</v>
          </cell>
          <cell r="AM169">
            <v>0</v>
          </cell>
          <cell r="AN169">
            <v>0</v>
          </cell>
          <cell r="AP169">
            <v>0</v>
          </cell>
          <cell r="AQ169">
            <v>0</v>
          </cell>
        </row>
        <row r="170">
          <cell r="O170">
            <v>0</v>
          </cell>
          <cell r="P170">
            <v>0</v>
          </cell>
          <cell r="R170">
            <v>0</v>
          </cell>
          <cell r="S170">
            <v>0</v>
          </cell>
          <cell r="U170">
            <v>0</v>
          </cell>
          <cell r="V170">
            <v>0</v>
          </cell>
          <cell r="X170">
            <v>0</v>
          </cell>
          <cell r="Y170">
            <v>0</v>
          </cell>
          <cell r="AA170">
            <v>4.3499999999999996</v>
          </cell>
          <cell r="AB170">
            <v>0.05</v>
          </cell>
          <cell r="AD170">
            <v>3.54</v>
          </cell>
          <cell r="AE170">
            <v>-0.76</v>
          </cell>
          <cell r="AG170">
            <v>74.25</v>
          </cell>
          <cell r="AH170">
            <v>-16.059999999999999</v>
          </cell>
          <cell r="AJ170">
            <v>565.38</v>
          </cell>
          <cell r="AK170">
            <v>-156.41999999999999</v>
          </cell>
          <cell r="AM170">
            <v>0</v>
          </cell>
          <cell r="AN170">
            <v>0</v>
          </cell>
          <cell r="AP170">
            <v>0</v>
          </cell>
          <cell r="AQ170">
            <v>0</v>
          </cell>
        </row>
        <row r="171">
          <cell r="O171">
            <v>0</v>
          </cell>
          <cell r="P171">
            <v>0</v>
          </cell>
          <cell r="R171">
            <v>0</v>
          </cell>
          <cell r="S171">
            <v>0</v>
          </cell>
          <cell r="U171">
            <v>4.0999999999999996</v>
          </cell>
          <cell r="V171">
            <v>-0.15</v>
          </cell>
          <cell r="X171">
            <v>0</v>
          </cell>
          <cell r="Y171">
            <v>0</v>
          </cell>
          <cell r="AA171">
            <v>0</v>
          </cell>
          <cell r="AB171">
            <v>0</v>
          </cell>
          <cell r="AD171">
            <v>0</v>
          </cell>
          <cell r="AE171">
            <v>0</v>
          </cell>
          <cell r="AG171">
            <v>8.7100000000000009</v>
          </cell>
          <cell r="AH171">
            <v>0.22</v>
          </cell>
          <cell r="AJ171">
            <v>0</v>
          </cell>
          <cell r="AK171">
            <v>0</v>
          </cell>
          <cell r="AM171">
            <v>0</v>
          </cell>
          <cell r="AN171">
            <v>0</v>
          </cell>
          <cell r="AP171">
            <v>0</v>
          </cell>
          <cell r="AQ171">
            <v>0</v>
          </cell>
        </row>
        <row r="172">
          <cell r="O172">
            <v>0</v>
          </cell>
          <cell r="P172">
            <v>0</v>
          </cell>
          <cell r="R172">
            <v>0</v>
          </cell>
          <cell r="S172">
            <v>0</v>
          </cell>
          <cell r="U172">
            <v>0</v>
          </cell>
          <cell r="V172">
            <v>0</v>
          </cell>
          <cell r="X172">
            <v>0</v>
          </cell>
          <cell r="Y172">
            <v>0</v>
          </cell>
          <cell r="AA172">
            <v>47.89</v>
          </cell>
          <cell r="AB172">
            <v>0.97</v>
          </cell>
          <cell r="AD172">
            <v>3.54</v>
          </cell>
          <cell r="AE172">
            <v>-0.73</v>
          </cell>
          <cell r="AG172">
            <v>70.709999999999994</v>
          </cell>
          <cell r="AH172">
            <v>-14.61</v>
          </cell>
          <cell r="AJ172">
            <v>558.65</v>
          </cell>
          <cell r="AK172">
            <v>-149.47</v>
          </cell>
          <cell r="AM172">
            <v>0</v>
          </cell>
          <cell r="AN172">
            <v>0</v>
          </cell>
          <cell r="AP172">
            <v>0</v>
          </cell>
          <cell r="AQ172">
            <v>0</v>
          </cell>
        </row>
        <row r="173">
          <cell r="O173">
            <v>1321.85</v>
          </cell>
          <cell r="P173">
            <v>359.39</v>
          </cell>
          <cell r="R173">
            <v>306.67</v>
          </cell>
          <cell r="S173">
            <v>79.040000000000006</v>
          </cell>
          <cell r="U173">
            <v>500</v>
          </cell>
          <cell r="V173">
            <v>128.87</v>
          </cell>
          <cell r="X173">
            <v>56.57</v>
          </cell>
          <cell r="Y173">
            <v>16.98</v>
          </cell>
          <cell r="AA173">
            <v>7.07</v>
          </cell>
          <cell r="AB173">
            <v>2.12</v>
          </cell>
          <cell r="AD173">
            <v>109.09</v>
          </cell>
          <cell r="AE173">
            <v>20.02</v>
          </cell>
          <cell r="AG173">
            <v>69.7</v>
          </cell>
          <cell r="AH173">
            <v>12.8</v>
          </cell>
          <cell r="AJ173">
            <v>0</v>
          </cell>
          <cell r="AK173">
            <v>0</v>
          </cell>
          <cell r="AM173">
            <v>0</v>
          </cell>
          <cell r="AN173">
            <v>0</v>
          </cell>
          <cell r="AP173">
            <v>0</v>
          </cell>
          <cell r="AQ173">
            <v>0</v>
          </cell>
        </row>
        <row r="174">
          <cell r="O174">
            <v>0</v>
          </cell>
          <cell r="P174">
            <v>0</v>
          </cell>
          <cell r="R174">
            <v>28.57</v>
          </cell>
          <cell r="S174">
            <v>3.24</v>
          </cell>
          <cell r="U174">
            <v>0</v>
          </cell>
          <cell r="V174">
            <v>0</v>
          </cell>
          <cell r="X174">
            <v>5.05</v>
          </cell>
          <cell r="Y174">
            <v>0.83</v>
          </cell>
          <cell r="AA174">
            <v>0</v>
          </cell>
          <cell r="AB174">
            <v>0</v>
          </cell>
          <cell r="AD174">
            <v>3.54</v>
          </cell>
          <cell r="AE174">
            <v>-0.68</v>
          </cell>
          <cell r="AG174">
            <v>106.06</v>
          </cell>
          <cell r="AH174">
            <v>-20.59</v>
          </cell>
          <cell r="AJ174">
            <v>474.52</v>
          </cell>
          <cell r="AK174">
            <v>-120.72</v>
          </cell>
          <cell r="AM174">
            <v>0</v>
          </cell>
          <cell r="AN174">
            <v>0</v>
          </cell>
          <cell r="AP174">
            <v>0</v>
          </cell>
          <cell r="AQ174">
            <v>0</v>
          </cell>
        </row>
        <row r="175">
          <cell r="O175">
            <v>0</v>
          </cell>
          <cell r="P175">
            <v>0</v>
          </cell>
          <cell r="R175">
            <v>0</v>
          </cell>
          <cell r="S175">
            <v>0</v>
          </cell>
          <cell r="U175">
            <v>0</v>
          </cell>
          <cell r="V175">
            <v>0</v>
          </cell>
          <cell r="X175">
            <v>0</v>
          </cell>
          <cell r="Y175">
            <v>0</v>
          </cell>
          <cell r="AA175">
            <v>0</v>
          </cell>
          <cell r="AB175">
            <v>0</v>
          </cell>
          <cell r="AD175">
            <v>8.59</v>
          </cell>
          <cell r="AE175">
            <v>0.25</v>
          </cell>
          <cell r="AG175">
            <v>106.06</v>
          </cell>
          <cell r="AH175">
            <v>-19.18</v>
          </cell>
          <cell r="AJ175">
            <v>393.75</v>
          </cell>
          <cell r="AK175">
            <v>-94.69</v>
          </cell>
          <cell r="AM175">
            <v>0</v>
          </cell>
          <cell r="AN175">
            <v>0</v>
          </cell>
          <cell r="AP175">
            <v>0</v>
          </cell>
          <cell r="AQ175">
            <v>0</v>
          </cell>
        </row>
        <row r="176">
          <cell r="O176">
            <v>0</v>
          </cell>
          <cell r="P176">
            <v>0</v>
          </cell>
          <cell r="R176">
            <v>0</v>
          </cell>
          <cell r="S176">
            <v>0</v>
          </cell>
          <cell r="U176">
            <v>4.76</v>
          </cell>
          <cell r="V176">
            <v>0.59</v>
          </cell>
          <cell r="X176">
            <v>5.05</v>
          </cell>
          <cell r="Y176">
            <v>0.88</v>
          </cell>
          <cell r="AA176">
            <v>0</v>
          </cell>
          <cell r="AB176">
            <v>0</v>
          </cell>
          <cell r="AD176">
            <v>3.54</v>
          </cell>
          <cell r="AE176">
            <v>-0.63</v>
          </cell>
          <cell r="AG176">
            <v>109.6</v>
          </cell>
          <cell r="AH176">
            <v>-19.52</v>
          </cell>
          <cell r="AJ176">
            <v>366.83</v>
          </cell>
          <cell r="AK176">
            <v>-87.17</v>
          </cell>
          <cell r="AM176">
            <v>0</v>
          </cell>
          <cell r="AN176">
            <v>0</v>
          </cell>
          <cell r="AP176">
            <v>0</v>
          </cell>
          <cell r="AQ176">
            <v>0</v>
          </cell>
        </row>
        <row r="177">
          <cell r="O177">
            <v>52.44</v>
          </cell>
          <cell r="P177">
            <v>31.72</v>
          </cell>
          <cell r="R177">
            <v>64.77</v>
          </cell>
          <cell r="S177">
            <v>37.130000000000003</v>
          </cell>
          <cell r="U177">
            <v>56.19</v>
          </cell>
          <cell r="V177">
            <v>33.159999999999997</v>
          </cell>
          <cell r="X177">
            <v>44.45</v>
          </cell>
          <cell r="Y177">
            <v>26.03</v>
          </cell>
          <cell r="AA177">
            <v>232.33</v>
          </cell>
          <cell r="AB177">
            <v>140.21</v>
          </cell>
          <cell r="AD177">
            <v>71.72</v>
          </cell>
          <cell r="AE177">
            <v>44.08</v>
          </cell>
          <cell r="AG177">
            <v>0</v>
          </cell>
          <cell r="AH177">
            <v>0</v>
          </cell>
          <cell r="AJ177">
            <v>32.69</v>
          </cell>
          <cell r="AK177">
            <v>18.88</v>
          </cell>
          <cell r="AM177">
            <v>59.34</v>
          </cell>
          <cell r="AN177">
            <v>34.01</v>
          </cell>
          <cell r="AP177">
            <v>329.4</v>
          </cell>
          <cell r="AQ177">
            <v>182.02</v>
          </cell>
        </row>
        <row r="178">
          <cell r="O178">
            <v>23.3</v>
          </cell>
          <cell r="P178">
            <v>1.79</v>
          </cell>
          <cell r="R178">
            <v>5.71</v>
          </cell>
          <cell r="S178">
            <v>0.33</v>
          </cell>
          <cell r="U178">
            <v>0</v>
          </cell>
          <cell r="V178">
            <v>0</v>
          </cell>
          <cell r="X178">
            <v>0</v>
          </cell>
          <cell r="Y178">
            <v>0</v>
          </cell>
          <cell r="AA178">
            <v>6.06</v>
          </cell>
          <cell r="AB178">
            <v>0.68</v>
          </cell>
          <cell r="AD178">
            <v>3.54</v>
          </cell>
          <cell r="AE178">
            <v>-1.84</v>
          </cell>
          <cell r="AG178">
            <v>3.54</v>
          </cell>
          <cell r="AH178">
            <v>-1.84</v>
          </cell>
          <cell r="AJ178">
            <v>733.65</v>
          </cell>
          <cell r="AK178">
            <v>-438.89</v>
          </cell>
          <cell r="AM178">
            <v>0</v>
          </cell>
          <cell r="AN178">
            <v>0</v>
          </cell>
          <cell r="AP178">
            <v>0</v>
          </cell>
          <cell r="AQ178">
            <v>0</v>
          </cell>
        </row>
        <row r="179">
          <cell r="O179">
            <v>58.25</v>
          </cell>
          <cell r="P179">
            <v>57.95</v>
          </cell>
          <cell r="R179">
            <v>4.76</v>
          </cell>
          <cell r="S179">
            <v>4.7300000000000004</v>
          </cell>
          <cell r="U179">
            <v>14.28</v>
          </cell>
          <cell r="V179">
            <v>14.2</v>
          </cell>
          <cell r="X179">
            <v>0</v>
          </cell>
          <cell r="Y179">
            <v>0</v>
          </cell>
          <cell r="AA179">
            <v>50.51</v>
          </cell>
          <cell r="AB179">
            <v>50.26</v>
          </cell>
          <cell r="AD179">
            <v>1.01</v>
          </cell>
          <cell r="AE179">
            <v>0.99</v>
          </cell>
          <cell r="AG179">
            <v>30.3</v>
          </cell>
          <cell r="AH179">
            <v>29.54</v>
          </cell>
          <cell r="AJ179">
            <v>1.92</v>
          </cell>
          <cell r="AK179">
            <v>1.87</v>
          </cell>
          <cell r="AM179">
            <v>3.73</v>
          </cell>
          <cell r="AN179">
            <v>3.63</v>
          </cell>
          <cell r="AP179">
            <v>0</v>
          </cell>
          <cell r="AQ179">
            <v>0</v>
          </cell>
        </row>
        <row r="180">
          <cell r="O180">
            <v>29.13</v>
          </cell>
          <cell r="P180">
            <v>29.04</v>
          </cell>
          <cell r="R180">
            <v>0</v>
          </cell>
          <cell r="S180">
            <v>0</v>
          </cell>
          <cell r="U180">
            <v>0</v>
          </cell>
          <cell r="V180">
            <v>0</v>
          </cell>
          <cell r="X180">
            <v>5.05</v>
          </cell>
          <cell r="Y180">
            <v>5.01</v>
          </cell>
          <cell r="AA180">
            <v>20.2</v>
          </cell>
          <cell r="AB180">
            <v>20.05</v>
          </cell>
          <cell r="AD180">
            <v>0</v>
          </cell>
          <cell r="AE180">
            <v>0</v>
          </cell>
          <cell r="AG180">
            <v>27.27</v>
          </cell>
          <cell r="AH180">
            <v>26.24</v>
          </cell>
          <cell r="AJ180">
            <v>0</v>
          </cell>
          <cell r="AK180">
            <v>0</v>
          </cell>
          <cell r="AM180">
            <v>0.93</v>
          </cell>
          <cell r="AN180">
            <v>0.89</v>
          </cell>
          <cell r="AP180">
            <v>3.92</v>
          </cell>
          <cell r="AQ180">
            <v>3.77</v>
          </cell>
        </row>
        <row r="181">
          <cell r="O181">
            <v>29.13</v>
          </cell>
          <cell r="P181">
            <v>29.01</v>
          </cell>
          <cell r="R181">
            <v>0</v>
          </cell>
          <cell r="S181">
            <v>0</v>
          </cell>
          <cell r="U181">
            <v>0</v>
          </cell>
          <cell r="V181">
            <v>0</v>
          </cell>
          <cell r="X181">
            <v>0</v>
          </cell>
          <cell r="Y181">
            <v>0</v>
          </cell>
          <cell r="AA181">
            <v>50.51</v>
          </cell>
          <cell r="AB181">
            <v>50.32</v>
          </cell>
          <cell r="AD181">
            <v>0</v>
          </cell>
          <cell r="AE181">
            <v>0</v>
          </cell>
          <cell r="AG181">
            <v>28.28</v>
          </cell>
          <cell r="AH181">
            <v>27.73</v>
          </cell>
          <cell r="AJ181">
            <v>0</v>
          </cell>
          <cell r="AK181">
            <v>0</v>
          </cell>
          <cell r="AM181">
            <v>0.93</v>
          </cell>
          <cell r="AN181">
            <v>0.91</v>
          </cell>
          <cell r="AP181">
            <v>2.94</v>
          </cell>
          <cell r="AQ181">
            <v>2.88</v>
          </cell>
        </row>
        <row r="182">
          <cell r="O182">
            <v>0</v>
          </cell>
          <cell r="P182">
            <v>0</v>
          </cell>
          <cell r="R182">
            <v>0</v>
          </cell>
          <cell r="S182">
            <v>0</v>
          </cell>
          <cell r="U182">
            <v>0</v>
          </cell>
          <cell r="V182">
            <v>0</v>
          </cell>
          <cell r="X182">
            <v>0</v>
          </cell>
          <cell r="Y182">
            <v>0</v>
          </cell>
          <cell r="AA182">
            <v>50.51</v>
          </cell>
          <cell r="AB182">
            <v>50.4</v>
          </cell>
          <cell r="AD182">
            <v>0</v>
          </cell>
          <cell r="AE182">
            <v>0</v>
          </cell>
          <cell r="AG182">
            <v>27.27</v>
          </cell>
          <cell r="AH182">
            <v>26.96</v>
          </cell>
          <cell r="AJ182">
            <v>0</v>
          </cell>
          <cell r="AK182">
            <v>0</v>
          </cell>
          <cell r="AM182">
            <v>0.93</v>
          </cell>
          <cell r="AN182">
            <v>0.92</v>
          </cell>
          <cell r="AP182">
            <v>3.92</v>
          </cell>
          <cell r="AQ182">
            <v>3.88</v>
          </cell>
        </row>
        <row r="183">
          <cell r="O183">
            <v>4.8499999999999996</v>
          </cell>
          <cell r="P183">
            <v>4.84</v>
          </cell>
          <cell r="R183">
            <v>0</v>
          </cell>
          <cell r="S183">
            <v>0</v>
          </cell>
          <cell r="U183">
            <v>0</v>
          </cell>
          <cell r="V183">
            <v>0</v>
          </cell>
          <cell r="X183">
            <v>0</v>
          </cell>
          <cell r="Y183">
            <v>0</v>
          </cell>
          <cell r="AA183">
            <v>0</v>
          </cell>
          <cell r="AB183">
            <v>0</v>
          </cell>
          <cell r="AD183">
            <v>0</v>
          </cell>
          <cell r="AE183">
            <v>0</v>
          </cell>
          <cell r="AG183">
            <v>27.27</v>
          </cell>
          <cell r="AH183">
            <v>26.96</v>
          </cell>
          <cell r="AJ183">
            <v>0.96</v>
          </cell>
          <cell r="AK183">
            <v>0.95</v>
          </cell>
          <cell r="AM183">
            <v>1.86</v>
          </cell>
          <cell r="AN183">
            <v>1.84</v>
          </cell>
          <cell r="AP183">
            <v>5.88</v>
          </cell>
          <cell r="AQ183">
            <v>5.81</v>
          </cell>
        </row>
        <row r="184">
          <cell r="O184">
            <v>0</v>
          </cell>
          <cell r="P184">
            <v>0</v>
          </cell>
          <cell r="R184">
            <v>0</v>
          </cell>
          <cell r="S184">
            <v>0</v>
          </cell>
          <cell r="U184">
            <v>7.43</v>
          </cell>
          <cell r="V184">
            <v>7.4</v>
          </cell>
          <cell r="X184">
            <v>0</v>
          </cell>
          <cell r="Y184">
            <v>0</v>
          </cell>
          <cell r="AA184">
            <v>0</v>
          </cell>
          <cell r="AB184">
            <v>0</v>
          </cell>
          <cell r="AD184">
            <v>0</v>
          </cell>
          <cell r="AE184">
            <v>0</v>
          </cell>
          <cell r="AG184">
            <v>0</v>
          </cell>
          <cell r="AH184">
            <v>0</v>
          </cell>
          <cell r="AJ184">
            <v>0</v>
          </cell>
          <cell r="AK184">
            <v>0</v>
          </cell>
          <cell r="AM184">
            <v>0</v>
          </cell>
          <cell r="AN184">
            <v>0</v>
          </cell>
          <cell r="AP184">
            <v>0</v>
          </cell>
          <cell r="AQ184">
            <v>0</v>
          </cell>
        </row>
        <row r="185">
          <cell r="O185">
            <v>52.43</v>
          </cell>
          <cell r="P185">
            <v>23.2</v>
          </cell>
          <cell r="R185">
            <v>8.57</v>
          </cell>
          <cell r="S185">
            <v>3.7</v>
          </cell>
          <cell r="U185">
            <v>17.14</v>
          </cell>
          <cell r="V185">
            <v>7.39</v>
          </cell>
          <cell r="X185">
            <v>9.09</v>
          </cell>
          <cell r="Y185">
            <v>4.22</v>
          </cell>
          <cell r="AA185">
            <v>18.18</v>
          </cell>
          <cell r="AB185">
            <v>8.44</v>
          </cell>
          <cell r="AD185">
            <v>19.190000000000001</v>
          </cell>
          <cell r="AE185">
            <v>4.57</v>
          </cell>
          <cell r="AG185">
            <v>5.05</v>
          </cell>
          <cell r="AH185">
            <v>0.18</v>
          </cell>
          <cell r="AJ185">
            <v>0</v>
          </cell>
          <cell r="AK185">
            <v>0</v>
          </cell>
          <cell r="AM185">
            <v>14.02</v>
          </cell>
          <cell r="AN185">
            <v>-0.6</v>
          </cell>
          <cell r="AP185">
            <v>19.61</v>
          </cell>
          <cell r="AQ185">
            <v>0.12</v>
          </cell>
        </row>
        <row r="186">
          <cell r="O186">
            <v>0</v>
          </cell>
          <cell r="P186">
            <v>0</v>
          </cell>
          <cell r="R186">
            <v>0</v>
          </cell>
          <cell r="S186">
            <v>0</v>
          </cell>
          <cell r="U186">
            <v>0</v>
          </cell>
          <cell r="V186">
            <v>0</v>
          </cell>
          <cell r="X186">
            <v>0</v>
          </cell>
          <cell r="Y186">
            <v>0</v>
          </cell>
          <cell r="AA186">
            <v>0</v>
          </cell>
          <cell r="AB186">
            <v>0</v>
          </cell>
          <cell r="AD186">
            <v>0</v>
          </cell>
          <cell r="AE186">
            <v>0</v>
          </cell>
          <cell r="AG186">
            <v>0</v>
          </cell>
          <cell r="AH186">
            <v>0</v>
          </cell>
          <cell r="AJ186">
            <v>0</v>
          </cell>
          <cell r="AK186">
            <v>0</v>
          </cell>
          <cell r="AM186">
            <v>0</v>
          </cell>
          <cell r="AN186">
            <v>0</v>
          </cell>
          <cell r="AP186">
            <v>0</v>
          </cell>
          <cell r="AQ186">
            <v>0</v>
          </cell>
        </row>
        <row r="187">
          <cell r="O187">
            <v>805.83</v>
          </cell>
          <cell r="P187">
            <v>472.62</v>
          </cell>
          <cell r="R187">
            <v>438.09</v>
          </cell>
          <cell r="S187">
            <v>253.42</v>
          </cell>
          <cell r="U187">
            <v>1031.44</v>
          </cell>
          <cell r="V187">
            <v>549.66999999999996</v>
          </cell>
          <cell r="X187">
            <v>2961.12</v>
          </cell>
          <cell r="Y187">
            <v>821.28</v>
          </cell>
          <cell r="AA187">
            <v>2211.11</v>
          </cell>
          <cell r="AB187">
            <v>613.27</v>
          </cell>
          <cell r="AD187">
            <v>1727.79</v>
          </cell>
          <cell r="AE187">
            <v>479.22</v>
          </cell>
          <cell r="AG187">
            <v>3516.68</v>
          </cell>
          <cell r="AH187">
            <v>975.37</v>
          </cell>
          <cell r="AJ187">
            <v>787.98</v>
          </cell>
          <cell r="AK187">
            <v>189.79</v>
          </cell>
          <cell r="AM187">
            <v>349.53</v>
          </cell>
          <cell r="AN187">
            <v>76.53</v>
          </cell>
          <cell r="AP187">
            <v>1094.5899999999999</v>
          </cell>
          <cell r="AQ187">
            <v>279.61</v>
          </cell>
        </row>
        <row r="188">
          <cell r="O188">
            <v>796.12</v>
          </cell>
          <cell r="P188">
            <v>468.65</v>
          </cell>
          <cell r="R188">
            <v>828.57</v>
          </cell>
          <cell r="S188">
            <v>481.14</v>
          </cell>
          <cell r="U188">
            <v>668.09</v>
          </cell>
          <cell r="V188">
            <v>328.65</v>
          </cell>
          <cell r="X188">
            <v>2227.79</v>
          </cell>
          <cell r="Y188">
            <v>626.4</v>
          </cell>
          <cell r="AA188">
            <v>1744.44</v>
          </cell>
          <cell r="AB188">
            <v>490.48</v>
          </cell>
          <cell r="AD188">
            <v>650.01</v>
          </cell>
          <cell r="AE188">
            <v>182.78</v>
          </cell>
          <cell r="AG188">
            <v>2088.88</v>
          </cell>
          <cell r="AH188">
            <v>587.33000000000004</v>
          </cell>
          <cell r="AJ188">
            <v>1089.42</v>
          </cell>
          <cell r="AK188">
            <v>266.77</v>
          </cell>
          <cell r="AM188">
            <v>1521.5</v>
          </cell>
          <cell r="AN188">
            <v>339.42</v>
          </cell>
          <cell r="AP188">
            <v>1596.08</v>
          </cell>
          <cell r="AQ188">
            <v>414.01</v>
          </cell>
        </row>
        <row r="189">
          <cell r="O189">
            <v>48.54</v>
          </cell>
          <cell r="P189">
            <v>30.41</v>
          </cell>
          <cell r="R189">
            <v>485.71</v>
          </cell>
          <cell r="S189">
            <v>300.83</v>
          </cell>
          <cell r="U189">
            <v>197.62</v>
          </cell>
          <cell r="V189">
            <v>119.06</v>
          </cell>
          <cell r="X189">
            <v>183.34</v>
          </cell>
          <cell r="Y189">
            <v>70.63</v>
          </cell>
          <cell r="AA189">
            <v>388.89</v>
          </cell>
          <cell r="AB189">
            <v>145.94999999999999</v>
          </cell>
          <cell r="AD189">
            <v>1300.01</v>
          </cell>
          <cell r="AE189">
            <v>431.05</v>
          </cell>
          <cell r="AG189">
            <v>1516.67</v>
          </cell>
          <cell r="AH189">
            <v>502.87</v>
          </cell>
          <cell r="AJ189">
            <v>401.93</v>
          </cell>
          <cell r="AK189">
            <v>119.7</v>
          </cell>
          <cell r="AM189">
            <v>210.74</v>
          </cell>
          <cell r="AN189">
            <v>58.48</v>
          </cell>
          <cell r="AP189">
            <v>64.709999999999994</v>
          </cell>
          <cell r="AQ189">
            <v>20.14</v>
          </cell>
        </row>
        <row r="190">
          <cell r="O190">
            <v>0</v>
          </cell>
          <cell r="P190">
            <v>0</v>
          </cell>
          <cell r="R190">
            <v>0</v>
          </cell>
          <cell r="S190">
            <v>0</v>
          </cell>
          <cell r="U190">
            <v>0</v>
          </cell>
          <cell r="V190">
            <v>0</v>
          </cell>
          <cell r="X190">
            <v>7.58</v>
          </cell>
          <cell r="Y190">
            <v>0.85</v>
          </cell>
          <cell r="AA190">
            <v>0</v>
          </cell>
          <cell r="AB190">
            <v>0</v>
          </cell>
          <cell r="AD190">
            <v>11.12</v>
          </cell>
          <cell r="AE190">
            <v>-2.34</v>
          </cell>
          <cell r="AG190">
            <v>0</v>
          </cell>
          <cell r="AH190">
            <v>0</v>
          </cell>
          <cell r="AJ190">
            <v>568.75</v>
          </cell>
          <cell r="AK190">
            <v>-569.21</v>
          </cell>
          <cell r="AM190">
            <v>0</v>
          </cell>
          <cell r="AN190">
            <v>0</v>
          </cell>
          <cell r="AP190">
            <v>0</v>
          </cell>
          <cell r="AQ190">
            <v>0</v>
          </cell>
        </row>
        <row r="191">
          <cell r="O191">
            <v>0</v>
          </cell>
          <cell r="P191">
            <v>0</v>
          </cell>
          <cell r="R191">
            <v>0</v>
          </cell>
          <cell r="S191">
            <v>0</v>
          </cell>
          <cell r="U191">
            <v>0</v>
          </cell>
          <cell r="V191">
            <v>0</v>
          </cell>
          <cell r="X191">
            <v>0</v>
          </cell>
          <cell r="Y191">
            <v>0</v>
          </cell>
          <cell r="AA191">
            <v>15.15</v>
          </cell>
          <cell r="AB191">
            <v>1.34</v>
          </cell>
          <cell r="AD191">
            <v>3.54</v>
          </cell>
          <cell r="AE191">
            <v>-3.37</v>
          </cell>
          <cell r="AG191">
            <v>0</v>
          </cell>
          <cell r="AH191">
            <v>0</v>
          </cell>
          <cell r="AJ191">
            <v>578.85</v>
          </cell>
          <cell r="AK191">
            <v>-609.19000000000005</v>
          </cell>
          <cell r="AM191">
            <v>0</v>
          </cell>
          <cell r="AN191">
            <v>0</v>
          </cell>
          <cell r="AP191">
            <v>0</v>
          </cell>
          <cell r="AQ191">
            <v>0</v>
          </cell>
        </row>
        <row r="192">
          <cell r="O192">
            <v>7.28</v>
          </cell>
          <cell r="P192">
            <v>0.52</v>
          </cell>
          <cell r="R192">
            <v>0</v>
          </cell>
          <cell r="S192">
            <v>0</v>
          </cell>
          <cell r="U192">
            <v>0</v>
          </cell>
          <cell r="V192">
            <v>0</v>
          </cell>
          <cell r="X192">
            <v>0</v>
          </cell>
          <cell r="Y192">
            <v>0</v>
          </cell>
          <cell r="AA192">
            <v>22.73</v>
          </cell>
          <cell r="AB192">
            <v>2.46</v>
          </cell>
          <cell r="AD192">
            <v>10.61</v>
          </cell>
          <cell r="AE192">
            <v>-9.66</v>
          </cell>
          <cell r="AG192">
            <v>0</v>
          </cell>
          <cell r="AH192">
            <v>0</v>
          </cell>
          <cell r="AJ192">
            <v>622.6</v>
          </cell>
          <cell r="AK192">
            <v>-627.1</v>
          </cell>
          <cell r="AM192">
            <v>0</v>
          </cell>
          <cell r="AN192">
            <v>0</v>
          </cell>
          <cell r="AP192">
            <v>0</v>
          </cell>
          <cell r="AQ192">
            <v>0</v>
          </cell>
        </row>
        <row r="193">
          <cell r="O193">
            <v>0</v>
          </cell>
          <cell r="P193">
            <v>0</v>
          </cell>
          <cell r="R193">
            <v>0</v>
          </cell>
          <cell r="S193">
            <v>0</v>
          </cell>
          <cell r="U193">
            <v>0</v>
          </cell>
          <cell r="V193">
            <v>0</v>
          </cell>
          <cell r="X193">
            <v>0</v>
          </cell>
          <cell r="Y193">
            <v>0</v>
          </cell>
          <cell r="AA193">
            <v>0</v>
          </cell>
          <cell r="AB193">
            <v>0</v>
          </cell>
          <cell r="AD193">
            <v>11.12</v>
          </cell>
          <cell r="AE193">
            <v>-2.7</v>
          </cell>
          <cell r="AG193">
            <v>0</v>
          </cell>
          <cell r="AH193">
            <v>0</v>
          </cell>
          <cell r="AJ193">
            <v>612.5</v>
          </cell>
          <cell r="AK193">
            <v>-644.62</v>
          </cell>
          <cell r="AM193">
            <v>0</v>
          </cell>
          <cell r="AN193">
            <v>0</v>
          </cell>
          <cell r="AP193">
            <v>0</v>
          </cell>
          <cell r="AQ193">
            <v>0</v>
          </cell>
        </row>
        <row r="194">
          <cell r="O194">
            <v>624.75</v>
          </cell>
          <cell r="P194">
            <v>224.34</v>
          </cell>
          <cell r="R194">
            <v>359.04</v>
          </cell>
          <cell r="S194">
            <v>124.45</v>
          </cell>
          <cell r="U194">
            <v>37.14</v>
          </cell>
          <cell r="V194">
            <v>12.88</v>
          </cell>
          <cell r="X194">
            <v>2875.75</v>
          </cell>
          <cell r="Y194">
            <v>1122.02</v>
          </cell>
          <cell r="AA194">
            <v>223.24</v>
          </cell>
          <cell r="AB194">
            <v>87.12</v>
          </cell>
          <cell r="AD194">
            <v>407.07</v>
          </cell>
          <cell r="AE194">
            <v>158.85</v>
          </cell>
          <cell r="AG194">
            <v>295.45999999999998</v>
          </cell>
          <cell r="AH194">
            <v>115.3</v>
          </cell>
          <cell r="AJ194">
            <v>512.5</v>
          </cell>
          <cell r="AK194">
            <v>184.2</v>
          </cell>
          <cell r="AM194">
            <v>425.24</v>
          </cell>
          <cell r="AN194">
            <v>144.99</v>
          </cell>
          <cell r="AP194">
            <v>274.02</v>
          </cell>
          <cell r="AQ194">
            <v>101.86</v>
          </cell>
        </row>
        <row r="195">
          <cell r="O195">
            <v>11405.83</v>
          </cell>
          <cell r="P195">
            <v>4052.02</v>
          </cell>
          <cell r="R195">
            <v>0</v>
          </cell>
          <cell r="S195">
            <v>0</v>
          </cell>
          <cell r="U195">
            <v>25687.62</v>
          </cell>
          <cell r="V195">
            <v>9983.16</v>
          </cell>
          <cell r="X195">
            <v>466.66</v>
          </cell>
          <cell r="Y195">
            <v>197.66</v>
          </cell>
          <cell r="AA195">
            <v>66.67</v>
          </cell>
          <cell r="AB195">
            <v>26.04</v>
          </cell>
          <cell r="AD195">
            <v>22.22</v>
          </cell>
          <cell r="AE195">
            <v>8.66</v>
          </cell>
          <cell r="AG195">
            <v>1022.22</v>
          </cell>
          <cell r="AH195">
            <v>398.93</v>
          </cell>
          <cell r="AJ195">
            <v>571.16</v>
          </cell>
          <cell r="AK195">
            <v>206.33</v>
          </cell>
          <cell r="AM195">
            <v>0</v>
          </cell>
          <cell r="AN195">
            <v>0</v>
          </cell>
          <cell r="AP195">
            <v>7958.84</v>
          </cell>
          <cell r="AQ195">
            <v>3053.2</v>
          </cell>
        </row>
        <row r="196">
          <cell r="O196">
            <v>54.36</v>
          </cell>
          <cell r="P196">
            <v>23</v>
          </cell>
          <cell r="R196">
            <v>-3.81</v>
          </cell>
          <cell r="S196">
            <v>-1.57</v>
          </cell>
          <cell r="U196">
            <v>41.91</v>
          </cell>
          <cell r="V196">
            <v>17.27</v>
          </cell>
          <cell r="X196">
            <v>1010.1</v>
          </cell>
          <cell r="Y196">
            <v>450.22</v>
          </cell>
          <cell r="AA196">
            <v>0</v>
          </cell>
          <cell r="AB196">
            <v>0</v>
          </cell>
          <cell r="AD196">
            <v>-4.04</v>
          </cell>
          <cell r="AE196">
            <v>-1.8</v>
          </cell>
          <cell r="AG196">
            <v>0</v>
          </cell>
          <cell r="AH196">
            <v>0</v>
          </cell>
          <cell r="AJ196">
            <v>0</v>
          </cell>
          <cell r="AK196">
            <v>0</v>
          </cell>
          <cell r="AM196">
            <v>0</v>
          </cell>
          <cell r="AN196">
            <v>0</v>
          </cell>
          <cell r="AP196">
            <v>0</v>
          </cell>
          <cell r="AQ196">
            <v>0</v>
          </cell>
        </row>
        <row r="197">
          <cell r="O197">
            <v>11.65</v>
          </cell>
          <cell r="P197">
            <v>4.93</v>
          </cell>
          <cell r="R197">
            <v>-3.81</v>
          </cell>
          <cell r="S197">
            <v>-1.57</v>
          </cell>
          <cell r="U197">
            <v>26.67</v>
          </cell>
          <cell r="V197">
            <v>10.99</v>
          </cell>
          <cell r="X197">
            <v>0</v>
          </cell>
          <cell r="Y197">
            <v>0</v>
          </cell>
          <cell r="AA197">
            <v>4.04</v>
          </cell>
          <cell r="AB197">
            <v>1.8</v>
          </cell>
          <cell r="AD197">
            <v>0</v>
          </cell>
          <cell r="AE197">
            <v>0</v>
          </cell>
          <cell r="AG197">
            <v>0</v>
          </cell>
          <cell r="AH197">
            <v>0</v>
          </cell>
          <cell r="AJ197">
            <v>0</v>
          </cell>
          <cell r="AK197">
            <v>0</v>
          </cell>
          <cell r="AM197">
            <v>0</v>
          </cell>
          <cell r="AN197">
            <v>0</v>
          </cell>
          <cell r="AP197">
            <v>0</v>
          </cell>
          <cell r="AQ197">
            <v>0</v>
          </cell>
        </row>
        <row r="198">
          <cell r="O198">
            <v>7.77</v>
          </cell>
          <cell r="P198">
            <v>3.38</v>
          </cell>
          <cell r="R198">
            <v>0</v>
          </cell>
          <cell r="S198">
            <v>0.01</v>
          </cell>
          <cell r="U198">
            <v>7.62</v>
          </cell>
          <cell r="V198">
            <v>3.24</v>
          </cell>
          <cell r="X198">
            <v>0</v>
          </cell>
          <cell r="Y198">
            <v>0</v>
          </cell>
          <cell r="AA198">
            <v>36.36</v>
          </cell>
          <cell r="AB198">
            <v>16.63</v>
          </cell>
          <cell r="AD198">
            <v>0</v>
          </cell>
          <cell r="AE198">
            <v>0</v>
          </cell>
          <cell r="AG198">
            <v>0</v>
          </cell>
          <cell r="AH198">
            <v>0</v>
          </cell>
          <cell r="AJ198">
            <v>0</v>
          </cell>
          <cell r="AK198">
            <v>0</v>
          </cell>
          <cell r="AM198">
            <v>0</v>
          </cell>
          <cell r="AN198">
            <v>0</v>
          </cell>
          <cell r="AP198">
            <v>0</v>
          </cell>
          <cell r="AQ198">
            <v>0</v>
          </cell>
        </row>
        <row r="199">
          <cell r="O199">
            <v>11.65</v>
          </cell>
          <cell r="P199">
            <v>4.93</v>
          </cell>
          <cell r="R199">
            <v>0</v>
          </cell>
          <cell r="S199">
            <v>0</v>
          </cell>
          <cell r="U199">
            <v>3.81</v>
          </cell>
          <cell r="V199">
            <v>1.57</v>
          </cell>
          <cell r="X199">
            <v>1010.1</v>
          </cell>
          <cell r="Y199">
            <v>450.19</v>
          </cell>
          <cell r="AA199">
            <v>0</v>
          </cell>
          <cell r="AB199">
            <v>0</v>
          </cell>
          <cell r="AD199">
            <v>0</v>
          </cell>
          <cell r="AE199">
            <v>0</v>
          </cell>
          <cell r="AG199">
            <v>0</v>
          </cell>
          <cell r="AH199">
            <v>0</v>
          </cell>
          <cell r="AJ199">
            <v>0</v>
          </cell>
          <cell r="AK199">
            <v>0</v>
          </cell>
          <cell r="AM199">
            <v>0</v>
          </cell>
          <cell r="AN199">
            <v>0</v>
          </cell>
          <cell r="AP199">
            <v>0</v>
          </cell>
          <cell r="AQ199">
            <v>0</v>
          </cell>
        </row>
        <row r="200">
          <cell r="O200">
            <v>557.48</v>
          </cell>
          <cell r="P200">
            <v>331.23</v>
          </cell>
          <cell r="R200">
            <v>690.47</v>
          </cell>
          <cell r="S200">
            <v>407.65</v>
          </cell>
          <cell r="U200">
            <v>508.2</v>
          </cell>
          <cell r="V200">
            <v>303.94</v>
          </cell>
          <cell r="X200">
            <v>533.14</v>
          </cell>
          <cell r="Y200">
            <v>329.4</v>
          </cell>
          <cell r="AA200">
            <v>1039.9000000000001</v>
          </cell>
          <cell r="AB200">
            <v>638.58000000000004</v>
          </cell>
          <cell r="AD200">
            <v>0</v>
          </cell>
          <cell r="AE200">
            <v>0</v>
          </cell>
          <cell r="AG200">
            <v>-11.72</v>
          </cell>
          <cell r="AH200">
            <v>-7.17</v>
          </cell>
          <cell r="AJ200">
            <v>-2.79</v>
          </cell>
          <cell r="AK200">
            <v>-1.65</v>
          </cell>
          <cell r="AM200">
            <v>0</v>
          </cell>
          <cell r="AN200">
            <v>0</v>
          </cell>
          <cell r="AP200">
            <v>0</v>
          </cell>
          <cell r="AQ200">
            <v>0</v>
          </cell>
        </row>
        <row r="201">
          <cell r="O201">
            <v>352.43</v>
          </cell>
          <cell r="P201">
            <v>165.3</v>
          </cell>
          <cell r="R201">
            <v>680.95</v>
          </cell>
          <cell r="S201">
            <v>317.57</v>
          </cell>
          <cell r="U201">
            <v>89.04</v>
          </cell>
          <cell r="V201">
            <v>41.71</v>
          </cell>
          <cell r="X201">
            <v>494.45</v>
          </cell>
          <cell r="Y201">
            <v>246.09</v>
          </cell>
          <cell r="AA201">
            <v>1611.11</v>
          </cell>
          <cell r="AB201">
            <v>794.35</v>
          </cell>
          <cell r="AD201">
            <v>131.32</v>
          </cell>
          <cell r="AE201">
            <v>32.74</v>
          </cell>
          <cell r="AG201">
            <v>45.45</v>
          </cell>
          <cell r="AH201">
            <v>3.2</v>
          </cell>
          <cell r="AJ201">
            <v>0</v>
          </cell>
          <cell r="AK201">
            <v>0</v>
          </cell>
          <cell r="AM201">
            <v>0</v>
          </cell>
          <cell r="AN201">
            <v>0</v>
          </cell>
          <cell r="AP201">
            <v>0</v>
          </cell>
          <cell r="AQ201">
            <v>0</v>
          </cell>
        </row>
        <row r="202">
          <cell r="O202">
            <v>603.4</v>
          </cell>
          <cell r="P202">
            <v>397.72</v>
          </cell>
          <cell r="R202">
            <v>743.81</v>
          </cell>
          <cell r="S202">
            <v>491.24</v>
          </cell>
          <cell r="U202">
            <v>146.66999999999999</v>
          </cell>
          <cell r="V202">
            <v>97.14</v>
          </cell>
          <cell r="X202">
            <v>283.33</v>
          </cell>
          <cell r="Y202">
            <v>192.92</v>
          </cell>
          <cell r="AA202">
            <v>1611.11</v>
          </cell>
          <cell r="AB202">
            <v>1085.19</v>
          </cell>
          <cell r="AD202">
            <v>19.7</v>
          </cell>
          <cell r="AE202">
            <v>12.43</v>
          </cell>
          <cell r="AG202">
            <v>0</v>
          </cell>
          <cell r="AH202">
            <v>0</v>
          </cell>
          <cell r="AJ202">
            <v>-5.29</v>
          </cell>
          <cell r="AK202">
            <v>-3.46</v>
          </cell>
          <cell r="AM202">
            <v>0</v>
          </cell>
          <cell r="AN202">
            <v>0</v>
          </cell>
          <cell r="AP202">
            <v>0</v>
          </cell>
          <cell r="AQ202">
            <v>0</v>
          </cell>
        </row>
        <row r="203">
          <cell r="O203">
            <v>293.7</v>
          </cell>
          <cell r="P203">
            <v>195.21</v>
          </cell>
          <cell r="R203">
            <v>335.24</v>
          </cell>
          <cell r="S203">
            <v>221.73</v>
          </cell>
          <cell r="U203">
            <v>15.73</v>
          </cell>
          <cell r="V203">
            <v>10.43</v>
          </cell>
          <cell r="X203">
            <v>300.01</v>
          </cell>
          <cell r="Y203">
            <v>204.4</v>
          </cell>
          <cell r="AA203">
            <v>1594.45</v>
          </cell>
          <cell r="AB203">
            <v>1074.1099999999999</v>
          </cell>
          <cell r="AD203">
            <v>50</v>
          </cell>
          <cell r="AE203">
            <v>33.67</v>
          </cell>
          <cell r="AG203">
            <v>0</v>
          </cell>
          <cell r="AH203">
            <v>0</v>
          </cell>
          <cell r="AJ203">
            <v>-10.58</v>
          </cell>
          <cell r="AK203">
            <v>-6.92</v>
          </cell>
          <cell r="AM203">
            <v>0</v>
          </cell>
          <cell r="AN203">
            <v>0</v>
          </cell>
          <cell r="AP203">
            <v>-5.39</v>
          </cell>
          <cell r="AQ203">
            <v>-3.56</v>
          </cell>
        </row>
        <row r="204">
          <cell r="O204">
            <v>923.79</v>
          </cell>
          <cell r="P204">
            <v>599.79</v>
          </cell>
          <cell r="R204">
            <v>796.2</v>
          </cell>
          <cell r="S204">
            <v>525.13</v>
          </cell>
          <cell r="U204">
            <v>235.72</v>
          </cell>
          <cell r="V204">
            <v>156.69999999999999</v>
          </cell>
          <cell r="X204">
            <v>27.78</v>
          </cell>
          <cell r="Y204">
            <v>19</v>
          </cell>
          <cell r="AA204">
            <v>83.33</v>
          </cell>
          <cell r="AB204">
            <v>57</v>
          </cell>
          <cell r="AD204">
            <v>-11.11</v>
          </cell>
          <cell r="AE204">
            <v>-7.6</v>
          </cell>
          <cell r="AG204">
            <v>0</v>
          </cell>
          <cell r="AH204">
            <v>0</v>
          </cell>
          <cell r="AJ204">
            <v>0</v>
          </cell>
          <cell r="AK204">
            <v>0</v>
          </cell>
          <cell r="AM204">
            <v>0</v>
          </cell>
          <cell r="AN204">
            <v>0</v>
          </cell>
          <cell r="AP204">
            <v>0</v>
          </cell>
          <cell r="AQ204">
            <v>0</v>
          </cell>
        </row>
        <row r="205">
          <cell r="O205">
            <v>88.34</v>
          </cell>
          <cell r="P205">
            <v>34.68</v>
          </cell>
          <cell r="R205">
            <v>30.95</v>
          </cell>
          <cell r="S205">
            <v>12.01</v>
          </cell>
          <cell r="U205">
            <v>-6.19</v>
          </cell>
          <cell r="V205">
            <v>-2.4</v>
          </cell>
          <cell r="X205">
            <v>26.27</v>
          </cell>
          <cell r="Y205">
            <v>11.12</v>
          </cell>
          <cell r="AA205">
            <v>1858.08</v>
          </cell>
          <cell r="AB205">
            <v>786.02</v>
          </cell>
          <cell r="AD205">
            <v>180.81</v>
          </cell>
          <cell r="AE205">
            <v>74.739999999999995</v>
          </cell>
          <cell r="AG205">
            <v>21.22</v>
          </cell>
          <cell r="AH205">
            <v>-1.51</v>
          </cell>
          <cell r="AJ205">
            <v>6.74</v>
          </cell>
          <cell r="AK205">
            <v>-0.84</v>
          </cell>
          <cell r="AM205">
            <v>150.47</v>
          </cell>
          <cell r="AN205">
            <v>-23.78</v>
          </cell>
          <cell r="AP205">
            <v>13.72</v>
          </cell>
          <cell r="AQ205">
            <v>-1.43</v>
          </cell>
        </row>
        <row r="206">
          <cell r="O206">
            <v>301.45999999999998</v>
          </cell>
          <cell r="P206">
            <v>200.09</v>
          </cell>
          <cell r="R206">
            <v>372.84</v>
          </cell>
          <cell r="S206">
            <v>245.01</v>
          </cell>
          <cell r="U206">
            <v>184.29</v>
          </cell>
          <cell r="V206">
            <v>121.12</v>
          </cell>
          <cell r="X206">
            <v>331.83</v>
          </cell>
          <cell r="Y206">
            <v>224.58</v>
          </cell>
          <cell r="AA206">
            <v>195.46</v>
          </cell>
          <cell r="AB206">
            <v>132.30000000000001</v>
          </cell>
          <cell r="AD206">
            <v>286.37</v>
          </cell>
          <cell r="AE206">
            <v>171.8</v>
          </cell>
          <cell r="AG206">
            <v>242.43</v>
          </cell>
          <cell r="AH206">
            <v>124.91</v>
          </cell>
          <cell r="AJ206">
            <v>0</v>
          </cell>
          <cell r="AK206">
            <v>0</v>
          </cell>
          <cell r="AM206">
            <v>100.93</v>
          </cell>
          <cell r="AN206">
            <v>48.05</v>
          </cell>
          <cell r="AP206">
            <v>0</v>
          </cell>
          <cell r="AQ206">
            <v>0</v>
          </cell>
        </row>
        <row r="207">
          <cell r="O207">
            <v>160.47999999999999</v>
          </cell>
          <cell r="P207">
            <v>103.22</v>
          </cell>
          <cell r="R207">
            <v>16.29</v>
          </cell>
          <cell r="S207">
            <v>10.37</v>
          </cell>
          <cell r="U207">
            <v>-10.86</v>
          </cell>
          <cell r="V207">
            <v>-6.91</v>
          </cell>
          <cell r="X207">
            <v>1416.35</v>
          </cell>
          <cell r="Y207">
            <v>930.65</v>
          </cell>
          <cell r="AA207">
            <v>1577.59</v>
          </cell>
          <cell r="AB207">
            <v>1036.6099999999999</v>
          </cell>
          <cell r="AD207">
            <v>82.73</v>
          </cell>
          <cell r="AE207">
            <v>41.27</v>
          </cell>
          <cell r="AG207">
            <v>48.48</v>
          </cell>
          <cell r="AH207">
            <v>16.89</v>
          </cell>
          <cell r="AJ207">
            <v>0</v>
          </cell>
          <cell r="AK207">
            <v>0</v>
          </cell>
          <cell r="AM207">
            <v>0</v>
          </cell>
          <cell r="AN207">
            <v>0</v>
          </cell>
          <cell r="AP207">
            <v>29.41</v>
          </cell>
          <cell r="AQ207">
            <v>-0.21</v>
          </cell>
        </row>
        <row r="208">
          <cell r="O208">
            <v>33.19</v>
          </cell>
          <cell r="P208">
            <v>23.35</v>
          </cell>
          <cell r="R208">
            <v>21.72</v>
          </cell>
          <cell r="S208">
            <v>15.16</v>
          </cell>
          <cell r="U208">
            <v>5.43</v>
          </cell>
          <cell r="V208">
            <v>3.79</v>
          </cell>
          <cell r="X208">
            <v>967.27</v>
          </cell>
          <cell r="Y208">
            <v>692.19</v>
          </cell>
          <cell r="AA208">
            <v>28.8</v>
          </cell>
          <cell r="AB208">
            <v>20.61</v>
          </cell>
          <cell r="AD208">
            <v>5.76</v>
          </cell>
          <cell r="AE208">
            <v>4.12</v>
          </cell>
          <cell r="AG208">
            <v>0</v>
          </cell>
          <cell r="AH208">
            <v>0</v>
          </cell>
          <cell r="AJ208">
            <v>0</v>
          </cell>
          <cell r="AK208">
            <v>0</v>
          </cell>
          <cell r="AM208">
            <v>0</v>
          </cell>
          <cell r="AN208">
            <v>0</v>
          </cell>
          <cell r="AP208">
            <v>0</v>
          </cell>
          <cell r="AQ208">
            <v>0</v>
          </cell>
        </row>
        <row r="209">
          <cell r="O209">
            <v>50.67</v>
          </cell>
          <cell r="P209">
            <v>35.85</v>
          </cell>
          <cell r="R209">
            <v>38.659999999999997</v>
          </cell>
          <cell r="S209">
            <v>27.13</v>
          </cell>
          <cell r="U209">
            <v>127.04</v>
          </cell>
          <cell r="V209">
            <v>89.17</v>
          </cell>
          <cell r="X209">
            <v>615.15</v>
          </cell>
          <cell r="Y209">
            <v>442.34</v>
          </cell>
          <cell r="AA209">
            <v>17.579999999999998</v>
          </cell>
          <cell r="AB209">
            <v>12.64</v>
          </cell>
          <cell r="AD209">
            <v>0</v>
          </cell>
          <cell r="AE209">
            <v>0</v>
          </cell>
          <cell r="AG209">
            <v>0</v>
          </cell>
          <cell r="AH209">
            <v>0</v>
          </cell>
          <cell r="AJ209">
            <v>0</v>
          </cell>
          <cell r="AK209">
            <v>0</v>
          </cell>
          <cell r="AM209">
            <v>0</v>
          </cell>
          <cell r="AN209">
            <v>0</v>
          </cell>
          <cell r="AP209">
            <v>0</v>
          </cell>
          <cell r="AQ209">
            <v>0</v>
          </cell>
        </row>
        <row r="210">
          <cell r="O210">
            <v>22.52</v>
          </cell>
          <cell r="P210">
            <v>15.92</v>
          </cell>
          <cell r="R210">
            <v>33.14</v>
          </cell>
          <cell r="S210">
            <v>23.24</v>
          </cell>
          <cell r="U210">
            <v>-11.05</v>
          </cell>
          <cell r="V210">
            <v>-7.75</v>
          </cell>
          <cell r="X210">
            <v>521.41</v>
          </cell>
          <cell r="Y210">
            <v>374.69</v>
          </cell>
          <cell r="AA210">
            <v>35.159999999999997</v>
          </cell>
          <cell r="AB210">
            <v>25.26</v>
          </cell>
          <cell r="AD210">
            <v>0</v>
          </cell>
          <cell r="AE210">
            <v>0</v>
          </cell>
          <cell r="AG210">
            <v>17.579999999999998</v>
          </cell>
          <cell r="AH210">
            <v>12.63</v>
          </cell>
          <cell r="AJ210">
            <v>0</v>
          </cell>
          <cell r="AK210">
            <v>0</v>
          </cell>
          <cell r="AM210">
            <v>0</v>
          </cell>
          <cell r="AN210">
            <v>0</v>
          </cell>
          <cell r="AP210">
            <v>0</v>
          </cell>
          <cell r="AQ210">
            <v>0</v>
          </cell>
        </row>
        <row r="211">
          <cell r="O211">
            <v>5.63</v>
          </cell>
          <cell r="P211">
            <v>4.0599999999999996</v>
          </cell>
          <cell r="R211">
            <v>38.67</v>
          </cell>
          <cell r="S211">
            <v>27.67</v>
          </cell>
          <cell r="U211">
            <v>33.130000000000003</v>
          </cell>
          <cell r="V211">
            <v>23.69</v>
          </cell>
          <cell r="X211">
            <v>1458.79</v>
          </cell>
          <cell r="Y211">
            <v>1067.26</v>
          </cell>
          <cell r="AA211">
            <v>29.29</v>
          </cell>
          <cell r="AB211">
            <v>21.43</v>
          </cell>
          <cell r="AD211">
            <v>0</v>
          </cell>
          <cell r="AE211">
            <v>0</v>
          </cell>
          <cell r="AG211">
            <v>0</v>
          </cell>
          <cell r="AH211">
            <v>0</v>
          </cell>
          <cell r="AJ211">
            <v>0</v>
          </cell>
          <cell r="AK211">
            <v>0</v>
          </cell>
          <cell r="AM211">
            <v>0</v>
          </cell>
          <cell r="AN211">
            <v>0</v>
          </cell>
          <cell r="AP211">
            <v>0</v>
          </cell>
          <cell r="AQ211">
            <v>0</v>
          </cell>
        </row>
        <row r="212">
          <cell r="O212">
            <v>33.78</v>
          </cell>
          <cell r="P212">
            <v>24.61</v>
          </cell>
          <cell r="R212">
            <v>138.1</v>
          </cell>
          <cell r="S212">
            <v>99.96</v>
          </cell>
          <cell r="U212">
            <v>16.57</v>
          </cell>
          <cell r="V212">
            <v>11.99</v>
          </cell>
          <cell r="X212">
            <v>1464.65</v>
          </cell>
          <cell r="Y212">
            <v>1083.27</v>
          </cell>
          <cell r="AA212">
            <v>-398.38</v>
          </cell>
          <cell r="AB212">
            <v>-294.66000000000003</v>
          </cell>
          <cell r="AD212">
            <v>5.86</v>
          </cell>
          <cell r="AE212">
            <v>4.33</v>
          </cell>
          <cell r="AG212">
            <v>0</v>
          </cell>
          <cell r="AH212">
            <v>0</v>
          </cell>
          <cell r="AJ212">
            <v>-55.77</v>
          </cell>
          <cell r="AK212">
            <v>-40.51</v>
          </cell>
          <cell r="AM212">
            <v>0</v>
          </cell>
          <cell r="AN212">
            <v>0</v>
          </cell>
          <cell r="AP212">
            <v>0</v>
          </cell>
          <cell r="AQ212">
            <v>0</v>
          </cell>
        </row>
        <row r="213">
          <cell r="O213">
            <v>22.52</v>
          </cell>
          <cell r="P213">
            <v>16.079999999999998</v>
          </cell>
          <cell r="R213">
            <v>44.19</v>
          </cell>
          <cell r="S213">
            <v>31.31</v>
          </cell>
          <cell r="U213">
            <v>5.52</v>
          </cell>
          <cell r="V213">
            <v>3.91</v>
          </cell>
          <cell r="X213">
            <v>0</v>
          </cell>
          <cell r="Y213">
            <v>0</v>
          </cell>
          <cell r="AA213">
            <v>105.46</v>
          </cell>
          <cell r="AB213">
            <v>76.48</v>
          </cell>
          <cell r="AD213">
            <v>190.71</v>
          </cell>
          <cell r="AE213">
            <v>135.97</v>
          </cell>
          <cell r="AG213">
            <v>112.12</v>
          </cell>
          <cell r="AH213">
            <v>52.54</v>
          </cell>
          <cell r="AJ213">
            <v>43.27</v>
          </cell>
          <cell r="AK213">
            <v>19.12</v>
          </cell>
          <cell r="AM213">
            <v>2.8</v>
          </cell>
          <cell r="AN213">
            <v>1.19</v>
          </cell>
          <cell r="AP213">
            <v>73.53</v>
          </cell>
          <cell r="AQ213">
            <v>33.270000000000003</v>
          </cell>
        </row>
        <row r="214">
          <cell r="O214">
            <v>122.34</v>
          </cell>
          <cell r="P214">
            <v>77.19</v>
          </cell>
          <cell r="R214">
            <v>52</v>
          </cell>
          <cell r="S214">
            <v>32.229999999999997</v>
          </cell>
          <cell r="U214">
            <v>144</v>
          </cell>
          <cell r="V214">
            <v>90.65</v>
          </cell>
          <cell r="X214">
            <v>1243.02</v>
          </cell>
          <cell r="Y214">
            <v>809.45</v>
          </cell>
          <cell r="AA214">
            <v>4407.88</v>
          </cell>
          <cell r="AB214">
            <v>2870.06</v>
          </cell>
          <cell r="AD214">
            <v>103.02</v>
          </cell>
          <cell r="AE214">
            <v>64.5</v>
          </cell>
          <cell r="AG214">
            <v>1724.24</v>
          </cell>
          <cell r="AH214">
            <v>881.3</v>
          </cell>
          <cell r="AJ214">
            <v>28.85</v>
          </cell>
          <cell r="AK214">
            <v>14.01</v>
          </cell>
          <cell r="AM214">
            <v>0</v>
          </cell>
          <cell r="AN214">
            <v>0</v>
          </cell>
          <cell r="AP214">
            <v>11.76</v>
          </cell>
          <cell r="AQ214">
            <v>5.83</v>
          </cell>
        </row>
        <row r="215">
          <cell r="O215">
            <v>93.79</v>
          </cell>
          <cell r="P215">
            <v>57.6</v>
          </cell>
          <cell r="R215">
            <v>76</v>
          </cell>
          <cell r="S215">
            <v>46.09</v>
          </cell>
          <cell r="U215">
            <v>124</v>
          </cell>
          <cell r="V215">
            <v>75.22</v>
          </cell>
          <cell r="X215">
            <v>1064.8399999999999</v>
          </cell>
          <cell r="Y215">
            <v>669.82</v>
          </cell>
          <cell r="AA215">
            <v>3466.06</v>
          </cell>
          <cell r="AB215">
            <v>2180.31</v>
          </cell>
          <cell r="AD215">
            <v>169.69</v>
          </cell>
          <cell r="AE215">
            <v>106.74</v>
          </cell>
          <cell r="AG215">
            <v>1896.36</v>
          </cell>
          <cell r="AH215">
            <v>1192.8900000000001</v>
          </cell>
          <cell r="AJ215">
            <v>0</v>
          </cell>
          <cell r="AK215">
            <v>0</v>
          </cell>
          <cell r="AM215">
            <v>0</v>
          </cell>
          <cell r="AN215">
            <v>0</v>
          </cell>
          <cell r="AP215">
            <v>0</v>
          </cell>
          <cell r="AQ215">
            <v>0</v>
          </cell>
        </row>
        <row r="216">
          <cell r="O216">
            <v>26.42</v>
          </cell>
          <cell r="P216">
            <v>14.58</v>
          </cell>
          <cell r="R216">
            <v>106.85</v>
          </cell>
          <cell r="S216">
            <v>58.03</v>
          </cell>
          <cell r="U216">
            <v>87.43</v>
          </cell>
          <cell r="V216">
            <v>47.48</v>
          </cell>
          <cell r="X216">
            <v>72.11</v>
          </cell>
          <cell r="Y216">
            <v>41.04</v>
          </cell>
          <cell r="AA216">
            <v>1030.29</v>
          </cell>
          <cell r="AB216">
            <v>586.5</v>
          </cell>
          <cell r="AD216">
            <v>185.46</v>
          </cell>
          <cell r="AE216">
            <v>105.67</v>
          </cell>
          <cell r="AG216">
            <v>202.62</v>
          </cell>
          <cell r="AH216">
            <v>115.49</v>
          </cell>
          <cell r="AJ216">
            <v>107.9</v>
          </cell>
          <cell r="AK216">
            <v>59.16</v>
          </cell>
          <cell r="AM216">
            <v>47.67</v>
          </cell>
          <cell r="AN216">
            <v>25.52</v>
          </cell>
          <cell r="AP216">
            <v>106.67</v>
          </cell>
          <cell r="AQ216">
            <v>59.42</v>
          </cell>
        </row>
        <row r="217">
          <cell r="O217">
            <v>25.25</v>
          </cell>
          <cell r="P217">
            <v>13.25</v>
          </cell>
          <cell r="R217">
            <v>83.81</v>
          </cell>
          <cell r="S217">
            <v>43.21</v>
          </cell>
          <cell r="U217">
            <v>137.13999999999999</v>
          </cell>
          <cell r="V217">
            <v>70.709999999999994</v>
          </cell>
          <cell r="X217">
            <v>32.32</v>
          </cell>
          <cell r="Y217">
            <v>17.559999999999999</v>
          </cell>
          <cell r="AA217">
            <v>82.82</v>
          </cell>
          <cell r="AB217">
            <v>44.99</v>
          </cell>
          <cell r="AD217">
            <v>185.85</v>
          </cell>
          <cell r="AE217">
            <v>100.98</v>
          </cell>
          <cell r="AG217">
            <v>389.89</v>
          </cell>
          <cell r="AH217">
            <v>211.82</v>
          </cell>
          <cell r="AJ217">
            <v>-575</v>
          </cell>
          <cell r="AK217">
            <v>-297.06</v>
          </cell>
          <cell r="AM217">
            <v>56.08</v>
          </cell>
          <cell r="AN217">
            <v>29.67</v>
          </cell>
          <cell r="AP217">
            <v>99.99</v>
          </cell>
          <cell r="AQ217">
            <v>55.09</v>
          </cell>
        </row>
        <row r="218">
          <cell r="O218">
            <v>91.75</v>
          </cell>
          <cell r="P218">
            <v>60.16</v>
          </cell>
          <cell r="R218">
            <v>203.33</v>
          </cell>
          <cell r="S218">
            <v>131.96</v>
          </cell>
          <cell r="U218">
            <v>36.67</v>
          </cell>
          <cell r="V218">
            <v>23.8</v>
          </cell>
          <cell r="X218">
            <v>42.43</v>
          </cell>
          <cell r="Y218">
            <v>28.39</v>
          </cell>
          <cell r="AA218">
            <v>544.45000000000005</v>
          </cell>
          <cell r="AB218">
            <v>364.27</v>
          </cell>
          <cell r="AD218">
            <v>130.82</v>
          </cell>
          <cell r="AE218">
            <v>87.53</v>
          </cell>
          <cell r="AG218">
            <v>190.92</v>
          </cell>
          <cell r="AH218">
            <v>127.74</v>
          </cell>
          <cell r="AJ218">
            <v>117.79</v>
          </cell>
          <cell r="AK218">
            <v>76.84</v>
          </cell>
          <cell r="AM218">
            <v>32.71</v>
          </cell>
          <cell r="AN218">
            <v>21.01</v>
          </cell>
          <cell r="AP218">
            <v>27.45</v>
          </cell>
          <cell r="AQ218">
            <v>18.09</v>
          </cell>
        </row>
        <row r="219">
          <cell r="O219">
            <v>11.66</v>
          </cell>
          <cell r="P219">
            <v>1.96</v>
          </cell>
          <cell r="R219">
            <v>28.57</v>
          </cell>
          <cell r="S219">
            <v>4.34</v>
          </cell>
          <cell r="U219">
            <v>-28.57</v>
          </cell>
          <cell r="V219">
            <v>-4.34</v>
          </cell>
          <cell r="X219">
            <v>212.12</v>
          </cell>
          <cell r="Y219">
            <v>42.51</v>
          </cell>
          <cell r="AA219">
            <v>0</v>
          </cell>
          <cell r="AB219">
            <v>0</v>
          </cell>
          <cell r="AD219">
            <v>-84.85</v>
          </cell>
          <cell r="AE219">
            <v>-2.48</v>
          </cell>
          <cell r="AG219">
            <v>5.05</v>
          </cell>
          <cell r="AH219">
            <v>0.2</v>
          </cell>
          <cell r="AJ219">
            <v>509.62</v>
          </cell>
          <cell r="AK219">
            <v>-4.01</v>
          </cell>
          <cell r="AM219">
            <v>0</v>
          </cell>
          <cell r="AN219">
            <v>0</v>
          </cell>
          <cell r="AP219">
            <v>0</v>
          </cell>
          <cell r="AQ219">
            <v>0</v>
          </cell>
        </row>
        <row r="220">
          <cell r="O220">
            <v>-42.72</v>
          </cell>
          <cell r="P220">
            <v>-11.36</v>
          </cell>
          <cell r="R220">
            <v>-125.71</v>
          </cell>
          <cell r="S220">
            <v>-31.64</v>
          </cell>
          <cell r="U220">
            <v>569.13</v>
          </cell>
          <cell r="V220">
            <v>-183.43</v>
          </cell>
          <cell r="X220">
            <v>1483.95</v>
          </cell>
          <cell r="Y220">
            <v>-366.08</v>
          </cell>
          <cell r="AA220">
            <v>1383.33</v>
          </cell>
          <cell r="AB220">
            <v>-341.29</v>
          </cell>
          <cell r="AD220">
            <v>754.54</v>
          </cell>
          <cell r="AE220">
            <v>-186.14</v>
          </cell>
          <cell r="AG220">
            <v>0</v>
          </cell>
          <cell r="AH220">
            <v>0</v>
          </cell>
          <cell r="AJ220">
            <v>47.88</v>
          </cell>
          <cell r="AK220">
            <v>-14.83</v>
          </cell>
          <cell r="AM220">
            <v>0</v>
          </cell>
          <cell r="AN220">
            <v>0</v>
          </cell>
          <cell r="AP220">
            <v>733.14</v>
          </cell>
          <cell r="AQ220">
            <v>-270.26</v>
          </cell>
        </row>
        <row r="221">
          <cell r="O221">
            <v>0</v>
          </cell>
          <cell r="P221">
            <v>0</v>
          </cell>
          <cell r="R221">
            <v>457.13</v>
          </cell>
          <cell r="S221">
            <v>92.53</v>
          </cell>
          <cell r="U221">
            <v>30.48</v>
          </cell>
          <cell r="V221">
            <v>6.17</v>
          </cell>
          <cell r="X221">
            <v>0</v>
          </cell>
          <cell r="Y221">
            <v>0</v>
          </cell>
          <cell r="AA221">
            <v>0</v>
          </cell>
          <cell r="AB221">
            <v>0</v>
          </cell>
          <cell r="AD221">
            <v>32.32</v>
          </cell>
          <cell r="AE221">
            <v>8.01</v>
          </cell>
          <cell r="AG221">
            <v>-32.32</v>
          </cell>
          <cell r="AH221">
            <v>-8.01</v>
          </cell>
          <cell r="AJ221">
            <v>0</v>
          </cell>
          <cell r="AK221">
            <v>0</v>
          </cell>
          <cell r="AM221">
            <v>0</v>
          </cell>
          <cell r="AN221">
            <v>0</v>
          </cell>
          <cell r="AP221">
            <v>31.37</v>
          </cell>
          <cell r="AQ221">
            <v>7.06</v>
          </cell>
        </row>
        <row r="222">
          <cell r="O222">
            <v>0</v>
          </cell>
          <cell r="P222">
            <v>0</v>
          </cell>
          <cell r="R222">
            <v>-7.61</v>
          </cell>
          <cell r="S222">
            <v>-23.84</v>
          </cell>
          <cell r="U222">
            <v>-120</v>
          </cell>
          <cell r="V222">
            <v>-46.93</v>
          </cell>
          <cell r="X222">
            <v>70.709999999999994</v>
          </cell>
          <cell r="Y222">
            <v>30.12</v>
          </cell>
          <cell r="AA222">
            <v>42.42</v>
          </cell>
          <cell r="AB222">
            <v>18.07</v>
          </cell>
          <cell r="AD222">
            <v>155.56</v>
          </cell>
          <cell r="AE222">
            <v>66.260000000000005</v>
          </cell>
          <cell r="AG222">
            <v>-28.28</v>
          </cell>
          <cell r="AH222">
            <v>-11.45</v>
          </cell>
          <cell r="AJ222">
            <v>40.380000000000003</v>
          </cell>
          <cell r="AK222">
            <v>15.15</v>
          </cell>
          <cell r="AM222">
            <v>39.25</v>
          </cell>
          <cell r="AN222">
            <v>14.01</v>
          </cell>
          <cell r="AP222">
            <v>0</v>
          </cell>
          <cell r="AQ222">
            <v>0</v>
          </cell>
        </row>
        <row r="223">
          <cell r="O223">
            <v>15.53</v>
          </cell>
          <cell r="P223">
            <v>4.29</v>
          </cell>
          <cell r="R223">
            <v>0</v>
          </cell>
          <cell r="S223">
            <v>0</v>
          </cell>
          <cell r="U223">
            <v>22.86</v>
          </cell>
          <cell r="V223">
            <v>5.98</v>
          </cell>
          <cell r="X223">
            <v>0</v>
          </cell>
          <cell r="Y223">
            <v>0</v>
          </cell>
          <cell r="AA223">
            <v>0</v>
          </cell>
          <cell r="AB223">
            <v>0</v>
          </cell>
          <cell r="AD223">
            <v>0</v>
          </cell>
          <cell r="AE223">
            <v>0</v>
          </cell>
          <cell r="AG223">
            <v>0</v>
          </cell>
          <cell r="AH223">
            <v>0</v>
          </cell>
          <cell r="AJ223">
            <v>0</v>
          </cell>
          <cell r="AK223">
            <v>0</v>
          </cell>
          <cell r="AM223">
            <v>0</v>
          </cell>
          <cell r="AN223">
            <v>0</v>
          </cell>
          <cell r="AP223">
            <v>0</v>
          </cell>
          <cell r="AQ223">
            <v>0</v>
          </cell>
        </row>
        <row r="224">
          <cell r="O224">
            <v>462.14</v>
          </cell>
          <cell r="P224">
            <v>186.09</v>
          </cell>
          <cell r="R224">
            <v>-26.67</v>
          </cell>
          <cell r="S224">
            <v>-10.43</v>
          </cell>
          <cell r="U224">
            <v>93.33</v>
          </cell>
          <cell r="V224">
            <v>37.64</v>
          </cell>
          <cell r="X224">
            <v>494.95</v>
          </cell>
          <cell r="Y224">
            <v>216.51</v>
          </cell>
          <cell r="AA224">
            <v>3294.95</v>
          </cell>
          <cell r="AB224">
            <v>1441.38</v>
          </cell>
          <cell r="AD224">
            <v>197.98</v>
          </cell>
          <cell r="AE224">
            <v>82.63</v>
          </cell>
          <cell r="AG224">
            <v>141.41</v>
          </cell>
          <cell r="AH224">
            <v>57.44</v>
          </cell>
          <cell r="AJ224">
            <v>13.46</v>
          </cell>
          <cell r="AK224">
            <v>5.0599999999999996</v>
          </cell>
          <cell r="AM224">
            <v>143.93</v>
          </cell>
          <cell r="AN224">
            <v>51.57</v>
          </cell>
          <cell r="AP224">
            <v>13.72</v>
          </cell>
          <cell r="AQ224">
            <v>5.32</v>
          </cell>
        </row>
        <row r="225">
          <cell r="O225">
            <v>67.959999999999994</v>
          </cell>
          <cell r="P225">
            <v>27.22</v>
          </cell>
          <cell r="R225">
            <v>226.66</v>
          </cell>
          <cell r="S225">
            <v>88.18</v>
          </cell>
          <cell r="U225">
            <v>213.33</v>
          </cell>
          <cell r="V225">
            <v>83</v>
          </cell>
          <cell r="X225">
            <v>56.57</v>
          </cell>
          <cell r="Y225">
            <v>23.99</v>
          </cell>
          <cell r="AA225">
            <v>212.12</v>
          </cell>
          <cell r="AB225">
            <v>89.94</v>
          </cell>
          <cell r="AD225">
            <v>367.68</v>
          </cell>
          <cell r="AE225">
            <v>153.28</v>
          </cell>
          <cell r="AG225">
            <v>141.41</v>
          </cell>
          <cell r="AH225">
            <v>57.34</v>
          </cell>
          <cell r="AJ225">
            <v>13.46</v>
          </cell>
          <cell r="AK225">
            <v>5.05</v>
          </cell>
          <cell r="AM225">
            <v>157.01</v>
          </cell>
          <cell r="AN225">
            <v>56.13</v>
          </cell>
          <cell r="AP225">
            <v>-13.72</v>
          </cell>
          <cell r="AQ225">
            <v>-5.32</v>
          </cell>
        </row>
        <row r="226">
          <cell r="O226">
            <v>400.97</v>
          </cell>
          <cell r="P226">
            <v>227.42</v>
          </cell>
          <cell r="R226">
            <v>359.61</v>
          </cell>
          <cell r="S226">
            <v>200.72</v>
          </cell>
          <cell r="U226">
            <v>-11.24</v>
          </cell>
          <cell r="V226">
            <v>-6.3</v>
          </cell>
          <cell r="X226">
            <v>500.61</v>
          </cell>
          <cell r="Y226">
            <v>292.95999999999998</v>
          </cell>
          <cell r="AA226">
            <v>834.35</v>
          </cell>
          <cell r="AB226">
            <v>478.84</v>
          </cell>
          <cell r="AD226">
            <v>196.17</v>
          </cell>
          <cell r="AE226">
            <v>68.83</v>
          </cell>
          <cell r="AG226">
            <v>3457.57</v>
          </cell>
          <cell r="AH226">
            <v>966.68</v>
          </cell>
          <cell r="AJ226">
            <v>-2322.12</v>
          </cell>
          <cell r="AK226">
            <v>-560.84</v>
          </cell>
          <cell r="AM226">
            <v>0</v>
          </cell>
          <cell r="AN226">
            <v>0</v>
          </cell>
          <cell r="AP226">
            <v>0</v>
          </cell>
          <cell r="AQ226">
            <v>0</v>
          </cell>
        </row>
        <row r="227">
          <cell r="O227">
            <v>0</v>
          </cell>
          <cell r="P227">
            <v>0</v>
          </cell>
          <cell r="R227">
            <v>0</v>
          </cell>
          <cell r="S227">
            <v>0</v>
          </cell>
          <cell r="U227">
            <v>44.95</v>
          </cell>
          <cell r="V227">
            <v>28.53</v>
          </cell>
          <cell r="X227">
            <v>476.77</v>
          </cell>
          <cell r="Y227">
            <v>312.58999999999997</v>
          </cell>
          <cell r="AA227">
            <v>178.79</v>
          </cell>
          <cell r="AB227">
            <v>117.22</v>
          </cell>
          <cell r="AD227">
            <v>83.44</v>
          </cell>
          <cell r="AE227">
            <v>54.01</v>
          </cell>
          <cell r="AG227">
            <v>23.84</v>
          </cell>
          <cell r="AH227">
            <v>15.43</v>
          </cell>
          <cell r="AJ227">
            <v>124.81</v>
          </cell>
          <cell r="AK227">
            <v>78.540000000000006</v>
          </cell>
          <cell r="AM227">
            <v>0</v>
          </cell>
          <cell r="AN227">
            <v>0</v>
          </cell>
          <cell r="AP227">
            <v>0</v>
          </cell>
          <cell r="AQ227">
            <v>0</v>
          </cell>
        </row>
        <row r="228">
          <cell r="O228">
            <v>171.84</v>
          </cell>
          <cell r="P228">
            <v>82.82</v>
          </cell>
          <cell r="R228">
            <v>674.29</v>
          </cell>
          <cell r="S228">
            <v>321.56</v>
          </cell>
          <cell r="U228">
            <v>78.67</v>
          </cell>
          <cell r="V228">
            <v>37.78</v>
          </cell>
          <cell r="X228">
            <v>393.34</v>
          </cell>
          <cell r="Y228">
            <v>201.06</v>
          </cell>
          <cell r="AA228">
            <v>107.28</v>
          </cell>
          <cell r="AB228">
            <v>54.29</v>
          </cell>
          <cell r="AD228">
            <v>23.84</v>
          </cell>
          <cell r="AE228">
            <v>11.7</v>
          </cell>
          <cell r="AG228">
            <v>0</v>
          </cell>
          <cell r="AH228">
            <v>0</v>
          </cell>
          <cell r="AJ228">
            <v>11.35</v>
          </cell>
          <cell r="AK228">
            <v>5.28</v>
          </cell>
          <cell r="AM228">
            <v>0</v>
          </cell>
          <cell r="AN228">
            <v>0</v>
          </cell>
          <cell r="AP228">
            <v>0</v>
          </cell>
          <cell r="AQ228">
            <v>0</v>
          </cell>
        </row>
        <row r="229">
          <cell r="O229">
            <v>114.56</v>
          </cell>
          <cell r="P229">
            <v>58.99</v>
          </cell>
          <cell r="R229">
            <v>67.430000000000007</v>
          </cell>
          <cell r="S229">
            <v>34.47</v>
          </cell>
          <cell r="U229">
            <v>56.19</v>
          </cell>
          <cell r="V229">
            <v>28.87</v>
          </cell>
          <cell r="X229">
            <v>429.1</v>
          </cell>
          <cell r="Y229">
            <v>232.6</v>
          </cell>
          <cell r="AA229">
            <v>2979.79</v>
          </cell>
          <cell r="AB229">
            <v>1590.5</v>
          </cell>
          <cell r="AD229">
            <v>0</v>
          </cell>
          <cell r="AE229">
            <v>0</v>
          </cell>
          <cell r="AG229">
            <v>0</v>
          </cell>
          <cell r="AH229">
            <v>0</v>
          </cell>
          <cell r="AJ229">
            <v>0</v>
          </cell>
          <cell r="AK229">
            <v>0</v>
          </cell>
          <cell r="AM229">
            <v>0</v>
          </cell>
          <cell r="AN229">
            <v>0</v>
          </cell>
          <cell r="AP229">
            <v>0</v>
          </cell>
          <cell r="AQ229">
            <v>0</v>
          </cell>
        </row>
        <row r="230">
          <cell r="O230">
            <v>108.75</v>
          </cell>
          <cell r="P230">
            <v>51.72</v>
          </cell>
          <cell r="R230">
            <v>389.32</v>
          </cell>
          <cell r="S230">
            <v>180.98</v>
          </cell>
          <cell r="U230">
            <v>213.32</v>
          </cell>
          <cell r="V230">
            <v>99.16</v>
          </cell>
          <cell r="X230">
            <v>243.23</v>
          </cell>
          <cell r="Y230">
            <v>120.52</v>
          </cell>
          <cell r="AA230">
            <v>1306.67</v>
          </cell>
          <cell r="AB230">
            <v>645.42999999999995</v>
          </cell>
          <cell r="AD230">
            <v>927.69</v>
          </cell>
          <cell r="AE230">
            <v>456.22</v>
          </cell>
          <cell r="AG230">
            <v>1945.86</v>
          </cell>
          <cell r="AH230">
            <v>956.85</v>
          </cell>
          <cell r="AJ230">
            <v>651.54</v>
          </cell>
          <cell r="AK230">
            <v>303.66000000000003</v>
          </cell>
          <cell r="AM230">
            <v>465.79</v>
          </cell>
          <cell r="AN230">
            <v>209.91</v>
          </cell>
          <cell r="AP230">
            <v>0</v>
          </cell>
          <cell r="AQ230">
            <v>0</v>
          </cell>
        </row>
        <row r="231">
          <cell r="O231">
            <v>227.18</v>
          </cell>
          <cell r="P231">
            <v>123.22</v>
          </cell>
          <cell r="R231">
            <v>191.9</v>
          </cell>
          <cell r="S231">
            <v>102.38</v>
          </cell>
          <cell r="U231">
            <v>160.94999999999999</v>
          </cell>
          <cell r="V231">
            <v>85.87</v>
          </cell>
          <cell r="X231">
            <v>3446.97</v>
          </cell>
          <cell r="Y231">
            <v>1930.93</v>
          </cell>
          <cell r="AA231">
            <v>26.26</v>
          </cell>
          <cell r="AB231">
            <v>14.71</v>
          </cell>
          <cell r="AD231">
            <v>0</v>
          </cell>
          <cell r="AE231">
            <v>0</v>
          </cell>
          <cell r="AG231">
            <v>0</v>
          </cell>
          <cell r="AH231">
            <v>0</v>
          </cell>
          <cell r="AJ231">
            <v>0</v>
          </cell>
          <cell r="AK231">
            <v>0</v>
          </cell>
          <cell r="AM231">
            <v>0</v>
          </cell>
          <cell r="AN231">
            <v>0</v>
          </cell>
          <cell r="AP231">
            <v>-19.12</v>
          </cell>
          <cell r="AQ231">
            <v>-10.46</v>
          </cell>
        </row>
        <row r="232">
          <cell r="O232">
            <v>1148.54</v>
          </cell>
          <cell r="P232">
            <v>622.66</v>
          </cell>
          <cell r="R232">
            <v>1052.3800000000001</v>
          </cell>
          <cell r="S232">
            <v>561.17999999999995</v>
          </cell>
          <cell r="U232">
            <v>891.42</v>
          </cell>
          <cell r="V232">
            <v>475.35</v>
          </cell>
          <cell r="X232">
            <v>3492.93</v>
          </cell>
          <cell r="Y232">
            <v>1955.76</v>
          </cell>
          <cell r="AA232">
            <v>676.26</v>
          </cell>
          <cell r="AB232">
            <v>378.65</v>
          </cell>
          <cell r="AD232">
            <v>85.35</v>
          </cell>
          <cell r="AE232">
            <v>47.79</v>
          </cell>
          <cell r="AG232">
            <v>-6.57</v>
          </cell>
          <cell r="AH232">
            <v>-3.68</v>
          </cell>
          <cell r="AJ232">
            <v>30.77</v>
          </cell>
          <cell r="AK232">
            <v>7.66</v>
          </cell>
          <cell r="AM232">
            <v>48.6</v>
          </cell>
          <cell r="AN232">
            <v>11.04</v>
          </cell>
          <cell r="AP232">
            <v>105.89</v>
          </cell>
          <cell r="AQ232">
            <v>90.11</v>
          </cell>
        </row>
        <row r="233">
          <cell r="O233">
            <v>25.63</v>
          </cell>
          <cell r="P233">
            <v>15.73</v>
          </cell>
          <cell r="R233">
            <v>167.62</v>
          </cell>
          <cell r="S233">
            <v>101.63</v>
          </cell>
          <cell r="U233">
            <v>519.61</v>
          </cell>
          <cell r="V233">
            <v>315.04000000000002</v>
          </cell>
          <cell r="X233">
            <v>106.67</v>
          </cell>
          <cell r="Y233">
            <v>67.08</v>
          </cell>
          <cell r="AA233">
            <v>684.44</v>
          </cell>
          <cell r="AB233">
            <v>430.41</v>
          </cell>
          <cell r="AD233">
            <v>142.22999999999999</v>
          </cell>
          <cell r="AE233">
            <v>89.44</v>
          </cell>
          <cell r="AG233">
            <v>459.6</v>
          </cell>
          <cell r="AH233">
            <v>159.38999999999999</v>
          </cell>
          <cell r="AJ233">
            <v>0</v>
          </cell>
          <cell r="AK233">
            <v>0</v>
          </cell>
          <cell r="AM233">
            <v>0</v>
          </cell>
          <cell r="AN233">
            <v>0</v>
          </cell>
          <cell r="AP233">
            <v>-69.02</v>
          </cell>
          <cell r="AQ233">
            <v>-62.86</v>
          </cell>
        </row>
        <row r="234">
          <cell r="O234">
            <v>813.02</v>
          </cell>
          <cell r="P234">
            <v>520.98</v>
          </cell>
          <cell r="R234">
            <v>989.33</v>
          </cell>
          <cell r="S234">
            <v>627.51</v>
          </cell>
          <cell r="U234">
            <v>757.14</v>
          </cell>
          <cell r="V234">
            <v>480.22</v>
          </cell>
          <cell r="X234">
            <v>192.72</v>
          </cell>
          <cell r="Y234">
            <v>124.96</v>
          </cell>
          <cell r="AA234">
            <v>-10.71</v>
          </cell>
          <cell r="AB234">
            <v>-6.95</v>
          </cell>
          <cell r="AD234">
            <v>-10.71</v>
          </cell>
          <cell r="AE234">
            <v>-6.95</v>
          </cell>
          <cell r="AG234">
            <v>0</v>
          </cell>
          <cell r="AH234">
            <v>0</v>
          </cell>
          <cell r="AJ234">
            <v>0</v>
          </cell>
          <cell r="AK234">
            <v>0</v>
          </cell>
          <cell r="AM234">
            <v>0</v>
          </cell>
          <cell r="AN234">
            <v>0</v>
          </cell>
          <cell r="AP234">
            <v>0</v>
          </cell>
          <cell r="AQ234">
            <v>0</v>
          </cell>
        </row>
        <row r="235">
          <cell r="O235">
            <v>308.73</v>
          </cell>
          <cell r="P235">
            <v>196.65</v>
          </cell>
          <cell r="R235">
            <v>272.58</v>
          </cell>
          <cell r="S235">
            <v>171.85</v>
          </cell>
          <cell r="U235">
            <v>393.72</v>
          </cell>
          <cell r="V235">
            <v>248.19</v>
          </cell>
          <cell r="X235">
            <v>406.87</v>
          </cell>
          <cell r="Y235">
            <v>263.44</v>
          </cell>
          <cell r="AA235">
            <v>299.8</v>
          </cell>
          <cell r="AB235">
            <v>194.1</v>
          </cell>
          <cell r="AD235">
            <v>0</v>
          </cell>
          <cell r="AE235">
            <v>0</v>
          </cell>
          <cell r="AG235">
            <v>0</v>
          </cell>
          <cell r="AH235">
            <v>0</v>
          </cell>
          <cell r="AJ235">
            <v>0</v>
          </cell>
          <cell r="AK235">
            <v>0</v>
          </cell>
          <cell r="AM235">
            <v>0</v>
          </cell>
          <cell r="AN235">
            <v>0</v>
          </cell>
          <cell r="AP235">
            <v>-20.78</v>
          </cell>
          <cell r="AQ235">
            <v>-13.23</v>
          </cell>
        </row>
        <row r="236">
          <cell r="O236">
            <v>56.79</v>
          </cell>
          <cell r="P236">
            <v>31.16</v>
          </cell>
          <cell r="R236">
            <v>80.47</v>
          </cell>
          <cell r="S236">
            <v>43.45</v>
          </cell>
          <cell r="U236">
            <v>396.18</v>
          </cell>
          <cell r="V236">
            <v>213.99</v>
          </cell>
          <cell r="X236">
            <v>98.49</v>
          </cell>
          <cell r="Y236">
            <v>55.78</v>
          </cell>
          <cell r="AA236">
            <v>3204.04</v>
          </cell>
          <cell r="AB236">
            <v>1814.77</v>
          </cell>
          <cell r="AD236">
            <v>632.32000000000005</v>
          </cell>
          <cell r="AE236">
            <v>356.18</v>
          </cell>
          <cell r="AG236">
            <v>1474.75</v>
          </cell>
          <cell r="AH236">
            <v>643.46</v>
          </cell>
          <cell r="AJ236">
            <v>0</v>
          </cell>
          <cell r="AK236">
            <v>0</v>
          </cell>
          <cell r="AM236">
            <v>0</v>
          </cell>
          <cell r="AN236">
            <v>0</v>
          </cell>
          <cell r="AP236">
            <v>0</v>
          </cell>
          <cell r="AQ236">
            <v>0</v>
          </cell>
        </row>
        <row r="237">
          <cell r="O237">
            <v>37.86</v>
          </cell>
          <cell r="P237">
            <v>21.27</v>
          </cell>
          <cell r="R237">
            <v>86.66</v>
          </cell>
          <cell r="S237">
            <v>47.97</v>
          </cell>
          <cell r="U237">
            <v>402.38</v>
          </cell>
          <cell r="V237">
            <v>222.72</v>
          </cell>
          <cell r="X237">
            <v>111.62</v>
          </cell>
          <cell r="Y237">
            <v>64.63</v>
          </cell>
          <cell r="AA237">
            <v>879.79</v>
          </cell>
          <cell r="AB237">
            <v>509.38</v>
          </cell>
          <cell r="AD237">
            <v>295.45</v>
          </cell>
          <cell r="AE237">
            <v>171.06</v>
          </cell>
          <cell r="AG237">
            <v>-65.66</v>
          </cell>
          <cell r="AH237">
            <v>-38.020000000000003</v>
          </cell>
          <cell r="AJ237">
            <v>0</v>
          </cell>
          <cell r="AK237">
            <v>0</v>
          </cell>
          <cell r="AM237">
            <v>0</v>
          </cell>
          <cell r="AN237">
            <v>0</v>
          </cell>
          <cell r="AP237">
            <v>0</v>
          </cell>
          <cell r="AQ237">
            <v>0</v>
          </cell>
        </row>
        <row r="238">
          <cell r="O238">
            <v>25.24</v>
          </cell>
          <cell r="P238">
            <v>13.76</v>
          </cell>
          <cell r="R238">
            <v>43.33</v>
          </cell>
          <cell r="S238">
            <v>23.26</v>
          </cell>
          <cell r="U238">
            <v>321.89999999999998</v>
          </cell>
          <cell r="V238">
            <v>172.78</v>
          </cell>
          <cell r="X238">
            <v>1529.8</v>
          </cell>
          <cell r="Y238">
            <v>861.67</v>
          </cell>
          <cell r="AA238">
            <v>0</v>
          </cell>
          <cell r="AB238">
            <v>0</v>
          </cell>
          <cell r="AD238">
            <v>0</v>
          </cell>
          <cell r="AE238">
            <v>0</v>
          </cell>
          <cell r="AG238">
            <v>0</v>
          </cell>
          <cell r="AH238">
            <v>0</v>
          </cell>
          <cell r="AJ238">
            <v>0</v>
          </cell>
          <cell r="AK238">
            <v>0</v>
          </cell>
          <cell r="AM238">
            <v>0</v>
          </cell>
          <cell r="AN238">
            <v>0</v>
          </cell>
          <cell r="AP238">
            <v>0</v>
          </cell>
          <cell r="AQ238">
            <v>0</v>
          </cell>
        </row>
        <row r="239">
          <cell r="O239">
            <v>18.93</v>
          </cell>
          <cell r="P239">
            <v>10.32</v>
          </cell>
          <cell r="R239">
            <v>0</v>
          </cell>
          <cell r="S239">
            <v>0</v>
          </cell>
          <cell r="U239">
            <v>328.09</v>
          </cell>
          <cell r="V239">
            <v>176.09</v>
          </cell>
          <cell r="X239">
            <v>1293.44</v>
          </cell>
          <cell r="Y239">
            <v>728.49</v>
          </cell>
          <cell r="AA239">
            <v>256.07</v>
          </cell>
          <cell r="AB239">
            <v>144.22999999999999</v>
          </cell>
          <cell r="AD239">
            <v>275.75</v>
          </cell>
          <cell r="AE239">
            <v>155.31</v>
          </cell>
          <cell r="AG239">
            <v>-85.35</v>
          </cell>
          <cell r="AH239">
            <v>-48.07</v>
          </cell>
          <cell r="AJ239">
            <v>100</v>
          </cell>
          <cell r="AK239">
            <v>54.12</v>
          </cell>
          <cell r="AM239">
            <v>78.97</v>
          </cell>
          <cell r="AN239">
            <v>41.68</v>
          </cell>
          <cell r="AP239">
            <v>44.61</v>
          </cell>
          <cell r="AQ239">
            <v>41.46</v>
          </cell>
        </row>
        <row r="240">
          <cell r="O240">
            <v>31968.94</v>
          </cell>
          <cell r="P240">
            <v>13382.74</v>
          </cell>
          <cell r="R240">
            <v>25333.33</v>
          </cell>
          <cell r="S240">
            <v>11699.47</v>
          </cell>
          <cell r="U240">
            <v>34360.01</v>
          </cell>
          <cell r="V240">
            <v>17006.97</v>
          </cell>
          <cell r="X240">
            <v>53426.26</v>
          </cell>
          <cell r="Y240">
            <v>28444.23</v>
          </cell>
          <cell r="AA240">
            <v>30955.54</v>
          </cell>
          <cell r="AB240">
            <v>16447.78</v>
          </cell>
          <cell r="AD240">
            <v>120315.15</v>
          </cell>
          <cell r="AE240">
            <v>63933.26</v>
          </cell>
          <cell r="AG240">
            <v>42466.67</v>
          </cell>
          <cell r="AH240">
            <v>22567.06</v>
          </cell>
          <cell r="AJ240">
            <v>30786.55</v>
          </cell>
          <cell r="AK240">
            <v>15629.37</v>
          </cell>
          <cell r="AM240">
            <v>11566.37</v>
          </cell>
          <cell r="AN240">
            <v>5707.65</v>
          </cell>
          <cell r="AP240">
            <v>2470.58</v>
          </cell>
          <cell r="AQ240">
            <v>724.09</v>
          </cell>
        </row>
        <row r="241">
          <cell r="O241">
            <v>12844.65</v>
          </cell>
          <cell r="P241">
            <v>5254.68</v>
          </cell>
          <cell r="R241">
            <v>8680</v>
          </cell>
          <cell r="S241">
            <v>3841.62</v>
          </cell>
          <cell r="U241">
            <v>23226.67</v>
          </cell>
          <cell r="V241">
            <v>12099.75</v>
          </cell>
          <cell r="X241">
            <v>6886.86</v>
          </cell>
          <cell r="Y241">
            <v>3689.63</v>
          </cell>
          <cell r="AA241">
            <v>25496.97</v>
          </cell>
          <cell r="AB241">
            <v>13490.46</v>
          </cell>
          <cell r="AD241">
            <v>42480.83</v>
          </cell>
          <cell r="AE241">
            <v>22511.09</v>
          </cell>
          <cell r="AG241">
            <v>30686.880000000001</v>
          </cell>
          <cell r="AH241">
            <v>16264.73</v>
          </cell>
          <cell r="AJ241">
            <v>4361.53</v>
          </cell>
          <cell r="AK241">
            <v>2208.29</v>
          </cell>
          <cell r="AM241">
            <v>2891.59</v>
          </cell>
          <cell r="AN241">
            <v>1422.79</v>
          </cell>
          <cell r="AP241">
            <v>8358.82</v>
          </cell>
          <cell r="AQ241">
            <v>4311.2299999999996</v>
          </cell>
        </row>
        <row r="242">
          <cell r="O242">
            <v>1658.26</v>
          </cell>
          <cell r="P242">
            <v>681.35</v>
          </cell>
          <cell r="R242">
            <v>3000</v>
          </cell>
          <cell r="S242">
            <v>1301.07</v>
          </cell>
          <cell r="U242">
            <v>626.66</v>
          </cell>
          <cell r="V242">
            <v>325.68</v>
          </cell>
          <cell r="X242">
            <v>240.4</v>
          </cell>
          <cell r="Y242">
            <v>130.53</v>
          </cell>
          <cell r="AA242">
            <v>6335.35</v>
          </cell>
          <cell r="AB242">
            <v>3355.74</v>
          </cell>
          <cell r="AD242">
            <v>3464.66</v>
          </cell>
          <cell r="AE242">
            <v>1815.39</v>
          </cell>
          <cell r="AG242">
            <v>3521.23</v>
          </cell>
          <cell r="AH242">
            <v>1845.79</v>
          </cell>
          <cell r="AJ242">
            <v>309.62</v>
          </cell>
          <cell r="AK242">
            <v>154.94</v>
          </cell>
          <cell r="AM242">
            <v>0</v>
          </cell>
          <cell r="AN242">
            <v>0</v>
          </cell>
          <cell r="AP242">
            <v>0</v>
          </cell>
          <cell r="AQ242">
            <v>0</v>
          </cell>
        </row>
        <row r="243">
          <cell r="O243">
            <v>7720.39</v>
          </cell>
          <cell r="P243">
            <v>3045.4</v>
          </cell>
          <cell r="R243">
            <v>11880</v>
          </cell>
          <cell r="S243">
            <v>5069.49</v>
          </cell>
          <cell r="U243">
            <v>8600</v>
          </cell>
          <cell r="V243">
            <v>4373.5600000000004</v>
          </cell>
          <cell r="X243">
            <v>6589.9</v>
          </cell>
          <cell r="Y243">
            <v>3479.1</v>
          </cell>
          <cell r="AA243">
            <v>9983.83</v>
          </cell>
          <cell r="AB243">
            <v>5142.4799999999996</v>
          </cell>
          <cell r="AD243">
            <v>8131.32</v>
          </cell>
          <cell r="AE243">
            <v>4201.3599999999997</v>
          </cell>
          <cell r="AG243">
            <v>11171.72</v>
          </cell>
          <cell r="AH243">
            <v>5773.24</v>
          </cell>
          <cell r="AJ243">
            <v>3325.02</v>
          </cell>
          <cell r="AK243">
            <v>1254.54</v>
          </cell>
          <cell r="AM243">
            <v>1205.5899999999999</v>
          </cell>
          <cell r="AN243">
            <v>324.07</v>
          </cell>
          <cell r="AP243">
            <v>882.35</v>
          </cell>
          <cell r="AQ243">
            <v>267.33</v>
          </cell>
        </row>
        <row r="244">
          <cell r="O244">
            <v>4213.58</v>
          </cell>
          <cell r="P244">
            <v>1665.62</v>
          </cell>
          <cell r="R244">
            <v>11613.35</v>
          </cell>
          <cell r="S244">
            <v>4484</v>
          </cell>
          <cell r="U244">
            <v>6346.67</v>
          </cell>
          <cell r="V244">
            <v>2478.35</v>
          </cell>
          <cell r="X244">
            <v>5812.11</v>
          </cell>
          <cell r="Y244">
            <v>2472.06</v>
          </cell>
          <cell r="AA244">
            <v>5387.87</v>
          </cell>
          <cell r="AB244">
            <v>2291.62</v>
          </cell>
          <cell r="AD244">
            <v>2474.75</v>
          </cell>
          <cell r="AE244">
            <v>1052.5899999999999</v>
          </cell>
          <cell r="AG244">
            <v>5062.63</v>
          </cell>
          <cell r="AH244">
            <v>2153.31</v>
          </cell>
          <cell r="AJ244">
            <v>1903.85</v>
          </cell>
          <cell r="AK244">
            <v>457.3</v>
          </cell>
          <cell r="AM244">
            <v>1579.44</v>
          </cell>
          <cell r="AN244">
            <v>206.04</v>
          </cell>
          <cell r="AP244">
            <v>3235.3</v>
          </cell>
          <cell r="AQ244">
            <v>553.48</v>
          </cell>
        </row>
        <row r="245">
          <cell r="O245">
            <v>3267.96</v>
          </cell>
          <cell r="P245">
            <v>1425.71</v>
          </cell>
          <cell r="R245">
            <v>2468.56</v>
          </cell>
          <cell r="S245">
            <v>1073.97</v>
          </cell>
          <cell r="U245">
            <v>4632.38</v>
          </cell>
          <cell r="V245">
            <v>2015.34</v>
          </cell>
          <cell r="X245">
            <v>4541.41</v>
          </cell>
          <cell r="Y245">
            <v>2128.87</v>
          </cell>
          <cell r="AA245">
            <v>5931.29</v>
          </cell>
          <cell r="AB245">
            <v>2784.91</v>
          </cell>
          <cell r="AD245">
            <v>4573.7299999999996</v>
          </cell>
          <cell r="AE245">
            <v>2149.77</v>
          </cell>
          <cell r="AG245">
            <v>6012.12</v>
          </cell>
          <cell r="AH245">
            <v>2825.84</v>
          </cell>
          <cell r="AJ245">
            <v>1153.83</v>
          </cell>
          <cell r="AK245">
            <v>511.41</v>
          </cell>
          <cell r="AM245">
            <v>2945.8</v>
          </cell>
          <cell r="AN245">
            <v>1258.45</v>
          </cell>
          <cell r="AP245">
            <v>7576.47</v>
          </cell>
          <cell r="AQ245">
            <v>3439.47</v>
          </cell>
        </row>
        <row r="246">
          <cell r="O246">
            <v>12871.84</v>
          </cell>
          <cell r="P246">
            <v>5904.8</v>
          </cell>
          <cell r="R246">
            <v>20680</v>
          </cell>
          <cell r="S246">
            <v>9083.51</v>
          </cell>
          <cell r="U246">
            <v>6346.66</v>
          </cell>
          <cell r="V246">
            <v>2656.44</v>
          </cell>
          <cell r="X246">
            <v>2545.4499999999998</v>
          </cell>
          <cell r="Y246">
            <v>1145.3699999999999</v>
          </cell>
          <cell r="AA246">
            <v>19189.900000000001</v>
          </cell>
          <cell r="AB246">
            <v>8904.9500000000007</v>
          </cell>
          <cell r="AD246">
            <v>28014.15</v>
          </cell>
          <cell r="AE246">
            <v>13198.75</v>
          </cell>
          <cell r="AG246">
            <v>25398</v>
          </cell>
          <cell r="AH246">
            <v>11966.17</v>
          </cell>
          <cell r="AJ246">
            <v>3705.77</v>
          </cell>
          <cell r="AK246">
            <v>1432.21</v>
          </cell>
          <cell r="AM246">
            <v>1413.06</v>
          </cell>
          <cell r="AN246">
            <v>470.69</v>
          </cell>
          <cell r="AP246">
            <v>1411.77</v>
          </cell>
          <cell r="AQ246">
            <v>514.26</v>
          </cell>
        </row>
        <row r="247">
          <cell r="O247">
            <v>8889.34</v>
          </cell>
          <cell r="P247">
            <v>3690.06</v>
          </cell>
          <cell r="R247">
            <v>7946.66</v>
          </cell>
          <cell r="S247">
            <v>3368.07</v>
          </cell>
          <cell r="U247">
            <v>4906.67</v>
          </cell>
          <cell r="V247">
            <v>2077.75</v>
          </cell>
          <cell r="X247">
            <v>9347.4699999999993</v>
          </cell>
          <cell r="Y247">
            <v>4213.99</v>
          </cell>
          <cell r="AA247">
            <v>13179.8</v>
          </cell>
          <cell r="AB247">
            <v>6134.71</v>
          </cell>
          <cell r="AD247">
            <v>10195.969999999999</v>
          </cell>
          <cell r="AE247">
            <v>4813.04</v>
          </cell>
          <cell r="AG247">
            <v>11412.11</v>
          </cell>
          <cell r="AH247">
            <v>5385.58</v>
          </cell>
          <cell r="AJ247">
            <v>7448.09</v>
          </cell>
          <cell r="AK247">
            <v>2870.3</v>
          </cell>
          <cell r="AM247">
            <v>6257.94</v>
          </cell>
          <cell r="AN247">
            <v>2090.9</v>
          </cell>
          <cell r="AP247">
            <v>3647.05</v>
          </cell>
          <cell r="AQ247">
            <v>1331.95</v>
          </cell>
        </row>
        <row r="248">
          <cell r="O248">
            <v>1045.05</v>
          </cell>
          <cell r="P248">
            <v>544.84</v>
          </cell>
          <cell r="R248">
            <v>22.29</v>
          </cell>
          <cell r="S248">
            <v>11.67</v>
          </cell>
          <cell r="U248">
            <v>200.57</v>
          </cell>
          <cell r="V248">
            <v>105.94</v>
          </cell>
          <cell r="X248">
            <v>472.72</v>
          </cell>
          <cell r="Y248">
            <v>262.42</v>
          </cell>
          <cell r="AA248">
            <v>425.46</v>
          </cell>
          <cell r="AB248">
            <v>234.24</v>
          </cell>
          <cell r="AD248">
            <v>7.88</v>
          </cell>
          <cell r="AE248">
            <v>4.2699999999999996</v>
          </cell>
          <cell r="AG248">
            <v>31.52</v>
          </cell>
          <cell r="AH248">
            <v>17.079999999999998</v>
          </cell>
          <cell r="AJ248">
            <v>450</v>
          </cell>
          <cell r="AK248">
            <v>233.23</v>
          </cell>
          <cell r="AM248">
            <v>51.03</v>
          </cell>
          <cell r="AN248">
            <v>25.74</v>
          </cell>
          <cell r="AP248">
            <v>183.52</v>
          </cell>
          <cell r="AQ248">
            <v>96.8</v>
          </cell>
        </row>
        <row r="249">
          <cell r="O249">
            <v>0</v>
          </cell>
          <cell r="P249">
            <v>0</v>
          </cell>
          <cell r="R249">
            <v>0</v>
          </cell>
          <cell r="S249">
            <v>0</v>
          </cell>
          <cell r="U249">
            <v>0</v>
          </cell>
          <cell r="V249">
            <v>0</v>
          </cell>
          <cell r="X249">
            <v>0</v>
          </cell>
          <cell r="Y249">
            <v>0</v>
          </cell>
          <cell r="AA249">
            <v>0</v>
          </cell>
          <cell r="AB249">
            <v>0</v>
          </cell>
          <cell r="AD249">
            <v>10.1</v>
          </cell>
          <cell r="AE249">
            <v>4.47</v>
          </cell>
          <cell r="AG249">
            <v>232.33</v>
          </cell>
          <cell r="AH249">
            <v>102.92</v>
          </cell>
          <cell r="AJ249">
            <v>153.85</v>
          </cell>
          <cell r="AK249">
            <v>63.82</v>
          </cell>
          <cell r="AM249">
            <v>327.11</v>
          </cell>
          <cell r="AN249">
            <v>130.18</v>
          </cell>
          <cell r="AP249">
            <v>362.74</v>
          </cell>
          <cell r="AQ249">
            <v>154.56</v>
          </cell>
        </row>
        <row r="250">
          <cell r="O250">
            <v>15429.88</v>
          </cell>
          <cell r="P250">
            <v>7612.12</v>
          </cell>
          <cell r="R250">
            <v>2779.34</v>
          </cell>
          <cell r="S250">
            <v>1376.86</v>
          </cell>
          <cell r="U250">
            <v>22135.67</v>
          </cell>
          <cell r="V250">
            <v>10994.83</v>
          </cell>
          <cell r="X250">
            <v>6684.99</v>
          </cell>
          <cell r="Y250">
            <v>3432.55</v>
          </cell>
          <cell r="AA250">
            <v>16691.12</v>
          </cell>
          <cell r="AB250">
            <v>8467.3700000000008</v>
          </cell>
          <cell r="AD250">
            <v>25371.11</v>
          </cell>
          <cell r="AE250">
            <v>12809.16</v>
          </cell>
          <cell r="AG250">
            <v>30667.77</v>
          </cell>
          <cell r="AH250">
            <v>15422.67</v>
          </cell>
          <cell r="AJ250">
            <v>3850.01</v>
          </cell>
          <cell r="AK250">
            <v>1874.63</v>
          </cell>
          <cell r="AM250">
            <v>15144.53</v>
          </cell>
          <cell r="AN250">
            <v>7316.28</v>
          </cell>
          <cell r="AP250">
            <v>4940.83</v>
          </cell>
          <cell r="AQ250">
            <v>2518.39</v>
          </cell>
        </row>
        <row r="251">
          <cell r="O251">
            <v>4563.95</v>
          </cell>
          <cell r="P251">
            <v>2057.7600000000002</v>
          </cell>
          <cell r="R251">
            <v>3762.01</v>
          </cell>
          <cell r="S251">
            <v>1656.13</v>
          </cell>
          <cell r="U251">
            <v>5004.99</v>
          </cell>
          <cell r="V251">
            <v>2323.25</v>
          </cell>
          <cell r="X251">
            <v>4437.22</v>
          </cell>
          <cell r="Y251">
            <v>2110.06</v>
          </cell>
          <cell r="AA251">
            <v>14766.1</v>
          </cell>
          <cell r="AB251">
            <v>6979.38</v>
          </cell>
          <cell r="AD251">
            <v>10052.780000000001</v>
          </cell>
          <cell r="AE251">
            <v>4739.54</v>
          </cell>
          <cell r="AG251">
            <v>5055.5600000000004</v>
          </cell>
          <cell r="AH251">
            <v>2377.65</v>
          </cell>
          <cell r="AJ251">
            <v>2228.5700000000002</v>
          </cell>
          <cell r="AK251">
            <v>998.98</v>
          </cell>
          <cell r="AM251">
            <v>3648.51</v>
          </cell>
          <cell r="AN251">
            <v>1651.49</v>
          </cell>
          <cell r="AP251">
            <v>871.92</v>
          </cell>
          <cell r="AQ251">
            <v>419</v>
          </cell>
        </row>
        <row r="252">
          <cell r="O252">
            <v>0</v>
          </cell>
          <cell r="P252">
            <v>0</v>
          </cell>
          <cell r="R252">
            <v>0</v>
          </cell>
          <cell r="S252">
            <v>0</v>
          </cell>
          <cell r="U252">
            <v>0</v>
          </cell>
          <cell r="V252">
            <v>0</v>
          </cell>
          <cell r="X252">
            <v>0</v>
          </cell>
          <cell r="Y252">
            <v>0</v>
          </cell>
          <cell r="AA252">
            <v>35.35</v>
          </cell>
          <cell r="AB252">
            <v>20.399999999999999</v>
          </cell>
          <cell r="AD252">
            <v>101.01</v>
          </cell>
          <cell r="AE252">
            <v>58.31</v>
          </cell>
          <cell r="AG252">
            <v>50.51</v>
          </cell>
          <cell r="AH252">
            <v>29.17</v>
          </cell>
          <cell r="AJ252">
            <v>175</v>
          </cell>
          <cell r="AK252">
            <v>83.25</v>
          </cell>
          <cell r="AM252">
            <v>6.54</v>
          </cell>
          <cell r="AN252">
            <v>2.2799999999999998</v>
          </cell>
          <cell r="AP252">
            <v>113.24</v>
          </cell>
          <cell r="AQ252">
            <v>42.82</v>
          </cell>
        </row>
        <row r="253">
          <cell r="O253">
            <v>0</v>
          </cell>
          <cell r="P253">
            <v>0</v>
          </cell>
          <cell r="R253">
            <v>0</v>
          </cell>
          <cell r="S253">
            <v>0</v>
          </cell>
          <cell r="U253">
            <v>0</v>
          </cell>
          <cell r="V253">
            <v>0</v>
          </cell>
          <cell r="X253">
            <v>0</v>
          </cell>
          <cell r="Y253">
            <v>0</v>
          </cell>
          <cell r="AA253">
            <v>25.25</v>
          </cell>
          <cell r="AB253">
            <v>15.35</v>
          </cell>
          <cell r="AD253">
            <v>131.32</v>
          </cell>
          <cell r="AE253">
            <v>79.84</v>
          </cell>
          <cell r="AG253">
            <v>0</v>
          </cell>
          <cell r="AH253">
            <v>0</v>
          </cell>
          <cell r="AJ253">
            <v>85.58</v>
          </cell>
          <cell r="AK253">
            <v>36.1</v>
          </cell>
          <cell r="AM253">
            <v>0</v>
          </cell>
          <cell r="AN253">
            <v>0</v>
          </cell>
          <cell r="AP253">
            <v>34.31</v>
          </cell>
          <cell r="AQ253">
            <v>14.52</v>
          </cell>
        </row>
        <row r="254">
          <cell r="O254">
            <v>0</v>
          </cell>
          <cell r="P254">
            <v>0</v>
          </cell>
          <cell r="R254">
            <v>352.38</v>
          </cell>
          <cell r="S254">
            <v>241.81</v>
          </cell>
          <cell r="U254">
            <v>123.81</v>
          </cell>
          <cell r="V254">
            <v>85.1</v>
          </cell>
          <cell r="X254">
            <v>606.05999999999995</v>
          </cell>
          <cell r="Y254">
            <v>425.87</v>
          </cell>
          <cell r="AA254">
            <v>4348.5</v>
          </cell>
          <cell r="AB254">
            <v>3036.58</v>
          </cell>
          <cell r="AD254">
            <v>2095.9499999999998</v>
          </cell>
          <cell r="AE254">
            <v>1448.44</v>
          </cell>
          <cell r="AG254">
            <v>2196.9699999999998</v>
          </cell>
          <cell r="AH254">
            <v>1516.66</v>
          </cell>
          <cell r="AJ254">
            <v>658.67</v>
          </cell>
          <cell r="AK254">
            <v>444.43</v>
          </cell>
          <cell r="AM254">
            <v>593.47</v>
          </cell>
          <cell r="AN254">
            <v>394.86</v>
          </cell>
          <cell r="AP254">
            <v>916.67</v>
          </cell>
          <cell r="AQ254">
            <v>625.4</v>
          </cell>
        </row>
        <row r="255">
          <cell r="O255">
            <v>0</v>
          </cell>
          <cell r="P255">
            <v>0</v>
          </cell>
          <cell r="R255">
            <v>0</v>
          </cell>
          <cell r="S255">
            <v>0</v>
          </cell>
          <cell r="U255">
            <v>0</v>
          </cell>
          <cell r="V255">
            <v>0</v>
          </cell>
          <cell r="X255">
            <v>0</v>
          </cell>
          <cell r="Y255">
            <v>0</v>
          </cell>
          <cell r="AA255">
            <v>0</v>
          </cell>
          <cell r="AB255">
            <v>0</v>
          </cell>
          <cell r="AD255">
            <v>60.61</v>
          </cell>
          <cell r="AE255">
            <v>38.799999999999997</v>
          </cell>
          <cell r="AG255">
            <v>0</v>
          </cell>
          <cell r="AH255">
            <v>0</v>
          </cell>
          <cell r="AJ255">
            <v>0</v>
          </cell>
          <cell r="AK255">
            <v>0</v>
          </cell>
          <cell r="AM255">
            <v>0</v>
          </cell>
          <cell r="AN255">
            <v>0</v>
          </cell>
          <cell r="AP255">
            <v>0</v>
          </cell>
          <cell r="AQ255">
            <v>0</v>
          </cell>
        </row>
        <row r="256">
          <cell r="O256">
            <v>0</v>
          </cell>
          <cell r="P256">
            <v>0</v>
          </cell>
          <cell r="R256">
            <v>0</v>
          </cell>
          <cell r="S256">
            <v>0</v>
          </cell>
          <cell r="U256">
            <v>0</v>
          </cell>
          <cell r="V256">
            <v>0</v>
          </cell>
          <cell r="X256">
            <v>0</v>
          </cell>
          <cell r="Y256">
            <v>0</v>
          </cell>
          <cell r="AA256">
            <v>0</v>
          </cell>
          <cell r="AB256">
            <v>0</v>
          </cell>
          <cell r="AD256">
            <v>0</v>
          </cell>
          <cell r="AE256">
            <v>0</v>
          </cell>
          <cell r="AG256">
            <v>0</v>
          </cell>
          <cell r="AH256">
            <v>0</v>
          </cell>
          <cell r="AJ256">
            <v>0</v>
          </cell>
          <cell r="AK256">
            <v>0</v>
          </cell>
          <cell r="AM256">
            <v>0</v>
          </cell>
          <cell r="AN256">
            <v>0</v>
          </cell>
          <cell r="AP256">
            <v>49.02</v>
          </cell>
          <cell r="AQ256">
            <v>22.06</v>
          </cell>
        </row>
        <row r="257">
          <cell r="O257">
            <v>0</v>
          </cell>
          <cell r="P257">
            <v>0</v>
          </cell>
          <cell r="R257">
            <v>0</v>
          </cell>
          <cell r="S257">
            <v>0</v>
          </cell>
          <cell r="U257">
            <v>0</v>
          </cell>
          <cell r="V257">
            <v>0</v>
          </cell>
          <cell r="X257">
            <v>0</v>
          </cell>
          <cell r="Y257">
            <v>0</v>
          </cell>
          <cell r="AA257">
            <v>0</v>
          </cell>
          <cell r="AB257">
            <v>0</v>
          </cell>
          <cell r="AD257">
            <v>0</v>
          </cell>
          <cell r="AE257">
            <v>0</v>
          </cell>
          <cell r="AG257">
            <v>0</v>
          </cell>
          <cell r="AH257">
            <v>0</v>
          </cell>
          <cell r="AJ257">
            <v>15.38</v>
          </cell>
          <cell r="AK257">
            <v>8.0299999999999994</v>
          </cell>
          <cell r="AM257">
            <v>0</v>
          </cell>
          <cell r="AN257">
            <v>0</v>
          </cell>
          <cell r="AP257">
            <v>109.81</v>
          </cell>
          <cell r="AQ257">
            <v>58.34</v>
          </cell>
        </row>
        <row r="258">
          <cell r="O258">
            <v>0</v>
          </cell>
          <cell r="P258">
            <v>0</v>
          </cell>
          <cell r="R258">
            <v>0</v>
          </cell>
          <cell r="S258">
            <v>0</v>
          </cell>
          <cell r="U258">
            <v>0</v>
          </cell>
          <cell r="V258">
            <v>0</v>
          </cell>
          <cell r="X258">
            <v>0</v>
          </cell>
          <cell r="Y258">
            <v>0</v>
          </cell>
          <cell r="AA258">
            <v>0</v>
          </cell>
          <cell r="AB258">
            <v>0</v>
          </cell>
          <cell r="AD258">
            <v>0</v>
          </cell>
          <cell r="AE258">
            <v>0</v>
          </cell>
          <cell r="AG258">
            <v>90.91</v>
          </cell>
          <cell r="AH258">
            <v>36.99</v>
          </cell>
          <cell r="AJ258">
            <v>5.77</v>
          </cell>
          <cell r="AK258">
            <v>2.1800000000000002</v>
          </cell>
          <cell r="AM258">
            <v>28.04</v>
          </cell>
          <cell r="AN258">
            <v>10.07</v>
          </cell>
          <cell r="AP258">
            <v>105.88</v>
          </cell>
          <cell r="AQ258">
            <v>41.17</v>
          </cell>
        </row>
        <row r="259">
          <cell r="O259">
            <v>0</v>
          </cell>
          <cell r="P259">
            <v>0</v>
          </cell>
          <cell r="R259">
            <v>0</v>
          </cell>
          <cell r="S259">
            <v>0</v>
          </cell>
          <cell r="U259">
            <v>0</v>
          </cell>
          <cell r="V259">
            <v>0</v>
          </cell>
          <cell r="X259">
            <v>0</v>
          </cell>
          <cell r="Y259">
            <v>0</v>
          </cell>
          <cell r="AA259">
            <v>0</v>
          </cell>
          <cell r="AB259">
            <v>0</v>
          </cell>
          <cell r="AD259">
            <v>0</v>
          </cell>
          <cell r="AE259">
            <v>0</v>
          </cell>
          <cell r="AG259">
            <v>0</v>
          </cell>
          <cell r="AH259">
            <v>0</v>
          </cell>
          <cell r="AJ259">
            <v>0</v>
          </cell>
          <cell r="AK259">
            <v>0</v>
          </cell>
          <cell r="AM259">
            <v>0</v>
          </cell>
          <cell r="AN259">
            <v>0</v>
          </cell>
          <cell r="AP259">
            <v>35.29</v>
          </cell>
          <cell r="AQ259">
            <v>17.02</v>
          </cell>
        </row>
        <row r="260">
          <cell r="O260">
            <v>0</v>
          </cell>
          <cell r="P260">
            <v>0</v>
          </cell>
          <cell r="R260">
            <v>0</v>
          </cell>
          <cell r="S260">
            <v>0</v>
          </cell>
          <cell r="U260">
            <v>0</v>
          </cell>
          <cell r="V260">
            <v>0</v>
          </cell>
          <cell r="X260">
            <v>808.08</v>
          </cell>
          <cell r="Y260">
            <v>352.27</v>
          </cell>
          <cell r="AA260">
            <v>2909.09</v>
          </cell>
          <cell r="AB260">
            <v>1259.97</v>
          </cell>
          <cell r="AD260">
            <v>3830.31</v>
          </cell>
          <cell r="AE260">
            <v>1550.71</v>
          </cell>
          <cell r="AG260">
            <v>2391.92</v>
          </cell>
          <cell r="AH260">
            <v>967.59</v>
          </cell>
          <cell r="AJ260">
            <v>3861.54</v>
          </cell>
          <cell r="AK260">
            <v>1445.96</v>
          </cell>
          <cell r="AM260">
            <v>1637.38</v>
          </cell>
          <cell r="AN260">
            <v>583.57000000000005</v>
          </cell>
          <cell r="AP260">
            <v>2023.53</v>
          </cell>
          <cell r="AQ260">
            <v>782.04</v>
          </cell>
        </row>
        <row r="261">
          <cell r="O261">
            <v>0</v>
          </cell>
          <cell r="P261">
            <v>0</v>
          </cell>
          <cell r="R261">
            <v>0</v>
          </cell>
          <cell r="S261">
            <v>0</v>
          </cell>
          <cell r="U261">
            <v>0</v>
          </cell>
          <cell r="V261">
            <v>0</v>
          </cell>
          <cell r="X261">
            <v>0</v>
          </cell>
          <cell r="Y261">
            <v>0</v>
          </cell>
          <cell r="AA261">
            <v>0</v>
          </cell>
          <cell r="AB261">
            <v>0</v>
          </cell>
          <cell r="AD261">
            <v>72.73</v>
          </cell>
          <cell r="AE261">
            <v>31.68</v>
          </cell>
          <cell r="AG261">
            <v>12.12</v>
          </cell>
          <cell r="AH261">
            <v>5.28</v>
          </cell>
          <cell r="AJ261">
            <v>17.309999999999999</v>
          </cell>
          <cell r="AK261">
            <v>7.12</v>
          </cell>
          <cell r="AM261">
            <v>134.57</v>
          </cell>
          <cell r="AN261">
            <v>53.06</v>
          </cell>
          <cell r="AP261">
            <v>370.59</v>
          </cell>
          <cell r="AQ261">
            <v>156.66999999999999</v>
          </cell>
        </row>
        <row r="262">
          <cell r="O262">
            <v>0</v>
          </cell>
          <cell r="P262">
            <v>0</v>
          </cell>
          <cell r="R262">
            <v>0</v>
          </cell>
          <cell r="S262">
            <v>0</v>
          </cell>
          <cell r="U262">
            <v>0</v>
          </cell>
          <cell r="V262">
            <v>0</v>
          </cell>
          <cell r="X262">
            <v>0</v>
          </cell>
          <cell r="Y262">
            <v>0</v>
          </cell>
          <cell r="AA262">
            <v>0</v>
          </cell>
          <cell r="AB262">
            <v>0</v>
          </cell>
          <cell r="AD262">
            <v>0</v>
          </cell>
          <cell r="AE262">
            <v>0</v>
          </cell>
          <cell r="AG262">
            <v>23.64</v>
          </cell>
          <cell r="AH262">
            <v>8.85</v>
          </cell>
          <cell r="AJ262">
            <v>-7.5</v>
          </cell>
          <cell r="AK262">
            <v>-2.57</v>
          </cell>
          <cell r="AM262">
            <v>225.98</v>
          </cell>
          <cell r="AN262">
            <v>73.099999999999994</v>
          </cell>
          <cell r="AP262">
            <v>198.83</v>
          </cell>
          <cell r="AQ262">
            <v>70.599999999999994</v>
          </cell>
        </row>
        <row r="263">
          <cell r="O263">
            <v>0</v>
          </cell>
          <cell r="P263">
            <v>0</v>
          </cell>
          <cell r="R263">
            <v>0</v>
          </cell>
          <cell r="S263">
            <v>0</v>
          </cell>
          <cell r="U263">
            <v>0</v>
          </cell>
          <cell r="V263">
            <v>0</v>
          </cell>
          <cell r="X263">
            <v>0</v>
          </cell>
          <cell r="Y263">
            <v>0</v>
          </cell>
          <cell r="AA263">
            <v>0</v>
          </cell>
          <cell r="AB263">
            <v>0</v>
          </cell>
          <cell r="AD263">
            <v>772.12</v>
          </cell>
          <cell r="AE263">
            <v>393.96</v>
          </cell>
          <cell r="AG263">
            <v>953.34</v>
          </cell>
          <cell r="AH263">
            <v>486.43</v>
          </cell>
          <cell r="AJ263">
            <v>7.5</v>
          </cell>
          <cell r="AK263">
            <v>3.64</v>
          </cell>
          <cell r="AM263">
            <v>14.58</v>
          </cell>
          <cell r="AN263">
            <v>6.86</v>
          </cell>
          <cell r="AP263">
            <v>38.229999999999997</v>
          </cell>
          <cell r="AQ263">
            <v>18.93</v>
          </cell>
        </row>
        <row r="264">
          <cell r="O264">
            <v>0</v>
          </cell>
          <cell r="P264">
            <v>0</v>
          </cell>
          <cell r="R264">
            <v>0</v>
          </cell>
          <cell r="S264">
            <v>0</v>
          </cell>
          <cell r="U264">
            <v>0</v>
          </cell>
          <cell r="V264">
            <v>0</v>
          </cell>
          <cell r="X264">
            <v>0</v>
          </cell>
          <cell r="Y264">
            <v>0</v>
          </cell>
          <cell r="AA264">
            <v>0</v>
          </cell>
          <cell r="AB264">
            <v>0</v>
          </cell>
          <cell r="AD264">
            <v>772.12</v>
          </cell>
          <cell r="AE264">
            <v>391.19</v>
          </cell>
          <cell r="AG264">
            <v>803.64</v>
          </cell>
          <cell r="AH264">
            <v>407.16</v>
          </cell>
          <cell r="AJ264">
            <v>270</v>
          </cell>
          <cell r="AK264">
            <v>130.07</v>
          </cell>
          <cell r="AM264">
            <v>36.450000000000003</v>
          </cell>
          <cell r="AN264">
            <v>17.02</v>
          </cell>
          <cell r="AP264">
            <v>68.819999999999993</v>
          </cell>
          <cell r="AQ264">
            <v>33.840000000000003</v>
          </cell>
        </row>
        <row r="265">
          <cell r="O265">
            <v>0</v>
          </cell>
          <cell r="P265">
            <v>0</v>
          </cell>
          <cell r="R265">
            <v>0</v>
          </cell>
          <cell r="S265">
            <v>0</v>
          </cell>
          <cell r="U265">
            <v>0</v>
          </cell>
          <cell r="V265">
            <v>0</v>
          </cell>
          <cell r="X265">
            <v>0</v>
          </cell>
          <cell r="Y265">
            <v>0</v>
          </cell>
          <cell r="AA265">
            <v>0</v>
          </cell>
          <cell r="AB265">
            <v>0</v>
          </cell>
          <cell r="AD265">
            <v>0</v>
          </cell>
          <cell r="AE265">
            <v>0</v>
          </cell>
          <cell r="AG265">
            <v>0</v>
          </cell>
          <cell r="AH265">
            <v>0</v>
          </cell>
          <cell r="AJ265">
            <v>0</v>
          </cell>
          <cell r="AK265">
            <v>0</v>
          </cell>
          <cell r="AM265">
            <v>0</v>
          </cell>
          <cell r="AN265">
            <v>0</v>
          </cell>
          <cell r="AP265">
            <v>3.82</v>
          </cell>
          <cell r="AQ265">
            <v>2.36</v>
          </cell>
        </row>
        <row r="266">
          <cell r="O266">
            <v>29.13</v>
          </cell>
          <cell r="P266">
            <v>19.760000000000002</v>
          </cell>
          <cell r="R266">
            <v>0</v>
          </cell>
          <cell r="S266">
            <v>0</v>
          </cell>
          <cell r="U266">
            <v>14.29</v>
          </cell>
          <cell r="V266">
            <v>9.61</v>
          </cell>
          <cell r="X266">
            <v>0</v>
          </cell>
          <cell r="Y266">
            <v>0</v>
          </cell>
          <cell r="AA266">
            <v>0</v>
          </cell>
          <cell r="AB266">
            <v>0</v>
          </cell>
          <cell r="AD266">
            <v>0</v>
          </cell>
          <cell r="AE266">
            <v>0</v>
          </cell>
          <cell r="AG266">
            <v>0</v>
          </cell>
          <cell r="AH266">
            <v>0</v>
          </cell>
          <cell r="AJ266">
            <v>0</v>
          </cell>
          <cell r="AK266">
            <v>0</v>
          </cell>
          <cell r="AM266">
            <v>0</v>
          </cell>
          <cell r="AN266">
            <v>0</v>
          </cell>
          <cell r="AP266">
            <v>0</v>
          </cell>
          <cell r="AQ266">
            <v>0</v>
          </cell>
        </row>
        <row r="267">
          <cell r="O267">
            <v>9.7100000000000009</v>
          </cell>
          <cell r="P267">
            <v>6.56</v>
          </cell>
          <cell r="R267">
            <v>0</v>
          </cell>
          <cell r="S267">
            <v>0</v>
          </cell>
          <cell r="U267">
            <v>0</v>
          </cell>
          <cell r="V267">
            <v>0</v>
          </cell>
          <cell r="X267">
            <v>0</v>
          </cell>
          <cell r="Y267">
            <v>0</v>
          </cell>
          <cell r="AA267">
            <v>0</v>
          </cell>
          <cell r="AB267">
            <v>0</v>
          </cell>
          <cell r="AD267">
            <v>0</v>
          </cell>
          <cell r="AE267">
            <v>0</v>
          </cell>
          <cell r="AG267">
            <v>0</v>
          </cell>
          <cell r="AH267">
            <v>0</v>
          </cell>
          <cell r="AJ267">
            <v>0</v>
          </cell>
          <cell r="AK267">
            <v>0</v>
          </cell>
          <cell r="AM267">
            <v>0</v>
          </cell>
          <cell r="AN267">
            <v>0</v>
          </cell>
          <cell r="AP267">
            <v>0</v>
          </cell>
          <cell r="AQ267">
            <v>0</v>
          </cell>
        </row>
        <row r="268">
          <cell r="O268">
            <v>20.39</v>
          </cell>
          <cell r="P268">
            <v>12.14</v>
          </cell>
          <cell r="R268">
            <v>0</v>
          </cell>
          <cell r="S268">
            <v>0</v>
          </cell>
          <cell r="U268">
            <v>10</v>
          </cell>
          <cell r="V268">
            <v>5.88</v>
          </cell>
          <cell r="X268">
            <v>0</v>
          </cell>
          <cell r="Y268">
            <v>0</v>
          </cell>
          <cell r="AA268">
            <v>0</v>
          </cell>
          <cell r="AB268">
            <v>0</v>
          </cell>
          <cell r="AD268">
            <v>0</v>
          </cell>
          <cell r="AE268">
            <v>0</v>
          </cell>
          <cell r="AG268">
            <v>0</v>
          </cell>
          <cell r="AH268">
            <v>0</v>
          </cell>
          <cell r="AJ268">
            <v>0</v>
          </cell>
          <cell r="AK268">
            <v>0</v>
          </cell>
          <cell r="AM268">
            <v>0</v>
          </cell>
          <cell r="AN268">
            <v>0</v>
          </cell>
          <cell r="AP268">
            <v>0</v>
          </cell>
          <cell r="AQ268">
            <v>0</v>
          </cell>
        </row>
        <row r="269">
          <cell r="O269">
            <v>32.04</v>
          </cell>
          <cell r="P269">
            <v>15.33</v>
          </cell>
          <cell r="R269">
            <v>0</v>
          </cell>
          <cell r="S269">
            <v>0</v>
          </cell>
          <cell r="U269">
            <v>15.71</v>
          </cell>
          <cell r="V269">
            <v>7.35</v>
          </cell>
          <cell r="X269">
            <v>0</v>
          </cell>
          <cell r="Y269">
            <v>0</v>
          </cell>
          <cell r="AA269">
            <v>0</v>
          </cell>
          <cell r="AB269">
            <v>0</v>
          </cell>
          <cell r="AD269">
            <v>0</v>
          </cell>
          <cell r="AE269">
            <v>0</v>
          </cell>
          <cell r="AG269">
            <v>0</v>
          </cell>
          <cell r="AH269">
            <v>0</v>
          </cell>
          <cell r="AJ269">
            <v>0</v>
          </cell>
          <cell r="AK269">
            <v>0</v>
          </cell>
          <cell r="AM269">
            <v>5.14</v>
          </cell>
          <cell r="AN269">
            <v>2.35</v>
          </cell>
          <cell r="AP269">
            <v>0</v>
          </cell>
          <cell r="AQ269">
            <v>0</v>
          </cell>
        </row>
        <row r="270">
          <cell r="O270">
            <v>58.25</v>
          </cell>
          <cell r="P270">
            <v>24.55</v>
          </cell>
          <cell r="R270">
            <v>0</v>
          </cell>
          <cell r="S270">
            <v>0</v>
          </cell>
          <cell r="U270">
            <v>28.57</v>
          </cell>
          <cell r="V270">
            <v>11.72</v>
          </cell>
          <cell r="X270">
            <v>0</v>
          </cell>
          <cell r="Y270">
            <v>0</v>
          </cell>
          <cell r="AA270">
            <v>0</v>
          </cell>
          <cell r="AB270">
            <v>0</v>
          </cell>
          <cell r="AD270">
            <v>0</v>
          </cell>
          <cell r="AE270">
            <v>0</v>
          </cell>
          <cell r="AG270">
            <v>0</v>
          </cell>
          <cell r="AH270">
            <v>0</v>
          </cell>
          <cell r="AJ270">
            <v>9.6199999999999992</v>
          </cell>
          <cell r="AK270">
            <v>4</v>
          </cell>
          <cell r="AM270">
            <v>0</v>
          </cell>
          <cell r="AN270">
            <v>0</v>
          </cell>
          <cell r="AP270">
            <v>0</v>
          </cell>
          <cell r="AQ270">
            <v>0</v>
          </cell>
        </row>
        <row r="271">
          <cell r="O271">
            <v>2889.33</v>
          </cell>
          <cell r="P271">
            <v>1305.98</v>
          </cell>
          <cell r="R271">
            <v>8030.49</v>
          </cell>
          <cell r="S271">
            <v>3560.38</v>
          </cell>
          <cell r="U271">
            <v>3504.76</v>
          </cell>
          <cell r="V271">
            <v>1748.72</v>
          </cell>
          <cell r="X271">
            <v>888.89</v>
          </cell>
          <cell r="Y271">
            <v>459.4</v>
          </cell>
          <cell r="AA271">
            <v>-80.81</v>
          </cell>
          <cell r="AB271">
            <v>-41.76</v>
          </cell>
          <cell r="AD271">
            <v>16.16</v>
          </cell>
          <cell r="AE271">
            <v>8.31</v>
          </cell>
          <cell r="AG271">
            <v>404.04</v>
          </cell>
          <cell r="AH271">
            <v>207.28</v>
          </cell>
          <cell r="AJ271">
            <v>0</v>
          </cell>
          <cell r="AK271">
            <v>0</v>
          </cell>
          <cell r="AM271">
            <v>0</v>
          </cell>
          <cell r="AN271">
            <v>0</v>
          </cell>
          <cell r="AP271">
            <v>0</v>
          </cell>
          <cell r="AQ271">
            <v>0</v>
          </cell>
        </row>
        <row r="272">
          <cell r="O272">
            <v>3510.69</v>
          </cell>
          <cell r="P272">
            <v>1639.9</v>
          </cell>
          <cell r="R272">
            <v>9005.7099999999991</v>
          </cell>
          <cell r="S272">
            <v>4167.55</v>
          </cell>
          <cell r="U272">
            <v>3580.96</v>
          </cell>
          <cell r="V272">
            <v>1776.77</v>
          </cell>
          <cell r="X272">
            <v>48.49</v>
          </cell>
          <cell r="Y272">
            <v>25.11</v>
          </cell>
          <cell r="AA272">
            <v>0</v>
          </cell>
          <cell r="AB272">
            <v>0</v>
          </cell>
          <cell r="AD272">
            <v>0</v>
          </cell>
          <cell r="AE272">
            <v>0</v>
          </cell>
          <cell r="AG272">
            <v>290.91000000000003</v>
          </cell>
          <cell r="AH272">
            <v>150.6</v>
          </cell>
          <cell r="AJ272">
            <v>0</v>
          </cell>
          <cell r="AK272">
            <v>0</v>
          </cell>
          <cell r="AM272">
            <v>0</v>
          </cell>
          <cell r="AN272">
            <v>0</v>
          </cell>
          <cell r="AP272">
            <v>0</v>
          </cell>
          <cell r="AQ272">
            <v>0</v>
          </cell>
        </row>
        <row r="273">
          <cell r="O273">
            <v>0</v>
          </cell>
          <cell r="P273">
            <v>0</v>
          </cell>
          <cell r="R273">
            <v>0</v>
          </cell>
          <cell r="S273">
            <v>0</v>
          </cell>
          <cell r="U273">
            <v>0</v>
          </cell>
          <cell r="V273">
            <v>0</v>
          </cell>
          <cell r="X273">
            <v>0</v>
          </cell>
          <cell r="Y273">
            <v>0</v>
          </cell>
          <cell r="AA273">
            <v>0</v>
          </cell>
          <cell r="AB273">
            <v>0</v>
          </cell>
          <cell r="AD273">
            <v>126.26</v>
          </cell>
          <cell r="AE273">
            <v>78.02</v>
          </cell>
          <cell r="AG273">
            <v>0</v>
          </cell>
          <cell r="AH273">
            <v>0</v>
          </cell>
          <cell r="AJ273">
            <v>0</v>
          </cell>
          <cell r="AK273">
            <v>0</v>
          </cell>
          <cell r="AM273">
            <v>0</v>
          </cell>
          <cell r="AN273">
            <v>0</v>
          </cell>
          <cell r="AP273">
            <v>0</v>
          </cell>
          <cell r="AQ273">
            <v>0</v>
          </cell>
        </row>
        <row r="274">
          <cell r="O274">
            <v>0</v>
          </cell>
          <cell r="P274">
            <v>0</v>
          </cell>
          <cell r="R274">
            <v>0</v>
          </cell>
          <cell r="S274">
            <v>0</v>
          </cell>
          <cell r="U274">
            <v>0</v>
          </cell>
          <cell r="V274">
            <v>0</v>
          </cell>
          <cell r="X274">
            <v>0</v>
          </cell>
          <cell r="Y274">
            <v>0</v>
          </cell>
          <cell r="AA274">
            <v>34.340000000000003</v>
          </cell>
          <cell r="AB274">
            <v>22.43</v>
          </cell>
          <cell r="AD274">
            <v>206.06</v>
          </cell>
          <cell r="AE274">
            <v>134.6</v>
          </cell>
          <cell r="AG274">
            <v>0</v>
          </cell>
          <cell r="AH274">
            <v>0</v>
          </cell>
          <cell r="AJ274">
            <v>0</v>
          </cell>
          <cell r="AK274">
            <v>0</v>
          </cell>
          <cell r="AM274">
            <v>0</v>
          </cell>
          <cell r="AN274">
            <v>0</v>
          </cell>
          <cell r="AP274">
            <v>1.96</v>
          </cell>
          <cell r="AQ274">
            <v>0.77</v>
          </cell>
        </row>
        <row r="275">
          <cell r="O275">
            <v>0</v>
          </cell>
          <cell r="P275">
            <v>0</v>
          </cell>
          <cell r="R275">
            <v>0</v>
          </cell>
          <cell r="S275">
            <v>0</v>
          </cell>
          <cell r="U275">
            <v>0</v>
          </cell>
          <cell r="V275">
            <v>0</v>
          </cell>
          <cell r="X275">
            <v>0</v>
          </cell>
          <cell r="Y275">
            <v>0</v>
          </cell>
          <cell r="AA275">
            <v>0</v>
          </cell>
          <cell r="AB275">
            <v>0</v>
          </cell>
          <cell r="AD275">
            <v>120.2</v>
          </cell>
          <cell r="AE275">
            <v>65.97</v>
          </cell>
          <cell r="AG275">
            <v>0</v>
          </cell>
          <cell r="AH275">
            <v>0</v>
          </cell>
          <cell r="AJ275">
            <v>0</v>
          </cell>
          <cell r="AK275">
            <v>0</v>
          </cell>
          <cell r="AM275">
            <v>2.8</v>
          </cell>
          <cell r="AN275">
            <v>1.25</v>
          </cell>
          <cell r="AP275">
            <v>2.94</v>
          </cell>
          <cell r="AQ275">
            <v>1.39</v>
          </cell>
        </row>
        <row r="276">
          <cell r="O276">
            <v>0</v>
          </cell>
          <cell r="P276">
            <v>0</v>
          </cell>
          <cell r="R276">
            <v>0</v>
          </cell>
          <cell r="S276">
            <v>0</v>
          </cell>
          <cell r="U276">
            <v>0</v>
          </cell>
          <cell r="V276">
            <v>0</v>
          </cell>
          <cell r="X276">
            <v>0</v>
          </cell>
          <cell r="Y276">
            <v>0</v>
          </cell>
          <cell r="AA276">
            <v>0</v>
          </cell>
          <cell r="AB276">
            <v>0</v>
          </cell>
          <cell r="AD276">
            <v>372.73</v>
          </cell>
          <cell r="AE276">
            <v>220.06</v>
          </cell>
          <cell r="AG276">
            <v>0</v>
          </cell>
          <cell r="AH276">
            <v>0</v>
          </cell>
          <cell r="AJ276">
            <v>8.65</v>
          </cell>
          <cell r="AK276">
            <v>4.93</v>
          </cell>
          <cell r="AM276">
            <v>24.29</v>
          </cell>
          <cell r="AN276">
            <v>9.4</v>
          </cell>
          <cell r="AP276">
            <v>6.37</v>
          </cell>
          <cell r="AQ276">
            <v>2.65</v>
          </cell>
        </row>
        <row r="277">
          <cell r="O277">
            <v>0</v>
          </cell>
          <cell r="P277">
            <v>0</v>
          </cell>
          <cell r="R277">
            <v>0</v>
          </cell>
          <cell r="S277">
            <v>0</v>
          </cell>
          <cell r="U277">
            <v>0</v>
          </cell>
          <cell r="V277">
            <v>0</v>
          </cell>
          <cell r="X277">
            <v>0</v>
          </cell>
          <cell r="Y277">
            <v>0</v>
          </cell>
          <cell r="AA277">
            <v>101.01</v>
          </cell>
          <cell r="AB277">
            <v>61.85</v>
          </cell>
          <cell r="AD277">
            <v>101.01</v>
          </cell>
          <cell r="AE277">
            <v>61.85</v>
          </cell>
          <cell r="AG277">
            <v>-10.1</v>
          </cell>
          <cell r="AH277">
            <v>-6.18</v>
          </cell>
          <cell r="AJ277">
            <v>0</v>
          </cell>
          <cell r="AK277">
            <v>0</v>
          </cell>
          <cell r="AM277">
            <v>0</v>
          </cell>
          <cell r="AN277">
            <v>0</v>
          </cell>
          <cell r="AP277">
            <v>0</v>
          </cell>
          <cell r="AQ277">
            <v>0</v>
          </cell>
        </row>
        <row r="278">
          <cell r="O278">
            <v>0</v>
          </cell>
          <cell r="P278">
            <v>0</v>
          </cell>
          <cell r="R278">
            <v>0</v>
          </cell>
          <cell r="S278">
            <v>0</v>
          </cell>
          <cell r="U278">
            <v>0</v>
          </cell>
          <cell r="V278">
            <v>0</v>
          </cell>
          <cell r="X278">
            <v>0</v>
          </cell>
          <cell r="Y278">
            <v>0</v>
          </cell>
          <cell r="AA278">
            <v>0</v>
          </cell>
          <cell r="AB278">
            <v>0</v>
          </cell>
          <cell r="AD278">
            <v>34.340000000000003</v>
          </cell>
          <cell r="AE278">
            <v>19.350000000000001</v>
          </cell>
          <cell r="AG278">
            <v>0</v>
          </cell>
          <cell r="AH278">
            <v>0</v>
          </cell>
          <cell r="AJ278">
            <v>0</v>
          </cell>
          <cell r="AK278">
            <v>0</v>
          </cell>
          <cell r="AM278">
            <v>2.8</v>
          </cell>
          <cell r="AN278">
            <v>1.3</v>
          </cell>
          <cell r="AP278">
            <v>0</v>
          </cell>
          <cell r="AQ278">
            <v>0</v>
          </cell>
        </row>
        <row r="279">
          <cell r="O279">
            <v>0</v>
          </cell>
          <cell r="P279">
            <v>0</v>
          </cell>
          <cell r="R279">
            <v>0</v>
          </cell>
          <cell r="S279">
            <v>0</v>
          </cell>
          <cell r="U279">
            <v>0</v>
          </cell>
          <cell r="V279">
            <v>0</v>
          </cell>
          <cell r="X279">
            <v>0</v>
          </cell>
          <cell r="Y279">
            <v>0</v>
          </cell>
          <cell r="AA279">
            <v>0</v>
          </cell>
          <cell r="AB279">
            <v>0</v>
          </cell>
          <cell r="AD279">
            <v>34.340000000000003</v>
          </cell>
          <cell r="AE279">
            <v>19.350000000000001</v>
          </cell>
          <cell r="AG279">
            <v>0</v>
          </cell>
          <cell r="AH279">
            <v>0</v>
          </cell>
          <cell r="AJ279">
            <v>0</v>
          </cell>
          <cell r="AK279">
            <v>0</v>
          </cell>
          <cell r="AM279">
            <v>5.6</v>
          </cell>
          <cell r="AN279">
            <v>2.6</v>
          </cell>
          <cell r="AP279">
            <v>5.88</v>
          </cell>
          <cell r="AQ279">
            <v>2.88</v>
          </cell>
        </row>
        <row r="280">
          <cell r="O280">
            <v>1831.55</v>
          </cell>
          <cell r="P280">
            <v>1347.68</v>
          </cell>
          <cell r="R280">
            <v>335.24</v>
          </cell>
          <cell r="S280">
            <v>244.96</v>
          </cell>
          <cell r="U280">
            <v>115.23</v>
          </cell>
          <cell r="V280">
            <v>84.21</v>
          </cell>
          <cell r="X280">
            <v>327.79</v>
          </cell>
          <cell r="Y280">
            <v>243.17</v>
          </cell>
          <cell r="AA280">
            <v>944.45</v>
          </cell>
          <cell r="AB280">
            <v>698.58</v>
          </cell>
          <cell r="AD280">
            <v>1250</v>
          </cell>
          <cell r="AE280">
            <v>922.56</v>
          </cell>
          <cell r="AG280">
            <v>550</v>
          </cell>
          <cell r="AH280">
            <v>405.92</v>
          </cell>
          <cell r="AJ280">
            <v>74.040000000000006</v>
          </cell>
          <cell r="AK280">
            <v>53.67</v>
          </cell>
          <cell r="AM280">
            <v>257</v>
          </cell>
          <cell r="AN280">
            <v>184.24</v>
          </cell>
          <cell r="AP280">
            <v>118.63</v>
          </cell>
          <cell r="AQ280">
            <v>86.63</v>
          </cell>
        </row>
        <row r="281">
          <cell r="O281">
            <v>2226.6999999999998</v>
          </cell>
          <cell r="P281">
            <v>1638.48</v>
          </cell>
          <cell r="R281">
            <v>712.38</v>
          </cell>
          <cell r="S281">
            <v>520.53</v>
          </cell>
          <cell r="U281">
            <v>335.24</v>
          </cell>
          <cell r="V281">
            <v>244.96</v>
          </cell>
          <cell r="X281">
            <v>644.46</v>
          </cell>
          <cell r="Y281">
            <v>480.83</v>
          </cell>
          <cell r="AA281">
            <v>2200.02</v>
          </cell>
          <cell r="AB281">
            <v>1629.26</v>
          </cell>
          <cell r="AD281">
            <v>3111.11</v>
          </cell>
          <cell r="AE281">
            <v>2294.19</v>
          </cell>
          <cell r="AG281">
            <v>888.9</v>
          </cell>
          <cell r="AH281">
            <v>654.54999999999995</v>
          </cell>
          <cell r="AJ281">
            <v>523.55999999999995</v>
          </cell>
          <cell r="AK281">
            <v>363.92</v>
          </cell>
          <cell r="AM281">
            <v>471.04</v>
          </cell>
          <cell r="AN281">
            <v>306.98</v>
          </cell>
          <cell r="AP281">
            <v>370.58</v>
          </cell>
          <cell r="AQ281">
            <v>247.54</v>
          </cell>
        </row>
        <row r="282">
          <cell r="O282">
            <v>163.11000000000001</v>
          </cell>
          <cell r="P282">
            <v>109.94</v>
          </cell>
          <cell r="R282">
            <v>520</v>
          </cell>
          <cell r="S282">
            <v>347.19</v>
          </cell>
          <cell r="U282">
            <v>306.67</v>
          </cell>
          <cell r="V282">
            <v>204.75</v>
          </cell>
          <cell r="X282">
            <v>7.07</v>
          </cell>
          <cell r="Y282">
            <v>4.84</v>
          </cell>
          <cell r="AA282">
            <v>169.7</v>
          </cell>
          <cell r="AB282">
            <v>115.84</v>
          </cell>
          <cell r="AD282">
            <v>4405.05</v>
          </cell>
          <cell r="AE282">
            <v>3011.29</v>
          </cell>
          <cell r="AG282">
            <v>1202.01</v>
          </cell>
          <cell r="AH282">
            <v>820.74</v>
          </cell>
          <cell r="AJ282">
            <v>545.19000000000005</v>
          </cell>
          <cell r="AK282">
            <v>366.72</v>
          </cell>
          <cell r="AM282">
            <v>641.11</v>
          </cell>
          <cell r="AN282">
            <v>432.79</v>
          </cell>
          <cell r="AP282">
            <v>1441.18</v>
          </cell>
          <cell r="AQ282">
            <v>996.21</v>
          </cell>
        </row>
        <row r="283">
          <cell r="O283">
            <v>203.88</v>
          </cell>
          <cell r="P283">
            <v>138.75</v>
          </cell>
          <cell r="R283">
            <v>653.34</v>
          </cell>
          <cell r="S283">
            <v>440.58</v>
          </cell>
          <cell r="U283">
            <v>706.66</v>
          </cell>
          <cell r="V283">
            <v>476.53</v>
          </cell>
          <cell r="X283">
            <v>1357.57</v>
          </cell>
          <cell r="Y283">
            <v>932.22</v>
          </cell>
          <cell r="AA283">
            <v>4256.57</v>
          </cell>
          <cell r="AB283">
            <v>2918.17</v>
          </cell>
          <cell r="AD283">
            <v>2941.42</v>
          </cell>
          <cell r="AE283">
            <v>2012.16</v>
          </cell>
          <cell r="AG283">
            <v>1689.9</v>
          </cell>
          <cell r="AH283">
            <v>1153.79</v>
          </cell>
          <cell r="AJ283">
            <v>740.38</v>
          </cell>
          <cell r="AK283">
            <v>496.84</v>
          </cell>
          <cell r="AM283">
            <v>1615.89</v>
          </cell>
          <cell r="AN283">
            <v>1085.29</v>
          </cell>
          <cell r="AP283">
            <v>1701.96</v>
          </cell>
          <cell r="AQ283">
            <v>1169.68</v>
          </cell>
        </row>
        <row r="284">
          <cell r="O284">
            <v>81.55</v>
          </cell>
          <cell r="P284">
            <v>48.42</v>
          </cell>
          <cell r="R284">
            <v>720</v>
          </cell>
          <cell r="S284">
            <v>422.03</v>
          </cell>
          <cell r="U284">
            <v>137.13999999999999</v>
          </cell>
          <cell r="V284">
            <v>80.38</v>
          </cell>
          <cell r="X284">
            <v>133.33000000000001</v>
          </cell>
          <cell r="Y284">
            <v>81.3</v>
          </cell>
          <cell r="AA284">
            <v>4436.3599999999997</v>
          </cell>
          <cell r="AB284">
            <v>2705.38</v>
          </cell>
          <cell r="AD284">
            <v>1672.73</v>
          </cell>
          <cell r="AE284">
            <v>1020.16</v>
          </cell>
          <cell r="AG284">
            <v>-133.34</v>
          </cell>
          <cell r="AH284">
            <v>-81.33</v>
          </cell>
          <cell r="AJ284">
            <v>276.93</v>
          </cell>
          <cell r="AK284">
            <v>163.43</v>
          </cell>
          <cell r="AM284">
            <v>0</v>
          </cell>
          <cell r="AN284">
            <v>0</v>
          </cell>
          <cell r="AP284">
            <v>47.05</v>
          </cell>
          <cell r="AQ284">
            <v>28.13</v>
          </cell>
        </row>
        <row r="285">
          <cell r="O285">
            <v>58.25</v>
          </cell>
          <cell r="P285">
            <v>34.81</v>
          </cell>
          <cell r="R285">
            <v>125.72</v>
          </cell>
          <cell r="S285">
            <v>74.14</v>
          </cell>
          <cell r="U285">
            <v>34.29</v>
          </cell>
          <cell r="V285">
            <v>20.22</v>
          </cell>
          <cell r="X285">
            <v>0</v>
          </cell>
          <cell r="Y285">
            <v>0</v>
          </cell>
          <cell r="AA285">
            <v>1321.21</v>
          </cell>
          <cell r="AB285">
            <v>810.11</v>
          </cell>
          <cell r="AD285">
            <v>327.26</v>
          </cell>
          <cell r="AE285">
            <v>200.65</v>
          </cell>
          <cell r="AG285">
            <v>-121.21</v>
          </cell>
          <cell r="AH285">
            <v>-74.319999999999993</v>
          </cell>
          <cell r="AJ285">
            <v>0</v>
          </cell>
          <cell r="AK285">
            <v>0</v>
          </cell>
          <cell r="AM285">
            <v>0</v>
          </cell>
          <cell r="AN285">
            <v>0</v>
          </cell>
          <cell r="AP285">
            <v>0</v>
          </cell>
          <cell r="AQ285">
            <v>0</v>
          </cell>
        </row>
        <row r="286">
          <cell r="O286">
            <v>1631.06</v>
          </cell>
          <cell r="P286">
            <v>895.71</v>
          </cell>
          <cell r="R286">
            <v>240.01</v>
          </cell>
          <cell r="S286">
            <v>129.80000000000001</v>
          </cell>
          <cell r="U286">
            <v>205.72</v>
          </cell>
          <cell r="V286">
            <v>111.25</v>
          </cell>
          <cell r="X286">
            <v>1527.27</v>
          </cell>
          <cell r="Y286">
            <v>866.02</v>
          </cell>
          <cell r="AA286">
            <v>6690.9</v>
          </cell>
          <cell r="AB286">
            <v>3794.02</v>
          </cell>
          <cell r="AD286">
            <v>3236.36</v>
          </cell>
          <cell r="AE286">
            <v>1835.15</v>
          </cell>
          <cell r="AG286">
            <v>48.47</v>
          </cell>
          <cell r="AH286">
            <v>27.46</v>
          </cell>
          <cell r="AJ286">
            <v>-265.39</v>
          </cell>
          <cell r="AK286">
            <v>-144.69999999999999</v>
          </cell>
          <cell r="AM286">
            <v>358.87</v>
          </cell>
          <cell r="AN286">
            <v>190.93</v>
          </cell>
          <cell r="AP286">
            <v>141.16999999999999</v>
          </cell>
          <cell r="AQ286">
            <v>78.19</v>
          </cell>
        </row>
        <row r="287">
          <cell r="O287">
            <v>3588.34</v>
          </cell>
          <cell r="P287">
            <v>1973.87</v>
          </cell>
          <cell r="R287">
            <v>1497.15</v>
          </cell>
          <cell r="S287">
            <v>810.49</v>
          </cell>
          <cell r="U287">
            <v>194.3</v>
          </cell>
          <cell r="V287">
            <v>105.2</v>
          </cell>
          <cell r="X287">
            <v>1915.15</v>
          </cell>
          <cell r="Y287">
            <v>1086.98</v>
          </cell>
          <cell r="AA287">
            <v>3369.69</v>
          </cell>
          <cell r="AB287">
            <v>1912.52</v>
          </cell>
          <cell r="AD287">
            <v>3151.51</v>
          </cell>
          <cell r="AE287">
            <v>1788.7</v>
          </cell>
          <cell r="AG287">
            <v>-181.84</v>
          </cell>
          <cell r="AH287">
            <v>-103.22</v>
          </cell>
          <cell r="AJ287">
            <v>11.54</v>
          </cell>
          <cell r="AK287">
            <v>6.3</v>
          </cell>
          <cell r="AM287">
            <v>67.28</v>
          </cell>
          <cell r="AN287">
            <v>35.840000000000003</v>
          </cell>
          <cell r="AP287">
            <v>152.93</v>
          </cell>
          <cell r="AQ287">
            <v>84.79</v>
          </cell>
        </row>
        <row r="288">
          <cell r="O288">
            <v>2100</v>
          </cell>
          <cell r="P288">
            <v>1469.52</v>
          </cell>
          <cell r="R288">
            <v>986.67</v>
          </cell>
          <cell r="S288">
            <v>684.7</v>
          </cell>
          <cell r="U288">
            <v>220</v>
          </cell>
          <cell r="V288">
            <v>152.66999999999999</v>
          </cell>
          <cell r="X288">
            <v>197.96</v>
          </cell>
          <cell r="Y288">
            <v>140.84</v>
          </cell>
          <cell r="AA288">
            <v>1810.09</v>
          </cell>
          <cell r="AB288">
            <v>1287.1099999999999</v>
          </cell>
          <cell r="AD288">
            <v>586.86</v>
          </cell>
          <cell r="AE288">
            <v>417.82</v>
          </cell>
          <cell r="AG288">
            <v>28.27</v>
          </cell>
          <cell r="AH288">
            <v>20.14</v>
          </cell>
          <cell r="AJ288">
            <v>196.16</v>
          </cell>
          <cell r="AK288">
            <v>135.16</v>
          </cell>
          <cell r="AM288">
            <v>133.63999999999999</v>
          </cell>
          <cell r="AN288">
            <v>80.760000000000005</v>
          </cell>
          <cell r="AP288">
            <v>113.23</v>
          </cell>
          <cell r="AQ288">
            <v>70.540000000000006</v>
          </cell>
        </row>
        <row r="289">
          <cell r="O289">
            <v>61.17</v>
          </cell>
          <cell r="P289">
            <v>43.26</v>
          </cell>
          <cell r="R289">
            <v>66.67</v>
          </cell>
          <cell r="S289">
            <v>46.78</v>
          </cell>
          <cell r="U289">
            <v>113.34</v>
          </cell>
          <cell r="V289">
            <v>79.52</v>
          </cell>
          <cell r="X289">
            <v>113.12</v>
          </cell>
          <cell r="Y289">
            <v>81.28</v>
          </cell>
          <cell r="AA289">
            <v>1569.68</v>
          </cell>
          <cell r="AB289">
            <v>1119.21</v>
          </cell>
          <cell r="AD289">
            <v>205.05</v>
          </cell>
          <cell r="AE289">
            <v>146.16</v>
          </cell>
          <cell r="AG289">
            <v>346.46</v>
          </cell>
          <cell r="AH289">
            <v>246.97</v>
          </cell>
          <cell r="AJ289">
            <v>196.15</v>
          </cell>
          <cell r="AK289">
            <v>129.13999999999999</v>
          </cell>
          <cell r="AM289">
            <v>92.52</v>
          </cell>
          <cell r="AN289">
            <v>55.98</v>
          </cell>
          <cell r="AP289">
            <v>37.74</v>
          </cell>
          <cell r="AQ289">
            <v>23.53</v>
          </cell>
        </row>
        <row r="290">
          <cell r="O290">
            <v>1773.79</v>
          </cell>
          <cell r="P290">
            <v>1250.0899999999999</v>
          </cell>
          <cell r="R290">
            <v>2160.0100000000002</v>
          </cell>
          <cell r="S290">
            <v>1515.13</v>
          </cell>
          <cell r="U290">
            <v>1766.67</v>
          </cell>
          <cell r="V290">
            <v>1246.21</v>
          </cell>
          <cell r="X290">
            <v>4680.8100000000004</v>
          </cell>
          <cell r="Y290">
            <v>3359.94</v>
          </cell>
          <cell r="AA290">
            <v>5394.95</v>
          </cell>
          <cell r="AB290">
            <v>3872.21</v>
          </cell>
          <cell r="AD290">
            <v>7388.88</v>
          </cell>
          <cell r="AE290">
            <v>5261.99</v>
          </cell>
          <cell r="AG290">
            <v>3012.11</v>
          </cell>
          <cell r="AH290">
            <v>2145.38</v>
          </cell>
          <cell r="AJ290">
            <v>195.18</v>
          </cell>
          <cell r="AK290">
            <v>136.18</v>
          </cell>
          <cell r="AM290">
            <v>157.01</v>
          </cell>
          <cell r="AN290">
            <v>108.18</v>
          </cell>
          <cell r="AP290">
            <v>700.01</v>
          </cell>
          <cell r="AQ290">
            <v>492.48</v>
          </cell>
        </row>
        <row r="291">
          <cell r="O291">
            <v>1950.48</v>
          </cell>
          <cell r="P291">
            <v>1352.45</v>
          </cell>
          <cell r="R291">
            <v>1373.32</v>
          </cell>
          <cell r="S291">
            <v>944.08</v>
          </cell>
          <cell r="U291">
            <v>1066.67</v>
          </cell>
          <cell r="V291">
            <v>733.27</v>
          </cell>
          <cell r="X291">
            <v>2001.01</v>
          </cell>
          <cell r="Y291">
            <v>1406.77</v>
          </cell>
          <cell r="AA291">
            <v>2814.13</v>
          </cell>
          <cell r="AB291">
            <v>1976.16</v>
          </cell>
          <cell r="AD291">
            <v>5069.7</v>
          </cell>
          <cell r="AE291">
            <v>3565.53</v>
          </cell>
          <cell r="AG291">
            <v>1548.48</v>
          </cell>
          <cell r="AH291">
            <v>1088.76</v>
          </cell>
          <cell r="AJ291">
            <v>7908.65</v>
          </cell>
          <cell r="AK291">
            <v>5442.13</v>
          </cell>
          <cell r="AM291">
            <v>1557.01</v>
          </cell>
          <cell r="AN291">
            <v>1057.4100000000001</v>
          </cell>
          <cell r="AP291">
            <v>1557.84</v>
          </cell>
          <cell r="AQ291">
            <v>1081.47</v>
          </cell>
        </row>
        <row r="292">
          <cell r="O292">
            <v>2167.96</v>
          </cell>
          <cell r="P292">
            <v>1513.38</v>
          </cell>
          <cell r="R292">
            <v>733.33</v>
          </cell>
          <cell r="S292">
            <v>507.61</v>
          </cell>
          <cell r="U292">
            <v>753.35</v>
          </cell>
          <cell r="V292">
            <v>521.47</v>
          </cell>
          <cell r="X292">
            <v>643.44000000000005</v>
          </cell>
          <cell r="Y292">
            <v>456.7</v>
          </cell>
          <cell r="AA292">
            <v>1272.71</v>
          </cell>
          <cell r="AB292">
            <v>898.13</v>
          </cell>
          <cell r="AD292">
            <v>1576.77</v>
          </cell>
          <cell r="AE292">
            <v>1109.9000000000001</v>
          </cell>
          <cell r="AG292">
            <v>395.96</v>
          </cell>
          <cell r="AH292">
            <v>278.57</v>
          </cell>
          <cell r="AJ292">
            <v>1319.22</v>
          </cell>
          <cell r="AK292">
            <v>908.36</v>
          </cell>
          <cell r="AM292">
            <v>71.959999999999994</v>
          </cell>
          <cell r="AN292">
            <v>48.9</v>
          </cell>
          <cell r="AP292">
            <v>185.3</v>
          </cell>
          <cell r="AQ292">
            <v>128.69999999999999</v>
          </cell>
        </row>
        <row r="293">
          <cell r="O293">
            <v>2100</v>
          </cell>
          <cell r="P293">
            <v>1461.36</v>
          </cell>
          <cell r="R293">
            <v>573.34</v>
          </cell>
          <cell r="S293">
            <v>395.59</v>
          </cell>
          <cell r="U293">
            <v>1606.67</v>
          </cell>
          <cell r="V293">
            <v>1108.58</v>
          </cell>
          <cell r="X293">
            <v>56.56</v>
          </cell>
          <cell r="Y293">
            <v>39.979999999999997</v>
          </cell>
          <cell r="AA293">
            <v>42.42</v>
          </cell>
          <cell r="AB293">
            <v>29.8</v>
          </cell>
          <cell r="AD293">
            <v>4723.2299999999996</v>
          </cell>
          <cell r="AE293">
            <v>3321.8</v>
          </cell>
          <cell r="AG293">
            <v>671.71</v>
          </cell>
          <cell r="AH293">
            <v>472.54</v>
          </cell>
          <cell r="AJ293">
            <v>100.96</v>
          </cell>
          <cell r="AK293">
            <v>69.5</v>
          </cell>
          <cell r="AM293">
            <v>170.09</v>
          </cell>
          <cell r="AN293">
            <v>115.58</v>
          </cell>
          <cell r="AP293">
            <v>452.94</v>
          </cell>
          <cell r="AQ293">
            <v>314.57</v>
          </cell>
        </row>
        <row r="294">
          <cell r="O294">
            <v>394.17</v>
          </cell>
          <cell r="P294">
            <v>267.12</v>
          </cell>
          <cell r="R294">
            <v>2093.33</v>
          </cell>
          <cell r="S294">
            <v>1407.46</v>
          </cell>
          <cell r="U294">
            <v>386.67</v>
          </cell>
          <cell r="V294">
            <v>243.17</v>
          </cell>
          <cell r="X294">
            <v>2156.5700000000002</v>
          </cell>
          <cell r="Y294">
            <v>1368.07</v>
          </cell>
          <cell r="AA294">
            <v>12451.5</v>
          </cell>
          <cell r="AB294">
            <v>7740.11</v>
          </cell>
          <cell r="AD294">
            <v>9368.68</v>
          </cell>
          <cell r="AE294">
            <v>5758.73</v>
          </cell>
          <cell r="AG294">
            <v>3514.13</v>
          </cell>
          <cell r="AH294">
            <v>2158.67</v>
          </cell>
          <cell r="AJ294">
            <v>1090.3699999999999</v>
          </cell>
          <cell r="AK294">
            <v>650.54</v>
          </cell>
          <cell r="AM294">
            <v>1445.78</v>
          </cell>
          <cell r="AN294">
            <v>862.2</v>
          </cell>
          <cell r="AP294">
            <v>1537.26</v>
          </cell>
          <cell r="AQ294">
            <v>947.49</v>
          </cell>
        </row>
        <row r="295">
          <cell r="O295">
            <v>1889.32</v>
          </cell>
          <cell r="P295">
            <v>1281.97</v>
          </cell>
          <cell r="R295">
            <v>2466.66</v>
          </cell>
          <cell r="S295">
            <v>1658.84</v>
          </cell>
          <cell r="U295">
            <v>846.68</v>
          </cell>
          <cell r="V295">
            <v>522.45000000000005</v>
          </cell>
          <cell r="X295">
            <v>4249.49</v>
          </cell>
          <cell r="Y295">
            <v>2649.94</v>
          </cell>
          <cell r="AA295">
            <v>16573.75</v>
          </cell>
          <cell r="AB295">
            <v>10229.32</v>
          </cell>
          <cell r="AD295">
            <v>9814.1299999999992</v>
          </cell>
          <cell r="AE295">
            <v>6014.7</v>
          </cell>
          <cell r="AG295">
            <v>6999.97</v>
          </cell>
          <cell r="AH295">
            <v>4283.4399999999996</v>
          </cell>
          <cell r="AJ295">
            <v>2645.17</v>
          </cell>
          <cell r="AK295">
            <v>1576.11</v>
          </cell>
          <cell r="AM295">
            <v>1419.62</v>
          </cell>
          <cell r="AN295">
            <v>843.76</v>
          </cell>
          <cell r="AP295">
            <v>1475.49</v>
          </cell>
          <cell r="AQ295">
            <v>906.26</v>
          </cell>
        </row>
        <row r="296">
          <cell r="O296">
            <v>2392.23</v>
          </cell>
          <cell r="P296">
            <v>1621.6</v>
          </cell>
          <cell r="R296">
            <v>1486.66</v>
          </cell>
          <cell r="S296">
            <v>998.52</v>
          </cell>
          <cell r="U296">
            <v>873.34</v>
          </cell>
          <cell r="V296">
            <v>567.03</v>
          </cell>
          <cell r="X296">
            <v>1378.78</v>
          </cell>
          <cell r="Y296">
            <v>859.02</v>
          </cell>
          <cell r="AA296">
            <v>8902.02</v>
          </cell>
          <cell r="AB296">
            <v>5508.34</v>
          </cell>
          <cell r="AD296">
            <v>5211.1099999999997</v>
          </cell>
          <cell r="AE296">
            <v>3196.79</v>
          </cell>
          <cell r="AG296">
            <v>1025.25</v>
          </cell>
          <cell r="AH296">
            <v>628.72</v>
          </cell>
          <cell r="AJ296">
            <v>161.52000000000001</v>
          </cell>
          <cell r="AK296">
            <v>95.87</v>
          </cell>
          <cell r="AM296">
            <v>300.94</v>
          </cell>
          <cell r="AN296">
            <v>175.1</v>
          </cell>
          <cell r="AP296">
            <v>336.29</v>
          </cell>
          <cell r="AQ296">
            <v>202.27</v>
          </cell>
        </row>
        <row r="297">
          <cell r="O297">
            <v>203.88</v>
          </cell>
          <cell r="P297">
            <v>137.79</v>
          </cell>
          <cell r="R297">
            <v>300</v>
          </cell>
          <cell r="S297">
            <v>201.34</v>
          </cell>
          <cell r="U297">
            <v>386.67</v>
          </cell>
          <cell r="V297">
            <v>237.17</v>
          </cell>
          <cell r="X297">
            <v>148.47</v>
          </cell>
          <cell r="Y297">
            <v>91.24</v>
          </cell>
          <cell r="AA297">
            <v>1230.31</v>
          </cell>
          <cell r="AB297">
            <v>753.4</v>
          </cell>
          <cell r="AD297">
            <v>1456.56</v>
          </cell>
          <cell r="AE297">
            <v>891.9</v>
          </cell>
          <cell r="AG297">
            <v>586.86</v>
          </cell>
          <cell r="AH297">
            <v>359.36</v>
          </cell>
          <cell r="AJ297">
            <v>47.11</v>
          </cell>
          <cell r="AK297">
            <v>27.93</v>
          </cell>
          <cell r="AM297">
            <v>235.51</v>
          </cell>
          <cell r="AN297">
            <v>136.83000000000001</v>
          </cell>
          <cell r="AP297">
            <v>487.25</v>
          </cell>
          <cell r="AQ297">
            <v>292.64999999999998</v>
          </cell>
        </row>
        <row r="298">
          <cell r="O298">
            <v>437.87</v>
          </cell>
          <cell r="P298">
            <v>330.17</v>
          </cell>
          <cell r="R298">
            <v>623.33000000000004</v>
          </cell>
          <cell r="S298">
            <v>467.02</v>
          </cell>
          <cell r="U298">
            <v>398.09</v>
          </cell>
          <cell r="V298">
            <v>298.26</v>
          </cell>
          <cell r="X298">
            <v>788.9</v>
          </cell>
          <cell r="Y298">
            <v>602.37</v>
          </cell>
          <cell r="AA298">
            <v>2194.44</v>
          </cell>
          <cell r="AB298">
            <v>1670.83</v>
          </cell>
          <cell r="AD298">
            <v>3966.66</v>
          </cell>
          <cell r="AE298">
            <v>3020.04</v>
          </cell>
          <cell r="AG298">
            <v>1811.12</v>
          </cell>
          <cell r="AH298">
            <v>1378.89</v>
          </cell>
          <cell r="AJ298">
            <v>671.65</v>
          </cell>
          <cell r="AK298">
            <v>455.53</v>
          </cell>
          <cell r="AM298">
            <v>1065.4100000000001</v>
          </cell>
          <cell r="AN298">
            <v>687.56</v>
          </cell>
          <cell r="AP298">
            <v>231.37</v>
          </cell>
          <cell r="AQ298">
            <v>153.15</v>
          </cell>
        </row>
        <row r="299">
          <cell r="O299">
            <v>1617.96</v>
          </cell>
          <cell r="P299">
            <v>1220.03</v>
          </cell>
          <cell r="R299">
            <v>261.89999999999998</v>
          </cell>
          <cell r="S299">
            <v>196.24</v>
          </cell>
          <cell r="U299">
            <v>1597.63</v>
          </cell>
          <cell r="V299">
            <v>1197.07</v>
          </cell>
          <cell r="X299">
            <v>711.11</v>
          </cell>
          <cell r="Y299">
            <v>543.01</v>
          </cell>
          <cell r="AA299">
            <v>516.66</v>
          </cell>
          <cell r="AB299">
            <v>393.87</v>
          </cell>
          <cell r="AD299">
            <v>3666.67</v>
          </cell>
          <cell r="AE299">
            <v>2771.2</v>
          </cell>
          <cell r="AG299">
            <v>1027.79</v>
          </cell>
          <cell r="AH299">
            <v>776.78</v>
          </cell>
          <cell r="AJ299">
            <v>1064.8900000000001</v>
          </cell>
          <cell r="AK299">
            <v>708.06</v>
          </cell>
          <cell r="AM299">
            <v>571.96</v>
          </cell>
          <cell r="AN299">
            <v>364.12</v>
          </cell>
          <cell r="AP299">
            <v>27.45</v>
          </cell>
          <cell r="AQ299">
            <v>17.940000000000001</v>
          </cell>
        </row>
        <row r="300">
          <cell r="O300">
            <v>325.73</v>
          </cell>
          <cell r="P300">
            <v>245.62</v>
          </cell>
          <cell r="R300">
            <v>518.57000000000005</v>
          </cell>
          <cell r="S300">
            <v>388.54</v>
          </cell>
          <cell r="U300">
            <v>240.95</v>
          </cell>
          <cell r="V300">
            <v>180.53</v>
          </cell>
          <cell r="X300">
            <v>327.78</v>
          </cell>
          <cell r="Y300">
            <v>250.29</v>
          </cell>
          <cell r="AA300">
            <v>1083.33</v>
          </cell>
          <cell r="AB300">
            <v>818.5</v>
          </cell>
          <cell r="AD300">
            <v>1805.55</v>
          </cell>
          <cell r="AE300">
            <v>1362.16</v>
          </cell>
          <cell r="AG300">
            <v>1288.9000000000001</v>
          </cell>
          <cell r="AH300">
            <v>972.39</v>
          </cell>
          <cell r="AJ300">
            <v>253.85</v>
          </cell>
          <cell r="AK300">
            <v>184.27</v>
          </cell>
          <cell r="AM300">
            <v>22.43</v>
          </cell>
          <cell r="AN300">
            <v>14.24</v>
          </cell>
          <cell r="AP300">
            <v>-58.82</v>
          </cell>
          <cell r="AQ300">
            <v>-38.36</v>
          </cell>
        </row>
        <row r="301">
          <cell r="O301">
            <v>3139.81</v>
          </cell>
          <cell r="P301">
            <v>2202.33</v>
          </cell>
          <cell r="R301">
            <v>4573.33</v>
          </cell>
          <cell r="S301">
            <v>3181.3</v>
          </cell>
          <cell r="U301">
            <v>2480</v>
          </cell>
          <cell r="V301">
            <v>1725.7</v>
          </cell>
          <cell r="X301">
            <v>4009.08</v>
          </cell>
          <cell r="Y301">
            <v>2862.26</v>
          </cell>
          <cell r="AA301">
            <v>6992.93</v>
          </cell>
          <cell r="AB301">
            <v>4978.33</v>
          </cell>
          <cell r="AD301">
            <v>7728.28</v>
          </cell>
          <cell r="AE301">
            <v>5484.89</v>
          </cell>
          <cell r="AG301">
            <v>7056.56</v>
          </cell>
          <cell r="AH301">
            <v>5019.6499999999996</v>
          </cell>
          <cell r="AJ301">
            <v>4543.28</v>
          </cell>
          <cell r="AK301">
            <v>3165.61</v>
          </cell>
          <cell r="AM301">
            <v>5855.15</v>
          </cell>
          <cell r="AN301">
            <v>4028.47</v>
          </cell>
          <cell r="AP301">
            <v>5195.1000000000004</v>
          </cell>
          <cell r="AQ301">
            <v>3650.07</v>
          </cell>
        </row>
        <row r="302">
          <cell r="O302">
            <v>475.73</v>
          </cell>
          <cell r="P302">
            <v>333.45</v>
          </cell>
          <cell r="R302">
            <v>253.33</v>
          </cell>
          <cell r="S302">
            <v>176.09</v>
          </cell>
          <cell r="U302">
            <v>66.67</v>
          </cell>
          <cell r="V302">
            <v>46.35</v>
          </cell>
          <cell r="X302">
            <v>28.28</v>
          </cell>
          <cell r="Y302">
            <v>20.149999999999999</v>
          </cell>
          <cell r="AA302">
            <v>452.52</v>
          </cell>
          <cell r="AB302">
            <v>322.22000000000003</v>
          </cell>
          <cell r="AD302">
            <v>487.88</v>
          </cell>
          <cell r="AE302">
            <v>346.74</v>
          </cell>
          <cell r="AG302">
            <v>827.27</v>
          </cell>
          <cell r="AH302">
            <v>588.79</v>
          </cell>
          <cell r="AJ302">
            <v>111.07</v>
          </cell>
          <cell r="AK302">
            <v>74.37</v>
          </cell>
          <cell r="AM302">
            <v>154.19999999999999</v>
          </cell>
          <cell r="AN302">
            <v>93.06</v>
          </cell>
          <cell r="AP302">
            <v>97.05</v>
          </cell>
          <cell r="AQ302">
            <v>60.35</v>
          </cell>
        </row>
        <row r="303">
          <cell r="O303">
            <v>1772.82</v>
          </cell>
          <cell r="P303">
            <v>1258.9100000000001</v>
          </cell>
          <cell r="R303">
            <v>1697.14</v>
          </cell>
          <cell r="S303">
            <v>1199.9000000000001</v>
          </cell>
          <cell r="U303">
            <v>832.86</v>
          </cell>
          <cell r="V303">
            <v>588.83000000000004</v>
          </cell>
          <cell r="X303">
            <v>1538.88</v>
          </cell>
          <cell r="Y303">
            <v>1104.17</v>
          </cell>
          <cell r="AA303">
            <v>5500.01</v>
          </cell>
          <cell r="AB303">
            <v>3944.88</v>
          </cell>
          <cell r="AD303">
            <v>2888.88</v>
          </cell>
          <cell r="AE303">
            <v>2075.0700000000002</v>
          </cell>
          <cell r="AG303">
            <v>1350.01</v>
          </cell>
          <cell r="AH303">
            <v>970.08</v>
          </cell>
          <cell r="AJ303">
            <v>1221.6400000000001</v>
          </cell>
          <cell r="AK303">
            <v>860.47</v>
          </cell>
          <cell r="AM303">
            <v>575.67999999999995</v>
          </cell>
          <cell r="AN303">
            <v>400.57</v>
          </cell>
          <cell r="AP303">
            <v>1461.27</v>
          </cell>
          <cell r="AQ303">
            <v>1037.57</v>
          </cell>
        </row>
        <row r="304">
          <cell r="O304">
            <v>277.68</v>
          </cell>
          <cell r="P304">
            <v>196.98</v>
          </cell>
          <cell r="R304">
            <v>188.57</v>
          </cell>
          <cell r="S304">
            <v>133.75</v>
          </cell>
          <cell r="U304">
            <v>68.099999999999994</v>
          </cell>
          <cell r="V304">
            <v>48.76</v>
          </cell>
          <cell r="X304">
            <v>177.79</v>
          </cell>
          <cell r="Y304">
            <v>128.96</v>
          </cell>
          <cell r="AA304">
            <v>1194.45</v>
          </cell>
          <cell r="AB304">
            <v>863.23</v>
          </cell>
          <cell r="AD304">
            <v>1361.12</v>
          </cell>
          <cell r="AE304">
            <v>981.04</v>
          </cell>
          <cell r="AG304">
            <v>272.22000000000003</v>
          </cell>
          <cell r="AH304">
            <v>196.19</v>
          </cell>
          <cell r="AJ304">
            <v>237.99</v>
          </cell>
          <cell r="AK304">
            <v>168.18</v>
          </cell>
          <cell r="AM304">
            <v>159.34</v>
          </cell>
          <cell r="AN304">
            <v>112.21</v>
          </cell>
          <cell r="AP304">
            <v>194.11</v>
          </cell>
          <cell r="AQ304">
            <v>139.41</v>
          </cell>
        </row>
        <row r="305">
          <cell r="O305">
            <v>902.44</v>
          </cell>
          <cell r="P305">
            <v>642.48</v>
          </cell>
          <cell r="R305">
            <v>969.05</v>
          </cell>
          <cell r="S305">
            <v>689.38</v>
          </cell>
          <cell r="U305">
            <v>251.42</v>
          </cell>
          <cell r="V305">
            <v>180.3</v>
          </cell>
          <cell r="X305">
            <v>1166.67</v>
          </cell>
          <cell r="Y305">
            <v>854.19</v>
          </cell>
          <cell r="AA305">
            <v>2844.43</v>
          </cell>
          <cell r="AB305">
            <v>2065.08</v>
          </cell>
          <cell r="AD305">
            <v>2400</v>
          </cell>
          <cell r="AE305">
            <v>1729.68</v>
          </cell>
          <cell r="AG305">
            <v>1700</v>
          </cell>
          <cell r="AH305">
            <v>1224.8599999999999</v>
          </cell>
          <cell r="AJ305">
            <v>84.62</v>
          </cell>
          <cell r="AK305">
            <v>59.77</v>
          </cell>
          <cell r="AM305">
            <v>1459.79</v>
          </cell>
          <cell r="AN305">
            <v>1025.1199999999999</v>
          </cell>
          <cell r="AP305">
            <v>1520.58</v>
          </cell>
          <cell r="AQ305">
            <v>1088.95</v>
          </cell>
        </row>
        <row r="306">
          <cell r="O306">
            <v>2301.46</v>
          </cell>
          <cell r="P306">
            <v>1627.16</v>
          </cell>
          <cell r="R306">
            <v>125.72</v>
          </cell>
          <cell r="S306">
            <v>88.23</v>
          </cell>
          <cell r="U306">
            <v>73.33</v>
          </cell>
          <cell r="V306">
            <v>52.54</v>
          </cell>
          <cell r="X306">
            <v>27.78</v>
          </cell>
          <cell r="Y306">
            <v>20.27</v>
          </cell>
          <cell r="AA306">
            <v>2494.4499999999998</v>
          </cell>
          <cell r="AB306">
            <v>1802.03</v>
          </cell>
          <cell r="AD306">
            <v>661.12</v>
          </cell>
          <cell r="AE306">
            <v>475.79</v>
          </cell>
          <cell r="AG306">
            <v>133.35</v>
          </cell>
          <cell r="AH306">
            <v>95.98</v>
          </cell>
          <cell r="AJ306">
            <v>121.64</v>
          </cell>
          <cell r="AK306">
            <v>85.82</v>
          </cell>
          <cell r="AM306">
            <v>308.39999999999998</v>
          </cell>
          <cell r="AN306">
            <v>216.78</v>
          </cell>
          <cell r="AP306">
            <v>161.74</v>
          </cell>
          <cell r="AQ306">
            <v>115.95</v>
          </cell>
        </row>
        <row r="307">
          <cell r="O307">
            <v>1537.87</v>
          </cell>
          <cell r="P307">
            <v>1092.43</v>
          </cell>
          <cell r="R307">
            <v>984.76</v>
          </cell>
          <cell r="S307">
            <v>706.93</v>
          </cell>
          <cell r="U307">
            <v>570.95000000000005</v>
          </cell>
          <cell r="V307">
            <v>410.09</v>
          </cell>
          <cell r="X307">
            <v>822.23</v>
          </cell>
          <cell r="Y307">
            <v>599.23</v>
          </cell>
          <cell r="AA307">
            <v>5205.57</v>
          </cell>
          <cell r="AB307">
            <v>3747.04</v>
          </cell>
          <cell r="AD307">
            <v>2333.33</v>
          </cell>
          <cell r="AE307">
            <v>1677.91</v>
          </cell>
          <cell r="AG307">
            <v>2238.88</v>
          </cell>
          <cell r="AH307">
            <v>1607.09</v>
          </cell>
          <cell r="AJ307">
            <v>2210.58</v>
          </cell>
          <cell r="AK307">
            <v>1555.29</v>
          </cell>
          <cell r="AM307">
            <v>1084.57</v>
          </cell>
          <cell r="AN307">
            <v>760.55</v>
          </cell>
          <cell r="AP307">
            <v>2334.8000000000002</v>
          </cell>
          <cell r="AQ307">
            <v>1669.83</v>
          </cell>
        </row>
        <row r="308">
          <cell r="O308">
            <v>0</v>
          </cell>
          <cell r="P308">
            <v>0</v>
          </cell>
          <cell r="R308">
            <v>0</v>
          </cell>
          <cell r="S308">
            <v>0</v>
          </cell>
          <cell r="U308">
            <v>0</v>
          </cell>
          <cell r="V308">
            <v>0</v>
          </cell>
          <cell r="X308">
            <v>0</v>
          </cell>
          <cell r="Y308">
            <v>0</v>
          </cell>
          <cell r="AA308">
            <v>35.35</v>
          </cell>
          <cell r="AB308">
            <v>20.5</v>
          </cell>
          <cell r="AD308">
            <v>116.16</v>
          </cell>
          <cell r="AE308">
            <v>67.040000000000006</v>
          </cell>
          <cell r="AG308">
            <v>65.66</v>
          </cell>
          <cell r="AH308">
            <v>37.92</v>
          </cell>
          <cell r="AJ308">
            <v>74.03</v>
          </cell>
          <cell r="AK308">
            <v>27.09</v>
          </cell>
          <cell r="AM308">
            <v>0</v>
          </cell>
          <cell r="AN308">
            <v>0</v>
          </cell>
          <cell r="AP308">
            <v>150.99</v>
          </cell>
          <cell r="AQ308">
            <v>57.12</v>
          </cell>
        </row>
        <row r="309">
          <cell r="O309">
            <v>0</v>
          </cell>
          <cell r="P309">
            <v>0</v>
          </cell>
          <cell r="R309">
            <v>0</v>
          </cell>
          <cell r="S309">
            <v>0</v>
          </cell>
          <cell r="U309">
            <v>0</v>
          </cell>
          <cell r="V309">
            <v>0</v>
          </cell>
          <cell r="X309">
            <v>0</v>
          </cell>
          <cell r="Y309">
            <v>0</v>
          </cell>
          <cell r="AA309">
            <v>25.25</v>
          </cell>
          <cell r="AB309">
            <v>14.7</v>
          </cell>
          <cell r="AD309">
            <v>90.91</v>
          </cell>
          <cell r="AE309">
            <v>52.53</v>
          </cell>
          <cell r="AG309">
            <v>10.1</v>
          </cell>
          <cell r="AH309">
            <v>5.84</v>
          </cell>
          <cell r="AJ309">
            <v>138.46</v>
          </cell>
          <cell r="AK309">
            <v>61.75</v>
          </cell>
          <cell r="AM309">
            <v>0</v>
          </cell>
          <cell r="AN309">
            <v>0</v>
          </cell>
          <cell r="AP309">
            <v>13.73</v>
          </cell>
          <cell r="AQ309">
            <v>5.21</v>
          </cell>
        </row>
        <row r="310">
          <cell r="O310">
            <v>0</v>
          </cell>
          <cell r="P310">
            <v>0</v>
          </cell>
          <cell r="R310">
            <v>0</v>
          </cell>
          <cell r="S310">
            <v>0</v>
          </cell>
          <cell r="U310">
            <v>0</v>
          </cell>
          <cell r="V310">
            <v>0</v>
          </cell>
          <cell r="X310">
            <v>0</v>
          </cell>
          <cell r="Y310">
            <v>0</v>
          </cell>
          <cell r="AA310">
            <v>50.51</v>
          </cell>
          <cell r="AB310">
            <v>30.82</v>
          </cell>
          <cell r="AD310">
            <v>191.92</v>
          </cell>
          <cell r="AE310">
            <v>116.81</v>
          </cell>
          <cell r="AG310">
            <v>50.5</v>
          </cell>
          <cell r="AH310">
            <v>30.73</v>
          </cell>
          <cell r="AJ310">
            <v>281.25</v>
          </cell>
          <cell r="AK310">
            <v>133.02000000000001</v>
          </cell>
          <cell r="AM310">
            <v>3.27</v>
          </cell>
          <cell r="AN310">
            <v>1.43</v>
          </cell>
          <cell r="AP310">
            <v>10.29</v>
          </cell>
          <cell r="AQ310">
            <v>4.78</v>
          </cell>
        </row>
        <row r="311">
          <cell r="O311">
            <v>0</v>
          </cell>
          <cell r="P311">
            <v>0</v>
          </cell>
          <cell r="R311">
            <v>0</v>
          </cell>
          <cell r="S311">
            <v>0</v>
          </cell>
          <cell r="U311">
            <v>0</v>
          </cell>
          <cell r="V311">
            <v>0</v>
          </cell>
          <cell r="X311">
            <v>0</v>
          </cell>
          <cell r="Y311">
            <v>0</v>
          </cell>
          <cell r="AA311">
            <v>85.86</v>
          </cell>
          <cell r="AB311">
            <v>52.31</v>
          </cell>
          <cell r="AD311">
            <v>65.66</v>
          </cell>
          <cell r="AE311">
            <v>39.99</v>
          </cell>
          <cell r="AG311">
            <v>126.27</v>
          </cell>
          <cell r="AH311">
            <v>76.91</v>
          </cell>
          <cell r="AJ311">
            <v>224.03</v>
          </cell>
          <cell r="AK311">
            <v>109.5</v>
          </cell>
          <cell r="AM311">
            <v>0</v>
          </cell>
          <cell r="AN311">
            <v>0</v>
          </cell>
          <cell r="AP311">
            <v>0</v>
          </cell>
          <cell r="AQ311">
            <v>0</v>
          </cell>
        </row>
        <row r="312">
          <cell r="O312">
            <v>0</v>
          </cell>
          <cell r="P312">
            <v>0</v>
          </cell>
          <cell r="R312">
            <v>0</v>
          </cell>
          <cell r="S312">
            <v>0</v>
          </cell>
          <cell r="U312">
            <v>0</v>
          </cell>
          <cell r="V312">
            <v>0</v>
          </cell>
          <cell r="X312">
            <v>0</v>
          </cell>
          <cell r="Y312">
            <v>0</v>
          </cell>
          <cell r="AA312">
            <v>85.86</v>
          </cell>
          <cell r="AB312">
            <v>50.41</v>
          </cell>
          <cell r="AD312">
            <v>147.66999999999999</v>
          </cell>
          <cell r="AE312">
            <v>85.77</v>
          </cell>
          <cell r="AG312">
            <v>10.3</v>
          </cell>
          <cell r="AH312">
            <v>5.98</v>
          </cell>
          <cell r="AJ312">
            <v>70.569999999999993</v>
          </cell>
          <cell r="AK312">
            <v>38.9</v>
          </cell>
          <cell r="AM312">
            <v>2.52</v>
          </cell>
          <cell r="AN312">
            <v>1.08</v>
          </cell>
          <cell r="AP312">
            <v>90</v>
          </cell>
          <cell r="AQ312">
            <v>41.05</v>
          </cell>
        </row>
        <row r="313">
          <cell r="O313">
            <v>0</v>
          </cell>
          <cell r="P313">
            <v>0</v>
          </cell>
          <cell r="R313">
            <v>0</v>
          </cell>
          <cell r="S313">
            <v>0</v>
          </cell>
          <cell r="U313">
            <v>0</v>
          </cell>
          <cell r="V313">
            <v>0</v>
          </cell>
          <cell r="X313">
            <v>0</v>
          </cell>
          <cell r="Y313">
            <v>0</v>
          </cell>
          <cell r="AA313">
            <v>0</v>
          </cell>
          <cell r="AB313">
            <v>0</v>
          </cell>
          <cell r="AD313">
            <v>72.73</v>
          </cell>
          <cell r="AE313">
            <v>43.5</v>
          </cell>
          <cell r="AG313">
            <v>136.37</v>
          </cell>
          <cell r="AH313">
            <v>81.56</v>
          </cell>
          <cell r="AJ313">
            <v>278.37</v>
          </cell>
          <cell r="AK313">
            <v>157.79</v>
          </cell>
          <cell r="AM313">
            <v>0</v>
          </cell>
          <cell r="AN313">
            <v>0</v>
          </cell>
          <cell r="AP313">
            <v>0</v>
          </cell>
          <cell r="AQ313">
            <v>0</v>
          </cell>
        </row>
        <row r="314">
          <cell r="O314">
            <v>0</v>
          </cell>
          <cell r="P314">
            <v>0</v>
          </cell>
          <cell r="R314">
            <v>0</v>
          </cell>
          <cell r="S314">
            <v>0</v>
          </cell>
          <cell r="U314">
            <v>0</v>
          </cell>
          <cell r="V314">
            <v>0</v>
          </cell>
          <cell r="X314">
            <v>0</v>
          </cell>
          <cell r="Y314">
            <v>0</v>
          </cell>
          <cell r="AA314">
            <v>17.170000000000002</v>
          </cell>
          <cell r="AB314">
            <v>12.7</v>
          </cell>
          <cell r="AD314">
            <v>103.02</v>
          </cell>
          <cell r="AE314">
            <v>76.2</v>
          </cell>
          <cell r="AG314">
            <v>17.170000000000002</v>
          </cell>
          <cell r="AH314">
            <v>12.7</v>
          </cell>
          <cell r="AJ314">
            <v>450</v>
          </cell>
          <cell r="AK314">
            <v>253.23</v>
          </cell>
          <cell r="AM314">
            <v>24.3</v>
          </cell>
          <cell r="AN314">
            <v>12.68</v>
          </cell>
          <cell r="AP314">
            <v>3.92</v>
          </cell>
          <cell r="AQ314">
            <v>2.14</v>
          </cell>
        </row>
        <row r="315">
          <cell r="O315">
            <v>163.1</v>
          </cell>
          <cell r="P315">
            <v>93.73</v>
          </cell>
          <cell r="R315">
            <v>160</v>
          </cell>
          <cell r="S315">
            <v>90.63</v>
          </cell>
          <cell r="U315">
            <v>160.01</v>
          </cell>
          <cell r="V315">
            <v>90.65</v>
          </cell>
          <cell r="X315">
            <v>254.54</v>
          </cell>
          <cell r="Y315">
            <v>150.49</v>
          </cell>
          <cell r="AA315">
            <v>4921.21</v>
          </cell>
          <cell r="AB315">
            <v>2909.65</v>
          </cell>
          <cell r="AD315">
            <v>2145.4499999999998</v>
          </cell>
          <cell r="AE315">
            <v>1264.42</v>
          </cell>
          <cell r="AG315">
            <v>-121.22</v>
          </cell>
          <cell r="AH315">
            <v>-71.290000000000006</v>
          </cell>
          <cell r="AJ315">
            <v>219.23</v>
          </cell>
          <cell r="AK315">
            <v>124.38</v>
          </cell>
          <cell r="AM315">
            <v>22.43</v>
          </cell>
          <cell r="AN315">
            <v>12.53</v>
          </cell>
          <cell r="AP315">
            <v>70.59</v>
          </cell>
          <cell r="AQ315">
            <v>40.89</v>
          </cell>
        </row>
        <row r="316">
          <cell r="O316">
            <v>104.85</v>
          </cell>
          <cell r="P316">
            <v>60.45</v>
          </cell>
          <cell r="R316">
            <v>205.71</v>
          </cell>
          <cell r="S316">
            <v>116.98</v>
          </cell>
          <cell r="U316">
            <v>125.72</v>
          </cell>
          <cell r="V316">
            <v>71.489999999999995</v>
          </cell>
          <cell r="X316">
            <v>315.14</v>
          </cell>
          <cell r="Y316">
            <v>186.98</v>
          </cell>
          <cell r="AA316">
            <v>4848.49</v>
          </cell>
          <cell r="AB316">
            <v>2876.77</v>
          </cell>
          <cell r="AD316">
            <v>1963.64</v>
          </cell>
          <cell r="AE316">
            <v>1158.44</v>
          </cell>
          <cell r="AG316">
            <v>12.12</v>
          </cell>
          <cell r="AH316">
            <v>7.14</v>
          </cell>
          <cell r="AJ316">
            <v>115.39</v>
          </cell>
          <cell r="AK316">
            <v>65.48</v>
          </cell>
          <cell r="AM316">
            <v>0</v>
          </cell>
          <cell r="AN316">
            <v>0</v>
          </cell>
          <cell r="AP316">
            <v>-11.77</v>
          </cell>
          <cell r="AQ316">
            <v>-6.84</v>
          </cell>
        </row>
        <row r="317">
          <cell r="O317">
            <v>0</v>
          </cell>
          <cell r="P317">
            <v>0</v>
          </cell>
          <cell r="R317">
            <v>0</v>
          </cell>
          <cell r="S317">
            <v>0</v>
          </cell>
          <cell r="U317">
            <v>0</v>
          </cell>
          <cell r="V317">
            <v>0</v>
          </cell>
          <cell r="X317">
            <v>0</v>
          </cell>
          <cell r="Y317">
            <v>0</v>
          </cell>
          <cell r="AA317">
            <v>50.51</v>
          </cell>
          <cell r="AB317">
            <v>31.83</v>
          </cell>
          <cell r="AD317">
            <v>0</v>
          </cell>
          <cell r="AE317">
            <v>0</v>
          </cell>
          <cell r="AG317">
            <v>0</v>
          </cell>
          <cell r="AH317">
            <v>0</v>
          </cell>
          <cell r="AJ317">
            <v>13.46</v>
          </cell>
          <cell r="AK317">
            <v>5.98</v>
          </cell>
          <cell r="AM317">
            <v>0</v>
          </cell>
          <cell r="AN317">
            <v>0</v>
          </cell>
          <cell r="AP317">
            <v>0</v>
          </cell>
          <cell r="AQ317">
            <v>0</v>
          </cell>
        </row>
        <row r="318">
          <cell r="O318">
            <v>0</v>
          </cell>
          <cell r="P318">
            <v>0</v>
          </cell>
          <cell r="R318">
            <v>0</v>
          </cell>
          <cell r="S318">
            <v>0</v>
          </cell>
          <cell r="U318">
            <v>0</v>
          </cell>
          <cell r="V318">
            <v>0</v>
          </cell>
          <cell r="X318">
            <v>0</v>
          </cell>
          <cell r="Y318">
            <v>0</v>
          </cell>
          <cell r="AA318">
            <v>50.51</v>
          </cell>
          <cell r="AB318">
            <v>31.24</v>
          </cell>
          <cell r="AD318">
            <v>0</v>
          </cell>
          <cell r="AE318">
            <v>0</v>
          </cell>
          <cell r="AG318">
            <v>0</v>
          </cell>
          <cell r="AH318">
            <v>0</v>
          </cell>
          <cell r="AJ318">
            <v>0</v>
          </cell>
          <cell r="AK318">
            <v>0</v>
          </cell>
          <cell r="AM318">
            <v>0</v>
          </cell>
          <cell r="AN318">
            <v>0</v>
          </cell>
          <cell r="AP318">
            <v>17.16</v>
          </cell>
          <cell r="AQ318">
            <v>7.52</v>
          </cell>
        </row>
        <row r="319">
          <cell r="O319">
            <v>0</v>
          </cell>
          <cell r="P319">
            <v>0</v>
          </cell>
          <cell r="R319">
            <v>0</v>
          </cell>
          <cell r="S319">
            <v>0</v>
          </cell>
          <cell r="U319">
            <v>0</v>
          </cell>
          <cell r="V319">
            <v>0</v>
          </cell>
          <cell r="X319">
            <v>0</v>
          </cell>
          <cell r="Y319">
            <v>0</v>
          </cell>
          <cell r="AA319">
            <v>0</v>
          </cell>
          <cell r="AB319">
            <v>0</v>
          </cell>
          <cell r="AD319">
            <v>75.56</v>
          </cell>
          <cell r="AE319">
            <v>45.44</v>
          </cell>
          <cell r="AG319">
            <v>0</v>
          </cell>
          <cell r="AH319">
            <v>0</v>
          </cell>
          <cell r="AJ319">
            <v>0</v>
          </cell>
          <cell r="AK319">
            <v>0</v>
          </cell>
          <cell r="AM319">
            <v>0</v>
          </cell>
          <cell r="AN319">
            <v>0</v>
          </cell>
          <cell r="AP319">
            <v>0</v>
          </cell>
          <cell r="AQ319">
            <v>0</v>
          </cell>
        </row>
        <row r="320">
          <cell r="O320">
            <v>0</v>
          </cell>
          <cell r="P320">
            <v>0</v>
          </cell>
          <cell r="R320">
            <v>0</v>
          </cell>
          <cell r="S320">
            <v>0</v>
          </cell>
          <cell r="U320">
            <v>0</v>
          </cell>
          <cell r="V320">
            <v>0</v>
          </cell>
          <cell r="X320">
            <v>0</v>
          </cell>
          <cell r="Y320">
            <v>0</v>
          </cell>
          <cell r="AA320">
            <v>0</v>
          </cell>
          <cell r="AB320">
            <v>0</v>
          </cell>
          <cell r="AD320">
            <v>101.01</v>
          </cell>
          <cell r="AE320">
            <v>61.57</v>
          </cell>
          <cell r="AG320">
            <v>0</v>
          </cell>
          <cell r="AH320">
            <v>0</v>
          </cell>
          <cell r="AJ320">
            <v>6.73</v>
          </cell>
          <cell r="AK320">
            <v>2.79</v>
          </cell>
          <cell r="AM320">
            <v>6.54</v>
          </cell>
          <cell r="AN320">
            <v>2.6</v>
          </cell>
          <cell r="AP320">
            <v>0</v>
          </cell>
          <cell r="AQ320">
            <v>0</v>
          </cell>
        </row>
        <row r="321">
          <cell r="O321">
            <v>0</v>
          </cell>
          <cell r="P321">
            <v>0</v>
          </cell>
          <cell r="R321">
            <v>0</v>
          </cell>
          <cell r="S321">
            <v>0</v>
          </cell>
          <cell r="U321">
            <v>0</v>
          </cell>
          <cell r="V321">
            <v>0</v>
          </cell>
          <cell r="X321">
            <v>0</v>
          </cell>
          <cell r="Y321">
            <v>0</v>
          </cell>
          <cell r="AA321">
            <v>0</v>
          </cell>
          <cell r="AB321">
            <v>0</v>
          </cell>
          <cell r="AD321">
            <v>101.01</v>
          </cell>
          <cell r="AE321">
            <v>63.64</v>
          </cell>
          <cell r="AG321">
            <v>0</v>
          </cell>
          <cell r="AH321">
            <v>0</v>
          </cell>
          <cell r="AJ321">
            <v>0</v>
          </cell>
          <cell r="AK321">
            <v>0</v>
          </cell>
          <cell r="AM321">
            <v>3.27</v>
          </cell>
          <cell r="AN321">
            <v>1.4</v>
          </cell>
          <cell r="AP321">
            <v>6.86</v>
          </cell>
          <cell r="AQ321">
            <v>3.12</v>
          </cell>
        </row>
        <row r="322">
          <cell r="O322">
            <v>0</v>
          </cell>
          <cell r="P322">
            <v>0</v>
          </cell>
          <cell r="R322">
            <v>0</v>
          </cell>
          <cell r="S322">
            <v>0</v>
          </cell>
          <cell r="U322">
            <v>0</v>
          </cell>
          <cell r="V322">
            <v>0</v>
          </cell>
          <cell r="X322">
            <v>0</v>
          </cell>
          <cell r="Y322">
            <v>0</v>
          </cell>
          <cell r="AA322">
            <v>0</v>
          </cell>
          <cell r="AB322">
            <v>0</v>
          </cell>
          <cell r="AD322">
            <v>103.03</v>
          </cell>
          <cell r="AE322">
            <v>59.53</v>
          </cell>
          <cell r="AG322">
            <v>0</v>
          </cell>
          <cell r="AH322">
            <v>0</v>
          </cell>
          <cell r="AJ322">
            <v>2.6</v>
          </cell>
          <cell r="AK322">
            <v>1.1499999999999999</v>
          </cell>
          <cell r="AM322">
            <v>0</v>
          </cell>
          <cell r="AN322">
            <v>0</v>
          </cell>
          <cell r="AP322">
            <v>2.65</v>
          </cell>
          <cell r="AQ322">
            <v>1.2</v>
          </cell>
        </row>
        <row r="323">
          <cell r="O323">
            <v>0</v>
          </cell>
          <cell r="P323">
            <v>0</v>
          </cell>
          <cell r="R323">
            <v>0</v>
          </cell>
          <cell r="S323">
            <v>0</v>
          </cell>
          <cell r="U323">
            <v>0</v>
          </cell>
          <cell r="V323">
            <v>0</v>
          </cell>
          <cell r="X323">
            <v>0</v>
          </cell>
          <cell r="Y323">
            <v>0</v>
          </cell>
          <cell r="AA323">
            <v>35.35</v>
          </cell>
          <cell r="AB323">
            <v>21.05</v>
          </cell>
          <cell r="AD323">
            <v>0</v>
          </cell>
          <cell r="AE323">
            <v>0</v>
          </cell>
          <cell r="AG323">
            <v>7.07</v>
          </cell>
          <cell r="AH323">
            <v>4.16</v>
          </cell>
          <cell r="AJ323">
            <v>111.07</v>
          </cell>
          <cell r="AK323">
            <v>63</v>
          </cell>
          <cell r="AM323">
            <v>0</v>
          </cell>
          <cell r="AN323">
            <v>0</v>
          </cell>
          <cell r="AP323">
            <v>20.59</v>
          </cell>
          <cell r="AQ323">
            <v>11.85</v>
          </cell>
        </row>
        <row r="324">
          <cell r="O324">
            <v>0</v>
          </cell>
          <cell r="P324">
            <v>0</v>
          </cell>
          <cell r="R324">
            <v>0</v>
          </cell>
          <cell r="S324">
            <v>0</v>
          </cell>
          <cell r="U324">
            <v>0</v>
          </cell>
          <cell r="V324">
            <v>0</v>
          </cell>
          <cell r="X324">
            <v>0</v>
          </cell>
          <cell r="Y324">
            <v>0</v>
          </cell>
          <cell r="AA324">
            <v>98.99</v>
          </cell>
          <cell r="AB324">
            <v>68.290000000000006</v>
          </cell>
          <cell r="AD324">
            <v>7.07</v>
          </cell>
          <cell r="AE324">
            <v>4.88</v>
          </cell>
          <cell r="AG324">
            <v>21.21</v>
          </cell>
          <cell r="AH324">
            <v>14.4</v>
          </cell>
          <cell r="AJ324">
            <v>720.19</v>
          </cell>
          <cell r="AK324">
            <v>474.08</v>
          </cell>
          <cell r="AM324">
            <v>65.41</v>
          </cell>
          <cell r="AN324">
            <v>42.41</v>
          </cell>
          <cell r="AP324">
            <v>109.82</v>
          </cell>
          <cell r="AQ324">
            <v>73.81</v>
          </cell>
        </row>
        <row r="325">
          <cell r="O325">
            <v>0</v>
          </cell>
          <cell r="P325">
            <v>0</v>
          </cell>
          <cell r="R325">
            <v>0</v>
          </cell>
          <cell r="S325">
            <v>0</v>
          </cell>
          <cell r="U325">
            <v>0</v>
          </cell>
          <cell r="V325">
            <v>0</v>
          </cell>
          <cell r="X325">
            <v>0</v>
          </cell>
          <cell r="Y325">
            <v>0</v>
          </cell>
          <cell r="AA325">
            <v>98.99</v>
          </cell>
          <cell r="AB325">
            <v>68.290000000000006</v>
          </cell>
          <cell r="AD325">
            <v>35.35</v>
          </cell>
          <cell r="AE325">
            <v>24.11</v>
          </cell>
          <cell r="AG325">
            <v>7.07</v>
          </cell>
          <cell r="AH325">
            <v>4.76</v>
          </cell>
          <cell r="AJ325">
            <v>114.42</v>
          </cell>
          <cell r="AK325">
            <v>75.52</v>
          </cell>
          <cell r="AM325">
            <v>19.63</v>
          </cell>
          <cell r="AN325">
            <v>12.77</v>
          </cell>
          <cell r="AP325">
            <v>610.78</v>
          </cell>
          <cell r="AQ325">
            <v>410.87</v>
          </cell>
        </row>
        <row r="326">
          <cell r="O326">
            <v>0</v>
          </cell>
          <cell r="P326">
            <v>0</v>
          </cell>
          <cell r="R326">
            <v>0</v>
          </cell>
          <cell r="S326">
            <v>0</v>
          </cell>
          <cell r="U326">
            <v>0</v>
          </cell>
          <cell r="V326">
            <v>0</v>
          </cell>
          <cell r="X326">
            <v>0</v>
          </cell>
          <cell r="Y326">
            <v>0</v>
          </cell>
          <cell r="AA326">
            <v>0</v>
          </cell>
          <cell r="AB326">
            <v>0</v>
          </cell>
          <cell r="AD326">
            <v>0</v>
          </cell>
          <cell r="AE326">
            <v>0</v>
          </cell>
          <cell r="AG326">
            <v>473.74</v>
          </cell>
          <cell r="AH326">
            <v>318.58999999999997</v>
          </cell>
          <cell r="AJ326">
            <v>60.58</v>
          </cell>
          <cell r="AK326">
            <v>39.72</v>
          </cell>
          <cell r="AM326">
            <v>39.25</v>
          </cell>
          <cell r="AN326">
            <v>25.35</v>
          </cell>
          <cell r="AP326">
            <v>89.22</v>
          </cell>
          <cell r="AQ326">
            <v>59.11</v>
          </cell>
        </row>
        <row r="327">
          <cell r="O327">
            <v>0</v>
          </cell>
          <cell r="P327">
            <v>0</v>
          </cell>
          <cell r="R327">
            <v>0</v>
          </cell>
          <cell r="S327">
            <v>0</v>
          </cell>
          <cell r="U327">
            <v>0</v>
          </cell>
          <cell r="V327">
            <v>0</v>
          </cell>
          <cell r="X327">
            <v>0</v>
          </cell>
          <cell r="Y327">
            <v>0</v>
          </cell>
          <cell r="AA327">
            <v>0</v>
          </cell>
          <cell r="AB327">
            <v>0</v>
          </cell>
          <cell r="AD327">
            <v>0</v>
          </cell>
          <cell r="AE327">
            <v>0</v>
          </cell>
          <cell r="AG327">
            <v>487.88</v>
          </cell>
          <cell r="AH327">
            <v>328.08</v>
          </cell>
          <cell r="AJ327">
            <v>53.84</v>
          </cell>
          <cell r="AK327">
            <v>35.29</v>
          </cell>
          <cell r="AM327">
            <v>0</v>
          </cell>
          <cell r="AN327">
            <v>0</v>
          </cell>
          <cell r="AP327">
            <v>82.35</v>
          </cell>
          <cell r="AQ327">
            <v>54.53</v>
          </cell>
        </row>
        <row r="328">
          <cell r="O328">
            <v>0</v>
          </cell>
          <cell r="P328">
            <v>0</v>
          </cell>
          <cell r="R328">
            <v>0</v>
          </cell>
          <cell r="S328">
            <v>0</v>
          </cell>
          <cell r="U328">
            <v>0</v>
          </cell>
          <cell r="V328">
            <v>0</v>
          </cell>
          <cell r="X328">
            <v>0</v>
          </cell>
          <cell r="Y328">
            <v>0</v>
          </cell>
          <cell r="AA328">
            <v>275.76</v>
          </cell>
          <cell r="AB328">
            <v>191.35</v>
          </cell>
          <cell r="AD328">
            <v>134.34</v>
          </cell>
          <cell r="AE328">
            <v>92.93</v>
          </cell>
          <cell r="AG328">
            <v>487.88</v>
          </cell>
          <cell r="AH328">
            <v>332.27</v>
          </cell>
          <cell r="AJ328">
            <v>74.040000000000006</v>
          </cell>
          <cell r="AK328">
            <v>49.2</v>
          </cell>
          <cell r="AM328">
            <v>248.6</v>
          </cell>
          <cell r="AN328">
            <v>162.83000000000001</v>
          </cell>
          <cell r="AP328">
            <v>212.74</v>
          </cell>
          <cell r="AQ328">
            <v>143.08000000000001</v>
          </cell>
        </row>
        <row r="329">
          <cell r="O329">
            <v>0</v>
          </cell>
          <cell r="P329">
            <v>0</v>
          </cell>
          <cell r="R329">
            <v>0</v>
          </cell>
          <cell r="S329">
            <v>0</v>
          </cell>
          <cell r="U329">
            <v>0</v>
          </cell>
          <cell r="V329">
            <v>0</v>
          </cell>
          <cell r="X329">
            <v>0</v>
          </cell>
          <cell r="Y329">
            <v>0</v>
          </cell>
          <cell r="AA329">
            <v>0</v>
          </cell>
          <cell r="AB329">
            <v>0</v>
          </cell>
          <cell r="AD329">
            <v>162.63</v>
          </cell>
          <cell r="AE329">
            <v>111.24</v>
          </cell>
          <cell r="AG329">
            <v>466.67</v>
          </cell>
          <cell r="AH329">
            <v>317.14999999999998</v>
          </cell>
          <cell r="AJ329">
            <v>67.3</v>
          </cell>
          <cell r="AK329">
            <v>44.64</v>
          </cell>
          <cell r="AM329">
            <v>124.29</v>
          </cell>
          <cell r="AN329">
            <v>81.239999999999995</v>
          </cell>
          <cell r="AP329">
            <v>157.84</v>
          </cell>
          <cell r="AQ329">
            <v>106.1</v>
          </cell>
        </row>
        <row r="330">
          <cell r="O330">
            <v>0</v>
          </cell>
          <cell r="P330">
            <v>0</v>
          </cell>
          <cell r="R330">
            <v>0</v>
          </cell>
          <cell r="S330">
            <v>0</v>
          </cell>
          <cell r="U330">
            <v>0</v>
          </cell>
          <cell r="V330">
            <v>0</v>
          </cell>
          <cell r="X330">
            <v>0</v>
          </cell>
          <cell r="Y330">
            <v>0</v>
          </cell>
          <cell r="AA330">
            <v>0</v>
          </cell>
          <cell r="AB330">
            <v>0</v>
          </cell>
          <cell r="AD330">
            <v>134.35</v>
          </cell>
          <cell r="AE330">
            <v>91.47</v>
          </cell>
          <cell r="AG330">
            <v>502.02</v>
          </cell>
          <cell r="AH330">
            <v>339.41</v>
          </cell>
          <cell r="AJ330">
            <v>53.84</v>
          </cell>
          <cell r="AK330">
            <v>35.520000000000003</v>
          </cell>
          <cell r="AM330">
            <v>117.76</v>
          </cell>
          <cell r="AN330">
            <v>76.55</v>
          </cell>
          <cell r="AP330">
            <v>178.43</v>
          </cell>
          <cell r="AQ330">
            <v>119.89</v>
          </cell>
        </row>
        <row r="331">
          <cell r="O331">
            <v>0</v>
          </cell>
          <cell r="P331">
            <v>0</v>
          </cell>
          <cell r="R331">
            <v>0</v>
          </cell>
          <cell r="S331">
            <v>0</v>
          </cell>
          <cell r="U331">
            <v>0</v>
          </cell>
          <cell r="V331">
            <v>0</v>
          </cell>
          <cell r="X331">
            <v>0</v>
          </cell>
          <cell r="Y331">
            <v>0</v>
          </cell>
          <cell r="AA331">
            <v>0</v>
          </cell>
          <cell r="AB331">
            <v>0</v>
          </cell>
          <cell r="AD331">
            <v>0</v>
          </cell>
          <cell r="AE331">
            <v>0</v>
          </cell>
          <cell r="AG331">
            <v>0</v>
          </cell>
          <cell r="AH331">
            <v>0</v>
          </cell>
          <cell r="AJ331">
            <v>679.81</v>
          </cell>
          <cell r="AK331">
            <v>424.81</v>
          </cell>
          <cell r="AM331">
            <v>6.54</v>
          </cell>
          <cell r="AN331">
            <v>4.0199999999999996</v>
          </cell>
          <cell r="AP331">
            <v>0</v>
          </cell>
          <cell r="AQ331">
            <v>0</v>
          </cell>
        </row>
        <row r="332">
          <cell r="O332">
            <v>0</v>
          </cell>
          <cell r="P332">
            <v>0</v>
          </cell>
          <cell r="R332">
            <v>0</v>
          </cell>
          <cell r="S332">
            <v>0</v>
          </cell>
          <cell r="U332">
            <v>0</v>
          </cell>
          <cell r="V332">
            <v>0</v>
          </cell>
          <cell r="X332">
            <v>0</v>
          </cell>
          <cell r="Y332">
            <v>0</v>
          </cell>
          <cell r="AA332">
            <v>0</v>
          </cell>
          <cell r="AB332">
            <v>0</v>
          </cell>
          <cell r="AD332">
            <v>0</v>
          </cell>
          <cell r="AE332">
            <v>0</v>
          </cell>
          <cell r="AG332">
            <v>0</v>
          </cell>
          <cell r="AH332">
            <v>0</v>
          </cell>
          <cell r="AJ332">
            <v>700</v>
          </cell>
          <cell r="AK332">
            <v>437.43</v>
          </cell>
          <cell r="AM332">
            <v>26.16</v>
          </cell>
          <cell r="AN332">
            <v>16.07</v>
          </cell>
          <cell r="AP332">
            <v>13.73</v>
          </cell>
          <cell r="AQ332">
            <v>8.86</v>
          </cell>
        </row>
        <row r="333">
          <cell r="O333">
            <v>0</v>
          </cell>
          <cell r="P333">
            <v>0</v>
          </cell>
          <cell r="R333">
            <v>0</v>
          </cell>
          <cell r="S333">
            <v>0</v>
          </cell>
          <cell r="U333">
            <v>0</v>
          </cell>
          <cell r="V333">
            <v>0</v>
          </cell>
          <cell r="X333">
            <v>0</v>
          </cell>
          <cell r="Y333">
            <v>0</v>
          </cell>
          <cell r="AA333">
            <v>0</v>
          </cell>
          <cell r="AB333">
            <v>0</v>
          </cell>
          <cell r="AD333">
            <v>28.28</v>
          </cell>
          <cell r="AE333">
            <v>19.420000000000002</v>
          </cell>
          <cell r="AG333">
            <v>707.07</v>
          </cell>
          <cell r="AH333">
            <v>479.48</v>
          </cell>
          <cell r="AJ333">
            <v>26.92</v>
          </cell>
          <cell r="AK333">
            <v>17.82</v>
          </cell>
          <cell r="AM333">
            <v>117.76</v>
          </cell>
          <cell r="AN333">
            <v>76.790000000000006</v>
          </cell>
          <cell r="AP333">
            <v>2525.5</v>
          </cell>
          <cell r="AQ333">
            <v>1687.96</v>
          </cell>
        </row>
        <row r="334">
          <cell r="O334">
            <v>0</v>
          </cell>
          <cell r="P334">
            <v>0</v>
          </cell>
          <cell r="R334">
            <v>0</v>
          </cell>
          <cell r="S334">
            <v>0</v>
          </cell>
          <cell r="U334">
            <v>0</v>
          </cell>
          <cell r="V334">
            <v>0</v>
          </cell>
          <cell r="X334">
            <v>0</v>
          </cell>
          <cell r="Y334">
            <v>0</v>
          </cell>
          <cell r="AA334">
            <v>2929.3</v>
          </cell>
          <cell r="AB334">
            <v>1853.46</v>
          </cell>
          <cell r="AD334">
            <v>1721.21</v>
          </cell>
          <cell r="AE334">
            <v>1090.72</v>
          </cell>
          <cell r="AG334">
            <v>1802.01</v>
          </cell>
          <cell r="AH334">
            <v>1142.33</v>
          </cell>
          <cell r="AJ334">
            <v>1265.3900000000001</v>
          </cell>
          <cell r="AK334">
            <v>778.91</v>
          </cell>
          <cell r="AM334">
            <v>1035.51</v>
          </cell>
          <cell r="AN334">
            <v>625.98</v>
          </cell>
          <cell r="AP334">
            <v>1341.17</v>
          </cell>
          <cell r="AQ334">
            <v>853.12</v>
          </cell>
        </row>
        <row r="335">
          <cell r="O335">
            <v>0</v>
          </cell>
          <cell r="P335">
            <v>0</v>
          </cell>
          <cell r="R335">
            <v>0</v>
          </cell>
          <cell r="S335">
            <v>0</v>
          </cell>
          <cell r="U335">
            <v>0</v>
          </cell>
          <cell r="V335">
            <v>0</v>
          </cell>
          <cell r="X335">
            <v>0</v>
          </cell>
          <cell r="Y335">
            <v>0</v>
          </cell>
          <cell r="AA335">
            <v>125.25</v>
          </cell>
          <cell r="AB335">
            <v>76.98</v>
          </cell>
          <cell r="AD335">
            <v>436.35</v>
          </cell>
          <cell r="AE335">
            <v>268.19</v>
          </cell>
          <cell r="AG335">
            <v>133.32</v>
          </cell>
          <cell r="AH335">
            <v>81.94</v>
          </cell>
          <cell r="AJ335">
            <v>215.39</v>
          </cell>
          <cell r="AK335">
            <v>128.18</v>
          </cell>
          <cell r="AM335">
            <v>485.97</v>
          </cell>
          <cell r="AN335">
            <v>283.54000000000002</v>
          </cell>
          <cell r="AP335">
            <v>278.42</v>
          </cell>
          <cell r="AQ335">
            <v>167.86</v>
          </cell>
        </row>
        <row r="336">
          <cell r="O336">
            <v>0</v>
          </cell>
          <cell r="P336">
            <v>0</v>
          </cell>
          <cell r="R336">
            <v>0</v>
          </cell>
          <cell r="S336">
            <v>0</v>
          </cell>
          <cell r="U336">
            <v>0</v>
          </cell>
          <cell r="V336">
            <v>0</v>
          </cell>
          <cell r="X336">
            <v>0</v>
          </cell>
          <cell r="Y336">
            <v>0</v>
          </cell>
          <cell r="AA336">
            <v>64.650000000000006</v>
          </cell>
          <cell r="AB336">
            <v>39.770000000000003</v>
          </cell>
          <cell r="AD336">
            <v>319.18</v>
          </cell>
          <cell r="AE336">
            <v>196.36</v>
          </cell>
          <cell r="AG336">
            <v>-32.33</v>
          </cell>
          <cell r="AH336">
            <v>-19.88</v>
          </cell>
          <cell r="AJ336">
            <v>150.01</v>
          </cell>
          <cell r="AK336">
            <v>89.38</v>
          </cell>
          <cell r="AM336">
            <v>190.65</v>
          </cell>
          <cell r="AN336">
            <v>111.37</v>
          </cell>
          <cell r="AP336">
            <v>82.35</v>
          </cell>
          <cell r="AQ336">
            <v>49.7</v>
          </cell>
        </row>
        <row r="337">
          <cell r="O337">
            <v>0</v>
          </cell>
          <cell r="P337">
            <v>0</v>
          </cell>
          <cell r="R337">
            <v>0</v>
          </cell>
          <cell r="S337">
            <v>0</v>
          </cell>
          <cell r="U337">
            <v>0</v>
          </cell>
          <cell r="V337">
            <v>0</v>
          </cell>
          <cell r="X337">
            <v>0</v>
          </cell>
          <cell r="Y337">
            <v>0</v>
          </cell>
          <cell r="AA337">
            <v>68.69</v>
          </cell>
          <cell r="AB337">
            <v>42.26</v>
          </cell>
          <cell r="AD337">
            <v>278.77999999999997</v>
          </cell>
          <cell r="AE337">
            <v>171.5</v>
          </cell>
          <cell r="AG337">
            <v>12.11</v>
          </cell>
          <cell r="AH337">
            <v>7.45</v>
          </cell>
          <cell r="AJ337">
            <v>192.31</v>
          </cell>
          <cell r="AK337">
            <v>114.59</v>
          </cell>
          <cell r="AM337">
            <v>149.54</v>
          </cell>
          <cell r="AN337">
            <v>87.35</v>
          </cell>
          <cell r="AP337">
            <v>78.44</v>
          </cell>
          <cell r="AQ337">
            <v>47.35</v>
          </cell>
        </row>
        <row r="338">
          <cell r="O338">
            <v>0</v>
          </cell>
          <cell r="P338">
            <v>0</v>
          </cell>
          <cell r="R338">
            <v>0</v>
          </cell>
          <cell r="S338">
            <v>0</v>
          </cell>
          <cell r="U338">
            <v>0</v>
          </cell>
          <cell r="V338">
            <v>0</v>
          </cell>
          <cell r="X338">
            <v>0</v>
          </cell>
          <cell r="Y338">
            <v>0</v>
          </cell>
          <cell r="AA338">
            <v>700</v>
          </cell>
          <cell r="AB338">
            <v>414.85</v>
          </cell>
          <cell r="AD338">
            <v>622.72</v>
          </cell>
          <cell r="AE338">
            <v>369.54</v>
          </cell>
          <cell r="AG338">
            <v>436.36</v>
          </cell>
          <cell r="AH338">
            <v>259.12</v>
          </cell>
          <cell r="AJ338">
            <v>60.57</v>
          </cell>
          <cell r="AK338">
            <v>34.72</v>
          </cell>
          <cell r="AM338">
            <v>147.19999999999999</v>
          </cell>
          <cell r="AN338">
            <v>82.58</v>
          </cell>
          <cell r="AP338">
            <v>317.64999999999998</v>
          </cell>
          <cell r="AQ338">
            <v>184.7</v>
          </cell>
        </row>
        <row r="339">
          <cell r="O339">
            <v>0</v>
          </cell>
          <cell r="P339">
            <v>0</v>
          </cell>
          <cell r="R339">
            <v>0</v>
          </cell>
          <cell r="S339">
            <v>0</v>
          </cell>
          <cell r="U339">
            <v>0</v>
          </cell>
          <cell r="V339">
            <v>0</v>
          </cell>
          <cell r="X339">
            <v>0</v>
          </cell>
          <cell r="Y339">
            <v>0</v>
          </cell>
          <cell r="AA339">
            <v>118.18</v>
          </cell>
          <cell r="AB339">
            <v>70.12</v>
          </cell>
          <cell r="AD339">
            <v>236.37</v>
          </cell>
          <cell r="AE339">
            <v>140.25</v>
          </cell>
          <cell r="AG339">
            <v>-104.55</v>
          </cell>
          <cell r="AH339">
            <v>-62.04</v>
          </cell>
          <cell r="AJ339">
            <v>8.65</v>
          </cell>
          <cell r="AK339">
            <v>4.95</v>
          </cell>
          <cell r="AM339">
            <v>29.44</v>
          </cell>
          <cell r="AN339">
            <v>16.5</v>
          </cell>
          <cell r="AP339">
            <v>26.47</v>
          </cell>
          <cell r="AQ339">
            <v>15.38</v>
          </cell>
        </row>
        <row r="340">
          <cell r="O340">
            <v>0</v>
          </cell>
          <cell r="P340">
            <v>0</v>
          </cell>
          <cell r="R340">
            <v>0</v>
          </cell>
          <cell r="S340">
            <v>0</v>
          </cell>
          <cell r="U340">
            <v>0</v>
          </cell>
          <cell r="V340">
            <v>0</v>
          </cell>
          <cell r="X340">
            <v>0</v>
          </cell>
          <cell r="Y340">
            <v>0</v>
          </cell>
          <cell r="AA340">
            <v>64.39</v>
          </cell>
          <cell r="AB340">
            <v>38.54</v>
          </cell>
          <cell r="AD340">
            <v>280.29000000000002</v>
          </cell>
          <cell r="AE340">
            <v>167.75</v>
          </cell>
          <cell r="AG340">
            <v>227.27</v>
          </cell>
          <cell r="AH340">
            <v>136.01</v>
          </cell>
          <cell r="AJ340">
            <v>962.75</v>
          </cell>
          <cell r="AK340">
            <v>556.67999999999995</v>
          </cell>
          <cell r="AM340">
            <v>206.77</v>
          </cell>
          <cell r="AN340">
            <v>117.05</v>
          </cell>
          <cell r="AP340">
            <v>459.56</v>
          </cell>
          <cell r="AQ340">
            <v>269.45</v>
          </cell>
        </row>
        <row r="341">
          <cell r="O341">
            <v>0</v>
          </cell>
          <cell r="P341">
            <v>0</v>
          </cell>
          <cell r="R341">
            <v>0</v>
          </cell>
          <cell r="S341">
            <v>0</v>
          </cell>
          <cell r="U341">
            <v>0</v>
          </cell>
          <cell r="V341">
            <v>0</v>
          </cell>
          <cell r="X341">
            <v>0</v>
          </cell>
          <cell r="Y341">
            <v>0</v>
          </cell>
          <cell r="AA341">
            <v>566.66999999999996</v>
          </cell>
          <cell r="AB341">
            <v>400.22</v>
          </cell>
          <cell r="AD341">
            <v>488.9</v>
          </cell>
          <cell r="AE341">
            <v>345.24</v>
          </cell>
          <cell r="AG341">
            <v>800</v>
          </cell>
          <cell r="AH341">
            <v>564.84</v>
          </cell>
          <cell r="AJ341">
            <v>3009.14</v>
          </cell>
          <cell r="AK341">
            <v>2084.4899999999998</v>
          </cell>
          <cell r="AM341">
            <v>493.46</v>
          </cell>
          <cell r="AN341">
            <v>337.67</v>
          </cell>
          <cell r="AP341">
            <v>868.13</v>
          </cell>
          <cell r="AQ341">
            <v>606.86</v>
          </cell>
        </row>
        <row r="342">
          <cell r="O342">
            <v>0</v>
          </cell>
          <cell r="P342">
            <v>0</v>
          </cell>
          <cell r="R342">
            <v>0</v>
          </cell>
          <cell r="S342">
            <v>0</v>
          </cell>
          <cell r="U342">
            <v>0</v>
          </cell>
          <cell r="V342">
            <v>0</v>
          </cell>
          <cell r="X342">
            <v>0</v>
          </cell>
          <cell r="Y342">
            <v>0</v>
          </cell>
          <cell r="AA342">
            <v>661.11</v>
          </cell>
          <cell r="AB342">
            <v>429.65</v>
          </cell>
          <cell r="AD342">
            <v>1127.79</v>
          </cell>
          <cell r="AE342">
            <v>732.59</v>
          </cell>
          <cell r="AG342">
            <v>1055.56</v>
          </cell>
          <cell r="AH342">
            <v>685.59</v>
          </cell>
          <cell r="AJ342">
            <v>2332.21</v>
          </cell>
          <cell r="AK342">
            <v>1473.49</v>
          </cell>
          <cell r="AM342">
            <v>478.03</v>
          </cell>
          <cell r="AN342">
            <v>296.95</v>
          </cell>
          <cell r="AP342">
            <v>1186.28</v>
          </cell>
          <cell r="AQ342">
            <v>757.9</v>
          </cell>
        </row>
        <row r="343">
          <cell r="O343">
            <v>0</v>
          </cell>
          <cell r="P343">
            <v>0</v>
          </cell>
          <cell r="R343">
            <v>0</v>
          </cell>
          <cell r="S343">
            <v>0</v>
          </cell>
          <cell r="U343">
            <v>0</v>
          </cell>
          <cell r="V343">
            <v>0</v>
          </cell>
          <cell r="X343">
            <v>0</v>
          </cell>
          <cell r="Y343">
            <v>0</v>
          </cell>
          <cell r="AA343">
            <v>866.67</v>
          </cell>
          <cell r="AB343">
            <v>563.25</v>
          </cell>
          <cell r="AD343">
            <v>1144.46</v>
          </cell>
          <cell r="AE343">
            <v>743.17</v>
          </cell>
          <cell r="AG343">
            <v>1033.33</v>
          </cell>
          <cell r="AH343">
            <v>670.86</v>
          </cell>
          <cell r="AJ343">
            <v>3072.6</v>
          </cell>
          <cell r="AK343">
            <v>1947.74</v>
          </cell>
          <cell r="AM343">
            <v>514.02</v>
          </cell>
          <cell r="AN343">
            <v>324.14</v>
          </cell>
          <cell r="AP343">
            <v>1143.1199999999999</v>
          </cell>
          <cell r="AQ343">
            <v>742.22</v>
          </cell>
        </row>
        <row r="344">
          <cell r="O344">
            <v>0</v>
          </cell>
          <cell r="P344">
            <v>0</v>
          </cell>
          <cell r="R344">
            <v>0</v>
          </cell>
          <cell r="S344">
            <v>0</v>
          </cell>
          <cell r="U344">
            <v>0</v>
          </cell>
          <cell r="V344">
            <v>0</v>
          </cell>
          <cell r="X344">
            <v>0</v>
          </cell>
          <cell r="Y344">
            <v>0</v>
          </cell>
          <cell r="AA344">
            <v>983.33</v>
          </cell>
          <cell r="AB344">
            <v>639.07000000000005</v>
          </cell>
          <cell r="AD344">
            <v>738.88</v>
          </cell>
          <cell r="AE344">
            <v>479.79</v>
          </cell>
          <cell r="AG344">
            <v>1011.12</v>
          </cell>
          <cell r="AH344">
            <v>656.4</v>
          </cell>
          <cell r="AJ344">
            <v>1422.59</v>
          </cell>
          <cell r="AK344">
            <v>898.32</v>
          </cell>
          <cell r="AM344">
            <v>416.35</v>
          </cell>
          <cell r="AN344">
            <v>261.58999999999997</v>
          </cell>
          <cell r="AP344">
            <v>695.59</v>
          </cell>
          <cell r="AQ344">
            <v>450.65</v>
          </cell>
        </row>
        <row r="345">
          <cell r="O345">
            <v>0</v>
          </cell>
          <cell r="P345">
            <v>0</v>
          </cell>
          <cell r="R345">
            <v>0</v>
          </cell>
          <cell r="S345">
            <v>0</v>
          </cell>
          <cell r="U345">
            <v>0</v>
          </cell>
          <cell r="V345">
            <v>0</v>
          </cell>
          <cell r="X345">
            <v>0</v>
          </cell>
          <cell r="Y345">
            <v>0</v>
          </cell>
          <cell r="AA345">
            <v>811.11</v>
          </cell>
          <cell r="AB345">
            <v>527.14</v>
          </cell>
          <cell r="AD345">
            <v>455.55</v>
          </cell>
          <cell r="AE345">
            <v>295.95999999999998</v>
          </cell>
          <cell r="AG345">
            <v>983.31</v>
          </cell>
          <cell r="AH345">
            <v>638.62</v>
          </cell>
          <cell r="AJ345">
            <v>1015.39</v>
          </cell>
          <cell r="AK345">
            <v>641.5</v>
          </cell>
          <cell r="AM345">
            <v>221.02</v>
          </cell>
          <cell r="AN345">
            <v>138.19</v>
          </cell>
          <cell r="AP345">
            <v>431.36</v>
          </cell>
          <cell r="AQ345">
            <v>279.49</v>
          </cell>
        </row>
        <row r="346">
          <cell r="O346">
            <v>0</v>
          </cell>
          <cell r="P346">
            <v>0</v>
          </cell>
          <cell r="R346">
            <v>0</v>
          </cell>
          <cell r="S346">
            <v>0</v>
          </cell>
          <cell r="U346">
            <v>0</v>
          </cell>
          <cell r="V346">
            <v>0</v>
          </cell>
          <cell r="X346">
            <v>0</v>
          </cell>
          <cell r="Y346">
            <v>0</v>
          </cell>
          <cell r="AA346">
            <v>588.89</v>
          </cell>
          <cell r="AB346">
            <v>382.72</v>
          </cell>
          <cell r="AD346">
            <v>488.88</v>
          </cell>
          <cell r="AE346">
            <v>317.56</v>
          </cell>
          <cell r="AG346">
            <v>844.47</v>
          </cell>
          <cell r="AH346">
            <v>548.27</v>
          </cell>
          <cell r="AJ346">
            <v>846.16</v>
          </cell>
          <cell r="AK346">
            <v>534.37</v>
          </cell>
          <cell r="AM346">
            <v>287.83999999999997</v>
          </cell>
          <cell r="AN346">
            <v>182.52</v>
          </cell>
          <cell r="AP346">
            <v>636.26</v>
          </cell>
          <cell r="AQ346">
            <v>417.93</v>
          </cell>
        </row>
        <row r="347">
          <cell r="O347">
            <v>0</v>
          </cell>
          <cell r="P347">
            <v>0</v>
          </cell>
          <cell r="R347">
            <v>0</v>
          </cell>
          <cell r="S347">
            <v>0</v>
          </cell>
          <cell r="U347">
            <v>0</v>
          </cell>
          <cell r="V347">
            <v>0</v>
          </cell>
          <cell r="X347">
            <v>0</v>
          </cell>
          <cell r="Y347">
            <v>0</v>
          </cell>
          <cell r="AA347">
            <v>45.45</v>
          </cell>
          <cell r="AB347">
            <v>25.14</v>
          </cell>
          <cell r="AD347">
            <v>98.48</v>
          </cell>
          <cell r="AE347">
            <v>54.46</v>
          </cell>
          <cell r="AG347">
            <v>71.98</v>
          </cell>
          <cell r="AH347">
            <v>39.78</v>
          </cell>
          <cell r="AJ347">
            <v>522.84</v>
          </cell>
          <cell r="AK347">
            <v>277.14999999999998</v>
          </cell>
          <cell r="AM347">
            <v>217.29</v>
          </cell>
          <cell r="AN347">
            <v>114.99</v>
          </cell>
          <cell r="AP347">
            <v>496.33</v>
          </cell>
          <cell r="AQ347">
            <v>273.58</v>
          </cell>
        </row>
        <row r="348">
          <cell r="O348">
            <v>0</v>
          </cell>
          <cell r="P348">
            <v>0</v>
          </cell>
          <cell r="R348">
            <v>0</v>
          </cell>
          <cell r="S348">
            <v>0</v>
          </cell>
          <cell r="U348">
            <v>0</v>
          </cell>
          <cell r="V348">
            <v>0</v>
          </cell>
          <cell r="X348">
            <v>0</v>
          </cell>
          <cell r="Y348">
            <v>0</v>
          </cell>
          <cell r="AA348">
            <v>136.36000000000001</v>
          </cell>
          <cell r="AB348">
            <v>75.430000000000007</v>
          </cell>
          <cell r="AD348">
            <v>204.56</v>
          </cell>
          <cell r="AE348">
            <v>113.15</v>
          </cell>
          <cell r="AG348">
            <v>37.880000000000003</v>
          </cell>
          <cell r="AH348">
            <v>20.95</v>
          </cell>
          <cell r="AJ348">
            <v>526.45000000000005</v>
          </cell>
          <cell r="AK348">
            <v>279.33999999999997</v>
          </cell>
          <cell r="AM348">
            <v>161.21</v>
          </cell>
          <cell r="AN348">
            <v>85.58</v>
          </cell>
          <cell r="AP348">
            <v>463.24</v>
          </cell>
          <cell r="AQ348">
            <v>256.07</v>
          </cell>
        </row>
        <row r="349">
          <cell r="O349">
            <v>0</v>
          </cell>
          <cell r="P349">
            <v>0</v>
          </cell>
          <cell r="R349">
            <v>0</v>
          </cell>
          <cell r="S349">
            <v>0</v>
          </cell>
          <cell r="U349">
            <v>0</v>
          </cell>
          <cell r="V349">
            <v>0</v>
          </cell>
          <cell r="X349">
            <v>0</v>
          </cell>
          <cell r="Y349">
            <v>0</v>
          </cell>
          <cell r="AA349">
            <v>136.36000000000001</v>
          </cell>
          <cell r="AB349">
            <v>75.430000000000007</v>
          </cell>
          <cell r="AD349">
            <v>87.12</v>
          </cell>
          <cell r="AE349">
            <v>48.16</v>
          </cell>
          <cell r="AG349">
            <v>132.57</v>
          </cell>
          <cell r="AH349">
            <v>73.260000000000005</v>
          </cell>
          <cell r="AJ349">
            <v>594.95000000000005</v>
          </cell>
          <cell r="AK349">
            <v>315.3</v>
          </cell>
          <cell r="AM349">
            <v>238.31</v>
          </cell>
          <cell r="AN349">
            <v>123.07</v>
          </cell>
          <cell r="AP349">
            <v>323.52999999999997</v>
          </cell>
          <cell r="AQ349">
            <v>174.4</v>
          </cell>
        </row>
        <row r="350">
          <cell r="O350">
            <v>0</v>
          </cell>
          <cell r="P350">
            <v>0</v>
          </cell>
          <cell r="R350">
            <v>0</v>
          </cell>
          <cell r="S350">
            <v>0</v>
          </cell>
          <cell r="U350">
            <v>0</v>
          </cell>
          <cell r="V350">
            <v>0</v>
          </cell>
          <cell r="X350">
            <v>0</v>
          </cell>
          <cell r="Y350">
            <v>0</v>
          </cell>
          <cell r="AA350">
            <v>0</v>
          </cell>
          <cell r="AB350">
            <v>0</v>
          </cell>
          <cell r="AD350">
            <v>1276.52</v>
          </cell>
          <cell r="AE350">
            <v>844</v>
          </cell>
          <cell r="AG350">
            <v>829.55</v>
          </cell>
          <cell r="AH350">
            <v>548.49</v>
          </cell>
          <cell r="AJ350">
            <v>944.71</v>
          </cell>
          <cell r="AK350">
            <v>608.45000000000005</v>
          </cell>
          <cell r="AM350">
            <v>1019.85</v>
          </cell>
          <cell r="AN350">
            <v>646.37</v>
          </cell>
          <cell r="AP350">
            <v>959.56</v>
          </cell>
          <cell r="AQ350">
            <v>624.57000000000005</v>
          </cell>
        </row>
        <row r="351">
          <cell r="O351">
            <v>0</v>
          </cell>
          <cell r="P351">
            <v>0</v>
          </cell>
          <cell r="R351">
            <v>0</v>
          </cell>
          <cell r="S351">
            <v>0</v>
          </cell>
          <cell r="U351">
            <v>0</v>
          </cell>
          <cell r="V351">
            <v>0</v>
          </cell>
          <cell r="X351">
            <v>0</v>
          </cell>
          <cell r="Y351">
            <v>0</v>
          </cell>
          <cell r="AA351">
            <v>0</v>
          </cell>
          <cell r="AB351">
            <v>0</v>
          </cell>
          <cell r="AD351">
            <v>0</v>
          </cell>
          <cell r="AE351">
            <v>0</v>
          </cell>
          <cell r="AG351">
            <v>0</v>
          </cell>
          <cell r="AH351">
            <v>0</v>
          </cell>
          <cell r="AJ351">
            <v>84.62</v>
          </cell>
          <cell r="AK351">
            <v>25.18</v>
          </cell>
          <cell r="AM351">
            <v>164.49</v>
          </cell>
          <cell r="AN351">
            <v>45.61</v>
          </cell>
          <cell r="AP351">
            <v>43.14</v>
          </cell>
          <cell r="AQ351">
            <v>13.42</v>
          </cell>
        </row>
        <row r="352">
          <cell r="O352">
            <v>0</v>
          </cell>
          <cell r="P352">
            <v>0</v>
          </cell>
          <cell r="R352">
            <v>0</v>
          </cell>
          <cell r="S352">
            <v>0</v>
          </cell>
          <cell r="U352">
            <v>0</v>
          </cell>
          <cell r="V352">
            <v>0</v>
          </cell>
          <cell r="X352">
            <v>0</v>
          </cell>
          <cell r="Y352">
            <v>0</v>
          </cell>
          <cell r="AA352">
            <v>0</v>
          </cell>
          <cell r="AB352">
            <v>0</v>
          </cell>
          <cell r="AD352">
            <v>1668.69</v>
          </cell>
          <cell r="AE352">
            <v>1041.95</v>
          </cell>
          <cell r="AG352">
            <v>476.76</v>
          </cell>
          <cell r="AH352">
            <v>297.69</v>
          </cell>
          <cell r="AJ352">
            <v>158.84</v>
          </cell>
          <cell r="AK352">
            <v>96.16</v>
          </cell>
          <cell r="AM352">
            <v>253.64</v>
          </cell>
          <cell r="AN352">
            <v>150.68</v>
          </cell>
          <cell r="AP352">
            <v>4720</v>
          </cell>
          <cell r="AQ352">
            <v>2893.5</v>
          </cell>
        </row>
        <row r="353">
          <cell r="O353">
            <v>0</v>
          </cell>
          <cell r="P353">
            <v>0</v>
          </cell>
          <cell r="R353">
            <v>0</v>
          </cell>
          <cell r="S353">
            <v>0</v>
          </cell>
          <cell r="U353">
            <v>0</v>
          </cell>
          <cell r="V353">
            <v>0</v>
          </cell>
          <cell r="X353">
            <v>0</v>
          </cell>
          <cell r="Y353">
            <v>0</v>
          </cell>
          <cell r="AA353">
            <v>0</v>
          </cell>
          <cell r="AB353">
            <v>0</v>
          </cell>
          <cell r="AD353">
            <v>0</v>
          </cell>
          <cell r="AE353">
            <v>0</v>
          </cell>
          <cell r="AG353">
            <v>0</v>
          </cell>
          <cell r="AH353">
            <v>0</v>
          </cell>
          <cell r="AJ353">
            <v>168.28</v>
          </cell>
          <cell r="AK353">
            <v>80.78</v>
          </cell>
          <cell r="AM353">
            <v>235.5</v>
          </cell>
          <cell r="AN353">
            <v>109.26</v>
          </cell>
          <cell r="AP353">
            <v>926.48</v>
          </cell>
          <cell r="AQ353">
            <v>453.15</v>
          </cell>
        </row>
        <row r="354">
          <cell r="O354">
            <v>0</v>
          </cell>
          <cell r="P354">
            <v>0</v>
          </cell>
          <cell r="R354">
            <v>0</v>
          </cell>
          <cell r="S354">
            <v>0</v>
          </cell>
          <cell r="U354">
            <v>0</v>
          </cell>
          <cell r="V354">
            <v>0</v>
          </cell>
          <cell r="X354">
            <v>0</v>
          </cell>
          <cell r="Y354">
            <v>0</v>
          </cell>
          <cell r="AA354">
            <v>0</v>
          </cell>
          <cell r="AB354">
            <v>0</v>
          </cell>
          <cell r="AD354">
            <v>0</v>
          </cell>
          <cell r="AE354">
            <v>0</v>
          </cell>
          <cell r="AG354">
            <v>0</v>
          </cell>
          <cell r="AH354">
            <v>0</v>
          </cell>
          <cell r="AJ354">
            <v>154.81</v>
          </cell>
          <cell r="AK354">
            <v>74.489999999999995</v>
          </cell>
          <cell r="AM354">
            <v>196.25</v>
          </cell>
          <cell r="AN354">
            <v>91.14</v>
          </cell>
          <cell r="AP354">
            <v>981.38</v>
          </cell>
          <cell r="AQ354">
            <v>480.43</v>
          </cell>
        </row>
        <row r="355">
          <cell r="O355">
            <v>0</v>
          </cell>
          <cell r="P355">
            <v>0</v>
          </cell>
          <cell r="R355">
            <v>0</v>
          </cell>
          <cell r="S355">
            <v>0</v>
          </cell>
          <cell r="U355">
            <v>0</v>
          </cell>
          <cell r="V355">
            <v>0</v>
          </cell>
          <cell r="X355">
            <v>0</v>
          </cell>
          <cell r="Y355">
            <v>0</v>
          </cell>
          <cell r="AA355">
            <v>0</v>
          </cell>
          <cell r="AB355">
            <v>0</v>
          </cell>
          <cell r="AD355">
            <v>0</v>
          </cell>
          <cell r="AE355">
            <v>0</v>
          </cell>
          <cell r="AG355">
            <v>0</v>
          </cell>
          <cell r="AH355">
            <v>0</v>
          </cell>
          <cell r="AJ355">
            <v>141.35</v>
          </cell>
          <cell r="AK355">
            <v>67.150000000000006</v>
          </cell>
          <cell r="AM355">
            <v>143.91999999999999</v>
          </cell>
          <cell r="AN355">
            <v>66.19</v>
          </cell>
          <cell r="AP355">
            <v>384.31</v>
          </cell>
          <cell r="AQ355">
            <v>186.48</v>
          </cell>
        </row>
        <row r="356">
          <cell r="O356">
            <v>0</v>
          </cell>
          <cell r="P356">
            <v>0</v>
          </cell>
          <cell r="R356">
            <v>0</v>
          </cell>
          <cell r="S356">
            <v>0</v>
          </cell>
          <cell r="U356">
            <v>0</v>
          </cell>
          <cell r="V356">
            <v>0</v>
          </cell>
          <cell r="X356">
            <v>0</v>
          </cell>
          <cell r="Y356">
            <v>0</v>
          </cell>
          <cell r="AA356">
            <v>0</v>
          </cell>
          <cell r="AB356">
            <v>0</v>
          </cell>
          <cell r="AD356">
            <v>0</v>
          </cell>
          <cell r="AE356">
            <v>0</v>
          </cell>
          <cell r="AG356">
            <v>0</v>
          </cell>
          <cell r="AH356">
            <v>0</v>
          </cell>
          <cell r="AJ356">
            <v>0</v>
          </cell>
          <cell r="AK356">
            <v>0</v>
          </cell>
          <cell r="AM356">
            <v>183.18</v>
          </cell>
          <cell r="AN356">
            <v>83.62</v>
          </cell>
          <cell r="AP356">
            <v>219.6</v>
          </cell>
          <cell r="AQ356">
            <v>106.58</v>
          </cell>
        </row>
        <row r="357">
          <cell r="O357">
            <v>0</v>
          </cell>
          <cell r="P357">
            <v>0</v>
          </cell>
          <cell r="R357">
            <v>0</v>
          </cell>
          <cell r="S357">
            <v>0</v>
          </cell>
          <cell r="U357">
            <v>0</v>
          </cell>
          <cell r="V357">
            <v>0</v>
          </cell>
          <cell r="X357">
            <v>0</v>
          </cell>
          <cell r="Y357">
            <v>0</v>
          </cell>
          <cell r="AA357">
            <v>0</v>
          </cell>
          <cell r="AB357">
            <v>0</v>
          </cell>
          <cell r="AD357">
            <v>0</v>
          </cell>
          <cell r="AE357">
            <v>0</v>
          </cell>
          <cell r="AG357">
            <v>0</v>
          </cell>
          <cell r="AH357">
            <v>0</v>
          </cell>
          <cell r="AJ357">
            <v>0</v>
          </cell>
          <cell r="AK357">
            <v>0</v>
          </cell>
          <cell r="AM357">
            <v>183.17</v>
          </cell>
          <cell r="AN357">
            <v>84.59</v>
          </cell>
          <cell r="AP357">
            <v>377.46</v>
          </cell>
          <cell r="AQ357">
            <v>184.05</v>
          </cell>
        </row>
        <row r="358">
          <cell r="O358">
            <v>0</v>
          </cell>
          <cell r="P358">
            <v>0</v>
          </cell>
          <cell r="R358">
            <v>0</v>
          </cell>
          <cell r="S358">
            <v>0</v>
          </cell>
          <cell r="U358">
            <v>0</v>
          </cell>
          <cell r="V358">
            <v>0</v>
          </cell>
          <cell r="X358">
            <v>0</v>
          </cell>
          <cell r="Y358">
            <v>0</v>
          </cell>
          <cell r="AA358">
            <v>0</v>
          </cell>
          <cell r="AB358">
            <v>0</v>
          </cell>
          <cell r="AD358">
            <v>0</v>
          </cell>
          <cell r="AE358">
            <v>0</v>
          </cell>
          <cell r="AG358">
            <v>0</v>
          </cell>
          <cell r="AH358">
            <v>0</v>
          </cell>
          <cell r="AJ358">
            <v>0</v>
          </cell>
          <cell r="AK358">
            <v>0</v>
          </cell>
          <cell r="AM358">
            <v>1748.14</v>
          </cell>
          <cell r="AN358">
            <v>851.41</v>
          </cell>
          <cell r="AP358">
            <v>307.07</v>
          </cell>
          <cell r="AQ358">
            <v>156.97</v>
          </cell>
        </row>
        <row r="359">
          <cell r="O359">
            <v>0</v>
          </cell>
          <cell r="P359">
            <v>0</v>
          </cell>
          <cell r="R359">
            <v>0</v>
          </cell>
          <cell r="S359">
            <v>0</v>
          </cell>
          <cell r="U359">
            <v>0</v>
          </cell>
          <cell r="V359">
            <v>0</v>
          </cell>
          <cell r="X359">
            <v>0</v>
          </cell>
          <cell r="Y359">
            <v>0</v>
          </cell>
          <cell r="AA359">
            <v>0</v>
          </cell>
          <cell r="AB359">
            <v>0</v>
          </cell>
          <cell r="AD359">
            <v>0</v>
          </cell>
          <cell r="AE359">
            <v>0</v>
          </cell>
          <cell r="AG359">
            <v>0</v>
          </cell>
          <cell r="AH359">
            <v>0</v>
          </cell>
          <cell r="AJ359">
            <v>0</v>
          </cell>
          <cell r="AK359">
            <v>0</v>
          </cell>
          <cell r="AM359">
            <v>1731.87</v>
          </cell>
          <cell r="AN359">
            <v>844.93</v>
          </cell>
          <cell r="AP359">
            <v>375.3</v>
          </cell>
          <cell r="AQ359">
            <v>192.11</v>
          </cell>
        </row>
        <row r="360">
          <cell r="O360">
            <v>0</v>
          </cell>
          <cell r="P360">
            <v>0</v>
          </cell>
          <cell r="R360">
            <v>0</v>
          </cell>
          <cell r="S360">
            <v>0</v>
          </cell>
          <cell r="U360">
            <v>0</v>
          </cell>
          <cell r="V360">
            <v>0</v>
          </cell>
          <cell r="X360">
            <v>0</v>
          </cell>
          <cell r="Y360">
            <v>0</v>
          </cell>
          <cell r="AA360">
            <v>0</v>
          </cell>
          <cell r="AB360">
            <v>0</v>
          </cell>
          <cell r="AD360">
            <v>0</v>
          </cell>
          <cell r="AE360">
            <v>0</v>
          </cell>
          <cell r="AG360">
            <v>0</v>
          </cell>
          <cell r="AH360">
            <v>0</v>
          </cell>
          <cell r="AJ360">
            <v>0</v>
          </cell>
          <cell r="AK360">
            <v>0</v>
          </cell>
          <cell r="AM360">
            <v>1756.27</v>
          </cell>
          <cell r="AN360">
            <v>855.2</v>
          </cell>
          <cell r="AP360">
            <v>383.84</v>
          </cell>
          <cell r="AQ360">
            <v>196.2</v>
          </cell>
        </row>
        <row r="361">
          <cell r="O361">
            <v>0</v>
          </cell>
          <cell r="P361">
            <v>0</v>
          </cell>
          <cell r="R361">
            <v>0</v>
          </cell>
          <cell r="S361">
            <v>0</v>
          </cell>
          <cell r="U361">
            <v>0</v>
          </cell>
          <cell r="V361">
            <v>0</v>
          </cell>
          <cell r="X361">
            <v>0</v>
          </cell>
          <cell r="Y361">
            <v>0</v>
          </cell>
          <cell r="AA361">
            <v>0</v>
          </cell>
          <cell r="AB361">
            <v>0</v>
          </cell>
          <cell r="AD361">
            <v>0</v>
          </cell>
          <cell r="AE361">
            <v>0</v>
          </cell>
          <cell r="AG361">
            <v>0</v>
          </cell>
          <cell r="AH361">
            <v>0</v>
          </cell>
          <cell r="AJ361">
            <v>982.69</v>
          </cell>
          <cell r="AK361">
            <v>467.85</v>
          </cell>
          <cell r="AM361">
            <v>379.43</v>
          </cell>
          <cell r="AN361">
            <v>174.91</v>
          </cell>
          <cell r="AP361">
            <v>679.41</v>
          </cell>
          <cell r="AQ361">
            <v>397.39</v>
          </cell>
        </row>
        <row r="362">
          <cell r="O362">
            <v>0</v>
          </cell>
          <cell r="P362">
            <v>0</v>
          </cell>
          <cell r="R362">
            <v>0</v>
          </cell>
          <cell r="S362">
            <v>0</v>
          </cell>
          <cell r="U362">
            <v>0</v>
          </cell>
          <cell r="V362">
            <v>0</v>
          </cell>
          <cell r="X362">
            <v>0</v>
          </cell>
          <cell r="Y362">
            <v>0</v>
          </cell>
          <cell r="AA362">
            <v>0</v>
          </cell>
          <cell r="AB362">
            <v>0</v>
          </cell>
          <cell r="AD362">
            <v>0</v>
          </cell>
          <cell r="AE362">
            <v>0</v>
          </cell>
          <cell r="AG362">
            <v>0</v>
          </cell>
          <cell r="AH362">
            <v>0</v>
          </cell>
          <cell r="AJ362">
            <v>996.15</v>
          </cell>
          <cell r="AK362">
            <v>474.24</v>
          </cell>
          <cell r="AM362">
            <v>307.47000000000003</v>
          </cell>
          <cell r="AN362">
            <v>141.74</v>
          </cell>
          <cell r="AP362">
            <v>480.4</v>
          </cell>
          <cell r="AQ362">
            <v>262.02</v>
          </cell>
        </row>
        <row r="363">
          <cell r="O363">
            <v>0</v>
          </cell>
          <cell r="P363">
            <v>0</v>
          </cell>
          <cell r="R363">
            <v>0</v>
          </cell>
          <cell r="S363">
            <v>0</v>
          </cell>
          <cell r="U363">
            <v>0</v>
          </cell>
          <cell r="V363">
            <v>0</v>
          </cell>
          <cell r="X363">
            <v>0</v>
          </cell>
          <cell r="Y363">
            <v>0</v>
          </cell>
          <cell r="AA363">
            <v>0</v>
          </cell>
          <cell r="AB363">
            <v>0</v>
          </cell>
          <cell r="AD363">
            <v>0</v>
          </cell>
          <cell r="AE363">
            <v>0</v>
          </cell>
          <cell r="AG363">
            <v>0</v>
          </cell>
          <cell r="AH363">
            <v>0</v>
          </cell>
          <cell r="AJ363">
            <v>1184.6199999999999</v>
          </cell>
          <cell r="AK363">
            <v>620.35</v>
          </cell>
          <cell r="AM363">
            <v>438.31</v>
          </cell>
          <cell r="AN363">
            <v>223.5</v>
          </cell>
          <cell r="AP363">
            <v>597.05999999999995</v>
          </cell>
          <cell r="AQ363">
            <v>318.77999999999997</v>
          </cell>
        </row>
        <row r="364">
          <cell r="O364">
            <v>0</v>
          </cell>
          <cell r="P364">
            <v>0</v>
          </cell>
          <cell r="R364">
            <v>0</v>
          </cell>
          <cell r="S364">
            <v>0</v>
          </cell>
          <cell r="U364">
            <v>0</v>
          </cell>
          <cell r="V364">
            <v>0</v>
          </cell>
          <cell r="X364">
            <v>0</v>
          </cell>
          <cell r="Y364">
            <v>0</v>
          </cell>
          <cell r="AA364">
            <v>0</v>
          </cell>
          <cell r="AB364">
            <v>0</v>
          </cell>
          <cell r="AD364">
            <v>0</v>
          </cell>
          <cell r="AE364">
            <v>0</v>
          </cell>
          <cell r="AG364">
            <v>0</v>
          </cell>
          <cell r="AH364">
            <v>0</v>
          </cell>
          <cell r="AJ364">
            <v>0</v>
          </cell>
          <cell r="AK364">
            <v>0</v>
          </cell>
          <cell r="AM364">
            <v>1288.8</v>
          </cell>
          <cell r="AN364">
            <v>672.31</v>
          </cell>
          <cell r="AP364">
            <v>590.19000000000005</v>
          </cell>
          <cell r="AQ364">
            <v>320.77</v>
          </cell>
        </row>
        <row r="365">
          <cell r="O365">
            <v>0</v>
          </cell>
          <cell r="P365">
            <v>0</v>
          </cell>
          <cell r="R365">
            <v>0</v>
          </cell>
          <cell r="S365">
            <v>0</v>
          </cell>
          <cell r="U365">
            <v>0</v>
          </cell>
          <cell r="V365">
            <v>0</v>
          </cell>
          <cell r="X365">
            <v>0</v>
          </cell>
          <cell r="Y365">
            <v>0</v>
          </cell>
          <cell r="AA365">
            <v>0</v>
          </cell>
          <cell r="AB365">
            <v>0</v>
          </cell>
          <cell r="AD365">
            <v>0</v>
          </cell>
          <cell r="AE365">
            <v>0</v>
          </cell>
          <cell r="AG365">
            <v>0</v>
          </cell>
          <cell r="AH365">
            <v>0</v>
          </cell>
          <cell r="AJ365">
            <v>551.91999999999996</v>
          </cell>
          <cell r="AK365">
            <v>288.83</v>
          </cell>
          <cell r="AM365">
            <v>215.88</v>
          </cell>
          <cell r="AN365">
            <v>109.95</v>
          </cell>
          <cell r="AP365">
            <v>267.64</v>
          </cell>
          <cell r="AQ365">
            <v>142.53</v>
          </cell>
        </row>
        <row r="366">
          <cell r="O366">
            <v>0</v>
          </cell>
          <cell r="P366">
            <v>0</v>
          </cell>
          <cell r="R366">
            <v>0</v>
          </cell>
          <cell r="S366">
            <v>0</v>
          </cell>
          <cell r="U366">
            <v>0</v>
          </cell>
          <cell r="V366">
            <v>0</v>
          </cell>
          <cell r="X366">
            <v>0</v>
          </cell>
          <cell r="Y366">
            <v>0</v>
          </cell>
          <cell r="AA366">
            <v>0</v>
          </cell>
          <cell r="AB366">
            <v>0</v>
          </cell>
          <cell r="AD366">
            <v>0</v>
          </cell>
          <cell r="AE366">
            <v>0</v>
          </cell>
          <cell r="AG366">
            <v>0</v>
          </cell>
          <cell r="AH366">
            <v>0</v>
          </cell>
          <cell r="AJ366">
            <v>1969.23</v>
          </cell>
          <cell r="AK366">
            <v>763.49</v>
          </cell>
          <cell r="AM366">
            <v>904.66</v>
          </cell>
          <cell r="AN366">
            <v>336.84</v>
          </cell>
          <cell r="AP366">
            <v>2180.38</v>
          </cell>
          <cell r="AQ366">
            <v>880.45</v>
          </cell>
        </row>
        <row r="367">
          <cell r="O367">
            <v>0</v>
          </cell>
          <cell r="P367">
            <v>0</v>
          </cell>
          <cell r="R367">
            <v>0</v>
          </cell>
          <cell r="S367">
            <v>0</v>
          </cell>
          <cell r="U367">
            <v>0</v>
          </cell>
          <cell r="V367">
            <v>0</v>
          </cell>
          <cell r="X367">
            <v>0</v>
          </cell>
          <cell r="Y367">
            <v>0</v>
          </cell>
          <cell r="AA367">
            <v>0</v>
          </cell>
          <cell r="AB367">
            <v>0</v>
          </cell>
          <cell r="AD367">
            <v>0</v>
          </cell>
          <cell r="AE367">
            <v>0</v>
          </cell>
          <cell r="AG367">
            <v>0</v>
          </cell>
          <cell r="AH367">
            <v>0</v>
          </cell>
          <cell r="AJ367">
            <v>1838.46</v>
          </cell>
          <cell r="AK367">
            <v>713.36</v>
          </cell>
          <cell r="AM367">
            <v>1091.58</v>
          </cell>
          <cell r="AN367">
            <v>407.59</v>
          </cell>
          <cell r="AP367">
            <v>2196.0700000000002</v>
          </cell>
          <cell r="AQ367">
            <v>888.03</v>
          </cell>
        </row>
        <row r="368">
          <cell r="O368">
            <v>0</v>
          </cell>
          <cell r="P368">
            <v>0</v>
          </cell>
          <cell r="R368">
            <v>0</v>
          </cell>
          <cell r="S368">
            <v>0</v>
          </cell>
          <cell r="U368">
            <v>0</v>
          </cell>
          <cell r="V368">
            <v>0</v>
          </cell>
          <cell r="X368">
            <v>0</v>
          </cell>
          <cell r="Y368">
            <v>0</v>
          </cell>
          <cell r="AA368">
            <v>0</v>
          </cell>
          <cell r="AB368">
            <v>0</v>
          </cell>
          <cell r="AD368">
            <v>0</v>
          </cell>
          <cell r="AE368">
            <v>0</v>
          </cell>
          <cell r="AG368">
            <v>0</v>
          </cell>
          <cell r="AH368">
            <v>0</v>
          </cell>
          <cell r="AJ368">
            <v>0</v>
          </cell>
          <cell r="AK368">
            <v>0</v>
          </cell>
          <cell r="AM368">
            <v>2227.86</v>
          </cell>
          <cell r="AN368">
            <v>901.93</v>
          </cell>
          <cell r="AP368">
            <v>784.71</v>
          </cell>
          <cell r="AQ368">
            <v>344.33</v>
          </cell>
        </row>
        <row r="369">
          <cell r="O369">
            <v>0</v>
          </cell>
          <cell r="P369">
            <v>0</v>
          </cell>
          <cell r="R369">
            <v>0</v>
          </cell>
          <cell r="S369">
            <v>0</v>
          </cell>
          <cell r="U369">
            <v>0</v>
          </cell>
          <cell r="V369">
            <v>0</v>
          </cell>
          <cell r="X369">
            <v>0</v>
          </cell>
          <cell r="Y369">
            <v>0</v>
          </cell>
          <cell r="AA369">
            <v>0</v>
          </cell>
          <cell r="AB369">
            <v>0</v>
          </cell>
          <cell r="AD369">
            <v>0</v>
          </cell>
          <cell r="AE369">
            <v>0</v>
          </cell>
          <cell r="AG369">
            <v>0</v>
          </cell>
          <cell r="AH369">
            <v>0</v>
          </cell>
          <cell r="AJ369">
            <v>0</v>
          </cell>
          <cell r="AK369">
            <v>0</v>
          </cell>
          <cell r="AM369">
            <v>2349.81</v>
          </cell>
          <cell r="AN369">
            <v>955.51</v>
          </cell>
          <cell r="AP369">
            <v>2652.65</v>
          </cell>
          <cell r="AQ369">
            <v>1155.3499999999999</v>
          </cell>
        </row>
        <row r="370">
          <cell r="O370">
            <v>0</v>
          </cell>
          <cell r="P370">
            <v>0</v>
          </cell>
          <cell r="R370">
            <v>0</v>
          </cell>
          <cell r="S370">
            <v>0</v>
          </cell>
          <cell r="U370">
            <v>0</v>
          </cell>
          <cell r="V370">
            <v>0</v>
          </cell>
          <cell r="X370">
            <v>0</v>
          </cell>
          <cell r="Y370">
            <v>0</v>
          </cell>
          <cell r="AA370">
            <v>0</v>
          </cell>
          <cell r="AB370">
            <v>0</v>
          </cell>
          <cell r="AD370">
            <v>0</v>
          </cell>
          <cell r="AE370">
            <v>0</v>
          </cell>
          <cell r="AG370">
            <v>0</v>
          </cell>
          <cell r="AH370">
            <v>0</v>
          </cell>
          <cell r="AJ370">
            <v>0</v>
          </cell>
          <cell r="AK370">
            <v>0</v>
          </cell>
          <cell r="AM370">
            <v>1666.83</v>
          </cell>
          <cell r="AN370">
            <v>682.09</v>
          </cell>
          <cell r="AP370">
            <v>716.49</v>
          </cell>
          <cell r="AQ370">
            <v>312.99</v>
          </cell>
        </row>
        <row r="371">
          <cell r="O371">
            <v>0</v>
          </cell>
          <cell r="P371">
            <v>0</v>
          </cell>
          <cell r="R371">
            <v>0</v>
          </cell>
          <cell r="S371">
            <v>0</v>
          </cell>
          <cell r="U371">
            <v>0</v>
          </cell>
          <cell r="V371">
            <v>0</v>
          </cell>
          <cell r="X371">
            <v>0</v>
          </cell>
          <cell r="Y371">
            <v>0</v>
          </cell>
          <cell r="AA371">
            <v>0</v>
          </cell>
          <cell r="AB371">
            <v>0</v>
          </cell>
          <cell r="AD371">
            <v>0</v>
          </cell>
          <cell r="AE371">
            <v>0</v>
          </cell>
          <cell r="AG371">
            <v>0</v>
          </cell>
          <cell r="AH371">
            <v>0</v>
          </cell>
          <cell r="AJ371">
            <v>570.44000000000005</v>
          </cell>
          <cell r="AK371">
            <v>241.54</v>
          </cell>
          <cell r="AM371">
            <v>235.51</v>
          </cell>
          <cell r="AN371">
            <v>95.81</v>
          </cell>
          <cell r="AP371">
            <v>175</v>
          </cell>
          <cell r="AQ371">
            <v>76.05</v>
          </cell>
        </row>
        <row r="372">
          <cell r="O372">
            <v>0</v>
          </cell>
          <cell r="P372">
            <v>0</v>
          </cell>
          <cell r="R372">
            <v>0</v>
          </cell>
          <cell r="S372">
            <v>0</v>
          </cell>
          <cell r="U372">
            <v>0</v>
          </cell>
          <cell r="V372">
            <v>0</v>
          </cell>
          <cell r="X372">
            <v>0</v>
          </cell>
          <cell r="Y372">
            <v>0</v>
          </cell>
          <cell r="AA372">
            <v>0</v>
          </cell>
          <cell r="AB372">
            <v>0</v>
          </cell>
          <cell r="AD372">
            <v>0</v>
          </cell>
          <cell r="AE372">
            <v>0</v>
          </cell>
          <cell r="AG372">
            <v>0</v>
          </cell>
          <cell r="AH372">
            <v>0</v>
          </cell>
          <cell r="AJ372">
            <v>545.19000000000005</v>
          </cell>
          <cell r="AK372">
            <v>230.36</v>
          </cell>
          <cell r="AM372">
            <v>279.66000000000003</v>
          </cell>
          <cell r="AN372">
            <v>113.5</v>
          </cell>
          <cell r="AP372">
            <v>175</v>
          </cell>
          <cell r="AQ372">
            <v>75.87</v>
          </cell>
        </row>
        <row r="373">
          <cell r="O373">
            <v>0</v>
          </cell>
          <cell r="P373">
            <v>0</v>
          </cell>
          <cell r="R373">
            <v>0</v>
          </cell>
          <cell r="S373">
            <v>0</v>
          </cell>
          <cell r="U373">
            <v>0</v>
          </cell>
          <cell r="V373">
            <v>0</v>
          </cell>
          <cell r="X373">
            <v>0</v>
          </cell>
          <cell r="Y373">
            <v>0</v>
          </cell>
          <cell r="AA373">
            <v>0</v>
          </cell>
          <cell r="AB373">
            <v>0</v>
          </cell>
          <cell r="AD373">
            <v>0</v>
          </cell>
          <cell r="AE373">
            <v>0</v>
          </cell>
          <cell r="AG373">
            <v>0</v>
          </cell>
          <cell r="AH373">
            <v>0</v>
          </cell>
          <cell r="AJ373">
            <v>570.44000000000005</v>
          </cell>
          <cell r="AK373">
            <v>241.66</v>
          </cell>
          <cell r="AM373">
            <v>279.67</v>
          </cell>
          <cell r="AN373">
            <v>113.82</v>
          </cell>
          <cell r="AP373">
            <v>185.28</v>
          </cell>
          <cell r="AQ373">
            <v>80.53</v>
          </cell>
        </row>
        <row r="374">
          <cell r="O374">
            <v>0</v>
          </cell>
          <cell r="P374">
            <v>0</v>
          </cell>
          <cell r="R374">
            <v>0</v>
          </cell>
          <cell r="S374">
            <v>0</v>
          </cell>
          <cell r="U374">
            <v>0</v>
          </cell>
          <cell r="V374">
            <v>0</v>
          </cell>
          <cell r="X374">
            <v>0</v>
          </cell>
          <cell r="Y374">
            <v>0</v>
          </cell>
          <cell r="AA374">
            <v>0</v>
          </cell>
          <cell r="AB374">
            <v>0</v>
          </cell>
          <cell r="AD374">
            <v>0</v>
          </cell>
          <cell r="AE374">
            <v>0</v>
          </cell>
          <cell r="AG374">
            <v>0</v>
          </cell>
          <cell r="AH374">
            <v>0</v>
          </cell>
          <cell r="AJ374">
            <v>0</v>
          </cell>
          <cell r="AK374">
            <v>0</v>
          </cell>
          <cell r="AM374">
            <v>37609.9</v>
          </cell>
          <cell r="AN374">
            <v>22520.42</v>
          </cell>
          <cell r="AP374">
            <v>56787.040000000001</v>
          </cell>
          <cell r="AQ374">
            <v>34723.230000000003</v>
          </cell>
        </row>
        <row r="375">
          <cell r="O375">
            <v>0</v>
          </cell>
          <cell r="P375">
            <v>0</v>
          </cell>
          <cell r="R375">
            <v>0</v>
          </cell>
          <cell r="S375">
            <v>0</v>
          </cell>
          <cell r="U375">
            <v>0</v>
          </cell>
          <cell r="V375">
            <v>0</v>
          </cell>
          <cell r="X375">
            <v>0</v>
          </cell>
          <cell r="Y375">
            <v>0</v>
          </cell>
          <cell r="AA375">
            <v>0</v>
          </cell>
          <cell r="AB375">
            <v>0</v>
          </cell>
          <cell r="AD375">
            <v>0</v>
          </cell>
          <cell r="AE375">
            <v>0</v>
          </cell>
          <cell r="AG375">
            <v>0</v>
          </cell>
          <cell r="AH375">
            <v>0</v>
          </cell>
          <cell r="AJ375">
            <v>0</v>
          </cell>
          <cell r="AK375">
            <v>0</v>
          </cell>
          <cell r="AM375">
            <v>3278.13</v>
          </cell>
          <cell r="AN375">
            <v>1879.1</v>
          </cell>
          <cell r="AP375">
            <v>11106.47</v>
          </cell>
          <cell r="AQ375">
            <v>6536.14</v>
          </cell>
        </row>
        <row r="376">
          <cell r="O376">
            <v>0</v>
          </cell>
          <cell r="P376">
            <v>0</v>
          </cell>
          <cell r="R376">
            <v>0</v>
          </cell>
          <cell r="S376">
            <v>0</v>
          </cell>
          <cell r="U376">
            <v>0</v>
          </cell>
          <cell r="V376">
            <v>0</v>
          </cell>
          <cell r="X376">
            <v>0</v>
          </cell>
          <cell r="Y376">
            <v>0</v>
          </cell>
          <cell r="AA376">
            <v>0</v>
          </cell>
          <cell r="AB376">
            <v>0</v>
          </cell>
          <cell r="AD376">
            <v>0</v>
          </cell>
          <cell r="AE376">
            <v>0</v>
          </cell>
          <cell r="AG376">
            <v>0</v>
          </cell>
          <cell r="AH376">
            <v>0</v>
          </cell>
          <cell r="AJ376">
            <v>0</v>
          </cell>
          <cell r="AK376">
            <v>0</v>
          </cell>
          <cell r="AM376">
            <v>3927.85</v>
          </cell>
          <cell r="AN376">
            <v>2292.4</v>
          </cell>
          <cell r="AP376">
            <v>4368.2299999999996</v>
          </cell>
          <cell r="AQ376">
            <v>2607.31</v>
          </cell>
        </row>
        <row r="377">
          <cell r="O377">
            <v>0</v>
          </cell>
          <cell r="P377">
            <v>0</v>
          </cell>
          <cell r="R377">
            <v>0</v>
          </cell>
          <cell r="S377">
            <v>0</v>
          </cell>
          <cell r="U377">
            <v>0</v>
          </cell>
          <cell r="V377">
            <v>0</v>
          </cell>
          <cell r="X377">
            <v>0</v>
          </cell>
          <cell r="Y377">
            <v>0</v>
          </cell>
          <cell r="AA377">
            <v>0</v>
          </cell>
          <cell r="AB377">
            <v>0</v>
          </cell>
          <cell r="AD377">
            <v>0</v>
          </cell>
          <cell r="AE377">
            <v>0</v>
          </cell>
          <cell r="AG377">
            <v>0</v>
          </cell>
          <cell r="AH377">
            <v>0</v>
          </cell>
          <cell r="AJ377">
            <v>0</v>
          </cell>
          <cell r="AK377">
            <v>0</v>
          </cell>
          <cell r="AM377">
            <v>0</v>
          </cell>
          <cell r="AN377">
            <v>0</v>
          </cell>
          <cell r="AP377">
            <v>5078.42</v>
          </cell>
          <cell r="AQ377">
            <v>3095.26</v>
          </cell>
        </row>
        <row r="378">
          <cell r="O378">
            <v>0</v>
          </cell>
          <cell r="P378">
            <v>0</v>
          </cell>
          <cell r="R378">
            <v>0</v>
          </cell>
          <cell r="S378">
            <v>0</v>
          </cell>
          <cell r="U378">
            <v>0</v>
          </cell>
          <cell r="V378">
            <v>0</v>
          </cell>
          <cell r="X378">
            <v>0</v>
          </cell>
          <cell r="Y378">
            <v>0</v>
          </cell>
          <cell r="AA378">
            <v>0</v>
          </cell>
          <cell r="AB378">
            <v>0</v>
          </cell>
          <cell r="AD378">
            <v>0</v>
          </cell>
          <cell r="AE378">
            <v>0</v>
          </cell>
          <cell r="AG378">
            <v>0</v>
          </cell>
          <cell r="AH378">
            <v>0</v>
          </cell>
          <cell r="AJ378">
            <v>0</v>
          </cell>
          <cell r="AK378">
            <v>0</v>
          </cell>
          <cell r="AM378">
            <v>0</v>
          </cell>
          <cell r="AN378">
            <v>0</v>
          </cell>
          <cell r="AP378">
            <v>3870.59</v>
          </cell>
          <cell r="AQ378">
            <v>2376.8200000000002</v>
          </cell>
        </row>
        <row r="379">
          <cell r="O379">
            <v>0</v>
          </cell>
          <cell r="P379">
            <v>0</v>
          </cell>
          <cell r="R379">
            <v>0</v>
          </cell>
          <cell r="S379">
            <v>0</v>
          </cell>
          <cell r="U379">
            <v>0</v>
          </cell>
          <cell r="V379">
            <v>0</v>
          </cell>
          <cell r="X379">
            <v>0</v>
          </cell>
          <cell r="Y379">
            <v>0</v>
          </cell>
          <cell r="AA379">
            <v>0</v>
          </cell>
          <cell r="AB379">
            <v>0</v>
          </cell>
          <cell r="AD379">
            <v>0</v>
          </cell>
          <cell r="AE379">
            <v>0</v>
          </cell>
          <cell r="AG379">
            <v>0</v>
          </cell>
          <cell r="AH379">
            <v>0</v>
          </cell>
          <cell r="AJ379">
            <v>0</v>
          </cell>
          <cell r="AK379">
            <v>0</v>
          </cell>
          <cell r="AM379">
            <v>0</v>
          </cell>
          <cell r="AN379">
            <v>0</v>
          </cell>
          <cell r="AP379">
            <v>4254.8999999999996</v>
          </cell>
          <cell r="AQ379">
            <v>2553.0700000000002</v>
          </cell>
        </row>
        <row r="380">
          <cell r="O380">
            <v>0</v>
          </cell>
          <cell r="P380">
            <v>0</v>
          </cell>
          <cell r="R380">
            <v>0</v>
          </cell>
          <cell r="S380">
            <v>0</v>
          </cell>
          <cell r="U380">
            <v>0</v>
          </cell>
          <cell r="V380">
            <v>0</v>
          </cell>
          <cell r="X380">
            <v>0</v>
          </cell>
          <cell r="Y380">
            <v>0</v>
          </cell>
          <cell r="AA380">
            <v>0</v>
          </cell>
          <cell r="AB380">
            <v>0</v>
          </cell>
          <cell r="AD380">
            <v>0</v>
          </cell>
          <cell r="AE380">
            <v>0</v>
          </cell>
          <cell r="AG380">
            <v>0</v>
          </cell>
          <cell r="AH380">
            <v>0</v>
          </cell>
          <cell r="AJ380">
            <v>0</v>
          </cell>
          <cell r="AK380">
            <v>0</v>
          </cell>
          <cell r="AM380">
            <v>0</v>
          </cell>
          <cell r="AN380">
            <v>0</v>
          </cell>
          <cell r="AP380">
            <v>3403.93</v>
          </cell>
          <cell r="AQ380">
            <v>2049.5700000000002</v>
          </cell>
        </row>
        <row r="381">
          <cell r="O381">
            <v>0</v>
          </cell>
          <cell r="P381">
            <v>0</v>
          </cell>
          <cell r="R381">
            <v>0</v>
          </cell>
          <cell r="S381">
            <v>0</v>
          </cell>
          <cell r="U381">
            <v>0</v>
          </cell>
          <cell r="V381">
            <v>0</v>
          </cell>
          <cell r="X381">
            <v>0</v>
          </cell>
          <cell r="Y381">
            <v>0</v>
          </cell>
          <cell r="AA381">
            <v>0</v>
          </cell>
          <cell r="AB381">
            <v>0</v>
          </cell>
          <cell r="AD381">
            <v>0</v>
          </cell>
          <cell r="AE381">
            <v>0</v>
          </cell>
          <cell r="AG381">
            <v>0</v>
          </cell>
          <cell r="AH381">
            <v>0</v>
          </cell>
          <cell r="AJ381">
            <v>0</v>
          </cell>
          <cell r="AK381">
            <v>0</v>
          </cell>
          <cell r="AM381">
            <v>8989.01</v>
          </cell>
          <cell r="AN381">
            <v>5821.02</v>
          </cell>
          <cell r="AP381">
            <v>21097.64</v>
          </cell>
          <cell r="AQ381">
            <v>13920.29</v>
          </cell>
        </row>
        <row r="382">
          <cell r="O382">
            <v>0</v>
          </cell>
          <cell r="P382">
            <v>0</v>
          </cell>
          <cell r="R382">
            <v>0</v>
          </cell>
          <cell r="S382">
            <v>0</v>
          </cell>
          <cell r="U382">
            <v>0</v>
          </cell>
          <cell r="V382">
            <v>0</v>
          </cell>
          <cell r="X382">
            <v>0</v>
          </cell>
          <cell r="Y382">
            <v>0</v>
          </cell>
          <cell r="AA382">
            <v>0</v>
          </cell>
          <cell r="AB382">
            <v>0</v>
          </cell>
          <cell r="AD382">
            <v>0</v>
          </cell>
          <cell r="AE382">
            <v>0</v>
          </cell>
          <cell r="AG382">
            <v>0</v>
          </cell>
          <cell r="AH382">
            <v>0</v>
          </cell>
          <cell r="AJ382">
            <v>0</v>
          </cell>
          <cell r="AK382">
            <v>0</v>
          </cell>
          <cell r="AM382">
            <v>6733.46</v>
          </cell>
          <cell r="AN382">
            <v>4068.86</v>
          </cell>
          <cell r="AP382">
            <v>14529.81</v>
          </cell>
          <cell r="AQ382">
            <v>8908.1299999999992</v>
          </cell>
        </row>
        <row r="383">
          <cell r="O383">
            <v>0</v>
          </cell>
          <cell r="P383">
            <v>0</v>
          </cell>
          <cell r="R383">
            <v>0</v>
          </cell>
          <cell r="S383">
            <v>0</v>
          </cell>
          <cell r="U383">
            <v>0</v>
          </cell>
          <cell r="V383">
            <v>0</v>
          </cell>
          <cell r="X383">
            <v>0</v>
          </cell>
          <cell r="Y383">
            <v>0</v>
          </cell>
          <cell r="AA383">
            <v>0</v>
          </cell>
          <cell r="AB383">
            <v>0</v>
          </cell>
          <cell r="AD383">
            <v>0</v>
          </cell>
          <cell r="AE383">
            <v>0</v>
          </cell>
          <cell r="AG383">
            <v>0</v>
          </cell>
          <cell r="AH383">
            <v>0</v>
          </cell>
          <cell r="AJ383">
            <v>0</v>
          </cell>
          <cell r="AK383">
            <v>0</v>
          </cell>
          <cell r="AM383">
            <v>6349.53</v>
          </cell>
          <cell r="AN383">
            <v>3847.62</v>
          </cell>
          <cell r="AP383">
            <v>37811.56</v>
          </cell>
          <cell r="AQ383">
            <v>23273.119999999999</v>
          </cell>
        </row>
        <row r="384">
          <cell r="O384">
            <v>0</v>
          </cell>
          <cell r="P384">
            <v>0</v>
          </cell>
          <cell r="R384">
            <v>0</v>
          </cell>
          <cell r="S384">
            <v>0</v>
          </cell>
          <cell r="U384">
            <v>0</v>
          </cell>
          <cell r="V384">
            <v>0</v>
          </cell>
          <cell r="X384">
            <v>0</v>
          </cell>
          <cell r="Y384">
            <v>0</v>
          </cell>
          <cell r="AA384">
            <v>0</v>
          </cell>
          <cell r="AB384">
            <v>0</v>
          </cell>
          <cell r="AD384">
            <v>0</v>
          </cell>
          <cell r="AE384">
            <v>0</v>
          </cell>
          <cell r="AG384">
            <v>0</v>
          </cell>
          <cell r="AH384">
            <v>0</v>
          </cell>
          <cell r="AJ384">
            <v>0</v>
          </cell>
          <cell r="AK384">
            <v>0</v>
          </cell>
          <cell r="AM384">
            <v>0</v>
          </cell>
          <cell r="AN384">
            <v>0</v>
          </cell>
          <cell r="AP384">
            <v>911.28</v>
          </cell>
          <cell r="AQ384">
            <v>495.16</v>
          </cell>
        </row>
        <row r="385">
          <cell r="O385">
            <v>0</v>
          </cell>
          <cell r="P385">
            <v>0</v>
          </cell>
          <cell r="R385">
            <v>0</v>
          </cell>
          <cell r="S385">
            <v>0</v>
          </cell>
          <cell r="U385">
            <v>0</v>
          </cell>
          <cell r="V385">
            <v>0</v>
          </cell>
          <cell r="X385">
            <v>0</v>
          </cell>
          <cell r="Y385">
            <v>0</v>
          </cell>
          <cell r="AA385">
            <v>0</v>
          </cell>
          <cell r="AB385">
            <v>0</v>
          </cell>
          <cell r="AD385">
            <v>0</v>
          </cell>
          <cell r="AE385">
            <v>0</v>
          </cell>
          <cell r="AG385">
            <v>0</v>
          </cell>
          <cell r="AH385">
            <v>0</v>
          </cell>
          <cell r="AJ385">
            <v>0</v>
          </cell>
          <cell r="AK385">
            <v>0</v>
          </cell>
          <cell r="AM385">
            <v>0</v>
          </cell>
          <cell r="AN385">
            <v>0</v>
          </cell>
          <cell r="AP385">
            <v>965.2</v>
          </cell>
          <cell r="AQ385">
            <v>524.46</v>
          </cell>
        </row>
        <row r="386">
          <cell r="O386">
            <v>21.85</v>
          </cell>
          <cell r="P386">
            <v>4.74</v>
          </cell>
          <cell r="R386">
            <v>0</v>
          </cell>
          <cell r="S386">
            <v>0</v>
          </cell>
          <cell r="U386">
            <v>0</v>
          </cell>
          <cell r="V386">
            <v>0</v>
          </cell>
          <cell r="X386">
            <v>0</v>
          </cell>
          <cell r="Y386">
            <v>0</v>
          </cell>
          <cell r="AA386">
            <v>-4.55</v>
          </cell>
          <cell r="AB386">
            <v>-1.1299999999999999</v>
          </cell>
          <cell r="AD386">
            <v>0</v>
          </cell>
          <cell r="AE386">
            <v>0</v>
          </cell>
          <cell r="AG386">
            <v>0</v>
          </cell>
          <cell r="AH386">
            <v>0</v>
          </cell>
          <cell r="AJ386">
            <v>0</v>
          </cell>
          <cell r="AK386">
            <v>0</v>
          </cell>
          <cell r="AM386">
            <v>0</v>
          </cell>
          <cell r="AN386">
            <v>0</v>
          </cell>
          <cell r="AP386">
            <v>0</v>
          </cell>
          <cell r="AQ386">
            <v>0</v>
          </cell>
        </row>
        <row r="387">
          <cell r="O387">
            <v>0</v>
          </cell>
          <cell r="P387">
            <v>0</v>
          </cell>
          <cell r="R387">
            <v>0</v>
          </cell>
          <cell r="S387">
            <v>0</v>
          </cell>
          <cell r="U387">
            <v>0</v>
          </cell>
          <cell r="V387">
            <v>0</v>
          </cell>
          <cell r="X387">
            <v>4568.18</v>
          </cell>
          <cell r="Y387">
            <v>1783.82</v>
          </cell>
          <cell r="AA387">
            <v>0</v>
          </cell>
          <cell r="AB387">
            <v>0</v>
          </cell>
          <cell r="AD387">
            <v>0</v>
          </cell>
          <cell r="AE387">
            <v>0</v>
          </cell>
          <cell r="AG387">
            <v>0</v>
          </cell>
          <cell r="AH387">
            <v>0</v>
          </cell>
          <cell r="AJ387">
            <v>0</v>
          </cell>
          <cell r="AK387">
            <v>0</v>
          </cell>
          <cell r="AM387">
            <v>0</v>
          </cell>
          <cell r="AN387">
            <v>0</v>
          </cell>
          <cell r="AP387">
            <v>0</v>
          </cell>
          <cell r="AQ387">
            <v>0</v>
          </cell>
        </row>
        <row r="388">
          <cell r="O388">
            <v>43.69</v>
          </cell>
          <cell r="P388">
            <v>12.5</v>
          </cell>
          <cell r="R388">
            <v>0</v>
          </cell>
          <cell r="S388">
            <v>0</v>
          </cell>
          <cell r="U388">
            <v>4.29</v>
          </cell>
          <cell r="V388">
            <v>1.47</v>
          </cell>
          <cell r="X388">
            <v>1631.82</v>
          </cell>
          <cell r="Y388">
            <v>618.16</v>
          </cell>
          <cell r="AA388">
            <v>4.55</v>
          </cell>
          <cell r="AB388">
            <v>1.73</v>
          </cell>
          <cell r="AD388">
            <v>22.73</v>
          </cell>
          <cell r="AE388">
            <v>8.61</v>
          </cell>
          <cell r="AG388">
            <v>9.09</v>
          </cell>
          <cell r="AH388">
            <v>3.44</v>
          </cell>
          <cell r="AJ388">
            <v>0</v>
          </cell>
          <cell r="AK388">
            <v>0</v>
          </cell>
          <cell r="AM388">
            <v>0</v>
          </cell>
          <cell r="AN388">
            <v>0</v>
          </cell>
          <cell r="AP388">
            <v>8.82</v>
          </cell>
          <cell r="AQ388">
            <v>3.17</v>
          </cell>
        </row>
        <row r="389">
          <cell r="O389">
            <v>0</v>
          </cell>
          <cell r="P389">
            <v>0</v>
          </cell>
          <cell r="R389">
            <v>12.86</v>
          </cell>
          <cell r="S389">
            <v>2.69</v>
          </cell>
          <cell r="U389">
            <v>8.57</v>
          </cell>
          <cell r="V389">
            <v>1.79</v>
          </cell>
          <cell r="X389">
            <v>4545.45</v>
          </cell>
          <cell r="Y389">
            <v>1156.3900000000001</v>
          </cell>
          <cell r="AA389">
            <v>9.1</v>
          </cell>
          <cell r="AB389">
            <v>2.3199999999999998</v>
          </cell>
          <cell r="AD389">
            <v>9.09</v>
          </cell>
          <cell r="AE389">
            <v>2.31</v>
          </cell>
          <cell r="AG389">
            <v>22.73</v>
          </cell>
          <cell r="AH389">
            <v>5.79</v>
          </cell>
          <cell r="AJ389">
            <v>0</v>
          </cell>
          <cell r="AK389">
            <v>0</v>
          </cell>
          <cell r="AM389">
            <v>-4.21</v>
          </cell>
          <cell r="AN389">
            <v>-0.82</v>
          </cell>
          <cell r="AP389">
            <v>0</v>
          </cell>
          <cell r="AQ389">
            <v>0</v>
          </cell>
        </row>
        <row r="390">
          <cell r="O390">
            <v>0</v>
          </cell>
          <cell r="P390">
            <v>0</v>
          </cell>
          <cell r="R390">
            <v>0</v>
          </cell>
          <cell r="S390">
            <v>0</v>
          </cell>
          <cell r="U390">
            <v>0</v>
          </cell>
          <cell r="V390">
            <v>0</v>
          </cell>
          <cell r="X390">
            <v>1881.82</v>
          </cell>
          <cell r="Y390">
            <v>730.74</v>
          </cell>
          <cell r="AA390">
            <v>0</v>
          </cell>
          <cell r="AB390">
            <v>0</v>
          </cell>
          <cell r="AD390">
            <v>0</v>
          </cell>
          <cell r="AE390">
            <v>0</v>
          </cell>
          <cell r="AG390">
            <v>0</v>
          </cell>
          <cell r="AH390">
            <v>0</v>
          </cell>
          <cell r="AJ390">
            <v>0</v>
          </cell>
          <cell r="AK390">
            <v>0</v>
          </cell>
          <cell r="AM390">
            <v>0</v>
          </cell>
          <cell r="AN390">
            <v>0</v>
          </cell>
          <cell r="AP390">
            <v>0</v>
          </cell>
          <cell r="AQ390">
            <v>0</v>
          </cell>
        </row>
        <row r="391">
          <cell r="O391">
            <v>-9.9</v>
          </cell>
          <cell r="P391">
            <v>-4.53</v>
          </cell>
          <cell r="R391">
            <v>16.190000000000001</v>
          </cell>
          <cell r="S391">
            <v>5.45</v>
          </cell>
          <cell r="U391">
            <v>0</v>
          </cell>
          <cell r="V391">
            <v>0</v>
          </cell>
          <cell r="X391">
            <v>-13.74</v>
          </cell>
          <cell r="Y391">
            <v>-8.36</v>
          </cell>
          <cell r="AA391">
            <v>42.93</v>
          </cell>
          <cell r="AB391">
            <v>27.84</v>
          </cell>
          <cell r="AD391">
            <v>-25.76</v>
          </cell>
          <cell r="AE391">
            <v>-16.87</v>
          </cell>
          <cell r="AG391">
            <v>94.45</v>
          </cell>
          <cell r="AH391">
            <v>61.84</v>
          </cell>
          <cell r="AJ391">
            <v>0</v>
          </cell>
          <cell r="AK391">
            <v>0</v>
          </cell>
          <cell r="AM391">
            <v>39.72</v>
          </cell>
          <cell r="AN391">
            <v>25.15</v>
          </cell>
          <cell r="AP391">
            <v>0</v>
          </cell>
          <cell r="AQ391">
            <v>0</v>
          </cell>
        </row>
        <row r="392">
          <cell r="O392">
            <v>0</v>
          </cell>
          <cell r="P392">
            <v>0</v>
          </cell>
          <cell r="R392">
            <v>0</v>
          </cell>
          <cell r="S392">
            <v>0</v>
          </cell>
          <cell r="U392">
            <v>0</v>
          </cell>
          <cell r="V392">
            <v>0</v>
          </cell>
          <cell r="X392">
            <v>0</v>
          </cell>
          <cell r="Y392">
            <v>0</v>
          </cell>
          <cell r="AA392">
            <v>0</v>
          </cell>
          <cell r="AB392">
            <v>0</v>
          </cell>
          <cell r="AD392">
            <v>0</v>
          </cell>
          <cell r="AE392">
            <v>0</v>
          </cell>
          <cell r="AG392">
            <v>0</v>
          </cell>
          <cell r="AH392">
            <v>0</v>
          </cell>
          <cell r="AJ392">
            <v>0</v>
          </cell>
          <cell r="AK392">
            <v>0</v>
          </cell>
          <cell r="AM392">
            <v>0</v>
          </cell>
          <cell r="AN392">
            <v>0</v>
          </cell>
          <cell r="AP392">
            <v>0</v>
          </cell>
          <cell r="AQ392">
            <v>0</v>
          </cell>
        </row>
        <row r="393">
          <cell r="O393">
            <v>57.76</v>
          </cell>
          <cell r="P393">
            <v>16.78</v>
          </cell>
          <cell r="R393">
            <v>32.380000000000003</v>
          </cell>
          <cell r="S393">
            <v>8.9600000000000009</v>
          </cell>
          <cell r="U393">
            <v>24.29</v>
          </cell>
          <cell r="V393">
            <v>6.73</v>
          </cell>
          <cell r="X393">
            <v>34.340000000000003</v>
          </cell>
          <cell r="Y393">
            <v>19.3</v>
          </cell>
          <cell r="AA393">
            <v>42.93</v>
          </cell>
          <cell r="AB393">
            <v>26.77</v>
          </cell>
          <cell r="AD393">
            <v>8.59</v>
          </cell>
          <cell r="AE393">
            <v>5.43</v>
          </cell>
          <cell r="AG393">
            <v>85.86</v>
          </cell>
          <cell r="AH393">
            <v>54.23</v>
          </cell>
          <cell r="AJ393">
            <v>0</v>
          </cell>
          <cell r="AK393">
            <v>0</v>
          </cell>
          <cell r="AM393">
            <v>39.72</v>
          </cell>
          <cell r="AN393">
            <v>24.5</v>
          </cell>
          <cell r="AP393">
            <v>0</v>
          </cell>
          <cell r="AQ393">
            <v>0</v>
          </cell>
        </row>
        <row r="394">
          <cell r="O394">
            <v>0</v>
          </cell>
          <cell r="P394">
            <v>0</v>
          </cell>
          <cell r="R394">
            <v>0</v>
          </cell>
          <cell r="S394">
            <v>0</v>
          </cell>
          <cell r="U394">
            <v>0</v>
          </cell>
          <cell r="V394">
            <v>0</v>
          </cell>
          <cell r="X394">
            <v>0</v>
          </cell>
          <cell r="Y394">
            <v>0</v>
          </cell>
          <cell r="AA394">
            <v>0</v>
          </cell>
          <cell r="AB394">
            <v>0</v>
          </cell>
          <cell r="AD394">
            <v>0</v>
          </cell>
          <cell r="AE394">
            <v>0</v>
          </cell>
          <cell r="AG394">
            <v>0</v>
          </cell>
          <cell r="AH394">
            <v>0</v>
          </cell>
          <cell r="AJ394">
            <v>2.88</v>
          </cell>
          <cell r="AK394">
            <v>2.75</v>
          </cell>
          <cell r="AM394">
            <v>0</v>
          </cell>
          <cell r="AN394">
            <v>0</v>
          </cell>
          <cell r="AP394">
            <v>0</v>
          </cell>
          <cell r="AQ394">
            <v>0</v>
          </cell>
        </row>
        <row r="395">
          <cell r="O395">
            <v>0</v>
          </cell>
          <cell r="P395">
            <v>0</v>
          </cell>
          <cell r="R395">
            <v>0</v>
          </cell>
          <cell r="S395">
            <v>0</v>
          </cell>
          <cell r="U395">
            <v>0</v>
          </cell>
          <cell r="V395">
            <v>0</v>
          </cell>
          <cell r="X395">
            <v>0</v>
          </cell>
          <cell r="Y395">
            <v>0</v>
          </cell>
          <cell r="AA395">
            <v>0</v>
          </cell>
          <cell r="AB395">
            <v>0</v>
          </cell>
          <cell r="AD395">
            <v>0</v>
          </cell>
          <cell r="AE395">
            <v>0</v>
          </cell>
          <cell r="AG395">
            <v>0</v>
          </cell>
          <cell r="AH395">
            <v>0</v>
          </cell>
          <cell r="AJ395">
            <v>0</v>
          </cell>
          <cell r="AK395">
            <v>0</v>
          </cell>
          <cell r="AM395">
            <v>0</v>
          </cell>
          <cell r="AN395">
            <v>0</v>
          </cell>
          <cell r="AP395">
            <v>0</v>
          </cell>
          <cell r="AQ395">
            <v>0</v>
          </cell>
        </row>
        <row r="396">
          <cell r="O396">
            <v>0</v>
          </cell>
          <cell r="P396">
            <v>0</v>
          </cell>
          <cell r="R396">
            <v>0</v>
          </cell>
          <cell r="S396">
            <v>0</v>
          </cell>
          <cell r="U396">
            <v>0</v>
          </cell>
          <cell r="V396">
            <v>0</v>
          </cell>
          <cell r="X396">
            <v>0</v>
          </cell>
          <cell r="Y396">
            <v>0</v>
          </cell>
          <cell r="AA396">
            <v>0</v>
          </cell>
          <cell r="AB396">
            <v>0</v>
          </cell>
          <cell r="AD396">
            <v>0</v>
          </cell>
          <cell r="AE396">
            <v>0</v>
          </cell>
          <cell r="AG396">
            <v>0</v>
          </cell>
          <cell r="AH396">
            <v>0</v>
          </cell>
          <cell r="AJ396">
            <v>2.88</v>
          </cell>
          <cell r="AK396">
            <v>2.81</v>
          </cell>
          <cell r="AM396">
            <v>0</v>
          </cell>
          <cell r="AN396">
            <v>0</v>
          </cell>
          <cell r="AP396">
            <v>0</v>
          </cell>
          <cell r="AQ396">
            <v>0</v>
          </cell>
        </row>
        <row r="397">
          <cell r="O397">
            <v>0</v>
          </cell>
          <cell r="P397">
            <v>0</v>
          </cell>
          <cell r="R397">
            <v>0</v>
          </cell>
          <cell r="S397">
            <v>0</v>
          </cell>
          <cell r="U397">
            <v>0</v>
          </cell>
          <cell r="V397">
            <v>0</v>
          </cell>
          <cell r="X397">
            <v>0</v>
          </cell>
          <cell r="Y397">
            <v>0</v>
          </cell>
          <cell r="AA397">
            <v>0</v>
          </cell>
          <cell r="AB397">
            <v>0</v>
          </cell>
          <cell r="AD397">
            <v>0</v>
          </cell>
          <cell r="AE397">
            <v>0</v>
          </cell>
          <cell r="AG397">
            <v>0</v>
          </cell>
          <cell r="AH397">
            <v>0</v>
          </cell>
          <cell r="AJ397">
            <v>0</v>
          </cell>
          <cell r="AK397">
            <v>0</v>
          </cell>
          <cell r="AM397">
            <v>0</v>
          </cell>
          <cell r="AN397">
            <v>0</v>
          </cell>
          <cell r="AP397">
            <v>0</v>
          </cell>
          <cell r="AQ397">
            <v>0</v>
          </cell>
        </row>
        <row r="398">
          <cell r="O398">
            <v>0</v>
          </cell>
          <cell r="P398">
            <v>0</v>
          </cell>
          <cell r="R398">
            <v>15.24</v>
          </cell>
          <cell r="S398">
            <v>5.39</v>
          </cell>
          <cell r="U398">
            <v>0</v>
          </cell>
          <cell r="V398">
            <v>0</v>
          </cell>
          <cell r="X398">
            <v>0</v>
          </cell>
          <cell r="Y398">
            <v>0</v>
          </cell>
          <cell r="AA398">
            <v>0</v>
          </cell>
          <cell r="AB398">
            <v>0</v>
          </cell>
          <cell r="AD398">
            <v>0</v>
          </cell>
          <cell r="AE398">
            <v>0</v>
          </cell>
          <cell r="AG398">
            <v>0</v>
          </cell>
          <cell r="AH398">
            <v>0</v>
          </cell>
          <cell r="AJ398">
            <v>0</v>
          </cell>
          <cell r="AK398">
            <v>0</v>
          </cell>
          <cell r="AM398">
            <v>0</v>
          </cell>
          <cell r="AN398">
            <v>0</v>
          </cell>
          <cell r="AP398">
            <v>0</v>
          </cell>
          <cell r="AQ398">
            <v>0</v>
          </cell>
        </row>
        <row r="399">
          <cell r="O399">
            <v>0</v>
          </cell>
          <cell r="P399">
            <v>0</v>
          </cell>
          <cell r="R399">
            <v>0</v>
          </cell>
          <cell r="S399">
            <v>0</v>
          </cell>
          <cell r="U399">
            <v>8.57</v>
          </cell>
          <cell r="V399">
            <v>8.18</v>
          </cell>
          <cell r="X399">
            <v>0</v>
          </cell>
          <cell r="Y399">
            <v>0</v>
          </cell>
          <cell r="AA399">
            <v>0</v>
          </cell>
          <cell r="AB399">
            <v>0</v>
          </cell>
          <cell r="AD399">
            <v>0</v>
          </cell>
          <cell r="AE399">
            <v>0</v>
          </cell>
          <cell r="AG399">
            <v>0</v>
          </cell>
          <cell r="AH399">
            <v>0</v>
          </cell>
          <cell r="AJ399">
            <v>0</v>
          </cell>
          <cell r="AK399">
            <v>0</v>
          </cell>
          <cell r="AM399">
            <v>0</v>
          </cell>
          <cell r="AN399">
            <v>0</v>
          </cell>
          <cell r="AP399">
            <v>0</v>
          </cell>
          <cell r="AQ399">
            <v>0</v>
          </cell>
        </row>
        <row r="400">
          <cell r="O400">
            <v>279.60000000000002</v>
          </cell>
          <cell r="P400">
            <v>149.72</v>
          </cell>
          <cell r="R400">
            <v>228.57</v>
          </cell>
          <cell r="S400">
            <v>120.66</v>
          </cell>
          <cell r="U400">
            <v>285.72000000000003</v>
          </cell>
          <cell r="V400">
            <v>153.46</v>
          </cell>
          <cell r="X400">
            <v>84.85</v>
          </cell>
          <cell r="Y400">
            <v>48.13</v>
          </cell>
          <cell r="AA400">
            <v>945.45</v>
          </cell>
          <cell r="AB400">
            <v>524.72</v>
          </cell>
          <cell r="AD400">
            <v>448.48</v>
          </cell>
          <cell r="AE400">
            <v>246.71</v>
          </cell>
          <cell r="AG400">
            <v>157.57</v>
          </cell>
          <cell r="AH400">
            <v>86.67</v>
          </cell>
          <cell r="AJ400">
            <v>126.93</v>
          </cell>
          <cell r="AK400">
            <v>67.08</v>
          </cell>
          <cell r="AM400">
            <v>257.94</v>
          </cell>
          <cell r="AN400">
            <v>133.16</v>
          </cell>
          <cell r="AP400">
            <v>141.18</v>
          </cell>
          <cell r="AQ400">
            <v>76.290000000000006</v>
          </cell>
        </row>
        <row r="401">
          <cell r="O401">
            <v>0</v>
          </cell>
          <cell r="P401">
            <v>0</v>
          </cell>
          <cell r="R401">
            <v>0</v>
          </cell>
          <cell r="S401">
            <v>0</v>
          </cell>
          <cell r="U401">
            <v>0</v>
          </cell>
          <cell r="V401">
            <v>0</v>
          </cell>
          <cell r="X401">
            <v>0</v>
          </cell>
          <cell r="Y401">
            <v>0</v>
          </cell>
          <cell r="AA401">
            <v>39.39</v>
          </cell>
          <cell r="AB401">
            <v>38.71</v>
          </cell>
          <cell r="AD401">
            <v>0</v>
          </cell>
          <cell r="AE401">
            <v>0</v>
          </cell>
          <cell r="AG401">
            <v>0</v>
          </cell>
          <cell r="AH401">
            <v>0</v>
          </cell>
          <cell r="AJ401">
            <v>0</v>
          </cell>
          <cell r="AK401">
            <v>0</v>
          </cell>
          <cell r="AM401">
            <v>0</v>
          </cell>
          <cell r="AN401">
            <v>0</v>
          </cell>
          <cell r="AP401">
            <v>2.94</v>
          </cell>
          <cell r="AQ401">
            <v>2.77</v>
          </cell>
        </row>
        <row r="402">
          <cell r="O402">
            <v>0</v>
          </cell>
          <cell r="P402">
            <v>0</v>
          </cell>
          <cell r="R402">
            <v>0</v>
          </cell>
          <cell r="S402">
            <v>0</v>
          </cell>
          <cell r="U402">
            <v>0</v>
          </cell>
          <cell r="V402">
            <v>0</v>
          </cell>
          <cell r="X402">
            <v>0</v>
          </cell>
          <cell r="Y402">
            <v>0</v>
          </cell>
          <cell r="AA402">
            <v>39.39</v>
          </cell>
          <cell r="AB402">
            <v>38.72</v>
          </cell>
          <cell r="AD402">
            <v>0</v>
          </cell>
          <cell r="AE402">
            <v>0</v>
          </cell>
          <cell r="AG402">
            <v>0</v>
          </cell>
          <cell r="AH402">
            <v>0</v>
          </cell>
          <cell r="AJ402">
            <v>-2.88</v>
          </cell>
          <cell r="AK402">
            <v>-2.71</v>
          </cell>
          <cell r="AM402">
            <v>14.02</v>
          </cell>
          <cell r="AN402">
            <v>13.19</v>
          </cell>
          <cell r="AP402">
            <v>2.94</v>
          </cell>
          <cell r="AQ402">
            <v>2.77</v>
          </cell>
        </row>
        <row r="403">
          <cell r="O403">
            <v>0</v>
          </cell>
          <cell r="P403">
            <v>0</v>
          </cell>
          <cell r="R403">
            <v>0</v>
          </cell>
          <cell r="S403">
            <v>0</v>
          </cell>
          <cell r="U403">
            <v>0</v>
          </cell>
          <cell r="V403">
            <v>0</v>
          </cell>
          <cell r="X403">
            <v>0</v>
          </cell>
          <cell r="Y403">
            <v>0</v>
          </cell>
          <cell r="AA403">
            <v>35.56</v>
          </cell>
          <cell r="AB403">
            <v>32.4</v>
          </cell>
          <cell r="AD403">
            <v>0</v>
          </cell>
          <cell r="AE403">
            <v>0</v>
          </cell>
          <cell r="AG403">
            <v>0</v>
          </cell>
          <cell r="AH403">
            <v>0</v>
          </cell>
          <cell r="AJ403">
            <v>0</v>
          </cell>
          <cell r="AK403">
            <v>0</v>
          </cell>
          <cell r="AM403">
            <v>14.02</v>
          </cell>
          <cell r="AN403">
            <v>10.07</v>
          </cell>
          <cell r="AP403">
            <v>2.94</v>
          </cell>
          <cell r="AQ403">
            <v>2.15</v>
          </cell>
        </row>
        <row r="404">
          <cell r="O404">
            <v>5.24</v>
          </cell>
          <cell r="P404">
            <v>2.84</v>
          </cell>
          <cell r="R404">
            <v>25.71</v>
          </cell>
          <cell r="S404">
            <v>13.7</v>
          </cell>
          <cell r="U404">
            <v>5.14</v>
          </cell>
          <cell r="V404">
            <v>2.74</v>
          </cell>
          <cell r="X404">
            <v>0</v>
          </cell>
          <cell r="Y404">
            <v>0</v>
          </cell>
          <cell r="AA404">
            <v>27.27</v>
          </cell>
          <cell r="AB404">
            <v>15.26</v>
          </cell>
          <cell r="AD404">
            <v>27.27</v>
          </cell>
          <cell r="AE404">
            <v>15.26</v>
          </cell>
          <cell r="AG404">
            <v>0</v>
          </cell>
          <cell r="AH404">
            <v>0</v>
          </cell>
          <cell r="AJ404">
            <v>28.85</v>
          </cell>
          <cell r="AK404">
            <v>4.82</v>
          </cell>
          <cell r="AM404">
            <v>0</v>
          </cell>
          <cell r="AN404">
            <v>0</v>
          </cell>
          <cell r="AP404">
            <v>44.12</v>
          </cell>
          <cell r="AQ404">
            <v>8.1</v>
          </cell>
        </row>
        <row r="405">
          <cell r="O405">
            <v>530.08000000000004</v>
          </cell>
          <cell r="P405">
            <v>259.14999999999998</v>
          </cell>
          <cell r="R405">
            <v>1250.47</v>
          </cell>
          <cell r="S405">
            <v>599.69000000000005</v>
          </cell>
          <cell r="U405">
            <v>266.19</v>
          </cell>
          <cell r="V405">
            <v>127.67</v>
          </cell>
          <cell r="X405">
            <v>1313.13</v>
          </cell>
          <cell r="Y405">
            <v>673.17</v>
          </cell>
          <cell r="AA405">
            <v>3250.01</v>
          </cell>
          <cell r="AB405">
            <v>1666.12</v>
          </cell>
          <cell r="AD405">
            <v>1385.36</v>
          </cell>
          <cell r="AE405">
            <v>710.22</v>
          </cell>
          <cell r="AG405">
            <v>-196.97</v>
          </cell>
          <cell r="AH405">
            <v>-101.27</v>
          </cell>
          <cell r="AJ405">
            <v>700</v>
          </cell>
          <cell r="AK405">
            <v>333.52</v>
          </cell>
          <cell r="AM405">
            <v>1014.49</v>
          </cell>
          <cell r="AN405">
            <v>468.02</v>
          </cell>
          <cell r="AP405">
            <v>777.46</v>
          </cell>
          <cell r="AQ405">
            <v>378.25</v>
          </cell>
        </row>
        <row r="406">
          <cell r="O406">
            <v>5.24</v>
          </cell>
          <cell r="P406">
            <v>2.6</v>
          </cell>
          <cell r="R406">
            <v>15.43</v>
          </cell>
          <cell r="S406">
            <v>7.5</v>
          </cell>
          <cell r="U406">
            <v>20.58</v>
          </cell>
          <cell r="V406">
            <v>10</v>
          </cell>
          <cell r="X406">
            <v>0</v>
          </cell>
          <cell r="Y406">
            <v>0</v>
          </cell>
          <cell r="AA406">
            <v>27.27</v>
          </cell>
          <cell r="AB406">
            <v>14.08</v>
          </cell>
          <cell r="AD406">
            <v>63.63</v>
          </cell>
          <cell r="AE406">
            <v>29.4</v>
          </cell>
          <cell r="AG406">
            <v>51.51</v>
          </cell>
          <cell r="AH406">
            <v>6.82</v>
          </cell>
          <cell r="AJ406">
            <v>28.85</v>
          </cell>
          <cell r="AK406">
            <v>2.74</v>
          </cell>
          <cell r="AM406">
            <v>8.41</v>
          </cell>
          <cell r="AN406">
            <v>0.57999999999999996</v>
          </cell>
          <cell r="AP406">
            <v>0</v>
          </cell>
          <cell r="AQ406">
            <v>0</v>
          </cell>
        </row>
        <row r="407">
          <cell r="O407">
            <v>126.21</v>
          </cell>
          <cell r="P407">
            <v>60.01</v>
          </cell>
          <cell r="R407">
            <v>80.47</v>
          </cell>
          <cell r="S407">
            <v>37.44</v>
          </cell>
          <cell r="U407">
            <v>43.33</v>
          </cell>
          <cell r="V407">
            <v>20.52</v>
          </cell>
          <cell r="X407">
            <v>65.66</v>
          </cell>
          <cell r="Y407">
            <v>33.76</v>
          </cell>
          <cell r="AA407">
            <v>164.14</v>
          </cell>
          <cell r="AB407">
            <v>82.72</v>
          </cell>
          <cell r="AD407">
            <v>242.94</v>
          </cell>
          <cell r="AE407">
            <v>122.45</v>
          </cell>
          <cell r="AG407">
            <v>-6.57</v>
          </cell>
          <cell r="AH407">
            <v>-3.31</v>
          </cell>
          <cell r="AJ407">
            <v>68.75</v>
          </cell>
          <cell r="AK407">
            <v>32.93</v>
          </cell>
          <cell r="AM407">
            <v>419.16</v>
          </cell>
          <cell r="AN407">
            <v>194.06</v>
          </cell>
          <cell r="AP407">
            <v>152.96</v>
          </cell>
          <cell r="AQ407">
            <v>74.680000000000007</v>
          </cell>
        </row>
        <row r="408">
          <cell r="O408">
            <v>0</v>
          </cell>
          <cell r="P408">
            <v>0</v>
          </cell>
          <cell r="R408">
            <v>0</v>
          </cell>
          <cell r="S408">
            <v>0</v>
          </cell>
          <cell r="U408">
            <v>0</v>
          </cell>
          <cell r="V408">
            <v>0</v>
          </cell>
          <cell r="X408">
            <v>0</v>
          </cell>
          <cell r="Y408">
            <v>0</v>
          </cell>
          <cell r="AA408">
            <v>4.55</v>
          </cell>
          <cell r="AB408">
            <v>1.92</v>
          </cell>
          <cell r="AD408">
            <v>-31.82</v>
          </cell>
          <cell r="AE408">
            <v>-13.44</v>
          </cell>
          <cell r="AG408">
            <v>0</v>
          </cell>
          <cell r="AH408">
            <v>0</v>
          </cell>
          <cell r="AJ408">
            <v>0</v>
          </cell>
          <cell r="AK408">
            <v>0</v>
          </cell>
          <cell r="AM408">
            <v>0</v>
          </cell>
          <cell r="AN408">
            <v>0</v>
          </cell>
          <cell r="AP408">
            <v>0</v>
          </cell>
          <cell r="AQ408">
            <v>0</v>
          </cell>
        </row>
        <row r="409">
          <cell r="O409">
            <v>0</v>
          </cell>
          <cell r="P409">
            <v>0</v>
          </cell>
          <cell r="R409">
            <v>0</v>
          </cell>
          <cell r="S409">
            <v>0</v>
          </cell>
          <cell r="U409">
            <v>0</v>
          </cell>
          <cell r="V409">
            <v>0</v>
          </cell>
          <cell r="X409">
            <v>0</v>
          </cell>
          <cell r="Y409">
            <v>0</v>
          </cell>
          <cell r="AA409">
            <v>0</v>
          </cell>
          <cell r="AB409">
            <v>0</v>
          </cell>
          <cell r="AD409">
            <v>0</v>
          </cell>
          <cell r="AE409">
            <v>0</v>
          </cell>
          <cell r="AG409">
            <v>0</v>
          </cell>
          <cell r="AH409">
            <v>0</v>
          </cell>
          <cell r="AJ409">
            <v>0</v>
          </cell>
          <cell r="AK409">
            <v>0</v>
          </cell>
          <cell r="AM409">
            <v>0</v>
          </cell>
          <cell r="AN409">
            <v>0</v>
          </cell>
          <cell r="AP409">
            <v>0</v>
          </cell>
          <cell r="AQ409">
            <v>0</v>
          </cell>
        </row>
        <row r="410">
          <cell r="O410">
            <v>19.420000000000002</v>
          </cell>
          <cell r="P410">
            <v>6.64</v>
          </cell>
          <cell r="R410">
            <v>26.67</v>
          </cell>
          <cell r="S410">
            <v>8.7799999999999994</v>
          </cell>
          <cell r="U410">
            <v>7.62</v>
          </cell>
          <cell r="V410">
            <v>2.5099999999999998</v>
          </cell>
          <cell r="X410">
            <v>8.08</v>
          </cell>
          <cell r="Y410">
            <v>2.97</v>
          </cell>
          <cell r="AA410">
            <v>4.04</v>
          </cell>
          <cell r="AB410">
            <v>7.0000000000000007E-2</v>
          </cell>
          <cell r="AD410">
            <v>20.2</v>
          </cell>
          <cell r="AE410">
            <v>0.33</v>
          </cell>
          <cell r="AG410">
            <v>8.08</v>
          </cell>
          <cell r="AH410">
            <v>0.13</v>
          </cell>
          <cell r="AJ410">
            <v>3.85</v>
          </cell>
          <cell r="AK410">
            <v>-0.12</v>
          </cell>
          <cell r="AM410">
            <v>0</v>
          </cell>
          <cell r="AN410">
            <v>0</v>
          </cell>
          <cell r="AP410">
            <v>0</v>
          </cell>
          <cell r="AQ410">
            <v>0</v>
          </cell>
        </row>
        <row r="411">
          <cell r="O411">
            <v>0</v>
          </cell>
          <cell r="P411">
            <v>0</v>
          </cell>
          <cell r="R411">
            <v>0</v>
          </cell>
          <cell r="S411">
            <v>0</v>
          </cell>
          <cell r="U411">
            <v>0</v>
          </cell>
          <cell r="V411">
            <v>0</v>
          </cell>
          <cell r="X411">
            <v>0</v>
          </cell>
          <cell r="Y411">
            <v>0</v>
          </cell>
          <cell r="AA411">
            <v>0</v>
          </cell>
          <cell r="AB411">
            <v>0</v>
          </cell>
          <cell r="AD411">
            <v>0</v>
          </cell>
          <cell r="AE411">
            <v>0</v>
          </cell>
          <cell r="AG411">
            <v>0</v>
          </cell>
          <cell r="AH411">
            <v>0</v>
          </cell>
          <cell r="AJ411">
            <v>0</v>
          </cell>
          <cell r="AK411">
            <v>0</v>
          </cell>
          <cell r="AM411">
            <v>0</v>
          </cell>
          <cell r="AN411">
            <v>0</v>
          </cell>
          <cell r="AP411">
            <v>0</v>
          </cell>
          <cell r="AQ411">
            <v>0</v>
          </cell>
        </row>
        <row r="412">
          <cell r="O412">
            <v>0</v>
          </cell>
          <cell r="P412">
            <v>0</v>
          </cell>
          <cell r="R412">
            <v>0</v>
          </cell>
          <cell r="S412">
            <v>0</v>
          </cell>
          <cell r="U412">
            <v>0</v>
          </cell>
          <cell r="V412">
            <v>0</v>
          </cell>
          <cell r="X412">
            <v>0</v>
          </cell>
          <cell r="Y412">
            <v>0</v>
          </cell>
          <cell r="AA412">
            <v>0</v>
          </cell>
          <cell r="AB412">
            <v>0</v>
          </cell>
          <cell r="AD412">
            <v>33.840000000000003</v>
          </cell>
          <cell r="AE412">
            <v>1.69</v>
          </cell>
          <cell r="AG412">
            <v>0</v>
          </cell>
          <cell r="AH412">
            <v>0</v>
          </cell>
          <cell r="AJ412">
            <v>0</v>
          </cell>
          <cell r="AK412">
            <v>0</v>
          </cell>
          <cell r="AM412">
            <v>31.31</v>
          </cell>
          <cell r="AN412">
            <v>-0.84</v>
          </cell>
          <cell r="AP412">
            <v>0</v>
          </cell>
          <cell r="AQ412">
            <v>0</v>
          </cell>
        </row>
        <row r="413">
          <cell r="O413">
            <v>0</v>
          </cell>
          <cell r="P413">
            <v>0</v>
          </cell>
          <cell r="R413">
            <v>0</v>
          </cell>
          <cell r="S413">
            <v>0</v>
          </cell>
          <cell r="U413">
            <v>10</v>
          </cell>
          <cell r="V413">
            <v>8.3800000000000008</v>
          </cell>
          <cell r="X413">
            <v>0</v>
          </cell>
          <cell r="Y413">
            <v>0</v>
          </cell>
          <cell r="AA413">
            <v>0</v>
          </cell>
          <cell r="AB413">
            <v>0</v>
          </cell>
          <cell r="AD413">
            <v>0</v>
          </cell>
          <cell r="AE413">
            <v>0</v>
          </cell>
          <cell r="AG413">
            <v>0</v>
          </cell>
          <cell r="AH413">
            <v>0</v>
          </cell>
          <cell r="AJ413">
            <v>0</v>
          </cell>
          <cell r="AK413">
            <v>0</v>
          </cell>
          <cell r="AM413">
            <v>0</v>
          </cell>
          <cell r="AN413">
            <v>0</v>
          </cell>
          <cell r="AP413">
            <v>0</v>
          </cell>
          <cell r="AQ413">
            <v>0</v>
          </cell>
        </row>
        <row r="414">
          <cell r="O414">
            <v>166.02</v>
          </cell>
          <cell r="P414">
            <v>63.66</v>
          </cell>
          <cell r="R414">
            <v>385.44</v>
          </cell>
          <cell r="S414">
            <v>143.19999999999999</v>
          </cell>
          <cell r="U414">
            <v>705.71</v>
          </cell>
          <cell r="V414">
            <v>262.19</v>
          </cell>
          <cell r="X414">
            <v>57.58</v>
          </cell>
          <cell r="Y414">
            <v>23.46</v>
          </cell>
          <cell r="AA414">
            <v>11.52</v>
          </cell>
          <cell r="AB414">
            <v>4.7</v>
          </cell>
          <cell r="AD414">
            <v>0</v>
          </cell>
          <cell r="AE414">
            <v>0</v>
          </cell>
          <cell r="AG414">
            <v>15.15</v>
          </cell>
          <cell r="AH414">
            <v>4.91</v>
          </cell>
          <cell r="AJ414">
            <v>4.8099999999999996</v>
          </cell>
          <cell r="AK414">
            <v>1.4</v>
          </cell>
          <cell r="AM414">
            <v>0</v>
          </cell>
          <cell r="AN414">
            <v>0</v>
          </cell>
          <cell r="AP414">
            <v>0</v>
          </cell>
          <cell r="AQ414">
            <v>0</v>
          </cell>
        </row>
        <row r="415">
          <cell r="O415">
            <v>0</v>
          </cell>
          <cell r="P415">
            <v>0</v>
          </cell>
          <cell r="R415">
            <v>190.48</v>
          </cell>
          <cell r="S415">
            <v>162.78</v>
          </cell>
          <cell r="U415">
            <v>95.24</v>
          </cell>
          <cell r="V415">
            <v>81.39</v>
          </cell>
          <cell r="X415">
            <v>0</v>
          </cell>
          <cell r="Y415">
            <v>0</v>
          </cell>
          <cell r="AA415">
            <v>0</v>
          </cell>
          <cell r="AB415">
            <v>0</v>
          </cell>
          <cell r="AD415">
            <v>0</v>
          </cell>
          <cell r="AE415">
            <v>0</v>
          </cell>
          <cell r="AG415">
            <v>0</v>
          </cell>
          <cell r="AH415">
            <v>0</v>
          </cell>
          <cell r="AJ415">
            <v>96.15</v>
          </cell>
          <cell r="AK415">
            <v>82.3</v>
          </cell>
          <cell r="AM415">
            <v>0</v>
          </cell>
          <cell r="AN415">
            <v>0</v>
          </cell>
          <cell r="AP415">
            <v>0</v>
          </cell>
          <cell r="AQ415">
            <v>0</v>
          </cell>
        </row>
        <row r="416">
          <cell r="O416">
            <v>1560.58</v>
          </cell>
          <cell r="P416">
            <v>487.83</v>
          </cell>
          <cell r="R416">
            <v>1292</v>
          </cell>
          <cell r="S416">
            <v>382.43</v>
          </cell>
          <cell r="U416">
            <v>1335.43</v>
          </cell>
          <cell r="V416">
            <v>395.34</v>
          </cell>
          <cell r="X416">
            <v>621.82000000000005</v>
          </cell>
          <cell r="Y416">
            <v>209.1</v>
          </cell>
          <cell r="AA416">
            <v>-11.52</v>
          </cell>
          <cell r="AB416">
            <v>-3.88</v>
          </cell>
          <cell r="AD416">
            <v>-69.099999999999994</v>
          </cell>
          <cell r="AE416">
            <v>-23.92</v>
          </cell>
          <cell r="AG416">
            <v>-11.52</v>
          </cell>
          <cell r="AH416">
            <v>-4.1100000000000003</v>
          </cell>
          <cell r="AJ416">
            <v>0</v>
          </cell>
          <cell r="AK416">
            <v>0</v>
          </cell>
          <cell r="AM416">
            <v>0</v>
          </cell>
          <cell r="AN416">
            <v>0</v>
          </cell>
          <cell r="AP416">
            <v>0</v>
          </cell>
          <cell r="AQ416">
            <v>0</v>
          </cell>
        </row>
        <row r="417">
          <cell r="O417">
            <v>0</v>
          </cell>
          <cell r="P417">
            <v>0</v>
          </cell>
          <cell r="R417">
            <v>0</v>
          </cell>
          <cell r="S417">
            <v>0</v>
          </cell>
          <cell r="U417">
            <v>0</v>
          </cell>
          <cell r="V417">
            <v>0</v>
          </cell>
          <cell r="X417">
            <v>0</v>
          </cell>
          <cell r="Y417">
            <v>0</v>
          </cell>
          <cell r="AA417">
            <v>0</v>
          </cell>
          <cell r="AB417">
            <v>0</v>
          </cell>
          <cell r="AD417">
            <v>0</v>
          </cell>
          <cell r="AE417">
            <v>0</v>
          </cell>
          <cell r="AG417">
            <v>0</v>
          </cell>
          <cell r="AH417">
            <v>0</v>
          </cell>
          <cell r="AJ417">
            <v>0</v>
          </cell>
          <cell r="AK417">
            <v>0</v>
          </cell>
          <cell r="AM417">
            <v>0</v>
          </cell>
          <cell r="AN417">
            <v>0</v>
          </cell>
          <cell r="AP417">
            <v>0</v>
          </cell>
          <cell r="AQ417">
            <v>0</v>
          </cell>
        </row>
        <row r="418">
          <cell r="O418">
            <v>0</v>
          </cell>
          <cell r="P418">
            <v>0</v>
          </cell>
          <cell r="R418">
            <v>0</v>
          </cell>
          <cell r="S418">
            <v>0</v>
          </cell>
          <cell r="U418">
            <v>0</v>
          </cell>
          <cell r="V418">
            <v>0</v>
          </cell>
          <cell r="X418">
            <v>0</v>
          </cell>
          <cell r="Y418">
            <v>0</v>
          </cell>
          <cell r="AA418">
            <v>13.14</v>
          </cell>
          <cell r="AB418">
            <v>13.12</v>
          </cell>
          <cell r="AD418">
            <v>0</v>
          </cell>
          <cell r="AE418">
            <v>0</v>
          </cell>
          <cell r="AG418">
            <v>0</v>
          </cell>
          <cell r="AH418">
            <v>0</v>
          </cell>
          <cell r="AJ418">
            <v>0</v>
          </cell>
          <cell r="AK418">
            <v>0</v>
          </cell>
          <cell r="AM418">
            <v>12.15</v>
          </cell>
          <cell r="AN418">
            <v>12.13</v>
          </cell>
          <cell r="AP418">
            <v>31.86</v>
          </cell>
          <cell r="AQ418">
            <v>31.81</v>
          </cell>
        </row>
        <row r="419">
          <cell r="O419">
            <v>0</v>
          </cell>
          <cell r="P419">
            <v>0</v>
          </cell>
          <cell r="R419">
            <v>6.19</v>
          </cell>
          <cell r="S419">
            <v>6.09</v>
          </cell>
          <cell r="U419">
            <v>0</v>
          </cell>
          <cell r="V419">
            <v>0</v>
          </cell>
          <cell r="X419">
            <v>0</v>
          </cell>
          <cell r="Y419">
            <v>0</v>
          </cell>
          <cell r="AA419">
            <v>0</v>
          </cell>
          <cell r="AB419">
            <v>0</v>
          </cell>
          <cell r="AD419">
            <v>0</v>
          </cell>
          <cell r="AE419">
            <v>0</v>
          </cell>
          <cell r="AG419">
            <v>0</v>
          </cell>
          <cell r="AH419">
            <v>0</v>
          </cell>
          <cell r="AJ419">
            <v>0</v>
          </cell>
          <cell r="AK419">
            <v>0</v>
          </cell>
          <cell r="AM419">
            <v>0</v>
          </cell>
          <cell r="AN419">
            <v>0</v>
          </cell>
          <cell r="AP419">
            <v>0</v>
          </cell>
          <cell r="AQ419">
            <v>0</v>
          </cell>
        </row>
        <row r="420">
          <cell r="O420">
            <v>0</v>
          </cell>
          <cell r="P420">
            <v>0</v>
          </cell>
          <cell r="R420">
            <v>0</v>
          </cell>
          <cell r="S420">
            <v>0</v>
          </cell>
          <cell r="U420">
            <v>0</v>
          </cell>
          <cell r="V420">
            <v>0</v>
          </cell>
          <cell r="X420">
            <v>0</v>
          </cell>
          <cell r="Y420">
            <v>0</v>
          </cell>
          <cell r="AA420">
            <v>0</v>
          </cell>
          <cell r="AB420">
            <v>0</v>
          </cell>
          <cell r="AD420">
            <v>18.690000000000001</v>
          </cell>
          <cell r="AE420">
            <v>16.91</v>
          </cell>
          <cell r="AG420">
            <v>0</v>
          </cell>
          <cell r="AH420">
            <v>0</v>
          </cell>
          <cell r="AJ420">
            <v>0</v>
          </cell>
          <cell r="AK420">
            <v>0</v>
          </cell>
          <cell r="AM420">
            <v>0</v>
          </cell>
          <cell r="AN420">
            <v>0</v>
          </cell>
          <cell r="AP420">
            <v>0</v>
          </cell>
          <cell r="AQ420">
            <v>0</v>
          </cell>
        </row>
        <row r="421">
          <cell r="O421">
            <v>43.69</v>
          </cell>
          <cell r="P421">
            <v>13.66</v>
          </cell>
          <cell r="R421">
            <v>0</v>
          </cell>
          <cell r="S421">
            <v>0</v>
          </cell>
          <cell r="U421">
            <v>0</v>
          </cell>
          <cell r="V421">
            <v>0</v>
          </cell>
          <cell r="X421">
            <v>0</v>
          </cell>
          <cell r="Y421">
            <v>0</v>
          </cell>
          <cell r="AA421">
            <v>0</v>
          </cell>
          <cell r="AB421">
            <v>0</v>
          </cell>
          <cell r="AD421">
            <v>45.45</v>
          </cell>
          <cell r="AE421">
            <v>15.42</v>
          </cell>
          <cell r="AG421">
            <v>0</v>
          </cell>
          <cell r="AH421">
            <v>0</v>
          </cell>
          <cell r="AJ421">
            <v>0</v>
          </cell>
          <cell r="AK421">
            <v>0</v>
          </cell>
          <cell r="AM421">
            <v>0</v>
          </cell>
          <cell r="AN421">
            <v>0</v>
          </cell>
          <cell r="AP421">
            <v>0</v>
          </cell>
          <cell r="AQ421">
            <v>0</v>
          </cell>
        </row>
        <row r="422">
          <cell r="O422">
            <v>0</v>
          </cell>
          <cell r="P422">
            <v>0</v>
          </cell>
          <cell r="R422">
            <v>0</v>
          </cell>
          <cell r="S422">
            <v>0</v>
          </cell>
          <cell r="U422">
            <v>0</v>
          </cell>
          <cell r="V422">
            <v>0</v>
          </cell>
          <cell r="X422">
            <v>0</v>
          </cell>
          <cell r="Y422">
            <v>0</v>
          </cell>
          <cell r="AA422">
            <v>0</v>
          </cell>
          <cell r="AB422">
            <v>0</v>
          </cell>
          <cell r="AD422">
            <v>0</v>
          </cell>
          <cell r="AE422">
            <v>0</v>
          </cell>
          <cell r="AG422">
            <v>0</v>
          </cell>
          <cell r="AH422">
            <v>0</v>
          </cell>
          <cell r="AJ422">
            <v>0</v>
          </cell>
          <cell r="AK422">
            <v>0</v>
          </cell>
          <cell r="AM422">
            <v>0</v>
          </cell>
          <cell r="AN422">
            <v>0</v>
          </cell>
          <cell r="AP422">
            <v>0</v>
          </cell>
          <cell r="AQ422">
            <v>0</v>
          </cell>
        </row>
        <row r="423">
          <cell r="O423">
            <v>0</v>
          </cell>
          <cell r="P423">
            <v>0</v>
          </cell>
          <cell r="R423">
            <v>0</v>
          </cell>
          <cell r="S423">
            <v>0</v>
          </cell>
          <cell r="U423">
            <v>0</v>
          </cell>
          <cell r="V423">
            <v>0</v>
          </cell>
          <cell r="X423">
            <v>0</v>
          </cell>
          <cell r="Y423">
            <v>0</v>
          </cell>
          <cell r="AA423">
            <v>0</v>
          </cell>
          <cell r="AB423">
            <v>0</v>
          </cell>
          <cell r="AD423">
            <v>0</v>
          </cell>
          <cell r="AE423">
            <v>0</v>
          </cell>
          <cell r="AG423">
            <v>0</v>
          </cell>
          <cell r="AH423">
            <v>0</v>
          </cell>
          <cell r="AJ423">
            <v>0</v>
          </cell>
          <cell r="AK423">
            <v>0</v>
          </cell>
          <cell r="AM423">
            <v>0</v>
          </cell>
          <cell r="AN423">
            <v>0</v>
          </cell>
          <cell r="AP423">
            <v>0</v>
          </cell>
          <cell r="AQ423">
            <v>0</v>
          </cell>
        </row>
        <row r="424">
          <cell r="O424">
            <v>520.88</v>
          </cell>
          <cell r="P424">
            <v>156.38</v>
          </cell>
          <cell r="R424">
            <v>636.17999999999995</v>
          </cell>
          <cell r="S424">
            <v>191.13</v>
          </cell>
          <cell r="U424">
            <v>0</v>
          </cell>
          <cell r="V424">
            <v>0</v>
          </cell>
          <cell r="X424">
            <v>727.28</v>
          </cell>
          <cell r="Y424">
            <v>254.35</v>
          </cell>
          <cell r="AA424">
            <v>711.1</v>
          </cell>
          <cell r="AB424">
            <v>240.13</v>
          </cell>
          <cell r="AD424">
            <v>589.89</v>
          </cell>
          <cell r="AE424">
            <v>188.59</v>
          </cell>
          <cell r="AG424">
            <v>884.83</v>
          </cell>
          <cell r="AH424">
            <v>281.62</v>
          </cell>
          <cell r="AJ424">
            <v>307.68</v>
          </cell>
          <cell r="AK424">
            <v>87.18</v>
          </cell>
          <cell r="AM424">
            <v>317.76</v>
          </cell>
          <cell r="AN424">
            <v>83.47</v>
          </cell>
          <cell r="AP424">
            <v>533.34</v>
          </cell>
          <cell r="AQ424">
            <v>158.47999999999999</v>
          </cell>
        </row>
        <row r="425">
          <cell r="O425">
            <v>0</v>
          </cell>
          <cell r="P425">
            <v>0</v>
          </cell>
          <cell r="R425">
            <v>0</v>
          </cell>
          <cell r="S425">
            <v>0</v>
          </cell>
          <cell r="U425">
            <v>0</v>
          </cell>
          <cell r="V425">
            <v>0</v>
          </cell>
          <cell r="X425">
            <v>0</v>
          </cell>
          <cell r="Y425">
            <v>0</v>
          </cell>
          <cell r="AA425">
            <v>0</v>
          </cell>
          <cell r="AB425">
            <v>0</v>
          </cell>
          <cell r="AD425">
            <v>0</v>
          </cell>
          <cell r="AE425">
            <v>0</v>
          </cell>
          <cell r="AG425">
            <v>0</v>
          </cell>
          <cell r="AH425">
            <v>0</v>
          </cell>
          <cell r="AJ425">
            <v>0</v>
          </cell>
          <cell r="AK425">
            <v>0</v>
          </cell>
          <cell r="AM425">
            <v>0</v>
          </cell>
          <cell r="AN425">
            <v>0</v>
          </cell>
          <cell r="AP425">
            <v>-57.35</v>
          </cell>
          <cell r="AQ425">
            <v>-4.96</v>
          </cell>
        </row>
        <row r="426">
          <cell r="O426">
            <v>0</v>
          </cell>
          <cell r="P426">
            <v>0</v>
          </cell>
          <cell r="R426">
            <v>0</v>
          </cell>
          <cell r="S426">
            <v>0</v>
          </cell>
          <cell r="U426">
            <v>0</v>
          </cell>
          <cell r="V426">
            <v>0</v>
          </cell>
          <cell r="X426">
            <v>0</v>
          </cell>
          <cell r="Y426">
            <v>0</v>
          </cell>
          <cell r="AA426">
            <v>0</v>
          </cell>
          <cell r="AB426">
            <v>0</v>
          </cell>
          <cell r="AD426">
            <v>0</v>
          </cell>
          <cell r="AE426">
            <v>0</v>
          </cell>
          <cell r="AG426">
            <v>122.11</v>
          </cell>
          <cell r="AH426">
            <v>79.959999999999994</v>
          </cell>
          <cell r="AJ426">
            <v>7.5</v>
          </cell>
          <cell r="AK426">
            <v>4</v>
          </cell>
          <cell r="AM426">
            <v>72.89</v>
          </cell>
          <cell r="AN426">
            <v>37.85</v>
          </cell>
          <cell r="AP426">
            <v>42.05</v>
          </cell>
          <cell r="AQ426">
            <v>22.79</v>
          </cell>
        </row>
        <row r="427">
          <cell r="O427">
            <v>0</v>
          </cell>
          <cell r="P427">
            <v>0</v>
          </cell>
          <cell r="R427">
            <v>0</v>
          </cell>
          <cell r="S427">
            <v>0</v>
          </cell>
          <cell r="U427">
            <v>0</v>
          </cell>
          <cell r="V427">
            <v>0</v>
          </cell>
          <cell r="X427">
            <v>0</v>
          </cell>
          <cell r="Y427">
            <v>0</v>
          </cell>
          <cell r="AA427">
            <v>0</v>
          </cell>
          <cell r="AB427">
            <v>0</v>
          </cell>
          <cell r="AD427">
            <v>0</v>
          </cell>
          <cell r="AE427">
            <v>0</v>
          </cell>
          <cell r="AG427">
            <v>0</v>
          </cell>
          <cell r="AH427">
            <v>0</v>
          </cell>
          <cell r="AJ427">
            <v>0</v>
          </cell>
          <cell r="AK427">
            <v>0</v>
          </cell>
          <cell r="AM427">
            <v>0</v>
          </cell>
          <cell r="AN427">
            <v>0</v>
          </cell>
          <cell r="AP427">
            <v>0</v>
          </cell>
          <cell r="AQ427">
            <v>0</v>
          </cell>
        </row>
        <row r="428">
          <cell r="O428">
            <v>0</v>
          </cell>
          <cell r="P428">
            <v>0</v>
          </cell>
          <cell r="R428">
            <v>0</v>
          </cell>
          <cell r="S428">
            <v>0</v>
          </cell>
          <cell r="U428">
            <v>0</v>
          </cell>
          <cell r="V428">
            <v>0</v>
          </cell>
          <cell r="X428">
            <v>0</v>
          </cell>
          <cell r="Y428">
            <v>0</v>
          </cell>
          <cell r="AA428">
            <v>0</v>
          </cell>
          <cell r="AB428">
            <v>0</v>
          </cell>
          <cell r="AD428">
            <v>60.61</v>
          </cell>
          <cell r="AE428">
            <v>19.87</v>
          </cell>
          <cell r="AG428">
            <v>20.2</v>
          </cell>
          <cell r="AH428">
            <v>6.62</v>
          </cell>
          <cell r="AJ428">
            <v>0</v>
          </cell>
          <cell r="AK428">
            <v>0</v>
          </cell>
          <cell r="AM428">
            <v>149.53</v>
          </cell>
          <cell r="AN428">
            <v>40.89</v>
          </cell>
          <cell r="AP428">
            <v>423.53</v>
          </cell>
          <cell r="AQ428">
            <v>-38.21</v>
          </cell>
        </row>
        <row r="429">
          <cell r="O429">
            <v>0</v>
          </cell>
          <cell r="P429">
            <v>0</v>
          </cell>
          <cell r="R429">
            <v>0</v>
          </cell>
          <cell r="S429">
            <v>0</v>
          </cell>
          <cell r="U429">
            <v>0</v>
          </cell>
          <cell r="V429">
            <v>0</v>
          </cell>
          <cell r="X429">
            <v>0</v>
          </cell>
          <cell r="Y429">
            <v>0</v>
          </cell>
          <cell r="AA429">
            <v>0</v>
          </cell>
          <cell r="AB429">
            <v>0</v>
          </cell>
          <cell r="AD429">
            <v>0</v>
          </cell>
          <cell r="AE429">
            <v>0</v>
          </cell>
          <cell r="AG429">
            <v>0</v>
          </cell>
          <cell r="AH429">
            <v>0</v>
          </cell>
          <cell r="AJ429">
            <v>0</v>
          </cell>
          <cell r="AK429">
            <v>0</v>
          </cell>
          <cell r="AM429">
            <v>0</v>
          </cell>
          <cell r="AN429">
            <v>0</v>
          </cell>
          <cell r="AP429">
            <v>0</v>
          </cell>
          <cell r="AQ429">
            <v>0</v>
          </cell>
        </row>
        <row r="430">
          <cell r="O430">
            <v>340.77</v>
          </cell>
          <cell r="P430">
            <v>134.66</v>
          </cell>
          <cell r="R430">
            <v>745.71</v>
          </cell>
          <cell r="S430">
            <v>285.89</v>
          </cell>
          <cell r="U430">
            <v>565.72</v>
          </cell>
          <cell r="V430">
            <v>216.9</v>
          </cell>
          <cell r="X430">
            <v>-27.27</v>
          </cell>
          <cell r="Y430">
            <v>-11.41</v>
          </cell>
          <cell r="AA430">
            <v>109.09</v>
          </cell>
          <cell r="AB430">
            <v>45.67</v>
          </cell>
          <cell r="AD430">
            <v>-54.54</v>
          </cell>
          <cell r="AE430">
            <v>-22.72</v>
          </cell>
          <cell r="AG430">
            <v>-54.55</v>
          </cell>
          <cell r="AH430">
            <v>-22.67</v>
          </cell>
          <cell r="AJ430">
            <v>-51.92</v>
          </cell>
          <cell r="AK430">
            <v>-20.059999999999999</v>
          </cell>
          <cell r="AM430">
            <v>0</v>
          </cell>
          <cell r="AN430">
            <v>0</v>
          </cell>
          <cell r="AP430">
            <v>0</v>
          </cell>
          <cell r="AQ430">
            <v>0</v>
          </cell>
        </row>
        <row r="431">
          <cell r="O431">
            <v>0</v>
          </cell>
          <cell r="P431">
            <v>0</v>
          </cell>
          <cell r="R431">
            <v>0</v>
          </cell>
          <cell r="S431">
            <v>0</v>
          </cell>
          <cell r="U431">
            <v>0</v>
          </cell>
          <cell r="V431">
            <v>0</v>
          </cell>
          <cell r="X431">
            <v>0</v>
          </cell>
          <cell r="Y431">
            <v>0</v>
          </cell>
          <cell r="AA431">
            <v>0</v>
          </cell>
          <cell r="AB431">
            <v>0</v>
          </cell>
          <cell r="AD431">
            <v>0</v>
          </cell>
          <cell r="AE431">
            <v>0</v>
          </cell>
          <cell r="AG431">
            <v>0</v>
          </cell>
          <cell r="AH431">
            <v>0</v>
          </cell>
          <cell r="AJ431">
            <v>0</v>
          </cell>
          <cell r="AK431">
            <v>0</v>
          </cell>
          <cell r="AM431">
            <v>0</v>
          </cell>
          <cell r="AN431">
            <v>0</v>
          </cell>
          <cell r="AP431">
            <v>0</v>
          </cell>
          <cell r="AQ431">
            <v>0</v>
          </cell>
        </row>
        <row r="432">
          <cell r="O432">
            <v>515.54999999999995</v>
          </cell>
          <cell r="P432">
            <v>269.83</v>
          </cell>
          <cell r="R432">
            <v>874.28</v>
          </cell>
          <cell r="S432">
            <v>449.47</v>
          </cell>
          <cell r="U432">
            <v>565.70000000000005</v>
          </cell>
          <cell r="V432">
            <v>257.51</v>
          </cell>
          <cell r="X432">
            <v>282.83</v>
          </cell>
          <cell r="Y432">
            <v>116.24</v>
          </cell>
          <cell r="AA432">
            <v>1583.84</v>
          </cell>
          <cell r="AB432">
            <v>650.91999999999996</v>
          </cell>
          <cell r="AD432">
            <v>784.84</v>
          </cell>
          <cell r="AE432">
            <v>322.54000000000002</v>
          </cell>
          <cell r="AG432">
            <v>98.98</v>
          </cell>
          <cell r="AH432">
            <v>40.68</v>
          </cell>
          <cell r="AJ432">
            <v>13.46</v>
          </cell>
          <cell r="AK432">
            <v>5.14</v>
          </cell>
          <cell r="AM432">
            <v>0</v>
          </cell>
          <cell r="AN432">
            <v>0</v>
          </cell>
          <cell r="AP432">
            <v>48.04</v>
          </cell>
          <cell r="AQ432">
            <v>18.920000000000002</v>
          </cell>
        </row>
        <row r="433">
          <cell r="O433">
            <v>69.91</v>
          </cell>
          <cell r="P433">
            <v>36.200000000000003</v>
          </cell>
          <cell r="R433">
            <v>34.28</v>
          </cell>
          <cell r="S433">
            <v>17.43</v>
          </cell>
          <cell r="U433">
            <v>120.95</v>
          </cell>
          <cell r="V433">
            <v>57.75</v>
          </cell>
          <cell r="X433">
            <v>98.99</v>
          </cell>
          <cell r="Y433">
            <v>40</v>
          </cell>
          <cell r="AA433">
            <v>714.14</v>
          </cell>
          <cell r="AB433">
            <v>288.56</v>
          </cell>
          <cell r="AD433">
            <v>473.74</v>
          </cell>
          <cell r="AE433">
            <v>191.42</v>
          </cell>
          <cell r="AG433">
            <v>657.57</v>
          </cell>
          <cell r="AH433">
            <v>265.69</v>
          </cell>
          <cell r="AJ433">
            <v>100.96</v>
          </cell>
          <cell r="AK433">
            <v>37.76</v>
          </cell>
          <cell r="AM433">
            <v>261.68</v>
          </cell>
          <cell r="AN433">
            <v>93.26</v>
          </cell>
          <cell r="AP433">
            <v>0</v>
          </cell>
          <cell r="AQ433">
            <v>0</v>
          </cell>
        </row>
        <row r="434">
          <cell r="O434">
            <v>358.26</v>
          </cell>
          <cell r="P434">
            <v>186.05</v>
          </cell>
          <cell r="R434">
            <v>762.85</v>
          </cell>
          <cell r="S434">
            <v>389.02</v>
          </cell>
          <cell r="U434">
            <v>109.52</v>
          </cell>
          <cell r="V434">
            <v>46.52</v>
          </cell>
          <cell r="X434">
            <v>374.74</v>
          </cell>
          <cell r="Y434">
            <v>152.12</v>
          </cell>
          <cell r="AA434">
            <v>777.77</v>
          </cell>
          <cell r="AB434">
            <v>315.72000000000003</v>
          </cell>
          <cell r="AD434">
            <v>827.26</v>
          </cell>
          <cell r="AE434">
            <v>335.82</v>
          </cell>
          <cell r="AG434">
            <v>1520.2</v>
          </cell>
          <cell r="AH434">
            <v>617.1</v>
          </cell>
          <cell r="AJ434">
            <v>376.92</v>
          </cell>
          <cell r="AK434">
            <v>141.69</v>
          </cell>
          <cell r="AM434">
            <v>0</v>
          </cell>
          <cell r="AN434">
            <v>0</v>
          </cell>
          <cell r="AP434">
            <v>0</v>
          </cell>
          <cell r="AQ434">
            <v>0</v>
          </cell>
        </row>
        <row r="435">
          <cell r="O435">
            <v>96.12</v>
          </cell>
          <cell r="P435">
            <v>44.35</v>
          </cell>
          <cell r="R435">
            <v>128.57</v>
          </cell>
          <cell r="S435">
            <v>57.97</v>
          </cell>
          <cell r="U435">
            <v>68.56</v>
          </cell>
          <cell r="V435">
            <v>30.91</v>
          </cell>
          <cell r="X435">
            <v>0</v>
          </cell>
          <cell r="Y435">
            <v>0</v>
          </cell>
          <cell r="AA435">
            <v>671.71</v>
          </cell>
          <cell r="AB435">
            <v>224.59</v>
          </cell>
          <cell r="AD435">
            <v>70.7</v>
          </cell>
          <cell r="AE435">
            <v>23.63</v>
          </cell>
          <cell r="AG435">
            <v>820.2</v>
          </cell>
          <cell r="AH435">
            <v>274.24</v>
          </cell>
          <cell r="AJ435">
            <v>188.46</v>
          </cell>
          <cell r="AK435">
            <v>56.68</v>
          </cell>
          <cell r="AM435">
            <v>353.27</v>
          </cell>
          <cell r="AN435">
            <v>99.12</v>
          </cell>
          <cell r="AP435">
            <v>774.52</v>
          </cell>
          <cell r="AQ435">
            <v>162.68</v>
          </cell>
        </row>
        <row r="436">
          <cell r="O436">
            <v>0</v>
          </cell>
          <cell r="P436">
            <v>0</v>
          </cell>
          <cell r="R436">
            <v>17.14</v>
          </cell>
          <cell r="S436">
            <v>7.88</v>
          </cell>
          <cell r="U436">
            <v>34.29</v>
          </cell>
          <cell r="V436">
            <v>15.75</v>
          </cell>
          <cell r="X436">
            <v>7.07</v>
          </cell>
          <cell r="Y436">
            <v>2.44</v>
          </cell>
          <cell r="AA436">
            <v>275.75</v>
          </cell>
          <cell r="AB436">
            <v>95.03</v>
          </cell>
          <cell r="AD436">
            <v>113.13</v>
          </cell>
          <cell r="AE436">
            <v>38.979999999999997</v>
          </cell>
          <cell r="AG436">
            <v>388.89</v>
          </cell>
          <cell r="AH436">
            <v>134.01</v>
          </cell>
          <cell r="AJ436">
            <v>0</v>
          </cell>
          <cell r="AK436">
            <v>0</v>
          </cell>
          <cell r="AM436">
            <v>32.71</v>
          </cell>
          <cell r="AN436">
            <v>9.5399999999999991</v>
          </cell>
          <cell r="AP436">
            <v>41.17</v>
          </cell>
          <cell r="AQ436">
            <v>13.37</v>
          </cell>
        </row>
        <row r="437">
          <cell r="O437">
            <v>34.96</v>
          </cell>
          <cell r="P437">
            <v>16.86</v>
          </cell>
          <cell r="R437">
            <v>111.42</v>
          </cell>
          <cell r="S437">
            <v>52.57</v>
          </cell>
          <cell r="U437">
            <v>68.569999999999993</v>
          </cell>
          <cell r="V437">
            <v>32.36</v>
          </cell>
          <cell r="X437">
            <v>7.07</v>
          </cell>
          <cell r="Y437">
            <v>2.54</v>
          </cell>
          <cell r="AA437">
            <v>141.41</v>
          </cell>
          <cell r="AB437">
            <v>50.87</v>
          </cell>
          <cell r="AD437">
            <v>183.84</v>
          </cell>
          <cell r="AE437">
            <v>66.150000000000006</v>
          </cell>
          <cell r="AG437">
            <v>21.21</v>
          </cell>
          <cell r="AH437">
            <v>7.64</v>
          </cell>
          <cell r="AJ437">
            <v>20.190000000000001</v>
          </cell>
          <cell r="AK437">
            <v>6.6</v>
          </cell>
          <cell r="AM437">
            <v>45.79</v>
          </cell>
          <cell r="AN437">
            <v>14.11</v>
          </cell>
          <cell r="AP437">
            <v>0</v>
          </cell>
          <cell r="AQ437">
            <v>0</v>
          </cell>
        </row>
        <row r="438">
          <cell r="O438">
            <v>0</v>
          </cell>
          <cell r="P438">
            <v>0</v>
          </cell>
          <cell r="R438">
            <v>0</v>
          </cell>
          <cell r="S438">
            <v>0</v>
          </cell>
          <cell r="U438">
            <v>0</v>
          </cell>
          <cell r="V438">
            <v>0</v>
          </cell>
          <cell r="X438">
            <v>0</v>
          </cell>
          <cell r="Y438">
            <v>0</v>
          </cell>
          <cell r="AA438">
            <v>0</v>
          </cell>
          <cell r="AB438">
            <v>0</v>
          </cell>
          <cell r="AD438">
            <v>0</v>
          </cell>
          <cell r="AE438">
            <v>0</v>
          </cell>
          <cell r="AG438">
            <v>0</v>
          </cell>
          <cell r="AH438">
            <v>0</v>
          </cell>
          <cell r="AJ438">
            <v>0</v>
          </cell>
          <cell r="AK438">
            <v>0</v>
          </cell>
          <cell r="AM438">
            <v>0</v>
          </cell>
          <cell r="AN438">
            <v>0</v>
          </cell>
          <cell r="AP438">
            <v>0</v>
          </cell>
          <cell r="AQ438">
            <v>0</v>
          </cell>
        </row>
        <row r="439">
          <cell r="O439">
            <v>0</v>
          </cell>
          <cell r="P439">
            <v>0</v>
          </cell>
          <cell r="R439">
            <v>0</v>
          </cell>
          <cell r="S439">
            <v>0</v>
          </cell>
          <cell r="U439">
            <v>0</v>
          </cell>
          <cell r="V439">
            <v>0</v>
          </cell>
          <cell r="X439">
            <v>0</v>
          </cell>
          <cell r="Y439">
            <v>0</v>
          </cell>
          <cell r="AA439">
            <v>0</v>
          </cell>
          <cell r="AB439">
            <v>0</v>
          </cell>
          <cell r="AD439">
            <v>0</v>
          </cell>
          <cell r="AE439">
            <v>0</v>
          </cell>
          <cell r="AG439">
            <v>0</v>
          </cell>
          <cell r="AH439">
            <v>0</v>
          </cell>
          <cell r="AJ439">
            <v>0</v>
          </cell>
          <cell r="AK439">
            <v>0</v>
          </cell>
          <cell r="AM439">
            <v>0</v>
          </cell>
          <cell r="AN439">
            <v>0</v>
          </cell>
          <cell r="AP439">
            <v>0</v>
          </cell>
          <cell r="AQ439">
            <v>0</v>
          </cell>
        </row>
        <row r="440">
          <cell r="O440">
            <v>33.979999999999997</v>
          </cell>
          <cell r="P440">
            <v>-101.02</v>
          </cell>
          <cell r="R440">
            <v>0</v>
          </cell>
          <cell r="S440">
            <v>0</v>
          </cell>
          <cell r="U440">
            <v>66.66</v>
          </cell>
          <cell r="V440">
            <v>-203.34</v>
          </cell>
          <cell r="X440">
            <v>0</v>
          </cell>
          <cell r="Y440">
            <v>0</v>
          </cell>
          <cell r="AA440">
            <v>989.9</v>
          </cell>
          <cell r="AB440">
            <v>-2790.1</v>
          </cell>
          <cell r="AD440">
            <v>0</v>
          </cell>
          <cell r="AE440">
            <v>0</v>
          </cell>
          <cell r="AG440">
            <v>176.76</v>
          </cell>
          <cell r="AH440">
            <v>-498.24</v>
          </cell>
          <cell r="AJ440">
            <v>100.96</v>
          </cell>
          <cell r="AK440">
            <v>-304.04000000000002</v>
          </cell>
          <cell r="AM440">
            <v>0</v>
          </cell>
          <cell r="AN440">
            <v>0</v>
          </cell>
          <cell r="AP440">
            <v>0</v>
          </cell>
          <cell r="AQ440">
            <v>0</v>
          </cell>
        </row>
        <row r="441">
          <cell r="O441">
            <v>0</v>
          </cell>
          <cell r="P441">
            <v>0</v>
          </cell>
          <cell r="R441">
            <v>0</v>
          </cell>
          <cell r="S441">
            <v>0</v>
          </cell>
          <cell r="U441">
            <v>0</v>
          </cell>
          <cell r="V441">
            <v>0</v>
          </cell>
          <cell r="X441">
            <v>0</v>
          </cell>
          <cell r="Y441">
            <v>0</v>
          </cell>
          <cell r="AA441">
            <v>0</v>
          </cell>
          <cell r="AB441">
            <v>0</v>
          </cell>
          <cell r="AD441">
            <v>0</v>
          </cell>
          <cell r="AE441">
            <v>0</v>
          </cell>
          <cell r="AG441">
            <v>0</v>
          </cell>
          <cell r="AH441">
            <v>0</v>
          </cell>
          <cell r="AJ441">
            <v>0</v>
          </cell>
          <cell r="AK441">
            <v>0</v>
          </cell>
          <cell r="AM441">
            <v>0</v>
          </cell>
          <cell r="AN441">
            <v>0</v>
          </cell>
          <cell r="AP441">
            <v>0</v>
          </cell>
          <cell r="AQ441">
            <v>0</v>
          </cell>
        </row>
        <row r="442">
          <cell r="O442">
            <v>0</v>
          </cell>
          <cell r="P442">
            <v>0</v>
          </cell>
          <cell r="R442">
            <v>0</v>
          </cell>
          <cell r="S442">
            <v>0</v>
          </cell>
          <cell r="U442">
            <v>0</v>
          </cell>
          <cell r="V442">
            <v>0</v>
          </cell>
          <cell r="X442">
            <v>0</v>
          </cell>
          <cell r="Y442">
            <v>0</v>
          </cell>
          <cell r="AA442">
            <v>0</v>
          </cell>
          <cell r="AB442">
            <v>0</v>
          </cell>
          <cell r="AD442">
            <v>0</v>
          </cell>
          <cell r="AE442">
            <v>0</v>
          </cell>
          <cell r="AG442">
            <v>0</v>
          </cell>
          <cell r="AH442">
            <v>0</v>
          </cell>
          <cell r="AJ442">
            <v>0</v>
          </cell>
          <cell r="AK442">
            <v>0</v>
          </cell>
          <cell r="AM442">
            <v>0</v>
          </cell>
          <cell r="AN442">
            <v>0</v>
          </cell>
          <cell r="AP442">
            <v>0</v>
          </cell>
          <cell r="AQ442">
            <v>0</v>
          </cell>
        </row>
        <row r="443">
          <cell r="O443">
            <v>0</v>
          </cell>
          <cell r="P443">
            <v>0</v>
          </cell>
          <cell r="R443">
            <v>0</v>
          </cell>
          <cell r="S443">
            <v>0</v>
          </cell>
          <cell r="U443">
            <v>0</v>
          </cell>
          <cell r="V443">
            <v>0</v>
          </cell>
          <cell r="X443">
            <v>0</v>
          </cell>
          <cell r="Y443">
            <v>0</v>
          </cell>
          <cell r="AA443">
            <v>0</v>
          </cell>
          <cell r="AB443">
            <v>0</v>
          </cell>
          <cell r="AD443">
            <v>-121.21</v>
          </cell>
          <cell r="AE443">
            <v>-57.17</v>
          </cell>
          <cell r="AG443">
            <v>0</v>
          </cell>
          <cell r="AH443">
            <v>0</v>
          </cell>
          <cell r="AJ443">
            <v>0</v>
          </cell>
          <cell r="AK443">
            <v>0</v>
          </cell>
          <cell r="AM443">
            <v>0</v>
          </cell>
          <cell r="AN443">
            <v>0</v>
          </cell>
          <cell r="AP443">
            <v>0</v>
          </cell>
          <cell r="AQ443">
            <v>0</v>
          </cell>
        </row>
        <row r="444">
          <cell r="O444">
            <v>0</v>
          </cell>
          <cell r="P444">
            <v>0</v>
          </cell>
          <cell r="R444">
            <v>0</v>
          </cell>
          <cell r="S444">
            <v>0</v>
          </cell>
          <cell r="U444">
            <v>0</v>
          </cell>
          <cell r="V444">
            <v>0</v>
          </cell>
          <cell r="X444">
            <v>0</v>
          </cell>
          <cell r="Y444">
            <v>0</v>
          </cell>
          <cell r="AA444">
            <v>0</v>
          </cell>
          <cell r="AB444">
            <v>0</v>
          </cell>
          <cell r="AD444">
            <v>0</v>
          </cell>
          <cell r="AE444">
            <v>0</v>
          </cell>
          <cell r="AG444">
            <v>0</v>
          </cell>
          <cell r="AH444">
            <v>0</v>
          </cell>
          <cell r="AJ444">
            <v>0</v>
          </cell>
          <cell r="AK444">
            <v>0</v>
          </cell>
          <cell r="AM444">
            <v>0</v>
          </cell>
          <cell r="AN444">
            <v>0</v>
          </cell>
          <cell r="AP444">
            <v>0</v>
          </cell>
          <cell r="AQ444">
            <v>0</v>
          </cell>
        </row>
        <row r="445">
          <cell r="O445">
            <v>0</v>
          </cell>
          <cell r="P445">
            <v>0</v>
          </cell>
          <cell r="R445">
            <v>0</v>
          </cell>
          <cell r="S445">
            <v>0</v>
          </cell>
          <cell r="U445">
            <v>0</v>
          </cell>
          <cell r="V445">
            <v>0</v>
          </cell>
          <cell r="X445">
            <v>0</v>
          </cell>
          <cell r="Y445">
            <v>0</v>
          </cell>
          <cell r="AA445">
            <v>0</v>
          </cell>
          <cell r="AB445">
            <v>0</v>
          </cell>
          <cell r="AD445">
            <v>0</v>
          </cell>
          <cell r="AE445">
            <v>0</v>
          </cell>
          <cell r="AG445">
            <v>15.35</v>
          </cell>
          <cell r="AH445">
            <v>15.31</v>
          </cell>
          <cell r="AJ445">
            <v>0</v>
          </cell>
          <cell r="AK445">
            <v>0</v>
          </cell>
          <cell r="AM445">
            <v>10.65</v>
          </cell>
          <cell r="AN445">
            <v>10.62</v>
          </cell>
          <cell r="AP445">
            <v>0</v>
          </cell>
          <cell r="AQ445">
            <v>0</v>
          </cell>
        </row>
        <row r="446">
          <cell r="O446">
            <v>0</v>
          </cell>
          <cell r="P446">
            <v>0</v>
          </cell>
          <cell r="R446">
            <v>0</v>
          </cell>
          <cell r="S446">
            <v>0</v>
          </cell>
          <cell r="U446">
            <v>3.62</v>
          </cell>
          <cell r="V446">
            <v>3.61</v>
          </cell>
          <cell r="X446">
            <v>0</v>
          </cell>
          <cell r="Y446">
            <v>0</v>
          </cell>
          <cell r="AA446">
            <v>0</v>
          </cell>
          <cell r="AB446">
            <v>0</v>
          </cell>
          <cell r="AD446">
            <v>0</v>
          </cell>
          <cell r="AE446">
            <v>0</v>
          </cell>
          <cell r="AG446">
            <v>15.35</v>
          </cell>
          <cell r="AH446">
            <v>15.3</v>
          </cell>
          <cell r="AJ446">
            <v>0</v>
          </cell>
          <cell r="AK446">
            <v>0</v>
          </cell>
          <cell r="AM446">
            <v>14.21</v>
          </cell>
          <cell r="AN446">
            <v>14.16</v>
          </cell>
          <cell r="AP446">
            <v>0</v>
          </cell>
          <cell r="AQ446">
            <v>0</v>
          </cell>
        </row>
        <row r="447">
          <cell r="O447">
            <v>0</v>
          </cell>
          <cell r="P447">
            <v>0</v>
          </cell>
          <cell r="R447">
            <v>0</v>
          </cell>
          <cell r="S447">
            <v>0</v>
          </cell>
          <cell r="U447">
            <v>0</v>
          </cell>
          <cell r="V447">
            <v>0</v>
          </cell>
          <cell r="X447">
            <v>0</v>
          </cell>
          <cell r="Y447">
            <v>0</v>
          </cell>
          <cell r="AA447">
            <v>0</v>
          </cell>
          <cell r="AB447">
            <v>0</v>
          </cell>
          <cell r="AD447">
            <v>0</v>
          </cell>
          <cell r="AE447">
            <v>0</v>
          </cell>
          <cell r="AG447">
            <v>15.35</v>
          </cell>
          <cell r="AH447">
            <v>15.3</v>
          </cell>
          <cell r="AJ447">
            <v>0</v>
          </cell>
          <cell r="AK447">
            <v>0</v>
          </cell>
          <cell r="AM447">
            <v>3.55</v>
          </cell>
          <cell r="AN447">
            <v>3.54</v>
          </cell>
          <cell r="AP447">
            <v>0</v>
          </cell>
          <cell r="AQ447">
            <v>0</v>
          </cell>
        </row>
        <row r="448">
          <cell r="O448">
            <v>0</v>
          </cell>
          <cell r="P448">
            <v>0</v>
          </cell>
          <cell r="R448">
            <v>0</v>
          </cell>
          <cell r="S448">
            <v>0</v>
          </cell>
          <cell r="U448">
            <v>25.71</v>
          </cell>
          <cell r="V448">
            <v>24.51</v>
          </cell>
          <cell r="X448">
            <v>0</v>
          </cell>
          <cell r="Y448">
            <v>0</v>
          </cell>
          <cell r="AA448">
            <v>0</v>
          </cell>
          <cell r="AB448">
            <v>0</v>
          </cell>
          <cell r="AD448">
            <v>0</v>
          </cell>
          <cell r="AE448">
            <v>0</v>
          </cell>
          <cell r="AG448">
            <v>0</v>
          </cell>
          <cell r="AH448">
            <v>0</v>
          </cell>
          <cell r="AJ448">
            <v>0</v>
          </cell>
          <cell r="AK448">
            <v>0</v>
          </cell>
          <cell r="AM448">
            <v>0</v>
          </cell>
          <cell r="AN448">
            <v>0</v>
          </cell>
          <cell r="AP448">
            <v>0</v>
          </cell>
          <cell r="AQ448">
            <v>0</v>
          </cell>
        </row>
        <row r="449">
          <cell r="O449">
            <v>0</v>
          </cell>
          <cell r="P449">
            <v>0</v>
          </cell>
          <cell r="R449">
            <v>0</v>
          </cell>
          <cell r="S449">
            <v>0</v>
          </cell>
          <cell r="U449">
            <v>0</v>
          </cell>
          <cell r="V449">
            <v>0</v>
          </cell>
          <cell r="X449">
            <v>0</v>
          </cell>
          <cell r="Y449">
            <v>0</v>
          </cell>
          <cell r="AA449">
            <v>9.6999999999999993</v>
          </cell>
          <cell r="AB449">
            <v>7.69</v>
          </cell>
          <cell r="AD449">
            <v>0</v>
          </cell>
          <cell r="AE449">
            <v>0</v>
          </cell>
          <cell r="AG449">
            <v>0</v>
          </cell>
          <cell r="AH449">
            <v>0</v>
          </cell>
          <cell r="AJ449">
            <v>0</v>
          </cell>
          <cell r="AK449">
            <v>0</v>
          </cell>
          <cell r="AM449">
            <v>0</v>
          </cell>
          <cell r="AN449">
            <v>0</v>
          </cell>
          <cell r="AP449">
            <v>0</v>
          </cell>
          <cell r="AQ449">
            <v>0</v>
          </cell>
        </row>
        <row r="450">
          <cell r="O450">
            <v>9.32</v>
          </cell>
          <cell r="P450">
            <v>8.56</v>
          </cell>
          <cell r="R450">
            <v>4.57</v>
          </cell>
          <cell r="S450">
            <v>4.2</v>
          </cell>
          <cell r="U450">
            <v>-4.57</v>
          </cell>
          <cell r="V450">
            <v>-4.2</v>
          </cell>
          <cell r="X450">
            <v>9.6999999999999993</v>
          </cell>
          <cell r="Y450">
            <v>8.9600000000000009</v>
          </cell>
          <cell r="AA450">
            <v>0</v>
          </cell>
          <cell r="AB450">
            <v>0</v>
          </cell>
          <cell r="AD450">
            <v>0</v>
          </cell>
          <cell r="AE450">
            <v>0</v>
          </cell>
          <cell r="AG450">
            <v>0</v>
          </cell>
          <cell r="AH450">
            <v>0</v>
          </cell>
          <cell r="AJ450">
            <v>0</v>
          </cell>
          <cell r="AK450">
            <v>0</v>
          </cell>
          <cell r="AM450">
            <v>0</v>
          </cell>
          <cell r="AN450">
            <v>0</v>
          </cell>
          <cell r="AP450">
            <v>-4.71</v>
          </cell>
          <cell r="AQ450">
            <v>-4.34</v>
          </cell>
        </row>
        <row r="451">
          <cell r="O451">
            <v>0</v>
          </cell>
          <cell r="P451">
            <v>0</v>
          </cell>
          <cell r="R451">
            <v>0</v>
          </cell>
          <cell r="S451">
            <v>0</v>
          </cell>
          <cell r="U451">
            <v>0</v>
          </cell>
          <cell r="V451">
            <v>0</v>
          </cell>
          <cell r="X451">
            <v>0</v>
          </cell>
          <cell r="Y451">
            <v>0</v>
          </cell>
          <cell r="AA451">
            <v>0</v>
          </cell>
          <cell r="AB451">
            <v>0</v>
          </cell>
          <cell r="AD451">
            <v>0</v>
          </cell>
          <cell r="AE451">
            <v>0</v>
          </cell>
          <cell r="AG451">
            <v>0</v>
          </cell>
          <cell r="AH451">
            <v>0</v>
          </cell>
          <cell r="AJ451">
            <v>0</v>
          </cell>
          <cell r="AK451">
            <v>0</v>
          </cell>
          <cell r="AM451">
            <v>0</v>
          </cell>
          <cell r="AN451">
            <v>0</v>
          </cell>
          <cell r="AP451">
            <v>0</v>
          </cell>
          <cell r="AQ451">
            <v>0</v>
          </cell>
        </row>
        <row r="452">
          <cell r="O452">
            <v>199.03</v>
          </cell>
          <cell r="P452">
            <v>26.77</v>
          </cell>
          <cell r="R452">
            <v>652.38</v>
          </cell>
          <cell r="S452">
            <v>11.73</v>
          </cell>
          <cell r="U452">
            <v>338.1</v>
          </cell>
          <cell r="V452">
            <v>6.09</v>
          </cell>
          <cell r="X452">
            <v>0</v>
          </cell>
          <cell r="Y452">
            <v>0</v>
          </cell>
          <cell r="AA452">
            <v>0</v>
          </cell>
          <cell r="AB452">
            <v>0</v>
          </cell>
          <cell r="AD452">
            <v>505.05</v>
          </cell>
          <cell r="AE452">
            <v>13.19</v>
          </cell>
          <cell r="AG452">
            <v>5.05</v>
          </cell>
          <cell r="AH452">
            <v>0.11</v>
          </cell>
          <cell r="AJ452">
            <v>0</v>
          </cell>
          <cell r="AK452">
            <v>0</v>
          </cell>
          <cell r="AM452">
            <v>0</v>
          </cell>
          <cell r="AN452">
            <v>0</v>
          </cell>
          <cell r="AP452">
            <v>88.24</v>
          </cell>
          <cell r="AQ452">
            <v>-0.63</v>
          </cell>
        </row>
        <row r="453">
          <cell r="O453">
            <v>56.51</v>
          </cell>
          <cell r="P453">
            <v>55.78</v>
          </cell>
          <cell r="R453">
            <v>18.48</v>
          </cell>
          <cell r="S453">
            <v>18.23</v>
          </cell>
          <cell r="U453">
            <v>0</v>
          </cell>
          <cell r="V453">
            <v>0</v>
          </cell>
          <cell r="X453">
            <v>0</v>
          </cell>
          <cell r="Y453">
            <v>0</v>
          </cell>
          <cell r="AA453">
            <v>39.19</v>
          </cell>
          <cell r="AB453">
            <v>38.700000000000003</v>
          </cell>
          <cell r="AD453">
            <v>9.8000000000000007</v>
          </cell>
          <cell r="AE453">
            <v>9.68</v>
          </cell>
          <cell r="AG453">
            <v>0</v>
          </cell>
          <cell r="AH453">
            <v>0</v>
          </cell>
          <cell r="AJ453">
            <v>0</v>
          </cell>
          <cell r="AK453">
            <v>0</v>
          </cell>
          <cell r="AM453">
            <v>0</v>
          </cell>
          <cell r="AN453">
            <v>0</v>
          </cell>
          <cell r="AP453">
            <v>0</v>
          </cell>
          <cell r="AQ453">
            <v>0</v>
          </cell>
        </row>
        <row r="454">
          <cell r="O454">
            <v>0</v>
          </cell>
          <cell r="P454">
            <v>0</v>
          </cell>
          <cell r="R454">
            <v>0</v>
          </cell>
          <cell r="S454">
            <v>0</v>
          </cell>
          <cell r="U454">
            <v>0</v>
          </cell>
          <cell r="V454">
            <v>0</v>
          </cell>
          <cell r="X454">
            <v>0</v>
          </cell>
          <cell r="Y454">
            <v>0</v>
          </cell>
          <cell r="AA454">
            <v>0</v>
          </cell>
          <cell r="AB454">
            <v>0</v>
          </cell>
          <cell r="AD454">
            <v>0</v>
          </cell>
          <cell r="AE454">
            <v>0</v>
          </cell>
          <cell r="AG454">
            <v>0</v>
          </cell>
          <cell r="AH454">
            <v>0</v>
          </cell>
          <cell r="AJ454">
            <v>0</v>
          </cell>
          <cell r="AK454">
            <v>0</v>
          </cell>
          <cell r="AM454">
            <v>0</v>
          </cell>
          <cell r="AN454">
            <v>0</v>
          </cell>
          <cell r="AP454">
            <v>0</v>
          </cell>
          <cell r="AQ454">
            <v>0</v>
          </cell>
        </row>
        <row r="455">
          <cell r="O455">
            <v>150.68</v>
          </cell>
          <cell r="P455">
            <v>128.93</v>
          </cell>
          <cell r="R455">
            <v>896.09</v>
          </cell>
          <cell r="S455">
            <v>764.24</v>
          </cell>
          <cell r="U455">
            <v>147.81</v>
          </cell>
          <cell r="V455">
            <v>126.06</v>
          </cell>
          <cell r="X455">
            <v>666.27</v>
          </cell>
          <cell r="Y455">
            <v>573.83000000000004</v>
          </cell>
          <cell r="AA455">
            <v>48.99</v>
          </cell>
          <cell r="AB455">
            <v>42.19</v>
          </cell>
          <cell r="AD455">
            <v>0</v>
          </cell>
          <cell r="AE455">
            <v>0</v>
          </cell>
          <cell r="AG455">
            <v>0</v>
          </cell>
          <cell r="AH455">
            <v>0</v>
          </cell>
          <cell r="AJ455">
            <v>0</v>
          </cell>
          <cell r="AK455">
            <v>0</v>
          </cell>
          <cell r="AM455">
            <v>0</v>
          </cell>
          <cell r="AN455">
            <v>0</v>
          </cell>
          <cell r="AP455">
            <v>0</v>
          </cell>
          <cell r="AQ455">
            <v>0</v>
          </cell>
        </row>
        <row r="456">
          <cell r="O456">
            <v>0</v>
          </cell>
          <cell r="P456">
            <v>0</v>
          </cell>
          <cell r="R456">
            <v>0</v>
          </cell>
          <cell r="S456">
            <v>0</v>
          </cell>
          <cell r="U456">
            <v>-5.9</v>
          </cell>
          <cell r="V456">
            <v>-5.82</v>
          </cell>
          <cell r="X456">
            <v>0</v>
          </cell>
          <cell r="Y456">
            <v>0</v>
          </cell>
          <cell r="AA456">
            <v>68.89</v>
          </cell>
          <cell r="AB456">
            <v>68.02</v>
          </cell>
          <cell r="AD456">
            <v>87.68</v>
          </cell>
          <cell r="AE456">
            <v>86.56</v>
          </cell>
          <cell r="AG456">
            <v>56.36</v>
          </cell>
          <cell r="AH456">
            <v>55.65</v>
          </cell>
          <cell r="AJ456">
            <v>-5.96</v>
          </cell>
          <cell r="AK456">
            <v>-5.88</v>
          </cell>
          <cell r="AM456">
            <v>0</v>
          </cell>
          <cell r="AN456">
            <v>0</v>
          </cell>
          <cell r="AP456">
            <v>0</v>
          </cell>
          <cell r="AQ456">
            <v>0</v>
          </cell>
        </row>
        <row r="457">
          <cell r="O457">
            <v>0</v>
          </cell>
          <cell r="P457">
            <v>0</v>
          </cell>
          <cell r="R457">
            <v>5.9</v>
          </cell>
          <cell r="S457">
            <v>5.88</v>
          </cell>
          <cell r="U457">
            <v>11.81</v>
          </cell>
          <cell r="V457">
            <v>11.78</v>
          </cell>
          <cell r="X457">
            <v>0</v>
          </cell>
          <cell r="Y457">
            <v>0</v>
          </cell>
          <cell r="AA457">
            <v>118.99</v>
          </cell>
          <cell r="AB457">
            <v>118.79</v>
          </cell>
          <cell r="AD457">
            <v>6.26</v>
          </cell>
          <cell r="AE457">
            <v>6.25</v>
          </cell>
          <cell r="AG457">
            <v>0</v>
          </cell>
          <cell r="AH457">
            <v>0</v>
          </cell>
          <cell r="AJ457">
            <v>0</v>
          </cell>
          <cell r="AK457">
            <v>0</v>
          </cell>
          <cell r="AM457">
            <v>0</v>
          </cell>
          <cell r="AN457">
            <v>0</v>
          </cell>
          <cell r="AP457">
            <v>0</v>
          </cell>
          <cell r="AQ457">
            <v>0</v>
          </cell>
        </row>
        <row r="458">
          <cell r="O458">
            <v>0</v>
          </cell>
          <cell r="P458">
            <v>0</v>
          </cell>
          <cell r="R458">
            <v>0</v>
          </cell>
          <cell r="S458">
            <v>0</v>
          </cell>
          <cell r="U458">
            <v>11.81</v>
          </cell>
          <cell r="V458">
            <v>11.31</v>
          </cell>
          <cell r="X458">
            <v>0</v>
          </cell>
          <cell r="Y458">
            <v>0</v>
          </cell>
          <cell r="AA458">
            <v>68.89</v>
          </cell>
          <cell r="AB458">
            <v>66.209999999999994</v>
          </cell>
          <cell r="AD458">
            <v>0</v>
          </cell>
          <cell r="AE458">
            <v>0</v>
          </cell>
          <cell r="AG458">
            <v>0</v>
          </cell>
          <cell r="AH458">
            <v>0</v>
          </cell>
          <cell r="AJ458">
            <v>0</v>
          </cell>
          <cell r="AK458">
            <v>0</v>
          </cell>
          <cell r="AM458">
            <v>0</v>
          </cell>
          <cell r="AN458">
            <v>0</v>
          </cell>
          <cell r="AP458">
            <v>-6.08</v>
          </cell>
          <cell r="AQ458">
            <v>-5.84</v>
          </cell>
        </row>
        <row r="459">
          <cell r="O459">
            <v>0</v>
          </cell>
          <cell r="P459">
            <v>0</v>
          </cell>
          <cell r="R459">
            <v>0</v>
          </cell>
          <cell r="S459">
            <v>0</v>
          </cell>
          <cell r="U459">
            <v>14.29</v>
          </cell>
          <cell r="V459">
            <v>9.9</v>
          </cell>
          <cell r="X459">
            <v>25.25</v>
          </cell>
          <cell r="Y459">
            <v>17.93</v>
          </cell>
          <cell r="AA459">
            <v>65.650000000000006</v>
          </cell>
          <cell r="AB459">
            <v>46.61</v>
          </cell>
          <cell r="AD459">
            <v>0</v>
          </cell>
          <cell r="AE459">
            <v>0</v>
          </cell>
          <cell r="AG459">
            <v>0</v>
          </cell>
          <cell r="AH459">
            <v>0</v>
          </cell>
          <cell r="AJ459">
            <v>0</v>
          </cell>
          <cell r="AK459">
            <v>0</v>
          </cell>
          <cell r="AM459">
            <v>0</v>
          </cell>
          <cell r="AN459">
            <v>0</v>
          </cell>
          <cell r="AP459">
            <v>0</v>
          </cell>
          <cell r="AQ459">
            <v>0</v>
          </cell>
        </row>
        <row r="460">
          <cell r="O460">
            <v>-9.42</v>
          </cell>
          <cell r="P460">
            <v>-9.0299999999999994</v>
          </cell>
          <cell r="R460">
            <v>18.48</v>
          </cell>
          <cell r="S460">
            <v>17.7</v>
          </cell>
          <cell r="U460">
            <v>0</v>
          </cell>
          <cell r="V460">
            <v>0</v>
          </cell>
          <cell r="X460">
            <v>0</v>
          </cell>
          <cell r="Y460">
            <v>0</v>
          </cell>
          <cell r="AA460">
            <v>0</v>
          </cell>
          <cell r="AB460">
            <v>0</v>
          </cell>
          <cell r="AD460">
            <v>0</v>
          </cell>
          <cell r="AE460">
            <v>0</v>
          </cell>
          <cell r="AG460">
            <v>0</v>
          </cell>
          <cell r="AH460">
            <v>0</v>
          </cell>
          <cell r="AJ460">
            <v>0</v>
          </cell>
          <cell r="AK460">
            <v>0</v>
          </cell>
          <cell r="AM460">
            <v>0</v>
          </cell>
          <cell r="AN460">
            <v>0</v>
          </cell>
          <cell r="AP460">
            <v>0</v>
          </cell>
          <cell r="AQ460">
            <v>0</v>
          </cell>
        </row>
        <row r="461">
          <cell r="O461">
            <v>0</v>
          </cell>
          <cell r="P461">
            <v>0</v>
          </cell>
          <cell r="R461">
            <v>0</v>
          </cell>
          <cell r="S461">
            <v>0</v>
          </cell>
          <cell r="U461">
            <v>19.05</v>
          </cell>
          <cell r="V461">
            <v>17.18</v>
          </cell>
          <cell r="X461">
            <v>15.15</v>
          </cell>
          <cell r="Y461">
            <v>13.75</v>
          </cell>
          <cell r="AA461">
            <v>1287.8800000000001</v>
          </cell>
          <cell r="AB461">
            <v>1168.6099999999999</v>
          </cell>
          <cell r="AD461">
            <v>0</v>
          </cell>
          <cell r="AE461">
            <v>0</v>
          </cell>
          <cell r="AG461">
            <v>0</v>
          </cell>
          <cell r="AH461">
            <v>0</v>
          </cell>
          <cell r="AJ461">
            <v>0</v>
          </cell>
          <cell r="AK461">
            <v>0</v>
          </cell>
          <cell r="AM461">
            <v>0</v>
          </cell>
          <cell r="AN461">
            <v>0</v>
          </cell>
          <cell r="AP461">
            <v>0</v>
          </cell>
          <cell r="AQ461">
            <v>0</v>
          </cell>
        </row>
        <row r="462">
          <cell r="O462">
            <v>0</v>
          </cell>
          <cell r="P462">
            <v>0</v>
          </cell>
          <cell r="R462">
            <v>0</v>
          </cell>
          <cell r="S462">
            <v>0</v>
          </cell>
          <cell r="U462">
            <v>0</v>
          </cell>
          <cell r="V462">
            <v>0</v>
          </cell>
          <cell r="X462">
            <v>0</v>
          </cell>
          <cell r="Y462">
            <v>0</v>
          </cell>
          <cell r="AA462">
            <v>0</v>
          </cell>
          <cell r="AB462">
            <v>0</v>
          </cell>
          <cell r="AD462">
            <v>0</v>
          </cell>
          <cell r="AE462">
            <v>0</v>
          </cell>
          <cell r="AG462">
            <v>0</v>
          </cell>
          <cell r="AH462">
            <v>0</v>
          </cell>
          <cell r="AJ462">
            <v>0</v>
          </cell>
          <cell r="AK462">
            <v>0</v>
          </cell>
          <cell r="AM462">
            <v>0</v>
          </cell>
          <cell r="AN462">
            <v>0</v>
          </cell>
          <cell r="AP462">
            <v>0</v>
          </cell>
          <cell r="AQ462">
            <v>0</v>
          </cell>
        </row>
        <row r="463">
          <cell r="O463">
            <v>64.069999999999993</v>
          </cell>
          <cell r="P463">
            <v>59.98</v>
          </cell>
          <cell r="R463">
            <v>352.38</v>
          </cell>
          <cell r="S463">
            <v>329.42</v>
          </cell>
          <cell r="U463">
            <v>68.569999999999993</v>
          </cell>
          <cell r="V463">
            <v>64.099999999999994</v>
          </cell>
          <cell r="X463">
            <v>21.21</v>
          </cell>
          <cell r="Y463">
            <v>19.91</v>
          </cell>
          <cell r="AA463">
            <v>218.18</v>
          </cell>
          <cell r="AB463">
            <v>59.82</v>
          </cell>
          <cell r="AD463">
            <v>305.05</v>
          </cell>
          <cell r="AE463">
            <v>-37.96</v>
          </cell>
          <cell r="AG463">
            <v>72.73</v>
          </cell>
          <cell r="AH463">
            <v>-9.06</v>
          </cell>
          <cell r="AJ463">
            <v>-266.33999999999997</v>
          </cell>
          <cell r="AK463">
            <v>48.28</v>
          </cell>
          <cell r="AM463">
            <v>103.74</v>
          </cell>
          <cell r="AN463">
            <v>-22.34</v>
          </cell>
          <cell r="AP463">
            <v>46.07</v>
          </cell>
          <cell r="AQ463">
            <v>-7.32</v>
          </cell>
        </row>
        <row r="464">
          <cell r="O464">
            <v>-10.68</v>
          </cell>
          <cell r="P464">
            <v>-10.55</v>
          </cell>
          <cell r="R464">
            <v>0</v>
          </cell>
          <cell r="S464">
            <v>0</v>
          </cell>
          <cell r="U464">
            <v>-1.9</v>
          </cell>
          <cell r="V464">
            <v>-1.88</v>
          </cell>
          <cell r="X464">
            <v>-31.31</v>
          </cell>
          <cell r="Y464">
            <v>-30.95</v>
          </cell>
          <cell r="AA464">
            <v>45.45</v>
          </cell>
          <cell r="AB464">
            <v>44.93</v>
          </cell>
          <cell r="AD464">
            <v>0</v>
          </cell>
          <cell r="AE464">
            <v>0</v>
          </cell>
          <cell r="AG464">
            <v>5.05</v>
          </cell>
          <cell r="AH464">
            <v>4.99</v>
          </cell>
          <cell r="AJ464">
            <v>0</v>
          </cell>
          <cell r="AK464">
            <v>0</v>
          </cell>
          <cell r="AM464">
            <v>0</v>
          </cell>
          <cell r="AN464">
            <v>0</v>
          </cell>
          <cell r="AP464">
            <v>0</v>
          </cell>
          <cell r="AQ464">
            <v>0</v>
          </cell>
        </row>
        <row r="465">
          <cell r="O465">
            <v>13281.56</v>
          </cell>
          <cell r="P465">
            <v>4841.8500000000004</v>
          </cell>
          <cell r="R465">
            <v>6738.28</v>
          </cell>
          <cell r="S465">
            <v>2433.6999999999998</v>
          </cell>
          <cell r="U465">
            <v>12612.57</v>
          </cell>
          <cell r="V465">
            <v>4557.2</v>
          </cell>
          <cell r="X465">
            <v>2172.13</v>
          </cell>
          <cell r="Y465">
            <v>868.27</v>
          </cell>
          <cell r="AA465">
            <v>9958.7800000000007</v>
          </cell>
          <cell r="AB465">
            <v>3688.24</v>
          </cell>
          <cell r="AD465">
            <v>5386.67</v>
          </cell>
          <cell r="AE465">
            <v>1991.44</v>
          </cell>
          <cell r="AG465">
            <v>4509.09</v>
          </cell>
          <cell r="AH465">
            <v>1663.28</v>
          </cell>
          <cell r="AJ465">
            <v>673.84</v>
          </cell>
          <cell r="AK465">
            <v>227.04</v>
          </cell>
          <cell r="AM465">
            <v>533.83000000000004</v>
          </cell>
          <cell r="AN465">
            <v>173.57</v>
          </cell>
          <cell r="AP465">
            <v>8484.73</v>
          </cell>
          <cell r="AQ465">
            <v>3052.17</v>
          </cell>
        </row>
        <row r="466">
          <cell r="O466">
            <v>0</v>
          </cell>
          <cell r="P466">
            <v>0</v>
          </cell>
          <cell r="R466">
            <v>0</v>
          </cell>
          <cell r="S466">
            <v>0</v>
          </cell>
          <cell r="U466">
            <v>4.57</v>
          </cell>
          <cell r="V466">
            <v>4.55</v>
          </cell>
          <cell r="X466">
            <v>0</v>
          </cell>
          <cell r="Y466">
            <v>0</v>
          </cell>
          <cell r="AA466">
            <v>14.55</v>
          </cell>
          <cell r="AB466">
            <v>14.49</v>
          </cell>
          <cell r="AD466">
            <v>0</v>
          </cell>
          <cell r="AE466">
            <v>0</v>
          </cell>
          <cell r="AG466">
            <v>0</v>
          </cell>
          <cell r="AH466">
            <v>0</v>
          </cell>
          <cell r="AJ466">
            <v>0</v>
          </cell>
          <cell r="AK466">
            <v>0</v>
          </cell>
          <cell r="AM466">
            <v>0</v>
          </cell>
          <cell r="AN466">
            <v>0</v>
          </cell>
          <cell r="AP466">
            <v>0</v>
          </cell>
          <cell r="AQ466">
            <v>0</v>
          </cell>
        </row>
        <row r="467">
          <cell r="O467">
            <v>412.62</v>
          </cell>
          <cell r="P467">
            <v>237.7</v>
          </cell>
          <cell r="R467">
            <v>267.85000000000002</v>
          </cell>
          <cell r="S467">
            <v>155.04</v>
          </cell>
          <cell r="U467">
            <v>17.86</v>
          </cell>
          <cell r="V467">
            <v>10.35</v>
          </cell>
          <cell r="X467">
            <v>580.82000000000005</v>
          </cell>
          <cell r="Y467">
            <v>351.37</v>
          </cell>
          <cell r="AA467">
            <v>202.01</v>
          </cell>
          <cell r="AB467">
            <v>120.73</v>
          </cell>
          <cell r="AD467">
            <v>75.75</v>
          </cell>
          <cell r="AE467">
            <v>45.27</v>
          </cell>
          <cell r="AG467">
            <v>214.65</v>
          </cell>
          <cell r="AH467">
            <v>128.28</v>
          </cell>
          <cell r="AJ467">
            <v>12.02</v>
          </cell>
          <cell r="AK467">
            <v>6.94</v>
          </cell>
          <cell r="AM467">
            <v>17.52</v>
          </cell>
          <cell r="AN467">
            <v>9.8699999999999992</v>
          </cell>
          <cell r="AP467">
            <v>410.55</v>
          </cell>
          <cell r="AQ467">
            <v>238.2</v>
          </cell>
        </row>
        <row r="468">
          <cell r="O468">
            <v>0</v>
          </cell>
          <cell r="P468">
            <v>0</v>
          </cell>
          <cell r="R468">
            <v>0</v>
          </cell>
          <cell r="S468">
            <v>0</v>
          </cell>
          <cell r="U468">
            <v>6.38</v>
          </cell>
          <cell r="V468">
            <v>-1.58</v>
          </cell>
          <cell r="X468">
            <v>0</v>
          </cell>
          <cell r="Y468">
            <v>0</v>
          </cell>
          <cell r="AA468">
            <v>3.38</v>
          </cell>
          <cell r="AB468">
            <v>-0.6</v>
          </cell>
          <cell r="AD468">
            <v>13.53</v>
          </cell>
          <cell r="AE468">
            <v>-2.39</v>
          </cell>
          <cell r="AG468">
            <v>0</v>
          </cell>
          <cell r="AH468">
            <v>0</v>
          </cell>
          <cell r="AJ468">
            <v>0</v>
          </cell>
          <cell r="AK468">
            <v>0</v>
          </cell>
          <cell r="AM468">
            <v>0</v>
          </cell>
          <cell r="AN468">
            <v>0</v>
          </cell>
          <cell r="AP468">
            <v>0</v>
          </cell>
          <cell r="AQ468">
            <v>0</v>
          </cell>
        </row>
        <row r="469">
          <cell r="O469">
            <v>0</v>
          </cell>
          <cell r="P469">
            <v>0</v>
          </cell>
          <cell r="R469">
            <v>0</v>
          </cell>
          <cell r="S469">
            <v>0</v>
          </cell>
          <cell r="U469">
            <v>0</v>
          </cell>
          <cell r="V469">
            <v>0</v>
          </cell>
          <cell r="X469">
            <v>0</v>
          </cell>
          <cell r="Y469">
            <v>0</v>
          </cell>
          <cell r="AA469">
            <v>0</v>
          </cell>
          <cell r="AB469">
            <v>0</v>
          </cell>
          <cell r="AD469">
            <v>0</v>
          </cell>
          <cell r="AE469">
            <v>0</v>
          </cell>
          <cell r="AG469">
            <v>0</v>
          </cell>
          <cell r="AH469">
            <v>0</v>
          </cell>
          <cell r="AJ469">
            <v>0</v>
          </cell>
          <cell r="AK469">
            <v>0</v>
          </cell>
          <cell r="AM469">
            <v>0</v>
          </cell>
          <cell r="AN469">
            <v>0</v>
          </cell>
          <cell r="AP469">
            <v>0</v>
          </cell>
          <cell r="AQ469">
            <v>0</v>
          </cell>
        </row>
        <row r="470">
          <cell r="O470">
            <v>0</v>
          </cell>
          <cell r="P470">
            <v>0</v>
          </cell>
          <cell r="R470">
            <v>0</v>
          </cell>
          <cell r="S470">
            <v>0</v>
          </cell>
          <cell r="U470">
            <v>0</v>
          </cell>
          <cell r="V470">
            <v>0</v>
          </cell>
          <cell r="X470">
            <v>0</v>
          </cell>
          <cell r="Y470">
            <v>0</v>
          </cell>
          <cell r="AA470">
            <v>0</v>
          </cell>
          <cell r="AB470">
            <v>0</v>
          </cell>
          <cell r="AD470">
            <v>0</v>
          </cell>
          <cell r="AE470">
            <v>0</v>
          </cell>
          <cell r="AG470">
            <v>0</v>
          </cell>
          <cell r="AH470">
            <v>0</v>
          </cell>
          <cell r="AJ470">
            <v>0</v>
          </cell>
          <cell r="AK470">
            <v>0</v>
          </cell>
          <cell r="AM470">
            <v>0</v>
          </cell>
          <cell r="AN470">
            <v>0</v>
          </cell>
          <cell r="AP470">
            <v>0</v>
          </cell>
          <cell r="AQ470">
            <v>0</v>
          </cell>
        </row>
        <row r="471">
          <cell r="O471">
            <v>11.66</v>
          </cell>
          <cell r="P471">
            <v>11.64</v>
          </cell>
          <cell r="R471">
            <v>11.42</v>
          </cell>
          <cell r="S471">
            <v>11.4</v>
          </cell>
          <cell r="U471">
            <v>22.86</v>
          </cell>
          <cell r="V471">
            <v>22.82</v>
          </cell>
          <cell r="X471">
            <v>6.06</v>
          </cell>
          <cell r="Y471">
            <v>6.05</v>
          </cell>
          <cell r="AA471">
            <v>78.78</v>
          </cell>
          <cell r="AB471">
            <v>78.650000000000006</v>
          </cell>
          <cell r="AD471">
            <v>60.6</v>
          </cell>
          <cell r="AE471">
            <v>60.5</v>
          </cell>
          <cell r="AG471">
            <v>12.12</v>
          </cell>
          <cell r="AH471">
            <v>12.1</v>
          </cell>
          <cell r="AJ471">
            <v>0</v>
          </cell>
          <cell r="AK471">
            <v>0</v>
          </cell>
          <cell r="AM471">
            <v>0</v>
          </cell>
          <cell r="AN471">
            <v>0</v>
          </cell>
          <cell r="AP471">
            <v>0</v>
          </cell>
          <cell r="AQ471">
            <v>0</v>
          </cell>
        </row>
        <row r="472">
          <cell r="O472">
            <v>0</v>
          </cell>
          <cell r="P472">
            <v>0</v>
          </cell>
          <cell r="R472">
            <v>0</v>
          </cell>
          <cell r="S472">
            <v>0</v>
          </cell>
          <cell r="U472">
            <v>0</v>
          </cell>
          <cell r="V472">
            <v>0</v>
          </cell>
          <cell r="X472">
            <v>0</v>
          </cell>
          <cell r="Y472">
            <v>0</v>
          </cell>
          <cell r="AA472">
            <v>5.25</v>
          </cell>
          <cell r="AB472">
            <v>5.24</v>
          </cell>
          <cell r="AD472">
            <v>0</v>
          </cell>
          <cell r="AE472">
            <v>0</v>
          </cell>
          <cell r="AG472">
            <v>0</v>
          </cell>
          <cell r="AH472">
            <v>0</v>
          </cell>
          <cell r="AJ472">
            <v>0</v>
          </cell>
          <cell r="AK472">
            <v>0</v>
          </cell>
          <cell r="AM472">
            <v>0</v>
          </cell>
          <cell r="AN472">
            <v>0</v>
          </cell>
          <cell r="AP472">
            <v>0</v>
          </cell>
          <cell r="AQ472">
            <v>0</v>
          </cell>
        </row>
        <row r="473">
          <cell r="O473">
            <v>0</v>
          </cell>
          <cell r="P473">
            <v>0</v>
          </cell>
          <cell r="R473">
            <v>213.52</v>
          </cell>
          <cell r="S473">
            <v>185.22</v>
          </cell>
          <cell r="U473">
            <v>0</v>
          </cell>
          <cell r="V473">
            <v>0</v>
          </cell>
          <cell r="X473">
            <v>0</v>
          </cell>
          <cell r="Y473">
            <v>0</v>
          </cell>
          <cell r="AA473">
            <v>1489.9</v>
          </cell>
          <cell r="AB473">
            <v>1304.25</v>
          </cell>
          <cell r="AD473">
            <v>0</v>
          </cell>
          <cell r="AE473">
            <v>0</v>
          </cell>
          <cell r="AG473">
            <v>0</v>
          </cell>
          <cell r="AH473">
            <v>0</v>
          </cell>
          <cell r="AJ473">
            <v>0</v>
          </cell>
          <cell r="AK473">
            <v>0</v>
          </cell>
          <cell r="AM473">
            <v>0</v>
          </cell>
          <cell r="AN473">
            <v>0</v>
          </cell>
          <cell r="AP473">
            <v>0</v>
          </cell>
          <cell r="AQ473">
            <v>0</v>
          </cell>
        </row>
        <row r="474">
          <cell r="O474">
            <v>0.97</v>
          </cell>
          <cell r="P474">
            <v>0.93</v>
          </cell>
          <cell r="R474">
            <v>1.9</v>
          </cell>
          <cell r="S474">
            <v>1.82</v>
          </cell>
          <cell r="U474">
            <v>0.95</v>
          </cell>
          <cell r="V474">
            <v>0.91</v>
          </cell>
          <cell r="X474">
            <v>0</v>
          </cell>
          <cell r="Y474">
            <v>0</v>
          </cell>
          <cell r="AA474">
            <v>18.18</v>
          </cell>
          <cell r="AB474">
            <v>17.46</v>
          </cell>
          <cell r="AD474">
            <v>0</v>
          </cell>
          <cell r="AE474">
            <v>0</v>
          </cell>
          <cell r="AG474">
            <v>4.04</v>
          </cell>
          <cell r="AH474">
            <v>3.88</v>
          </cell>
          <cell r="AJ474">
            <v>0</v>
          </cell>
          <cell r="AK474">
            <v>0</v>
          </cell>
          <cell r="AM474">
            <v>0</v>
          </cell>
          <cell r="AN474">
            <v>0</v>
          </cell>
          <cell r="AP474">
            <v>0</v>
          </cell>
          <cell r="AQ474">
            <v>0</v>
          </cell>
        </row>
        <row r="475">
          <cell r="O475">
            <v>-44.66</v>
          </cell>
          <cell r="P475">
            <v>-26.96</v>
          </cell>
          <cell r="R475">
            <v>3.8</v>
          </cell>
          <cell r="S475">
            <v>2.27</v>
          </cell>
          <cell r="U475">
            <v>0</v>
          </cell>
          <cell r="V475">
            <v>0</v>
          </cell>
          <cell r="X475">
            <v>0</v>
          </cell>
          <cell r="Y475">
            <v>0</v>
          </cell>
          <cell r="AA475">
            <v>12.12</v>
          </cell>
          <cell r="AB475">
            <v>7.52</v>
          </cell>
          <cell r="AD475">
            <v>0</v>
          </cell>
          <cell r="AE475">
            <v>0</v>
          </cell>
          <cell r="AG475">
            <v>3.03</v>
          </cell>
          <cell r="AH475">
            <v>1.88</v>
          </cell>
          <cell r="AJ475">
            <v>16.34</v>
          </cell>
          <cell r="AK475">
            <v>9.84</v>
          </cell>
          <cell r="AM475">
            <v>1.86</v>
          </cell>
          <cell r="AN475">
            <v>1.07</v>
          </cell>
          <cell r="AP475">
            <v>0</v>
          </cell>
          <cell r="AQ475">
            <v>0</v>
          </cell>
        </row>
        <row r="476">
          <cell r="O476">
            <v>0</v>
          </cell>
          <cell r="P476">
            <v>0</v>
          </cell>
          <cell r="R476">
            <v>-0.95</v>
          </cell>
          <cell r="S476">
            <v>-0.69</v>
          </cell>
          <cell r="U476">
            <v>-1.9</v>
          </cell>
          <cell r="V476">
            <v>-1.37</v>
          </cell>
          <cell r="X476">
            <v>0</v>
          </cell>
          <cell r="Y476">
            <v>0</v>
          </cell>
          <cell r="AA476">
            <v>0</v>
          </cell>
          <cell r="AB476">
            <v>0</v>
          </cell>
          <cell r="AD476">
            <v>1.01</v>
          </cell>
          <cell r="AE476">
            <v>0.75</v>
          </cell>
          <cell r="AG476">
            <v>-1.01</v>
          </cell>
          <cell r="AH476">
            <v>-0.75</v>
          </cell>
          <cell r="AJ476">
            <v>0</v>
          </cell>
          <cell r="AK476">
            <v>0</v>
          </cell>
          <cell r="AM476">
            <v>0</v>
          </cell>
          <cell r="AN476">
            <v>0</v>
          </cell>
          <cell r="AP476">
            <v>0</v>
          </cell>
          <cell r="AQ476">
            <v>0</v>
          </cell>
        </row>
        <row r="477">
          <cell r="O477">
            <v>1.94</v>
          </cell>
          <cell r="P477">
            <v>1.08</v>
          </cell>
          <cell r="R477">
            <v>0.95</v>
          </cell>
          <cell r="S477">
            <v>0.52</v>
          </cell>
          <cell r="U477">
            <v>-0.95</v>
          </cell>
          <cell r="V477">
            <v>-0.52</v>
          </cell>
          <cell r="X477">
            <v>0</v>
          </cell>
          <cell r="Y477">
            <v>0</v>
          </cell>
          <cell r="AA477">
            <v>0</v>
          </cell>
          <cell r="AB477">
            <v>0</v>
          </cell>
          <cell r="AD477">
            <v>0</v>
          </cell>
          <cell r="AE477">
            <v>0</v>
          </cell>
          <cell r="AG477">
            <v>0</v>
          </cell>
          <cell r="AH477">
            <v>0</v>
          </cell>
          <cell r="AJ477">
            <v>0</v>
          </cell>
          <cell r="AK477">
            <v>0</v>
          </cell>
          <cell r="AM477">
            <v>0</v>
          </cell>
          <cell r="AN477">
            <v>0</v>
          </cell>
          <cell r="AP477">
            <v>0</v>
          </cell>
          <cell r="AQ477">
            <v>0</v>
          </cell>
        </row>
        <row r="478">
          <cell r="O478">
            <v>0</v>
          </cell>
          <cell r="P478">
            <v>0</v>
          </cell>
          <cell r="R478">
            <v>0</v>
          </cell>
          <cell r="S478">
            <v>0</v>
          </cell>
          <cell r="U478">
            <v>0</v>
          </cell>
          <cell r="V478">
            <v>0</v>
          </cell>
          <cell r="X478">
            <v>0</v>
          </cell>
          <cell r="Y478">
            <v>0</v>
          </cell>
          <cell r="AA478">
            <v>0</v>
          </cell>
          <cell r="AB478">
            <v>0</v>
          </cell>
          <cell r="AD478">
            <v>0</v>
          </cell>
          <cell r="AE478">
            <v>0</v>
          </cell>
          <cell r="AG478">
            <v>0</v>
          </cell>
          <cell r="AH478">
            <v>0</v>
          </cell>
          <cell r="AJ478">
            <v>0</v>
          </cell>
          <cell r="AK478">
            <v>0</v>
          </cell>
          <cell r="AM478">
            <v>0</v>
          </cell>
          <cell r="AN478">
            <v>0</v>
          </cell>
          <cell r="AP478">
            <v>0</v>
          </cell>
          <cell r="AQ478">
            <v>0</v>
          </cell>
        </row>
        <row r="479">
          <cell r="O479">
            <v>2.33</v>
          </cell>
          <cell r="P479">
            <v>1.89</v>
          </cell>
          <cell r="R479">
            <v>2.29</v>
          </cell>
          <cell r="S479">
            <v>1.85</v>
          </cell>
          <cell r="U479">
            <v>16</v>
          </cell>
          <cell r="V479">
            <v>12.93</v>
          </cell>
          <cell r="X479">
            <v>4.84</v>
          </cell>
          <cell r="Y479">
            <v>3.97</v>
          </cell>
          <cell r="AA479">
            <v>618.17999999999995</v>
          </cell>
          <cell r="AB479">
            <v>554.6</v>
          </cell>
          <cell r="AD479">
            <v>0</v>
          </cell>
          <cell r="AE479">
            <v>0</v>
          </cell>
          <cell r="AG479">
            <v>0</v>
          </cell>
          <cell r="AH479">
            <v>0</v>
          </cell>
          <cell r="AJ479">
            <v>-6.92</v>
          </cell>
          <cell r="AK479">
            <v>-6.4</v>
          </cell>
          <cell r="AM479">
            <v>0</v>
          </cell>
          <cell r="AN479">
            <v>0</v>
          </cell>
          <cell r="AP479">
            <v>0</v>
          </cell>
          <cell r="AQ479">
            <v>0</v>
          </cell>
        </row>
        <row r="480">
          <cell r="O480">
            <v>0</v>
          </cell>
          <cell r="P480">
            <v>0</v>
          </cell>
          <cell r="R480">
            <v>0</v>
          </cell>
          <cell r="S480">
            <v>0</v>
          </cell>
          <cell r="U480">
            <v>0</v>
          </cell>
          <cell r="V480">
            <v>0</v>
          </cell>
          <cell r="X480">
            <v>0</v>
          </cell>
          <cell r="Y480">
            <v>0</v>
          </cell>
          <cell r="AA480">
            <v>0</v>
          </cell>
          <cell r="AB480">
            <v>0</v>
          </cell>
          <cell r="AD480">
            <v>0</v>
          </cell>
          <cell r="AE480">
            <v>0</v>
          </cell>
          <cell r="AG480">
            <v>0</v>
          </cell>
          <cell r="AH480">
            <v>0</v>
          </cell>
          <cell r="AJ480">
            <v>0</v>
          </cell>
          <cell r="AK480">
            <v>0</v>
          </cell>
          <cell r="AM480">
            <v>0</v>
          </cell>
          <cell r="AN480">
            <v>0</v>
          </cell>
          <cell r="AP480">
            <v>0</v>
          </cell>
          <cell r="AQ480">
            <v>0</v>
          </cell>
        </row>
        <row r="481">
          <cell r="O481">
            <v>-25.24</v>
          </cell>
          <cell r="P481">
            <v>-24.42</v>
          </cell>
          <cell r="R481">
            <v>0</v>
          </cell>
          <cell r="S481">
            <v>0</v>
          </cell>
          <cell r="U481">
            <v>0</v>
          </cell>
          <cell r="V481">
            <v>0</v>
          </cell>
          <cell r="X481">
            <v>0</v>
          </cell>
          <cell r="Y481">
            <v>0</v>
          </cell>
          <cell r="AA481">
            <v>0</v>
          </cell>
          <cell r="AB481">
            <v>0</v>
          </cell>
          <cell r="AD481">
            <v>0</v>
          </cell>
          <cell r="AE481">
            <v>0</v>
          </cell>
          <cell r="AG481">
            <v>0</v>
          </cell>
          <cell r="AH481">
            <v>0</v>
          </cell>
          <cell r="AJ481">
            <v>0</v>
          </cell>
          <cell r="AK481">
            <v>0</v>
          </cell>
          <cell r="AM481">
            <v>0</v>
          </cell>
          <cell r="AN481">
            <v>0</v>
          </cell>
          <cell r="AP481">
            <v>0</v>
          </cell>
          <cell r="AQ481">
            <v>0</v>
          </cell>
        </row>
        <row r="482">
          <cell r="O482">
            <v>79.61</v>
          </cell>
          <cell r="P482">
            <v>55.52</v>
          </cell>
          <cell r="R482">
            <v>0</v>
          </cell>
          <cell r="S482">
            <v>0</v>
          </cell>
          <cell r="U482">
            <v>0</v>
          </cell>
          <cell r="V482">
            <v>0</v>
          </cell>
          <cell r="X482">
            <v>0</v>
          </cell>
          <cell r="Y482">
            <v>0</v>
          </cell>
          <cell r="AA482">
            <v>0</v>
          </cell>
          <cell r="AB482">
            <v>0</v>
          </cell>
          <cell r="AD482">
            <v>0</v>
          </cell>
          <cell r="AE482">
            <v>0</v>
          </cell>
          <cell r="AG482">
            <v>0</v>
          </cell>
          <cell r="AH482">
            <v>0</v>
          </cell>
          <cell r="AJ482">
            <v>-0.96</v>
          </cell>
          <cell r="AK482">
            <v>-0.16</v>
          </cell>
          <cell r="AM482">
            <v>0</v>
          </cell>
          <cell r="AN482">
            <v>0</v>
          </cell>
          <cell r="AP482">
            <v>9.8000000000000007</v>
          </cell>
          <cell r="AQ482">
            <v>1.78</v>
          </cell>
        </row>
        <row r="483">
          <cell r="O483">
            <v>0</v>
          </cell>
          <cell r="P483">
            <v>0</v>
          </cell>
          <cell r="R483">
            <v>0</v>
          </cell>
          <cell r="S483">
            <v>0</v>
          </cell>
          <cell r="U483">
            <v>0</v>
          </cell>
          <cell r="V483">
            <v>0</v>
          </cell>
          <cell r="X483">
            <v>0</v>
          </cell>
          <cell r="Y483">
            <v>0</v>
          </cell>
          <cell r="AA483">
            <v>0</v>
          </cell>
          <cell r="AB483">
            <v>0</v>
          </cell>
          <cell r="AD483">
            <v>0</v>
          </cell>
          <cell r="AE483">
            <v>0</v>
          </cell>
          <cell r="AG483">
            <v>0</v>
          </cell>
          <cell r="AH483">
            <v>0</v>
          </cell>
          <cell r="AJ483">
            <v>0</v>
          </cell>
          <cell r="AK483">
            <v>0</v>
          </cell>
          <cell r="AM483">
            <v>0</v>
          </cell>
          <cell r="AN483">
            <v>0</v>
          </cell>
          <cell r="AP483">
            <v>0</v>
          </cell>
          <cell r="AQ483">
            <v>0</v>
          </cell>
        </row>
        <row r="484">
          <cell r="O484">
            <v>0</v>
          </cell>
          <cell r="P484">
            <v>0</v>
          </cell>
          <cell r="R484">
            <v>0</v>
          </cell>
          <cell r="S484">
            <v>0</v>
          </cell>
          <cell r="U484">
            <v>0</v>
          </cell>
          <cell r="V484">
            <v>0</v>
          </cell>
          <cell r="X484">
            <v>0</v>
          </cell>
          <cell r="Y484">
            <v>0</v>
          </cell>
          <cell r="AA484">
            <v>0</v>
          </cell>
          <cell r="AB484">
            <v>0</v>
          </cell>
          <cell r="AD484">
            <v>0</v>
          </cell>
          <cell r="AE484">
            <v>0</v>
          </cell>
          <cell r="AG484">
            <v>0</v>
          </cell>
          <cell r="AH484">
            <v>0</v>
          </cell>
          <cell r="AJ484">
            <v>0</v>
          </cell>
          <cell r="AK484">
            <v>0</v>
          </cell>
          <cell r="AM484">
            <v>0</v>
          </cell>
          <cell r="AN484">
            <v>0</v>
          </cell>
          <cell r="AP484">
            <v>0</v>
          </cell>
          <cell r="AQ484">
            <v>0</v>
          </cell>
        </row>
        <row r="485">
          <cell r="O485">
            <v>0</v>
          </cell>
          <cell r="P485">
            <v>0</v>
          </cell>
          <cell r="R485">
            <v>0</v>
          </cell>
          <cell r="S485">
            <v>0</v>
          </cell>
          <cell r="U485">
            <v>4.95</v>
          </cell>
          <cell r="V485">
            <v>2.0299999999999998</v>
          </cell>
          <cell r="X485">
            <v>0</v>
          </cell>
          <cell r="Y485">
            <v>0</v>
          </cell>
          <cell r="AA485">
            <v>0</v>
          </cell>
          <cell r="AB485">
            <v>0</v>
          </cell>
          <cell r="AD485">
            <v>0</v>
          </cell>
          <cell r="AE485">
            <v>0</v>
          </cell>
          <cell r="AG485">
            <v>0</v>
          </cell>
          <cell r="AH485">
            <v>0</v>
          </cell>
          <cell r="AJ485">
            <v>0</v>
          </cell>
          <cell r="AK485">
            <v>0</v>
          </cell>
          <cell r="AM485">
            <v>0</v>
          </cell>
          <cell r="AN485">
            <v>0</v>
          </cell>
          <cell r="AP485">
            <v>0</v>
          </cell>
          <cell r="AQ485">
            <v>0</v>
          </cell>
        </row>
        <row r="486">
          <cell r="O486">
            <v>0</v>
          </cell>
          <cell r="P486">
            <v>0</v>
          </cell>
          <cell r="R486">
            <v>0</v>
          </cell>
          <cell r="S486">
            <v>0</v>
          </cell>
          <cell r="U486">
            <v>0</v>
          </cell>
          <cell r="V486">
            <v>0</v>
          </cell>
          <cell r="X486">
            <v>0</v>
          </cell>
          <cell r="Y486">
            <v>0</v>
          </cell>
          <cell r="AA486">
            <v>0</v>
          </cell>
          <cell r="AB486">
            <v>0</v>
          </cell>
          <cell r="AD486">
            <v>0</v>
          </cell>
          <cell r="AE486">
            <v>0</v>
          </cell>
          <cell r="AG486">
            <v>0</v>
          </cell>
          <cell r="AH486">
            <v>0</v>
          </cell>
          <cell r="AJ486">
            <v>0</v>
          </cell>
          <cell r="AK486">
            <v>0</v>
          </cell>
          <cell r="AM486">
            <v>0</v>
          </cell>
          <cell r="AN486">
            <v>0</v>
          </cell>
          <cell r="AP486">
            <v>0</v>
          </cell>
          <cell r="AQ486">
            <v>0</v>
          </cell>
        </row>
        <row r="487">
          <cell r="O487">
            <v>0</v>
          </cell>
          <cell r="P487">
            <v>0</v>
          </cell>
          <cell r="R487">
            <v>0</v>
          </cell>
          <cell r="S487">
            <v>0</v>
          </cell>
          <cell r="U487">
            <v>0</v>
          </cell>
          <cell r="V487">
            <v>0</v>
          </cell>
          <cell r="X487">
            <v>0</v>
          </cell>
          <cell r="Y487">
            <v>0</v>
          </cell>
          <cell r="AA487">
            <v>0</v>
          </cell>
          <cell r="AB487">
            <v>0</v>
          </cell>
          <cell r="AD487">
            <v>0</v>
          </cell>
          <cell r="AE487">
            <v>0</v>
          </cell>
          <cell r="AG487">
            <v>0</v>
          </cell>
          <cell r="AH487">
            <v>0</v>
          </cell>
          <cell r="AJ487">
            <v>0</v>
          </cell>
          <cell r="AK487">
            <v>0</v>
          </cell>
          <cell r="AM487">
            <v>0</v>
          </cell>
          <cell r="AN487">
            <v>0</v>
          </cell>
          <cell r="AP487">
            <v>0</v>
          </cell>
          <cell r="AQ487">
            <v>0</v>
          </cell>
        </row>
        <row r="488">
          <cell r="O488">
            <v>0</v>
          </cell>
          <cell r="P488">
            <v>0</v>
          </cell>
          <cell r="R488">
            <v>0</v>
          </cell>
          <cell r="S488">
            <v>0</v>
          </cell>
          <cell r="U488">
            <v>0</v>
          </cell>
          <cell r="V488">
            <v>0</v>
          </cell>
          <cell r="X488">
            <v>0</v>
          </cell>
          <cell r="Y488">
            <v>0</v>
          </cell>
          <cell r="AA488">
            <v>0</v>
          </cell>
          <cell r="AB488">
            <v>0</v>
          </cell>
          <cell r="AD488">
            <v>0</v>
          </cell>
          <cell r="AE488">
            <v>0</v>
          </cell>
          <cell r="AG488">
            <v>0</v>
          </cell>
          <cell r="AH488">
            <v>0</v>
          </cell>
          <cell r="AJ488">
            <v>0</v>
          </cell>
          <cell r="AK488">
            <v>0</v>
          </cell>
          <cell r="AM488">
            <v>0</v>
          </cell>
          <cell r="AN488">
            <v>0</v>
          </cell>
          <cell r="AP488">
            <v>0</v>
          </cell>
          <cell r="AQ488">
            <v>0</v>
          </cell>
        </row>
        <row r="489">
          <cell r="O489">
            <v>6.99</v>
          </cell>
          <cell r="P489">
            <v>1.29</v>
          </cell>
          <cell r="R489">
            <v>11.45</v>
          </cell>
          <cell r="S489">
            <v>1.95</v>
          </cell>
          <cell r="U489">
            <v>6.86</v>
          </cell>
          <cell r="V489">
            <v>1.1599999999999999</v>
          </cell>
          <cell r="X489">
            <v>0</v>
          </cell>
          <cell r="Y489">
            <v>0</v>
          </cell>
          <cell r="AA489">
            <v>4.84</v>
          </cell>
          <cell r="AB489">
            <v>1.04</v>
          </cell>
          <cell r="AD489">
            <v>19.59</v>
          </cell>
          <cell r="AE489">
            <v>-14.63</v>
          </cell>
          <cell r="AG489">
            <v>4.04</v>
          </cell>
          <cell r="AH489">
            <v>-3.56</v>
          </cell>
          <cell r="AJ489">
            <v>0.96</v>
          </cell>
          <cell r="AK489">
            <v>-0.94</v>
          </cell>
          <cell r="AM489">
            <v>0</v>
          </cell>
          <cell r="AN489">
            <v>0</v>
          </cell>
          <cell r="AP489">
            <v>0.98</v>
          </cell>
          <cell r="AQ489">
            <v>-0.92</v>
          </cell>
        </row>
        <row r="490">
          <cell r="O490">
            <v>0</v>
          </cell>
          <cell r="P490">
            <v>0</v>
          </cell>
          <cell r="R490">
            <v>0</v>
          </cell>
          <cell r="S490">
            <v>0</v>
          </cell>
          <cell r="U490">
            <v>0</v>
          </cell>
          <cell r="V490">
            <v>0</v>
          </cell>
          <cell r="X490">
            <v>0</v>
          </cell>
          <cell r="Y490">
            <v>0</v>
          </cell>
          <cell r="AA490">
            <v>0</v>
          </cell>
          <cell r="AB490">
            <v>0</v>
          </cell>
          <cell r="AD490">
            <v>0</v>
          </cell>
          <cell r="AE490">
            <v>0</v>
          </cell>
          <cell r="AG490">
            <v>0</v>
          </cell>
          <cell r="AH490">
            <v>0</v>
          </cell>
          <cell r="AJ490">
            <v>2.31</v>
          </cell>
          <cell r="AK490">
            <v>1.78</v>
          </cell>
          <cell r="AM490">
            <v>0</v>
          </cell>
          <cell r="AN490">
            <v>0</v>
          </cell>
          <cell r="AP490">
            <v>-4.71</v>
          </cell>
          <cell r="AQ490">
            <v>-4.18</v>
          </cell>
        </row>
        <row r="491">
          <cell r="O491">
            <v>0</v>
          </cell>
          <cell r="P491">
            <v>0</v>
          </cell>
          <cell r="R491">
            <v>0</v>
          </cell>
          <cell r="S491">
            <v>0</v>
          </cell>
          <cell r="U491">
            <v>0</v>
          </cell>
          <cell r="V491">
            <v>0</v>
          </cell>
          <cell r="X491">
            <v>0</v>
          </cell>
          <cell r="Y491">
            <v>0</v>
          </cell>
          <cell r="AA491">
            <v>0</v>
          </cell>
          <cell r="AB491">
            <v>0</v>
          </cell>
          <cell r="AD491">
            <v>0</v>
          </cell>
          <cell r="AE491">
            <v>0</v>
          </cell>
          <cell r="AG491">
            <v>12.12</v>
          </cell>
          <cell r="AH491">
            <v>9.6300000000000008</v>
          </cell>
          <cell r="AJ491">
            <v>0</v>
          </cell>
          <cell r="AK491">
            <v>0</v>
          </cell>
          <cell r="AM491">
            <v>0</v>
          </cell>
          <cell r="AN491">
            <v>0</v>
          </cell>
          <cell r="AP491">
            <v>-2.35</v>
          </cell>
          <cell r="AQ491">
            <v>-1.85</v>
          </cell>
        </row>
        <row r="492">
          <cell r="O492">
            <v>9.32</v>
          </cell>
          <cell r="P492">
            <v>9.2799999999999994</v>
          </cell>
          <cell r="R492">
            <v>0</v>
          </cell>
          <cell r="S492">
            <v>0</v>
          </cell>
          <cell r="U492">
            <v>370.28</v>
          </cell>
          <cell r="V492">
            <v>368.55</v>
          </cell>
          <cell r="X492">
            <v>0</v>
          </cell>
          <cell r="Y492">
            <v>0</v>
          </cell>
          <cell r="AA492">
            <v>0</v>
          </cell>
          <cell r="AB492">
            <v>0</v>
          </cell>
          <cell r="AD492">
            <v>5.86</v>
          </cell>
          <cell r="AE492">
            <v>5.82</v>
          </cell>
          <cell r="AG492">
            <v>5.05</v>
          </cell>
          <cell r="AH492">
            <v>4.95</v>
          </cell>
          <cell r="AJ492">
            <v>1.92</v>
          </cell>
          <cell r="AK492">
            <v>1.88</v>
          </cell>
          <cell r="AM492">
            <v>2.8</v>
          </cell>
          <cell r="AN492">
            <v>2.74</v>
          </cell>
          <cell r="AP492">
            <v>1.96</v>
          </cell>
          <cell r="AQ492">
            <v>1.92</v>
          </cell>
        </row>
        <row r="493">
          <cell r="O493">
            <v>0</v>
          </cell>
          <cell r="P493">
            <v>0</v>
          </cell>
          <cell r="R493">
            <v>0</v>
          </cell>
          <cell r="S493">
            <v>0</v>
          </cell>
          <cell r="U493">
            <v>0</v>
          </cell>
          <cell r="V493">
            <v>0</v>
          </cell>
          <cell r="X493">
            <v>0</v>
          </cell>
          <cell r="Y493">
            <v>0</v>
          </cell>
          <cell r="AA493">
            <v>0</v>
          </cell>
          <cell r="AB493">
            <v>0</v>
          </cell>
          <cell r="AD493">
            <v>0</v>
          </cell>
          <cell r="AE493">
            <v>0</v>
          </cell>
          <cell r="AG493">
            <v>0</v>
          </cell>
          <cell r="AH493">
            <v>0</v>
          </cell>
          <cell r="AJ493">
            <v>0</v>
          </cell>
          <cell r="AK493">
            <v>0</v>
          </cell>
          <cell r="AM493">
            <v>0</v>
          </cell>
          <cell r="AN493">
            <v>0</v>
          </cell>
          <cell r="AP493">
            <v>0</v>
          </cell>
          <cell r="AQ493">
            <v>0</v>
          </cell>
        </row>
        <row r="494">
          <cell r="O494">
            <v>0</v>
          </cell>
          <cell r="P494">
            <v>0</v>
          </cell>
          <cell r="R494">
            <v>0</v>
          </cell>
          <cell r="S494">
            <v>0</v>
          </cell>
          <cell r="U494">
            <v>0</v>
          </cell>
          <cell r="V494">
            <v>0</v>
          </cell>
          <cell r="X494">
            <v>0</v>
          </cell>
          <cell r="Y494">
            <v>0</v>
          </cell>
          <cell r="AA494">
            <v>0</v>
          </cell>
          <cell r="AB494">
            <v>0</v>
          </cell>
          <cell r="AD494">
            <v>0</v>
          </cell>
          <cell r="AE494">
            <v>0</v>
          </cell>
          <cell r="AG494">
            <v>0</v>
          </cell>
          <cell r="AH494">
            <v>0</v>
          </cell>
          <cell r="AJ494">
            <v>0</v>
          </cell>
          <cell r="AK494">
            <v>0</v>
          </cell>
          <cell r="AM494">
            <v>0</v>
          </cell>
          <cell r="AN494">
            <v>0</v>
          </cell>
          <cell r="AP494">
            <v>0</v>
          </cell>
          <cell r="AQ494">
            <v>0</v>
          </cell>
        </row>
        <row r="495">
          <cell r="O495">
            <v>0</v>
          </cell>
          <cell r="P495">
            <v>0</v>
          </cell>
          <cell r="R495">
            <v>0</v>
          </cell>
          <cell r="S495">
            <v>0</v>
          </cell>
          <cell r="U495">
            <v>18.29</v>
          </cell>
          <cell r="V495">
            <v>12.76</v>
          </cell>
          <cell r="X495">
            <v>0</v>
          </cell>
          <cell r="Y495">
            <v>0</v>
          </cell>
          <cell r="AA495">
            <v>0</v>
          </cell>
          <cell r="AB495">
            <v>0</v>
          </cell>
          <cell r="AD495">
            <v>0</v>
          </cell>
          <cell r="AE495">
            <v>0</v>
          </cell>
          <cell r="AG495">
            <v>0</v>
          </cell>
          <cell r="AH495">
            <v>0</v>
          </cell>
          <cell r="AJ495">
            <v>0</v>
          </cell>
          <cell r="AK495">
            <v>0</v>
          </cell>
          <cell r="AM495">
            <v>0</v>
          </cell>
          <cell r="AN495">
            <v>0</v>
          </cell>
          <cell r="AP495">
            <v>0</v>
          </cell>
          <cell r="AQ495">
            <v>0</v>
          </cell>
        </row>
        <row r="496">
          <cell r="O496">
            <v>0</v>
          </cell>
          <cell r="P496">
            <v>0</v>
          </cell>
          <cell r="R496">
            <v>0</v>
          </cell>
          <cell r="S496">
            <v>0</v>
          </cell>
          <cell r="U496">
            <v>0</v>
          </cell>
          <cell r="V496">
            <v>0</v>
          </cell>
          <cell r="X496">
            <v>0</v>
          </cell>
          <cell r="Y496">
            <v>0</v>
          </cell>
          <cell r="AA496">
            <v>0</v>
          </cell>
          <cell r="AB496">
            <v>0</v>
          </cell>
          <cell r="AD496">
            <v>0</v>
          </cell>
          <cell r="AE496">
            <v>0</v>
          </cell>
          <cell r="AG496">
            <v>0</v>
          </cell>
          <cell r="AH496">
            <v>0</v>
          </cell>
          <cell r="AJ496">
            <v>0</v>
          </cell>
          <cell r="AK496">
            <v>0</v>
          </cell>
          <cell r="AM496">
            <v>0</v>
          </cell>
          <cell r="AN496">
            <v>0</v>
          </cell>
          <cell r="AP496">
            <v>0</v>
          </cell>
          <cell r="AQ496">
            <v>0</v>
          </cell>
        </row>
        <row r="497">
          <cell r="O497">
            <v>4.2699999999999996</v>
          </cell>
          <cell r="P497">
            <v>4.25</v>
          </cell>
          <cell r="R497">
            <v>0</v>
          </cell>
          <cell r="S497">
            <v>0</v>
          </cell>
          <cell r="U497">
            <v>0</v>
          </cell>
          <cell r="V497">
            <v>0</v>
          </cell>
          <cell r="X497">
            <v>0</v>
          </cell>
          <cell r="Y497">
            <v>0</v>
          </cell>
          <cell r="AA497">
            <v>0</v>
          </cell>
          <cell r="AB497">
            <v>0</v>
          </cell>
          <cell r="AD497">
            <v>0</v>
          </cell>
          <cell r="AE497">
            <v>0</v>
          </cell>
          <cell r="AG497">
            <v>0</v>
          </cell>
          <cell r="AH497">
            <v>0</v>
          </cell>
          <cell r="AJ497">
            <v>0</v>
          </cell>
          <cell r="AK497">
            <v>0</v>
          </cell>
          <cell r="AM497">
            <v>0</v>
          </cell>
          <cell r="AN497">
            <v>0</v>
          </cell>
          <cell r="AP497">
            <v>0</v>
          </cell>
          <cell r="AQ497">
            <v>0</v>
          </cell>
        </row>
        <row r="498">
          <cell r="O498">
            <v>0</v>
          </cell>
          <cell r="P498">
            <v>0</v>
          </cell>
          <cell r="R498">
            <v>4.1900000000000004</v>
          </cell>
          <cell r="S498">
            <v>1.38</v>
          </cell>
          <cell r="U498">
            <v>0</v>
          </cell>
          <cell r="V498">
            <v>0</v>
          </cell>
          <cell r="X498">
            <v>0</v>
          </cell>
          <cell r="Y498">
            <v>0</v>
          </cell>
          <cell r="AA498">
            <v>0</v>
          </cell>
          <cell r="AB498">
            <v>0</v>
          </cell>
          <cell r="AD498">
            <v>13.32</v>
          </cell>
          <cell r="AE498">
            <v>4.8899999999999997</v>
          </cell>
          <cell r="AG498">
            <v>0</v>
          </cell>
          <cell r="AH498">
            <v>0</v>
          </cell>
          <cell r="AJ498">
            <v>0</v>
          </cell>
          <cell r="AK498">
            <v>0</v>
          </cell>
          <cell r="AM498">
            <v>0</v>
          </cell>
          <cell r="AN498">
            <v>0</v>
          </cell>
          <cell r="AP498">
            <v>0</v>
          </cell>
          <cell r="AQ498">
            <v>0</v>
          </cell>
        </row>
        <row r="499">
          <cell r="O499">
            <v>6.02</v>
          </cell>
          <cell r="P499">
            <v>6.01</v>
          </cell>
          <cell r="R499">
            <v>23.61</v>
          </cell>
          <cell r="S499">
            <v>23.56</v>
          </cell>
          <cell r="U499">
            <v>-11.81</v>
          </cell>
          <cell r="V499">
            <v>-11.78</v>
          </cell>
          <cell r="X499">
            <v>0</v>
          </cell>
          <cell r="Y499">
            <v>0</v>
          </cell>
          <cell r="AA499">
            <v>6.26</v>
          </cell>
          <cell r="AB499">
            <v>6.25</v>
          </cell>
          <cell r="AD499">
            <v>0</v>
          </cell>
          <cell r="AE499">
            <v>0</v>
          </cell>
          <cell r="AG499">
            <v>0</v>
          </cell>
          <cell r="AH499">
            <v>0</v>
          </cell>
          <cell r="AJ499">
            <v>0</v>
          </cell>
          <cell r="AK499">
            <v>0</v>
          </cell>
          <cell r="AM499">
            <v>0</v>
          </cell>
          <cell r="AN499">
            <v>0</v>
          </cell>
          <cell r="AP499">
            <v>0</v>
          </cell>
          <cell r="AQ499">
            <v>0</v>
          </cell>
        </row>
        <row r="500">
          <cell r="O500">
            <v>0</v>
          </cell>
          <cell r="P500">
            <v>0</v>
          </cell>
          <cell r="R500">
            <v>0</v>
          </cell>
          <cell r="S500">
            <v>0</v>
          </cell>
          <cell r="U500">
            <v>0</v>
          </cell>
          <cell r="V500">
            <v>0</v>
          </cell>
          <cell r="X500">
            <v>0</v>
          </cell>
          <cell r="Y500">
            <v>0</v>
          </cell>
          <cell r="AA500">
            <v>0</v>
          </cell>
          <cell r="AB500">
            <v>0</v>
          </cell>
          <cell r="AD500">
            <v>0</v>
          </cell>
          <cell r="AE500">
            <v>0</v>
          </cell>
          <cell r="AG500">
            <v>0</v>
          </cell>
          <cell r="AH500">
            <v>0</v>
          </cell>
          <cell r="AJ500">
            <v>0</v>
          </cell>
          <cell r="AK500">
            <v>0</v>
          </cell>
          <cell r="AM500">
            <v>0</v>
          </cell>
          <cell r="AN500">
            <v>0</v>
          </cell>
          <cell r="AP500">
            <v>0</v>
          </cell>
          <cell r="AQ500">
            <v>0</v>
          </cell>
        </row>
        <row r="501">
          <cell r="O501">
            <v>0</v>
          </cell>
          <cell r="P501">
            <v>0</v>
          </cell>
          <cell r="R501">
            <v>20</v>
          </cell>
          <cell r="S501">
            <v>15.05</v>
          </cell>
          <cell r="U501">
            <v>0</v>
          </cell>
          <cell r="V501">
            <v>0</v>
          </cell>
          <cell r="X501">
            <v>3.03</v>
          </cell>
          <cell r="Y501">
            <v>2.3199999999999998</v>
          </cell>
          <cell r="AA501">
            <v>0</v>
          </cell>
          <cell r="AB501">
            <v>0</v>
          </cell>
          <cell r="AD501">
            <v>24.24</v>
          </cell>
          <cell r="AE501">
            <v>18.57</v>
          </cell>
          <cell r="AG501">
            <v>6.06</v>
          </cell>
          <cell r="AH501">
            <v>4.6399999999999997</v>
          </cell>
          <cell r="AJ501">
            <v>0</v>
          </cell>
          <cell r="AK501">
            <v>0</v>
          </cell>
          <cell r="AM501">
            <v>0</v>
          </cell>
          <cell r="AN501">
            <v>0</v>
          </cell>
          <cell r="AP501">
            <v>0</v>
          </cell>
          <cell r="AQ501">
            <v>0</v>
          </cell>
        </row>
        <row r="502">
          <cell r="O502">
            <v>10.68</v>
          </cell>
          <cell r="P502">
            <v>9.76</v>
          </cell>
          <cell r="R502">
            <v>10.48</v>
          </cell>
          <cell r="S502">
            <v>9.5299999999999994</v>
          </cell>
          <cell r="U502">
            <v>5.24</v>
          </cell>
          <cell r="V502">
            <v>4.7699999999999996</v>
          </cell>
          <cell r="X502">
            <v>5.56</v>
          </cell>
          <cell r="Y502">
            <v>5.09</v>
          </cell>
          <cell r="AA502">
            <v>0</v>
          </cell>
          <cell r="AB502">
            <v>0</v>
          </cell>
          <cell r="AD502">
            <v>12.63</v>
          </cell>
          <cell r="AE502">
            <v>8.84</v>
          </cell>
          <cell r="AG502">
            <v>58.59</v>
          </cell>
          <cell r="AH502">
            <v>31.53</v>
          </cell>
          <cell r="AJ502">
            <v>5.76</v>
          </cell>
          <cell r="AK502">
            <v>2.91</v>
          </cell>
          <cell r="AM502">
            <v>60.75</v>
          </cell>
          <cell r="AN502">
            <v>-93.25</v>
          </cell>
          <cell r="AP502">
            <v>12.74</v>
          </cell>
          <cell r="AQ502">
            <v>-241.3</v>
          </cell>
        </row>
        <row r="503">
          <cell r="O503">
            <v>0</v>
          </cell>
          <cell r="P503">
            <v>0</v>
          </cell>
          <cell r="R503">
            <v>0</v>
          </cell>
          <cell r="S503">
            <v>0</v>
          </cell>
          <cell r="U503">
            <v>0</v>
          </cell>
          <cell r="V503">
            <v>0</v>
          </cell>
          <cell r="X503">
            <v>0</v>
          </cell>
          <cell r="Y503">
            <v>0</v>
          </cell>
          <cell r="AA503">
            <v>0</v>
          </cell>
          <cell r="AB503">
            <v>0</v>
          </cell>
          <cell r="AD503">
            <v>0</v>
          </cell>
          <cell r="AE503">
            <v>0</v>
          </cell>
          <cell r="AG503">
            <v>4.04</v>
          </cell>
          <cell r="AH503">
            <v>1.63</v>
          </cell>
          <cell r="AJ503">
            <v>0</v>
          </cell>
          <cell r="AK503">
            <v>0</v>
          </cell>
          <cell r="AM503">
            <v>0</v>
          </cell>
          <cell r="AN503">
            <v>0</v>
          </cell>
          <cell r="AP503">
            <v>0</v>
          </cell>
          <cell r="AQ503">
            <v>0</v>
          </cell>
        </row>
        <row r="504">
          <cell r="O504">
            <v>0</v>
          </cell>
          <cell r="P504">
            <v>0</v>
          </cell>
          <cell r="R504">
            <v>0</v>
          </cell>
          <cell r="S504">
            <v>0</v>
          </cell>
          <cell r="U504">
            <v>0</v>
          </cell>
          <cell r="V504">
            <v>0</v>
          </cell>
          <cell r="X504">
            <v>0</v>
          </cell>
          <cell r="Y504">
            <v>0</v>
          </cell>
          <cell r="AA504">
            <v>0</v>
          </cell>
          <cell r="AB504">
            <v>0</v>
          </cell>
          <cell r="AD504">
            <v>0</v>
          </cell>
          <cell r="AE504">
            <v>0</v>
          </cell>
          <cell r="AG504">
            <v>179.29</v>
          </cell>
          <cell r="AH504">
            <v>131.07</v>
          </cell>
          <cell r="AJ504">
            <v>68.27</v>
          </cell>
          <cell r="AK504">
            <v>48.98</v>
          </cell>
          <cell r="AM504">
            <v>13.27</v>
          </cell>
          <cell r="AN504">
            <v>9.41</v>
          </cell>
          <cell r="AP504">
            <v>0</v>
          </cell>
          <cell r="AQ504">
            <v>0</v>
          </cell>
        </row>
        <row r="505">
          <cell r="O505">
            <v>0</v>
          </cell>
          <cell r="P505">
            <v>0</v>
          </cell>
          <cell r="R505">
            <v>0</v>
          </cell>
          <cell r="S505">
            <v>0</v>
          </cell>
          <cell r="U505">
            <v>0</v>
          </cell>
          <cell r="V505">
            <v>0</v>
          </cell>
          <cell r="X505">
            <v>0</v>
          </cell>
          <cell r="Y505">
            <v>0</v>
          </cell>
          <cell r="AA505">
            <v>0</v>
          </cell>
          <cell r="AB505">
            <v>0</v>
          </cell>
          <cell r="AD505">
            <v>10.76</v>
          </cell>
          <cell r="AE505">
            <v>7.89</v>
          </cell>
          <cell r="AG505">
            <v>179.29</v>
          </cell>
          <cell r="AH505">
            <v>131.16</v>
          </cell>
          <cell r="AJ505">
            <v>71.680000000000007</v>
          </cell>
          <cell r="AK505">
            <v>51.47</v>
          </cell>
          <cell r="AM505">
            <v>33.18</v>
          </cell>
          <cell r="AN505">
            <v>23.55</v>
          </cell>
          <cell r="AP505">
            <v>0</v>
          </cell>
          <cell r="AQ505">
            <v>0</v>
          </cell>
        </row>
        <row r="506">
          <cell r="O506">
            <v>0</v>
          </cell>
          <cell r="P506">
            <v>0</v>
          </cell>
          <cell r="R506">
            <v>0</v>
          </cell>
          <cell r="S506">
            <v>0</v>
          </cell>
          <cell r="U506">
            <v>0</v>
          </cell>
          <cell r="V506">
            <v>0</v>
          </cell>
          <cell r="X506">
            <v>0</v>
          </cell>
          <cell r="Y506">
            <v>0</v>
          </cell>
          <cell r="AA506">
            <v>0</v>
          </cell>
          <cell r="AB506">
            <v>0</v>
          </cell>
          <cell r="AD506">
            <v>39.450000000000003</v>
          </cell>
          <cell r="AE506">
            <v>28.94</v>
          </cell>
          <cell r="AG506">
            <v>150.61000000000001</v>
          </cell>
          <cell r="AH506">
            <v>110.46</v>
          </cell>
          <cell r="AJ506">
            <v>71.680000000000007</v>
          </cell>
          <cell r="AK506">
            <v>51.61</v>
          </cell>
          <cell r="AM506">
            <v>33.18</v>
          </cell>
          <cell r="AN506">
            <v>23.62</v>
          </cell>
          <cell r="AP506">
            <v>0</v>
          </cell>
          <cell r="AQ506">
            <v>0</v>
          </cell>
        </row>
        <row r="507">
          <cell r="O507">
            <v>0</v>
          </cell>
          <cell r="P507">
            <v>0</v>
          </cell>
          <cell r="R507">
            <v>0</v>
          </cell>
          <cell r="S507">
            <v>0</v>
          </cell>
          <cell r="U507">
            <v>0</v>
          </cell>
          <cell r="V507">
            <v>0</v>
          </cell>
          <cell r="X507">
            <v>0</v>
          </cell>
          <cell r="Y507">
            <v>0</v>
          </cell>
          <cell r="AA507">
            <v>0</v>
          </cell>
          <cell r="AB507">
            <v>0</v>
          </cell>
          <cell r="AD507">
            <v>43.03</v>
          </cell>
          <cell r="AE507">
            <v>31.48</v>
          </cell>
          <cell r="AG507">
            <v>147.02000000000001</v>
          </cell>
          <cell r="AH507">
            <v>107.56</v>
          </cell>
          <cell r="AJ507">
            <v>71.680000000000007</v>
          </cell>
          <cell r="AK507">
            <v>51.47</v>
          </cell>
          <cell r="AM507">
            <v>13.27</v>
          </cell>
          <cell r="AN507">
            <v>9.42</v>
          </cell>
          <cell r="AP507">
            <v>0</v>
          </cell>
          <cell r="AQ507">
            <v>0</v>
          </cell>
        </row>
        <row r="508">
          <cell r="O508">
            <v>0</v>
          </cell>
          <cell r="P508">
            <v>0</v>
          </cell>
          <cell r="R508">
            <v>0</v>
          </cell>
          <cell r="S508">
            <v>0</v>
          </cell>
          <cell r="U508">
            <v>0</v>
          </cell>
          <cell r="V508">
            <v>0</v>
          </cell>
          <cell r="X508">
            <v>0</v>
          </cell>
          <cell r="Y508">
            <v>0</v>
          </cell>
          <cell r="AA508">
            <v>0</v>
          </cell>
          <cell r="AB508">
            <v>0</v>
          </cell>
          <cell r="AD508">
            <v>39.450000000000003</v>
          </cell>
          <cell r="AE508">
            <v>28.95</v>
          </cell>
          <cell r="AG508">
            <v>150.61000000000001</v>
          </cell>
          <cell r="AH508">
            <v>110.51</v>
          </cell>
          <cell r="AJ508">
            <v>71.680000000000007</v>
          </cell>
          <cell r="AK508">
            <v>51.63</v>
          </cell>
          <cell r="AM508">
            <v>33.18</v>
          </cell>
          <cell r="AN508">
            <v>23.63</v>
          </cell>
          <cell r="AP508">
            <v>0</v>
          </cell>
          <cell r="AQ508">
            <v>0</v>
          </cell>
        </row>
        <row r="509">
          <cell r="O509">
            <v>0</v>
          </cell>
          <cell r="P509">
            <v>0</v>
          </cell>
          <cell r="R509">
            <v>0</v>
          </cell>
          <cell r="S509">
            <v>0</v>
          </cell>
          <cell r="U509">
            <v>0</v>
          </cell>
          <cell r="V509">
            <v>0</v>
          </cell>
          <cell r="X509">
            <v>0</v>
          </cell>
          <cell r="Y509">
            <v>0</v>
          </cell>
          <cell r="AA509">
            <v>0</v>
          </cell>
          <cell r="AB509">
            <v>0</v>
          </cell>
          <cell r="AD509">
            <v>46.62</v>
          </cell>
          <cell r="AE509">
            <v>37.82</v>
          </cell>
          <cell r="AG509">
            <v>143.43</v>
          </cell>
          <cell r="AH509">
            <v>116.34</v>
          </cell>
          <cell r="AJ509">
            <v>71.680000000000007</v>
          </cell>
          <cell r="AK509">
            <v>57.45</v>
          </cell>
          <cell r="AM509">
            <v>16.59</v>
          </cell>
          <cell r="AN509">
            <v>13.2</v>
          </cell>
          <cell r="AP509">
            <v>0</v>
          </cell>
          <cell r="AQ509">
            <v>0</v>
          </cell>
        </row>
        <row r="510">
          <cell r="O510">
            <v>0</v>
          </cell>
          <cell r="P510">
            <v>0</v>
          </cell>
          <cell r="R510">
            <v>0</v>
          </cell>
          <cell r="S510">
            <v>0</v>
          </cell>
          <cell r="U510">
            <v>0</v>
          </cell>
          <cell r="V510">
            <v>0</v>
          </cell>
          <cell r="X510">
            <v>0</v>
          </cell>
          <cell r="Y510">
            <v>0</v>
          </cell>
          <cell r="AA510">
            <v>0</v>
          </cell>
          <cell r="AB510">
            <v>0</v>
          </cell>
          <cell r="AD510">
            <v>1792.93</v>
          </cell>
          <cell r="AE510">
            <v>1189.95</v>
          </cell>
          <cell r="AG510">
            <v>1638.74</v>
          </cell>
          <cell r="AH510">
            <v>1086.79</v>
          </cell>
          <cell r="AJ510">
            <v>78.510000000000005</v>
          </cell>
          <cell r="AK510">
            <v>50.72</v>
          </cell>
          <cell r="AM510">
            <v>29.85</v>
          </cell>
          <cell r="AN510">
            <v>18.98</v>
          </cell>
          <cell r="AP510">
            <v>257.55</v>
          </cell>
          <cell r="AQ510">
            <v>168.14</v>
          </cell>
        </row>
        <row r="511">
          <cell r="O511">
            <v>0</v>
          </cell>
          <cell r="P511">
            <v>0</v>
          </cell>
          <cell r="R511">
            <v>0</v>
          </cell>
          <cell r="S511">
            <v>0</v>
          </cell>
          <cell r="U511">
            <v>0</v>
          </cell>
          <cell r="V511">
            <v>0</v>
          </cell>
          <cell r="X511">
            <v>0</v>
          </cell>
          <cell r="Y511">
            <v>0</v>
          </cell>
          <cell r="AA511">
            <v>0</v>
          </cell>
          <cell r="AB511">
            <v>0</v>
          </cell>
          <cell r="AD511">
            <v>25.1</v>
          </cell>
          <cell r="AE511">
            <v>18.350000000000001</v>
          </cell>
          <cell r="AG511">
            <v>0</v>
          </cell>
          <cell r="AH511">
            <v>0</v>
          </cell>
          <cell r="AJ511">
            <v>3.41</v>
          </cell>
          <cell r="AK511">
            <v>2.4500000000000002</v>
          </cell>
          <cell r="AM511">
            <v>19.91</v>
          </cell>
          <cell r="AN511">
            <v>14.12</v>
          </cell>
          <cell r="AP511">
            <v>0</v>
          </cell>
          <cell r="AQ511">
            <v>0</v>
          </cell>
        </row>
        <row r="512">
          <cell r="O512">
            <v>0</v>
          </cell>
          <cell r="P512">
            <v>0</v>
          </cell>
          <cell r="R512">
            <v>0</v>
          </cell>
          <cell r="S512">
            <v>0</v>
          </cell>
          <cell r="U512">
            <v>0</v>
          </cell>
          <cell r="V512">
            <v>0</v>
          </cell>
          <cell r="X512">
            <v>0</v>
          </cell>
          <cell r="Y512">
            <v>0</v>
          </cell>
          <cell r="AA512">
            <v>0</v>
          </cell>
          <cell r="AB512">
            <v>0</v>
          </cell>
          <cell r="AD512">
            <v>25.1</v>
          </cell>
          <cell r="AE512">
            <v>18.329999999999998</v>
          </cell>
          <cell r="AG512">
            <v>0</v>
          </cell>
          <cell r="AH512">
            <v>0</v>
          </cell>
          <cell r="AJ512">
            <v>68.27</v>
          </cell>
          <cell r="AK512">
            <v>48.94</v>
          </cell>
          <cell r="AM512">
            <v>19.91</v>
          </cell>
          <cell r="AN512">
            <v>14.11</v>
          </cell>
          <cell r="AP512">
            <v>0</v>
          </cell>
          <cell r="AQ512">
            <v>0</v>
          </cell>
        </row>
        <row r="513">
          <cell r="O513">
            <v>0</v>
          </cell>
          <cell r="P513">
            <v>0</v>
          </cell>
          <cell r="R513">
            <v>0</v>
          </cell>
          <cell r="S513">
            <v>0</v>
          </cell>
          <cell r="U513">
            <v>0</v>
          </cell>
          <cell r="V513">
            <v>0</v>
          </cell>
          <cell r="X513">
            <v>0</v>
          </cell>
          <cell r="Y513">
            <v>0</v>
          </cell>
          <cell r="AA513">
            <v>10.76</v>
          </cell>
          <cell r="AB513">
            <v>7.79</v>
          </cell>
          <cell r="AD513">
            <v>2692.98</v>
          </cell>
          <cell r="AE513">
            <v>1950.33</v>
          </cell>
          <cell r="AG513">
            <v>892.88</v>
          </cell>
          <cell r="AH513">
            <v>646.65</v>
          </cell>
          <cell r="AJ513">
            <v>191.15</v>
          </cell>
          <cell r="AK513">
            <v>135.77000000000001</v>
          </cell>
          <cell r="AM513">
            <v>882.53</v>
          </cell>
          <cell r="AN513">
            <v>619.49</v>
          </cell>
          <cell r="AP513">
            <v>786.57</v>
          </cell>
          <cell r="AQ513">
            <v>563.09</v>
          </cell>
        </row>
        <row r="514">
          <cell r="O514">
            <v>0</v>
          </cell>
          <cell r="P514">
            <v>0</v>
          </cell>
          <cell r="R514">
            <v>0</v>
          </cell>
          <cell r="S514">
            <v>0</v>
          </cell>
          <cell r="U514">
            <v>0</v>
          </cell>
          <cell r="V514">
            <v>0</v>
          </cell>
          <cell r="X514">
            <v>0</v>
          </cell>
          <cell r="Y514">
            <v>0</v>
          </cell>
          <cell r="AA514">
            <v>10.76</v>
          </cell>
          <cell r="AB514">
            <v>7.81</v>
          </cell>
          <cell r="AD514">
            <v>358.59</v>
          </cell>
          <cell r="AE514">
            <v>259.94</v>
          </cell>
          <cell r="AG514">
            <v>0</v>
          </cell>
          <cell r="AH514">
            <v>0</v>
          </cell>
          <cell r="AJ514">
            <v>71.680000000000007</v>
          </cell>
          <cell r="AK514">
            <v>50.96</v>
          </cell>
          <cell r="AM514">
            <v>0</v>
          </cell>
          <cell r="AN514">
            <v>0</v>
          </cell>
          <cell r="AP514">
            <v>0</v>
          </cell>
          <cell r="AQ514">
            <v>0</v>
          </cell>
        </row>
        <row r="515">
          <cell r="O515">
            <v>0</v>
          </cell>
          <cell r="P515">
            <v>0</v>
          </cell>
          <cell r="R515">
            <v>0</v>
          </cell>
          <cell r="S515">
            <v>0</v>
          </cell>
          <cell r="U515">
            <v>0</v>
          </cell>
          <cell r="V515">
            <v>0</v>
          </cell>
          <cell r="X515">
            <v>0</v>
          </cell>
          <cell r="Y515">
            <v>0</v>
          </cell>
          <cell r="AA515">
            <v>0</v>
          </cell>
          <cell r="AB515">
            <v>0</v>
          </cell>
          <cell r="AD515">
            <v>0</v>
          </cell>
          <cell r="AE515">
            <v>0</v>
          </cell>
          <cell r="AG515">
            <v>156.57</v>
          </cell>
          <cell r="AH515">
            <v>126.14</v>
          </cell>
          <cell r="AJ515">
            <v>0</v>
          </cell>
          <cell r="AK515">
            <v>0</v>
          </cell>
          <cell r="AM515">
            <v>0</v>
          </cell>
          <cell r="AN515">
            <v>0</v>
          </cell>
          <cell r="AP515">
            <v>0</v>
          </cell>
          <cell r="AQ515">
            <v>0</v>
          </cell>
        </row>
        <row r="516">
          <cell r="O516">
            <v>0</v>
          </cell>
          <cell r="P516">
            <v>0</v>
          </cell>
          <cell r="R516">
            <v>0</v>
          </cell>
          <cell r="S516">
            <v>0</v>
          </cell>
          <cell r="U516">
            <v>0</v>
          </cell>
          <cell r="V516">
            <v>0</v>
          </cell>
          <cell r="X516">
            <v>0</v>
          </cell>
          <cell r="Y516">
            <v>0</v>
          </cell>
          <cell r="AA516">
            <v>0</v>
          </cell>
          <cell r="AB516">
            <v>0</v>
          </cell>
          <cell r="AD516">
            <v>0</v>
          </cell>
          <cell r="AE516">
            <v>0</v>
          </cell>
          <cell r="AG516">
            <v>227.27</v>
          </cell>
          <cell r="AH516">
            <v>164.09</v>
          </cell>
          <cell r="AJ516">
            <v>0</v>
          </cell>
          <cell r="AK516">
            <v>0</v>
          </cell>
          <cell r="AM516">
            <v>0</v>
          </cell>
          <cell r="AN516">
            <v>0</v>
          </cell>
          <cell r="AP516">
            <v>0</v>
          </cell>
          <cell r="AQ516">
            <v>0</v>
          </cell>
        </row>
        <row r="517">
          <cell r="O517">
            <v>0</v>
          </cell>
          <cell r="P517">
            <v>0</v>
          </cell>
          <cell r="R517">
            <v>0</v>
          </cell>
          <cell r="S517">
            <v>0</v>
          </cell>
          <cell r="U517">
            <v>0</v>
          </cell>
          <cell r="V517">
            <v>0</v>
          </cell>
          <cell r="X517">
            <v>0</v>
          </cell>
          <cell r="Y517">
            <v>0</v>
          </cell>
          <cell r="AA517">
            <v>0</v>
          </cell>
          <cell r="AB517">
            <v>0</v>
          </cell>
          <cell r="AD517">
            <v>0</v>
          </cell>
          <cell r="AE517">
            <v>0</v>
          </cell>
          <cell r="AG517">
            <v>179.29</v>
          </cell>
          <cell r="AH517">
            <v>136.99</v>
          </cell>
          <cell r="AJ517">
            <v>68.27</v>
          </cell>
          <cell r="AK517">
            <v>51.57</v>
          </cell>
          <cell r="AM517">
            <v>0</v>
          </cell>
          <cell r="AN517">
            <v>0</v>
          </cell>
          <cell r="AP517">
            <v>0</v>
          </cell>
          <cell r="AQ517">
            <v>0</v>
          </cell>
        </row>
        <row r="518">
          <cell r="O518">
            <v>0</v>
          </cell>
          <cell r="P518">
            <v>0</v>
          </cell>
          <cell r="R518">
            <v>0</v>
          </cell>
          <cell r="S518">
            <v>0</v>
          </cell>
          <cell r="U518">
            <v>0</v>
          </cell>
          <cell r="V518">
            <v>0</v>
          </cell>
          <cell r="X518">
            <v>0</v>
          </cell>
          <cell r="Y518">
            <v>0</v>
          </cell>
          <cell r="AA518">
            <v>0</v>
          </cell>
          <cell r="AB518">
            <v>0</v>
          </cell>
          <cell r="AD518">
            <v>0</v>
          </cell>
          <cell r="AE518">
            <v>0</v>
          </cell>
          <cell r="AG518">
            <v>135.35</v>
          </cell>
          <cell r="AH518">
            <v>83.72</v>
          </cell>
          <cell r="AJ518">
            <v>128.85</v>
          </cell>
          <cell r="AK518">
            <v>77.22</v>
          </cell>
          <cell r="AM518">
            <v>0</v>
          </cell>
          <cell r="AN518">
            <v>0</v>
          </cell>
          <cell r="AP518">
            <v>6.57</v>
          </cell>
          <cell r="AQ518">
            <v>4.0199999999999996</v>
          </cell>
        </row>
        <row r="519">
          <cell r="O519">
            <v>0</v>
          </cell>
          <cell r="P519">
            <v>0</v>
          </cell>
          <cell r="R519">
            <v>0</v>
          </cell>
          <cell r="S519">
            <v>0</v>
          </cell>
          <cell r="U519">
            <v>0</v>
          </cell>
          <cell r="V519">
            <v>0</v>
          </cell>
          <cell r="X519">
            <v>0</v>
          </cell>
          <cell r="Y519">
            <v>0</v>
          </cell>
          <cell r="AA519">
            <v>0</v>
          </cell>
          <cell r="AB519">
            <v>0</v>
          </cell>
          <cell r="AD519">
            <v>0</v>
          </cell>
          <cell r="AE519">
            <v>0</v>
          </cell>
          <cell r="AG519">
            <v>135.35</v>
          </cell>
          <cell r="AH519">
            <v>83.05</v>
          </cell>
          <cell r="AJ519">
            <v>128.85</v>
          </cell>
          <cell r="AK519">
            <v>76.56</v>
          </cell>
          <cell r="AM519">
            <v>0</v>
          </cell>
          <cell r="AN519">
            <v>0</v>
          </cell>
          <cell r="AP519">
            <v>0</v>
          </cell>
          <cell r="AQ519">
            <v>0</v>
          </cell>
        </row>
        <row r="520">
          <cell r="O520">
            <v>0</v>
          </cell>
          <cell r="P520">
            <v>0</v>
          </cell>
          <cell r="R520">
            <v>0</v>
          </cell>
          <cell r="S520">
            <v>0</v>
          </cell>
          <cell r="U520">
            <v>0</v>
          </cell>
          <cell r="V520">
            <v>0</v>
          </cell>
          <cell r="X520">
            <v>0</v>
          </cell>
          <cell r="Y520">
            <v>0</v>
          </cell>
          <cell r="AA520">
            <v>0</v>
          </cell>
          <cell r="AB520">
            <v>0</v>
          </cell>
          <cell r="AD520">
            <v>0</v>
          </cell>
          <cell r="AE520">
            <v>0</v>
          </cell>
          <cell r="AG520">
            <v>135.35</v>
          </cell>
          <cell r="AH520">
            <v>83.72</v>
          </cell>
          <cell r="AJ520">
            <v>128.85</v>
          </cell>
          <cell r="AK520">
            <v>77.22</v>
          </cell>
          <cell r="AM520">
            <v>0</v>
          </cell>
          <cell r="AN520">
            <v>0</v>
          </cell>
          <cell r="AP520">
            <v>0</v>
          </cell>
          <cell r="AQ520">
            <v>0</v>
          </cell>
        </row>
        <row r="521">
          <cell r="O521">
            <v>0</v>
          </cell>
          <cell r="P521">
            <v>0</v>
          </cell>
          <cell r="R521">
            <v>0</v>
          </cell>
          <cell r="S521">
            <v>0</v>
          </cell>
          <cell r="U521">
            <v>0</v>
          </cell>
          <cell r="V521">
            <v>0</v>
          </cell>
          <cell r="X521">
            <v>0</v>
          </cell>
          <cell r="Y521">
            <v>0</v>
          </cell>
          <cell r="AA521">
            <v>0</v>
          </cell>
          <cell r="AB521">
            <v>0</v>
          </cell>
          <cell r="AD521">
            <v>0</v>
          </cell>
          <cell r="AE521">
            <v>0</v>
          </cell>
          <cell r="AG521">
            <v>179.29</v>
          </cell>
          <cell r="AH521">
            <v>131.4</v>
          </cell>
          <cell r="AJ521">
            <v>68.27</v>
          </cell>
          <cell r="AK521">
            <v>49.12</v>
          </cell>
          <cell r="AM521">
            <v>0</v>
          </cell>
          <cell r="AN521">
            <v>0</v>
          </cell>
          <cell r="AP521">
            <v>0</v>
          </cell>
          <cell r="AQ521">
            <v>0</v>
          </cell>
        </row>
        <row r="522">
          <cell r="O522">
            <v>0</v>
          </cell>
          <cell r="P522">
            <v>0</v>
          </cell>
          <cell r="R522">
            <v>0</v>
          </cell>
          <cell r="S522">
            <v>0</v>
          </cell>
          <cell r="U522">
            <v>0</v>
          </cell>
          <cell r="V522">
            <v>0</v>
          </cell>
          <cell r="X522">
            <v>0</v>
          </cell>
          <cell r="Y522">
            <v>0</v>
          </cell>
          <cell r="AA522">
            <v>0</v>
          </cell>
          <cell r="AB522">
            <v>0</v>
          </cell>
          <cell r="AD522">
            <v>0</v>
          </cell>
          <cell r="AE522">
            <v>0</v>
          </cell>
          <cell r="AG522">
            <v>179.29</v>
          </cell>
          <cell r="AH522">
            <v>107.4</v>
          </cell>
          <cell r="AJ522">
            <v>68.27</v>
          </cell>
          <cell r="AK522">
            <v>39.520000000000003</v>
          </cell>
          <cell r="AM522">
            <v>0</v>
          </cell>
          <cell r="AN522">
            <v>0</v>
          </cell>
          <cell r="AP522">
            <v>0</v>
          </cell>
          <cell r="AQ522">
            <v>0</v>
          </cell>
        </row>
        <row r="523">
          <cell r="O523">
            <v>0</v>
          </cell>
          <cell r="P523">
            <v>0</v>
          </cell>
          <cell r="R523">
            <v>0</v>
          </cell>
          <cell r="S523">
            <v>0</v>
          </cell>
          <cell r="U523">
            <v>0</v>
          </cell>
          <cell r="V523">
            <v>0</v>
          </cell>
          <cell r="X523">
            <v>0</v>
          </cell>
          <cell r="Y523">
            <v>0</v>
          </cell>
          <cell r="AA523">
            <v>0</v>
          </cell>
          <cell r="AB523">
            <v>0</v>
          </cell>
          <cell r="AD523">
            <v>0</v>
          </cell>
          <cell r="AE523">
            <v>0</v>
          </cell>
          <cell r="AG523">
            <v>179.29</v>
          </cell>
          <cell r="AH523">
            <v>107.38</v>
          </cell>
          <cell r="AJ523">
            <v>68.27</v>
          </cell>
          <cell r="AK523">
            <v>39.51</v>
          </cell>
          <cell r="AM523">
            <v>0</v>
          </cell>
          <cell r="AN523">
            <v>0</v>
          </cell>
          <cell r="AP523">
            <v>0</v>
          </cell>
          <cell r="AQ523">
            <v>0</v>
          </cell>
        </row>
        <row r="524">
          <cell r="O524">
            <v>0</v>
          </cell>
          <cell r="P524">
            <v>0</v>
          </cell>
          <cell r="R524">
            <v>0</v>
          </cell>
          <cell r="S524">
            <v>0</v>
          </cell>
          <cell r="U524">
            <v>0</v>
          </cell>
          <cell r="V524">
            <v>0</v>
          </cell>
          <cell r="X524">
            <v>0</v>
          </cell>
          <cell r="Y524">
            <v>0</v>
          </cell>
          <cell r="AA524">
            <v>0</v>
          </cell>
          <cell r="AB524">
            <v>0</v>
          </cell>
          <cell r="AD524">
            <v>0</v>
          </cell>
          <cell r="AE524">
            <v>0</v>
          </cell>
          <cell r="AG524">
            <v>179.29</v>
          </cell>
          <cell r="AH524">
            <v>107.16</v>
          </cell>
          <cell r="AJ524">
            <v>68.27</v>
          </cell>
          <cell r="AK524">
            <v>39.42</v>
          </cell>
          <cell r="AM524">
            <v>0</v>
          </cell>
          <cell r="AN524">
            <v>0</v>
          </cell>
          <cell r="AP524">
            <v>0</v>
          </cell>
          <cell r="AQ524">
            <v>0</v>
          </cell>
        </row>
        <row r="525">
          <cell r="O525">
            <v>0</v>
          </cell>
          <cell r="P525">
            <v>0</v>
          </cell>
          <cell r="R525">
            <v>0</v>
          </cell>
          <cell r="S525">
            <v>0</v>
          </cell>
          <cell r="U525">
            <v>0</v>
          </cell>
          <cell r="V525">
            <v>0</v>
          </cell>
          <cell r="X525">
            <v>0</v>
          </cell>
          <cell r="Y525">
            <v>0</v>
          </cell>
          <cell r="AA525">
            <v>0</v>
          </cell>
          <cell r="AB525">
            <v>0</v>
          </cell>
          <cell r="AD525">
            <v>0</v>
          </cell>
          <cell r="AE525">
            <v>0</v>
          </cell>
          <cell r="AG525">
            <v>0</v>
          </cell>
          <cell r="AH525">
            <v>0</v>
          </cell>
          <cell r="AJ525">
            <v>238.94</v>
          </cell>
          <cell r="AK525">
            <v>138.02000000000001</v>
          </cell>
          <cell r="AM525">
            <v>0</v>
          </cell>
          <cell r="AN525">
            <v>0</v>
          </cell>
          <cell r="AP525">
            <v>0</v>
          </cell>
          <cell r="AQ525">
            <v>0</v>
          </cell>
        </row>
        <row r="526">
          <cell r="O526">
            <v>84.47</v>
          </cell>
          <cell r="P526">
            <v>11.74</v>
          </cell>
          <cell r="R526">
            <v>0</v>
          </cell>
          <cell r="S526">
            <v>0</v>
          </cell>
          <cell r="U526">
            <v>0</v>
          </cell>
          <cell r="V526">
            <v>0</v>
          </cell>
          <cell r="X526">
            <v>0</v>
          </cell>
          <cell r="Y526">
            <v>0</v>
          </cell>
          <cell r="AA526">
            <v>0</v>
          </cell>
          <cell r="AB526">
            <v>0</v>
          </cell>
          <cell r="AD526">
            <v>-87.88</v>
          </cell>
          <cell r="AE526">
            <v>-15.15</v>
          </cell>
          <cell r="AG526">
            <v>-87.88</v>
          </cell>
          <cell r="AH526">
            <v>-8.4600000000000009</v>
          </cell>
          <cell r="AJ526">
            <v>0</v>
          </cell>
          <cell r="AK526">
            <v>0</v>
          </cell>
          <cell r="AM526">
            <v>0</v>
          </cell>
          <cell r="AN526">
            <v>0</v>
          </cell>
          <cell r="AP526">
            <v>0</v>
          </cell>
          <cell r="AQ526">
            <v>0</v>
          </cell>
        </row>
        <row r="527">
          <cell r="O527">
            <v>0</v>
          </cell>
          <cell r="P527">
            <v>0</v>
          </cell>
          <cell r="R527">
            <v>0</v>
          </cell>
          <cell r="S527">
            <v>0</v>
          </cell>
          <cell r="U527">
            <v>0</v>
          </cell>
          <cell r="V527">
            <v>0</v>
          </cell>
          <cell r="X527">
            <v>0</v>
          </cell>
          <cell r="Y527">
            <v>0</v>
          </cell>
          <cell r="AA527">
            <v>0</v>
          </cell>
          <cell r="AB527">
            <v>0</v>
          </cell>
          <cell r="AD527">
            <v>0</v>
          </cell>
          <cell r="AE527">
            <v>0</v>
          </cell>
          <cell r="AG527">
            <v>0</v>
          </cell>
          <cell r="AH527">
            <v>0</v>
          </cell>
          <cell r="AJ527">
            <v>0</v>
          </cell>
          <cell r="AK527">
            <v>0</v>
          </cell>
          <cell r="AM527">
            <v>0</v>
          </cell>
          <cell r="AN527">
            <v>0</v>
          </cell>
          <cell r="AP527">
            <v>0</v>
          </cell>
          <cell r="AQ527">
            <v>0</v>
          </cell>
        </row>
        <row r="528">
          <cell r="O528">
            <v>0</v>
          </cell>
          <cell r="P528">
            <v>0</v>
          </cell>
          <cell r="R528">
            <v>0</v>
          </cell>
          <cell r="S528">
            <v>0</v>
          </cell>
          <cell r="U528">
            <v>0</v>
          </cell>
          <cell r="V528">
            <v>0</v>
          </cell>
          <cell r="X528">
            <v>0</v>
          </cell>
          <cell r="Y528">
            <v>0</v>
          </cell>
          <cell r="AA528">
            <v>0</v>
          </cell>
          <cell r="AB528">
            <v>0</v>
          </cell>
          <cell r="AD528">
            <v>0</v>
          </cell>
          <cell r="AE528">
            <v>0</v>
          </cell>
          <cell r="AG528">
            <v>0</v>
          </cell>
          <cell r="AH528">
            <v>0</v>
          </cell>
          <cell r="AJ528">
            <v>0</v>
          </cell>
          <cell r="AK528">
            <v>0</v>
          </cell>
          <cell r="AM528">
            <v>0</v>
          </cell>
          <cell r="AN528">
            <v>0</v>
          </cell>
          <cell r="AP528">
            <v>0</v>
          </cell>
          <cell r="AQ528">
            <v>0</v>
          </cell>
        </row>
        <row r="529">
          <cell r="O529">
            <v>0</v>
          </cell>
          <cell r="P529">
            <v>0</v>
          </cell>
          <cell r="R529">
            <v>0</v>
          </cell>
          <cell r="S529">
            <v>0</v>
          </cell>
          <cell r="U529">
            <v>0</v>
          </cell>
          <cell r="V529">
            <v>0</v>
          </cell>
          <cell r="X529">
            <v>0</v>
          </cell>
          <cell r="Y529">
            <v>0</v>
          </cell>
          <cell r="AA529">
            <v>0</v>
          </cell>
          <cell r="AB529">
            <v>0</v>
          </cell>
          <cell r="AD529">
            <v>0</v>
          </cell>
          <cell r="AE529">
            <v>0</v>
          </cell>
          <cell r="AG529">
            <v>0</v>
          </cell>
          <cell r="AH529">
            <v>0</v>
          </cell>
          <cell r="AJ529">
            <v>0</v>
          </cell>
          <cell r="AK529">
            <v>0</v>
          </cell>
          <cell r="AM529">
            <v>0</v>
          </cell>
          <cell r="AN529">
            <v>0</v>
          </cell>
          <cell r="AP529">
            <v>0</v>
          </cell>
          <cell r="AQ529">
            <v>0</v>
          </cell>
        </row>
        <row r="530">
          <cell r="O530">
            <v>0</v>
          </cell>
          <cell r="P530">
            <v>0</v>
          </cell>
          <cell r="R530">
            <v>0</v>
          </cell>
          <cell r="S530">
            <v>0</v>
          </cell>
          <cell r="U530">
            <v>0</v>
          </cell>
          <cell r="V530">
            <v>0</v>
          </cell>
          <cell r="X530">
            <v>0</v>
          </cell>
          <cell r="Y530">
            <v>0</v>
          </cell>
          <cell r="AA530">
            <v>0</v>
          </cell>
          <cell r="AB530">
            <v>0</v>
          </cell>
          <cell r="AD530">
            <v>0</v>
          </cell>
          <cell r="AE530">
            <v>0</v>
          </cell>
          <cell r="AG530">
            <v>0</v>
          </cell>
          <cell r="AH530">
            <v>0</v>
          </cell>
          <cell r="AJ530">
            <v>0</v>
          </cell>
          <cell r="AK530">
            <v>0</v>
          </cell>
          <cell r="AM530">
            <v>0</v>
          </cell>
          <cell r="AN530">
            <v>0</v>
          </cell>
          <cell r="AP530">
            <v>0</v>
          </cell>
          <cell r="AQ530">
            <v>0</v>
          </cell>
        </row>
        <row r="531">
          <cell r="O531">
            <v>0</v>
          </cell>
          <cell r="P531">
            <v>0</v>
          </cell>
          <cell r="R531">
            <v>0</v>
          </cell>
          <cell r="S531">
            <v>0</v>
          </cell>
          <cell r="U531">
            <v>0</v>
          </cell>
          <cell r="V531">
            <v>0</v>
          </cell>
          <cell r="X531">
            <v>0</v>
          </cell>
          <cell r="Y531">
            <v>0</v>
          </cell>
          <cell r="AA531">
            <v>0</v>
          </cell>
          <cell r="AB531">
            <v>0</v>
          </cell>
          <cell r="AD531">
            <v>0</v>
          </cell>
          <cell r="AE531">
            <v>0</v>
          </cell>
          <cell r="AG531">
            <v>0</v>
          </cell>
          <cell r="AH531">
            <v>0</v>
          </cell>
          <cell r="AJ531">
            <v>0</v>
          </cell>
          <cell r="AK531">
            <v>0</v>
          </cell>
          <cell r="AM531">
            <v>0</v>
          </cell>
          <cell r="AN531">
            <v>0</v>
          </cell>
          <cell r="AP531">
            <v>0</v>
          </cell>
          <cell r="AQ531">
            <v>0</v>
          </cell>
        </row>
        <row r="532">
          <cell r="O532">
            <v>0</v>
          </cell>
          <cell r="P532">
            <v>0</v>
          </cell>
          <cell r="R532">
            <v>0</v>
          </cell>
          <cell r="S532">
            <v>0</v>
          </cell>
          <cell r="U532">
            <v>0</v>
          </cell>
          <cell r="V532">
            <v>0</v>
          </cell>
          <cell r="X532">
            <v>0</v>
          </cell>
          <cell r="Y532">
            <v>0</v>
          </cell>
          <cell r="AA532">
            <v>0</v>
          </cell>
          <cell r="AB532">
            <v>0</v>
          </cell>
          <cell r="AD532">
            <v>0</v>
          </cell>
          <cell r="AE532">
            <v>0</v>
          </cell>
          <cell r="AG532">
            <v>0</v>
          </cell>
          <cell r="AH532">
            <v>0</v>
          </cell>
          <cell r="AJ532">
            <v>0</v>
          </cell>
          <cell r="AK532">
            <v>0</v>
          </cell>
          <cell r="AM532">
            <v>0</v>
          </cell>
          <cell r="AN532">
            <v>0</v>
          </cell>
          <cell r="AP532">
            <v>0</v>
          </cell>
          <cell r="AQ532">
            <v>0</v>
          </cell>
        </row>
        <row r="533">
          <cell r="O533">
            <v>0</v>
          </cell>
          <cell r="P533">
            <v>0</v>
          </cell>
          <cell r="R533">
            <v>0</v>
          </cell>
          <cell r="S533">
            <v>0</v>
          </cell>
          <cell r="U533">
            <v>0</v>
          </cell>
          <cell r="V533">
            <v>0</v>
          </cell>
          <cell r="X533">
            <v>0</v>
          </cell>
          <cell r="Y533">
            <v>0</v>
          </cell>
          <cell r="AA533">
            <v>0</v>
          </cell>
          <cell r="AB533">
            <v>0</v>
          </cell>
          <cell r="AD533">
            <v>0</v>
          </cell>
          <cell r="AE533">
            <v>0</v>
          </cell>
          <cell r="AG533">
            <v>0</v>
          </cell>
          <cell r="AH533">
            <v>0</v>
          </cell>
          <cell r="AJ533">
            <v>0</v>
          </cell>
          <cell r="AK533">
            <v>0</v>
          </cell>
          <cell r="AM533">
            <v>0</v>
          </cell>
          <cell r="AN533">
            <v>0</v>
          </cell>
          <cell r="AP533">
            <v>0</v>
          </cell>
          <cell r="AQ533">
            <v>0</v>
          </cell>
        </row>
        <row r="534">
          <cell r="O534">
            <v>0</v>
          </cell>
          <cell r="P534">
            <v>0</v>
          </cell>
          <cell r="R534">
            <v>0</v>
          </cell>
          <cell r="S534">
            <v>0</v>
          </cell>
          <cell r="U534">
            <v>0</v>
          </cell>
          <cell r="V534">
            <v>0</v>
          </cell>
          <cell r="X534">
            <v>0</v>
          </cell>
          <cell r="Y534">
            <v>0</v>
          </cell>
          <cell r="AA534">
            <v>0</v>
          </cell>
          <cell r="AB534">
            <v>0</v>
          </cell>
          <cell r="AD534">
            <v>0</v>
          </cell>
          <cell r="AE534">
            <v>0</v>
          </cell>
          <cell r="AG534">
            <v>0</v>
          </cell>
          <cell r="AH534">
            <v>0</v>
          </cell>
          <cell r="AJ534">
            <v>0</v>
          </cell>
          <cell r="AK534">
            <v>0</v>
          </cell>
          <cell r="AM534">
            <v>0</v>
          </cell>
          <cell r="AN534">
            <v>0</v>
          </cell>
          <cell r="AP534">
            <v>0</v>
          </cell>
          <cell r="AQ534">
            <v>0</v>
          </cell>
        </row>
        <row r="535">
          <cell r="O535">
            <v>0</v>
          </cell>
          <cell r="P535">
            <v>0</v>
          </cell>
          <cell r="R535">
            <v>0</v>
          </cell>
          <cell r="S535">
            <v>0</v>
          </cell>
          <cell r="U535">
            <v>0</v>
          </cell>
          <cell r="V535">
            <v>0</v>
          </cell>
          <cell r="X535">
            <v>0</v>
          </cell>
          <cell r="Y535">
            <v>0</v>
          </cell>
          <cell r="AA535">
            <v>0</v>
          </cell>
          <cell r="AB535">
            <v>0</v>
          </cell>
          <cell r="AD535">
            <v>0</v>
          </cell>
          <cell r="AE535">
            <v>0</v>
          </cell>
          <cell r="AG535">
            <v>0</v>
          </cell>
          <cell r="AH535">
            <v>0</v>
          </cell>
          <cell r="AJ535">
            <v>0</v>
          </cell>
          <cell r="AK535">
            <v>0</v>
          </cell>
          <cell r="AM535">
            <v>0</v>
          </cell>
          <cell r="AN535">
            <v>0</v>
          </cell>
          <cell r="AP535">
            <v>0</v>
          </cell>
          <cell r="AQ535">
            <v>0</v>
          </cell>
        </row>
        <row r="536">
          <cell r="O536">
            <v>0</v>
          </cell>
          <cell r="P536">
            <v>0</v>
          </cell>
          <cell r="R536">
            <v>0</v>
          </cell>
          <cell r="S536">
            <v>0</v>
          </cell>
          <cell r="U536">
            <v>0</v>
          </cell>
          <cell r="V536">
            <v>0</v>
          </cell>
          <cell r="X536">
            <v>0</v>
          </cell>
          <cell r="Y536">
            <v>0</v>
          </cell>
          <cell r="AA536">
            <v>0</v>
          </cell>
          <cell r="AB536">
            <v>0</v>
          </cell>
          <cell r="AD536">
            <v>0</v>
          </cell>
          <cell r="AE536">
            <v>0</v>
          </cell>
          <cell r="AG536">
            <v>0</v>
          </cell>
          <cell r="AH536">
            <v>0</v>
          </cell>
          <cell r="AJ536">
            <v>0</v>
          </cell>
          <cell r="AK536">
            <v>0</v>
          </cell>
          <cell r="AM536">
            <v>0</v>
          </cell>
          <cell r="AN536">
            <v>0</v>
          </cell>
          <cell r="AP536">
            <v>0</v>
          </cell>
          <cell r="AQ536">
            <v>0</v>
          </cell>
        </row>
        <row r="537">
          <cell r="O537">
            <v>0</v>
          </cell>
          <cell r="P537">
            <v>0</v>
          </cell>
          <cell r="R537">
            <v>0</v>
          </cell>
          <cell r="S537">
            <v>0</v>
          </cell>
          <cell r="U537">
            <v>0</v>
          </cell>
          <cell r="V537">
            <v>0</v>
          </cell>
          <cell r="X537">
            <v>0</v>
          </cell>
          <cell r="Y537">
            <v>0</v>
          </cell>
          <cell r="AA537">
            <v>0</v>
          </cell>
          <cell r="AB537">
            <v>0</v>
          </cell>
          <cell r="AD537">
            <v>0</v>
          </cell>
          <cell r="AE537">
            <v>0</v>
          </cell>
          <cell r="AG537">
            <v>0</v>
          </cell>
          <cell r="AH537">
            <v>0</v>
          </cell>
          <cell r="AJ537">
            <v>0</v>
          </cell>
          <cell r="AK537">
            <v>0</v>
          </cell>
          <cell r="AM537">
            <v>0</v>
          </cell>
          <cell r="AN537">
            <v>0</v>
          </cell>
          <cell r="AP537">
            <v>0</v>
          </cell>
          <cell r="AQ537">
            <v>0</v>
          </cell>
        </row>
        <row r="538">
          <cell r="O538">
            <v>0</v>
          </cell>
          <cell r="P538">
            <v>0</v>
          </cell>
          <cell r="R538">
            <v>0</v>
          </cell>
          <cell r="S538">
            <v>0</v>
          </cell>
          <cell r="U538">
            <v>0</v>
          </cell>
          <cell r="V538">
            <v>0</v>
          </cell>
          <cell r="X538">
            <v>0</v>
          </cell>
          <cell r="Y538">
            <v>0</v>
          </cell>
          <cell r="AA538">
            <v>0</v>
          </cell>
          <cell r="AB538">
            <v>0</v>
          </cell>
          <cell r="AD538">
            <v>0</v>
          </cell>
          <cell r="AE538">
            <v>0</v>
          </cell>
          <cell r="AG538">
            <v>0</v>
          </cell>
          <cell r="AH538">
            <v>0</v>
          </cell>
          <cell r="AJ538">
            <v>0</v>
          </cell>
          <cell r="AK538">
            <v>0</v>
          </cell>
          <cell r="AM538">
            <v>0</v>
          </cell>
          <cell r="AN538">
            <v>0</v>
          </cell>
          <cell r="AP538">
            <v>0</v>
          </cell>
          <cell r="AQ538">
            <v>0</v>
          </cell>
        </row>
        <row r="539">
          <cell r="O539">
            <v>0</v>
          </cell>
          <cell r="P539">
            <v>0</v>
          </cell>
          <cell r="R539">
            <v>0</v>
          </cell>
          <cell r="S539">
            <v>0</v>
          </cell>
          <cell r="U539">
            <v>0</v>
          </cell>
          <cell r="V539">
            <v>0</v>
          </cell>
          <cell r="X539">
            <v>0</v>
          </cell>
          <cell r="Y539">
            <v>0</v>
          </cell>
          <cell r="AA539">
            <v>0</v>
          </cell>
          <cell r="AB539">
            <v>0</v>
          </cell>
          <cell r="AD539">
            <v>0</v>
          </cell>
          <cell r="AE539">
            <v>0</v>
          </cell>
          <cell r="AG539">
            <v>0</v>
          </cell>
          <cell r="AH539">
            <v>0</v>
          </cell>
          <cell r="AJ539">
            <v>0</v>
          </cell>
          <cell r="AK539">
            <v>0</v>
          </cell>
          <cell r="AM539">
            <v>0</v>
          </cell>
          <cell r="AN539">
            <v>0</v>
          </cell>
          <cell r="AP539">
            <v>0</v>
          </cell>
          <cell r="AQ539">
            <v>0</v>
          </cell>
        </row>
        <row r="540">
          <cell r="O540">
            <v>0</v>
          </cell>
          <cell r="P540">
            <v>0</v>
          </cell>
          <cell r="R540">
            <v>0</v>
          </cell>
          <cell r="S540">
            <v>0</v>
          </cell>
          <cell r="U540">
            <v>0</v>
          </cell>
          <cell r="V540">
            <v>0</v>
          </cell>
          <cell r="X540">
            <v>0</v>
          </cell>
          <cell r="Y540">
            <v>0</v>
          </cell>
          <cell r="AA540">
            <v>0</v>
          </cell>
          <cell r="AB540">
            <v>0</v>
          </cell>
          <cell r="AD540">
            <v>0</v>
          </cell>
          <cell r="AE540">
            <v>0</v>
          </cell>
          <cell r="AG540">
            <v>0</v>
          </cell>
          <cell r="AH540">
            <v>0</v>
          </cell>
          <cell r="AJ540">
            <v>0</v>
          </cell>
          <cell r="AK540">
            <v>0</v>
          </cell>
          <cell r="AM540">
            <v>0</v>
          </cell>
          <cell r="AN540">
            <v>0</v>
          </cell>
          <cell r="AP540">
            <v>0</v>
          </cell>
          <cell r="AQ540">
            <v>0</v>
          </cell>
        </row>
        <row r="541">
          <cell r="O541">
            <v>0</v>
          </cell>
          <cell r="P541">
            <v>0</v>
          </cell>
          <cell r="R541">
            <v>0</v>
          </cell>
          <cell r="S541">
            <v>0</v>
          </cell>
          <cell r="U541">
            <v>0</v>
          </cell>
          <cell r="V541">
            <v>0</v>
          </cell>
          <cell r="X541">
            <v>0</v>
          </cell>
          <cell r="Y541">
            <v>0</v>
          </cell>
          <cell r="AA541">
            <v>0</v>
          </cell>
          <cell r="AB541">
            <v>0</v>
          </cell>
          <cell r="AD541">
            <v>0</v>
          </cell>
          <cell r="AE541">
            <v>0</v>
          </cell>
          <cell r="AG541">
            <v>0</v>
          </cell>
          <cell r="AH541">
            <v>0</v>
          </cell>
          <cell r="AJ541">
            <v>0</v>
          </cell>
          <cell r="AK541">
            <v>0</v>
          </cell>
          <cell r="AM541">
            <v>0</v>
          </cell>
          <cell r="AN541">
            <v>0</v>
          </cell>
          <cell r="AP541">
            <v>0</v>
          </cell>
          <cell r="AQ541">
            <v>0</v>
          </cell>
        </row>
        <row r="542">
          <cell r="O542">
            <v>0</v>
          </cell>
          <cell r="P542">
            <v>0</v>
          </cell>
          <cell r="R542">
            <v>0</v>
          </cell>
          <cell r="S542">
            <v>0</v>
          </cell>
          <cell r="U542">
            <v>0</v>
          </cell>
          <cell r="V542">
            <v>0</v>
          </cell>
          <cell r="X542">
            <v>0</v>
          </cell>
          <cell r="Y542">
            <v>0</v>
          </cell>
          <cell r="AA542">
            <v>0</v>
          </cell>
          <cell r="AB542">
            <v>0</v>
          </cell>
          <cell r="AD542">
            <v>0</v>
          </cell>
          <cell r="AE542">
            <v>0</v>
          </cell>
          <cell r="AG542">
            <v>0</v>
          </cell>
          <cell r="AH542">
            <v>0</v>
          </cell>
          <cell r="AJ542">
            <v>0</v>
          </cell>
          <cell r="AK542">
            <v>0</v>
          </cell>
          <cell r="AM542">
            <v>0</v>
          </cell>
          <cell r="AN542">
            <v>0</v>
          </cell>
          <cell r="AP542">
            <v>0</v>
          </cell>
          <cell r="AQ542">
            <v>0</v>
          </cell>
        </row>
        <row r="543">
          <cell r="O543">
            <v>0</v>
          </cell>
          <cell r="P543">
            <v>0</v>
          </cell>
          <cell r="R543">
            <v>0</v>
          </cell>
          <cell r="S543">
            <v>0</v>
          </cell>
          <cell r="U543">
            <v>0</v>
          </cell>
          <cell r="V543">
            <v>0</v>
          </cell>
          <cell r="X543">
            <v>0</v>
          </cell>
          <cell r="Y543">
            <v>0</v>
          </cell>
          <cell r="AA543">
            <v>0</v>
          </cell>
          <cell r="AB543">
            <v>0</v>
          </cell>
          <cell r="AD543">
            <v>0</v>
          </cell>
          <cell r="AE543">
            <v>0</v>
          </cell>
          <cell r="AG543">
            <v>0</v>
          </cell>
          <cell r="AH543">
            <v>0</v>
          </cell>
          <cell r="AJ543">
            <v>0</v>
          </cell>
          <cell r="AK543">
            <v>0</v>
          </cell>
          <cell r="AM543">
            <v>0</v>
          </cell>
          <cell r="AN543">
            <v>0</v>
          </cell>
          <cell r="AP543">
            <v>0</v>
          </cell>
          <cell r="AQ543">
            <v>0</v>
          </cell>
        </row>
        <row r="544">
          <cell r="O544">
            <v>0</v>
          </cell>
          <cell r="P544">
            <v>0</v>
          </cell>
          <cell r="R544">
            <v>0</v>
          </cell>
          <cell r="S544">
            <v>0</v>
          </cell>
          <cell r="U544">
            <v>0</v>
          </cell>
          <cell r="V544">
            <v>0</v>
          </cell>
          <cell r="X544">
            <v>0</v>
          </cell>
          <cell r="Y544">
            <v>0</v>
          </cell>
          <cell r="AA544">
            <v>0</v>
          </cell>
          <cell r="AB544">
            <v>0</v>
          </cell>
          <cell r="AD544">
            <v>0</v>
          </cell>
          <cell r="AE544">
            <v>0</v>
          </cell>
          <cell r="AG544">
            <v>0</v>
          </cell>
          <cell r="AH544">
            <v>0</v>
          </cell>
          <cell r="AJ544">
            <v>0</v>
          </cell>
          <cell r="AK544">
            <v>0</v>
          </cell>
          <cell r="AM544">
            <v>0</v>
          </cell>
          <cell r="AN544">
            <v>0</v>
          </cell>
          <cell r="AP544">
            <v>0</v>
          </cell>
          <cell r="AQ544">
            <v>0</v>
          </cell>
        </row>
        <row r="545">
          <cell r="O545">
            <v>0</v>
          </cell>
          <cell r="P545">
            <v>0</v>
          </cell>
          <cell r="R545">
            <v>0</v>
          </cell>
          <cell r="S545">
            <v>0</v>
          </cell>
          <cell r="U545">
            <v>0</v>
          </cell>
          <cell r="V545">
            <v>0</v>
          </cell>
          <cell r="X545">
            <v>0</v>
          </cell>
          <cell r="Y545">
            <v>0</v>
          </cell>
          <cell r="AA545">
            <v>0</v>
          </cell>
          <cell r="AB545">
            <v>0</v>
          </cell>
          <cell r="AD545">
            <v>0</v>
          </cell>
          <cell r="AE545">
            <v>0</v>
          </cell>
          <cell r="AG545">
            <v>0</v>
          </cell>
          <cell r="AH545">
            <v>0</v>
          </cell>
          <cell r="AJ545">
            <v>0</v>
          </cell>
          <cell r="AK545">
            <v>0</v>
          </cell>
          <cell r="AM545">
            <v>0</v>
          </cell>
          <cell r="AN545">
            <v>0</v>
          </cell>
          <cell r="AP545">
            <v>0</v>
          </cell>
          <cell r="AQ545">
            <v>0</v>
          </cell>
        </row>
        <row r="546">
          <cell r="O546">
            <v>0</v>
          </cell>
          <cell r="P546">
            <v>0</v>
          </cell>
          <cell r="R546">
            <v>0</v>
          </cell>
          <cell r="S546">
            <v>0</v>
          </cell>
          <cell r="U546">
            <v>0</v>
          </cell>
          <cell r="V546">
            <v>0</v>
          </cell>
          <cell r="X546">
            <v>0</v>
          </cell>
          <cell r="Y546">
            <v>0</v>
          </cell>
          <cell r="AA546">
            <v>-1519.19</v>
          </cell>
          <cell r="AB546">
            <v>-482.93</v>
          </cell>
          <cell r="AD546">
            <v>0</v>
          </cell>
          <cell r="AE546">
            <v>0</v>
          </cell>
          <cell r="AG546">
            <v>0</v>
          </cell>
          <cell r="AH546">
            <v>0</v>
          </cell>
          <cell r="AJ546">
            <v>0</v>
          </cell>
          <cell r="AK546">
            <v>0</v>
          </cell>
          <cell r="AM546">
            <v>0</v>
          </cell>
          <cell r="AN546">
            <v>0</v>
          </cell>
          <cell r="AP546">
            <v>0</v>
          </cell>
          <cell r="AQ546">
            <v>0</v>
          </cell>
        </row>
        <row r="547">
          <cell r="O547">
            <v>0</v>
          </cell>
          <cell r="P547">
            <v>0</v>
          </cell>
          <cell r="R547">
            <v>0</v>
          </cell>
          <cell r="S547">
            <v>0</v>
          </cell>
          <cell r="U547">
            <v>0</v>
          </cell>
          <cell r="V547">
            <v>0</v>
          </cell>
          <cell r="X547">
            <v>0</v>
          </cell>
          <cell r="Y547">
            <v>0</v>
          </cell>
          <cell r="AA547">
            <v>0</v>
          </cell>
          <cell r="AB547">
            <v>0</v>
          </cell>
          <cell r="AD547">
            <v>0</v>
          </cell>
          <cell r="AE547">
            <v>0</v>
          </cell>
          <cell r="AG547">
            <v>0</v>
          </cell>
          <cell r="AH547">
            <v>0</v>
          </cell>
          <cell r="AJ547">
            <v>0</v>
          </cell>
          <cell r="AK547">
            <v>0</v>
          </cell>
          <cell r="AM547">
            <v>0</v>
          </cell>
          <cell r="AN547">
            <v>0</v>
          </cell>
          <cell r="AP547">
            <v>0</v>
          </cell>
          <cell r="AQ547">
            <v>0</v>
          </cell>
        </row>
        <row r="548">
          <cell r="O548">
            <v>0</v>
          </cell>
          <cell r="P548">
            <v>0</v>
          </cell>
          <cell r="R548">
            <v>0</v>
          </cell>
          <cell r="S548">
            <v>0</v>
          </cell>
          <cell r="U548">
            <v>0</v>
          </cell>
          <cell r="V548">
            <v>0</v>
          </cell>
          <cell r="X548">
            <v>0</v>
          </cell>
          <cell r="Y548">
            <v>0</v>
          </cell>
          <cell r="AA548">
            <v>0</v>
          </cell>
          <cell r="AB548">
            <v>0</v>
          </cell>
          <cell r="AD548">
            <v>0</v>
          </cell>
          <cell r="AE548">
            <v>0</v>
          </cell>
          <cell r="AG548">
            <v>0</v>
          </cell>
          <cell r="AH548">
            <v>0</v>
          </cell>
          <cell r="AJ548">
            <v>0</v>
          </cell>
          <cell r="AK548">
            <v>0</v>
          </cell>
          <cell r="AM548">
            <v>0</v>
          </cell>
          <cell r="AN548">
            <v>0</v>
          </cell>
          <cell r="AP548">
            <v>0</v>
          </cell>
          <cell r="AQ548">
            <v>0</v>
          </cell>
        </row>
        <row r="549">
          <cell r="O549">
            <v>0</v>
          </cell>
          <cell r="P549">
            <v>0</v>
          </cell>
          <cell r="R549">
            <v>0</v>
          </cell>
          <cell r="S549">
            <v>0</v>
          </cell>
          <cell r="U549">
            <v>0</v>
          </cell>
          <cell r="V549">
            <v>0</v>
          </cell>
          <cell r="X549">
            <v>0</v>
          </cell>
          <cell r="Y549">
            <v>0</v>
          </cell>
          <cell r="AA549">
            <v>0</v>
          </cell>
          <cell r="AB549">
            <v>0</v>
          </cell>
          <cell r="AD549">
            <v>0</v>
          </cell>
          <cell r="AE549">
            <v>0</v>
          </cell>
          <cell r="AG549">
            <v>0</v>
          </cell>
          <cell r="AH549">
            <v>0</v>
          </cell>
          <cell r="AJ549">
            <v>0</v>
          </cell>
          <cell r="AK549">
            <v>0</v>
          </cell>
          <cell r="AM549">
            <v>0</v>
          </cell>
          <cell r="AN549">
            <v>0</v>
          </cell>
          <cell r="AP549">
            <v>0</v>
          </cell>
          <cell r="AQ549">
            <v>0</v>
          </cell>
        </row>
        <row r="550">
          <cell r="O550">
            <v>0</v>
          </cell>
          <cell r="P550">
            <v>0</v>
          </cell>
          <cell r="R550">
            <v>0</v>
          </cell>
          <cell r="S550">
            <v>0</v>
          </cell>
          <cell r="U550">
            <v>0</v>
          </cell>
          <cell r="V550">
            <v>0</v>
          </cell>
          <cell r="X550">
            <v>0</v>
          </cell>
          <cell r="Y550">
            <v>0</v>
          </cell>
          <cell r="AA550">
            <v>0</v>
          </cell>
          <cell r="AB550">
            <v>0</v>
          </cell>
          <cell r="AD550">
            <v>0</v>
          </cell>
          <cell r="AE550">
            <v>0</v>
          </cell>
          <cell r="AG550">
            <v>0</v>
          </cell>
          <cell r="AH550">
            <v>0</v>
          </cell>
          <cell r="AJ550">
            <v>0</v>
          </cell>
          <cell r="AK550">
            <v>0</v>
          </cell>
          <cell r="AM550">
            <v>0</v>
          </cell>
          <cell r="AN550">
            <v>0</v>
          </cell>
          <cell r="AP550">
            <v>0</v>
          </cell>
          <cell r="AQ550">
            <v>0</v>
          </cell>
        </row>
        <row r="551">
          <cell r="O551">
            <v>0</v>
          </cell>
          <cell r="P551">
            <v>0</v>
          </cell>
          <cell r="R551">
            <v>0</v>
          </cell>
          <cell r="S551">
            <v>0</v>
          </cell>
          <cell r="U551">
            <v>0</v>
          </cell>
          <cell r="V551">
            <v>0</v>
          </cell>
          <cell r="X551">
            <v>0</v>
          </cell>
          <cell r="Y551">
            <v>0</v>
          </cell>
          <cell r="AA551">
            <v>0</v>
          </cell>
          <cell r="AB551">
            <v>0</v>
          </cell>
          <cell r="AD551">
            <v>0</v>
          </cell>
          <cell r="AE551">
            <v>0</v>
          </cell>
          <cell r="AG551">
            <v>0</v>
          </cell>
          <cell r="AH551">
            <v>0</v>
          </cell>
          <cell r="AJ551">
            <v>0</v>
          </cell>
          <cell r="AK551">
            <v>0</v>
          </cell>
          <cell r="AM551">
            <v>0</v>
          </cell>
          <cell r="AN551">
            <v>0</v>
          </cell>
          <cell r="AP551">
            <v>0</v>
          </cell>
          <cell r="AQ551">
            <v>0</v>
          </cell>
        </row>
        <row r="552">
          <cell r="O552">
            <v>0</v>
          </cell>
          <cell r="P552">
            <v>0</v>
          </cell>
          <cell r="R552">
            <v>0</v>
          </cell>
          <cell r="S552">
            <v>0</v>
          </cell>
          <cell r="U552">
            <v>0</v>
          </cell>
          <cell r="V552">
            <v>0</v>
          </cell>
          <cell r="X552">
            <v>0</v>
          </cell>
          <cell r="Y552">
            <v>0</v>
          </cell>
          <cell r="AA552">
            <v>0</v>
          </cell>
          <cell r="AB552">
            <v>0</v>
          </cell>
          <cell r="AD552">
            <v>0</v>
          </cell>
          <cell r="AE552">
            <v>0</v>
          </cell>
          <cell r="AG552">
            <v>0</v>
          </cell>
          <cell r="AH552">
            <v>0</v>
          </cell>
          <cell r="AJ552">
            <v>-2.88</v>
          </cell>
          <cell r="AK552">
            <v>-1.38</v>
          </cell>
          <cell r="AM552">
            <v>0</v>
          </cell>
          <cell r="AN552">
            <v>0</v>
          </cell>
          <cell r="AP552">
            <v>0</v>
          </cell>
          <cell r="AQ552">
            <v>0</v>
          </cell>
        </row>
        <row r="553">
          <cell r="O553">
            <v>0</v>
          </cell>
          <cell r="P553">
            <v>0</v>
          </cell>
          <cell r="R553">
            <v>0</v>
          </cell>
          <cell r="S553">
            <v>0</v>
          </cell>
          <cell r="U553">
            <v>0</v>
          </cell>
          <cell r="V553">
            <v>0</v>
          </cell>
          <cell r="X553">
            <v>0</v>
          </cell>
          <cell r="Y553">
            <v>0</v>
          </cell>
          <cell r="AA553">
            <v>0</v>
          </cell>
          <cell r="AB553">
            <v>0</v>
          </cell>
          <cell r="AD553">
            <v>0</v>
          </cell>
          <cell r="AE553">
            <v>0</v>
          </cell>
          <cell r="AG553">
            <v>0</v>
          </cell>
          <cell r="AH553">
            <v>0</v>
          </cell>
          <cell r="AJ553">
            <v>0</v>
          </cell>
          <cell r="AK553">
            <v>0</v>
          </cell>
          <cell r="AM553">
            <v>0</v>
          </cell>
          <cell r="AN553">
            <v>0</v>
          </cell>
          <cell r="AP553">
            <v>0</v>
          </cell>
          <cell r="AQ553">
            <v>0</v>
          </cell>
        </row>
        <row r="554">
          <cell r="O554">
            <v>0</v>
          </cell>
          <cell r="P554">
            <v>0</v>
          </cell>
          <cell r="R554">
            <v>0</v>
          </cell>
          <cell r="S554">
            <v>0</v>
          </cell>
          <cell r="U554">
            <v>0</v>
          </cell>
          <cell r="V554">
            <v>0</v>
          </cell>
          <cell r="X554">
            <v>0</v>
          </cell>
          <cell r="Y554">
            <v>0</v>
          </cell>
          <cell r="AA554">
            <v>0</v>
          </cell>
          <cell r="AB554">
            <v>0</v>
          </cell>
          <cell r="AD554">
            <v>0</v>
          </cell>
          <cell r="AE554">
            <v>0</v>
          </cell>
          <cell r="AG554">
            <v>0</v>
          </cell>
          <cell r="AH554">
            <v>0</v>
          </cell>
          <cell r="AJ554">
            <v>0</v>
          </cell>
          <cell r="AK554">
            <v>0</v>
          </cell>
          <cell r="AM554">
            <v>0</v>
          </cell>
          <cell r="AN554">
            <v>0</v>
          </cell>
          <cell r="AP554">
            <v>0</v>
          </cell>
          <cell r="AQ554">
            <v>0</v>
          </cell>
        </row>
        <row r="555">
          <cell r="O555">
            <v>4504.8500000000004</v>
          </cell>
          <cell r="P555">
            <v>1996.06</v>
          </cell>
          <cell r="R555">
            <v>0</v>
          </cell>
          <cell r="S555">
            <v>0</v>
          </cell>
          <cell r="U555">
            <v>3047.62</v>
          </cell>
          <cell r="V555">
            <v>1605.11</v>
          </cell>
          <cell r="X555">
            <v>0</v>
          </cell>
          <cell r="Y555">
            <v>0</v>
          </cell>
          <cell r="AA555">
            <v>14545.44</v>
          </cell>
          <cell r="AB555">
            <v>8071.57</v>
          </cell>
          <cell r="AD555">
            <v>0</v>
          </cell>
          <cell r="AE555">
            <v>0</v>
          </cell>
          <cell r="AG555">
            <v>5303.03</v>
          </cell>
          <cell r="AH555">
            <v>3002.72</v>
          </cell>
          <cell r="AJ555">
            <v>-3.37</v>
          </cell>
          <cell r="AK555">
            <v>-1.84</v>
          </cell>
          <cell r="AM555">
            <v>0</v>
          </cell>
          <cell r="AN555">
            <v>0</v>
          </cell>
          <cell r="AP555">
            <v>0</v>
          </cell>
          <cell r="AQ555">
            <v>0</v>
          </cell>
        </row>
        <row r="556">
          <cell r="O556">
            <v>2038.83</v>
          </cell>
          <cell r="P556">
            <v>1158.53</v>
          </cell>
          <cell r="R556">
            <v>4333.33</v>
          </cell>
          <cell r="S556">
            <v>2842.23</v>
          </cell>
          <cell r="U556">
            <v>4833.34</v>
          </cell>
          <cell r="V556">
            <v>2858.69</v>
          </cell>
          <cell r="X556">
            <v>2467.6799999999998</v>
          </cell>
          <cell r="Y556">
            <v>1509.08</v>
          </cell>
          <cell r="AA556">
            <v>11673.73</v>
          </cell>
          <cell r="AB556">
            <v>6652.53</v>
          </cell>
          <cell r="AD556">
            <v>0</v>
          </cell>
          <cell r="AE556">
            <v>0</v>
          </cell>
          <cell r="AG556">
            <v>0</v>
          </cell>
          <cell r="AH556">
            <v>0</v>
          </cell>
          <cell r="AJ556">
            <v>0</v>
          </cell>
          <cell r="AK556">
            <v>0</v>
          </cell>
          <cell r="AM556">
            <v>0</v>
          </cell>
          <cell r="AN556">
            <v>0</v>
          </cell>
          <cell r="AP556">
            <v>0</v>
          </cell>
          <cell r="AQ556">
            <v>0</v>
          </cell>
        </row>
        <row r="557">
          <cell r="O557">
            <v>20475.73</v>
          </cell>
          <cell r="P557">
            <v>8988.7099999999991</v>
          </cell>
          <cell r="R557">
            <v>0</v>
          </cell>
          <cell r="S557">
            <v>0</v>
          </cell>
          <cell r="U557">
            <v>17742.849999999999</v>
          </cell>
          <cell r="V557">
            <v>8655.6</v>
          </cell>
          <cell r="X557">
            <v>-14.29</v>
          </cell>
          <cell r="Y557">
            <v>-7.03</v>
          </cell>
          <cell r="AA557">
            <v>0</v>
          </cell>
          <cell r="AB557">
            <v>0</v>
          </cell>
          <cell r="AD557">
            <v>5172.7299999999996</v>
          </cell>
          <cell r="AE557">
            <v>2691.34</v>
          </cell>
          <cell r="AG557">
            <v>4281.82</v>
          </cell>
          <cell r="AH557">
            <v>2226.04</v>
          </cell>
          <cell r="AJ557">
            <v>8769.24</v>
          </cell>
          <cell r="AK557">
            <v>4433.29</v>
          </cell>
          <cell r="AM557">
            <v>0</v>
          </cell>
          <cell r="AN557">
            <v>0</v>
          </cell>
          <cell r="AP557">
            <v>17441.18</v>
          </cell>
          <cell r="AQ557">
            <v>9250.89</v>
          </cell>
        </row>
        <row r="558">
          <cell r="O558">
            <v>0</v>
          </cell>
          <cell r="P558">
            <v>0</v>
          </cell>
          <cell r="R558">
            <v>0</v>
          </cell>
          <cell r="S558">
            <v>0</v>
          </cell>
          <cell r="U558">
            <v>0</v>
          </cell>
          <cell r="V558">
            <v>0</v>
          </cell>
          <cell r="X558">
            <v>0</v>
          </cell>
          <cell r="Y558">
            <v>0</v>
          </cell>
          <cell r="AA558">
            <v>0</v>
          </cell>
          <cell r="AB558">
            <v>0</v>
          </cell>
          <cell r="AD558">
            <v>0</v>
          </cell>
          <cell r="AE558">
            <v>0</v>
          </cell>
          <cell r="AG558">
            <v>0</v>
          </cell>
          <cell r="AH558">
            <v>0</v>
          </cell>
          <cell r="AJ558">
            <v>0</v>
          </cell>
          <cell r="AK558">
            <v>0</v>
          </cell>
          <cell r="AM558">
            <v>0</v>
          </cell>
          <cell r="AN558">
            <v>0</v>
          </cell>
          <cell r="AP558">
            <v>0</v>
          </cell>
          <cell r="AQ558">
            <v>0</v>
          </cell>
        </row>
        <row r="559">
          <cell r="O559">
            <v>0</v>
          </cell>
          <cell r="P559">
            <v>0</v>
          </cell>
          <cell r="R559">
            <v>0</v>
          </cell>
          <cell r="S559">
            <v>0</v>
          </cell>
          <cell r="U559">
            <v>0</v>
          </cell>
          <cell r="V559">
            <v>0</v>
          </cell>
          <cell r="X559">
            <v>0</v>
          </cell>
          <cell r="Y559">
            <v>0</v>
          </cell>
          <cell r="AA559">
            <v>0</v>
          </cell>
          <cell r="AB559">
            <v>0</v>
          </cell>
          <cell r="AD559">
            <v>0</v>
          </cell>
          <cell r="AE559">
            <v>0</v>
          </cell>
          <cell r="AG559">
            <v>0</v>
          </cell>
          <cell r="AH559">
            <v>0</v>
          </cell>
          <cell r="AJ559">
            <v>0</v>
          </cell>
          <cell r="AK559">
            <v>0</v>
          </cell>
          <cell r="AM559">
            <v>0</v>
          </cell>
          <cell r="AN559">
            <v>0</v>
          </cell>
          <cell r="AP559">
            <v>0</v>
          </cell>
          <cell r="AQ559">
            <v>0</v>
          </cell>
        </row>
        <row r="560">
          <cell r="O560">
            <v>2915.53</v>
          </cell>
          <cell r="P560">
            <v>1566.36</v>
          </cell>
          <cell r="R560">
            <v>0</v>
          </cell>
          <cell r="S560">
            <v>0</v>
          </cell>
          <cell r="U560">
            <v>0</v>
          </cell>
          <cell r="V560">
            <v>0</v>
          </cell>
          <cell r="X560">
            <v>0</v>
          </cell>
          <cell r="Y560">
            <v>0</v>
          </cell>
          <cell r="AA560">
            <v>984.85</v>
          </cell>
          <cell r="AB560">
            <v>552.63</v>
          </cell>
          <cell r="AD560">
            <v>0</v>
          </cell>
          <cell r="AE560">
            <v>0</v>
          </cell>
          <cell r="AG560">
            <v>0</v>
          </cell>
          <cell r="AH560">
            <v>0</v>
          </cell>
          <cell r="AJ560">
            <v>0</v>
          </cell>
          <cell r="AK560">
            <v>0</v>
          </cell>
          <cell r="AM560">
            <v>0</v>
          </cell>
          <cell r="AN560">
            <v>0</v>
          </cell>
          <cell r="AP560">
            <v>0</v>
          </cell>
          <cell r="AQ560">
            <v>0</v>
          </cell>
        </row>
        <row r="561">
          <cell r="O561">
            <v>0</v>
          </cell>
          <cell r="P561">
            <v>0</v>
          </cell>
          <cell r="R561">
            <v>0</v>
          </cell>
          <cell r="S561">
            <v>0</v>
          </cell>
          <cell r="U561">
            <v>0</v>
          </cell>
          <cell r="V561">
            <v>0</v>
          </cell>
          <cell r="X561">
            <v>0</v>
          </cell>
          <cell r="Y561">
            <v>0</v>
          </cell>
          <cell r="AA561">
            <v>0</v>
          </cell>
          <cell r="AB561">
            <v>0</v>
          </cell>
          <cell r="AD561">
            <v>0</v>
          </cell>
          <cell r="AE561">
            <v>0</v>
          </cell>
          <cell r="AG561">
            <v>0</v>
          </cell>
          <cell r="AH561">
            <v>0</v>
          </cell>
          <cell r="AJ561">
            <v>0</v>
          </cell>
          <cell r="AK561">
            <v>0</v>
          </cell>
          <cell r="AM561">
            <v>0</v>
          </cell>
          <cell r="AN561">
            <v>0</v>
          </cell>
          <cell r="AP561">
            <v>0</v>
          </cell>
          <cell r="AQ561">
            <v>0</v>
          </cell>
        </row>
        <row r="562">
          <cell r="O562">
            <v>0</v>
          </cell>
          <cell r="P562">
            <v>0</v>
          </cell>
          <cell r="R562">
            <v>0</v>
          </cell>
          <cell r="S562">
            <v>0</v>
          </cell>
          <cell r="U562">
            <v>0</v>
          </cell>
          <cell r="V562">
            <v>0</v>
          </cell>
          <cell r="X562">
            <v>0</v>
          </cell>
          <cell r="Y562">
            <v>0</v>
          </cell>
          <cell r="AA562">
            <v>0</v>
          </cell>
          <cell r="AB562">
            <v>0</v>
          </cell>
          <cell r="AD562">
            <v>0</v>
          </cell>
          <cell r="AE562">
            <v>0</v>
          </cell>
          <cell r="AG562">
            <v>0</v>
          </cell>
          <cell r="AH562">
            <v>0</v>
          </cell>
          <cell r="AJ562">
            <v>0</v>
          </cell>
          <cell r="AK562">
            <v>0</v>
          </cell>
          <cell r="AM562">
            <v>0</v>
          </cell>
          <cell r="AN562">
            <v>0</v>
          </cell>
          <cell r="AP562">
            <v>0</v>
          </cell>
          <cell r="AQ562">
            <v>0</v>
          </cell>
        </row>
        <row r="563">
          <cell r="O563">
            <v>4364.08</v>
          </cell>
          <cell r="P563">
            <v>2041.25</v>
          </cell>
          <cell r="R563">
            <v>2361.9</v>
          </cell>
          <cell r="S563">
            <v>1093.5</v>
          </cell>
          <cell r="U563">
            <v>924.1</v>
          </cell>
          <cell r="V563">
            <v>427.95</v>
          </cell>
          <cell r="X563">
            <v>0</v>
          </cell>
          <cell r="Y563">
            <v>0</v>
          </cell>
          <cell r="AA563">
            <v>2151.21</v>
          </cell>
          <cell r="AB563">
            <v>1035.78</v>
          </cell>
          <cell r="AD563">
            <v>0</v>
          </cell>
          <cell r="AE563">
            <v>0</v>
          </cell>
          <cell r="AG563">
            <v>0</v>
          </cell>
          <cell r="AH563">
            <v>0</v>
          </cell>
          <cell r="AJ563">
            <v>0</v>
          </cell>
          <cell r="AK563">
            <v>0</v>
          </cell>
          <cell r="AM563">
            <v>0</v>
          </cell>
          <cell r="AN563">
            <v>0</v>
          </cell>
          <cell r="AP563">
            <v>0</v>
          </cell>
          <cell r="AQ563">
            <v>0</v>
          </cell>
        </row>
        <row r="564">
          <cell r="O564">
            <v>24851.95</v>
          </cell>
          <cell r="P564">
            <v>7548.61</v>
          </cell>
          <cell r="R564">
            <v>24903.34</v>
          </cell>
          <cell r="S564">
            <v>7507.77</v>
          </cell>
          <cell r="U564">
            <v>12458.57</v>
          </cell>
          <cell r="V564">
            <v>3699.81</v>
          </cell>
          <cell r="X564">
            <v>28838.38</v>
          </cell>
          <cell r="Y564">
            <v>9926.9</v>
          </cell>
          <cell r="AA564">
            <v>52166.66</v>
          </cell>
          <cell r="AB564">
            <v>15691.98</v>
          </cell>
          <cell r="AD564">
            <v>12627.78</v>
          </cell>
          <cell r="AE564">
            <v>3865.27</v>
          </cell>
          <cell r="AG564">
            <v>49291.42</v>
          </cell>
          <cell r="AH564">
            <v>14786.77</v>
          </cell>
          <cell r="AJ564">
            <v>24519.23</v>
          </cell>
          <cell r="AK564">
            <v>6936.5</v>
          </cell>
          <cell r="AM564">
            <v>31775.7</v>
          </cell>
          <cell r="AN564">
            <v>8971.39</v>
          </cell>
          <cell r="AP564">
            <v>50083.33</v>
          </cell>
          <cell r="AQ564">
            <v>15258.43</v>
          </cell>
        </row>
        <row r="565">
          <cell r="O565">
            <v>0</v>
          </cell>
          <cell r="P565">
            <v>0</v>
          </cell>
          <cell r="R565">
            <v>0</v>
          </cell>
          <cell r="S565">
            <v>0</v>
          </cell>
          <cell r="U565">
            <v>0</v>
          </cell>
          <cell r="V565">
            <v>0</v>
          </cell>
          <cell r="X565">
            <v>0</v>
          </cell>
          <cell r="Y565">
            <v>0</v>
          </cell>
          <cell r="AA565">
            <v>0</v>
          </cell>
          <cell r="AB565">
            <v>0</v>
          </cell>
          <cell r="AD565">
            <v>0</v>
          </cell>
          <cell r="AE565">
            <v>0</v>
          </cell>
          <cell r="AG565">
            <v>0</v>
          </cell>
          <cell r="AH565">
            <v>0</v>
          </cell>
          <cell r="AJ565">
            <v>0</v>
          </cell>
          <cell r="AK565">
            <v>0</v>
          </cell>
          <cell r="AM565">
            <v>0</v>
          </cell>
          <cell r="AN565">
            <v>0</v>
          </cell>
          <cell r="AP565">
            <v>0</v>
          </cell>
          <cell r="AQ565">
            <v>0</v>
          </cell>
        </row>
        <row r="566">
          <cell r="O566">
            <v>368.93</v>
          </cell>
          <cell r="P566">
            <v>210.41</v>
          </cell>
          <cell r="R566">
            <v>0</v>
          </cell>
          <cell r="S566">
            <v>0</v>
          </cell>
          <cell r="U566">
            <v>0</v>
          </cell>
          <cell r="V566">
            <v>0</v>
          </cell>
          <cell r="X566">
            <v>0</v>
          </cell>
          <cell r="Y566">
            <v>0</v>
          </cell>
          <cell r="AA566">
            <v>0</v>
          </cell>
          <cell r="AB566">
            <v>0</v>
          </cell>
          <cell r="AD566">
            <v>0</v>
          </cell>
          <cell r="AE566">
            <v>0</v>
          </cell>
          <cell r="AG566">
            <v>0</v>
          </cell>
          <cell r="AH566">
            <v>0</v>
          </cell>
          <cell r="AJ566">
            <v>0</v>
          </cell>
          <cell r="AK566">
            <v>0</v>
          </cell>
          <cell r="AM566">
            <v>0</v>
          </cell>
          <cell r="AN566">
            <v>0</v>
          </cell>
          <cell r="AP566">
            <v>0</v>
          </cell>
          <cell r="AQ566">
            <v>0</v>
          </cell>
        </row>
        <row r="567">
          <cell r="O567">
            <v>0</v>
          </cell>
          <cell r="P567">
            <v>0</v>
          </cell>
          <cell r="R567">
            <v>0</v>
          </cell>
          <cell r="S567">
            <v>0</v>
          </cell>
          <cell r="U567">
            <v>0</v>
          </cell>
          <cell r="V567">
            <v>0</v>
          </cell>
          <cell r="X567">
            <v>0</v>
          </cell>
          <cell r="Y567">
            <v>0</v>
          </cell>
          <cell r="AA567">
            <v>0</v>
          </cell>
          <cell r="AB567">
            <v>0</v>
          </cell>
          <cell r="AD567">
            <v>0</v>
          </cell>
          <cell r="AE567">
            <v>0</v>
          </cell>
          <cell r="AG567">
            <v>0</v>
          </cell>
          <cell r="AH567">
            <v>0</v>
          </cell>
          <cell r="AJ567">
            <v>0</v>
          </cell>
          <cell r="AK567">
            <v>0</v>
          </cell>
          <cell r="AM567">
            <v>0</v>
          </cell>
          <cell r="AN567">
            <v>0</v>
          </cell>
          <cell r="AP567">
            <v>0</v>
          </cell>
          <cell r="AQ567">
            <v>0</v>
          </cell>
        </row>
        <row r="568">
          <cell r="O568">
            <v>0</v>
          </cell>
          <cell r="P568">
            <v>0</v>
          </cell>
          <cell r="R568">
            <v>0</v>
          </cell>
          <cell r="S568">
            <v>0</v>
          </cell>
          <cell r="U568">
            <v>0</v>
          </cell>
          <cell r="V568">
            <v>0</v>
          </cell>
          <cell r="X568">
            <v>0</v>
          </cell>
          <cell r="Y568">
            <v>0</v>
          </cell>
          <cell r="AA568">
            <v>0</v>
          </cell>
          <cell r="AB568">
            <v>0</v>
          </cell>
          <cell r="AD568">
            <v>0</v>
          </cell>
          <cell r="AE568">
            <v>0</v>
          </cell>
          <cell r="AG568">
            <v>0</v>
          </cell>
          <cell r="AH568">
            <v>0</v>
          </cell>
          <cell r="AJ568">
            <v>0</v>
          </cell>
          <cell r="AK568">
            <v>0</v>
          </cell>
          <cell r="AM568">
            <v>0</v>
          </cell>
          <cell r="AN568">
            <v>0</v>
          </cell>
          <cell r="AP568">
            <v>0</v>
          </cell>
          <cell r="AQ568">
            <v>0</v>
          </cell>
        </row>
        <row r="569">
          <cell r="O569">
            <v>0</v>
          </cell>
          <cell r="P569">
            <v>0</v>
          </cell>
          <cell r="R569">
            <v>0</v>
          </cell>
          <cell r="S569">
            <v>0</v>
          </cell>
          <cell r="U569">
            <v>0</v>
          </cell>
          <cell r="V569">
            <v>0</v>
          </cell>
          <cell r="X569">
            <v>0</v>
          </cell>
          <cell r="Y569">
            <v>0</v>
          </cell>
          <cell r="AA569">
            <v>0</v>
          </cell>
          <cell r="AB569">
            <v>0</v>
          </cell>
          <cell r="AD569">
            <v>0</v>
          </cell>
          <cell r="AE569">
            <v>0</v>
          </cell>
          <cell r="AG569">
            <v>0</v>
          </cell>
          <cell r="AH569">
            <v>0</v>
          </cell>
          <cell r="AJ569">
            <v>0</v>
          </cell>
          <cell r="AK569">
            <v>0</v>
          </cell>
          <cell r="AM569">
            <v>0</v>
          </cell>
          <cell r="AN569">
            <v>0</v>
          </cell>
          <cell r="AP569">
            <v>0</v>
          </cell>
          <cell r="AQ569">
            <v>0</v>
          </cell>
        </row>
        <row r="570">
          <cell r="O570">
            <v>0</v>
          </cell>
          <cell r="P570">
            <v>0</v>
          </cell>
          <cell r="R570">
            <v>0</v>
          </cell>
          <cell r="S570">
            <v>0</v>
          </cell>
          <cell r="U570">
            <v>0</v>
          </cell>
          <cell r="V570">
            <v>0</v>
          </cell>
          <cell r="X570">
            <v>0</v>
          </cell>
          <cell r="Y570">
            <v>0</v>
          </cell>
          <cell r="AA570">
            <v>0</v>
          </cell>
          <cell r="AB570">
            <v>0</v>
          </cell>
          <cell r="AD570">
            <v>0</v>
          </cell>
          <cell r="AE570">
            <v>0</v>
          </cell>
          <cell r="AG570">
            <v>0</v>
          </cell>
          <cell r="AH570">
            <v>0</v>
          </cell>
          <cell r="AJ570">
            <v>0</v>
          </cell>
          <cell r="AK570">
            <v>0</v>
          </cell>
          <cell r="AM570">
            <v>0</v>
          </cell>
          <cell r="AN570">
            <v>0</v>
          </cell>
          <cell r="AP570">
            <v>0</v>
          </cell>
          <cell r="AQ570">
            <v>0</v>
          </cell>
        </row>
        <row r="571">
          <cell r="O571">
            <v>0</v>
          </cell>
          <cell r="P571">
            <v>0</v>
          </cell>
          <cell r="R571">
            <v>0</v>
          </cell>
          <cell r="S571">
            <v>0</v>
          </cell>
          <cell r="U571">
            <v>2209.52</v>
          </cell>
          <cell r="V571">
            <v>1200.44</v>
          </cell>
          <cell r="X571">
            <v>0</v>
          </cell>
          <cell r="Y571">
            <v>0</v>
          </cell>
          <cell r="AA571">
            <v>0</v>
          </cell>
          <cell r="AB571">
            <v>0</v>
          </cell>
          <cell r="AD571">
            <v>0</v>
          </cell>
          <cell r="AE571">
            <v>0</v>
          </cell>
          <cell r="AG571">
            <v>0</v>
          </cell>
          <cell r="AH571">
            <v>0</v>
          </cell>
          <cell r="AJ571">
            <v>223.08</v>
          </cell>
          <cell r="AK571">
            <v>116.39</v>
          </cell>
          <cell r="AM571">
            <v>0</v>
          </cell>
          <cell r="AN571">
            <v>0</v>
          </cell>
          <cell r="AP571">
            <v>0</v>
          </cell>
          <cell r="AQ571">
            <v>0</v>
          </cell>
        </row>
        <row r="572">
          <cell r="O572">
            <v>0</v>
          </cell>
          <cell r="P572">
            <v>0</v>
          </cell>
          <cell r="R572">
            <v>0</v>
          </cell>
          <cell r="S572">
            <v>0</v>
          </cell>
          <cell r="U572">
            <v>0</v>
          </cell>
          <cell r="V572">
            <v>0</v>
          </cell>
          <cell r="X572">
            <v>0</v>
          </cell>
          <cell r="Y572">
            <v>0</v>
          </cell>
          <cell r="AA572">
            <v>0</v>
          </cell>
          <cell r="AB572">
            <v>0</v>
          </cell>
          <cell r="AD572">
            <v>0</v>
          </cell>
          <cell r="AE572">
            <v>0</v>
          </cell>
          <cell r="AG572">
            <v>0</v>
          </cell>
          <cell r="AH572">
            <v>0</v>
          </cell>
          <cell r="AJ572">
            <v>0</v>
          </cell>
          <cell r="AK572">
            <v>0</v>
          </cell>
          <cell r="AM572">
            <v>0</v>
          </cell>
          <cell r="AN572">
            <v>0</v>
          </cell>
          <cell r="AP572">
            <v>0</v>
          </cell>
          <cell r="AQ572">
            <v>0</v>
          </cell>
        </row>
        <row r="573">
          <cell r="O573">
            <v>0</v>
          </cell>
          <cell r="P573">
            <v>0</v>
          </cell>
          <cell r="R573">
            <v>0</v>
          </cell>
          <cell r="S573">
            <v>0</v>
          </cell>
          <cell r="U573">
            <v>0</v>
          </cell>
          <cell r="V573">
            <v>0</v>
          </cell>
          <cell r="X573">
            <v>0</v>
          </cell>
          <cell r="Y573">
            <v>0</v>
          </cell>
          <cell r="AA573">
            <v>0</v>
          </cell>
          <cell r="AB573">
            <v>0</v>
          </cell>
          <cell r="AD573">
            <v>0</v>
          </cell>
          <cell r="AE573">
            <v>0</v>
          </cell>
          <cell r="AG573">
            <v>0</v>
          </cell>
          <cell r="AH573">
            <v>0</v>
          </cell>
          <cell r="AJ573">
            <v>0</v>
          </cell>
          <cell r="AK573">
            <v>0</v>
          </cell>
          <cell r="AM573">
            <v>0</v>
          </cell>
          <cell r="AN573">
            <v>0</v>
          </cell>
          <cell r="AP573">
            <v>0</v>
          </cell>
          <cell r="AQ573">
            <v>0</v>
          </cell>
        </row>
        <row r="574">
          <cell r="O574">
            <v>0</v>
          </cell>
          <cell r="P574">
            <v>0</v>
          </cell>
          <cell r="R574">
            <v>0</v>
          </cell>
          <cell r="S574">
            <v>0</v>
          </cell>
          <cell r="U574">
            <v>0</v>
          </cell>
          <cell r="V574">
            <v>0</v>
          </cell>
          <cell r="X574">
            <v>0</v>
          </cell>
          <cell r="Y574">
            <v>0</v>
          </cell>
          <cell r="AA574">
            <v>0</v>
          </cell>
          <cell r="AB574">
            <v>0</v>
          </cell>
          <cell r="AD574">
            <v>0</v>
          </cell>
          <cell r="AE574">
            <v>0</v>
          </cell>
          <cell r="AG574">
            <v>0</v>
          </cell>
          <cell r="AH574">
            <v>0</v>
          </cell>
          <cell r="AJ574">
            <v>0</v>
          </cell>
          <cell r="AK574">
            <v>0</v>
          </cell>
          <cell r="AM574">
            <v>0</v>
          </cell>
          <cell r="AN574">
            <v>0</v>
          </cell>
          <cell r="AP574">
            <v>0</v>
          </cell>
          <cell r="AQ574">
            <v>0</v>
          </cell>
        </row>
        <row r="575">
          <cell r="O575">
            <v>0</v>
          </cell>
          <cell r="P575">
            <v>0</v>
          </cell>
          <cell r="R575">
            <v>0</v>
          </cell>
          <cell r="S575">
            <v>0</v>
          </cell>
          <cell r="U575">
            <v>0</v>
          </cell>
          <cell r="V575">
            <v>0</v>
          </cell>
          <cell r="X575">
            <v>0</v>
          </cell>
          <cell r="Y575">
            <v>0</v>
          </cell>
          <cell r="AA575">
            <v>0</v>
          </cell>
          <cell r="AB575">
            <v>0</v>
          </cell>
          <cell r="AD575">
            <v>0</v>
          </cell>
          <cell r="AE575">
            <v>0</v>
          </cell>
          <cell r="AG575">
            <v>0</v>
          </cell>
          <cell r="AH575">
            <v>0</v>
          </cell>
          <cell r="AJ575">
            <v>0</v>
          </cell>
          <cell r="AK575">
            <v>0</v>
          </cell>
          <cell r="AM575">
            <v>0</v>
          </cell>
          <cell r="AN575">
            <v>0</v>
          </cell>
          <cell r="AP575">
            <v>0</v>
          </cell>
          <cell r="AQ575">
            <v>0</v>
          </cell>
        </row>
        <row r="576">
          <cell r="O576">
            <v>0</v>
          </cell>
          <cell r="P576">
            <v>0</v>
          </cell>
          <cell r="R576">
            <v>0</v>
          </cell>
          <cell r="S576">
            <v>0</v>
          </cell>
          <cell r="U576">
            <v>0</v>
          </cell>
          <cell r="V576">
            <v>0</v>
          </cell>
          <cell r="X576">
            <v>0</v>
          </cell>
          <cell r="Y576">
            <v>0</v>
          </cell>
          <cell r="AA576">
            <v>0</v>
          </cell>
          <cell r="AB576">
            <v>0</v>
          </cell>
          <cell r="AD576">
            <v>0</v>
          </cell>
          <cell r="AE576">
            <v>0</v>
          </cell>
          <cell r="AG576">
            <v>0</v>
          </cell>
          <cell r="AH576">
            <v>0</v>
          </cell>
          <cell r="AJ576">
            <v>0</v>
          </cell>
          <cell r="AK576">
            <v>0</v>
          </cell>
          <cell r="AM576">
            <v>0</v>
          </cell>
          <cell r="AN576">
            <v>0</v>
          </cell>
          <cell r="AP576">
            <v>0</v>
          </cell>
          <cell r="AQ576">
            <v>0</v>
          </cell>
        </row>
        <row r="577">
          <cell r="O577">
            <v>0</v>
          </cell>
          <cell r="P577">
            <v>0</v>
          </cell>
          <cell r="R577">
            <v>0</v>
          </cell>
          <cell r="S577">
            <v>0</v>
          </cell>
          <cell r="U577">
            <v>0</v>
          </cell>
          <cell r="V577">
            <v>0</v>
          </cell>
          <cell r="X577">
            <v>0</v>
          </cell>
          <cell r="Y577">
            <v>0</v>
          </cell>
          <cell r="AA577">
            <v>0</v>
          </cell>
          <cell r="AB577">
            <v>0</v>
          </cell>
          <cell r="AD577">
            <v>0</v>
          </cell>
          <cell r="AE577">
            <v>0</v>
          </cell>
          <cell r="AG577">
            <v>0</v>
          </cell>
          <cell r="AH577">
            <v>0</v>
          </cell>
          <cell r="AJ577">
            <v>0</v>
          </cell>
          <cell r="AK577">
            <v>0</v>
          </cell>
          <cell r="AM577">
            <v>0</v>
          </cell>
          <cell r="AN577">
            <v>0</v>
          </cell>
          <cell r="AP577">
            <v>0</v>
          </cell>
          <cell r="AQ577">
            <v>0</v>
          </cell>
        </row>
        <row r="578">
          <cell r="O578">
            <v>0</v>
          </cell>
          <cell r="P578">
            <v>0</v>
          </cell>
          <cell r="R578">
            <v>0</v>
          </cell>
          <cell r="S578">
            <v>0</v>
          </cell>
          <cell r="U578">
            <v>0</v>
          </cell>
          <cell r="V578">
            <v>0</v>
          </cell>
          <cell r="X578">
            <v>0</v>
          </cell>
          <cell r="Y578">
            <v>0</v>
          </cell>
          <cell r="AA578">
            <v>0</v>
          </cell>
          <cell r="AB578">
            <v>0</v>
          </cell>
          <cell r="AD578">
            <v>0</v>
          </cell>
          <cell r="AE578">
            <v>0</v>
          </cell>
          <cell r="AG578">
            <v>0</v>
          </cell>
          <cell r="AH578">
            <v>0</v>
          </cell>
          <cell r="AJ578">
            <v>0</v>
          </cell>
          <cell r="AK578">
            <v>0</v>
          </cell>
          <cell r="AM578">
            <v>0</v>
          </cell>
          <cell r="AN578">
            <v>0</v>
          </cell>
          <cell r="AP578">
            <v>0</v>
          </cell>
          <cell r="AQ578">
            <v>0</v>
          </cell>
        </row>
        <row r="579">
          <cell r="O579">
            <v>0</v>
          </cell>
          <cell r="P579">
            <v>0</v>
          </cell>
          <cell r="R579">
            <v>-763.78</v>
          </cell>
          <cell r="S579">
            <v>43.03</v>
          </cell>
          <cell r="U579">
            <v>0</v>
          </cell>
          <cell r="V579">
            <v>0</v>
          </cell>
          <cell r="X579">
            <v>0</v>
          </cell>
          <cell r="Y579">
            <v>0</v>
          </cell>
          <cell r="AA579">
            <v>0</v>
          </cell>
          <cell r="AB579">
            <v>0</v>
          </cell>
          <cell r="AD579">
            <v>0</v>
          </cell>
          <cell r="AE579">
            <v>0</v>
          </cell>
          <cell r="AG579">
            <v>0</v>
          </cell>
          <cell r="AH579">
            <v>0</v>
          </cell>
          <cell r="AJ579">
            <v>0</v>
          </cell>
          <cell r="AK579">
            <v>0</v>
          </cell>
          <cell r="AM579">
            <v>0</v>
          </cell>
          <cell r="AN579">
            <v>0</v>
          </cell>
          <cell r="AP579">
            <v>0</v>
          </cell>
          <cell r="AQ579">
            <v>0</v>
          </cell>
        </row>
        <row r="580">
          <cell r="O580">
            <v>0</v>
          </cell>
          <cell r="P580">
            <v>0</v>
          </cell>
          <cell r="R580">
            <v>0</v>
          </cell>
          <cell r="S580">
            <v>0</v>
          </cell>
          <cell r="U580">
            <v>0</v>
          </cell>
          <cell r="V580">
            <v>0</v>
          </cell>
          <cell r="X580">
            <v>0</v>
          </cell>
          <cell r="Y580">
            <v>0</v>
          </cell>
          <cell r="AA580">
            <v>0</v>
          </cell>
          <cell r="AB580">
            <v>0</v>
          </cell>
          <cell r="AD580">
            <v>0</v>
          </cell>
          <cell r="AE580">
            <v>0</v>
          </cell>
          <cell r="AG580">
            <v>0</v>
          </cell>
          <cell r="AH580">
            <v>0</v>
          </cell>
          <cell r="AJ580">
            <v>0</v>
          </cell>
          <cell r="AK580">
            <v>0</v>
          </cell>
          <cell r="AM580">
            <v>0</v>
          </cell>
          <cell r="AN580">
            <v>0</v>
          </cell>
          <cell r="AP580">
            <v>0</v>
          </cell>
          <cell r="AQ580">
            <v>0</v>
          </cell>
        </row>
        <row r="581">
          <cell r="O581">
            <v>0</v>
          </cell>
          <cell r="P581">
            <v>0</v>
          </cell>
          <cell r="R581">
            <v>0</v>
          </cell>
          <cell r="S581">
            <v>0</v>
          </cell>
          <cell r="U581">
            <v>0</v>
          </cell>
          <cell r="V581">
            <v>0</v>
          </cell>
          <cell r="X581">
            <v>0</v>
          </cell>
          <cell r="Y581">
            <v>0</v>
          </cell>
          <cell r="AA581">
            <v>0</v>
          </cell>
          <cell r="AB581">
            <v>0</v>
          </cell>
          <cell r="AD581">
            <v>0</v>
          </cell>
          <cell r="AE581">
            <v>0</v>
          </cell>
          <cell r="AG581">
            <v>0</v>
          </cell>
          <cell r="AH581">
            <v>0</v>
          </cell>
          <cell r="AJ581">
            <v>0</v>
          </cell>
          <cell r="AK581">
            <v>0</v>
          </cell>
          <cell r="AM581">
            <v>0</v>
          </cell>
          <cell r="AN581">
            <v>0</v>
          </cell>
          <cell r="AP581">
            <v>0</v>
          </cell>
          <cell r="AQ581">
            <v>0</v>
          </cell>
        </row>
        <row r="582">
          <cell r="O582">
            <v>0</v>
          </cell>
          <cell r="P582">
            <v>0</v>
          </cell>
          <cell r="R582">
            <v>0</v>
          </cell>
          <cell r="S582">
            <v>0</v>
          </cell>
          <cell r="U582">
            <v>0</v>
          </cell>
          <cell r="V582">
            <v>0</v>
          </cell>
          <cell r="X582">
            <v>0</v>
          </cell>
          <cell r="Y582">
            <v>0</v>
          </cell>
          <cell r="AA582">
            <v>0</v>
          </cell>
          <cell r="AB582">
            <v>0</v>
          </cell>
          <cell r="AD582">
            <v>0</v>
          </cell>
          <cell r="AE582">
            <v>0</v>
          </cell>
          <cell r="AG582">
            <v>0</v>
          </cell>
          <cell r="AH582">
            <v>0</v>
          </cell>
          <cell r="AJ582">
            <v>0</v>
          </cell>
          <cell r="AK582">
            <v>0</v>
          </cell>
          <cell r="AM582">
            <v>0</v>
          </cell>
          <cell r="AN582">
            <v>0</v>
          </cell>
          <cell r="AP582">
            <v>0</v>
          </cell>
          <cell r="AQ582">
            <v>0</v>
          </cell>
        </row>
        <row r="583">
          <cell r="O583">
            <v>0</v>
          </cell>
          <cell r="P583">
            <v>0</v>
          </cell>
          <cell r="R583">
            <v>0</v>
          </cell>
          <cell r="S583">
            <v>0</v>
          </cell>
          <cell r="U583">
            <v>0</v>
          </cell>
          <cell r="V583">
            <v>0</v>
          </cell>
          <cell r="X583">
            <v>0</v>
          </cell>
          <cell r="Y583">
            <v>0</v>
          </cell>
          <cell r="AA583">
            <v>0</v>
          </cell>
          <cell r="AB583">
            <v>0</v>
          </cell>
          <cell r="AD583">
            <v>0</v>
          </cell>
          <cell r="AE583">
            <v>0</v>
          </cell>
          <cell r="AG583">
            <v>0</v>
          </cell>
          <cell r="AH583">
            <v>0</v>
          </cell>
          <cell r="AJ583">
            <v>0</v>
          </cell>
          <cell r="AK583">
            <v>0</v>
          </cell>
          <cell r="AM583">
            <v>0</v>
          </cell>
          <cell r="AN583">
            <v>0</v>
          </cell>
          <cell r="AP583">
            <v>0</v>
          </cell>
          <cell r="AQ583">
            <v>0</v>
          </cell>
        </row>
        <row r="584">
          <cell r="O584">
            <v>0</v>
          </cell>
          <cell r="P584">
            <v>0</v>
          </cell>
          <cell r="R584">
            <v>0</v>
          </cell>
          <cell r="S584">
            <v>0</v>
          </cell>
          <cell r="U584">
            <v>0</v>
          </cell>
          <cell r="V584">
            <v>0</v>
          </cell>
          <cell r="X584">
            <v>0</v>
          </cell>
          <cell r="Y584">
            <v>0</v>
          </cell>
          <cell r="AA584">
            <v>0</v>
          </cell>
          <cell r="AB584">
            <v>0</v>
          </cell>
          <cell r="AD584">
            <v>0</v>
          </cell>
          <cell r="AE584">
            <v>0</v>
          </cell>
          <cell r="AG584">
            <v>0</v>
          </cell>
          <cell r="AH584">
            <v>0</v>
          </cell>
          <cell r="AJ584">
            <v>0</v>
          </cell>
          <cell r="AK584">
            <v>0</v>
          </cell>
          <cell r="AM584">
            <v>0</v>
          </cell>
          <cell r="AN584">
            <v>0</v>
          </cell>
          <cell r="AP584">
            <v>0</v>
          </cell>
          <cell r="AQ584">
            <v>0</v>
          </cell>
        </row>
        <row r="585">
          <cell r="O585">
            <v>0</v>
          </cell>
          <cell r="P585">
            <v>0</v>
          </cell>
          <cell r="R585">
            <v>0</v>
          </cell>
          <cell r="S585">
            <v>0</v>
          </cell>
          <cell r="U585">
            <v>0</v>
          </cell>
          <cell r="V585">
            <v>0</v>
          </cell>
          <cell r="X585">
            <v>0</v>
          </cell>
          <cell r="Y585">
            <v>0</v>
          </cell>
          <cell r="AA585">
            <v>0</v>
          </cell>
          <cell r="AB585">
            <v>0</v>
          </cell>
          <cell r="AD585">
            <v>0</v>
          </cell>
          <cell r="AE585">
            <v>0</v>
          </cell>
          <cell r="AG585">
            <v>0</v>
          </cell>
          <cell r="AH585">
            <v>0</v>
          </cell>
          <cell r="AJ585">
            <v>0</v>
          </cell>
          <cell r="AK585">
            <v>0</v>
          </cell>
          <cell r="AM585">
            <v>0</v>
          </cell>
          <cell r="AN585">
            <v>0</v>
          </cell>
          <cell r="AP585">
            <v>0</v>
          </cell>
          <cell r="AQ585">
            <v>0</v>
          </cell>
        </row>
        <row r="586">
          <cell r="O586">
            <v>0</v>
          </cell>
          <cell r="P586">
            <v>0</v>
          </cell>
          <cell r="R586">
            <v>0</v>
          </cell>
          <cell r="S586">
            <v>0</v>
          </cell>
          <cell r="U586">
            <v>0</v>
          </cell>
          <cell r="V586">
            <v>0</v>
          </cell>
          <cell r="X586">
            <v>0</v>
          </cell>
          <cell r="Y586">
            <v>0</v>
          </cell>
          <cell r="AA586">
            <v>0</v>
          </cell>
          <cell r="AB586">
            <v>0</v>
          </cell>
          <cell r="AD586">
            <v>0</v>
          </cell>
          <cell r="AE586">
            <v>0</v>
          </cell>
          <cell r="AG586">
            <v>0</v>
          </cell>
          <cell r="AH586">
            <v>0</v>
          </cell>
          <cell r="AJ586">
            <v>0</v>
          </cell>
          <cell r="AK586">
            <v>0</v>
          </cell>
          <cell r="AM586">
            <v>0</v>
          </cell>
          <cell r="AN586">
            <v>0</v>
          </cell>
          <cell r="AP586">
            <v>0</v>
          </cell>
          <cell r="AQ586">
            <v>0</v>
          </cell>
        </row>
        <row r="587">
          <cell r="O587">
            <v>0</v>
          </cell>
          <cell r="P587">
            <v>0</v>
          </cell>
          <cell r="R587">
            <v>0</v>
          </cell>
          <cell r="S587">
            <v>0</v>
          </cell>
          <cell r="U587">
            <v>0</v>
          </cell>
          <cell r="V587">
            <v>0</v>
          </cell>
          <cell r="X587">
            <v>0</v>
          </cell>
          <cell r="Y587">
            <v>0</v>
          </cell>
          <cell r="AA587">
            <v>0</v>
          </cell>
          <cell r="AB587">
            <v>0</v>
          </cell>
          <cell r="AD587">
            <v>0</v>
          </cell>
          <cell r="AE587">
            <v>0</v>
          </cell>
          <cell r="AG587">
            <v>0</v>
          </cell>
          <cell r="AH587">
            <v>0</v>
          </cell>
          <cell r="AJ587">
            <v>0</v>
          </cell>
          <cell r="AK587">
            <v>0</v>
          </cell>
          <cell r="AM587">
            <v>0</v>
          </cell>
          <cell r="AN587">
            <v>0</v>
          </cell>
          <cell r="AP587">
            <v>0</v>
          </cell>
          <cell r="AQ587">
            <v>0</v>
          </cell>
        </row>
        <row r="588">
          <cell r="O588">
            <v>0</v>
          </cell>
          <cell r="P588">
            <v>0</v>
          </cell>
          <cell r="R588">
            <v>0</v>
          </cell>
          <cell r="S588">
            <v>0</v>
          </cell>
          <cell r="U588">
            <v>0</v>
          </cell>
          <cell r="V588">
            <v>0</v>
          </cell>
          <cell r="X588">
            <v>0</v>
          </cell>
          <cell r="Y588">
            <v>0</v>
          </cell>
          <cell r="AA588">
            <v>0</v>
          </cell>
          <cell r="AB588">
            <v>0</v>
          </cell>
          <cell r="AD588">
            <v>0</v>
          </cell>
          <cell r="AE588">
            <v>0</v>
          </cell>
          <cell r="AG588">
            <v>0</v>
          </cell>
          <cell r="AH588">
            <v>0</v>
          </cell>
          <cell r="AJ588">
            <v>125</v>
          </cell>
          <cell r="AK588">
            <v>44.93</v>
          </cell>
          <cell r="AM588">
            <v>60.75</v>
          </cell>
          <cell r="AN588">
            <v>20.71</v>
          </cell>
          <cell r="AP588">
            <v>0</v>
          </cell>
          <cell r="AQ588">
            <v>0</v>
          </cell>
        </row>
        <row r="589">
          <cell r="O589">
            <v>0</v>
          </cell>
          <cell r="P589">
            <v>0</v>
          </cell>
          <cell r="R589">
            <v>0</v>
          </cell>
          <cell r="S589">
            <v>0</v>
          </cell>
          <cell r="U589">
            <v>0</v>
          </cell>
          <cell r="V589">
            <v>0</v>
          </cell>
          <cell r="X589">
            <v>0</v>
          </cell>
          <cell r="Y589">
            <v>0</v>
          </cell>
          <cell r="AA589">
            <v>0</v>
          </cell>
          <cell r="AB589">
            <v>0</v>
          </cell>
          <cell r="AD589">
            <v>0</v>
          </cell>
          <cell r="AE589">
            <v>0</v>
          </cell>
          <cell r="AG589">
            <v>0</v>
          </cell>
          <cell r="AH589">
            <v>0</v>
          </cell>
          <cell r="AJ589">
            <v>0</v>
          </cell>
          <cell r="AK589">
            <v>0</v>
          </cell>
          <cell r="AM589">
            <v>336.45</v>
          </cell>
          <cell r="AN589">
            <v>70.56</v>
          </cell>
          <cell r="AP589">
            <v>0</v>
          </cell>
          <cell r="AQ589">
            <v>0</v>
          </cell>
        </row>
        <row r="590">
          <cell r="O590">
            <v>0</v>
          </cell>
          <cell r="P590">
            <v>0</v>
          </cell>
          <cell r="R590">
            <v>0</v>
          </cell>
          <cell r="S590">
            <v>0</v>
          </cell>
          <cell r="U590">
            <v>0</v>
          </cell>
          <cell r="V590">
            <v>0</v>
          </cell>
          <cell r="X590">
            <v>0</v>
          </cell>
          <cell r="Y590">
            <v>0</v>
          </cell>
          <cell r="AA590">
            <v>0</v>
          </cell>
          <cell r="AB590">
            <v>0</v>
          </cell>
          <cell r="AD590">
            <v>0</v>
          </cell>
          <cell r="AE590">
            <v>0</v>
          </cell>
          <cell r="AG590">
            <v>3282.83</v>
          </cell>
          <cell r="AH590">
            <v>1388.75</v>
          </cell>
          <cell r="AJ590">
            <v>0</v>
          </cell>
          <cell r="AK590">
            <v>0</v>
          </cell>
          <cell r="AM590">
            <v>0</v>
          </cell>
          <cell r="AN590">
            <v>0</v>
          </cell>
          <cell r="AP590">
            <v>0</v>
          </cell>
          <cell r="AQ590">
            <v>0</v>
          </cell>
        </row>
        <row r="591">
          <cell r="O591">
            <v>10271.84</v>
          </cell>
          <cell r="P591">
            <v>5703.58</v>
          </cell>
          <cell r="R591">
            <v>0</v>
          </cell>
          <cell r="S591">
            <v>0</v>
          </cell>
          <cell r="U591">
            <v>10952.38</v>
          </cell>
          <cell r="V591">
            <v>6008.37</v>
          </cell>
          <cell r="X591">
            <v>671.72</v>
          </cell>
          <cell r="Y591">
            <v>423.95</v>
          </cell>
          <cell r="AA591">
            <v>0</v>
          </cell>
          <cell r="AB591">
            <v>0</v>
          </cell>
          <cell r="AD591">
            <v>0</v>
          </cell>
          <cell r="AE591">
            <v>0</v>
          </cell>
          <cell r="AG591">
            <v>0</v>
          </cell>
          <cell r="AH591">
            <v>0</v>
          </cell>
          <cell r="AJ591">
            <v>-63.94</v>
          </cell>
          <cell r="AK591">
            <v>-38.409999999999997</v>
          </cell>
          <cell r="AM591">
            <v>-74.58</v>
          </cell>
          <cell r="AN591">
            <v>-43.95</v>
          </cell>
          <cell r="AP591">
            <v>0</v>
          </cell>
          <cell r="AQ591">
            <v>0</v>
          </cell>
        </row>
        <row r="592">
          <cell r="O592">
            <v>0</v>
          </cell>
          <cell r="P592">
            <v>0</v>
          </cell>
          <cell r="R592">
            <v>0</v>
          </cell>
          <cell r="S592">
            <v>0</v>
          </cell>
          <cell r="U592">
            <v>0</v>
          </cell>
          <cell r="V592">
            <v>0</v>
          </cell>
          <cell r="X592">
            <v>0</v>
          </cell>
          <cell r="Y592">
            <v>0</v>
          </cell>
          <cell r="AA592">
            <v>0</v>
          </cell>
          <cell r="AB592">
            <v>0</v>
          </cell>
          <cell r="AD592">
            <v>0</v>
          </cell>
          <cell r="AE592">
            <v>0</v>
          </cell>
          <cell r="AG592">
            <v>0</v>
          </cell>
          <cell r="AH592">
            <v>0</v>
          </cell>
          <cell r="AJ592">
            <v>-255.77</v>
          </cell>
          <cell r="AK592">
            <v>-151.34</v>
          </cell>
          <cell r="AM592">
            <v>-24.86</v>
          </cell>
          <cell r="AN592">
            <v>-14.42</v>
          </cell>
          <cell r="AP592">
            <v>0</v>
          </cell>
          <cell r="AQ592">
            <v>0</v>
          </cell>
        </row>
        <row r="593">
          <cell r="O593">
            <v>-111.65</v>
          </cell>
          <cell r="P593">
            <v>-20.84</v>
          </cell>
          <cell r="R593">
            <v>0</v>
          </cell>
          <cell r="S593">
            <v>0</v>
          </cell>
          <cell r="U593">
            <v>0</v>
          </cell>
          <cell r="V593">
            <v>0</v>
          </cell>
          <cell r="X593">
            <v>0</v>
          </cell>
          <cell r="Y593">
            <v>0</v>
          </cell>
          <cell r="AA593">
            <v>0</v>
          </cell>
          <cell r="AB593">
            <v>0</v>
          </cell>
          <cell r="AD593">
            <v>0</v>
          </cell>
          <cell r="AE593">
            <v>0</v>
          </cell>
          <cell r="AG593">
            <v>0</v>
          </cell>
          <cell r="AH593">
            <v>0</v>
          </cell>
          <cell r="AJ593">
            <v>-12.79</v>
          </cell>
          <cell r="AK593">
            <v>-3.71</v>
          </cell>
          <cell r="AM593">
            <v>0</v>
          </cell>
          <cell r="AN593">
            <v>0</v>
          </cell>
          <cell r="AP593">
            <v>0</v>
          </cell>
          <cell r="AQ593">
            <v>0</v>
          </cell>
        </row>
        <row r="594">
          <cell r="O594">
            <v>0</v>
          </cell>
          <cell r="P594">
            <v>0</v>
          </cell>
          <cell r="R594">
            <v>0</v>
          </cell>
          <cell r="S594">
            <v>0</v>
          </cell>
          <cell r="U594">
            <v>0</v>
          </cell>
          <cell r="V594">
            <v>0</v>
          </cell>
          <cell r="X594">
            <v>0</v>
          </cell>
          <cell r="Y594">
            <v>0</v>
          </cell>
          <cell r="AA594">
            <v>13434.34</v>
          </cell>
          <cell r="AB594">
            <v>9229.73</v>
          </cell>
          <cell r="AD594">
            <v>0</v>
          </cell>
          <cell r="AE594">
            <v>0</v>
          </cell>
          <cell r="AG594">
            <v>161.22</v>
          </cell>
          <cell r="AH594">
            <v>110.74</v>
          </cell>
          <cell r="AJ594">
            <v>0</v>
          </cell>
          <cell r="AK594">
            <v>0</v>
          </cell>
          <cell r="AM594">
            <v>0</v>
          </cell>
          <cell r="AN594">
            <v>0</v>
          </cell>
          <cell r="AP594">
            <v>0</v>
          </cell>
          <cell r="AQ594">
            <v>0</v>
          </cell>
        </row>
        <row r="595">
          <cell r="O595">
            <v>15771.85</v>
          </cell>
          <cell r="P595">
            <v>7790.85</v>
          </cell>
          <cell r="R595">
            <v>6023.81</v>
          </cell>
          <cell r="S595">
            <v>2790.47</v>
          </cell>
          <cell r="U595">
            <v>0</v>
          </cell>
          <cell r="V595">
            <v>0</v>
          </cell>
          <cell r="X595">
            <v>25286.87</v>
          </cell>
          <cell r="Y595">
            <v>13633.24</v>
          </cell>
          <cell r="AA595">
            <v>11016.16</v>
          </cell>
          <cell r="AB595">
            <v>6091.49</v>
          </cell>
          <cell r="AD595">
            <v>0</v>
          </cell>
          <cell r="AE595">
            <v>0</v>
          </cell>
          <cell r="AG595">
            <v>0</v>
          </cell>
          <cell r="AH595">
            <v>0</v>
          </cell>
          <cell r="AJ595">
            <v>-38.369999999999997</v>
          </cell>
          <cell r="AK595">
            <v>-20.16</v>
          </cell>
          <cell r="AM595">
            <v>-62.15</v>
          </cell>
          <cell r="AN595">
            <v>-31.68</v>
          </cell>
          <cell r="AP595">
            <v>0</v>
          </cell>
          <cell r="AQ595">
            <v>0</v>
          </cell>
        </row>
        <row r="596">
          <cell r="O596">
            <v>1936.89</v>
          </cell>
          <cell r="P596">
            <v>1103.3599999999999</v>
          </cell>
          <cell r="R596">
            <v>2026.67</v>
          </cell>
          <cell r="S596">
            <v>1146.1300000000001</v>
          </cell>
          <cell r="U596">
            <v>0</v>
          </cell>
          <cell r="V596">
            <v>0</v>
          </cell>
          <cell r="X596">
            <v>6717.17</v>
          </cell>
          <cell r="Y596">
            <v>3987.97</v>
          </cell>
          <cell r="AA596">
            <v>2015.15</v>
          </cell>
          <cell r="AB596">
            <v>1181.58</v>
          </cell>
          <cell r="AD596">
            <v>0</v>
          </cell>
          <cell r="AE596">
            <v>0</v>
          </cell>
          <cell r="AG596">
            <v>0</v>
          </cell>
          <cell r="AH596">
            <v>0</v>
          </cell>
          <cell r="AJ596">
            <v>-12.79</v>
          </cell>
          <cell r="AK596">
            <v>-7.12</v>
          </cell>
          <cell r="AM596">
            <v>0</v>
          </cell>
          <cell r="AN596">
            <v>0</v>
          </cell>
          <cell r="AP596">
            <v>0</v>
          </cell>
          <cell r="AQ596">
            <v>0</v>
          </cell>
        </row>
        <row r="597">
          <cell r="O597">
            <v>1631.07</v>
          </cell>
          <cell r="P597">
            <v>709.78</v>
          </cell>
          <cell r="R597">
            <v>0</v>
          </cell>
          <cell r="S597">
            <v>0</v>
          </cell>
          <cell r="U597">
            <v>0</v>
          </cell>
          <cell r="V597">
            <v>0</v>
          </cell>
          <cell r="X597">
            <v>777.78</v>
          </cell>
          <cell r="Y597">
            <v>413.33</v>
          </cell>
          <cell r="AA597">
            <v>2757.57</v>
          </cell>
          <cell r="AB597">
            <v>1465.19</v>
          </cell>
          <cell r="AD597">
            <v>1696.97</v>
          </cell>
          <cell r="AE597">
            <v>901.72</v>
          </cell>
          <cell r="AG597">
            <v>0</v>
          </cell>
          <cell r="AH597">
            <v>0</v>
          </cell>
          <cell r="AJ597">
            <v>0</v>
          </cell>
          <cell r="AK597">
            <v>0</v>
          </cell>
          <cell r="AM597">
            <v>0</v>
          </cell>
          <cell r="AN597">
            <v>0</v>
          </cell>
          <cell r="AP597">
            <v>0</v>
          </cell>
          <cell r="AQ597">
            <v>0</v>
          </cell>
        </row>
        <row r="598">
          <cell r="O598">
            <v>0</v>
          </cell>
          <cell r="P598">
            <v>0</v>
          </cell>
          <cell r="R598">
            <v>0</v>
          </cell>
          <cell r="S598">
            <v>0</v>
          </cell>
          <cell r="U598">
            <v>0</v>
          </cell>
          <cell r="V598">
            <v>0</v>
          </cell>
          <cell r="X598">
            <v>0</v>
          </cell>
          <cell r="Y598">
            <v>0</v>
          </cell>
          <cell r="AA598">
            <v>1060.6099999999999</v>
          </cell>
          <cell r="AB598">
            <v>564.39</v>
          </cell>
          <cell r="AD598">
            <v>0</v>
          </cell>
          <cell r="AE598">
            <v>0</v>
          </cell>
          <cell r="AG598">
            <v>0</v>
          </cell>
          <cell r="AH598">
            <v>0</v>
          </cell>
          <cell r="AJ598">
            <v>0</v>
          </cell>
          <cell r="AK598">
            <v>0</v>
          </cell>
          <cell r="AM598">
            <v>0</v>
          </cell>
          <cell r="AN598">
            <v>0</v>
          </cell>
          <cell r="AP598">
            <v>0</v>
          </cell>
          <cell r="AQ598">
            <v>0</v>
          </cell>
        </row>
        <row r="599">
          <cell r="O599">
            <v>0</v>
          </cell>
          <cell r="P599">
            <v>0</v>
          </cell>
          <cell r="R599">
            <v>0</v>
          </cell>
          <cell r="S599">
            <v>0</v>
          </cell>
          <cell r="U599">
            <v>0</v>
          </cell>
          <cell r="V599">
            <v>0</v>
          </cell>
          <cell r="X599">
            <v>0</v>
          </cell>
          <cell r="Y599">
            <v>0</v>
          </cell>
          <cell r="AA599">
            <v>0</v>
          </cell>
          <cell r="AB599">
            <v>0</v>
          </cell>
          <cell r="AD599">
            <v>0</v>
          </cell>
          <cell r="AE599">
            <v>0</v>
          </cell>
          <cell r="AG599">
            <v>2121.21</v>
          </cell>
          <cell r="AH599">
            <v>1096.18</v>
          </cell>
          <cell r="AJ599">
            <v>0</v>
          </cell>
          <cell r="AK599">
            <v>0</v>
          </cell>
          <cell r="AM599">
            <v>0</v>
          </cell>
          <cell r="AN599">
            <v>0</v>
          </cell>
          <cell r="AP599">
            <v>0</v>
          </cell>
          <cell r="AQ599">
            <v>0</v>
          </cell>
        </row>
        <row r="600">
          <cell r="O600">
            <v>0</v>
          </cell>
          <cell r="P600">
            <v>0</v>
          </cell>
          <cell r="R600">
            <v>0</v>
          </cell>
          <cell r="S600">
            <v>0</v>
          </cell>
          <cell r="U600">
            <v>0</v>
          </cell>
          <cell r="V600">
            <v>0</v>
          </cell>
          <cell r="X600">
            <v>0</v>
          </cell>
          <cell r="Y600">
            <v>0</v>
          </cell>
          <cell r="AA600">
            <v>80.81</v>
          </cell>
          <cell r="AB600">
            <v>-81.72</v>
          </cell>
          <cell r="AD600">
            <v>1696.97</v>
          </cell>
          <cell r="AE600">
            <v>721.77</v>
          </cell>
          <cell r="AG600">
            <v>424.24</v>
          </cell>
          <cell r="AH600">
            <v>180.44</v>
          </cell>
          <cell r="AJ600">
            <v>0</v>
          </cell>
          <cell r="AK600">
            <v>0</v>
          </cell>
          <cell r="AM600">
            <v>0</v>
          </cell>
          <cell r="AN600">
            <v>0</v>
          </cell>
          <cell r="AP600">
            <v>0</v>
          </cell>
          <cell r="AQ600">
            <v>0</v>
          </cell>
        </row>
        <row r="601">
          <cell r="O601">
            <v>1553.4</v>
          </cell>
          <cell r="P601">
            <v>692.54</v>
          </cell>
          <cell r="R601">
            <v>18285.71</v>
          </cell>
          <cell r="S601">
            <v>7955.39</v>
          </cell>
          <cell r="U601">
            <v>0</v>
          </cell>
          <cell r="V601">
            <v>0</v>
          </cell>
          <cell r="X601">
            <v>13414.14</v>
          </cell>
          <cell r="Y601">
            <v>6291.88</v>
          </cell>
          <cell r="AA601">
            <v>6464.64</v>
          </cell>
          <cell r="AB601">
            <v>3033.84</v>
          </cell>
          <cell r="AD601">
            <v>5656.56</v>
          </cell>
          <cell r="AE601">
            <v>2658.73</v>
          </cell>
          <cell r="AG601">
            <v>0</v>
          </cell>
          <cell r="AH601">
            <v>0</v>
          </cell>
          <cell r="AJ601">
            <v>0</v>
          </cell>
          <cell r="AK601">
            <v>0</v>
          </cell>
          <cell r="AM601">
            <v>0</v>
          </cell>
          <cell r="AN601">
            <v>0</v>
          </cell>
          <cell r="AP601">
            <v>0</v>
          </cell>
          <cell r="AQ601">
            <v>0</v>
          </cell>
        </row>
        <row r="602">
          <cell r="O602">
            <v>1495.15</v>
          </cell>
          <cell r="P602">
            <v>737.23</v>
          </cell>
          <cell r="R602">
            <v>0</v>
          </cell>
          <cell r="S602">
            <v>0</v>
          </cell>
          <cell r="U602">
            <v>0</v>
          </cell>
          <cell r="V602">
            <v>0</v>
          </cell>
          <cell r="X602">
            <v>0</v>
          </cell>
          <cell r="Y602">
            <v>0</v>
          </cell>
          <cell r="AA602">
            <v>0</v>
          </cell>
          <cell r="AB602">
            <v>0</v>
          </cell>
          <cell r="AD602">
            <v>0</v>
          </cell>
          <cell r="AE602">
            <v>0</v>
          </cell>
          <cell r="AG602">
            <v>0</v>
          </cell>
          <cell r="AH602">
            <v>0</v>
          </cell>
          <cell r="AJ602">
            <v>703.37</v>
          </cell>
          <cell r="AK602">
            <v>342.32</v>
          </cell>
          <cell r="AM602">
            <v>0</v>
          </cell>
          <cell r="AN602">
            <v>0</v>
          </cell>
          <cell r="AP602">
            <v>0</v>
          </cell>
          <cell r="AQ602">
            <v>0</v>
          </cell>
        </row>
        <row r="603">
          <cell r="O603">
            <v>0</v>
          </cell>
          <cell r="P603">
            <v>0</v>
          </cell>
          <cell r="R603">
            <v>0</v>
          </cell>
          <cell r="S603">
            <v>0</v>
          </cell>
          <cell r="U603">
            <v>0</v>
          </cell>
          <cell r="V603">
            <v>0</v>
          </cell>
          <cell r="X603">
            <v>0</v>
          </cell>
          <cell r="Y603">
            <v>0</v>
          </cell>
          <cell r="AA603">
            <v>388.89</v>
          </cell>
          <cell r="AB603">
            <v>184.14</v>
          </cell>
          <cell r="AD603">
            <v>0</v>
          </cell>
          <cell r="AE603">
            <v>0</v>
          </cell>
          <cell r="AG603">
            <v>583.33000000000004</v>
          </cell>
          <cell r="AH603">
            <v>274.27999999999997</v>
          </cell>
          <cell r="AJ603">
            <v>0</v>
          </cell>
          <cell r="AK603">
            <v>0</v>
          </cell>
          <cell r="AM603">
            <v>0</v>
          </cell>
          <cell r="AN603">
            <v>0</v>
          </cell>
          <cell r="AP603">
            <v>0</v>
          </cell>
          <cell r="AQ603">
            <v>0</v>
          </cell>
        </row>
        <row r="604">
          <cell r="O604">
            <v>0</v>
          </cell>
          <cell r="P604">
            <v>0</v>
          </cell>
          <cell r="R604">
            <v>0</v>
          </cell>
          <cell r="S604">
            <v>0</v>
          </cell>
          <cell r="U604">
            <v>0</v>
          </cell>
          <cell r="V604">
            <v>0</v>
          </cell>
          <cell r="X604">
            <v>0</v>
          </cell>
          <cell r="Y604">
            <v>0</v>
          </cell>
          <cell r="AA604">
            <v>252.53</v>
          </cell>
          <cell r="AB604">
            <v>145.76</v>
          </cell>
          <cell r="AD604">
            <v>530.29999999999995</v>
          </cell>
          <cell r="AE604">
            <v>306.25</v>
          </cell>
          <cell r="AG604">
            <v>0</v>
          </cell>
          <cell r="AH604">
            <v>0</v>
          </cell>
          <cell r="AJ604">
            <v>0</v>
          </cell>
          <cell r="AK604">
            <v>0</v>
          </cell>
          <cell r="AM604">
            <v>0</v>
          </cell>
          <cell r="AN604">
            <v>0</v>
          </cell>
          <cell r="AP604">
            <v>0</v>
          </cell>
          <cell r="AQ604">
            <v>0</v>
          </cell>
        </row>
        <row r="605">
          <cell r="O605">
            <v>0</v>
          </cell>
          <cell r="P605">
            <v>0</v>
          </cell>
          <cell r="R605">
            <v>0</v>
          </cell>
          <cell r="S605">
            <v>0</v>
          </cell>
          <cell r="U605">
            <v>0</v>
          </cell>
          <cell r="V605">
            <v>0</v>
          </cell>
          <cell r="X605">
            <v>0</v>
          </cell>
          <cell r="Y605">
            <v>0</v>
          </cell>
          <cell r="AA605">
            <v>0</v>
          </cell>
          <cell r="AB605">
            <v>0</v>
          </cell>
          <cell r="AD605">
            <v>0</v>
          </cell>
          <cell r="AE605">
            <v>0</v>
          </cell>
          <cell r="AG605">
            <v>0</v>
          </cell>
          <cell r="AH605">
            <v>0</v>
          </cell>
          <cell r="AJ605">
            <v>0</v>
          </cell>
          <cell r="AK605">
            <v>0</v>
          </cell>
          <cell r="AM605">
            <v>98.13</v>
          </cell>
          <cell r="AN605">
            <v>38.76</v>
          </cell>
          <cell r="AP605">
            <v>0</v>
          </cell>
          <cell r="AQ605">
            <v>0</v>
          </cell>
        </row>
        <row r="606">
          <cell r="O606">
            <v>0</v>
          </cell>
          <cell r="P606">
            <v>0</v>
          </cell>
          <cell r="R606">
            <v>2806.09</v>
          </cell>
          <cell r="S606">
            <v>2045.51</v>
          </cell>
          <cell r="U606">
            <v>14770.66</v>
          </cell>
          <cell r="V606">
            <v>10789.26</v>
          </cell>
          <cell r="X606">
            <v>23434.34</v>
          </cell>
          <cell r="Y606">
            <v>17418.080000000002</v>
          </cell>
          <cell r="AA606">
            <v>11717.17</v>
          </cell>
          <cell r="AB606">
            <v>8673.07</v>
          </cell>
          <cell r="AD606">
            <v>23434.34</v>
          </cell>
          <cell r="AE606">
            <v>17195.419999999998</v>
          </cell>
          <cell r="AG606">
            <v>0</v>
          </cell>
          <cell r="AH606">
            <v>0</v>
          </cell>
          <cell r="AJ606">
            <v>1728.85</v>
          </cell>
          <cell r="AK606">
            <v>1244.08</v>
          </cell>
          <cell r="AM606">
            <v>0</v>
          </cell>
          <cell r="AN606">
            <v>0</v>
          </cell>
          <cell r="AP606">
            <v>1705.88</v>
          </cell>
          <cell r="AQ606">
            <v>1241.51</v>
          </cell>
        </row>
        <row r="607">
          <cell r="O607">
            <v>0</v>
          </cell>
          <cell r="P607">
            <v>0</v>
          </cell>
          <cell r="R607">
            <v>142.86000000000001</v>
          </cell>
          <cell r="S607">
            <v>92.82</v>
          </cell>
          <cell r="U607">
            <v>0</v>
          </cell>
          <cell r="V607">
            <v>0</v>
          </cell>
          <cell r="X607">
            <v>0</v>
          </cell>
          <cell r="Y607">
            <v>0</v>
          </cell>
          <cell r="AA607">
            <v>0</v>
          </cell>
          <cell r="AB607">
            <v>0</v>
          </cell>
          <cell r="AD607">
            <v>0</v>
          </cell>
          <cell r="AE607">
            <v>0</v>
          </cell>
          <cell r="AG607">
            <v>0</v>
          </cell>
          <cell r="AH607">
            <v>0</v>
          </cell>
          <cell r="AJ607">
            <v>0</v>
          </cell>
          <cell r="AK607">
            <v>0</v>
          </cell>
          <cell r="AM607">
            <v>0</v>
          </cell>
          <cell r="AN607">
            <v>0</v>
          </cell>
          <cell r="AP607">
            <v>0</v>
          </cell>
          <cell r="AQ607">
            <v>0</v>
          </cell>
        </row>
        <row r="608">
          <cell r="O608">
            <v>0</v>
          </cell>
          <cell r="P608">
            <v>0</v>
          </cell>
          <cell r="R608">
            <v>0</v>
          </cell>
          <cell r="S608">
            <v>0</v>
          </cell>
          <cell r="U608">
            <v>0</v>
          </cell>
          <cell r="V608">
            <v>0</v>
          </cell>
          <cell r="X608">
            <v>0</v>
          </cell>
          <cell r="Y608">
            <v>0</v>
          </cell>
          <cell r="AA608">
            <v>3282.83</v>
          </cell>
          <cell r="AB608">
            <v>1577.6</v>
          </cell>
          <cell r="AD608">
            <v>0</v>
          </cell>
          <cell r="AE608">
            <v>0</v>
          </cell>
          <cell r="AG608">
            <v>3030.3</v>
          </cell>
          <cell r="AH608">
            <v>1319.71</v>
          </cell>
          <cell r="AJ608">
            <v>0</v>
          </cell>
          <cell r="AK608">
            <v>0</v>
          </cell>
          <cell r="AM608">
            <v>0</v>
          </cell>
          <cell r="AN608">
            <v>0</v>
          </cell>
          <cell r="AP608">
            <v>0</v>
          </cell>
          <cell r="AQ608">
            <v>0</v>
          </cell>
        </row>
        <row r="609">
          <cell r="O609">
            <v>0</v>
          </cell>
          <cell r="P609">
            <v>0</v>
          </cell>
          <cell r="R609">
            <v>0</v>
          </cell>
          <cell r="S609">
            <v>0</v>
          </cell>
          <cell r="U609">
            <v>0</v>
          </cell>
          <cell r="V609">
            <v>0</v>
          </cell>
          <cell r="X609">
            <v>590.91</v>
          </cell>
          <cell r="Y609">
            <v>237.55</v>
          </cell>
          <cell r="AA609">
            <v>0</v>
          </cell>
          <cell r="AB609">
            <v>0</v>
          </cell>
          <cell r="AD609">
            <v>0</v>
          </cell>
          <cell r="AE609">
            <v>0</v>
          </cell>
          <cell r="AG609">
            <v>0</v>
          </cell>
          <cell r="AH609">
            <v>0</v>
          </cell>
          <cell r="AJ609">
            <v>0</v>
          </cell>
          <cell r="AK609">
            <v>0</v>
          </cell>
          <cell r="AM609">
            <v>0</v>
          </cell>
          <cell r="AN609">
            <v>0</v>
          </cell>
          <cell r="AP609">
            <v>0</v>
          </cell>
          <cell r="AQ609">
            <v>0</v>
          </cell>
        </row>
        <row r="610">
          <cell r="O610">
            <v>0</v>
          </cell>
          <cell r="P610">
            <v>0</v>
          </cell>
          <cell r="R610">
            <v>0</v>
          </cell>
          <cell r="S610">
            <v>0</v>
          </cell>
          <cell r="U610">
            <v>0</v>
          </cell>
          <cell r="V610">
            <v>0</v>
          </cell>
          <cell r="X610">
            <v>0</v>
          </cell>
          <cell r="Y610">
            <v>0</v>
          </cell>
          <cell r="AA610">
            <v>78.790000000000006</v>
          </cell>
          <cell r="AB610">
            <v>40.200000000000003</v>
          </cell>
          <cell r="AD610">
            <v>472.73</v>
          </cell>
          <cell r="AE610">
            <v>241.2</v>
          </cell>
          <cell r="AG610">
            <v>0</v>
          </cell>
          <cell r="AH610">
            <v>0</v>
          </cell>
          <cell r="AJ610">
            <v>0</v>
          </cell>
          <cell r="AK610">
            <v>0</v>
          </cell>
          <cell r="AM610">
            <v>0</v>
          </cell>
          <cell r="AN610">
            <v>0</v>
          </cell>
          <cell r="AP610">
            <v>0</v>
          </cell>
          <cell r="AQ610">
            <v>0</v>
          </cell>
        </row>
        <row r="611">
          <cell r="O611">
            <v>0</v>
          </cell>
          <cell r="P611">
            <v>0</v>
          </cell>
          <cell r="R611">
            <v>0</v>
          </cell>
          <cell r="S611">
            <v>0</v>
          </cell>
          <cell r="U611">
            <v>0</v>
          </cell>
          <cell r="V611">
            <v>0</v>
          </cell>
          <cell r="X611">
            <v>0</v>
          </cell>
          <cell r="Y611">
            <v>0</v>
          </cell>
          <cell r="AA611">
            <v>78.790000000000006</v>
          </cell>
          <cell r="AB611">
            <v>39.92</v>
          </cell>
          <cell r="AD611">
            <v>472.73</v>
          </cell>
          <cell r="AE611">
            <v>239.5</v>
          </cell>
          <cell r="AG611">
            <v>0</v>
          </cell>
          <cell r="AH611">
            <v>0</v>
          </cell>
          <cell r="AJ611">
            <v>0</v>
          </cell>
          <cell r="AK611">
            <v>0</v>
          </cell>
          <cell r="AM611">
            <v>0</v>
          </cell>
          <cell r="AN611">
            <v>0</v>
          </cell>
          <cell r="AP611">
            <v>0</v>
          </cell>
          <cell r="AQ611">
            <v>0</v>
          </cell>
        </row>
        <row r="612">
          <cell r="O612">
            <v>0</v>
          </cell>
          <cell r="P612">
            <v>0</v>
          </cell>
          <cell r="R612">
            <v>0</v>
          </cell>
          <cell r="S612">
            <v>0</v>
          </cell>
          <cell r="U612">
            <v>0</v>
          </cell>
          <cell r="V612">
            <v>0</v>
          </cell>
          <cell r="X612">
            <v>0</v>
          </cell>
          <cell r="Y612">
            <v>0</v>
          </cell>
          <cell r="AA612">
            <v>0</v>
          </cell>
          <cell r="AB612">
            <v>0</v>
          </cell>
          <cell r="AD612">
            <v>0</v>
          </cell>
          <cell r="AE612">
            <v>0</v>
          </cell>
          <cell r="AG612">
            <v>0</v>
          </cell>
          <cell r="AH612">
            <v>0</v>
          </cell>
          <cell r="AJ612">
            <v>0</v>
          </cell>
          <cell r="AK612">
            <v>0</v>
          </cell>
          <cell r="AM612">
            <v>0</v>
          </cell>
          <cell r="AN612">
            <v>0</v>
          </cell>
          <cell r="AP612">
            <v>0</v>
          </cell>
          <cell r="AQ612">
            <v>0</v>
          </cell>
        </row>
        <row r="613">
          <cell r="O613">
            <v>0</v>
          </cell>
          <cell r="P613">
            <v>0</v>
          </cell>
          <cell r="R613">
            <v>0</v>
          </cell>
          <cell r="S613">
            <v>0</v>
          </cell>
          <cell r="U613">
            <v>0</v>
          </cell>
          <cell r="V613">
            <v>0</v>
          </cell>
          <cell r="X613">
            <v>0</v>
          </cell>
          <cell r="Y613">
            <v>0</v>
          </cell>
          <cell r="AA613">
            <v>0</v>
          </cell>
          <cell r="AB613">
            <v>0</v>
          </cell>
          <cell r="AD613">
            <v>0</v>
          </cell>
          <cell r="AE613">
            <v>0</v>
          </cell>
          <cell r="AG613">
            <v>0</v>
          </cell>
          <cell r="AH613">
            <v>0</v>
          </cell>
          <cell r="AJ613">
            <v>0</v>
          </cell>
          <cell r="AK613">
            <v>0</v>
          </cell>
          <cell r="AM613">
            <v>0</v>
          </cell>
          <cell r="AN613">
            <v>0</v>
          </cell>
          <cell r="AP613">
            <v>0</v>
          </cell>
          <cell r="AQ613">
            <v>0</v>
          </cell>
        </row>
        <row r="614">
          <cell r="O614">
            <v>0</v>
          </cell>
          <cell r="P614">
            <v>0</v>
          </cell>
          <cell r="R614">
            <v>0</v>
          </cell>
          <cell r="S614">
            <v>0</v>
          </cell>
          <cell r="U614">
            <v>0</v>
          </cell>
          <cell r="V614">
            <v>0</v>
          </cell>
          <cell r="X614">
            <v>0</v>
          </cell>
          <cell r="Y614">
            <v>0</v>
          </cell>
          <cell r="AA614">
            <v>0</v>
          </cell>
          <cell r="AB614">
            <v>0</v>
          </cell>
          <cell r="AD614">
            <v>0</v>
          </cell>
          <cell r="AE614">
            <v>0</v>
          </cell>
          <cell r="AG614">
            <v>0</v>
          </cell>
          <cell r="AH614">
            <v>0</v>
          </cell>
          <cell r="AJ614">
            <v>0</v>
          </cell>
          <cell r="AK614">
            <v>0</v>
          </cell>
          <cell r="AM614">
            <v>0</v>
          </cell>
          <cell r="AN614">
            <v>0</v>
          </cell>
          <cell r="AP614">
            <v>0</v>
          </cell>
          <cell r="AQ614">
            <v>0</v>
          </cell>
        </row>
        <row r="615">
          <cell r="O615">
            <v>0</v>
          </cell>
          <cell r="P615">
            <v>0</v>
          </cell>
          <cell r="R615">
            <v>0</v>
          </cell>
          <cell r="S615">
            <v>0</v>
          </cell>
          <cell r="U615">
            <v>0</v>
          </cell>
          <cell r="V615">
            <v>0</v>
          </cell>
          <cell r="X615">
            <v>0</v>
          </cell>
          <cell r="Y615">
            <v>0</v>
          </cell>
          <cell r="AA615">
            <v>0</v>
          </cell>
          <cell r="AB615">
            <v>0</v>
          </cell>
          <cell r="AD615">
            <v>0</v>
          </cell>
          <cell r="AE615">
            <v>0</v>
          </cell>
          <cell r="AG615">
            <v>0</v>
          </cell>
          <cell r="AH615">
            <v>0</v>
          </cell>
          <cell r="AJ615">
            <v>0</v>
          </cell>
          <cell r="AK615">
            <v>0</v>
          </cell>
          <cell r="AM615">
            <v>0</v>
          </cell>
          <cell r="AN615">
            <v>0</v>
          </cell>
          <cell r="AP615">
            <v>0</v>
          </cell>
          <cell r="AQ615">
            <v>0</v>
          </cell>
        </row>
        <row r="616">
          <cell r="O616">
            <v>0</v>
          </cell>
          <cell r="P616">
            <v>0</v>
          </cell>
          <cell r="R616">
            <v>0</v>
          </cell>
          <cell r="S616">
            <v>0</v>
          </cell>
          <cell r="U616">
            <v>0</v>
          </cell>
          <cell r="V616">
            <v>0</v>
          </cell>
          <cell r="X616">
            <v>0</v>
          </cell>
          <cell r="Y616">
            <v>0</v>
          </cell>
          <cell r="AA616">
            <v>0</v>
          </cell>
          <cell r="AB616">
            <v>0</v>
          </cell>
          <cell r="AD616">
            <v>0</v>
          </cell>
          <cell r="AE616">
            <v>0</v>
          </cell>
          <cell r="AG616">
            <v>0</v>
          </cell>
          <cell r="AH616">
            <v>0</v>
          </cell>
          <cell r="AJ616">
            <v>1147.5999999999999</v>
          </cell>
          <cell r="AK616">
            <v>831.81</v>
          </cell>
          <cell r="AM616">
            <v>0</v>
          </cell>
          <cell r="AN616">
            <v>0</v>
          </cell>
          <cell r="AP616">
            <v>0</v>
          </cell>
          <cell r="AQ616">
            <v>0</v>
          </cell>
        </row>
        <row r="617">
          <cell r="O617">
            <v>0</v>
          </cell>
          <cell r="P617">
            <v>0</v>
          </cell>
          <cell r="R617">
            <v>0</v>
          </cell>
          <cell r="S617">
            <v>0</v>
          </cell>
          <cell r="U617">
            <v>0</v>
          </cell>
          <cell r="V617">
            <v>0</v>
          </cell>
          <cell r="X617">
            <v>0</v>
          </cell>
          <cell r="Y617">
            <v>0</v>
          </cell>
          <cell r="AA617">
            <v>0</v>
          </cell>
          <cell r="AB617">
            <v>0</v>
          </cell>
          <cell r="AD617">
            <v>0</v>
          </cell>
          <cell r="AE617">
            <v>0</v>
          </cell>
          <cell r="AG617">
            <v>0</v>
          </cell>
          <cell r="AH617">
            <v>0</v>
          </cell>
          <cell r="AJ617">
            <v>1993.75</v>
          </cell>
          <cell r="AK617">
            <v>1441.55</v>
          </cell>
          <cell r="AM617">
            <v>0</v>
          </cell>
          <cell r="AN617">
            <v>0</v>
          </cell>
          <cell r="AP617">
            <v>0</v>
          </cell>
          <cell r="AQ617">
            <v>0</v>
          </cell>
        </row>
        <row r="618">
          <cell r="O618">
            <v>0</v>
          </cell>
          <cell r="P618">
            <v>0</v>
          </cell>
          <cell r="R618">
            <v>0</v>
          </cell>
          <cell r="S618">
            <v>0</v>
          </cell>
          <cell r="U618">
            <v>0</v>
          </cell>
          <cell r="V618">
            <v>0</v>
          </cell>
          <cell r="X618">
            <v>0</v>
          </cell>
          <cell r="Y618">
            <v>0</v>
          </cell>
          <cell r="AA618">
            <v>2121.21</v>
          </cell>
          <cell r="AB618">
            <v>1444.87</v>
          </cell>
          <cell r="AD618">
            <v>494.95</v>
          </cell>
          <cell r="AE618">
            <v>338.48</v>
          </cell>
          <cell r="AG618">
            <v>0</v>
          </cell>
          <cell r="AH618">
            <v>0</v>
          </cell>
          <cell r="AJ618">
            <v>0</v>
          </cell>
          <cell r="AK618">
            <v>0</v>
          </cell>
          <cell r="AM618">
            <v>2943.93</v>
          </cell>
          <cell r="AN618">
            <v>2000.89</v>
          </cell>
          <cell r="AP618">
            <v>0</v>
          </cell>
          <cell r="AQ618">
            <v>0</v>
          </cell>
        </row>
        <row r="619">
          <cell r="O619">
            <v>0</v>
          </cell>
          <cell r="P619">
            <v>0</v>
          </cell>
          <cell r="R619">
            <v>0</v>
          </cell>
          <cell r="S619">
            <v>0</v>
          </cell>
          <cell r="U619">
            <v>0</v>
          </cell>
          <cell r="V619">
            <v>0</v>
          </cell>
          <cell r="X619">
            <v>0</v>
          </cell>
          <cell r="Y619">
            <v>0</v>
          </cell>
          <cell r="AA619">
            <v>2121.21</v>
          </cell>
          <cell r="AB619">
            <v>1451.14</v>
          </cell>
          <cell r="AD619">
            <v>212.12</v>
          </cell>
          <cell r="AE619">
            <v>144.97999999999999</v>
          </cell>
          <cell r="AG619">
            <v>0</v>
          </cell>
          <cell r="AH619">
            <v>0</v>
          </cell>
          <cell r="AJ619">
            <v>0</v>
          </cell>
          <cell r="AK619">
            <v>0</v>
          </cell>
          <cell r="AM619">
            <v>2289.7199999999998</v>
          </cell>
          <cell r="AN619">
            <v>1538.52</v>
          </cell>
          <cell r="AP619">
            <v>0</v>
          </cell>
          <cell r="AQ619">
            <v>0</v>
          </cell>
        </row>
        <row r="620">
          <cell r="O620">
            <v>0</v>
          </cell>
          <cell r="P620">
            <v>0</v>
          </cell>
          <cell r="R620">
            <v>0</v>
          </cell>
          <cell r="S620">
            <v>0</v>
          </cell>
          <cell r="U620">
            <v>0</v>
          </cell>
          <cell r="V620">
            <v>0</v>
          </cell>
          <cell r="X620">
            <v>0</v>
          </cell>
          <cell r="Y620">
            <v>0</v>
          </cell>
          <cell r="AA620">
            <v>0</v>
          </cell>
          <cell r="AB620">
            <v>0</v>
          </cell>
          <cell r="AD620">
            <v>0</v>
          </cell>
          <cell r="AE620">
            <v>0</v>
          </cell>
          <cell r="AG620">
            <v>0</v>
          </cell>
          <cell r="AH620">
            <v>0</v>
          </cell>
          <cell r="AJ620">
            <v>1476.93</v>
          </cell>
          <cell r="AK620">
            <v>806</v>
          </cell>
          <cell r="AM620">
            <v>0</v>
          </cell>
          <cell r="AN620">
            <v>0</v>
          </cell>
          <cell r="AP620">
            <v>0</v>
          </cell>
          <cell r="AQ620">
            <v>0</v>
          </cell>
        </row>
        <row r="621">
          <cell r="O621">
            <v>0</v>
          </cell>
          <cell r="P621">
            <v>0</v>
          </cell>
          <cell r="R621">
            <v>0</v>
          </cell>
          <cell r="S621">
            <v>0</v>
          </cell>
          <cell r="U621">
            <v>0</v>
          </cell>
          <cell r="V621">
            <v>0</v>
          </cell>
          <cell r="X621">
            <v>0</v>
          </cell>
          <cell r="Y621">
            <v>0</v>
          </cell>
          <cell r="AA621">
            <v>70.709999999999994</v>
          </cell>
          <cell r="AB621">
            <v>50.35</v>
          </cell>
          <cell r="AD621">
            <v>353.54</v>
          </cell>
          <cell r="AE621">
            <v>251.81</v>
          </cell>
          <cell r="AG621">
            <v>0</v>
          </cell>
          <cell r="AH621">
            <v>0</v>
          </cell>
          <cell r="AJ621">
            <v>0</v>
          </cell>
          <cell r="AK621">
            <v>0</v>
          </cell>
          <cell r="AM621">
            <v>0</v>
          </cell>
          <cell r="AN621">
            <v>0</v>
          </cell>
          <cell r="AP621">
            <v>0</v>
          </cell>
          <cell r="AQ621">
            <v>0</v>
          </cell>
        </row>
        <row r="622">
          <cell r="O622">
            <v>0</v>
          </cell>
          <cell r="P622">
            <v>0</v>
          </cell>
          <cell r="R622">
            <v>0</v>
          </cell>
          <cell r="S622">
            <v>0</v>
          </cell>
          <cell r="U622">
            <v>0</v>
          </cell>
          <cell r="V622">
            <v>0</v>
          </cell>
          <cell r="X622">
            <v>0</v>
          </cell>
          <cell r="Y622">
            <v>0</v>
          </cell>
          <cell r="AA622">
            <v>70.709999999999994</v>
          </cell>
          <cell r="AB622">
            <v>49.75</v>
          </cell>
          <cell r="AD622">
            <v>353.54</v>
          </cell>
          <cell r="AE622">
            <v>248.91</v>
          </cell>
          <cell r="AG622">
            <v>0</v>
          </cell>
          <cell r="AH622">
            <v>0</v>
          </cell>
          <cell r="AJ622">
            <v>3022.11</v>
          </cell>
          <cell r="AK622">
            <v>2080.89</v>
          </cell>
          <cell r="AM622">
            <v>0</v>
          </cell>
          <cell r="AN622">
            <v>0</v>
          </cell>
          <cell r="AP622">
            <v>0</v>
          </cell>
          <cell r="AQ622">
            <v>0</v>
          </cell>
        </row>
        <row r="623">
          <cell r="O623">
            <v>0</v>
          </cell>
          <cell r="P623">
            <v>0</v>
          </cell>
          <cell r="R623">
            <v>0</v>
          </cell>
          <cell r="S623">
            <v>0</v>
          </cell>
          <cell r="U623">
            <v>0</v>
          </cell>
          <cell r="V623">
            <v>0</v>
          </cell>
          <cell r="X623">
            <v>0</v>
          </cell>
          <cell r="Y623">
            <v>0</v>
          </cell>
          <cell r="AA623">
            <v>70.709999999999994</v>
          </cell>
          <cell r="AB623">
            <v>49.68</v>
          </cell>
          <cell r="AD623">
            <v>353.54</v>
          </cell>
          <cell r="AE623">
            <v>248.53</v>
          </cell>
          <cell r="AG623">
            <v>0</v>
          </cell>
          <cell r="AH623">
            <v>0</v>
          </cell>
          <cell r="AJ623">
            <v>2025.96</v>
          </cell>
          <cell r="AK623">
            <v>1394.93</v>
          </cell>
          <cell r="AM623">
            <v>0</v>
          </cell>
          <cell r="AN623">
            <v>0</v>
          </cell>
          <cell r="AP623">
            <v>0</v>
          </cell>
          <cell r="AQ623">
            <v>0</v>
          </cell>
        </row>
        <row r="624">
          <cell r="O624">
            <v>7135.92</v>
          </cell>
          <cell r="P624">
            <v>4841.88</v>
          </cell>
          <cell r="R624">
            <v>0</v>
          </cell>
          <cell r="S624">
            <v>0</v>
          </cell>
          <cell r="U624">
            <v>4666.66</v>
          </cell>
          <cell r="V624">
            <v>2931.49</v>
          </cell>
          <cell r="X624">
            <v>17676.77</v>
          </cell>
          <cell r="Y624">
            <v>11214.13</v>
          </cell>
          <cell r="AA624">
            <v>8888.89</v>
          </cell>
          <cell r="AB624">
            <v>5695.3</v>
          </cell>
          <cell r="AD624">
            <v>3535.35</v>
          </cell>
          <cell r="AE624">
            <v>2172.84</v>
          </cell>
          <cell r="AG624">
            <v>0</v>
          </cell>
          <cell r="AH624">
            <v>0</v>
          </cell>
          <cell r="AJ624">
            <v>807.69</v>
          </cell>
          <cell r="AK624">
            <v>480.31</v>
          </cell>
          <cell r="AM624">
            <v>7032.71</v>
          </cell>
          <cell r="AN624">
            <v>4202.24</v>
          </cell>
          <cell r="AP624">
            <v>0</v>
          </cell>
          <cell r="AQ624">
            <v>0</v>
          </cell>
        </row>
        <row r="625">
          <cell r="O625">
            <v>6490.29</v>
          </cell>
          <cell r="P625">
            <v>4404.28</v>
          </cell>
          <cell r="R625">
            <v>0</v>
          </cell>
          <cell r="S625">
            <v>0</v>
          </cell>
          <cell r="U625">
            <v>4666.66</v>
          </cell>
          <cell r="V625">
            <v>2900.63</v>
          </cell>
          <cell r="X625">
            <v>2121.21</v>
          </cell>
          <cell r="Y625">
            <v>1323.01</v>
          </cell>
          <cell r="AA625">
            <v>11313.13</v>
          </cell>
          <cell r="AB625">
            <v>7017.97</v>
          </cell>
          <cell r="AD625">
            <v>1484.85</v>
          </cell>
          <cell r="AE625">
            <v>909.94</v>
          </cell>
          <cell r="AG625">
            <v>7070.71</v>
          </cell>
          <cell r="AH625">
            <v>4327.79</v>
          </cell>
          <cell r="AJ625">
            <v>8756.74</v>
          </cell>
          <cell r="AK625">
            <v>5233.21</v>
          </cell>
          <cell r="AM625">
            <v>5233.6400000000003</v>
          </cell>
          <cell r="AN625">
            <v>3118.78</v>
          </cell>
          <cell r="AP625">
            <v>0</v>
          </cell>
          <cell r="AQ625">
            <v>0</v>
          </cell>
        </row>
        <row r="626">
          <cell r="O626">
            <v>0</v>
          </cell>
          <cell r="P626">
            <v>0</v>
          </cell>
          <cell r="R626">
            <v>0</v>
          </cell>
          <cell r="S626">
            <v>0</v>
          </cell>
          <cell r="U626">
            <v>0</v>
          </cell>
          <cell r="V626">
            <v>0</v>
          </cell>
          <cell r="X626">
            <v>0</v>
          </cell>
          <cell r="Y626">
            <v>0</v>
          </cell>
          <cell r="AA626">
            <v>0</v>
          </cell>
          <cell r="AB626">
            <v>0</v>
          </cell>
          <cell r="AD626">
            <v>0</v>
          </cell>
          <cell r="AE626">
            <v>0</v>
          </cell>
          <cell r="AG626">
            <v>0</v>
          </cell>
          <cell r="AH626">
            <v>0</v>
          </cell>
          <cell r="AJ626">
            <v>2975</v>
          </cell>
          <cell r="AK626">
            <v>1765.95</v>
          </cell>
          <cell r="AM626">
            <v>0</v>
          </cell>
          <cell r="AN626">
            <v>0</v>
          </cell>
          <cell r="AP626">
            <v>0</v>
          </cell>
          <cell r="AQ626">
            <v>0</v>
          </cell>
        </row>
        <row r="627">
          <cell r="O627">
            <v>6490.29</v>
          </cell>
          <cell r="P627">
            <v>4396.26</v>
          </cell>
          <cell r="R627">
            <v>0</v>
          </cell>
          <cell r="S627">
            <v>0</v>
          </cell>
          <cell r="U627">
            <v>4666.66</v>
          </cell>
          <cell r="V627">
            <v>2904.13</v>
          </cell>
          <cell r="X627">
            <v>4242.42</v>
          </cell>
          <cell r="Y627">
            <v>2606.54</v>
          </cell>
          <cell r="AA627">
            <v>7070.71</v>
          </cell>
          <cell r="AB627">
            <v>4325.74</v>
          </cell>
          <cell r="AD627">
            <v>1449.49</v>
          </cell>
          <cell r="AE627">
            <v>887.58</v>
          </cell>
          <cell r="AG627">
            <v>0</v>
          </cell>
          <cell r="AH627">
            <v>0</v>
          </cell>
          <cell r="AJ627">
            <v>0</v>
          </cell>
          <cell r="AK627">
            <v>0</v>
          </cell>
          <cell r="AM627">
            <v>0</v>
          </cell>
          <cell r="AN627">
            <v>0</v>
          </cell>
          <cell r="AP627">
            <v>3101.96</v>
          </cell>
          <cell r="AQ627">
            <v>1863.02</v>
          </cell>
        </row>
        <row r="628">
          <cell r="O628">
            <v>0</v>
          </cell>
          <cell r="P628">
            <v>0</v>
          </cell>
          <cell r="R628">
            <v>0</v>
          </cell>
          <cell r="S628">
            <v>0</v>
          </cell>
          <cell r="U628">
            <v>0</v>
          </cell>
          <cell r="V628">
            <v>0</v>
          </cell>
          <cell r="X628">
            <v>0</v>
          </cell>
          <cell r="Y628">
            <v>0</v>
          </cell>
          <cell r="AA628">
            <v>0</v>
          </cell>
          <cell r="AB628">
            <v>0</v>
          </cell>
          <cell r="AD628">
            <v>0</v>
          </cell>
          <cell r="AE628">
            <v>0</v>
          </cell>
          <cell r="AG628">
            <v>0</v>
          </cell>
          <cell r="AH628">
            <v>0</v>
          </cell>
          <cell r="AJ628">
            <v>0</v>
          </cell>
          <cell r="AK628">
            <v>0</v>
          </cell>
          <cell r="AM628">
            <v>3612.14</v>
          </cell>
          <cell r="AN628">
            <v>2561.8200000000002</v>
          </cell>
          <cell r="AP628">
            <v>0</v>
          </cell>
          <cell r="AQ628">
            <v>0</v>
          </cell>
        </row>
        <row r="629">
          <cell r="O629">
            <v>7235.44</v>
          </cell>
          <cell r="P629">
            <v>5158.09</v>
          </cell>
          <cell r="R629">
            <v>0</v>
          </cell>
          <cell r="S629">
            <v>0</v>
          </cell>
          <cell r="U629">
            <v>1571.43</v>
          </cell>
          <cell r="V629">
            <v>1128.76</v>
          </cell>
          <cell r="X629">
            <v>2777.78</v>
          </cell>
          <cell r="Y629">
            <v>2019.11</v>
          </cell>
          <cell r="AA629">
            <v>0</v>
          </cell>
          <cell r="AB629">
            <v>0</v>
          </cell>
          <cell r="AD629">
            <v>0</v>
          </cell>
          <cell r="AE629">
            <v>0</v>
          </cell>
          <cell r="AG629">
            <v>0</v>
          </cell>
          <cell r="AH629">
            <v>0</v>
          </cell>
          <cell r="AJ629">
            <v>0</v>
          </cell>
          <cell r="AK629">
            <v>0</v>
          </cell>
          <cell r="AM629">
            <v>0</v>
          </cell>
          <cell r="AN629">
            <v>0</v>
          </cell>
          <cell r="AP629">
            <v>0</v>
          </cell>
          <cell r="AQ629">
            <v>0</v>
          </cell>
        </row>
        <row r="630">
          <cell r="O630">
            <v>0</v>
          </cell>
          <cell r="P630">
            <v>0</v>
          </cell>
          <cell r="R630">
            <v>0</v>
          </cell>
          <cell r="S630">
            <v>0</v>
          </cell>
          <cell r="U630">
            <v>0</v>
          </cell>
          <cell r="V630">
            <v>0</v>
          </cell>
          <cell r="X630">
            <v>0</v>
          </cell>
          <cell r="Y630">
            <v>0</v>
          </cell>
          <cell r="AA630">
            <v>252.53</v>
          </cell>
          <cell r="AB630">
            <v>146.43</v>
          </cell>
          <cell r="AD630">
            <v>505.05</v>
          </cell>
          <cell r="AE630">
            <v>291.68</v>
          </cell>
          <cell r="AG630">
            <v>0</v>
          </cell>
          <cell r="AH630">
            <v>0</v>
          </cell>
          <cell r="AJ630">
            <v>0</v>
          </cell>
          <cell r="AK630">
            <v>0</v>
          </cell>
          <cell r="AM630">
            <v>0</v>
          </cell>
          <cell r="AN630">
            <v>0</v>
          </cell>
          <cell r="AP630">
            <v>0</v>
          </cell>
          <cell r="AQ630">
            <v>0</v>
          </cell>
        </row>
        <row r="631">
          <cell r="O631">
            <v>0</v>
          </cell>
          <cell r="P631">
            <v>0</v>
          </cell>
          <cell r="R631">
            <v>0</v>
          </cell>
          <cell r="S631">
            <v>0</v>
          </cell>
          <cell r="U631">
            <v>0</v>
          </cell>
          <cell r="V631">
            <v>0</v>
          </cell>
          <cell r="X631">
            <v>0</v>
          </cell>
          <cell r="Y631">
            <v>0</v>
          </cell>
          <cell r="AA631">
            <v>126.26</v>
          </cell>
          <cell r="AB631">
            <v>73.510000000000005</v>
          </cell>
          <cell r="AD631">
            <v>252.53</v>
          </cell>
          <cell r="AE631">
            <v>145.97</v>
          </cell>
          <cell r="AG631">
            <v>0</v>
          </cell>
          <cell r="AH631">
            <v>0</v>
          </cell>
          <cell r="AJ631">
            <v>0</v>
          </cell>
          <cell r="AK631">
            <v>0</v>
          </cell>
          <cell r="AM631">
            <v>0</v>
          </cell>
          <cell r="AN631">
            <v>0</v>
          </cell>
          <cell r="AP631">
            <v>0</v>
          </cell>
          <cell r="AQ631">
            <v>0</v>
          </cell>
        </row>
        <row r="632">
          <cell r="O632">
            <v>0</v>
          </cell>
          <cell r="P632">
            <v>0</v>
          </cell>
          <cell r="R632">
            <v>476.19</v>
          </cell>
          <cell r="S632">
            <v>289.3</v>
          </cell>
          <cell r="U632">
            <v>0</v>
          </cell>
          <cell r="V632">
            <v>0</v>
          </cell>
          <cell r="X632">
            <v>0</v>
          </cell>
          <cell r="Y632">
            <v>0</v>
          </cell>
          <cell r="AA632">
            <v>252.53</v>
          </cell>
          <cell r="AB632">
            <v>153.78</v>
          </cell>
          <cell r="AD632">
            <v>505.05</v>
          </cell>
          <cell r="AE632">
            <v>307.41000000000003</v>
          </cell>
          <cell r="AG632">
            <v>0</v>
          </cell>
          <cell r="AH632">
            <v>0</v>
          </cell>
          <cell r="AJ632">
            <v>0</v>
          </cell>
          <cell r="AK632">
            <v>0</v>
          </cell>
          <cell r="AM632">
            <v>0</v>
          </cell>
          <cell r="AN632">
            <v>0</v>
          </cell>
          <cell r="AP632">
            <v>0</v>
          </cell>
          <cell r="AQ632">
            <v>0</v>
          </cell>
        </row>
        <row r="633">
          <cell r="O633">
            <v>0</v>
          </cell>
          <cell r="P633">
            <v>0</v>
          </cell>
          <cell r="R633">
            <v>476.19</v>
          </cell>
          <cell r="S633">
            <v>289.27999999999997</v>
          </cell>
          <cell r="U633">
            <v>0</v>
          </cell>
          <cell r="V633">
            <v>0</v>
          </cell>
          <cell r="X633">
            <v>0</v>
          </cell>
          <cell r="Y633">
            <v>0</v>
          </cell>
          <cell r="AA633">
            <v>126.26</v>
          </cell>
          <cell r="AB633">
            <v>76.92</v>
          </cell>
          <cell r="AD633">
            <v>252.53</v>
          </cell>
          <cell r="AE633">
            <v>153.80000000000001</v>
          </cell>
          <cell r="AG633">
            <v>0</v>
          </cell>
          <cell r="AH633">
            <v>0</v>
          </cell>
          <cell r="AJ633">
            <v>0</v>
          </cell>
          <cell r="AK633">
            <v>0</v>
          </cell>
          <cell r="AM633">
            <v>0</v>
          </cell>
          <cell r="AN633">
            <v>0</v>
          </cell>
          <cell r="AP633">
            <v>0</v>
          </cell>
          <cell r="AQ633">
            <v>0</v>
          </cell>
        </row>
        <row r="634">
          <cell r="O634">
            <v>0</v>
          </cell>
          <cell r="P634">
            <v>0</v>
          </cell>
          <cell r="R634">
            <v>0</v>
          </cell>
          <cell r="S634">
            <v>0</v>
          </cell>
          <cell r="U634">
            <v>323.81</v>
          </cell>
          <cell r="V634">
            <v>186.56</v>
          </cell>
          <cell r="X634">
            <v>0</v>
          </cell>
          <cell r="Y634">
            <v>0</v>
          </cell>
          <cell r="AA634">
            <v>171.72</v>
          </cell>
          <cell r="AB634">
            <v>100.41</v>
          </cell>
          <cell r="AD634">
            <v>412.12</v>
          </cell>
          <cell r="AE634">
            <v>239.34</v>
          </cell>
          <cell r="AG634">
            <v>0</v>
          </cell>
          <cell r="AH634">
            <v>0</v>
          </cell>
          <cell r="AJ634">
            <v>0</v>
          </cell>
          <cell r="AK634">
            <v>0</v>
          </cell>
          <cell r="AM634">
            <v>0</v>
          </cell>
          <cell r="AN634">
            <v>0</v>
          </cell>
          <cell r="AP634">
            <v>0</v>
          </cell>
          <cell r="AQ634">
            <v>0</v>
          </cell>
        </row>
        <row r="635">
          <cell r="O635">
            <v>0</v>
          </cell>
          <cell r="P635">
            <v>0</v>
          </cell>
          <cell r="R635">
            <v>0</v>
          </cell>
          <cell r="S635">
            <v>0</v>
          </cell>
          <cell r="U635">
            <v>0</v>
          </cell>
          <cell r="V635">
            <v>0</v>
          </cell>
          <cell r="X635">
            <v>0</v>
          </cell>
          <cell r="Y635">
            <v>0</v>
          </cell>
          <cell r="AA635">
            <v>0</v>
          </cell>
          <cell r="AB635">
            <v>0</v>
          </cell>
          <cell r="AD635">
            <v>181.82</v>
          </cell>
          <cell r="AE635">
            <v>108.74</v>
          </cell>
          <cell r="AG635">
            <v>0</v>
          </cell>
          <cell r="AH635">
            <v>0</v>
          </cell>
          <cell r="AJ635">
            <v>0</v>
          </cell>
          <cell r="AK635">
            <v>0</v>
          </cell>
          <cell r="AM635">
            <v>182.24</v>
          </cell>
          <cell r="AN635">
            <v>72.62</v>
          </cell>
          <cell r="AP635">
            <v>0</v>
          </cell>
          <cell r="AQ635">
            <v>0</v>
          </cell>
        </row>
        <row r="636">
          <cell r="O636">
            <v>0</v>
          </cell>
          <cell r="P636">
            <v>0</v>
          </cell>
          <cell r="R636">
            <v>0</v>
          </cell>
          <cell r="S636">
            <v>0</v>
          </cell>
          <cell r="U636">
            <v>0</v>
          </cell>
          <cell r="V636">
            <v>0</v>
          </cell>
          <cell r="X636">
            <v>0</v>
          </cell>
          <cell r="Y636">
            <v>0</v>
          </cell>
          <cell r="AA636">
            <v>0</v>
          </cell>
          <cell r="AB636">
            <v>0</v>
          </cell>
          <cell r="AD636">
            <v>0</v>
          </cell>
          <cell r="AE636">
            <v>0</v>
          </cell>
          <cell r="AG636">
            <v>0</v>
          </cell>
          <cell r="AH636">
            <v>0</v>
          </cell>
          <cell r="AJ636">
            <v>0</v>
          </cell>
          <cell r="AK636">
            <v>0</v>
          </cell>
          <cell r="AM636">
            <v>56.07</v>
          </cell>
          <cell r="AN636">
            <v>29.24</v>
          </cell>
          <cell r="AP636">
            <v>0</v>
          </cell>
          <cell r="AQ636">
            <v>0</v>
          </cell>
        </row>
        <row r="637">
          <cell r="O637">
            <v>0</v>
          </cell>
          <cell r="P637">
            <v>0</v>
          </cell>
          <cell r="R637">
            <v>0</v>
          </cell>
          <cell r="S637">
            <v>0</v>
          </cell>
          <cell r="U637">
            <v>0</v>
          </cell>
          <cell r="V637">
            <v>0</v>
          </cell>
          <cell r="X637">
            <v>0</v>
          </cell>
          <cell r="Y637">
            <v>0</v>
          </cell>
          <cell r="AA637">
            <v>70.709999999999994</v>
          </cell>
          <cell r="AB637">
            <v>48.78</v>
          </cell>
          <cell r="AD637">
            <v>282.82</v>
          </cell>
          <cell r="AE637">
            <v>193.61</v>
          </cell>
          <cell r="AG637">
            <v>0</v>
          </cell>
          <cell r="AH637">
            <v>0</v>
          </cell>
          <cell r="AJ637">
            <v>0</v>
          </cell>
          <cell r="AK637">
            <v>0</v>
          </cell>
          <cell r="AM637">
            <v>0</v>
          </cell>
          <cell r="AN637">
            <v>0</v>
          </cell>
          <cell r="AP637">
            <v>789.21</v>
          </cell>
          <cell r="AQ637">
            <v>530.30999999999995</v>
          </cell>
        </row>
        <row r="638">
          <cell r="O638">
            <v>0</v>
          </cell>
          <cell r="P638">
            <v>0</v>
          </cell>
          <cell r="R638">
            <v>0</v>
          </cell>
          <cell r="S638">
            <v>0</v>
          </cell>
          <cell r="U638">
            <v>0</v>
          </cell>
          <cell r="V638">
            <v>0</v>
          </cell>
          <cell r="X638">
            <v>0</v>
          </cell>
          <cell r="Y638">
            <v>0</v>
          </cell>
          <cell r="AA638">
            <v>70.709999999999994</v>
          </cell>
          <cell r="AB638">
            <v>48.78</v>
          </cell>
          <cell r="AD638">
            <v>282.82</v>
          </cell>
          <cell r="AE638">
            <v>192.95</v>
          </cell>
          <cell r="AG638">
            <v>0</v>
          </cell>
          <cell r="AH638">
            <v>0</v>
          </cell>
          <cell r="AJ638">
            <v>0</v>
          </cell>
          <cell r="AK638">
            <v>0</v>
          </cell>
          <cell r="AM638">
            <v>0</v>
          </cell>
          <cell r="AN638">
            <v>0</v>
          </cell>
          <cell r="AP638">
            <v>754.9</v>
          </cell>
          <cell r="AQ638">
            <v>507.83</v>
          </cell>
        </row>
        <row r="639">
          <cell r="O639">
            <v>0</v>
          </cell>
          <cell r="P639">
            <v>0</v>
          </cell>
          <cell r="R639">
            <v>0</v>
          </cell>
          <cell r="S639">
            <v>0</v>
          </cell>
          <cell r="U639">
            <v>0</v>
          </cell>
          <cell r="V639">
            <v>0</v>
          </cell>
          <cell r="X639">
            <v>0</v>
          </cell>
          <cell r="Y639">
            <v>0</v>
          </cell>
          <cell r="AA639">
            <v>70.709999999999994</v>
          </cell>
          <cell r="AB639">
            <v>48.78</v>
          </cell>
          <cell r="AD639">
            <v>282.82</v>
          </cell>
          <cell r="AE639">
            <v>190.54</v>
          </cell>
          <cell r="AG639">
            <v>0</v>
          </cell>
          <cell r="AH639">
            <v>0</v>
          </cell>
          <cell r="AJ639">
            <v>0</v>
          </cell>
          <cell r="AK639">
            <v>0</v>
          </cell>
          <cell r="AM639">
            <v>0</v>
          </cell>
          <cell r="AN639">
            <v>0</v>
          </cell>
          <cell r="AP639">
            <v>0</v>
          </cell>
          <cell r="AQ639">
            <v>0</v>
          </cell>
        </row>
        <row r="640">
          <cell r="O640">
            <v>0</v>
          </cell>
          <cell r="P640">
            <v>0</v>
          </cell>
          <cell r="R640">
            <v>0</v>
          </cell>
          <cell r="S640">
            <v>0</v>
          </cell>
          <cell r="U640">
            <v>0</v>
          </cell>
          <cell r="V640">
            <v>0</v>
          </cell>
          <cell r="X640">
            <v>0</v>
          </cell>
          <cell r="Y640">
            <v>0</v>
          </cell>
          <cell r="AA640">
            <v>70.709999999999994</v>
          </cell>
          <cell r="AB640">
            <v>48.78</v>
          </cell>
          <cell r="AD640">
            <v>282.82</v>
          </cell>
          <cell r="AE640">
            <v>190.84</v>
          </cell>
          <cell r="AG640">
            <v>0</v>
          </cell>
          <cell r="AH640">
            <v>0</v>
          </cell>
          <cell r="AJ640">
            <v>0</v>
          </cell>
          <cell r="AK640">
            <v>0</v>
          </cell>
          <cell r="AM640">
            <v>0</v>
          </cell>
          <cell r="AN640">
            <v>0</v>
          </cell>
          <cell r="AP640">
            <v>0</v>
          </cell>
          <cell r="AQ640">
            <v>0</v>
          </cell>
        </row>
        <row r="641">
          <cell r="O641">
            <v>0</v>
          </cell>
          <cell r="P641">
            <v>0</v>
          </cell>
          <cell r="R641">
            <v>0</v>
          </cell>
          <cell r="S641">
            <v>0</v>
          </cell>
          <cell r="U641">
            <v>0</v>
          </cell>
          <cell r="V641">
            <v>0</v>
          </cell>
          <cell r="X641">
            <v>0</v>
          </cell>
          <cell r="Y641">
            <v>0</v>
          </cell>
          <cell r="AA641">
            <v>70.709999999999994</v>
          </cell>
          <cell r="AB641">
            <v>49.07</v>
          </cell>
          <cell r="AD641">
            <v>141.41</v>
          </cell>
          <cell r="AE641">
            <v>97.49</v>
          </cell>
          <cell r="AG641">
            <v>0</v>
          </cell>
          <cell r="AH641">
            <v>0</v>
          </cell>
          <cell r="AJ641">
            <v>0</v>
          </cell>
          <cell r="AK641">
            <v>0</v>
          </cell>
          <cell r="AM641">
            <v>0</v>
          </cell>
          <cell r="AN641">
            <v>0</v>
          </cell>
          <cell r="AP641">
            <v>343.14</v>
          </cell>
          <cell r="AQ641">
            <v>230.89</v>
          </cell>
        </row>
        <row r="642">
          <cell r="O642">
            <v>0</v>
          </cell>
          <cell r="P642">
            <v>0</v>
          </cell>
          <cell r="R642">
            <v>0</v>
          </cell>
          <cell r="S642">
            <v>0</v>
          </cell>
          <cell r="U642">
            <v>0</v>
          </cell>
          <cell r="V642">
            <v>0</v>
          </cell>
          <cell r="X642">
            <v>0</v>
          </cell>
          <cell r="Y642">
            <v>0</v>
          </cell>
          <cell r="AA642">
            <v>70.709999999999994</v>
          </cell>
          <cell r="AB642">
            <v>49.07</v>
          </cell>
          <cell r="AD642">
            <v>141.41</v>
          </cell>
          <cell r="AE642">
            <v>96.72</v>
          </cell>
          <cell r="AG642">
            <v>0</v>
          </cell>
          <cell r="AH642">
            <v>0</v>
          </cell>
          <cell r="AJ642">
            <v>0</v>
          </cell>
          <cell r="AK642">
            <v>0</v>
          </cell>
          <cell r="AM642">
            <v>0</v>
          </cell>
          <cell r="AN642">
            <v>0</v>
          </cell>
          <cell r="AP642">
            <v>0</v>
          </cell>
          <cell r="AQ642">
            <v>0</v>
          </cell>
        </row>
        <row r="643">
          <cell r="O643">
            <v>0</v>
          </cell>
          <cell r="P643">
            <v>0</v>
          </cell>
          <cell r="R643">
            <v>0</v>
          </cell>
          <cell r="S643">
            <v>0</v>
          </cell>
          <cell r="U643">
            <v>0</v>
          </cell>
          <cell r="V643">
            <v>0</v>
          </cell>
          <cell r="X643">
            <v>0</v>
          </cell>
          <cell r="Y643">
            <v>0</v>
          </cell>
          <cell r="AA643">
            <v>70.709999999999994</v>
          </cell>
          <cell r="AB643">
            <v>49.07</v>
          </cell>
          <cell r="AD643">
            <v>282.83</v>
          </cell>
          <cell r="AE643">
            <v>191.95</v>
          </cell>
          <cell r="AG643">
            <v>0</v>
          </cell>
          <cell r="AH643">
            <v>0</v>
          </cell>
          <cell r="AJ643">
            <v>0</v>
          </cell>
          <cell r="AK643">
            <v>0</v>
          </cell>
          <cell r="AM643">
            <v>0</v>
          </cell>
          <cell r="AN643">
            <v>0</v>
          </cell>
          <cell r="AP643">
            <v>0</v>
          </cell>
          <cell r="AQ643">
            <v>0</v>
          </cell>
        </row>
        <row r="644">
          <cell r="O644">
            <v>0</v>
          </cell>
          <cell r="P644">
            <v>0</v>
          </cell>
          <cell r="R644">
            <v>0</v>
          </cell>
          <cell r="S644">
            <v>0</v>
          </cell>
          <cell r="U644">
            <v>0</v>
          </cell>
          <cell r="V644">
            <v>0</v>
          </cell>
          <cell r="X644">
            <v>0</v>
          </cell>
          <cell r="Y644">
            <v>0</v>
          </cell>
          <cell r="AA644">
            <v>0</v>
          </cell>
          <cell r="AB644">
            <v>0</v>
          </cell>
          <cell r="AD644">
            <v>141.41</v>
          </cell>
          <cell r="AE644">
            <v>90.91</v>
          </cell>
          <cell r="AG644">
            <v>0</v>
          </cell>
          <cell r="AH644">
            <v>0</v>
          </cell>
          <cell r="AJ644">
            <v>0</v>
          </cell>
          <cell r="AK644">
            <v>0</v>
          </cell>
          <cell r="AM644">
            <v>0</v>
          </cell>
          <cell r="AN644">
            <v>0</v>
          </cell>
          <cell r="AP644">
            <v>0</v>
          </cell>
          <cell r="AQ644">
            <v>0</v>
          </cell>
        </row>
        <row r="645">
          <cell r="O645">
            <v>0</v>
          </cell>
          <cell r="P645">
            <v>0</v>
          </cell>
          <cell r="R645">
            <v>0</v>
          </cell>
          <cell r="S645">
            <v>0</v>
          </cell>
          <cell r="U645">
            <v>0</v>
          </cell>
          <cell r="V645">
            <v>0</v>
          </cell>
          <cell r="X645">
            <v>0</v>
          </cell>
          <cell r="Y645">
            <v>0</v>
          </cell>
          <cell r="AA645">
            <v>0</v>
          </cell>
          <cell r="AB645">
            <v>0</v>
          </cell>
          <cell r="AD645">
            <v>141.41</v>
          </cell>
          <cell r="AE645">
            <v>90.91</v>
          </cell>
          <cell r="AG645">
            <v>0</v>
          </cell>
          <cell r="AH645">
            <v>0</v>
          </cell>
          <cell r="AJ645">
            <v>0</v>
          </cell>
          <cell r="AK645">
            <v>0</v>
          </cell>
          <cell r="AM645">
            <v>0</v>
          </cell>
          <cell r="AN645">
            <v>0</v>
          </cell>
          <cell r="AP645">
            <v>0</v>
          </cell>
          <cell r="AQ645">
            <v>0</v>
          </cell>
        </row>
        <row r="646">
          <cell r="O646">
            <v>0</v>
          </cell>
          <cell r="P646">
            <v>0</v>
          </cell>
          <cell r="R646">
            <v>0</v>
          </cell>
          <cell r="S646">
            <v>0</v>
          </cell>
          <cell r="U646">
            <v>0</v>
          </cell>
          <cell r="V646">
            <v>0</v>
          </cell>
          <cell r="X646">
            <v>0</v>
          </cell>
          <cell r="Y646">
            <v>0</v>
          </cell>
          <cell r="AA646">
            <v>0</v>
          </cell>
          <cell r="AB646">
            <v>0</v>
          </cell>
          <cell r="AD646">
            <v>565.66</v>
          </cell>
          <cell r="AE646">
            <v>384.11</v>
          </cell>
          <cell r="AG646">
            <v>0</v>
          </cell>
          <cell r="AH646">
            <v>0</v>
          </cell>
          <cell r="AJ646">
            <v>0</v>
          </cell>
          <cell r="AK646">
            <v>0</v>
          </cell>
          <cell r="AM646">
            <v>0</v>
          </cell>
          <cell r="AN646">
            <v>0</v>
          </cell>
          <cell r="AP646">
            <v>0</v>
          </cell>
          <cell r="AQ646">
            <v>0</v>
          </cell>
        </row>
        <row r="647">
          <cell r="O647">
            <v>0</v>
          </cell>
          <cell r="P647">
            <v>0</v>
          </cell>
          <cell r="R647">
            <v>0</v>
          </cell>
          <cell r="S647">
            <v>0</v>
          </cell>
          <cell r="U647">
            <v>0</v>
          </cell>
          <cell r="V647">
            <v>0</v>
          </cell>
          <cell r="X647">
            <v>0</v>
          </cell>
          <cell r="Y647">
            <v>0</v>
          </cell>
          <cell r="AA647">
            <v>707.07</v>
          </cell>
          <cell r="AB647">
            <v>490.97</v>
          </cell>
          <cell r="AD647">
            <v>1449.5</v>
          </cell>
          <cell r="AE647">
            <v>1006.49</v>
          </cell>
          <cell r="AG647">
            <v>0</v>
          </cell>
          <cell r="AH647">
            <v>0</v>
          </cell>
          <cell r="AJ647">
            <v>0</v>
          </cell>
          <cell r="AK647">
            <v>0</v>
          </cell>
          <cell r="AM647">
            <v>93.46</v>
          </cell>
          <cell r="AN647">
            <v>51.74</v>
          </cell>
          <cell r="AP647">
            <v>0</v>
          </cell>
          <cell r="AQ647">
            <v>0</v>
          </cell>
        </row>
        <row r="648">
          <cell r="O648">
            <v>0</v>
          </cell>
          <cell r="P648">
            <v>0</v>
          </cell>
          <cell r="R648">
            <v>0</v>
          </cell>
          <cell r="S648">
            <v>0</v>
          </cell>
          <cell r="U648">
            <v>0</v>
          </cell>
          <cell r="V648">
            <v>0</v>
          </cell>
          <cell r="X648">
            <v>181.82</v>
          </cell>
          <cell r="Y648">
            <v>122.37</v>
          </cell>
          <cell r="AA648">
            <v>1818.18</v>
          </cell>
          <cell r="AB648">
            <v>1151.5</v>
          </cell>
          <cell r="AD648">
            <v>7272.72</v>
          </cell>
          <cell r="AE648">
            <v>4609.08</v>
          </cell>
          <cell r="AG648">
            <v>15353.54</v>
          </cell>
          <cell r="AH648">
            <v>8995.33</v>
          </cell>
          <cell r="AJ648">
            <v>192.31</v>
          </cell>
          <cell r="AK648">
            <v>118.38</v>
          </cell>
          <cell r="AM648">
            <v>7031.78</v>
          </cell>
          <cell r="AN648">
            <v>4295.33</v>
          </cell>
          <cell r="AP648">
            <v>20133.34</v>
          </cell>
          <cell r="AQ648">
            <v>12842.8</v>
          </cell>
        </row>
        <row r="649">
          <cell r="O649">
            <v>0</v>
          </cell>
          <cell r="P649">
            <v>0</v>
          </cell>
          <cell r="R649">
            <v>0</v>
          </cell>
          <cell r="S649">
            <v>0</v>
          </cell>
          <cell r="U649">
            <v>0</v>
          </cell>
          <cell r="V649">
            <v>0</v>
          </cell>
          <cell r="X649">
            <v>181.82</v>
          </cell>
          <cell r="Y649">
            <v>119.2</v>
          </cell>
          <cell r="AA649">
            <v>1729.8</v>
          </cell>
          <cell r="AB649">
            <v>1068.06</v>
          </cell>
          <cell r="AD649">
            <v>505.05</v>
          </cell>
          <cell r="AE649">
            <v>310.42</v>
          </cell>
          <cell r="AG649">
            <v>2424.2399999999998</v>
          </cell>
          <cell r="AH649">
            <v>1490.02</v>
          </cell>
          <cell r="AJ649">
            <v>1269.23</v>
          </cell>
          <cell r="AK649">
            <v>755.41</v>
          </cell>
          <cell r="AM649">
            <v>0</v>
          </cell>
          <cell r="AN649">
            <v>0</v>
          </cell>
          <cell r="AP649">
            <v>2588.23</v>
          </cell>
          <cell r="AQ649">
            <v>1560.59</v>
          </cell>
        </row>
        <row r="650">
          <cell r="O650">
            <v>0</v>
          </cell>
          <cell r="P650">
            <v>0</v>
          </cell>
          <cell r="R650">
            <v>0</v>
          </cell>
          <cell r="S650">
            <v>0</v>
          </cell>
          <cell r="U650">
            <v>0</v>
          </cell>
          <cell r="V650">
            <v>0</v>
          </cell>
          <cell r="X650">
            <v>181.82</v>
          </cell>
          <cell r="Y650">
            <v>119.2</v>
          </cell>
          <cell r="AA650">
            <v>853.53</v>
          </cell>
          <cell r="AB650">
            <v>527.01</v>
          </cell>
          <cell r="AD650">
            <v>282.83</v>
          </cell>
          <cell r="AE650">
            <v>173.99</v>
          </cell>
          <cell r="AG650">
            <v>2424.2399999999998</v>
          </cell>
          <cell r="AH650">
            <v>1491.32</v>
          </cell>
          <cell r="AJ650">
            <v>192.31</v>
          </cell>
          <cell r="AK650">
            <v>114.57</v>
          </cell>
          <cell r="AM650">
            <v>0</v>
          </cell>
          <cell r="AN650">
            <v>0</v>
          </cell>
          <cell r="AP650">
            <v>862.75</v>
          </cell>
          <cell r="AQ650">
            <v>520.66999999999996</v>
          </cell>
        </row>
        <row r="651">
          <cell r="O651">
            <v>0</v>
          </cell>
          <cell r="P651">
            <v>0</v>
          </cell>
          <cell r="R651">
            <v>0</v>
          </cell>
          <cell r="S651">
            <v>0</v>
          </cell>
          <cell r="U651">
            <v>0</v>
          </cell>
          <cell r="V651">
            <v>0</v>
          </cell>
          <cell r="X651">
            <v>181.82</v>
          </cell>
          <cell r="Y651">
            <v>119.2</v>
          </cell>
          <cell r="AA651">
            <v>853.53</v>
          </cell>
          <cell r="AB651">
            <v>527</v>
          </cell>
          <cell r="AD651">
            <v>282.83</v>
          </cell>
          <cell r="AE651">
            <v>173.99</v>
          </cell>
          <cell r="AG651">
            <v>2424.2399999999998</v>
          </cell>
          <cell r="AH651">
            <v>1491.3</v>
          </cell>
          <cell r="AJ651">
            <v>192.31</v>
          </cell>
          <cell r="AK651">
            <v>114.56</v>
          </cell>
          <cell r="AM651">
            <v>0</v>
          </cell>
          <cell r="AN651">
            <v>0</v>
          </cell>
          <cell r="AP651">
            <v>392.16</v>
          </cell>
          <cell r="AQ651">
            <v>236.67</v>
          </cell>
        </row>
        <row r="652">
          <cell r="O652">
            <v>0</v>
          </cell>
          <cell r="P652">
            <v>0</v>
          </cell>
          <cell r="R652">
            <v>0</v>
          </cell>
          <cell r="S652">
            <v>0</v>
          </cell>
          <cell r="U652">
            <v>0</v>
          </cell>
          <cell r="V652">
            <v>0</v>
          </cell>
          <cell r="X652">
            <v>181.82</v>
          </cell>
          <cell r="Y652">
            <v>98.93</v>
          </cell>
          <cell r="AA652">
            <v>1022.73</v>
          </cell>
          <cell r="AB652">
            <v>606.11</v>
          </cell>
          <cell r="AD652">
            <v>2840.91</v>
          </cell>
          <cell r="AE652">
            <v>1685.9</v>
          </cell>
          <cell r="AG652">
            <v>0</v>
          </cell>
          <cell r="AH652">
            <v>0</v>
          </cell>
          <cell r="AJ652">
            <v>562.5</v>
          </cell>
          <cell r="AK652">
            <v>285.55</v>
          </cell>
          <cell r="AM652">
            <v>0</v>
          </cell>
          <cell r="AN652">
            <v>0</v>
          </cell>
          <cell r="AP652">
            <v>0</v>
          </cell>
          <cell r="AQ652">
            <v>0</v>
          </cell>
        </row>
        <row r="653">
          <cell r="O653">
            <v>0</v>
          </cell>
          <cell r="P653">
            <v>0</v>
          </cell>
          <cell r="R653">
            <v>0</v>
          </cell>
          <cell r="S653">
            <v>0</v>
          </cell>
          <cell r="U653">
            <v>0</v>
          </cell>
          <cell r="V653">
            <v>0</v>
          </cell>
          <cell r="X653">
            <v>181.82</v>
          </cell>
          <cell r="Y653">
            <v>98.93</v>
          </cell>
          <cell r="AA653">
            <v>954.54</v>
          </cell>
          <cell r="AB653">
            <v>566.38</v>
          </cell>
          <cell r="AD653">
            <v>2545.46</v>
          </cell>
          <cell r="AE653">
            <v>1510.36</v>
          </cell>
          <cell r="AG653">
            <v>0</v>
          </cell>
          <cell r="AH653">
            <v>0</v>
          </cell>
          <cell r="AJ653">
            <v>825</v>
          </cell>
          <cell r="AK653">
            <v>418.35</v>
          </cell>
          <cell r="AM653">
            <v>0</v>
          </cell>
          <cell r="AN653">
            <v>0</v>
          </cell>
          <cell r="AP653">
            <v>0</v>
          </cell>
          <cell r="AQ653">
            <v>0</v>
          </cell>
        </row>
        <row r="654">
          <cell r="O654">
            <v>0</v>
          </cell>
          <cell r="P654">
            <v>0</v>
          </cell>
          <cell r="R654">
            <v>0</v>
          </cell>
          <cell r="S654">
            <v>0</v>
          </cell>
          <cell r="U654">
            <v>0</v>
          </cell>
          <cell r="V654">
            <v>0</v>
          </cell>
          <cell r="X654">
            <v>0</v>
          </cell>
          <cell r="Y654">
            <v>0</v>
          </cell>
          <cell r="AA654">
            <v>899.96</v>
          </cell>
          <cell r="AB654">
            <v>376.78</v>
          </cell>
          <cell r="AD654">
            <v>1340.41</v>
          </cell>
          <cell r="AE654">
            <v>732.06</v>
          </cell>
          <cell r="AG654">
            <v>0</v>
          </cell>
          <cell r="AH654">
            <v>0</v>
          </cell>
          <cell r="AJ654">
            <v>1080.05</v>
          </cell>
          <cell r="AK654">
            <v>600.98</v>
          </cell>
          <cell r="AM654">
            <v>0</v>
          </cell>
          <cell r="AN654">
            <v>0</v>
          </cell>
          <cell r="AP654">
            <v>0</v>
          </cell>
          <cell r="AQ654">
            <v>0</v>
          </cell>
        </row>
        <row r="655">
          <cell r="O655">
            <v>0</v>
          </cell>
          <cell r="P655">
            <v>0</v>
          </cell>
          <cell r="R655">
            <v>0</v>
          </cell>
          <cell r="S655">
            <v>0</v>
          </cell>
          <cell r="U655">
            <v>0</v>
          </cell>
          <cell r="V655">
            <v>0</v>
          </cell>
          <cell r="X655">
            <v>0</v>
          </cell>
          <cell r="Y655">
            <v>0</v>
          </cell>
          <cell r="AA655">
            <v>1448.97</v>
          </cell>
          <cell r="AB655">
            <v>887.61</v>
          </cell>
          <cell r="AD655">
            <v>1642.43</v>
          </cell>
          <cell r="AE655">
            <v>989.37</v>
          </cell>
          <cell r="AG655">
            <v>0</v>
          </cell>
          <cell r="AH655">
            <v>0</v>
          </cell>
          <cell r="AJ655">
            <v>1601.92</v>
          </cell>
          <cell r="AK655">
            <v>1087.5</v>
          </cell>
          <cell r="AM655">
            <v>0</v>
          </cell>
          <cell r="AN655">
            <v>0</v>
          </cell>
          <cell r="AP655">
            <v>0</v>
          </cell>
          <cell r="AQ655">
            <v>0</v>
          </cell>
        </row>
        <row r="656">
          <cell r="O656">
            <v>0</v>
          </cell>
          <cell r="P656">
            <v>0</v>
          </cell>
          <cell r="R656">
            <v>0</v>
          </cell>
          <cell r="S656">
            <v>0</v>
          </cell>
          <cell r="U656">
            <v>0</v>
          </cell>
          <cell r="V656">
            <v>0</v>
          </cell>
          <cell r="X656">
            <v>0</v>
          </cell>
          <cell r="Y656">
            <v>0</v>
          </cell>
          <cell r="AA656">
            <v>1112</v>
          </cell>
          <cell r="AB656">
            <v>598.52</v>
          </cell>
          <cell r="AD656">
            <v>1819.2</v>
          </cell>
          <cell r="AE656">
            <v>1039.6600000000001</v>
          </cell>
          <cell r="AG656">
            <v>0</v>
          </cell>
          <cell r="AH656">
            <v>0</v>
          </cell>
          <cell r="AJ656">
            <v>1416.83</v>
          </cell>
          <cell r="AK656">
            <v>871.12</v>
          </cell>
          <cell r="AM656">
            <v>0</v>
          </cell>
          <cell r="AN656">
            <v>0</v>
          </cell>
          <cell r="AP656">
            <v>0</v>
          </cell>
          <cell r="AQ656">
            <v>0</v>
          </cell>
        </row>
        <row r="657">
          <cell r="O657">
            <v>0</v>
          </cell>
          <cell r="P657">
            <v>0</v>
          </cell>
          <cell r="R657">
            <v>0</v>
          </cell>
          <cell r="S657">
            <v>0</v>
          </cell>
          <cell r="U657">
            <v>0</v>
          </cell>
          <cell r="V657">
            <v>0</v>
          </cell>
          <cell r="X657">
            <v>0</v>
          </cell>
          <cell r="Y657">
            <v>0</v>
          </cell>
          <cell r="AA657">
            <v>0</v>
          </cell>
          <cell r="AB657">
            <v>0</v>
          </cell>
          <cell r="AD657">
            <v>0</v>
          </cell>
          <cell r="AE657">
            <v>0</v>
          </cell>
          <cell r="AG657">
            <v>0</v>
          </cell>
          <cell r="AH657">
            <v>0</v>
          </cell>
          <cell r="AJ657">
            <v>0</v>
          </cell>
          <cell r="AK657">
            <v>0</v>
          </cell>
          <cell r="AM657">
            <v>7710.28</v>
          </cell>
          <cell r="AN657">
            <v>4855.2299999999996</v>
          </cell>
          <cell r="AP657">
            <v>0</v>
          </cell>
          <cell r="AQ657">
            <v>0</v>
          </cell>
        </row>
        <row r="658">
          <cell r="O658">
            <v>0</v>
          </cell>
          <cell r="P658">
            <v>0</v>
          </cell>
          <cell r="R658">
            <v>0</v>
          </cell>
          <cell r="S658">
            <v>0</v>
          </cell>
          <cell r="U658">
            <v>0</v>
          </cell>
          <cell r="V658">
            <v>0</v>
          </cell>
          <cell r="X658">
            <v>0</v>
          </cell>
          <cell r="Y658">
            <v>0</v>
          </cell>
          <cell r="AA658">
            <v>1280.48</v>
          </cell>
          <cell r="AB658">
            <v>689.2</v>
          </cell>
          <cell r="AD658">
            <v>1819.2</v>
          </cell>
          <cell r="AE658">
            <v>1039.8399999999999</v>
          </cell>
          <cell r="AG658">
            <v>0</v>
          </cell>
          <cell r="AH658">
            <v>0</v>
          </cell>
          <cell r="AJ658">
            <v>1469.71</v>
          </cell>
          <cell r="AK658">
            <v>904.59</v>
          </cell>
          <cell r="AM658">
            <v>2570.09</v>
          </cell>
          <cell r="AN658">
            <v>1641.38</v>
          </cell>
          <cell r="AP658">
            <v>0</v>
          </cell>
          <cell r="AQ658">
            <v>0</v>
          </cell>
        </row>
        <row r="659">
          <cell r="O659">
            <v>0</v>
          </cell>
          <cell r="P659">
            <v>0</v>
          </cell>
          <cell r="R659">
            <v>0</v>
          </cell>
          <cell r="S659">
            <v>0</v>
          </cell>
          <cell r="U659">
            <v>0</v>
          </cell>
          <cell r="V659">
            <v>0</v>
          </cell>
          <cell r="X659">
            <v>0</v>
          </cell>
          <cell r="Y659">
            <v>0</v>
          </cell>
          <cell r="AA659">
            <v>899.96</v>
          </cell>
          <cell r="AB659">
            <v>317.75</v>
          </cell>
          <cell r="AD659">
            <v>1163.6400000000001</v>
          </cell>
          <cell r="AE659">
            <v>486.44</v>
          </cell>
          <cell r="AG659">
            <v>0</v>
          </cell>
          <cell r="AH659">
            <v>0</v>
          </cell>
          <cell r="AJ659">
            <v>1206.25</v>
          </cell>
          <cell r="AK659">
            <v>626.42999999999995</v>
          </cell>
          <cell r="AM659">
            <v>0</v>
          </cell>
          <cell r="AN659">
            <v>0</v>
          </cell>
          <cell r="AP659">
            <v>0</v>
          </cell>
          <cell r="AQ659">
            <v>0</v>
          </cell>
        </row>
        <row r="660">
          <cell r="O660">
            <v>0</v>
          </cell>
          <cell r="P660">
            <v>0</v>
          </cell>
          <cell r="R660">
            <v>0</v>
          </cell>
          <cell r="S660">
            <v>0</v>
          </cell>
          <cell r="U660">
            <v>0</v>
          </cell>
          <cell r="V660">
            <v>0</v>
          </cell>
          <cell r="X660">
            <v>0</v>
          </cell>
          <cell r="Y660">
            <v>0</v>
          </cell>
          <cell r="AA660">
            <v>795.31</v>
          </cell>
          <cell r="AB660">
            <v>280.8</v>
          </cell>
          <cell r="AD660">
            <v>378.79</v>
          </cell>
          <cell r="AE660">
            <v>209.54</v>
          </cell>
          <cell r="AG660">
            <v>784.85</v>
          </cell>
          <cell r="AH660">
            <v>277.10000000000002</v>
          </cell>
          <cell r="AJ660">
            <v>124.52</v>
          </cell>
          <cell r="AK660">
            <v>39.89</v>
          </cell>
          <cell r="AM660">
            <v>0</v>
          </cell>
          <cell r="AN660">
            <v>0</v>
          </cell>
          <cell r="AP660">
            <v>0</v>
          </cell>
          <cell r="AQ660">
            <v>0</v>
          </cell>
        </row>
        <row r="661">
          <cell r="O661">
            <v>0</v>
          </cell>
          <cell r="P661">
            <v>0</v>
          </cell>
          <cell r="R661">
            <v>0</v>
          </cell>
          <cell r="S661">
            <v>0</v>
          </cell>
          <cell r="U661">
            <v>0</v>
          </cell>
          <cell r="V661">
            <v>0</v>
          </cell>
          <cell r="X661">
            <v>0</v>
          </cell>
          <cell r="Y661">
            <v>0</v>
          </cell>
          <cell r="AA661">
            <v>899.96</v>
          </cell>
          <cell r="AB661">
            <v>317.76</v>
          </cell>
          <cell r="AD661">
            <v>1163.6400000000001</v>
          </cell>
          <cell r="AE661">
            <v>485.82</v>
          </cell>
          <cell r="AG661">
            <v>0</v>
          </cell>
          <cell r="AH661">
            <v>0</v>
          </cell>
          <cell r="AJ661">
            <v>719.47</v>
          </cell>
          <cell r="AK661">
            <v>355.08</v>
          </cell>
          <cell r="AM661">
            <v>0</v>
          </cell>
          <cell r="AN661">
            <v>0</v>
          </cell>
          <cell r="AP661">
            <v>0</v>
          </cell>
          <cell r="AQ661">
            <v>0</v>
          </cell>
        </row>
        <row r="662">
          <cell r="O662">
            <v>0</v>
          </cell>
          <cell r="P662">
            <v>0</v>
          </cell>
          <cell r="R662">
            <v>0</v>
          </cell>
          <cell r="S662">
            <v>0</v>
          </cell>
          <cell r="U662">
            <v>0</v>
          </cell>
          <cell r="V662">
            <v>0</v>
          </cell>
          <cell r="X662">
            <v>0</v>
          </cell>
          <cell r="Y662">
            <v>0</v>
          </cell>
          <cell r="AA662">
            <v>0</v>
          </cell>
          <cell r="AB662">
            <v>0</v>
          </cell>
          <cell r="AD662">
            <v>0</v>
          </cell>
          <cell r="AE662">
            <v>0</v>
          </cell>
          <cell r="AG662">
            <v>0</v>
          </cell>
          <cell r="AH662">
            <v>0</v>
          </cell>
          <cell r="AJ662">
            <v>0</v>
          </cell>
          <cell r="AK662">
            <v>0</v>
          </cell>
          <cell r="AM662">
            <v>56.07</v>
          </cell>
          <cell r="AN662">
            <v>16.48</v>
          </cell>
          <cell r="AP662">
            <v>0</v>
          </cell>
          <cell r="AQ662">
            <v>0</v>
          </cell>
        </row>
        <row r="663">
          <cell r="O663">
            <v>0</v>
          </cell>
          <cell r="P663">
            <v>0</v>
          </cell>
          <cell r="R663">
            <v>0</v>
          </cell>
          <cell r="S663">
            <v>0</v>
          </cell>
          <cell r="U663">
            <v>0</v>
          </cell>
          <cell r="V663">
            <v>0</v>
          </cell>
          <cell r="X663">
            <v>0</v>
          </cell>
          <cell r="Y663">
            <v>0</v>
          </cell>
          <cell r="AA663">
            <v>0</v>
          </cell>
          <cell r="AB663">
            <v>0</v>
          </cell>
          <cell r="AD663">
            <v>0</v>
          </cell>
          <cell r="AE663">
            <v>0</v>
          </cell>
          <cell r="AG663">
            <v>0</v>
          </cell>
          <cell r="AH663">
            <v>0</v>
          </cell>
          <cell r="AJ663">
            <v>0</v>
          </cell>
          <cell r="AK663">
            <v>0</v>
          </cell>
          <cell r="AM663">
            <v>65.42</v>
          </cell>
          <cell r="AN663">
            <v>25.83</v>
          </cell>
          <cell r="AP663">
            <v>0</v>
          </cell>
          <cell r="AQ663">
            <v>0</v>
          </cell>
        </row>
        <row r="664">
          <cell r="O664">
            <v>0</v>
          </cell>
          <cell r="P664">
            <v>0</v>
          </cell>
          <cell r="R664">
            <v>0</v>
          </cell>
          <cell r="S664">
            <v>0</v>
          </cell>
          <cell r="U664">
            <v>0</v>
          </cell>
          <cell r="V664">
            <v>0</v>
          </cell>
          <cell r="X664">
            <v>0</v>
          </cell>
          <cell r="Y664">
            <v>0</v>
          </cell>
          <cell r="AA664">
            <v>0</v>
          </cell>
          <cell r="AB664">
            <v>0</v>
          </cell>
          <cell r="AD664">
            <v>0</v>
          </cell>
          <cell r="AE664">
            <v>0</v>
          </cell>
          <cell r="AG664">
            <v>0</v>
          </cell>
          <cell r="AH664">
            <v>0</v>
          </cell>
          <cell r="AJ664">
            <v>0</v>
          </cell>
          <cell r="AK664">
            <v>0</v>
          </cell>
          <cell r="AM664">
            <v>50.47</v>
          </cell>
          <cell r="AN664">
            <v>21.38</v>
          </cell>
          <cell r="AP664">
            <v>0</v>
          </cell>
          <cell r="AQ664">
            <v>0</v>
          </cell>
        </row>
        <row r="665">
          <cell r="O665">
            <v>0</v>
          </cell>
          <cell r="P665">
            <v>0</v>
          </cell>
          <cell r="R665">
            <v>0</v>
          </cell>
          <cell r="S665">
            <v>0</v>
          </cell>
          <cell r="U665">
            <v>0</v>
          </cell>
          <cell r="V665">
            <v>0</v>
          </cell>
          <cell r="X665">
            <v>0</v>
          </cell>
          <cell r="Y665">
            <v>0</v>
          </cell>
          <cell r="AA665">
            <v>0</v>
          </cell>
          <cell r="AB665">
            <v>0</v>
          </cell>
          <cell r="AD665">
            <v>0</v>
          </cell>
          <cell r="AE665">
            <v>0</v>
          </cell>
          <cell r="AG665">
            <v>0</v>
          </cell>
          <cell r="AH665">
            <v>0</v>
          </cell>
          <cell r="AJ665">
            <v>0</v>
          </cell>
          <cell r="AK665">
            <v>0</v>
          </cell>
          <cell r="AM665">
            <v>102.8</v>
          </cell>
          <cell r="AN665">
            <v>47.86</v>
          </cell>
          <cell r="AP665">
            <v>0</v>
          </cell>
          <cell r="AQ665">
            <v>0</v>
          </cell>
        </row>
        <row r="666">
          <cell r="O666">
            <v>0</v>
          </cell>
          <cell r="P666">
            <v>0</v>
          </cell>
          <cell r="R666">
            <v>0</v>
          </cell>
          <cell r="S666">
            <v>0</v>
          </cell>
          <cell r="U666">
            <v>0</v>
          </cell>
          <cell r="V666">
            <v>0</v>
          </cell>
          <cell r="X666">
            <v>0</v>
          </cell>
          <cell r="Y666">
            <v>0</v>
          </cell>
          <cell r="AA666">
            <v>0</v>
          </cell>
          <cell r="AB666">
            <v>0</v>
          </cell>
          <cell r="AD666">
            <v>0</v>
          </cell>
          <cell r="AE666">
            <v>0</v>
          </cell>
          <cell r="AG666">
            <v>0</v>
          </cell>
          <cell r="AH666">
            <v>0</v>
          </cell>
          <cell r="AJ666">
            <v>0</v>
          </cell>
          <cell r="AK666">
            <v>0</v>
          </cell>
          <cell r="AM666">
            <v>102.8</v>
          </cell>
          <cell r="AN666">
            <v>47.86</v>
          </cell>
          <cell r="AP666">
            <v>0</v>
          </cell>
          <cell r="AQ666">
            <v>0</v>
          </cell>
        </row>
        <row r="667">
          <cell r="O667">
            <v>0</v>
          </cell>
          <cell r="P667">
            <v>0</v>
          </cell>
          <cell r="R667">
            <v>0</v>
          </cell>
          <cell r="S667">
            <v>0</v>
          </cell>
          <cell r="U667">
            <v>0</v>
          </cell>
          <cell r="V667">
            <v>0</v>
          </cell>
          <cell r="X667">
            <v>0</v>
          </cell>
          <cell r="Y667">
            <v>0</v>
          </cell>
          <cell r="AA667">
            <v>26868.68</v>
          </cell>
          <cell r="AB667">
            <v>17810.28</v>
          </cell>
          <cell r="AD667">
            <v>0</v>
          </cell>
          <cell r="AE667">
            <v>0</v>
          </cell>
          <cell r="AG667">
            <v>0</v>
          </cell>
          <cell r="AH667">
            <v>0</v>
          </cell>
          <cell r="AJ667">
            <v>0</v>
          </cell>
          <cell r="AK667">
            <v>0</v>
          </cell>
          <cell r="AM667">
            <v>0</v>
          </cell>
          <cell r="AN667">
            <v>0</v>
          </cell>
          <cell r="AP667">
            <v>0</v>
          </cell>
          <cell r="AQ667">
            <v>0</v>
          </cell>
        </row>
        <row r="668">
          <cell r="O668">
            <v>0</v>
          </cell>
          <cell r="P668">
            <v>0</v>
          </cell>
          <cell r="R668">
            <v>0</v>
          </cell>
          <cell r="S668">
            <v>0</v>
          </cell>
          <cell r="U668">
            <v>0</v>
          </cell>
          <cell r="V668">
            <v>0</v>
          </cell>
          <cell r="X668">
            <v>0</v>
          </cell>
          <cell r="Y668">
            <v>0</v>
          </cell>
          <cell r="AA668">
            <v>0</v>
          </cell>
          <cell r="AB668">
            <v>0</v>
          </cell>
          <cell r="AD668">
            <v>0</v>
          </cell>
          <cell r="AE668">
            <v>0</v>
          </cell>
          <cell r="AG668">
            <v>0</v>
          </cell>
          <cell r="AH668">
            <v>0</v>
          </cell>
          <cell r="AJ668">
            <v>201.92</v>
          </cell>
          <cell r="AK668">
            <v>96.93</v>
          </cell>
          <cell r="AM668">
            <v>0</v>
          </cell>
          <cell r="AN668">
            <v>0</v>
          </cell>
          <cell r="AP668">
            <v>0</v>
          </cell>
          <cell r="AQ668">
            <v>0</v>
          </cell>
        </row>
        <row r="669">
          <cell r="O669">
            <v>0</v>
          </cell>
          <cell r="P669">
            <v>0</v>
          </cell>
          <cell r="R669">
            <v>0</v>
          </cell>
          <cell r="S669">
            <v>0</v>
          </cell>
          <cell r="U669">
            <v>0</v>
          </cell>
          <cell r="V669">
            <v>0</v>
          </cell>
          <cell r="X669">
            <v>0</v>
          </cell>
          <cell r="Y669">
            <v>0</v>
          </cell>
          <cell r="AA669">
            <v>0</v>
          </cell>
          <cell r="AB669">
            <v>0</v>
          </cell>
          <cell r="AD669">
            <v>0</v>
          </cell>
          <cell r="AE669">
            <v>0</v>
          </cell>
          <cell r="AG669">
            <v>0</v>
          </cell>
          <cell r="AH669">
            <v>0</v>
          </cell>
          <cell r="AJ669">
            <v>201.92</v>
          </cell>
          <cell r="AK669">
            <v>97.17</v>
          </cell>
          <cell r="AM669">
            <v>0</v>
          </cell>
          <cell r="AN669">
            <v>0</v>
          </cell>
          <cell r="AP669">
            <v>0</v>
          </cell>
          <cell r="AQ669">
            <v>0</v>
          </cell>
        </row>
        <row r="670">
          <cell r="O670">
            <v>0</v>
          </cell>
          <cell r="P670">
            <v>0</v>
          </cell>
          <cell r="R670">
            <v>0</v>
          </cell>
          <cell r="S670">
            <v>0</v>
          </cell>
          <cell r="U670">
            <v>0</v>
          </cell>
          <cell r="V670">
            <v>0</v>
          </cell>
          <cell r="X670">
            <v>0</v>
          </cell>
          <cell r="Y670">
            <v>0</v>
          </cell>
          <cell r="AA670">
            <v>0</v>
          </cell>
          <cell r="AB670">
            <v>0</v>
          </cell>
          <cell r="AD670">
            <v>0</v>
          </cell>
          <cell r="AE670">
            <v>0</v>
          </cell>
          <cell r="AG670">
            <v>0</v>
          </cell>
          <cell r="AH670">
            <v>0</v>
          </cell>
          <cell r="AJ670">
            <v>201.92</v>
          </cell>
          <cell r="AK670">
            <v>95.92</v>
          </cell>
          <cell r="AM670">
            <v>0</v>
          </cell>
          <cell r="AN670">
            <v>0</v>
          </cell>
          <cell r="AP670">
            <v>0</v>
          </cell>
          <cell r="AQ670">
            <v>0</v>
          </cell>
        </row>
        <row r="671">
          <cell r="O671">
            <v>0</v>
          </cell>
          <cell r="P671">
            <v>0</v>
          </cell>
          <cell r="R671">
            <v>0</v>
          </cell>
          <cell r="S671">
            <v>0</v>
          </cell>
          <cell r="U671">
            <v>0</v>
          </cell>
          <cell r="V671">
            <v>0</v>
          </cell>
          <cell r="X671">
            <v>0</v>
          </cell>
          <cell r="Y671">
            <v>0</v>
          </cell>
          <cell r="AA671">
            <v>0</v>
          </cell>
          <cell r="AB671">
            <v>0</v>
          </cell>
          <cell r="AD671">
            <v>0</v>
          </cell>
          <cell r="AE671">
            <v>0</v>
          </cell>
          <cell r="AG671">
            <v>0</v>
          </cell>
          <cell r="AH671">
            <v>0</v>
          </cell>
          <cell r="AJ671">
            <v>201.92</v>
          </cell>
          <cell r="AK671">
            <v>97.34</v>
          </cell>
          <cell r="AM671">
            <v>0</v>
          </cell>
          <cell r="AN671">
            <v>0</v>
          </cell>
          <cell r="AP671">
            <v>0</v>
          </cell>
          <cell r="AQ671">
            <v>0</v>
          </cell>
        </row>
        <row r="672">
          <cell r="O672">
            <v>0</v>
          </cell>
          <cell r="P672">
            <v>0</v>
          </cell>
          <cell r="R672">
            <v>0</v>
          </cell>
          <cell r="S672">
            <v>0</v>
          </cell>
          <cell r="U672">
            <v>0</v>
          </cell>
          <cell r="V672">
            <v>0</v>
          </cell>
          <cell r="X672">
            <v>0</v>
          </cell>
          <cell r="Y672">
            <v>0</v>
          </cell>
          <cell r="AA672">
            <v>0</v>
          </cell>
          <cell r="AB672">
            <v>0</v>
          </cell>
          <cell r="AD672">
            <v>0</v>
          </cell>
          <cell r="AE672">
            <v>0</v>
          </cell>
          <cell r="AG672">
            <v>0</v>
          </cell>
          <cell r="AH672">
            <v>0</v>
          </cell>
          <cell r="AJ672">
            <v>201.92</v>
          </cell>
          <cell r="AK672">
            <v>97.63</v>
          </cell>
          <cell r="AM672">
            <v>0</v>
          </cell>
          <cell r="AN672">
            <v>0</v>
          </cell>
          <cell r="AP672">
            <v>0</v>
          </cell>
          <cell r="AQ672">
            <v>0</v>
          </cell>
        </row>
        <row r="673">
          <cell r="O673">
            <v>0</v>
          </cell>
          <cell r="P673">
            <v>0</v>
          </cell>
          <cell r="R673">
            <v>0</v>
          </cell>
          <cell r="S673">
            <v>0</v>
          </cell>
          <cell r="U673">
            <v>0</v>
          </cell>
          <cell r="V673">
            <v>0</v>
          </cell>
          <cell r="X673">
            <v>0</v>
          </cell>
          <cell r="Y673">
            <v>0</v>
          </cell>
          <cell r="AA673">
            <v>0</v>
          </cell>
          <cell r="AB673">
            <v>0</v>
          </cell>
          <cell r="AD673">
            <v>0</v>
          </cell>
          <cell r="AE673">
            <v>0</v>
          </cell>
          <cell r="AG673">
            <v>0</v>
          </cell>
          <cell r="AH673">
            <v>0</v>
          </cell>
          <cell r="AJ673">
            <v>167.31</v>
          </cell>
          <cell r="AK673">
            <v>83.54</v>
          </cell>
          <cell r="AM673">
            <v>0</v>
          </cell>
          <cell r="AN673">
            <v>0</v>
          </cell>
          <cell r="AP673">
            <v>0</v>
          </cell>
          <cell r="AQ673">
            <v>0</v>
          </cell>
        </row>
        <row r="674">
          <cell r="O674">
            <v>0</v>
          </cell>
          <cell r="P674">
            <v>0</v>
          </cell>
          <cell r="R674">
            <v>0</v>
          </cell>
          <cell r="S674">
            <v>0</v>
          </cell>
          <cell r="U674">
            <v>0</v>
          </cell>
          <cell r="V674">
            <v>0</v>
          </cell>
          <cell r="X674">
            <v>0</v>
          </cell>
          <cell r="Y674">
            <v>0</v>
          </cell>
          <cell r="AA674">
            <v>0</v>
          </cell>
          <cell r="AB674">
            <v>0</v>
          </cell>
          <cell r="AD674">
            <v>0</v>
          </cell>
          <cell r="AE674">
            <v>0</v>
          </cell>
          <cell r="AG674">
            <v>0</v>
          </cell>
          <cell r="AH674">
            <v>0</v>
          </cell>
          <cell r="AJ674">
            <v>167.31</v>
          </cell>
          <cell r="AK674">
            <v>83.54</v>
          </cell>
          <cell r="AM674">
            <v>0</v>
          </cell>
          <cell r="AN674">
            <v>0</v>
          </cell>
          <cell r="AP674">
            <v>0</v>
          </cell>
          <cell r="AQ674">
            <v>0</v>
          </cell>
        </row>
        <row r="675">
          <cell r="O675">
            <v>0</v>
          </cell>
          <cell r="P675">
            <v>0</v>
          </cell>
          <cell r="R675">
            <v>0</v>
          </cell>
          <cell r="S675">
            <v>0</v>
          </cell>
          <cell r="U675">
            <v>0</v>
          </cell>
          <cell r="V675">
            <v>0</v>
          </cell>
          <cell r="X675">
            <v>0</v>
          </cell>
          <cell r="Y675">
            <v>0</v>
          </cell>
          <cell r="AA675">
            <v>0</v>
          </cell>
          <cell r="AB675">
            <v>0</v>
          </cell>
          <cell r="AD675">
            <v>0</v>
          </cell>
          <cell r="AE675">
            <v>0</v>
          </cell>
          <cell r="AG675">
            <v>0</v>
          </cell>
          <cell r="AH675">
            <v>0</v>
          </cell>
          <cell r="AJ675">
            <v>167.31</v>
          </cell>
          <cell r="AK675">
            <v>83.54</v>
          </cell>
          <cell r="AM675">
            <v>0</v>
          </cell>
          <cell r="AN675">
            <v>0</v>
          </cell>
          <cell r="AP675">
            <v>0</v>
          </cell>
          <cell r="AQ675">
            <v>0</v>
          </cell>
        </row>
        <row r="676">
          <cell r="O676">
            <v>0</v>
          </cell>
          <cell r="P676">
            <v>0</v>
          </cell>
          <cell r="R676">
            <v>0</v>
          </cell>
          <cell r="S676">
            <v>0</v>
          </cell>
          <cell r="U676">
            <v>0</v>
          </cell>
          <cell r="V676">
            <v>0</v>
          </cell>
          <cell r="X676">
            <v>0</v>
          </cell>
          <cell r="Y676">
            <v>0</v>
          </cell>
          <cell r="AA676">
            <v>0</v>
          </cell>
          <cell r="AB676">
            <v>0</v>
          </cell>
          <cell r="AD676">
            <v>0</v>
          </cell>
          <cell r="AE676">
            <v>0</v>
          </cell>
          <cell r="AG676">
            <v>0</v>
          </cell>
          <cell r="AH676">
            <v>0</v>
          </cell>
          <cell r="AJ676">
            <v>201.92</v>
          </cell>
          <cell r="AK676">
            <v>105.74</v>
          </cell>
          <cell r="AM676">
            <v>0</v>
          </cell>
          <cell r="AN676">
            <v>0</v>
          </cell>
          <cell r="AP676">
            <v>0</v>
          </cell>
          <cell r="AQ676">
            <v>0</v>
          </cell>
        </row>
        <row r="677">
          <cell r="O677">
            <v>0</v>
          </cell>
          <cell r="P677">
            <v>0</v>
          </cell>
          <cell r="R677">
            <v>0</v>
          </cell>
          <cell r="S677">
            <v>0</v>
          </cell>
          <cell r="U677">
            <v>0</v>
          </cell>
          <cell r="V677">
            <v>0</v>
          </cell>
          <cell r="X677">
            <v>0</v>
          </cell>
          <cell r="Y677">
            <v>0</v>
          </cell>
          <cell r="AA677">
            <v>0</v>
          </cell>
          <cell r="AB677">
            <v>0</v>
          </cell>
          <cell r="AD677">
            <v>0</v>
          </cell>
          <cell r="AE677">
            <v>0</v>
          </cell>
          <cell r="AG677">
            <v>0</v>
          </cell>
          <cell r="AH677">
            <v>0</v>
          </cell>
          <cell r="AJ677">
            <v>201.92</v>
          </cell>
          <cell r="AK677">
            <v>108.04</v>
          </cell>
          <cell r="AM677">
            <v>0</v>
          </cell>
          <cell r="AN677">
            <v>0</v>
          </cell>
          <cell r="AP677">
            <v>0</v>
          </cell>
          <cell r="AQ677">
            <v>0</v>
          </cell>
        </row>
        <row r="678">
          <cell r="O678">
            <v>0</v>
          </cell>
          <cell r="P678">
            <v>0</v>
          </cell>
          <cell r="R678">
            <v>0</v>
          </cell>
          <cell r="S678">
            <v>0</v>
          </cell>
          <cell r="U678">
            <v>0</v>
          </cell>
          <cell r="V678">
            <v>0</v>
          </cell>
          <cell r="X678">
            <v>0</v>
          </cell>
          <cell r="Y678">
            <v>0</v>
          </cell>
          <cell r="AA678">
            <v>0</v>
          </cell>
          <cell r="AB678">
            <v>0</v>
          </cell>
          <cell r="AD678">
            <v>0</v>
          </cell>
          <cell r="AE678">
            <v>0</v>
          </cell>
          <cell r="AG678">
            <v>0</v>
          </cell>
          <cell r="AH678">
            <v>0</v>
          </cell>
          <cell r="AJ678">
            <v>201.92</v>
          </cell>
          <cell r="AK678">
            <v>105.67</v>
          </cell>
          <cell r="AM678">
            <v>0</v>
          </cell>
          <cell r="AN678">
            <v>0</v>
          </cell>
          <cell r="AP678">
            <v>0</v>
          </cell>
          <cell r="AQ678">
            <v>0</v>
          </cell>
        </row>
        <row r="679">
          <cell r="O679">
            <v>0</v>
          </cell>
          <cell r="P679">
            <v>0</v>
          </cell>
          <cell r="R679">
            <v>0</v>
          </cell>
          <cell r="S679">
            <v>0</v>
          </cell>
          <cell r="U679">
            <v>0</v>
          </cell>
          <cell r="V679">
            <v>0</v>
          </cell>
          <cell r="X679">
            <v>0</v>
          </cell>
          <cell r="Y679">
            <v>0</v>
          </cell>
          <cell r="AA679">
            <v>0</v>
          </cell>
          <cell r="AB679">
            <v>0</v>
          </cell>
          <cell r="AD679">
            <v>0</v>
          </cell>
          <cell r="AE679">
            <v>0</v>
          </cell>
          <cell r="AG679">
            <v>0</v>
          </cell>
          <cell r="AH679">
            <v>0</v>
          </cell>
          <cell r="AJ679">
            <v>230.77</v>
          </cell>
          <cell r="AK679">
            <v>89.5</v>
          </cell>
          <cell r="AM679">
            <v>0</v>
          </cell>
          <cell r="AN679">
            <v>0</v>
          </cell>
          <cell r="AP679">
            <v>0</v>
          </cell>
          <cell r="AQ679">
            <v>0</v>
          </cell>
        </row>
        <row r="680">
          <cell r="O680">
            <v>0</v>
          </cell>
          <cell r="P680">
            <v>0</v>
          </cell>
          <cell r="R680">
            <v>0</v>
          </cell>
          <cell r="S680">
            <v>0</v>
          </cell>
          <cell r="U680">
            <v>0</v>
          </cell>
          <cell r="V680">
            <v>0</v>
          </cell>
          <cell r="X680">
            <v>0</v>
          </cell>
          <cell r="Y680">
            <v>0</v>
          </cell>
          <cell r="AA680">
            <v>0</v>
          </cell>
          <cell r="AB680">
            <v>0</v>
          </cell>
          <cell r="AD680">
            <v>0</v>
          </cell>
          <cell r="AE680">
            <v>0</v>
          </cell>
          <cell r="AG680">
            <v>0</v>
          </cell>
          <cell r="AH680">
            <v>0</v>
          </cell>
          <cell r="AJ680">
            <v>230.77</v>
          </cell>
          <cell r="AK680">
            <v>89.59</v>
          </cell>
          <cell r="AM680">
            <v>0</v>
          </cell>
          <cell r="AN680">
            <v>0</v>
          </cell>
          <cell r="AP680">
            <v>0</v>
          </cell>
          <cell r="AQ680">
            <v>0</v>
          </cell>
        </row>
        <row r="681">
          <cell r="O681">
            <v>0</v>
          </cell>
          <cell r="P681">
            <v>0</v>
          </cell>
          <cell r="R681">
            <v>0</v>
          </cell>
          <cell r="S681">
            <v>0</v>
          </cell>
          <cell r="U681">
            <v>0</v>
          </cell>
          <cell r="V681">
            <v>0</v>
          </cell>
          <cell r="X681">
            <v>0</v>
          </cell>
          <cell r="Y681">
            <v>0</v>
          </cell>
          <cell r="AA681">
            <v>0</v>
          </cell>
          <cell r="AB681">
            <v>0</v>
          </cell>
          <cell r="AD681">
            <v>0</v>
          </cell>
          <cell r="AE681">
            <v>0</v>
          </cell>
          <cell r="AG681">
            <v>0</v>
          </cell>
          <cell r="AH681">
            <v>0</v>
          </cell>
          <cell r="AJ681">
            <v>0</v>
          </cell>
          <cell r="AK681">
            <v>0</v>
          </cell>
          <cell r="AM681">
            <v>8992.7000000000007</v>
          </cell>
          <cell r="AN681">
            <v>5384.02</v>
          </cell>
          <cell r="AP681">
            <v>11540.2</v>
          </cell>
          <cell r="AQ681">
            <v>7125.46</v>
          </cell>
        </row>
        <row r="682">
          <cell r="O682">
            <v>0</v>
          </cell>
          <cell r="P682">
            <v>0</v>
          </cell>
          <cell r="R682">
            <v>0</v>
          </cell>
          <cell r="S682">
            <v>0</v>
          </cell>
          <cell r="U682">
            <v>0</v>
          </cell>
          <cell r="V682">
            <v>0</v>
          </cell>
          <cell r="X682">
            <v>0</v>
          </cell>
          <cell r="Y682">
            <v>0</v>
          </cell>
          <cell r="AA682">
            <v>0</v>
          </cell>
          <cell r="AB682">
            <v>0</v>
          </cell>
          <cell r="AD682">
            <v>0</v>
          </cell>
          <cell r="AE682">
            <v>0</v>
          </cell>
          <cell r="AG682">
            <v>0</v>
          </cell>
          <cell r="AH682">
            <v>0</v>
          </cell>
          <cell r="AJ682">
            <v>0</v>
          </cell>
          <cell r="AK682">
            <v>0</v>
          </cell>
          <cell r="AM682">
            <v>369.16</v>
          </cell>
          <cell r="AN682">
            <v>211.37</v>
          </cell>
          <cell r="AP682">
            <v>3872.55</v>
          </cell>
          <cell r="AQ682">
            <v>2277.86</v>
          </cell>
        </row>
        <row r="683">
          <cell r="O683">
            <v>0</v>
          </cell>
          <cell r="P683">
            <v>0</v>
          </cell>
          <cell r="R683">
            <v>0</v>
          </cell>
          <cell r="S683">
            <v>0</v>
          </cell>
          <cell r="U683">
            <v>0</v>
          </cell>
          <cell r="V683">
            <v>0</v>
          </cell>
          <cell r="X683">
            <v>0</v>
          </cell>
          <cell r="Y683">
            <v>0</v>
          </cell>
          <cell r="AA683">
            <v>0</v>
          </cell>
          <cell r="AB683">
            <v>0</v>
          </cell>
          <cell r="AD683">
            <v>0</v>
          </cell>
          <cell r="AE683">
            <v>0</v>
          </cell>
          <cell r="AG683">
            <v>0</v>
          </cell>
          <cell r="AH683">
            <v>0</v>
          </cell>
          <cell r="AJ683">
            <v>0</v>
          </cell>
          <cell r="AK683">
            <v>0</v>
          </cell>
          <cell r="AM683">
            <v>369.16</v>
          </cell>
          <cell r="AN683">
            <v>215.45</v>
          </cell>
          <cell r="AP683">
            <v>3857.06</v>
          </cell>
          <cell r="AQ683">
            <v>2274.14</v>
          </cell>
        </row>
        <row r="684">
          <cell r="O684">
            <v>0</v>
          </cell>
          <cell r="P684">
            <v>0</v>
          </cell>
          <cell r="R684">
            <v>0</v>
          </cell>
          <cell r="S684">
            <v>0</v>
          </cell>
          <cell r="U684">
            <v>0</v>
          </cell>
          <cell r="V684">
            <v>0</v>
          </cell>
          <cell r="X684">
            <v>0</v>
          </cell>
          <cell r="Y684">
            <v>0</v>
          </cell>
          <cell r="AA684">
            <v>0</v>
          </cell>
          <cell r="AB684">
            <v>0</v>
          </cell>
          <cell r="AD684">
            <v>0</v>
          </cell>
          <cell r="AE684">
            <v>0</v>
          </cell>
          <cell r="AG684">
            <v>0</v>
          </cell>
          <cell r="AH684">
            <v>0</v>
          </cell>
          <cell r="AJ684">
            <v>0</v>
          </cell>
          <cell r="AK684">
            <v>0</v>
          </cell>
          <cell r="AM684">
            <v>327.10000000000002</v>
          </cell>
          <cell r="AN684">
            <v>194.86</v>
          </cell>
          <cell r="AP684">
            <v>2058.8200000000002</v>
          </cell>
          <cell r="AQ684">
            <v>1265.3599999999999</v>
          </cell>
        </row>
        <row r="685">
          <cell r="O685">
            <v>0</v>
          </cell>
          <cell r="P685">
            <v>0</v>
          </cell>
          <cell r="R685">
            <v>0</v>
          </cell>
          <cell r="S685">
            <v>0</v>
          </cell>
          <cell r="U685">
            <v>0</v>
          </cell>
          <cell r="V685">
            <v>0</v>
          </cell>
          <cell r="X685">
            <v>0</v>
          </cell>
          <cell r="Y685">
            <v>0</v>
          </cell>
          <cell r="AA685">
            <v>0</v>
          </cell>
          <cell r="AB685">
            <v>0</v>
          </cell>
          <cell r="AD685">
            <v>0</v>
          </cell>
          <cell r="AE685">
            <v>0</v>
          </cell>
          <cell r="AG685">
            <v>0</v>
          </cell>
          <cell r="AH685">
            <v>0</v>
          </cell>
          <cell r="AJ685">
            <v>0</v>
          </cell>
          <cell r="AK685">
            <v>0</v>
          </cell>
          <cell r="AM685">
            <v>130.84</v>
          </cell>
          <cell r="AN685">
            <v>78.55</v>
          </cell>
          <cell r="AP685">
            <v>0</v>
          </cell>
          <cell r="AQ685">
            <v>0</v>
          </cell>
        </row>
        <row r="686">
          <cell r="O686">
            <v>0</v>
          </cell>
          <cell r="P686">
            <v>0</v>
          </cell>
          <cell r="R686">
            <v>0</v>
          </cell>
          <cell r="S686">
            <v>0</v>
          </cell>
          <cell r="U686">
            <v>0</v>
          </cell>
          <cell r="V686">
            <v>0</v>
          </cell>
          <cell r="X686">
            <v>0</v>
          </cell>
          <cell r="Y686">
            <v>0</v>
          </cell>
          <cell r="AA686">
            <v>0</v>
          </cell>
          <cell r="AB686">
            <v>0</v>
          </cell>
          <cell r="AD686">
            <v>0</v>
          </cell>
          <cell r="AE686">
            <v>0</v>
          </cell>
          <cell r="AG686">
            <v>0</v>
          </cell>
          <cell r="AH686">
            <v>0</v>
          </cell>
          <cell r="AJ686">
            <v>0</v>
          </cell>
          <cell r="AK686">
            <v>0</v>
          </cell>
          <cell r="AM686">
            <v>130.84</v>
          </cell>
          <cell r="AN686">
            <v>74.81</v>
          </cell>
          <cell r="AP686">
            <v>-13.08</v>
          </cell>
          <cell r="AQ686">
            <v>-7.48</v>
          </cell>
        </row>
        <row r="687">
          <cell r="O687">
            <v>0</v>
          </cell>
          <cell r="P687">
            <v>0</v>
          </cell>
          <cell r="R687">
            <v>0</v>
          </cell>
          <cell r="S687">
            <v>0</v>
          </cell>
          <cell r="U687">
            <v>0</v>
          </cell>
          <cell r="V687">
            <v>0</v>
          </cell>
          <cell r="X687">
            <v>0</v>
          </cell>
          <cell r="Y687">
            <v>0</v>
          </cell>
          <cell r="AA687">
            <v>0</v>
          </cell>
          <cell r="AB687">
            <v>0</v>
          </cell>
          <cell r="AD687">
            <v>0</v>
          </cell>
          <cell r="AE687">
            <v>0</v>
          </cell>
          <cell r="AG687">
            <v>0</v>
          </cell>
          <cell r="AH687">
            <v>0</v>
          </cell>
          <cell r="AJ687">
            <v>0</v>
          </cell>
          <cell r="AK687">
            <v>0</v>
          </cell>
          <cell r="AM687">
            <v>130.84</v>
          </cell>
          <cell r="AN687">
            <v>77.98</v>
          </cell>
          <cell r="AP687">
            <v>0</v>
          </cell>
          <cell r="AQ687">
            <v>0</v>
          </cell>
        </row>
        <row r="688">
          <cell r="O688">
            <v>0</v>
          </cell>
          <cell r="P688">
            <v>0</v>
          </cell>
          <cell r="R688">
            <v>0</v>
          </cell>
          <cell r="S688">
            <v>0</v>
          </cell>
          <cell r="U688">
            <v>0</v>
          </cell>
          <cell r="V688">
            <v>0</v>
          </cell>
          <cell r="X688">
            <v>0</v>
          </cell>
          <cell r="Y688">
            <v>0</v>
          </cell>
          <cell r="AA688">
            <v>0</v>
          </cell>
          <cell r="AB688">
            <v>0</v>
          </cell>
          <cell r="AD688">
            <v>0</v>
          </cell>
          <cell r="AE688">
            <v>0</v>
          </cell>
          <cell r="AG688">
            <v>0</v>
          </cell>
          <cell r="AH688">
            <v>0</v>
          </cell>
          <cell r="AJ688">
            <v>0</v>
          </cell>
          <cell r="AK688">
            <v>0</v>
          </cell>
          <cell r="AM688">
            <v>73.83</v>
          </cell>
          <cell r="AN688">
            <v>47.81</v>
          </cell>
          <cell r="AP688">
            <v>0</v>
          </cell>
          <cell r="AQ688">
            <v>0</v>
          </cell>
        </row>
        <row r="689">
          <cell r="O689">
            <v>0</v>
          </cell>
          <cell r="P689">
            <v>0</v>
          </cell>
          <cell r="R689">
            <v>0</v>
          </cell>
          <cell r="S689">
            <v>0</v>
          </cell>
          <cell r="U689">
            <v>0</v>
          </cell>
          <cell r="V689">
            <v>0</v>
          </cell>
          <cell r="X689">
            <v>0</v>
          </cell>
          <cell r="Y689">
            <v>0</v>
          </cell>
          <cell r="AA689">
            <v>0</v>
          </cell>
          <cell r="AB689">
            <v>0</v>
          </cell>
          <cell r="AD689">
            <v>0</v>
          </cell>
          <cell r="AE689">
            <v>0</v>
          </cell>
          <cell r="AG689">
            <v>0</v>
          </cell>
          <cell r="AH689">
            <v>0</v>
          </cell>
          <cell r="AJ689">
            <v>0</v>
          </cell>
          <cell r="AK689">
            <v>0</v>
          </cell>
          <cell r="AM689">
            <v>1624.3</v>
          </cell>
          <cell r="AN689">
            <v>974.19</v>
          </cell>
          <cell r="AP689">
            <v>9294.1200000000008</v>
          </cell>
          <cell r="AQ689">
            <v>5678.65</v>
          </cell>
        </row>
        <row r="690">
          <cell r="O690">
            <v>0</v>
          </cell>
          <cell r="P690">
            <v>0</v>
          </cell>
          <cell r="R690">
            <v>0</v>
          </cell>
          <cell r="S690">
            <v>0</v>
          </cell>
          <cell r="U690">
            <v>0</v>
          </cell>
          <cell r="V690">
            <v>0</v>
          </cell>
          <cell r="X690">
            <v>0</v>
          </cell>
          <cell r="Y690">
            <v>0</v>
          </cell>
          <cell r="AA690">
            <v>0</v>
          </cell>
          <cell r="AB690">
            <v>0</v>
          </cell>
          <cell r="AD690">
            <v>0</v>
          </cell>
          <cell r="AE690">
            <v>0</v>
          </cell>
          <cell r="AG690">
            <v>0</v>
          </cell>
          <cell r="AH690">
            <v>0</v>
          </cell>
          <cell r="AJ690">
            <v>0</v>
          </cell>
          <cell r="AK690">
            <v>0</v>
          </cell>
          <cell r="AM690">
            <v>1476.64</v>
          </cell>
          <cell r="AN690">
            <v>888.74</v>
          </cell>
          <cell r="AP690">
            <v>12392.16</v>
          </cell>
          <cell r="AQ690">
            <v>7692.47</v>
          </cell>
        </row>
        <row r="691">
          <cell r="O691">
            <v>0</v>
          </cell>
          <cell r="P691">
            <v>0</v>
          </cell>
          <cell r="R691">
            <v>0</v>
          </cell>
          <cell r="S691">
            <v>0</v>
          </cell>
          <cell r="U691">
            <v>0</v>
          </cell>
          <cell r="V691">
            <v>0</v>
          </cell>
          <cell r="X691">
            <v>0</v>
          </cell>
          <cell r="Y691">
            <v>0</v>
          </cell>
          <cell r="AA691">
            <v>0</v>
          </cell>
          <cell r="AB691">
            <v>0</v>
          </cell>
          <cell r="AD691">
            <v>0</v>
          </cell>
          <cell r="AE691">
            <v>0</v>
          </cell>
          <cell r="AG691">
            <v>0</v>
          </cell>
          <cell r="AH691">
            <v>0</v>
          </cell>
          <cell r="AJ691">
            <v>0</v>
          </cell>
          <cell r="AK691">
            <v>0</v>
          </cell>
          <cell r="AM691">
            <v>0</v>
          </cell>
          <cell r="AN691">
            <v>0</v>
          </cell>
          <cell r="AP691">
            <v>6470.59</v>
          </cell>
          <cell r="AQ691">
            <v>3492</v>
          </cell>
        </row>
        <row r="692">
          <cell r="O692">
            <v>0</v>
          </cell>
          <cell r="P692">
            <v>0</v>
          </cell>
          <cell r="R692">
            <v>0</v>
          </cell>
          <cell r="S692">
            <v>0</v>
          </cell>
          <cell r="U692">
            <v>0</v>
          </cell>
          <cell r="V692">
            <v>0</v>
          </cell>
          <cell r="X692">
            <v>0</v>
          </cell>
          <cell r="Y692">
            <v>0</v>
          </cell>
          <cell r="AA692">
            <v>0</v>
          </cell>
          <cell r="AB692">
            <v>0</v>
          </cell>
          <cell r="AD692">
            <v>0</v>
          </cell>
          <cell r="AE692">
            <v>0</v>
          </cell>
          <cell r="AG692">
            <v>0</v>
          </cell>
          <cell r="AH692">
            <v>0</v>
          </cell>
          <cell r="AJ692">
            <v>0</v>
          </cell>
          <cell r="AK692">
            <v>0</v>
          </cell>
          <cell r="AM692">
            <v>0</v>
          </cell>
          <cell r="AN692">
            <v>0</v>
          </cell>
          <cell r="AP692">
            <v>1078.43</v>
          </cell>
          <cell r="AQ692">
            <v>562.39</v>
          </cell>
        </row>
        <row r="693">
          <cell r="O693">
            <v>0</v>
          </cell>
          <cell r="P693">
            <v>0</v>
          </cell>
          <cell r="R693">
            <v>0</v>
          </cell>
          <cell r="S693">
            <v>0</v>
          </cell>
          <cell r="U693">
            <v>0</v>
          </cell>
          <cell r="V693">
            <v>0</v>
          </cell>
          <cell r="X693">
            <v>0</v>
          </cell>
          <cell r="Y693">
            <v>0</v>
          </cell>
          <cell r="AA693">
            <v>0</v>
          </cell>
          <cell r="AB693">
            <v>0</v>
          </cell>
          <cell r="AD693">
            <v>0</v>
          </cell>
          <cell r="AE693">
            <v>0</v>
          </cell>
          <cell r="AG693">
            <v>0</v>
          </cell>
          <cell r="AH693">
            <v>0</v>
          </cell>
          <cell r="AJ693">
            <v>0</v>
          </cell>
          <cell r="AK693">
            <v>0</v>
          </cell>
          <cell r="AM693">
            <v>0</v>
          </cell>
          <cell r="AN693">
            <v>0</v>
          </cell>
          <cell r="AP693">
            <v>7156.86</v>
          </cell>
          <cell r="AQ693">
            <v>4141.57</v>
          </cell>
        </row>
        <row r="694">
          <cell r="O694">
            <v>0</v>
          </cell>
          <cell r="P694">
            <v>0</v>
          </cell>
          <cell r="R694">
            <v>0</v>
          </cell>
          <cell r="S694">
            <v>0</v>
          </cell>
          <cell r="U694">
            <v>0</v>
          </cell>
          <cell r="V694">
            <v>0</v>
          </cell>
          <cell r="X694">
            <v>0</v>
          </cell>
          <cell r="Y694">
            <v>0</v>
          </cell>
          <cell r="AA694">
            <v>0</v>
          </cell>
          <cell r="AB694">
            <v>0</v>
          </cell>
          <cell r="AD694">
            <v>0</v>
          </cell>
          <cell r="AE694">
            <v>0</v>
          </cell>
          <cell r="AG694">
            <v>0</v>
          </cell>
          <cell r="AH694">
            <v>0</v>
          </cell>
          <cell r="AJ694">
            <v>0</v>
          </cell>
          <cell r="AK694">
            <v>0</v>
          </cell>
          <cell r="AM694">
            <v>0</v>
          </cell>
          <cell r="AN694">
            <v>0</v>
          </cell>
          <cell r="AP694">
            <v>0</v>
          </cell>
          <cell r="AQ694">
            <v>0</v>
          </cell>
        </row>
        <row r="695">
          <cell r="O695">
            <v>0</v>
          </cell>
          <cell r="P695">
            <v>0</v>
          </cell>
          <cell r="R695">
            <v>0</v>
          </cell>
          <cell r="S695">
            <v>0</v>
          </cell>
          <cell r="U695">
            <v>0</v>
          </cell>
          <cell r="V695">
            <v>0</v>
          </cell>
          <cell r="X695">
            <v>0</v>
          </cell>
          <cell r="Y695">
            <v>0</v>
          </cell>
          <cell r="AA695">
            <v>0</v>
          </cell>
          <cell r="AB695">
            <v>0</v>
          </cell>
          <cell r="AD695">
            <v>0</v>
          </cell>
          <cell r="AE695">
            <v>0</v>
          </cell>
          <cell r="AG695">
            <v>0</v>
          </cell>
          <cell r="AH695">
            <v>0</v>
          </cell>
          <cell r="AJ695">
            <v>0</v>
          </cell>
          <cell r="AK695">
            <v>0</v>
          </cell>
          <cell r="AM695">
            <v>0</v>
          </cell>
          <cell r="AN695">
            <v>0</v>
          </cell>
          <cell r="AP695">
            <v>0</v>
          </cell>
          <cell r="AQ695">
            <v>0</v>
          </cell>
        </row>
        <row r="696">
          <cell r="O696">
            <v>0</v>
          </cell>
          <cell r="P696">
            <v>0</v>
          </cell>
          <cell r="R696">
            <v>0</v>
          </cell>
          <cell r="S696">
            <v>0</v>
          </cell>
          <cell r="U696">
            <v>0</v>
          </cell>
          <cell r="V696">
            <v>0</v>
          </cell>
          <cell r="X696">
            <v>0</v>
          </cell>
          <cell r="Y696">
            <v>0</v>
          </cell>
          <cell r="AA696">
            <v>0</v>
          </cell>
          <cell r="AB696">
            <v>0</v>
          </cell>
          <cell r="AD696">
            <v>0</v>
          </cell>
          <cell r="AE696">
            <v>0</v>
          </cell>
          <cell r="AG696">
            <v>0</v>
          </cell>
          <cell r="AH696">
            <v>0</v>
          </cell>
          <cell r="AJ696">
            <v>0</v>
          </cell>
          <cell r="AK696">
            <v>0</v>
          </cell>
          <cell r="AM696">
            <v>0</v>
          </cell>
          <cell r="AN696">
            <v>0</v>
          </cell>
          <cell r="AP696">
            <v>0</v>
          </cell>
          <cell r="AQ696">
            <v>0</v>
          </cell>
        </row>
        <row r="697">
          <cell r="O697">
            <v>0</v>
          </cell>
          <cell r="P697">
            <v>0</v>
          </cell>
          <cell r="R697">
            <v>0</v>
          </cell>
          <cell r="S697">
            <v>0</v>
          </cell>
          <cell r="U697">
            <v>0</v>
          </cell>
          <cell r="V697">
            <v>0</v>
          </cell>
          <cell r="X697">
            <v>0</v>
          </cell>
          <cell r="Y697">
            <v>0</v>
          </cell>
          <cell r="AA697">
            <v>157.58000000000001</v>
          </cell>
          <cell r="AB697">
            <v>79.13</v>
          </cell>
          <cell r="AD697">
            <v>0</v>
          </cell>
          <cell r="AE697">
            <v>0</v>
          </cell>
          <cell r="AG697">
            <v>0</v>
          </cell>
          <cell r="AH697">
            <v>0</v>
          </cell>
          <cell r="AJ697">
            <v>0</v>
          </cell>
          <cell r="AK697">
            <v>0</v>
          </cell>
          <cell r="AM697">
            <v>0</v>
          </cell>
          <cell r="AN697">
            <v>0</v>
          </cell>
          <cell r="AP697">
            <v>0</v>
          </cell>
          <cell r="AQ697">
            <v>0</v>
          </cell>
        </row>
        <row r="698">
          <cell r="O698">
            <v>0</v>
          </cell>
          <cell r="P698">
            <v>0</v>
          </cell>
          <cell r="R698">
            <v>0</v>
          </cell>
          <cell r="S698">
            <v>0</v>
          </cell>
          <cell r="U698">
            <v>0</v>
          </cell>
          <cell r="V698">
            <v>0</v>
          </cell>
          <cell r="X698">
            <v>0</v>
          </cell>
          <cell r="Y698">
            <v>0</v>
          </cell>
          <cell r="AA698">
            <v>157.58000000000001</v>
          </cell>
          <cell r="AB698">
            <v>74.72</v>
          </cell>
          <cell r="AD698">
            <v>0</v>
          </cell>
          <cell r="AE698">
            <v>0</v>
          </cell>
          <cell r="AG698">
            <v>0</v>
          </cell>
          <cell r="AH698">
            <v>0</v>
          </cell>
          <cell r="AJ698">
            <v>0</v>
          </cell>
          <cell r="AK698">
            <v>0</v>
          </cell>
          <cell r="AM698">
            <v>0</v>
          </cell>
          <cell r="AN698">
            <v>0</v>
          </cell>
          <cell r="AP698">
            <v>0</v>
          </cell>
          <cell r="AQ698">
            <v>0</v>
          </cell>
        </row>
        <row r="699">
          <cell r="O699">
            <v>0</v>
          </cell>
          <cell r="P699">
            <v>0</v>
          </cell>
          <cell r="R699">
            <v>0</v>
          </cell>
          <cell r="S699">
            <v>0</v>
          </cell>
          <cell r="U699">
            <v>0</v>
          </cell>
          <cell r="V699">
            <v>0</v>
          </cell>
          <cell r="X699">
            <v>0</v>
          </cell>
          <cell r="Y699">
            <v>0</v>
          </cell>
          <cell r="AA699">
            <v>0</v>
          </cell>
          <cell r="AB699">
            <v>0</v>
          </cell>
          <cell r="AD699">
            <v>0</v>
          </cell>
          <cell r="AE699">
            <v>0</v>
          </cell>
          <cell r="AG699">
            <v>0</v>
          </cell>
          <cell r="AH699">
            <v>0</v>
          </cell>
          <cell r="AJ699">
            <v>0</v>
          </cell>
          <cell r="AK699">
            <v>0</v>
          </cell>
          <cell r="AM699">
            <v>373.83</v>
          </cell>
          <cell r="AN699">
            <v>102.58</v>
          </cell>
          <cell r="AP699">
            <v>0</v>
          </cell>
          <cell r="AQ699">
            <v>0</v>
          </cell>
        </row>
        <row r="700">
          <cell r="O700">
            <v>94.66</v>
          </cell>
          <cell r="P700">
            <v>45.56</v>
          </cell>
          <cell r="R700">
            <v>2135.71</v>
          </cell>
          <cell r="S700">
            <v>1024.26</v>
          </cell>
          <cell r="U700">
            <v>866.67</v>
          </cell>
          <cell r="V700">
            <v>424.8</v>
          </cell>
          <cell r="X700">
            <v>4234.8500000000004</v>
          </cell>
          <cell r="Y700">
            <v>2170.98</v>
          </cell>
          <cell r="AA700">
            <v>0</v>
          </cell>
          <cell r="AB700">
            <v>0</v>
          </cell>
          <cell r="AD700">
            <v>0</v>
          </cell>
          <cell r="AE700">
            <v>0</v>
          </cell>
          <cell r="AG700">
            <v>492.42</v>
          </cell>
          <cell r="AH700">
            <v>252.44</v>
          </cell>
          <cell r="AJ700">
            <v>1437.5</v>
          </cell>
          <cell r="AK700">
            <v>684.89</v>
          </cell>
          <cell r="AM700">
            <v>0</v>
          </cell>
          <cell r="AN700">
            <v>0</v>
          </cell>
          <cell r="AP700">
            <v>0</v>
          </cell>
          <cell r="AQ700">
            <v>0</v>
          </cell>
        </row>
        <row r="701">
          <cell r="O701">
            <v>1987.87</v>
          </cell>
          <cell r="P701">
            <v>945.13</v>
          </cell>
          <cell r="R701">
            <v>619.04999999999995</v>
          </cell>
          <cell r="S701">
            <v>288.02</v>
          </cell>
          <cell r="U701">
            <v>1361.9</v>
          </cell>
          <cell r="V701">
            <v>633.62</v>
          </cell>
          <cell r="X701">
            <v>2232.3200000000002</v>
          </cell>
          <cell r="Y701">
            <v>1125.1300000000001</v>
          </cell>
          <cell r="AA701">
            <v>0</v>
          </cell>
          <cell r="AB701">
            <v>0</v>
          </cell>
          <cell r="AD701">
            <v>1969.7</v>
          </cell>
          <cell r="AE701">
            <v>992.78</v>
          </cell>
          <cell r="AG701">
            <v>-65.66</v>
          </cell>
          <cell r="AH701">
            <v>-33.1</v>
          </cell>
          <cell r="AJ701">
            <v>0</v>
          </cell>
          <cell r="AK701">
            <v>0</v>
          </cell>
          <cell r="AM701">
            <v>425.23</v>
          </cell>
          <cell r="AN701">
            <v>196.87</v>
          </cell>
          <cell r="AP701">
            <v>0</v>
          </cell>
          <cell r="AQ701">
            <v>0</v>
          </cell>
        </row>
        <row r="702">
          <cell r="O702">
            <v>0</v>
          </cell>
          <cell r="P702">
            <v>0</v>
          </cell>
          <cell r="R702">
            <v>0</v>
          </cell>
          <cell r="S702">
            <v>0</v>
          </cell>
          <cell r="U702">
            <v>0</v>
          </cell>
          <cell r="V702">
            <v>0</v>
          </cell>
          <cell r="X702">
            <v>0</v>
          </cell>
          <cell r="Y702">
            <v>0</v>
          </cell>
          <cell r="AA702">
            <v>0</v>
          </cell>
          <cell r="AB702">
            <v>0</v>
          </cell>
          <cell r="AD702">
            <v>0</v>
          </cell>
          <cell r="AE702">
            <v>0</v>
          </cell>
          <cell r="AG702">
            <v>0</v>
          </cell>
          <cell r="AH702">
            <v>0</v>
          </cell>
          <cell r="AJ702">
            <v>-14.42</v>
          </cell>
          <cell r="AK702">
            <v>-2.5</v>
          </cell>
          <cell r="AM702">
            <v>0</v>
          </cell>
          <cell r="AN702">
            <v>0</v>
          </cell>
          <cell r="AP702">
            <v>0</v>
          </cell>
          <cell r="AQ702">
            <v>0</v>
          </cell>
        </row>
        <row r="703">
          <cell r="O703">
            <v>0</v>
          </cell>
          <cell r="P703">
            <v>0</v>
          </cell>
          <cell r="R703">
            <v>0</v>
          </cell>
          <cell r="S703">
            <v>0</v>
          </cell>
          <cell r="U703">
            <v>0</v>
          </cell>
          <cell r="V703">
            <v>0</v>
          </cell>
          <cell r="X703">
            <v>0</v>
          </cell>
          <cell r="Y703">
            <v>0</v>
          </cell>
          <cell r="AA703">
            <v>0</v>
          </cell>
          <cell r="AB703">
            <v>0</v>
          </cell>
          <cell r="AD703">
            <v>0</v>
          </cell>
          <cell r="AE703">
            <v>0</v>
          </cell>
          <cell r="AG703">
            <v>0</v>
          </cell>
          <cell r="AH703">
            <v>0</v>
          </cell>
          <cell r="AJ703">
            <v>0</v>
          </cell>
          <cell r="AK703">
            <v>0</v>
          </cell>
          <cell r="AM703">
            <v>-353.27</v>
          </cell>
          <cell r="AN703">
            <v>-353.27</v>
          </cell>
          <cell r="AP703">
            <v>0</v>
          </cell>
          <cell r="AQ703">
            <v>0</v>
          </cell>
        </row>
        <row r="704">
          <cell r="O704">
            <v>0</v>
          </cell>
          <cell r="P704">
            <v>0</v>
          </cell>
          <cell r="R704">
            <v>0</v>
          </cell>
          <cell r="S704">
            <v>0</v>
          </cell>
          <cell r="U704">
            <v>9401.14</v>
          </cell>
          <cell r="V704">
            <v>4106.8</v>
          </cell>
          <cell r="X704">
            <v>0</v>
          </cell>
          <cell r="Y704">
            <v>0</v>
          </cell>
          <cell r="AA704">
            <v>0</v>
          </cell>
          <cell r="AB704">
            <v>0</v>
          </cell>
          <cell r="AD704">
            <v>-1425.6</v>
          </cell>
          <cell r="AE704">
            <v>-660.98</v>
          </cell>
          <cell r="AG704">
            <v>-14.4</v>
          </cell>
          <cell r="AH704">
            <v>-14.4</v>
          </cell>
          <cell r="AJ704">
            <v>0</v>
          </cell>
          <cell r="AK704">
            <v>0</v>
          </cell>
          <cell r="AM704">
            <v>0</v>
          </cell>
          <cell r="AN704">
            <v>0</v>
          </cell>
          <cell r="AP704">
            <v>0</v>
          </cell>
          <cell r="AQ704">
            <v>0</v>
          </cell>
        </row>
        <row r="705">
          <cell r="O705">
            <v>3679.13</v>
          </cell>
          <cell r="P705">
            <v>1690.05</v>
          </cell>
          <cell r="R705">
            <v>0</v>
          </cell>
          <cell r="S705">
            <v>0</v>
          </cell>
          <cell r="U705">
            <v>0</v>
          </cell>
          <cell r="V705">
            <v>0</v>
          </cell>
          <cell r="X705">
            <v>0</v>
          </cell>
          <cell r="Y705">
            <v>0</v>
          </cell>
          <cell r="AA705">
            <v>0</v>
          </cell>
          <cell r="AB705">
            <v>0</v>
          </cell>
          <cell r="AD705">
            <v>0</v>
          </cell>
          <cell r="AE705">
            <v>0</v>
          </cell>
          <cell r="AG705">
            <v>0</v>
          </cell>
          <cell r="AH705">
            <v>0</v>
          </cell>
          <cell r="AJ705">
            <v>-325</v>
          </cell>
          <cell r="AK705">
            <v>-147.6</v>
          </cell>
          <cell r="AM705">
            <v>0</v>
          </cell>
          <cell r="AN705">
            <v>0</v>
          </cell>
          <cell r="AP705">
            <v>0</v>
          </cell>
          <cell r="AQ705">
            <v>0</v>
          </cell>
        </row>
        <row r="706">
          <cell r="O706">
            <v>-1666.02</v>
          </cell>
          <cell r="P706">
            <v>-661.74</v>
          </cell>
          <cell r="R706">
            <v>0</v>
          </cell>
          <cell r="S706">
            <v>0</v>
          </cell>
          <cell r="U706">
            <v>0</v>
          </cell>
          <cell r="V706">
            <v>0</v>
          </cell>
          <cell r="X706">
            <v>0</v>
          </cell>
          <cell r="Y706">
            <v>0</v>
          </cell>
          <cell r="AA706">
            <v>0</v>
          </cell>
          <cell r="AB706">
            <v>0</v>
          </cell>
          <cell r="AD706">
            <v>0</v>
          </cell>
          <cell r="AE706">
            <v>0</v>
          </cell>
          <cell r="AG706">
            <v>0</v>
          </cell>
          <cell r="AH706">
            <v>0</v>
          </cell>
          <cell r="AJ706">
            <v>-56.25</v>
          </cell>
          <cell r="AK706">
            <v>-22.92</v>
          </cell>
          <cell r="AM706">
            <v>-6.07</v>
          </cell>
          <cell r="AN706">
            <v>-2.37</v>
          </cell>
          <cell r="AP706">
            <v>0</v>
          </cell>
          <cell r="AQ706">
            <v>0</v>
          </cell>
        </row>
        <row r="707">
          <cell r="O707">
            <v>0</v>
          </cell>
          <cell r="P707">
            <v>0</v>
          </cell>
          <cell r="R707">
            <v>0</v>
          </cell>
          <cell r="S707">
            <v>0</v>
          </cell>
          <cell r="U707">
            <v>0</v>
          </cell>
          <cell r="V707">
            <v>0</v>
          </cell>
          <cell r="X707">
            <v>0</v>
          </cell>
          <cell r="Y707">
            <v>0</v>
          </cell>
          <cell r="AA707">
            <v>0</v>
          </cell>
          <cell r="AB707">
            <v>0</v>
          </cell>
          <cell r="AD707">
            <v>0</v>
          </cell>
          <cell r="AE707">
            <v>0</v>
          </cell>
          <cell r="AG707">
            <v>0</v>
          </cell>
          <cell r="AH707">
            <v>0</v>
          </cell>
          <cell r="AJ707">
            <v>-32.130000000000003</v>
          </cell>
          <cell r="AK707">
            <v>-2.1</v>
          </cell>
          <cell r="AM707">
            <v>0</v>
          </cell>
          <cell r="AN707">
            <v>0</v>
          </cell>
          <cell r="AP707">
            <v>0</v>
          </cell>
          <cell r="AQ707">
            <v>0</v>
          </cell>
        </row>
        <row r="708">
          <cell r="O708">
            <v>4846.6000000000004</v>
          </cell>
          <cell r="P708">
            <v>1383.04</v>
          </cell>
          <cell r="R708">
            <v>2377.15</v>
          </cell>
          <cell r="S708">
            <v>689.23</v>
          </cell>
          <cell r="U708">
            <v>0</v>
          </cell>
          <cell r="V708">
            <v>0</v>
          </cell>
          <cell r="X708">
            <v>-2379.39</v>
          </cell>
          <cell r="Y708">
            <v>-792.46</v>
          </cell>
          <cell r="AA708">
            <v>47469.7</v>
          </cell>
          <cell r="AB708">
            <v>14677.69</v>
          </cell>
          <cell r="AD708">
            <v>31231.52</v>
          </cell>
          <cell r="AE708">
            <v>9475.0300000000007</v>
          </cell>
          <cell r="AG708">
            <v>11310</v>
          </cell>
          <cell r="AH708">
            <v>3396.59</v>
          </cell>
          <cell r="AJ708">
            <v>-541.54</v>
          </cell>
          <cell r="AK708">
            <v>-188.73</v>
          </cell>
          <cell r="AM708">
            <v>-43.18</v>
          </cell>
          <cell r="AN708">
            <v>-1.84</v>
          </cell>
          <cell r="AP708">
            <v>382.35</v>
          </cell>
          <cell r="AQ708">
            <v>106.73</v>
          </cell>
        </row>
        <row r="709">
          <cell r="O709">
            <v>0</v>
          </cell>
          <cell r="P709">
            <v>0</v>
          </cell>
          <cell r="R709">
            <v>0</v>
          </cell>
          <cell r="S709">
            <v>0</v>
          </cell>
          <cell r="U709">
            <v>0</v>
          </cell>
          <cell r="V709">
            <v>0</v>
          </cell>
          <cell r="X709">
            <v>0</v>
          </cell>
          <cell r="Y709">
            <v>0</v>
          </cell>
          <cell r="AA709">
            <v>393.94</v>
          </cell>
          <cell r="AB709">
            <v>214.26</v>
          </cell>
          <cell r="AD709">
            <v>787.88</v>
          </cell>
          <cell r="AE709">
            <v>449.32</v>
          </cell>
          <cell r="AG709">
            <v>0</v>
          </cell>
          <cell r="AH709">
            <v>0</v>
          </cell>
          <cell r="AJ709">
            <v>0</v>
          </cell>
          <cell r="AK709">
            <v>0</v>
          </cell>
          <cell r="AM709">
            <v>0</v>
          </cell>
          <cell r="AN709">
            <v>0</v>
          </cell>
          <cell r="AP709">
            <v>76.47</v>
          </cell>
          <cell r="AQ709">
            <v>41.44</v>
          </cell>
        </row>
        <row r="710">
          <cell r="O710">
            <v>0</v>
          </cell>
          <cell r="P710">
            <v>0</v>
          </cell>
          <cell r="R710">
            <v>0</v>
          </cell>
          <cell r="S710">
            <v>0</v>
          </cell>
          <cell r="U710">
            <v>0</v>
          </cell>
          <cell r="V710">
            <v>0</v>
          </cell>
          <cell r="X710">
            <v>0</v>
          </cell>
          <cell r="Y710">
            <v>0</v>
          </cell>
          <cell r="AA710">
            <v>0</v>
          </cell>
          <cell r="AB710">
            <v>0</v>
          </cell>
          <cell r="AD710">
            <v>0</v>
          </cell>
          <cell r="AE710">
            <v>0</v>
          </cell>
          <cell r="AG710">
            <v>0</v>
          </cell>
          <cell r="AH710">
            <v>0</v>
          </cell>
          <cell r="AJ710">
            <v>0</v>
          </cell>
          <cell r="AK710">
            <v>0</v>
          </cell>
          <cell r="AM710">
            <v>0</v>
          </cell>
          <cell r="AN710">
            <v>0</v>
          </cell>
          <cell r="AP710">
            <v>0</v>
          </cell>
          <cell r="AQ710">
            <v>0</v>
          </cell>
        </row>
        <row r="711">
          <cell r="O711">
            <v>0</v>
          </cell>
          <cell r="P711">
            <v>0</v>
          </cell>
          <cell r="R711">
            <v>0</v>
          </cell>
          <cell r="S711">
            <v>0</v>
          </cell>
          <cell r="U711">
            <v>0</v>
          </cell>
          <cell r="V711">
            <v>0</v>
          </cell>
          <cell r="X711">
            <v>0</v>
          </cell>
          <cell r="Y711">
            <v>0</v>
          </cell>
          <cell r="AA711">
            <v>0</v>
          </cell>
          <cell r="AB711">
            <v>0</v>
          </cell>
          <cell r="AD711">
            <v>0</v>
          </cell>
          <cell r="AE711">
            <v>0</v>
          </cell>
          <cell r="AG711">
            <v>0</v>
          </cell>
          <cell r="AH711">
            <v>0</v>
          </cell>
          <cell r="AJ711">
            <v>-44.23</v>
          </cell>
          <cell r="AK711">
            <v>-14.13</v>
          </cell>
          <cell r="AM711">
            <v>0</v>
          </cell>
          <cell r="AN711">
            <v>0</v>
          </cell>
          <cell r="AP711">
            <v>0</v>
          </cell>
          <cell r="AQ711">
            <v>0</v>
          </cell>
        </row>
        <row r="712">
          <cell r="O712">
            <v>0</v>
          </cell>
          <cell r="P712">
            <v>0</v>
          </cell>
          <cell r="R712">
            <v>0</v>
          </cell>
          <cell r="S712">
            <v>0</v>
          </cell>
          <cell r="U712">
            <v>0</v>
          </cell>
          <cell r="V712">
            <v>0</v>
          </cell>
          <cell r="X712">
            <v>0</v>
          </cell>
          <cell r="Y712">
            <v>0</v>
          </cell>
          <cell r="AA712">
            <v>0</v>
          </cell>
          <cell r="AB712">
            <v>0</v>
          </cell>
          <cell r="AD712">
            <v>0</v>
          </cell>
          <cell r="AE712">
            <v>0</v>
          </cell>
          <cell r="AG712">
            <v>0</v>
          </cell>
          <cell r="AH712">
            <v>0</v>
          </cell>
          <cell r="AJ712">
            <v>0</v>
          </cell>
          <cell r="AK712">
            <v>0</v>
          </cell>
          <cell r="AM712">
            <v>0</v>
          </cell>
          <cell r="AN712">
            <v>0</v>
          </cell>
          <cell r="AP712">
            <v>0</v>
          </cell>
          <cell r="AQ712">
            <v>0</v>
          </cell>
        </row>
        <row r="713">
          <cell r="O713">
            <v>0</v>
          </cell>
          <cell r="P713">
            <v>0</v>
          </cell>
          <cell r="R713">
            <v>0</v>
          </cell>
          <cell r="S713">
            <v>0</v>
          </cell>
          <cell r="U713">
            <v>0</v>
          </cell>
          <cell r="V713">
            <v>0</v>
          </cell>
          <cell r="X713">
            <v>0</v>
          </cell>
          <cell r="Y713">
            <v>0</v>
          </cell>
          <cell r="AA713">
            <v>0</v>
          </cell>
          <cell r="AB713">
            <v>0</v>
          </cell>
          <cell r="AD713">
            <v>0</v>
          </cell>
          <cell r="AE713">
            <v>0</v>
          </cell>
          <cell r="AG713">
            <v>0</v>
          </cell>
          <cell r="AH713">
            <v>0</v>
          </cell>
          <cell r="AJ713">
            <v>0</v>
          </cell>
          <cell r="AK713">
            <v>0</v>
          </cell>
          <cell r="AM713">
            <v>0</v>
          </cell>
          <cell r="AN713">
            <v>0</v>
          </cell>
          <cell r="AP713">
            <v>0</v>
          </cell>
          <cell r="AQ713">
            <v>0</v>
          </cell>
        </row>
        <row r="714">
          <cell r="O714">
            <v>0</v>
          </cell>
          <cell r="P714">
            <v>0</v>
          </cell>
          <cell r="R714">
            <v>0</v>
          </cell>
          <cell r="S714">
            <v>0</v>
          </cell>
          <cell r="U714">
            <v>0</v>
          </cell>
          <cell r="V714">
            <v>0</v>
          </cell>
          <cell r="X714">
            <v>0</v>
          </cell>
          <cell r="Y714">
            <v>0</v>
          </cell>
          <cell r="AA714">
            <v>0</v>
          </cell>
          <cell r="AB714">
            <v>0</v>
          </cell>
          <cell r="AD714">
            <v>0</v>
          </cell>
          <cell r="AE714">
            <v>0</v>
          </cell>
          <cell r="AG714">
            <v>0</v>
          </cell>
          <cell r="AH714">
            <v>0</v>
          </cell>
          <cell r="AJ714">
            <v>0</v>
          </cell>
          <cell r="AK714">
            <v>0</v>
          </cell>
          <cell r="AM714">
            <v>0</v>
          </cell>
          <cell r="AN714">
            <v>0</v>
          </cell>
          <cell r="AP714">
            <v>0</v>
          </cell>
          <cell r="AQ714">
            <v>0</v>
          </cell>
        </row>
        <row r="715">
          <cell r="O715">
            <v>28776.7</v>
          </cell>
          <cell r="P715">
            <v>11830.86</v>
          </cell>
          <cell r="R715">
            <v>0</v>
          </cell>
          <cell r="S715">
            <v>0</v>
          </cell>
          <cell r="U715">
            <v>0</v>
          </cell>
          <cell r="V715">
            <v>0</v>
          </cell>
          <cell r="X715">
            <v>21163.64</v>
          </cell>
          <cell r="Y715">
            <v>8334.2999999999993</v>
          </cell>
          <cell r="AA715">
            <v>654.54999999999995</v>
          </cell>
          <cell r="AB715">
            <v>257.77</v>
          </cell>
          <cell r="AD715">
            <v>315.14999999999998</v>
          </cell>
          <cell r="AE715">
            <v>123.32</v>
          </cell>
          <cell r="AG715">
            <v>10432.32</v>
          </cell>
          <cell r="AH715">
            <v>4058.2</v>
          </cell>
          <cell r="AJ715">
            <v>12307.7</v>
          </cell>
          <cell r="AK715">
            <v>4407.9399999999996</v>
          </cell>
          <cell r="AM715">
            <v>0</v>
          </cell>
          <cell r="AN715">
            <v>0</v>
          </cell>
          <cell r="AP715">
            <v>0</v>
          </cell>
          <cell r="AQ715">
            <v>0</v>
          </cell>
        </row>
        <row r="716">
          <cell r="O716">
            <v>0</v>
          </cell>
          <cell r="P716">
            <v>0</v>
          </cell>
          <cell r="R716">
            <v>0</v>
          </cell>
          <cell r="S716">
            <v>0</v>
          </cell>
          <cell r="U716">
            <v>0</v>
          </cell>
          <cell r="V716">
            <v>0</v>
          </cell>
          <cell r="X716">
            <v>0</v>
          </cell>
          <cell r="Y716">
            <v>0</v>
          </cell>
          <cell r="AA716">
            <v>0</v>
          </cell>
          <cell r="AB716">
            <v>0</v>
          </cell>
          <cell r="AD716">
            <v>0</v>
          </cell>
          <cell r="AE716">
            <v>0</v>
          </cell>
          <cell r="AG716">
            <v>0</v>
          </cell>
          <cell r="AH716">
            <v>0</v>
          </cell>
          <cell r="AJ716">
            <v>0</v>
          </cell>
          <cell r="AK716">
            <v>0</v>
          </cell>
          <cell r="AM716">
            <v>0</v>
          </cell>
          <cell r="AN716">
            <v>0</v>
          </cell>
          <cell r="AP716">
            <v>0</v>
          </cell>
          <cell r="AQ716">
            <v>0</v>
          </cell>
        </row>
        <row r="717">
          <cell r="O717">
            <v>0</v>
          </cell>
          <cell r="P717">
            <v>0</v>
          </cell>
          <cell r="R717">
            <v>0</v>
          </cell>
          <cell r="S717">
            <v>0</v>
          </cell>
          <cell r="U717">
            <v>0</v>
          </cell>
          <cell r="V717">
            <v>0</v>
          </cell>
          <cell r="X717">
            <v>0</v>
          </cell>
          <cell r="Y717">
            <v>0</v>
          </cell>
          <cell r="AA717">
            <v>0</v>
          </cell>
          <cell r="AB717">
            <v>0</v>
          </cell>
          <cell r="AD717">
            <v>0</v>
          </cell>
          <cell r="AE717">
            <v>0</v>
          </cell>
          <cell r="AG717">
            <v>0</v>
          </cell>
          <cell r="AH717">
            <v>0</v>
          </cell>
          <cell r="AJ717">
            <v>0</v>
          </cell>
          <cell r="AK717">
            <v>0</v>
          </cell>
          <cell r="AM717">
            <v>0</v>
          </cell>
          <cell r="AN717">
            <v>0</v>
          </cell>
          <cell r="AP717">
            <v>0</v>
          </cell>
          <cell r="AQ717">
            <v>0</v>
          </cell>
        </row>
        <row r="718">
          <cell r="O718">
            <v>0</v>
          </cell>
          <cell r="P718">
            <v>0</v>
          </cell>
          <cell r="R718">
            <v>0</v>
          </cell>
          <cell r="S718">
            <v>0</v>
          </cell>
          <cell r="U718">
            <v>0</v>
          </cell>
          <cell r="V718">
            <v>0</v>
          </cell>
          <cell r="X718">
            <v>0</v>
          </cell>
          <cell r="Y718">
            <v>0</v>
          </cell>
          <cell r="AA718">
            <v>0</v>
          </cell>
          <cell r="AB718">
            <v>0</v>
          </cell>
          <cell r="AD718">
            <v>0</v>
          </cell>
          <cell r="AE718">
            <v>0</v>
          </cell>
          <cell r="AG718">
            <v>0</v>
          </cell>
          <cell r="AH718">
            <v>0</v>
          </cell>
          <cell r="AJ718">
            <v>0</v>
          </cell>
          <cell r="AK718">
            <v>0</v>
          </cell>
          <cell r="AM718">
            <v>0</v>
          </cell>
          <cell r="AN718">
            <v>0</v>
          </cell>
          <cell r="AP718">
            <v>0</v>
          </cell>
          <cell r="AQ718">
            <v>0</v>
          </cell>
        </row>
        <row r="719">
          <cell r="O719">
            <v>0</v>
          </cell>
          <cell r="P719">
            <v>0</v>
          </cell>
          <cell r="R719">
            <v>0</v>
          </cell>
          <cell r="S719">
            <v>0</v>
          </cell>
          <cell r="U719">
            <v>0</v>
          </cell>
          <cell r="V719">
            <v>0</v>
          </cell>
          <cell r="X719">
            <v>0</v>
          </cell>
          <cell r="Y719">
            <v>0</v>
          </cell>
          <cell r="AA719">
            <v>0</v>
          </cell>
          <cell r="AB719">
            <v>0</v>
          </cell>
          <cell r="AD719">
            <v>0</v>
          </cell>
          <cell r="AE719">
            <v>0</v>
          </cell>
          <cell r="AG719">
            <v>0</v>
          </cell>
          <cell r="AH719">
            <v>0</v>
          </cell>
          <cell r="AJ719">
            <v>0</v>
          </cell>
          <cell r="AK719">
            <v>0</v>
          </cell>
          <cell r="AM719">
            <v>0</v>
          </cell>
          <cell r="AN719">
            <v>0</v>
          </cell>
          <cell r="AP719">
            <v>0</v>
          </cell>
          <cell r="AQ719">
            <v>0</v>
          </cell>
        </row>
        <row r="720">
          <cell r="O720">
            <v>-669.9</v>
          </cell>
          <cell r="P720">
            <v>-651.27</v>
          </cell>
          <cell r="R720">
            <v>0</v>
          </cell>
          <cell r="S720">
            <v>0</v>
          </cell>
          <cell r="U720">
            <v>0</v>
          </cell>
          <cell r="V720">
            <v>0</v>
          </cell>
          <cell r="X720">
            <v>0</v>
          </cell>
          <cell r="Y720">
            <v>0</v>
          </cell>
          <cell r="AA720">
            <v>0</v>
          </cell>
          <cell r="AB720">
            <v>0</v>
          </cell>
          <cell r="AD720">
            <v>0</v>
          </cell>
          <cell r="AE720">
            <v>0</v>
          </cell>
          <cell r="AG720">
            <v>0</v>
          </cell>
          <cell r="AH720">
            <v>0</v>
          </cell>
          <cell r="AJ720">
            <v>0</v>
          </cell>
          <cell r="AK720">
            <v>0</v>
          </cell>
          <cell r="AM720">
            <v>0</v>
          </cell>
          <cell r="AN720">
            <v>0</v>
          </cell>
          <cell r="AP720">
            <v>0</v>
          </cell>
          <cell r="AQ720">
            <v>0</v>
          </cell>
        </row>
        <row r="721">
          <cell r="O721">
            <v>0</v>
          </cell>
          <cell r="P721">
            <v>0</v>
          </cell>
          <cell r="R721">
            <v>0</v>
          </cell>
          <cell r="S721">
            <v>0</v>
          </cell>
          <cell r="U721">
            <v>0</v>
          </cell>
          <cell r="V721">
            <v>0</v>
          </cell>
          <cell r="X721">
            <v>0</v>
          </cell>
          <cell r="Y721">
            <v>0</v>
          </cell>
          <cell r="AA721">
            <v>0</v>
          </cell>
          <cell r="AB721">
            <v>0</v>
          </cell>
          <cell r="AD721">
            <v>0</v>
          </cell>
          <cell r="AE721">
            <v>0</v>
          </cell>
          <cell r="AG721">
            <v>0</v>
          </cell>
          <cell r="AH721">
            <v>0</v>
          </cell>
          <cell r="AJ721">
            <v>0</v>
          </cell>
          <cell r="AK721">
            <v>0</v>
          </cell>
          <cell r="AM721">
            <v>0</v>
          </cell>
          <cell r="AN721">
            <v>0</v>
          </cell>
          <cell r="AP721">
            <v>0</v>
          </cell>
          <cell r="AQ721">
            <v>0</v>
          </cell>
        </row>
        <row r="722">
          <cell r="O722">
            <v>0</v>
          </cell>
          <cell r="P722">
            <v>0</v>
          </cell>
          <cell r="R722">
            <v>2012.19</v>
          </cell>
          <cell r="S722">
            <v>1200.4000000000001</v>
          </cell>
          <cell r="U722">
            <v>1447.62</v>
          </cell>
          <cell r="V722">
            <v>865.51</v>
          </cell>
          <cell r="X722">
            <v>0</v>
          </cell>
          <cell r="Y722">
            <v>0</v>
          </cell>
          <cell r="AA722">
            <v>0</v>
          </cell>
          <cell r="AB722">
            <v>0</v>
          </cell>
          <cell r="AD722">
            <v>0</v>
          </cell>
          <cell r="AE722">
            <v>0</v>
          </cell>
          <cell r="AG722">
            <v>0</v>
          </cell>
          <cell r="AH722">
            <v>0</v>
          </cell>
          <cell r="AJ722">
            <v>0</v>
          </cell>
          <cell r="AK722">
            <v>0</v>
          </cell>
          <cell r="AM722">
            <v>2130.84</v>
          </cell>
          <cell r="AN722">
            <v>1223.44</v>
          </cell>
          <cell r="AP722">
            <v>0</v>
          </cell>
          <cell r="AQ722">
            <v>0</v>
          </cell>
        </row>
        <row r="723">
          <cell r="O723">
            <v>0</v>
          </cell>
          <cell r="P723">
            <v>0</v>
          </cell>
          <cell r="R723">
            <v>0</v>
          </cell>
          <cell r="S723">
            <v>0</v>
          </cell>
          <cell r="U723">
            <v>0</v>
          </cell>
          <cell r="V723">
            <v>0</v>
          </cell>
          <cell r="X723">
            <v>0</v>
          </cell>
          <cell r="Y723">
            <v>0</v>
          </cell>
          <cell r="AA723">
            <v>0</v>
          </cell>
          <cell r="AB723">
            <v>0</v>
          </cell>
          <cell r="AD723">
            <v>0</v>
          </cell>
          <cell r="AE723">
            <v>0</v>
          </cell>
          <cell r="AG723">
            <v>0</v>
          </cell>
          <cell r="AH723">
            <v>0</v>
          </cell>
          <cell r="AJ723">
            <v>0</v>
          </cell>
          <cell r="AK723">
            <v>0</v>
          </cell>
          <cell r="AM723">
            <v>-11.68</v>
          </cell>
          <cell r="AN723">
            <v>-6.54</v>
          </cell>
          <cell r="AP723">
            <v>0</v>
          </cell>
          <cell r="AQ723">
            <v>0</v>
          </cell>
        </row>
        <row r="724">
          <cell r="O724">
            <v>0</v>
          </cell>
          <cell r="P724">
            <v>0</v>
          </cell>
          <cell r="R724">
            <v>0</v>
          </cell>
          <cell r="S724">
            <v>0</v>
          </cell>
          <cell r="U724">
            <v>0</v>
          </cell>
          <cell r="V724">
            <v>0</v>
          </cell>
          <cell r="X724">
            <v>0</v>
          </cell>
          <cell r="Y724">
            <v>0</v>
          </cell>
          <cell r="AA724">
            <v>0</v>
          </cell>
          <cell r="AB724">
            <v>0</v>
          </cell>
          <cell r="AD724">
            <v>0</v>
          </cell>
          <cell r="AE724">
            <v>0</v>
          </cell>
          <cell r="AG724">
            <v>0</v>
          </cell>
          <cell r="AH724">
            <v>0</v>
          </cell>
          <cell r="AJ724">
            <v>0</v>
          </cell>
          <cell r="AK724">
            <v>0</v>
          </cell>
          <cell r="AM724">
            <v>0</v>
          </cell>
          <cell r="AN724">
            <v>0</v>
          </cell>
          <cell r="AP724">
            <v>0</v>
          </cell>
          <cell r="AQ724">
            <v>0</v>
          </cell>
        </row>
        <row r="725">
          <cell r="O725">
            <v>0</v>
          </cell>
          <cell r="P725">
            <v>0</v>
          </cell>
          <cell r="R725">
            <v>0</v>
          </cell>
          <cell r="S725">
            <v>0</v>
          </cell>
          <cell r="U725">
            <v>0</v>
          </cell>
          <cell r="V725">
            <v>0</v>
          </cell>
          <cell r="X725">
            <v>0</v>
          </cell>
          <cell r="Y725">
            <v>0</v>
          </cell>
          <cell r="AA725">
            <v>0</v>
          </cell>
          <cell r="AB725">
            <v>0</v>
          </cell>
          <cell r="AD725">
            <v>0</v>
          </cell>
          <cell r="AE725">
            <v>0</v>
          </cell>
          <cell r="AG725">
            <v>0</v>
          </cell>
          <cell r="AH725">
            <v>0</v>
          </cell>
          <cell r="AJ725">
            <v>0</v>
          </cell>
          <cell r="AK725">
            <v>0</v>
          </cell>
          <cell r="AM725">
            <v>0</v>
          </cell>
          <cell r="AN725">
            <v>0</v>
          </cell>
          <cell r="AP725">
            <v>0</v>
          </cell>
          <cell r="AQ725">
            <v>0</v>
          </cell>
        </row>
        <row r="726">
          <cell r="O726">
            <v>0</v>
          </cell>
          <cell r="P726">
            <v>0</v>
          </cell>
          <cell r="R726">
            <v>0</v>
          </cell>
          <cell r="S726">
            <v>0</v>
          </cell>
          <cell r="U726">
            <v>0</v>
          </cell>
          <cell r="V726">
            <v>0</v>
          </cell>
          <cell r="X726">
            <v>0</v>
          </cell>
          <cell r="Y726">
            <v>0</v>
          </cell>
          <cell r="AA726">
            <v>0</v>
          </cell>
          <cell r="AB726">
            <v>0</v>
          </cell>
          <cell r="AD726">
            <v>0</v>
          </cell>
          <cell r="AE726">
            <v>0</v>
          </cell>
          <cell r="AG726">
            <v>0</v>
          </cell>
          <cell r="AH726">
            <v>0</v>
          </cell>
          <cell r="AJ726">
            <v>0</v>
          </cell>
          <cell r="AK726">
            <v>0</v>
          </cell>
          <cell r="AM726">
            <v>0</v>
          </cell>
          <cell r="AN726">
            <v>0</v>
          </cell>
          <cell r="AP726">
            <v>0</v>
          </cell>
          <cell r="AQ726">
            <v>0</v>
          </cell>
        </row>
        <row r="727">
          <cell r="O727">
            <v>0</v>
          </cell>
          <cell r="P727">
            <v>0</v>
          </cell>
          <cell r="R727">
            <v>0</v>
          </cell>
          <cell r="S727">
            <v>0</v>
          </cell>
          <cell r="U727">
            <v>0</v>
          </cell>
          <cell r="V727">
            <v>0</v>
          </cell>
          <cell r="X727">
            <v>0</v>
          </cell>
          <cell r="Y727">
            <v>0</v>
          </cell>
          <cell r="AA727">
            <v>0</v>
          </cell>
          <cell r="AB727">
            <v>0</v>
          </cell>
          <cell r="AD727">
            <v>0</v>
          </cell>
          <cell r="AE727">
            <v>0</v>
          </cell>
          <cell r="AG727">
            <v>0</v>
          </cell>
          <cell r="AH727">
            <v>0</v>
          </cell>
          <cell r="AJ727">
            <v>0</v>
          </cell>
          <cell r="AK727">
            <v>0</v>
          </cell>
          <cell r="AM727">
            <v>0</v>
          </cell>
          <cell r="AN727">
            <v>0</v>
          </cell>
          <cell r="AP727">
            <v>0</v>
          </cell>
          <cell r="AQ727">
            <v>0</v>
          </cell>
        </row>
        <row r="728">
          <cell r="O728">
            <v>0</v>
          </cell>
          <cell r="P728">
            <v>0</v>
          </cell>
          <cell r="R728">
            <v>0</v>
          </cell>
          <cell r="S728">
            <v>0</v>
          </cell>
          <cell r="U728">
            <v>0</v>
          </cell>
          <cell r="V728">
            <v>0</v>
          </cell>
          <cell r="X728">
            <v>0</v>
          </cell>
          <cell r="Y728">
            <v>0</v>
          </cell>
          <cell r="AA728">
            <v>0</v>
          </cell>
          <cell r="AB728">
            <v>0</v>
          </cell>
          <cell r="AD728">
            <v>0</v>
          </cell>
          <cell r="AE728">
            <v>0</v>
          </cell>
          <cell r="AG728">
            <v>9191.92</v>
          </cell>
          <cell r="AH728">
            <v>6636.07</v>
          </cell>
          <cell r="AJ728">
            <v>-6.73</v>
          </cell>
          <cell r="AK728">
            <v>-4.76</v>
          </cell>
          <cell r="AM728">
            <v>0</v>
          </cell>
          <cell r="AN728">
            <v>0</v>
          </cell>
          <cell r="AP728">
            <v>0</v>
          </cell>
          <cell r="AQ728">
            <v>0</v>
          </cell>
        </row>
        <row r="729">
          <cell r="O729">
            <v>0</v>
          </cell>
          <cell r="P729">
            <v>0</v>
          </cell>
          <cell r="R729">
            <v>0</v>
          </cell>
          <cell r="S729">
            <v>0</v>
          </cell>
          <cell r="U729">
            <v>0</v>
          </cell>
          <cell r="V729">
            <v>0</v>
          </cell>
          <cell r="X729">
            <v>0</v>
          </cell>
          <cell r="Y729">
            <v>0</v>
          </cell>
          <cell r="AA729">
            <v>0</v>
          </cell>
          <cell r="AB729">
            <v>0</v>
          </cell>
          <cell r="AD729">
            <v>0</v>
          </cell>
          <cell r="AE729">
            <v>0</v>
          </cell>
          <cell r="AG729">
            <v>2934.34</v>
          </cell>
          <cell r="AH729">
            <v>2268.4</v>
          </cell>
          <cell r="AJ729">
            <v>0</v>
          </cell>
          <cell r="AK729">
            <v>0</v>
          </cell>
          <cell r="AM729">
            <v>-2.2599999999999998</v>
          </cell>
          <cell r="AN729">
            <v>-1.46</v>
          </cell>
          <cell r="AP729">
            <v>0</v>
          </cell>
          <cell r="AQ729">
            <v>0</v>
          </cell>
        </row>
        <row r="730">
          <cell r="O730">
            <v>0</v>
          </cell>
          <cell r="P730">
            <v>0</v>
          </cell>
          <cell r="R730">
            <v>0</v>
          </cell>
          <cell r="S730">
            <v>0</v>
          </cell>
          <cell r="U730">
            <v>3888.1</v>
          </cell>
          <cell r="V730">
            <v>2835.34</v>
          </cell>
          <cell r="X730">
            <v>3316.92</v>
          </cell>
          <cell r="Y730">
            <v>2371.66</v>
          </cell>
          <cell r="AA730">
            <v>502.02</v>
          </cell>
          <cell r="AB730">
            <v>368.51</v>
          </cell>
          <cell r="AD730">
            <v>2151.52</v>
          </cell>
          <cell r="AE730">
            <v>1573</v>
          </cell>
          <cell r="AG730">
            <v>0</v>
          </cell>
          <cell r="AH730">
            <v>0</v>
          </cell>
          <cell r="AJ730">
            <v>0</v>
          </cell>
          <cell r="AK730">
            <v>0</v>
          </cell>
          <cell r="AM730">
            <v>0</v>
          </cell>
          <cell r="AN730">
            <v>0</v>
          </cell>
          <cell r="AP730">
            <v>0</v>
          </cell>
          <cell r="AQ730">
            <v>0</v>
          </cell>
        </row>
        <row r="731">
          <cell r="O731">
            <v>0</v>
          </cell>
          <cell r="P731">
            <v>0</v>
          </cell>
          <cell r="R731">
            <v>0</v>
          </cell>
          <cell r="S731">
            <v>0</v>
          </cell>
          <cell r="U731">
            <v>3888.1</v>
          </cell>
          <cell r="V731">
            <v>2838.35</v>
          </cell>
          <cell r="X731">
            <v>0</v>
          </cell>
          <cell r="Y731">
            <v>0</v>
          </cell>
          <cell r="AA731">
            <v>179.29</v>
          </cell>
          <cell r="AB731">
            <v>131.63999999999999</v>
          </cell>
          <cell r="AD731">
            <v>0</v>
          </cell>
          <cell r="AE731">
            <v>0</v>
          </cell>
          <cell r="AG731">
            <v>0</v>
          </cell>
          <cell r="AH731">
            <v>0</v>
          </cell>
          <cell r="AJ731">
            <v>0</v>
          </cell>
          <cell r="AK731">
            <v>0</v>
          </cell>
          <cell r="AM731">
            <v>0</v>
          </cell>
          <cell r="AN731">
            <v>0</v>
          </cell>
          <cell r="AP731">
            <v>0</v>
          </cell>
          <cell r="AQ731">
            <v>0</v>
          </cell>
        </row>
        <row r="732">
          <cell r="O732">
            <v>0</v>
          </cell>
          <cell r="P732">
            <v>0</v>
          </cell>
          <cell r="R732">
            <v>0</v>
          </cell>
          <cell r="S732">
            <v>0</v>
          </cell>
          <cell r="U732">
            <v>0</v>
          </cell>
          <cell r="V732">
            <v>0</v>
          </cell>
          <cell r="X732">
            <v>0</v>
          </cell>
          <cell r="Y732">
            <v>0</v>
          </cell>
          <cell r="AA732">
            <v>179.29</v>
          </cell>
          <cell r="AB732">
            <v>131.85</v>
          </cell>
          <cell r="AD732">
            <v>0</v>
          </cell>
          <cell r="AE732">
            <v>0</v>
          </cell>
          <cell r="AG732">
            <v>0</v>
          </cell>
          <cell r="AH732">
            <v>0</v>
          </cell>
          <cell r="AJ732">
            <v>0</v>
          </cell>
          <cell r="AK732">
            <v>0</v>
          </cell>
          <cell r="AM732">
            <v>0</v>
          </cell>
          <cell r="AN732">
            <v>0</v>
          </cell>
          <cell r="AP732">
            <v>0</v>
          </cell>
          <cell r="AQ732">
            <v>0</v>
          </cell>
        </row>
        <row r="733">
          <cell r="O733">
            <v>0</v>
          </cell>
          <cell r="P733">
            <v>0</v>
          </cell>
          <cell r="R733">
            <v>0</v>
          </cell>
          <cell r="S733">
            <v>0</v>
          </cell>
          <cell r="U733">
            <v>3888.1</v>
          </cell>
          <cell r="V733">
            <v>2838.58</v>
          </cell>
          <cell r="X733">
            <v>0</v>
          </cell>
          <cell r="Y733">
            <v>0</v>
          </cell>
          <cell r="AA733">
            <v>179.29</v>
          </cell>
          <cell r="AB733">
            <v>131.32</v>
          </cell>
          <cell r="AD733">
            <v>0</v>
          </cell>
          <cell r="AE733">
            <v>0</v>
          </cell>
          <cell r="AG733">
            <v>0</v>
          </cell>
          <cell r="AH733">
            <v>0</v>
          </cell>
          <cell r="AJ733">
            <v>0</v>
          </cell>
          <cell r="AK733">
            <v>0</v>
          </cell>
          <cell r="AM733">
            <v>0</v>
          </cell>
          <cell r="AN733">
            <v>0</v>
          </cell>
          <cell r="AP733">
            <v>0</v>
          </cell>
          <cell r="AQ733">
            <v>0</v>
          </cell>
        </row>
        <row r="734">
          <cell r="O734">
            <v>0</v>
          </cell>
          <cell r="P734">
            <v>0</v>
          </cell>
          <cell r="R734">
            <v>0</v>
          </cell>
          <cell r="S734">
            <v>0</v>
          </cell>
          <cell r="U734">
            <v>0</v>
          </cell>
          <cell r="V734">
            <v>0</v>
          </cell>
          <cell r="X734">
            <v>0</v>
          </cell>
          <cell r="Y734">
            <v>0</v>
          </cell>
          <cell r="AA734">
            <v>179.29</v>
          </cell>
          <cell r="AB734">
            <v>131.94</v>
          </cell>
          <cell r="AD734">
            <v>0</v>
          </cell>
          <cell r="AE734">
            <v>0</v>
          </cell>
          <cell r="AG734">
            <v>0</v>
          </cell>
          <cell r="AH734">
            <v>0</v>
          </cell>
          <cell r="AJ734">
            <v>0</v>
          </cell>
          <cell r="AK734">
            <v>0</v>
          </cell>
          <cell r="AM734">
            <v>0</v>
          </cell>
          <cell r="AN734">
            <v>0</v>
          </cell>
          <cell r="AP734">
            <v>0</v>
          </cell>
          <cell r="AQ734">
            <v>0</v>
          </cell>
        </row>
        <row r="735">
          <cell r="O735">
            <v>0</v>
          </cell>
          <cell r="P735">
            <v>0</v>
          </cell>
          <cell r="R735">
            <v>0</v>
          </cell>
          <cell r="S735">
            <v>0</v>
          </cell>
          <cell r="U735">
            <v>0</v>
          </cell>
          <cell r="V735">
            <v>0</v>
          </cell>
          <cell r="X735">
            <v>0</v>
          </cell>
          <cell r="Y735">
            <v>0</v>
          </cell>
          <cell r="AA735">
            <v>322.72000000000003</v>
          </cell>
          <cell r="AB735">
            <v>261.7</v>
          </cell>
          <cell r="AD735">
            <v>0</v>
          </cell>
          <cell r="AE735">
            <v>0</v>
          </cell>
          <cell r="AG735">
            <v>0</v>
          </cell>
          <cell r="AH735">
            <v>0</v>
          </cell>
          <cell r="AJ735">
            <v>0</v>
          </cell>
          <cell r="AK735">
            <v>0</v>
          </cell>
          <cell r="AM735">
            <v>0</v>
          </cell>
          <cell r="AN735">
            <v>0</v>
          </cell>
          <cell r="AP735">
            <v>0</v>
          </cell>
          <cell r="AQ735">
            <v>0</v>
          </cell>
        </row>
        <row r="736">
          <cell r="O736">
            <v>0</v>
          </cell>
          <cell r="P736">
            <v>0</v>
          </cell>
          <cell r="R736">
            <v>666.67</v>
          </cell>
          <cell r="S736">
            <v>437.17</v>
          </cell>
          <cell r="U736">
            <v>0</v>
          </cell>
          <cell r="V736">
            <v>0</v>
          </cell>
          <cell r="X736">
            <v>0</v>
          </cell>
          <cell r="Y736">
            <v>-92.21</v>
          </cell>
          <cell r="AA736">
            <v>1828.78</v>
          </cell>
          <cell r="AB736">
            <v>1216.9000000000001</v>
          </cell>
          <cell r="AD736">
            <v>143.43</v>
          </cell>
          <cell r="AE736">
            <v>95.19</v>
          </cell>
          <cell r="AG736">
            <v>0</v>
          </cell>
          <cell r="AH736">
            <v>0</v>
          </cell>
          <cell r="AJ736">
            <v>0</v>
          </cell>
          <cell r="AK736">
            <v>0</v>
          </cell>
          <cell r="AM736">
            <v>0</v>
          </cell>
          <cell r="AN736">
            <v>0</v>
          </cell>
          <cell r="AP736">
            <v>0</v>
          </cell>
          <cell r="AQ736">
            <v>0</v>
          </cell>
        </row>
        <row r="737">
          <cell r="O737">
            <v>0</v>
          </cell>
          <cell r="P737">
            <v>0</v>
          </cell>
          <cell r="R737">
            <v>666.67</v>
          </cell>
          <cell r="S737">
            <v>474.47</v>
          </cell>
          <cell r="U737">
            <v>0</v>
          </cell>
          <cell r="V737">
            <v>0</v>
          </cell>
          <cell r="X737">
            <v>0</v>
          </cell>
          <cell r="Y737">
            <v>0</v>
          </cell>
          <cell r="AA737">
            <v>10901.01</v>
          </cell>
          <cell r="AB737">
            <v>7895.41</v>
          </cell>
          <cell r="AD737">
            <v>0</v>
          </cell>
          <cell r="AE737">
            <v>0</v>
          </cell>
          <cell r="AG737">
            <v>0</v>
          </cell>
          <cell r="AH737">
            <v>0</v>
          </cell>
          <cell r="AJ737">
            <v>0</v>
          </cell>
          <cell r="AK737">
            <v>0</v>
          </cell>
          <cell r="AM737">
            <v>0</v>
          </cell>
          <cell r="AN737">
            <v>0</v>
          </cell>
          <cell r="AP737">
            <v>0</v>
          </cell>
          <cell r="AQ737">
            <v>0</v>
          </cell>
        </row>
        <row r="738">
          <cell r="O738">
            <v>0</v>
          </cell>
          <cell r="P738">
            <v>0</v>
          </cell>
          <cell r="R738">
            <v>666.67</v>
          </cell>
          <cell r="S738">
            <v>472.91</v>
          </cell>
          <cell r="U738">
            <v>0</v>
          </cell>
          <cell r="V738">
            <v>0</v>
          </cell>
          <cell r="X738">
            <v>0</v>
          </cell>
          <cell r="Y738">
            <v>0</v>
          </cell>
          <cell r="AA738">
            <v>143.43</v>
          </cell>
          <cell r="AB738">
            <v>104.1</v>
          </cell>
          <cell r="AD738">
            <v>0</v>
          </cell>
          <cell r="AE738">
            <v>0</v>
          </cell>
          <cell r="AG738">
            <v>0</v>
          </cell>
          <cell r="AH738">
            <v>0</v>
          </cell>
          <cell r="AJ738">
            <v>0</v>
          </cell>
          <cell r="AK738">
            <v>0</v>
          </cell>
          <cell r="AM738">
            <v>0</v>
          </cell>
          <cell r="AN738">
            <v>0</v>
          </cell>
          <cell r="AP738">
            <v>0</v>
          </cell>
          <cell r="AQ738">
            <v>0</v>
          </cell>
        </row>
        <row r="739">
          <cell r="O739">
            <v>0</v>
          </cell>
          <cell r="P739">
            <v>0</v>
          </cell>
          <cell r="R739">
            <v>0</v>
          </cell>
          <cell r="S739">
            <v>0</v>
          </cell>
          <cell r="U739">
            <v>0</v>
          </cell>
          <cell r="V739">
            <v>0</v>
          </cell>
          <cell r="X739">
            <v>0</v>
          </cell>
          <cell r="Y739">
            <v>0</v>
          </cell>
          <cell r="AA739">
            <v>281.82</v>
          </cell>
          <cell r="AB739">
            <v>228.43</v>
          </cell>
          <cell r="AD739">
            <v>125.25</v>
          </cell>
          <cell r="AE739">
            <v>100.95</v>
          </cell>
          <cell r="AG739">
            <v>5323.23</v>
          </cell>
          <cell r="AH739">
            <v>4288.75</v>
          </cell>
          <cell r="AJ739">
            <v>1415.87</v>
          </cell>
          <cell r="AK739">
            <v>1128.3699999999999</v>
          </cell>
          <cell r="AM739">
            <v>0</v>
          </cell>
          <cell r="AN739">
            <v>0</v>
          </cell>
          <cell r="AP739">
            <v>0</v>
          </cell>
          <cell r="AQ739">
            <v>0</v>
          </cell>
        </row>
        <row r="740">
          <cell r="O740">
            <v>0</v>
          </cell>
          <cell r="P740">
            <v>0</v>
          </cell>
          <cell r="R740">
            <v>0</v>
          </cell>
          <cell r="S740">
            <v>0</v>
          </cell>
          <cell r="U740">
            <v>0</v>
          </cell>
          <cell r="V740">
            <v>0</v>
          </cell>
          <cell r="X740">
            <v>0</v>
          </cell>
          <cell r="Y740">
            <v>0</v>
          </cell>
          <cell r="AA740">
            <v>281.82</v>
          </cell>
          <cell r="AB740">
            <v>229.84</v>
          </cell>
          <cell r="AD740">
            <v>125.25</v>
          </cell>
          <cell r="AE740">
            <v>101.19</v>
          </cell>
          <cell r="AG740">
            <v>5636.36</v>
          </cell>
          <cell r="AH740">
            <v>4547.99</v>
          </cell>
          <cell r="AJ740">
            <v>0</v>
          </cell>
          <cell r="AK740">
            <v>0</v>
          </cell>
          <cell r="AM740">
            <v>0</v>
          </cell>
          <cell r="AN740">
            <v>0</v>
          </cell>
          <cell r="AP740">
            <v>0</v>
          </cell>
          <cell r="AQ740">
            <v>0</v>
          </cell>
        </row>
        <row r="741">
          <cell r="O741">
            <v>0</v>
          </cell>
          <cell r="P741">
            <v>0</v>
          </cell>
          <cell r="R741">
            <v>0</v>
          </cell>
          <cell r="S741">
            <v>0</v>
          </cell>
          <cell r="U741">
            <v>0</v>
          </cell>
          <cell r="V741">
            <v>0</v>
          </cell>
          <cell r="X741">
            <v>0</v>
          </cell>
          <cell r="Y741">
            <v>0</v>
          </cell>
          <cell r="AA741">
            <v>358.59</v>
          </cell>
          <cell r="AB741">
            <v>273.38</v>
          </cell>
          <cell r="AD741">
            <v>0</v>
          </cell>
          <cell r="AE741">
            <v>0</v>
          </cell>
          <cell r="AG741">
            <v>0</v>
          </cell>
          <cell r="AH741">
            <v>0</v>
          </cell>
          <cell r="AJ741">
            <v>0</v>
          </cell>
          <cell r="AK741">
            <v>0</v>
          </cell>
          <cell r="AM741">
            <v>0</v>
          </cell>
          <cell r="AN741">
            <v>0</v>
          </cell>
          <cell r="AP741">
            <v>0</v>
          </cell>
          <cell r="AQ741">
            <v>0</v>
          </cell>
        </row>
        <row r="742">
          <cell r="O742">
            <v>0</v>
          </cell>
          <cell r="P742">
            <v>0</v>
          </cell>
          <cell r="R742">
            <v>0</v>
          </cell>
          <cell r="S742">
            <v>0</v>
          </cell>
          <cell r="U742">
            <v>0</v>
          </cell>
          <cell r="V742">
            <v>0</v>
          </cell>
          <cell r="X742">
            <v>0</v>
          </cell>
          <cell r="Y742">
            <v>0</v>
          </cell>
          <cell r="AA742">
            <v>67.680000000000007</v>
          </cell>
          <cell r="AB742">
            <v>42.47</v>
          </cell>
          <cell r="AD742">
            <v>304.55</v>
          </cell>
          <cell r="AE742">
            <v>188.39</v>
          </cell>
          <cell r="AG742">
            <v>0</v>
          </cell>
          <cell r="AH742">
            <v>0</v>
          </cell>
          <cell r="AJ742">
            <v>0</v>
          </cell>
          <cell r="AK742">
            <v>0</v>
          </cell>
          <cell r="AM742">
            <v>0</v>
          </cell>
          <cell r="AN742">
            <v>0</v>
          </cell>
          <cell r="AP742">
            <v>0</v>
          </cell>
          <cell r="AQ742">
            <v>0</v>
          </cell>
        </row>
        <row r="743">
          <cell r="O743">
            <v>0</v>
          </cell>
          <cell r="P743">
            <v>0</v>
          </cell>
          <cell r="R743">
            <v>0</v>
          </cell>
          <cell r="S743">
            <v>0</v>
          </cell>
          <cell r="U743">
            <v>0</v>
          </cell>
          <cell r="V743">
            <v>0</v>
          </cell>
          <cell r="X743">
            <v>0</v>
          </cell>
          <cell r="Y743">
            <v>0</v>
          </cell>
          <cell r="AA743">
            <v>67.680000000000007</v>
          </cell>
          <cell r="AB743">
            <v>42.47</v>
          </cell>
          <cell r="AD743">
            <v>304.55</v>
          </cell>
          <cell r="AE743">
            <v>186.89</v>
          </cell>
          <cell r="AG743">
            <v>0</v>
          </cell>
          <cell r="AH743">
            <v>0</v>
          </cell>
          <cell r="AJ743">
            <v>0</v>
          </cell>
          <cell r="AK743">
            <v>0</v>
          </cell>
          <cell r="AM743">
            <v>0</v>
          </cell>
          <cell r="AN743">
            <v>0</v>
          </cell>
          <cell r="AP743">
            <v>0</v>
          </cell>
          <cell r="AQ743">
            <v>0</v>
          </cell>
        </row>
        <row r="744">
          <cell r="O744">
            <v>0</v>
          </cell>
          <cell r="P744">
            <v>0</v>
          </cell>
          <cell r="R744">
            <v>0</v>
          </cell>
          <cell r="S744">
            <v>0</v>
          </cell>
          <cell r="U744">
            <v>0</v>
          </cell>
          <cell r="V744">
            <v>0</v>
          </cell>
          <cell r="X744">
            <v>0</v>
          </cell>
          <cell r="Y744">
            <v>0</v>
          </cell>
          <cell r="AA744">
            <v>67.680000000000007</v>
          </cell>
          <cell r="AB744">
            <v>42.47</v>
          </cell>
          <cell r="AD744">
            <v>304.55</v>
          </cell>
          <cell r="AE744">
            <v>188.39</v>
          </cell>
          <cell r="AG744">
            <v>0</v>
          </cell>
          <cell r="AH744">
            <v>0</v>
          </cell>
          <cell r="AJ744">
            <v>0</v>
          </cell>
          <cell r="AK744">
            <v>0</v>
          </cell>
          <cell r="AM744">
            <v>0</v>
          </cell>
          <cell r="AN744">
            <v>0</v>
          </cell>
          <cell r="AP744">
            <v>0</v>
          </cell>
          <cell r="AQ744">
            <v>0</v>
          </cell>
        </row>
        <row r="745">
          <cell r="O745">
            <v>0</v>
          </cell>
          <cell r="P745">
            <v>0</v>
          </cell>
          <cell r="R745">
            <v>0</v>
          </cell>
          <cell r="S745">
            <v>0</v>
          </cell>
          <cell r="U745">
            <v>0</v>
          </cell>
          <cell r="V745">
            <v>0</v>
          </cell>
          <cell r="X745">
            <v>0</v>
          </cell>
          <cell r="Y745">
            <v>0</v>
          </cell>
          <cell r="AA745">
            <v>636.37</v>
          </cell>
          <cell r="AB745">
            <v>437.82</v>
          </cell>
          <cell r="AD745">
            <v>0</v>
          </cell>
          <cell r="AE745">
            <v>0</v>
          </cell>
          <cell r="AG745">
            <v>0</v>
          </cell>
          <cell r="AH745">
            <v>0</v>
          </cell>
          <cell r="AJ745">
            <v>0</v>
          </cell>
          <cell r="AK745">
            <v>0</v>
          </cell>
          <cell r="AM745">
            <v>0</v>
          </cell>
          <cell r="AN745">
            <v>0</v>
          </cell>
          <cell r="AP745">
            <v>0</v>
          </cell>
          <cell r="AQ745">
            <v>0</v>
          </cell>
        </row>
        <row r="746">
          <cell r="O746">
            <v>0</v>
          </cell>
          <cell r="P746">
            <v>0</v>
          </cell>
          <cell r="R746">
            <v>0</v>
          </cell>
          <cell r="S746">
            <v>0</v>
          </cell>
          <cell r="U746">
            <v>0</v>
          </cell>
          <cell r="V746">
            <v>0</v>
          </cell>
          <cell r="X746">
            <v>0</v>
          </cell>
          <cell r="Y746">
            <v>0</v>
          </cell>
          <cell r="AA746">
            <v>338.39</v>
          </cell>
          <cell r="AB746">
            <v>208.84</v>
          </cell>
          <cell r="AD746">
            <v>236.87</v>
          </cell>
          <cell r="AE746">
            <v>146.18</v>
          </cell>
          <cell r="AG746">
            <v>0</v>
          </cell>
          <cell r="AH746">
            <v>0</v>
          </cell>
          <cell r="AJ746">
            <v>0</v>
          </cell>
          <cell r="AK746">
            <v>0</v>
          </cell>
          <cell r="AM746">
            <v>0</v>
          </cell>
          <cell r="AN746">
            <v>0</v>
          </cell>
          <cell r="AP746">
            <v>0</v>
          </cell>
          <cell r="AQ746">
            <v>0</v>
          </cell>
        </row>
        <row r="747">
          <cell r="O747">
            <v>0</v>
          </cell>
          <cell r="P747">
            <v>0</v>
          </cell>
          <cell r="R747">
            <v>0</v>
          </cell>
          <cell r="S747">
            <v>0</v>
          </cell>
          <cell r="U747">
            <v>0</v>
          </cell>
          <cell r="V747">
            <v>0</v>
          </cell>
          <cell r="X747">
            <v>0</v>
          </cell>
          <cell r="Y747">
            <v>0</v>
          </cell>
          <cell r="AA747">
            <v>338.39</v>
          </cell>
          <cell r="AB747">
            <v>208.83</v>
          </cell>
          <cell r="AD747">
            <v>236.87</v>
          </cell>
          <cell r="AE747">
            <v>146.18</v>
          </cell>
          <cell r="AG747">
            <v>0</v>
          </cell>
          <cell r="AH747">
            <v>0</v>
          </cell>
          <cell r="AJ747">
            <v>0</v>
          </cell>
          <cell r="AK747">
            <v>0</v>
          </cell>
          <cell r="AM747">
            <v>0</v>
          </cell>
          <cell r="AN747">
            <v>0</v>
          </cell>
          <cell r="AP747">
            <v>0</v>
          </cell>
          <cell r="AQ747">
            <v>0</v>
          </cell>
        </row>
        <row r="748">
          <cell r="O748">
            <v>0</v>
          </cell>
          <cell r="P748">
            <v>0</v>
          </cell>
          <cell r="R748">
            <v>0</v>
          </cell>
          <cell r="S748">
            <v>0</v>
          </cell>
          <cell r="U748">
            <v>0</v>
          </cell>
          <cell r="V748">
            <v>0</v>
          </cell>
          <cell r="X748">
            <v>0</v>
          </cell>
          <cell r="Y748">
            <v>0</v>
          </cell>
          <cell r="AA748">
            <v>338.39</v>
          </cell>
          <cell r="AB748">
            <v>208.84</v>
          </cell>
          <cell r="AD748">
            <v>236.87</v>
          </cell>
          <cell r="AE748">
            <v>146.18</v>
          </cell>
          <cell r="AG748">
            <v>0</v>
          </cell>
          <cell r="AH748">
            <v>0</v>
          </cell>
          <cell r="AJ748">
            <v>0</v>
          </cell>
          <cell r="AK748">
            <v>0</v>
          </cell>
          <cell r="AM748">
            <v>0</v>
          </cell>
          <cell r="AN748">
            <v>0</v>
          </cell>
          <cell r="AP748">
            <v>0</v>
          </cell>
          <cell r="AQ748">
            <v>0</v>
          </cell>
        </row>
        <row r="749">
          <cell r="O749">
            <v>0</v>
          </cell>
          <cell r="P749">
            <v>0</v>
          </cell>
          <cell r="R749">
            <v>0</v>
          </cell>
          <cell r="S749">
            <v>0</v>
          </cell>
          <cell r="U749">
            <v>0</v>
          </cell>
          <cell r="V749">
            <v>0</v>
          </cell>
          <cell r="X749">
            <v>0</v>
          </cell>
          <cell r="Y749">
            <v>0</v>
          </cell>
          <cell r="AA749">
            <v>281.82</v>
          </cell>
          <cell r="AB749">
            <v>141.06</v>
          </cell>
          <cell r="AD749">
            <v>0</v>
          </cell>
          <cell r="AE749">
            <v>0</v>
          </cell>
          <cell r="AG749">
            <v>5010.1000000000004</v>
          </cell>
          <cell r="AH749">
            <v>2507.8000000000002</v>
          </cell>
          <cell r="AJ749">
            <v>745.19</v>
          </cell>
          <cell r="AK749">
            <v>354.21</v>
          </cell>
          <cell r="AM749">
            <v>0</v>
          </cell>
          <cell r="AN749">
            <v>0</v>
          </cell>
          <cell r="AP749">
            <v>0</v>
          </cell>
          <cell r="AQ749">
            <v>0</v>
          </cell>
        </row>
        <row r="750">
          <cell r="O750">
            <v>0</v>
          </cell>
          <cell r="P750">
            <v>0</v>
          </cell>
          <cell r="R750">
            <v>0</v>
          </cell>
          <cell r="S750">
            <v>0</v>
          </cell>
          <cell r="U750">
            <v>0</v>
          </cell>
          <cell r="V750">
            <v>0</v>
          </cell>
          <cell r="X750">
            <v>0</v>
          </cell>
          <cell r="Y750">
            <v>0</v>
          </cell>
          <cell r="AA750">
            <v>35.86</v>
          </cell>
          <cell r="AB750">
            <v>26.29</v>
          </cell>
          <cell r="AD750">
            <v>0</v>
          </cell>
          <cell r="AE750">
            <v>0</v>
          </cell>
          <cell r="AG750">
            <v>0</v>
          </cell>
          <cell r="AH750">
            <v>0</v>
          </cell>
          <cell r="AJ750">
            <v>0</v>
          </cell>
          <cell r="AK750">
            <v>0</v>
          </cell>
          <cell r="AM750">
            <v>1327.1</v>
          </cell>
          <cell r="AN750">
            <v>944.03</v>
          </cell>
          <cell r="AP750">
            <v>696.08</v>
          </cell>
          <cell r="AQ750">
            <v>504.57</v>
          </cell>
        </row>
        <row r="751">
          <cell r="O751">
            <v>0</v>
          </cell>
          <cell r="P751">
            <v>0</v>
          </cell>
          <cell r="R751">
            <v>0</v>
          </cell>
          <cell r="S751">
            <v>0</v>
          </cell>
          <cell r="U751">
            <v>0</v>
          </cell>
          <cell r="V751">
            <v>0</v>
          </cell>
          <cell r="X751">
            <v>0</v>
          </cell>
          <cell r="Y751">
            <v>0</v>
          </cell>
          <cell r="AA751">
            <v>7171.72</v>
          </cell>
          <cell r="AB751">
            <v>4313.45</v>
          </cell>
          <cell r="AD751">
            <v>13088.39</v>
          </cell>
          <cell r="AE751">
            <v>7840.27</v>
          </cell>
          <cell r="AG751">
            <v>0</v>
          </cell>
          <cell r="AH751">
            <v>0</v>
          </cell>
          <cell r="AJ751">
            <v>0</v>
          </cell>
          <cell r="AK751">
            <v>0</v>
          </cell>
          <cell r="AM751">
            <v>0</v>
          </cell>
          <cell r="AN751">
            <v>0</v>
          </cell>
          <cell r="AP751">
            <v>0</v>
          </cell>
          <cell r="AQ751">
            <v>0</v>
          </cell>
        </row>
        <row r="752">
          <cell r="O752">
            <v>0</v>
          </cell>
          <cell r="P752">
            <v>0</v>
          </cell>
          <cell r="R752">
            <v>0</v>
          </cell>
          <cell r="S752">
            <v>0</v>
          </cell>
          <cell r="U752">
            <v>0</v>
          </cell>
          <cell r="V752">
            <v>0</v>
          </cell>
          <cell r="X752">
            <v>0</v>
          </cell>
          <cell r="Y752">
            <v>0</v>
          </cell>
          <cell r="AA752">
            <v>7171.72</v>
          </cell>
          <cell r="AB752">
            <v>4312.8100000000004</v>
          </cell>
          <cell r="AD752">
            <v>13088.39</v>
          </cell>
          <cell r="AE752">
            <v>7838.86</v>
          </cell>
          <cell r="AG752">
            <v>0</v>
          </cell>
          <cell r="AH752">
            <v>0</v>
          </cell>
          <cell r="AJ752">
            <v>0</v>
          </cell>
          <cell r="AK752">
            <v>0</v>
          </cell>
          <cell r="AM752">
            <v>0</v>
          </cell>
          <cell r="AN752">
            <v>0</v>
          </cell>
          <cell r="AP752">
            <v>0</v>
          </cell>
          <cell r="AQ752">
            <v>0</v>
          </cell>
        </row>
        <row r="753">
          <cell r="O753">
            <v>0</v>
          </cell>
          <cell r="P753">
            <v>0</v>
          </cell>
          <cell r="R753">
            <v>0</v>
          </cell>
          <cell r="S753">
            <v>0</v>
          </cell>
          <cell r="U753">
            <v>0</v>
          </cell>
          <cell r="V753">
            <v>0</v>
          </cell>
          <cell r="X753">
            <v>0</v>
          </cell>
          <cell r="Y753">
            <v>0</v>
          </cell>
          <cell r="AA753">
            <v>0</v>
          </cell>
          <cell r="AB753">
            <v>0</v>
          </cell>
          <cell r="AD753">
            <v>179.29</v>
          </cell>
          <cell r="AE753">
            <v>107.16</v>
          </cell>
          <cell r="AG753">
            <v>0</v>
          </cell>
          <cell r="AH753">
            <v>0</v>
          </cell>
          <cell r="AJ753">
            <v>0</v>
          </cell>
          <cell r="AK753">
            <v>0</v>
          </cell>
          <cell r="AM753">
            <v>0</v>
          </cell>
          <cell r="AN753">
            <v>0</v>
          </cell>
          <cell r="AP753">
            <v>0</v>
          </cell>
          <cell r="AQ753">
            <v>0</v>
          </cell>
        </row>
        <row r="754">
          <cell r="O754">
            <v>0</v>
          </cell>
          <cell r="P754">
            <v>0</v>
          </cell>
          <cell r="R754">
            <v>0</v>
          </cell>
          <cell r="S754">
            <v>0</v>
          </cell>
          <cell r="U754">
            <v>0</v>
          </cell>
          <cell r="V754">
            <v>0</v>
          </cell>
          <cell r="X754">
            <v>0</v>
          </cell>
          <cell r="Y754">
            <v>0</v>
          </cell>
          <cell r="AA754">
            <v>35.86</v>
          </cell>
          <cell r="AB754">
            <v>27.6</v>
          </cell>
          <cell r="AD754">
            <v>161.36000000000001</v>
          </cell>
          <cell r="AE754">
            <v>123.3</v>
          </cell>
          <cell r="AG754">
            <v>0</v>
          </cell>
          <cell r="AH754">
            <v>0</v>
          </cell>
          <cell r="AJ754">
            <v>0</v>
          </cell>
          <cell r="AK754">
            <v>0</v>
          </cell>
          <cell r="AM754">
            <v>0</v>
          </cell>
          <cell r="AN754">
            <v>0</v>
          </cell>
          <cell r="AP754">
            <v>0</v>
          </cell>
          <cell r="AQ754">
            <v>0</v>
          </cell>
        </row>
        <row r="755">
          <cell r="O755">
            <v>0</v>
          </cell>
          <cell r="P755">
            <v>0</v>
          </cell>
          <cell r="R755">
            <v>0</v>
          </cell>
          <cell r="S755">
            <v>0</v>
          </cell>
          <cell r="U755">
            <v>0</v>
          </cell>
          <cell r="V755">
            <v>0</v>
          </cell>
          <cell r="X755">
            <v>0</v>
          </cell>
          <cell r="Y755">
            <v>0</v>
          </cell>
          <cell r="AA755">
            <v>35.86</v>
          </cell>
          <cell r="AB755">
            <v>27.6</v>
          </cell>
          <cell r="AD755">
            <v>161.36000000000001</v>
          </cell>
          <cell r="AE755">
            <v>123.31</v>
          </cell>
          <cell r="AG755">
            <v>0</v>
          </cell>
          <cell r="AH755">
            <v>0</v>
          </cell>
          <cell r="AJ755">
            <v>0</v>
          </cell>
          <cell r="AK755">
            <v>0</v>
          </cell>
          <cell r="AM755">
            <v>0</v>
          </cell>
          <cell r="AN755">
            <v>0</v>
          </cell>
          <cell r="AP755">
            <v>0</v>
          </cell>
          <cell r="AQ755">
            <v>0</v>
          </cell>
        </row>
        <row r="756">
          <cell r="O756">
            <v>0</v>
          </cell>
          <cell r="P756">
            <v>0</v>
          </cell>
          <cell r="R756">
            <v>0</v>
          </cell>
          <cell r="S756">
            <v>0</v>
          </cell>
          <cell r="U756">
            <v>0</v>
          </cell>
          <cell r="V756">
            <v>0</v>
          </cell>
          <cell r="X756">
            <v>0</v>
          </cell>
          <cell r="Y756">
            <v>0</v>
          </cell>
          <cell r="AA756">
            <v>35.86</v>
          </cell>
          <cell r="AB756">
            <v>27.61</v>
          </cell>
          <cell r="AD756">
            <v>161.36000000000001</v>
          </cell>
          <cell r="AE756">
            <v>123.88</v>
          </cell>
          <cell r="AG756">
            <v>0</v>
          </cell>
          <cell r="AH756">
            <v>0</v>
          </cell>
          <cell r="AJ756">
            <v>0</v>
          </cell>
          <cell r="AK756">
            <v>0</v>
          </cell>
          <cell r="AM756">
            <v>0</v>
          </cell>
          <cell r="AN756">
            <v>0</v>
          </cell>
          <cell r="AP756">
            <v>0</v>
          </cell>
          <cell r="AQ756">
            <v>0</v>
          </cell>
        </row>
        <row r="757">
          <cell r="O757">
            <v>0</v>
          </cell>
          <cell r="P757">
            <v>0</v>
          </cell>
          <cell r="R757">
            <v>0</v>
          </cell>
          <cell r="S757">
            <v>0</v>
          </cell>
          <cell r="U757">
            <v>0</v>
          </cell>
          <cell r="V757">
            <v>0</v>
          </cell>
          <cell r="X757">
            <v>0</v>
          </cell>
          <cell r="Y757">
            <v>0</v>
          </cell>
          <cell r="AA757">
            <v>35.86</v>
          </cell>
          <cell r="AB757">
            <v>29.21</v>
          </cell>
          <cell r="AD757">
            <v>161.36000000000001</v>
          </cell>
          <cell r="AE757">
            <v>131.43</v>
          </cell>
          <cell r="AG757">
            <v>0</v>
          </cell>
          <cell r="AH757">
            <v>0</v>
          </cell>
          <cell r="AJ757">
            <v>0</v>
          </cell>
          <cell r="AK757">
            <v>0</v>
          </cell>
          <cell r="AM757">
            <v>0</v>
          </cell>
          <cell r="AN757">
            <v>0</v>
          </cell>
          <cell r="AP757">
            <v>0</v>
          </cell>
          <cell r="AQ757">
            <v>0</v>
          </cell>
        </row>
        <row r="758">
          <cell r="O758">
            <v>0</v>
          </cell>
          <cell r="P758">
            <v>0</v>
          </cell>
          <cell r="R758">
            <v>0</v>
          </cell>
          <cell r="S758">
            <v>0</v>
          </cell>
          <cell r="U758">
            <v>0</v>
          </cell>
          <cell r="V758">
            <v>0</v>
          </cell>
          <cell r="X758">
            <v>0</v>
          </cell>
          <cell r="Y758">
            <v>0</v>
          </cell>
          <cell r="AA758">
            <v>0</v>
          </cell>
          <cell r="AB758">
            <v>0</v>
          </cell>
          <cell r="AD758">
            <v>125.51</v>
          </cell>
          <cell r="AE758">
            <v>74.94</v>
          </cell>
          <cell r="AG758">
            <v>0</v>
          </cell>
          <cell r="AH758">
            <v>0</v>
          </cell>
          <cell r="AJ758">
            <v>0</v>
          </cell>
          <cell r="AK758">
            <v>0</v>
          </cell>
          <cell r="AM758">
            <v>995.33</v>
          </cell>
          <cell r="AN758">
            <v>565.28</v>
          </cell>
          <cell r="AP758">
            <v>3132.35</v>
          </cell>
          <cell r="AQ758">
            <v>1851.76</v>
          </cell>
        </row>
        <row r="759">
          <cell r="O759">
            <v>0</v>
          </cell>
          <cell r="P759">
            <v>0</v>
          </cell>
          <cell r="R759">
            <v>-122.86</v>
          </cell>
          <cell r="S759">
            <v>-50.13</v>
          </cell>
          <cell r="U759">
            <v>0</v>
          </cell>
          <cell r="V759">
            <v>0</v>
          </cell>
          <cell r="X759">
            <v>0</v>
          </cell>
          <cell r="Y759">
            <v>0</v>
          </cell>
          <cell r="AA759">
            <v>0</v>
          </cell>
          <cell r="AB759">
            <v>0</v>
          </cell>
          <cell r="AD759">
            <v>0</v>
          </cell>
          <cell r="AE759">
            <v>0</v>
          </cell>
          <cell r="AG759">
            <v>0</v>
          </cell>
          <cell r="AH759">
            <v>0</v>
          </cell>
          <cell r="AJ759">
            <v>0</v>
          </cell>
          <cell r="AK759">
            <v>0</v>
          </cell>
          <cell r="AM759">
            <v>0</v>
          </cell>
          <cell r="AN759">
            <v>0</v>
          </cell>
          <cell r="AP759">
            <v>0</v>
          </cell>
          <cell r="AQ759">
            <v>0</v>
          </cell>
        </row>
        <row r="760">
          <cell r="O760">
            <v>0</v>
          </cell>
          <cell r="P760">
            <v>0</v>
          </cell>
          <cell r="R760">
            <v>0</v>
          </cell>
          <cell r="S760">
            <v>0</v>
          </cell>
          <cell r="U760">
            <v>0</v>
          </cell>
          <cell r="V760">
            <v>0</v>
          </cell>
          <cell r="X760">
            <v>0</v>
          </cell>
          <cell r="Y760">
            <v>0</v>
          </cell>
          <cell r="AA760">
            <v>0</v>
          </cell>
          <cell r="AB760">
            <v>0</v>
          </cell>
          <cell r="AD760">
            <v>0</v>
          </cell>
          <cell r="AE760">
            <v>0</v>
          </cell>
          <cell r="AG760">
            <v>0</v>
          </cell>
          <cell r="AH760">
            <v>0</v>
          </cell>
          <cell r="AJ760">
            <v>0</v>
          </cell>
          <cell r="AK760">
            <v>0</v>
          </cell>
          <cell r="AM760">
            <v>0</v>
          </cell>
          <cell r="AN760">
            <v>0</v>
          </cell>
          <cell r="AP760">
            <v>0</v>
          </cell>
          <cell r="AQ760">
            <v>0</v>
          </cell>
        </row>
        <row r="761">
          <cell r="O761">
            <v>0</v>
          </cell>
          <cell r="P761">
            <v>0</v>
          </cell>
          <cell r="R761">
            <v>0</v>
          </cell>
          <cell r="S761">
            <v>0</v>
          </cell>
          <cell r="U761">
            <v>-262.14999999999998</v>
          </cell>
          <cell r="V761">
            <v>-54.21</v>
          </cell>
          <cell r="X761">
            <v>0</v>
          </cell>
          <cell r="Y761">
            <v>0</v>
          </cell>
          <cell r="AA761">
            <v>0</v>
          </cell>
          <cell r="AB761">
            <v>0</v>
          </cell>
          <cell r="AD761">
            <v>0</v>
          </cell>
          <cell r="AE761">
            <v>0</v>
          </cell>
          <cell r="AG761">
            <v>0</v>
          </cell>
          <cell r="AH761">
            <v>0</v>
          </cell>
          <cell r="AJ761">
            <v>0</v>
          </cell>
          <cell r="AK761">
            <v>0</v>
          </cell>
          <cell r="AM761">
            <v>0</v>
          </cell>
          <cell r="AN761">
            <v>0</v>
          </cell>
          <cell r="AP761">
            <v>0</v>
          </cell>
          <cell r="AQ761">
            <v>0</v>
          </cell>
        </row>
        <row r="762">
          <cell r="O762">
            <v>0</v>
          </cell>
          <cell r="P762">
            <v>0</v>
          </cell>
          <cell r="R762">
            <v>0</v>
          </cell>
          <cell r="S762">
            <v>0</v>
          </cell>
          <cell r="U762">
            <v>0</v>
          </cell>
          <cell r="V762">
            <v>0</v>
          </cell>
          <cell r="X762">
            <v>0</v>
          </cell>
          <cell r="Y762">
            <v>0</v>
          </cell>
          <cell r="AA762">
            <v>0</v>
          </cell>
          <cell r="AB762">
            <v>0</v>
          </cell>
          <cell r="AD762">
            <v>0</v>
          </cell>
          <cell r="AE762">
            <v>0</v>
          </cell>
          <cell r="AG762">
            <v>0</v>
          </cell>
          <cell r="AH762">
            <v>0</v>
          </cell>
          <cell r="AJ762">
            <v>0</v>
          </cell>
          <cell r="AK762">
            <v>0</v>
          </cell>
          <cell r="AM762">
            <v>0</v>
          </cell>
          <cell r="AN762">
            <v>0</v>
          </cell>
          <cell r="AP762">
            <v>0</v>
          </cell>
          <cell r="AQ762">
            <v>0</v>
          </cell>
        </row>
        <row r="763">
          <cell r="O763">
            <v>0</v>
          </cell>
          <cell r="P763">
            <v>0</v>
          </cell>
          <cell r="R763">
            <v>0</v>
          </cell>
          <cell r="S763">
            <v>0</v>
          </cell>
          <cell r="U763">
            <v>0</v>
          </cell>
          <cell r="V763">
            <v>0</v>
          </cell>
          <cell r="X763">
            <v>0</v>
          </cell>
          <cell r="Y763">
            <v>0</v>
          </cell>
          <cell r="AA763">
            <v>0</v>
          </cell>
          <cell r="AB763">
            <v>0</v>
          </cell>
          <cell r="AD763">
            <v>0</v>
          </cell>
          <cell r="AE763">
            <v>0</v>
          </cell>
          <cell r="AG763">
            <v>0</v>
          </cell>
          <cell r="AH763">
            <v>0</v>
          </cell>
          <cell r="AJ763">
            <v>0</v>
          </cell>
          <cell r="AK763">
            <v>0</v>
          </cell>
          <cell r="AM763">
            <v>0</v>
          </cell>
          <cell r="AN763">
            <v>0</v>
          </cell>
          <cell r="AP763">
            <v>0</v>
          </cell>
          <cell r="AQ763">
            <v>0</v>
          </cell>
        </row>
        <row r="764">
          <cell r="O764">
            <v>0</v>
          </cell>
          <cell r="P764">
            <v>0</v>
          </cell>
          <cell r="R764">
            <v>0</v>
          </cell>
          <cell r="S764">
            <v>0</v>
          </cell>
          <cell r="U764">
            <v>0</v>
          </cell>
          <cell r="V764">
            <v>0</v>
          </cell>
          <cell r="X764">
            <v>0</v>
          </cell>
          <cell r="Y764">
            <v>0</v>
          </cell>
          <cell r="AA764">
            <v>0</v>
          </cell>
          <cell r="AB764">
            <v>0</v>
          </cell>
          <cell r="AD764">
            <v>0</v>
          </cell>
          <cell r="AE764">
            <v>0</v>
          </cell>
          <cell r="AG764">
            <v>0</v>
          </cell>
          <cell r="AH764">
            <v>0</v>
          </cell>
          <cell r="AJ764">
            <v>0</v>
          </cell>
          <cell r="AK764">
            <v>0</v>
          </cell>
          <cell r="AM764">
            <v>0</v>
          </cell>
          <cell r="AN764">
            <v>0</v>
          </cell>
          <cell r="AP764">
            <v>0</v>
          </cell>
          <cell r="AQ764">
            <v>0</v>
          </cell>
        </row>
        <row r="765">
          <cell r="O765">
            <v>0</v>
          </cell>
          <cell r="P765">
            <v>0</v>
          </cell>
          <cell r="R765">
            <v>0</v>
          </cell>
          <cell r="S765">
            <v>0</v>
          </cell>
          <cell r="U765">
            <v>0</v>
          </cell>
          <cell r="V765">
            <v>0</v>
          </cell>
          <cell r="X765">
            <v>0</v>
          </cell>
          <cell r="Y765">
            <v>0</v>
          </cell>
          <cell r="AA765">
            <v>0</v>
          </cell>
          <cell r="AB765">
            <v>0</v>
          </cell>
          <cell r="AD765">
            <v>0</v>
          </cell>
          <cell r="AE765">
            <v>0</v>
          </cell>
          <cell r="AG765">
            <v>0</v>
          </cell>
          <cell r="AH765">
            <v>0</v>
          </cell>
          <cell r="AJ765">
            <v>0</v>
          </cell>
          <cell r="AK765">
            <v>0</v>
          </cell>
          <cell r="AM765">
            <v>0</v>
          </cell>
          <cell r="AN765">
            <v>0</v>
          </cell>
          <cell r="AP765">
            <v>0</v>
          </cell>
          <cell r="AQ765">
            <v>0</v>
          </cell>
        </row>
        <row r="766">
          <cell r="O766">
            <v>0</v>
          </cell>
          <cell r="P766">
            <v>0</v>
          </cell>
          <cell r="R766">
            <v>0</v>
          </cell>
          <cell r="S766">
            <v>0</v>
          </cell>
          <cell r="U766">
            <v>0</v>
          </cell>
          <cell r="V766">
            <v>0</v>
          </cell>
          <cell r="X766">
            <v>0</v>
          </cell>
          <cell r="Y766">
            <v>0</v>
          </cell>
          <cell r="AA766">
            <v>0</v>
          </cell>
          <cell r="AB766">
            <v>0</v>
          </cell>
          <cell r="AD766">
            <v>0</v>
          </cell>
          <cell r="AE766">
            <v>0</v>
          </cell>
          <cell r="AG766">
            <v>0</v>
          </cell>
          <cell r="AH766">
            <v>0</v>
          </cell>
          <cell r="AJ766">
            <v>0</v>
          </cell>
          <cell r="AK766">
            <v>0</v>
          </cell>
          <cell r="AM766">
            <v>0</v>
          </cell>
          <cell r="AN766">
            <v>0</v>
          </cell>
          <cell r="AP766">
            <v>0</v>
          </cell>
          <cell r="AQ766">
            <v>0</v>
          </cell>
        </row>
        <row r="767">
          <cell r="O767">
            <v>0</v>
          </cell>
          <cell r="P767">
            <v>0</v>
          </cell>
          <cell r="R767">
            <v>12761.9</v>
          </cell>
          <cell r="S767">
            <v>8007.2</v>
          </cell>
          <cell r="U767">
            <v>0</v>
          </cell>
          <cell r="V767">
            <v>0</v>
          </cell>
          <cell r="X767">
            <v>0</v>
          </cell>
          <cell r="Y767">
            <v>0</v>
          </cell>
          <cell r="AA767">
            <v>0</v>
          </cell>
          <cell r="AB767">
            <v>0</v>
          </cell>
          <cell r="AD767">
            <v>0</v>
          </cell>
          <cell r="AE767">
            <v>0</v>
          </cell>
          <cell r="AG767">
            <v>0</v>
          </cell>
          <cell r="AH767">
            <v>0</v>
          </cell>
          <cell r="AJ767">
            <v>0</v>
          </cell>
          <cell r="AK767">
            <v>0</v>
          </cell>
          <cell r="AM767">
            <v>0</v>
          </cell>
          <cell r="AN767">
            <v>0</v>
          </cell>
          <cell r="AP767">
            <v>0</v>
          </cell>
          <cell r="AQ767">
            <v>0</v>
          </cell>
        </row>
        <row r="768">
          <cell r="O768">
            <v>0</v>
          </cell>
          <cell r="P768">
            <v>0</v>
          </cell>
          <cell r="R768">
            <v>0</v>
          </cell>
          <cell r="S768">
            <v>0</v>
          </cell>
          <cell r="U768">
            <v>0</v>
          </cell>
          <cell r="V768">
            <v>0</v>
          </cell>
          <cell r="X768">
            <v>0</v>
          </cell>
          <cell r="Y768">
            <v>0</v>
          </cell>
          <cell r="AA768">
            <v>0</v>
          </cell>
          <cell r="AB768">
            <v>0</v>
          </cell>
          <cell r="AD768">
            <v>0</v>
          </cell>
          <cell r="AE768">
            <v>0</v>
          </cell>
          <cell r="AG768">
            <v>0</v>
          </cell>
          <cell r="AH768">
            <v>0</v>
          </cell>
          <cell r="AJ768">
            <v>0</v>
          </cell>
          <cell r="AK768">
            <v>0</v>
          </cell>
          <cell r="AM768">
            <v>0</v>
          </cell>
          <cell r="AN768">
            <v>0</v>
          </cell>
          <cell r="AP768">
            <v>0</v>
          </cell>
          <cell r="AQ768">
            <v>0</v>
          </cell>
        </row>
        <row r="769">
          <cell r="O769">
            <v>0</v>
          </cell>
          <cell r="P769">
            <v>0</v>
          </cell>
          <cell r="R769">
            <v>0</v>
          </cell>
          <cell r="S769">
            <v>0</v>
          </cell>
          <cell r="U769">
            <v>0</v>
          </cell>
          <cell r="V769">
            <v>0</v>
          </cell>
          <cell r="X769">
            <v>0</v>
          </cell>
          <cell r="Y769">
            <v>0</v>
          </cell>
          <cell r="AA769">
            <v>0</v>
          </cell>
          <cell r="AB769">
            <v>0</v>
          </cell>
          <cell r="AD769">
            <v>0</v>
          </cell>
          <cell r="AE769">
            <v>0</v>
          </cell>
          <cell r="AG769">
            <v>0</v>
          </cell>
          <cell r="AH769">
            <v>0</v>
          </cell>
          <cell r="AJ769">
            <v>0</v>
          </cell>
          <cell r="AK769">
            <v>0</v>
          </cell>
          <cell r="AM769">
            <v>0</v>
          </cell>
          <cell r="AN769">
            <v>0</v>
          </cell>
          <cell r="AP769">
            <v>0</v>
          </cell>
          <cell r="AQ769">
            <v>0</v>
          </cell>
        </row>
        <row r="770">
          <cell r="O770">
            <v>0</v>
          </cell>
          <cell r="P770">
            <v>0</v>
          </cell>
          <cell r="R770">
            <v>0</v>
          </cell>
          <cell r="S770">
            <v>0</v>
          </cell>
          <cell r="U770">
            <v>0</v>
          </cell>
          <cell r="V770">
            <v>0</v>
          </cell>
          <cell r="X770">
            <v>0</v>
          </cell>
          <cell r="Y770">
            <v>0</v>
          </cell>
          <cell r="AA770">
            <v>0</v>
          </cell>
          <cell r="AB770">
            <v>0</v>
          </cell>
          <cell r="AD770">
            <v>0</v>
          </cell>
          <cell r="AE770">
            <v>0</v>
          </cell>
          <cell r="AG770">
            <v>0</v>
          </cell>
          <cell r="AH770">
            <v>0</v>
          </cell>
          <cell r="AJ770">
            <v>1168.27</v>
          </cell>
          <cell r="AK770">
            <v>875.59</v>
          </cell>
          <cell r="AM770">
            <v>0</v>
          </cell>
          <cell r="AN770">
            <v>0</v>
          </cell>
          <cell r="AP770">
            <v>0</v>
          </cell>
          <cell r="AQ770">
            <v>0</v>
          </cell>
        </row>
        <row r="771">
          <cell r="O771">
            <v>0</v>
          </cell>
          <cell r="P771">
            <v>0</v>
          </cell>
          <cell r="R771">
            <v>0</v>
          </cell>
          <cell r="S771">
            <v>0</v>
          </cell>
          <cell r="U771">
            <v>0</v>
          </cell>
          <cell r="V771">
            <v>0</v>
          </cell>
          <cell r="X771">
            <v>0</v>
          </cell>
          <cell r="Y771">
            <v>0</v>
          </cell>
          <cell r="AA771">
            <v>0</v>
          </cell>
          <cell r="AB771">
            <v>0</v>
          </cell>
          <cell r="AD771">
            <v>0</v>
          </cell>
          <cell r="AE771">
            <v>0</v>
          </cell>
          <cell r="AG771">
            <v>0</v>
          </cell>
          <cell r="AH771">
            <v>0</v>
          </cell>
          <cell r="AJ771">
            <v>3432.69</v>
          </cell>
          <cell r="AK771">
            <v>1901.14</v>
          </cell>
          <cell r="AM771">
            <v>0</v>
          </cell>
          <cell r="AN771">
            <v>0</v>
          </cell>
          <cell r="AP771">
            <v>0</v>
          </cell>
          <cell r="AQ771">
            <v>0</v>
          </cell>
        </row>
        <row r="772">
          <cell r="O772">
            <v>0</v>
          </cell>
          <cell r="P772">
            <v>0</v>
          </cell>
          <cell r="R772">
            <v>0</v>
          </cell>
          <cell r="S772">
            <v>0</v>
          </cell>
          <cell r="U772">
            <v>0</v>
          </cell>
          <cell r="V772">
            <v>0</v>
          </cell>
          <cell r="X772">
            <v>0</v>
          </cell>
          <cell r="Y772">
            <v>0</v>
          </cell>
          <cell r="AA772">
            <v>0</v>
          </cell>
          <cell r="AB772">
            <v>0</v>
          </cell>
          <cell r="AD772">
            <v>0</v>
          </cell>
          <cell r="AE772">
            <v>0</v>
          </cell>
          <cell r="AG772">
            <v>0</v>
          </cell>
          <cell r="AH772">
            <v>0</v>
          </cell>
          <cell r="AJ772">
            <v>3432.69</v>
          </cell>
          <cell r="AK772">
            <v>1604.47</v>
          </cell>
          <cell r="AM772">
            <v>0</v>
          </cell>
          <cell r="AN772">
            <v>0</v>
          </cell>
          <cell r="AP772">
            <v>0</v>
          </cell>
          <cell r="AQ772">
            <v>0</v>
          </cell>
        </row>
        <row r="773">
          <cell r="O773">
            <v>0</v>
          </cell>
          <cell r="P773">
            <v>0</v>
          </cell>
          <cell r="R773">
            <v>0</v>
          </cell>
          <cell r="S773">
            <v>0</v>
          </cell>
          <cell r="U773">
            <v>0</v>
          </cell>
          <cell r="V773">
            <v>0</v>
          </cell>
          <cell r="X773">
            <v>0</v>
          </cell>
          <cell r="Y773">
            <v>0</v>
          </cell>
          <cell r="AA773">
            <v>0</v>
          </cell>
          <cell r="AB773">
            <v>0</v>
          </cell>
          <cell r="AD773">
            <v>0</v>
          </cell>
          <cell r="AE773">
            <v>0</v>
          </cell>
          <cell r="AG773">
            <v>0</v>
          </cell>
          <cell r="AH773">
            <v>0</v>
          </cell>
          <cell r="AJ773">
            <v>1716.35</v>
          </cell>
          <cell r="AK773">
            <v>866.22</v>
          </cell>
          <cell r="AM773">
            <v>0</v>
          </cell>
          <cell r="AN773">
            <v>0</v>
          </cell>
          <cell r="AP773">
            <v>0</v>
          </cell>
          <cell r="AQ773">
            <v>0</v>
          </cell>
        </row>
        <row r="774">
          <cell r="O774">
            <v>0</v>
          </cell>
          <cell r="P774">
            <v>0</v>
          </cell>
          <cell r="R774">
            <v>0</v>
          </cell>
          <cell r="S774">
            <v>0</v>
          </cell>
          <cell r="U774">
            <v>0</v>
          </cell>
          <cell r="V774">
            <v>0</v>
          </cell>
          <cell r="X774">
            <v>0</v>
          </cell>
          <cell r="Y774">
            <v>0</v>
          </cell>
          <cell r="AA774">
            <v>0</v>
          </cell>
          <cell r="AB774">
            <v>0</v>
          </cell>
          <cell r="AD774">
            <v>0</v>
          </cell>
          <cell r="AE774">
            <v>0</v>
          </cell>
          <cell r="AG774">
            <v>0</v>
          </cell>
          <cell r="AH774">
            <v>0</v>
          </cell>
          <cell r="AJ774">
            <v>1432.69</v>
          </cell>
          <cell r="AK774">
            <v>684.81</v>
          </cell>
          <cell r="AM774">
            <v>0</v>
          </cell>
          <cell r="AN774">
            <v>0</v>
          </cell>
          <cell r="AP774">
            <v>0</v>
          </cell>
          <cell r="AQ774">
            <v>0</v>
          </cell>
        </row>
        <row r="775">
          <cell r="O775">
            <v>0</v>
          </cell>
          <cell r="P775">
            <v>0</v>
          </cell>
          <cell r="R775">
            <v>0</v>
          </cell>
          <cell r="S775">
            <v>0</v>
          </cell>
          <cell r="U775">
            <v>0</v>
          </cell>
          <cell r="V775">
            <v>0</v>
          </cell>
          <cell r="X775">
            <v>0</v>
          </cell>
          <cell r="Y775">
            <v>0</v>
          </cell>
          <cell r="AA775">
            <v>0</v>
          </cell>
          <cell r="AB775">
            <v>0</v>
          </cell>
          <cell r="AD775">
            <v>0</v>
          </cell>
          <cell r="AE775">
            <v>0</v>
          </cell>
          <cell r="AG775">
            <v>0</v>
          </cell>
          <cell r="AH775">
            <v>0</v>
          </cell>
          <cell r="AJ775">
            <v>538.46</v>
          </cell>
          <cell r="AK775">
            <v>325.08</v>
          </cell>
          <cell r="AM775">
            <v>0</v>
          </cell>
          <cell r="AN775">
            <v>0</v>
          </cell>
          <cell r="AP775">
            <v>0</v>
          </cell>
          <cell r="AQ775">
            <v>0</v>
          </cell>
        </row>
        <row r="776">
          <cell r="O776">
            <v>0</v>
          </cell>
          <cell r="P776">
            <v>0</v>
          </cell>
          <cell r="R776">
            <v>0</v>
          </cell>
          <cell r="S776">
            <v>0</v>
          </cell>
          <cell r="U776">
            <v>0</v>
          </cell>
          <cell r="V776">
            <v>0</v>
          </cell>
          <cell r="X776">
            <v>0</v>
          </cell>
          <cell r="Y776">
            <v>0</v>
          </cell>
          <cell r="AA776">
            <v>0</v>
          </cell>
          <cell r="AB776">
            <v>0</v>
          </cell>
          <cell r="AD776">
            <v>0</v>
          </cell>
          <cell r="AE776">
            <v>0</v>
          </cell>
          <cell r="AG776">
            <v>0</v>
          </cell>
          <cell r="AH776">
            <v>0</v>
          </cell>
          <cell r="AJ776">
            <v>1485.58</v>
          </cell>
          <cell r="AK776">
            <v>940.28</v>
          </cell>
          <cell r="AM776">
            <v>0</v>
          </cell>
          <cell r="AN776">
            <v>0</v>
          </cell>
          <cell r="AP776">
            <v>0</v>
          </cell>
          <cell r="AQ776">
            <v>0</v>
          </cell>
        </row>
        <row r="777">
          <cell r="O777">
            <v>0</v>
          </cell>
          <cell r="P777">
            <v>0</v>
          </cell>
          <cell r="R777">
            <v>0</v>
          </cell>
          <cell r="S777">
            <v>0</v>
          </cell>
          <cell r="U777">
            <v>0</v>
          </cell>
          <cell r="V777">
            <v>0</v>
          </cell>
          <cell r="X777">
            <v>0</v>
          </cell>
          <cell r="Y777">
            <v>0</v>
          </cell>
          <cell r="AA777">
            <v>0</v>
          </cell>
          <cell r="AB777">
            <v>0</v>
          </cell>
          <cell r="AD777">
            <v>0</v>
          </cell>
          <cell r="AE777">
            <v>0</v>
          </cell>
          <cell r="AG777">
            <v>0</v>
          </cell>
          <cell r="AH777">
            <v>0</v>
          </cell>
          <cell r="AJ777">
            <v>1485.58</v>
          </cell>
          <cell r="AK777">
            <v>676.7</v>
          </cell>
          <cell r="AM777">
            <v>0</v>
          </cell>
          <cell r="AN777">
            <v>0</v>
          </cell>
          <cell r="AP777">
            <v>0</v>
          </cell>
          <cell r="AQ777">
            <v>0</v>
          </cell>
        </row>
        <row r="778">
          <cell r="O778">
            <v>0</v>
          </cell>
          <cell r="P778">
            <v>0</v>
          </cell>
          <cell r="R778">
            <v>0</v>
          </cell>
          <cell r="S778">
            <v>0</v>
          </cell>
          <cell r="U778">
            <v>0</v>
          </cell>
          <cell r="V778">
            <v>0</v>
          </cell>
          <cell r="X778">
            <v>0</v>
          </cell>
          <cell r="Y778">
            <v>0</v>
          </cell>
          <cell r="AA778">
            <v>0</v>
          </cell>
          <cell r="AB778">
            <v>0</v>
          </cell>
          <cell r="AD778">
            <v>0</v>
          </cell>
          <cell r="AE778">
            <v>0</v>
          </cell>
          <cell r="AG778">
            <v>0</v>
          </cell>
          <cell r="AH778">
            <v>0</v>
          </cell>
          <cell r="AJ778">
            <v>2278.85</v>
          </cell>
          <cell r="AK778">
            <v>1176.1199999999999</v>
          </cell>
          <cell r="AM778">
            <v>0</v>
          </cell>
          <cell r="AN778">
            <v>0</v>
          </cell>
          <cell r="AP778">
            <v>0</v>
          </cell>
          <cell r="AQ778">
            <v>0</v>
          </cell>
        </row>
        <row r="779">
          <cell r="O779">
            <v>0</v>
          </cell>
          <cell r="P779">
            <v>0</v>
          </cell>
          <cell r="R779">
            <v>0</v>
          </cell>
          <cell r="S779">
            <v>0</v>
          </cell>
          <cell r="U779">
            <v>0</v>
          </cell>
          <cell r="V779">
            <v>0</v>
          </cell>
          <cell r="X779">
            <v>0</v>
          </cell>
          <cell r="Y779">
            <v>0</v>
          </cell>
          <cell r="AA779">
            <v>0</v>
          </cell>
          <cell r="AB779">
            <v>0</v>
          </cell>
          <cell r="AD779">
            <v>0</v>
          </cell>
          <cell r="AE779">
            <v>0</v>
          </cell>
          <cell r="AG779">
            <v>0</v>
          </cell>
          <cell r="AH779">
            <v>0</v>
          </cell>
          <cell r="AJ779">
            <v>903.85</v>
          </cell>
          <cell r="AK779">
            <v>515.16</v>
          </cell>
          <cell r="AM779">
            <v>0</v>
          </cell>
          <cell r="AN779">
            <v>0</v>
          </cell>
          <cell r="AP779">
            <v>0</v>
          </cell>
          <cell r="AQ779">
            <v>0</v>
          </cell>
        </row>
        <row r="780">
          <cell r="O780">
            <v>0</v>
          </cell>
          <cell r="P780">
            <v>0</v>
          </cell>
          <cell r="R780">
            <v>0</v>
          </cell>
          <cell r="S780">
            <v>0</v>
          </cell>
          <cell r="U780">
            <v>0</v>
          </cell>
          <cell r="V780">
            <v>0</v>
          </cell>
          <cell r="X780">
            <v>0</v>
          </cell>
          <cell r="Y780">
            <v>0</v>
          </cell>
          <cell r="AA780">
            <v>0</v>
          </cell>
          <cell r="AB780">
            <v>0</v>
          </cell>
          <cell r="AD780">
            <v>0</v>
          </cell>
          <cell r="AE780">
            <v>0</v>
          </cell>
          <cell r="AG780">
            <v>0</v>
          </cell>
          <cell r="AH780">
            <v>0</v>
          </cell>
          <cell r="AJ780">
            <v>1139.42</v>
          </cell>
          <cell r="AK780">
            <v>700.15</v>
          </cell>
          <cell r="AM780">
            <v>0</v>
          </cell>
          <cell r="AN780">
            <v>0</v>
          </cell>
          <cell r="AP780">
            <v>0</v>
          </cell>
          <cell r="AQ780">
            <v>0</v>
          </cell>
        </row>
        <row r="781">
          <cell r="O781">
            <v>0</v>
          </cell>
          <cell r="P781">
            <v>0</v>
          </cell>
          <cell r="R781">
            <v>0</v>
          </cell>
          <cell r="S781">
            <v>0</v>
          </cell>
          <cell r="U781">
            <v>0</v>
          </cell>
          <cell r="V781">
            <v>0</v>
          </cell>
          <cell r="X781">
            <v>0</v>
          </cell>
          <cell r="Y781">
            <v>0</v>
          </cell>
          <cell r="AA781">
            <v>0</v>
          </cell>
          <cell r="AB781">
            <v>0</v>
          </cell>
          <cell r="AD781">
            <v>0</v>
          </cell>
          <cell r="AE781">
            <v>0</v>
          </cell>
          <cell r="AG781">
            <v>0</v>
          </cell>
          <cell r="AH781">
            <v>0</v>
          </cell>
          <cell r="AJ781">
            <v>807.69</v>
          </cell>
          <cell r="AK781">
            <v>571.14</v>
          </cell>
          <cell r="AM781">
            <v>0</v>
          </cell>
          <cell r="AN781">
            <v>0</v>
          </cell>
          <cell r="AP781">
            <v>0</v>
          </cell>
          <cell r="AQ781">
            <v>0</v>
          </cell>
        </row>
        <row r="782">
          <cell r="O782">
            <v>0</v>
          </cell>
          <cell r="P782">
            <v>0</v>
          </cell>
          <cell r="R782">
            <v>0</v>
          </cell>
          <cell r="S782">
            <v>0</v>
          </cell>
          <cell r="U782">
            <v>0</v>
          </cell>
          <cell r="V782">
            <v>0</v>
          </cell>
          <cell r="X782">
            <v>0</v>
          </cell>
          <cell r="Y782">
            <v>0</v>
          </cell>
          <cell r="AA782">
            <v>0</v>
          </cell>
          <cell r="AB782">
            <v>0</v>
          </cell>
          <cell r="AD782">
            <v>0</v>
          </cell>
          <cell r="AE782">
            <v>0</v>
          </cell>
          <cell r="AG782">
            <v>0</v>
          </cell>
          <cell r="AH782">
            <v>0</v>
          </cell>
          <cell r="AJ782">
            <v>540.87</v>
          </cell>
          <cell r="AK782">
            <v>334.62</v>
          </cell>
          <cell r="AM782">
            <v>0</v>
          </cell>
          <cell r="AN782">
            <v>0</v>
          </cell>
          <cell r="AP782">
            <v>0</v>
          </cell>
          <cell r="AQ782">
            <v>0</v>
          </cell>
        </row>
        <row r="783">
          <cell r="O783">
            <v>0</v>
          </cell>
          <cell r="P783">
            <v>0</v>
          </cell>
          <cell r="R783">
            <v>0</v>
          </cell>
          <cell r="S783">
            <v>0</v>
          </cell>
          <cell r="U783">
            <v>0</v>
          </cell>
          <cell r="V783">
            <v>0</v>
          </cell>
          <cell r="X783">
            <v>0</v>
          </cell>
          <cell r="Y783">
            <v>0</v>
          </cell>
          <cell r="AA783">
            <v>0</v>
          </cell>
          <cell r="AB783">
            <v>0</v>
          </cell>
          <cell r="AD783">
            <v>0</v>
          </cell>
          <cell r="AE783">
            <v>0</v>
          </cell>
          <cell r="AG783">
            <v>0</v>
          </cell>
          <cell r="AH783">
            <v>0</v>
          </cell>
          <cell r="AJ783">
            <v>807.69</v>
          </cell>
          <cell r="AK783">
            <v>389.89</v>
          </cell>
          <cell r="AM783">
            <v>0</v>
          </cell>
          <cell r="AN783">
            <v>0</v>
          </cell>
          <cell r="AP783">
            <v>0</v>
          </cell>
          <cell r="AQ783">
            <v>0</v>
          </cell>
        </row>
        <row r="784">
          <cell r="O784">
            <v>0</v>
          </cell>
          <cell r="P784">
            <v>0</v>
          </cell>
          <cell r="R784">
            <v>0</v>
          </cell>
          <cell r="S784">
            <v>0</v>
          </cell>
          <cell r="U784">
            <v>0</v>
          </cell>
          <cell r="V784">
            <v>0</v>
          </cell>
          <cell r="X784">
            <v>0</v>
          </cell>
          <cell r="Y784">
            <v>0</v>
          </cell>
          <cell r="AA784">
            <v>0</v>
          </cell>
          <cell r="AB784">
            <v>0</v>
          </cell>
          <cell r="AD784">
            <v>0</v>
          </cell>
          <cell r="AE784">
            <v>0</v>
          </cell>
          <cell r="AG784">
            <v>0</v>
          </cell>
          <cell r="AH784">
            <v>0</v>
          </cell>
          <cell r="AJ784">
            <v>2134.62</v>
          </cell>
          <cell r="AK784">
            <v>1326.77</v>
          </cell>
          <cell r="AM784">
            <v>0</v>
          </cell>
          <cell r="AN784">
            <v>0</v>
          </cell>
          <cell r="AP784">
            <v>0</v>
          </cell>
          <cell r="AQ784">
            <v>0</v>
          </cell>
        </row>
        <row r="785">
          <cell r="O785">
            <v>0</v>
          </cell>
          <cell r="P785">
            <v>0</v>
          </cell>
          <cell r="R785">
            <v>0</v>
          </cell>
          <cell r="S785">
            <v>0</v>
          </cell>
          <cell r="U785">
            <v>0</v>
          </cell>
          <cell r="V785">
            <v>0</v>
          </cell>
          <cell r="X785">
            <v>0</v>
          </cell>
          <cell r="Y785">
            <v>0</v>
          </cell>
          <cell r="AA785">
            <v>0</v>
          </cell>
          <cell r="AB785">
            <v>0</v>
          </cell>
          <cell r="AD785">
            <v>0</v>
          </cell>
          <cell r="AE785">
            <v>0</v>
          </cell>
          <cell r="AG785">
            <v>0</v>
          </cell>
          <cell r="AH785">
            <v>0</v>
          </cell>
          <cell r="AJ785">
            <v>2134.62</v>
          </cell>
          <cell r="AK785">
            <v>1322.12</v>
          </cell>
          <cell r="AM785">
            <v>0</v>
          </cell>
          <cell r="AN785">
            <v>0</v>
          </cell>
          <cell r="AP785">
            <v>0</v>
          </cell>
          <cell r="AQ785">
            <v>0</v>
          </cell>
        </row>
        <row r="786">
          <cell r="O786">
            <v>0</v>
          </cell>
          <cell r="P786">
            <v>0</v>
          </cell>
          <cell r="R786">
            <v>0</v>
          </cell>
          <cell r="S786">
            <v>0</v>
          </cell>
          <cell r="U786">
            <v>0</v>
          </cell>
          <cell r="V786">
            <v>0</v>
          </cell>
          <cell r="X786">
            <v>0</v>
          </cell>
          <cell r="Y786">
            <v>0</v>
          </cell>
          <cell r="AA786">
            <v>0</v>
          </cell>
          <cell r="AB786">
            <v>0</v>
          </cell>
          <cell r="AD786">
            <v>0</v>
          </cell>
          <cell r="AE786">
            <v>0</v>
          </cell>
          <cell r="AG786">
            <v>0</v>
          </cell>
          <cell r="AH786">
            <v>0</v>
          </cell>
          <cell r="AJ786">
            <v>807.69</v>
          </cell>
          <cell r="AK786">
            <v>604.16999999999996</v>
          </cell>
          <cell r="AM786">
            <v>0</v>
          </cell>
          <cell r="AN786">
            <v>0</v>
          </cell>
          <cell r="AP786">
            <v>0</v>
          </cell>
          <cell r="AQ786">
            <v>0</v>
          </cell>
        </row>
        <row r="787">
          <cell r="O787">
            <v>0</v>
          </cell>
          <cell r="P787">
            <v>0</v>
          </cell>
          <cell r="R787">
            <v>0</v>
          </cell>
          <cell r="S787">
            <v>0</v>
          </cell>
          <cell r="U787">
            <v>0</v>
          </cell>
          <cell r="V787">
            <v>0</v>
          </cell>
          <cell r="X787">
            <v>0</v>
          </cell>
          <cell r="Y787">
            <v>0</v>
          </cell>
          <cell r="AA787">
            <v>0</v>
          </cell>
          <cell r="AB787">
            <v>0</v>
          </cell>
          <cell r="AD787">
            <v>0</v>
          </cell>
          <cell r="AE787">
            <v>0</v>
          </cell>
          <cell r="AG787">
            <v>0</v>
          </cell>
          <cell r="AH787">
            <v>0</v>
          </cell>
          <cell r="AJ787">
            <v>2134.62</v>
          </cell>
          <cell r="AK787">
            <v>1522.32</v>
          </cell>
          <cell r="AM787">
            <v>0</v>
          </cell>
          <cell r="AN787">
            <v>0</v>
          </cell>
          <cell r="AP787">
            <v>0</v>
          </cell>
          <cell r="AQ787">
            <v>0</v>
          </cell>
        </row>
        <row r="788">
          <cell r="O788">
            <v>0</v>
          </cell>
          <cell r="P788">
            <v>0</v>
          </cell>
          <cell r="R788">
            <v>0</v>
          </cell>
          <cell r="S788">
            <v>0</v>
          </cell>
          <cell r="U788">
            <v>0</v>
          </cell>
          <cell r="V788">
            <v>0</v>
          </cell>
          <cell r="X788">
            <v>0</v>
          </cell>
          <cell r="Y788">
            <v>0</v>
          </cell>
          <cell r="AA788">
            <v>0</v>
          </cell>
          <cell r="AB788">
            <v>0</v>
          </cell>
          <cell r="AD788">
            <v>0</v>
          </cell>
          <cell r="AE788">
            <v>0</v>
          </cell>
          <cell r="AG788">
            <v>0</v>
          </cell>
          <cell r="AH788">
            <v>0</v>
          </cell>
          <cell r="AJ788">
            <v>807.69</v>
          </cell>
          <cell r="AK788">
            <v>572.54</v>
          </cell>
          <cell r="AM788">
            <v>0</v>
          </cell>
          <cell r="AN788">
            <v>0</v>
          </cell>
          <cell r="AP788">
            <v>0</v>
          </cell>
          <cell r="AQ788">
            <v>0</v>
          </cell>
        </row>
        <row r="789">
          <cell r="O789">
            <v>0</v>
          </cell>
          <cell r="P789">
            <v>0</v>
          </cell>
          <cell r="R789">
            <v>0</v>
          </cell>
          <cell r="S789">
            <v>0</v>
          </cell>
          <cell r="U789">
            <v>0</v>
          </cell>
          <cell r="V789">
            <v>0</v>
          </cell>
          <cell r="X789">
            <v>0</v>
          </cell>
          <cell r="Y789">
            <v>0</v>
          </cell>
          <cell r="AA789">
            <v>0</v>
          </cell>
          <cell r="AB789">
            <v>0</v>
          </cell>
          <cell r="AD789">
            <v>0</v>
          </cell>
          <cell r="AE789">
            <v>0</v>
          </cell>
          <cell r="AG789">
            <v>0</v>
          </cell>
          <cell r="AH789">
            <v>0</v>
          </cell>
          <cell r="AJ789">
            <v>538.46</v>
          </cell>
          <cell r="AK789">
            <v>340.83</v>
          </cell>
          <cell r="AM789">
            <v>0</v>
          </cell>
          <cell r="AN789">
            <v>0</v>
          </cell>
          <cell r="AP789">
            <v>0</v>
          </cell>
          <cell r="AQ789">
            <v>0</v>
          </cell>
        </row>
        <row r="790">
          <cell r="O790">
            <v>0</v>
          </cell>
          <cell r="P790">
            <v>0</v>
          </cell>
          <cell r="R790">
            <v>0</v>
          </cell>
          <cell r="S790">
            <v>0</v>
          </cell>
          <cell r="U790">
            <v>0</v>
          </cell>
          <cell r="V790">
            <v>0</v>
          </cell>
          <cell r="X790">
            <v>0</v>
          </cell>
          <cell r="Y790">
            <v>0</v>
          </cell>
          <cell r="AA790">
            <v>0</v>
          </cell>
          <cell r="AB790">
            <v>0</v>
          </cell>
          <cell r="AD790">
            <v>0</v>
          </cell>
          <cell r="AE790">
            <v>0</v>
          </cell>
          <cell r="AG790">
            <v>0</v>
          </cell>
          <cell r="AH790">
            <v>0</v>
          </cell>
          <cell r="AJ790">
            <v>538.46</v>
          </cell>
          <cell r="AK790">
            <v>341</v>
          </cell>
          <cell r="AM790">
            <v>0</v>
          </cell>
          <cell r="AN790">
            <v>0</v>
          </cell>
          <cell r="AP790">
            <v>0</v>
          </cell>
          <cell r="AQ790">
            <v>0</v>
          </cell>
        </row>
        <row r="791">
          <cell r="O791">
            <v>0</v>
          </cell>
          <cell r="P791">
            <v>0</v>
          </cell>
          <cell r="R791">
            <v>0</v>
          </cell>
          <cell r="S791">
            <v>0</v>
          </cell>
          <cell r="U791">
            <v>0</v>
          </cell>
          <cell r="V791">
            <v>0</v>
          </cell>
          <cell r="X791">
            <v>0</v>
          </cell>
          <cell r="Y791">
            <v>0</v>
          </cell>
          <cell r="AA791">
            <v>0</v>
          </cell>
          <cell r="AB791">
            <v>0</v>
          </cell>
          <cell r="AD791">
            <v>0</v>
          </cell>
          <cell r="AE791">
            <v>0</v>
          </cell>
          <cell r="AG791">
            <v>0</v>
          </cell>
          <cell r="AH791">
            <v>0</v>
          </cell>
          <cell r="AJ791">
            <v>379.81</v>
          </cell>
          <cell r="AK791">
            <v>234.16</v>
          </cell>
          <cell r="AM791">
            <v>0</v>
          </cell>
          <cell r="AN791">
            <v>0</v>
          </cell>
          <cell r="AP791">
            <v>0</v>
          </cell>
          <cell r="AQ791">
            <v>0</v>
          </cell>
        </row>
        <row r="792">
          <cell r="O792">
            <v>0</v>
          </cell>
          <cell r="P792">
            <v>0</v>
          </cell>
          <cell r="R792">
            <v>0</v>
          </cell>
          <cell r="S792">
            <v>0</v>
          </cell>
          <cell r="U792">
            <v>0</v>
          </cell>
          <cell r="V792">
            <v>0</v>
          </cell>
          <cell r="X792">
            <v>0</v>
          </cell>
          <cell r="Y792">
            <v>0</v>
          </cell>
          <cell r="AA792">
            <v>0</v>
          </cell>
          <cell r="AB792">
            <v>0</v>
          </cell>
          <cell r="AD792">
            <v>0</v>
          </cell>
          <cell r="AE792">
            <v>0</v>
          </cell>
          <cell r="AG792">
            <v>0</v>
          </cell>
          <cell r="AH792">
            <v>0</v>
          </cell>
          <cell r="AJ792">
            <v>769.23</v>
          </cell>
          <cell r="AK792">
            <v>539.22</v>
          </cell>
          <cell r="AM792">
            <v>0</v>
          </cell>
          <cell r="AN792">
            <v>0</v>
          </cell>
          <cell r="AP792">
            <v>0</v>
          </cell>
          <cell r="AQ792">
            <v>0</v>
          </cell>
        </row>
        <row r="793">
          <cell r="O793">
            <v>0</v>
          </cell>
          <cell r="P793">
            <v>0</v>
          </cell>
          <cell r="R793">
            <v>0</v>
          </cell>
          <cell r="S793">
            <v>0</v>
          </cell>
          <cell r="U793">
            <v>0</v>
          </cell>
          <cell r="V793">
            <v>0</v>
          </cell>
          <cell r="X793">
            <v>0</v>
          </cell>
          <cell r="Y793">
            <v>0</v>
          </cell>
          <cell r="AA793">
            <v>0</v>
          </cell>
          <cell r="AB793">
            <v>0</v>
          </cell>
          <cell r="AD793">
            <v>0</v>
          </cell>
          <cell r="AE793">
            <v>0</v>
          </cell>
          <cell r="AG793">
            <v>0</v>
          </cell>
          <cell r="AH793">
            <v>0</v>
          </cell>
          <cell r="AJ793">
            <v>769.23</v>
          </cell>
          <cell r="AK793">
            <v>540.42999999999995</v>
          </cell>
          <cell r="AM793">
            <v>0</v>
          </cell>
          <cell r="AN793">
            <v>0</v>
          </cell>
          <cell r="AP793">
            <v>0</v>
          </cell>
          <cell r="AQ793">
            <v>0</v>
          </cell>
        </row>
        <row r="794">
          <cell r="O794">
            <v>0</v>
          </cell>
          <cell r="P794">
            <v>0</v>
          </cell>
          <cell r="R794">
            <v>0</v>
          </cell>
          <cell r="S794">
            <v>0</v>
          </cell>
          <cell r="U794">
            <v>0</v>
          </cell>
          <cell r="V794">
            <v>0</v>
          </cell>
          <cell r="X794">
            <v>0</v>
          </cell>
          <cell r="Y794">
            <v>0</v>
          </cell>
          <cell r="AA794">
            <v>0</v>
          </cell>
          <cell r="AB794">
            <v>0</v>
          </cell>
          <cell r="AD794">
            <v>0</v>
          </cell>
          <cell r="AE794">
            <v>0</v>
          </cell>
          <cell r="AG794">
            <v>0</v>
          </cell>
          <cell r="AH794">
            <v>0</v>
          </cell>
          <cell r="AJ794">
            <v>769.23</v>
          </cell>
          <cell r="AK794">
            <v>537.59</v>
          </cell>
          <cell r="AM794">
            <v>0</v>
          </cell>
          <cell r="AN794">
            <v>0</v>
          </cell>
          <cell r="AP794">
            <v>0</v>
          </cell>
          <cell r="AQ794">
            <v>0</v>
          </cell>
        </row>
        <row r="795">
          <cell r="O795">
            <v>0</v>
          </cell>
          <cell r="P795">
            <v>0</v>
          </cell>
          <cell r="R795">
            <v>0</v>
          </cell>
          <cell r="S795">
            <v>0</v>
          </cell>
          <cell r="U795">
            <v>0</v>
          </cell>
          <cell r="V795">
            <v>0</v>
          </cell>
          <cell r="X795">
            <v>0</v>
          </cell>
          <cell r="Y795">
            <v>0</v>
          </cell>
          <cell r="AA795">
            <v>0</v>
          </cell>
          <cell r="AB795">
            <v>0</v>
          </cell>
          <cell r="AD795">
            <v>0</v>
          </cell>
          <cell r="AE795">
            <v>0</v>
          </cell>
          <cell r="AG795">
            <v>0</v>
          </cell>
          <cell r="AH795">
            <v>0</v>
          </cell>
          <cell r="AJ795">
            <v>769.23</v>
          </cell>
          <cell r="AK795">
            <v>537.39</v>
          </cell>
          <cell r="AM795">
            <v>0</v>
          </cell>
          <cell r="AN795">
            <v>0</v>
          </cell>
          <cell r="AP795">
            <v>0</v>
          </cell>
          <cell r="AQ795">
            <v>0</v>
          </cell>
        </row>
        <row r="796">
          <cell r="O796">
            <v>0</v>
          </cell>
          <cell r="P796">
            <v>0</v>
          </cell>
          <cell r="R796">
            <v>0</v>
          </cell>
          <cell r="S796">
            <v>0</v>
          </cell>
          <cell r="U796">
            <v>0</v>
          </cell>
          <cell r="V796">
            <v>0</v>
          </cell>
          <cell r="X796">
            <v>0</v>
          </cell>
          <cell r="Y796">
            <v>0</v>
          </cell>
          <cell r="AA796">
            <v>0</v>
          </cell>
          <cell r="AB796">
            <v>0</v>
          </cell>
          <cell r="AD796">
            <v>0</v>
          </cell>
          <cell r="AE796">
            <v>0</v>
          </cell>
          <cell r="AG796">
            <v>0</v>
          </cell>
          <cell r="AH796">
            <v>0</v>
          </cell>
          <cell r="AJ796">
            <v>1538.46</v>
          </cell>
          <cell r="AK796">
            <v>1087.06</v>
          </cell>
          <cell r="AM796">
            <v>0</v>
          </cell>
          <cell r="AN796">
            <v>0</v>
          </cell>
          <cell r="AP796">
            <v>0</v>
          </cell>
          <cell r="AQ796">
            <v>0</v>
          </cell>
        </row>
        <row r="797">
          <cell r="O797">
            <v>0</v>
          </cell>
          <cell r="P797">
            <v>0</v>
          </cell>
          <cell r="R797">
            <v>0</v>
          </cell>
          <cell r="S797">
            <v>0</v>
          </cell>
          <cell r="U797">
            <v>0</v>
          </cell>
          <cell r="V797">
            <v>0</v>
          </cell>
          <cell r="X797">
            <v>0</v>
          </cell>
          <cell r="Y797">
            <v>0</v>
          </cell>
          <cell r="AA797">
            <v>0</v>
          </cell>
          <cell r="AB797">
            <v>0</v>
          </cell>
          <cell r="AD797">
            <v>0</v>
          </cell>
          <cell r="AE797">
            <v>0</v>
          </cell>
          <cell r="AG797">
            <v>0</v>
          </cell>
          <cell r="AH797">
            <v>0</v>
          </cell>
          <cell r="AJ797">
            <v>769.23</v>
          </cell>
          <cell r="AK797">
            <v>540.29999999999995</v>
          </cell>
          <cell r="AM797">
            <v>0</v>
          </cell>
          <cell r="AN797">
            <v>0</v>
          </cell>
          <cell r="AP797">
            <v>0</v>
          </cell>
          <cell r="AQ797">
            <v>0</v>
          </cell>
        </row>
        <row r="798">
          <cell r="O798">
            <v>0</v>
          </cell>
          <cell r="P798">
            <v>0</v>
          </cell>
          <cell r="R798">
            <v>0</v>
          </cell>
          <cell r="S798">
            <v>0</v>
          </cell>
          <cell r="U798">
            <v>0</v>
          </cell>
          <cell r="V798">
            <v>0</v>
          </cell>
          <cell r="X798">
            <v>0</v>
          </cell>
          <cell r="Y798">
            <v>0</v>
          </cell>
          <cell r="AA798">
            <v>0</v>
          </cell>
          <cell r="AB798">
            <v>0</v>
          </cell>
          <cell r="AD798">
            <v>0</v>
          </cell>
          <cell r="AE798">
            <v>0</v>
          </cell>
          <cell r="AG798">
            <v>0</v>
          </cell>
          <cell r="AH798">
            <v>0</v>
          </cell>
          <cell r="AJ798">
            <v>769.23</v>
          </cell>
          <cell r="AK798">
            <v>516.75</v>
          </cell>
          <cell r="AM798">
            <v>0</v>
          </cell>
          <cell r="AN798">
            <v>0</v>
          </cell>
          <cell r="AP798">
            <v>0</v>
          </cell>
          <cell r="AQ798">
            <v>0</v>
          </cell>
        </row>
        <row r="799">
          <cell r="O799">
            <v>0</v>
          </cell>
          <cell r="P799">
            <v>0</v>
          </cell>
          <cell r="R799">
            <v>0</v>
          </cell>
          <cell r="S799">
            <v>0</v>
          </cell>
          <cell r="U799">
            <v>0</v>
          </cell>
          <cell r="V799">
            <v>0</v>
          </cell>
          <cell r="X799">
            <v>0</v>
          </cell>
          <cell r="Y799">
            <v>0</v>
          </cell>
          <cell r="AA799">
            <v>0</v>
          </cell>
          <cell r="AB799">
            <v>0</v>
          </cell>
          <cell r="AD799">
            <v>0</v>
          </cell>
          <cell r="AE799">
            <v>0</v>
          </cell>
          <cell r="AG799">
            <v>0</v>
          </cell>
          <cell r="AH799">
            <v>0</v>
          </cell>
          <cell r="AJ799">
            <v>769.23</v>
          </cell>
          <cell r="AK799">
            <v>516.75</v>
          </cell>
          <cell r="AM799">
            <v>0</v>
          </cell>
          <cell r="AN799">
            <v>0</v>
          </cell>
          <cell r="AP799">
            <v>0</v>
          </cell>
          <cell r="AQ799">
            <v>0</v>
          </cell>
        </row>
        <row r="800">
          <cell r="O800">
            <v>0</v>
          </cell>
          <cell r="P800">
            <v>0</v>
          </cell>
          <cell r="R800">
            <v>0</v>
          </cell>
          <cell r="S800">
            <v>0</v>
          </cell>
          <cell r="U800">
            <v>0</v>
          </cell>
          <cell r="V800">
            <v>0</v>
          </cell>
          <cell r="X800">
            <v>0</v>
          </cell>
          <cell r="Y800">
            <v>0</v>
          </cell>
          <cell r="AA800">
            <v>0</v>
          </cell>
          <cell r="AB800">
            <v>0</v>
          </cell>
          <cell r="AD800">
            <v>0</v>
          </cell>
          <cell r="AE800">
            <v>0</v>
          </cell>
          <cell r="AG800">
            <v>0</v>
          </cell>
          <cell r="AH800">
            <v>0</v>
          </cell>
          <cell r="AJ800">
            <v>807.69</v>
          </cell>
          <cell r="AK800">
            <v>574.45000000000005</v>
          </cell>
          <cell r="AM800">
            <v>0</v>
          </cell>
          <cell r="AN800">
            <v>0</v>
          </cell>
          <cell r="AP800">
            <v>0</v>
          </cell>
          <cell r="AQ800">
            <v>0</v>
          </cell>
        </row>
        <row r="801">
          <cell r="O801">
            <v>0</v>
          </cell>
          <cell r="P801">
            <v>0</v>
          </cell>
          <cell r="R801">
            <v>0</v>
          </cell>
          <cell r="S801">
            <v>0</v>
          </cell>
          <cell r="U801">
            <v>0</v>
          </cell>
          <cell r="V801">
            <v>0</v>
          </cell>
          <cell r="X801">
            <v>0</v>
          </cell>
          <cell r="Y801">
            <v>0</v>
          </cell>
          <cell r="AA801">
            <v>0</v>
          </cell>
          <cell r="AB801">
            <v>0</v>
          </cell>
          <cell r="AD801">
            <v>0</v>
          </cell>
          <cell r="AE801">
            <v>0</v>
          </cell>
          <cell r="AG801">
            <v>0</v>
          </cell>
          <cell r="AH801">
            <v>0</v>
          </cell>
          <cell r="AJ801">
            <v>711.54</v>
          </cell>
          <cell r="AK801">
            <v>360.86</v>
          </cell>
          <cell r="AM801">
            <v>0</v>
          </cell>
          <cell r="AN801">
            <v>0</v>
          </cell>
          <cell r="AP801">
            <v>0</v>
          </cell>
          <cell r="AQ801">
            <v>0</v>
          </cell>
        </row>
        <row r="802">
          <cell r="O802">
            <v>0</v>
          </cell>
          <cell r="P802">
            <v>0</v>
          </cell>
          <cell r="R802">
            <v>0</v>
          </cell>
          <cell r="S802">
            <v>0</v>
          </cell>
          <cell r="U802">
            <v>0</v>
          </cell>
          <cell r="V802">
            <v>0</v>
          </cell>
          <cell r="X802">
            <v>0</v>
          </cell>
          <cell r="Y802">
            <v>0</v>
          </cell>
          <cell r="AA802">
            <v>0</v>
          </cell>
          <cell r="AB802">
            <v>0</v>
          </cell>
          <cell r="AD802">
            <v>0</v>
          </cell>
          <cell r="AE802">
            <v>0</v>
          </cell>
          <cell r="AG802">
            <v>0</v>
          </cell>
          <cell r="AH802">
            <v>0</v>
          </cell>
          <cell r="AJ802">
            <v>711.54</v>
          </cell>
          <cell r="AK802">
            <v>361.34</v>
          </cell>
          <cell r="AM802">
            <v>0</v>
          </cell>
          <cell r="AN802">
            <v>0</v>
          </cell>
          <cell r="AP802">
            <v>0</v>
          </cell>
          <cell r="AQ802">
            <v>0</v>
          </cell>
        </row>
        <row r="803">
          <cell r="O803">
            <v>0</v>
          </cell>
          <cell r="P803">
            <v>0</v>
          </cell>
          <cell r="R803">
            <v>0</v>
          </cell>
          <cell r="S803">
            <v>0</v>
          </cell>
          <cell r="U803">
            <v>0</v>
          </cell>
          <cell r="V803">
            <v>0</v>
          </cell>
          <cell r="X803">
            <v>0</v>
          </cell>
          <cell r="Y803">
            <v>0</v>
          </cell>
          <cell r="AA803">
            <v>0</v>
          </cell>
          <cell r="AB803">
            <v>0</v>
          </cell>
          <cell r="AD803">
            <v>0</v>
          </cell>
          <cell r="AE803">
            <v>0</v>
          </cell>
          <cell r="AG803">
            <v>0</v>
          </cell>
          <cell r="AH803">
            <v>0</v>
          </cell>
          <cell r="AJ803">
            <v>711.54</v>
          </cell>
          <cell r="AK803">
            <v>358.27</v>
          </cell>
          <cell r="AM803">
            <v>0</v>
          </cell>
          <cell r="AN803">
            <v>0</v>
          </cell>
          <cell r="AP803">
            <v>0</v>
          </cell>
          <cell r="AQ803">
            <v>0</v>
          </cell>
        </row>
        <row r="804">
          <cell r="O804">
            <v>0</v>
          </cell>
          <cell r="P804">
            <v>0</v>
          </cell>
          <cell r="R804">
            <v>0</v>
          </cell>
          <cell r="S804">
            <v>0</v>
          </cell>
          <cell r="U804">
            <v>0</v>
          </cell>
          <cell r="V804">
            <v>0</v>
          </cell>
          <cell r="X804">
            <v>0</v>
          </cell>
          <cell r="Y804">
            <v>0</v>
          </cell>
          <cell r="AA804">
            <v>0</v>
          </cell>
          <cell r="AB804">
            <v>0</v>
          </cell>
          <cell r="AD804">
            <v>0</v>
          </cell>
          <cell r="AE804">
            <v>0</v>
          </cell>
          <cell r="AG804">
            <v>0</v>
          </cell>
          <cell r="AH804">
            <v>0</v>
          </cell>
          <cell r="AJ804">
            <v>0</v>
          </cell>
          <cell r="AK804">
            <v>0</v>
          </cell>
          <cell r="AM804">
            <v>4205.6099999999997</v>
          </cell>
          <cell r="AN804">
            <v>1799.66</v>
          </cell>
          <cell r="AP804">
            <v>0</v>
          </cell>
          <cell r="AQ804">
            <v>0</v>
          </cell>
        </row>
        <row r="805">
          <cell r="O805">
            <v>0</v>
          </cell>
          <cell r="P805">
            <v>0</v>
          </cell>
          <cell r="R805">
            <v>0</v>
          </cell>
          <cell r="S805">
            <v>0</v>
          </cell>
          <cell r="U805">
            <v>0</v>
          </cell>
          <cell r="V805">
            <v>0</v>
          </cell>
          <cell r="X805">
            <v>3535.35</v>
          </cell>
          <cell r="Y805">
            <v>1624.61</v>
          </cell>
          <cell r="AA805">
            <v>0</v>
          </cell>
          <cell r="AB805">
            <v>0</v>
          </cell>
          <cell r="AD805">
            <v>0</v>
          </cell>
          <cell r="AE805">
            <v>0</v>
          </cell>
          <cell r="AG805">
            <v>0</v>
          </cell>
          <cell r="AH805">
            <v>0</v>
          </cell>
          <cell r="AJ805">
            <v>0</v>
          </cell>
          <cell r="AK805">
            <v>0</v>
          </cell>
          <cell r="AM805">
            <v>0</v>
          </cell>
          <cell r="AN805">
            <v>0</v>
          </cell>
          <cell r="AP805">
            <v>0</v>
          </cell>
          <cell r="AQ805">
            <v>0</v>
          </cell>
        </row>
        <row r="806">
          <cell r="O806">
            <v>0</v>
          </cell>
          <cell r="P806">
            <v>0</v>
          </cell>
          <cell r="R806">
            <v>0</v>
          </cell>
          <cell r="S806">
            <v>0</v>
          </cell>
          <cell r="U806">
            <v>0</v>
          </cell>
          <cell r="V806">
            <v>0</v>
          </cell>
          <cell r="X806">
            <v>0</v>
          </cell>
          <cell r="Y806">
            <v>0</v>
          </cell>
          <cell r="AA806">
            <v>0</v>
          </cell>
          <cell r="AB806">
            <v>0</v>
          </cell>
          <cell r="AD806">
            <v>0</v>
          </cell>
          <cell r="AE806">
            <v>0</v>
          </cell>
          <cell r="AG806">
            <v>0</v>
          </cell>
          <cell r="AH806">
            <v>0</v>
          </cell>
          <cell r="AJ806">
            <v>0</v>
          </cell>
          <cell r="AK806">
            <v>0</v>
          </cell>
          <cell r="AM806">
            <v>0</v>
          </cell>
          <cell r="AN806">
            <v>0</v>
          </cell>
          <cell r="AP806">
            <v>0</v>
          </cell>
          <cell r="AQ806">
            <v>0</v>
          </cell>
        </row>
        <row r="807">
          <cell r="O807">
            <v>0</v>
          </cell>
          <cell r="P807">
            <v>0</v>
          </cell>
          <cell r="R807">
            <v>0</v>
          </cell>
          <cell r="S807">
            <v>0</v>
          </cell>
          <cell r="U807">
            <v>0</v>
          </cell>
          <cell r="V807">
            <v>0</v>
          </cell>
          <cell r="X807">
            <v>0</v>
          </cell>
          <cell r="Y807">
            <v>0</v>
          </cell>
          <cell r="AA807">
            <v>0</v>
          </cell>
          <cell r="AB807">
            <v>0</v>
          </cell>
          <cell r="AD807">
            <v>0</v>
          </cell>
          <cell r="AE807">
            <v>0</v>
          </cell>
          <cell r="AG807">
            <v>0</v>
          </cell>
          <cell r="AH807">
            <v>0</v>
          </cell>
          <cell r="AJ807">
            <v>0</v>
          </cell>
          <cell r="AK807">
            <v>0</v>
          </cell>
          <cell r="AM807">
            <v>0</v>
          </cell>
          <cell r="AN807">
            <v>0</v>
          </cell>
          <cell r="AP807">
            <v>0</v>
          </cell>
          <cell r="AQ807">
            <v>0</v>
          </cell>
        </row>
        <row r="808">
          <cell r="O808">
            <v>0</v>
          </cell>
          <cell r="P808">
            <v>0</v>
          </cell>
          <cell r="R808">
            <v>0</v>
          </cell>
          <cell r="S808">
            <v>0</v>
          </cell>
          <cell r="U808">
            <v>0</v>
          </cell>
          <cell r="V808">
            <v>0</v>
          </cell>
          <cell r="X808">
            <v>0</v>
          </cell>
          <cell r="Y808">
            <v>0</v>
          </cell>
          <cell r="AA808">
            <v>0</v>
          </cell>
          <cell r="AB808">
            <v>0</v>
          </cell>
          <cell r="AD808">
            <v>0</v>
          </cell>
          <cell r="AE808">
            <v>0</v>
          </cell>
          <cell r="AG808">
            <v>0</v>
          </cell>
          <cell r="AH808">
            <v>0</v>
          </cell>
          <cell r="AJ808">
            <v>0</v>
          </cell>
          <cell r="AK808">
            <v>0</v>
          </cell>
          <cell r="AM808">
            <v>0</v>
          </cell>
          <cell r="AN808">
            <v>0</v>
          </cell>
          <cell r="AP808">
            <v>0</v>
          </cell>
          <cell r="AQ808">
            <v>0</v>
          </cell>
        </row>
        <row r="809">
          <cell r="O809">
            <v>0</v>
          </cell>
          <cell r="P809">
            <v>0</v>
          </cell>
          <cell r="R809">
            <v>0</v>
          </cell>
          <cell r="S809">
            <v>0</v>
          </cell>
          <cell r="U809">
            <v>0</v>
          </cell>
          <cell r="V809">
            <v>0</v>
          </cell>
          <cell r="X809">
            <v>0</v>
          </cell>
          <cell r="Y809">
            <v>0</v>
          </cell>
          <cell r="AA809">
            <v>0</v>
          </cell>
          <cell r="AB809">
            <v>0</v>
          </cell>
          <cell r="AD809">
            <v>0</v>
          </cell>
          <cell r="AE809">
            <v>0</v>
          </cell>
          <cell r="AG809">
            <v>0</v>
          </cell>
          <cell r="AH809">
            <v>0</v>
          </cell>
          <cell r="AJ809">
            <v>0</v>
          </cell>
          <cell r="AK809">
            <v>0</v>
          </cell>
          <cell r="AM809">
            <v>0</v>
          </cell>
          <cell r="AN809">
            <v>0</v>
          </cell>
          <cell r="AP809">
            <v>0</v>
          </cell>
          <cell r="AQ809">
            <v>0</v>
          </cell>
        </row>
        <row r="810">
          <cell r="O810">
            <v>0</v>
          </cell>
          <cell r="P810">
            <v>0</v>
          </cell>
          <cell r="R810">
            <v>0</v>
          </cell>
          <cell r="S810">
            <v>0</v>
          </cell>
          <cell r="U810">
            <v>0</v>
          </cell>
          <cell r="V810">
            <v>0</v>
          </cell>
          <cell r="X810">
            <v>0</v>
          </cell>
          <cell r="Y810">
            <v>0</v>
          </cell>
          <cell r="AA810">
            <v>0</v>
          </cell>
          <cell r="AB810">
            <v>0</v>
          </cell>
          <cell r="AD810">
            <v>0</v>
          </cell>
          <cell r="AE810">
            <v>0</v>
          </cell>
          <cell r="AG810">
            <v>0</v>
          </cell>
          <cell r="AH810">
            <v>0</v>
          </cell>
          <cell r="AJ810">
            <v>0</v>
          </cell>
          <cell r="AK810">
            <v>0</v>
          </cell>
          <cell r="AM810">
            <v>0</v>
          </cell>
          <cell r="AN810">
            <v>0</v>
          </cell>
          <cell r="AP810">
            <v>0</v>
          </cell>
          <cell r="AQ810">
            <v>0</v>
          </cell>
        </row>
        <row r="811">
          <cell r="O811">
            <v>0</v>
          </cell>
          <cell r="P811">
            <v>0</v>
          </cell>
          <cell r="R811">
            <v>0</v>
          </cell>
          <cell r="S811">
            <v>0</v>
          </cell>
          <cell r="U811">
            <v>0</v>
          </cell>
          <cell r="V811">
            <v>0</v>
          </cell>
          <cell r="X811">
            <v>0</v>
          </cell>
          <cell r="Y811">
            <v>0</v>
          </cell>
          <cell r="AA811">
            <v>0</v>
          </cell>
          <cell r="AB811">
            <v>0</v>
          </cell>
          <cell r="AD811">
            <v>0</v>
          </cell>
          <cell r="AE811">
            <v>0</v>
          </cell>
          <cell r="AG811">
            <v>0</v>
          </cell>
          <cell r="AH811">
            <v>0</v>
          </cell>
          <cell r="AJ811">
            <v>0</v>
          </cell>
          <cell r="AK811">
            <v>0</v>
          </cell>
          <cell r="AM811">
            <v>0</v>
          </cell>
          <cell r="AN811">
            <v>0</v>
          </cell>
          <cell r="AP811">
            <v>0</v>
          </cell>
          <cell r="AQ811">
            <v>0</v>
          </cell>
        </row>
        <row r="812">
          <cell r="O812">
            <v>0</v>
          </cell>
          <cell r="P812">
            <v>0</v>
          </cell>
          <cell r="R812">
            <v>0</v>
          </cell>
          <cell r="S812">
            <v>0</v>
          </cell>
          <cell r="U812">
            <v>0</v>
          </cell>
          <cell r="V812">
            <v>0</v>
          </cell>
          <cell r="X812">
            <v>0</v>
          </cell>
          <cell r="Y812">
            <v>0</v>
          </cell>
          <cell r="AA812">
            <v>0</v>
          </cell>
          <cell r="AB812">
            <v>0</v>
          </cell>
          <cell r="AD812">
            <v>0</v>
          </cell>
          <cell r="AE812">
            <v>0</v>
          </cell>
          <cell r="AG812">
            <v>0</v>
          </cell>
          <cell r="AH812">
            <v>0</v>
          </cell>
          <cell r="AJ812">
            <v>0</v>
          </cell>
          <cell r="AK812">
            <v>0</v>
          </cell>
          <cell r="AM812">
            <v>0</v>
          </cell>
          <cell r="AN812">
            <v>0</v>
          </cell>
          <cell r="AP812">
            <v>0</v>
          </cell>
          <cell r="AQ812">
            <v>0</v>
          </cell>
        </row>
        <row r="813">
          <cell r="O813">
            <v>0</v>
          </cell>
          <cell r="P813">
            <v>0</v>
          </cell>
          <cell r="R813">
            <v>0</v>
          </cell>
          <cell r="S813">
            <v>0</v>
          </cell>
          <cell r="U813">
            <v>0</v>
          </cell>
          <cell r="V813">
            <v>0</v>
          </cell>
          <cell r="X813">
            <v>0</v>
          </cell>
          <cell r="Y813">
            <v>0</v>
          </cell>
          <cell r="AA813">
            <v>0</v>
          </cell>
          <cell r="AB813">
            <v>0</v>
          </cell>
          <cell r="AD813">
            <v>0</v>
          </cell>
          <cell r="AE813">
            <v>0</v>
          </cell>
          <cell r="AG813">
            <v>0</v>
          </cell>
          <cell r="AH813">
            <v>0</v>
          </cell>
          <cell r="AJ813">
            <v>0</v>
          </cell>
          <cell r="AK813">
            <v>0</v>
          </cell>
          <cell r="AM813">
            <v>0</v>
          </cell>
          <cell r="AN813">
            <v>0</v>
          </cell>
          <cell r="AP813">
            <v>0</v>
          </cell>
          <cell r="AQ813">
            <v>0</v>
          </cell>
        </row>
        <row r="814">
          <cell r="O814">
            <v>0</v>
          </cell>
          <cell r="P814">
            <v>0</v>
          </cell>
          <cell r="R814">
            <v>0</v>
          </cell>
          <cell r="S814">
            <v>0</v>
          </cell>
          <cell r="U814">
            <v>0</v>
          </cell>
          <cell r="V814">
            <v>0</v>
          </cell>
          <cell r="X814">
            <v>0</v>
          </cell>
          <cell r="Y814">
            <v>0</v>
          </cell>
          <cell r="AA814">
            <v>0</v>
          </cell>
          <cell r="AB814">
            <v>0</v>
          </cell>
          <cell r="AD814">
            <v>0</v>
          </cell>
          <cell r="AE814">
            <v>0</v>
          </cell>
          <cell r="AG814">
            <v>0</v>
          </cell>
          <cell r="AH814">
            <v>0</v>
          </cell>
          <cell r="AJ814">
            <v>0</v>
          </cell>
          <cell r="AK814">
            <v>0</v>
          </cell>
          <cell r="AM814">
            <v>0</v>
          </cell>
          <cell r="AN814">
            <v>0</v>
          </cell>
          <cell r="AP814">
            <v>0</v>
          </cell>
          <cell r="AQ814">
            <v>0</v>
          </cell>
        </row>
        <row r="815">
          <cell r="O815">
            <v>0</v>
          </cell>
          <cell r="P815">
            <v>0</v>
          </cell>
          <cell r="R815">
            <v>0</v>
          </cell>
          <cell r="S815">
            <v>0</v>
          </cell>
          <cell r="U815">
            <v>0</v>
          </cell>
          <cell r="V815">
            <v>0</v>
          </cell>
          <cell r="X815">
            <v>0</v>
          </cell>
          <cell r="Y815">
            <v>0</v>
          </cell>
          <cell r="AA815">
            <v>0</v>
          </cell>
          <cell r="AB815">
            <v>0</v>
          </cell>
          <cell r="AD815">
            <v>0</v>
          </cell>
          <cell r="AE815">
            <v>0</v>
          </cell>
          <cell r="AG815">
            <v>0</v>
          </cell>
          <cell r="AH815">
            <v>0</v>
          </cell>
          <cell r="AJ815">
            <v>0</v>
          </cell>
          <cell r="AK815">
            <v>0</v>
          </cell>
          <cell r="AM815">
            <v>0</v>
          </cell>
          <cell r="AN815">
            <v>0</v>
          </cell>
          <cell r="AP815">
            <v>0</v>
          </cell>
          <cell r="AQ815">
            <v>0</v>
          </cell>
        </row>
        <row r="816">
          <cell r="O816">
            <v>0</v>
          </cell>
          <cell r="P816">
            <v>0</v>
          </cell>
          <cell r="R816">
            <v>0</v>
          </cell>
          <cell r="S816">
            <v>0</v>
          </cell>
          <cell r="U816">
            <v>0</v>
          </cell>
          <cell r="V816">
            <v>0</v>
          </cell>
          <cell r="X816">
            <v>0</v>
          </cell>
          <cell r="Y816">
            <v>0</v>
          </cell>
          <cell r="AA816">
            <v>0</v>
          </cell>
          <cell r="AB816">
            <v>0</v>
          </cell>
          <cell r="AD816">
            <v>0</v>
          </cell>
          <cell r="AE816">
            <v>0</v>
          </cell>
          <cell r="AG816">
            <v>0</v>
          </cell>
          <cell r="AH816">
            <v>0</v>
          </cell>
          <cell r="AJ816">
            <v>0</v>
          </cell>
          <cell r="AK816">
            <v>0</v>
          </cell>
          <cell r="AM816">
            <v>0</v>
          </cell>
          <cell r="AN816">
            <v>0</v>
          </cell>
          <cell r="AP816">
            <v>0</v>
          </cell>
          <cell r="AQ816">
            <v>0</v>
          </cell>
        </row>
        <row r="817">
          <cell r="O817">
            <v>0</v>
          </cell>
          <cell r="P817">
            <v>0</v>
          </cell>
          <cell r="R817">
            <v>0</v>
          </cell>
          <cell r="S817">
            <v>0</v>
          </cell>
          <cell r="U817">
            <v>0</v>
          </cell>
          <cell r="V817">
            <v>0</v>
          </cell>
          <cell r="X817">
            <v>0</v>
          </cell>
          <cell r="Y817">
            <v>0</v>
          </cell>
          <cell r="AA817">
            <v>0</v>
          </cell>
          <cell r="AB817">
            <v>0</v>
          </cell>
          <cell r="AD817">
            <v>0</v>
          </cell>
          <cell r="AE817">
            <v>0</v>
          </cell>
          <cell r="AG817">
            <v>0</v>
          </cell>
          <cell r="AH817">
            <v>0</v>
          </cell>
          <cell r="AJ817">
            <v>0</v>
          </cell>
          <cell r="AK817">
            <v>0</v>
          </cell>
          <cell r="AM817">
            <v>0</v>
          </cell>
          <cell r="AN817">
            <v>0</v>
          </cell>
          <cell r="AP817">
            <v>0</v>
          </cell>
          <cell r="AQ817">
            <v>0</v>
          </cell>
        </row>
        <row r="818">
          <cell r="O818">
            <v>0</v>
          </cell>
          <cell r="P818">
            <v>0</v>
          </cell>
          <cell r="R818">
            <v>0</v>
          </cell>
          <cell r="S818">
            <v>0</v>
          </cell>
          <cell r="U818">
            <v>0</v>
          </cell>
          <cell r="V818">
            <v>0</v>
          </cell>
          <cell r="X818">
            <v>0</v>
          </cell>
          <cell r="Y818">
            <v>0</v>
          </cell>
          <cell r="AA818">
            <v>0</v>
          </cell>
          <cell r="AB818">
            <v>0</v>
          </cell>
          <cell r="AD818">
            <v>0</v>
          </cell>
          <cell r="AE818">
            <v>0</v>
          </cell>
          <cell r="AG818">
            <v>0</v>
          </cell>
          <cell r="AH818">
            <v>0</v>
          </cell>
          <cell r="AJ818">
            <v>0</v>
          </cell>
          <cell r="AK818">
            <v>0</v>
          </cell>
          <cell r="AM818">
            <v>0</v>
          </cell>
          <cell r="AN818">
            <v>0</v>
          </cell>
          <cell r="AP818">
            <v>0</v>
          </cell>
          <cell r="AQ818">
            <v>0</v>
          </cell>
        </row>
        <row r="819">
          <cell r="O819">
            <v>0</v>
          </cell>
          <cell r="P819">
            <v>0</v>
          </cell>
          <cell r="R819">
            <v>0</v>
          </cell>
          <cell r="S819">
            <v>0</v>
          </cell>
          <cell r="U819">
            <v>0</v>
          </cell>
          <cell r="V819">
            <v>0</v>
          </cell>
          <cell r="X819">
            <v>0</v>
          </cell>
          <cell r="Y819">
            <v>0</v>
          </cell>
          <cell r="AA819">
            <v>0</v>
          </cell>
          <cell r="AB819">
            <v>0</v>
          </cell>
          <cell r="AD819">
            <v>0</v>
          </cell>
          <cell r="AE819">
            <v>0</v>
          </cell>
          <cell r="AG819">
            <v>0</v>
          </cell>
          <cell r="AH819">
            <v>0</v>
          </cell>
          <cell r="AJ819">
            <v>0</v>
          </cell>
          <cell r="AK819">
            <v>0</v>
          </cell>
          <cell r="AM819">
            <v>0</v>
          </cell>
          <cell r="AN819">
            <v>0</v>
          </cell>
          <cell r="AP819">
            <v>0</v>
          </cell>
          <cell r="AQ819">
            <v>0</v>
          </cell>
        </row>
        <row r="820">
          <cell r="O820">
            <v>0</v>
          </cell>
          <cell r="P820">
            <v>0</v>
          </cell>
          <cell r="R820">
            <v>0</v>
          </cell>
          <cell r="S820">
            <v>0</v>
          </cell>
          <cell r="U820">
            <v>0</v>
          </cell>
          <cell r="V820">
            <v>0</v>
          </cell>
          <cell r="X820">
            <v>0</v>
          </cell>
          <cell r="Y820">
            <v>0</v>
          </cell>
          <cell r="AA820">
            <v>0</v>
          </cell>
          <cell r="AB820">
            <v>0</v>
          </cell>
          <cell r="AD820">
            <v>0</v>
          </cell>
          <cell r="AE820">
            <v>0</v>
          </cell>
          <cell r="AG820">
            <v>0</v>
          </cell>
          <cell r="AH820">
            <v>0</v>
          </cell>
          <cell r="AJ820">
            <v>0</v>
          </cell>
          <cell r="AK820">
            <v>0</v>
          </cell>
          <cell r="AM820">
            <v>0</v>
          </cell>
          <cell r="AN820">
            <v>0</v>
          </cell>
          <cell r="AP820">
            <v>0</v>
          </cell>
          <cell r="AQ820">
            <v>0</v>
          </cell>
        </row>
        <row r="821">
          <cell r="O821">
            <v>0</v>
          </cell>
          <cell r="P821">
            <v>0</v>
          </cell>
          <cell r="R821">
            <v>0</v>
          </cell>
          <cell r="S821">
            <v>0</v>
          </cell>
          <cell r="U821">
            <v>0</v>
          </cell>
          <cell r="V821">
            <v>0</v>
          </cell>
          <cell r="X821">
            <v>0</v>
          </cell>
          <cell r="Y821">
            <v>0</v>
          </cell>
          <cell r="AA821">
            <v>0</v>
          </cell>
          <cell r="AB821">
            <v>0</v>
          </cell>
          <cell r="AD821">
            <v>0</v>
          </cell>
          <cell r="AE821">
            <v>0</v>
          </cell>
          <cell r="AG821">
            <v>0</v>
          </cell>
          <cell r="AH821">
            <v>0</v>
          </cell>
          <cell r="AJ821">
            <v>0</v>
          </cell>
          <cell r="AK821">
            <v>0</v>
          </cell>
          <cell r="AM821">
            <v>0</v>
          </cell>
          <cell r="AN821">
            <v>0</v>
          </cell>
          <cell r="AP821">
            <v>0</v>
          </cell>
          <cell r="AQ821">
            <v>0</v>
          </cell>
        </row>
        <row r="822">
          <cell r="O822">
            <v>0</v>
          </cell>
          <cell r="P822">
            <v>0</v>
          </cell>
          <cell r="R822">
            <v>0</v>
          </cell>
          <cell r="S822">
            <v>0</v>
          </cell>
          <cell r="U822">
            <v>0</v>
          </cell>
          <cell r="V822">
            <v>0</v>
          </cell>
          <cell r="X822">
            <v>0</v>
          </cell>
          <cell r="Y822">
            <v>0</v>
          </cell>
          <cell r="AA822">
            <v>0</v>
          </cell>
          <cell r="AB822">
            <v>0</v>
          </cell>
          <cell r="AD822">
            <v>0</v>
          </cell>
          <cell r="AE822">
            <v>0</v>
          </cell>
          <cell r="AG822">
            <v>0</v>
          </cell>
          <cell r="AH822">
            <v>0</v>
          </cell>
          <cell r="AJ822">
            <v>0</v>
          </cell>
          <cell r="AK822">
            <v>0</v>
          </cell>
          <cell r="AM822">
            <v>0</v>
          </cell>
          <cell r="AN822">
            <v>0</v>
          </cell>
          <cell r="AP822">
            <v>0</v>
          </cell>
          <cell r="AQ822">
            <v>0</v>
          </cell>
        </row>
        <row r="823">
          <cell r="O823">
            <v>0</v>
          </cell>
          <cell r="P823">
            <v>0</v>
          </cell>
          <cell r="R823">
            <v>0</v>
          </cell>
          <cell r="S823">
            <v>0</v>
          </cell>
          <cell r="U823">
            <v>0</v>
          </cell>
          <cell r="V823">
            <v>0</v>
          </cell>
          <cell r="X823">
            <v>0</v>
          </cell>
          <cell r="Y823">
            <v>0</v>
          </cell>
          <cell r="AA823">
            <v>0</v>
          </cell>
          <cell r="AB823">
            <v>0</v>
          </cell>
          <cell r="AD823">
            <v>0</v>
          </cell>
          <cell r="AE823">
            <v>0</v>
          </cell>
          <cell r="AG823">
            <v>0</v>
          </cell>
          <cell r="AH823">
            <v>0</v>
          </cell>
          <cell r="AJ823">
            <v>0</v>
          </cell>
          <cell r="AK823">
            <v>0</v>
          </cell>
          <cell r="AM823">
            <v>0</v>
          </cell>
          <cell r="AN823">
            <v>0</v>
          </cell>
          <cell r="AP823">
            <v>0</v>
          </cell>
          <cell r="AQ823">
            <v>0</v>
          </cell>
        </row>
        <row r="824">
          <cell r="O824">
            <v>0</v>
          </cell>
          <cell r="P824">
            <v>0</v>
          </cell>
          <cell r="R824">
            <v>0</v>
          </cell>
          <cell r="S824">
            <v>0</v>
          </cell>
          <cell r="U824">
            <v>0</v>
          </cell>
          <cell r="V824">
            <v>0</v>
          </cell>
          <cell r="X824">
            <v>0</v>
          </cell>
          <cell r="Y824">
            <v>0</v>
          </cell>
          <cell r="AA824">
            <v>0</v>
          </cell>
          <cell r="AB824">
            <v>0</v>
          </cell>
          <cell r="AD824">
            <v>0</v>
          </cell>
          <cell r="AE824">
            <v>0</v>
          </cell>
          <cell r="AG824">
            <v>0</v>
          </cell>
          <cell r="AH824">
            <v>0</v>
          </cell>
          <cell r="AJ824">
            <v>0</v>
          </cell>
          <cell r="AK824">
            <v>0</v>
          </cell>
          <cell r="AM824">
            <v>0</v>
          </cell>
          <cell r="AN824">
            <v>0</v>
          </cell>
          <cell r="AP824">
            <v>0</v>
          </cell>
          <cell r="AQ824">
            <v>0</v>
          </cell>
        </row>
        <row r="825">
          <cell r="O825">
            <v>0</v>
          </cell>
          <cell r="P825">
            <v>0</v>
          </cell>
          <cell r="R825">
            <v>0</v>
          </cell>
          <cell r="S825">
            <v>0</v>
          </cell>
          <cell r="U825">
            <v>0</v>
          </cell>
          <cell r="V825">
            <v>0</v>
          </cell>
          <cell r="X825">
            <v>0</v>
          </cell>
          <cell r="Y825">
            <v>0</v>
          </cell>
          <cell r="AA825">
            <v>0</v>
          </cell>
          <cell r="AB825">
            <v>0</v>
          </cell>
          <cell r="AD825">
            <v>0</v>
          </cell>
          <cell r="AE825">
            <v>0</v>
          </cell>
          <cell r="AG825">
            <v>0</v>
          </cell>
          <cell r="AH825">
            <v>0</v>
          </cell>
          <cell r="AJ825">
            <v>0</v>
          </cell>
          <cell r="AK825">
            <v>0</v>
          </cell>
          <cell r="AM825">
            <v>0</v>
          </cell>
          <cell r="AN825">
            <v>0</v>
          </cell>
          <cell r="AP825">
            <v>0</v>
          </cell>
          <cell r="AQ825">
            <v>0</v>
          </cell>
        </row>
        <row r="826">
          <cell r="O826">
            <v>0</v>
          </cell>
          <cell r="P826">
            <v>0</v>
          </cell>
          <cell r="R826">
            <v>0</v>
          </cell>
          <cell r="S826">
            <v>0</v>
          </cell>
          <cell r="U826">
            <v>0</v>
          </cell>
          <cell r="V826">
            <v>0</v>
          </cell>
          <cell r="X826">
            <v>0</v>
          </cell>
          <cell r="Y826">
            <v>0</v>
          </cell>
          <cell r="AA826">
            <v>0</v>
          </cell>
          <cell r="AB826">
            <v>0</v>
          </cell>
          <cell r="AD826">
            <v>0</v>
          </cell>
          <cell r="AE826">
            <v>0</v>
          </cell>
          <cell r="AG826">
            <v>0</v>
          </cell>
          <cell r="AH826">
            <v>0</v>
          </cell>
          <cell r="AJ826">
            <v>0</v>
          </cell>
          <cell r="AK826">
            <v>0</v>
          </cell>
          <cell r="AM826">
            <v>0</v>
          </cell>
          <cell r="AN826">
            <v>0</v>
          </cell>
          <cell r="AP826">
            <v>0</v>
          </cell>
          <cell r="AQ826">
            <v>0</v>
          </cell>
        </row>
        <row r="827">
          <cell r="O827">
            <v>0</v>
          </cell>
          <cell r="P827">
            <v>0</v>
          </cell>
          <cell r="R827">
            <v>0</v>
          </cell>
          <cell r="S827">
            <v>0</v>
          </cell>
          <cell r="U827">
            <v>0</v>
          </cell>
          <cell r="V827">
            <v>0</v>
          </cell>
          <cell r="X827">
            <v>0</v>
          </cell>
          <cell r="Y827">
            <v>0</v>
          </cell>
          <cell r="AA827">
            <v>0</v>
          </cell>
          <cell r="AB827">
            <v>0</v>
          </cell>
          <cell r="AD827">
            <v>0</v>
          </cell>
          <cell r="AE827">
            <v>0</v>
          </cell>
          <cell r="AG827">
            <v>0</v>
          </cell>
          <cell r="AH827">
            <v>0</v>
          </cell>
          <cell r="AJ827">
            <v>0</v>
          </cell>
          <cell r="AK827">
            <v>0</v>
          </cell>
          <cell r="AM827">
            <v>0</v>
          </cell>
          <cell r="AN827">
            <v>0</v>
          </cell>
          <cell r="AP827">
            <v>0</v>
          </cell>
          <cell r="AQ827">
            <v>0</v>
          </cell>
        </row>
        <row r="828">
          <cell r="O828">
            <v>0</v>
          </cell>
          <cell r="P828">
            <v>0</v>
          </cell>
          <cell r="R828">
            <v>0</v>
          </cell>
          <cell r="S828">
            <v>0</v>
          </cell>
          <cell r="U828">
            <v>0</v>
          </cell>
          <cell r="V828">
            <v>0</v>
          </cell>
          <cell r="X828">
            <v>0</v>
          </cell>
          <cell r="Y828">
            <v>0</v>
          </cell>
          <cell r="AA828">
            <v>0</v>
          </cell>
          <cell r="AB828">
            <v>0</v>
          </cell>
          <cell r="AD828">
            <v>0</v>
          </cell>
          <cell r="AE828">
            <v>0</v>
          </cell>
          <cell r="AG828">
            <v>0</v>
          </cell>
          <cell r="AH828">
            <v>0</v>
          </cell>
          <cell r="AJ828">
            <v>0</v>
          </cell>
          <cell r="AK828">
            <v>0</v>
          </cell>
          <cell r="AM828">
            <v>0</v>
          </cell>
          <cell r="AN828">
            <v>0</v>
          </cell>
          <cell r="AP828">
            <v>0</v>
          </cell>
          <cell r="AQ828">
            <v>0</v>
          </cell>
        </row>
        <row r="829">
          <cell r="O829">
            <v>0</v>
          </cell>
          <cell r="P829">
            <v>0</v>
          </cell>
          <cell r="R829">
            <v>0</v>
          </cell>
          <cell r="S829">
            <v>0</v>
          </cell>
          <cell r="U829">
            <v>0</v>
          </cell>
          <cell r="V829">
            <v>0</v>
          </cell>
          <cell r="X829">
            <v>0</v>
          </cell>
          <cell r="Y829">
            <v>0</v>
          </cell>
          <cell r="AA829">
            <v>0</v>
          </cell>
          <cell r="AB829">
            <v>0</v>
          </cell>
          <cell r="AD829">
            <v>0</v>
          </cell>
          <cell r="AE829">
            <v>0</v>
          </cell>
          <cell r="AG829">
            <v>0</v>
          </cell>
          <cell r="AH829">
            <v>0</v>
          </cell>
          <cell r="AJ829">
            <v>0</v>
          </cell>
          <cell r="AK829">
            <v>0</v>
          </cell>
          <cell r="AM829">
            <v>0</v>
          </cell>
          <cell r="AN829">
            <v>0</v>
          </cell>
          <cell r="AP829">
            <v>0</v>
          </cell>
          <cell r="AQ829">
            <v>0</v>
          </cell>
        </row>
        <row r="830">
          <cell r="O830">
            <v>0</v>
          </cell>
          <cell r="P830">
            <v>0</v>
          </cell>
          <cell r="R830">
            <v>0</v>
          </cell>
          <cell r="S830">
            <v>0</v>
          </cell>
          <cell r="U830">
            <v>0</v>
          </cell>
          <cell r="V830">
            <v>0</v>
          </cell>
          <cell r="X830">
            <v>0</v>
          </cell>
          <cell r="Y830">
            <v>0</v>
          </cell>
          <cell r="AA830">
            <v>0</v>
          </cell>
          <cell r="AB830">
            <v>0</v>
          </cell>
          <cell r="AD830">
            <v>0</v>
          </cell>
          <cell r="AE830">
            <v>0</v>
          </cell>
          <cell r="AG830">
            <v>0</v>
          </cell>
          <cell r="AH830">
            <v>0</v>
          </cell>
          <cell r="AJ830">
            <v>0</v>
          </cell>
          <cell r="AK830">
            <v>0</v>
          </cell>
          <cell r="AM830">
            <v>0</v>
          </cell>
          <cell r="AN830">
            <v>0</v>
          </cell>
          <cell r="AP830">
            <v>0</v>
          </cell>
          <cell r="AQ830">
            <v>0</v>
          </cell>
        </row>
        <row r="831">
          <cell r="O831">
            <v>0</v>
          </cell>
          <cell r="P831">
            <v>0</v>
          </cell>
          <cell r="R831">
            <v>0</v>
          </cell>
          <cell r="S831">
            <v>0</v>
          </cell>
          <cell r="U831">
            <v>0</v>
          </cell>
          <cell r="V831">
            <v>0</v>
          </cell>
          <cell r="X831">
            <v>0</v>
          </cell>
          <cell r="Y831">
            <v>0</v>
          </cell>
          <cell r="AA831">
            <v>0</v>
          </cell>
          <cell r="AB831">
            <v>0</v>
          </cell>
          <cell r="AD831">
            <v>0</v>
          </cell>
          <cell r="AE831">
            <v>0</v>
          </cell>
          <cell r="AG831">
            <v>0</v>
          </cell>
          <cell r="AH831">
            <v>0</v>
          </cell>
          <cell r="AJ831">
            <v>0</v>
          </cell>
          <cell r="AK831">
            <v>0</v>
          </cell>
          <cell r="AM831">
            <v>0</v>
          </cell>
          <cell r="AN831">
            <v>0</v>
          </cell>
          <cell r="AP831">
            <v>0</v>
          </cell>
          <cell r="AQ831">
            <v>0</v>
          </cell>
        </row>
        <row r="832">
          <cell r="O832">
            <v>0</v>
          </cell>
          <cell r="P832">
            <v>0</v>
          </cell>
          <cell r="R832">
            <v>0</v>
          </cell>
          <cell r="S832">
            <v>0</v>
          </cell>
          <cell r="U832">
            <v>0</v>
          </cell>
          <cell r="V832">
            <v>0</v>
          </cell>
          <cell r="X832">
            <v>0</v>
          </cell>
          <cell r="Y832">
            <v>0</v>
          </cell>
          <cell r="AA832">
            <v>0</v>
          </cell>
          <cell r="AB832">
            <v>0</v>
          </cell>
          <cell r="AD832">
            <v>0</v>
          </cell>
          <cell r="AE832">
            <v>0</v>
          </cell>
          <cell r="AG832">
            <v>0</v>
          </cell>
          <cell r="AH832">
            <v>0</v>
          </cell>
          <cell r="AJ832">
            <v>0</v>
          </cell>
          <cell r="AK832">
            <v>0</v>
          </cell>
          <cell r="AM832">
            <v>0</v>
          </cell>
          <cell r="AN832">
            <v>0</v>
          </cell>
          <cell r="AP832">
            <v>0</v>
          </cell>
          <cell r="AQ832">
            <v>0</v>
          </cell>
        </row>
        <row r="833">
          <cell r="O833">
            <v>0</v>
          </cell>
          <cell r="P833">
            <v>0</v>
          </cell>
          <cell r="R833">
            <v>0</v>
          </cell>
          <cell r="S833">
            <v>0</v>
          </cell>
          <cell r="U833">
            <v>0</v>
          </cell>
          <cell r="V833">
            <v>0</v>
          </cell>
          <cell r="X833">
            <v>0</v>
          </cell>
          <cell r="Y833">
            <v>0</v>
          </cell>
          <cell r="AA833">
            <v>0</v>
          </cell>
          <cell r="AB833">
            <v>0</v>
          </cell>
          <cell r="AD833">
            <v>0</v>
          </cell>
          <cell r="AE833">
            <v>0</v>
          </cell>
          <cell r="AG833">
            <v>0</v>
          </cell>
          <cell r="AH833">
            <v>0</v>
          </cell>
          <cell r="AJ833">
            <v>0</v>
          </cell>
          <cell r="AK833">
            <v>0</v>
          </cell>
          <cell r="AM833">
            <v>0</v>
          </cell>
          <cell r="AN833">
            <v>0</v>
          </cell>
          <cell r="AP833">
            <v>0</v>
          </cell>
          <cell r="AQ833">
            <v>0</v>
          </cell>
        </row>
        <row r="834">
          <cell r="O834">
            <v>0</v>
          </cell>
          <cell r="P834">
            <v>0</v>
          </cell>
          <cell r="R834">
            <v>0</v>
          </cell>
          <cell r="S834">
            <v>0</v>
          </cell>
          <cell r="U834">
            <v>0</v>
          </cell>
          <cell r="V834">
            <v>0</v>
          </cell>
          <cell r="X834">
            <v>0</v>
          </cell>
          <cell r="Y834">
            <v>0</v>
          </cell>
          <cell r="AA834">
            <v>0</v>
          </cell>
          <cell r="AB834">
            <v>0</v>
          </cell>
          <cell r="AD834">
            <v>0</v>
          </cell>
          <cell r="AE834">
            <v>0</v>
          </cell>
          <cell r="AG834">
            <v>0</v>
          </cell>
          <cell r="AH834">
            <v>0</v>
          </cell>
          <cell r="AJ834">
            <v>0</v>
          </cell>
          <cell r="AK834">
            <v>0</v>
          </cell>
          <cell r="AM834">
            <v>0</v>
          </cell>
          <cell r="AN834">
            <v>0</v>
          </cell>
          <cell r="AP834">
            <v>0</v>
          </cell>
          <cell r="AQ834">
            <v>0</v>
          </cell>
        </row>
        <row r="835">
          <cell r="O835">
            <v>0</v>
          </cell>
          <cell r="P835">
            <v>0</v>
          </cell>
          <cell r="R835">
            <v>0</v>
          </cell>
          <cell r="S835">
            <v>0</v>
          </cell>
          <cell r="U835">
            <v>0</v>
          </cell>
          <cell r="V835">
            <v>0</v>
          </cell>
          <cell r="X835">
            <v>0</v>
          </cell>
          <cell r="Y835">
            <v>0</v>
          </cell>
          <cell r="AA835">
            <v>0</v>
          </cell>
          <cell r="AB835">
            <v>0</v>
          </cell>
          <cell r="AD835">
            <v>0</v>
          </cell>
          <cell r="AE835">
            <v>0</v>
          </cell>
          <cell r="AG835">
            <v>0</v>
          </cell>
          <cell r="AH835">
            <v>0</v>
          </cell>
          <cell r="AJ835">
            <v>0</v>
          </cell>
          <cell r="AK835">
            <v>0</v>
          </cell>
          <cell r="AM835">
            <v>0</v>
          </cell>
          <cell r="AN835">
            <v>0</v>
          </cell>
          <cell r="AP835">
            <v>0</v>
          </cell>
          <cell r="AQ835">
            <v>0</v>
          </cell>
        </row>
        <row r="836">
          <cell r="O836">
            <v>0</v>
          </cell>
          <cell r="P836">
            <v>0</v>
          </cell>
          <cell r="R836">
            <v>0</v>
          </cell>
          <cell r="S836">
            <v>0</v>
          </cell>
          <cell r="U836">
            <v>0</v>
          </cell>
          <cell r="V836">
            <v>0</v>
          </cell>
          <cell r="X836">
            <v>0</v>
          </cell>
          <cell r="Y836">
            <v>0</v>
          </cell>
          <cell r="AA836">
            <v>0</v>
          </cell>
          <cell r="AB836">
            <v>0</v>
          </cell>
          <cell r="AD836">
            <v>0</v>
          </cell>
          <cell r="AE836">
            <v>0</v>
          </cell>
          <cell r="AG836">
            <v>0</v>
          </cell>
          <cell r="AH836">
            <v>0</v>
          </cell>
          <cell r="AJ836">
            <v>0</v>
          </cell>
          <cell r="AK836">
            <v>0</v>
          </cell>
          <cell r="AM836">
            <v>0</v>
          </cell>
          <cell r="AN836">
            <v>0</v>
          </cell>
          <cell r="AP836">
            <v>0</v>
          </cell>
          <cell r="AQ836">
            <v>0</v>
          </cell>
        </row>
        <row r="837">
          <cell r="O837">
            <v>0</v>
          </cell>
          <cell r="P837">
            <v>0</v>
          </cell>
          <cell r="R837">
            <v>0</v>
          </cell>
          <cell r="S837">
            <v>0</v>
          </cell>
          <cell r="U837">
            <v>0</v>
          </cell>
          <cell r="V837">
            <v>0</v>
          </cell>
          <cell r="X837">
            <v>0</v>
          </cell>
          <cell r="Y837">
            <v>0</v>
          </cell>
          <cell r="AA837">
            <v>0</v>
          </cell>
          <cell r="AB837">
            <v>0</v>
          </cell>
          <cell r="AD837">
            <v>0</v>
          </cell>
          <cell r="AE837">
            <v>0</v>
          </cell>
          <cell r="AG837">
            <v>0</v>
          </cell>
          <cell r="AH837">
            <v>0</v>
          </cell>
          <cell r="AJ837">
            <v>1184.6199999999999</v>
          </cell>
          <cell r="AK837">
            <v>-18.940000000000001</v>
          </cell>
          <cell r="AM837">
            <v>0</v>
          </cell>
          <cell r="AN837">
            <v>0</v>
          </cell>
          <cell r="AP837">
            <v>0</v>
          </cell>
          <cell r="AQ837">
            <v>0</v>
          </cell>
        </row>
        <row r="838">
          <cell r="O838">
            <v>0</v>
          </cell>
          <cell r="P838">
            <v>0</v>
          </cell>
          <cell r="R838">
            <v>0</v>
          </cell>
          <cell r="S838">
            <v>0</v>
          </cell>
          <cell r="U838">
            <v>0</v>
          </cell>
          <cell r="V838">
            <v>0</v>
          </cell>
          <cell r="X838">
            <v>0</v>
          </cell>
          <cell r="Y838">
            <v>0</v>
          </cell>
          <cell r="AA838">
            <v>0</v>
          </cell>
          <cell r="AB838">
            <v>0</v>
          </cell>
          <cell r="AD838">
            <v>0</v>
          </cell>
          <cell r="AE838">
            <v>0</v>
          </cell>
          <cell r="AG838">
            <v>0</v>
          </cell>
          <cell r="AH838">
            <v>0</v>
          </cell>
          <cell r="AJ838">
            <v>686.54</v>
          </cell>
          <cell r="AK838">
            <v>115.48</v>
          </cell>
          <cell r="AM838">
            <v>0</v>
          </cell>
          <cell r="AN838">
            <v>0</v>
          </cell>
          <cell r="AP838">
            <v>0</v>
          </cell>
          <cell r="AQ838">
            <v>0</v>
          </cell>
        </row>
        <row r="839">
          <cell r="O839">
            <v>0</v>
          </cell>
          <cell r="P839">
            <v>0</v>
          </cell>
          <cell r="R839">
            <v>0</v>
          </cell>
          <cell r="S839">
            <v>0</v>
          </cell>
          <cell r="U839">
            <v>0</v>
          </cell>
          <cell r="V839">
            <v>0</v>
          </cell>
          <cell r="X839">
            <v>0</v>
          </cell>
          <cell r="Y839">
            <v>0</v>
          </cell>
          <cell r="AA839">
            <v>0</v>
          </cell>
          <cell r="AB839">
            <v>0</v>
          </cell>
          <cell r="AD839">
            <v>0</v>
          </cell>
          <cell r="AE839">
            <v>0</v>
          </cell>
          <cell r="AG839">
            <v>0</v>
          </cell>
          <cell r="AH839">
            <v>0</v>
          </cell>
          <cell r="AJ839">
            <v>1564.23</v>
          </cell>
          <cell r="AK839">
            <v>263.01</v>
          </cell>
          <cell r="AM839">
            <v>0</v>
          </cell>
          <cell r="AN839">
            <v>0</v>
          </cell>
          <cell r="AP839">
            <v>0</v>
          </cell>
          <cell r="AQ839">
            <v>0</v>
          </cell>
        </row>
        <row r="840">
          <cell r="O840">
            <v>0</v>
          </cell>
          <cell r="P840">
            <v>0</v>
          </cell>
          <cell r="R840">
            <v>0</v>
          </cell>
          <cell r="S840">
            <v>0</v>
          </cell>
          <cell r="U840">
            <v>0</v>
          </cell>
          <cell r="V840">
            <v>0</v>
          </cell>
          <cell r="X840">
            <v>0</v>
          </cell>
          <cell r="Y840">
            <v>0</v>
          </cell>
          <cell r="AA840">
            <v>0</v>
          </cell>
          <cell r="AB840">
            <v>0</v>
          </cell>
          <cell r="AD840">
            <v>0</v>
          </cell>
          <cell r="AE840">
            <v>0</v>
          </cell>
          <cell r="AG840">
            <v>0</v>
          </cell>
          <cell r="AH840">
            <v>0</v>
          </cell>
          <cell r="AJ840">
            <v>53.85</v>
          </cell>
          <cell r="AK840">
            <v>-21.91</v>
          </cell>
          <cell r="AM840">
            <v>0</v>
          </cell>
          <cell r="AN840">
            <v>0</v>
          </cell>
          <cell r="AP840">
            <v>0</v>
          </cell>
          <cell r="AQ840">
            <v>0</v>
          </cell>
        </row>
        <row r="841">
          <cell r="O841">
            <v>0</v>
          </cell>
          <cell r="P841">
            <v>0</v>
          </cell>
          <cell r="R841">
            <v>0</v>
          </cell>
          <cell r="S841">
            <v>0</v>
          </cell>
          <cell r="U841">
            <v>0</v>
          </cell>
          <cell r="V841">
            <v>0</v>
          </cell>
          <cell r="X841">
            <v>0</v>
          </cell>
          <cell r="Y841">
            <v>0</v>
          </cell>
          <cell r="AA841">
            <v>0</v>
          </cell>
          <cell r="AB841">
            <v>0</v>
          </cell>
          <cell r="AD841">
            <v>0</v>
          </cell>
          <cell r="AE841">
            <v>0</v>
          </cell>
          <cell r="AG841">
            <v>0</v>
          </cell>
          <cell r="AH841">
            <v>0</v>
          </cell>
          <cell r="AJ841">
            <v>3230.76</v>
          </cell>
          <cell r="AK841">
            <v>861.5</v>
          </cell>
          <cell r="AM841">
            <v>0</v>
          </cell>
          <cell r="AN841">
            <v>0</v>
          </cell>
          <cell r="AP841">
            <v>0</v>
          </cell>
          <cell r="AQ841">
            <v>0</v>
          </cell>
        </row>
        <row r="842">
          <cell r="O842">
            <v>0</v>
          </cell>
          <cell r="P842">
            <v>0</v>
          </cell>
          <cell r="R842">
            <v>0</v>
          </cell>
          <cell r="S842">
            <v>0</v>
          </cell>
          <cell r="U842">
            <v>0</v>
          </cell>
          <cell r="V842">
            <v>0</v>
          </cell>
          <cell r="X842">
            <v>0</v>
          </cell>
          <cell r="Y842">
            <v>0</v>
          </cell>
          <cell r="AA842">
            <v>0</v>
          </cell>
          <cell r="AB842">
            <v>0</v>
          </cell>
          <cell r="AD842">
            <v>0</v>
          </cell>
          <cell r="AE842">
            <v>0</v>
          </cell>
          <cell r="AG842">
            <v>0</v>
          </cell>
          <cell r="AH842">
            <v>0</v>
          </cell>
          <cell r="AJ842">
            <v>2140.38</v>
          </cell>
          <cell r="AK842">
            <v>890.26</v>
          </cell>
          <cell r="AM842">
            <v>0</v>
          </cell>
          <cell r="AN842">
            <v>0</v>
          </cell>
          <cell r="AP842">
            <v>0</v>
          </cell>
          <cell r="AQ842">
            <v>0</v>
          </cell>
        </row>
        <row r="843">
          <cell r="O843">
            <v>0</v>
          </cell>
          <cell r="P843">
            <v>0</v>
          </cell>
          <cell r="R843">
            <v>0</v>
          </cell>
          <cell r="S843">
            <v>0</v>
          </cell>
          <cell r="U843">
            <v>0</v>
          </cell>
          <cell r="V843">
            <v>0</v>
          </cell>
          <cell r="X843">
            <v>0</v>
          </cell>
          <cell r="Y843">
            <v>0</v>
          </cell>
          <cell r="AA843">
            <v>0</v>
          </cell>
          <cell r="AB843">
            <v>0</v>
          </cell>
          <cell r="AD843">
            <v>0</v>
          </cell>
          <cell r="AE843">
            <v>0</v>
          </cell>
          <cell r="AG843">
            <v>0</v>
          </cell>
          <cell r="AH843">
            <v>0</v>
          </cell>
          <cell r="AJ843">
            <v>3109.61</v>
          </cell>
          <cell r="AK843">
            <v>1347.64</v>
          </cell>
          <cell r="AM843">
            <v>0</v>
          </cell>
          <cell r="AN843">
            <v>0</v>
          </cell>
          <cell r="AP843">
            <v>0</v>
          </cell>
          <cell r="AQ843">
            <v>0</v>
          </cell>
        </row>
        <row r="844">
          <cell r="O844">
            <v>0</v>
          </cell>
          <cell r="P844">
            <v>0</v>
          </cell>
          <cell r="R844">
            <v>0</v>
          </cell>
          <cell r="S844">
            <v>0</v>
          </cell>
          <cell r="U844">
            <v>0</v>
          </cell>
          <cell r="V844">
            <v>0</v>
          </cell>
          <cell r="X844">
            <v>0</v>
          </cell>
          <cell r="Y844">
            <v>0</v>
          </cell>
          <cell r="AA844">
            <v>0</v>
          </cell>
          <cell r="AB844">
            <v>0</v>
          </cell>
          <cell r="AD844">
            <v>0</v>
          </cell>
          <cell r="AE844">
            <v>0</v>
          </cell>
          <cell r="AG844">
            <v>0</v>
          </cell>
          <cell r="AH844">
            <v>0</v>
          </cell>
          <cell r="AJ844">
            <v>1201.44</v>
          </cell>
          <cell r="AK844">
            <v>-747.75</v>
          </cell>
          <cell r="AM844">
            <v>0</v>
          </cell>
          <cell r="AN844">
            <v>0</v>
          </cell>
          <cell r="AP844">
            <v>0</v>
          </cell>
          <cell r="AQ844">
            <v>0</v>
          </cell>
        </row>
        <row r="845">
          <cell r="O845">
            <v>0</v>
          </cell>
          <cell r="P845">
            <v>0</v>
          </cell>
          <cell r="R845">
            <v>0</v>
          </cell>
          <cell r="S845">
            <v>0</v>
          </cell>
          <cell r="U845">
            <v>0</v>
          </cell>
          <cell r="V845">
            <v>0</v>
          </cell>
          <cell r="X845">
            <v>0</v>
          </cell>
          <cell r="Y845">
            <v>0</v>
          </cell>
          <cell r="AA845">
            <v>0</v>
          </cell>
          <cell r="AB845">
            <v>0</v>
          </cell>
          <cell r="AD845">
            <v>0</v>
          </cell>
          <cell r="AE845">
            <v>0</v>
          </cell>
          <cell r="AG845">
            <v>0</v>
          </cell>
          <cell r="AH845">
            <v>0</v>
          </cell>
          <cell r="AJ845">
            <v>953.07</v>
          </cell>
          <cell r="AK845">
            <v>-69.16</v>
          </cell>
          <cell r="AM845">
            <v>0</v>
          </cell>
          <cell r="AN845">
            <v>0</v>
          </cell>
          <cell r="AP845">
            <v>0</v>
          </cell>
          <cell r="AQ845">
            <v>0</v>
          </cell>
        </row>
        <row r="846">
          <cell r="O846">
            <v>0</v>
          </cell>
          <cell r="P846">
            <v>0</v>
          </cell>
          <cell r="R846">
            <v>0</v>
          </cell>
          <cell r="S846">
            <v>0</v>
          </cell>
          <cell r="U846">
            <v>0</v>
          </cell>
          <cell r="V846">
            <v>0</v>
          </cell>
          <cell r="X846">
            <v>0</v>
          </cell>
          <cell r="Y846">
            <v>0</v>
          </cell>
          <cell r="AA846">
            <v>0</v>
          </cell>
          <cell r="AB846">
            <v>0</v>
          </cell>
          <cell r="AD846">
            <v>0</v>
          </cell>
          <cell r="AE846">
            <v>0</v>
          </cell>
          <cell r="AG846">
            <v>0</v>
          </cell>
          <cell r="AH846">
            <v>0</v>
          </cell>
          <cell r="AJ846">
            <v>710.77</v>
          </cell>
          <cell r="AK846">
            <v>-52.03</v>
          </cell>
          <cell r="AM846">
            <v>0</v>
          </cell>
          <cell r="AN846">
            <v>0</v>
          </cell>
          <cell r="AP846">
            <v>0</v>
          </cell>
          <cell r="AQ846">
            <v>0</v>
          </cell>
        </row>
        <row r="847">
          <cell r="O847">
            <v>0</v>
          </cell>
          <cell r="P847">
            <v>0</v>
          </cell>
          <cell r="R847">
            <v>0</v>
          </cell>
          <cell r="S847">
            <v>0</v>
          </cell>
          <cell r="U847">
            <v>0</v>
          </cell>
          <cell r="V847">
            <v>0</v>
          </cell>
          <cell r="X847">
            <v>0</v>
          </cell>
          <cell r="Y847">
            <v>0</v>
          </cell>
          <cell r="AA847">
            <v>0</v>
          </cell>
          <cell r="AB847">
            <v>0</v>
          </cell>
          <cell r="AD847">
            <v>0</v>
          </cell>
          <cell r="AE847">
            <v>0</v>
          </cell>
          <cell r="AG847">
            <v>0</v>
          </cell>
          <cell r="AH847">
            <v>0</v>
          </cell>
          <cell r="AJ847">
            <v>218.08</v>
          </cell>
          <cell r="AK847">
            <v>-5.81</v>
          </cell>
          <cell r="AM847">
            <v>0</v>
          </cell>
          <cell r="AN847">
            <v>0</v>
          </cell>
          <cell r="AP847">
            <v>0</v>
          </cell>
          <cell r="AQ847">
            <v>0</v>
          </cell>
        </row>
        <row r="848">
          <cell r="O848">
            <v>0</v>
          </cell>
          <cell r="P848">
            <v>0</v>
          </cell>
          <cell r="R848">
            <v>0</v>
          </cell>
          <cell r="S848">
            <v>0</v>
          </cell>
          <cell r="U848">
            <v>0</v>
          </cell>
          <cell r="V848">
            <v>0</v>
          </cell>
          <cell r="X848">
            <v>0</v>
          </cell>
          <cell r="Y848">
            <v>0</v>
          </cell>
          <cell r="AA848">
            <v>0</v>
          </cell>
          <cell r="AB848">
            <v>0</v>
          </cell>
          <cell r="AD848">
            <v>0</v>
          </cell>
          <cell r="AE848">
            <v>0</v>
          </cell>
          <cell r="AG848">
            <v>0</v>
          </cell>
          <cell r="AH848">
            <v>0</v>
          </cell>
          <cell r="AJ848">
            <v>484.62</v>
          </cell>
          <cell r="AK848">
            <v>-31.53</v>
          </cell>
          <cell r="AM848">
            <v>0</v>
          </cell>
          <cell r="AN848">
            <v>0</v>
          </cell>
          <cell r="AP848">
            <v>0</v>
          </cell>
          <cell r="AQ848">
            <v>0</v>
          </cell>
        </row>
        <row r="849">
          <cell r="O849">
            <v>0</v>
          </cell>
          <cell r="P849">
            <v>0</v>
          </cell>
          <cell r="R849">
            <v>0</v>
          </cell>
          <cell r="S849">
            <v>0</v>
          </cell>
          <cell r="U849">
            <v>0</v>
          </cell>
          <cell r="V849">
            <v>0</v>
          </cell>
          <cell r="X849">
            <v>0</v>
          </cell>
          <cell r="Y849">
            <v>0</v>
          </cell>
          <cell r="AA849">
            <v>0</v>
          </cell>
          <cell r="AB849">
            <v>0</v>
          </cell>
          <cell r="AD849">
            <v>0</v>
          </cell>
          <cell r="AE849">
            <v>0</v>
          </cell>
          <cell r="AG849">
            <v>0</v>
          </cell>
          <cell r="AH849">
            <v>0</v>
          </cell>
          <cell r="AJ849">
            <v>2232.11</v>
          </cell>
          <cell r="AK849">
            <v>59.07</v>
          </cell>
          <cell r="AM849">
            <v>0</v>
          </cell>
          <cell r="AN849">
            <v>0</v>
          </cell>
          <cell r="AP849">
            <v>0</v>
          </cell>
          <cell r="AQ849">
            <v>0</v>
          </cell>
        </row>
        <row r="850">
          <cell r="O850">
            <v>0</v>
          </cell>
          <cell r="P850">
            <v>0</v>
          </cell>
          <cell r="R850">
            <v>0</v>
          </cell>
          <cell r="S850">
            <v>0</v>
          </cell>
          <cell r="U850">
            <v>0</v>
          </cell>
          <cell r="V850">
            <v>0</v>
          </cell>
          <cell r="X850">
            <v>0</v>
          </cell>
          <cell r="Y850">
            <v>0</v>
          </cell>
          <cell r="AA850">
            <v>0</v>
          </cell>
          <cell r="AB850">
            <v>0</v>
          </cell>
          <cell r="AD850">
            <v>0</v>
          </cell>
          <cell r="AE850">
            <v>0</v>
          </cell>
          <cell r="AG850">
            <v>0</v>
          </cell>
          <cell r="AH850">
            <v>0</v>
          </cell>
          <cell r="AJ850">
            <v>2274.0300000000002</v>
          </cell>
          <cell r="AK850">
            <v>614.77</v>
          </cell>
          <cell r="AM850">
            <v>0</v>
          </cell>
          <cell r="AN850">
            <v>0</v>
          </cell>
          <cell r="AP850">
            <v>0</v>
          </cell>
          <cell r="AQ850">
            <v>0</v>
          </cell>
        </row>
        <row r="851">
          <cell r="O851">
            <v>0</v>
          </cell>
          <cell r="P851">
            <v>0</v>
          </cell>
          <cell r="R851">
            <v>0</v>
          </cell>
          <cell r="S851">
            <v>0</v>
          </cell>
          <cell r="U851">
            <v>0</v>
          </cell>
          <cell r="V851">
            <v>0</v>
          </cell>
          <cell r="X851">
            <v>0</v>
          </cell>
          <cell r="Y851">
            <v>0</v>
          </cell>
          <cell r="AA851">
            <v>0</v>
          </cell>
          <cell r="AB851">
            <v>0</v>
          </cell>
          <cell r="AD851">
            <v>0</v>
          </cell>
          <cell r="AE851">
            <v>0</v>
          </cell>
          <cell r="AG851">
            <v>0</v>
          </cell>
          <cell r="AH851">
            <v>0</v>
          </cell>
          <cell r="AJ851">
            <v>2950.96</v>
          </cell>
          <cell r="AK851">
            <v>782.05</v>
          </cell>
          <cell r="AM851">
            <v>0</v>
          </cell>
          <cell r="AN851">
            <v>0</v>
          </cell>
          <cell r="AP851">
            <v>0</v>
          </cell>
          <cell r="AQ851">
            <v>0</v>
          </cell>
        </row>
        <row r="852">
          <cell r="O852">
            <v>0</v>
          </cell>
          <cell r="P852">
            <v>0</v>
          </cell>
          <cell r="R852">
            <v>0</v>
          </cell>
          <cell r="S852">
            <v>0</v>
          </cell>
          <cell r="U852">
            <v>0</v>
          </cell>
          <cell r="V852">
            <v>0</v>
          </cell>
          <cell r="X852">
            <v>0</v>
          </cell>
          <cell r="Y852">
            <v>0</v>
          </cell>
          <cell r="AA852">
            <v>0</v>
          </cell>
          <cell r="AB852">
            <v>0</v>
          </cell>
          <cell r="AD852">
            <v>0</v>
          </cell>
          <cell r="AE852">
            <v>0</v>
          </cell>
          <cell r="AG852">
            <v>0</v>
          </cell>
          <cell r="AH852">
            <v>0</v>
          </cell>
          <cell r="AJ852">
            <v>3.37</v>
          </cell>
          <cell r="AK852">
            <v>-9.7100000000000009</v>
          </cell>
          <cell r="AM852">
            <v>0</v>
          </cell>
          <cell r="AN852">
            <v>0</v>
          </cell>
          <cell r="AP852">
            <v>0</v>
          </cell>
          <cell r="AQ852">
            <v>0</v>
          </cell>
        </row>
        <row r="853">
          <cell r="O853">
            <v>0</v>
          </cell>
          <cell r="P853">
            <v>0</v>
          </cell>
          <cell r="R853">
            <v>0</v>
          </cell>
          <cell r="S853">
            <v>0</v>
          </cell>
          <cell r="U853">
            <v>0</v>
          </cell>
          <cell r="V853">
            <v>0</v>
          </cell>
          <cell r="X853">
            <v>0</v>
          </cell>
          <cell r="Y853">
            <v>0</v>
          </cell>
          <cell r="AA853">
            <v>0</v>
          </cell>
          <cell r="AB853">
            <v>0</v>
          </cell>
          <cell r="AD853">
            <v>0</v>
          </cell>
          <cell r="AE853">
            <v>0</v>
          </cell>
          <cell r="AG853">
            <v>0</v>
          </cell>
          <cell r="AH853">
            <v>0</v>
          </cell>
          <cell r="AJ853">
            <v>98.56</v>
          </cell>
          <cell r="AK853">
            <v>-191.39</v>
          </cell>
          <cell r="AM853">
            <v>0</v>
          </cell>
          <cell r="AN853">
            <v>0</v>
          </cell>
          <cell r="AP853">
            <v>0</v>
          </cell>
          <cell r="AQ853">
            <v>0</v>
          </cell>
        </row>
        <row r="854">
          <cell r="O854">
            <v>0</v>
          </cell>
          <cell r="P854">
            <v>0</v>
          </cell>
          <cell r="R854">
            <v>0</v>
          </cell>
          <cell r="S854">
            <v>0</v>
          </cell>
          <cell r="U854">
            <v>0</v>
          </cell>
          <cell r="V854">
            <v>0</v>
          </cell>
          <cell r="X854">
            <v>0</v>
          </cell>
          <cell r="Y854">
            <v>0</v>
          </cell>
          <cell r="AA854">
            <v>0</v>
          </cell>
          <cell r="AB854">
            <v>0</v>
          </cell>
          <cell r="AD854">
            <v>0</v>
          </cell>
          <cell r="AE854">
            <v>0</v>
          </cell>
          <cell r="AG854">
            <v>0</v>
          </cell>
          <cell r="AH854">
            <v>0</v>
          </cell>
          <cell r="AJ854">
            <v>154.33000000000001</v>
          </cell>
          <cell r="AK854">
            <v>-478.62</v>
          </cell>
          <cell r="AM854">
            <v>0</v>
          </cell>
          <cell r="AN854">
            <v>0</v>
          </cell>
          <cell r="AP854">
            <v>0</v>
          </cell>
          <cell r="AQ854">
            <v>0</v>
          </cell>
        </row>
        <row r="855">
          <cell r="O855">
            <v>0</v>
          </cell>
          <cell r="P855">
            <v>0</v>
          </cell>
          <cell r="R855">
            <v>0</v>
          </cell>
          <cell r="S855">
            <v>0</v>
          </cell>
          <cell r="U855">
            <v>0</v>
          </cell>
          <cell r="V855">
            <v>0</v>
          </cell>
          <cell r="X855">
            <v>0</v>
          </cell>
          <cell r="Y855">
            <v>0</v>
          </cell>
          <cell r="AA855">
            <v>0</v>
          </cell>
          <cell r="AB855">
            <v>0</v>
          </cell>
          <cell r="AD855">
            <v>0</v>
          </cell>
          <cell r="AE855">
            <v>0</v>
          </cell>
          <cell r="AG855">
            <v>0</v>
          </cell>
          <cell r="AH855">
            <v>0</v>
          </cell>
          <cell r="AJ855">
            <v>0.48</v>
          </cell>
          <cell r="AK855">
            <v>-1.39</v>
          </cell>
          <cell r="AM855">
            <v>0</v>
          </cell>
          <cell r="AN855">
            <v>0</v>
          </cell>
          <cell r="AP855">
            <v>0</v>
          </cell>
          <cell r="AQ855">
            <v>0</v>
          </cell>
        </row>
        <row r="856">
          <cell r="O856">
            <v>0</v>
          </cell>
          <cell r="P856">
            <v>0</v>
          </cell>
          <cell r="R856">
            <v>0</v>
          </cell>
          <cell r="S856">
            <v>0</v>
          </cell>
          <cell r="U856">
            <v>0</v>
          </cell>
          <cell r="V856">
            <v>0</v>
          </cell>
          <cell r="X856">
            <v>0</v>
          </cell>
          <cell r="Y856">
            <v>0</v>
          </cell>
          <cell r="AA856">
            <v>0</v>
          </cell>
          <cell r="AB856">
            <v>0</v>
          </cell>
          <cell r="AD856">
            <v>0</v>
          </cell>
          <cell r="AE856">
            <v>0</v>
          </cell>
          <cell r="AG856">
            <v>0</v>
          </cell>
          <cell r="AH856">
            <v>0</v>
          </cell>
          <cell r="AJ856">
            <v>0</v>
          </cell>
          <cell r="AK856">
            <v>0</v>
          </cell>
          <cell r="AM856">
            <v>0</v>
          </cell>
          <cell r="AN856">
            <v>0</v>
          </cell>
          <cell r="AP856">
            <v>0</v>
          </cell>
          <cell r="AQ856">
            <v>0</v>
          </cell>
        </row>
        <row r="857">
          <cell r="O857">
            <v>0</v>
          </cell>
          <cell r="P857">
            <v>0</v>
          </cell>
          <cell r="R857">
            <v>0</v>
          </cell>
          <cell r="S857">
            <v>0</v>
          </cell>
          <cell r="U857">
            <v>0</v>
          </cell>
          <cell r="V857">
            <v>0</v>
          </cell>
          <cell r="X857">
            <v>0</v>
          </cell>
          <cell r="Y857">
            <v>0</v>
          </cell>
          <cell r="AA857">
            <v>0</v>
          </cell>
          <cell r="AB857">
            <v>0</v>
          </cell>
          <cell r="AD857">
            <v>0</v>
          </cell>
          <cell r="AE857">
            <v>0</v>
          </cell>
          <cell r="AG857">
            <v>0</v>
          </cell>
          <cell r="AH857">
            <v>0</v>
          </cell>
          <cell r="AJ857">
            <v>0</v>
          </cell>
          <cell r="AK857">
            <v>0</v>
          </cell>
          <cell r="AM857">
            <v>0</v>
          </cell>
          <cell r="AN857">
            <v>0</v>
          </cell>
          <cell r="AP857">
            <v>0</v>
          </cell>
          <cell r="AQ857">
            <v>0</v>
          </cell>
        </row>
        <row r="858">
          <cell r="O858">
            <v>0</v>
          </cell>
          <cell r="P858">
            <v>0</v>
          </cell>
          <cell r="R858">
            <v>0</v>
          </cell>
          <cell r="S858">
            <v>0</v>
          </cell>
          <cell r="U858">
            <v>0</v>
          </cell>
          <cell r="V858">
            <v>0</v>
          </cell>
          <cell r="X858">
            <v>0</v>
          </cell>
          <cell r="Y858">
            <v>0</v>
          </cell>
          <cell r="AA858">
            <v>0</v>
          </cell>
          <cell r="AB858">
            <v>0</v>
          </cell>
          <cell r="AD858">
            <v>0</v>
          </cell>
          <cell r="AE858">
            <v>0</v>
          </cell>
          <cell r="AG858">
            <v>0</v>
          </cell>
          <cell r="AH858">
            <v>0</v>
          </cell>
          <cell r="AJ858">
            <v>0</v>
          </cell>
          <cell r="AK858">
            <v>0</v>
          </cell>
          <cell r="AM858">
            <v>0</v>
          </cell>
          <cell r="AN858">
            <v>0</v>
          </cell>
          <cell r="AP858">
            <v>0</v>
          </cell>
          <cell r="AQ858">
            <v>0</v>
          </cell>
        </row>
        <row r="859">
          <cell r="O859">
            <v>0</v>
          </cell>
          <cell r="P859">
            <v>0</v>
          </cell>
          <cell r="R859">
            <v>0</v>
          </cell>
          <cell r="S859">
            <v>0</v>
          </cell>
          <cell r="U859">
            <v>0</v>
          </cell>
          <cell r="V859">
            <v>0</v>
          </cell>
          <cell r="X859">
            <v>0</v>
          </cell>
          <cell r="Y859">
            <v>0</v>
          </cell>
          <cell r="AA859">
            <v>0</v>
          </cell>
          <cell r="AB859">
            <v>0</v>
          </cell>
          <cell r="AD859">
            <v>0</v>
          </cell>
          <cell r="AE859">
            <v>0</v>
          </cell>
          <cell r="AG859">
            <v>0</v>
          </cell>
          <cell r="AH859">
            <v>0</v>
          </cell>
          <cell r="AJ859">
            <v>0</v>
          </cell>
          <cell r="AK859">
            <v>0</v>
          </cell>
          <cell r="AM859">
            <v>0</v>
          </cell>
          <cell r="AN859">
            <v>0</v>
          </cell>
          <cell r="AP859">
            <v>0</v>
          </cell>
          <cell r="AQ859">
            <v>0</v>
          </cell>
        </row>
        <row r="860">
          <cell r="O860">
            <v>0</v>
          </cell>
          <cell r="P860">
            <v>0</v>
          </cell>
          <cell r="R860">
            <v>0</v>
          </cell>
          <cell r="S860">
            <v>0</v>
          </cell>
          <cell r="U860">
            <v>0</v>
          </cell>
          <cell r="V860">
            <v>0</v>
          </cell>
          <cell r="X860">
            <v>0</v>
          </cell>
          <cell r="Y860">
            <v>0</v>
          </cell>
          <cell r="AA860">
            <v>0</v>
          </cell>
          <cell r="AB860">
            <v>0</v>
          </cell>
          <cell r="AD860">
            <v>0</v>
          </cell>
          <cell r="AE860">
            <v>0</v>
          </cell>
          <cell r="AG860">
            <v>0</v>
          </cell>
          <cell r="AH860">
            <v>0</v>
          </cell>
          <cell r="AJ860">
            <v>0</v>
          </cell>
          <cell r="AK860">
            <v>0</v>
          </cell>
          <cell r="AM860">
            <v>0</v>
          </cell>
          <cell r="AN860">
            <v>0</v>
          </cell>
          <cell r="AP860">
            <v>0</v>
          </cell>
          <cell r="AQ860">
            <v>0</v>
          </cell>
        </row>
        <row r="861">
          <cell r="O861">
            <v>0</v>
          </cell>
          <cell r="P861">
            <v>0</v>
          </cell>
          <cell r="R861">
            <v>0</v>
          </cell>
          <cell r="S861">
            <v>0</v>
          </cell>
          <cell r="U861">
            <v>0</v>
          </cell>
          <cell r="V861">
            <v>0</v>
          </cell>
          <cell r="X861">
            <v>0</v>
          </cell>
          <cell r="Y861">
            <v>0</v>
          </cell>
          <cell r="AA861">
            <v>0</v>
          </cell>
          <cell r="AB861">
            <v>0</v>
          </cell>
          <cell r="AD861">
            <v>0</v>
          </cell>
          <cell r="AE861">
            <v>0</v>
          </cell>
          <cell r="AG861">
            <v>0</v>
          </cell>
          <cell r="AH861">
            <v>0</v>
          </cell>
          <cell r="AJ861">
            <v>0</v>
          </cell>
          <cell r="AK861">
            <v>0</v>
          </cell>
          <cell r="AM861">
            <v>0</v>
          </cell>
          <cell r="AN861">
            <v>0</v>
          </cell>
          <cell r="AP861">
            <v>0</v>
          </cell>
          <cell r="AQ861">
            <v>0</v>
          </cell>
        </row>
        <row r="862">
          <cell r="O862">
            <v>0</v>
          </cell>
          <cell r="P862">
            <v>0</v>
          </cell>
          <cell r="R862">
            <v>0</v>
          </cell>
          <cell r="S862">
            <v>0</v>
          </cell>
          <cell r="U862">
            <v>0</v>
          </cell>
          <cell r="V862">
            <v>0</v>
          </cell>
          <cell r="X862">
            <v>0</v>
          </cell>
          <cell r="Y862">
            <v>0</v>
          </cell>
          <cell r="AA862">
            <v>0</v>
          </cell>
          <cell r="AB862">
            <v>0</v>
          </cell>
          <cell r="AD862">
            <v>0</v>
          </cell>
          <cell r="AE862">
            <v>0</v>
          </cell>
          <cell r="AG862">
            <v>0</v>
          </cell>
          <cell r="AH862">
            <v>0</v>
          </cell>
          <cell r="AJ862">
            <v>0</v>
          </cell>
          <cell r="AK862">
            <v>0</v>
          </cell>
          <cell r="AM862">
            <v>0</v>
          </cell>
          <cell r="AN862">
            <v>0</v>
          </cell>
          <cell r="AP862">
            <v>0</v>
          </cell>
          <cell r="AQ862">
            <v>0</v>
          </cell>
        </row>
        <row r="863">
          <cell r="O863">
            <v>0</v>
          </cell>
          <cell r="P863">
            <v>0</v>
          </cell>
          <cell r="R863">
            <v>0</v>
          </cell>
          <cell r="S863">
            <v>0</v>
          </cell>
          <cell r="U863">
            <v>0</v>
          </cell>
          <cell r="V863">
            <v>0</v>
          </cell>
          <cell r="X863">
            <v>0</v>
          </cell>
          <cell r="Y863">
            <v>0</v>
          </cell>
          <cell r="AA863">
            <v>0</v>
          </cell>
          <cell r="AB863">
            <v>0</v>
          </cell>
          <cell r="AD863">
            <v>0</v>
          </cell>
          <cell r="AE863">
            <v>0</v>
          </cell>
          <cell r="AG863">
            <v>0</v>
          </cell>
          <cell r="AH863">
            <v>0</v>
          </cell>
          <cell r="AJ863">
            <v>0</v>
          </cell>
          <cell r="AK863">
            <v>0</v>
          </cell>
          <cell r="AM863">
            <v>0</v>
          </cell>
          <cell r="AN863">
            <v>0</v>
          </cell>
          <cell r="AP863">
            <v>0</v>
          </cell>
          <cell r="AQ863">
            <v>0</v>
          </cell>
        </row>
        <row r="864">
          <cell r="O864">
            <v>0</v>
          </cell>
          <cell r="P864">
            <v>0</v>
          </cell>
          <cell r="R864">
            <v>0</v>
          </cell>
          <cell r="S864">
            <v>0</v>
          </cell>
          <cell r="U864">
            <v>0</v>
          </cell>
          <cell r="V864">
            <v>0</v>
          </cell>
          <cell r="X864">
            <v>0</v>
          </cell>
          <cell r="Y864">
            <v>0</v>
          </cell>
          <cell r="AA864">
            <v>0</v>
          </cell>
          <cell r="AB864">
            <v>0</v>
          </cell>
          <cell r="AD864">
            <v>0</v>
          </cell>
          <cell r="AE864">
            <v>0</v>
          </cell>
          <cell r="AG864">
            <v>0</v>
          </cell>
          <cell r="AH864">
            <v>0</v>
          </cell>
          <cell r="AJ864">
            <v>0</v>
          </cell>
          <cell r="AK864">
            <v>0</v>
          </cell>
          <cell r="AM864">
            <v>0</v>
          </cell>
          <cell r="AN864">
            <v>0</v>
          </cell>
          <cell r="AP864">
            <v>0</v>
          </cell>
          <cell r="AQ864">
            <v>0</v>
          </cell>
        </row>
        <row r="865">
          <cell r="O865">
            <v>0</v>
          </cell>
          <cell r="P865">
            <v>0</v>
          </cell>
          <cell r="R865">
            <v>0</v>
          </cell>
          <cell r="S865">
            <v>0</v>
          </cell>
          <cell r="U865">
            <v>0</v>
          </cell>
          <cell r="V865">
            <v>0</v>
          </cell>
          <cell r="X865">
            <v>0</v>
          </cell>
          <cell r="Y865">
            <v>0</v>
          </cell>
          <cell r="AA865">
            <v>0</v>
          </cell>
          <cell r="AB865">
            <v>0</v>
          </cell>
          <cell r="AD865">
            <v>0</v>
          </cell>
          <cell r="AE865">
            <v>0</v>
          </cell>
          <cell r="AG865">
            <v>0</v>
          </cell>
          <cell r="AH865">
            <v>0</v>
          </cell>
          <cell r="AJ865">
            <v>0</v>
          </cell>
          <cell r="AK865">
            <v>0</v>
          </cell>
          <cell r="AM865">
            <v>0</v>
          </cell>
          <cell r="AN865">
            <v>0</v>
          </cell>
          <cell r="AP865">
            <v>0</v>
          </cell>
          <cell r="AQ865">
            <v>0</v>
          </cell>
        </row>
        <row r="866">
          <cell r="O866">
            <v>0</v>
          </cell>
          <cell r="P866">
            <v>0</v>
          </cell>
          <cell r="R866">
            <v>0</v>
          </cell>
          <cell r="S866">
            <v>0</v>
          </cell>
          <cell r="U866">
            <v>0</v>
          </cell>
          <cell r="V866">
            <v>0</v>
          </cell>
          <cell r="X866">
            <v>0</v>
          </cell>
          <cell r="Y866">
            <v>0</v>
          </cell>
          <cell r="AA866">
            <v>0</v>
          </cell>
          <cell r="AB866">
            <v>0</v>
          </cell>
          <cell r="AD866">
            <v>0</v>
          </cell>
          <cell r="AE866">
            <v>0</v>
          </cell>
          <cell r="AG866">
            <v>0</v>
          </cell>
          <cell r="AH866">
            <v>0</v>
          </cell>
          <cell r="AJ866">
            <v>0</v>
          </cell>
          <cell r="AK866">
            <v>0</v>
          </cell>
          <cell r="AM866">
            <v>0</v>
          </cell>
          <cell r="AN866">
            <v>0</v>
          </cell>
          <cell r="AP866">
            <v>0</v>
          </cell>
          <cell r="AQ866">
            <v>0</v>
          </cell>
        </row>
        <row r="867">
          <cell r="O867">
            <v>0</v>
          </cell>
          <cell r="P867">
            <v>0</v>
          </cell>
          <cell r="R867">
            <v>0</v>
          </cell>
          <cell r="S867">
            <v>0</v>
          </cell>
          <cell r="U867">
            <v>0</v>
          </cell>
          <cell r="V867">
            <v>0</v>
          </cell>
          <cell r="X867">
            <v>0</v>
          </cell>
          <cell r="Y867">
            <v>0</v>
          </cell>
          <cell r="AA867">
            <v>0</v>
          </cell>
          <cell r="AB867">
            <v>0</v>
          </cell>
          <cell r="AD867">
            <v>0</v>
          </cell>
          <cell r="AE867">
            <v>0</v>
          </cell>
          <cell r="AG867">
            <v>0</v>
          </cell>
          <cell r="AH867">
            <v>0</v>
          </cell>
          <cell r="AJ867">
            <v>0</v>
          </cell>
          <cell r="AK867">
            <v>0</v>
          </cell>
          <cell r="AM867">
            <v>0</v>
          </cell>
          <cell r="AN867">
            <v>0</v>
          </cell>
          <cell r="AP867">
            <v>0</v>
          </cell>
          <cell r="AQ867">
            <v>0</v>
          </cell>
        </row>
        <row r="868">
          <cell r="O868">
            <v>0</v>
          </cell>
          <cell r="P868">
            <v>0</v>
          </cell>
          <cell r="R868">
            <v>0</v>
          </cell>
          <cell r="S868">
            <v>0</v>
          </cell>
          <cell r="U868">
            <v>0</v>
          </cell>
          <cell r="V868">
            <v>0</v>
          </cell>
          <cell r="X868">
            <v>0</v>
          </cell>
          <cell r="Y868">
            <v>0</v>
          </cell>
          <cell r="AA868">
            <v>0</v>
          </cell>
          <cell r="AB868">
            <v>0</v>
          </cell>
          <cell r="AD868">
            <v>0</v>
          </cell>
          <cell r="AE868">
            <v>0</v>
          </cell>
          <cell r="AG868">
            <v>0</v>
          </cell>
          <cell r="AH868">
            <v>0</v>
          </cell>
          <cell r="AJ868">
            <v>0</v>
          </cell>
          <cell r="AK868">
            <v>0</v>
          </cell>
          <cell r="AM868">
            <v>0</v>
          </cell>
          <cell r="AN868">
            <v>0</v>
          </cell>
          <cell r="AP868">
            <v>0</v>
          </cell>
          <cell r="AQ868">
            <v>0</v>
          </cell>
        </row>
        <row r="869">
          <cell r="O869">
            <v>0</v>
          </cell>
          <cell r="P869">
            <v>0</v>
          </cell>
          <cell r="R869">
            <v>0</v>
          </cell>
          <cell r="S869">
            <v>0</v>
          </cell>
          <cell r="U869">
            <v>0</v>
          </cell>
          <cell r="V869">
            <v>0</v>
          </cell>
          <cell r="X869">
            <v>0</v>
          </cell>
          <cell r="Y869">
            <v>0</v>
          </cell>
          <cell r="AA869">
            <v>0</v>
          </cell>
          <cell r="AB869">
            <v>0</v>
          </cell>
          <cell r="AD869">
            <v>0</v>
          </cell>
          <cell r="AE869">
            <v>0</v>
          </cell>
          <cell r="AG869">
            <v>0</v>
          </cell>
          <cell r="AH869">
            <v>0</v>
          </cell>
          <cell r="AJ869">
            <v>0</v>
          </cell>
          <cell r="AK869">
            <v>0</v>
          </cell>
          <cell r="AM869">
            <v>0</v>
          </cell>
          <cell r="AN869">
            <v>0</v>
          </cell>
          <cell r="AP869">
            <v>0</v>
          </cell>
          <cell r="AQ869">
            <v>0</v>
          </cell>
        </row>
        <row r="870">
          <cell r="O870">
            <v>0</v>
          </cell>
          <cell r="P870">
            <v>0</v>
          </cell>
          <cell r="R870">
            <v>0</v>
          </cell>
          <cell r="S870">
            <v>0</v>
          </cell>
          <cell r="U870">
            <v>0</v>
          </cell>
          <cell r="V870">
            <v>0</v>
          </cell>
          <cell r="X870">
            <v>0</v>
          </cell>
          <cell r="Y870">
            <v>0</v>
          </cell>
          <cell r="AA870">
            <v>0</v>
          </cell>
          <cell r="AB870">
            <v>0</v>
          </cell>
          <cell r="AD870">
            <v>0</v>
          </cell>
          <cell r="AE870">
            <v>0</v>
          </cell>
          <cell r="AG870">
            <v>0</v>
          </cell>
          <cell r="AH870">
            <v>0</v>
          </cell>
          <cell r="AJ870">
            <v>0</v>
          </cell>
          <cell r="AK870">
            <v>0</v>
          </cell>
          <cell r="AM870">
            <v>0</v>
          </cell>
          <cell r="AN870">
            <v>0</v>
          </cell>
          <cell r="AP870">
            <v>0</v>
          </cell>
          <cell r="AQ870">
            <v>0</v>
          </cell>
        </row>
        <row r="871">
          <cell r="O871">
            <v>0</v>
          </cell>
          <cell r="P871">
            <v>0</v>
          </cell>
          <cell r="R871">
            <v>0</v>
          </cell>
          <cell r="S871">
            <v>0</v>
          </cell>
          <cell r="U871">
            <v>0</v>
          </cell>
          <cell r="V871">
            <v>0</v>
          </cell>
          <cell r="X871">
            <v>0</v>
          </cell>
          <cell r="Y871">
            <v>0</v>
          </cell>
          <cell r="AA871">
            <v>0</v>
          </cell>
          <cell r="AB871">
            <v>0</v>
          </cell>
          <cell r="AD871">
            <v>0</v>
          </cell>
          <cell r="AE871">
            <v>0</v>
          </cell>
          <cell r="AG871">
            <v>0</v>
          </cell>
          <cell r="AH871">
            <v>0</v>
          </cell>
          <cell r="AJ871">
            <v>100.87</v>
          </cell>
          <cell r="AK871">
            <v>89.28</v>
          </cell>
          <cell r="AM871">
            <v>0</v>
          </cell>
          <cell r="AN871">
            <v>0</v>
          </cell>
          <cell r="AP871">
            <v>0</v>
          </cell>
          <cell r="AQ871">
            <v>0</v>
          </cell>
        </row>
        <row r="872">
          <cell r="O872">
            <v>0</v>
          </cell>
          <cell r="P872">
            <v>0</v>
          </cell>
          <cell r="R872">
            <v>0</v>
          </cell>
          <cell r="S872">
            <v>0</v>
          </cell>
          <cell r="U872">
            <v>0</v>
          </cell>
          <cell r="V872">
            <v>0</v>
          </cell>
          <cell r="X872">
            <v>0</v>
          </cell>
          <cell r="Y872">
            <v>0</v>
          </cell>
          <cell r="AA872">
            <v>0</v>
          </cell>
          <cell r="AB872">
            <v>0</v>
          </cell>
          <cell r="AD872">
            <v>0</v>
          </cell>
          <cell r="AE872">
            <v>0</v>
          </cell>
          <cell r="AG872">
            <v>0</v>
          </cell>
          <cell r="AH872">
            <v>0</v>
          </cell>
          <cell r="AJ872">
            <v>115.48</v>
          </cell>
          <cell r="AK872">
            <v>100.72</v>
          </cell>
          <cell r="AM872">
            <v>0</v>
          </cell>
          <cell r="AN872">
            <v>0</v>
          </cell>
          <cell r="AP872">
            <v>0</v>
          </cell>
          <cell r="AQ872">
            <v>0</v>
          </cell>
        </row>
        <row r="873">
          <cell r="O873">
            <v>0</v>
          </cell>
          <cell r="P873">
            <v>0</v>
          </cell>
          <cell r="R873">
            <v>0</v>
          </cell>
          <cell r="S873">
            <v>0</v>
          </cell>
          <cell r="U873">
            <v>0</v>
          </cell>
          <cell r="V873">
            <v>0</v>
          </cell>
          <cell r="X873">
            <v>0</v>
          </cell>
          <cell r="Y873">
            <v>0</v>
          </cell>
          <cell r="AA873">
            <v>0</v>
          </cell>
          <cell r="AB873">
            <v>0</v>
          </cell>
          <cell r="AD873">
            <v>0</v>
          </cell>
          <cell r="AE873">
            <v>0</v>
          </cell>
          <cell r="AG873">
            <v>0</v>
          </cell>
          <cell r="AH873">
            <v>0</v>
          </cell>
          <cell r="AJ873">
            <v>138.08000000000001</v>
          </cell>
          <cell r="AK873">
            <v>116.74</v>
          </cell>
          <cell r="AM873">
            <v>0</v>
          </cell>
          <cell r="AN873">
            <v>0</v>
          </cell>
          <cell r="AP873">
            <v>0</v>
          </cell>
          <cell r="AQ873">
            <v>0</v>
          </cell>
        </row>
        <row r="874">
          <cell r="O874">
            <v>0</v>
          </cell>
          <cell r="P874">
            <v>0</v>
          </cell>
          <cell r="R874">
            <v>0</v>
          </cell>
          <cell r="S874">
            <v>0</v>
          </cell>
          <cell r="U874">
            <v>0</v>
          </cell>
          <cell r="V874">
            <v>0</v>
          </cell>
          <cell r="X874">
            <v>0</v>
          </cell>
          <cell r="Y874">
            <v>0</v>
          </cell>
          <cell r="AA874">
            <v>0</v>
          </cell>
          <cell r="AB874">
            <v>0</v>
          </cell>
          <cell r="AD874">
            <v>0</v>
          </cell>
          <cell r="AE874">
            <v>0</v>
          </cell>
          <cell r="AG874">
            <v>0</v>
          </cell>
          <cell r="AH874">
            <v>0</v>
          </cell>
          <cell r="AJ874">
            <v>96.92</v>
          </cell>
          <cell r="AK874">
            <v>83.31</v>
          </cell>
          <cell r="AM874">
            <v>0</v>
          </cell>
          <cell r="AN874">
            <v>0</v>
          </cell>
          <cell r="AP874">
            <v>0</v>
          </cell>
          <cell r="AQ874">
            <v>0</v>
          </cell>
        </row>
        <row r="875">
          <cell r="O875">
            <v>0</v>
          </cell>
          <cell r="P875">
            <v>0</v>
          </cell>
          <cell r="R875">
            <v>0</v>
          </cell>
          <cell r="S875">
            <v>0</v>
          </cell>
          <cell r="U875">
            <v>0</v>
          </cell>
          <cell r="V875">
            <v>0</v>
          </cell>
          <cell r="X875">
            <v>0</v>
          </cell>
          <cell r="Y875">
            <v>0</v>
          </cell>
          <cell r="AA875">
            <v>0</v>
          </cell>
          <cell r="AB875">
            <v>0</v>
          </cell>
          <cell r="AD875">
            <v>0</v>
          </cell>
          <cell r="AE875">
            <v>0</v>
          </cell>
          <cell r="AG875">
            <v>0</v>
          </cell>
          <cell r="AH875">
            <v>0</v>
          </cell>
          <cell r="AJ875">
            <v>0</v>
          </cell>
          <cell r="AK875">
            <v>0</v>
          </cell>
          <cell r="AM875">
            <v>0</v>
          </cell>
          <cell r="AN875">
            <v>0</v>
          </cell>
          <cell r="AP875">
            <v>0</v>
          </cell>
          <cell r="AQ875">
            <v>0</v>
          </cell>
        </row>
        <row r="876">
          <cell r="O876">
            <v>0</v>
          </cell>
          <cell r="P876">
            <v>0</v>
          </cell>
          <cell r="R876">
            <v>0</v>
          </cell>
          <cell r="S876">
            <v>0</v>
          </cell>
          <cell r="U876">
            <v>0</v>
          </cell>
          <cell r="V876">
            <v>0</v>
          </cell>
          <cell r="X876">
            <v>0</v>
          </cell>
          <cell r="Y876">
            <v>0</v>
          </cell>
          <cell r="AA876">
            <v>0</v>
          </cell>
          <cell r="AB876">
            <v>0</v>
          </cell>
          <cell r="AD876">
            <v>0</v>
          </cell>
          <cell r="AE876">
            <v>0</v>
          </cell>
          <cell r="AG876">
            <v>0</v>
          </cell>
          <cell r="AH876">
            <v>0</v>
          </cell>
          <cell r="AJ876">
            <v>0</v>
          </cell>
          <cell r="AK876">
            <v>0</v>
          </cell>
          <cell r="AM876">
            <v>0</v>
          </cell>
          <cell r="AN876">
            <v>0</v>
          </cell>
          <cell r="AP876">
            <v>0</v>
          </cell>
          <cell r="AQ876">
            <v>0</v>
          </cell>
        </row>
        <row r="877">
          <cell r="O877">
            <v>0</v>
          </cell>
          <cell r="P877">
            <v>0</v>
          </cell>
          <cell r="R877">
            <v>0</v>
          </cell>
          <cell r="S877">
            <v>0</v>
          </cell>
          <cell r="U877">
            <v>0</v>
          </cell>
          <cell r="V877">
            <v>0</v>
          </cell>
          <cell r="X877">
            <v>0</v>
          </cell>
          <cell r="Y877">
            <v>0</v>
          </cell>
          <cell r="AA877">
            <v>0</v>
          </cell>
          <cell r="AB877">
            <v>0</v>
          </cell>
          <cell r="AD877">
            <v>0</v>
          </cell>
          <cell r="AE877">
            <v>0</v>
          </cell>
          <cell r="AG877">
            <v>0</v>
          </cell>
          <cell r="AH877">
            <v>0</v>
          </cell>
          <cell r="AJ877">
            <v>0</v>
          </cell>
          <cell r="AK877">
            <v>0</v>
          </cell>
          <cell r="AM877">
            <v>0</v>
          </cell>
          <cell r="AN877">
            <v>0</v>
          </cell>
          <cell r="AP877">
            <v>0</v>
          </cell>
          <cell r="AQ877">
            <v>0</v>
          </cell>
        </row>
        <row r="878">
          <cell r="O878">
            <v>0</v>
          </cell>
          <cell r="P878">
            <v>0</v>
          </cell>
          <cell r="R878">
            <v>0</v>
          </cell>
          <cell r="S878">
            <v>0</v>
          </cell>
          <cell r="U878">
            <v>0</v>
          </cell>
          <cell r="V878">
            <v>0</v>
          </cell>
          <cell r="X878">
            <v>0</v>
          </cell>
          <cell r="Y878">
            <v>0</v>
          </cell>
          <cell r="AA878">
            <v>0</v>
          </cell>
          <cell r="AB878">
            <v>0</v>
          </cell>
          <cell r="AD878">
            <v>0</v>
          </cell>
          <cell r="AE878">
            <v>0</v>
          </cell>
          <cell r="AG878">
            <v>0</v>
          </cell>
          <cell r="AH878">
            <v>0</v>
          </cell>
          <cell r="AJ878">
            <v>130.77000000000001</v>
          </cell>
          <cell r="AK878">
            <v>-5.66</v>
          </cell>
          <cell r="AM878">
            <v>0</v>
          </cell>
          <cell r="AN878">
            <v>0</v>
          </cell>
          <cell r="AP878">
            <v>0</v>
          </cell>
          <cell r="AQ878">
            <v>0</v>
          </cell>
        </row>
        <row r="879">
          <cell r="O879">
            <v>0</v>
          </cell>
          <cell r="P879">
            <v>0</v>
          </cell>
          <cell r="R879">
            <v>0</v>
          </cell>
          <cell r="S879">
            <v>0</v>
          </cell>
          <cell r="U879">
            <v>0</v>
          </cell>
          <cell r="V879">
            <v>0</v>
          </cell>
          <cell r="X879">
            <v>0</v>
          </cell>
          <cell r="Y879">
            <v>0</v>
          </cell>
          <cell r="AA879">
            <v>0</v>
          </cell>
          <cell r="AB879">
            <v>0</v>
          </cell>
          <cell r="AD879">
            <v>0</v>
          </cell>
          <cell r="AE879">
            <v>0</v>
          </cell>
          <cell r="AG879">
            <v>0</v>
          </cell>
          <cell r="AH879">
            <v>0</v>
          </cell>
          <cell r="AJ879">
            <v>0</v>
          </cell>
          <cell r="AK879">
            <v>0</v>
          </cell>
          <cell r="AM879">
            <v>0</v>
          </cell>
          <cell r="AN879">
            <v>0</v>
          </cell>
          <cell r="AP879">
            <v>0</v>
          </cell>
          <cell r="AQ879">
            <v>0</v>
          </cell>
        </row>
        <row r="880">
          <cell r="O880">
            <v>0</v>
          </cell>
          <cell r="P880">
            <v>0</v>
          </cell>
          <cell r="R880">
            <v>0</v>
          </cell>
          <cell r="S880">
            <v>0</v>
          </cell>
          <cell r="U880">
            <v>0</v>
          </cell>
          <cell r="V880">
            <v>0</v>
          </cell>
          <cell r="X880">
            <v>0</v>
          </cell>
          <cell r="Y880">
            <v>0</v>
          </cell>
          <cell r="AA880">
            <v>0</v>
          </cell>
          <cell r="AB880">
            <v>0</v>
          </cell>
          <cell r="AD880">
            <v>0</v>
          </cell>
          <cell r="AE880">
            <v>0</v>
          </cell>
          <cell r="AG880">
            <v>0</v>
          </cell>
          <cell r="AH880">
            <v>0</v>
          </cell>
          <cell r="AJ880">
            <v>0</v>
          </cell>
          <cell r="AK880">
            <v>0</v>
          </cell>
          <cell r="AM880">
            <v>0</v>
          </cell>
          <cell r="AN880">
            <v>0</v>
          </cell>
          <cell r="AP880">
            <v>0</v>
          </cell>
          <cell r="AQ880">
            <v>0</v>
          </cell>
        </row>
        <row r="881">
          <cell r="O881">
            <v>0</v>
          </cell>
          <cell r="P881">
            <v>0</v>
          </cell>
          <cell r="R881">
            <v>0</v>
          </cell>
          <cell r="S881">
            <v>0</v>
          </cell>
          <cell r="U881">
            <v>0</v>
          </cell>
          <cell r="V881">
            <v>0</v>
          </cell>
          <cell r="X881">
            <v>0</v>
          </cell>
          <cell r="Y881">
            <v>0</v>
          </cell>
          <cell r="AA881">
            <v>0</v>
          </cell>
          <cell r="AB881">
            <v>0</v>
          </cell>
          <cell r="AD881">
            <v>0</v>
          </cell>
          <cell r="AE881">
            <v>0</v>
          </cell>
          <cell r="AG881">
            <v>0</v>
          </cell>
          <cell r="AH881">
            <v>0</v>
          </cell>
          <cell r="AJ881">
            <v>184.53</v>
          </cell>
          <cell r="AK881">
            <v>159.19999999999999</v>
          </cell>
          <cell r="AM881">
            <v>0</v>
          </cell>
          <cell r="AN881">
            <v>0</v>
          </cell>
          <cell r="AP881">
            <v>0</v>
          </cell>
          <cell r="AQ881">
            <v>0</v>
          </cell>
        </row>
        <row r="882">
          <cell r="O882">
            <v>0</v>
          </cell>
          <cell r="P882">
            <v>0</v>
          </cell>
          <cell r="R882">
            <v>0</v>
          </cell>
          <cell r="S882">
            <v>0</v>
          </cell>
          <cell r="U882">
            <v>0</v>
          </cell>
          <cell r="V882">
            <v>0</v>
          </cell>
          <cell r="X882">
            <v>0</v>
          </cell>
          <cell r="Y882">
            <v>0</v>
          </cell>
          <cell r="AA882">
            <v>0</v>
          </cell>
          <cell r="AB882">
            <v>0</v>
          </cell>
          <cell r="AD882">
            <v>0</v>
          </cell>
          <cell r="AE882">
            <v>0</v>
          </cell>
          <cell r="AG882">
            <v>0</v>
          </cell>
          <cell r="AH882">
            <v>0</v>
          </cell>
          <cell r="AJ882">
            <v>568.75</v>
          </cell>
          <cell r="AK882">
            <v>0.04</v>
          </cell>
          <cell r="AM882">
            <v>0</v>
          </cell>
          <cell r="AN882">
            <v>0</v>
          </cell>
          <cell r="AP882">
            <v>0</v>
          </cell>
          <cell r="AQ882">
            <v>0</v>
          </cell>
        </row>
        <row r="883">
          <cell r="O883">
            <v>0</v>
          </cell>
          <cell r="P883">
            <v>0</v>
          </cell>
          <cell r="R883">
            <v>0</v>
          </cell>
          <cell r="S883">
            <v>0</v>
          </cell>
          <cell r="U883">
            <v>0</v>
          </cell>
          <cell r="V883">
            <v>0</v>
          </cell>
          <cell r="X883">
            <v>0</v>
          </cell>
          <cell r="Y883">
            <v>0</v>
          </cell>
          <cell r="AA883">
            <v>0</v>
          </cell>
          <cell r="AB883">
            <v>0</v>
          </cell>
          <cell r="AD883">
            <v>0</v>
          </cell>
          <cell r="AE883">
            <v>0</v>
          </cell>
          <cell r="AG883">
            <v>0</v>
          </cell>
          <cell r="AH883">
            <v>0</v>
          </cell>
          <cell r="AJ883">
            <v>565.38</v>
          </cell>
          <cell r="AK883">
            <v>0.06</v>
          </cell>
          <cell r="AM883">
            <v>0</v>
          </cell>
          <cell r="AN883">
            <v>0</v>
          </cell>
          <cell r="AP883">
            <v>0</v>
          </cell>
          <cell r="AQ883">
            <v>0</v>
          </cell>
        </row>
        <row r="884">
          <cell r="O884">
            <v>0</v>
          </cell>
          <cell r="P884">
            <v>0</v>
          </cell>
          <cell r="R884">
            <v>0</v>
          </cell>
          <cell r="S884">
            <v>0</v>
          </cell>
          <cell r="U884">
            <v>0</v>
          </cell>
          <cell r="V884">
            <v>0</v>
          </cell>
          <cell r="X884">
            <v>0</v>
          </cell>
          <cell r="Y884">
            <v>0</v>
          </cell>
          <cell r="AA884">
            <v>0</v>
          </cell>
          <cell r="AB884">
            <v>0</v>
          </cell>
          <cell r="AD884">
            <v>0</v>
          </cell>
          <cell r="AE884">
            <v>0</v>
          </cell>
          <cell r="AG884">
            <v>0</v>
          </cell>
          <cell r="AH884">
            <v>0</v>
          </cell>
          <cell r="AJ884">
            <v>2254.8000000000002</v>
          </cell>
          <cell r="AK884">
            <v>0.1</v>
          </cell>
          <cell r="AM884">
            <v>0</v>
          </cell>
          <cell r="AN884">
            <v>0</v>
          </cell>
          <cell r="AP884">
            <v>0</v>
          </cell>
          <cell r="AQ884">
            <v>0</v>
          </cell>
        </row>
        <row r="885">
          <cell r="O885">
            <v>0</v>
          </cell>
          <cell r="P885">
            <v>0</v>
          </cell>
          <cell r="R885">
            <v>0</v>
          </cell>
          <cell r="S885">
            <v>0</v>
          </cell>
          <cell r="U885">
            <v>0</v>
          </cell>
          <cell r="V885">
            <v>0</v>
          </cell>
          <cell r="X885">
            <v>0</v>
          </cell>
          <cell r="Y885">
            <v>0</v>
          </cell>
          <cell r="AA885">
            <v>0</v>
          </cell>
          <cell r="AB885">
            <v>0</v>
          </cell>
          <cell r="AD885">
            <v>0</v>
          </cell>
          <cell r="AE885">
            <v>0</v>
          </cell>
          <cell r="AG885">
            <v>0</v>
          </cell>
          <cell r="AH885">
            <v>0</v>
          </cell>
          <cell r="AJ885">
            <v>0</v>
          </cell>
          <cell r="AK885">
            <v>0</v>
          </cell>
          <cell r="AM885">
            <v>0</v>
          </cell>
          <cell r="AN885">
            <v>0</v>
          </cell>
          <cell r="AP885">
            <v>0</v>
          </cell>
          <cell r="AQ885">
            <v>0</v>
          </cell>
        </row>
        <row r="886">
          <cell r="O886">
            <v>0</v>
          </cell>
          <cell r="P886">
            <v>0</v>
          </cell>
          <cell r="R886">
            <v>0</v>
          </cell>
          <cell r="S886">
            <v>0</v>
          </cell>
          <cell r="U886">
            <v>0</v>
          </cell>
          <cell r="V886">
            <v>0</v>
          </cell>
          <cell r="X886">
            <v>0</v>
          </cell>
          <cell r="Y886">
            <v>0</v>
          </cell>
          <cell r="AA886">
            <v>0</v>
          </cell>
          <cell r="AB886">
            <v>0</v>
          </cell>
          <cell r="AD886">
            <v>0</v>
          </cell>
          <cell r="AE886">
            <v>0</v>
          </cell>
          <cell r="AG886">
            <v>0</v>
          </cell>
          <cell r="AH886">
            <v>0</v>
          </cell>
          <cell r="AJ886">
            <v>0</v>
          </cell>
          <cell r="AK886">
            <v>0</v>
          </cell>
          <cell r="AM886">
            <v>0</v>
          </cell>
          <cell r="AN886">
            <v>0</v>
          </cell>
          <cell r="AP886">
            <v>0</v>
          </cell>
          <cell r="AQ886">
            <v>0</v>
          </cell>
        </row>
        <row r="887">
          <cell r="O887">
            <v>0</v>
          </cell>
          <cell r="P887">
            <v>0</v>
          </cell>
          <cell r="R887">
            <v>0</v>
          </cell>
          <cell r="S887">
            <v>0</v>
          </cell>
          <cell r="U887">
            <v>0</v>
          </cell>
          <cell r="V887">
            <v>0</v>
          </cell>
          <cell r="X887">
            <v>0</v>
          </cell>
          <cell r="Y887">
            <v>0</v>
          </cell>
          <cell r="AA887">
            <v>0</v>
          </cell>
          <cell r="AB887">
            <v>0</v>
          </cell>
          <cell r="AD887">
            <v>0</v>
          </cell>
          <cell r="AE887">
            <v>0</v>
          </cell>
          <cell r="AG887">
            <v>0</v>
          </cell>
          <cell r="AH887">
            <v>0</v>
          </cell>
          <cell r="AJ887">
            <v>0</v>
          </cell>
          <cell r="AK887">
            <v>0</v>
          </cell>
          <cell r="AM887">
            <v>0</v>
          </cell>
          <cell r="AN887">
            <v>0</v>
          </cell>
          <cell r="AP887">
            <v>0</v>
          </cell>
          <cell r="AQ887">
            <v>0</v>
          </cell>
        </row>
        <row r="888">
          <cell r="O888">
            <v>0</v>
          </cell>
          <cell r="P888">
            <v>0</v>
          </cell>
          <cell r="R888">
            <v>0</v>
          </cell>
          <cell r="S888">
            <v>0</v>
          </cell>
          <cell r="U888">
            <v>0</v>
          </cell>
          <cell r="V888">
            <v>0</v>
          </cell>
          <cell r="X888">
            <v>0</v>
          </cell>
          <cell r="Y888">
            <v>0</v>
          </cell>
          <cell r="AA888">
            <v>0</v>
          </cell>
          <cell r="AB888">
            <v>0</v>
          </cell>
          <cell r="AD888">
            <v>0</v>
          </cell>
          <cell r="AE888">
            <v>0</v>
          </cell>
          <cell r="AG888">
            <v>0</v>
          </cell>
          <cell r="AH888">
            <v>0</v>
          </cell>
          <cell r="AJ888">
            <v>0</v>
          </cell>
          <cell r="AK888">
            <v>0</v>
          </cell>
          <cell r="AM888">
            <v>0</v>
          </cell>
          <cell r="AN888">
            <v>0</v>
          </cell>
          <cell r="AP888">
            <v>0</v>
          </cell>
          <cell r="AQ888">
            <v>0</v>
          </cell>
        </row>
        <row r="889">
          <cell r="O889">
            <v>0</v>
          </cell>
          <cell r="P889">
            <v>0</v>
          </cell>
          <cell r="R889">
            <v>0</v>
          </cell>
          <cell r="S889">
            <v>0</v>
          </cell>
          <cell r="U889">
            <v>0</v>
          </cell>
          <cell r="V889">
            <v>0</v>
          </cell>
          <cell r="X889">
            <v>0</v>
          </cell>
          <cell r="Y889">
            <v>0</v>
          </cell>
          <cell r="AA889">
            <v>0</v>
          </cell>
          <cell r="AB889">
            <v>0</v>
          </cell>
          <cell r="AD889">
            <v>0</v>
          </cell>
          <cell r="AE889">
            <v>0</v>
          </cell>
          <cell r="AG889">
            <v>0</v>
          </cell>
          <cell r="AH889">
            <v>0</v>
          </cell>
          <cell r="AJ889">
            <v>0</v>
          </cell>
          <cell r="AK889">
            <v>0</v>
          </cell>
          <cell r="AM889">
            <v>0</v>
          </cell>
          <cell r="AN889">
            <v>0</v>
          </cell>
          <cell r="AP889">
            <v>0</v>
          </cell>
          <cell r="AQ889">
            <v>0</v>
          </cell>
        </row>
      </sheetData>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Charts"/>
      <sheetName val="Financial Report  "/>
      <sheetName val="Project Income"/>
      <sheetName val="Cost of Sales"/>
      <sheetName val="Total Overhead Expenses"/>
      <sheetName val="Total Other Expense"/>
      <sheetName val="Project Margins"/>
    </sheetNames>
    <sheetDataSet>
      <sheetData sheetId="0">
        <row r="4">
          <cell r="C4">
            <v>9</v>
          </cell>
        </row>
        <row r="9">
          <cell r="B9" t="str">
            <v>Not Started</v>
          </cell>
          <cell r="D9" t="str">
            <v>M Hayes</v>
          </cell>
        </row>
        <row r="10">
          <cell r="B10" t="str">
            <v>Work in progress</v>
          </cell>
          <cell r="D10" t="str">
            <v>D D-Nogare</v>
          </cell>
        </row>
        <row r="11">
          <cell r="B11" t="str">
            <v>Defect Period</v>
          </cell>
          <cell r="D11" t="str">
            <v>G Davey</v>
          </cell>
        </row>
        <row r="12">
          <cell r="B12" t="str">
            <v>Completed</v>
          </cell>
          <cell r="D12" t="str">
            <v>C Goold</v>
          </cell>
        </row>
      </sheetData>
      <sheetData sheetId="1"/>
      <sheetData sheetId="2"/>
      <sheetData sheetId="3"/>
      <sheetData sheetId="4"/>
      <sheetData sheetId="5">
        <row r="45">
          <cell r="D45">
            <v>6173.08</v>
          </cell>
        </row>
      </sheetData>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 Comparisons"/>
      <sheetName val="Sheet1"/>
      <sheetName val="Parameters"/>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S-Monthly"/>
      <sheetName val="EIS-YTD"/>
      <sheetName val="Source &amp; Apps"/>
      <sheetName val="KPI-Monthly"/>
      <sheetName val="KPI-YTD"/>
      <sheetName val="KPIs"/>
      <sheetName val="Feed Sheet"/>
      <sheetName val="Input TB"/>
      <sheetName val="Calculation Sheet - S&amp;A"/>
      <sheetName val="P&amp;L"/>
      <sheetName val="Balance Sheet - Old"/>
      <sheetName val="mm"/>
      <sheetName val="Sheet4"/>
    </sheetNames>
    <sheetDataSet>
      <sheetData sheetId="0"/>
      <sheetData sheetId="1"/>
      <sheetData sheetId="2"/>
      <sheetData sheetId="3">
        <row r="3">
          <cell r="B3">
            <v>0</v>
          </cell>
          <cell r="C3" t="str">
            <v>Target</v>
          </cell>
          <cell r="D3" t="str">
            <v>KPI reached when higher/lower</v>
          </cell>
          <cell r="E3" t="str">
            <v>July</v>
          </cell>
          <cell r="F3" t="str">
            <v>August</v>
          </cell>
          <cell r="G3" t="str">
            <v>September</v>
          </cell>
          <cell r="H3" t="str">
            <v>October</v>
          </cell>
          <cell r="I3" t="str">
            <v>November</v>
          </cell>
          <cell r="J3" t="str">
            <v>December</v>
          </cell>
          <cell r="K3" t="str">
            <v>January</v>
          </cell>
          <cell r="L3" t="str">
            <v>February</v>
          </cell>
          <cell r="M3" t="str">
            <v>March</v>
          </cell>
          <cell r="N3" t="str">
            <v>April</v>
          </cell>
          <cell r="O3" t="str">
            <v>May</v>
          </cell>
          <cell r="P3" t="str">
            <v>June</v>
          </cell>
          <cell r="Q3" t="str">
            <v>July</v>
          </cell>
          <cell r="R3" t="str">
            <v>August</v>
          </cell>
          <cell r="S3" t="str">
            <v>September</v>
          </cell>
          <cell r="T3" t="str">
            <v>October</v>
          </cell>
          <cell r="U3" t="str">
            <v>November</v>
          </cell>
          <cell r="V3" t="str">
            <v>December</v>
          </cell>
          <cell r="W3" t="str">
            <v>January</v>
          </cell>
          <cell r="X3" t="str">
            <v>February</v>
          </cell>
          <cell r="Y3" t="str">
            <v>March</v>
          </cell>
          <cell r="Z3" t="str">
            <v>April</v>
          </cell>
          <cell r="AA3" t="str">
            <v>May</v>
          </cell>
          <cell r="AB3" t="str">
            <v>June</v>
          </cell>
          <cell r="AC3">
            <v>40725</v>
          </cell>
          <cell r="AD3">
            <v>40756</v>
          </cell>
          <cell r="AE3">
            <v>40787</v>
          </cell>
          <cell r="AF3">
            <v>40817</v>
          </cell>
          <cell r="AG3">
            <v>40848</v>
          </cell>
          <cell r="AH3">
            <v>40878</v>
          </cell>
          <cell r="AI3">
            <v>40909</v>
          </cell>
        </row>
        <row r="4">
          <cell r="B4" t="str">
            <v>Team Productivity</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row>
        <row r="5">
          <cell r="B5" t="str">
            <v>NSW - Team Productivity</v>
          </cell>
          <cell r="C5">
            <v>30000</v>
          </cell>
          <cell r="D5" t="str">
            <v>higher</v>
          </cell>
          <cell r="E5" t="e">
            <v>#REF!</v>
          </cell>
          <cell r="F5" t="e">
            <v>#REF!</v>
          </cell>
          <cell r="G5" t="e">
            <v>#REF!</v>
          </cell>
          <cell r="H5" t="e">
            <v>#REF!</v>
          </cell>
          <cell r="I5" t="e">
            <v>#REF!</v>
          </cell>
          <cell r="J5" t="e">
            <v>#REF!</v>
          </cell>
          <cell r="K5" t="e">
            <v>#REF!</v>
          </cell>
          <cell r="L5" t="e">
            <v>#REF!</v>
          </cell>
          <cell r="M5" t="e">
            <v>#REF!</v>
          </cell>
          <cell r="N5" t="e">
            <v>#REF!</v>
          </cell>
          <cell r="O5" t="e">
            <v>#REF!</v>
          </cell>
          <cell r="P5" t="e">
            <v>#REF!</v>
          </cell>
          <cell r="Q5">
            <v>26366.967796610166</v>
          </cell>
          <cell r="R5">
            <v>38005.001694915256</v>
          </cell>
          <cell r="S5">
            <v>36901.232203389831</v>
          </cell>
          <cell r="T5">
            <v>30809.305660377362</v>
          </cell>
          <cell r="U5">
            <v>40226.503773584904</v>
          </cell>
          <cell r="V5">
            <v>13480.196226415093</v>
          </cell>
          <cell r="W5">
            <v>10513.886792452829</v>
          </cell>
          <cell r="X5">
            <v>39783.330158730161</v>
          </cell>
          <cell r="Y5">
            <v>26088.634246575344</v>
          </cell>
          <cell r="Z5">
            <v>28998.586301369865</v>
          </cell>
          <cell r="AA5">
            <v>29439.334246575341</v>
          </cell>
          <cell r="AB5">
            <v>32624.794520547945</v>
          </cell>
          <cell r="AC5">
            <v>37054.490476190476</v>
          </cell>
          <cell r="AD5">
            <v>44882.576190476189</v>
          </cell>
          <cell r="AE5">
            <v>32046.835802469137</v>
          </cell>
          <cell r="AF5">
            <v>32069.506172839509</v>
          </cell>
          <cell r="AG5">
            <v>37567.853086419753</v>
          </cell>
          <cell r="AH5">
            <v>27503.439506172839</v>
          </cell>
          <cell r="AI5">
            <v>23661.804938271605</v>
          </cell>
        </row>
        <row r="6">
          <cell r="B6" t="str">
            <v>VIC - Team Productivity</v>
          </cell>
          <cell r="C6">
            <v>30000</v>
          </cell>
          <cell r="D6" t="str">
            <v>higher</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v>46974.714473684217</v>
          </cell>
          <cell r="R6">
            <v>56223.9355263158</v>
          </cell>
          <cell r="S6">
            <v>59836.027631578952</v>
          </cell>
          <cell r="T6">
            <v>39808.290789473685</v>
          </cell>
          <cell r="U6">
            <v>40735.40151515152</v>
          </cell>
          <cell r="V6">
            <v>37497.246969696971</v>
          </cell>
          <cell r="W6">
            <v>30138.322368421053</v>
          </cell>
          <cell r="X6">
            <v>35586.747368421056</v>
          </cell>
          <cell r="Y6">
            <v>41415.72763157895</v>
          </cell>
          <cell r="Z6">
            <v>42163.065789473687</v>
          </cell>
          <cell r="AA6">
            <v>45087.211842105266</v>
          </cell>
          <cell r="AB6">
            <v>33326.290789473685</v>
          </cell>
          <cell r="AC6">
            <v>39766.8125</v>
          </cell>
          <cell r="AD6">
            <v>25034.632142857146</v>
          </cell>
          <cell r="AE6">
            <v>45553.498484848482</v>
          </cell>
          <cell r="AF6">
            <v>45345.92592592592</v>
          </cell>
          <cell r="AG6">
            <v>56436.24545454546</v>
          </cell>
          <cell r="AH6">
            <v>40636.976086956522</v>
          </cell>
          <cell r="AI6">
            <v>22518.46710526316</v>
          </cell>
        </row>
        <row r="7">
          <cell r="B7" t="str">
            <v>Total - Team Productivity</v>
          </cell>
          <cell r="C7">
            <v>30000</v>
          </cell>
          <cell r="D7" t="str">
            <v>higher</v>
          </cell>
          <cell r="E7" t="e">
            <v>#REF!</v>
          </cell>
          <cell r="F7" t="e">
            <v>#REF!</v>
          </cell>
          <cell r="G7" t="e">
            <v>#REF!</v>
          </cell>
          <cell r="H7" t="e">
            <v>#REF!</v>
          </cell>
          <cell r="I7" t="e">
            <v>#REF!</v>
          </cell>
          <cell r="J7" t="e">
            <v>#REF!</v>
          </cell>
          <cell r="K7" t="e">
            <v>#REF!</v>
          </cell>
          <cell r="L7" t="e">
            <v>#REF!</v>
          </cell>
          <cell r="M7" t="e">
            <v>#REF!</v>
          </cell>
          <cell r="N7" t="e">
            <v>#REF!</v>
          </cell>
          <cell r="O7" t="e">
            <v>#REF!</v>
          </cell>
          <cell r="P7" t="e">
            <v>#REF!</v>
          </cell>
          <cell r="Q7">
            <v>37968.365925925929</v>
          </cell>
          <cell r="R7">
            <v>48261.58666666667</v>
          </cell>
          <cell r="S7">
            <v>49812.672592592593</v>
          </cell>
          <cell r="T7">
            <v>36111.033333333333</v>
          </cell>
          <cell r="U7">
            <v>40508.749579831936</v>
          </cell>
          <cell r="V7">
            <v>26800.577310924371</v>
          </cell>
          <cell r="W7">
            <v>22075.569767441862</v>
          </cell>
          <cell r="X7">
            <v>37488.795683453245</v>
          </cell>
          <cell r="Y7">
            <v>33906.480536912757</v>
          </cell>
          <cell r="Z7">
            <v>35713.35436241611</v>
          </cell>
          <cell r="AA7">
            <v>37420.802013422821</v>
          </cell>
          <cell r="AB7">
            <v>32982.604697986579</v>
          </cell>
          <cell r="AC7">
            <v>38330.87731092437</v>
          </cell>
          <cell r="AD7">
            <v>35542.367226890761</v>
          </cell>
          <cell r="AE7">
            <v>38111.051700680269</v>
          </cell>
          <cell r="AF7">
            <v>37380.074074074073</v>
          </cell>
          <cell r="AG7">
            <v>47092.437414965993</v>
          </cell>
          <cell r="AH7">
            <v>32260.468503937005</v>
          </cell>
          <cell r="AI7">
            <v>23108.34203821656</v>
          </cell>
        </row>
        <row r="8">
          <cell r="B8" t="str">
            <v>Wages/Gross Margin</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B9" t="str">
            <v>NSW - Wages/Gross Margin</v>
          </cell>
          <cell r="C9">
            <v>0.55000000000000004</v>
          </cell>
          <cell r="D9" t="str">
            <v>lower</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B10" t="str">
            <v>VIC - Wages/Gross Margin</v>
          </cell>
          <cell r="C10">
            <v>0.55000000000000004</v>
          </cell>
          <cell r="D10" t="str">
            <v>lower</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B11" t="str">
            <v>Total - Wages/Gross Margin</v>
          </cell>
          <cell r="C11">
            <v>0.55000000000000004</v>
          </cell>
          <cell r="D11" t="str">
            <v>lower</v>
          </cell>
          <cell r="E11" t="e">
            <v>#REF!</v>
          </cell>
          <cell r="F11" t="e">
            <v>#REF!</v>
          </cell>
          <cell r="G11" t="e">
            <v>#REF!</v>
          </cell>
          <cell r="H11" t="e">
            <v>#REF!</v>
          </cell>
          <cell r="I11" t="e">
            <v>#REF!</v>
          </cell>
          <cell r="J11" t="e">
            <v>#REF!</v>
          </cell>
          <cell r="K11" t="e">
            <v>#REF!</v>
          </cell>
          <cell r="L11" t="e">
            <v>#REF!</v>
          </cell>
          <cell r="M11" t="e">
            <v>#REF!</v>
          </cell>
          <cell r="N11" t="e">
            <v>#REF!</v>
          </cell>
          <cell r="O11" t="e">
            <v>#REF!</v>
          </cell>
          <cell r="P11" t="e">
            <v>#REF!</v>
          </cell>
          <cell r="Q11">
            <v>0.65524474473617134</v>
          </cell>
          <cell r="R11">
            <v>0.55066505825539791</v>
          </cell>
          <cell r="S11">
            <v>0.49472391887329598</v>
          </cell>
          <cell r="T11">
            <v>0.73021586836071839</v>
          </cell>
          <cell r="U11">
            <v>0.7151975254652756</v>
          </cell>
          <cell r="V11">
            <v>0.92436125064875718</v>
          </cell>
          <cell r="W11">
            <v>1.0935166372251608</v>
          </cell>
          <cell r="X11">
            <v>0.61106018071044876</v>
          </cell>
          <cell r="Y11">
            <v>0.68335570875090967</v>
          </cell>
          <cell r="Z11">
            <v>0.59816786744558303</v>
          </cell>
          <cell r="AA11">
            <v>0.60791353575951235</v>
          </cell>
          <cell r="AB11">
            <v>0.66506561517194096</v>
          </cell>
          <cell r="AC11">
            <v>0.75328174379834933</v>
          </cell>
          <cell r="AD11">
            <v>0.84064398827927467</v>
          </cell>
          <cell r="AE11">
            <v>0.53784654788191544</v>
          </cell>
          <cell r="AF11">
            <v>0.61869253737755625</v>
          </cell>
          <cell r="AG11">
            <v>0.46926671869102371</v>
          </cell>
          <cell r="AH11">
            <v>0.82100129713104686</v>
          </cell>
          <cell r="AI11">
            <v>0.93234602849251025</v>
          </cell>
        </row>
        <row r="12">
          <cell r="B12" t="str">
            <v>Average Permanent Placement Invoice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B13" t="str">
            <v>NSW - Average Permanent Placement Invoice</v>
          </cell>
          <cell r="C13">
            <v>20000</v>
          </cell>
          <cell r="D13" t="str">
            <v>higher</v>
          </cell>
          <cell r="E13" t="e">
            <v>#REF!</v>
          </cell>
          <cell r="F13" t="e">
            <v>#REF!</v>
          </cell>
          <cell r="G13" t="e">
            <v>#REF!</v>
          </cell>
          <cell r="H13" t="e">
            <v>#REF!</v>
          </cell>
          <cell r="I13" t="e">
            <v>#REF!</v>
          </cell>
          <cell r="J13" t="e">
            <v>#REF!</v>
          </cell>
          <cell r="K13" t="e">
            <v>#REF!</v>
          </cell>
          <cell r="L13" t="e">
            <v>#REF!</v>
          </cell>
          <cell r="M13" t="e">
            <v>#REF!</v>
          </cell>
          <cell r="N13" t="e">
            <v>#REF!</v>
          </cell>
          <cell r="O13" t="e">
            <v>#REF!</v>
          </cell>
          <cell r="P13" t="e">
            <v>#REF!</v>
          </cell>
          <cell r="Q13">
            <v>13687.737272727272</v>
          </cell>
          <cell r="R13">
            <v>12811.294705882354</v>
          </cell>
          <cell r="S13">
            <v>9009.2122727272726</v>
          </cell>
          <cell r="T13">
            <v>10803.605</v>
          </cell>
          <cell r="U13">
            <v>10497.311176470588</v>
          </cell>
          <cell r="V13">
            <v>6532.7124999999996</v>
          </cell>
          <cell r="W13">
            <v>14006</v>
          </cell>
          <cell r="X13">
            <v>13095.140555555556</v>
          </cell>
          <cell r="Y13">
            <v>10770.655000000001</v>
          </cell>
          <cell r="Z13">
            <v>11490.260625000001</v>
          </cell>
          <cell r="AA13">
            <v>7174.7709090909084</v>
          </cell>
          <cell r="AB13">
            <v>10740.607647058823</v>
          </cell>
          <cell r="AC13">
            <v>9676.0331578947371</v>
          </cell>
          <cell r="AD13">
            <v>9131.2486363636363</v>
          </cell>
          <cell r="AE13">
            <v>9985.8068421052631</v>
          </cell>
          <cell r="AF13">
            <v>8851.0909090909099</v>
          </cell>
          <cell r="AG13">
            <v>10263.163913043478</v>
          </cell>
          <cell r="AH13">
            <v>9454.4664705882351</v>
          </cell>
          <cell r="AI13">
            <v>13474.305555555555</v>
          </cell>
        </row>
        <row r="14">
          <cell r="B14" t="str">
            <v>VIC - Average Permanent Placement Invoice</v>
          </cell>
          <cell r="C14">
            <v>20000</v>
          </cell>
          <cell r="D14" t="str">
            <v>higher</v>
          </cell>
          <cell r="E14" t="e">
            <v>#REF!</v>
          </cell>
          <cell r="F14" t="e">
            <v>#REF!</v>
          </cell>
          <cell r="G14" t="e">
            <v>#REF!</v>
          </cell>
          <cell r="H14" t="e">
            <v>#REF!</v>
          </cell>
          <cell r="I14" t="e">
            <v>#REF!</v>
          </cell>
          <cell r="J14" t="e">
            <v>#REF!</v>
          </cell>
          <cell r="K14" t="e">
            <v>#REF!</v>
          </cell>
          <cell r="L14" t="e">
            <v>#REF!</v>
          </cell>
          <cell r="M14" t="e">
            <v>#REF!</v>
          </cell>
          <cell r="N14" t="e">
            <v>#REF!</v>
          </cell>
          <cell r="O14" t="e">
            <v>#REF!</v>
          </cell>
          <cell r="P14" t="e">
            <v>#REF!</v>
          </cell>
          <cell r="Q14">
            <v>13499.039999999999</v>
          </cell>
          <cell r="R14">
            <v>21839.277777777777</v>
          </cell>
          <cell r="S14">
            <v>19064.78142857143</v>
          </cell>
          <cell r="T14">
            <v>16223.68125</v>
          </cell>
          <cell r="U14">
            <v>14065.547777777778</v>
          </cell>
          <cell r="V14">
            <v>14062.274444444445</v>
          </cell>
          <cell r="W14">
            <v>11502.65</v>
          </cell>
          <cell r="X14">
            <v>8295.4205882352944</v>
          </cell>
          <cell r="Y14">
            <v>11145.167142857143</v>
          </cell>
          <cell r="Z14">
            <v>8095.7196296296297</v>
          </cell>
          <cell r="AA14">
            <v>7888.3918750000003</v>
          </cell>
          <cell r="AB14">
            <v>8086.5645000000004</v>
          </cell>
          <cell r="AC14">
            <v>8830.3219999999983</v>
          </cell>
          <cell r="AD14">
            <v>10541.4</v>
          </cell>
          <cell r="AE14">
            <v>10476.865</v>
          </cell>
          <cell r="AF14">
            <v>12739.272727272728</v>
          </cell>
          <cell r="AG14">
            <v>16482.461333333333</v>
          </cell>
          <cell r="AH14">
            <v>11057.962222222222</v>
          </cell>
          <cell r="AI14">
            <v>10191.9575</v>
          </cell>
        </row>
        <row r="15">
          <cell r="B15" t="str">
            <v>Total - Average Permanent Placement Invoice</v>
          </cell>
          <cell r="C15">
            <v>20000</v>
          </cell>
          <cell r="D15" t="str">
            <v>higher</v>
          </cell>
          <cell r="E15" t="e">
            <v>#REF!</v>
          </cell>
          <cell r="F15" t="e">
            <v>#REF!</v>
          </cell>
          <cell r="G15" t="e">
            <v>#REF!</v>
          </cell>
          <cell r="H15" t="e">
            <v>#REF!</v>
          </cell>
          <cell r="I15" t="e">
            <v>#REF!</v>
          </cell>
          <cell r="J15" t="e">
            <v>#REF!</v>
          </cell>
          <cell r="K15" t="e">
            <v>#REF!</v>
          </cell>
          <cell r="L15" t="e">
            <v>#REF!</v>
          </cell>
          <cell r="M15" t="e">
            <v>#REF!</v>
          </cell>
          <cell r="N15" t="e">
            <v>#REF!</v>
          </cell>
          <cell r="O15" t="e">
            <v>#REF!</v>
          </cell>
          <cell r="P15" t="e">
            <v>#REF!</v>
          </cell>
          <cell r="Q15">
            <v>13597.881428571429</v>
          </cell>
          <cell r="R15">
            <v>15936.36576923077</v>
          </cell>
          <cell r="S15">
            <v>12919.711388888889</v>
          </cell>
          <cell r="T15">
            <v>12971.6355</v>
          </cell>
          <cell r="U15">
            <v>11732.47</v>
          </cell>
          <cell r="V15">
            <v>10518.951176470588</v>
          </cell>
          <cell r="W15">
            <v>12080.346153846154</v>
          </cell>
          <cell r="X15">
            <v>10763.848</v>
          </cell>
          <cell r="Y15">
            <v>10945.427333333333</v>
          </cell>
          <cell r="Z15">
            <v>9358.8046511627908</v>
          </cell>
          <cell r="AA15">
            <v>7597.6574074074078</v>
          </cell>
          <cell r="AB15">
            <v>9305.9897297297302</v>
          </cell>
          <cell r="AC15">
            <v>9302.9252941176455</v>
          </cell>
          <cell r="AD15">
            <v>9392.387777777778</v>
          </cell>
          <cell r="AE15">
            <v>10237.631538461539</v>
          </cell>
          <cell r="AF15">
            <v>10147.151515151516</v>
          </cell>
          <cell r="AG15">
            <v>12718.149736842106</v>
          </cell>
          <cell r="AH15">
            <v>10009.522692307692</v>
          </cell>
          <cell r="AI15">
            <v>11929.671176470589</v>
          </cell>
        </row>
        <row r="16">
          <cell r="B16" t="str">
            <v>Operating Costs Percentage (Total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B17" t="str">
            <v>NSW - Operating Costs Percentage (Total Income)</v>
          </cell>
          <cell r="C17">
            <v>0.75</v>
          </cell>
          <cell r="D17" t="str">
            <v>lower</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B18" t="str">
            <v>VIC - Operating Costs Percentage (Total Income)</v>
          </cell>
          <cell r="C18">
            <v>0.75</v>
          </cell>
          <cell r="D18" t="str">
            <v>lower</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B19" t="str">
            <v>Total - Operating Costs Percentage (Total Income)</v>
          </cell>
          <cell r="C19">
            <v>0.75</v>
          </cell>
          <cell r="D19" t="str">
            <v>lower</v>
          </cell>
          <cell r="E19" t="e">
            <v>#REF!</v>
          </cell>
          <cell r="F19" t="e">
            <v>#REF!</v>
          </cell>
          <cell r="G19" t="e">
            <v>#REF!</v>
          </cell>
          <cell r="H19" t="e">
            <v>#REF!</v>
          </cell>
          <cell r="I19" t="e">
            <v>#REF!</v>
          </cell>
          <cell r="J19" t="e">
            <v>#REF!</v>
          </cell>
          <cell r="K19" t="e">
            <v>#REF!</v>
          </cell>
          <cell r="L19" t="e">
            <v>#REF!</v>
          </cell>
          <cell r="M19" t="e">
            <v>#REF!</v>
          </cell>
          <cell r="N19" t="e">
            <v>#REF!</v>
          </cell>
          <cell r="O19" t="e">
            <v>#REF!</v>
          </cell>
          <cell r="P19" t="e">
            <v>#REF!</v>
          </cell>
          <cell r="Q19">
            <v>0.68670712753504515</v>
          </cell>
          <cell r="R19">
            <v>0.5869153570337774</v>
          </cell>
          <cell r="S19">
            <v>0.53084706701158291</v>
          </cell>
          <cell r="T19">
            <v>0.75471430239634507</v>
          </cell>
          <cell r="U19">
            <v>0.74704141669974244</v>
          </cell>
          <cell r="V19">
            <v>0.93728448589317448</v>
          </cell>
          <cell r="W19">
            <v>1.0430724157216584</v>
          </cell>
          <cell r="X19">
            <v>0.71197778620360275</v>
          </cell>
          <cell r="Y19">
            <v>0.70366817848494634</v>
          </cell>
          <cell r="Z19">
            <v>0.68469190484988063</v>
          </cell>
          <cell r="AA19">
            <v>0.63068947357768212</v>
          </cell>
          <cell r="AB19">
            <v>0.83826347100797127</v>
          </cell>
          <cell r="AC19">
            <v>0.75474601660127627</v>
          </cell>
          <cell r="AD19">
            <v>0.8182551000463959</v>
          </cell>
          <cell r="AE19">
            <v>0.67297903158463257</v>
          </cell>
          <cell r="AF19">
            <v>0.62001897891903335</v>
          </cell>
          <cell r="AG19">
            <v>0.50754571620656896</v>
          </cell>
          <cell r="AH19">
            <v>0.83637471155129828</v>
          </cell>
          <cell r="AI19">
            <v>0.87023863852281547</v>
          </cell>
        </row>
        <row r="20">
          <cell r="B20" t="str">
            <v>Average Gross Revenue per Contractor</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row>
        <row r="21">
          <cell r="B21" t="str">
            <v>NSW - Average Gross Revenue per Contractor</v>
          </cell>
          <cell r="C21">
            <v>8500</v>
          </cell>
          <cell r="D21" t="str">
            <v>higher</v>
          </cell>
          <cell r="E21" t="str">
            <v>higher</v>
          </cell>
          <cell r="F21" t="str">
            <v>higher</v>
          </cell>
          <cell r="G21" t="str">
            <v>higher</v>
          </cell>
          <cell r="H21" t="str">
            <v>higher</v>
          </cell>
          <cell r="I21" t="str">
            <v>higher</v>
          </cell>
          <cell r="J21" t="str">
            <v>higher</v>
          </cell>
          <cell r="K21" t="str">
            <v>higher</v>
          </cell>
          <cell r="L21" t="str">
            <v>higher</v>
          </cell>
          <cell r="M21" t="str">
            <v>higher</v>
          </cell>
          <cell r="N21" t="str">
            <v>higher</v>
          </cell>
          <cell r="O21" t="str">
            <v>higher</v>
          </cell>
          <cell r="P21" t="str">
            <v>higher</v>
          </cell>
          <cell r="Q21" t="str">
            <v>higher</v>
          </cell>
          <cell r="R21" t="str">
            <v>higher</v>
          </cell>
          <cell r="S21" t="str">
            <v>higher</v>
          </cell>
          <cell r="T21" t="str">
            <v>higher</v>
          </cell>
          <cell r="U21" t="str">
            <v>higher</v>
          </cell>
          <cell r="V21" t="str">
            <v>higher</v>
          </cell>
          <cell r="W21" t="str">
            <v>higher</v>
          </cell>
          <cell r="X21" t="str">
            <v>higher</v>
          </cell>
          <cell r="Y21" t="str">
            <v>higher</v>
          </cell>
          <cell r="Z21" t="str">
            <v>higher</v>
          </cell>
          <cell r="AA21" t="str">
            <v>higher</v>
          </cell>
          <cell r="AB21">
            <v>0</v>
          </cell>
          <cell r="AC21">
            <v>9919.732</v>
          </cell>
          <cell r="AD21">
            <v>11696.108571428571</v>
          </cell>
          <cell r="AE21">
            <v>9978.4342857142856</v>
          </cell>
          <cell r="AF21">
            <v>9291.2857142857138</v>
          </cell>
          <cell r="AG21">
            <v>8530.8549999999996</v>
          </cell>
          <cell r="AH21">
            <v>8007.4185714285713</v>
          </cell>
          <cell r="AI21">
            <v>7821.3188888888881</v>
          </cell>
        </row>
        <row r="22">
          <cell r="B22" t="str">
            <v>VIC - Average Gross Revenue per Contractor</v>
          </cell>
          <cell r="C22">
            <v>8500</v>
          </cell>
          <cell r="D22" t="str">
            <v>higher</v>
          </cell>
          <cell r="E22" t="e">
            <v>#REF!</v>
          </cell>
          <cell r="F22" t="e">
            <v>#REF!</v>
          </cell>
          <cell r="G22" t="e">
            <v>#REF!</v>
          </cell>
          <cell r="H22" t="e">
            <v>#REF!</v>
          </cell>
          <cell r="I22" t="e">
            <v>#REF!</v>
          </cell>
          <cell r="J22" t="e">
            <v>#REF!</v>
          </cell>
          <cell r="K22" t="e">
            <v>#REF!</v>
          </cell>
          <cell r="L22" t="e">
            <v>#REF!</v>
          </cell>
          <cell r="M22" t="e">
            <v>#REF!</v>
          </cell>
          <cell r="N22" t="e">
            <v>#REF!</v>
          </cell>
          <cell r="O22" t="e">
            <v>#REF!</v>
          </cell>
          <cell r="P22" t="e">
            <v>#REF!</v>
          </cell>
          <cell r="Q22">
            <v>8251.2595833333344</v>
          </cell>
          <cell r="R22">
            <v>37708.068333333336</v>
          </cell>
          <cell r="S22">
            <v>62615.623333333329</v>
          </cell>
          <cell r="T22">
            <v>43188.39</v>
          </cell>
          <cell r="U22">
            <v>20323.388571428572</v>
          </cell>
          <cell r="V22">
            <v>120921.36</v>
          </cell>
          <cell r="W22">
            <v>28506.1875</v>
          </cell>
          <cell r="X22">
            <v>25887.425999999999</v>
          </cell>
          <cell r="Y22">
            <v>39681.797500000001</v>
          </cell>
          <cell r="Z22">
            <v>33287.956666666665</v>
          </cell>
          <cell r="AA22">
            <v>43952.635000000002</v>
          </cell>
          <cell r="AB22">
            <v>30516.173333333336</v>
          </cell>
          <cell r="AC22">
            <v>5639.9575000000004</v>
          </cell>
          <cell r="AD22">
            <v>7953.3581818181819</v>
          </cell>
          <cell r="AE22">
            <v>3504.4534615384614</v>
          </cell>
          <cell r="AF22">
            <v>0</v>
          </cell>
          <cell r="AG22">
            <v>5445.3173913043483</v>
          </cell>
          <cell r="AH22">
            <v>5141.6723529411756</v>
          </cell>
          <cell r="AI22">
            <v>0</v>
          </cell>
        </row>
        <row r="23">
          <cell r="B23" t="str">
            <v>Total - Average Gross Revenue per Contractor</v>
          </cell>
          <cell r="C23">
            <v>8500</v>
          </cell>
          <cell r="D23" t="str">
            <v>higher</v>
          </cell>
          <cell r="E23" t="e">
            <v>#REF!</v>
          </cell>
          <cell r="F23" t="e">
            <v>#REF!</v>
          </cell>
          <cell r="G23" t="e">
            <v>#REF!</v>
          </cell>
          <cell r="H23" t="e">
            <v>#REF!</v>
          </cell>
          <cell r="I23" t="e">
            <v>#REF!</v>
          </cell>
          <cell r="J23" t="e">
            <v>#REF!</v>
          </cell>
          <cell r="K23" t="e">
            <v>#REF!</v>
          </cell>
          <cell r="L23" t="e">
            <v>#REF!</v>
          </cell>
          <cell r="M23" t="e">
            <v>#REF!</v>
          </cell>
          <cell r="N23" t="e">
            <v>#REF!</v>
          </cell>
          <cell r="O23" t="e">
            <v>#REF!</v>
          </cell>
          <cell r="P23" t="e">
            <v>#REF!</v>
          </cell>
          <cell r="Q23">
            <v>8121.2092000000002</v>
          </cell>
          <cell r="R23">
            <v>33240.844285714287</v>
          </cell>
          <cell r="S23">
            <v>41472.294000000002</v>
          </cell>
          <cell r="T23">
            <v>41279.923999999999</v>
          </cell>
          <cell r="U23">
            <v>25287.12857142857</v>
          </cell>
          <cell r="V23">
            <v>140104.70000000001</v>
          </cell>
          <cell r="W23">
            <v>31932.587500000001</v>
          </cell>
          <cell r="X23">
            <v>28871.916000000005</v>
          </cell>
          <cell r="Y23">
            <v>44210.934999999998</v>
          </cell>
          <cell r="Z23">
            <v>21284.896666666664</v>
          </cell>
          <cell r="AA23">
            <v>72483.725000000006</v>
          </cell>
          <cell r="AB23">
            <v>49039.73</v>
          </cell>
          <cell r="AC23">
            <v>6658.9514285714295</v>
          </cell>
          <cell r="AD23">
            <v>9408.8722222222223</v>
          </cell>
          <cell r="AE23">
            <v>4877.7221212121212</v>
          </cell>
          <cell r="AF23">
            <v>24253.571428571428</v>
          </cell>
          <cell r="AG23">
            <v>6241.5851612903234</v>
          </cell>
          <cell r="AH23">
            <v>5977.5149999999994</v>
          </cell>
          <cell r="AI23">
            <v>0</v>
          </cell>
        </row>
        <row r="24">
          <cell r="B24">
            <v>0</v>
          </cell>
          <cell r="T24">
            <v>0</v>
          </cell>
          <cell r="AI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B26">
            <v>0</v>
          </cell>
          <cell r="T26">
            <v>0</v>
          </cell>
          <cell r="AI26">
            <v>0</v>
          </cell>
        </row>
        <row r="27">
          <cell r="B27">
            <v>0</v>
          </cell>
          <cell r="T27">
            <v>0</v>
          </cell>
          <cell r="AI27">
            <v>0</v>
          </cell>
        </row>
        <row r="28">
          <cell r="B28">
            <v>0</v>
          </cell>
          <cell r="C28" t="str">
            <v>Target</v>
          </cell>
          <cell r="D28" t="str">
            <v>KPI reached when higher/lower</v>
          </cell>
          <cell r="E28" t="str">
            <v>July</v>
          </cell>
          <cell r="F28" t="str">
            <v>August</v>
          </cell>
          <cell r="G28" t="str">
            <v>September</v>
          </cell>
          <cell r="H28" t="str">
            <v>October</v>
          </cell>
          <cell r="I28" t="str">
            <v>November</v>
          </cell>
          <cell r="J28" t="str">
            <v>December</v>
          </cell>
          <cell r="K28" t="str">
            <v>January</v>
          </cell>
          <cell r="L28" t="str">
            <v>February</v>
          </cell>
          <cell r="M28" t="str">
            <v>March</v>
          </cell>
          <cell r="N28" t="str">
            <v>April</v>
          </cell>
          <cell r="O28" t="str">
            <v>May</v>
          </cell>
          <cell r="P28" t="str">
            <v>June</v>
          </cell>
          <cell r="Q28" t="str">
            <v>July</v>
          </cell>
          <cell r="R28" t="str">
            <v>August</v>
          </cell>
          <cell r="S28" t="str">
            <v>September</v>
          </cell>
          <cell r="T28" t="str">
            <v>October</v>
          </cell>
          <cell r="U28" t="str">
            <v>November</v>
          </cell>
          <cell r="V28" t="str">
            <v>December</v>
          </cell>
          <cell r="W28" t="str">
            <v>January</v>
          </cell>
          <cell r="X28" t="str">
            <v>February</v>
          </cell>
          <cell r="Y28" t="str">
            <v>March</v>
          </cell>
          <cell r="Z28" t="str">
            <v>April</v>
          </cell>
          <cell r="AA28" t="str">
            <v>May</v>
          </cell>
          <cell r="AB28" t="str">
            <v>June</v>
          </cell>
          <cell r="AC28">
            <v>40725</v>
          </cell>
          <cell r="AD28">
            <v>40756</v>
          </cell>
          <cell r="AE28">
            <v>40787</v>
          </cell>
          <cell r="AF28">
            <v>40817</v>
          </cell>
          <cell r="AG28">
            <v>40848</v>
          </cell>
          <cell r="AH28">
            <v>40878</v>
          </cell>
          <cell r="AI28">
            <v>40909</v>
          </cell>
        </row>
        <row r="29">
          <cell r="B29" t="str">
            <v>New Job Orders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B30" t="str">
            <v>NSW - New Job Orders</v>
          </cell>
          <cell r="C30">
            <v>30</v>
          </cell>
          <cell r="D30" t="str">
            <v>higher</v>
          </cell>
          <cell r="E30">
            <v>11</v>
          </cell>
          <cell r="F30">
            <v>18</v>
          </cell>
          <cell r="G30">
            <v>19</v>
          </cell>
          <cell r="H30">
            <v>16</v>
          </cell>
          <cell r="I30">
            <v>26</v>
          </cell>
          <cell r="J30">
            <v>4</v>
          </cell>
          <cell r="K30">
            <v>7</v>
          </cell>
          <cell r="L30">
            <v>13</v>
          </cell>
          <cell r="M30">
            <v>22</v>
          </cell>
          <cell r="N30">
            <v>16</v>
          </cell>
          <cell r="O30">
            <v>28</v>
          </cell>
          <cell r="P30">
            <v>11</v>
          </cell>
          <cell r="Q30">
            <v>16</v>
          </cell>
          <cell r="R30">
            <v>23</v>
          </cell>
          <cell r="S30">
            <v>18</v>
          </cell>
          <cell r="T30">
            <v>10</v>
          </cell>
          <cell r="U30">
            <v>16</v>
          </cell>
          <cell r="V30">
            <v>11</v>
          </cell>
          <cell r="W30">
            <v>9</v>
          </cell>
          <cell r="X30">
            <v>15</v>
          </cell>
          <cell r="Y30">
            <v>45</v>
          </cell>
          <cell r="Z30">
            <v>22</v>
          </cell>
          <cell r="AA30">
            <v>30</v>
          </cell>
          <cell r="AB30">
            <v>28</v>
          </cell>
          <cell r="AC30">
            <v>25</v>
          </cell>
          <cell r="AD30">
            <v>28</v>
          </cell>
          <cell r="AE30">
            <v>25</v>
          </cell>
          <cell r="AF30">
            <v>17</v>
          </cell>
          <cell r="AG30">
            <v>11</v>
          </cell>
          <cell r="AH30">
            <v>9</v>
          </cell>
          <cell r="AI30">
            <v>15</v>
          </cell>
        </row>
        <row r="31">
          <cell r="B31" t="str">
            <v>VIC - New Job Orders</v>
          </cell>
          <cell r="C31">
            <v>30</v>
          </cell>
          <cell r="D31" t="str">
            <v>higher</v>
          </cell>
          <cell r="E31">
            <v>20</v>
          </cell>
          <cell r="F31">
            <v>13</v>
          </cell>
          <cell r="G31">
            <v>20</v>
          </cell>
          <cell r="H31">
            <v>22</v>
          </cell>
          <cell r="I31">
            <v>29</v>
          </cell>
          <cell r="J31">
            <v>13</v>
          </cell>
          <cell r="K31">
            <v>19</v>
          </cell>
          <cell r="L31">
            <v>28</v>
          </cell>
          <cell r="M31">
            <v>0</v>
          </cell>
          <cell r="N31">
            <v>31</v>
          </cell>
          <cell r="O31">
            <v>0</v>
          </cell>
          <cell r="P31">
            <v>33</v>
          </cell>
          <cell r="Q31">
            <v>28</v>
          </cell>
          <cell r="R31">
            <v>32</v>
          </cell>
          <cell r="S31">
            <v>29</v>
          </cell>
          <cell r="T31">
            <v>35</v>
          </cell>
          <cell r="U31">
            <v>25</v>
          </cell>
          <cell r="V31">
            <v>21</v>
          </cell>
          <cell r="W31">
            <v>8</v>
          </cell>
          <cell r="X31">
            <v>6</v>
          </cell>
          <cell r="Y31">
            <v>38</v>
          </cell>
          <cell r="Z31">
            <v>16</v>
          </cell>
          <cell r="AA31">
            <v>16</v>
          </cell>
          <cell r="AB31">
            <v>18</v>
          </cell>
          <cell r="AC31">
            <v>18</v>
          </cell>
          <cell r="AD31">
            <v>31</v>
          </cell>
          <cell r="AE31">
            <v>21</v>
          </cell>
          <cell r="AF31">
            <v>0</v>
          </cell>
          <cell r="AG31">
            <v>10</v>
          </cell>
          <cell r="AH31">
            <v>14</v>
          </cell>
          <cell r="AI31">
            <v>14</v>
          </cell>
        </row>
        <row r="32">
          <cell r="B32" t="str">
            <v>Total - New Job Orders</v>
          </cell>
          <cell r="C32">
            <v>60</v>
          </cell>
          <cell r="D32" t="str">
            <v>higher</v>
          </cell>
          <cell r="E32">
            <v>31</v>
          </cell>
          <cell r="F32">
            <v>31</v>
          </cell>
          <cell r="G32">
            <v>39</v>
          </cell>
          <cell r="H32">
            <v>38</v>
          </cell>
          <cell r="I32">
            <v>55</v>
          </cell>
          <cell r="J32">
            <v>17</v>
          </cell>
          <cell r="K32">
            <v>26</v>
          </cell>
          <cell r="L32">
            <v>41</v>
          </cell>
          <cell r="M32">
            <v>22</v>
          </cell>
          <cell r="N32">
            <v>47</v>
          </cell>
          <cell r="O32">
            <v>28</v>
          </cell>
          <cell r="P32">
            <v>44</v>
          </cell>
          <cell r="Q32">
            <v>44</v>
          </cell>
          <cell r="R32">
            <v>55</v>
          </cell>
          <cell r="S32">
            <v>47</v>
          </cell>
          <cell r="T32">
            <v>45</v>
          </cell>
          <cell r="U32">
            <v>41</v>
          </cell>
          <cell r="V32">
            <v>32</v>
          </cell>
          <cell r="W32">
            <v>17</v>
          </cell>
          <cell r="X32">
            <v>21</v>
          </cell>
          <cell r="Y32">
            <v>83</v>
          </cell>
          <cell r="Z32">
            <v>38</v>
          </cell>
          <cell r="AA32">
            <v>46</v>
          </cell>
          <cell r="AB32">
            <v>46</v>
          </cell>
          <cell r="AC32">
            <v>43</v>
          </cell>
          <cell r="AD32">
            <v>59</v>
          </cell>
          <cell r="AE32">
            <v>46</v>
          </cell>
          <cell r="AF32">
            <v>17</v>
          </cell>
          <cell r="AG32">
            <v>21</v>
          </cell>
          <cell r="AH32">
            <v>23</v>
          </cell>
          <cell r="AI32">
            <v>29</v>
          </cell>
        </row>
        <row r="33">
          <cell r="B33" t="str">
            <v>Candidates Placed</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row>
        <row r="34">
          <cell r="B34" t="str">
            <v>NSW - Candidates Placed</v>
          </cell>
          <cell r="C34">
            <v>13</v>
          </cell>
          <cell r="D34" t="str">
            <v>higher</v>
          </cell>
          <cell r="E34">
            <v>4.8</v>
          </cell>
          <cell r="F34">
            <v>5.4</v>
          </cell>
          <cell r="G34">
            <v>6.5</v>
          </cell>
          <cell r="H34">
            <v>6.6</v>
          </cell>
          <cell r="I34">
            <v>6.3</v>
          </cell>
          <cell r="J34">
            <v>10.7</v>
          </cell>
          <cell r="K34">
            <v>4.5</v>
          </cell>
          <cell r="L34">
            <v>6.3</v>
          </cell>
          <cell r="M34">
            <v>9.6999999999999993</v>
          </cell>
          <cell r="N34">
            <v>7</v>
          </cell>
          <cell r="O34">
            <v>10</v>
          </cell>
          <cell r="P34">
            <v>4</v>
          </cell>
          <cell r="Q34">
            <v>6.5</v>
          </cell>
          <cell r="R34">
            <v>7.5</v>
          </cell>
          <cell r="S34">
            <v>9.8000000000000007</v>
          </cell>
          <cell r="T34">
            <v>5.3</v>
          </cell>
          <cell r="U34">
            <v>9.1</v>
          </cell>
          <cell r="V34">
            <v>2.8</v>
          </cell>
          <cell r="W34">
            <v>2.34</v>
          </cell>
          <cell r="X34">
            <v>11.4</v>
          </cell>
          <cell r="Y34">
            <v>11</v>
          </cell>
          <cell r="Z34">
            <v>11.9</v>
          </cell>
          <cell r="AA34">
            <v>9.1999999999999993</v>
          </cell>
          <cell r="AB34">
            <v>7.7</v>
          </cell>
          <cell r="AC34">
            <v>10</v>
          </cell>
          <cell r="AD34">
            <v>14</v>
          </cell>
          <cell r="AE34">
            <v>7</v>
          </cell>
          <cell r="AF34">
            <v>9</v>
          </cell>
          <cell r="AG34">
            <v>14</v>
          </cell>
          <cell r="AH34">
            <v>10</v>
          </cell>
          <cell r="AI34">
            <v>2</v>
          </cell>
        </row>
        <row r="35">
          <cell r="B35" t="str">
            <v>VIC - Candidates Placed</v>
          </cell>
          <cell r="C35">
            <v>13</v>
          </cell>
          <cell r="D35" t="str">
            <v>higher</v>
          </cell>
          <cell r="E35">
            <v>6.5</v>
          </cell>
          <cell r="F35">
            <v>3</v>
          </cell>
          <cell r="G35">
            <v>11.3</v>
          </cell>
          <cell r="H35">
            <v>4.3</v>
          </cell>
          <cell r="I35">
            <v>7</v>
          </cell>
          <cell r="J35">
            <v>8</v>
          </cell>
          <cell r="K35">
            <v>2.58</v>
          </cell>
          <cell r="L35">
            <v>8</v>
          </cell>
          <cell r="M35">
            <v>10.5</v>
          </cell>
          <cell r="N35">
            <v>5</v>
          </cell>
          <cell r="O35">
            <v>12</v>
          </cell>
          <cell r="P35">
            <v>7</v>
          </cell>
          <cell r="Q35">
            <v>10</v>
          </cell>
          <cell r="R35">
            <v>9</v>
          </cell>
          <cell r="S35">
            <v>14</v>
          </cell>
          <cell r="T35">
            <v>8</v>
          </cell>
          <cell r="U35">
            <v>9</v>
          </cell>
          <cell r="V35">
            <v>4</v>
          </cell>
          <cell r="W35">
            <v>6</v>
          </cell>
          <cell r="X35">
            <v>10</v>
          </cell>
          <cell r="Y35">
            <v>6</v>
          </cell>
          <cell r="Z35">
            <v>11</v>
          </cell>
          <cell r="AA35">
            <v>19</v>
          </cell>
          <cell r="AB35">
            <v>7</v>
          </cell>
          <cell r="AC35">
            <v>9</v>
          </cell>
          <cell r="AD35">
            <v>2</v>
          </cell>
          <cell r="AE35">
            <v>13</v>
          </cell>
          <cell r="AF35">
            <v>10</v>
          </cell>
          <cell r="AG35">
            <v>11</v>
          </cell>
          <cell r="AH35">
            <v>7</v>
          </cell>
          <cell r="AI35">
            <v>4</v>
          </cell>
        </row>
        <row r="36">
          <cell r="B36" t="str">
            <v>Total - Candidates Placed</v>
          </cell>
          <cell r="C36">
            <v>26</v>
          </cell>
          <cell r="D36" t="str">
            <v>higher</v>
          </cell>
          <cell r="E36">
            <v>11.3</v>
          </cell>
          <cell r="F36">
            <v>8.4</v>
          </cell>
          <cell r="G36">
            <v>17.8</v>
          </cell>
          <cell r="H36">
            <v>10.899999999999999</v>
          </cell>
          <cell r="I36">
            <v>13.3</v>
          </cell>
          <cell r="J36">
            <v>18.7</v>
          </cell>
          <cell r="K36">
            <v>7.08</v>
          </cell>
          <cell r="L36">
            <v>14.3</v>
          </cell>
          <cell r="M36">
            <v>20.2</v>
          </cell>
          <cell r="N36">
            <v>12</v>
          </cell>
          <cell r="O36">
            <v>22</v>
          </cell>
          <cell r="P36">
            <v>11</v>
          </cell>
          <cell r="Q36">
            <v>16.5</v>
          </cell>
          <cell r="R36">
            <v>16.5</v>
          </cell>
          <cell r="S36">
            <v>23.8</v>
          </cell>
          <cell r="T36">
            <v>13.3</v>
          </cell>
          <cell r="U36">
            <v>18.100000000000001</v>
          </cell>
          <cell r="V36">
            <v>6.8</v>
          </cell>
          <cell r="W36">
            <v>8.34</v>
          </cell>
          <cell r="X36">
            <v>21.4</v>
          </cell>
          <cell r="Y36">
            <v>17</v>
          </cell>
          <cell r="Z36">
            <v>22.9</v>
          </cell>
          <cell r="AA36">
            <v>28.2</v>
          </cell>
          <cell r="AB36">
            <v>14.7</v>
          </cell>
          <cell r="AC36">
            <v>19</v>
          </cell>
          <cell r="AD36">
            <v>16</v>
          </cell>
          <cell r="AE36">
            <v>20</v>
          </cell>
          <cell r="AF36">
            <v>19</v>
          </cell>
          <cell r="AG36">
            <v>25</v>
          </cell>
          <cell r="AH36">
            <v>17</v>
          </cell>
          <cell r="AI36">
            <v>6</v>
          </cell>
        </row>
        <row r="37">
          <cell r="B37" t="str">
            <v>Exclusivity</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row>
        <row r="38">
          <cell r="B38" t="str">
            <v>NSW - Exclusivity</v>
          </cell>
          <cell r="C38">
            <v>0.6</v>
          </cell>
          <cell r="D38" t="str">
            <v>higher</v>
          </cell>
          <cell r="E38">
            <v>0.45454545454545453</v>
          </cell>
          <cell r="F38">
            <v>0.77777777777777779</v>
          </cell>
          <cell r="G38">
            <v>0.42105263157894735</v>
          </cell>
          <cell r="H38">
            <v>0.625</v>
          </cell>
          <cell r="I38">
            <v>0.23076923076923078</v>
          </cell>
          <cell r="J38">
            <v>1</v>
          </cell>
          <cell r="K38">
            <v>0.7142857142857143</v>
          </cell>
          <cell r="L38">
            <v>0.69230769230769229</v>
          </cell>
          <cell r="M38">
            <v>0.81818181818181823</v>
          </cell>
          <cell r="N38">
            <v>0.625</v>
          </cell>
          <cell r="O38">
            <v>0.8214285714285714</v>
          </cell>
          <cell r="P38">
            <v>0.72727272727272729</v>
          </cell>
          <cell r="Q38">
            <v>0.5625</v>
          </cell>
          <cell r="R38">
            <v>0.69565217391304346</v>
          </cell>
          <cell r="S38">
            <v>0.77777777777777779</v>
          </cell>
          <cell r="T38">
            <v>0.6</v>
          </cell>
          <cell r="U38">
            <v>0.6875</v>
          </cell>
          <cell r="V38">
            <v>0.36363636363636365</v>
          </cell>
          <cell r="W38">
            <v>0.55555555555555558</v>
          </cell>
          <cell r="X38">
            <v>0.73333333333333328</v>
          </cell>
          <cell r="Y38">
            <v>0.42222222222222222</v>
          </cell>
          <cell r="Z38">
            <v>0.36363636363636365</v>
          </cell>
          <cell r="AA38">
            <v>0.5</v>
          </cell>
          <cell r="AB38">
            <v>0.6071428571428571</v>
          </cell>
          <cell r="AC38">
            <v>0.44</v>
          </cell>
          <cell r="AD38">
            <v>0.4642857142857143</v>
          </cell>
          <cell r="AE38">
            <v>0.64</v>
          </cell>
          <cell r="AF38">
            <v>0.70588235294117652</v>
          </cell>
          <cell r="AG38">
            <v>0.63636363636363635</v>
          </cell>
          <cell r="AH38">
            <v>0.55555555555555558</v>
          </cell>
          <cell r="AI38">
            <v>0.66666666666666663</v>
          </cell>
        </row>
        <row r="39">
          <cell r="B39" t="str">
            <v>VIC - Exclusivity</v>
          </cell>
          <cell r="C39">
            <v>0.6</v>
          </cell>
          <cell r="D39" t="str">
            <v>higher</v>
          </cell>
          <cell r="E39">
            <v>0.25</v>
          </cell>
          <cell r="F39">
            <v>0.30769230769230771</v>
          </cell>
          <cell r="G39">
            <v>0.2</v>
          </cell>
          <cell r="H39">
            <v>0.22727272727272727</v>
          </cell>
          <cell r="I39">
            <v>0.27586206896551724</v>
          </cell>
          <cell r="J39">
            <v>0.92307692307692313</v>
          </cell>
          <cell r="K39">
            <v>0.36842105263157893</v>
          </cell>
          <cell r="L39">
            <v>0.21428571428571427</v>
          </cell>
          <cell r="M39">
            <v>0</v>
          </cell>
          <cell r="N39">
            <v>0.16129032258064516</v>
          </cell>
          <cell r="O39">
            <v>0</v>
          </cell>
          <cell r="P39">
            <v>0.45454545454545453</v>
          </cell>
          <cell r="Q39">
            <v>7.1428571428571425E-2</v>
          </cell>
          <cell r="R39">
            <v>0.15625</v>
          </cell>
          <cell r="S39">
            <v>0</v>
          </cell>
          <cell r="T39">
            <v>5.7142857142857141E-2</v>
          </cell>
          <cell r="U39">
            <v>0.16</v>
          </cell>
          <cell r="V39">
            <v>0.19047619047619047</v>
          </cell>
          <cell r="W39">
            <v>0.625</v>
          </cell>
          <cell r="X39">
            <v>0.33333333333333331</v>
          </cell>
          <cell r="Y39">
            <v>0.5</v>
          </cell>
          <cell r="Z39">
            <v>0.75</v>
          </cell>
          <cell r="AA39">
            <v>0.625</v>
          </cell>
          <cell r="AB39">
            <v>0.61111111111111116</v>
          </cell>
          <cell r="AC39">
            <v>0.5</v>
          </cell>
          <cell r="AD39">
            <v>0.5161290322580645</v>
          </cell>
          <cell r="AE39">
            <v>0.52380952380952384</v>
          </cell>
          <cell r="AF39">
            <v>0</v>
          </cell>
          <cell r="AG39">
            <v>1</v>
          </cell>
          <cell r="AH39">
            <v>0.35714285714285715</v>
          </cell>
          <cell r="AI39">
            <v>0.5714285714285714</v>
          </cell>
        </row>
        <row r="40">
          <cell r="B40" t="str">
            <v>Total - Exclusivity</v>
          </cell>
          <cell r="C40">
            <v>0.6</v>
          </cell>
          <cell r="D40" t="str">
            <v>higher</v>
          </cell>
          <cell r="E40">
            <v>0.32258064516129031</v>
          </cell>
          <cell r="F40">
            <v>0.58064516129032262</v>
          </cell>
          <cell r="G40">
            <v>0.30769230769230771</v>
          </cell>
          <cell r="H40">
            <v>0.39473684210526316</v>
          </cell>
          <cell r="I40">
            <v>0.25454545454545452</v>
          </cell>
          <cell r="J40">
            <v>0.94117647058823528</v>
          </cell>
          <cell r="K40">
            <v>0.46153846153846156</v>
          </cell>
          <cell r="L40">
            <v>0.36585365853658536</v>
          </cell>
          <cell r="M40">
            <v>0.81818181818181823</v>
          </cell>
          <cell r="N40">
            <v>0.31914893617021278</v>
          </cell>
          <cell r="O40">
            <v>0.8214285714285714</v>
          </cell>
          <cell r="P40">
            <v>0.52272727272727271</v>
          </cell>
          <cell r="Q40">
            <v>0.25</v>
          </cell>
          <cell r="R40">
            <v>0.38181818181818183</v>
          </cell>
          <cell r="S40">
            <v>0.2978723404255319</v>
          </cell>
          <cell r="T40">
            <v>0.17777777777777778</v>
          </cell>
          <cell r="U40">
            <v>0.36585365853658536</v>
          </cell>
          <cell r="V40">
            <v>0.25</v>
          </cell>
          <cell r="W40">
            <v>0.58823529411764708</v>
          </cell>
          <cell r="X40">
            <v>0.61904761904761907</v>
          </cell>
          <cell r="Y40">
            <v>0.45783132530120479</v>
          </cell>
          <cell r="Z40">
            <v>0.52631578947368418</v>
          </cell>
          <cell r="AA40">
            <v>0.54347826086956519</v>
          </cell>
          <cell r="AB40">
            <v>0.60869565217391308</v>
          </cell>
          <cell r="AC40">
            <v>0.46511627906976744</v>
          </cell>
          <cell r="AD40">
            <v>0.49152542372881358</v>
          </cell>
          <cell r="AE40">
            <v>0.58695652173913049</v>
          </cell>
          <cell r="AF40">
            <v>0.70588235294117652</v>
          </cell>
          <cell r="AG40">
            <v>0.80952380952380953</v>
          </cell>
          <cell r="AH40">
            <v>0.43478260869565216</v>
          </cell>
          <cell r="AI40">
            <v>0.62068965517241381</v>
          </cell>
        </row>
        <row r="41">
          <cell r="B41" t="str">
            <v>New Contractor Placements</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B42" t="str">
            <v>NSW - New Contractor Placements</v>
          </cell>
          <cell r="C42">
            <v>4</v>
          </cell>
          <cell r="D42" t="str">
            <v>higher</v>
          </cell>
          <cell r="E42">
            <v>0</v>
          </cell>
          <cell r="F42">
            <v>0</v>
          </cell>
          <cell r="G42">
            <v>1</v>
          </cell>
          <cell r="H42">
            <v>0</v>
          </cell>
          <cell r="I42">
            <v>0</v>
          </cell>
          <cell r="J42">
            <v>0</v>
          </cell>
          <cell r="K42">
            <v>0</v>
          </cell>
          <cell r="L42">
            <v>0</v>
          </cell>
          <cell r="M42">
            <v>0</v>
          </cell>
          <cell r="N42">
            <v>0</v>
          </cell>
          <cell r="O42">
            <v>0</v>
          </cell>
          <cell r="P42">
            <v>0</v>
          </cell>
          <cell r="Q42">
            <v>0</v>
          </cell>
          <cell r="R42">
            <v>0</v>
          </cell>
          <cell r="S42">
            <v>1</v>
          </cell>
          <cell r="T42">
            <v>1</v>
          </cell>
          <cell r="U42">
            <v>0</v>
          </cell>
          <cell r="V42">
            <v>0</v>
          </cell>
          <cell r="W42">
            <v>0</v>
          </cell>
          <cell r="X42">
            <v>0</v>
          </cell>
          <cell r="Y42">
            <v>0</v>
          </cell>
          <cell r="Z42">
            <v>2</v>
          </cell>
          <cell r="AA42">
            <v>0</v>
          </cell>
          <cell r="AB42">
            <v>0</v>
          </cell>
          <cell r="AC42">
            <v>1</v>
          </cell>
          <cell r="AD42">
            <v>2</v>
          </cell>
          <cell r="AE42">
            <v>2</v>
          </cell>
          <cell r="AF42">
            <v>1</v>
          </cell>
          <cell r="AG42">
            <v>2</v>
          </cell>
          <cell r="AH42">
            <v>1</v>
          </cell>
          <cell r="AI42">
            <v>1</v>
          </cell>
        </row>
        <row r="43">
          <cell r="B43" t="str">
            <v>VIC - New Contractor Placements</v>
          </cell>
          <cell r="C43">
            <v>4</v>
          </cell>
          <cell r="D43" t="str">
            <v>higher</v>
          </cell>
          <cell r="E43">
            <v>3</v>
          </cell>
          <cell r="F43">
            <v>0</v>
          </cell>
          <cell r="G43">
            <v>3</v>
          </cell>
          <cell r="H43">
            <v>2</v>
          </cell>
          <cell r="I43">
            <v>1</v>
          </cell>
          <cell r="J43">
            <v>3</v>
          </cell>
          <cell r="K43">
            <v>3</v>
          </cell>
          <cell r="L43">
            <v>7</v>
          </cell>
          <cell r="M43">
            <v>5</v>
          </cell>
          <cell r="N43">
            <v>2</v>
          </cell>
          <cell r="O43">
            <v>4</v>
          </cell>
          <cell r="P43">
            <v>7</v>
          </cell>
          <cell r="Q43">
            <v>1</v>
          </cell>
          <cell r="R43">
            <v>7</v>
          </cell>
          <cell r="S43">
            <v>3</v>
          </cell>
          <cell r="T43">
            <v>3</v>
          </cell>
          <cell r="U43">
            <v>6</v>
          </cell>
          <cell r="V43">
            <v>3</v>
          </cell>
          <cell r="W43">
            <v>4</v>
          </cell>
          <cell r="X43">
            <v>5</v>
          </cell>
          <cell r="Y43">
            <v>4</v>
          </cell>
          <cell r="Z43">
            <v>3</v>
          </cell>
          <cell r="AA43">
            <v>2</v>
          </cell>
          <cell r="AB43">
            <v>3</v>
          </cell>
          <cell r="AC43">
            <v>3</v>
          </cell>
          <cell r="AD43">
            <v>0</v>
          </cell>
          <cell r="AE43">
            <v>6</v>
          </cell>
          <cell r="AF43">
            <v>4</v>
          </cell>
          <cell r="AG43">
            <v>7</v>
          </cell>
          <cell r="AH43">
            <v>1</v>
          </cell>
          <cell r="AI43">
            <v>0</v>
          </cell>
        </row>
        <row r="44">
          <cell r="B44" t="str">
            <v>Total - New Contractor Placements</v>
          </cell>
          <cell r="C44">
            <v>8</v>
          </cell>
          <cell r="D44" t="str">
            <v>higher</v>
          </cell>
          <cell r="E44">
            <v>3</v>
          </cell>
          <cell r="F44">
            <v>0</v>
          </cell>
          <cell r="G44">
            <v>4</v>
          </cell>
          <cell r="H44">
            <v>2</v>
          </cell>
          <cell r="I44">
            <v>1</v>
          </cell>
          <cell r="J44">
            <v>3</v>
          </cell>
          <cell r="K44">
            <v>3</v>
          </cell>
          <cell r="L44">
            <v>7</v>
          </cell>
          <cell r="M44">
            <v>5</v>
          </cell>
          <cell r="N44">
            <v>2</v>
          </cell>
          <cell r="O44">
            <v>4</v>
          </cell>
          <cell r="P44">
            <v>7</v>
          </cell>
          <cell r="Q44">
            <v>1</v>
          </cell>
          <cell r="R44">
            <v>7</v>
          </cell>
          <cell r="S44">
            <v>4</v>
          </cell>
          <cell r="T44">
            <v>4</v>
          </cell>
          <cell r="U44">
            <v>6</v>
          </cell>
          <cell r="V44">
            <v>3</v>
          </cell>
          <cell r="W44">
            <v>4</v>
          </cell>
          <cell r="X44">
            <v>5</v>
          </cell>
          <cell r="Y44">
            <v>4</v>
          </cell>
          <cell r="Z44">
            <v>5</v>
          </cell>
          <cell r="AA44">
            <v>2</v>
          </cell>
          <cell r="AB44">
            <v>3</v>
          </cell>
          <cell r="AC44">
            <v>4</v>
          </cell>
          <cell r="AD44">
            <v>0</v>
          </cell>
          <cell r="AE44">
            <v>8</v>
          </cell>
          <cell r="AF44">
            <v>5</v>
          </cell>
          <cell r="AG44">
            <v>9</v>
          </cell>
          <cell r="AH44">
            <v>2</v>
          </cell>
          <cell r="AI44">
            <v>1</v>
          </cell>
        </row>
        <row r="45">
          <cell r="B45" t="str">
            <v>Recurring Contractors Terminated/Closed</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row>
        <row r="46">
          <cell r="B46" t="str">
            <v>NSW - Recurring Contractors Terminated/Closed</v>
          </cell>
          <cell r="C46">
            <v>2</v>
          </cell>
          <cell r="D46" t="str">
            <v>lower</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1</v>
          </cell>
          <cell r="W46">
            <v>0</v>
          </cell>
          <cell r="X46">
            <v>1</v>
          </cell>
          <cell r="Y46">
            <v>0</v>
          </cell>
          <cell r="Z46">
            <v>0</v>
          </cell>
          <cell r="AA46">
            <v>0</v>
          </cell>
          <cell r="AB46">
            <v>1</v>
          </cell>
          <cell r="AC46">
            <v>0</v>
          </cell>
          <cell r="AD46">
            <v>0</v>
          </cell>
          <cell r="AE46">
            <v>1</v>
          </cell>
          <cell r="AF46">
            <v>1</v>
          </cell>
          <cell r="AG46">
            <v>1</v>
          </cell>
          <cell r="AH46">
            <v>1</v>
          </cell>
          <cell r="AI46">
            <v>0</v>
          </cell>
        </row>
        <row r="47">
          <cell r="B47" t="str">
            <v>VIC - Recurring Contractors Terminated/Closed</v>
          </cell>
          <cell r="C47">
            <v>2</v>
          </cell>
          <cell r="D47" t="str">
            <v>lower</v>
          </cell>
          <cell r="E47">
            <v>0</v>
          </cell>
          <cell r="F47">
            <v>0</v>
          </cell>
          <cell r="G47">
            <v>0</v>
          </cell>
          <cell r="H47">
            <v>0</v>
          </cell>
          <cell r="I47">
            <v>0</v>
          </cell>
          <cell r="J47">
            <v>0</v>
          </cell>
          <cell r="K47">
            <v>0</v>
          </cell>
          <cell r="L47">
            <v>0</v>
          </cell>
          <cell r="M47">
            <v>0</v>
          </cell>
          <cell r="N47">
            <v>0</v>
          </cell>
          <cell r="O47">
            <v>0</v>
          </cell>
          <cell r="P47">
            <v>0</v>
          </cell>
          <cell r="Q47">
            <v>0</v>
          </cell>
          <cell r="R47">
            <v>13</v>
          </cell>
          <cell r="S47">
            <v>3</v>
          </cell>
          <cell r="T47">
            <v>3</v>
          </cell>
          <cell r="U47">
            <v>3</v>
          </cell>
          <cell r="V47">
            <v>3</v>
          </cell>
          <cell r="W47">
            <v>1</v>
          </cell>
          <cell r="X47">
            <v>1</v>
          </cell>
          <cell r="Y47">
            <v>4</v>
          </cell>
          <cell r="Z47">
            <v>7</v>
          </cell>
          <cell r="AA47">
            <v>4</v>
          </cell>
          <cell r="AB47">
            <v>1</v>
          </cell>
          <cell r="AC47">
            <v>4</v>
          </cell>
          <cell r="AD47">
            <v>1</v>
          </cell>
          <cell r="AE47">
            <v>2</v>
          </cell>
          <cell r="AF47">
            <v>3</v>
          </cell>
          <cell r="AG47">
            <v>3</v>
          </cell>
          <cell r="AH47">
            <v>4</v>
          </cell>
          <cell r="AI47">
            <v>2</v>
          </cell>
        </row>
        <row r="48">
          <cell r="B48" t="str">
            <v>Total - Recurring Contractors Terminated/Closed</v>
          </cell>
          <cell r="C48">
            <v>4</v>
          </cell>
          <cell r="D48" t="str">
            <v>lower</v>
          </cell>
          <cell r="E48">
            <v>0</v>
          </cell>
          <cell r="F48">
            <v>0</v>
          </cell>
          <cell r="G48">
            <v>0</v>
          </cell>
          <cell r="H48">
            <v>0</v>
          </cell>
          <cell r="I48">
            <v>0</v>
          </cell>
          <cell r="J48">
            <v>0</v>
          </cell>
          <cell r="K48">
            <v>0</v>
          </cell>
          <cell r="L48">
            <v>0</v>
          </cell>
          <cell r="M48">
            <v>0</v>
          </cell>
          <cell r="N48">
            <v>0</v>
          </cell>
          <cell r="O48">
            <v>0</v>
          </cell>
          <cell r="P48">
            <v>0</v>
          </cell>
          <cell r="Q48">
            <v>0</v>
          </cell>
          <cell r="R48">
            <v>13</v>
          </cell>
          <cell r="S48">
            <v>3</v>
          </cell>
          <cell r="T48">
            <v>3</v>
          </cell>
          <cell r="U48">
            <v>3</v>
          </cell>
          <cell r="V48">
            <v>4</v>
          </cell>
          <cell r="W48">
            <v>1</v>
          </cell>
          <cell r="X48">
            <v>2</v>
          </cell>
          <cell r="Y48">
            <v>4</v>
          </cell>
          <cell r="Z48">
            <v>7</v>
          </cell>
          <cell r="AA48">
            <v>4</v>
          </cell>
          <cell r="AB48">
            <v>2</v>
          </cell>
          <cell r="AC48">
            <v>4</v>
          </cell>
          <cell r="AD48">
            <v>0</v>
          </cell>
          <cell r="AE48">
            <v>3</v>
          </cell>
          <cell r="AF48">
            <v>4</v>
          </cell>
          <cell r="AG48">
            <v>4</v>
          </cell>
          <cell r="AH48">
            <v>5</v>
          </cell>
          <cell r="AI48">
            <v>2</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v>0</v>
          </cell>
          <cell r="T50">
            <v>0</v>
          </cell>
          <cell r="AI50">
            <v>0</v>
          </cell>
        </row>
        <row r="51">
          <cell r="B51">
            <v>0</v>
          </cell>
          <cell r="T51">
            <v>0</v>
          </cell>
          <cell r="AI51">
            <v>0</v>
          </cell>
        </row>
        <row r="52">
          <cell r="B52">
            <v>0</v>
          </cell>
          <cell r="C52" t="str">
            <v>Target</v>
          </cell>
          <cell r="D52" t="str">
            <v>KPI reached when higher/lower</v>
          </cell>
          <cell r="E52" t="str">
            <v>July</v>
          </cell>
          <cell r="F52" t="str">
            <v>August</v>
          </cell>
          <cell r="G52" t="str">
            <v>September</v>
          </cell>
          <cell r="H52" t="str">
            <v>October</v>
          </cell>
          <cell r="I52" t="str">
            <v>November</v>
          </cell>
          <cell r="J52" t="str">
            <v>December</v>
          </cell>
          <cell r="K52" t="str">
            <v>January</v>
          </cell>
          <cell r="L52" t="str">
            <v>February</v>
          </cell>
          <cell r="M52" t="str">
            <v>March</v>
          </cell>
          <cell r="N52" t="str">
            <v>April</v>
          </cell>
          <cell r="O52" t="str">
            <v>May</v>
          </cell>
          <cell r="P52" t="str">
            <v>June</v>
          </cell>
          <cell r="Q52" t="str">
            <v>July</v>
          </cell>
          <cell r="R52" t="str">
            <v>August</v>
          </cell>
          <cell r="S52" t="str">
            <v>September</v>
          </cell>
          <cell r="T52" t="str">
            <v>October</v>
          </cell>
          <cell r="U52" t="str">
            <v>November</v>
          </cell>
          <cell r="V52" t="str">
            <v>December</v>
          </cell>
          <cell r="W52" t="str">
            <v>January</v>
          </cell>
          <cell r="X52" t="str">
            <v>February</v>
          </cell>
          <cell r="Y52" t="str">
            <v>March</v>
          </cell>
          <cell r="Z52" t="str">
            <v>April</v>
          </cell>
          <cell r="AA52" t="str">
            <v>May</v>
          </cell>
          <cell r="AB52" t="str">
            <v>June</v>
          </cell>
          <cell r="AC52">
            <v>40725</v>
          </cell>
          <cell r="AD52">
            <v>40756</v>
          </cell>
          <cell r="AE52">
            <v>40787</v>
          </cell>
          <cell r="AF52">
            <v>40817</v>
          </cell>
          <cell r="AG52">
            <v>40848</v>
          </cell>
          <cell r="AH52">
            <v>40878</v>
          </cell>
          <cell r="AI52">
            <v>40909</v>
          </cell>
        </row>
        <row r="53">
          <cell r="B53" t="str">
            <v>Average Candidate Package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t="str">
            <v>NSW - Average Candidate Package</v>
          </cell>
          <cell r="C54">
            <v>115000</v>
          </cell>
          <cell r="D54" t="str">
            <v>higher</v>
          </cell>
          <cell r="E54">
            <v>114194</v>
          </cell>
          <cell r="F54">
            <v>156775</v>
          </cell>
          <cell r="G54">
            <v>135604</v>
          </cell>
          <cell r="H54">
            <v>98645</v>
          </cell>
          <cell r="I54">
            <v>153750</v>
          </cell>
          <cell r="J54">
            <v>123206</v>
          </cell>
          <cell r="K54">
            <v>188335.3846153846</v>
          </cell>
          <cell r="L54">
            <v>146199.20634920636</v>
          </cell>
          <cell r="M54">
            <v>88095.876288659798</v>
          </cell>
          <cell r="N54">
            <v>115529.64285714286</v>
          </cell>
          <cell r="O54">
            <v>115150</v>
          </cell>
          <cell r="P54">
            <v>129463.75</v>
          </cell>
          <cell r="Q54">
            <v>116787.23404255319</v>
          </cell>
          <cell r="R54">
            <v>112584.90566037736</v>
          </cell>
          <cell r="S54">
            <v>150763.15789473685</v>
          </cell>
          <cell r="T54">
            <v>139340.42553191489</v>
          </cell>
          <cell r="U54">
            <v>132478.81818181818</v>
          </cell>
          <cell r="V54">
            <v>121325.58139534884</v>
          </cell>
          <cell r="W54">
            <v>129916.66666666667</v>
          </cell>
          <cell r="X54">
            <v>111863.63636363637</v>
          </cell>
          <cell r="Y54">
            <v>120275</v>
          </cell>
          <cell r="Z54">
            <v>133000.61111111112</v>
          </cell>
          <cell r="AA54">
            <v>164535.05769230769</v>
          </cell>
          <cell r="AB54">
            <v>125788.13559322034</v>
          </cell>
          <cell r="AC54">
            <v>135030.76923076922</v>
          </cell>
          <cell r="AD54">
            <v>122028.57142857143</v>
          </cell>
          <cell r="AE54">
            <v>100242.85714285714</v>
          </cell>
          <cell r="AF54">
            <v>103825.39682539682</v>
          </cell>
          <cell r="AG54">
            <v>121437.5</v>
          </cell>
          <cell r="AH54">
            <v>79789.583333333328</v>
          </cell>
          <cell r="AI54">
            <v>129046.51162790698</v>
          </cell>
        </row>
        <row r="55">
          <cell r="B55" t="str">
            <v>VIC - Average Candidate Package</v>
          </cell>
          <cell r="C55">
            <v>115000</v>
          </cell>
          <cell r="D55" t="str">
            <v>higher</v>
          </cell>
          <cell r="E55">
            <v>94975</v>
          </cell>
          <cell r="F55">
            <v>102775</v>
          </cell>
          <cell r="G55">
            <v>112870</v>
          </cell>
          <cell r="H55">
            <v>132846</v>
          </cell>
          <cell r="I55">
            <v>97106</v>
          </cell>
          <cell r="J55">
            <v>141846.31578947368</v>
          </cell>
          <cell r="K55">
            <v>69070.073076923072</v>
          </cell>
          <cell r="L55">
            <v>111924</v>
          </cell>
          <cell r="M55">
            <v>142035.23809523811</v>
          </cell>
          <cell r="N55">
            <v>121074</v>
          </cell>
          <cell r="O55">
            <v>0</v>
          </cell>
          <cell r="P55">
            <v>76428.571428571435</v>
          </cell>
          <cell r="Q55">
            <v>106444.44444444444</v>
          </cell>
          <cell r="R55">
            <v>107228.57142857143</v>
          </cell>
          <cell r="S55">
            <v>126179.48717948717</v>
          </cell>
          <cell r="T55">
            <v>105478.26086956522</v>
          </cell>
          <cell r="U55">
            <v>94252.121212121216</v>
          </cell>
          <cell r="V55">
            <v>121747.22222222222</v>
          </cell>
          <cell r="W55">
            <v>104568.64864864865</v>
          </cell>
          <cell r="X55">
            <v>115803.35555555555</v>
          </cell>
          <cell r="Y55">
            <v>359071.42857142858</v>
          </cell>
          <cell r="Z55">
            <v>228592</v>
          </cell>
          <cell r="AA55">
            <v>128764.28571428571</v>
          </cell>
          <cell r="AB55">
            <v>110828.95238095238</v>
          </cell>
          <cell r="AC55">
            <v>105956.66666666667</v>
          </cell>
          <cell r="AD55">
            <v>105806.26923076923</v>
          </cell>
          <cell r="AE55">
            <v>111229</v>
          </cell>
          <cell r="AF55">
            <v>0</v>
          </cell>
          <cell r="AG55">
            <v>143731.66666666666</v>
          </cell>
          <cell r="AH55">
            <v>95676.31578947368</v>
          </cell>
          <cell r="AI55">
            <v>192204.3125</v>
          </cell>
        </row>
        <row r="56">
          <cell r="B56" t="str">
            <v>Total - Average Candidate Package</v>
          </cell>
          <cell r="C56">
            <v>115000</v>
          </cell>
          <cell r="D56" t="str">
            <v>higher</v>
          </cell>
          <cell r="E56">
            <v>103138.82300884955</v>
          </cell>
          <cell r="F56">
            <v>137489.28571428571</v>
          </cell>
          <cell r="G56">
            <v>121171.74157303371</v>
          </cell>
          <cell r="H56">
            <v>112137.1376146789</v>
          </cell>
          <cell r="I56">
            <v>123937.36842105263</v>
          </cell>
          <cell r="J56">
            <v>130947.33333333336</v>
          </cell>
          <cell r="K56">
            <v>108825.17692307691</v>
          </cell>
          <cell r="L56">
            <v>127024.26573426573</v>
          </cell>
          <cell r="M56">
            <v>116133.66336633664</v>
          </cell>
          <cell r="N56">
            <v>117839.79166666667</v>
          </cell>
          <cell r="O56">
            <v>115150</v>
          </cell>
          <cell r="P56">
            <v>100264.60674157304</v>
          </cell>
          <cell r="Q56">
            <v>111728.26086956522</v>
          </cell>
          <cell r="R56">
            <v>110454.54545454546</v>
          </cell>
          <cell r="S56">
            <v>138311.68831168831</v>
          </cell>
          <cell r="T56">
            <v>122591.39784946236</v>
          </cell>
          <cell r="U56">
            <v>116095.94805194806</v>
          </cell>
          <cell r="V56">
            <v>121517.72151898734</v>
          </cell>
          <cell r="W56">
            <v>117069.04109589041</v>
          </cell>
          <cell r="X56">
            <v>113855.62921348315</v>
          </cell>
          <cell r="Y56">
            <v>163135.89743589744</v>
          </cell>
          <cell r="Z56">
            <v>157637.56701030929</v>
          </cell>
          <cell r="AA56">
            <v>150144.5172413793</v>
          </cell>
          <cell r="AB56">
            <v>121861.35</v>
          </cell>
          <cell r="AC56">
            <v>127190.5617977528</v>
          </cell>
          <cell r="AD56">
            <v>117635.03125</v>
          </cell>
          <cell r="AE56">
            <v>103538.7</v>
          </cell>
          <cell r="AF56">
            <v>103825.39682539682</v>
          </cell>
          <cell r="AG56">
            <v>128222.68115942029</v>
          </cell>
          <cell r="AH56">
            <v>84294.776119402988</v>
          </cell>
          <cell r="AI56">
            <v>146174.05084745763</v>
          </cell>
        </row>
        <row r="57">
          <cell r="B57" t="str">
            <v>Days to Placement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t="str">
            <v>NSW - Days to Placement</v>
          </cell>
          <cell r="C58">
            <v>56</v>
          </cell>
          <cell r="D58" t="str">
            <v>lower</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53.37</v>
          </cell>
          <cell r="U58">
            <v>62.33</v>
          </cell>
          <cell r="V58">
            <v>61.75</v>
          </cell>
          <cell r="W58">
            <v>44</v>
          </cell>
          <cell r="X58">
            <v>52.3</v>
          </cell>
          <cell r="Y58">
            <v>51.45</v>
          </cell>
          <cell r="Z58">
            <v>27.63</v>
          </cell>
          <cell r="AA58">
            <v>37.85</v>
          </cell>
          <cell r="AB58">
            <v>46.5</v>
          </cell>
          <cell r="AC58">
            <v>64.099999999999994</v>
          </cell>
          <cell r="AD58">
            <v>34.42</v>
          </cell>
          <cell r="AE58">
            <v>39.71</v>
          </cell>
          <cell r="AF58">
            <v>44.44</v>
          </cell>
          <cell r="AG58">
            <v>45.5</v>
          </cell>
          <cell r="AH58">
            <v>41.6</v>
          </cell>
          <cell r="AI58">
            <v>37.5</v>
          </cell>
        </row>
        <row r="59">
          <cell r="B59" t="str">
            <v>VIC - Days to Placement</v>
          </cell>
          <cell r="C59">
            <v>56</v>
          </cell>
          <cell r="D59" t="str">
            <v>lower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45.55</v>
          </cell>
          <cell r="V59">
            <v>51.5</v>
          </cell>
          <cell r="W59">
            <v>53.67</v>
          </cell>
          <cell r="X59">
            <v>47.6</v>
          </cell>
          <cell r="Y59">
            <v>52.86</v>
          </cell>
          <cell r="Z59">
            <v>49.72</v>
          </cell>
          <cell r="AA59">
            <v>51.45</v>
          </cell>
          <cell r="AB59">
            <v>48.35</v>
          </cell>
          <cell r="AC59">
            <v>53.8</v>
          </cell>
          <cell r="AD59">
            <v>48.5</v>
          </cell>
          <cell r="AE59">
            <v>46</v>
          </cell>
          <cell r="AF59">
            <v>0</v>
          </cell>
          <cell r="AG59">
            <v>43</v>
          </cell>
          <cell r="AH59">
            <v>42</v>
          </cell>
          <cell r="AI59">
            <v>0</v>
          </cell>
        </row>
        <row r="60">
          <cell r="B60" t="str">
            <v>Total - Days to Placement</v>
          </cell>
          <cell r="C60">
            <v>56</v>
          </cell>
          <cell r="D60" t="str">
            <v>lower</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26.684999999999999</v>
          </cell>
          <cell r="U60">
            <v>53.94</v>
          </cell>
          <cell r="V60">
            <v>56.625</v>
          </cell>
          <cell r="W60">
            <v>48.835000000000001</v>
          </cell>
          <cell r="X60">
            <v>49.95</v>
          </cell>
          <cell r="Y60">
            <v>52.155000000000001</v>
          </cell>
          <cell r="Z60">
            <v>38.674999999999997</v>
          </cell>
          <cell r="AA60">
            <v>44.650000000000006</v>
          </cell>
          <cell r="AB60">
            <v>47.424999999999997</v>
          </cell>
          <cell r="AC60">
            <v>58.949999999999996</v>
          </cell>
          <cell r="AD60">
            <v>41.46</v>
          </cell>
          <cell r="AE60">
            <v>42.855000000000004</v>
          </cell>
          <cell r="AF60">
            <v>0</v>
          </cell>
          <cell r="AG60">
            <v>44.25</v>
          </cell>
          <cell r="AH60">
            <v>41.8</v>
          </cell>
          <cell r="AI60">
            <v>0</v>
          </cell>
        </row>
        <row r="61">
          <cell r="B61" t="str">
            <v>Resume to Interview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B62" t="str">
            <v>NSW - Resume to Interview</v>
          </cell>
          <cell r="C62">
            <v>0.8</v>
          </cell>
          <cell r="D62" t="str">
            <v>higher</v>
          </cell>
          <cell r="E62" t="e">
            <v>#DIV/0!</v>
          </cell>
          <cell r="F62" t="e">
            <v>#DIV/0!</v>
          </cell>
          <cell r="G62" t="e">
            <v>#DIV/0!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B63" t="str">
            <v>VIC - Resume to Interview</v>
          </cell>
          <cell r="C63">
            <v>0.8</v>
          </cell>
          <cell r="D63" t="str">
            <v>higher</v>
          </cell>
          <cell r="E63" t="e">
            <v>#DIV/0!</v>
          </cell>
          <cell r="F63" t="e">
            <v>#DIV/0!</v>
          </cell>
          <cell r="G63" t="e">
            <v>#DIV/0!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B64" t="str">
            <v>Total - Resume to Interview</v>
          </cell>
          <cell r="C64">
            <v>0.8</v>
          </cell>
          <cell r="D64" t="str">
            <v>higher</v>
          </cell>
          <cell r="E64" t="e">
            <v>#DIV/0!</v>
          </cell>
          <cell r="F64" t="e">
            <v>#DIV/0!</v>
          </cell>
          <cell r="G64" t="e">
            <v>#DIV/0!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row>
        <row r="65">
          <cell r="B65" t="str">
            <v>Fill Ratio Exclusive Assignments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6">
          <cell r="B66" t="str">
            <v>NSW - Fill Ratio Exclusive Assignments</v>
          </cell>
          <cell r="C66">
            <v>0.85</v>
          </cell>
          <cell r="D66" t="str">
            <v>higher</v>
          </cell>
          <cell r="E66" t="e">
            <v>#DIV/0!</v>
          </cell>
          <cell r="F66" t="e">
            <v>#DIV/0!</v>
          </cell>
          <cell r="G66" t="e">
            <v>#DIV/0!</v>
          </cell>
          <cell r="H66">
            <v>0</v>
          </cell>
          <cell r="I66">
            <v>0</v>
          </cell>
          <cell r="J66">
            <v>0</v>
          </cell>
          <cell r="K66">
            <v>0</v>
          </cell>
          <cell r="L66">
            <v>0</v>
          </cell>
          <cell r="M66">
            <v>0</v>
          </cell>
          <cell r="N66">
            <v>0</v>
          </cell>
          <cell r="O66">
            <v>0</v>
          </cell>
          <cell r="P66">
            <v>0</v>
          </cell>
          <cell r="Q66">
            <v>0</v>
          </cell>
          <cell r="R66">
            <v>0</v>
          </cell>
          <cell r="S66">
            <v>0.38461538461538464</v>
          </cell>
          <cell r="T66">
            <v>0.2</v>
          </cell>
          <cell r="U66">
            <v>0.32</v>
          </cell>
          <cell r="V66">
            <v>0.11538461538461539</v>
          </cell>
          <cell r="W66">
            <v>7.6923076923076927E-2</v>
          </cell>
          <cell r="X66">
            <v>0.20588235294117646</v>
          </cell>
          <cell r="Y66">
            <v>0.1111111111111111</v>
          </cell>
          <cell r="Z66">
            <v>6.8181818181818177E-2</v>
          </cell>
          <cell r="AA66">
            <v>0.20754716981132076</v>
          </cell>
          <cell r="AB66">
            <v>0.10810810810810811</v>
          </cell>
          <cell r="AC66">
            <v>0.23255813953488372</v>
          </cell>
          <cell r="AD66">
            <v>0.34210526315789475</v>
          </cell>
          <cell r="AE66">
            <v>0.10810810810810811</v>
          </cell>
          <cell r="AF66">
            <v>0.13157894736842105</v>
          </cell>
          <cell r="AG66">
            <v>0.44827586206896552</v>
          </cell>
          <cell r="AH66">
            <v>0.17391304347826086</v>
          </cell>
          <cell r="AI66">
            <v>0.04</v>
          </cell>
        </row>
        <row r="67">
          <cell r="B67" t="str">
            <v>VIC - Fill Ratio Exclusive Assignments</v>
          </cell>
          <cell r="C67">
            <v>0.85</v>
          </cell>
          <cell r="D67" t="str">
            <v>higher</v>
          </cell>
          <cell r="E67" t="e">
            <v>#DIV/0!</v>
          </cell>
          <cell r="F67" t="e">
            <v>#DIV/0!</v>
          </cell>
          <cell r="G67" t="e">
            <v>#DIV/0!</v>
          </cell>
          <cell r="H67">
            <v>0</v>
          </cell>
          <cell r="I67">
            <v>0</v>
          </cell>
          <cell r="J67">
            <v>0</v>
          </cell>
          <cell r="K67">
            <v>0</v>
          </cell>
          <cell r="L67">
            <v>0</v>
          </cell>
          <cell r="M67">
            <v>0</v>
          </cell>
          <cell r="N67">
            <v>0</v>
          </cell>
          <cell r="O67">
            <v>0</v>
          </cell>
          <cell r="P67">
            <v>0</v>
          </cell>
          <cell r="Q67">
            <v>0</v>
          </cell>
          <cell r="R67">
            <v>0</v>
          </cell>
          <cell r="S67">
            <v>0.5</v>
          </cell>
          <cell r="T67">
            <v>6.8965517241379309E-2</v>
          </cell>
          <cell r="U67">
            <v>0.1111111111111111</v>
          </cell>
          <cell r="V67">
            <v>5.2631578947368418E-2</v>
          </cell>
          <cell r="W67">
            <v>0.19047619047619047</v>
          </cell>
          <cell r="X67">
            <v>0.22580645161290322</v>
          </cell>
          <cell r="Y67">
            <v>0.23076923076923078</v>
          </cell>
          <cell r="Z67">
            <v>0.1875</v>
          </cell>
          <cell r="AA67">
            <v>0.6</v>
          </cell>
          <cell r="AB67">
            <v>0.4</v>
          </cell>
          <cell r="AC67">
            <v>0.46666666666666667</v>
          </cell>
          <cell r="AD67">
            <v>0.11764705882352941</v>
          </cell>
          <cell r="AE67">
            <v>0.58823529411764708</v>
          </cell>
          <cell r="AF67">
            <v>0</v>
          </cell>
          <cell r="AG67">
            <v>0.47368421052631576</v>
          </cell>
          <cell r="AH67">
            <v>0.5714285714285714</v>
          </cell>
          <cell r="AI67">
            <v>0.27272727272727271</v>
          </cell>
        </row>
        <row r="68">
          <cell r="B68" t="str">
            <v>Total - Fill Ratio Exclusive Assignments</v>
          </cell>
          <cell r="C68">
            <v>0.85</v>
          </cell>
          <cell r="D68" t="str">
            <v>higher</v>
          </cell>
          <cell r="E68" t="e">
            <v>#DIV/0!</v>
          </cell>
          <cell r="F68" t="e">
            <v>#DIV/0!</v>
          </cell>
          <cell r="G68" t="e">
            <v>#DIV/0!</v>
          </cell>
          <cell r="H68">
            <v>0</v>
          </cell>
          <cell r="I68">
            <v>0</v>
          </cell>
          <cell r="J68">
            <v>0</v>
          </cell>
          <cell r="K68">
            <v>0</v>
          </cell>
          <cell r="L68">
            <v>0</v>
          </cell>
          <cell r="M68">
            <v>0</v>
          </cell>
          <cell r="N68">
            <v>0</v>
          </cell>
          <cell r="O68">
            <v>0</v>
          </cell>
          <cell r="P68">
            <v>0</v>
          </cell>
          <cell r="Q68">
            <v>0</v>
          </cell>
          <cell r="R68">
            <v>0</v>
          </cell>
          <cell r="S68">
            <v>0.88461538461538458</v>
          </cell>
          <cell r="T68">
            <v>0.26896551724137929</v>
          </cell>
          <cell r="U68">
            <v>0.43111111111111111</v>
          </cell>
          <cell r="V68">
            <v>0.16801619433198381</v>
          </cell>
          <cell r="W68">
            <v>0.26739926739926739</v>
          </cell>
          <cell r="X68">
            <v>0.43168880455407965</v>
          </cell>
          <cell r="Y68">
            <v>0.34188034188034189</v>
          </cell>
          <cell r="Z68">
            <v>0.25568181818181818</v>
          </cell>
          <cell r="AA68">
            <v>0.8075471698113208</v>
          </cell>
          <cell r="AB68">
            <v>0.50810810810810814</v>
          </cell>
          <cell r="AC68">
            <v>0.69922480620155036</v>
          </cell>
          <cell r="AD68">
            <v>0.45975232198142413</v>
          </cell>
          <cell r="AE68">
            <v>0.69634340222575519</v>
          </cell>
          <cell r="AF68">
            <v>0.13157894736842105</v>
          </cell>
          <cell r="AG68">
            <v>0.92196007259528123</v>
          </cell>
          <cell r="AH68">
            <v>0.74534161490683226</v>
          </cell>
          <cell r="AI68">
            <v>0.31272727272727269</v>
          </cell>
        </row>
        <row r="69">
          <cell r="B69" t="str">
            <v>Number of Fall Offs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B70" t="str">
            <v>NSW - Number of Fall Offs</v>
          </cell>
          <cell r="C70">
            <v>0</v>
          </cell>
          <cell r="D70" t="str">
            <v>lower</v>
          </cell>
          <cell r="E70">
            <v>0</v>
          </cell>
          <cell r="F70">
            <v>2</v>
          </cell>
          <cell r="G70">
            <v>1</v>
          </cell>
          <cell r="H70">
            <v>0</v>
          </cell>
          <cell r="I70">
            <v>1</v>
          </cell>
          <cell r="J70">
            <v>0</v>
          </cell>
          <cell r="K70">
            <v>0</v>
          </cell>
          <cell r="L70">
            <v>0</v>
          </cell>
          <cell r="M70">
            <v>1</v>
          </cell>
          <cell r="N70">
            <v>0</v>
          </cell>
          <cell r="O70">
            <v>0</v>
          </cell>
          <cell r="P70">
            <v>0</v>
          </cell>
          <cell r="Q70">
            <v>3</v>
          </cell>
          <cell r="R70">
            <v>1</v>
          </cell>
          <cell r="S70">
            <v>1</v>
          </cell>
          <cell r="T70">
            <v>0</v>
          </cell>
          <cell r="U70">
            <v>0</v>
          </cell>
          <cell r="V70">
            <v>0</v>
          </cell>
          <cell r="W70">
            <v>0</v>
          </cell>
          <cell r="X70">
            <v>2</v>
          </cell>
          <cell r="Y70">
            <v>1</v>
          </cell>
          <cell r="Z70">
            <v>1</v>
          </cell>
          <cell r="AA70">
            <v>1</v>
          </cell>
          <cell r="AB70">
            <v>0</v>
          </cell>
          <cell r="AC70">
            <v>1</v>
          </cell>
          <cell r="AD70">
            <v>0</v>
          </cell>
          <cell r="AE70">
            <v>1</v>
          </cell>
          <cell r="AF70">
            <v>0</v>
          </cell>
          <cell r="AG70">
            <v>0</v>
          </cell>
          <cell r="AH70">
            <v>0</v>
          </cell>
          <cell r="AI70">
            <v>1</v>
          </cell>
        </row>
        <row r="71">
          <cell r="B71" t="str">
            <v>VIC - Number of Fall Offs</v>
          </cell>
          <cell r="C71">
            <v>0</v>
          </cell>
          <cell r="D71" t="str">
            <v>lower</v>
          </cell>
          <cell r="E71">
            <v>0</v>
          </cell>
          <cell r="F71">
            <v>0</v>
          </cell>
          <cell r="G71">
            <v>1</v>
          </cell>
          <cell r="H71">
            <v>0</v>
          </cell>
          <cell r="I71">
            <v>0</v>
          </cell>
          <cell r="J71">
            <v>0</v>
          </cell>
          <cell r="K71">
            <v>0</v>
          </cell>
          <cell r="L71">
            <v>0</v>
          </cell>
          <cell r="M71">
            <v>0</v>
          </cell>
          <cell r="N71">
            <v>0</v>
          </cell>
          <cell r="O71">
            <v>1</v>
          </cell>
          <cell r="P71">
            <v>2</v>
          </cell>
          <cell r="Q71">
            <v>1</v>
          </cell>
          <cell r="R71">
            <v>2</v>
          </cell>
          <cell r="S71">
            <v>5</v>
          </cell>
          <cell r="T71">
            <v>2</v>
          </cell>
          <cell r="U71">
            <v>0</v>
          </cell>
          <cell r="V71">
            <v>0</v>
          </cell>
          <cell r="W71">
            <v>0</v>
          </cell>
          <cell r="X71">
            <v>0</v>
          </cell>
          <cell r="Y71">
            <v>0</v>
          </cell>
          <cell r="Z71">
            <v>0</v>
          </cell>
          <cell r="AA71">
            <v>0</v>
          </cell>
          <cell r="AB71">
            <v>0</v>
          </cell>
          <cell r="AC71">
            <v>1</v>
          </cell>
          <cell r="AD71">
            <v>0</v>
          </cell>
          <cell r="AE71">
            <v>0</v>
          </cell>
          <cell r="AF71">
            <v>0</v>
          </cell>
          <cell r="AG71">
            <v>0</v>
          </cell>
          <cell r="AH71">
            <v>0</v>
          </cell>
          <cell r="AI71">
            <v>0</v>
          </cell>
        </row>
        <row r="72">
          <cell r="B72" t="str">
            <v>Total - Number of Fall Offs</v>
          </cell>
          <cell r="C72">
            <v>0</v>
          </cell>
          <cell r="D72" t="str">
            <v>lower</v>
          </cell>
          <cell r="E72">
            <v>0</v>
          </cell>
          <cell r="F72">
            <v>2</v>
          </cell>
          <cell r="G72">
            <v>2</v>
          </cell>
          <cell r="H72">
            <v>0</v>
          </cell>
          <cell r="I72">
            <v>1</v>
          </cell>
          <cell r="J72">
            <v>0</v>
          </cell>
          <cell r="K72">
            <v>0</v>
          </cell>
          <cell r="L72">
            <v>0</v>
          </cell>
          <cell r="M72">
            <v>1</v>
          </cell>
          <cell r="N72">
            <v>0</v>
          </cell>
          <cell r="O72">
            <v>1</v>
          </cell>
          <cell r="P72">
            <v>2</v>
          </cell>
          <cell r="Q72">
            <v>4</v>
          </cell>
          <cell r="R72">
            <v>3</v>
          </cell>
          <cell r="S72">
            <v>6</v>
          </cell>
          <cell r="T72">
            <v>2</v>
          </cell>
          <cell r="U72">
            <v>0</v>
          </cell>
          <cell r="V72">
            <v>0</v>
          </cell>
          <cell r="W72">
            <v>0</v>
          </cell>
          <cell r="X72">
            <v>2</v>
          </cell>
          <cell r="Y72">
            <v>1</v>
          </cell>
          <cell r="Z72">
            <v>1</v>
          </cell>
          <cell r="AA72">
            <v>1</v>
          </cell>
          <cell r="AB72">
            <v>0</v>
          </cell>
          <cell r="AC72">
            <v>2</v>
          </cell>
          <cell r="AD72">
            <v>0</v>
          </cell>
          <cell r="AE72">
            <v>1</v>
          </cell>
          <cell r="AF72">
            <v>0</v>
          </cell>
          <cell r="AG72">
            <v>0</v>
          </cell>
          <cell r="AH72">
            <v>0</v>
          </cell>
          <cell r="AI72">
            <v>1</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4">
          <cell r="B74">
            <v>0</v>
          </cell>
          <cell r="T74">
            <v>0</v>
          </cell>
          <cell r="AI74">
            <v>0</v>
          </cell>
        </row>
        <row r="75">
          <cell r="B75">
            <v>0</v>
          </cell>
          <cell r="T75">
            <v>0</v>
          </cell>
          <cell r="AI75">
            <v>0</v>
          </cell>
        </row>
        <row r="76">
          <cell r="B76">
            <v>0</v>
          </cell>
          <cell r="C76" t="str">
            <v>Target</v>
          </cell>
          <cell r="D76" t="str">
            <v>KPI reached when higher/lower</v>
          </cell>
          <cell r="E76" t="str">
            <v>July</v>
          </cell>
          <cell r="F76" t="str">
            <v>August</v>
          </cell>
          <cell r="G76" t="str">
            <v>September</v>
          </cell>
          <cell r="H76" t="str">
            <v>October</v>
          </cell>
          <cell r="I76" t="str">
            <v>November</v>
          </cell>
          <cell r="J76" t="str">
            <v>December</v>
          </cell>
          <cell r="K76" t="str">
            <v>January</v>
          </cell>
          <cell r="L76" t="str">
            <v>February</v>
          </cell>
          <cell r="M76" t="str">
            <v>March</v>
          </cell>
          <cell r="N76" t="str">
            <v>April</v>
          </cell>
          <cell r="O76" t="str">
            <v>May</v>
          </cell>
          <cell r="P76" t="str">
            <v>June</v>
          </cell>
          <cell r="Q76" t="str">
            <v>July</v>
          </cell>
          <cell r="R76" t="str">
            <v>August</v>
          </cell>
          <cell r="S76" t="str">
            <v>September</v>
          </cell>
          <cell r="T76" t="str">
            <v>October</v>
          </cell>
          <cell r="U76" t="str">
            <v>November</v>
          </cell>
          <cell r="V76" t="str">
            <v>December</v>
          </cell>
          <cell r="W76" t="str">
            <v>January</v>
          </cell>
          <cell r="X76" t="str">
            <v>February</v>
          </cell>
          <cell r="Y76" t="str">
            <v>March</v>
          </cell>
          <cell r="Z76" t="str">
            <v>April</v>
          </cell>
          <cell r="AA76" t="str">
            <v>May</v>
          </cell>
          <cell r="AB76" t="str">
            <v>June</v>
          </cell>
          <cell r="AC76">
            <v>40725</v>
          </cell>
          <cell r="AD76">
            <v>40756</v>
          </cell>
          <cell r="AE76">
            <v>40787</v>
          </cell>
          <cell r="AF76">
            <v>40817</v>
          </cell>
          <cell r="AG76">
            <v>40848</v>
          </cell>
          <cell r="AH76">
            <v>40878</v>
          </cell>
          <cell r="AI76">
            <v>40909</v>
          </cell>
        </row>
        <row r="77">
          <cell r="B77" t="str">
            <v>WIP - Fee Value Exclusive Assignments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row>
        <row r="78">
          <cell r="B78" t="str">
            <v>NSW - WIP - Fee Value Exclusive Assignments</v>
          </cell>
          <cell r="C78">
            <v>390000</v>
          </cell>
          <cell r="D78" t="str">
            <v>higher</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612120</v>
          </cell>
          <cell r="T78">
            <v>404320</v>
          </cell>
          <cell r="U78">
            <v>188383</v>
          </cell>
          <cell r="V78">
            <v>231572</v>
          </cell>
          <cell r="W78">
            <v>263117</v>
          </cell>
          <cell r="X78">
            <v>362774</v>
          </cell>
          <cell r="Y78">
            <v>509649</v>
          </cell>
          <cell r="Z78">
            <v>401356</v>
          </cell>
          <cell r="AA78">
            <v>670738</v>
          </cell>
          <cell r="AB78">
            <v>469042</v>
          </cell>
          <cell r="AC78">
            <v>822792</v>
          </cell>
          <cell r="AD78">
            <v>311144</v>
          </cell>
          <cell r="AE78">
            <v>673452</v>
          </cell>
          <cell r="AF78">
            <v>295050</v>
          </cell>
          <cell r="AG78">
            <v>218964</v>
          </cell>
          <cell r="AH78">
            <v>214352</v>
          </cell>
          <cell r="AI78">
            <v>217762</v>
          </cell>
        </row>
        <row r="79">
          <cell r="B79" t="str">
            <v>VIC - WIP - Fee Value Exclusive Assignments</v>
          </cell>
          <cell r="C79">
            <v>390000</v>
          </cell>
          <cell r="D79" t="str">
            <v>higher</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113091</v>
          </cell>
          <cell r="T79">
            <v>679520</v>
          </cell>
          <cell r="U79">
            <v>192750</v>
          </cell>
          <cell r="V79">
            <v>325731</v>
          </cell>
          <cell r="W79">
            <v>194900</v>
          </cell>
          <cell r="X79">
            <v>378700</v>
          </cell>
          <cell r="Y79">
            <v>501772</v>
          </cell>
          <cell r="Z79">
            <v>517300</v>
          </cell>
          <cell r="AA79">
            <v>608486</v>
          </cell>
          <cell r="AB79">
            <v>321937</v>
          </cell>
          <cell r="AC79">
            <v>475238</v>
          </cell>
          <cell r="AD79">
            <v>632473</v>
          </cell>
          <cell r="AE79">
            <v>399265</v>
          </cell>
          <cell r="AF79">
            <v>0</v>
          </cell>
          <cell r="AG79">
            <v>157782</v>
          </cell>
          <cell r="AH79">
            <v>212670</v>
          </cell>
          <cell r="AI79">
            <v>0</v>
          </cell>
        </row>
        <row r="80">
          <cell r="B80" t="str">
            <v>Total - WIP - Fee Value Exclusive Assignments</v>
          </cell>
          <cell r="C80">
            <v>780000</v>
          </cell>
          <cell r="D80" t="str">
            <v>higher</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725211</v>
          </cell>
          <cell r="T80">
            <v>1083840</v>
          </cell>
          <cell r="U80">
            <v>381133</v>
          </cell>
          <cell r="V80">
            <v>557303</v>
          </cell>
          <cell r="W80">
            <v>458017</v>
          </cell>
          <cell r="X80">
            <v>741474</v>
          </cell>
          <cell r="Y80">
            <v>1011421</v>
          </cell>
          <cell r="Z80">
            <v>918656</v>
          </cell>
          <cell r="AA80">
            <v>1279224</v>
          </cell>
          <cell r="AB80">
            <v>790979</v>
          </cell>
          <cell r="AC80">
            <v>1298030</v>
          </cell>
          <cell r="AD80">
            <v>943617</v>
          </cell>
          <cell r="AE80">
            <v>1072717</v>
          </cell>
          <cell r="AF80">
            <v>295050</v>
          </cell>
          <cell r="AG80">
            <v>376746</v>
          </cell>
          <cell r="AH80">
            <v>427022</v>
          </cell>
          <cell r="AI80">
            <v>0</v>
          </cell>
        </row>
        <row r="81">
          <cell r="B81" t="str">
            <v>WIP - Number of Exclusive Assignments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row>
        <row r="82">
          <cell r="B82" t="str">
            <v>NSW - WIP - Number of Exclusive Assignments</v>
          </cell>
          <cell r="C82">
            <v>0</v>
          </cell>
          <cell r="D82" t="str">
            <v>higher</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29</v>
          </cell>
          <cell r="T82">
            <v>21</v>
          </cell>
          <cell r="U82">
            <v>26</v>
          </cell>
          <cell r="V82">
            <v>25</v>
          </cell>
          <cell r="W82">
            <v>25</v>
          </cell>
          <cell r="X82">
            <v>26</v>
          </cell>
          <cell r="Y82">
            <v>40</v>
          </cell>
          <cell r="Z82">
            <v>41</v>
          </cell>
          <cell r="AA82">
            <v>35</v>
          </cell>
          <cell r="AB82">
            <v>33</v>
          </cell>
          <cell r="AC82">
            <v>33</v>
          </cell>
          <cell r="AD82">
            <v>20</v>
          </cell>
          <cell r="AE82">
            <v>31</v>
          </cell>
          <cell r="AF82">
            <v>23</v>
          </cell>
          <cell r="AG82">
            <v>15</v>
          </cell>
          <cell r="AH82">
            <v>17</v>
          </cell>
          <cell r="AI82">
            <v>18</v>
          </cell>
        </row>
        <row r="83">
          <cell r="B83" t="str">
            <v>VIC - WIP - Number of Exclusive Assignments</v>
          </cell>
          <cell r="C83">
            <v>0</v>
          </cell>
          <cell r="D83" t="str">
            <v>higher</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5</v>
          </cell>
          <cell r="T83">
            <v>27</v>
          </cell>
          <cell r="U83">
            <v>15</v>
          </cell>
          <cell r="V83">
            <v>19</v>
          </cell>
          <cell r="W83">
            <v>17</v>
          </cell>
          <cell r="X83">
            <v>24</v>
          </cell>
          <cell r="Y83">
            <v>35</v>
          </cell>
          <cell r="Z83">
            <v>38</v>
          </cell>
          <cell r="AA83">
            <v>31</v>
          </cell>
          <cell r="AB83">
            <v>20</v>
          </cell>
          <cell r="AC83">
            <v>22</v>
          </cell>
          <cell r="AD83">
            <v>45</v>
          </cell>
          <cell r="AE83">
            <v>24</v>
          </cell>
          <cell r="AF83">
            <v>0</v>
          </cell>
          <cell r="AG83">
            <v>14</v>
          </cell>
          <cell r="AH83">
            <v>16</v>
          </cell>
          <cell r="AI83">
            <v>25</v>
          </cell>
        </row>
        <row r="84">
          <cell r="B84" t="str">
            <v>Total - WIP - Number of Exclusive Assignments</v>
          </cell>
          <cell r="C84">
            <v>0</v>
          </cell>
          <cell r="D84" t="str">
            <v>higher</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34</v>
          </cell>
          <cell r="T84">
            <v>48</v>
          </cell>
          <cell r="U84">
            <v>41</v>
          </cell>
          <cell r="V84">
            <v>44</v>
          </cell>
          <cell r="W84">
            <v>42</v>
          </cell>
          <cell r="X84">
            <v>50</v>
          </cell>
          <cell r="Y84">
            <v>75</v>
          </cell>
          <cell r="Z84">
            <v>79</v>
          </cell>
          <cell r="AA84">
            <v>66</v>
          </cell>
          <cell r="AB84">
            <v>53</v>
          </cell>
          <cell r="AC84">
            <v>55</v>
          </cell>
          <cell r="AD84">
            <v>65</v>
          </cell>
          <cell r="AE84">
            <v>55</v>
          </cell>
          <cell r="AF84">
            <v>23</v>
          </cell>
          <cell r="AG84">
            <v>29</v>
          </cell>
          <cell r="AH84">
            <v>33</v>
          </cell>
          <cell r="AI84">
            <v>43</v>
          </cell>
        </row>
        <row r="85">
          <cell r="B85" t="str">
            <v>New Clients Invoiced</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row>
        <row r="86">
          <cell r="B86" t="str">
            <v>NSW - New Clients Invoiced</v>
          </cell>
          <cell r="C86">
            <v>30000</v>
          </cell>
          <cell r="D86" t="str">
            <v>higher</v>
          </cell>
          <cell r="E86">
            <v>48880</v>
          </cell>
          <cell r="F86">
            <v>22999</v>
          </cell>
          <cell r="G86">
            <v>0</v>
          </cell>
          <cell r="H86">
            <v>16704</v>
          </cell>
          <cell r="I86">
            <v>71847</v>
          </cell>
          <cell r="J86">
            <v>37000</v>
          </cell>
          <cell r="K86">
            <v>8292</v>
          </cell>
          <cell r="L86">
            <v>0</v>
          </cell>
          <cell r="M86">
            <v>5292</v>
          </cell>
          <cell r="N86">
            <v>4533.33</v>
          </cell>
          <cell r="O86">
            <v>11652</v>
          </cell>
          <cell r="P86">
            <v>8000</v>
          </cell>
          <cell r="Q86">
            <v>47930</v>
          </cell>
          <cell r="R86">
            <v>14434</v>
          </cell>
          <cell r="S86">
            <v>15486</v>
          </cell>
          <cell r="T86">
            <v>80172</v>
          </cell>
          <cell r="U86">
            <v>47380</v>
          </cell>
          <cell r="V86">
            <v>41679.199999999997</v>
          </cell>
          <cell r="W86">
            <v>0</v>
          </cell>
          <cell r="X86">
            <v>43258</v>
          </cell>
          <cell r="Y86" t="str">
            <v>-</v>
          </cell>
          <cell r="Z86">
            <v>14183.4</v>
          </cell>
          <cell r="AA86">
            <v>5750</v>
          </cell>
          <cell r="AB86">
            <v>60698.17</v>
          </cell>
          <cell r="AC86">
            <v>16000</v>
          </cell>
          <cell r="AD86">
            <v>51465.599999999999</v>
          </cell>
          <cell r="AE86">
            <v>22592</v>
          </cell>
          <cell r="AF86">
            <v>32209</v>
          </cell>
          <cell r="AG86">
            <v>66533.08</v>
          </cell>
          <cell r="AH86">
            <v>32299</v>
          </cell>
          <cell r="AI86">
            <v>52833</v>
          </cell>
        </row>
        <row r="87">
          <cell r="B87" t="str">
            <v>VIC - New Clients Invoiced</v>
          </cell>
          <cell r="C87">
            <v>30000</v>
          </cell>
          <cell r="D87" t="str">
            <v>higher</v>
          </cell>
          <cell r="E87">
            <v>14791</v>
          </cell>
          <cell r="F87">
            <v>58129</v>
          </cell>
          <cell r="G87">
            <v>17895</v>
          </cell>
          <cell r="H87">
            <v>0</v>
          </cell>
          <cell r="I87">
            <v>7289</v>
          </cell>
          <cell r="J87">
            <v>15163</v>
          </cell>
          <cell r="K87">
            <v>0</v>
          </cell>
          <cell r="L87">
            <v>12000</v>
          </cell>
          <cell r="M87">
            <v>15300</v>
          </cell>
          <cell r="N87">
            <v>42297</v>
          </cell>
          <cell r="O87">
            <v>13500</v>
          </cell>
          <cell r="P87">
            <v>10080</v>
          </cell>
          <cell r="Q87">
            <v>13872</v>
          </cell>
          <cell r="R87">
            <v>0</v>
          </cell>
          <cell r="S87">
            <v>75305</v>
          </cell>
          <cell r="T87">
            <v>30064</v>
          </cell>
          <cell r="U87">
            <v>38904</v>
          </cell>
          <cell r="V87">
            <v>5000</v>
          </cell>
          <cell r="W87">
            <v>12534</v>
          </cell>
          <cell r="X87">
            <v>32816.65</v>
          </cell>
          <cell r="Y87">
            <v>2800</v>
          </cell>
          <cell r="Z87">
            <v>45263</v>
          </cell>
          <cell r="AA87">
            <v>41511.33</v>
          </cell>
          <cell r="AB87">
            <v>14883.33</v>
          </cell>
          <cell r="AC87">
            <v>28533.33</v>
          </cell>
          <cell r="AD87">
            <v>0</v>
          </cell>
          <cell r="AE87">
            <v>12160.33</v>
          </cell>
          <cell r="AF87">
            <v>10115.200000000001</v>
          </cell>
          <cell r="AG87">
            <v>0</v>
          </cell>
          <cell r="AH87">
            <v>76300</v>
          </cell>
          <cell r="AI87">
            <v>5805</v>
          </cell>
        </row>
        <row r="88">
          <cell r="B88" t="str">
            <v>Total - New Clients Invoiced</v>
          </cell>
          <cell r="C88">
            <v>60000</v>
          </cell>
          <cell r="D88" t="str">
            <v>higher</v>
          </cell>
          <cell r="E88">
            <v>63671</v>
          </cell>
          <cell r="F88">
            <v>81128</v>
          </cell>
          <cell r="G88">
            <v>17895</v>
          </cell>
          <cell r="H88">
            <v>16704</v>
          </cell>
          <cell r="I88">
            <v>79136</v>
          </cell>
          <cell r="J88">
            <v>52163</v>
          </cell>
          <cell r="K88">
            <v>8292</v>
          </cell>
          <cell r="L88">
            <v>12000</v>
          </cell>
          <cell r="M88">
            <v>20592</v>
          </cell>
          <cell r="N88">
            <v>46830.33</v>
          </cell>
          <cell r="O88">
            <v>25152</v>
          </cell>
          <cell r="P88">
            <v>18080</v>
          </cell>
          <cell r="Q88">
            <v>61802</v>
          </cell>
          <cell r="R88">
            <v>14434</v>
          </cell>
          <cell r="S88">
            <v>90791</v>
          </cell>
          <cell r="T88">
            <v>110236</v>
          </cell>
          <cell r="U88">
            <v>86284</v>
          </cell>
          <cell r="V88">
            <v>46679.199999999997</v>
          </cell>
          <cell r="W88">
            <v>12534</v>
          </cell>
          <cell r="X88">
            <v>76074.649999999994</v>
          </cell>
          <cell r="Y88">
            <v>2800</v>
          </cell>
          <cell r="Z88">
            <v>59446.400000000001</v>
          </cell>
          <cell r="AA88">
            <v>47261.33</v>
          </cell>
          <cell r="AB88">
            <v>75581.5</v>
          </cell>
          <cell r="AC88">
            <v>44533.33</v>
          </cell>
          <cell r="AD88">
            <v>51465.599999999999</v>
          </cell>
          <cell r="AE88">
            <v>34752.33</v>
          </cell>
          <cell r="AF88">
            <v>42324.2</v>
          </cell>
          <cell r="AG88">
            <v>66533.08</v>
          </cell>
          <cell r="AH88">
            <v>108599</v>
          </cell>
          <cell r="AI88">
            <v>58638</v>
          </cell>
        </row>
        <row r="89">
          <cell r="B89" t="str">
            <v>New Clients % Revenue</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row>
        <row r="90">
          <cell r="B90" t="str">
            <v>NSW - New Clients % Revenue</v>
          </cell>
          <cell r="C90">
            <v>0.25</v>
          </cell>
          <cell r="D90" t="str">
            <v>higher</v>
          </cell>
          <cell r="E90" t="e">
            <v>#REF!</v>
          </cell>
          <cell r="F90" t="e">
            <v>#REF!</v>
          </cell>
          <cell r="G90" t="e">
            <v>#REF!</v>
          </cell>
          <cell r="H90" t="e">
            <v>#REF!</v>
          </cell>
          <cell r="I90" t="e">
            <v>#REF!</v>
          </cell>
          <cell r="J90" t="e">
            <v>#REF!</v>
          </cell>
          <cell r="K90" t="e">
            <v>#REF!</v>
          </cell>
          <cell r="L90" t="e">
            <v>#REF!</v>
          </cell>
          <cell r="M90" t="e">
            <v>#REF!</v>
          </cell>
          <cell r="N90" t="e">
            <v>#REF!</v>
          </cell>
          <cell r="O90" t="e">
            <v>#REF!</v>
          </cell>
          <cell r="P90" t="e">
            <v>#REF!</v>
          </cell>
          <cell r="Q90">
            <v>0.30605642434017644</v>
          </cell>
          <cell r="R90">
            <v>6.3744137374313004E-2</v>
          </cell>
          <cell r="S90">
            <v>7.0515185695225496E-2</v>
          </cell>
          <cell r="T90">
            <v>0.48710329443003952</v>
          </cell>
          <cell r="U90">
            <v>0.22095225197585083</v>
          </cell>
          <cell r="V90">
            <v>0.58422473235601835</v>
          </cell>
          <cell r="W90">
            <v>0</v>
          </cell>
          <cell r="X90">
            <v>0.17106138651228933</v>
          </cell>
          <cell r="Y90">
            <v>0</v>
          </cell>
          <cell r="Z90">
            <v>6.6575704810438965E-2</v>
          </cell>
          <cell r="AA90">
            <v>2.5984925850771331E-2</v>
          </cell>
          <cell r="AB90">
            <v>0.24910091148237978</v>
          </cell>
          <cell r="AC90">
            <v>6.7913360718547131E-2</v>
          </cell>
          <cell r="AD90">
            <v>0.18087919867073526</v>
          </cell>
          <cell r="AE90">
            <v>8.2194760178632448E-2</v>
          </cell>
          <cell r="AF90">
            <v>0.12296890748602669</v>
          </cell>
          <cell r="AG90">
            <v>0.21717407362555546</v>
          </cell>
          <cell r="AH90">
            <v>0.14392486800165943</v>
          </cell>
          <cell r="AI90">
            <v>0.27240405121173478</v>
          </cell>
        </row>
        <row r="91">
          <cell r="B91" t="str">
            <v>VIC - New Clients % Revenue</v>
          </cell>
          <cell r="C91">
            <v>0.25</v>
          </cell>
          <cell r="D91" t="str">
            <v>higher</v>
          </cell>
          <cell r="E91" t="e">
            <v>#REF!</v>
          </cell>
          <cell r="F91" t="e">
            <v>#REF!</v>
          </cell>
          <cell r="G91" t="e">
            <v>#REF!</v>
          </cell>
          <cell r="H91" t="e">
            <v>#REF!</v>
          </cell>
          <cell r="I91" t="e">
            <v>#REF!</v>
          </cell>
          <cell r="J91" t="e">
            <v>#REF!</v>
          </cell>
          <cell r="K91" t="e">
            <v>#REF!</v>
          </cell>
          <cell r="L91" t="e">
            <v>#REF!</v>
          </cell>
          <cell r="M91" t="e">
            <v>#REF!</v>
          </cell>
          <cell r="N91" t="e">
            <v>#REF!</v>
          </cell>
          <cell r="O91" t="e">
            <v>#REF!</v>
          </cell>
          <cell r="P91" t="e">
            <v>#REF!</v>
          </cell>
          <cell r="Q91">
            <v>3.7775429158366867E-2</v>
          </cell>
          <cell r="R91">
            <v>0</v>
          </cell>
          <cell r="S91">
            <v>0.16208101825406124</v>
          </cell>
          <cell r="T91">
            <v>9.647399795673052E-2</v>
          </cell>
          <cell r="U91">
            <v>0.14397762617888063</v>
          </cell>
          <cell r="V91">
            <v>1.9483923094149862E-2</v>
          </cell>
          <cell r="W91">
            <v>5.4439733100239425E-2</v>
          </cell>
          <cell r="X91">
            <v>0.11098028319567374</v>
          </cell>
          <cell r="Y91">
            <v>8.7474159586544628E-3</v>
          </cell>
          <cell r="Z91">
            <v>0.14007055052495124</v>
          </cell>
          <cell r="AA91">
            <v>0.1219253495945385</v>
          </cell>
          <cell r="AB91">
            <v>5.7364967814006108E-2</v>
          </cell>
          <cell r="AC91">
            <v>0.13039983931569327</v>
          </cell>
          <cell r="AD91">
            <v>0</v>
          </cell>
          <cell r="AE91">
            <v>3.8800925670515886E-2</v>
          </cell>
          <cell r="AF91">
            <v>3.7873296390594578E-2</v>
          </cell>
          <cell r="AG91">
            <v>0</v>
          </cell>
          <cell r="AH91">
            <v>0.4080804638404073</v>
          </cell>
          <cell r="AI91">
            <v>3.3347581932653511E-2</v>
          </cell>
        </row>
        <row r="92">
          <cell r="B92" t="str">
            <v>Total - New Clients % Revenue</v>
          </cell>
          <cell r="C92">
            <v>0.25</v>
          </cell>
          <cell r="D92" t="str">
            <v>higher</v>
          </cell>
          <cell r="E92" t="e">
            <v>#REF!</v>
          </cell>
          <cell r="F92" t="e">
            <v>#REF!</v>
          </cell>
          <cell r="G92" t="e">
            <v>#REF!</v>
          </cell>
          <cell r="H92" t="e">
            <v>#REF!</v>
          </cell>
          <cell r="I92" t="e">
            <v>#REF!</v>
          </cell>
          <cell r="J92" t="e">
            <v>#REF!</v>
          </cell>
          <cell r="K92" t="e">
            <v>#REF!</v>
          </cell>
          <cell r="L92" t="e">
            <v>#REF!</v>
          </cell>
          <cell r="M92" t="e">
            <v>#REF!</v>
          </cell>
          <cell r="N92" t="e">
            <v>#REF!</v>
          </cell>
          <cell r="O92" t="e">
            <v>#REF!</v>
          </cell>
          <cell r="P92" t="e">
            <v>#REF!</v>
          </cell>
          <cell r="Q92">
            <v>0.1179814883490178</v>
          </cell>
          <cell r="R92">
            <v>2.1667551192329285E-2</v>
          </cell>
          <cell r="S92">
            <v>0.13218930878798504</v>
          </cell>
          <cell r="T92">
            <v>0.23148254600478319</v>
          </cell>
          <cell r="U92">
            <v>0.17803579253164156</v>
          </cell>
          <cell r="V92">
            <v>0.14233074616038088</v>
          </cell>
          <cell r="W92">
            <v>4.3365463010391417E-2</v>
          </cell>
          <cell r="X92">
            <v>0.1386760861718844</v>
          </cell>
          <cell r="Y92">
            <v>0</v>
          </cell>
          <cell r="Z92">
            <v>0.11086899362791994</v>
          </cell>
          <cell r="AA92">
            <v>8.4132727516415012E-2</v>
          </cell>
          <cell r="AB92">
            <v>0.15022594762457797</v>
          </cell>
          <cell r="AC92">
            <v>9.8002867200265922E-2</v>
          </cell>
          <cell r="AD92">
            <v>0</v>
          </cell>
          <cell r="AE92">
            <v>5.8598094372724258E-2</v>
          </cell>
          <cell r="AF92">
            <v>8.0006729576868399E-2</v>
          </cell>
          <cell r="AG92">
            <v>9.5294176606553135E-2</v>
          </cell>
          <cell r="AH92">
            <v>0.25485027842414626</v>
          </cell>
          <cell r="AI92">
            <v>0.15357238871220161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row>
        <row r="94">
          <cell r="B94" t="str">
            <v xml:space="preserve">NSW - </v>
          </cell>
          <cell r="C94">
            <v>0</v>
          </cell>
          <cell r="D94" t="str">
            <v>lower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row>
        <row r="95">
          <cell r="B95" t="str">
            <v xml:space="preserve">VIC - </v>
          </cell>
          <cell r="C95">
            <v>0</v>
          </cell>
          <cell r="D95" t="str">
            <v>lower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row>
        <row r="96">
          <cell r="B96" t="str">
            <v xml:space="preserve">Total - </v>
          </cell>
          <cell r="C96">
            <v>0</v>
          </cell>
          <cell r="D96" t="str">
            <v>lower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row>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row>
        <row r="99">
          <cell r="B99">
            <v>0</v>
          </cell>
          <cell r="T99">
            <v>0</v>
          </cell>
          <cell r="AI99">
            <v>0</v>
          </cell>
        </row>
        <row r="100">
          <cell r="B100">
            <v>0</v>
          </cell>
          <cell r="T100">
            <v>0</v>
          </cell>
          <cell r="AI100">
            <v>0</v>
          </cell>
        </row>
        <row r="101">
          <cell r="B101">
            <v>0</v>
          </cell>
          <cell r="C101" t="str">
            <v>Target</v>
          </cell>
          <cell r="D101" t="str">
            <v>KPI reached when higher/lower</v>
          </cell>
          <cell r="E101" t="str">
            <v>July</v>
          </cell>
          <cell r="F101" t="str">
            <v>August</v>
          </cell>
          <cell r="G101" t="str">
            <v>September</v>
          </cell>
          <cell r="H101" t="str">
            <v>October</v>
          </cell>
          <cell r="I101" t="str">
            <v>November</v>
          </cell>
          <cell r="J101" t="str">
            <v>December</v>
          </cell>
          <cell r="K101" t="str">
            <v>January</v>
          </cell>
          <cell r="L101" t="str">
            <v>February</v>
          </cell>
          <cell r="M101" t="str">
            <v>March</v>
          </cell>
          <cell r="N101" t="str">
            <v>April</v>
          </cell>
          <cell r="O101" t="str">
            <v>May</v>
          </cell>
          <cell r="P101" t="str">
            <v>June</v>
          </cell>
          <cell r="Q101" t="str">
            <v>July</v>
          </cell>
          <cell r="R101" t="str">
            <v>August</v>
          </cell>
          <cell r="S101" t="str">
            <v>September</v>
          </cell>
          <cell r="T101" t="str">
            <v>October</v>
          </cell>
          <cell r="U101" t="str">
            <v>November</v>
          </cell>
          <cell r="V101" t="str">
            <v>December</v>
          </cell>
          <cell r="W101" t="str">
            <v>January</v>
          </cell>
          <cell r="X101" t="str">
            <v>February</v>
          </cell>
          <cell r="Y101" t="str">
            <v>March</v>
          </cell>
          <cell r="Z101" t="str">
            <v>April</v>
          </cell>
          <cell r="AA101" t="str">
            <v>May</v>
          </cell>
          <cell r="AB101" t="str">
            <v>June</v>
          </cell>
          <cell r="AC101">
            <v>40725</v>
          </cell>
          <cell r="AD101">
            <v>40756</v>
          </cell>
          <cell r="AE101">
            <v>40787</v>
          </cell>
          <cell r="AF101">
            <v>40817</v>
          </cell>
          <cell r="AG101">
            <v>40848</v>
          </cell>
          <cell r="AH101">
            <v>40878</v>
          </cell>
          <cell r="AI101">
            <v>40909</v>
          </cell>
        </row>
        <row r="102">
          <cell r="B102" t="str">
            <v>Contractor Percentage of Gross Revenue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B103" t="str">
            <v>NSW - Contractor Percentage of Gross Revenue</v>
          </cell>
          <cell r="C103">
            <v>0.33</v>
          </cell>
          <cell r="D103" t="str">
            <v>lower</v>
          </cell>
          <cell r="E103" t="e">
            <v>#REF!</v>
          </cell>
          <cell r="F103" t="e">
            <v>#REF!</v>
          </cell>
          <cell r="G103" t="e">
            <v>#REF!</v>
          </cell>
          <cell r="H103" t="e">
            <v>#REF!</v>
          </cell>
          <cell r="I103" t="e">
            <v>#REF!</v>
          </cell>
          <cell r="J103" t="e">
            <v>#REF!</v>
          </cell>
          <cell r="K103" t="e">
            <v>#REF!</v>
          </cell>
          <cell r="L103" t="e">
            <v>#REF!</v>
          </cell>
          <cell r="M103" t="e">
            <v>#REF!</v>
          </cell>
          <cell r="N103" t="e">
            <v>#REF!</v>
          </cell>
          <cell r="O103" t="e">
            <v>#REF!</v>
          </cell>
          <cell r="P103" t="e">
            <v>#REF!</v>
          </cell>
          <cell r="Q103">
            <v>3.1927438383077031E-2</v>
          </cell>
          <cell r="R103">
            <v>2.8429602629010665E-2</v>
          </cell>
          <cell r="S103">
            <v>8.1723120479561553E-2</v>
          </cell>
          <cell r="T103">
            <v>0.15775051503949344</v>
          </cell>
          <cell r="U103">
            <v>0.17221964258058614</v>
          </cell>
          <cell r="V103">
            <v>0.26556943941383532</v>
          </cell>
          <cell r="W103">
            <v>0.2149480573376239</v>
          </cell>
          <cell r="X103">
            <v>3.3831068793978868E-2</v>
          </cell>
          <cell r="Y103">
            <v>7.9512999161030606E-2</v>
          </cell>
          <cell r="Z103">
            <v>0.10824215242763763</v>
          </cell>
          <cell r="AA103">
            <v>0.23020203980312196</v>
          </cell>
          <cell r="AB103">
            <v>0.20694934521830843</v>
          </cell>
          <cell r="AC103">
            <v>0.21052573048353593</v>
          </cell>
          <cell r="AD103">
            <v>0.28774714025992948</v>
          </cell>
          <cell r="AE103">
            <v>0.25412646474449824</v>
          </cell>
          <cell r="AF103">
            <v>0.24830869551937937</v>
          </cell>
          <cell r="AG103">
            <v>0.222768046434518</v>
          </cell>
          <cell r="AH103">
            <v>0.24976830943646103</v>
          </cell>
          <cell r="AI103">
            <v>0.36293662219388972</v>
          </cell>
        </row>
        <row r="104">
          <cell r="B104" t="str">
            <v>VIC - Contractor Percentage of Gross Revenue</v>
          </cell>
          <cell r="C104">
            <v>0.33</v>
          </cell>
          <cell r="D104" t="str">
            <v>lower</v>
          </cell>
          <cell r="E104" t="e">
            <v>#REF!</v>
          </cell>
          <cell r="F104" t="e">
            <v>#REF!</v>
          </cell>
          <cell r="G104" t="e">
            <v>#REF!</v>
          </cell>
          <cell r="H104" t="e">
            <v>#REF!</v>
          </cell>
          <cell r="I104" t="e">
            <v>#REF!</v>
          </cell>
          <cell r="J104" t="e">
            <v>#REF!</v>
          </cell>
          <cell r="K104" t="e">
            <v>#REF!</v>
          </cell>
          <cell r="L104" t="e">
            <v>#REF!</v>
          </cell>
          <cell r="M104" t="e">
            <v>#REF!</v>
          </cell>
          <cell r="N104" t="e">
            <v>#REF!</v>
          </cell>
          <cell r="O104" t="e">
            <v>#REF!</v>
          </cell>
          <cell r="P104" t="e">
            <v>#REF!</v>
          </cell>
          <cell r="Q104">
            <v>0.53220275003054685</v>
          </cell>
          <cell r="R104">
            <v>0.46270179081893076</v>
          </cell>
          <cell r="S104">
            <v>0.33976296676126289</v>
          </cell>
          <cell r="T104">
            <v>0.54074025630751221</v>
          </cell>
          <cell r="U104">
            <v>0.60260816964963926</v>
          </cell>
          <cell r="V104">
            <v>0.3877684139342315</v>
          </cell>
          <cell r="W104">
            <v>0.61922481798587325</v>
          </cell>
          <cell r="X104">
            <v>0.42341169548582025</v>
          </cell>
          <cell r="Y104">
            <v>0.43999380433023949</v>
          </cell>
          <cell r="Z104">
            <v>0.35926893960376222</v>
          </cell>
          <cell r="AA104">
            <v>0.26928114488552762</v>
          </cell>
          <cell r="AB104">
            <v>0.30074067119185788</v>
          </cell>
          <cell r="AC104">
            <v>0.41240166598001093</v>
          </cell>
          <cell r="AD104">
            <v>0.62140492001715475</v>
          </cell>
          <cell r="AE104">
            <v>0.2907303498507306</v>
          </cell>
          <cell r="AF104">
            <v>0.39215216414557436</v>
          </cell>
          <cell r="AG104">
            <v>0.33393235103815083</v>
          </cell>
          <cell r="AH104">
            <v>0.46749243326293277</v>
          </cell>
          <cell r="AI104">
            <v>0.51474586413867685</v>
          </cell>
        </row>
        <row r="105">
          <cell r="B105" t="str">
            <v>Total - Contractor Percentage of Gross Revenue</v>
          </cell>
          <cell r="C105">
            <v>0.33</v>
          </cell>
          <cell r="D105" t="str">
            <v>lower</v>
          </cell>
          <cell r="E105" t="e">
            <v>#REF!</v>
          </cell>
          <cell r="F105" t="e">
            <v>#REF!</v>
          </cell>
          <cell r="G105" t="e">
            <v>#REF!</v>
          </cell>
          <cell r="H105" t="e">
            <v>#REF!</v>
          </cell>
          <cell r="I105" t="e">
            <v>#REF!</v>
          </cell>
          <cell r="J105" t="e">
            <v>#REF!</v>
          </cell>
          <cell r="K105" t="e">
            <v>#REF!</v>
          </cell>
          <cell r="L105" t="e">
            <v>#REF!</v>
          </cell>
          <cell r="M105" t="e">
            <v>#REF!</v>
          </cell>
          <cell r="N105" t="e">
            <v>#REF!</v>
          </cell>
          <cell r="O105" t="e">
            <v>#REF!</v>
          </cell>
          <cell r="P105" t="e">
            <v>#REF!</v>
          </cell>
          <cell r="Q105">
            <v>0.38263900165386361</v>
          </cell>
          <cell r="R105">
            <v>0.31391604104627402</v>
          </cell>
          <cell r="S105">
            <v>0.25596862225241201</v>
          </cell>
          <cell r="T105">
            <v>0.40837207667348013</v>
          </cell>
          <cell r="U105">
            <v>0.4121786105647996</v>
          </cell>
          <cell r="V105">
            <v>0.36118674043802579</v>
          </cell>
          <cell r="W105">
            <v>0.53698580277571495</v>
          </cell>
          <cell r="X105">
            <v>0.2438253083426605</v>
          </cell>
          <cell r="Y105">
            <v>0.30520203471530749</v>
          </cell>
          <cell r="Z105">
            <v>0.25952897910534706</v>
          </cell>
          <cell r="AA105">
            <v>0.25388719735122173</v>
          </cell>
          <cell r="AB105">
            <v>0.25531593620997795</v>
          </cell>
          <cell r="AC105">
            <v>0.30773631757367892</v>
          </cell>
          <cell r="AD105">
            <v>0.3981943724756164</v>
          </cell>
          <cell r="AE105">
            <v>0.27141294696008916</v>
          </cell>
          <cell r="AF105">
            <v>0.32093087439131357</v>
          </cell>
          <cell r="AG105">
            <v>0.2771311395565948</v>
          </cell>
          <cell r="AH105">
            <v>0.33665975459100228</v>
          </cell>
          <cell r="AI105">
            <v>0.41902953553898642</v>
          </cell>
        </row>
        <row r="106">
          <cell r="B106" t="str">
            <v>Average Length of Contract</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row>
        <row r="107">
          <cell r="B107" t="str">
            <v>NSW - Average Length of Contract</v>
          </cell>
          <cell r="C107">
            <v>0</v>
          </cell>
          <cell r="D107" t="str">
            <v>higher</v>
          </cell>
          <cell r="E107" t="e">
            <v>#DIV/0!</v>
          </cell>
          <cell r="F107" t="e">
            <v>#DIV/0!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row>
        <row r="108">
          <cell r="B108" t="str">
            <v>VIC - Average Length of Contract</v>
          </cell>
          <cell r="C108">
            <v>0</v>
          </cell>
          <cell r="D108" t="str">
            <v>higher</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t="e">
            <v>#DIV/0!</v>
          </cell>
          <cell r="AG108">
            <v>0</v>
          </cell>
          <cell r="AH108">
            <v>0</v>
          </cell>
          <cell r="AI108" t="e">
            <v>#DIV/0!</v>
          </cell>
        </row>
        <row r="109">
          <cell r="B109" t="str">
            <v>Total - Average Length of Contract</v>
          </cell>
          <cell r="C109">
            <v>0</v>
          </cell>
          <cell r="D109" t="str">
            <v>higher</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row>
        <row r="110">
          <cell r="B110" t="str">
            <v>Time to Fill</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B111" t="str">
            <v>NSW - Time to Fill</v>
          </cell>
          <cell r="C111">
            <v>5</v>
          </cell>
          <cell r="D111" t="str">
            <v>lower</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row>
        <row r="112">
          <cell r="B112" t="str">
            <v>VIC - Time to Fill</v>
          </cell>
          <cell r="C112">
            <v>5</v>
          </cell>
          <cell r="D112" t="str">
            <v>lower</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B113" t="str">
            <v>Total - Time to Fill</v>
          </cell>
          <cell r="C113">
            <v>5</v>
          </cell>
          <cell r="D113" t="str">
            <v>lower</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row>
        <row r="114">
          <cell r="B114" t="str">
            <v>Fill Ratio</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B115" t="str">
            <v>NSW - Fill Ratio</v>
          </cell>
          <cell r="C115">
            <v>0.7</v>
          </cell>
          <cell r="D115" t="str">
            <v>higher</v>
          </cell>
          <cell r="E115" t="e">
            <v>#DIV/0!</v>
          </cell>
          <cell r="F115" t="e">
            <v>#DIV/0!</v>
          </cell>
          <cell r="G115">
            <v>0</v>
          </cell>
          <cell r="H115">
            <v>0</v>
          </cell>
          <cell r="I115">
            <v>0</v>
          </cell>
          <cell r="J115">
            <v>0</v>
          </cell>
          <cell r="K115">
            <v>0</v>
          </cell>
          <cell r="L115">
            <v>0</v>
          </cell>
          <cell r="M115">
            <v>0</v>
          </cell>
          <cell r="N115">
            <v>0</v>
          </cell>
          <cell r="O115">
            <v>0</v>
          </cell>
          <cell r="P115">
            <v>0</v>
          </cell>
          <cell r="Q115">
            <v>1</v>
          </cell>
          <cell r="R115">
            <v>1</v>
          </cell>
          <cell r="S115">
            <v>0.66666666666666663</v>
          </cell>
          <cell r="T115">
            <v>0.25</v>
          </cell>
          <cell r="U115">
            <v>0</v>
          </cell>
          <cell r="V115">
            <v>0</v>
          </cell>
          <cell r="W115">
            <v>0</v>
          </cell>
          <cell r="X115">
            <v>0</v>
          </cell>
          <cell r="Y115">
            <v>0</v>
          </cell>
          <cell r="Z115">
            <v>0.41666666666666669</v>
          </cell>
          <cell r="AA115">
            <v>1.6666666666666667</v>
          </cell>
          <cell r="AB115">
            <v>1</v>
          </cell>
          <cell r="AC115">
            <v>0.83333333333333337</v>
          </cell>
          <cell r="AD115">
            <v>0.7</v>
          </cell>
          <cell r="AE115">
            <v>0.7</v>
          </cell>
          <cell r="AF115">
            <v>0.7</v>
          </cell>
          <cell r="AG115">
            <v>0.72727272727272729</v>
          </cell>
          <cell r="AH115">
            <v>0.7</v>
          </cell>
          <cell r="AI115">
            <v>0.75</v>
          </cell>
        </row>
        <row r="116">
          <cell r="B116" t="str">
            <v>VIC - Fill Ratio</v>
          </cell>
          <cell r="C116">
            <v>0.7</v>
          </cell>
          <cell r="D116" t="str">
            <v>higher</v>
          </cell>
          <cell r="E116">
            <v>0</v>
          </cell>
          <cell r="F116">
            <v>0</v>
          </cell>
          <cell r="G116">
            <v>0</v>
          </cell>
          <cell r="H116">
            <v>0</v>
          </cell>
          <cell r="I116">
            <v>0</v>
          </cell>
          <cell r="J116">
            <v>0</v>
          </cell>
          <cell r="K116">
            <v>0</v>
          </cell>
          <cell r="L116">
            <v>0</v>
          </cell>
          <cell r="M116">
            <v>0</v>
          </cell>
          <cell r="N116">
            <v>0</v>
          </cell>
          <cell r="O116">
            <v>0</v>
          </cell>
          <cell r="P116">
            <v>0</v>
          </cell>
          <cell r="Q116">
            <v>1</v>
          </cell>
          <cell r="R116">
            <v>0.19354838709677419</v>
          </cell>
          <cell r="S116">
            <v>0.14285714285714285</v>
          </cell>
          <cell r="T116">
            <v>0.13793103448275862</v>
          </cell>
          <cell r="U116">
            <v>0.33333333333333331</v>
          </cell>
          <cell r="V116">
            <v>1</v>
          </cell>
          <cell r="W116">
            <v>1</v>
          </cell>
          <cell r="X116">
            <v>1</v>
          </cell>
          <cell r="Y116">
            <v>0.16</v>
          </cell>
          <cell r="Z116">
            <v>0.42307692307692307</v>
          </cell>
          <cell r="AA116">
            <v>1</v>
          </cell>
          <cell r="AB116">
            <v>0.76470588235294112</v>
          </cell>
          <cell r="AC116">
            <v>0.8</v>
          </cell>
          <cell r="AD116">
            <v>0.57894736842105265</v>
          </cell>
          <cell r="AE116">
            <v>1</v>
          </cell>
          <cell r="AF116">
            <v>0</v>
          </cell>
          <cell r="AG116">
            <v>0.85185185185185186</v>
          </cell>
          <cell r="AH116">
            <v>0.80952380952380953</v>
          </cell>
          <cell r="AI116">
            <v>0</v>
          </cell>
        </row>
        <row r="117">
          <cell r="B117" t="str">
            <v>Total - Fill Ratio</v>
          </cell>
          <cell r="C117">
            <v>0.7</v>
          </cell>
          <cell r="D117" t="str">
            <v>higher</v>
          </cell>
          <cell r="E117">
            <v>0</v>
          </cell>
          <cell r="F117">
            <v>0</v>
          </cell>
          <cell r="G117">
            <v>0</v>
          </cell>
          <cell r="H117">
            <v>0</v>
          </cell>
          <cell r="I117">
            <v>0</v>
          </cell>
          <cell r="J117">
            <v>0</v>
          </cell>
          <cell r="K117">
            <v>0</v>
          </cell>
          <cell r="L117">
            <v>0</v>
          </cell>
          <cell r="M117">
            <v>0</v>
          </cell>
          <cell r="N117">
            <v>0</v>
          </cell>
          <cell r="O117">
            <v>0</v>
          </cell>
          <cell r="P117">
            <v>0</v>
          </cell>
          <cell r="Q117">
            <v>1</v>
          </cell>
          <cell r="R117">
            <v>0.21875</v>
          </cell>
          <cell r="S117">
            <v>0.20833333333333334</v>
          </cell>
          <cell r="T117">
            <v>0.15151515151515152</v>
          </cell>
          <cell r="U117">
            <v>0.26923076923076922</v>
          </cell>
          <cell r="V117">
            <v>0.80952380952380953</v>
          </cell>
          <cell r="W117">
            <v>0.78947368421052633</v>
          </cell>
          <cell r="X117">
            <v>0.875</v>
          </cell>
          <cell r="Y117">
            <v>0.14814814814814814</v>
          </cell>
          <cell r="Z117">
            <v>0.42105263157894735</v>
          </cell>
          <cell r="AA117">
            <v>1.1000000000000001</v>
          </cell>
          <cell r="AB117">
            <v>0.81818181818181823</v>
          </cell>
          <cell r="AC117">
            <v>0.80769230769230771</v>
          </cell>
          <cell r="AD117">
            <v>0.62068965517241381</v>
          </cell>
          <cell r="AE117">
            <v>0.91666666666666663</v>
          </cell>
          <cell r="AF117">
            <v>0.7</v>
          </cell>
          <cell r="AG117">
            <v>0.81578947368421051</v>
          </cell>
          <cell r="AH117">
            <v>0.77419354838709675</v>
          </cell>
          <cell r="AI117">
            <v>0</v>
          </cell>
        </row>
        <row r="118">
          <cell r="B118" t="str">
            <v>Average Margin per Contractor</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row>
        <row r="119">
          <cell r="B119" t="str">
            <v>NSW - Average Margin per Contractor</v>
          </cell>
          <cell r="C119">
            <v>2200</v>
          </cell>
          <cell r="D119" t="str">
            <v>higher</v>
          </cell>
          <cell r="E119" t="e">
            <v>#DIV/0!</v>
          </cell>
          <cell r="F119" t="e">
            <v>#DIV/0!</v>
          </cell>
          <cell r="G119">
            <v>300</v>
          </cell>
          <cell r="H119">
            <v>825</v>
          </cell>
          <cell r="I119">
            <v>168.75</v>
          </cell>
          <cell r="J119">
            <v>0</v>
          </cell>
          <cell r="K119">
            <v>0</v>
          </cell>
          <cell r="L119">
            <v>0</v>
          </cell>
          <cell r="M119">
            <v>0</v>
          </cell>
          <cell r="N119">
            <v>1304</v>
          </cell>
          <cell r="O119">
            <v>1500</v>
          </cell>
          <cell r="P119">
            <v>1187.5</v>
          </cell>
          <cell r="Q119">
            <v>1252</v>
          </cell>
          <cell r="R119">
            <v>1611</v>
          </cell>
          <cell r="S119">
            <v>2243.4250000000002</v>
          </cell>
          <cell r="T119">
            <v>6491.01</v>
          </cell>
          <cell r="U119" t="e">
            <v>#DIV/0!</v>
          </cell>
          <cell r="V119" t="e">
            <v>#DIV/0!</v>
          </cell>
          <cell r="W119" t="e">
            <v>#DIV/0!</v>
          </cell>
          <cell r="X119" t="e">
            <v>#DIV/0!</v>
          </cell>
          <cell r="Y119" t="e">
            <v>#DIV/0!</v>
          </cell>
          <cell r="Z119">
            <v>1511.9466666666667</v>
          </cell>
          <cell r="AA119">
            <v>2602.4540000000002</v>
          </cell>
          <cell r="AB119">
            <v>2247.69</v>
          </cell>
          <cell r="AC119">
            <v>2453.614</v>
          </cell>
          <cell r="AD119">
            <v>3147.557142857142</v>
          </cell>
          <cell r="AE119">
            <v>3363.3814285714275</v>
          </cell>
          <cell r="AF119">
            <v>2257.5</v>
          </cell>
          <cell r="AG119">
            <v>2175.9412499999999</v>
          </cell>
          <cell r="AH119">
            <v>1939.9221428571432</v>
          </cell>
          <cell r="AI119">
            <v>2162.9244444444435</v>
          </cell>
        </row>
        <row r="120">
          <cell r="B120" t="str">
            <v>VIC - Average Margin per Contractor</v>
          </cell>
          <cell r="C120">
            <v>2200</v>
          </cell>
          <cell r="D120" t="str">
            <v>higher</v>
          </cell>
          <cell r="E120">
            <v>990.16555555555556</v>
          </cell>
          <cell r="F120">
            <v>3164.497142857143</v>
          </cell>
          <cell r="G120">
            <v>2640.4237499999999</v>
          </cell>
          <cell r="H120">
            <v>3240.0414285714287</v>
          </cell>
          <cell r="I120">
            <v>1755.46</v>
          </cell>
          <cell r="J120">
            <v>1799.2933333333333</v>
          </cell>
          <cell r="K120">
            <v>1431.355</v>
          </cell>
          <cell r="L120">
            <v>1547.106</v>
          </cell>
          <cell r="M120">
            <v>1884.1666666666667</v>
          </cell>
          <cell r="N120">
            <v>2049.2777777777778</v>
          </cell>
          <cell r="O120">
            <v>1887.1642105263159</v>
          </cell>
          <cell r="P120">
            <v>1690.5</v>
          </cell>
          <cell r="Q120">
            <v>2035.7916666666667</v>
          </cell>
          <cell r="R120">
            <v>8445</v>
          </cell>
          <cell r="S120">
            <v>13154.866666666667</v>
          </cell>
          <cell r="T120">
            <v>10531.862499999999</v>
          </cell>
          <cell r="U120">
            <v>5815.3557142857144</v>
          </cell>
          <cell r="V120">
            <v>24877.46</v>
          </cell>
          <cell r="W120">
            <v>8910.5</v>
          </cell>
          <cell r="X120">
            <v>6260.2</v>
          </cell>
          <cell r="Y120">
            <v>10227.7425</v>
          </cell>
          <cell r="Z120">
            <v>10469.196666666667</v>
          </cell>
          <cell r="AA120">
            <v>1280.97</v>
          </cell>
          <cell r="AB120">
            <v>1409.3892307692308</v>
          </cell>
          <cell r="AC120">
            <v>1376.6368750000006</v>
          </cell>
          <cell r="AD120">
            <v>2211.6090909090913</v>
          </cell>
          <cell r="AE120">
            <v>742.88423076923038</v>
          </cell>
          <cell r="AF120">
            <v>0</v>
          </cell>
          <cell r="AG120">
            <v>1718.2708695652184</v>
          </cell>
          <cell r="AH120">
            <v>842.87852941176459</v>
          </cell>
          <cell r="AI120">
            <v>0</v>
          </cell>
        </row>
        <row r="121">
          <cell r="B121" t="str">
            <v>Total - Average Margin per Contractor</v>
          </cell>
          <cell r="C121">
            <v>2200</v>
          </cell>
          <cell r="D121" t="str">
            <v>higher</v>
          </cell>
          <cell r="E121">
            <v>990.16555555555556</v>
          </cell>
          <cell r="F121">
            <v>3164.497142857143</v>
          </cell>
          <cell r="G121">
            <v>2380.3766666666666</v>
          </cell>
          <cell r="H121">
            <v>2938.1612500000001</v>
          </cell>
          <cell r="I121">
            <v>1528.787142857143</v>
          </cell>
          <cell r="J121">
            <v>1799.2933333333333</v>
          </cell>
          <cell r="K121">
            <v>1431.355</v>
          </cell>
          <cell r="L121">
            <v>1547.106</v>
          </cell>
          <cell r="M121">
            <v>1884.1666666666667</v>
          </cell>
          <cell r="N121">
            <v>2010.0526315789473</v>
          </cell>
          <cell r="O121">
            <v>1867.806</v>
          </cell>
          <cell r="P121">
            <v>1668.6304347826087</v>
          </cell>
          <cell r="Q121">
            <v>2004.44</v>
          </cell>
          <cell r="R121">
            <v>7468.7142857142853</v>
          </cell>
          <cell r="S121">
            <v>8790.2899999999991</v>
          </cell>
          <cell r="T121">
            <v>9723.6919999999991</v>
          </cell>
          <cell r="U121">
            <v>7134.284285714285</v>
          </cell>
          <cell r="V121">
            <v>29613.96</v>
          </cell>
          <cell r="W121">
            <v>9700.375</v>
          </cell>
          <cell r="X121">
            <v>6687.9600000000009</v>
          </cell>
          <cell r="Y121">
            <v>11177.797500000001</v>
          </cell>
          <cell r="Z121">
            <v>5990.5716666666667</v>
          </cell>
          <cell r="AA121">
            <v>1581.3072727272729</v>
          </cell>
          <cell r="AB121">
            <v>1642.2505555555556</v>
          </cell>
          <cell r="AC121">
            <v>1633.0600000000004</v>
          </cell>
          <cell r="AD121">
            <v>2575.588888888889</v>
          </cell>
          <cell r="AE121">
            <v>1298.7472727272723</v>
          </cell>
          <cell r="AF121">
            <v>0</v>
          </cell>
          <cell r="AG121">
            <v>1836.3793548387105</v>
          </cell>
          <cell r="AH121">
            <v>1162.8495833333334</v>
          </cell>
          <cell r="AI121">
            <v>0</v>
          </cell>
        </row>
      </sheetData>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orway Network demand"/>
      <sheetName val="Daily report"/>
      <sheetName val="AHB demand"/>
      <sheetName val="Weekly network demand"/>
      <sheetName val="Corridor Travel Times"/>
      <sheetName val="2019"/>
      <sheetName val="2020"/>
      <sheetName val="Motorway Network 2019"/>
      <sheetName val="Motorway Network 2020"/>
      <sheetName val="Motorway 2019"/>
      <sheetName val="Motorway 2020"/>
      <sheetName val="Lists"/>
    </sheetNames>
    <sheetDataSet>
      <sheetData sheetId="0">
        <row r="2">
          <cell r="I2">
            <v>2019</v>
          </cell>
        </row>
      </sheetData>
      <sheetData sheetId="1"/>
      <sheetData sheetId="2"/>
      <sheetData sheetId="3"/>
      <sheetData sheetId="4"/>
      <sheetData sheetId="5"/>
      <sheetData sheetId="6"/>
      <sheetData sheetId="7"/>
      <sheetData sheetId="8"/>
      <sheetData sheetId="9"/>
      <sheetData sheetId="10"/>
      <sheetData sheetId="11">
        <row r="1">
          <cell r="A1" t="str">
            <v>SH 1 NB</v>
          </cell>
        </row>
        <row r="2">
          <cell r="A2" t="str">
            <v>SH 1 SB</v>
          </cell>
          <cell r="D2">
            <v>1</v>
          </cell>
        </row>
        <row r="3">
          <cell r="A3" t="str">
            <v>SH 16 EB</v>
          </cell>
          <cell r="D3">
            <v>2</v>
          </cell>
        </row>
        <row r="4">
          <cell r="A4" t="str">
            <v>SH 16 WB</v>
          </cell>
          <cell r="D4">
            <v>3</v>
          </cell>
        </row>
        <row r="5">
          <cell r="A5" t="str">
            <v>SH 18 EB</v>
          </cell>
          <cell r="D5">
            <v>4</v>
          </cell>
        </row>
        <row r="6">
          <cell r="A6" t="str">
            <v>SH 18 WB</v>
          </cell>
          <cell r="D6">
            <v>5</v>
          </cell>
        </row>
        <row r="7">
          <cell r="A7" t="str">
            <v>SH 20 NB</v>
          </cell>
          <cell r="D7">
            <v>6</v>
          </cell>
        </row>
        <row r="8">
          <cell r="A8" t="str">
            <v>SH 20 SB</v>
          </cell>
          <cell r="D8">
            <v>7</v>
          </cell>
        </row>
        <row r="9">
          <cell r="A9" t="str">
            <v xml:space="preserve">SH 20A NB </v>
          </cell>
          <cell r="D9">
            <v>8</v>
          </cell>
        </row>
        <row r="10">
          <cell r="A10" t="str">
            <v>SH 20A SB</v>
          </cell>
          <cell r="D10">
            <v>9</v>
          </cell>
        </row>
        <row r="11">
          <cell r="A11" t="str">
            <v>SH 20B EB</v>
          </cell>
          <cell r="D11">
            <v>10</v>
          </cell>
        </row>
        <row r="12">
          <cell r="A12" t="str">
            <v>SH 20B WB</v>
          </cell>
          <cell r="D12">
            <v>11</v>
          </cell>
        </row>
        <row r="13">
          <cell r="D13">
            <v>12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_List"/>
      <sheetName val="Standout from MSM"/>
      <sheetName val="Chart and Table"/>
      <sheetName val="Standout_Data"/>
    </sheetNames>
    <sheetDataSet>
      <sheetData sheetId="0">
        <row r="5">
          <cell r="B5">
            <v>10</v>
          </cell>
          <cell r="C5">
            <v>2</v>
          </cell>
          <cell r="D5">
            <v>10</v>
          </cell>
          <cell r="E5">
            <v>0</v>
          </cell>
          <cell r="F5">
            <v>0</v>
          </cell>
        </row>
        <row r="6">
          <cell r="B6">
            <v>12</v>
          </cell>
          <cell r="C6">
            <v>5</v>
          </cell>
          <cell r="D6">
            <v>12</v>
          </cell>
          <cell r="E6">
            <v>0</v>
          </cell>
          <cell r="F6">
            <v>0</v>
          </cell>
        </row>
        <row r="7">
          <cell r="B7">
            <v>14</v>
          </cell>
          <cell r="C7">
            <v>8</v>
          </cell>
          <cell r="D7">
            <v>14</v>
          </cell>
          <cell r="E7" t="str">
            <v>Ref</v>
          </cell>
          <cell r="F7" t="str">
            <v>Future Reference Case</v>
          </cell>
        </row>
        <row r="8">
          <cell r="B8">
            <v>16</v>
          </cell>
          <cell r="C8">
            <v>11</v>
          </cell>
          <cell r="D8">
            <v>16</v>
          </cell>
          <cell r="E8" t="str">
            <v>Cen</v>
          </cell>
          <cell r="F8" t="str">
            <v>Central Case</v>
          </cell>
        </row>
        <row r="9">
          <cell r="B9">
            <v>18</v>
          </cell>
          <cell r="C9">
            <v>14</v>
          </cell>
          <cell r="D9">
            <v>18</v>
          </cell>
          <cell r="E9" t="str">
            <v>High</v>
          </cell>
          <cell r="F9" t="str">
            <v>High Case</v>
          </cell>
        </row>
        <row r="10">
          <cell r="B10">
            <v>20</v>
          </cell>
          <cell r="C10">
            <v>17</v>
          </cell>
          <cell r="D10">
            <v>20</v>
          </cell>
          <cell r="E10" t="str">
            <v>Low</v>
          </cell>
          <cell r="F10" t="str">
            <v>Low Case</v>
          </cell>
        </row>
        <row r="11">
          <cell r="B11">
            <v>22</v>
          </cell>
          <cell r="C11">
            <v>20</v>
          </cell>
          <cell r="D11">
            <v>22</v>
          </cell>
          <cell r="E11">
            <v>0</v>
          </cell>
          <cell r="F11">
            <v>0</v>
          </cell>
        </row>
        <row r="12">
          <cell r="B12">
            <v>24</v>
          </cell>
          <cell r="C12">
            <v>23</v>
          </cell>
          <cell r="D12">
            <v>24</v>
          </cell>
          <cell r="E12">
            <v>0</v>
          </cell>
          <cell r="F12">
            <v>0</v>
          </cell>
        </row>
        <row r="13">
          <cell r="B13">
            <v>26</v>
          </cell>
          <cell r="C13">
            <v>26</v>
          </cell>
          <cell r="D13">
            <v>26</v>
          </cell>
          <cell r="E13">
            <v>0</v>
          </cell>
          <cell r="F13">
            <v>0</v>
          </cell>
        </row>
        <row r="14">
          <cell r="B14">
            <v>28</v>
          </cell>
          <cell r="C14">
            <v>29</v>
          </cell>
          <cell r="D14">
            <v>28</v>
          </cell>
          <cell r="E14">
            <v>0</v>
          </cell>
          <cell r="F14">
            <v>0</v>
          </cell>
        </row>
        <row r="15">
          <cell r="B15">
            <v>30</v>
          </cell>
          <cell r="C15">
            <v>32</v>
          </cell>
          <cell r="D15">
            <v>30</v>
          </cell>
          <cell r="E15">
            <v>0</v>
          </cell>
          <cell r="F15">
            <v>0</v>
          </cell>
        </row>
        <row r="16">
          <cell r="B16">
            <v>32</v>
          </cell>
          <cell r="C16">
            <v>35</v>
          </cell>
          <cell r="D16">
            <v>32</v>
          </cell>
          <cell r="E16">
            <v>0</v>
          </cell>
          <cell r="F16">
            <v>0</v>
          </cell>
        </row>
        <row r="17">
          <cell r="B17">
            <v>34</v>
          </cell>
          <cell r="C17">
            <v>38</v>
          </cell>
          <cell r="D17">
            <v>34</v>
          </cell>
          <cell r="E17">
            <v>0</v>
          </cell>
          <cell r="F17">
            <v>0</v>
          </cell>
        </row>
        <row r="18">
          <cell r="B18">
            <v>36</v>
          </cell>
          <cell r="C18">
            <v>41</v>
          </cell>
          <cell r="D18">
            <v>36</v>
          </cell>
          <cell r="E18">
            <v>0</v>
          </cell>
          <cell r="F18">
            <v>0</v>
          </cell>
        </row>
        <row r="19">
          <cell r="B19">
            <v>38</v>
          </cell>
          <cell r="C19">
            <v>44</v>
          </cell>
          <cell r="D19">
            <v>38</v>
          </cell>
          <cell r="E19">
            <v>0</v>
          </cell>
          <cell r="F19">
            <v>0</v>
          </cell>
        </row>
        <row r="20">
          <cell r="B20">
            <v>40</v>
          </cell>
          <cell r="C20">
            <v>47</v>
          </cell>
          <cell r="D20">
            <v>40</v>
          </cell>
          <cell r="E20">
            <v>0</v>
          </cell>
          <cell r="F20">
            <v>0</v>
          </cell>
        </row>
        <row r="21">
          <cell r="B21">
            <v>42</v>
          </cell>
          <cell r="C21">
            <v>50</v>
          </cell>
          <cell r="D21">
            <v>42</v>
          </cell>
          <cell r="E21">
            <v>0</v>
          </cell>
          <cell r="F21">
            <v>0</v>
          </cell>
        </row>
        <row r="22">
          <cell r="B22">
            <v>44</v>
          </cell>
          <cell r="C22">
            <v>53</v>
          </cell>
          <cell r="D22">
            <v>44</v>
          </cell>
          <cell r="E22">
            <v>0</v>
          </cell>
          <cell r="F22">
            <v>0</v>
          </cell>
        </row>
        <row r="23">
          <cell r="B23">
            <v>46</v>
          </cell>
          <cell r="C23">
            <v>56</v>
          </cell>
          <cell r="D23">
            <v>46</v>
          </cell>
          <cell r="E23">
            <v>0</v>
          </cell>
          <cell r="F23">
            <v>0</v>
          </cell>
        </row>
        <row r="24">
          <cell r="B24">
            <v>48</v>
          </cell>
          <cell r="C24">
            <v>59</v>
          </cell>
          <cell r="D24">
            <v>48</v>
          </cell>
          <cell r="E24">
            <v>0</v>
          </cell>
          <cell r="F24">
            <v>0</v>
          </cell>
        </row>
        <row r="25">
          <cell r="B25">
            <v>50</v>
          </cell>
          <cell r="C25">
            <v>62</v>
          </cell>
          <cell r="D25">
            <v>50</v>
          </cell>
          <cell r="E25">
            <v>0</v>
          </cell>
          <cell r="F25">
            <v>0</v>
          </cell>
        </row>
        <row r="26">
          <cell r="B26">
            <v>52</v>
          </cell>
          <cell r="C26">
            <v>65</v>
          </cell>
          <cell r="D26">
            <v>52</v>
          </cell>
          <cell r="E26">
            <v>0</v>
          </cell>
          <cell r="F26">
            <v>0</v>
          </cell>
        </row>
        <row r="27">
          <cell r="B27">
            <v>54</v>
          </cell>
          <cell r="C27">
            <v>68</v>
          </cell>
          <cell r="D27">
            <v>54</v>
          </cell>
          <cell r="E27">
            <v>0</v>
          </cell>
          <cell r="F27">
            <v>0</v>
          </cell>
        </row>
        <row r="28">
          <cell r="B28">
            <v>56</v>
          </cell>
          <cell r="C28">
            <v>71</v>
          </cell>
          <cell r="D28">
            <v>56</v>
          </cell>
          <cell r="E28">
            <v>0</v>
          </cell>
          <cell r="F28">
            <v>0</v>
          </cell>
        </row>
        <row r="29">
          <cell r="B29">
            <v>58</v>
          </cell>
          <cell r="C29">
            <v>74</v>
          </cell>
          <cell r="D29">
            <v>58</v>
          </cell>
          <cell r="E29">
            <v>0</v>
          </cell>
          <cell r="F29">
            <v>0</v>
          </cell>
        </row>
        <row r="30">
          <cell r="B30">
            <v>60</v>
          </cell>
          <cell r="C30">
            <v>77</v>
          </cell>
          <cell r="D30">
            <v>60</v>
          </cell>
          <cell r="E30">
            <v>0</v>
          </cell>
          <cell r="F30">
            <v>0</v>
          </cell>
        </row>
        <row r="31">
          <cell r="B31">
            <v>62</v>
          </cell>
          <cell r="C31">
            <v>80</v>
          </cell>
          <cell r="D31">
            <v>62</v>
          </cell>
          <cell r="E31">
            <v>0</v>
          </cell>
          <cell r="F31">
            <v>0</v>
          </cell>
        </row>
        <row r="32">
          <cell r="B32">
            <v>64</v>
          </cell>
          <cell r="C32">
            <v>83</v>
          </cell>
          <cell r="D32">
            <v>64</v>
          </cell>
          <cell r="E32">
            <v>0</v>
          </cell>
          <cell r="F32">
            <v>0</v>
          </cell>
        </row>
        <row r="33">
          <cell r="B33">
            <v>66</v>
          </cell>
          <cell r="C33">
            <v>86</v>
          </cell>
          <cell r="D33">
            <v>66</v>
          </cell>
          <cell r="E33">
            <v>0</v>
          </cell>
          <cell r="F33">
            <v>0</v>
          </cell>
        </row>
        <row r="34">
          <cell r="B34">
            <v>68</v>
          </cell>
          <cell r="C34">
            <v>89</v>
          </cell>
          <cell r="D34">
            <v>68</v>
          </cell>
          <cell r="E34">
            <v>0</v>
          </cell>
          <cell r="F34">
            <v>0</v>
          </cell>
        </row>
        <row r="35">
          <cell r="B35">
            <v>70</v>
          </cell>
          <cell r="C35">
            <v>92</v>
          </cell>
          <cell r="D35">
            <v>70</v>
          </cell>
          <cell r="E35">
            <v>0</v>
          </cell>
          <cell r="F35">
            <v>0</v>
          </cell>
        </row>
        <row r="36">
          <cell r="B36">
            <v>72</v>
          </cell>
          <cell r="C36">
            <v>95</v>
          </cell>
          <cell r="D36">
            <v>72</v>
          </cell>
          <cell r="E36">
            <v>0</v>
          </cell>
          <cell r="F36">
            <v>0</v>
          </cell>
        </row>
        <row r="37">
          <cell r="B37">
            <v>74</v>
          </cell>
          <cell r="C37">
            <v>98</v>
          </cell>
          <cell r="D37">
            <v>74</v>
          </cell>
          <cell r="E37">
            <v>0</v>
          </cell>
          <cell r="F37">
            <v>0</v>
          </cell>
        </row>
        <row r="38">
          <cell r="B38">
            <v>76</v>
          </cell>
          <cell r="C38">
            <v>101</v>
          </cell>
          <cell r="D38">
            <v>76</v>
          </cell>
          <cell r="E38">
            <v>0</v>
          </cell>
          <cell r="F38">
            <v>0</v>
          </cell>
        </row>
        <row r="39">
          <cell r="B39">
            <v>78</v>
          </cell>
          <cell r="C39">
            <v>104</v>
          </cell>
          <cell r="D39">
            <v>78</v>
          </cell>
          <cell r="E39">
            <v>0</v>
          </cell>
          <cell r="F39">
            <v>0</v>
          </cell>
        </row>
        <row r="40">
          <cell r="B40">
            <v>80</v>
          </cell>
          <cell r="C40">
            <v>107</v>
          </cell>
          <cell r="D40">
            <v>80</v>
          </cell>
          <cell r="E40">
            <v>0</v>
          </cell>
          <cell r="F40">
            <v>0</v>
          </cell>
        </row>
      </sheetData>
      <sheetData sheetId="1"/>
      <sheetData sheetId="2">
        <row r="3">
          <cell r="C3">
            <v>2018</v>
          </cell>
        </row>
      </sheetData>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 Build"/>
      <sheetName val="1.2"/>
      <sheetName val="1.3"/>
      <sheetName val="1.4"/>
      <sheetName val="1.4A"/>
      <sheetName val="1.8"/>
      <sheetName val="2.1"/>
      <sheetName val="2.2"/>
      <sheetName val="2.4"/>
      <sheetName val="2.5"/>
      <sheetName val="2.7"/>
      <sheetName val="2.71"/>
      <sheetName val="3.1"/>
      <sheetName val="3.2"/>
      <sheetName val="3.4"/>
      <sheetName val="A12"/>
      <sheetName val="A16"/>
      <sheetName val="A"/>
      <sheetName val="B1"/>
      <sheetName val="B2"/>
      <sheetName val="B3"/>
      <sheetName val="B4"/>
      <sheetName val="B5"/>
      <sheetName val="C"/>
      <sheetName val="E"/>
      <sheetName val="F"/>
      <sheetName val="G"/>
      <sheetName val="H"/>
      <sheetName val="I"/>
      <sheetName val="J"/>
      <sheetName val="L - Instructions"/>
      <sheetName val="L"/>
      <sheetName val="L1A-C"/>
      <sheetName val="L1D"/>
      <sheetName val="L3"/>
      <sheetName val="L4"/>
      <sheetName val="L4A"/>
      <sheetName val="L4B"/>
      <sheetName val="L5"/>
      <sheetName val="L6"/>
      <sheetName val="L7"/>
      <sheetName val="L8"/>
      <sheetName val="K"/>
      <sheetName val="M"/>
      <sheetName val="N"/>
      <sheetName val="O"/>
      <sheetName val="Q"/>
      <sheetName val="S"/>
      <sheetName val="T1"/>
      <sheetName val="T2"/>
      <sheetName val="V"/>
      <sheetName val="W"/>
      <sheetName val="GT_Custom"/>
      <sheetName val="Index - source"/>
      <sheetName val="Module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Value by currency"/>
      <sheetName val="M2 Conv"/>
      <sheetName val="Sheet 4"/>
    </sheetNames>
    <sheetDataSet>
      <sheetData sheetId="0" refreshError="1"/>
      <sheetData sheetId="1" refreshError="1">
        <row r="4">
          <cell r="A4">
            <v>2</v>
          </cell>
          <cell r="B4">
            <v>204.32</v>
          </cell>
        </row>
        <row r="5">
          <cell r="A5">
            <v>2.1</v>
          </cell>
          <cell r="B5">
            <v>189.72</v>
          </cell>
        </row>
        <row r="6">
          <cell r="A6">
            <v>2.2999999999999998</v>
          </cell>
          <cell r="B6">
            <v>173.22</v>
          </cell>
        </row>
        <row r="7">
          <cell r="A7">
            <v>2.5</v>
          </cell>
          <cell r="B7">
            <v>159.36000000000001</v>
          </cell>
        </row>
        <row r="8">
          <cell r="A8">
            <v>2.8</v>
          </cell>
          <cell r="B8">
            <v>142.29</v>
          </cell>
        </row>
        <row r="9">
          <cell r="A9">
            <v>3</v>
          </cell>
          <cell r="B9">
            <v>138.82</v>
          </cell>
        </row>
        <row r="10">
          <cell r="A10">
            <v>3.2</v>
          </cell>
          <cell r="B10">
            <v>124.5</v>
          </cell>
        </row>
        <row r="11">
          <cell r="A11">
            <v>3.5</v>
          </cell>
          <cell r="B11">
            <v>113.83</v>
          </cell>
        </row>
        <row r="12">
          <cell r="A12">
            <v>4</v>
          </cell>
          <cell r="B12">
            <v>102.16</v>
          </cell>
        </row>
        <row r="13">
          <cell r="A13">
            <v>5</v>
          </cell>
          <cell r="B13">
            <v>81.31</v>
          </cell>
        </row>
        <row r="14">
          <cell r="A14">
            <v>6</v>
          </cell>
          <cell r="B14">
            <v>67.53</v>
          </cell>
        </row>
        <row r="15">
          <cell r="A15">
            <v>8</v>
          </cell>
          <cell r="B15">
            <v>50.11</v>
          </cell>
        </row>
        <row r="16">
          <cell r="A16">
            <v>10</v>
          </cell>
          <cell r="B16">
            <v>40.04</v>
          </cell>
        </row>
        <row r="17">
          <cell r="A17">
            <v>12</v>
          </cell>
          <cell r="B17">
            <v>33.340000000000003</v>
          </cell>
        </row>
        <row r="18">
          <cell r="A18">
            <v>15</v>
          </cell>
          <cell r="B18">
            <v>27.11</v>
          </cell>
        </row>
        <row r="19">
          <cell r="A19">
            <v>19</v>
          </cell>
          <cell r="B19">
            <v>21.9</v>
          </cell>
        </row>
      </sheetData>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Ratio Analysis"/>
      <sheetName val="Rolling 12 month P&amp;L"/>
      <sheetName val="Original Budget 2012"/>
      <sheetName val="Original Budget_2011"/>
      <sheetName val="Profit and Loss"/>
      <sheetName val="Balance Sheet"/>
      <sheetName val="Cash Flow"/>
      <sheetName val="Reconciliation - Debtors"/>
      <sheetName val="Reconciliation - Creditors"/>
      <sheetName val="Reconciliation - Other"/>
      <sheetName val="Input - General"/>
      <sheetName val="Input - P&amp;L"/>
      <sheetName val="Input - Balance Sheet"/>
      <sheetName val="Reconciliation - Inputs"/>
      <sheetName val="P&amp;L Forecast"/>
      <sheetName val="NSW Revenue"/>
      <sheetName val="VIC Revenue"/>
      <sheetName val="Revenue - Consultant"/>
      <sheetName val="M Floyd"/>
      <sheetName val="N Ford"/>
      <sheetName val="N Dunn"/>
      <sheetName val="M Iuculano"/>
      <sheetName val="C Harrison"/>
      <sheetName val="K Miller"/>
      <sheetName val="L Shteinberg"/>
      <sheetName val="C Khor"/>
      <sheetName val="J Davies"/>
      <sheetName val="T Fewster"/>
      <sheetName val="T Ashdown"/>
      <sheetName val="N Cerny"/>
      <sheetName val="C Hughes"/>
      <sheetName val="SYD Contracting"/>
      <sheetName val="CAPEX"/>
      <sheetName val="Revenue - Type"/>
      <sheetName val="Accounting"/>
      <sheetName val="Advertising - Internet"/>
      <sheetName val="Advertising - Print"/>
      <sheetName val="Conf &amp; Travel"/>
      <sheetName val="Rationale Travel"/>
      <sheetName val="Rationale Conference"/>
      <sheetName val="Contractors"/>
      <sheetName val="Depreciation"/>
      <sheetName val="Corp Advisory"/>
      <sheetName val="Document Destruction"/>
      <sheetName val="Entertainment"/>
      <sheetName val="Insurance - KP"/>
      <sheetName val="Insurance - Business"/>
      <sheetName val="Internal Recruitment"/>
      <sheetName val="Internet"/>
      <sheetName val="ITConsulting"/>
      <sheetName val="IT Repairs"/>
      <sheetName val="Legal Fees"/>
      <sheetName val="Licensing Database"/>
      <sheetName val="Marketing"/>
      <sheetName val="Memberships"/>
      <sheetName val="Motor Vehicle"/>
      <sheetName val="MV - Lease Interest"/>
      <sheetName val="Occupancy - SYD"/>
      <sheetName val="Occupancy - MELB"/>
      <sheetName val="Office - General Exp"/>
      <sheetName val="Formation Amortisation"/>
      <sheetName val="Other Expense - Interest"/>
      <sheetName val="Other Income - Interest"/>
      <sheetName val="Parking"/>
      <sheetName val="Postage"/>
      <sheetName val="Printing"/>
      <sheetName val="NSW Salary Summary"/>
      <sheetName val="VIC Salary Summary"/>
      <sheetName val="NSW Salary Detail"/>
      <sheetName val="VIC Salary Detail"/>
      <sheetName val="Directors Remuneration"/>
      <sheetName val="Small Asset Purchases"/>
      <sheetName val="Staff Amenities"/>
      <sheetName val="Staff Development"/>
      <sheetName val="Stationary"/>
      <sheetName val="Telephone"/>
      <sheetName val="Training"/>
      <sheetName val="Sheet1"/>
      <sheetName val="Bank regi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v>0</v>
          </cell>
          <cell r="C7" t="str">
            <v>Variations</v>
          </cell>
          <cell r="D7">
            <v>39873</v>
          </cell>
          <cell r="E7">
            <v>39904</v>
          </cell>
          <cell r="F7">
            <v>39934</v>
          </cell>
          <cell r="G7">
            <v>39965</v>
          </cell>
          <cell r="H7">
            <v>39995</v>
          </cell>
          <cell r="I7">
            <v>40026</v>
          </cell>
          <cell r="J7">
            <v>40057</v>
          </cell>
          <cell r="K7">
            <v>40087</v>
          </cell>
          <cell r="L7">
            <v>40118</v>
          </cell>
          <cell r="M7">
            <v>40148</v>
          </cell>
          <cell r="N7">
            <v>40179</v>
          </cell>
          <cell r="O7">
            <v>40210</v>
          </cell>
          <cell r="P7">
            <v>40238</v>
          </cell>
          <cell r="Q7">
            <v>40269</v>
          </cell>
          <cell r="R7">
            <v>40299</v>
          </cell>
          <cell r="S7">
            <v>40330</v>
          </cell>
          <cell r="T7">
            <v>40360</v>
          </cell>
          <cell r="U7">
            <v>40391</v>
          </cell>
          <cell r="V7">
            <v>40422</v>
          </cell>
          <cell r="W7">
            <v>40452</v>
          </cell>
          <cell r="X7">
            <v>40483</v>
          </cell>
          <cell r="Y7">
            <v>40513</v>
          </cell>
          <cell r="Z7">
            <v>40544</v>
          </cell>
          <cell r="AA7">
            <v>40575</v>
          </cell>
          <cell r="AB7">
            <v>40603</v>
          </cell>
          <cell r="AC7">
            <v>40634</v>
          </cell>
          <cell r="AD7">
            <v>40664</v>
          </cell>
          <cell r="AE7">
            <v>40695</v>
          </cell>
          <cell r="AF7">
            <v>40725</v>
          </cell>
          <cell r="AG7">
            <v>40756</v>
          </cell>
          <cell r="AH7">
            <v>40787</v>
          </cell>
          <cell r="AI7">
            <v>40817</v>
          </cell>
          <cell r="AJ7">
            <v>40848</v>
          </cell>
          <cell r="AK7">
            <v>40878</v>
          </cell>
          <cell r="AL7">
            <v>40909</v>
          </cell>
          <cell r="AM7">
            <v>40940</v>
          </cell>
          <cell r="AN7">
            <v>40969</v>
          </cell>
          <cell r="AO7">
            <v>41000</v>
          </cell>
          <cell r="AP7">
            <v>41030</v>
          </cell>
          <cell r="AQ7">
            <v>41061</v>
          </cell>
          <cell r="AR7">
            <v>41091</v>
          </cell>
        </row>
        <row r="8">
          <cell r="B8" t="str">
            <v>Income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row>
        <row r="9">
          <cell r="B9" t="str">
            <v>Fees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row>
        <row r="10">
          <cell r="B10" t="str">
            <v>Contractor Revenue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row>
        <row r="11">
          <cell r="B11" t="str">
            <v>NSW - Contractor Rev</v>
          </cell>
          <cell r="C11">
            <v>0</v>
          </cell>
          <cell r="D11">
            <v>0</v>
          </cell>
          <cell r="E11">
            <v>0</v>
          </cell>
          <cell r="F11">
            <v>0</v>
          </cell>
          <cell r="G11">
            <v>0</v>
          </cell>
          <cell r="H11">
            <v>0</v>
          </cell>
          <cell r="I11">
            <v>0</v>
          </cell>
          <cell r="J11">
            <v>1000</v>
          </cell>
          <cell r="K11">
            <v>2750</v>
          </cell>
          <cell r="L11">
            <v>562.5</v>
          </cell>
          <cell r="M11">
            <v>0</v>
          </cell>
          <cell r="N11">
            <v>0</v>
          </cell>
          <cell r="O11">
            <v>0</v>
          </cell>
          <cell r="P11">
            <v>0</v>
          </cell>
          <cell r="Q11">
            <v>0</v>
          </cell>
          <cell r="R11">
            <v>0</v>
          </cell>
          <cell r="S11">
            <v>19406.259999999998</v>
          </cell>
          <cell r="T11">
            <v>5000</v>
          </cell>
          <cell r="U11">
            <v>6437.5</v>
          </cell>
          <cell r="V11">
            <v>19514.599999999999</v>
          </cell>
          <cell r="W11">
            <v>33646.06</v>
          </cell>
          <cell r="X11">
            <v>34746.18</v>
          </cell>
          <cell r="Y11">
            <v>19183.34</v>
          </cell>
          <cell r="Z11">
            <v>13705.6</v>
          </cell>
          <cell r="AA11">
            <v>14922.45</v>
          </cell>
          <cell r="AB11">
            <v>18116.55</v>
          </cell>
          <cell r="AC11">
            <v>27845.51</v>
          </cell>
          <cell r="AD11">
            <v>57062.18</v>
          </cell>
          <cell r="AE11">
            <v>55570.67</v>
          </cell>
          <cell r="AF11">
            <v>60000</v>
          </cell>
          <cell r="AG11">
            <v>70000</v>
          </cell>
          <cell r="AH11">
            <v>70000</v>
          </cell>
          <cell r="AI11">
            <v>60000</v>
          </cell>
          <cell r="AJ11">
            <v>80000</v>
          </cell>
          <cell r="AK11">
            <v>60000</v>
          </cell>
          <cell r="AL11">
            <v>50000</v>
          </cell>
          <cell r="AM11">
            <v>100000</v>
          </cell>
          <cell r="AN11">
            <v>100000</v>
          </cell>
          <cell r="AO11">
            <v>110000</v>
          </cell>
          <cell r="AP11">
            <v>110000</v>
          </cell>
          <cell r="AQ11">
            <v>130000</v>
          </cell>
          <cell r="AR11">
            <v>0</v>
          </cell>
        </row>
        <row r="12">
          <cell r="B12" t="str">
            <v>VIC - Contractor Rev</v>
          </cell>
          <cell r="C12" t="str">
            <v>%</v>
          </cell>
          <cell r="D12">
            <v>0</v>
          </cell>
          <cell r="E12">
            <v>0</v>
          </cell>
          <cell r="F12">
            <v>0</v>
          </cell>
          <cell r="G12">
            <v>0</v>
          </cell>
          <cell r="H12">
            <v>103312.17</v>
          </cell>
          <cell r="I12">
            <v>73801.009999999995</v>
          </cell>
          <cell r="J12">
            <v>79637.460000000006</v>
          </cell>
          <cell r="K12">
            <v>55170.22</v>
          </cell>
          <cell r="L12">
            <v>47984.4</v>
          </cell>
          <cell r="M12">
            <v>53978.8</v>
          </cell>
          <cell r="N12">
            <v>57976.49</v>
          </cell>
          <cell r="O12">
            <v>89904.639999999999</v>
          </cell>
          <cell r="P12">
            <v>113050</v>
          </cell>
          <cell r="Q12">
            <v>25000</v>
          </cell>
          <cell r="R12">
            <v>25000</v>
          </cell>
          <cell r="S12">
            <v>1125663.32</v>
          </cell>
          <cell r="T12">
            <v>198030.23</v>
          </cell>
          <cell r="U12">
            <v>226248.41</v>
          </cell>
          <cell r="V12">
            <v>187846.87</v>
          </cell>
          <cell r="W12">
            <v>172753.56</v>
          </cell>
          <cell r="X12">
            <v>142263.72</v>
          </cell>
          <cell r="Y12">
            <v>120921.36</v>
          </cell>
          <cell r="Z12">
            <v>114024.75</v>
          </cell>
          <cell r="AA12">
            <v>129437.13</v>
          </cell>
          <cell r="AB12">
            <v>158727.19</v>
          </cell>
          <cell r="AC12">
            <v>99863.87</v>
          </cell>
          <cell r="AD12">
            <v>87905.27</v>
          </cell>
          <cell r="AE12">
            <v>91548.52</v>
          </cell>
          <cell r="AF12">
            <v>189000</v>
          </cell>
          <cell r="AG12">
            <v>168000</v>
          </cell>
          <cell r="AH12">
            <v>189000</v>
          </cell>
          <cell r="AI12">
            <v>189000</v>
          </cell>
          <cell r="AJ12">
            <v>168000</v>
          </cell>
          <cell r="AK12">
            <v>126000</v>
          </cell>
          <cell r="AL12">
            <v>105000</v>
          </cell>
          <cell r="AM12">
            <v>168000</v>
          </cell>
          <cell r="AN12">
            <v>189000</v>
          </cell>
          <cell r="AO12">
            <v>189000</v>
          </cell>
          <cell r="AP12">
            <v>210000</v>
          </cell>
          <cell r="AQ12">
            <v>210000</v>
          </cell>
          <cell r="AR12">
            <v>0</v>
          </cell>
        </row>
        <row r="13">
          <cell r="B13" t="str">
            <v>Total Contractor Revenue</v>
          </cell>
          <cell r="C13">
            <v>0</v>
          </cell>
          <cell r="D13">
            <v>0</v>
          </cell>
          <cell r="E13">
            <v>0</v>
          </cell>
          <cell r="F13">
            <v>0</v>
          </cell>
          <cell r="G13">
            <v>0</v>
          </cell>
          <cell r="H13">
            <v>103312.17</v>
          </cell>
          <cell r="I13">
            <v>73801.009999999995</v>
          </cell>
          <cell r="J13">
            <v>80637.460000000006</v>
          </cell>
          <cell r="K13">
            <v>57920.22</v>
          </cell>
          <cell r="L13">
            <v>48546.9</v>
          </cell>
          <cell r="M13">
            <v>53978.8</v>
          </cell>
          <cell r="N13">
            <v>57976.49</v>
          </cell>
          <cell r="O13">
            <v>89904.639999999999</v>
          </cell>
          <cell r="P13">
            <v>113050</v>
          </cell>
          <cell r="Q13">
            <v>25000</v>
          </cell>
          <cell r="R13">
            <v>25000</v>
          </cell>
          <cell r="S13">
            <v>1145069.58</v>
          </cell>
          <cell r="T13">
            <v>203030.23</v>
          </cell>
          <cell r="U13">
            <v>232685.91</v>
          </cell>
          <cell r="V13">
            <v>207361.47</v>
          </cell>
          <cell r="W13">
            <v>206399.62</v>
          </cell>
          <cell r="X13">
            <v>177009.9</v>
          </cell>
          <cell r="Y13">
            <v>140104.70000000001</v>
          </cell>
          <cell r="Z13">
            <v>127730.35</v>
          </cell>
          <cell r="AA13">
            <v>144359.58000000002</v>
          </cell>
          <cell r="AB13">
            <v>176843.74</v>
          </cell>
          <cell r="AC13">
            <v>127709.37999999999</v>
          </cell>
          <cell r="AD13">
            <v>144967.45000000001</v>
          </cell>
          <cell r="AE13">
            <v>147119.19</v>
          </cell>
          <cell r="AF13">
            <v>249000</v>
          </cell>
          <cell r="AG13">
            <v>238000</v>
          </cell>
          <cell r="AH13">
            <v>259000</v>
          </cell>
          <cell r="AI13">
            <v>249000</v>
          </cell>
          <cell r="AJ13">
            <v>248000</v>
          </cell>
          <cell r="AK13">
            <v>186000</v>
          </cell>
          <cell r="AL13">
            <v>155000</v>
          </cell>
          <cell r="AM13">
            <v>268000</v>
          </cell>
          <cell r="AN13">
            <v>289000</v>
          </cell>
          <cell r="AO13">
            <v>299000</v>
          </cell>
          <cell r="AP13">
            <v>320000</v>
          </cell>
          <cell r="AQ13">
            <v>340000</v>
          </cell>
          <cell r="AR13">
            <v>0</v>
          </cell>
        </row>
        <row r="14">
          <cell r="B14" t="str">
            <v>Contractor Placement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NSW - Contractor Place</v>
          </cell>
          <cell r="C15">
            <v>0</v>
          </cell>
          <cell r="D15">
            <v>0</v>
          </cell>
          <cell r="E15">
            <v>0</v>
          </cell>
          <cell r="F15">
            <v>0</v>
          </cell>
          <cell r="G15">
            <v>0</v>
          </cell>
          <cell r="H15">
            <v>5600</v>
          </cell>
          <cell r="I15">
            <v>0</v>
          </cell>
          <cell r="J15">
            <v>14450</v>
          </cell>
          <cell r="K15">
            <v>0</v>
          </cell>
          <cell r="L15">
            <v>18700</v>
          </cell>
          <cell r="M15">
            <v>0</v>
          </cell>
          <cell r="N15">
            <v>2800</v>
          </cell>
          <cell r="O15">
            <v>0</v>
          </cell>
          <cell r="P15">
            <v>-2800</v>
          </cell>
          <cell r="Q15">
            <v>0</v>
          </cell>
          <cell r="R15">
            <v>0</v>
          </cell>
          <cell r="S15">
            <v>61750</v>
          </cell>
          <cell r="T15">
            <v>0</v>
          </cell>
          <cell r="U15">
            <v>0</v>
          </cell>
          <cell r="V15">
            <v>0</v>
          </cell>
          <cell r="W15">
            <v>0</v>
          </cell>
          <cell r="X15">
            <v>0</v>
          </cell>
          <cell r="Y15">
            <v>0</v>
          </cell>
          <cell r="Z15">
            <v>0</v>
          </cell>
          <cell r="AA15">
            <v>0</v>
          </cell>
          <cell r="AB15">
            <v>0</v>
          </cell>
          <cell r="AC15">
            <v>0</v>
          </cell>
          <cell r="AD15">
            <v>0</v>
          </cell>
          <cell r="AE15">
            <v>0</v>
          </cell>
          <cell r="AF15">
            <v>0</v>
          </cell>
          <cell r="AG15">
            <v>10000</v>
          </cell>
          <cell r="AH15">
            <v>0</v>
          </cell>
          <cell r="AI15">
            <v>0</v>
          </cell>
          <cell r="AJ15">
            <v>10000</v>
          </cell>
          <cell r="AK15">
            <v>0</v>
          </cell>
          <cell r="AL15">
            <v>0</v>
          </cell>
          <cell r="AM15">
            <v>10000</v>
          </cell>
          <cell r="AN15">
            <v>0</v>
          </cell>
          <cell r="AO15">
            <v>10000</v>
          </cell>
          <cell r="AP15">
            <v>0</v>
          </cell>
          <cell r="AQ15">
            <v>10000</v>
          </cell>
          <cell r="AR15">
            <v>0</v>
          </cell>
        </row>
        <row r="16">
          <cell r="B16" t="str">
            <v>VIC - Contractor Place</v>
          </cell>
          <cell r="C16">
            <v>0</v>
          </cell>
          <cell r="D16">
            <v>0</v>
          </cell>
          <cell r="E16">
            <v>0</v>
          </cell>
          <cell r="F16">
            <v>0</v>
          </cell>
          <cell r="G16">
            <v>0</v>
          </cell>
          <cell r="H16">
            <v>0</v>
          </cell>
          <cell r="I16">
            <v>0</v>
          </cell>
          <cell r="J16">
            <v>79870</v>
          </cell>
          <cell r="K16">
            <v>0</v>
          </cell>
          <cell r="L16">
            <v>0</v>
          </cell>
          <cell r="M16">
            <v>10689.75</v>
          </cell>
          <cell r="N16">
            <v>4959</v>
          </cell>
          <cell r="O16">
            <v>0</v>
          </cell>
          <cell r="P16">
            <v>16437</v>
          </cell>
          <cell r="Q16">
            <v>0</v>
          </cell>
          <cell r="R16">
            <v>0</v>
          </cell>
          <cell r="S16">
            <v>155328.04999999999</v>
          </cell>
          <cell r="T16">
            <v>23987.200000000001</v>
          </cell>
          <cell r="U16">
            <v>4500</v>
          </cell>
          <cell r="V16">
            <v>0</v>
          </cell>
          <cell r="W16">
            <v>0</v>
          </cell>
          <cell r="X16">
            <v>0</v>
          </cell>
          <cell r="Y16">
            <v>0</v>
          </cell>
          <cell r="Z16">
            <v>0</v>
          </cell>
          <cell r="AA16">
            <v>0</v>
          </cell>
          <cell r="AB16">
            <v>0</v>
          </cell>
          <cell r="AC16">
            <v>31364.92</v>
          </cell>
          <cell r="AD16">
            <v>2329</v>
          </cell>
          <cell r="AE16">
            <v>0</v>
          </cell>
          <cell r="AF16">
            <v>10000</v>
          </cell>
          <cell r="AG16">
            <v>0</v>
          </cell>
          <cell r="AH16">
            <v>15000</v>
          </cell>
          <cell r="AI16">
            <v>10000</v>
          </cell>
          <cell r="AJ16">
            <v>15000</v>
          </cell>
          <cell r="AK16">
            <v>0</v>
          </cell>
          <cell r="AL16">
            <v>0</v>
          </cell>
          <cell r="AM16">
            <v>15000</v>
          </cell>
          <cell r="AN16">
            <v>0</v>
          </cell>
          <cell r="AO16">
            <v>10000</v>
          </cell>
          <cell r="AP16">
            <v>10000</v>
          </cell>
          <cell r="AQ16">
            <v>15000</v>
          </cell>
          <cell r="AR16">
            <v>0</v>
          </cell>
        </row>
        <row r="17">
          <cell r="B17" t="str">
            <v>Total Contractor Placement</v>
          </cell>
          <cell r="C17">
            <v>0</v>
          </cell>
          <cell r="D17">
            <v>0</v>
          </cell>
          <cell r="E17">
            <v>0</v>
          </cell>
          <cell r="F17">
            <v>0</v>
          </cell>
          <cell r="G17">
            <v>0</v>
          </cell>
          <cell r="H17">
            <v>5600</v>
          </cell>
          <cell r="I17">
            <v>0</v>
          </cell>
          <cell r="J17">
            <v>94320</v>
          </cell>
          <cell r="K17">
            <v>0</v>
          </cell>
          <cell r="L17">
            <v>18700</v>
          </cell>
          <cell r="M17">
            <v>10689.75</v>
          </cell>
          <cell r="N17">
            <v>7759</v>
          </cell>
          <cell r="O17">
            <v>0</v>
          </cell>
          <cell r="P17">
            <v>13637</v>
          </cell>
          <cell r="Q17">
            <v>0</v>
          </cell>
          <cell r="R17">
            <v>0</v>
          </cell>
          <cell r="S17">
            <v>217078.05</v>
          </cell>
          <cell r="T17">
            <v>23987.200000000001</v>
          </cell>
          <cell r="U17">
            <v>4500</v>
          </cell>
          <cell r="V17">
            <v>0</v>
          </cell>
          <cell r="W17">
            <v>0</v>
          </cell>
          <cell r="X17">
            <v>0</v>
          </cell>
          <cell r="Y17">
            <v>0</v>
          </cell>
          <cell r="Z17">
            <v>0</v>
          </cell>
          <cell r="AA17">
            <v>0</v>
          </cell>
          <cell r="AB17">
            <v>0</v>
          </cell>
          <cell r="AC17">
            <v>31364.92</v>
          </cell>
          <cell r="AD17">
            <v>2329</v>
          </cell>
          <cell r="AE17">
            <v>0</v>
          </cell>
          <cell r="AF17">
            <v>10000</v>
          </cell>
          <cell r="AG17">
            <v>10000</v>
          </cell>
          <cell r="AH17">
            <v>15000</v>
          </cell>
          <cell r="AI17">
            <v>10000</v>
          </cell>
          <cell r="AJ17">
            <v>25000</v>
          </cell>
          <cell r="AK17">
            <v>0</v>
          </cell>
          <cell r="AL17">
            <v>0</v>
          </cell>
          <cell r="AM17">
            <v>25000</v>
          </cell>
          <cell r="AN17">
            <v>0</v>
          </cell>
          <cell r="AO17">
            <v>20000</v>
          </cell>
          <cell r="AP17">
            <v>10000</v>
          </cell>
          <cell r="AQ17">
            <v>25000</v>
          </cell>
          <cell r="AR17">
            <v>0</v>
          </cell>
        </row>
        <row r="18">
          <cell r="B18" t="str">
            <v>Placement Revenue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NSW - Placement Rev</v>
          </cell>
          <cell r="C19">
            <v>0</v>
          </cell>
          <cell r="D19">
            <v>0</v>
          </cell>
          <cell r="E19">
            <v>0</v>
          </cell>
          <cell r="F19">
            <v>0</v>
          </cell>
          <cell r="G19">
            <v>0</v>
          </cell>
          <cell r="H19">
            <v>100331.43</v>
          </cell>
          <cell r="I19">
            <v>101544.88</v>
          </cell>
          <cell r="J19">
            <v>119292.52</v>
          </cell>
          <cell r="K19">
            <v>130543.76</v>
          </cell>
          <cell r="L19">
            <v>116623.67</v>
          </cell>
          <cell r="M19">
            <v>180055.23</v>
          </cell>
          <cell r="N19">
            <v>30942</v>
          </cell>
          <cell r="O19">
            <v>114481.53</v>
          </cell>
          <cell r="P19">
            <v>189800</v>
          </cell>
          <cell r="Q19">
            <v>150000</v>
          </cell>
          <cell r="R19">
            <v>225000</v>
          </cell>
          <cell r="S19">
            <v>1409745.99</v>
          </cell>
          <cell r="T19">
            <v>150565.10999999999</v>
          </cell>
          <cell r="U19">
            <v>217792.01</v>
          </cell>
          <cell r="V19">
            <v>198202.67</v>
          </cell>
          <cell r="W19">
            <v>129643.26</v>
          </cell>
          <cell r="X19">
            <v>178454.29</v>
          </cell>
          <cell r="Y19">
            <v>52261.7</v>
          </cell>
          <cell r="Z19">
            <v>42018</v>
          </cell>
          <cell r="AA19">
            <v>235712.53</v>
          </cell>
          <cell r="AB19">
            <v>172330.48</v>
          </cell>
          <cell r="AC19">
            <v>183844.17</v>
          </cell>
          <cell r="AD19">
            <v>157844.96</v>
          </cell>
          <cell r="AE19">
            <v>182590.33</v>
          </cell>
          <cell r="AF19">
            <v>204000</v>
          </cell>
          <cell r="AG19">
            <v>204000</v>
          </cell>
          <cell r="AH19">
            <v>213045</v>
          </cell>
          <cell r="AI19">
            <v>232590</v>
          </cell>
          <cell r="AJ19">
            <v>241500</v>
          </cell>
          <cell r="AK19">
            <v>194000</v>
          </cell>
          <cell r="AL19">
            <v>148000</v>
          </cell>
          <cell r="AM19">
            <v>237000</v>
          </cell>
          <cell r="AN19">
            <v>241740</v>
          </cell>
          <cell r="AO19">
            <v>238125</v>
          </cell>
          <cell r="AP19">
            <v>251385</v>
          </cell>
          <cell r="AQ19">
            <v>249615</v>
          </cell>
          <cell r="AR19">
            <v>0</v>
          </cell>
        </row>
        <row r="20">
          <cell r="B20" t="str">
            <v>VIC - Placement Rev</v>
          </cell>
          <cell r="C20">
            <v>0</v>
          </cell>
          <cell r="D20">
            <v>0</v>
          </cell>
          <cell r="E20">
            <v>0</v>
          </cell>
          <cell r="F20">
            <v>0</v>
          </cell>
          <cell r="G20">
            <v>0</v>
          </cell>
          <cell r="H20">
            <v>71127.67</v>
          </cell>
          <cell r="I20">
            <v>94460.67</v>
          </cell>
          <cell r="J20">
            <v>146185.32</v>
          </cell>
          <cell r="K20">
            <v>109865.56</v>
          </cell>
          <cell r="L20">
            <v>116002.33</v>
          </cell>
          <cell r="M20">
            <v>141298.06</v>
          </cell>
          <cell r="N20">
            <v>109070.83</v>
          </cell>
          <cell r="O20">
            <v>162285.37</v>
          </cell>
          <cell r="P20">
            <v>203309</v>
          </cell>
          <cell r="Q20">
            <v>160000</v>
          </cell>
          <cell r="R20">
            <v>170000</v>
          </cell>
          <cell r="S20">
            <v>1586079.62</v>
          </cell>
          <cell r="T20">
            <v>134990.39999999999</v>
          </cell>
          <cell r="U20">
            <v>196553.5</v>
          </cell>
          <cell r="V20">
            <v>266906.94</v>
          </cell>
          <cell r="W20">
            <v>129789.45</v>
          </cell>
          <cell r="X20">
            <v>126589.93</v>
          </cell>
          <cell r="Y20">
            <v>126560.47</v>
          </cell>
          <cell r="Z20">
            <v>115026.5</v>
          </cell>
          <cell r="AA20">
            <v>141022.15</v>
          </cell>
          <cell r="AB20">
            <v>156032.34</v>
          </cell>
          <cell r="AC20">
            <v>189210.51</v>
          </cell>
          <cell r="AD20">
            <v>252428.54</v>
          </cell>
          <cell r="AE20">
            <v>161731.29</v>
          </cell>
          <cell r="AF20">
            <v>204500</v>
          </cell>
          <cell r="AG20">
            <v>202500</v>
          </cell>
          <cell r="AH20">
            <v>218500</v>
          </cell>
          <cell r="AI20">
            <v>254500</v>
          </cell>
          <cell r="AJ20">
            <v>247500</v>
          </cell>
          <cell r="AK20">
            <v>147000</v>
          </cell>
          <cell r="AL20">
            <v>114500</v>
          </cell>
          <cell r="AM20">
            <v>259500</v>
          </cell>
          <cell r="AN20">
            <v>270000</v>
          </cell>
          <cell r="AO20">
            <v>276000</v>
          </cell>
          <cell r="AP20">
            <v>281500</v>
          </cell>
          <cell r="AQ20">
            <v>274000</v>
          </cell>
          <cell r="AR20">
            <v>0</v>
          </cell>
        </row>
        <row r="21">
          <cell r="B21" t="str">
            <v>Total Placement Revenue</v>
          </cell>
          <cell r="C21">
            <v>0</v>
          </cell>
          <cell r="D21">
            <v>0</v>
          </cell>
          <cell r="E21">
            <v>0</v>
          </cell>
          <cell r="F21">
            <v>0</v>
          </cell>
          <cell r="G21">
            <v>0</v>
          </cell>
          <cell r="H21">
            <v>171459.1</v>
          </cell>
          <cell r="I21">
            <v>196005.55</v>
          </cell>
          <cell r="J21">
            <v>265477.84000000003</v>
          </cell>
          <cell r="K21">
            <v>240409.32</v>
          </cell>
          <cell r="L21">
            <v>232626</v>
          </cell>
          <cell r="M21">
            <v>321353.28999999998</v>
          </cell>
          <cell r="N21">
            <v>140012.82999999999</v>
          </cell>
          <cell r="O21">
            <v>276766.90000000002</v>
          </cell>
          <cell r="P21">
            <v>393109</v>
          </cell>
          <cell r="Q21">
            <v>310000</v>
          </cell>
          <cell r="R21">
            <v>395000</v>
          </cell>
          <cell r="S21">
            <v>2995825.61</v>
          </cell>
          <cell r="T21">
            <v>285555.51</v>
          </cell>
          <cell r="U21">
            <v>414345.51</v>
          </cell>
          <cell r="V21">
            <v>465109.61</v>
          </cell>
          <cell r="W21">
            <v>259432.71</v>
          </cell>
          <cell r="X21">
            <v>305044.21999999997</v>
          </cell>
          <cell r="Y21">
            <v>178822.16999999998</v>
          </cell>
          <cell r="Z21">
            <v>157044.5</v>
          </cell>
          <cell r="AA21">
            <v>376734.68</v>
          </cell>
          <cell r="AB21">
            <v>328362.82</v>
          </cell>
          <cell r="AC21">
            <v>373054.68000000005</v>
          </cell>
          <cell r="AD21">
            <v>410273.5</v>
          </cell>
          <cell r="AE21">
            <v>344321.62</v>
          </cell>
          <cell r="AF21">
            <v>408500</v>
          </cell>
          <cell r="AG21">
            <v>406500</v>
          </cell>
          <cell r="AH21">
            <v>431545</v>
          </cell>
          <cell r="AI21">
            <v>487090</v>
          </cell>
          <cell r="AJ21">
            <v>489000</v>
          </cell>
          <cell r="AK21">
            <v>341000</v>
          </cell>
          <cell r="AL21">
            <v>262500</v>
          </cell>
          <cell r="AM21">
            <v>496500</v>
          </cell>
          <cell r="AN21">
            <v>511740</v>
          </cell>
          <cell r="AO21">
            <v>514125</v>
          </cell>
          <cell r="AP21">
            <v>532885</v>
          </cell>
          <cell r="AQ21">
            <v>523615</v>
          </cell>
          <cell r="AR21">
            <v>0</v>
          </cell>
        </row>
        <row r="22">
          <cell r="B22" t="str">
            <v>less Agency fee splits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row>
        <row r="23">
          <cell r="B23" t="str">
            <v>NSW - Agency fee splits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-2836.68</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row>
        <row r="24">
          <cell r="B24" t="str">
            <v>VIC - Agency fee splits</v>
          </cell>
          <cell r="C24">
            <v>0</v>
          </cell>
          <cell r="D24">
            <v>0</v>
          </cell>
          <cell r="E24">
            <v>0</v>
          </cell>
          <cell r="F24">
            <v>0</v>
          </cell>
          <cell r="G24">
            <v>0</v>
          </cell>
          <cell r="H24">
            <v>0</v>
          </cell>
          <cell r="I24">
            <v>0</v>
          </cell>
          <cell r="J24">
            <v>-2250</v>
          </cell>
          <cell r="K24">
            <v>-23176</v>
          </cell>
          <cell r="L24">
            <v>-4906</v>
          </cell>
          <cell r="M24">
            <v>-3626</v>
          </cell>
          <cell r="N24">
            <v>-3626</v>
          </cell>
          <cell r="O24">
            <v>0</v>
          </cell>
          <cell r="P24">
            <v>0</v>
          </cell>
          <cell r="Q24">
            <v>0</v>
          </cell>
          <cell r="R24">
            <v>0</v>
          </cell>
          <cell r="S24">
            <v>-37584</v>
          </cell>
          <cell r="T24">
            <v>0</v>
          </cell>
          <cell r="U24">
            <v>0</v>
          </cell>
          <cell r="V24">
            <v>0</v>
          </cell>
          <cell r="W24">
            <v>0</v>
          </cell>
          <cell r="X24">
            <v>0</v>
          </cell>
          <cell r="Y24">
            <v>0</v>
          </cell>
          <cell r="Z24">
            <v>0</v>
          </cell>
          <cell r="AA24">
            <v>0</v>
          </cell>
          <cell r="AB24">
            <v>0</v>
          </cell>
          <cell r="AC24">
            <v>0</v>
          </cell>
          <cell r="AD24">
            <v>-5101</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B25" t="str">
            <v>Total less Agency fee splits</v>
          </cell>
          <cell r="C25">
            <v>0</v>
          </cell>
          <cell r="D25">
            <v>0</v>
          </cell>
          <cell r="E25">
            <v>0</v>
          </cell>
          <cell r="F25">
            <v>0</v>
          </cell>
          <cell r="G25">
            <v>0</v>
          </cell>
          <cell r="H25">
            <v>0</v>
          </cell>
          <cell r="I25">
            <v>0</v>
          </cell>
          <cell r="J25">
            <v>-2250</v>
          </cell>
          <cell r="K25">
            <v>-23176</v>
          </cell>
          <cell r="L25">
            <v>-4906</v>
          </cell>
          <cell r="M25">
            <v>-3626</v>
          </cell>
          <cell r="N25">
            <v>-3626</v>
          </cell>
          <cell r="O25">
            <v>0</v>
          </cell>
          <cell r="P25">
            <v>0</v>
          </cell>
          <cell r="Q25">
            <v>0</v>
          </cell>
          <cell r="R25">
            <v>0</v>
          </cell>
          <cell r="S25">
            <v>-37584</v>
          </cell>
          <cell r="T25">
            <v>0</v>
          </cell>
          <cell r="U25">
            <v>0</v>
          </cell>
          <cell r="V25">
            <v>0</v>
          </cell>
          <cell r="W25">
            <v>0</v>
          </cell>
          <cell r="X25">
            <v>0</v>
          </cell>
          <cell r="Y25">
            <v>0</v>
          </cell>
          <cell r="Z25">
            <v>0</v>
          </cell>
          <cell r="AA25">
            <v>0</v>
          </cell>
          <cell r="AB25">
            <v>0</v>
          </cell>
          <cell r="AC25">
            <v>0</v>
          </cell>
          <cell r="AD25">
            <v>-7937.68</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row>
        <row r="26">
          <cell r="B26" t="str">
            <v>NPA Placement Fee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row>
        <row r="27">
          <cell r="B27" t="str">
            <v>Retainer Income</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Consulting</v>
          </cell>
          <cell r="C28">
            <v>0</v>
          </cell>
          <cell r="D28">
            <v>0</v>
          </cell>
          <cell r="E28">
            <v>0</v>
          </cell>
          <cell r="F28">
            <v>0</v>
          </cell>
          <cell r="G28">
            <v>0</v>
          </cell>
          <cell r="H28">
            <v>0</v>
          </cell>
          <cell r="I28">
            <v>0</v>
          </cell>
          <cell r="J28">
            <v>0</v>
          </cell>
          <cell r="K28">
            <v>0</v>
          </cell>
          <cell r="L28">
            <v>0</v>
          </cell>
          <cell r="M28">
            <v>0</v>
          </cell>
          <cell r="N28">
            <v>3000</v>
          </cell>
          <cell r="O28">
            <v>0</v>
          </cell>
          <cell r="P28">
            <v>0</v>
          </cell>
          <cell r="Q28">
            <v>0</v>
          </cell>
          <cell r="R28">
            <v>0</v>
          </cell>
          <cell r="S28">
            <v>3000</v>
          </cell>
          <cell r="T28">
            <v>0</v>
          </cell>
          <cell r="U28">
            <v>0</v>
          </cell>
          <cell r="V28">
            <v>0</v>
          </cell>
          <cell r="W28">
            <v>0</v>
          </cell>
          <cell r="X28">
            <v>0</v>
          </cell>
          <cell r="Y28">
            <v>0</v>
          </cell>
          <cell r="Z28">
            <v>0</v>
          </cell>
          <cell r="AA28">
            <v>0</v>
          </cell>
          <cell r="AB28">
            <v>0</v>
          </cell>
          <cell r="AC28">
            <v>0</v>
          </cell>
          <cell r="AD28">
            <v>6870</v>
          </cell>
          <cell r="AE28">
            <v>8650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Psychometric Assessment</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B30" t="str">
            <v>NSW - Psychometric Assessment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row>
        <row r="31">
          <cell r="B31" t="str">
            <v>VIC - Psychometric Assessment</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1685</v>
          </cell>
          <cell r="V31">
            <v>2600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Total Psychometric Assessment</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1685</v>
          </cell>
          <cell r="V32">
            <v>2600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B33" t="str">
            <v>Advertising Income</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B34" t="str">
            <v>NSW</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B35" t="str">
            <v>Internet Advertising - NSW</v>
          </cell>
          <cell r="C35">
            <v>0</v>
          </cell>
          <cell r="D35">
            <v>0</v>
          </cell>
          <cell r="E35">
            <v>0</v>
          </cell>
          <cell r="F35">
            <v>0</v>
          </cell>
          <cell r="G35">
            <v>0</v>
          </cell>
          <cell r="H35">
            <v>1560</v>
          </cell>
          <cell r="I35">
            <v>1996</v>
          </cell>
          <cell r="J35">
            <v>1048</v>
          </cell>
          <cell r="K35">
            <v>1500</v>
          </cell>
          <cell r="L35">
            <v>3405</v>
          </cell>
          <cell r="M35">
            <v>1683</v>
          </cell>
          <cell r="N35">
            <v>1879</v>
          </cell>
          <cell r="O35">
            <v>2104</v>
          </cell>
          <cell r="P35">
            <v>2705</v>
          </cell>
          <cell r="Q35">
            <v>2362.5</v>
          </cell>
          <cell r="R35">
            <v>2362.5</v>
          </cell>
          <cell r="S35">
            <v>26529</v>
          </cell>
          <cell r="T35">
            <v>1040</v>
          </cell>
          <cell r="U35">
            <v>2207</v>
          </cell>
          <cell r="V35">
            <v>1895</v>
          </cell>
          <cell r="W35">
            <v>1300</v>
          </cell>
          <cell r="X35">
            <v>1235</v>
          </cell>
          <cell r="Y35">
            <v>-104</v>
          </cell>
          <cell r="Z35">
            <v>3072</v>
          </cell>
          <cell r="AA35">
            <v>2245</v>
          </cell>
          <cell r="AB35">
            <v>728</v>
          </cell>
          <cell r="AC35">
            <v>1352</v>
          </cell>
          <cell r="AD35">
            <v>2940</v>
          </cell>
          <cell r="AE35">
            <v>1183</v>
          </cell>
          <cell r="AF35">
            <v>2000</v>
          </cell>
          <cell r="AG35">
            <v>2000</v>
          </cell>
          <cell r="AH35">
            <v>2000</v>
          </cell>
          <cell r="AI35">
            <v>2000</v>
          </cell>
          <cell r="AJ35">
            <v>2000</v>
          </cell>
          <cell r="AK35">
            <v>2000</v>
          </cell>
          <cell r="AL35">
            <v>2000</v>
          </cell>
          <cell r="AM35">
            <v>2000</v>
          </cell>
          <cell r="AN35">
            <v>2000</v>
          </cell>
          <cell r="AO35">
            <v>2000</v>
          </cell>
          <cell r="AP35">
            <v>2000</v>
          </cell>
          <cell r="AQ35">
            <v>2000</v>
          </cell>
          <cell r="AR35">
            <v>0</v>
          </cell>
        </row>
        <row r="36">
          <cell r="B36" t="str">
            <v>Print Advertising - NSW</v>
          </cell>
          <cell r="C36">
            <v>0</v>
          </cell>
          <cell r="D36">
            <v>0</v>
          </cell>
          <cell r="E36">
            <v>0</v>
          </cell>
          <cell r="F36">
            <v>0</v>
          </cell>
          <cell r="G36">
            <v>0</v>
          </cell>
          <cell r="H36">
            <v>0</v>
          </cell>
          <cell r="I36">
            <v>5022</v>
          </cell>
          <cell r="J36">
            <v>0</v>
          </cell>
          <cell r="K36">
            <v>250</v>
          </cell>
          <cell r="L36">
            <v>0</v>
          </cell>
          <cell r="M36">
            <v>0</v>
          </cell>
          <cell r="N36">
            <v>0</v>
          </cell>
          <cell r="O36">
            <v>0</v>
          </cell>
          <cell r="P36">
            <v>8227</v>
          </cell>
          <cell r="Q36">
            <v>0</v>
          </cell>
          <cell r="R36">
            <v>0</v>
          </cell>
          <cell r="S36">
            <v>23999.32</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B37" t="str">
            <v>Total NSW</v>
          </cell>
          <cell r="C37">
            <v>0</v>
          </cell>
          <cell r="D37">
            <v>0</v>
          </cell>
          <cell r="E37">
            <v>0</v>
          </cell>
          <cell r="F37">
            <v>0</v>
          </cell>
          <cell r="G37">
            <v>0</v>
          </cell>
          <cell r="H37">
            <v>1560</v>
          </cell>
          <cell r="I37">
            <v>7018</v>
          </cell>
          <cell r="J37">
            <v>1048</v>
          </cell>
          <cell r="K37">
            <v>1750</v>
          </cell>
          <cell r="L37">
            <v>3405</v>
          </cell>
          <cell r="M37">
            <v>1683</v>
          </cell>
          <cell r="N37">
            <v>1879</v>
          </cell>
          <cell r="O37">
            <v>2104</v>
          </cell>
          <cell r="P37">
            <v>10932</v>
          </cell>
          <cell r="Q37">
            <v>2362.5</v>
          </cell>
          <cell r="R37">
            <v>2362.5</v>
          </cell>
          <cell r="S37">
            <v>50528.32</v>
          </cell>
          <cell r="T37">
            <v>1040</v>
          </cell>
          <cell r="U37">
            <v>2207</v>
          </cell>
          <cell r="V37">
            <v>1895</v>
          </cell>
          <cell r="W37">
            <v>1300</v>
          </cell>
          <cell r="X37">
            <v>1235</v>
          </cell>
          <cell r="Y37">
            <v>-104</v>
          </cell>
          <cell r="Z37">
            <v>3072</v>
          </cell>
          <cell r="AA37">
            <v>2245</v>
          </cell>
          <cell r="AB37">
            <v>728</v>
          </cell>
          <cell r="AC37">
            <v>1352</v>
          </cell>
          <cell r="AD37">
            <v>2940</v>
          </cell>
          <cell r="AE37">
            <v>1183</v>
          </cell>
          <cell r="AF37">
            <v>2000</v>
          </cell>
          <cell r="AG37">
            <v>2000</v>
          </cell>
          <cell r="AH37">
            <v>2000</v>
          </cell>
          <cell r="AI37">
            <v>2000</v>
          </cell>
          <cell r="AJ37">
            <v>2000</v>
          </cell>
          <cell r="AK37">
            <v>2000</v>
          </cell>
          <cell r="AL37">
            <v>2000</v>
          </cell>
          <cell r="AM37">
            <v>2000</v>
          </cell>
          <cell r="AN37">
            <v>2000</v>
          </cell>
          <cell r="AO37">
            <v>2000</v>
          </cell>
          <cell r="AP37">
            <v>2000</v>
          </cell>
          <cell r="AQ37">
            <v>2000</v>
          </cell>
          <cell r="AR37">
            <v>0</v>
          </cell>
        </row>
        <row r="38">
          <cell r="B38" t="str">
            <v>VIC</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B39" t="str">
            <v>Internet Advertising - VIC</v>
          </cell>
          <cell r="C39">
            <v>0</v>
          </cell>
          <cell r="D39">
            <v>0</v>
          </cell>
          <cell r="E39">
            <v>0</v>
          </cell>
          <cell r="F39">
            <v>0</v>
          </cell>
          <cell r="G39">
            <v>0</v>
          </cell>
          <cell r="H39">
            <v>525</v>
          </cell>
          <cell r="I39">
            <v>1575</v>
          </cell>
          <cell r="J39">
            <v>535</v>
          </cell>
          <cell r="K39">
            <v>545</v>
          </cell>
          <cell r="L39">
            <v>8299.9599999999991</v>
          </cell>
          <cell r="M39">
            <v>185</v>
          </cell>
          <cell r="N39">
            <v>525</v>
          </cell>
          <cell r="O39">
            <v>1015</v>
          </cell>
          <cell r="P39">
            <v>1400</v>
          </cell>
          <cell r="Q39">
            <v>900</v>
          </cell>
          <cell r="R39">
            <v>900</v>
          </cell>
          <cell r="S39">
            <v>17554.96</v>
          </cell>
          <cell r="T39">
            <v>2315</v>
          </cell>
          <cell r="U39">
            <v>2834</v>
          </cell>
          <cell r="V39">
            <v>1290</v>
          </cell>
          <cell r="W39">
            <v>1375</v>
          </cell>
          <cell r="X39">
            <v>1355</v>
          </cell>
          <cell r="Y39">
            <v>1190</v>
          </cell>
          <cell r="Z39">
            <v>1185</v>
          </cell>
          <cell r="AA39">
            <v>1380</v>
          </cell>
          <cell r="AB39">
            <v>5335</v>
          </cell>
          <cell r="AC39">
            <v>2405</v>
          </cell>
          <cell r="AD39">
            <v>2305</v>
          </cell>
          <cell r="AE39">
            <v>1845</v>
          </cell>
          <cell r="AF39">
            <v>2000</v>
          </cell>
          <cell r="AG39">
            <v>2000</v>
          </cell>
          <cell r="AH39">
            <v>2000</v>
          </cell>
          <cell r="AI39">
            <v>2000</v>
          </cell>
          <cell r="AJ39">
            <v>2000</v>
          </cell>
          <cell r="AK39">
            <v>2000</v>
          </cell>
          <cell r="AL39">
            <v>2000</v>
          </cell>
          <cell r="AM39">
            <v>2000</v>
          </cell>
          <cell r="AN39">
            <v>2000</v>
          </cell>
          <cell r="AO39">
            <v>2000</v>
          </cell>
          <cell r="AP39">
            <v>2000</v>
          </cell>
          <cell r="AQ39">
            <v>2000</v>
          </cell>
          <cell r="AR39">
            <v>0</v>
          </cell>
        </row>
        <row r="40">
          <cell r="B40" t="str">
            <v>Print Advertising - VIC</v>
          </cell>
          <cell r="C40">
            <v>0</v>
          </cell>
          <cell r="D40">
            <v>0</v>
          </cell>
          <cell r="E40">
            <v>0</v>
          </cell>
          <cell r="F40">
            <v>0</v>
          </cell>
          <cell r="G40">
            <v>0</v>
          </cell>
          <cell r="H40">
            <v>0</v>
          </cell>
          <cell r="I40">
            <v>18028.55</v>
          </cell>
          <cell r="J40">
            <v>6408</v>
          </cell>
          <cell r="K40">
            <v>0</v>
          </cell>
          <cell r="L40">
            <v>0</v>
          </cell>
          <cell r="M40">
            <v>0</v>
          </cell>
          <cell r="N40">
            <v>18000</v>
          </cell>
          <cell r="O40">
            <v>6500</v>
          </cell>
          <cell r="P40">
            <v>8900</v>
          </cell>
          <cell r="Q40">
            <v>0</v>
          </cell>
          <cell r="R40">
            <v>0</v>
          </cell>
          <cell r="S40">
            <v>93521.55</v>
          </cell>
          <cell r="T40">
            <v>7900</v>
          </cell>
          <cell r="U40">
            <v>7900</v>
          </cell>
          <cell r="V40">
            <v>8569.51</v>
          </cell>
          <cell r="W40">
            <v>7710</v>
          </cell>
          <cell r="X40">
            <v>0</v>
          </cell>
          <cell r="Y40">
            <v>7950</v>
          </cell>
          <cell r="Z40">
            <v>0</v>
          </cell>
          <cell r="AA40">
            <v>23858.74</v>
          </cell>
          <cell r="AB40">
            <v>0</v>
          </cell>
          <cell r="AC40">
            <v>300</v>
          </cell>
          <cell r="AD40">
            <v>0</v>
          </cell>
          <cell r="AE40">
            <v>0</v>
          </cell>
          <cell r="AF40">
            <v>8000</v>
          </cell>
          <cell r="AG40">
            <v>8000</v>
          </cell>
          <cell r="AH40">
            <v>8000</v>
          </cell>
          <cell r="AI40">
            <v>8000</v>
          </cell>
          <cell r="AJ40">
            <v>8000</v>
          </cell>
          <cell r="AK40">
            <v>8000</v>
          </cell>
          <cell r="AL40">
            <v>8000</v>
          </cell>
          <cell r="AM40">
            <v>8000</v>
          </cell>
          <cell r="AN40">
            <v>8000</v>
          </cell>
          <cell r="AO40">
            <v>8000</v>
          </cell>
          <cell r="AP40">
            <v>8000</v>
          </cell>
          <cell r="AQ40">
            <v>8000</v>
          </cell>
          <cell r="AR40">
            <v>0</v>
          </cell>
        </row>
        <row r="41">
          <cell r="B41" t="str">
            <v>Total VIC</v>
          </cell>
          <cell r="C41">
            <v>0</v>
          </cell>
          <cell r="D41">
            <v>0</v>
          </cell>
          <cell r="E41">
            <v>0</v>
          </cell>
          <cell r="F41">
            <v>0</v>
          </cell>
          <cell r="G41">
            <v>0</v>
          </cell>
          <cell r="H41">
            <v>525</v>
          </cell>
          <cell r="I41">
            <v>19603.55</v>
          </cell>
          <cell r="J41">
            <v>6943</v>
          </cell>
          <cell r="K41">
            <v>545</v>
          </cell>
          <cell r="L41">
            <v>8299.9599999999991</v>
          </cell>
          <cell r="M41">
            <v>185</v>
          </cell>
          <cell r="N41">
            <v>18525</v>
          </cell>
          <cell r="O41">
            <v>7515</v>
          </cell>
          <cell r="P41">
            <v>10300</v>
          </cell>
          <cell r="Q41">
            <v>900</v>
          </cell>
          <cell r="R41">
            <v>900</v>
          </cell>
          <cell r="S41">
            <v>111076.51</v>
          </cell>
          <cell r="T41">
            <v>10215</v>
          </cell>
          <cell r="U41">
            <v>10734</v>
          </cell>
          <cell r="V41">
            <v>9859.51</v>
          </cell>
          <cell r="W41">
            <v>9085</v>
          </cell>
          <cell r="X41">
            <v>1355</v>
          </cell>
          <cell r="Y41">
            <v>9140</v>
          </cell>
          <cell r="Z41">
            <v>1185</v>
          </cell>
          <cell r="AA41">
            <v>25238.74</v>
          </cell>
          <cell r="AB41">
            <v>5335</v>
          </cell>
          <cell r="AC41">
            <v>2705</v>
          </cell>
          <cell r="AD41">
            <v>2305</v>
          </cell>
          <cell r="AE41">
            <v>1845</v>
          </cell>
          <cell r="AF41">
            <v>10000</v>
          </cell>
          <cell r="AG41">
            <v>10000</v>
          </cell>
          <cell r="AH41">
            <v>10000</v>
          </cell>
          <cell r="AI41">
            <v>10000</v>
          </cell>
          <cell r="AJ41">
            <v>10000</v>
          </cell>
          <cell r="AK41">
            <v>10000</v>
          </cell>
          <cell r="AL41">
            <v>10000</v>
          </cell>
          <cell r="AM41">
            <v>10000</v>
          </cell>
          <cell r="AN41">
            <v>10000</v>
          </cell>
          <cell r="AO41">
            <v>10000</v>
          </cell>
          <cell r="AP41">
            <v>10000</v>
          </cell>
          <cell r="AQ41">
            <v>10000</v>
          </cell>
          <cell r="AR41">
            <v>0</v>
          </cell>
        </row>
        <row r="42">
          <cell r="B42" t="str">
            <v>Advertising Income</v>
          </cell>
          <cell r="C42">
            <v>0</v>
          </cell>
          <cell r="D42">
            <v>0</v>
          </cell>
          <cell r="E42">
            <v>0</v>
          </cell>
          <cell r="F42">
            <v>0</v>
          </cell>
          <cell r="G42">
            <v>0</v>
          </cell>
          <cell r="H42">
            <v>0</v>
          </cell>
          <cell r="I42">
            <v>0</v>
          </cell>
          <cell r="J42">
            <v>0</v>
          </cell>
          <cell r="K42">
            <v>0</v>
          </cell>
          <cell r="L42">
            <v>0</v>
          </cell>
          <cell r="M42">
            <v>0</v>
          </cell>
          <cell r="N42">
            <v>0</v>
          </cell>
          <cell r="O42">
            <v>0</v>
          </cell>
          <cell r="P42">
            <v>21232</v>
          </cell>
          <cell r="Q42">
            <v>3262.5</v>
          </cell>
          <cell r="R42">
            <v>3262.5</v>
          </cell>
          <cell r="S42">
            <v>0</v>
          </cell>
          <cell r="T42">
            <v>11255</v>
          </cell>
          <cell r="U42">
            <v>12941</v>
          </cell>
          <cell r="V42">
            <v>11754.51</v>
          </cell>
          <cell r="W42">
            <v>10385</v>
          </cell>
          <cell r="X42">
            <v>2590</v>
          </cell>
          <cell r="Y42">
            <v>9036</v>
          </cell>
          <cell r="Z42">
            <v>4257</v>
          </cell>
          <cell r="AA42">
            <v>27483.74</v>
          </cell>
          <cell r="AB42">
            <v>6063</v>
          </cell>
          <cell r="AC42">
            <v>4057</v>
          </cell>
          <cell r="AD42">
            <v>5245</v>
          </cell>
          <cell r="AE42">
            <v>3028</v>
          </cell>
          <cell r="AF42">
            <v>12000</v>
          </cell>
          <cell r="AG42">
            <v>12000</v>
          </cell>
          <cell r="AH42">
            <v>12000</v>
          </cell>
          <cell r="AI42">
            <v>12000</v>
          </cell>
          <cell r="AJ42">
            <v>12000</v>
          </cell>
          <cell r="AK42">
            <v>12000</v>
          </cell>
          <cell r="AL42">
            <v>12000</v>
          </cell>
          <cell r="AM42">
            <v>12000</v>
          </cell>
          <cell r="AN42">
            <v>12000</v>
          </cell>
          <cell r="AO42">
            <v>12000</v>
          </cell>
          <cell r="AP42">
            <v>12000</v>
          </cell>
          <cell r="AQ42">
            <v>12000</v>
          </cell>
          <cell r="AR42">
            <v>0</v>
          </cell>
        </row>
        <row r="43">
          <cell r="B43" t="str">
            <v>Reimbursed Expenses</v>
          </cell>
          <cell r="C43">
            <v>0</v>
          </cell>
          <cell r="D43">
            <v>0</v>
          </cell>
          <cell r="E43">
            <v>0</v>
          </cell>
          <cell r="F43">
            <v>0</v>
          </cell>
          <cell r="G43">
            <v>0</v>
          </cell>
          <cell r="H43">
            <v>48</v>
          </cell>
          <cell r="I43">
            <v>157.19999999999999</v>
          </cell>
          <cell r="J43">
            <v>0</v>
          </cell>
          <cell r="K43">
            <v>0</v>
          </cell>
          <cell r="L43">
            <v>0</v>
          </cell>
          <cell r="M43">
            <v>95</v>
          </cell>
          <cell r="N43">
            <v>0</v>
          </cell>
          <cell r="O43">
            <v>0</v>
          </cell>
          <cell r="P43">
            <v>0</v>
          </cell>
          <cell r="Q43">
            <v>0</v>
          </cell>
          <cell r="R43">
            <v>0</v>
          </cell>
          <cell r="S43">
            <v>300.2</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B44" t="str">
            <v>License Fee Qld</v>
          </cell>
          <cell r="C44">
            <v>0</v>
          </cell>
          <cell r="D44">
            <v>0</v>
          </cell>
          <cell r="E44">
            <v>0</v>
          </cell>
          <cell r="F44">
            <v>0</v>
          </cell>
          <cell r="G44">
            <v>0</v>
          </cell>
          <cell r="H44">
            <v>2000</v>
          </cell>
          <cell r="I44">
            <v>2000</v>
          </cell>
          <cell r="J44">
            <v>2000</v>
          </cell>
          <cell r="K44">
            <v>2000</v>
          </cell>
          <cell r="L44">
            <v>2000</v>
          </cell>
          <cell r="M44">
            <v>2000</v>
          </cell>
          <cell r="N44">
            <v>2000</v>
          </cell>
          <cell r="O44">
            <v>2000</v>
          </cell>
          <cell r="P44">
            <v>4000</v>
          </cell>
          <cell r="Q44">
            <v>2000</v>
          </cell>
          <cell r="R44">
            <v>2000</v>
          </cell>
          <cell r="S44">
            <v>34000</v>
          </cell>
          <cell r="T44">
            <v>0</v>
          </cell>
          <cell r="U44">
            <v>0</v>
          </cell>
          <cell r="V44">
            <v>0</v>
          </cell>
          <cell r="W44">
            <v>0</v>
          </cell>
          <cell r="X44">
            <v>0</v>
          </cell>
          <cell r="Y44">
            <v>0</v>
          </cell>
          <cell r="Z44">
            <v>0</v>
          </cell>
          <cell r="AA44">
            <v>0</v>
          </cell>
          <cell r="AB44">
            <v>0</v>
          </cell>
          <cell r="AC44">
            <v>0</v>
          </cell>
          <cell r="AD44">
            <v>0</v>
          </cell>
          <cell r="AE44">
            <v>0</v>
          </cell>
          <cell r="AF44">
            <v>2000</v>
          </cell>
          <cell r="AG44">
            <v>2000</v>
          </cell>
          <cell r="AH44">
            <v>2000</v>
          </cell>
          <cell r="AI44">
            <v>2000</v>
          </cell>
          <cell r="AJ44">
            <v>2000</v>
          </cell>
          <cell r="AK44">
            <v>2000</v>
          </cell>
          <cell r="AL44">
            <v>2000</v>
          </cell>
          <cell r="AM44">
            <v>2000</v>
          </cell>
          <cell r="AN44">
            <v>2000</v>
          </cell>
          <cell r="AO44">
            <v>2000</v>
          </cell>
          <cell r="AP44">
            <v>2000</v>
          </cell>
          <cell r="AQ44">
            <v>2000</v>
          </cell>
          <cell r="AR44">
            <v>0</v>
          </cell>
        </row>
        <row r="45">
          <cell r="B45" t="str">
            <v>Fringe Benefit Reimbursement</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B46" t="str">
            <v>Other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B47" t="str">
            <v>Dividend received</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B48" t="str">
            <v>Total Income</v>
          </cell>
          <cell r="C48">
            <v>0</v>
          </cell>
          <cell r="D48">
            <v>0</v>
          </cell>
          <cell r="E48">
            <v>0</v>
          </cell>
          <cell r="F48">
            <v>0</v>
          </cell>
          <cell r="G48">
            <v>0</v>
          </cell>
          <cell r="H48">
            <v>284504.27</v>
          </cell>
          <cell r="I48">
            <v>298585.31</v>
          </cell>
          <cell r="J48">
            <v>448176.3</v>
          </cell>
          <cell r="K48">
            <v>279448.53999999998</v>
          </cell>
          <cell r="L48">
            <v>308671.86</v>
          </cell>
          <cell r="M48">
            <v>386358.84</v>
          </cell>
          <cell r="N48">
            <v>227526.32</v>
          </cell>
          <cell r="O48">
            <v>378290.54</v>
          </cell>
          <cell r="P48">
            <v>545028</v>
          </cell>
          <cell r="Q48">
            <v>340262.5</v>
          </cell>
          <cell r="R48">
            <v>425262.5</v>
          </cell>
          <cell r="S48">
            <v>4519294.42</v>
          </cell>
          <cell r="T48">
            <v>523827.94000000006</v>
          </cell>
          <cell r="U48">
            <v>666157.42000000004</v>
          </cell>
          <cell r="V48">
            <v>686825.59000000008</v>
          </cell>
          <cell r="W48">
            <v>476217.33</v>
          </cell>
          <cell r="X48">
            <v>484644.12</v>
          </cell>
          <cell r="Y48">
            <v>327962.87</v>
          </cell>
          <cell r="Z48">
            <v>289031.84999999998</v>
          </cell>
          <cell r="AA48">
            <v>548578</v>
          </cell>
          <cell r="AB48">
            <v>511269.55999999994</v>
          </cell>
          <cell r="AC48">
            <v>536185.98</v>
          </cell>
          <cell r="AD48">
            <v>561747.27</v>
          </cell>
          <cell r="AE48">
            <v>503118.81000000006</v>
          </cell>
          <cell r="AF48">
            <v>681500</v>
          </cell>
          <cell r="AG48">
            <v>668500</v>
          </cell>
          <cell r="AH48">
            <v>719545</v>
          </cell>
          <cell r="AI48">
            <v>760090</v>
          </cell>
          <cell r="AJ48">
            <v>776000</v>
          </cell>
          <cell r="AK48">
            <v>541000</v>
          </cell>
          <cell r="AL48">
            <v>431500</v>
          </cell>
          <cell r="AM48">
            <v>803500</v>
          </cell>
          <cell r="AN48">
            <v>814740</v>
          </cell>
          <cell r="AO48">
            <v>847125</v>
          </cell>
          <cell r="AP48">
            <v>876885</v>
          </cell>
          <cell r="AQ48">
            <v>902615</v>
          </cell>
          <cell r="AR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B50" t="str">
            <v>Cost Of Sales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B51" t="str">
            <v>Contractors Wages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B52" t="str">
            <v>NSW - Contractors Wages</v>
          </cell>
          <cell r="C52">
            <v>0</v>
          </cell>
          <cell r="D52">
            <v>0</v>
          </cell>
          <cell r="E52">
            <v>0</v>
          </cell>
          <cell r="F52">
            <v>0</v>
          </cell>
          <cell r="G52">
            <v>0</v>
          </cell>
          <cell r="H52">
            <v>0</v>
          </cell>
          <cell r="I52">
            <v>0</v>
          </cell>
          <cell r="J52">
            <v>838.4</v>
          </cell>
          <cell r="K52">
            <v>2305.6</v>
          </cell>
          <cell r="L52">
            <v>422.6</v>
          </cell>
          <cell r="M52">
            <v>49</v>
          </cell>
          <cell r="N52">
            <v>0</v>
          </cell>
          <cell r="O52">
            <v>0</v>
          </cell>
          <cell r="P52">
            <v>0</v>
          </cell>
          <cell r="Q52">
            <v>0</v>
          </cell>
          <cell r="R52">
            <v>0</v>
          </cell>
          <cell r="S52">
            <v>16346.04</v>
          </cell>
          <cell r="T52">
            <v>4038.72</v>
          </cell>
          <cell r="U52">
            <v>4567.6000000000004</v>
          </cell>
          <cell r="V52">
            <v>14085.11</v>
          </cell>
          <cell r="W52">
            <v>23162.69</v>
          </cell>
          <cell r="X52">
            <v>24831.14</v>
          </cell>
          <cell r="Y52">
            <v>14237.51</v>
          </cell>
          <cell r="Z52">
            <v>9900.0300000000007</v>
          </cell>
          <cell r="AA52">
            <v>10840.03</v>
          </cell>
          <cell r="AB52">
            <v>13232.02</v>
          </cell>
          <cell r="AC52">
            <v>18769.63</v>
          </cell>
          <cell r="AD52">
            <v>37915.25</v>
          </cell>
          <cell r="AE52">
            <v>36749.14</v>
          </cell>
          <cell r="AF52">
            <v>39076.577065522732</v>
          </cell>
          <cell r="AG52">
            <v>45589.339909776521</v>
          </cell>
          <cell r="AH52">
            <v>45589.339909776521</v>
          </cell>
          <cell r="AI52">
            <v>39076.577065522732</v>
          </cell>
          <cell r="AJ52">
            <v>52102.102754030311</v>
          </cell>
          <cell r="AK52">
            <v>39076.577065522732</v>
          </cell>
          <cell r="AL52">
            <v>32563.814221268945</v>
          </cell>
          <cell r="AM52">
            <v>65127.628442537891</v>
          </cell>
          <cell r="AN52">
            <v>65127.628442537891</v>
          </cell>
          <cell r="AO52">
            <v>71640.391286791681</v>
          </cell>
          <cell r="AP52">
            <v>71640.391286791681</v>
          </cell>
          <cell r="AQ52">
            <v>84665.91697529926</v>
          </cell>
          <cell r="AR52">
            <v>0</v>
          </cell>
        </row>
        <row r="53">
          <cell r="B53" t="str">
            <v>VIC - Contractors Wages</v>
          </cell>
          <cell r="C53">
            <v>0</v>
          </cell>
          <cell r="D53">
            <v>0</v>
          </cell>
          <cell r="E53">
            <v>0</v>
          </cell>
          <cell r="F53">
            <v>0</v>
          </cell>
          <cell r="G53">
            <v>0</v>
          </cell>
          <cell r="H53">
            <v>48620.24</v>
          </cell>
          <cell r="I53">
            <v>34805.839999999997</v>
          </cell>
          <cell r="J53">
            <v>24544.240000000002</v>
          </cell>
          <cell r="K53">
            <v>13552.15</v>
          </cell>
          <cell r="L53">
            <v>12284.29</v>
          </cell>
          <cell r="M53">
            <v>16668.849999999999</v>
          </cell>
          <cell r="N53">
            <v>25972.79</v>
          </cell>
          <cell r="O53">
            <v>54760.37</v>
          </cell>
          <cell r="P53">
            <v>79595</v>
          </cell>
          <cell r="Q53">
            <v>15250</v>
          </cell>
          <cell r="R53">
            <v>15250</v>
          </cell>
          <cell r="S53">
            <v>579191.05000000005</v>
          </cell>
          <cell r="T53">
            <v>116429.57</v>
          </cell>
          <cell r="U53">
            <v>118504.79</v>
          </cell>
          <cell r="V53">
            <v>99697.26</v>
          </cell>
          <cell r="W53">
            <v>85080.52</v>
          </cell>
          <cell r="X53">
            <v>77175.83</v>
          </cell>
          <cell r="Y53">
            <v>61475.519999999997</v>
          </cell>
          <cell r="Z53">
            <v>60046.59</v>
          </cell>
          <cell r="AA53">
            <v>76374.45</v>
          </cell>
          <cell r="AB53">
            <v>88453.15</v>
          </cell>
          <cell r="AC53">
            <v>55820.95</v>
          </cell>
          <cell r="AD53">
            <v>53912.45</v>
          </cell>
          <cell r="AE53">
            <v>57645.61</v>
          </cell>
          <cell r="AF53">
            <v>123912.21682671082</v>
          </cell>
          <cell r="AG53">
            <v>110144.19273485406</v>
          </cell>
          <cell r="AH53">
            <v>123912.21682671082</v>
          </cell>
          <cell r="AI53">
            <v>123912.21682671082</v>
          </cell>
          <cell r="AJ53">
            <v>110144.19273485406</v>
          </cell>
          <cell r="AK53">
            <v>82608.144551140547</v>
          </cell>
          <cell r="AL53">
            <v>68840.120459283789</v>
          </cell>
          <cell r="AM53">
            <v>110144.19273485406</v>
          </cell>
          <cell r="AN53">
            <v>123912.21682671082</v>
          </cell>
          <cell r="AO53">
            <v>123912.21682671082</v>
          </cell>
          <cell r="AP53">
            <v>137680.24091856758</v>
          </cell>
          <cell r="AQ53">
            <v>137680.24091856758</v>
          </cell>
          <cell r="AR53">
            <v>0</v>
          </cell>
        </row>
        <row r="54">
          <cell r="B54" t="str">
            <v>SA - Contractors Wages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B55" t="str">
            <v>QLD - Contractors Wages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B56" t="str">
            <v>WA - Contractors Wages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B57" t="str">
            <v>Outside Contractors</v>
          </cell>
          <cell r="C57">
            <v>0</v>
          </cell>
          <cell r="D57">
            <v>0</v>
          </cell>
          <cell r="E57">
            <v>0</v>
          </cell>
          <cell r="F57">
            <v>0</v>
          </cell>
          <cell r="G57">
            <v>0</v>
          </cell>
          <cell r="H57">
            <v>13200</v>
          </cell>
          <cell r="I57">
            <v>11110</v>
          </cell>
          <cell r="J57">
            <v>24345</v>
          </cell>
          <cell r="K57">
            <v>18862</v>
          </cell>
          <cell r="L57">
            <v>14663</v>
          </cell>
          <cell r="M57">
            <v>11212.5</v>
          </cell>
          <cell r="N57">
            <v>5137.5</v>
          </cell>
          <cell r="O57">
            <v>0</v>
          </cell>
          <cell r="P57">
            <v>0</v>
          </cell>
          <cell r="Q57">
            <v>0</v>
          </cell>
          <cell r="R57">
            <v>0</v>
          </cell>
          <cell r="S57">
            <v>126884.62</v>
          </cell>
          <cell r="T57">
            <v>11406.86</v>
          </cell>
          <cell r="U57">
            <v>24943.86</v>
          </cell>
          <cell r="V57">
            <v>20579.59</v>
          </cell>
          <cell r="W57">
            <v>14187.05</v>
          </cell>
          <cell r="X57">
            <v>16590.68</v>
          </cell>
          <cell r="Y57">
            <v>15234.25</v>
          </cell>
          <cell r="Z57">
            <v>16183.48</v>
          </cell>
          <cell r="AA57">
            <v>3969.47</v>
          </cell>
          <cell r="AB57">
            <v>7693.22</v>
          </cell>
          <cell r="AC57">
            <v>7519.68</v>
          </cell>
          <cell r="AD57">
            <v>3616.88</v>
          </cell>
          <cell r="AE57">
            <v>2823.12</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Contractors - Other</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B59" t="str">
            <v>Total Contractors Wages</v>
          </cell>
          <cell r="C59">
            <v>0</v>
          </cell>
          <cell r="D59">
            <v>0</v>
          </cell>
          <cell r="E59">
            <v>0</v>
          </cell>
          <cell r="F59">
            <v>0</v>
          </cell>
          <cell r="G59">
            <v>0</v>
          </cell>
          <cell r="H59">
            <v>61820.24</v>
          </cell>
          <cell r="I59">
            <v>45915.839999999997</v>
          </cell>
          <cell r="J59">
            <v>49727.64</v>
          </cell>
          <cell r="K59">
            <v>34719.75</v>
          </cell>
          <cell r="L59">
            <v>27369.89</v>
          </cell>
          <cell r="M59">
            <v>27930.35</v>
          </cell>
          <cell r="N59">
            <v>31110.29</v>
          </cell>
          <cell r="O59">
            <v>54760.37</v>
          </cell>
          <cell r="P59">
            <v>79595</v>
          </cell>
          <cell r="Q59">
            <v>15250</v>
          </cell>
          <cell r="R59">
            <v>15250</v>
          </cell>
          <cell r="S59">
            <v>722421.71</v>
          </cell>
          <cell r="T59">
            <v>131875.15000000002</v>
          </cell>
          <cell r="U59">
            <v>148016.25</v>
          </cell>
          <cell r="V59">
            <v>134361.96</v>
          </cell>
          <cell r="W59">
            <v>122430.26000000001</v>
          </cell>
          <cell r="X59">
            <v>118597.65</v>
          </cell>
          <cell r="Y59">
            <v>90947.28</v>
          </cell>
          <cell r="Z59">
            <v>86130.099999999991</v>
          </cell>
          <cell r="AA59">
            <v>91183.95</v>
          </cell>
          <cell r="AB59">
            <v>109378.39</v>
          </cell>
          <cell r="AC59">
            <v>82110.260000000009</v>
          </cell>
          <cell r="AD59">
            <v>95444.58</v>
          </cell>
          <cell r="AE59">
            <v>97217.87</v>
          </cell>
          <cell r="AF59">
            <v>162988.79389223355</v>
          </cell>
          <cell r="AG59">
            <v>155733.53264463058</v>
          </cell>
          <cell r="AH59">
            <v>169501.55673648734</v>
          </cell>
          <cell r="AI59">
            <v>162988.79389223355</v>
          </cell>
          <cell r="AJ59">
            <v>162246.29548888438</v>
          </cell>
          <cell r="AK59">
            <v>121684.72161666327</v>
          </cell>
          <cell r="AL59">
            <v>101403.93468055273</v>
          </cell>
          <cell r="AM59">
            <v>175271.82117739195</v>
          </cell>
          <cell r="AN59">
            <v>189039.8452692487</v>
          </cell>
          <cell r="AO59">
            <v>195552.6081135025</v>
          </cell>
          <cell r="AP59">
            <v>209320.63220535926</v>
          </cell>
          <cell r="AQ59">
            <v>222346.15789386682</v>
          </cell>
          <cell r="AR59">
            <v>0</v>
          </cell>
        </row>
        <row r="60">
          <cell r="B60" t="str">
            <v>Super - Contractors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B61" t="str">
            <v>NSW - Super - Contractors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553.87</v>
          </cell>
          <cell r="T61">
            <v>363.5</v>
          </cell>
          <cell r="U61">
            <v>411.08</v>
          </cell>
          <cell r="V61">
            <v>1267.6600000000001</v>
          </cell>
          <cell r="W61">
            <v>2084.64</v>
          </cell>
          <cell r="X61">
            <v>2234.81</v>
          </cell>
          <cell r="Y61">
            <v>1281.3800000000001</v>
          </cell>
          <cell r="Z61">
            <v>891.01</v>
          </cell>
          <cell r="AA61">
            <v>958.72</v>
          </cell>
          <cell r="AB61">
            <v>1190.8900000000001</v>
          </cell>
          <cell r="AC61">
            <v>1689.26</v>
          </cell>
          <cell r="AD61">
            <v>3412.38</v>
          </cell>
          <cell r="AE61">
            <v>3307.42</v>
          </cell>
          <cell r="AF61">
            <v>3516.8919358970525</v>
          </cell>
          <cell r="AG61">
            <v>4103.0405918798933</v>
          </cell>
          <cell r="AH61">
            <v>4103.0405918798933</v>
          </cell>
          <cell r="AI61">
            <v>3516.8919358970525</v>
          </cell>
          <cell r="AJ61">
            <v>4689.1892478627342</v>
          </cell>
          <cell r="AK61">
            <v>3516.8919358970525</v>
          </cell>
          <cell r="AL61">
            <v>2930.743279914208</v>
          </cell>
          <cell r="AM61">
            <v>5861.4865598284159</v>
          </cell>
          <cell r="AN61">
            <v>5861.4865598284159</v>
          </cell>
          <cell r="AO61">
            <v>6447.6352158112568</v>
          </cell>
          <cell r="AP61">
            <v>6447.6352158112568</v>
          </cell>
          <cell r="AQ61">
            <v>7619.9325277769385</v>
          </cell>
          <cell r="AR61">
            <v>19092.75</v>
          </cell>
        </row>
        <row r="62">
          <cell r="B62" t="str">
            <v>VIC - Super - Contractors</v>
          </cell>
          <cell r="C62">
            <v>0</v>
          </cell>
          <cell r="D62">
            <v>0</v>
          </cell>
          <cell r="E62">
            <v>0</v>
          </cell>
          <cell r="F62">
            <v>0</v>
          </cell>
          <cell r="G62">
            <v>0</v>
          </cell>
          <cell r="H62">
            <v>2560.8000000000002</v>
          </cell>
          <cell r="I62">
            <v>4929.5600000000004</v>
          </cell>
          <cell r="J62">
            <v>2208.9699999999998</v>
          </cell>
          <cell r="K62">
            <v>1132.1600000000001</v>
          </cell>
          <cell r="L62">
            <v>1131.57</v>
          </cell>
          <cell r="M62">
            <v>1355.48</v>
          </cell>
          <cell r="N62">
            <v>2026.62</v>
          </cell>
          <cell r="O62">
            <v>6555.41</v>
          </cell>
          <cell r="P62">
            <v>6231</v>
          </cell>
          <cell r="Q62">
            <v>1372.5</v>
          </cell>
          <cell r="R62">
            <v>1372.5</v>
          </cell>
          <cell r="S62">
            <v>50923.06</v>
          </cell>
          <cell r="T62">
            <v>9870.67</v>
          </cell>
          <cell r="U62">
            <v>10427.02</v>
          </cell>
          <cell r="V62">
            <v>9179.4599999999991</v>
          </cell>
          <cell r="W62">
            <v>7657.25</v>
          </cell>
          <cell r="X62">
            <v>6945.82</v>
          </cell>
          <cell r="Y62">
            <v>5532.83</v>
          </cell>
          <cell r="Z62">
            <v>5253.01</v>
          </cell>
          <cell r="AA62">
            <v>6675.62</v>
          </cell>
          <cell r="AB62">
            <v>8030.14</v>
          </cell>
          <cell r="AC62">
            <v>5277.6</v>
          </cell>
          <cell r="AD62">
            <v>4950.84</v>
          </cell>
          <cell r="AE62">
            <v>5089.41</v>
          </cell>
          <cell r="AF62">
            <v>11152.099514403992</v>
          </cell>
          <cell r="AG62">
            <v>9912.977346136875</v>
          </cell>
          <cell r="AH62">
            <v>11152.099514403992</v>
          </cell>
          <cell r="AI62">
            <v>11152.099514403992</v>
          </cell>
          <cell r="AJ62">
            <v>9912.977346136875</v>
          </cell>
          <cell r="AK62">
            <v>7434.7330096026562</v>
          </cell>
          <cell r="AL62">
            <v>6195.6108413355396</v>
          </cell>
          <cell r="AM62">
            <v>9912.977346136875</v>
          </cell>
          <cell r="AN62">
            <v>11152.099514403992</v>
          </cell>
          <cell r="AO62">
            <v>11152.099514403992</v>
          </cell>
          <cell r="AP62">
            <v>12391.221682671079</v>
          </cell>
          <cell r="AQ62">
            <v>12391.221682671079</v>
          </cell>
          <cell r="AR62">
            <v>84889.670000000013</v>
          </cell>
        </row>
        <row r="63">
          <cell r="B63" t="str">
            <v>SA - Super - Contractors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B64" t="str">
            <v>QLD - Super - Contractors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B65" t="str">
            <v>WA - Super - Contractors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B66" t="str">
            <v>Total Super - Contractors</v>
          </cell>
          <cell r="C66">
            <v>0</v>
          </cell>
          <cell r="D66">
            <v>0</v>
          </cell>
          <cell r="E66">
            <v>0</v>
          </cell>
          <cell r="F66">
            <v>0</v>
          </cell>
          <cell r="G66">
            <v>0</v>
          </cell>
          <cell r="H66">
            <v>2560.8000000000002</v>
          </cell>
          <cell r="I66">
            <v>4929.5600000000004</v>
          </cell>
          <cell r="J66">
            <v>2208.9699999999998</v>
          </cell>
          <cell r="K66">
            <v>1132.1600000000001</v>
          </cell>
          <cell r="L66">
            <v>1131.57</v>
          </cell>
          <cell r="M66">
            <v>1355.48</v>
          </cell>
          <cell r="N66">
            <v>2026.62</v>
          </cell>
          <cell r="O66">
            <v>6555.41</v>
          </cell>
          <cell r="P66">
            <v>6231</v>
          </cell>
          <cell r="Q66">
            <v>1372.5</v>
          </cell>
          <cell r="R66">
            <v>1372.5</v>
          </cell>
          <cell r="S66">
            <v>51476.93</v>
          </cell>
          <cell r="T66">
            <v>10234.17</v>
          </cell>
          <cell r="U66">
            <v>10838.1</v>
          </cell>
          <cell r="V66">
            <v>10447.119999999999</v>
          </cell>
          <cell r="W66">
            <v>9741.89</v>
          </cell>
          <cell r="X66">
            <v>9180.6299999999992</v>
          </cell>
          <cell r="Y66">
            <v>6814.21</v>
          </cell>
          <cell r="Z66">
            <v>6144.02</v>
          </cell>
          <cell r="AA66">
            <v>7634.34</v>
          </cell>
          <cell r="AB66">
            <v>9221.0300000000007</v>
          </cell>
          <cell r="AC66">
            <v>6966.8600000000006</v>
          </cell>
          <cell r="AD66">
            <v>8363.2200000000012</v>
          </cell>
          <cell r="AE66">
            <v>8396.83</v>
          </cell>
          <cell r="AF66">
            <v>14668.991450301044</v>
          </cell>
          <cell r="AG66">
            <v>14016.017938016768</v>
          </cell>
          <cell r="AH66">
            <v>15255.140106283885</v>
          </cell>
          <cell r="AI66">
            <v>14668.991450301044</v>
          </cell>
          <cell r="AJ66">
            <v>14602.166593999609</v>
          </cell>
          <cell r="AK66">
            <v>10951.624945499709</v>
          </cell>
          <cell r="AL66">
            <v>9126.3541212497475</v>
          </cell>
          <cell r="AM66">
            <v>15774.463905965291</v>
          </cell>
          <cell r="AN66">
            <v>17013.586074232408</v>
          </cell>
          <cell r="AO66">
            <v>17599.734730215248</v>
          </cell>
          <cell r="AP66">
            <v>18838.856898482336</v>
          </cell>
          <cell r="AQ66">
            <v>20011.154210448018</v>
          </cell>
          <cell r="AR66">
            <v>103982.42000000001</v>
          </cell>
        </row>
        <row r="67">
          <cell r="B67" t="str">
            <v>Payroll Tax - Vic</v>
          </cell>
          <cell r="C67">
            <v>0</v>
          </cell>
          <cell r="D67">
            <v>0</v>
          </cell>
          <cell r="E67">
            <v>0</v>
          </cell>
          <cell r="F67">
            <v>0</v>
          </cell>
          <cell r="G67">
            <v>0</v>
          </cell>
          <cell r="H67">
            <v>1167.82</v>
          </cell>
          <cell r="I67">
            <v>1321.36</v>
          </cell>
          <cell r="J67">
            <v>3853.65</v>
          </cell>
          <cell r="K67">
            <v>956.18</v>
          </cell>
          <cell r="L67">
            <v>939</v>
          </cell>
          <cell r="M67">
            <v>1508.61</v>
          </cell>
          <cell r="N67">
            <v>582</v>
          </cell>
          <cell r="O67">
            <v>3287.52</v>
          </cell>
          <cell r="P67">
            <v>1462</v>
          </cell>
          <cell r="Q67">
            <v>415.56</v>
          </cell>
          <cell r="R67">
            <v>415.56</v>
          </cell>
          <cell r="S67">
            <v>22133.81</v>
          </cell>
          <cell r="T67">
            <v>5459.22</v>
          </cell>
          <cell r="U67">
            <v>273.83</v>
          </cell>
          <cell r="V67">
            <v>4669.99</v>
          </cell>
          <cell r="W67">
            <v>4248.8599999999997</v>
          </cell>
          <cell r="X67">
            <v>4048.59</v>
          </cell>
          <cell r="Y67">
            <v>3215.37</v>
          </cell>
          <cell r="Z67">
            <v>3913.25</v>
          </cell>
          <cell r="AA67">
            <v>4245.76</v>
          </cell>
          <cell r="AB67">
            <v>4811.57</v>
          </cell>
          <cell r="AC67">
            <v>3987.04</v>
          </cell>
          <cell r="AD67">
            <v>4708.99</v>
          </cell>
          <cell r="AE67">
            <v>4820.22</v>
          </cell>
          <cell r="AF67">
            <v>9092.2146574654034</v>
          </cell>
          <cell r="AG67">
            <v>8750.4494173526473</v>
          </cell>
          <cell r="AH67">
            <v>9493.3031572287728</v>
          </cell>
          <cell r="AI67">
            <v>9092.2146574654034</v>
          </cell>
          <cell r="AJ67">
            <v>9151.5379171160166</v>
          </cell>
          <cell r="AK67">
            <v>6863.6534378370125</v>
          </cell>
          <cell r="AL67">
            <v>5719.7111981975177</v>
          </cell>
          <cell r="AM67">
            <v>9953.7149166427553</v>
          </cell>
          <cell r="AN67">
            <v>10696.568656518881</v>
          </cell>
          <cell r="AO67">
            <v>11097.65715628225</v>
          </cell>
          <cell r="AP67">
            <v>11840.510896158405</v>
          </cell>
          <cell r="AQ67">
            <v>12642.687895685143</v>
          </cell>
          <cell r="AR67">
            <v>0</v>
          </cell>
        </row>
        <row r="68">
          <cell r="B68" t="str">
            <v>Payroll Tax - NSW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5562.7300000000005</v>
          </cell>
          <cell r="V68">
            <v>844.40000000000055</v>
          </cell>
          <cell r="W68">
            <v>1388.6</v>
          </cell>
          <cell r="X68">
            <v>1488.6299999999999</v>
          </cell>
          <cell r="Y68">
            <v>805.56999999999994</v>
          </cell>
          <cell r="Z68">
            <v>633.69000000000005</v>
          </cell>
          <cell r="AA68">
            <v>0</v>
          </cell>
          <cell r="AB68">
            <v>0</v>
          </cell>
          <cell r="AC68">
            <v>0</v>
          </cell>
          <cell r="AD68">
            <v>0</v>
          </cell>
          <cell r="AE68">
            <v>0</v>
          </cell>
          <cell r="AF68">
            <v>2406.530998580216</v>
          </cell>
          <cell r="AG68">
            <v>2807.6194983435853</v>
          </cell>
          <cell r="AH68">
            <v>2807.6194983435853</v>
          </cell>
          <cell r="AI68">
            <v>2406.530998580216</v>
          </cell>
          <cell r="AJ68">
            <v>3208.7079981069546</v>
          </cell>
          <cell r="AK68">
            <v>2406.530998580216</v>
          </cell>
          <cell r="AL68">
            <v>2005.4424988168466</v>
          </cell>
          <cell r="AM68">
            <v>4010.8849976336933</v>
          </cell>
          <cell r="AN68">
            <v>4010.8849976336933</v>
          </cell>
          <cell r="AO68">
            <v>4411.9734973970626</v>
          </cell>
          <cell r="AP68">
            <v>4411.9734973970626</v>
          </cell>
          <cell r="AQ68">
            <v>5214.1504969238013</v>
          </cell>
          <cell r="AR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B70" t="str">
            <v>Workcover-Contractors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t="str">
            <v xml:space="preserve"> </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Psychometric Assessment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B72" t="str">
            <v>NSW - Psychometric Ass</v>
          </cell>
          <cell r="C72">
            <v>0</v>
          </cell>
          <cell r="D72">
            <v>0</v>
          </cell>
          <cell r="E72">
            <v>0</v>
          </cell>
          <cell r="F72">
            <v>0</v>
          </cell>
          <cell r="G72">
            <v>0</v>
          </cell>
          <cell r="H72">
            <v>0</v>
          </cell>
          <cell r="I72">
            <v>0</v>
          </cell>
          <cell r="J72">
            <v>0</v>
          </cell>
          <cell r="K72">
            <v>0</v>
          </cell>
          <cell r="L72">
            <v>1450</v>
          </cell>
          <cell r="M72">
            <v>0</v>
          </cell>
          <cell r="N72">
            <v>0</v>
          </cell>
          <cell r="O72">
            <v>0</v>
          </cell>
          <cell r="P72">
            <v>0</v>
          </cell>
          <cell r="Q72">
            <v>0</v>
          </cell>
          <cell r="R72">
            <v>0</v>
          </cell>
          <cell r="S72">
            <v>1450</v>
          </cell>
          <cell r="T72">
            <v>0</v>
          </cell>
          <cell r="U72">
            <v>0</v>
          </cell>
          <cell r="V72">
            <v>0</v>
          </cell>
          <cell r="W72">
            <v>0</v>
          </cell>
          <cell r="X72">
            <v>0</v>
          </cell>
          <cell r="Y72">
            <v>0</v>
          </cell>
          <cell r="Z72">
            <v>0</v>
          </cell>
          <cell r="AA72">
            <v>0</v>
          </cell>
          <cell r="AB72">
            <v>0</v>
          </cell>
          <cell r="AC72">
            <v>0</v>
          </cell>
          <cell r="AD72">
            <v>0</v>
          </cell>
          <cell r="AE72">
            <v>5829.55</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B73" t="str">
            <v>VIC - Psychometric Ass</v>
          </cell>
          <cell r="C73">
            <v>0</v>
          </cell>
          <cell r="D73">
            <v>0</v>
          </cell>
          <cell r="E73">
            <v>0</v>
          </cell>
          <cell r="F73">
            <v>0</v>
          </cell>
          <cell r="G73">
            <v>0</v>
          </cell>
          <cell r="H73">
            <v>0</v>
          </cell>
          <cell r="I73">
            <v>0</v>
          </cell>
          <cell r="J73">
            <v>0</v>
          </cell>
          <cell r="K73">
            <v>0</v>
          </cell>
          <cell r="L73">
            <v>0</v>
          </cell>
          <cell r="M73">
            <v>0</v>
          </cell>
          <cell r="N73">
            <v>0</v>
          </cell>
          <cell r="O73">
            <v>614</v>
          </cell>
          <cell r="P73">
            <v>0</v>
          </cell>
          <cell r="Q73">
            <v>0</v>
          </cell>
          <cell r="R73">
            <v>0</v>
          </cell>
          <cell r="S73">
            <v>614</v>
          </cell>
          <cell r="T73">
            <v>2645</v>
          </cell>
          <cell r="U73">
            <v>0</v>
          </cell>
          <cell r="V73">
            <v>0</v>
          </cell>
          <cell r="W73">
            <v>0</v>
          </cell>
          <cell r="X73">
            <v>0</v>
          </cell>
          <cell r="Y73">
            <v>0</v>
          </cell>
          <cell r="Z73">
            <v>0</v>
          </cell>
          <cell r="AA73">
            <v>0</v>
          </cell>
          <cell r="AB73">
            <v>0</v>
          </cell>
          <cell r="AC73">
            <v>0</v>
          </cell>
          <cell r="AD73">
            <v>0</v>
          </cell>
          <cell r="AE73">
            <v>2829.54</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B74" t="str">
            <v>Total Psychometric Assessment</v>
          </cell>
          <cell r="C74">
            <v>0</v>
          </cell>
          <cell r="D74">
            <v>0</v>
          </cell>
          <cell r="E74">
            <v>0</v>
          </cell>
          <cell r="F74">
            <v>0</v>
          </cell>
          <cell r="G74">
            <v>0</v>
          </cell>
          <cell r="H74">
            <v>0</v>
          </cell>
          <cell r="I74">
            <v>0</v>
          </cell>
          <cell r="J74">
            <v>0</v>
          </cell>
          <cell r="K74">
            <v>0</v>
          </cell>
          <cell r="L74">
            <v>1450</v>
          </cell>
          <cell r="M74">
            <v>0</v>
          </cell>
          <cell r="N74">
            <v>0</v>
          </cell>
          <cell r="O74">
            <v>614</v>
          </cell>
          <cell r="P74">
            <v>0</v>
          </cell>
          <cell r="Q74">
            <v>0</v>
          </cell>
          <cell r="R74">
            <v>0</v>
          </cell>
          <cell r="S74">
            <v>2064</v>
          </cell>
          <cell r="T74">
            <v>2645</v>
          </cell>
          <cell r="U74">
            <v>0</v>
          </cell>
          <cell r="V74">
            <v>0</v>
          </cell>
          <cell r="W74">
            <v>0</v>
          </cell>
          <cell r="X74">
            <v>0</v>
          </cell>
          <cell r="Y74">
            <v>0</v>
          </cell>
          <cell r="Z74">
            <v>0</v>
          </cell>
          <cell r="AA74">
            <v>0</v>
          </cell>
          <cell r="AB74">
            <v>0</v>
          </cell>
          <cell r="AC74">
            <v>0</v>
          </cell>
          <cell r="AD74">
            <v>0</v>
          </cell>
          <cell r="AE74">
            <v>8659.09</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B75" t="str">
            <v>Candidate Travel</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B76" t="str">
            <v>Candidate Travel - NSW</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146.30000000000001</v>
          </cell>
          <cell r="X76">
            <v>239.98</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B77" t="str">
            <v>Candidate Travel - VIC</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1002.18</v>
          </cell>
          <cell r="X77">
            <v>3099.48</v>
          </cell>
          <cell r="Y77">
            <v>0</v>
          </cell>
          <cell r="Z77">
            <v>0</v>
          </cell>
          <cell r="AA77">
            <v>122.55</v>
          </cell>
          <cell r="AB77">
            <v>169.36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B78" t="str">
            <v>Total Candidate Travel</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1148.48</v>
          </cell>
          <cell r="X78">
            <v>3339.46</v>
          </cell>
          <cell r="Y78">
            <v>0</v>
          </cell>
          <cell r="Z78">
            <v>0</v>
          </cell>
          <cell r="AA78">
            <v>122.55</v>
          </cell>
          <cell r="AB78">
            <v>169.36</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B79" t="str">
            <v>Advertising</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NSW</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Internet Advertising - NSW COS</v>
          </cell>
          <cell r="C81">
            <v>0</v>
          </cell>
          <cell r="D81">
            <v>0</v>
          </cell>
          <cell r="E81">
            <v>0</v>
          </cell>
          <cell r="F81">
            <v>0</v>
          </cell>
          <cell r="G81">
            <v>0</v>
          </cell>
          <cell r="H81">
            <v>5130.5</v>
          </cell>
          <cell r="I81">
            <v>5240.5</v>
          </cell>
          <cell r="J81">
            <v>5435.1</v>
          </cell>
          <cell r="K81">
            <v>5020.5</v>
          </cell>
          <cell r="L81">
            <v>6192.32</v>
          </cell>
          <cell r="M81">
            <v>3615.26</v>
          </cell>
          <cell r="N81">
            <v>4757.8999999999996</v>
          </cell>
          <cell r="O81">
            <v>4407.5</v>
          </cell>
          <cell r="P81">
            <v>5898</v>
          </cell>
          <cell r="Q81">
            <v>5250</v>
          </cell>
          <cell r="R81">
            <v>5250</v>
          </cell>
          <cell r="S81">
            <v>63394.38</v>
          </cell>
          <cell r="T81">
            <v>4790.8999999999996</v>
          </cell>
          <cell r="U81">
            <v>5394.3</v>
          </cell>
          <cell r="V81">
            <v>4510</v>
          </cell>
          <cell r="W81">
            <v>5002.5</v>
          </cell>
          <cell r="X81">
            <v>4825</v>
          </cell>
          <cell r="Y81">
            <v>4632.5</v>
          </cell>
          <cell r="Z81">
            <v>1207.5</v>
          </cell>
          <cell r="AA81">
            <v>8220</v>
          </cell>
          <cell r="AB81">
            <v>5922.32</v>
          </cell>
          <cell r="AC81">
            <v>6718.68</v>
          </cell>
          <cell r="AD81">
            <v>6137.38</v>
          </cell>
          <cell r="AE81">
            <v>4915</v>
          </cell>
          <cell r="AF81">
            <v>4222.5</v>
          </cell>
          <cell r="AG81">
            <v>4222.5</v>
          </cell>
          <cell r="AH81">
            <v>4222.5</v>
          </cell>
          <cell r="AI81">
            <v>4222.5</v>
          </cell>
          <cell r="AJ81">
            <v>4222.5</v>
          </cell>
          <cell r="AK81">
            <v>4222.5</v>
          </cell>
          <cell r="AL81">
            <v>4222.5</v>
          </cell>
          <cell r="AM81">
            <v>4222.5</v>
          </cell>
          <cell r="AN81">
            <v>4222.5</v>
          </cell>
          <cell r="AO81">
            <v>4222.5</v>
          </cell>
          <cell r="AP81">
            <v>4222.5</v>
          </cell>
          <cell r="AQ81">
            <v>4222.5</v>
          </cell>
          <cell r="AR81">
            <v>0</v>
          </cell>
        </row>
        <row r="82">
          <cell r="B82" t="str">
            <v>Print Advertising - NSW</v>
          </cell>
          <cell r="C82">
            <v>0</v>
          </cell>
          <cell r="D82">
            <v>0</v>
          </cell>
          <cell r="E82">
            <v>0</v>
          </cell>
          <cell r="F82">
            <v>0</v>
          </cell>
          <cell r="G82">
            <v>0</v>
          </cell>
          <cell r="H82">
            <v>0</v>
          </cell>
          <cell r="I82">
            <v>5570</v>
          </cell>
          <cell r="J82">
            <v>0</v>
          </cell>
          <cell r="K82">
            <v>0</v>
          </cell>
          <cell r="L82">
            <v>0</v>
          </cell>
          <cell r="M82">
            <v>0</v>
          </cell>
          <cell r="N82">
            <v>0</v>
          </cell>
          <cell r="O82">
            <v>0</v>
          </cell>
          <cell r="P82">
            <v>7836</v>
          </cell>
          <cell r="Q82">
            <v>0</v>
          </cell>
          <cell r="R82">
            <v>0</v>
          </cell>
          <cell r="S82">
            <v>19185.54</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B83" t="str">
            <v>Total NSW</v>
          </cell>
          <cell r="C83">
            <v>0</v>
          </cell>
          <cell r="D83">
            <v>0</v>
          </cell>
          <cell r="E83">
            <v>0</v>
          </cell>
          <cell r="F83">
            <v>0</v>
          </cell>
          <cell r="G83">
            <v>0</v>
          </cell>
          <cell r="H83">
            <v>5130.5</v>
          </cell>
          <cell r="I83">
            <v>10810.5</v>
          </cell>
          <cell r="J83">
            <v>5435.1</v>
          </cell>
          <cell r="K83">
            <v>5020.5</v>
          </cell>
          <cell r="L83">
            <v>6192.32</v>
          </cell>
          <cell r="M83">
            <v>3615.26</v>
          </cell>
          <cell r="N83">
            <v>4757.8999999999996</v>
          </cell>
          <cell r="O83">
            <v>4407.5</v>
          </cell>
          <cell r="P83">
            <v>13734</v>
          </cell>
          <cell r="Q83">
            <v>5250</v>
          </cell>
          <cell r="R83">
            <v>5250</v>
          </cell>
          <cell r="S83">
            <v>82579.92</v>
          </cell>
          <cell r="T83">
            <v>4790.8999999999996</v>
          </cell>
          <cell r="U83">
            <v>5394.3</v>
          </cell>
          <cell r="V83">
            <v>4510</v>
          </cell>
          <cell r="W83">
            <v>5002.5</v>
          </cell>
          <cell r="X83">
            <v>4825</v>
          </cell>
          <cell r="Y83">
            <v>4632.5</v>
          </cell>
          <cell r="Z83">
            <v>1207.5</v>
          </cell>
          <cell r="AA83">
            <v>8220</v>
          </cell>
          <cell r="AB83">
            <v>5922.32</v>
          </cell>
          <cell r="AC83">
            <v>6718.68</v>
          </cell>
          <cell r="AD83">
            <v>6137.38</v>
          </cell>
          <cell r="AE83">
            <v>4915</v>
          </cell>
          <cell r="AF83">
            <v>4222.5</v>
          </cell>
          <cell r="AG83">
            <v>4222.5</v>
          </cell>
          <cell r="AH83">
            <v>4222.5</v>
          </cell>
          <cell r="AI83">
            <v>4222.5</v>
          </cell>
          <cell r="AJ83">
            <v>4222.5</v>
          </cell>
          <cell r="AK83">
            <v>4222.5</v>
          </cell>
          <cell r="AL83">
            <v>4222.5</v>
          </cell>
          <cell r="AM83">
            <v>4222.5</v>
          </cell>
          <cell r="AN83">
            <v>4222.5</v>
          </cell>
          <cell r="AO83">
            <v>4222.5</v>
          </cell>
          <cell r="AP83">
            <v>4222.5</v>
          </cell>
          <cell r="AQ83">
            <v>4222.5</v>
          </cell>
          <cell r="AR83">
            <v>0</v>
          </cell>
        </row>
        <row r="84">
          <cell r="B84" t="str">
            <v>VIC</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B85" t="str">
            <v>Print Advertising - VIC</v>
          </cell>
          <cell r="C85">
            <v>0</v>
          </cell>
          <cell r="D85">
            <v>0</v>
          </cell>
          <cell r="E85">
            <v>0</v>
          </cell>
          <cell r="F85">
            <v>0</v>
          </cell>
          <cell r="G85">
            <v>0</v>
          </cell>
          <cell r="H85">
            <v>0</v>
          </cell>
          <cell r="I85">
            <v>17391.36</v>
          </cell>
          <cell r="J85">
            <v>6914.59</v>
          </cell>
          <cell r="K85">
            <v>0</v>
          </cell>
          <cell r="L85">
            <v>6198.56</v>
          </cell>
          <cell r="M85">
            <v>0</v>
          </cell>
          <cell r="N85">
            <v>12840</v>
          </cell>
          <cell r="O85">
            <v>5517</v>
          </cell>
          <cell r="P85">
            <v>3458</v>
          </cell>
          <cell r="Q85">
            <v>0</v>
          </cell>
          <cell r="R85">
            <v>0</v>
          </cell>
          <cell r="S85">
            <v>78502.52</v>
          </cell>
          <cell r="T85">
            <v>11886.03</v>
          </cell>
          <cell r="U85">
            <v>6606.03</v>
          </cell>
          <cell r="V85">
            <v>11976.4</v>
          </cell>
          <cell r="W85">
            <v>13142</v>
          </cell>
          <cell r="X85">
            <v>0</v>
          </cell>
          <cell r="Y85">
            <v>5280</v>
          </cell>
          <cell r="Z85">
            <v>-5450.91</v>
          </cell>
          <cell r="AA85">
            <v>0</v>
          </cell>
          <cell r="AB85">
            <v>549.08000000000004</v>
          </cell>
          <cell r="AC85">
            <v>0</v>
          </cell>
          <cell r="AD85">
            <v>1015</v>
          </cell>
          <cell r="AE85">
            <v>0</v>
          </cell>
          <cell r="AF85">
            <v>6000</v>
          </cell>
          <cell r="AG85">
            <v>6000</v>
          </cell>
          <cell r="AH85">
            <v>6000</v>
          </cell>
          <cell r="AI85">
            <v>6000</v>
          </cell>
          <cell r="AJ85">
            <v>6000</v>
          </cell>
          <cell r="AK85">
            <v>6000</v>
          </cell>
          <cell r="AL85">
            <v>6000</v>
          </cell>
          <cell r="AM85">
            <v>6000</v>
          </cell>
          <cell r="AN85">
            <v>6000</v>
          </cell>
          <cell r="AO85">
            <v>6000</v>
          </cell>
          <cell r="AP85">
            <v>6000</v>
          </cell>
          <cell r="AQ85">
            <v>6000</v>
          </cell>
          <cell r="AR85">
            <v>0</v>
          </cell>
        </row>
        <row r="86">
          <cell r="B86" t="str">
            <v>Internet Advertising - VIC COS</v>
          </cell>
          <cell r="C86">
            <v>0</v>
          </cell>
          <cell r="D86">
            <v>0</v>
          </cell>
          <cell r="E86">
            <v>0</v>
          </cell>
          <cell r="F86">
            <v>0</v>
          </cell>
          <cell r="G86">
            <v>0</v>
          </cell>
          <cell r="H86">
            <v>2314.5</v>
          </cell>
          <cell r="I86">
            <v>2194.5</v>
          </cell>
          <cell r="J86">
            <v>2679.1</v>
          </cell>
          <cell r="K86">
            <v>3279.5</v>
          </cell>
          <cell r="L86">
            <v>3913.1</v>
          </cell>
          <cell r="M86">
            <v>4137.5</v>
          </cell>
          <cell r="N86">
            <v>3457.5</v>
          </cell>
          <cell r="O86">
            <v>4449.5</v>
          </cell>
          <cell r="P86">
            <v>8241</v>
          </cell>
          <cell r="Q86">
            <v>2250</v>
          </cell>
          <cell r="R86">
            <v>2250</v>
          </cell>
          <cell r="S86">
            <v>54306.9</v>
          </cell>
          <cell r="T86">
            <v>4910.8999999999996</v>
          </cell>
          <cell r="U86">
            <v>5394.03</v>
          </cell>
          <cell r="V86">
            <v>4510</v>
          </cell>
          <cell r="W86">
            <v>5197.5</v>
          </cell>
          <cell r="X86">
            <v>4825</v>
          </cell>
          <cell r="Y86">
            <v>4632.5</v>
          </cell>
          <cell r="Z86">
            <v>1207.5</v>
          </cell>
          <cell r="AA86">
            <v>8220</v>
          </cell>
          <cell r="AB86">
            <v>6312.33</v>
          </cell>
          <cell r="AC86">
            <v>7213.67</v>
          </cell>
          <cell r="AD86">
            <v>5967.37</v>
          </cell>
          <cell r="AE86">
            <v>5035</v>
          </cell>
          <cell r="AF86">
            <v>4222.5</v>
          </cell>
          <cell r="AG86">
            <v>4222.5</v>
          </cell>
          <cell r="AH86">
            <v>4222.5</v>
          </cell>
          <cell r="AI86">
            <v>4222.5</v>
          </cell>
          <cell r="AJ86">
            <v>4222.5</v>
          </cell>
          <cell r="AK86">
            <v>4222.5</v>
          </cell>
          <cell r="AL86">
            <v>4222.5</v>
          </cell>
          <cell r="AM86">
            <v>4222.5</v>
          </cell>
          <cell r="AN86">
            <v>4222.5</v>
          </cell>
          <cell r="AO86">
            <v>4222.5</v>
          </cell>
          <cell r="AP86">
            <v>4222.5</v>
          </cell>
          <cell r="AQ86">
            <v>4222.5</v>
          </cell>
          <cell r="AR86">
            <v>0</v>
          </cell>
        </row>
        <row r="87">
          <cell r="B87" t="str">
            <v>Total VIC</v>
          </cell>
          <cell r="C87">
            <v>0</v>
          </cell>
          <cell r="D87">
            <v>0</v>
          </cell>
          <cell r="E87">
            <v>0</v>
          </cell>
          <cell r="F87">
            <v>0</v>
          </cell>
          <cell r="G87">
            <v>0</v>
          </cell>
          <cell r="H87">
            <v>2314.5</v>
          </cell>
          <cell r="I87">
            <v>19585.86</v>
          </cell>
          <cell r="J87">
            <v>9593.69</v>
          </cell>
          <cell r="K87">
            <v>3279.5</v>
          </cell>
          <cell r="L87">
            <v>10111.66</v>
          </cell>
          <cell r="M87">
            <v>4137.5</v>
          </cell>
          <cell r="N87">
            <v>16297.5</v>
          </cell>
          <cell r="O87">
            <v>9966.1</v>
          </cell>
          <cell r="P87">
            <v>11699</v>
          </cell>
          <cell r="Q87">
            <v>2250</v>
          </cell>
          <cell r="R87">
            <v>2250</v>
          </cell>
          <cell r="S87">
            <v>132809.42000000001</v>
          </cell>
          <cell r="T87">
            <v>16796.93</v>
          </cell>
          <cell r="U87">
            <v>12000.06</v>
          </cell>
          <cell r="V87">
            <v>16486.400000000001</v>
          </cell>
          <cell r="W87">
            <v>18339.5</v>
          </cell>
          <cell r="X87">
            <v>4825</v>
          </cell>
          <cell r="Y87">
            <v>9912.5</v>
          </cell>
          <cell r="Z87">
            <v>-4243.41</v>
          </cell>
          <cell r="AA87">
            <v>8220</v>
          </cell>
          <cell r="AB87">
            <v>6861.41</v>
          </cell>
          <cell r="AC87">
            <v>7213.67</v>
          </cell>
          <cell r="AD87">
            <v>6982.37</v>
          </cell>
          <cell r="AE87">
            <v>5035</v>
          </cell>
          <cell r="AF87">
            <v>10222.5</v>
          </cell>
          <cell r="AG87">
            <v>10222.5</v>
          </cell>
          <cell r="AH87">
            <v>10222.5</v>
          </cell>
          <cell r="AI87">
            <v>10222.5</v>
          </cell>
          <cell r="AJ87">
            <v>10222.5</v>
          </cell>
          <cell r="AK87">
            <v>10222.5</v>
          </cell>
          <cell r="AL87">
            <v>10222.5</v>
          </cell>
          <cell r="AM87">
            <v>10222.5</v>
          </cell>
          <cell r="AN87">
            <v>10222.5</v>
          </cell>
          <cell r="AO87">
            <v>10222.5</v>
          </cell>
          <cell r="AP87">
            <v>10222.5</v>
          </cell>
          <cell r="AQ87">
            <v>10222.5</v>
          </cell>
          <cell r="AR87">
            <v>0</v>
          </cell>
        </row>
        <row r="88">
          <cell r="B88" t="str">
            <v>Advertising:Processing Fees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B89" t="str">
            <v>Total Advertising</v>
          </cell>
          <cell r="C89">
            <v>0</v>
          </cell>
          <cell r="D89">
            <v>0</v>
          </cell>
          <cell r="E89">
            <v>0</v>
          </cell>
          <cell r="F89">
            <v>0</v>
          </cell>
          <cell r="G89">
            <v>0</v>
          </cell>
          <cell r="H89">
            <v>0</v>
          </cell>
          <cell r="I89">
            <v>0</v>
          </cell>
          <cell r="J89">
            <v>0</v>
          </cell>
          <cell r="K89">
            <v>0</v>
          </cell>
          <cell r="L89">
            <v>0</v>
          </cell>
          <cell r="M89">
            <v>0</v>
          </cell>
          <cell r="N89">
            <v>0</v>
          </cell>
          <cell r="O89">
            <v>0</v>
          </cell>
          <cell r="P89">
            <v>25433</v>
          </cell>
          <cell r="Q89">
            <v>7500</v>
          </cell>
          <cell r="R89">
            <v>7500</v>
          </cell>
          <cell r="S89">
            <v>0</v>
          </cell>
          <cell r="T89">
            <v>21587.83</v>
          </cell>
          <cell r="U89">
            <v>17394.36</v>
          </cell>
          <cell r="V89">
            <v>20996.400000000001</v>
          </cell>
          <cell r="W89">
            <v>23342</v>
          </cell>
          <cell r="X89">
            <v>9650</v>
          </cell>
          <cell r="Y89">
            <v>14545</v>
          </cell>
          <cell r="Z89">
            <v>-3035.91</v>
          </cell>
          <cell r="AA89">
            <v>16440</v>
          </cell>
          <cell r="AB89">
            <v>12783.73</v>
          </cell>
          <cell r="AC89">
            <v>13932.35</v>
          </cell>
          <cell r="AD89">
            <v>13119.75</v>
          </cell>
          <cell r="AE89">
            <v>9950</v>
          </cell>
          <cell r="AF89">
            <v>14445</v>
          </cell>
          <cell r="AG89">
            <v>14445</v>
          </cell>
          <cell r="AH89">
            <v>14445</v>
          </cell>
          <cell r="AI89">
            <v>14445</v>
          </cell>
          <cell r="AJ89">
            <v>14445</v>
          </cell>
          <cell r="AK89">
            <v>14445</v>
          </cell>
          <cell r="AL89">
            <v>14445</v>
          </cell>
          <cell r="AM89">
            <v>14445</v>
          </cell>
          <cell r="AN89">
            <v>14445</v>
          </cell>
          <cell r="AO89">
            <v>14445</v>
          </cell>
          <cell r="AP89">
            <v>14445</v>
          </cell>
          <cell r="AQ89">
            <v>14445</v>
          </cell>
          <cell r="AR89">
            <v>0</v>
          </cell>
        </row>
        <row r="90">
          <cell r="B90" t="str">
            <v>Agency fee - Commissions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B91" t="str">
            <v>Consulting Ext Recruitment</v>
          </cell>
          <cell r="C91">
            <v>0</v>
          </cell>
          <cell r="D91">
            <v>0</v>
          </cell>
          <cell r="E91">
            <v>0</v>
          </cell>
          <cell r="F91">
            <v>0</v>
          </cell>
          <cell r="G91">
            <v>0</v>
          </cell>
          <cell r="H91">
            <v>0</v>
          </cell>
          <cell r="I91">
            <v>0</v>
          </cell>
          <cell r="J91">
            <v>0</v>
          </cell>
          <cell r="K91">
            <v>0</v>
          </cell>
          <cell r="L91">
            <v>0</v>
          </cell>
          <cell r="M91">
            <v>0</v>
          </cell>
          <cell r="N91">
            <v>0</v>
          </cell>
          <cell r="O91">
            <v>9484</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B92" t="str">
            <v>Franchise Fee</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Total Cost Of Sales</v>
          </cell>
          <cell r="C93">
            <v>0</v>
          </cell>
          <cell r="D93">
            <v>0</v>
          </cell>
          <cell r="E93">
            <v>0</v>
          </cell>
          <cell r="F93">
            <v>0</v>
          </cell>
          <cell r="G93">
            <v>0</v>
          </cell>
          <cell r="H93">
            <v>72993.86</v>
          </cell>
          <cell r="I93">
            <v>82563.12</v>
          </cell>
          <cell r="J93">
            <v>70819.05</v>
          </cell>
          <cell r="K93">
            <v>45108.09</v>
          </cell>
          <cell r="L93">
            <v>47194.44</v>
          </cell>
          <cell r="M93">
            <v>38547.199999999997</v>
          </cell>
          <cell r="N93">
            <v>54774.31</v>
          </cell>
          <cell r="O93">
            <v>89074.9</v>
          </cell>
          <cell r="P93">
            <v>112721</v>
          </cell>
          <cell r="Q93">
            <v>24538.06</v>
          </cell>
          <cell r="R93">
            <v>24538.06</v>
          </cell>
          <cell r="S93">
            <v>1013485.79</v>
          </cell>
          <cell r="T93">
            <v>171801.37</v>
          </cell>
          <cell r="U93">
            <v>182085.54</v>
          </cell>
          <cell r="V93">
            <v>171319.86999999997</v>
          </cell>
          <cell r="W93">
            <v>162300.09</v>
          </cell>
          <cell r="X93">
            <v>146304.96000000002</v>
          </cell>
          <cell r="Y93">
            <v>116327.43000000001</v>
          </cell>
          <cell r="Z93">
            <v>93785.14999999998</v>
          </cell>
          <cell r="AA93">
            <v>119626.59999999999</v>
          </cell>
          <cell r="AB93">
            <v>136364.07999999999</v>
          </cell>
          <cell r="AC93">
            <v>106996.51</v>
          </cell>
          <cell r="AD93">
            <v>121636.54000000001</v>
          </cell>
          <cell r="AE93">
            <v>129044.01</v>
          </cell>
          <cell r="AF93">
            <v>203601.53099858022</v>
          </cell>
          <cell r="AG93">
            <v>195752.61949834359</v>
          </cell>
          <cell r="AH93">
            <v>211502.61949834359</v>
          </cell>
          <cell r="AI93">
            <v>203601.53099858022</v>
          </cell>
          <cell r="AJ93">
            <v>203653.70799810695</v>
          </cell>
          <cell r="AK93">
            <v>156351.53099858022</v>
          </cell>
          <cell r="AL93">
            <v>132700.44249881685</v>
          </cell>
          <cell r="AM93">
            <v>219455.88499763369</v>
          </cell>
          <cell r="AN93">
            <v>235205.88499763369</v>
          </cell>
          <cell r="AO93">
            <v>243106.97349739706</v>
          </cell>
          <cell r="AP93">
            <v>258856.97349739706</v>
          </cell>
          <cell r="AQ93">
            <v>274659.15049692377</v>
          </cell>
          <cell r="AR93">
            <v>103982.42000000001</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B95" t="str">
            <v>Gross Profit</v>
          </cell>
          <cell r="C95">
            <v>0</v>
          </cell>
          <cell r="D95">
            <v>0</v>
          </cell>
          <cell r="E95">
            <v>0</v>
          </cell>
          <cell r="F95">
            <v>0</v>
          </cell>
          <cell r="G95">
            <v>0</v>
          </cell>
          <cell r="H95">
            <v>211510.41</v>
          </cell>
          <cell r="I95">
            <v>216022.19</v>
          </cell>
          <cell r="J95">
            <v>377357.25</v>
          </cell>
          <cell r="K95">
            <v>234340.45</v>
          </cell>
          <cell r="L95">
            <v>261477.42</v>
          </cell>
          <cell r="M95">
            <v>347811.64</v>
          </cell>
          <cell r="N95">
            <v>172752.01</v>
          </cell>
          <cell r="O95">
            <v>289215.64</v>
          </cell>
          <cell r="P95">
            <v>432307</v>
          </cell>
          <cell r="Q95">
            <v>315724.44</v>
          </cell>
          <cell r="R95">
            <v>400724.44</v>
          </cell>
          <cell r="S95">
            <v>3505808.63</v>
          </cell>
          <cell r="T95">
            <v>352026.57000000007</v>
          </cell>
          <cell r="U95">
            <v>484071.88</v>
          </cell>
          <cell r="V95">
            <v>515505.72000000009</v>
          </cell>
          <cell r="W95">
            <v>313917.24</v>
          </cell>
          <cell r="X95">
            <v>338339.16</v>
          </cell>
          <cell r="Y95">
            <v>211635.44</v>
          </cell>
          <cell r="Z95">
            <v>195246.7</v>
          </cell>
          <cell r="AA95">
            <v>428951.4</v>
          </cell>
          <cell r="AB95">
            <v>374905.48</v>
          </cell>
          <cell r="AC95">
            <v>429189.47</v>
          </cell>
          <cell r="AD95">
            <v>440110.73</v>
          </cell>
          <cell r="AE95">
            <v>374074.80000000005</v>
          </cell>
          <cell r="AF95">
            <v>477898.46900141978</v>
          </cell>
          <cell r="AG95">
            <v>472747.38050165644</v>
          </cell>
          <cell r="AH95">
            <v>508042.38050165644</v>
          </cell>
          <cell r="AI95">
            <v>556488.46900141984</v>
          </cell>
          <cell r="AJ95">
            <v>572346.29200189305</v>
          </cell>
          <cell r="AK95">
            <v>384648.46900141978</v>
          </cell>
          <cell r="AL95">
            <v>298799.55750118312</v>
          </cell>
          <cell r="AM95">
            <v>584044.11500236625</v>
          </cell>
          <cell r="AN95">
            <v>579534.11500236625</v>
          </cell>
          <cell r="AO95">
            <v>604018.02650260297</v>
          </cell>
          <cell r="AP95">
            <v>618028.02650260297</v>
          </cell>
          <cell r="AQ95">
            <v>627955.84950307617</v>
          </cell>
          <cell r="AR95">
            <v>-103982.42000000001</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Expenses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B98" t="str">
            <v>General Expenses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B99" t="str">
            <v>Accounting Fees</v>
          </cell>
          <cell r="C99">
            <v>0</v>
          </cell>
          <cell r="D99">
            <v>0</v>
          </cell>
          <cell r="E99">
            <v>0</v>
          </cell>
          <cell r="F99">
            <v>0</v>
          </cell>
          <cell r="G99">
            <v>0</v>
          </cell>
          <cell r="H99">
            <v>2345</v>
          </cell>
          <cell r="I99">
            <v>3452.17</v>
          </cell>
          <cell r="J99">
            <v>3022.5</v>
          </cell>
          <cell r="K99">
            <v>6320</v>
          </cell>
          <cell r="L99">
            <v>16604.55</v>
          </cell>
          <cell r="M99">
            <v>2045</v>
          </cell>
          <cell r="N99">
            <v>2895</v>
          </cell>
          <cell r="O99">
            <v>14554.57</v>
          </cell>
          <cell r="P99">
            <v>18995</v>
          </cell>
          <cell r="Q99">
            <v>2050</v>
          </cell>
          <cell r="R99">
            <v>2050</v>
          </cell>
          <cell r="S99">
            <v>100566.2</v>
          </cell>
          <cell r="T99">
            <v>34220</v>
          </cell>
          <cell r="U99">
            <v>17925</v>
          </cell>
          <cell r="V99">
            <v>20615</v>
          </cell>
          <cell r="W99">
            <v>15512</v>
          </cell>
          <cell r="X99">
            <v>13950</v>
          </cell>
          <cell r="Y99">
            <v>7000</v>
          </cell>
          <cell r="Z99">
            <v>18940</v>
          </cell>
          <cell r="AA99">
            <v>21430</v>
          </cell>
          <cell r="AB99">
            <v>21925</v>
          </cell>
          <cell r="AC99">
            <v>29455</v>
          </cell>
          <cell r="AD99">
            <v>18045</v>
          </cell>
          <cell r="AE99">
            <v>13200</v>
          </cell>
          <cell r="AF99">
            <v>7000</v>
          </cell>
          <cell r="AG99">
            <v>5000</v>
          </cell>
          <cell r="AH99">
            <v>1000</v>
          </cell>
          <cell r="AI99">
            <v>1000</v>
          </cell>
          <cell r="AJ99">
            <v>1000</v>
          </cell>
          <cell r="AK99">
            <v>1000</v>
          </cell>
          <cell r="AL99">
            <v>1000</v>
          </cell>
          <cell r="AM99">
            <v>1000</v>
          </cell>
          <cell r="AN99">
            <v>1000</v>
          </cell>
          <cell r="AO99">
            <v>1000</v>
          </cell>
          <cell r="AP99">
            <v>3000</v>
          </cell>
          <cell r="AQ99">
            <v>1000</v>
          </cell>
          <cell r="AR99">
            <v>0</v>
          </cell>
        </row>
        <row r="100">
          <cell r="B100" t="str">
            <v>Financial Controller</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7000</v>
          </cell>
          <cell r="AG100">
            <v>7000</v>
          </cell>
          <cell r="AH100">
            <v>7000</v>
          </cell>
          <cell r="AI100">
            <v>7000</v>
          </cell>
          <cell r="AJ100">
            <v>7000</v>
          </cell>
          <cell r="AK100">
            <v>7000</v>
          </cell>
          <cell r="AL100">
            <v>7000</v>
          </cell>
          <cell r="AM100">
            <v>7000</v>
          </cell>
          <cell r="AN100">
            <v>7000</v>
          </cell>
          <cell r="AO100">
            <v>7000</v>
          </cell>
          <cell r="AP100">
            <v>7000</v>
          </cell>
          <cell r="AQ100">
            <v>7000</v>
          </cell>
          <cell r="AR100">
            <v>0</v>
          </cell>
        </row>
        <row r="101">
          <cell r="B101" t="str">
            <v>Corporate Advisory</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417</v>
          </cell>
          <cell r="AC101">
            <v>0</v>
          </cell>
          <cell r="AD101">
            <v>894.55</v>
          </cell>
          <cell r="AE101">
            <v>0</v>
          </cell>
          <cell r="AF101">
            <v>0</v>
          </cell>
          <cell r="AG101">
            <v>5500</v>
          </cell>
          <cell r="AH101">
            <v>1500</v>
          </cell>
          <cell r="AI101">
            <v>14500</v>
          </cell>
          <cell r="AJ101">
            <v>1500</v>
          </cell>
          <cell r="AK101">
            <v>1500</v>
          </cell>
          <cell r="AL101">
            <v>5500</v>
          </cell>
          <cell r="AM101">
            <v>1500</v>
          </cell>
          <cell r="AN101">
            <v>1500</v>
          </cell>
          <cell r="AO101">
            <v>14500</v>
          </cell>
          <cell r="AP101">
            <v>1500</v>
          </cell>
          <cell r="AQ101">
            <v>1500</v>
          </cell>
          <cell r="AR101">
            <v>0</v>
          </cell>
        </row>
        <row r="102">
          <cell r="B102" t="str">
            <v>Legal Fees</v>
          </cell>
          <cell r="C102">
            <v>0</v>
          </cell>
          <cell r="D102">
            <v>0</v>
          </cell>
          <cell r="E102">
            <v>0</v>
          </cell>
          <cell r="F102">
            <v>0</v>
          </cell>
          <cell r="G102">
            <v>0</v>
          </cell>
          <cell r="H102">
            <v>422.17</v>
          </cell>
          <cell r="I102">
            <v>0</v>
          </cell>
          <cell r="J102">
            <v>366.36</v>
          </cell>
          <cell r="K102">
            <v>86.36</v>
          </cell>
          <cell r="L102">
            <v>-514.38</v>
          </cell>
          <cell r="M102">
            <v>0</v>
          </cell>
          <cell r="N102">
            <v>0</v>
          </cell>
          <cell r="O102">
            <v>919.11</v>
          </cell>
          <cell r="P102">
            <v>0</v>
          </cell>
          <cell r="Q102">
            <v>0</v>
          </cell>
          <cell r="R102">
            <v>1000</v>
          </cell>
          <cell r="S102">
            <v>874.89</v>
          </cell>
          <cell r="T102">
            <v>0</v>
          </cell>
          <cell r="U102">
            <v>0</v>
          </cell>
          <cell r="V102">
            <v>0</v>
          </cell>
          <cell r="W102">
            <v>5488.93</v>
          </cell>
          <cell r="X102">
            <v>4170.54</v>
          </cell>
          <cell r="Y102">
            <v>0</v>
          </cell>
          <cell r="Z102">
            <v>0</v>
          </cell>
          <cell r="AA102">
            <v>14.55</v>
          </cell>
          <cell r="AB102">
            <v>0</v>
          </cell>
          <cell r="AC102">
            <v>0</v>
          </cell>
          <cell r="AD102">
            <v>0</v>
          </cell>
          <cell r="AE102">
            <v>0</v>
          </cell>
          <cell r="AF102">
            <v>3000</v>
          </cell>
          <cell r="AG102">
            <v>0</v>
          </cell>
          <cell r="AH102">
            <v>0</v>
          </cell>
          <cell r="AI102">
            <v>3000</v>
          </cell>
          <cell r="AJ102">
            <v>0</v>
          </cell>
          <cell r="AK102">
            <v>0</v>
          </cell>
          <cell r="AL102">
            <v>3000</v>
          </cell>
          <cell r="AM102">
            <v>0</v>
          </cell>
          <cell r="AN102">
            <v>0</v>
          </cell>
          <cell r="AO102">
            <v>3000</v>
          </cell>
          <cell r="AP102">
            <v>0</v>
          </cell>
          <cell r="AQ102">
            <v>0</v>
          </cell>
          <cell r="AR102">
            <v>0</v>
          </cell>
        </row>
        <row r="103">
          <cell r="B103" t="str">
            <v>Bank Fees</v>
          </cell>
          <cell r="C103">
            <v>0</v>
          </cell>
          <cell r="D103">
            <v>0</v>
          </cell>
          <cell r="E103">
            <v>0</v>
          </cell>
          <cell r="F103">
            <v>0</v>
          </cell>
          <cell r="G103">
            <v>0</v>
          </cell>
          <cell r="H103">
            <v>178.38</v>
          </cell>
          <cell r="I103">
            <v>361.74</v>
          </cell>
          <cell r="J103">
            <v>62.71</v>
          </cell>
          <cell r="K103">
            <v>749.58</v>
          </cell>
          <cell r="L103">
            <v>423.71</v>
          </cell>
          <cell r="M103">
            <v>499.13</v>
          </cell>
          <cell r="N103">
            <v>1405.89</v>
          </cell>
          <cell r="O103">
            <v>390.47</v>
          </cell>
          <cell r="P103">
            <v>144</v>
          </cell>
          <cell r="Q103">
            <v>0</v>
          </cell>
          <cell r="R103">
            <v>300</v>
          </cell>
          <cell r="S103">
            <v>5054.49</v>
          </cell>
          <cell r="T103">
            <v>544.57000000000005</v>
          </cell>
          <cell r="U103">
            <v>741.01</v>
          </cell>
          <cell r="V103">
            <v>740.78</v>
          </cell>
          <cell r="W103">
            <v>1137.53</v>
          </cell>
          <cell r="X103">
            <v>506.78</v>
          </cell>
          <cell r="Y103">
            <v>538.42999999999995</v>
          </cell>
          <cell r="Z103">
            <v>3799.73</v>
          </cell>
          <cell r="AA103">
            <v>737.31</v>
          </cell>
          <cell r="AB103">
            <v>725.82</v>
          </cell>
          <cell r="AC103">
            <v>1406.84</v>
          </cell>
          <cell r="AD103">
            <v>403.64</v>
          </cell>
          <cell r="AE103">
            <v>422.6</v>
          </cell>
          <cell r="AF103">
            <v>750</v>
          </cell>
          <cell r="AG103">
            <v>750</v>
          </cell>
          <cell r="AH103">
            <v>750</v>
          </cell>
          <cell r="AI103">
            <v>750</v>
          </cell>
          <cell r="AJ103">
            <v>750</v>
          </cell>
          <cell r="AK103">
            <v>750</v>
          </cell>
          <cell r="AL103">
            <v>750</v>
          </cell>
          <cell r="AM103">
            <v>750</v>
          </cell>
          <cell r="AN103">
            <v>750</v>
          </cell>
          <cell r="AO103">
            <v>750</v>
          </cell>
          <cell r="AP103">
            <v>750</v>
          </cell>
          <cell r="AQ103">
            <v>750</v>
          </cell>
          <cell r="AR103">
            <v>0</v>
          </cell>
        </row>
        <row r="104">
          <cell r="B104" t="str">
            <v>Stamp Duty</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B105" t="str">
            <v>Interest Expense:Finance Charg</v>
          </cell>
          <cell r="C105">
            <v>0</v>
          </cell>
          <cell r="D105">
            <v>0</v>
          </cell>
          <cell r="E105">
            <v>0</v>
          </cell>
          <cell r="F105">
            <v>0</v>
          </cell>
          <cell r="G105">
            <v>0</v>
          </cell>
          <cell r="H105">
            <v>339.41</v>
          </cell>
          <cell r="I105">
            <v>589.29999999999995</v>
          </cell>
          <cell r="J105">
            <v>0</v>
          </cell>
          <cell r="K105">
            <v>416.58</v>
          </cell>
          <cell r="L105">
            <v>173.88</v>
          </cell>
          <cell r="M105">
            <v>38.369999999999997</v>
          </cell>
          <cell r="N105">
            <v>231.16</v>
          </cell>
          <cell r="O105">
            <v>247.31</v>
          </cell>
          <cell r="P105">
            <v>27</v>
          </cell>
          <cell r="Q105">
            <v>0</v>
          </cell>
          <cell r="R105">
            <v>0</v>
          </cell>
          <cell r="S105">
            <v>2726.86</v>
          </cell>
          <cell r="T105">
            <v>0</v>
          </cell>
          <cell r="U105">
            <v>0</v>
          </cell>
          <cell r="V105">
            <v>0</v>
          </cell>
          <cell r="W105">
            <v>0</v>
          </cell>
          <cell r="X105">
            <v>0</v>
          </cell>
          <cell r="Y105">
            <v>0</v>
          </cell>
          <cell r="Z105">
            <v>0</v>
          </cell>
          <cell r="AA105">
            <v>-37.619999999999997</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Filing Fees ASIC</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404.73</v>
          </cell>
          <cell r="T106">
            <v>0</v>
          </cell>
          <cell r="U106">
            <v>0</v>
          </cell>
          <cell r="V106">
            <v>0</v>
          </cell>
          <cell r="W106">
            <v>285</v>
          </cell>
          <cell r="X106">
            <v>0</v>
          </cell>
          <cell r="Y106">
            <v>218</v>
          </cell>
          <cell r="Z106">
            <v>218</v>
          </cell>
          <cell r="AA106">
            <v>0</v>
          </cell>
          <cell r="AB106">
            <v>0</v>
          </cell>
          <cell r="AC106">
            <v>0</v>
          </cell>
          <cell r="AD106">
            <v>0</v>
          </cell>
          <cell r="AE106">
            <v>0</v>
          </cell>
          <cell r="AF106">
            <v>0</v>
          </cell>
          <cell r="AG106">
            <v>0</v>
          </cell>
          <cell r="AH106">
            <v>0</v>
          </cell>
          <cell r="AI106">
            <v>218</v>
          </cell>
          <cell r="AJ106">
            <v>218</v>
          </cell>
          <cell r="AK106">
            <v>0</v>
          </cell>
          <cell r="AL106">
            <v>0</v>
          </cell>
          <cell r="AM106">
            <v>0</v>
          </cell>
          <cell r="AN106">
            <v>0</v>
          </cell>
          <cell r="AO106">
            <v>0</v>
          </cell>
          <cell r="AP106">
            <v>0</v>
          </cell>
          <cell r="AQ106">
            <v>0</v>
          </cell>
          <cell r="AR106">
            <v>0</v>
          </cell>
        </row>
        <row r="107">
          <cell r="B107" t="str">
            <v>Fines and penaltities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597</v>
          </cell>
          <cell r="W107">
            <v>0</v>
          </cell>
          <cell r="X107">
            <v>0</v>
          </cell>
          <cell r="Y107">
            <v>0</v>
          </cell>
          <cell r="Z107">
            <v>67</v>
          </cell>
          <cell r="AA107">
            <v>57.15</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B108" t="str">
            <v>Fringe benefits tax</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5610.6</v>
          </cell>
          <cell r="T108">
            <v>0</v>
          </cell>
          <cell r="U108">
            <v>2161</v>
          </cell>
          <cell r="V108">
            <v>0</v>
          </cell>
          <cell r="W108">
            <v>2162</v>
          </cell>
          <cell r="X108">
            <v>0</v>
          </cell>
          <cell r="Y108">
            <v>0</v>
          </cell>
          <cell r="Z108">
            <v>0</v>
          </cell>
          <cell r="AA108">
            <v>2161</v>
          </cell>
          <cell r="AB108">
            <v>0</v>
          </cell>
          <cell r="AC108">
            <v>0</v>
          </cell>
          <cell r="AD108">
            <v>2162</v>
          </cell>
          <cell r="AE108">
            <v>7511.82</v>
          </cell>
          <cell r="AF108">
            <v>0</v>
          </cell>
          <cell r="AG108">
            <v>2161</v>
          </cell>
          <cell r="AH108">
            <v>0</v>
          </cell>
          <cell r="AI108">
            <v>0</v>
          </cell>
          <cell r="AJ108">
            <v>2161</v>
          </cell>
          <cell r="AK108">
            <v>0</v>
          </cell>
          <cell r="AL108">
            <v>0</v>
          </cell>
          <cell r="AM108">
            <v>2161</v>
          </cell>
          <cell r="AN108">
            <v>0</v>
          </cell>
          <cell r="AO108">
            <v>0</v>
          </cell>
          <cell r="AP108">
            <v>2161</v>
          </cell>
          <cell r="AQ108">
            <v>0</v>
          </cell>
          <cell r="AR108">
            <v>0</v>
          </cell>
        </row>
        <row r="109">
          <cell r="B109" t="str">
            <v>Depreciation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B110" t="str">
            <v>Depreciation Expense - Leaseho</v>
          </cell>
          <cell r="C110">
            <v>0</v>
          </cell>
          <cell r="D110">
            <v>0</v>
          </cell>
          <cell r="E110">
            <v>0</v>
          </cell>
          <cell r="F110">
            <v>0</v>
          </cell>
          <cell r="G110">
            <v>0</v>
          </cell>
          <cell r="H110">
            <v>0</v>
          </cell>
          <cell r="I110">
            <v>0</v>
          </cell>
          <cell r="J110">
            <v>0</v>
          </cell>
          <cell r="K110">
            <v>0</v>
          </cell>
          <cell r="L110">
            <v>577</v>
          </cell>
          <cell r="M110">
            <v>577</v>
          </cell>
          <cell r="N110">
            <v>577</v>
          </cell>
          <cell r="O110">
            <v>577</v>
          </cell>
          <cell r="P110">
            <v>577</v>
          </cell>
          <cell r="Q110">
            <v>661.36891666666668</v>
          </cell>
          <cell r="R110">
            <v>0</v>
          </cell>
          <cell r="S110">
            <v>4910</v>
          </cell>
          <cell r="T110">
            <v>577</v>
          </cell>
          <cell r="U110">
            <v>577</v>
          </cell>
          <cell r="V110">
            <v>577</v>
          </cell>
          <cell r="W110">
            <v>577</v>
          </cell>
          <cell r="X110">
            <v>577</v>
          </cell>
          <cell r="Y110">
            <v>577</v>
          </cell>
          <cell r="Z110">
            <v>577</v>
          </cell>
          <cell r="AA110">
            <v>577</v>
          </cell>
          <cell r="AB110">
            <v>577</v>
          </cell>
          <cell r="AC110">
            <v>577</v>
          </cell>
          <cell r="AD110">
            <v>577</v>
          </cell>
          <cell r="AE110">
            <v>10046</v>
          </cell>
          <cell r="AF110">
            <v>1935.2536666666667</v>
          </cell>
          <cell r="AG110">
            <v>1935.2536666666667</v>
          </cell>
          <cell r="AH110">
            <v>1935.2536666666667</v>
          </cell>
          <cell r="AI110">
            <v>1935.2536666666667</v>
          </cell>
          <cell r="AJ110">
            <v>1935.2536666666667</v>
          </cell>
          <cell r="AK110">
            <v>1935.2536666666667</v>
          </cell>
          <cell r="AL110">
            <v>1935.2536666666667</v>
          </cell>
          <cell r="AM110">
            <v>1935.2536666666667</v>
          </cell>
          <cell r="AN110">
            <v>1935.2536666666667</v>
          </cell>
          <cell r="AO110">
            <v>1935.2536666666667</v>
          </cell>
          <cell r="AP110">
            <v>1935.2536666666667</v>
          </cell>
          <cell r="AQ110">
            <v>1935.2536666666667</v>
          </cell>
          <cell r="AR110">
            <v>16393</v>
          </cell>
        </row>
        <row r="111">
          <cell r="B111" t="str">
            <v>Depreciation Expense - P&amp;E</v>
          </cell>
          <cell r="C111">
            <v>0</v>
          </cell>
          <cell r="D111">
            <v>0</v>
          </cell>
          <cell r="E111">
            <v>0</v>
          </cell>
          <cell r="F111">
            <v>0</v>
          </cell>
          <cell r="G111">
            <v>0</v>
          </cell>
          <cell r="H111">
            <v>57</v>
          </cell>
          <cell r="I111">
            <v>57</v>
          </cell>
          <cell r="J111">
            <v>57</v>
          </cell>
          <cell r="K111">
            <v>57</v>
          </cell>
          <cell r="L111">
            <v>57</v>
          </cell>
          <cell r="M111">
            <v>57</v>
          </cell>
          <cell r="N111">
            <v>57</v>
          </cell>
          <cell r="O111">
            <v>57</v>
          </cell>
          <cell r="P111">
            <v>57</v>
          </cell>
          <cell r="Q111">
            <v>1695.8875</v>
          </cell>
          <cell r="R111">
            <v>0</v>
          </cell>
          <cell r="S111">
            <v>19941</v>
          </cell>
          <cell r="T111">
            <v>57</v>
          </cell>
          <cell r="U111">
            <v>57</v>
          </cell>
          <cell r="V111">
            <v>57</v>
          </cell>
          <cell r="W111">
            <v>57</v>
          </cell>
          <cell r="X111">
            <v>57</v>
          </cell>
          <cell r="Y111">
            <v>57</v>
          </cell>
          <cell r="Z111">
            <v>57</v>
          </cell>
          <cell r="AA111">
            <v>57</v>
          </cell>
          <cell r="AB111">
            <v>57</v>
          </cell>
          <cell r="AC111">
            <v>57</v>
          </cell>
          <cell r="AD111">
            <v>57</v>
          </cell>
          <cell r="AE111">
            <v>60547</v>
          </cell>
          <cell r="AF111">
            <v>2287.7286666666669</v>
          </cell>
          <cell r="AG111">
            <v>2249.5998555555557</v>
          </cell>
          <cell r="AH111">
            <v>2253.7731912962968</v>
          </cell>
          <cell r="AI111">
            <v>2299.5436381080249</v>
          </cell>
          <cell r="AJ111">
            <v>2469.5512441395581</v>
          </cell>
          <cell r="AK111">
            <v>2595.058723403899</v>
          </cell>
          <cell r="AL111">
            <v>2843.4744113471666</v>
          </cell>
          <cell r="AM111">
            <v>2796.0831711580472</v>
          </cell>
          <cell r="AN111">
            <v>2832.8151183054129</v>
          </cell>
          <cell r="AO111">
            <v>2785.6015330003229</v>
          </cell>
          <cell r="AP111">
            <v>2739.1748407836508</v>
          </cell>
          <cell r="AQ111">
            <v>2693.5219267705893</v>
          </cell>
          <cell r="AR111">
            <v>61174</v>
          </cell>
        </row>
        <row r="112">
          <cell r="B112" t="str">
            <v>Depreciation Expense - Vehicle</v>
          </cell>
          <cell r="C112">
            <v>0</v>
          </cell>
          <cell r="D112">
            <v>0</v>
          </cell>
          <cell r="E112">
            <v>0</v>
          </cell>
          <cell r="F112">
            <v>0</v>
          </cell>
          <cell r="G112">
            <v>0</v>
          </cell>
          <cell r="H112">
            <v>3943</v>
          </cell>
          <cell r="I112">
            <v>3943</v>
          </cell>
          <cell r="J112">
            <v>3943</v>
          </cell>
          <cell r="K112">
            <v>3943</v>
          </cell>
          <cell r="L112">
            <v>4072</v>
          </cell>
          <cell r="M112">
            <v>4072</v>
          </cell>
          <cell r="N112">
            <v>4072</v>
          </cell>
          <cell r="O112">
            <v>4072</v>
          </cell>
          <cell r="P112">
            <v>4072</v>
          </cell>
          <cell r="Q112">
            <v>3276.2033333333334</v>
          </cell>
          <cell r="R112">
            <v>0</v>
          </cell>
          <cell r="S112">
            <v>48348</v>
          </cell>
          <cell r="T112">
            <v>4072</v>
          </cell>
          <cell r="U112">
            <v>4072</v>
          </cell>
          <cell r="V112">
            <v>4072</v>
          </cell>
          <cell r="W112">
            <v>4072</v>
          </cell>
          <cell r="X112">
            <v>4072</v>
          </cell>
          <cell r="Y112">
            <v>4072</v>
          </cell>
          <cell r="Z112">
            <v>4072</v>
          </cell>
          <cell r="AA112">
            <v>4072</v>
          </cell>
          <cell r="AB112">
            <v>4072</v>
          </cell>
          <cell r="AC112">
            <v>4072</v>
          </cell>
          <cell r="AD112">
            <v>4072</v>
          </cell>
          <cell r="AE112">
            <v>-8530.24</v>
          </cell>
          <cell r="AF112">
            <v>2266.25</v>
          </cell>
          <cell r="AG112">
            <v>2219.0364583333335</v>
          </cell>
          <cell r="AH112">
            <v>2172.8065321180552</v>
          </cell>
          <cell r="AI112">
            <v>2127.5397293655956</v>
          </cell>
          <cell r="AJ112">
            <v>2083.2159850038129</v>
          </cell>
          <cell r="AK112">
            <v>2039.8156519829001</v>
          </cell>
          <cell r="AL112">
            <v>1997.3194925665896</v>
          </cell>
          <cell r="AM112">
            <v>1955.7086698047854</v>
          </cell>
          <cell r="AN112">
            <v>1914.9647391838523</v>
          </cell>
          <cell r="AO112">
            <v>1875.0696404508551</v>
          </cell>
          <cell r="AP112">
            <v>1836.0056896081289</v>
          </cell>
          <cell r="AQ112">
            <v>1797.7555710746262</v>
          </cell>
          <cell r="AR112">
            <v>36261.760000000002</v>
          </cell>
        </row>
        <row r="113">
          <cell r="B113" t="str">
            <v>Depreciation Expense - F&amp;F</v>
          </cell>
          <cell r="C113">
            <v>0</v>
          </cell>
          <cell r="D113">
            <v>0</v>
          </cell>
          <cell r="E113">
            <v>0</v>
          </cell>
          <cell r="F113">
            <v>0</v>
          </cell>
          <cell r="G113">
            <v>0</v>
          </cell>
          <cell r="H113">
            <v>974</v>
          </cell>
          <cell r="I113">
            <v>974</v>
          </cell>
          <cell r="J113">
            <v>974</v>
          </cell>
          <cell r="K113">
            <v>974</v>
          </cell>
          <cell r="L113">
            <v>1556</v>
          </cell>
          <cell r="M113">
            <v>1556</v>
          </cell>
          <cell r="N113">
            <v>1556</v>
          </cell>
          <cell r="O113">
            <v>1556</v>
          </cell>
          <cell r="P113">
            <v>1556</v>
          </cell>
          <cell r="Q113">
            <v>1309.1485</v>
          </cell>
          <cell r="R113">
            <v>0</v>
          </cell>
          <cell r="S113">
            <v>19918</v>
          </cell>
          <cell r="T113">
            <v>1556</v>
          </cell>
          <cell r="U113">
            <v>1556</v>
          </cell>
          <cell r="V113">
            <v>1556</v>
          </cell>
          <cell r="W113">
            <v>1556</v>
          </cell>
          <cell r="X113">
            <v>1556</v>
          </cell>
          <cell r="Y113">
            <v>1556</v>
          </cell>
          <cell r="Z113">
            <v>1556</v>
          </cell>
          <cell r="AA113">
            <v>1556</v>
          </cell>
          <cell r="AB113">
            <v>1556</v>
          </cell>
          <cell r="AC113">
            <v>1556</v>
          </cell>
          <cell r="AD113">
            <v>1556</v>
          </cell>
          <cell r="AE113">
            <v>-3912</v>
          </cell>
          <cell r="AF113">
            <v>906.64087500000005</v>
          </cell>
          <cell r="AG113">
            <v>895.30786406250002</v>
          </cell>
          <cell r="AH113">
            <v>884.1165157617188</v>
          </cell>
          <cell r="AI113">
            <v>873.06505931469735</v>
          </cell>
          <cell r="AJ113">
            <v>862.15174607326344</v>
          </cell>
          <cell r="AK113">
            <v>851.37484924734781</v>
          </cell>
          <cell r="AL113">
            <v>840.73266363175583</v>
          </cell>
          <cell r="AM113">
            <v>830.22350533635881</v>
          </cell>
          <cell r="AN113">
            <v>819.84571151965429</v>
          </cell>
          <cell r="AO113">
            <v>809.59764012565859</v>
          </cell>
          <cell r="AP113">
            <v>799.47766962408787</v>
          </cell>
          <cell r="AQ113">
            <v>789.48419875378693</v>
          </cell>
          <cell r="AR113">
            <v>13204</v>
          </cell>
        </row>
        <row r="114">
          <cell r="B114" t="str">
            <v>Depreciation Expense - Softwar</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30466</v>
          </cell>
          <cell r="AF114">
            <v>0</v>
          </cell>
          <cell r="AG114">
            <v>0</v>
          </cell>
          <cell r="AH114">
            <v>0</v>
          </cell>
          <cell r="AI114">
            <v>0</v>
          </cell>
          <cell r="AJ114">
            <v>0</v>
          </cell>
          <cell r="AK114">
            <v>0</v>
          </cell>
          <cell r="AL114">
            <v>0</v>
          </cell>
          <cell r="AM114">
            <v>0</v>
          </cell>
          <cell r="AN114">
            <v>0</v>
          </cell>
          <cell r="AO114">
            <v>0</v>
          </cell>
          <cell r="AP114">
            <v>0</v>
          </cell>
          <cell r="AQ114">
            <v>0</v>
          </cell>
          <cell r="AR114">
            <v>30466</v>
          </cell>
        </row>
        <row r="115">
          <cell r="B115" t="str">
            <v>Depreciation Expense - LVP</v>
          </cell>
          <cell r="C115">
            <v>0</v>
          </cell>
          <cell r="D115">
            <v>0</v>
          </cell>
          <cell r="E115">
            <v>0</v>
          </cell>
          <cell r="F115">
            <v>0</v>
          </cell>
          <cell r="G115">
            <v>0</v>
          </cell>
          <cell r="H115">
            <v>457</v>
          </cell>
          <cell r="I115">
            <v>457</v>
          </cell>
          <cell r="J115">
            <v>457</v>
          </cell>
          <cell r="K115">
            <v>457</v>
          </cell>
          <cell r="L115">
            <v>-624</v>
          </cell>
          <cell r="M115">
            <v>78</v>
          </cell>
          <cell r="N115">
            <v>-78</v>
          </cell>
          <cell r="O115">
            <v>-78</v>
          </cell>
          <cell r="P115">
            <v>-78</v>
          </cell>
          <cell r="Q115">
            <v>67.560625000000002</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4499</v>
          </cell>
          <cell r="AF115">
            <v>0</v>
          </cell>
          <cell r="AG115">
            <v>0</v>
          </cell>
          <cell r="AH115">
            <v>0</v>
          </cell>
          <cell r="AI115">
            <v>0</v>
          </cell>
          <cell r="AJ115">
            <v>0</v>
          </cell>
          <cell r="AK115">
            <v>0</v>
          </cell>
          <cell r="AL115">
            <v>0</v>
          </cell>
          <cell r="AM115">
            <v>0</v>
          </cell>
          <cell r="AN115">
            <v>0</v>
          </cell>
          <cell r="AO115">
            <v>0</v>
          </cell>
          <cell r="AP115">
            <v>0</v>
          </cell>
          <cell r="AQ115">
            <v>0</v>
          </cell>
          <cell r="AR115">
            <v>4499</v>
          </cell>
        </row>
        <row r="116">
          <cell r="B116" t="str">
            <v>Total Depreciation</v>
          </cell>
          <cell r="C116">
            <v>0</v>
          </cell>
          <cell r="D116">
            <v>0</v>
          </cell>
          <cell r="E116">
            <v>0</v>
          </cell>
          <cell r="F116">
            <v>0</v>
          </cell>
          <cell r="G116">
            <v>0</v>
          </cell>
          <cell r="H116">
            <v>5431</v>
          </cell>
          <cell r="I116">
            <v>5431</v>
          </cell>
          <cell r="J116">
            <v>5431</v>
          </cell>
          <cell r="K116">
            <v>5431</v>
          </cell>
          <cell r="L116">
            <v>5638</v>
          </cell>
          <cell r="M116">
            <v>6340</v>
          </cell>
          <cell r="N116">
            <v>6184</v>
          </cell>
          <cell r="O116">
            <v>6184</v>
          </cell>
          <cell r="P116">
            <v>6184</v>
          </cell>
          <cell r="Q116">
            <v>7010.1688750000003</v>
          </cell>
          <cell r="R116">
            <v>0</v>
          </cell>
          <cell r="S116">
            <v>93117</v>
          </cell>
          <cell r="T116">
            <v>6262</v>
          </cell>
          <cell r="U116">
            <v>6262</v>
          </cell>
          <cell r="V116">
            <v>6262</v>
          </cell>
          <cell r="W116">
            <v>6262</v>
          </cell>
          <cell r="X116">
            <v>6262</v>
          </cell>
          <cell r="Y116">
            <v>6262</v>
          </cell>
          <cell r="Z116">
            <v>6262</v>
          </cell>
          <cell r="AA116">
            <v>6262</v>
          </cell>
          <cell r="AB116">
            <v>6262</v>
          </cell>
          <cell r="AC116">
            <v>6262</v>
          </cell>
          <cell r="AD116">
            <v>6262</v>
          </cell>
          <cell r="AE116">
            <v>93115.760000000009</v>
          </cell>
          <cell r="AF116">
            <v>7395.8732083333334</v>
          </cell>
          <cell r="AG116">
            <v>7299.1978446180556</v>
          </cell>
          <cell r="AH116">
            <v>7245.9499058427382</v>
          </cell>
          <cell r="AI116">
            <v>7235.4020934549853</v>
          </cell>
          <cell r="AJ116">
            <v>7350.1726418833005</v>
          </cell>
          <cell r="AK116">
            <v>7421.5028913008136</v>
          </cell>
          <cell r="AL116">
            <v>7616.7802342121786</v>
          </cell>
          <cell r="AM116">
            <v>7517.2690129658586</v>
          </cell>
          <cell r="AN116">
            <v>7502.8792356755866</v>
          </cell>
          <cell r="AO116">
            <v>7405.5224802435032</v>
          </cell>
          <cell r="AP116">
            <v>7309.9118666825343</v>
          </cell>
          <cell r="AQ116">
            <v>7216.0153632656693</v>
          </cell>
          <cell r="AR116">
            <v>161997.76000000001</v>
          </cell>
        </row>
        <row r="117">
          <cell r="B117" t="str">
            <v>Consulting IT</v>
          </cell>
          <cell r="C117">
            <v>0</v>
          </cell>
          <cell r="D117">
            <v>0</v>
          </cell>
          <cell r="E117">
            <v>0</v>
          </cell>
          <cell r="F117">
            <v>0</v>
          </cell>
          <cell r="G117">
            <v>0</v>
          </cell>
          <cell r="H117">
            <v>6877.19</v>
          </cell>
          <cell r="I117">
            <v>5412.19</v>
          </cell>
          <cell r="J117">
            <v>3849.78</v>
          </cell>
          <cell r="K117">
            <v>1213.31</v>
          </cell>
          <cell r="L117">
            <v>1189.55</v>
          </cell>
          <cell r="M117">
            <v>1158.3800000000001</v>
          </cell>
          <cell r="N117">
            <v>7176.96</v>
          </cell>
          <cell r="O117">
            <v>8868.23</v>
          </cell>
          <cell r="P117">
            <v>7814</v>
          </cell>
          <cell r="Q117">
            <v>2000</v>
          </cell>
          <cell r="R117">
            <v>2000</v>
          </cell>
          <cell r="S117">
            <v>49697.88</v>
          </cell>
          <cell r="T117">
            <v>2641.14</v>
          </cell>
          <cell r="U117">
            <v>991.15</v>
          </cell>
          <cell r="V117">
            <v>4350</v>
          </cell>
          <cell r="W117">
            <v>0</v>
          </cell>
          <cell r="X117">
            <v>0</v>
          </cell>
          <cell r="Y117">
            <v>0</v>
          </cell>
          <cell r="Z117">
            <v>0</v>
          </cell>
          <cell r="AA117">
            <v>0</v>
          </cell>
          <cell r="AB117">
            <v>0</v>
          </cell>
          <cell r="AC117">
            <v>0</v>
          </cell>
          <cell r="AD117">
            <v>0</v>
          </cell>
          <cell r="AE117">
            <v>0</v>
          </cell>
          <cell r="AF117">
            <v>5300</v>
          </cell>
          <cell r="AG117">
            <v>5300</v>
          </cell>
          <cell r="AH117">
            <v>5300</v>
          </cell>
          <cell r="AI117">
            <v>5300</v>
          </cell>
          <cell r="AJ117">
            <v>5300</v>
          </cell>
          <cell r="AK117">
            <v>5300</v>
          </cell>
          <cell r="AL117">
            <v>5300</v>
          </cell>
          <cell r="AM117">
            <v>5300</v>
          </cell>
          <cell r="AN117">
            <v>7300</v>
          </cell>
          <cell r="AO117">
            <v>5300</v>
          </cell>
          <cell r="AP117">
            <v>5300</v>
          </cell>
          <cell r="AQ117">
            <v>5300</v>
          </cell>
          <cell r="AR117">
            <v>0</v>
          </cell>
        </row>
        <row r="118">
          <cell r="B118" t="str">
            <v>Computers/IT Repairs &amp; Mainten</v>
          </cell>
          <cell r="C118">
            <v>0</v>
          </cell>
          <cell r="D118">
            <v>0</v>
          </cell>
          <cell r="E118">
            <v>0</v>
          </cell>
          <cell r="F118">
            <v>0</v>
          </cell>
          <cell r="G118">
            <v>0</v>
          </cell>
          <cell r="H118">
            <v>422.82</v>
          </cell>
          <cell r="I118">
            <v>-109.25</v>
          </cell>
          <cell r="J118">
            <v>322.2</v>
          </cell>
          <cell r="K118">
            <v>1447.59</v>
          </cell>
          <cell r="L118">
            <v>1486.34</v>
          </cell>
          <cell r="M118">
            <v>2661.45</v>
          </cell>
          <cell r="N118">
            <v>796.34</v>
          </cell>
          <cell r="O118">
            <v>795.34</v>
          </cell>
          <cell r="P118">
            <v>892</v>
          </cell>
          <cell r="Q118">
            <v>1200</v>
          </cell>
          <cell r="R118">
            <v>1200</v>
          </cell>
          <cell r="S118">
            <v>62209.73</v>
          </cell>
          <cell r="T118">
            <v>9803.41</v>
          </cell>
          <cell r="U118">
            <v>2920.31</v>
          </cell>
          <cell r="V118">
            <v>535.16999999999996</v>
          </cell>
          <cell r="W118">
            <v>6566.71</v>
          </cell>
          <cell r="X118">
            <v>4178.41</v>
          </cell>
          <cell r="Y118">
            <v>4290.91</v>
          </cell>
          <cell r="Z118">
            <v>6424.41</v>
          </cell>
          <cell r="AA118">
            <v>4815.91</v>
          </cell>
          <cell r="AB118">
            <v>3878.41</v>
          </cell>
          <cell r="AC118">
            <v>3118.41</v>
          </cell>
          <cell r="AD118">
            <v>3165.91</v>
          </cell>
          <cell r="AE118">
            <v>4934.09</v>
          </cell>
          <cell r="AF118">
            <v>800</v>
          </cell>
          <cell r="AG118">
            <v>800</v>
          </cell>
          <cell r="AH118">
            <v>800</v>
          </cell>
          <cell r="AI118">
            <v>800</v>
          </cell>
          <cell r="AJ118">
            <v>800</v>
          </cell>
          <cell r="AK118">
            <v>800</v>
          </cell>
          <cell r="AL118">
            <v>800</v>
          </cell>
          <cell r="AM118">
            <v>800</v>
          </cell>
          <cell r="AN118">
            <v>800</v>
          </cell>
          <cell r="AO118">
            <v>800</v>
          </cell>
          <cell r="AP118">
            <v>800</v>
          </cell>
          <cell r="AQ118">
            <v>800</v>
          </cell>
          <cell r="AR118">
            <v>0</v>
          </cell>
        </row>
        <row r="119">
          <cell r="B119" t="str">
            <v>Internet</v>
          </cell>
          <cell r="C119">
            <v>0</v>
          </cell>
          <cell r="D119">
            <v>0</v>
          </cell>
          <cell r="E119">
            <v>0</v>
          </cell>
          <cell r="F119">
            <v>0</v>
          </cell>
          <cell r="G119">
            <v>0</v>
          </cell>
          <cell r="H119">
            <v>486.6</v>
          </cell>
          <cell r="I119">
            <v>133.44999999999999</v>
          </cell>
          <cell r="J119">
            <v>563.37</v>
          </cell>
          <cell r="K119">
            <v>247.89</v>
          </cell>
          <cell r="L119">
            <v>301.58999999999997</v>
          </cell>
          <cell r="M119">
            <v>314.25</v>
          </cell>
          <cell r="N119">
            <v>549.22</v>
          </cell>
          <cell r="O119">
            <v>362.12</v>
          </cell>
          <cell r="P119">
            <v>532</v>
          </cell>
          <cell r="Q119">
            <v>300</v>
          </cell>
          <cell r="R119">
            <v>300</v>
          </cell>
          <cell r="S119">
            <v>7728.41</v>
          </cell>
          <cell r="T119">
            <v>625.09</v>
          </cell>
          <cell r="U119">
            <v>2120.04</v>
          </cell>
          <cell r="V119">
            <v>6163.44</v>
          </cell>
          <cell r="W119">
            <v>-1410.09</v>
          </cell>
          <cell r="X119">
            <v>1986.53</v>
          </cell>
          <cell r="Y119">
            <v>2374.7600000000002</v>
          </cell>
          <cell r="Z119">
            <v>2413.44</v>
          </cell>
          <cell r="AA119">
            <v>2821.38</v>
          </cell>
          <cell r="AB119">
            <v>2437.48</v>
          </cell>
          <cell r="AC119">
            <v>2485.52</v>
          </cell>
          <cell r="AD119">
            <v>2484.5300000000002</v>
          </cell>
          <cell r="AE119">
            <v>2477.4499999999998</v>
          </cell>
          <cell r="AF119">
            <v>2560</v>
          </cell>
          <cell r="AG119">
            <v>2560</v>
          </cell>
          <cell r="AH119">
            <v>2560</v>
          </cell>
          <cell r="AI119">
            <v>2560</v>
          </cell>
          <cell r="AJ119">
            <v>2560</v>
          </cell>
          <cell r="AK119">
            <v>2560</v>
          </cell>
          <cell r="AL119">
            <v>2560</v>
          </cell>
          <cell r="AM119">
            <v>2640</v>
          </cell>
          <cell r="AN119">
            <v>2640</v>
          </cell>
          <cell r="AO119">
            <v>2640</v>
          </cell>
          <cell r="AP119">
            <v>2640</v>
          </cell>
          <cell r="AQ119">
            <v>2640</v>
          </cell>
          <cell r="AR119">
            <v>0</v>
          </cell>
        </row>
        <row r="120">
          <cell r="B120" t="str">
            <v>Dues &amp; Memberships/Subscriptio</v>
          </cell>
          <cell r="C120">
            <v>0</v>
          </cell>
          <cell r="D120">
            <v>0</v>
          </cell>
          <cell r="E120">
            <v>0</v>
          </cell>
          <cell r="F120">
            <v>0</v>
          </cell>
          <cell r="G120">
            <v>0</v>
          </cell>
          <cell r="H120">
            <v>1617.7</v>
          </cell>
          <cell r="I120">
            <v>2727.93</v>
          </cell>
          <cell r="J120">
            <v>2167.4299999999998</v>
          </cell>
          <cell r="K120">
            <v>1678.65</v>
          </cell>
          <cell r="L120">
            <v>2851.93</v>
          </cell>
          <cell r="M120">
            <v>2065.2800000000002</v>
          </cell>
          <cell r="N120">
            <v>1895.4</v>
          </cell>
          <cell r="O120">
            <v>955.38</v>
          </cell>
          <cell r="P120">
            <v>1749</v>
          </cell>
          <cell r="Q120">
            <v>2500</v>
          </cell>
          <cell r="R120">
            <v>2500</v>
          </cell>
          <cell r="S120">
            <v>24519.33</v>
          </cell>
          <cell r="T120">
            <v>4784.0600000000004</v>
          </cell>
          <cell r="U120">
            <v>3743.86</v>
          </cell>
          <cell r="V120">
            <v>1494.81</v>
          </cell>
          <cell r="W120">
            <v>3514.73</v>
          </cell>
          <cell r="X120">
            <v>2881.86</v>
          </cell>
          <cell r="Y120">
            <v>2653.76</v>
          </cell>
          <cell r="Z120">
            <v>-573.73</v>
          </cell>
          <cell r="AA120">
            <v>1900.48</v>
          </cell>
          <cell r="AB120">
            <v>2423.5300000000002</v>
          </cell>
          <cell r="AC120">
            <v>1961.94</v>
          </cell>
          <cell r="AD120">
            <v>2201.92</v>
          </cell>
          <cell r="AE120">
            <v>2240.7199999999998</v>
          </cell>
          <cell r="AF120">
            <v>2700</v>
          </cell>
          <cell r="AG120">
            <v>2700</v>
          </cell>
          <cell r="AH120">
            <v>2700</v>
          </cell>
          <cell r="AI120">
            <v>2700</v>
          </cell>
          <cell r="AJ120">
            <v>2700</v>
          </cell>
          <cell r="AK120">
            <v>2700</v>
          </cell>
          <cell r="AL120">
            <v>2700</v>
          </cell>
          <cell r="AM120">
            <v>2700</v>
          </cell>
          <cell r="AN120">
            <v>2700</v>
          </cell>
          <cell r="AO120">
            <v>2700</v>
          </cell>
          <cell r="AP120">
            <v>2700</v>
          </cell>
          <cell r="AQ120">
            <v>2700</v>
          </cell>
          <cell r="AR120">
            <v>0</v>
          </cell>
        </row>
        <row r="121">
          <cell r="B121" t="str">
            <v>Licence Fees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6500</v>
          </cell>
          <cell r="AG121">
            <v>2500</v>
          </cell>
          <cell r="AH121">
            <v>2500</v>
          </cell>
          <cell r="AI121">
            <v>2500</v>
          </cell>
          <cell r="AJ121">
            <v>3500</v>
          </cell>
          <cell r="AK121">
            <v>2500</v>
          </cell>
          <cell r="AL121">
            <v>2500</v>
          </cell>
          <cell r="AM121">
            <v>3500</v>
          </cell>
          <cell r="AN121">
            <v>2500</v>
          </cell>
          <cell r="AO121">
            <v>2500</v>
          </cell>
          <cell r="AP121">
            <v>2500</v>
          </cell>
          <cell r="AQ121">
            <v>2500</v>
          </cell>
          <cell r="AR121">
            <v>0</v>
          </cell>
        </row>
        <row r="122">
          <cell r="B122" t="str">
            <v>Telephone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NSW - Telephone:Mobile</v>
          </cell>
          <cell r="C123">
            <v>0</v>
          </cell>
          <cell r="D123">
            <v>0</v>
          </cell>
          <cell r="E123">
            <v>0</v>
          </cell>
          <cell r="F123">
            <v>0</v>
          </cell>
          <cell r="G123">
            <v>0</v>
          </cell>
          <cell r="H123">
            <v>374.89</v>
          </cell>
          <cell r="I123">
            <v>305.05</v>
          </cell>
          <cell r="J123">
            <v>350.61</v>
          </cell>
          <cell r="K123">
            <v>320.39999999999998</v>
          </cell>
          <cell r="L123">
            <v>408.69</v>
          </cell>
          <cell r="M123">
            <v>345.57</v>
          </cell>
          <cell r="N123">
            <v>381.5</v>
          </cell>
          <cell r="O123">
            <v>351.12</v>
          </cell>
          <cell r="P123">
            <v>764</v>
          </cell>
          <cell r="Q123">
            <v>500</v>
          </cell>
          <cell r="R123">
            <v>500</v>
          </cell>
          <cell r="S123">
            <v>9179.3799999999992</v>
          </cell>
          <cell r="T123">
            <v>1371.09</v>
          </cell>
          <cell r="U123">
            <v>909.41</v>
          </cell>
          <cell r="V123">
            <v>-308.64999999999998</v>
          </cell>
          <cell r="W123">
            <v>494.48</v>
          </cell>
          <cell r="X123">
            <v>530.57000000000005</v>
          </cell>
          <cell r="Y123">
            <v>746.22</v>
          </cell>
          <cell r="Z123">
            <v>882.66</v>
          </cell>
          <cell r="AA123">
            <v>1331.85</v>
          </cell>
          <cell r="AB123">
            <v>1960.53</v>
          </cell>
          <cell r="AC123">
            <v>887.18</v>
          </cell>
          <cell r="AD123">
            <v>91.03</v>
          </cell>
          <cell r="AE123">
            <v>1051.6300000000001</v>
          </cell>
          <cell r="AF123">
            <v>1250</v>
          </cell>
          <cell r="AG123">
            <v>1250</v>
          </cell>
          <cell r="AH123">
            <v>1250</v>
          </cell>
          <cell r="AI123">
            <v>1250</v>
          </cell>
          <cell r="AJ123">
            <v>1250</v>
          </cell>
          <cell r="AK123">
            <v>1250</v>
          </cell>
          <cell r="AL123">
            <v>1500</v>
          </cell>
          <cell r="AM123">
            <v>1500</v>
          </cell>
          <cell r="AN123">
            <v>1500</v>
          </cell>
          <cell r="AO123">
            <v>1500</v>
          </cell>
          <cell r="AP123">
            <v>1500</v>
          </cell>
          <cell r="AQ123">
            <v>1500</v>
          </cell>
          <cell r="AR123">
            <v>0</v>
          </cell>
        </row>
        <row r="124">
          <cell r="B124" t="str">
            <v>NSW - Telephone:Office</v>
          </cell>
          <cell r="C124">
            <v>0</v>
          </cell>
          <cell r="D124">
            <v>0</v>
          </cell>
          <cell r="E124">
            <v>0</v>
          </cell>
          <cell r="F124">
            <v>0</v>
          </cell>
          <cell r="G124">
            <v>0</v>
          </cell>
          <cell r="H124">
            <v>491.4</v>
          </cell>
          <cell r="I124">
            <v>489.03</v>
          </cell>
          <cell r="J124">
            <v>650</v>
          </cell>
          <cell r="K124">
            <v>765.4</v>
          </cell>
          <cell r="L124">
            <v>653.26</v>
          </cell>
          <cell r="M124">
            <v>530.71</v>
          </cell>
          <cell r="N124">
            <v>437.65</v>
          </cell>
          <cell r="O124">
            <v>537.79999999999995</v>
          </cell>
          <cell r="P124">
            <v>640</v>
          </cell>
          <cell r="Q124">
            <v>550</v>
          </cell>
          <cell r="R124">
            <v>550</v>
          </cell>
          <cell r="S124">
            <v>7370.35</v>
          </cell>
          <cell r="T124">
            <v>1002.73</v>
          </cell>
          <cell r="U124">
            <v>1522.67</v>
          </cell>
          <cell r="V124">
            <v>1315.71</v>
          </cell>
          <cell r="W124">
            <v>1058.45</v>
          </cell>
          <cell r="X124">
            <v>1068.21</v>
          </cell>
          <cell r="Y124">
            <v>1038.5999999999999</v>
          </cell>
          <cell r="Z124">
            <v>422.02</v>
          </cell>
          <cell r="AA124">
            <v>995.09</v>
          </cell>
          <cell r="AB124">
            <v>877.1</v>
          </cell>
          <cell r="AC124">
            <v>1300.42</v>
          </cell>
          <cell r="AD124">
            <v>1228.1400000000001</v>
          </cell>
          <cell r="AE124">
            <v>1319.98</v>
          </cell>
          <cell r="AF124">
            <v>980</v>
          </cell>
          <cell r="AG124">
            <v>980</v>
          </cell>
          <cell r="AH124">
            <v>980</v>
          </cell>
          <cell r="AI124">
            <v>1050</v>
          </cell>
          <cell r="AJ124">
            <v>1050</v>
          </cell>
          <cell r="AK124">
            <v>1050</v>
          </cell>
          <cell r="AL124">
            <v>850</v>
          </cell>
          <cell r="AM124">
            <v>1200</v>
          </cell>
          <cell r="AN124">
            <v>1200</v>
          </cell>
          <cell r="AO124">
            <v>1200</v>
          </cell>
          <cell r="AP124">
            <v>1200</v>
          </cell>
          <cell r="AQ124">
            <v>1200</v>
          </cell>
          <cell r="AR124">
            <v>0</v>
          </cell>
        </row>
        <row r="125">
          <cell r="B125" t="str">
            <v>NSW - Telephone: Rental</v>
          </cell>
          <cell r="C125">
            <v>0</v>
          </cell>
          <cell r="D125">
            <v>0</v>
          </cell>
          <cell r="E125">
            <v>0</v>
          </cell>
          <cell r="F125">
            <v>0</v>
          </cell>
          <cell r="G125">
            <v>0</v>
          </cell>
          <cell r="H125">
            <v>103.82</v>
          </cell>
          <cell r="I125">
            <v>103.82</v>
          </cell>
          <cell r="J125">
            <v>104.2</v>
          </cell>
          <cell r="K125">
            <v>103.82</v>
          </cell>
          <cell r="L125">
            <v>103.82</v>
          </cell>
          <cell r="M125">
            <v>98.82</v>
          </cell>
          <cell r="N125">
            <v>103.82</v>
          </cell>
          <cell r="O125">
            <v>103.82</v>
          </cell>
          <cell r="P125">
            <v>141</v>
          </cell>
          <cell r="Q125">
            <v>94.72</v>
          </cell>
          <cell r="R125">
            <v>94.72</v>
          </cell>
          <cell r="S125">
            <v>1745.47</v>
          </cell>
          <cell r="T125">
            <v>103</v>
          </cell>
          <cell r="U125">
            <v>763.64</v>
          </cell>
          <cell r="V125">
            <v>42.9</v>
          </cell>
          <cell r="W125">
            <v>27</v>
          </cell>
          <cell r="X125">
            <v>27</v>
          </cell>
          <cell r="Y125">
            <v>27</v>
          </cell>
          <cell r="Z125">
            <v>27</v>
          </cell>
          <cell r="AA125">
            <v>27</v>
          </cell>
          <cell r="AB125">
            <v>63.31</v>
          </cell>
          <cell r="AC125">
            <v>63.31</v>
          </cell>
          <cell r="AD125">
            <v>27</v>
          </cell>
          <cell r="AE125">
            <v>63.31</v>
          </cell>
          <cell r="AF125">
            <v>253</v>
          </cell>
          <cell r="AG125">
            <v>253</v>
          </cell>
          <cell r="AH125">
            <v>253</v>
          </cell>
          <cell r="AI125">
            <v>253</v>
          </cell>
          <cell r="AJ125">
            <v>253</v>
          </cell>
          <cell r="AK125">
            <v>253</v>
          </cell>
          <cell r="AL125">
            <v>253</v>
          </cell>
          <cell r="AM125">
            <v>253</v>
          </cell>
          <cell r="AN125">
            <v>253</v>
          </cell>
          <cell r="AO125">
            <v>253</v>
          </cell>
          <cell r="AP125">
            <v>253</v>
          </cell>
          <cell r="AQ125">
            <v>253</v>
          </cell>
          <cell r="AR125">
            <v>0</v>
          </cell>
        </row>
        <row r="126">
          <cell r="B126" t="str">
            <v>Telephone:Mobile Other VIC</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B127" t="str">
            <v>Telephone:Mobile J. Davies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B128" t="str">
            <v>VIC - Telephone:Mobile</v>
          </cell>
          <cell r="C128">
            <v>0</v>
          </cell>
          <cell r="D128">
            <v>0</v>
          </cell>
          <cell r="E128">
            <v>0</v>
          </cell>
          <cell r="F128">
            <v>0</v>
          </cell>
          <cell r="G128">
            <v>0</v>
          </cell>
          <cell r="H128">
            <v>362.99</v>
          </cell>
          <cell r="I128">
            <v>323.24</v>
          </cell>
          <cell r="J128">
            <v>308.86</v>
          </cell>
          <cell r="K128">
            <v>378.64</v>
          </cell>
          <cell r="L128">
            <v>372.47</v>
          </cell>
          <cell r="M128">
            <v>453.36</v>
          </cell>
          <cell r="N128">
            <v>360.72</v>
          </cell>
          <cell r="O128">
            <v>351.12</v>
          </cell>
          <cell r="P128">
            <v>764</v>
          </cell>
          <cell r="Q128">
            <v>450</v>
          </cell>
          <cell r="R128">
            <v>450</v>
          </cell>
          <cell r="S128">
            <v>9189.1200000000008</v>
          </cell>
          <cell r="T128">
            <v>1726.87</v>
          </cell>
          <cell r="U128">
            <v>909.43</v>
          </cell>
          <cell r="V128">
            <v>-308.64</v>
          </cell>
          <cell r="W128">
            <v>494.48</v>
          </cell>
          <cell r="X128">
            <v>530.58000000000004</v>
          </cell>
          <cell r="Y128">
            <v>746.23</v>
          </cell>
          <cell r="Z128">
            <v>882.67</v>
          </cell>
          <cell r="AA128">
            <v>1331.87</v>
          </cell>
          <cell r="AB128">
            <v>1960.52</v>
          </cell>
          <cell r="AC128">
            <v>932.63</v>
          </cell>
          <cell r="AD128">
            <v>91.03</v>
          </cell>
          <cell r="AE128">
            <v>1181.98</v>
          </cell>
          <cell r="AF128">
            <v>1250</v>
          </cell>
          <cell r="AG128">
            <v>1250</v>
          </cell>
          <cell r="AH128">
            <v>1250</v>
          </cell>
          <cell r="AI128">
            <v>1250</v>
          </cell>
          <cell r="AJ128">
            <v>1250</v>
          </cell>
          <cell r="AK128">
            <v>1250</v>
          </cell>
          <cell r="AL128">
            <v>1500</v>
          </cell>
          <cell r="AM128">
            <v>1500</v>
          </cell>
          <cell r="AN128">
            <v>1500</v>
          </cell>
          <cell r="AO128">
            <v>1500</v>
          </cell>
          <cell r="AP128">
            <v>1500</v>
          </cell>
          <cell r="AQ128">
            <v>1500</v>
          </cell>
          <cell r="AR128">
            <v>0</v>
          </cell>
        </row>
        <row r="129">
          <cell r="B129" t="str">
            <v>VIC - Telephone:Office</v>
          </cell>
          <cell r="C129">
            <v>0</v>
          </cell>
          <cell r="D129">
            <v>0</v>
          </cell>
          <cell r="E129">
            <v>0</v>
          </cell>
          <cell r="F129">
            <v>0</v>
          </cell>
          <cell r="G129">
            <v>0</v>
          </cell>
          <cell r="H129">
            <v>712.82</v>
          </cell>
          <cell r="I129">
            <v>657.21</v>
          </cell>
          <cell r="J129">
            <v>607.6</v>
          </cell>
          <cell r="K129">
            <v>748.31</v>
          </cell>
          <cell r="L129">
            <v>590.74</v>
          </cell>
          <cell r="M129">
            <v>344.83</v>
          </cell>
          <cell r="N129">
            <v>446.37</v>
          </cell>
          <cell r="O129">
            <v>637.76</v>
          </cell>
          <cell r="P129">
            <v>1054</v>
          </cell>
          <cell r="Q129">
            <v>600</v>
          </cell>
          <cell r="R129">
            <v>600</v>
          </cell>
          <cell r="S129">
            <v>12016.62</v>
          </cell>
          <cell r="T129">
            <v>273.62</v>
          </cell>
          <cell r="U129">
            <v>918.17</v>
          </cell>
          <cell r="V129">
            <v>1036.4100000000001</v>
          </cell>
          <cell r="W129">
            <v>1360.74</v>
          </cell>
          <cell r="X129">
            <v>603.79999999999995</v>
          </cell>
          <cell r="Y129">
            <v>889.2</v>
          </cell>
          <cell r="Z129">
            <v>441.51</v>
          </cell>
          <cell r="AA129">
            <v>899.51</v>
          </cell>
          <cell r="AB129">
            <v>917.44</v>
          </cell>
          <cell r="AC129">
            <v>965.64</v>
          </cell>
          <cell r="AD129">
            <v>909.11</v>
          </cell>
          <cell r="AE129">
            <v>957</v>
          </cell>
          <cell r="AF129">
            <v>980</v>
          </cell>
          <cell r="AG129">
            <v>980</v>
          </cell>
          <cell r="AH129">
            <v>980</v>
          </cell>
          <cell r="AI129">
            <v>1050</v>
          </cell>
          <cell r="AJ129">
            <v>1050</v>
          </cell>
          <cell r="AK129">
            <v>1050</v>
          </cell>
          <cell r="AL129">
            <v>850</v>
          </cell>
          <cell r="AM129">
            <v>1200</v>
          </cell>
          <cell r="AN129">
            <v>1200</v>
          </cell>
          <cell r="AO129">
            <v>1200</v>
          </cell>
          <cell r="AP129">
            <v>1200</v>
          </cell>
          <cell r="AQ129">
            <v>1200</v>
          </cell>
          <cell r="AR129">
            <v>0</v>
          </cell>
        </row>
        <row r="130">
          <cell r="B130" t="str">
            <v>VIC - Telephone: Rental</v>
          </cell>
          <cell r="C130">
            <v>0</v>
          </cell>
          <cell r="D130">
            <v>0</v>
          </cell>
          <cell r="E130">
            <v>0</v>
          </cell>
          <cell r="F130">
            <v>0</v>
          </cell>
          <cell r="G130">
            <v>0</v>
          </cell>
          <cell r="H130">
            <v>319.27999999999997</v>
          </cell>
          <cell r="I130">
            <v>176.05</v>
          </cell>
          <cell r="J130">
            <v>351.05</v>
          </cell>
          <cell r="K130">
            <v>351.05</v>
          </cell>
          <cell r="L130">
            <v>360.15</v>
          </cell>
          <cell r="M130">
            <v>351.05</v>
          </cell>
          <cell r="N130">
            <v>350.75</v>
          </cell>
          <cell r="O130">
            <v>319.27999999999997</v>
          </cell>
          <cell r="P130">
            <v>401</v>
          </cell>
          <cell r="Q130">
            <v>330</v>
          </cell>
          <cell r="R130">
            <v>330</v>
          </cell>
          <cell r="S130">
            <v>3886.34</v>
          </cell>
          <cell r="T130">
            <v>1257.8399999999999</v>
          </cell>
          <cell r="U130">
            <v>31.77</v>
          </cell>
          <cell r="V130">
            <v>15.87</v>
          </cell>
          <cell r="W130">
            <v>40.86</v>
          </cell>
          <cell r="X130">
            <v>78.86</v>
          </cell>
          <cell r="Y130">
            <v>78.86</v>
          </cell>
          <cell r="Z130">
            <v>78.86</v>
          </cell>
          <cell r="AA130">
            <v>110.63</v>
          </cell>
          <cell r="AB130">
            <v>110.63</v>
          </cell>
          <cell r="AC130">
            <v>69.77</v>
          </cell>
          <cell r="AD130">
            <v>69.77</v>
          </cell>
          <cell r="AE130">
            <v>69.77</v>
          </cell>
          <cell r="AF130">
            <v>253</v>
          </cell>
          <cell r="AG130">
            <v>253</v>
          </cell>
          <cell r="AH130">
            <v>253</v>
          </cell>
          <cell r="AI130">
            <v>253</v>
          </cell>
          <cell r="AJ130">
            <v>253</v>
          </cell>
          <cell r="AK130">
            <v>253</v>
          </cell>
          <cell r="AL130">
            <v>253</v>
          </cell>
          <cell r="AM130">
            <v>253</v>
          </cell>
          <cell r="AN130">
            <v>253</v>
          </cell>
          <cell r="AO130">
            <v>253</v>
          </cell>
          <cell r="AP130">
            <v>253</v>
          </cell>
          <cell r="AQ130">
            <v>253</v>
          </cell>
          <cell r="AR130">
            <v>0</v>
          </cell>
        </row>
        <row r="131">
          <cell r="B131" t="str">
            <v>Telephone:Other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B132" t="str">
            <v>Answering Service</v>
          </cell>
          <cell r="C132">
            <v>0</v>
          </cell>
          <cell r="D132">
            <v>0</v>
          </cell>
          <cell r="E132">
            <v>0</v>
          </cell>
          <cell r="F132">
            <v>0</v>
          </cell>
          <cell r="G132">
            <v>0</v>
          </cell>
          <cell r="H132">
            <v>0</v>
          </cell>
          <cell r="I132">
            <v>0</v>
          </cell>
          <cell r="J132">
            <v>128</v>
          </cell>
          <cell r="K132">
            <v>160</v>
          </cell>
          <cell r="L132">
            <v>180</v>
          </cell>
          <cell r="M132">
            <v>162</v>
          </cell>
          <cell r="N132">
            <v>169</v>
          </cell>
          <cell r="O132">
            <v>183</v>
          </cell>
          <cell r="P132">
            <v>209</v>
          </cell>
          <cell r="Q132">
            <v>150</v>
          </cell>
          <cell r="R132">
            <v>150</v>
          </cell>
          <cell r="S132">
            <v>1571</v>
          </cell>
          <cell r="T132">
            <v>0</v>
          </cell>
          <cell r="U132">
            <v>322</v>
          </cell>
          <cell r="V132">
            <v>0</v>
          </cell>
          <cell r="W132">
            <v>252</v>
          </cell>
          <cell r="X132">
            <v>102</v>
          </cell>
          <cell r="Y132">
            <v>79</v>
          </cell>
          <cell r="Z132">
            <v>74</v>
          </cell>
          <cell r="AA132">
            <v>64</v>
          </cell>
          <cell r="AB132">
            <v>117</v>
          </cell>
          <cell r="AC132">
            <v>55</v>
          </cell>
          <cell r="AD132">
            <v>98</v>
          </cell>
          <cell r="AE132">
            <v>102</v>
          </cell>
          <cell r="AF132">
            <v>130</v>
          </cell>
          <cell r="AG132">
            <v>130</v>
          </cell>
          <cell r="AH132">
            <v>130</v>
          </cell>
          <cell r="AI132">
            <v>130</v>
          </cell>
          <cell r="AJ132">
            <v>130</v>
          </cell>
          <cell r="AK132">
            <v>130</v>
          </cell>
          <cell r="AL132">
            <v>130</v>
          </cell>
          <cell r="AM132">
            <v>130</v>
          </cell>
          <cell r="AN132">
            <v>130</v>
          </cell>
          <cell r="AO132">
            <v>130</v>
          </cell>
          <cell r="AP132">
            <v>130</v>
          </cell>
          <cell r="AQ132">
            <v>130</v>
          </cell>
          <cell r="AR132">
            <v>0</v>
          </cell>
        </row>
        <row r="133">
          <cell r="B133" t="str">
            <v>Total Telephone</v>
          </cell>
          <cell r="C133">
            <v>0</v>
          </cell>
          <cell r="D133">
            <v>0</v>
          </cell>
          <cell r="E133">
            <v>0</v>
          </cell>
          <cell r="F133">
            <v>0</v>
          </cell>
          <cell r="G133">
            <v>0</v>
          </cell>
          <cell r="H133">
            <v>2365.1999999999998</v>
          </cell>
          <cell r="I133">
            <v>2054.4</v>
          </cell>
          <cell r="J133">
            <v>2500.3200000000002</v>
          </cell>
          <cell r="K133">
            <v>2827.62</v>
          </cell>
          <cell r="L133">
            <v>2669.13</v>
          </cell>
          <cell r="M133">
            <v>2286.34</v>
          </cell>
          <cell r="N133">
            <v>2249.81</v>
          </cell>
          <cell r="O133">
            <v>2483.9</v>
          </cell>
          <cell r="P133">
            <v>3973</v>
          </cell>
          <cell r="Q133">
            <v>2674.7200000000003</v>
          </cell>
          <cell r="R133">
            <v>2674.7200000000003</v>
          </cell>
          <cell r="S133">
            <v>44958.28</v>
          </cell>
          <cell r="T133">
            <v>5735.15</v>
          </cell>
          <cell r="U133">
            <v>5377.09</v>
          </cell>
          <cell r="V133">
            <v>1793.6</v>
          </cell>
          <cell r="W133">
            <v>3728.0099999999998</v>
          </cell>
          <cell r="X133">
            <v>2941.02</v>
          </cell>
          <cell r="Y133">
            <v>3605.11</v>
          </cell>
          <cell r="Z133">
            <v>2808.72</v>
          </cell>
          <cell r="AA133">
            <v>4759.95</v>
          </cell>
          <cell r="AB133">
            <v>6006.53</v>
          </cell>
          <cell r="AC133">
            <v>4273.9500000000007</v>
          </cell>
          <cell r="AD133">
            <v>2514.08</v>
          </cell>
          <cell r="AE133">
            <v>4745.67</v>
          </cell>
          <cell r="AF133">
            <v>5096</v>
          </cell>
          <cell r="AG133">
            <v>5096</v>
          </cell>
          <cell r="AH133">
            <v>5096</v>
          </cell>
          <cell r="AI133">
            <v>5236</v>
          </cell>
          <cell r="AJ133">
            <v>5236</v>
          </cell>
          <cell r="AK133">
            <v>5236</v>
          </cell>
          <cell r="AL133">
            <v>5336</v>
          </cell>
          <cell r="AM133">
            <v>6036</v>
          </cell>
          <cell r="AN133">
            <v>6036</v>
          </cell>
          <cell r="AO133">
            <v>6036</v>
          </cell>
          <cell r="AP133">
            <v>6036</v>
          </cell>
          <cell r="AQ133">
            <v>6036</v>
          </cell>
          <cell r="AR133">
            <v>0</v>
          </cell>
        </row>
        <row r="134">
          <cell r="B134" t="str">
            <v>Stationery</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B135" t="str">
            <v>NSW - Stationery</v>
          </cell>
          <cell r="C135">
            <v>0</v>
          </cell>
          <cell r="D135">
            <v>0</v>
          </cell>
          <cell r="E135">
            <v>0</v>
          </cell>
          <cell r="F135">
            <v>0</v>
          </cell>
          <cell r="G135">
            <v>0</v>
          </cell>
          <cell r="H135">
            <v>357.04</v>
          </cell>
          <cell r="I135">
            <v>393.99</v>
          </cell>
          <cell r="J135">
            <v>0</v>
          </cell>
          <cell r="K135">
            <v>317.04000000000002</v>
          </cell>
          <cell r="L135">
            <v>529.66999999999996</v>
          </cell>
          <cell r="M135">
            <v>134.37</v>
          </cell>
          <cell r="N135">
            <v>265.17</v>
          </cell>
          <cell r="O135">
            <v>1214.8900000000001</v>
          </cell>
          <cell r="P135">
            <v>0</v>
          </cell>
          <cell r="Q135">
            <v>550</v>
          </cell>
          <cell r="R135">
            <v>550</v>
          </cell>
          <cell r="S135">
            <v>4991.79</v>
          </cell>
          <cell r="T135">
            <v>692.04</v>
          </cell>
          <cell r="U135">
            <v>162.18</v>
          </cell>
          <cell r="V135">
            <v>580.85</v>
          </cell>
          <cell r="W135">
            <v>288.02999999999997</v>
          </cell>
          <cell r="X135">
            <v>432.83</v>
          </cell>
          <cell r="Y135">
            <v>85.26</v>
          </cell>
          <cell r="Z135">
            <v>778.95</v>
          </cell>
          <cell r="AA135">
            <v>698.81</v>
          </cell>
          <cell r="AB135">
            <v>515.02</v>
          </cell>
          <cell r="AC135">
            <v>1452.43</v>
          </cell>
          <cell r="AD135">
            <v>830.38</v>
          </cell>
          <cell r="AE135">
            <v>260.2</v>
          </cell>
          <cell r="AF135">
            <v>550</v>
          </cell>
          <cell r="AG135">
            <v>500</v>
          </cell>
          <cell r="AH135">
            <v>550</v>
          </cell>
          <cell r="AI135">
            <v>500</v>
          </cell>
          <cell r="AJ135">
            <v>550</v>
          </cell>
          <cell r="AK135">
            <v>500</v>
          </cell>
          <cell r="AL135">
            <v>550</v>
          </cell>
          <cell r="AM135">
            <v>500</v>
          </cell>
          <cell r="AN135">
            <v>550</v>
          </cell>
          <cell r="AO135">
            <v>500</v>
          </cell>
          <cell r="AP135">
            <v>550</v>
          </cell>
          <cell r="AQ135">
            <v>500</v>
          </cell>
          <cell r="AR135">
            <v>0</v>
          </cell>
        </row>
        <row r="136">
          <cell r="B136" t="str">
            <v>VIC - Stationery</v>
          </cell>
          <cell r="C136">
            <v>0</v>
          </cell>
          <cell r="D136">
            <v>0</v>
          </cell>
          <cell r="E136">
            <v>0</v>
          </cell>
          <cell r="F136">
            <v>0</v>
          </cell>
          <cell r="G136">
            <v>0</v>
          </cell>
          <cell r="H136">
            <v>313.27</v>
          </cell>
          <cell r="I136">
            <v>0</v>
          </cell>
          <cell r="J136">
            <v>610.52</v>
          </cell>
          <cell r="K136">
            <v>80.27</v>
          </cell>
          <cell r="L136">
            <v>1175.77</v>
          </cell>
          <cell r="M136">
            <v>887.91</v>
          </cell>
          <cell r="N136">
            <v>485.44</v>
          </cell>
          <cell r="O136">
            <v>908.54</v>
          </cell>
          <cell r="P136">
            <v>1991</v>
          </cell>
          <cell r="Q136">
            <v>400</v>
          </cell>
          <cell r="R136">
            <v>400</v>
          </cell>
          <cell r="S136">
            <v>8985.3700000000008</v>
          </cell>
          <cell r="T136">
            <v>2579.31</v>
          </cell>
          <cell r="U136">
            <v>1210.5999999999999</v>
          </cell>
          <cell r="V136">
            <v>1557.92</v>
          </cell>
          <cell r="W136">
            <v>553.65</v>
          </cell>
          <cell r="X136">
            <v>673.96</v>
          </cell>
          <cell r="Y136">
            <v>0</v>
          </cell>
          <cell r="Z136">
            <v>304.69</v>
          </cell>
          <cell r="AA136">
            <v>647.59</v>
          </cell>
          <cell r="AB136">
            <v>976.89</v>
          </cell>
          <cell r="AC136">
            <v>614.89</v>
          </cell>
          <cell r="AD136">
            <v>466.43</v>
          </cell>
          <cell r="AE136">
            <v>329.98</v>
          </cell>
          <cell r="AF136">
            <v>750</v>
          </cell>
          <cell r="AG136">
            <v>700</v>
          </cell>
          <cell r="AH136">
            <v>750</v>
          </cell>
          <cell r="AI136">
            <v>700</v>
          </cell>
          <cell r="AJ136">
            <v>750</v>
          </cell>
          <cell r="AK136">
            <v>700</v>
          </cell>
          <cell r="AL136">
            <v>750</v>
          </cell>
          <cell r="AM136">
            <v>700</v>
          </cell>
          <cell r="AN136">
            <v>750</v>
          </cell>
          <cell r="AO136">
            <v>700</v>
          </cell>
          <cell r="AP136">
            <v>750</v>
          </cell>
          <cell r="AQ136">
            <v>700</v>
          </cell>
          <cell r="AR136">
            <v>0</v>
          </cell>
        </row>
        <row r="137">
          <cell r="B137" t="str">
            <v>Total Stationery</v>
          </cell>
          <cell r="C137">
            <v>0</v>
          </cell>
          <cell r="D137">
            <v>0</v>
          </cell>
          <cell r="E137">
            <v>0</v>
          </cell>
          <cell r="F137">
            <v>0</v>
          </cell>
          <cell r="G137">
            <v>0</v>
          </cell>
          <cell r="H137">
            <v>670.31</v>
          </cell>
          <cell r="I137">
            <v>393.99</v>
          </cell>
          <cell r="J137">
            <v>610.52</v>
          </cell>
          <cell r="K137">
            <v>397.31</v>
          </cell>
          <cell r="L137">
            <v>1705.44</v>
          </cell>
          <cell r="M137">
            <v>1022.28</v>
          </cell>
          <cell r="N137">
            <v>750.61</v>
          </cell>
          <cell r="O137">
            <v>2123.4299999999998</v>
          </cell>
          <cell r="P137">
            <v>1991</v>
          </cell>
          <cell r="Q137">
            <v>950</v>
          </cell>
          <cell r="R137">
            <v>950</v>
          </cell>
          <cell r="S137">
            <v>13977.16</v>
          </cell>
          <cell r="T137">
            <v>3271.35</v>
          </cell>
          <cell r="U137">
            <v>1372.78</v>
          </cell>
          <cell r="V137">
            <v>2138.77</v>
          </cell>
          <cell r="W137">
            <v>841.68</v>
          </cell>
          <cell r="X137">
            <v>1106.79</v>
          </cell>
          <cell r="Y137">
            <v>85.26</v>
          </cell>
          <cell r="Z137">
            <v>1083.6400000000001</v>
          </cell>
          <cell r="AA137">
            <v>1346.4</v>
          </cell>
          <cell r="AB137">
            <v>1491.9099999999999</v>
          </cell>
          <cell r="AC137">
            <v>2067.3200000000002</v>
          </cell>
          <cell r="AD137">
            <v>1296.81</v>
          </cell>
          <cell r="AE137">
            <v>590.18000000000006</v>
          </cell>
          <cell r="AF137">
            <v>1300</v>
          </cell>
          <cell r="AG137">
            <v>1200</v>
          </cell>
          <cell r="AH137">
            <v>1300</v>
          </cell>
          <cell r="AI137">
            <v>1200</v>
          </cell>
          <cell r="AJ137">
            <v>1300</v>
          </cell>
          <cell r="AK137">
            <v>1200</v>
          </cell>
          <cell r="AL137">
            <v>1300</v>
          </cell>
          <cell r="AM137">
            <v>1200</v>
          </cell>
          <cell r="AN137">
            <v>1300</v>
          </cell>
          <cell r="AO137">
            <v>1200</v>
          </cell>
          <cell r="AP137">
            <v>1300</v>
          </cell>
          <cell r="AQ137">
            <v>1200</v>
          </cell>
          <cell r="AR137">
            <v>0</v>
          </cell>
        </row>
        <row r="138">
          <cell r="B138" t="str">
            <v>Printing &amp; Reproduction</v>
          </cell>
          <cell r="C138">
            <v>0</v>
          </cell>
          <cell r="D138">
            <v>0</v>
          </cell>
          <cell r="E138">
            <v>0</v>
          </cell>
          <cell r="F138">
            <v>0</v>
          </cell>
          <cell r="G138">
            <v>0</v>
          </cell>
          <cell r="H138">
            <v>118.54</v>
          </cell>
          <cell r="I138">
            <v>387.91</v>
          </cell>
          <cell r="J138">
            <v>196.33</v>
          </cell>
          <cell r="K138">
            <v>80.14</v>
          </cell>
          <cell r="L138">
            <v>368.15</v>
          </cell>
          <cell r="M138">
            <v>117.55</v>
          </cell>
          <cell r="N138">
            <v>400.37</v>
          </cell>
          <cell r="O138">
            <v>0</v>
          </cell>
          <cell r="P138">
            <v>80</v>
          </cell>
          <cell r="Q138">
            <v>150</v>
          </cell>
          <cell r="R138">
            <v>150</v>
          </cell>
          <cell r="S138">
            <v>1986.81</v>
          </cell>
          <cell r="T138">
            <v>33.01</v>
          </cell>
          <cell r="U138">
            <v>0</v>
          </cell>
          <cell r="V138">
            <v>108.7</v>
          </cell>
          <cell r="W138">
            <v>277.81</v>
          </cell>
          <cell r="X138">
            <v>2850.96</v>
          </cell>
          <cell r="Y138">
            <v>1773.66</v>
          </cell>
          <cell r="Z138">
            <v>-18.2</v>
          </cell>
          <cell r="AA138">
            <v>-255.45</v>
          </cell>
          <cell r="AB138">
            <v>2857.78</v>
          </cell>
          <cell r="AC138">
            <v>985.49</v>
          </cell>
          <cell r="AD138">
            <v>494.49</v>
          </cell>
          <cell r="AE138">
            <v>831.79</v>
          </cell>
          <cell r="AF138">
            <v>700</v>
          </cell>
          <cell r="AG138">
            <v>700</v>
          </cell>
          <cell r="AH138">
            <v>700</v>
          </cell>
          <cell r="AI138">
            <v>700</v>
          </cell>
          <cell r="AJ138">
            <v>700</v>
          </cell>
          <cell r="AK138">
            <v>700</v>
          </cell>
          <cell r="AL138">
            <v>700</v>
          </cell>
          <cell r="AM138">
            <v>700</v>
          </cell>
          <cell r="AN138">
            <v>700</v>
          </cell>
          <cell r="AO138">
            <v>700</v>
          </cell>
          <cell r="AP138">
            <v>700</v>
          </cell>
          <cell r="AQ138">
            <v>700</v>
          </cell>
          <cell r="AR138">
            <v>0</v>
          </cell>
        </row>
        <row r="139">
          <cell r="B139" t="str">
            <v>Office - General Expenses</v>
          </cell>
          <cell r="C139">
            <v>0</v>
          </cell>
          <cell r="D139">
            <v>0</v>
          </cell>
          <cell r="E139">
            <v>0</v>
          </cell>
          <cell r="F139">
            <v>0</v>
          </cell>
          <cell r="G139">
            <v>0</v>
          </cell>
          <cell r="H139">
            <v>0</v>
          </cell>
          <cell r="I139">
            <v>166.74</v>
          </cell>
          <cell r="J139">
            <v>120</v>
          </cell>
          <cell r="K139">
            <v>297</v>
          </cell>
          <cell r="L139">
            <v>0</v>
          </cell>
          <cell r="M139">
            <v>0</v>
          </cell>
          <cell r="N139">
            <v>0</v>
          </cell>
          <cell r="O139">
            <v>0</v>
          </cell>
          <cell r="P139">
            <v>0</v>
          </cell>
          <cell r="Q139">
            <v>0</v>
          </cell>
          <cell r="R139">
            <v>0</v>
          </cell>
          <cell r="S139">
            <v>7122.19</v>
          </cell>
          <cell r="T139">
            <v>488.82</v>
          </cell>
          <cell r="U139">
            <v>453.43</v>
          </cell>
          <cell r="V139">
            <v>185.22</v>
          </cell>
          <cell r="W139">
            <v>1300.53</v>
          </cell>
          <cell r="X139">
            <v>519.94000000000005</v>
          </cell>
          <cell r="Y139">
            <v>0</v>
          </cell>
          <cell r="Z139">
            <v>312.73</v>
          </cell>
          <cell r="AA139">
            <v>1028.27</v>
          </cell>
          <cell r="AB139">
            <v>1073.28</v>
          </cell>
          <cell r="AC139">
            <v>0</v>
          </cell>
          <cell r="AD139">
            <v>0</v>
          </cell>
          <cell r="AE139">
            <v>44.93</v>
          </cell>
          <cell r="AF139">
            <v>1000</v>
          </cell>
          <cell r="AG139">
            <v>1000</v>
          </cell>
          <cell r="AH139">
            <v>1000</v>
          </cell>
          <cell r="AI139">
            <v>1000</v>
          </cell>
          <cell r="AJ139">
            <v>1000</v>
          </cell>
          <cell r="AK139">
            <v>1000</v>
          </cell>
          <cell r="AL139">
            <v>1000</v>
          </cell>
          <cell r="AM139">
            <v>1000</v>
          </cell>
          <cell r="AN139">
            <v>1000</v>
          </cell>
          <cell r="AO139">
            <v>1000</v>
          </cell>
          <cell r="AP139">
            <v>1000</v>
          </cell>
          <cell r="AQ139">
            <v>1000</v>
          </cell>
          <cell r="AR139">
            <v>0</v>
          </cell>
        </row>
        <row r="140">
          <cell r="B140" t="str">
            <v>Postage and Couriers</v>
          </cell>
          <cell r="C140">
            <v>0</v>
          </cell>
          <cell r="D140">
            <v>0</v>
          </cell>
          <cell r="E140">
            <v>0</v>
          </cell>
          <cell r="F140">
            <v>0</v>
          </cell>
          <cell r="G140">
            <v>0</v>
          </cell>
          <cell r="H140">
            <v>219.63</v>
          </cell>
          <cell r="I140">
            <v>492.99</v>
          </cell>
          <cell r="J140">
            <v>398.98</v>
          </cell>
          <cell r="K140">
            <v>119.86</v>
          </cell>
          <cell r="L140">
            <v>335.75</v>
          </cell>
          <cell r="M140">
            <v>697.61</v>
          </cell>
          <cell r="N140">
            <v>57.27</v>
          </cell>
          <cell r="O140">
            <v>300.2</v>
          </cell>
          <cell r="P140">
            <v>641</v>
          </cell>
          <cell r="Q140">
            <v>210</v>
          </cell>
          <cell r="R140">
            <v>210</v>
          </cell>
          <cell r="S140">
            <v>4494.3</v>
          </cell>
          <cell r="T140">
            <v>112.89</v>
          </cell>
          <cell r="U140">
            <v>528.83000000000004</v>
          </cell>
          <cell r="V140">
            <v>1789.28</v>
          </cell>
          <cell r="W140">
            <v>2780.02</v>
          </cell>
          <cell r="X140">
            <v>966.83</v>
          </cell>
          <cell r="Y140">
            <v>914.13</v>
          </cell>
          <cell r="Z140">
            <v>576.53</v>
          </cell>
          <cell r="AA140">
            <v>834.94</v>
          </cell>
          <cell r="AB140">
            <v>1166.28</v>
          </cell>
          <cell r="AC140">
            <v>474.48</v>
          </cell>
          <cell r="AD140">
            <v>600.02</v>
          </cell>
          <cell r="AE140">
            <v>1322.63</v>
          </cell>
          <cell r="AF140">
            <v>1000</v>
          </cell>
          <cell r="AG140">
            <v>1000</v>
          </cell>
          <cell r="AH140">
            <v>1000</v>
          </cell>
          <cell r="AI140">
            <v>1000</v>
          </cell>
          <cell r="AJ140">
            <v>1000</v>
          </cell>
          <cell r="AK140">
            <v>1000</v>
          </cell>
          <cell r="AL140">
            <v>1000</v>
          </cell>
          <cell r="AM140">
            <v>1000</v>
          </cell>
          <cell r="AN140">
            <v>1000</v>
          </cell>
          <cell r="AO140">
            <v>1000</v>
          </cell>
          <cell r="AP140">
            <v>1000</v>
          </cell>
          <cell r="AQ140">
            <v>1000</v>
          </cell>
          <cell r="AR140">
            <v>0</v>
          </cell>
        </row>
        <row r="141">
          <cell r="B141" t="str">
            <v>Newspapers &amp; Magazines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30</v>
          </cell>
          <cell r="R141">
            <v>30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B142" t="str">
            <v>Document Destruction</v>
          </cell>
          <cell r="C142">
            <v>0</v>
          </cell>
          <cell r="D142">
            <v>0</v>
          </cell>
          <cell r="E142">
            <v>0</v>
          </cell>
          <cell r="F142">
            <v>0</v>
          </cell>
          <cell r="G142">
            <v>0</v>
          </cell>
          <cell r="H142">
            <v>70</v>
          </cell>
          <cell r="I142">
            <v>130</v>
          </cell>
          <cell r="J142">
            <v>-70</v>
          </cell>
          <cell r="K142">
            <v>70</v>
          </cell>
          <cell r="L142">
            <v>110</v>
          </cell>
          <cell r="M142">
            <v>10</v>
          </cell>
          <cell r="N142">
            <v>10</v>
          </cell>
          <cell r="O142">
            <v>50</v>
          </cell>
          <cell r="P142">
            <v>70</v>
          </cell>
          <cell r="Q142">
            <v>25</v>
          </cell>
          <cell r="R142">
            <v>25</v>
          </cell>
          <cell r="S142">
            <v>450</v>
          </cell>
          <cell r="T142">
            <v>0</v>
          </cell>
          <cell r="U142">
            <v>0</v>
          </cell>
          <cell r="V142">
            <v>63</v>
          </cell>
          <cell r="W142">
            <v>50</v>
          </cell>
          <cell r="X142">
            <v>60.5</v>
          </cell>
          <cell r="Y142">
            <v>63</v>
          </cell>
          <cell r="Z142">
            <v>113</v>
          </cell>
          <cell r="AA142">
            <v>0</v>
          </cell>
          <cell r="AB142">
            <v>73.5</v>
          </cell>
          <cell r="AC142">
            <v>10.5</v>
          </cell>
          <cell r="AD142">
            <v>73.5</v>
          </cell>
          <cell r="AE142">
            <v>10.5</v>
          </cell>
          <cell r="AF142">
            <v>54</v>
          </cell>
          <cell r="AG142">
            <v>54</v>
          </cell>
          <cell r="AH142">
            <v>54</v>
          </cell>
          <cell r="AI142">
            <v>54</v>
          </cell>
          <cell r="AJ142">
            <v>54</v>
          </cell>
          <cell r="AK142">
            <v>54</v>
          </cell>
          <cell r="AL142">
            <v>54</v>
          </cell>
          <cell r="AM142">
            <v>54</v>
          </cell>
          <cell r="AN142">
            <v>54</v>
          </cell>
          <cell r="AO142">
            <v>54</v>
          </cell>
          <cell r="AP142">
            <v>54</v>
          </cell>
          <cell r="AQ142">
            <v>54</v>
          </cell>
          <cell r="AR142">
            <v>0</v>
          </cell>
        </row>
        <row r="143">
          <cell r="B143" t="str">
            <v>Premises:Fitout Development</v>
          </cell>
          <cell r="C143">
            <v>0</v>
          </cell>
          <cell r="D143">
            <v>0</v>
          </cell>
          <cell r="E143">
            <v>0</v>
          </cell>
          <cell r="F143">
            <v>0</v>
          </cell>
          <cell r="G143">
            <v>0</v>
          </cell>
          <cell r="H143">
            <v>1817.52</v>
          </cell>
          <cell r="I143">
            <v>1817.52</v>
          </cell>
          <cell r="J143">
            <v>1817.52</v>
          </cell>
          <cell r="K143">
            <v>1817.52</v>
          </cell>
          <cell r="L143">
            <v>1817.52</v>
          </cell>
          <cell r="M143">
            <v>1817.52</v>
          </cell>
          <cell r="N143">
            <v>1817.52</v>
          </cell>
          <cell r="O143">
            <v>1817.52</v>
          </cell>
          <cell r="P143">
            <v>1817.52</v>
          </cell>
          <cell r="Q143">
            <v>1817.52</v>
          </cell>
          <cell r="R143">
            <v>1817.52</v>
          </cell>
          <cell r="S143">
            <v>19599.939999999999</v>
          </cell>
          <cell r="T143">
            <v>712.37</v>
          </cell>
          <cell r="U143">
            <v>712.37</v>
          </cell>
          <cell r="V143">
            <v>0</v>
          </cell>
          <cell r="W143">
            <v>0</v>
          </cell>
          <cell r="X143">
            <v>0</v>
          </cell>
          <cell r="Y143">
            <v>0</v>
          </cell>
          <cell r="Z143">
            <v>0</v>
          </cell>
          <cell r="AA143">
            <v>4538.5</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B144" t="str">
            <v>Equipment Repairs &amp; Maintenanc</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472.05</v>
          </cell>
          <cell r="U144">
            <v>84.17</v>
          </cell>
          <cell r="V144">
            <v>84.17</v>
          </cell>
          <cell r="W144">
            <v>84.17</v>
          </cell>
          <cell r="X144">
            <v>84.17</v>
          </cell>
          <cell r="Y144">
            <v>84.17</v>
          </cell>
          <cell r="Z144">
            <v>84.17</v>
          </cell>
          <cell r="AA144">
            <v>84.17</v>
          </cell>
          <cell r="AB144">
            <v>84.17</v>
          </cell>
          <cell r="AC144">
            <v>84.17</v>
          </cell>
          <cell r="AD144">
            <v>84.17</v>
          </cell>
          <cell r="AE144">
            <v>84.13</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Equipment Rental</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Equipment Rental:Equipment Ren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"Small Asset Purchases &lt;$1,000</v>
          </cell>
          <cell r="C147">
            <v>0</v>
          </cell>
          <cell r="D147">
            <v>0</v>
          </cell>
          <cell r="E147">
            <v>0</v>
          </cell>
          <cell r="F147">
            <v>0</v>
          </cell>
          <cell r="G147">
            <v>0</v>
          </cell>
          <cell r="H147">
            <v>0</v>
          </cell>
          <cell r="I147">
            <v>0</v>
          </cell>
          <cell r="J147">
            <v>435.85</v>
          </cell>
          <cell r="K147">
            <v>0</v>
          </cell>
          <cell r="L147">
            <v>370</v>
          </cell>
          <cell r="M147">
            <v>152.85</v>
          </cell>
          <cell r="N147">
            <v>370</v>
          </cell>
          <cell r="O147">
            <v>1053.6099999999999</v>
          </cell>
          <cell r="P147">
            <v>459</v>
          </cell>
          <cell r="Q147">
            <v>0</v>
          </cell>
          <cell r="R147">
            <v>0</v>
          </cell>
          <cell r="S147">
            <v>4205.8</v>
          </cell>
          <cell r="T147">
            <v>760</v>
          </cell>
          <cell r="U147">
            <v>0</v>
          </cell>
          <cell r="V147">
            <v>733.55</v>
          </cell>
          <cell r="W147">
            <v>0</v>
          </cell>
          <cell r="X147">
            <v>503.75</v>
          </cell>
          <cell r="Y147">
            <v>1119.0899999999999</v>
          </cell>
          <cell r="Z147">
            <v>0</v>
          </cell>
          <cell r="AA147">
            <v>272.54000000000002</v>
          </cell>
          <cell r="AB147">
            <v>0</v>
          </cell>
          <cell r="AC147">
            <v>0</v>
          </cell>
          <cell r="AD147">
            <v>0</v>
          </cell>
          <cell r="AE147">
            <v>0</v>
          </cell>
          <cell r="AF147">
            <v>500</v>
          </cell>
          <cell r="AG147">
            <v>500</v>
          </cell>
          <cell r="AH147">
            <v>500</v>
          </cell>
          <cell r="AI147">
            <v>500</v>
          </cell>
          <cell r="AJ147">
            <v>500</v>
          </cell>
          <cell r="AK147">
            <v>500</v>
          </cell>
          <cell r="AL147">
            <v>500</v>
          </cell>
          <cell r="AM147">
            <v>500</v>
          </cell>
          <cell r="AN147">
            <v>500</v>
          </cell>
          <cell r="AO147">
            <v>500</v>
          </cell>
          <cell r="AP147">
            <v>500</v>
          </cell>
          <cell r="AQ147">
            <v>500</v>
          </cell>
          <cell r="AR147">
            <v>0</v>
          </cell>
        </row>
        <row r="148">
          <cell r="B148" t="str">
            <v>Catering</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546.82000000000005</v>
          </cell>
          <cell r="T148">
            <v>0</v>
          </cell>
          <cell r="U148">
            <v>653.21</v>
          </cell>
          <cell r="V148">
            <v>882.36</v>
          </cell>
          <cell r="W148">
            <v>878.91</v>
          </cell>
          <cell r="X148">
            <v>65.64</v>
          </cell>
          <cell r="Y148">
            <v>834</v>
          </cell>
          <cell r="Z148">
            <v>113.77</v>
          </cell>
          <cell r="AA148">
            <v>779.17</v>
          </cell>
          <cell r="AB148">
            <v>140.44999999999999</v>
          </cell>
          <cell r="AC148">
            <v>469.12</v>
          </cell>
          <cell r="AD148">
            <v>564.96</v>
          </cell>
          <cell r="AE148">
            <v>401</v>
          </cell>
          <cell r="AF148">
            <v>600</v>
          </cell>
          <cell r="AG148">
            <v>600</v>
          </cell>
          <cell r="AH148">
            <v>600</v>
          </cell>
          <cell r="AI148">
            <v>600</v>
          </cell>
          <cell r="AJ148">
            <v>600</v>
          </cell>
          <cell r="AK148">
            <v>600</v>
          </cell>
          <cell r="AL148">
            <v>600</v>
          </cell>
          <cell r="AM148">
            <v>600</v>
          </cell>
          <cell r="AN148">
            <v>600</v>
          </cell>
          <cell r="AO148">
            <v>600</v>
          </cell>
          <cell r="AP148">
            <v>600</v>
          </cell>
          <cell r="AQ148">
            <v>600</v>
          </cell>
          <cell r="AR148">
            <v>0</v>
          </cell>
        </row>
        <row r="149">
          <cell r="B149" t="str">
            <v>Xmas Expenses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Bad debts written off</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Gifts and Donations</v>
          </cell>
          <cell r="C151">
            <v>0</v>
          </cell>
          <cell r="D151">
            <v>0</v>
          </cell>
          <cell r="E151">
            <v>0</v>
          </cell>
          <cell r="F151">
            <v>0</v>
          </cell>
          <cell r="G151">
            <v>0</v>
          </cell>
          <cell r="H151">
            <v>675</v>
          </cell>
          <cell r="I151">
            <v>479</v>
          </cell>
          <cell r="J151">
            <v>230.91</v>
          </cell>
          <cell r="K151">
            <v>500</v>
          </cell>
          <cell r="L151">
            <v>1130.0999999999999</v>
          </cell>
          <cell r="M151">
            <v>0</v>
          </cell>
          <cell r="N151">
            <v>0</v>
          </cell>
          <cell r="O151">
            <v>520</v>
          </cell>
          <cell r="P151">
            <v>0</v>
          </cell>
          <cell r="Q151">
            <v>0</v>
          </cell>
          <cell r="R151">
            <v>0</v>
          </cell>
          <cell r="S151">
            <v>4399.88</v>
          </cell>
          <cell r="T151">
            <v>0</v>
          </cell>
          <cell r="U151">
            <v>0</v>
          </cell>
          <cell r="V151">
            <v>0</v>
          </cell>
          <cell r="W151">
            <v>0</v>
          </cell>
          <cell r="X151">
            <v>200</v>
          </cell>
          <cell r="Y151">
            <v>0</v>
          </cell>
          <cell r="Z151">
            <v>0</v>
          </cell>
          <cell r="AA151">
            <v>200</v>
          </cell>
          <cell r="AB151">
            <v>0</v>
          </cell>
          <cell r="AC151">
            <v>1800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B152" t="str">
            <v>Other Employer Expenses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412.72</v>
          </cell>
          <cell r="T152">
            <v>-101.2</v>
          </cell>
          <cell r="U152">
            <v>-137.82</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B153" t="str">
            <v>Total General Expenses</v>
          </cell>
          <cell r="C153">
            <v>0</v>
          </cell>
          <cell r="D153">
            <v>0</v>
          </cell>
          <cell r="E153">
            <v>0</v>
          </cell>
          <cell r="F153">
            <v>0</v>
          </cell>
          <cell r="G153">
            <v>0</v>
          </cell>
          <cell r="H153">
            <v>24056.47</v>
          </cell>
          <cell r="I153">
            <v>23921.08</v>
          </cell>
          <cell r="J153">
            <v>22025.78</v>
          </cell>
          <cell r="K153">
            <v>23700.41</v>
          </cell>
          <cell r="L153">
            <v>36661.26</v>
          </cell>
          <cell r="M153">
            <v>21226.01</v>
          </cell>
          <cell r="N153">
            <v>26789.55</v>
          </cell>
          <cell r="O153">
            <v>41625.19</v>
          </cell>
          <cell r="P153">
            <v>45368.52</v>
          </cell>
          <cell r="Q153">
            <v>20917.408874999997</v>
          </cell>
          <cell r="R153">
            <v>15207.24</v>
          </cell>
          <cell r="S153">
            <v>454664.02</v>
          </cell>
          <cell r="T153">
            <v>70364.709999999992</v>
          </cell>
          <cell r="U153">
            <v>45908.43</v>
          </cell>
          <cell r="V153">
            <v>48536.85</v>
          </cell>
          <cell r="W153">
            <v>49459.94</v>
          </cell>
          <cell r="X153">
            <v>43235.72</v>
          </cell>
          <cell r="Y153">
            <v>31816.28</v>
          </cell>
          <cell r="Z153">
            <v>42625.21</v>
          </cell>
          <cell r="AA153">
            <v>53750.649999999994</v>
          </cell>
          <cell r="AB153">
            <v>50963.139999999978</v>
          </cell>
          <cell r="AC153">
            <v>54854.739999999991</v>
          </cell>
          <cell r="AD153">
            <v>41247.57999999998</v>
          </cell>
          <cell r="AE153">
            <v>131933.26999999996</v>
          </cell>
          <cell r="AF153">
            <v>53255.873208333331</v>
          </cell>
          <cell r="AG153">
            <v>51720.197844618058</v>
          </cell>
          <cell r="AH153">
            <v>41605.949905842739</v>
          </cell>
          <cell r="AI153">
            <v>57853.402093454992</v>
          </cell>
          <cell r="AJ153">
            <v>45229.172641883299</v>
          </cell>
          <cell r="AK153">
            <v>41821.502891300814</v>
          </cell>
          <cell r="AL153">
            <v>49216.780234212179</v>
          </cell>
          <cell r="AM153">
            <v>45958.269012965859</v>
          </cell>
          <cell r="AN153">
            <v>44882.879235675588</v>
          </cell>
          <cell r="AO153">
            <v>58685.522480243504</v>
          </cell>
          <cell r="AP153">
            <v>46850.911866682538</v>
          </cell>
          <cell r="AQ153">
            <v>42496.015363265673</v>
          </cell>
          <cell r="AR153">
            <v>161997.76000000001</v>
          </cell>
        </row>
        <row r="154">
          <cell r="B154" t="str">
            <v>Insurance</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B155" t="str">
            <v>Ins. :Business Ins.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B156" t="str">
            <v>NSW - Ins. :Business Ins.</v>
          </cell>
          <cell r="C156">
            <v>0</v>
          </cell>
          <cell r="D156">
            <v>0</v>
          </cell>
          <cell r="E156">
            <v>0</v>
          </cell>
          <cell r="F156">
            <v>0</v>
          </cell>
          <cell r="G156">
            <v>0</v>
          </cell>
          <cell r="H156">
            <v>201.29</v>
          </cell>
          <cell r="I156">
            <v>52.99</v>
          </cell>
          <cell r="J156">
            <v>52.99</v>
          </cell>
          <cell r="K156">
            <v>52.99</v>
          </cell>
          <cell r="L156">
            <v>52.99</v>
          </cell>
          <cell r="M156">
            <v>52.99</v>
          </cell>
          <cell r="N156">
            <v>52.99</v>
          </cell>
          <cell r="O156">
            <v>52.99</v>
          </cell>
          <cell r="P156">
            <v>53</v>
          </cell>
          <cell r="Q156">
            <v>67.209999999999994</v>
          </cell>
          <cell r="R156">
            <v>67.209999999999994</v>
          </cell>
          <cell r="S156">
            <v>756.94</v>
          </cell>
          <cell r="T156">
            <v>52.99</v>
          </cell>
          <cell r="U156">
            <v>198.77</v>
          </cell>
          <cell r="V156">
            <v>198.76</v>
          </cell>
          <cell r="W156">
            <v>198.76</v>
          </cell>
          <cell r="X156">
            <v>198.76</v>
          </cell>
          <cell r="Y156">
            <v>198.76</v>
          </cell>
          <cell r="Z156">
            <v>198.76</v>
          </cell>
          <cell r="AA156">
            <v>198.76</v>
          </cell>
          <cell r="AB156">
            <v>198.76</v>
          </cell>
          <cell r="AC156">
            <v>198.76</v>
          </cell>
          <cell r="AD156">
            <v>198.76</v>
          </cell>
          <cell r="AE156">
            <v>145.76</v>
          </cell>
          <cell r="AF156">
            <v>220</v>
          </cell>
          <cell r="AG156">
            <v>220</v>
          </cell>
          <cell r="AH156">
            <v>220</v>
          </cell>
          <cell r="AI156">
            <v>220</v>
          </cell>
          <cell r="AJ156">
            <v>220</v>
          </cell>
          <cell r="AK156">
            <v>220</v>
          </cell>
          <cell r="AL156">
            <v>220</v>
          </cell>
          <cell r="AM156">
            <v>220</v>
          </cell>
          <cell r="AN156">
            <v>220</v>
          </cell>
          <cell r="AO156">
            <v>220</v>
          </cell>
          <cell r="AP156">
            <v>220</v>
          </cell>
          <cell r="AQ156">
            <v>220</v>
          </cell>
          <cell r="AR156">
            <v>0</v>
          </cell>
        </row>
        <row r="157">
          <cell r="B157" t="str">
            <v>VIC - Ins. :Business Ins.</v>
          </cell>
          <cell r="C157">
            <v>0</v>
          </cell>
          <cell r="D157">
            <v>0</v>
          </cell>
          <cell r="E157">
            <v>0</v>
          </cell>
          <cell r="F157">
            <v>0</v>
          </cell>
          <cell r="G157">
            <v>0</v>
          </cell>
          <cell r="H157">
            <v>201.29</v>
          </cell>
          <cell r="I157">
            <v>434.2</v>
          </cell>
          <cell r="J157">
            <v>52.99</v>
          </cell>
          <cell r="K157">
            <v>52.99</v>
          </cell>
          <cell r="L157">
            <v>52.99</v>
          </cell>
          <cell r="M157">
            <v>52.99</v>
          </cell>
          <cell r="N157">
            <v>52.99</v>
          </cell>
          <cell r="O157">
            <v>52.99</v>
          </cell>
          <cell r="P157">
            <v>53</v>
          </cell>
          <cell r="Q157">
            <v>67.209999999999994</v>
          </cell>
          <cell r="R157">
            <v>67.209999999999994</v>
          </cell>
          <cell r="S157">
            <v>1138.1500000000001</v>
          </cell>
          <cell r="T157">
            <v>52.99</v>
          </cell>
          <cell r="U157">
            <v>198.77</v>
          </cell>
          <cell r="V157">
            <v>198.76</v>
          </cell>
          <cell r="W157">
            <v>198.76</v>
          </cell>
          <cell r="X157">
            <v>198.76</v>
          </cell>
          <cell r="Y157">
            <v>198.76</v>
          </cell>
          <cell r="Z157">
            <v>198.76</v>
          </cell>
          <cell r="AA157">
            <v>198.76</v>
          </cell>
          <cell r="AB157">
            <v>198.76</v>
          </cell>
          <cell r="AC157">
            <v>198.76</v>
          </cell>
          <cell r="AD157">
            <v>198.76</v>
          </cell>
          <cell r="AE157">
            <v>145.77000000000001</v>
          </cell>
          <cell r="AF157">
            <v>220</v>
          </cell>
          <cell r="AG157">
            <v>220</v>
          </cell>
          <cell r="AH157">
            <v>220</v>
          </cell>
          <cell r="AI157">
            <v>220</v>
          </cell>
          <cell r="AJ157">
            <v>220</v>
          </cell>
          <cell r="AK157">
            <v>220</v>
          </cell>
          <cell r="AL157">
            <v>220</v>
          </cell>
          <cell r="AM157">
            <v>220</v>
          </cell>
          <cell r="AN157">
            <v>220</v>
          </cell>
          <cell r="AO157">
            <v>220</v>
          </cell>
          <cell r="AP157">
            <v>220</v>
          </cell>
          <cell r="AQ157">
            <v>220</v>
          </cell>
          <cell r="AR157">
            <v>0</v>
          </cell>
        </row>
        <row r="158">
          <cell r="B158" t="str">
            <v>Total Ins. :Business Ins.</v>
          </cell>
          <cell r="C158">
            <v>0</v>
          </cell>
          <cell r="D158">
            <v>0</v>
          </cell>
          <cell r="E158">
            <v>0</v>
          </cell>
          <cell r="F158">
            <v>0</v>
          </cell>
          <cell r="G158">
            <v>0</v>
          </cell>
          <cell r="H158">
            <v>402.58</v>
          </cell>
          <cell r="I158">
            <v>487.19</v>
          </cell>
          <cell r="J158">
            <v>105.98</v>
          </cell>
          <cell r="K158">
            <v>105.98</v>
          </cell>
          <cell r="L158">
            <v>105.98</v>
          </cell>
          <cell r="M158">
            <v>105.98</v>
          </cell>
          <cell r="N158">
            <v>105.98</v>
          </cell>
          <cell r="O158">
            <v>105.98</v>
          </cell>
          <cell r="P158">
            <v>106</v>
          </cell>
          <cell r="Q158">
            <v>134.41999999999999</v>
          </cell>
          <cell r="R158">
            <v>134.41999999999999</v>
          </cell>
          <cell r="S158">
            <v>1895.09</v>
          </cell>
          <cell r="T158">
            <v>105.98</v>
          </cell>
          <cell r="U158">
            <v>397.54</v>
          </cell>
          <cell r="V158">
            <v>397.52</v>
          </cell>
          <cell r="W158">
            <v>397.52</v>
          </cell>
          <cell r="X158">
            <v>397.52</v>
          </cell>
          <cell r="Y158">
            <v>397.52</v>
          </cell>
          <cell r="Z158">
            <v>397.52</v>
          </cell>
          <cell r="AA158">
            <v>397.52</v>
          </cell>
          <cell r="AB158">
            <v>397.52</v>
          </cell>
          <cell r="AC158">
            <v>397.52</v>
          </cell>
          <cell r="AD158">
            <v>397.52</v>
          </cell>
          <cell r="AE158">
            <v>291.52999999999997</v>
          </cell>
          <cell r="AF158">
            <v>440</v>
          </cell>
          <cell r="AG158">
            <v>440</v>
          </cell>
          <cell r="AH158">
            <v>440</v>
          </cell>
          <cell r="AI158">
            <v>440</v>
          </cell>
          <cell r="AJ158">
            <v>440</v>
          </cell>
          <cell r="AK158">
            <v>440</v>
          </cell>
          <cell r="AL158">
            <v>440</v>
          </cell>
          <cell r="AM158">
            <v>440</v>
          </cell>
          <cell r="AN158">
            <v>440</v>
          </cell>
          <cell r="AO158">
            <v>440</v>
          </cell>
          <cell r="AP158">
            <v>440</v>
          </cell>
          <cell r="AQ158">
            <v>440</v>
          </cell>
          <cell r="AR158">
            <v>0</v>
          </cell>
        </row>
        <row r="159">
          <cell r="B159" t="str">
            <v>Ins. :Business Interuption</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NSW - Ins. :Bus. Interuption</v>
          </cell>
          <cell r="C160">
            <v>0</v>
          </cell>
          <cell r="D160">
            <v>0</v>
          </cell>
          <cell r="E160">
            <v>0</v>
          </cell>
          <cell r="F160">
            <v>0</v>
          </cell>
          <cell r="G160">
            <v>0</v>
          </cell>
          <cell r="H160">
            <v>0</v>
          </cell>
          <cell r="I160">
            <v>148.30000000000001</v>
          </cell>
          <cell r="J160">
            <v>148.30000000000001</v>
          </cell>
          <cell r="K160">
            <v>148.30000000000001</v>
          </cell>
          <cell r="L160">
            <v>148.30000000000001</v>
          </cell>
          <cell r="M160">
            <v>148.30000000000001</v>
          </cell>
          <cell r="N160">
            <v>148.30000000000001</v>
          </cell>
          <cell r="O160">
            <v>148.30000000000001</v>
          </cell>
          <cell r="P160">
            <v>148</v>
          </cell>
          <cell r="Q160">
            <v>158.13</v>
          </cell>
          <cell r="R160">
            <v>158.13</v>
          </cell>
          <cell r="S160">
            <v>1631.25</v>
          </cell>
          <cell r="T160">
            <v>0</v>
          </cell>
          <cell r="U160">
            <v>400</v>
          </cell>
          <cell r="V160">
            <v>200</v>
          </cell>
          <cell r="W160">
            <v>200</v>
          </cell>
          <cell r="X160">
            <v>200</v>
          </cell>
          <cell r="Y160">
            <v>200</v>
          </cell>
          <cell r="Z160">
            <v>200</v>
          </cell>
          <cell r="AA160">
            <v>200</v>
          </cell>
          <cell r="AB160">
            <v>200</v>
          </cell>
          <cell r="AC160">
            <v>200</v>
          </cell>
          <cell r="AD160">
            <v>200</v>
          </cell>
          <cell r="AE160">
            <v>-2000</v>
          </cell>
          <cell r="AF160">
            <v>200</v>
          </cell>
          <cell r="AG160">
            <v>200</v>
          </cell>
          <cell r="AH160">
            <v>200</v>
          </cell>
          <cell r="AI160">
            <v>200</v>
          </cell>
          <cell r="AJ160">
            <v>200</v>
          </cell>
          <cell r="AK160">
            <v>200</v>
          </cell>
          <cell r="AL160">
            <v>200</v>
          </cell>
          <cell r="AM160">
            <v>200</v>
          </cell>
          <cell r="AN160">
            <v>200</v>
          </cell>
          <cell r="AO160">
            <v>200</v>
          </cell>
          <cell r="AP160">
            <v>200</v>
          </cell>
          <cell r="AQ160">
            <v>200</v>
          </cell>
          <cell r="AR160">
            <v>0</v>
          </cell>
        </row>
        <row r="161">
          <cell r="B161" t="str">
            <v>VIC - Ins. :Bus. Interuption</v>
          </cell>
          <cell r="C161">
            <v>0</v>
          </cell>
          <cell r="D161">
            <v>0</v>
          </cell>
          <cell r="E161">
            <v>0</v>
          </cell>
          <cell r="F161">
            <v>0</v>
          </cell>
          <cell r="G161">
            <v>0</v>
          </cell>
          <cell r="H161">
            <v>0</v>
          </cell>
          <cell r="I161">
            <v>148.30000000000001</v>
          </cell>
          <cell r="J161">
            <v>148.30000000000001</v>
          </cell>
          <cell r="K161">
            <v>148.30000000000001</v>
          </cell>
          <cell r="L161">
            <v>148.30000000000001</v>
          </cell>
          <cell r="M161">
            <v>148.30000000000001</v>
          </cell>
          <cell r="N161">
            <v>148.30000000000001</v>
          </cell>
          <cell r="O161">
            <v>148.30000000000001</v>
          </cell>
          <cell r="P161">
            <v>148</v>
          </cell>
          <cell r="Q161">
            <v>158.13</v>
          </cell>
          <cell r="R161">
            <v>158.13</v>
          </cell>
          <cell r="S161">
            <v>1631.25</v>
          </cell>
          <cell r="T161">
            <v>0</v>
          </cell>
          <cell r="U161">
            <v>400</v>
          </cell>
          <cell r="V161">
            <v>200</v>
          </cell>
          <cell r="W161">
            <v>200</v>
          </cell>
          <cell r="X161">
            <v>200</v>
          </cell>
          <cell r="Y161">
            <v>200</v>
          </cell>
          <cell r="Z161">
            <v>200</v>
          </cell>
          <cell r="AA161">
            <v>200</v>
          </cell>
          <cell r="AB161">
            <v>200</v>
          </cell>
          <cell r="AC161">
            <v>200</v>
          </cell>
          <cell r="AD161">
            <v>200</v>
          </cell>
          <cell r="AE161">
            <v>-2000</v>
          </cell>
          <cell r="AF161">
            <v>200</v>
          </cell>
          <cell r="AG161">
            <v>200</v>
          </cell>
          <cell r="AH161">
            <v>200</v>
          </cell>
          <cell r="AI161">
            <v>200</v>
          </cell>
          <cell r="AJ161">
            <v>200</v>
          </cell>
          <cell r="AK161">
            <v>200</v>
          </cell>
          <cell r="AL161">
            <v>200</v>
          </cell>
          <cell r="AM161">
            <v>200</v>
          </cell>
          <cell r="AN161">
            <v>200</v>
          </cell>
          <cell r="AO161">
            <v>200</v>
          </cell>
          <cell r="AP161">
            <v>200</v>
          </cell>
          <cell r="AQ161">
            <v>200</v>
          </cell>
          <cell r="AR161">
            <v>0</v>
          </cell>
        </row>
        <row r="162">
          <cell r="B162" t="str">
            <v>Total Ins. :Business Interuption</v>
          </cell>
          <cell r="C162">
            <v>0</v>
          </cell>
          <cell r="D162">
            <v>0</v>
          </cell>
          <cell r="E162">
            <v>0</v>
          </cell>
          <cell r="F162">
            <v>0</v>
          </cell>
          <cell r="G162">
            <v>0</v>
          </cell>
          <cell r="H162">
            <v>0</v>
          </cell>
          <cell r="I162">
            <v>296.60000000000002</v>
          </cell>
          <cell r="J162">
            <v>296.60000000000002</v>
          </cell>
          <cell r="K162">
            <v>296.60000000000002</v>
          </cell>
          <cell r="L162">
            <v>296.60000000000002</v>
          </cell>
          <cell r="M162">
            <v>296.60000000000002</v>
          </cell>
          <cell r="N162">
            <v>296.60000000000002</v>
          </cell>
          <cell r="O162">
            <v>296.60000000000002</v>
          </cell>
          <cell r="P162">
            <v>296</v>
          </cell>
          <cell r="Q162">
            <v>316.26</v>
          </cell>
          <cell r="R162">
            <v>316.26</v>
          </cell>
          <cell r="S162">
            <v>3262.5</v>
          </cell>
          <cell r="T162">
            <v>0</v>
          </cell>
          <cell r="U162">
            <v>800</v>
          </cell>
          <cell r="V162">
            <v>400</v>
          </cell>
          <cell r="W162">
            <v>400</v>
          </cell>
          <cell r="X162">
            <v>400</v>
          </cell>
          <cell r="Y162">
            <v>400</v>
          </cell>
          <cell r="Z162">
            <v>400</v>
          </cell>
          <cell r="AA162">
            <v>400</v>
          </cell>
          <cell r="AB162">
            <v>400</v>
          </cell>
          <cell r="AC162">
            <v>400</v>
          </cell>
          <cell r="AD162">
            <v>400</v>
          </cell>
          <cell r="AE162">
            <v>-4000</v>
          </cell>
          <cell r="AF162">
            <v>400</v>
          </cell>
          <cell r="AG162">
            <v>400</v>
          </cell>
          <cell r="AH162">
            <v>400</v>
          </cell>
          <cell r="AI162">
            <v>400</v>
          </cell>
          <cell r="AJ162">
            <v>400</v>
          </cell>
          <cell r="AK162">
            <v>400</v>
          </cell>
          <cell r="AL162">
            <v>400</v>
          </cell>
          <cell r="AM162">
            <v>400</v>
          </cell>
          <cell r="AN162">
            <v>400</v>
          </cell>
          <cell r="AO162">
            <v>400</v>
          </cell>
          <cell r="AP162">
            <v>400</v>
          </cell>
          <cell r="AQ162">
            <v>400</v>
          </cell>
          <cell r="AR162">
            <v>0</v>
          </cell>
        </row>
        <row r="163">
          <cell r="B163" t="str">
            <v>Ins. :Keyman Insurance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B164" t="str">
            <v>Ins. :Key Man Insurance</v>
          </cell>
          <cell r="C164">
            <v>0</v>
          </cell>
          <cell r="D164">
            <v>0</v>
          </cell>
          <cell r="E164">
            <v>0</v>
          </cell>
          <cell r="F164">
            <v>0</v>
          </cell>
          <cell r="G164">
            <v>0</v>
          </cell>
          <cell r="H164">
            <v>5.93</v>
          </cell>
          <cell r="I164">
            <v>5.93</v>
          </cell>
          <cell r="J164">
            <v>5.93</v>
          </cell>
          <cell r="K164">
            <v>5.93</v>
          </cell>
          <cell r="L164">
            <v>5.68</v>
          </cell>
          <cell r="M164">
            <v>5.68</v>
          </cell>
          <cell r="N164">
            <v>5.68</v>
          </cell>
          <cell r="O164">
            <v>6.01</v>
          </cell>
          <cell r="P164">
            <v>6</v>
          </cell>
          <cell r="Q164">
            <v>0</v>
          </cell>
          <cell r="R164">
            <v>0</v>
          </cell>
          <cell r="S164">
            <v>72.95</v>
          </cell>
          <cell r="T164">
            <v>6.61</v>
          </cell>
          <cell r="U164">
            <v>6.61</v>
          </cell>
          <cell r="V164">
            <v>6.79</v>
          </cell>
          <cell r="W164">
            <v>6.61</v>
          </cell>
          <cell r="X164">
            <v>6.61</v>
          </cell>
          <cell r="Y164">
            <v>6.61</v>
          </cell>
          <cell r="Z164">
            <v>6.61</v>
          </cell>
          <cell r="AA164">
            <v>6.82</v>
          </cell>
          <cell r="AB164">
            <v>6.82</v>
          </cell>
          <cell r="AC164">
            <v>6.82</v>
          </cell>
          <cell r="AD164">
            <v>6.82</v>
          </cell>
          <cell r="AE164">
            <v>6.82</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B165" t="str">
            <v>Ins. :Key Man Ins.:M.Floyd</v>
          </cell>
          <cell r="C165">
            <v>0</v>
          </cell>
          <cell r="D165">
            <v>0</v>
          </cell>
          <cell r="E165">
            <v>0</v>
          </cell>
          <cell r="F165">
            <v>0</v>
          </cell>
          <cell r="G165">
            <v>0</v>
          </cell>
          <cell r="H165">
            <v>231.51</v>
          </cell>
          <cell r="I165">
            <v>231.51</v>
          </cell>
          <cell r="J165">
            <v>231.51</v>
          </cell>
          <cell r="K165">
            <v>231.51</v>
          </cell>
          <cell r="L165">
            <v>221.39</v>
          </cell>
          <cell r="M165">
            <v>221.39</v>
          </cell>
          <cell r="N165">
            <v>221.39</v>
          </cell>
          <cell r="O165">
            <v>272.83999999999997</v>
          </cell>
          <cell r="P165">
            <v>273</v>
          </cell>
          <cell r="Q165">
            <v>231.51</v>
          </cell>
          <cell r="R165">
            <v>231.51</v>
          </cell>
          <cell r="S165">
            <v>2922.36</v>
          </cell>
          <cell r="T165">
            <v>272.83999999999997</v>
          </cell>
          <cell r="U165">
            <v>272.83999999999997</v>
          </cell>
          <cell r="V165">
            <v>272.83999999999997</v>
          </cell>
          <cell r="W165">
            <v>272.83999999999997</v>
          </cell>
          <cell r="X165">
            <v>272.83999999999997</v>
          </cell>
          <cell r="Y165">
            <v>272.83999999999997</v>
          </cell>
          <cell r="Z165">
            <v>272.83999999999997</v>
          </cell>
          <cell r="AA165">
            <v>315.45999999999998</v>
          </cell>
          <cell r="AB165">
            <v>315.45999999999998</v>
          </cell>
          <cell r="AC165">
            <v>315.45999999999998</v>
          </cell>
          <cell r="AD165">
            <v>315.45999999999998</v>
          </cell>
          <cell r="AE165">
            <v>315.45999999999998</v>
          </cell>
          <cell r="AF165">
            <v>320</v>
          </cell>
          <cell r="AG165">
            <v>320</v>
          </cell>
          <cell r="AH165">
            <v>320</v>
          </cell>
          <cell r="AI165">
            <v>320</v>
          </cell>
          <cell r="AJ165">
            <v>320</v>
          </cell>
          <cell r="AK165">
            <v>320</v>
          </cell>
          <cell r="AL165">
            <v>320</v>
          </cell>
          <cell r="AM165">
            <v>360</v>
          </cell>
          <cell r="AN165">
            <v>360</v>
          </cell>
          <cell r="AO165">
            <v>360</v>
          </cell>
          <cell r="AP165">
            <v>360</v>
          </cell>
          <cell r="AQ165">
            <v>360</v>
          </cell>
          <cell r="AR165">
            <v>0</v>
          </cell>
        </row>
        <row r="166">
          <cell r="B166" t="str">
            <v>Ins. :Key Man Ins. N.Ford</v>
          </cell>
          <cell r="C166">
            <v>0</v>
          </cell>
          <cell r="D166">
            <v>0</v>
          </cell>
          <cell r="E166">
            <v>0</v>
          </cell>
          <cell r="F166">
            <v>0</v>
          </cell>
          <cell r="G166">
            <v>0</v>
          </cell>
          <cell r="H166">
            <v>461.45</v>
          </cell>
          <cell r="I166">
            <v>461.45</v>
          </cell>
          <cell r="J166">
            <v>461.45</v>
          </cell>
          <cell r="K166">
            <v>461.45</v>
          </cell>
          <cell r="L166">
            <v>441.28</v>
          </cell>
          <cell r="M166">
            <v>441.28</v>
          </cell>
          <cell r="N166">
            <v>441.28</v>
          </cell>
          <cell r="O166">
            <v>546.24</v>
          </cell>
          <cell r="P166">
            <v>546</v>
          </cell>
          <cell r="Q166">
            <v>461.45</v>
          </cell>
          <cell r="R166">
            <v>461.45</v>
          </cell>
          <cell r="S166">
            <v>5832.14</v>
          </cell>
          <cell r="T166">
            <v>546.24</v>
          </cell>
          <cell r="U166">
            <v>546.24</v>
          </cell>
          <cell r="V166">
            <v>546.24</v>
          </cell>
          <cell r="W166">
            <v>546.24</v>
          </cell>
          <cell r="X166">
            <v>546.24</v>
          </cell>
          <cell r="Y166">
            <v>546.24</v>
          </cell>
          <cell r="Z166">
            <v>546.24</v>
          </cell>
          <cell r="AA166">
            <v>643.61</v>
          </cell>
          <cell r="AB166">
            <v>643.61</v>
          </cell>
          <cell r="AC166">
            <v>643.61</v>
          </cell>
          <cell r="AD166">
            <v>643.61</v>
          </cell>
          <cell r="AE166">
            <v>643.61</v>
          </cell>
          <cell r="AF166">
            <v>644</v>
          </cell>
          <cell r="AG166">
            <v>644</v>
          </cell>
          <cell r="AH166">
            <v>644</v>
          </cell>
          <cell r="AI166">
            <v>644</v>
          </cell>
          <cell r="AJ166">
            <v>644</v>
          </cell>
          <cell r="AK166">
            <v>644</v>
          </cell>
          <cell r="AL166">
            <v>644</v>
          </cell>
          <cell r="AM166">
            <v>760</v>
          </cell>
          <cell r="AN166">
            <v>760</v>
          </cell>
          <cell r="AO166">
            <v>760</v>
          </cell>
          <cell r="AP166">
            <v>760</v>
          </cell>
          <cell r="AQ166">
            <v>760</v>
          </cell>
          <cell r="AR166">
            <v>0</v>
          </cell>
        </row>
        <row r="167">
          <cell r="B167" t="str">
            <v>Ins. :Key Man Ins. C.Khor</v>
          </cell>
          <cell r="C167">
            <v>0</v>
          </cell>
          <cell r="D167">
            <v>0</v>
          </cell>
          <cell r="E167">
            <v>0</v>
          </cell>
          <cell r="F167">
            <v>0</v>
          </cell>
          <cell r="G167">
            <v>0</v>
          </cell>
          <cell r="H167">
            <v>139.93</v>
          </cell>
          <cell r="I167">
            <v>139.93</v>
          </cell>
          <cell r="J167">
            <v>139.93</v>
          </cell>
          <cell r="K167">
            <v>139.93</v>
          </cell>
          <cell r="L167">
            <v>133.81</v>
          </cell>
          <cell r="M167">
            <v>133.81</v>
          </cell>
          <cell r="N167">
            <v>133.81</v>
          </cell>
          <cell r="O167">
            <v>158.36000000000001</v>
          </cell>
          <cell r="P167">
            <v>159</v>
          </cell>
          <cell r="Q167">
            <v>120.01</v>
          </cell>
          <cell r="R167">
            <v>120.01</v>
          </cell>
          <cell r="S167">
            <v>1746.68</v>
          </cell>
          <cell r="T167">
            <v>158.36000000000001</v>
          </cell>
          <cell r="U167">
            <v>158.36000000000001</v>
          </cell>
          <cell r="V167">
            <v>105.58</v>
          </cell>
          <cell r="W167">
            <v>105.58</v>
          </cell>
          <cell r="X167">
            <v>105.58</v>
          </cell>
          <cell r="Y167">
            <v>105.58</v>
          </cell>
          <cell r="Z167">
            <v>105.58</v>
          </cell>
          <cell r="AA167">
            <v>120.05</v>
          </cell>
          <cell r="AB167">
            <v>120.05</v>
          </cell>
          <cell r="AC167">
            <v>120.05</v>
          </cell>
          <cell r="AD167">
            <v>120.05</v>
          </cell>
          <cell r="AE167">
            <v>120.05</v>
          </cell>
          <cell r="AF167">
            <v>120</v>
          </cell>
          <cell r="AG167">
            <v>120</v>
          </cell>
          <cell r="AH167">
            <v>120</v>
          </cell>
          <cell r="AI167">
            <v>120</v>
          </cell>
          <cell r="AJ167">
            <v>120</v>
          </cell>
          <cell r="AK167">
            <v>120</v>
          </cell>
          <cell r="AL167">
            <v>120</v>
          </cell>
          <cell r="AM167">
            <v>145</v>
          </cell>
          <cell r="AN167">
            <v>145</v>
          </cell>
          <cell r="AO167">
            <v>145</v>
          </cell>
          <cell r="AP167">
            <v>145</v>
          </cell>
          <cell r="AQ167">
            <v>145</v>
          </cell>
          <cell r="AR167">
            <v>0</v>
          </cell>
        </row>
        <row r="168">
          <cell r="B168" t="str">
            <v>Ins. :Key Man Ins.J.Davies</v>
          </cell>
          <cell r="C168">
            <v>0</v>
          </cell>
          <cell r="D168">
            <v>0</v>
          </cell>
          <cell r="E168">
            <v>0</v>
          </cell>
          <cell r="F168">
            <v>0</v>
          </cell>
          <cell r="G168">
            <v>0</v>
          </cell>
          <cell r="H168">
            <v>323.79000000000002</v>
          </cell>
          <cell r="I168">
            <v>323.79000000000002</v>
          </cell>
          <cell r="J168">
            <v>323.79000000000002</v>
          </cell>
          <cell r="K168">
            <v>323.79000000000002</v>
          </cell>
          <cell r="L168">
            <v>309.64</v>
          </cell>
          <cell r="M168">
            <v>309.64</v>
          </cell>
          <cell r="N168">
            <v>309.64</v>
          </cell>
          <cell r="O168">
            <v>378.37</v>
          </cell>
          <cell r="P168">
            <v>378</v>
          </cell>
          <cell r="Q168">
            <v>262.95</v>
          </cell>
          <cell r="R168">
            <v>262.95</v>
          </cell>
          <cell r="S168">
            <v>3529.99</v>
          </cell>
          <cell r="T168">
            <v>378.37</v>
          </cell>
          <cell r="U168">
            <v>378.37</v>
          </cell>
          <cell r="V168">
            <v>378.37</v>
          </cell>
          <cell r="W168">
            <v>378.37</v>
          </cell>
          <cell r="X168">
            <v>378.37</v>
          </cell>
          <cell r="Y168">
            <v>378.37</v>
          </cell>
          <cell r="Z168">
            <v>378.37</v>
          </cell>
          <cell r="AA168">
            <v>445.35</v>
          </cell>
          <cell r="AB168">
            <v>445.35</v>
          </cell>
          <cell r="AC168">
            <v>445.35</v>
          </cell>
          <cell r="AD168">
            <v>445.35</v>
          </cell>
          <cell r="AE168">
            <v>445.35</v>
          </cell>
          <cell r="AF168">
            <v>445</v>
          </cell>
          <cell r="AG168">
            <v>445</v>
          </cell>
          <cell r="AH168">
            <v>445</v>
          </cell>
          <cell r="AI168">
            <v>445</v>
          </cell>
          <cell r="AJ168">
            <v>445</v>
          </cell>
          <cell r="AK168">
            <v>445</v>
          </cell>
          <cell r="AL168">
            <v>445</v>
          </cell>
          <cell r="AM168">
            <v>525</v>
          </cell>
          <cell r="AN168">
            <v>525</v>
          </cell>
          <cell r="AO168">
            <v>525</v>
          </cell>
          <cell r="AP168">
            <v>525</v>
          </cell>
          <cell r="AQ168">
            <v>525</v>
          </cell>
          <cell r="AR168">
            <v>0</v>
          </cell>
        </row>
        <row r="169">
          <cell r="B169" t="str">
            <v>Ins. :Key Man Ins.Policy f</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6.24</v>
          </cell>
          <cell r="R169">
            <v>6.24</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B170" t="str">
            <v>Total Ins. :Keyman Insurance</v>
          </cell>
          <cell r="C170">
            <v>0</v>
          </cell>
          <cell r="D170">
            <v>0</v>
          </cell>
          <cell r="E170">
            <v>0</v>
          </cell>
          <cell r="F170">
            <v>0</v>
          </cell>
          <cell r="G170">
            <v>0</v>
          </cell>
          <cell r="H170">
            <v>1162.6099999999999</v>
          </cell>
          <cell r="I170">
            <v>1162.6099999999999</v>
          </cell>
          <cell r="J170">
            <v>1162.6099999999999</v>
          </cell>
          <cell r="K170">
            <v>1162.6099999999999</v>
          </cell>
          <cell r="L170">
            <v>1111.8</v>
          </cell>
          <cell r="M170">
            <v>1111.8</v>
          </cell>
          <cell r="N170">
            <v>1111.8</v>
          </cell>
          <cell r="O170">
            <v>1361.82</v>
          </cell>
          <cell r="P170">
            <v>1362</v>
          </cell>
          <cell r="Q170">
            <v>1082.1600000000001</v>
          </cell>
          <cell r="R170">
            <v>1082.1600000000001</v>
          </cell>
          <cell r="S170">
            <v>14104.12</v>
          </cell>
          <cell r="T170">
            <v>1362.42</v>
          </cell>
          <cell r="U170">
            <v>1362.42</v>
          </cell>
          <cell r="V170">
            <v>1309.8200000000002</v>
          </cell>
          <cell r="W170">
            <v>1309.6400000000001</v>
          </cell>
          <cell r="X170">
            <v>1309.6400000000001</v>
          </cell>
          <cell r="Y170">
            <v>1309.6400000000001</v>
          </cell>
          <cell r="Z170">
            <v>1309.6400000000001</v>
          </cell>
          <cell r="AA170">
            <v>1531.29</v>
          </cell>
          <cell r="AB170">
            <v>1531.29</v>
          </cell>
          <cell r="AC170">
            <v>1531.29</v>
          </cell>
          <cell r="AD170">
            <v>1531.29</v>
          </cell>
          <cell r="AE170">
            <v>1531.29</v>
          </cell>
          <cell r="AF170">
            <v>1529</v>
          </cell>
          <cell r="AG170">
            <v>1529</v>
          </cell>
          <cell r="AH170">
            <v>1529</v>
          </cell>
          <cell r="AI170">
            <v>1529</v>
          </cell>
          <cell r="AJ170">
            <v>1529</v>
          </cell>
          <cell r="AK170">
            <v>1529</v>
          </cell>
          <cell r="AL170">
            <v>1529</v>
          </cell>
          <cell r="AM170">
            <v>1790</v>
          </cell>
          <cell r="AN170">
            <v>1790</v>
          </cell>
          <cell r="AO170">
            <v>1790</v>
          </cell>
          <cell r="AP170">
            <v>1790</v>
          </cell>
          <cell r="AQ170">
            <v>1790</v>
          </cell>
          <cell r="AR170">
            <v>0</v>
          </cell>
        </row>
        <row r="171">
          <cell r="B171" t="str">
            <v>Ins. :Life Insurance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B172" t="str">
            <v>Ins. :Life Ins - M. Floyd</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Ins. :Life Ins - N. Ford</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Ins. :Life Ins - C. Khor</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B175" t="str">
            <v>Ins. Life  Ins - J. Davies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B176" t="str">
            <v>Total Ins. :Life Insurance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Ins. :Prof. Indemnity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B178" t="str">
            <v>NSW - Ins. :Prof. Indemnity</v>
          </cell>
          <cell r="C178">
            <v>0</v>
          </cell>
          <cell r="D178">
            <v>0</v>
          </cell>
          <cell r="E178">
            <v>0</v>
          </cell>
          <cell r="F178">
            <v>0</v>
          </cell>
          <cell r="G178">
            <v>0</v>
          </cell>
          <cell r="H178">
            <v>276.33</v>
          </cell>
          <cell r="I178">
            <v>276.33</v>
          </cell>
          <cell r="J178">
            <v>276.33</v>
          </cell>
          <cell r="K178">
            <v>276.33</v>
          </cell>
          <cell r="L178">
            <v>276.33</v>
          </cell>
          <cell r="M178">
            <v>276.33</v>
          </cell>
          <cell r="N178">
            <v>276.33</v>
          </cell>
          <cell r="O178">
            <v>276.33</v>
          </cell>
          <cell r="P178">
            <v>277</v>
          </cell>
          <cell r="Q178">
            <v>303.95999999999998</v>
          </cell>
          <cell r="R178">
            <v>303.95999999999998</v>
          </cell>
          <cell r="S178">
            <v>3315.91</v>
          </cell>
          <cell r="T178">
            <v>276.33</v>
          </cell>
          <cell r="U178">
            <v>276.33</v>
          </cell>
          <cell r="V178">
            <v>276.33</v>
          </cell>
          <cell r="W178">
            <v>276.33</v>
          </cell>
          <cell r="X178">
            <v>276.33</v>
          </cell>
          <cell r="Y178">
            <v>276.33</v>
          </cell>
          <cell r="Z178">
            <v>276.33</v>
          </cell>
          <cell r="AA178">
            <v>276.33</v>
          </cell>
          <cell r="AB178">
            <v>276.33</v>
          </cell>
          <cell r="AC178">
            <v>276.33</v>
          </cell>
          <cell r="AD178">
            <v>276.33</v>
          </cell>
          <cell r="AE178">
            <v>276.3</v>
          </cell>
          <cell r="AF178">
            <v>320</v>
          </cell>
          <cell r="AG178">
            <v>320</v>
          </cell>
          <cell r="AH178">
            <v>320</v>
          </cell>
          <cell r="AI178">
            <v>320</v>
          </cell>
          <cell r="AJ178">
            <v>320</v>
          </cell>
          <cell r="AK178">
            <v>320</v>
          </cell>
          <cell r="AL178">
            <v>320</v>
          </cell>
          <cell r="AM178">
            <v>320</v>
          </cell>
          <cell r="AN178">
            <v>320</v>
          </cell>
          <cell r="AO178">
            <v>320</v>
          </cell>
          <cell r="AP178">
            <v>320</v>
          </cell>
          <cell r="AQ178">
            <v>320</v>
          </cell>
          <cell r="AR178">
            <v>0</v>
          </cell>
        </row>
        <row r="179">
          <cell r="B179" t="str">
            <v>VIC - Ins. :Prof. Indemniity</v>
          </cell>
          <cell r="C179">
            <v>0</v>
          </cell>
          <cell r="D179">
            <v>0</v>
          </cell>
          <cell r="E179">
            <v>0</v>
          </cell>
          <cell r="F179">
            <v>0</v>
          </cell>
          <cell r="G179">
            <v>0</v>
          </cell>
          <cell r="H179">
            <v>276.33</v>
          </cell>
          <cell r="I179">
            <v>276.33</v>
          </cell>
          <cell r="J179">
            <v>276.33</v>
          </cell>
          <cell r="K179">
            <v>276.33</v>
          </cell>
          <cell r="L179">
            <v>276.33</v>
          </cell>
          <cell r="M179">
            <v>276.33</v>
          </cell>
          <cell r="N179">
            <v>276.33</v>
          </cell>
          <cell r="O179">
            <v>276.33</v>
          </cell>
          <cell r="P179">
            <v>276</v>
          </cell>
          <cell r="Q179">
            <v>303.95999999999998</v>
          </cell>
          <cell r="R179">
            <v>303.95999999999998</v>
          </cell>
          <cell r="S179">
            <v>3315.91</v>
          </cell>
          <cell r="T179">
            <v>276.33</v>
          </cell>
          <cell r="U179">
            <v>276.33</v>
          </cell>
          <cell r="V179">
            <v>276.32</v>
          </cell>
          <cell r="W179">
            <v>276.32</v>
          </cell>
          <cell r="X179">
            <v>276.32</v>
          </cell>
          <cell r="Y179">
            <v>276.33</v>
          </cell>
          <cell r="Z179">
            <v>276.33</v>
          </cell>
          <cell r="AA179">
            <v>276.33</v>
          </cell>
          <cell r="AB179">
            <v>276.33</v>
          </cell>
          <cell r="AC179">
            <v>276.33</v>
          </cell>
          <cell r="AD179">
            <v>276.33</v>
          </cell>
          <cell r="AE179">
            <v>276.3</v>
          </cell>
          <cell r="AF179">
            <v>320</v>
          </cell>
          <cell r="AG179">
            <v>320</v>
          </cell>
          <cell r="AH179">
            <v>320</v>
          </cell>
          <cell r="AI179">
            <v>320</v>
          </cell>
          <cell r="AJ179">
            <v>320</v>
          </cell>
          <cell r="AK179">
            <v>320</v>
          </cell>
          <cell r="AL179">
            <v>320</v>
          </cell>
          <cell r="AM179">
            <v>320</v>
          </cell>
          <cell r="AN179">
            <v>320</v>
          </cell>
          <cell r="AO179">
            <v>320</v>
          </cell>
          <cell r="AP179">
            <v>320</v>
          </cell>
          <cell r="AQ179">
            <v>320</v>
          </cell>
          <cell r="AR179">
            <v>0</v>
          </cell>
        </row>
        <row r="180">
          <cell r="B180" t="str">
            <v>Total Ins. :Prof. Indemnity</v>
          </cell>
          <cell r="C180">
            <v>0</v>
          </cell>
          <cell r="D180">
            <v>0</v>
          </cell>
          <cell r="E180">
            <v>0</v>
          </cell>
          <cell r="F180">
            <v>0</v>
          </cell>
          <cell r="G180">
            <v>0</v>
          </cell>
          <cell r="H180">
            <v>552.66</v>
          </cell>
          <cell r="I180">
            <v>552.66</v>
          </cell>
          <cell r="J180">
            <v>552.66</v>
          </cell>
          <cell r="K180">
            <v>552.66</v>
          </cell>
          <cell r="L180">
            <v>552.66</v>
          </cell>
          <cell r="M180">
            <v>552.66</v>
          </cell>
          <cell r="N180">
            <v>552.66</v>
          </cell>
          <cell r="O180">
            <v>552.66</v>
          </cell>
          <cell r="P180">
            <v>553</v>
          </cell>
          <cell r="Q180">
            <v>607.91999999999996</v>
          </cell>
          <cell r="R180">
            <v>607.91999999999996</v>
          </cell>
          <cell r="S180">
            <v>6631.82</v>
          </cell>
          <cell r="T180">
            <v>552.66</v>
          </cell>
          <cell r="U180">
            <v>552.66</v>
          </cell>
          <cell r="V180">
            <v>552.65</v>
          </cell>
          <cell r="W180">
            <v>552.65</v>
          </cell>
          <cell r="X180">
            <v>552.65</v>
          </cell>
          <cell r="Y180">
            <v>552.66</v>
          </cell>
          <cell r="Z180">
            <v>552.66</v>
          </cell>
          <cell r="AA180">
            <v>552.66</v>
          </cell>
          <cell r="AB180">
            <v>552.66</v>
          </cell>
          <cell r="AC180">
            <v>552.66</v>
          </cell>
          <cell r="AD180">
            <v>552.66</v>
          </cell>
          <cell r="AE180">
            <v>552.6</v>
          </cell>
          <cell r="AF180">
            <v>640</v>
          </cell>
          <cell r="AG180">
            <v>640</v>
          </cell>
          <cell r="AH180">
            <v>640</v>
          </cell>
          <cell r="AI180">
            <v>640</v>
          </cell>
          <cell r="AJ180">
            <v>640</v>
          </cell>
          <cell r="AK180">
            <v>640</v>
          </cell>
          <cell r="AL180">
            <v>640</v>
          </cell>
          <cell r="AM180">
            <v>640</v>
          </cell>
          <cell r="AN180">
            <v>640</v>
          </cell>
          <cell r="AO180">
            <v>640</v>
          </cell>
          <cell r="AP180">
            <v>640</v>
          </cell>
          <cell r="AQ180">
            <v>640</v>
          </cell>
          <cell r="AR180">
            <v>0</v>
          </cell>
        </row>
        <row r="181">
          <cell r="B181" t="str">
            <v>Ins. :Public Liab</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B182" t="str">
            <v>NSW - Ins. :Public Liab</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250.55</v>
          </cell>
          <cell r="V182">
            <v>200</v>
          </cell>
          <cell r="W182">
            <v>200</v>
          </cell>
          <cell r="X182">
            <v>200</v>
          </cell>
          <cell r="Y182">
            <v>200</v>
          </cell>
          <cell r="Z182">
            <v>200</v>
          </cell>
          <cell r="AA182">
            <v>200</v>
          </cell>
          <cell r="AB182">
            <v>200</v>
          </cell>
          <cell r="AC182">
            <v>200</v>
          </cell>
          <cell r="AD182">
            <v>200</v>
          </cell>
          <cell r="AE182">
            <v>-1292.3800000000001</v>
          </cell>
          <cell r="AF182">
            <v>220</v>
          </cell>
          <cell r="AG182">
            <v>220</v>
          </cell>
          <cell r="AH182">
            <v>220</v>
          </cell>
          <cell r="AI182">
            <v>220</v>
          </cell>
          <cell r="AJ182">
            <v>220</v>
          </cell>
          <cell r="AK182">
            <v>220</v>
          </cell>
          <cell r="AL182">
            <v>220</v>
          </cell>
          <cell r="AM182">
            <v>220</v>
          </cell>
          <cell r="AN182">
            <v>220</v>
          </cell>
          <cell r="AO182">
            <v>220</v>
          </cell>
          <cell r="AP182">
            <v>220</v>
          </cell>
          <cell r="AQ182">
            <v>220</v>
          </cell>
          <cell r="AR182">
            <v>0</v>
          </cell>
        </row>
        <row r="183">
          <cell r="B183" t="str">
            <v>VIC - Ins. :Public Liab</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250.45</v>
          </cell>
          <cell r="V183">
            <v>200</v>
          </cell>
          <cell r="W183">
            <v>200</v>
          </cell>
          <cell r="X183">
            <v>200</v>
          </cell>
          <cell r="Y183">
            <v>200</v>
          </cell>
          <cell r="Z183">
            <v>200</v>
          </cell>
          <cell r="AA183">
            <v>200</v>
          </cell>
          <cell r="AB183">
            <v>200</v>
          </cell>
          <cell r="AC183">
            <v>200</v>
          </cell>
          <cell r="AD183">
            <v>200</v>
          </cell>
          <cell r="AE183">
            <v>-1292.3699999999999</v>
          </cell>
          <cell r="AF183">
            <v>220</v>
          </cell>
          <cell r="AG183">
            <v>220</v>
          </cell>
          <cell r="AH183">
            <v>220</v>
          </cell>
          <cell r="AI183">
            <v>220</v>
          </cell>
          <cell r="AJ183">
            <v>220</v>
          </cell>
          <cell r="AK183">
            <v>220</v>
          </cell>
          <cell r="AL183">
            <v>220</v>
          </cell>
          <cell r="AM183">
            <v>220</v>
          </cell>
          <cell r="AN183">
            <v>220</v>
          </cell>
          <cell r="AO183">
            <v>220</v>
          </cell>
          <cell r="AP183">
            <v>220</v>
          </cell>
          <cell r="AQ183">
            <v>220</v>
          </cell>
          <cell r="AR183">
            <v>0</v>
          </cell>
        </row>
        <row r="184">
          <cell r="B184" t="str">
            <v>Total Ins. :Public Liab</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501</v>
          </cell>
          <cell r="V184">
            <v>400</v>
          </cell>
          <cell r="W184">
            <v>400</v>
          </cell>
          <cell r="X184">
            <v>400</v>
          </cell>
          <cell r="Y184">
            <v>400</v>
          </cell>
          <cell r="Z184">
            <v>400</v>
          </cell>
          <cell r="AA184">
            <v>400</v>
          </cell>
          <cell r="AB184">
            <v>400</v>
          </cell>
          <cell r="AC184">
            <v>400</v>
          </cell>
          <cell r="AD184">
            <v>400</v>
          </cell>
          <cell r="AE184">
            <v>-2584.75</v>
          </cell>
          <cell r="AF184">
            <v>440</v>
          </cell>
          <cell r="AG184">
            <v>440</v>
          </cell>
          <cell r="AH184">
            <v>440</v>
          </cell>
          <cell r="AI184">
            <v>440</v>
          </cell>
          <cell r="AJ184">
            <v>440</v>
          </cell>
          <cell r="AK184">
            <v>440</v>
          </cell>
          <cell r="AL184">
            <v>440</v>
          </cell>
          <cell r="AM184">
            <v>440</v>
          </cell>
          <cell r="AN184">
            <v>440</v>
          </cell>
          <cell r="AO184">
            <v>440</v>
          </cell>
          <cell r="AP184">
            <v>440</v>
          </cell>
          <cell r="AQ184">
            <v>440</v>
          </cell>
          <cell r="AR184">
            <v>0</v>
          </cell>
        </row>
        <row r="185">
          <cell r="B185" t="str">
            <v>Total Insurance</v>
          </cell>
          <cell r="C185">
            <v>0</v>
          </cell>
          <cell r="D185">
            <v>0</v>
          </cell>
          <cell r="E185">
            <v>0</v>
          </cell>
          <cell r="F185">
            <v>0</v>
          </cell>
          <cell r="G185">
            <v>0</v>
          </cell>
          <cell r="H185">
            <v>2117.85</v>
          </cell>
          <cell r="I185">
            <v>2499.06</v>
          </cell>
          <cell r="J185">
            <v>2117.85</v>
          </cell>
          <cell r="K185">
            <v>2117.85</v>
          </cell>
          <cell r="L185">
            <v>2067.04</v>
          </cell>
          <cell r="M185">
            <v>2067.04</v>
          </cell>
          <cell r="N185">
            <v>2067.04</v>
          </cell>
          <cell r="O185">
            <v>2317.06</v>
          </cell>
          <cell r="P185">
            <v>2317</v>
          </cell>
          <cell r="Q185">
            <v>2140.7599999999998</v>
          </cell>
          <cell r="R185">
            <v>2140.7599999999998</v>
          </cell>
          <cell r="S185">
            <v>25893.53</v>
          </cell>
          <cell r="T185">
            <v>2021.06</v>
          </cell>
          <cell r="U185">
            <v>3613.6199999999994</v>
          </cell>
          <cell r="V185">
            <v>3059.99</v>
          </cell>
          <cell r="W185">
            <v>3059.81</v>
          </cell>
          <cell r="X185">
            <v>3059.81</v>
          </cell>
          <cell r="Y185">
            <v>3059.8199999999997</v>
          </cell>
          <cell r="Z185">
            <v>3059.8199999999997</v>
          </cell>
          <cell r="AA185">
            <v>3281.47</v>
          </cell>
          <cell r="AB185">
            <v>3281.47</v>
          </cell>
          <cell r="AC185">
            <v>3281.47</v>
          </cell>
          <cell r="AD185">
            <v>3281.47</v>
          </cell>
          <cell r="AE185">
            <v>-4209.33</v>
          </cell>
          <cell r="AF185">
            <v>3449</v>
          </cell>
          <cell r="AG185">
            <v>3449</v>
          </cell>
          <cell r="AH185">
            <v>3449</v>
          </cell>
          <cell r="AI185">
            <v>3449</v>
          </cell>
          <cell r="AJ185">
            <v>3449</v>
          </cell>
          <cell r="AK185">
            <v>3449</v>
          </cell>
          <cell r="AL185">
            <v>3449</v>
          </cell>
          <cell r="AM185">
            <v>3710</v>
          </cell>
          <cell r="AN185">
            <v>3710</v>
          </cell>
          <cell r="AO185">
            <v>3710</v>
          </cell>
          <cell r="AP185">
            <v>3710</v>
          </cell>
          <cell r="AQ185">
            <v>3710</v>
          </cell>
          <cell r="AR185">
            <v>0</v>
          </cell>
        </row>
        <row r="186">
          <cell r="B186" t="str">
            <v>Conference &amp; Travel expenses</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Conference</v>
          </cell>
          <cell r="C187">
            <v>0</v>
          </cell>
          <cell r="D187">
            <v>0</v>
          </cell>
          <cell r="E187">
            <v>0</v>
          </cell>
          <cell r="F187">
            <v>0</v>
          </cell>
          <cell r="G187">
            <v>0</v>
          </cell>
          <cell r="H187">
            <v>104.55</v>
          </cell>
          <cell r="I187">
            <v>256.97000000000003</v>
          </cell>
          <cell r="J187">
            <v>279.5</v>
          </cell>
          <cell r="K187">
            <v>13969.789999999999</v>
          </cell>
          <cell r="L187">
            <v>2979.2900000000004</v>
          </cell>
          <cell r="M187">
            <v>0</v>
          </cell>
          <cell r="N187">
            <v>0</v>
          </cell>
          <cell r="O187">
            <v>0</v>
          </cell>
          <cell r="P187">
            <v>0</v>
          </cell>
          <cell r="Q187">
            <v>0</v>
          </cell>
          <cell r="R187">
            <v>0</v>
          </cell>
          <cell r="S187">
            <v>19300.330000000002</v>
          </cell>
          <cell r="T187">
            <v>418.18</v>
          </cell>
          <cell r="U187">
            <v>18192.849999999999</v>
          </cell>
          <cell r="V187">
            <v>0</v>
          </cell>
          <cell r="W187">
            <v>0</v>
          </cell>
          <cell r="X187">
            <v>-40.909999999999997</v>
          </cell>
          <cell r="Y187">
            <v>0</v>
          </cell>
          <cell r="Z187">
            <v>0</v>
          </cell>
          <cell r="AA187">
            <v>0</v>
          </cell>
          <cell r="AB187">
            <v>0</v>
          </cell>
          <cell r="AC187">
            <v>0</v>
          </cell>
          <cell r="AD187">
            <v>0</v>
          </cell>
          <cell r="AE187">
            <v>0</v>
          </cell>
          <cell r="AF187">
            <v>10000</v>
          </cell>
          <cell r="AG187">
            <v>10000</v>
          </cell>
          <cell r="AH187">
            <v>0</v>
          </cell>
          <cell r="AI187">
            <v>0</v>
          </cell>
          <cell r="AJ187">
            <v>0</v>
          </cell>
          <cell r="AK187">
            <v>0</v>
          </cell>
          <cell r="AL187">
            <v>0</v>
          </cell>
          <cell r="AM187">
            <v>19850</v>
          </cell>
          <cell r="AN187">
            <v>18600</v>
          </cell>
          <cell r="AO187">
            <v>0</v>
          </cell>
          <cell r="AP187">
            <v>0</v>
          </cell>
          <cell r="AQ187">
            <v>0</v>
          </cell>
          <cell r="AR187">
            <v>0</v>
          </cell>
        </row>
        <row r="188">
          <cell r="B188" t="str">
            <v>Travel expenses: Airfares</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B189" t="str">
            <v>NSW - Travel expenses:Airfares</v>
          </cell>
          <cell r="C189">
            <v>0</v>
          </cell>
          <cell r="D189">
            <v>0</v>
          </cell>
          <cell r="E189">
            <v>0</v>
          </cell>
          <cell r="F189">
            <v>0</v>
          </cell>
          <cell r="G189">
            <v>0</v>
          </cell>
          <cell r="H189">
            <v>607.91999999999996</v>
          </cell>
          <cell r="I189">
            <v>654</v>
          </cell>
          <cell r="J189">
            <v>0</v>
          </cell>
          <cell r="K189">
            <v>2174.2600000000002</v>
          </cell>
          <cell r="L189">
            <v>340</v>
          </cell>
          <cell r="M189">
            <v>337.27</v>
          </cell>
          <cell r="N189">
            <v>699.45</v>
          </cell>
          <cell r="O189">
            <v>1047.92</v>
          </cell>
          <cell r="P189">
            <v>802.14</v>
          </cell>
          <cell r="Q189">
            <v>0</v>
          </cell>
          <cell r="R189">
            <v>450</v>
          </cell>
          <cell r="S189">
            <v>13386.01</v>
          </cell>
          <cell r="T189">
            <v>1751.64</v>
          </cell>
          <cell r="U189">
            <v>731.92</v>
          </cell>
          <cell r="V189">
            <v>1289.19</v>
          </cell>
          <cell r="W189">
            <v>0</v>
          </cell>
          <cell r="X189">
            <v>1849.37</v>
          </cell>
          <cell r="Y189">
            <v>928.84</v>
          </cell>
          <cell r="Z189">
            <v>251.54</v>
          </cell>
          <cell r="AA189">
            <v>861.91</v>
          </cell>
          <cell r="AB189">
            <v>2128.88</v>
          </cell>
          <cell r="AC189">
            <v>523.36</v>
          </cell>
          <cell r="AD189">
            <v>345.18</v>
          </cell>
          <cell r="AE189">
            <v>1590.12</v>
          </cell>
          <cell r="AF189">
            <v>900</v>
          </cell>
          <cell r="AG189">
            <v>600</v>
          </cell>
          <cell r="AH189">
            <v>900</v>
          </cell>
          <cell r="AI189">
            <v>600</v>
          </cell>
          <cell r="AJ189">
            <v>900</v>
          </cell>
          <cell r="AK189">
            <v>600</v>
          </cell>
          <cell r="AL189">
            <v>900</v>
          </cell>
          <cell r="AM189">
            <v>600</v>
          </cell>
          <cell r="AN189">
            <v>900</v>
          </cell>
          <cell r="AO189">
            <v>600</v>
          </cell>
          <cell r="AP189">
            <v>900</v>
          </cell>
          <cell r="AQ189">
            <v>600</v>
          </cell>
          <cell r="AR189">
            <v>0</v>
          </cell>
        </row>
        <row r="190">
          <cell r="B190" t="str">
            <v>VIC - Travel expenses:Airfares</v>
          </cell>
          <cell r="C190">
            <v>0</v>
          </cell>
          <cell r="D190">
            <v>0</v>
          </cell>
          <cell r="E190">
            <v>0</v>
          </cell>
          <cell r="F190">
            <v>0</v>
          </cell>
          <cell r="G190">
            <v>0</v>
          </cell>
          <cell r="H190">
            <v>0</v>
          </cell>
          <cell r="I190">
            <v>0</v>
          </cell>
          <cell r="J190">
            <v>359.7</v>
          </cell>
          <cell r="K190">
            <v>0</v>
          </cell>
          <cell r="L190">
            <v>350.91</v>
          </cell>
          <cell r="M190">
            <v>380</v>
          </cell>
          <cell r="N190">
            <v>0</v>
          </cell>
          <cell r="O190">
            <v>0</v>
          </cell>
          <cell r="P190">
            <v>0</v>
          </cell>
          <cell r="Q190">
            <v>450</v>
          </cell>
          <cell r="R190">
            <v>450</v>
          </cell>
          <cell r="S190">
            <v>2274.2600000000002</v>
          </cell>
          <cell r="T190">
            <v>1872.74</v>
          </cell>
          <cell r="U190">
            <v>740.38</v>
          </cell>
          <cell r="V190">
            <v>0</v>
          </cell>
          <cell r="W190">
            <v>2299.7199999999998</v>
          </cell>
          <cell r="X190">
            <v>1251</v>
          </cell>
          <cell r="Y190">
            <v>0</v>
          </cell>
          <cell r="Z190">
            <v>0</v>
          </cell>
          <cell r="AA190">
            <v>1775.22</v>
          </cell>
          <cell r="AB190">
            <v>0</v>
          </cell>
          <cell r="AC190">
            <v>408.82</v>
          </cell>
          <cell r="AD190">
            <v>1464.21</v>
          </cell>
          <cell r="AE190">
            <v>-290.91000000000003</v>
          </cell>
          <cell r="AF190">
            <v>900</v>
          </cell>
          <cell r="AG190">
            <v>600</v>
          </cell>
          <cell r="AH190">
            <v>900</v>
          </cell>
          <cell r="AI190">
            <v>600</v>
          </cell>
          <cell r="AJ190">
            <v>900</v>
          </cell>
          <cell r="AK190">
            <v>600</v>
          </cell>
          <cell r="AL190">
            <v>900</v>
          </cell>
          <cell r="AM190">
            <v>600</v>
          </cell>
          <cell r="AN190">
            <v>900</v>
          </cell>
          <cell r="AO190">
            <v>600</v>
          </cell>
          <cell r="AP190">
            <v>900</v>
          </cell>
          <cell r="AQ190">
            <v>600</v>
          </cell>
          <cell r="AR190">
            <v>0</v>
          </cell>
        </row>
        <row r="191">
          <cell r="B191" t="str">
            <v>Total Travel expenses: Airfares</v>
          </cell>
          <cell r="C191">
            <v>0</v>
          </cell>
          <cell r="D191">
            <v>0</v>
          </cell>
          <cell r="E191">
            <v>0</v>
          </cell>
          <cell r="F191">
            <v>0</v>
          </cell>
          <cell r="G191">
            <v>0</v>
          </cell>
          <cell r="H191">
            <v>607.91999999999996</v>
          </cell>
          <cell r="I191">
            <v>654</v>
          </cell>
          <cell r="J191">
            <v>359.7</v>
          </cell>
          <cell r="K191">
            <v>2174.2600000000002</v>
          </cell>
          <cell r="L191">
            <v>690.91</v>
          </cell>
          <cell r="M191">
            <v>717.27</v>
          </cell>
          <cell r="N191">
            <v>699.45</v>
          </cell>
          <cell r="O191">
            <v>1047.92</v>
          </cell>
          <cell r="P191">
            <v>802.14</v>
          </cell>
          <cell r="Q191">
            <v>450</v>
          </cell>
          <cell r="R191">
            <v>900</v>
          </cell>
          <cell r="S191">
            <v>15660.27</v>
          </cell>
          <cell r="T191">
            <v>3624.38</v>
          </cell>
          <cell r="U191">
            <v>1472.3</v>
          </cell>
          <cell r="V191">
            <v>1289.19</v>
          </cell>
          <cell r="W191">
            <v>2299.7199999999998</v>
          </cell>
          <cell r="X191">
            <v>3100.37</v>
          </cell>
          <cell r="Y191">
            <v>928.84</v>
          </cell>
          <cell r="Z191">
            <v>251.54</v>
          </cell>
          <cell r="AA191">
            <v>2637.13</v>
          </cell>
          <cell r="AB191">
            <v>2128.88</v>
          </cell>
          <cell r="AC191">
            <v>932.18000000000006</v>
          </cell>
          <cell r="AD191">
            <v>1809.39</v>
          </cell>
          <cell r="AE191">
            <v>1299.2099999999998</v>
          </cell>
          <cell r="AF191">
            <v>1800</v>
          </cell>
          <cell r="AG191">
            <v>1200</v>
          </cell>
          <cell r="AH191">
            <v>1800</v>
          </cell>
          <cell r="AI191">
            <v>1200</v>
          </cell>
          <cell r="AJ191">
            <v>1800</v>
          </cell>
          <cell r="AK191">
            <v>1200</v>
          </cell>
          <cell r="AL191">
            <v>1800</v>
          </cell>
          <cell r="AM191">
            <v>1200</v>
          </cell>
          <cell r="AN191">
            <v>1800</v>
          </cell>
          <cell r="AO191">
            <v>1200</v>
          </cell>
          <cell r="AP191">
            <v>1800</v>
          </cell>
          <cell r="AQ191">
            <v>1200</v>
          </cell>
          <cell r="AR191">
            <v>0</v>
          </cell>
        </row>
        <row r="192">
          <cell r="B192" t="str">
            <v>Travel expenses: Accomodation</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B193" t="str">
            <v>NSW - Travel expenses:Accom.</v>
          </cell>
          <cell r="C193">
            <v>0</v>
          </cell>
          <cell r="D193">
            <v>0</v>
          </cell>
          <cell r="E193">
            <v>0</v>
          </cell>
          <cell r="F193">
            <v>0</v>
          </cell>
          <cell r="G193">
            <v>0</v>
          </cell>
          <cell r="H193">
            <v>90</v>
          </cell>
          <cell r="I193">
            <v>299.04000000000002</v>
          </cell>
          <cell r="J193">
            <v>46.81</v>
          </cell>
          <cell r="K193">
            <v>0</v>
          </cell>
          <cell r="L193">
            <v>0</v>
          </cell>
          <cell r="M193">
            <v>0</v>
          </cell>
          <cell r="N193">
            <v>536.27</v>
          </cell>
          <cell r="O193">
            <v>395.23</v>
          </cell>
          <cell r="P193">
            <v>490</v>
          </cell>
          <cell r="Q193">
            <v>250</v>
          </cell>
          <cell r="R193">
            <v>250</v>
          </cell>
          <cell r="S193">
            <v>4383</v>
          </cell>
          <cell r="T193">
            <v>515.32000000000005</v>
          </cell>
          <cell r="U193">
            <v>0</v>
          </cell>
          <cell r="V193">
            <v>387.5</v>
          </cell>
          <cell r="W193">
            <v>0</v>
          </cell>
          <cell r="X193">
            <v>275.45</v>
          </cell>
          <cell r="Y193">
            <v>369.86</v>
          </cell>
          <cell r="Z193">
            <v>1831.37</v>
          </cell>
          <cell r="AA193">
            <v>214.77</v>
          </cell>
          <cell r="AB193">
            <v>817.82</v>
          </cell>
          <cell r="AC193">
            <v>438.32</v>
          </cell>
          <cell r="AD193">
            <v>0</v>
          </cell>
          <cell r="AE193">
            <v>1526.91</v>
          </cell>
          <cell r="AF193">
            <v>675</v>
          </cell>
          <cell r="AG193">
            <v>450</v>
          </cell>
          <cell r="AH193">
            <v>675</v>
          </cell>
          <cell r="AI193">
            <v>450</v>
          </cell>
          <cell r="AJ193">
            <v>675</v>
          </cell>
          <cell r="AK193">
            <v>450</v>
          </cell>
          <cell r="AL193">
            <v>675</v>
          </cell>
          <cell r="AM193">
            <v>450</v>
          </cell>
          <cell r="AN193">
            <v>675</v>
          </cell>
          <cell r="AO193">
            <v>450</v>
          </cell>
          <cell r="AP193">
            <v>675</v>
          </cell>
          <cell r="AQ193">
            <v>450</v>
          </cell>
          <cell r="AR193">
            <v>0</v>
          </cell>
        </row>
        <row r="194">
          <cell r="B194" t="str">
            <v>VIC - Travel expenses:Accom.</v>
          </cell>
          <cell r="C194">
            <v>0</v>
          </cell>
          <cell r="D194">
            <v>0</v>
          </cell>
          <cell r="E194">
            <v>0</v>
          </cell>
          <cell r="F194">
            <v>0</v>
          </cell>
          <cell r="G194">
            <v>0</v>
          </cell>
          <cell r="H194">
            <v>0</v>
          </cell>
          <cell r="I194">
            <v>0</v>
          </cell>
          <cell r="J194">
            <v>0</v>
          </cell>
          <cell r="K194">
            <v>0</v>
          </cell>
          <cell r="L194">
            <v>189.14</v>
          </cell>
          <cell r="M194">
            <v>128.68</v>
          </cell>
          <cell r="N194">
            <v>0</v>
          </cell>
          <cell r="O194">
            <v>0</v>
          </cell>
          <cell r="P194">
            <v>830</v>
          </cell>
          <cell r="Q194">
            <v>250</v>
          </cell>
          <cell r="R194">
            <v>250</v>
          </cell>
          <cell r="S194">
            <v>1504.45</v>
          </cell>
          <cell r="T194">
            <v>395.55</v>
          </cell>
          <cell r="U194">
            <v>0</v>
          </cell>
          <cell r="V194">
            <v>90.9</v>
          </cell>
          <cell r="W194">
            <v>627.86</v>
          </cell>
          <cell r="X194">
            <v>0</v>
          </cell>
          <cell r="Y194">
            <v>0</v>
          </cell>
          <cell r="Z194">
            <v>0</v>
          </cell>
          <cell r="AA194">
            <v>671.1</v>
          </cell>
          <cell r="AB194">
            <v>0</v>
          </cell>
          <cell r="AC194">
            <v>215.04</v>
          </cell>
          <cell r="AD194">
            <v>810.72</v>
          </cell>
          <cell r="AE194">
            <v>0</v>
          </cell>
          <cell r="AF194">
            <v>675</v>
          </cell>
          <cell r="AG194">
            <v>450</v>
          </cell>
          <cell r="AH194">
            <v>675</v>
          </cell>
          <cell r="AI194">
            <v>450</v>
          </cell>
          <cell r="AJ194">
            <v>675</v>
          </cell>
          <cell r="AK194">
            <v>450</v>
          </cell>
          <cell r="AL194">
            <v>675</v>
          </cell>
          <cell r="AM194">
            <v>450</v>
          </cell>
          <cell r="AN194">
            <v>675</v>
          </cell>
          <cell r="AO194">
            <v>450</v>
          </cell>
          <cell r="AP194">
            <v>675</v>
          </cell>
          <cell r="AQ194">
            <v>450</v>
          </cell>
          <cell r="AR194">
            <v>0</v>
          </cell>
        </row>
        <row r="195">
          <cell r="B195" t="str">
            <v>Total Travel expenses: Accomodation</v>
          </cell>
          <cell r="C195">
            <v>0</v>
          </cell>
          <cell r="D195">
            <v>0</v>
          </cell>
          <cell r="E195">
            <v>0</v>
          </cell>
          <cell r="F195">
            <v>0</v>
          </cell>
          <cell r="G195">
            <v>0</v>
          </cell>
          <cell r="H195">
            <v>90</v>
          </cell>
          <cell r="I195">
            <v>299.04000000000002</v>
          </cell>
          <cell r="J195">
            <v>46.81</v>
          </cell>
          <cell r="K195">
            <v>0</v>
          </cell>
          <cell r="L195">
            <v>189.14</v>
          </cell>
          <cell r="M195">
            <v>128.68</v>
          </cell>
          <cell r="N195">
            <v>536.27</v>
          </cell>
          <cell r="O195">
            <v>395.23</v>
          </cell>
          <cell r="P195">
            <v>1320</v>
          </cell>
          <cell r="Q195">
            <v>500</v>
          </cell>
          <cell r="R195">
            <v>500</v>
          </cell>
          <cell r="S195">
            <v>5887.45</v>
          </cell>
          <cell r="T195">
            <v>910.87000000000012</v>
          </cell>
          <cell r="U195">
            <v>0</v>
          </cell>
          <cell r="V195">
            <v>478.4</v>
          </cell>
          <cell r="W195">
            <v>627.86</v>
          </cell>
          <cell r="X195">
            <v>275.45</v>
          </cell>
          <cell r="Y195">
            <v>369.86</v>
          </cell>
          <cell r="Z195">
            <v>1831.37</v>
          </cell>
          <cell r="AA195">
            <v>885.87</v>
          </cell>
          <cell r="AB195">
            <v>817.82</v>
          </cell>
          <cell r="AC195">
            <v>653.36</v>
          </cell>
          <cell r="AD195">
            <v>810.72</v>
          </cell>
          <cell r="AE195">
            <v>1526.91</v>
          </cell>
          <cell r="AF195">
            <v>1350</v>
          </cell>
          <cell r="AG195">
            <v>900</v>
          </cell>
          <cell r="AH195">
            <v>1350</v>
          </cell>
          <cell r="AI195">
            <v>900</v>
          </cell>
          <cell r="AJ195">
            <v>1350</v>
          </cell>
          <cell r="AK195">
            <v>900</v>
          </cell>
          <cell r="AL195">
            <v>1350</v>
          </cell>
          <cell r="AM195">
            <v>900</v>
          </cell>
          <cell r="AN195">
            <v>1350</v>
          </cell>
          <cell r="AO195">
            <v>900</v>
          </cell>
          <cell r="AP195">
            <v>1350</v>
          </cell>
          <cell r="AQ195">
            <v>900</v>
          </cell>
          <cell r="AR195">
            <v>0</v>
          </cell>
        </row>
        <row r="196">
          <cell r="B196" t="str">
            <v>Travel expenses: Meals</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B197" t="str">
            <v>NSW - Travel expenses:Meals</v>
          </cell>
          <cell r="C197">
            <v>0</v>
          </cell>
          <cell r="D197">
            <v>0</v>
          </cell>
          <cell r="E197">
            <v>0</v>
          </cell>
          <cell r="F197">
            <v>0</v>
          </cell>
          <cell r="G197">
            <v>0</v>
          </cell>
          <cell r="H197">
            <v>0</v>
          </cell>
          <cell r="I197">
            <v>0</v>
          </cell>
          <cell r="J197">
            <v>0</v>
          </cell>
          <cell r="K197">
            <v>0</v>
          </cell>
          <cell r="L197">
            <v>0</v>
          </cell>
          <cell r="M197">
            <v>0</v>
          </cell>
          <cell r="N197">
            <v>0</v>
          </cell>
          <cell r="O197">
            <v>214.91</v>
          </cell>
          <cell r="P197">
            <v>40</v>
          </cell>
          <cell r="Q197">
            <v>100</v>
          </cell>
          <cell r="R197">
            <v>100</v>
          </cell>
          <cell r="S197">
            <v>765.46</v>
          </cell>
          <cell r="T197">
            <v>102.74</v>
          </cell>
          <cell r="U197">
            <v>0</v>
          </cell>
          <cell r="V197">
            <v>13.64</v>
          </cell>
          <cell r="W197">
            <v>88.9</v>
          </cell>
          <cell r="X197">
            <v>53.45</v>
          </cell>
          <cell r="Y197">
            <v>0</v>
          </cell>
          <cell r="Z197">
            <v>26.82</v>
          </cell>
          <cell r="AA197">
            <v>0</v>
          </cell>
          <cell r="AB197">
            <v>0</v>
          </cell>
          <cell r="AC197">
            <v>112.01</v>
          </cell>
          <cell r="AD197">
            <v>0</v>
          </cell>
          <cell r="AE197">
            <v>31.01</v>
          </cell>
          <cell r="AF197">
            <v>350</v>
          </cell>
          <cell r="AG197">
            <v>350</v>
          </cell>
          <cell r="AH197">
            <v>350</v>
          </cell>
          <cell r="AI197">
            <v>350</v>
          </cell>
          <cell r="AJ197">
            <v>350</v>
          </cell>
          <cell r="AK197">
            <v>350</v>
          </cell>
          <cell r="AL197">
            <v>350</v>
          </cell>
          <cell r="AM197">
            <v>350</v>
          </cell>
          <cell r="AN197">
            <v>350</v>
          </cell>
          <cell r="AO197">
            <v>350</v>
          </cell>
          <cell r="AP197">
            <v>350</v>
          </cell>
          <cell r="AQ197">
            <v>350</v>
          </cell>
          <cell r="AR197">
            <v>0</v>
          </cell>
        </row>
        <row r="198">
          <cell r="B198" t="str">
            <v>VIC - Travel expenses:Meals</v>
          </cell>
          <cell r="C198">
            <v>0</v>
          </cell>
          <cell r="D198">
            <v>0</v>
          </cell>
          <cell r="E198">
            <v>0</v>
          </cell>
          <cell r="F198">
            <v>0</v>
          </cell>
          <cell r="G198">
            <v>0</v>
          </cell>
          <cell r="H198">
            <v>0</v>
          </cell>
          <cell r="I198">
            <v>0</v>
          </cell>
          <cell r="J198">
            <v>0</v>
          </cell>
          <cell r="K198">
            <v>0</v>
          </cell>
          <cell r="L198">
            <v>0</v>
          </cell>
          <cell r="M198">
            <v>303.92</v>
          </cell>
          <cell r="N198">
            <v>0</v>
          </cell>
          <cell r="O198">
            <v>0</v>
          </cell>
          <cell r="P198">
            <v>122</v>
          </cell>
          <cell r="Q198">
            <v>100</v>
          </cell>
          <cell r="R198">
            <v>100</v>
          </cell>
          <cell r="S198">
            <v>491.96</v>
          </cell>
          <cell r="T198">
            <v>0</v>
          </cell>
          <cell r="U198">
            <v>0</v>
          </cell>
          <cell r="V198">
            <v>0</v>
          </cell>
          <cell r="W198">
            <v>59.64</v>
          </cell>
          <cell r="X198">
            <v>0</v>
          </cell>
          <cell r="Y198">
            <v>0</v>
          </cell>
          <cell r="Z198">
            <v>0</v>
          </cell>
          <cell r="AA198">
            <v>0</v>
          </cell>
          <cell r="AB198">
            <v>103.63</v>
          </cell>
          <cell r="AC198">
            <v>0</v>
          </cell>
          <cell r="AD198">
            <v>284.95</v>
          </cell>
          <cell r="AE198">
            <v>0</v>
          </cell>
          <cell r="AF198">
            <v>350</v>
          </cell>
          <cell r="AG198">
            <v>350</v>
          </cell>
          <cell r="AH198">
            <v>350</v>
          </cell>
          <cell r="AI198">
            <v>350</v>
          </cell>
          <cell r="AJ198">
            <v>350</v>
          </cell>
          <cell r="AK198">
            <v>350</v>
          </cell>
          <cell r="AL198">
            <v>350</v>
          </cell>
          <cell r="AM198">
            <v>350</v>
          </cell>
          <cell r="AN198">
            <v>350</v>
          </cell>
          <cell r="AO198">
            <v>350</v>
          </cell>
          <cell r="AP198">
            <v>350</v>
          </cell>
          <cell r="AQ198">
            <v>350</v>
          </cell>
          <cell r="AR198">
            <v>0</v>
          </cell>
        </row>
        <row r="199">
          <cell r="B199" t="str">
            <v>Total Travel expenses: Meals</v>
          </cell>
          <cell r="C199">
            <v>0</v>
          </cell>
          <cell r="D199">
            <v>0</v>
          </cell>
          <cell r="E199">
            <v>0</v>
          </cell>
          <cell r="F199">
            <v>0</v>
          </cell>
          <cell r="G199">
            <v>0</v>
          </cell>
          <cell r="H199">
            <v>0</v>
          </cell>
          <cell r="I199">
            <v>0</v>
          </cell>
          <cell r="J199">
            <v>0</v>
          </cell>
          <cell r="K199">
            <v>0</v>
          </cell>
          <cell r="L199">
            <v>0</v>
          </cell>
          <cell r="M199">
            <v>303.92</v>
          </cell>
          <cell r="N199">
            <v>0</v>
          </cell>
          <cell r="O199">
            <v>214.91</v>
          </cell>
          <cell r="P199">
            <v>162</v>
          </cell>
          <cell r="Q199">
            <v>200</v>
          </cell>
          <cell r="R199">
            <v>200</v>
          </cell>
          <cell r="S199">
            <v>1257.42</v>
          </cell>
          <cell r="T199">
            <v>102.74</v>
          </cell>
          <cell r="U199">
            <v>0</v>
          </cell>
          <cell r="V199">
            <v>13.64</v>
          </cell>
          <cell r="W199">
            <v>148.54000000000002</v>
          </cell>
          <cell r="X199">
            <v>53.45</v>
          </cell>
          <cell r="Y199">
            <v>0</v>
          </cell>
          <cell r="Z199">
            <v>26.82</v>
          </cell>
          <cell r="AA199">
            <v>0</v>
          </cell>
          <cell r="AB199">
            <v>103.63</v>
          </cell>
          <cell r="AC199">
            <v>112.01</v>
          </cell>
          <cell r="AD199">
            <v>284.95</v>
          </cell>
          <cell r="AE199">
            <v>31.01</v>
          </cell>
          <cell r="AF199">
            <v>700</v>
          </cell>
          <cell r="AG199">
            <v>700</v>
          </cell>
          <cell r="AH199">
            <v>700</v>
          </cell>
          <cell r="AI199">
            <v>700</v>
          </cell>
          <cell r="AJ199">
            <v>700</v>
          </cell>
          <cell r="AK199">
            <v>700</v>
          </cell>
          <cell r="AL199">
            <v>700</v>
          </cell>
          <cell r="AM199">
            <v>700</v>
          </cell>
          <cell r="AN199">
            <v>700</v>
          </cell>
          <cell r="AO199">
            <v>700</v>
          </cell>
          <cell r="AP199">
            <v>700</v>
          </cell>
          <cell r="AQ199">
            <v>700</v>
          </cell>
          <cell r="AR199">
            <v>0</v>
          </cell>
        </row>
        <row r="200">
          <cell r="B200" t="str">
            <v>Travel Expenses: Car Rental</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B201" t="str">
            <v>NSW Travel expenses:Car Rental</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54.55</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B202" t="str">
            <v>VIC Travel expenses:Car Rental</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454.55</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B203" t="str">
            <v>Total Travel Expenses: Car Rental</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509.1</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B204" t="str">
            <v>Travel expenses:M'ships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B205" t="str">
            <v>NSW - Travel expenses:M'ships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110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B206" t="str">
            <v>VIC - Travel expenses:M'ships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B207" t="str">
            <v>Total Travel expenses:M'ships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110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B208" t="str">
            <v>Travel expenses:Phone</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B209" t="str">
            <v>NSW - Travel expenses:Phone</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B210" t="str">
            <v>VIC - Travel expenses:Phone</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B211" t="str">
            <v>Total Travel expenses:Phone</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B212" t="str">
            <v>Travel expenses:Taxis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B213" t="str">
            <v>NSW - Travel expenses:Taxis</v>
          </cell>
          <cell r="C213">
            <v>0</v>
          </cell>
          <cell r="D213">
            <v>0</v>
          </cell>
          <cell r="E213">
            <v>0</v>
          </cell>
          <cell r="F213">
            <v>0</v>
          </cell>
          <cell r="G213">
            <v>0</v>
          </cell>
          <cell r="H213">
            <v>149.28</v>
          </cell>
          <cell r="I213">
            <v>0</v>
          </cell>
          <cell r="J213">
            <v>107.87</v>
          </cell>
          <cell r="K213">
            <v>279.41000000000003</v>
          </cell>
          <cell r="L213">
            <v>778.22</v>
          </cell>
          <cell r="M213">
            <v>524.41</v>
          </cell>
          <cell r="N213">
            <v>170.56</v>
          </cell>
          <cell r="O213">
            <v>328.24</v>
          </cell>
          <cell r="P213">
            <v>153</v>
          </cell>
          <cell r="Q213">
            <v>150</v>
          </cell>
          <cell r="R213">
            <v>150</v>
          </cell>
          <cell r="S213">
            <v>3372.47</v>
          </cell>
          <cell r="T213">
            <v>682.51</v>
          </cell>
          <cell r="U213">
            <v>76.23</v>
          </cell>
          <cell r="V213">
            <v>295.22000000000003</v>
          </cell>
          <cell r="W213">
            <v>482.43</v>
          </cell>
          <cell r="X213">
            <v>623.61</v>
          </cell>
          <cell r="Y213">
            <v>416.1</v>
          </cell>
          <cell r="Z213">
            <v>520.05999999999995</v>
          </cell>
          <cell r="AA213">
            <v>119.48</v>
          </cell>
          <cell r="AB213">
            <v>413.67</v>
          </cell>
          <cell r="AC213">
            <v>177.9</v>
          </cell>
          <cell r="AD213">
            <v>0</v>
          </cell>
          <cell r="AE213">
            <v>5.82</v>
          </cell>
          <cell r="AF213">
            <v>250</v>
          </cell>
          <cell r="AG213">
            <v>250</v>
          </cell>
          <cell r="AH213">
            <v>250</v>
          </cell>
          <cell r="AI213">
            <v>250</v>
          </cell>
          <cell r="AJ213">
            <v>250</v>
          </cell>
          <cell r="AK213">
            <v>250</v>
          </cell>
          <cell r="AL213">
            <v>250</v>
          </cell>
          <cell r="AM213">
            <v>250</v>
          </cell>
          <cell r="AN213">
            <v>250</v>
          </cell>
          <cell r="AO213">
            <v>250</v>
          </cell>
          <cell r="AP213">
            <v>250</v>
          </cell>
          <cell r="AQ213">
            <v>250</v>
          </cell>
          <cell r="AR213">
            <v>0</v>
          </cell>
        </row>
        <row r="214">
          <cell r="B214" t="str">
            <v>VIC - Travel expenses:Taxis</v>
          </cell>
          <cell r="C214">
            <v>0</v>
          </cell>
          <cell r="D214">
            <v>0</v>
          </cell>
          <cell r="E214">
            <v>0</v>
          </cell>
          <cell r="F214">
            <v>0</v>
          </cell>
          <cell r="G214">
            <v>0</v>
          </cell>
          <cell r="H214">
            <v>239.61</v>
          </cell>
          <cell r="I214">
            <v>91.28</v>
          </cell>
          <cell r="J214">
            <v>209.18</v>
          </cell>
          <cell r="K214">
            <v>72.489999999999995</v>
          </cell>
          <cell r="L214">
            <v>115.63</v>
          </cell>
          <cell r="M214">
            <v>154.79</v>
          </cell>
          <cell r="N214">
            <v>298.08999999999997</v>
          </cell>
          <cell r="O214">
            <v>0</v>
          </cell>
          <cell r="P214">
            <v>368</v>
          </cell>
          <cell r="Q214">
            <v>150</v>
          </cell>
          <cell r="R214">
            <v>150</v>
          </cell>
          <cell r="S214">
            <v>1844.36</v>
          </cell>
          <cell r="T214">
            <v>383.6</v>
          </cell>
          <cell r="U214">
            <v>811.61</v>
          </cell>
          <cell r="V214">
            <v>127.79</v>
          </cell>
          <cell r="W214">
            <v>1122.43</v>
          </cell>
          <cell r="X214">
            <v>491.22</v>
          </cell>
          <cell r="Y214">
            <v>317.20999999999998</v>
          </cell>
          <cell r="Z214">
            <v>96.23</v>
          </cell>
          <cell r="AA214">
            <v>287.72000000000003</v>
          </cell>
          <cell r="AB214">
            <v>58.2</v>
          </cell>
          <cell r="AC214">
            <v>232.54</v>
          </cell>
          <cell r="AD214">
            <v>446.2</v>
          </cell>
          <cell r="AE214">
            <v>122.1</v>
          </cell>
          <cell r="AF214">
            <v>250</v>
          </cell>
          <cell r="AG214">
            <v>250</v>
          </cell>
          <cell r="AH214">
            <v>250</v>
          </cell>
          <cell r="AI214">
            <v>250</v>
          </cell>
          <cell r="AJ214">
            <v>250</v>
          </cell>
          <cell r="AK214">
            <v>250</v>
          </cell>
          <cell r="AL214">
            <v>250</v>
          </cell>
          <cell r="AM214">
            <v>250</v>
          </cell>
          <cell r="AN214">
            <v>250</v>
          </cell>
          <cell r="AO214">
            <v>250</v>
          </cell>
          <cell r="AP214">
            <v>250</v>
          </cell>
          <cell r="AQ214">
            <v>250</v>
          </cell>
          <cell r="AR214">
            <v>0</v>
          </cell>
        </row>
        <row r="215">
          <cell r="B215" t="str">
            <v>Total Travel expenses:Taxis</v>
          </cell>
          <cell r="C215">
            <v>0</v>
          </cell>
          <cell r="D215">
            <v>0</v>
          </cell>
          <cell r="E215">
            <v>0</v>
          </cell>
          <cell r="F215">
            <v>0</v>
          </cell>
          <cell r="G215">
            <v>0</v>
          </cell>
          <cell r="H215">
            <v>388.89</v>
          </cell>
          <cell r="I215">
            <v>91.28</v>
          </cell>
          <cell r="J215">
            <v>317.05</v>
          </cell>
          <cell r="K215">
            <v>351.9</v>
          </cell>
          <cell r="L215">
            <v>893.85</v>
          </cell>
          <cell r="M215">
            <v>679.2</v>
          </cell>
          <cell r="N215">
            <v>468.65</v>
          </cell>
          <cell r="O215">
            <v>328.24</v>
          </cell>
          <cell r="P215">
            <v>521</v>
          </cell>
          <cell r="Q215">
            <v>300</v>
          </cell>
          <cell r="R215">
            <v>300</v>
          </cell>
          <cell r="S215">
            <v>5216.83</v>
          </cell>
          <cell r="T215">
            <v>1066.1100000000001</v>
          </cell>
          <cell r="U215">
            <v>887.84</v>
          </cell>
          <cell r="V215">
            <v>423.01000000000005</v>
          </cell>
          <cell r="W215">
            <v>1604.8600000000001</v>
          </cell>
          <cell r="X215">
            <v>1114.83</v>
          </cell>
          <cell r="Y215">
            <v>733.31</v>
          </cell>
          <cell r="Z215">
            <v>616.29</v>
          </cell>
          <cell r="AA215">
            <v>407.20000000000005</v>
          </cell>
          <cell r="AB215">
            <v>471.87</v>
          </cell>
          <cell r="AC215">
            <v>410.44</v>
          </cell>
          <cell r="AD215">
            <v>446.2</v>
          </cell>
          <cell r="AE215">
            <v>127.91999999999999</v>
          </cell>
          <cell r="AF215">
            <v>500</v>
          </cell>
          <cell r="AG215">
            <v>500</v>
          </cell>
          <cell r="AH215">
            <v>500</v>
          </cell>
          <cell r="AI215">
            <v>500</v>
          </cell>
          <cell r="AJ215">
            <v>500</v>
          </cell>
          <cell r="AK215">
            <v>500</v>
          </cell>
          <cell r="AL215">
            <v>500</v>
          </cell>
          <cell r="AM215">
            <v>500</v>
          </cell>
          <cell r="AN215">
            <v>500</v>
          </cell>
          <cell r="AO215">
            <v>500</v>
          </cell>
          <cell r="AP215">
            <v>500</v>
          </cell>
          <cell r="AQ215">
            <v>500</v>
          </cell>
          <cell r="AR215">
            <v>0</v>
          </cell>
        </row>
        <row r="216">
          <cell r="B216" t="str">
            <v>Parking &amp; Tolls</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B217" t="str">
            <v>NSW - Parking &amp; Tolls</v>
          </cell>
          <cell r="C217">
            <v>0</v>
          </cell>
          <cell r="D217">
            <v>0</v>
          </cell>
          <cell r="E217">
            <v>0</v>
          </cell>
          <cell r="F217">
            <v>0</v>
          </cell>
          <cell r="G217">
            <v>0</v>
          </cell>
          <cell r="H217">
            <v>110.91</v>
          </cell>
          <cell r="I217">
            <v>93.64</v>
          </cell>
          <cell r="J217">
            <v>265.47000000000003</v>
          </cell>
          <cell r="K217">
            <v>181.82</v>
          </cell>
          <cell r="L217">
            <v>539.80999999999995</v>
          </cell>
          <cell r="M217">
            <v>319.10000000000002</v>
          </cell>
          <cell r="N217">
            <v>145.46</v>
          </cell>
          <cell r="O217">
            <v>418.18</v>
          </cell>
          <cell r="P217">
            <v>451</v>
          </cell>
          <cell r="Q217">
            <v>220</v>
          </cell>
          <cell r="R217">
            <v>220</v>
          </cell>
          <cell r="S217">
            <v>3480.28</v>
          </cell>
          <cell r="T217">
            <v>381.82</v>
          </cell>
          <cell r="U217">
            <v>419.99</v>
          </cell>
          <cell r="V217">
            <v>366.1</v>
          </cell>
          <cell r="W217">
            <v>123.09</v>
          </cell>
          <cell r="X217">
            <v>398.1</v>
          </cell>
          <cell r="Y217">
            <v>41.81</v>
          </cell>
          <cell r="Z217">
            <v>119.09</v>
          </cell>
          <cell r="AA217">
            <v>170.24</v>
          </cell>
          <cell r="AB217">
            <v>530.91999999999996</v>
          </cell>
          <cell r="AC217">
            <v>372.35</v>
          </cell>
          <cell r="AD217">
            <v>11.28</v>
          </cell>
          <cell r="AE217">
            <v>232.76</v>
          </cell>
          <cell r="AF217">
            <v>325</v>
          </cell>
          <cell r="AG217">
            <v>250</v>
          </cell>
          <cell r="AH217">
            <v>325</v>
          </cell>
          <cell r="AI217">
            <v>250</v>
          </cell>
          <cell r="AJ217">
            <v>325</v>
          </cell>
          <cell r="AK217">
            <v>250</v>
          </cell>
          <cell r="AL217">
            <v>325</v>
          </cell>
          <cell r="AM217">
            <v>250</v>
          </cell>
          <cell r="AN217">
            <v>325</v>
          </cell>
          <cell r="AO217">
            <v>250</v>
          </cell>
          <cell r="AP217">
            <v>325</v>
          </cell>
          <cell r="AQ217">
            <v>250</v>
          </cell>
          <cell r="AR217">
            <v>0</v>
          </cell>
        </row>
        <row r="218">
          <cell r="B218" t="str">
            <v>VIC - Parking &amp; Tolls</v>
          </cell>
          <cell r="C218">
            <v>0</v>
          </cell>
          <cell r="D218">
            <v>0</v>
          </cell>
          <cell r="E218">
            <v>0</v>
          </cell>
          <cell r="F218">
            <v>0</v>
          </cell>
          <cell r="G218">
            <v>0</v>
          </cell>
          <cell r="H218">
            <v>63.09</v>
          </cell>
          <cell r="I218">
            <v>29.37</v>
          </cell>
          <cell r="J218">
            <v>125.45</v>
          </cell>
          <cell r="K218">
            <v>247.73</v>
          </cell>
          <cell r="L218">
            <v>60</v>
          </cell>
          <cell r="M218">
            <v>167.27</v>
          </cell>
          <cell r="N218">
            <v>52.73</v>
          </cell>
          <cell r="O218">
            <v>181.82</v>
          </cell>
          <cell r="P218">
            <v>1958</v>
          </cell>
          <cell r="Q218">
            <v>200</v>
          </cell>
          <cell r="R218">
            <v>200</v>
          </cell>
          <cell r="S218">
            <v>5097.13</v>
          </cell>
          <cell r="T218">
            <v>337.25</v>
          </cell>
          <cell r="U218">
            <v>192.93</v>
          </cell>
          <cell r="V218">
            <v>31.53</v>
          </cell>
          <cell r="W218">
            <v>292.67</v>
          </cell>
          <cell r="X218">
            <v>56.63</v>
          </cell>
          <cell r="Y218">
            <v>215.9</v>
          </cell>
          <cell r="Z218">
            <v>50.86</v>
          </cell>
          <cell r="AA218">
            <v>141.51</v>
          </cell>
          <cell r="AB218">
            <v>405.36</v>
          </cell>
          <cell r="AC218">
            <v>83.24</v>
          </cell>
          <cell r="AD218">
            <v>288.64</v>
          </cell>
          <cell r="AE218">
            <v>77.180000000000007</v>
          </cell>
          <cell r="AF218">
            <v>325</v>
          </cell>
          <cell r="AG218">
            <v>250</v>
          </cell>
          <cell r="AH218">
            <v>325</v>
          </cell>
          <cell r="AI218">
            <v>250</v>
          </cell>
          <cell r="AJ218">
            <v>325</v>
          </cell>
          <cell r="AK218">
            <v>250</v>
          </cell>
          <cell r="AL218">
            <v>325</v>
          </cell>
          <cell r="AM218">
            <v>250</v>
          </cell>
          <cell r="AN218">
            <v>325</v>
          </cell>
          <cell r="AO218">
            <v>250</v>
          </cell>
          <cell r="AP218">
            <v>325</v>
          </cell>
          <cell r="AQ218">
            <v>250</v>
          </cell>
          <cell r="AR218">
            <v>0</v>
          </cell>
        </row>
        <row r="219">
          <cell r="B219" t="str">
            <v>Total Parking &amp; Tolls</v>
          </cell>
          <cell r="C219">
            <v>0</v>
          </cell>
          <cell r="D219">
            <v>0</v>
          </cell>
          <cell r="E219">
            <v>0</v>
          </cell>
          <cell r="F219">
            <v>0</v>
          </cell>
          <cell r="G219">
            <v>0</v>
          </cell>
          <cell r="H219">
            <v>174</v>
          </cell>
          <cell r="I219">
            <v>123.01</v>
          </cell>
          <cell r="J219">
            <v>390.92</v>
          </cell>
          <cell r="K219">
            <v>429.55</v>
          </cell>
          <cell r="L219">
            <v>599.80999999999995</v>
          </cell>
          <cell r="M219">
            <v>486.37</v>
          </cell>
          <cell r="N219">
            <v>198.19</v>
          </cell>
          <cell r="O219">
            <v>600</v>
          </cell>
          <cell r="P219">
            <v>2409</v>
          </cell>
          <cell r="Q219">
            <v>420</v>
          </cell>
          <cell r="R219">
            <v>420</v>
          </cell>
          <cell r="S219">
            <v>8577.41</v>
          </cell>
          <cell r="T219">
            <v>719.06999999999994</v>
          </cell>
          <cell r="U219">
            <v>612.92000000000007</v>
          </cell>
          <cell r="V219">
            <v>397.63</v>
          </cell>
          <cell r="W219">
            <v>415.76</v>
          </cell>
          <cell r="X219">
            <v>454.73</v>
          </cell>
          <cell r="Y219">
            <v>257.71000000000004</v>
          </cell>
          <cell r="Z219">
            <v>169.95</v>
          </cell>
          <cell r="AA219">
            <v>311.75</v>
          </cell>
          <cell r="AB219">
            <v>936.28</v>
          </cell>
          <cell r="AC219">
            <v>455.59000000000003</v>
          </cell>
          <cell r="AD219">
            <v>299.91999999999996</v>
          </cell>
          <cell r="AE219">
            <v>309.94</v>
          </cell>
          <cell r="AF219">
            <v>650</v>
          </cell>
          <cell r="AG219">
            <v>500</v>
          </cell>
          <cell r="AH219">
            <v>650</v>
          </cell>
          <cell r="AI219">
            <v>500</v>
          </cell>
          <cell r="AJ219">
            <v>650</v>
          </cell>
          <cell r="AK219">
            <v>500</v>
          </cell>
          <cell r="AL219">
            <v>650</v>
          </cell>
          <cell r="AM219">
            <v>500</v>
          </cell>
          <cell r="AN219">
            <v>650</v>
          </cell>
          <cell r="AO219">
            <v>500</v>
          </cell>
          <cell r="AP219">
            <v>650</v>
          </cell>
          <cell r="AQ219">
            <v>500</v>
          </cell>
          <cell r="AR219">
            <v>0</v>
          </cell>
        </row>
        <row r="220">
          <cell r="B220" t="str">
            <v>Licenses and Registration</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B221" t="str">
            <v>Total Conference &amp; Travel expenses</v>
          </cell>
          <cell r="C221">
            <v>0</v>
          </cell>
          <cell r="D221">
            <v>0</v>
          </cell>
          <cell r="E221">
            <v>0</v>
          </cell>
          <cell r="F221">
            <v>0</v>
          </cell>
          <cell r="G221">
            <v>0</v>
          </cell>
          <cell r="H221">
            <v>1365.36</v>
          </cell>
          <cell r="I221">
            <v>1424.3</v>
          </cell>
          <cell r="J221">
            <v>1393.98</v>
          </cell>
          <cell r="K221">
            <v>16925.5</v>
          </cell>
          <cell r="L221">
            <v>5353</v>
          </cell>
          <cell r="M221">
            <v>2315.44</v>
          </cell>
          <cell r="N221">
            <v>1902.56</v>
          </cell>
          <cell r="O221">
            <v>2586.3000000000002</v>
          </cell>
          <cell r="P221">
            <v>5214.1399999999994</v>
          </cell>
          <cell r="Q221">
            <v>1870</v>
          </cell>
          <cell r="R221">
            <v>2320</v>
          </cell>
          <cell r="S221">
            <v>56408.81</v>
          </cell>
          <cell r="T221">
            <v>6423.17</v>
          </cell>
          <cell r="U221">
            <v>2973.06</v>
          </cell>
          <cell r="V221">
            <v>2601.8700000000003</v>
          </cell>
          <cell r="W221">
            <v>5096.74</v>
          </cell>
          <cell r="X221">
            <v>4957.92</v>
          </cell>
          <cell r="Y221">
            <v>2289.7200000000003</v>
          </cell>
          <cell r="Z221">
            <v>2895.9700000000003</v>
          </cell>
          <cell r="AA221">
            <v>4241.95</v>
          </cell>
          <cell r="AB221">
            <v>4568.4799999999996</v>
          </cell>
          <cell r="AC221">
            <v>2563.58</v>
          </cell>
          <cell r="AD221">
            <v>3651.18</v>
          </cell>
          <cell r="AE221">
            <v>3294.9900000000002</v>
          </cell>
          <cell r="AF221">
            <v>15000</v>
          </cell>
          <cell r="AG221">
            <v>13800</v>
          </cell>
          <cell r="AH221">
            <v>5000</v>
          </cell>
          <cell r="AI221">
            <v>3800</v>
          </cell>
          <cell r="AJ221">
            <v>5000</v>
          </cell>
          <cell r="AK221">
            <v>3800</v>
          </cell>
          <cell r="AL221">
            <v>5000</v>
          </cell>
          <cell r="AM221">
            <v>23650</v>
          </cell>
          <cell r="AN221">
            <v>23600</v>
          </cell>
          <cell r="AO221">
            <v>3800</v>
          </cell>
          <cell r="AP221">
            <v>5000</v>
          </cell>
          <cell r="AQ221">
            <v>3800</v>
          </cell>
          <cell r="AR221">
            <v>0</v>
          </cell>
        </row>
        <row r="222">
          <cell r="B222" t="str">
            <v>Promotional Expenses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B223" t="str">
            <v>Client Expenses</v>
          </cell>
          <cell r="C223">
            <v>0</v>
          </cell>
          <cell r="D223">
            <v>0</v>
          </cell>
          <cell r="E223">
            <v>0</v>
          </cell>
          <cell r="F223">
            <v>0</v>
          </cell>
          <cell r="G223">
            <v>0</v>
          </cell>
          <cell r="H223">
            <v>917.36</v>
          </cell>
          <cell r="I223">
            <v>817.91</v>
          </cell>
          <cell r="J223">
            <v>1295.83</v>
          </cell>
          <cell r="K223">
            <v>1125.31</v>
          </cell>
          <cell r="L223">
            <v>1003.37</v>
          </cell>
          <cell r="M223">
            <v>2192.4899999999998</v>
          </cell>
          <cell r="N223">
            <v>242.55</v>
          </cell>
          <cell r="O223">
            <v>4442.41</v>
          </cell>
          <cell r="P223">
            <v>2615</v>
          </cell>
          <cell r="Q223">
            <v>0</v>
          </cell>
          <cell r="R223">
            <v>0</v>
          </cell>
          <cell r="S223">
            <v>20660.919999999998</v>
          </cell>
          <cell r="T223">
            <v>5591.14</v>
          </cell>
          <cell r="U223">
            <v>3450.92</v>
          </cell>
          <cell r="V223">
            <v>839.83</v>
          </cell>
          <cell r="W223">
            <v>5190.99</v>
          </cell>
          <cell r="X223">
            <v>2498.79</v>
          </cell>
          <cell r="Y223">
            <v>4397.8500000000004</v>
          </cell>
          <cell r="Z223">
            <v>1683.26</v>
          </cell>
          <cell r="AA223">
            <v>2097.67</v>
          </cell>
          <cell r="AB223">
            <v>2252.4499999999998</v>
          </cell>
          <cell r="AC223">
            <v>3019.87</v>
          </cell>
          <cell r="AD223">
            <v>1460.97</v>
          </cell>
          <cell r="AE223">
            <v>1553.62</v>
          </cell>
          <cell r="AF223">
            <v>2600</v>
          </cell>
          <cell r="AG223">
            <v>2600</v>
          </cell>
          <cell r="AH223">
            <v>2600</v>
          </cell>
          <cell r="AI223">
            <v>2400</v>
          </cell>
          <cell r="AJ223">
            <v>2600</v>
          </cell>
          <cell r="AK223">
            <v>2400</v>
          </cell>
          <cell r="AL223">
            <v>2000</v>
          </cell>
          <cell r="AM223">
            <v>2600</v>
          </cell>
          <cell r="AN223">
            <v>2600</v>
          </cell>
          <cell r="AO223">
            <v>2400</v>
          </cell>
          <cell r="AP223">
            <v>2600</v>
          </cell>
          <cell r="AQ223">
            <v>2600</v>
          </cell>
          <cell r="AR223">
            <v>0</v>
          </cell>
        </row>
        <row r="224">
          <cell r="B224" t="str">
            <v>Marketing</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5000</v>
          </cell>
          <cell r="R224">
            <v>5000</v>
          </cell>
          <cell r="S224">
            <v>22716.01</v>
          </cell>
          <cell r="T224">
            <v>24992.36</v>
          </cell>
          <cell r="U224">
            <v>21252.43</v>
          </cell>
          <cell r="V224">
            <v>24648.6</v>
          </cell>
          <cell r="W224">
            <v>40503.19</v>
          </cell>
          <cell r="X224">
            <v>15591.81</v>
          </cell>
          <cell r="Y224">
            <v>32696.82</v>
          </cell>
          <cell r="Z224">
            <v>15856.34</v>
          </cell>
          <cell r="AA224">
            <v>35984.99</v>
          </cell>
          <cell r="AB224">
            <v>13916.8</v>
          </cell>
          <cell r="AC224">
            <v>13502.44</v>
          </cell>
          <cell r="AD224">
            <v>6035.44</v>
          </cell>
          <cell r="AE224">
            <v>12482.71</v>
          </cell>
          <cell r="AF224">
            <v>32550</v>
          </cell>
          <cell r="AG224">
            <v>24000</v>
          </cell>
          <cell r="AH224">
            <v>11000</v>
          </cell>
          <cell r="AI224">
            <v>11000</v>
          </cell>
          <cell r="AJ224">
            <v>11000</v>
          </cell>
          <cell r="AK224">
            <v>12000</v>
          </cell>
          <cell r="AL224">
            <v>11000</v>
          </cell>
          <cell r="AM224">
            <v>15000</v>
          </cell>
          <cell r="AN224">
            <v>12000</v>
          </cell>
          <cell r="AO224">
            <v>12000</v>
          </cell>
          <cell r="AP224">
            <v>81450</v>
          </cell>
          <cell r="AQ224">
            <v>11000</v>
          </cell>
          <cell r="AR224">
            <v>0</v>
          </cell>
        </row>
        <row r="225">
          <cell r="B225" t="str">
            <v>Mrktng:Corporate Advertising</v>
          </cell>
          <cell r="C225">
            <v>0</v>
          </cell>
          <cell r="D225">
            <v>0</v>
          </cell>
          <cell r="E225">
            <v>0</v>
          </cell>
          <cell r="F225">
            <v>0</v>
          </cell>
          <cell r="G225">
            <v>0</v>
          </cell>
          <cell r="H225">
            <v>11165.35</v>
          </cell>
          <cell r="I225">
            <v>15815.05</v>
          </cell>
          <cell r="J225">
            <v>11787.38</v>
          </cell>
          <cell r="K225">
            <v>13145</v>
          </cell>
          <cell r="L225">
            <v>5992.5</v>
          </cell>
          <cell r="M225">
            <v>14349.42</v>
          </cell>
          <cell r="N225">
            <v>0</v>
          </cell>
          <cell r="O225">
            <v>0</v>
          </cell>
          <cell r="P225">
            <v>0</v>
          </cell>
          <cell r="Q225">
            <v>7500</v>
          </cell>
          <cell r="R225">
            <v>7500</v>
          </cell>
          <cell r="S225">
            <v>74846.7</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B226" t="str">
            <v>PR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2592</v>
          </cell>
          <cell r="V226">
            <v>2610.91</v>
          </cell>
          <cell r="W226">
            <v>6200</v>
          </cell>
          <cell r="X226">
            <v>0</v>
          </cell>
          <cell r="Y226">
            <v>7170</v>
          </cell>
          <cell r="Z226">
            <v>0</v>
          </cell>
          <cell r="AA226">
            <v>0</v>
          </cell>
          <cell r="AB226">
            <v>2500</v>
          </cell>
          <cell r="AC226">
            <v>2500</v>
          </cell>
          <cell r="AD226">
            <v>2500</v>
          </cell>
          <cell r="AE226">
            <v>3700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B227" t="str">
            <v>Events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595.45000000000005</v>
          </cell>
          <cell r="T227">
            <v>0</v>
          </cell>
          <cell r="U227">
            <v>3436.36</v>
          </cell>
          <cell r="V227">
            <v>0</v>
          </cell>
          <cell r="W227">
            <v>0</v>
          </cell>
          <cell r="X227">
            <v>27539.43</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B228" t="str">
            <v>Books and Publications</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1870.06</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B229" t="str">
            <v>Web Site</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751.36</v>
          </cell>
          <cell r="T229">
            <v>0</v>
          </cell>
          <cell r="U229">
            <v>0</v>
          </cell>
          <cell r="V229">
            <v>0</v>
          </cell>
          <cell r="W229">
            <v>0</v>
          </cell>
          <cell r="X229">
            <v>0</v>
          </cell>
          <cell r="Y229">
            <v>6690</v>
          </cell>
          <cell r="Z229">
            <v>0</v>
          </cell>
          <cell r="AA229">
            <v>0</v>
          </cell>
          <cell r="AB229">
            <v>350</v>
          </cell>
          <cell r="AC229">
            <v>6105</v>
          </cell>
          <cell r="AD229">
            <v>1250</v>
          </cell>
          <cell r="AE229">
            <v>80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B230" t="str">
            <v>Web Site:Web Site Development</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750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B231" t="str">
            <v>Web Site:Web Site hosting</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B232" t="str">
            <v>Total Promotional Expenses</v>
          </cell>
          <cell r="C232">
            <v>0</v>
          </cell>
          <cell r="D232">
            <v>0</v>
          </cell>
          <cell r="E232">
            <v>0</v>
          </cell>
          <cell r="F232">
            <v>0</v>
          </cell>
          <cell r="G232">
            <v>0</v>
          </cell>
          <cell r="H232">
            <v>12082.71</v>
          </cell>
          <cell r="I232">
            <v>16632.96</v>
          </cell>
          <cell r="J232">
            <v>13083.21</v>
          </cell>
          <cell r="K232">
            <v>14270.31</v>
          </cell>
          <cell r="L232">
            <v>6995.87</v>
          </cell>
          <cell r="M232">
            <v>16541.91</v>
          </cell>
          <cell r="N232">
            <v>242.55</v>
          </cell>
          <cell r="O232">
            <v>4442.41</v>
          </cell>
          <cell r="P232">
            <v>2615</v>
          </cell>
          <cell r="Q232">
            <v>12500</v>
          </cell>
          <cell r="R232">
            <v>12500</v>
          </cell>
          <cell r="S232">
            <v>119570.44</v>
          </cell>
          <cell r="T232">
            <v>30583.5</v>
          </cell>
          <cell r="U232">
            <v>30731.71</v>
          </cell>
          <cell r="V232">
            <v>29969.4</v>
          </cell>
          <cell r="W232">
            <v>51894.18</v>
          </cell>
          <cell r="X232">
            <v>45630.03</v>
          </cell>
          <cell r="Y232">
            <v>50954.67</v>
          </cell>
          <cell r="Z232">
            <v>17539.599999999999</v>
          </cell>
          <cell r="AA232">
            <v>38832.659999999996</v>
          </cell>
          <cell r="AB232">
            <v>19019.25</v>
          </cell>
          <cell r="AC232">
            <v>25127.31</v>
          </cell>
          <cell r="AD232">
            <v>11246.41</v>
          </cell>
          <cell r="AE232">
            <v>17816.329999999998</v>
          </cell>
          <cell r="AF232">
            <v>35150</v>
          </cell>
          <cell r="AG232">
            <v>26600</v>
          </cell>
          <cell r="AH232">
            <v>13600</v>
          </cell>
          <cell r="AI232">
            <v>13400</v>
          </cell>
          <cell r="AJ232">
            <v>13600</v>
          </cell>
          <cell r="AK232">
            <v>14400</v>
          </cell>
          <cell r="AL232">
            <v>13000</v>
          </cell>
          <cell r="AM232">
            <v>17600</v>
          </cell>
          <cell r="AN232">
            <v>14600</v>
          </cell>
          <cell r="AO232">
            <v>14400</v>
          </cell>
          <cell r="AP232">
            <v>84050</v>
          </cell>
          <cell r="AQ232">
            <v>13600</v>
          </cell>
          <cell r="AR232">
            <v>0</v>
          </cell>
        </row>
        <row r="233">
          <cell r="B233" t="str">
            <v>Motor Vehicles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B234" t="str">
            <v>MV:Lease Cost M.F</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B235" t="str">
            <v>MV:Lease Cost N.F</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B236" t="str">
            <v>MV:Lease Cost CK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B237" t="str">
            <v>MV:Lease Costs JD</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B238" t="str">
            <v>MV:Running Cost MF</v>
          </cell>
          <cell r="C238">
            <v>0</v>
          </cell>
          <cell r="D238">
            <v>0</v>
          </cell>
          <cell r="E238">
            <v>0</v>
          </cell>
          <cell r="F238">
            <v>0</v>
          </cell>
          <cell r="G238">
            <v>0</v>
          </cell>
          <cell r="H238">
            <v>-168.28</v>
          </cell>
          <cell r="I238">
            <v>572.05999999999995</v>
          </cell>
          <cell r="J238">
            <v>1337.47</v>
          </cell>
          <cell r="K238">
            <v>468.79</v>
          </cell>
          <cell r="L238">
            <v>560.53</v>
          </cell>
          <cell r="M238">
            <v>395.58</v>
          </cell>
          <cell r="N238">
            <v>483.8</v>
          </cell>
          <cell r="O238">
            <v>484.69</v>
          </cell>
          <cell r="P238">
            <v>478</v>
          </cell>
          <cell r="Q238">
            <v>280</v>
          </cell>
          <cell r="R238">
            <v>280</v>
          </cell>
          <cell r="S238">
            <v>5583.19</v>
          </cell>
          <cell r="T238">
            <v>226.62</v>
          </cell>
          <cell r="U238">
            <v>173.65</v>
          </cell>
          <cell r="V238">
            <v>437.23</v>
          </cell>
          <cell r="W238">
            <v>414.9</v>
          </cell>
          <cell r="X238">
            <v>3117.81</v>
          </cell>
          <cell r="Y238">
            <v>436.09</v>
          </cell>
          <cell r="Z238">
            <v>449.03</v>
          </cell>
          <cell r="AA238">
            <v>607.70000000000005</v>
          </cell>
          <cell r="AB238">
            <v>532.1</v>
          </cell>
          <cell r="AC238">
            <v>438.27</v>
          </cell>
          <cell r="AD238">
            <v>543.70000000000005</v>
          </cell>
          <cell r="AE238">
            <v>410.13</v>
          </cell>
          <cell r="AF238">
            <v>400</v>
          </cell>
          <cell r="AG238">
            <v>450</v>
          </cell>
          <cell r="AH238">
            <v>2300</v>
          </cell>
          <cell r="AI238">
            <v>400</v>
          </cell>
          <cell r="AJ238">
            <v>500</v>
          </cell>
          <cell r="AK238">
            <v>500</v>
          </cell>
          <cell r="AL238">
            <v>450</v>
          </cell>
          <cell r="AM238">
            <v>500</v>
          </cell>
          <cell r="AN238">
            <v>450</v>
          </cell>
          <cell r="AO238">
            <v>450</v>
          </cell>
          <cell r="AP238">
            <v>1000</v>
          </cell>
          <cell r="AQ238">
            <v>450</v>
          </cell>
          <cell r="AR238">
            <v>0</v>
          </cell>
        </row>
        <row r="239">
          <cell r="B239" t="str">
            <v>MV:Running Cost NF</v>
          </cell>
          <cell r="C239">
            <v>0</v>
          </cell>
          <cell r="D239">
            <v>0</v>
          </cell>
          <cell r="E239">
            <v>0</v>
          </cell>
          <cell r="F239">
            <v>0</v>
          </cell>
          <cell r="G239">
            <v>0</v>
          </cell>
          <cell r="H239">
            <v>637.89</v>
          </cell>
          <cell r="I239">
            <v>400.03</v>
          </cell>
          <cell r="J239">
            <v>1384.42</v>
          </cell>
          <cell r="K239">
            <v>3406.6</v>
          </cell>
          <cell r="L239">
            <v>496.09</v>
          </cell>
          <cell r="M239">
            <v>503.2</v>
          </cell>
          <cell r="N239">
            <v>437.81</v>
          </cell>
          <cell r="O239">
            <v>459.61</v>
          </cell>
          <cell r="P239">
            <v>540</v>
          </cell>
          <cell r="Q239">
            <v>280</v>
          </cell>
          <cell r="R239">
            <v>280</v>
          </cell>
          <cell r="S239">
            <v>10563.09</v>
          </cell>
          <cell r="T239">
            <v>395.6</v>
          </cell>
          <cell r="U239">
            <v>519.34</v>
          </cell>
          <cell r="V239">
            <v>692.45</v>
          </cell>
          <cell r="W239">
            <v>618.82000000000005</v>
          </cell>
          <cell r="X239">
            <v>627.61</v>
          </cell>
          <cell r="Y239">
            <v>2335.46</v>
          </cell>
          <cell r="Z239">
            <v>520.70000000000005</v>
          </cell>
          <cell r="AA239">
            <v>609.62</v>
          </cell>
          <cell r="AB239">
            <v>688.17</v>
          </cell>
          <cell r="AC239">
            <v>651.64</v>
          </cell>
          <cell r="AD239">
            <v>572.01</v>
          </cell>
          <cell r="AE239">
            <v>1271.32</v>
          </cell>
          <cell r="AF239">
            <v>650</v>
          </cell>
          <cell r="AG239">
            <v>600</v>
          </cell>
          <cell r="AH239">
            <v>650</v>
          </cell>
          <cell r="AI239">
            <v>3000</v>
          </cell>
          <cell r="AJ239">
            <v>600</v>
          </cell>
          <cell r="AK239">
            <v>600</v>
          </cell>
          <cell r="AL239">
            <v>600</v>
          </cell>
          <cell r="AM239">
            <v>600</v>
          </cell>
          <cell r="AN239">
            <v>650</v>
          </cell>
          <cell r="AO239">
            <v>650</v>
          </cell>
          <cell r="AP239">
            <v>700</v>
          </cell>
          <cell r="AQ239">
            <v>650</v>
          </cell>
          <cell r="AR239">
            <v>0</v>
          </cell>
        </row>
        <row r="240">
          <cell r="B240" t="str">
            <v>MV:Running Cost CK</v>
          </cell>
          <cell r="C240">
            <v>0</v>
          </cell>
          <cell r="D240">
            <v>0</v>
          </cell>
          <cell r="E240">
            <v>0</v>
          </cell>
          <cell r="F240">
            <v>0</v>
          </cell>
          <cell r="G240">
            <v>0</v>
          </cell>
          <cell r="H240">
            <v>537.74</v>
          </cell>
          <cell r="I240">
            <v>1248.56</v>
          </cell>
          <cell r="J240">
            <v>180.31</v>
          </cell>
          <cell r="K240">
            <v>405.87</v>
          </cell>
          <cell r="L240">
            <v>177.95</v>
          </cell>
          <cell r="M240">
            <v>120.68</v>
          </cell>
          <cell r="N240">
            <v>434.84</v>
          </cell>
          <cell r="O240">
            <v>210.77</v>
          </cell>
          <cell r="P240">
            <v>2242</v>
          </cell>
          <cell r="Q240">
            <v>440.1</v>
          </cell>
          <cell r="R240">
            <v>440.1</v>
          </cell>
          <cell r="S240">
            <v>9752.2099999999991</v>
          </cell>
          <cell r="T240">
            <v>308.48</v>
          </cell>
          <cell r="U240">
            <v>437.62</v>
          </cell>
          <cell r="V240">
            <v>2326.41</v>
          </cell>
          <cell r="W240">
            <v>-197.08</v>
          </cell>
          <cell r="X240">
            <v>342.46</v>
          </cell>
          <cell r="Y240">
            <v>1039.3599999999999</v>
          </cell>
          <cell r="Z240">
            <v>150.43</v>
          </cell>
          <cell r="AA240">
            <v>638.30999999999995</v>
          </cell>
          <cell r="AB240">
            <v>668.59</v>
          </cell>
          <cell r="AC240">
            <v>358.97</v>
          </cell>
          <cell r="AD240">
            <v>1003</v>
          </cell>
          <cell r="AE240">
            <v>329.19</v>
          </cell>
          <cell r="AF240">
            <v>400</v>
          </cell>
          <cell r="AG240">
            <v>450</v>
          </cell>
          <cell r="AH240">
            <v>2300</v>
          </cell>
          <cell r="AI240">
            <v>400</v>
          </cell>
          <cell r="AJ240">
            <v>500</v>
          </cell>
          <cell r="AK240">
            <v>500</v>
          </cell>
          <cell r="AL240">
            <v>450</v>
          </cell>
          <cell r="AM240">
            <v>500</v>
          </cell>
          <cell r="AN240">
            <v>450</v>
          </cell>
          <cell r="AO240">
            <v>450</v>
          </cell>
          <cell r="AP240">
            <v>500</v>
          </cell>
          <cell r="AQ240">
            <v>450</v>
          </cell>
          <cell r="AR240">
            <v>0</v>
          </cell>
        </row>
        <row r="241">
          <cell r="B241" t="str">
            <v>MV:Running Cost JD</v>
          </cell>
          <cell r="C241">
            <v>0</v>
          </cell>
          <cell r="D241">
            <v>0</v>
          </cell>
          <cell r="E241">
            <v>0</v>
          </cell>
          <cell r="F241">
            <v>0</v>
          </cell>
          <cell r="G241">
            <v>0</v>
          </cell>
          <cell r="H241">
            <v>459.18</v>
          </cell>
          <cell r="I241">
            <v>428.73</v>
          </cell>
          <cell r="J241">
            <v>338.28</v>
          </cell>
          <cell r="K241">
            <v>395.68</v>
          </cell>
          <cell r="L241">
            <v>451.52</v>
          </cell>
          <cell r="M241">
            <v>283.36</v>
          </cell>
          <cell r="N241">
            <v>1268.82</v>
          </cell>
          <cell r="O241">
            <v>466.02</v>
          </cell>
          <cell r="P241">
            <v>732</v>
          </cell>
          <cell r="Q241">
            <v>416.67</v>
          </cell>
          <cell r="R241">
            <v>416.67</v>
          </cell>
          <cell r="S241">
            <v>5255.51</v>
          </cell>
          <cell r="T241">
            <v>265.35000000000002</v>
          </cell>
          <cell r="U241">
            <v>189.02</v>
          </cell>
          <cell r="V241">
            <v>495.86</v>
          </cell>
          <cell r="W241">
            <v>486.92</v>
          </cell>
          <cell r="X241">
            <v>268.63</v>
          </cell>
          <cell r="Y241">
            <v>286.49</v>
          </cell>
          <cell r="Z241">
            <v>413.71</v>
          </cell>
          <cell r="AA241">
            <v>528.23</v>
          </cell>
          <cell r="AB241">
            <v>397.82</v>
          </cell>
          <cell r="AC241">
            <v>460.22</v>
          </cell>
          <cell r="AD241">
            <v>486.08</v>
          </cell>
          <cell r="AE241">
            <v>628.91999999999996</v>
          </cell>
          <cell r="AF241">
            <v>400</v>
          </cell>
          <cell r="AG241">
            <v>350</v>
          </cell>
          <cell r="AH241">
            <v>400</v>
          </cell>
          <cell r="AI241">
            <v>400</v>
          </cell>
          <cell r="AJ241">
            <v>350</v>
          </cell>
          <cell r="AK241">
            <v>400</v>
          </cell>
          <cell r="AL241">
            <v>300</v>
          </cell>
          <cell r="AM241">
            <v>400</v>
          </cell>
          <cell r="AN241">
            <v>350</v>
          </cell>
          <cell r="AO241">
            <v>400</v>
          </cell>
          <cell r="AP241">
            <v>450</v>
          </cell>
          <cell r="AQ241">
            <v>400</v>
          </cell>
          <cell r="AR241">
            <v>0</v>
          </cell>
        </row>
        <row r="242">
          <cell r="B242" t="str">
            <v>Total Motor Vehicles</v>
          </cell>
          <cell r="C242">
            <v>0</v>
          </cell>
          <cell r="D242">
            <v>0</v>
          </cell>
          <cell r="E242">
            <v>0</v>
          </cell>
          <cell r="F242">
            <v>0</v>
          </cell>
          <cell r="G242">
            <v>0</v>
          </cell>
          <cell r="H242">
            <v>1466.53</v>
          </cell>
          <cell r="I242">
            <v>2649.38</v>
          </cell>
          <cell r="J242">
            <v>3240.48</v>
          </cell>
          <cell r="K242">
            <v>4676.9399999999996</v>
          </cell>
          <cell r="L242">
            <v>1686.09</v>
          </cell>
          <cell r="M242">
            <v>1302.82</v>
          </cell>
          <cell r="N242">
            <v>2625.27</v>
          </cell>
          <cell r="O242">
            <v>1621.09</v>
          </cell>
          <cell r="P242">
            <v>3992</v>
          </cell>
          <cell r="Q242">
            <v>1416.77</v>
          </cell>
          <cell r="R242">
            <v>1416.77</v>
          </cell>
          <cell r="S242">
            <v>31154</v>
          </cell>
          <cell r="T242">
            <v>1196.0500000000002</v>
          </cell>
          <cell r="U242">
            <v>1319.63</v>
          </cell>
          <cell r="V242">
            <v>3951.9500000000003</v>
          </cell>
          <cell r="W242">
            <v>1323.56</v>
          </cell>
          <cell r="X242">
            <v>4356.51</v>
          </cell>
          <cell r="Y242">
            <v>4097.3999999999996</v>
          </cell>
          <cell r="Z242">
            <v>1533.8700000000001</v>
          </cell>
          <cell r="AA242">
            <v>2383.86</v>
          </cell>
          <cell r="AB242">
            <v>2286.6800000000003</v>
          </cell>
          <cell r="AC242">
            <v>1909.1</v>
          </cell>
          <cell r="AD242">
            <v>2604.79</v>
          </cell>
          <cell r="AE242">
            <v>2639.56</v>
          </cell>
          <cell r="AF242">
            <v>1850</v>
          </cell>
          <cell r="AG242">
            <v>1850</v>
          </cell>
          <cell r="AH242">
            <v>5650</v>
          </cell>
          <cell r="AI242">
            <v>4200</v>
          </cell>
          <cell r="AJ242">
            <v>1950</v>
          </cell>
          <cell r="AK242">
            <v>2000</v>
          </cell>
          <cell r="AL242">
            <v>1800</v>
          </cell>
          <cell r="AM242">
            <v>2000</v>
          </cell>
          <cell r="AN242">
            <v>1900</v>
          </cell>
          <cell r="AO242">
            <v>1950</v>
          </cell>
          <cell r="AP242">
            <v>2650</v>
          </cell>
          <cell r="AQ242">
            <v>1950</v>
          </cell>
          <cell r="AR242">
            <v>0</v>
          </cell>
        </row>
        <row r="243">
          <cell r="B243" t="str">
            <v>Employment Expenses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B244" t="str">
            <v>Wages &amp; Salaries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B245" t="str">
            <v>Directors' Salaries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B246" t="str">
            <v>S &amp; W: N. F &amp; M F</v>
          </cell>
          <cell r="C246">
            <v>0</v>
          </cell>
          <cell r="D246">
            <v>0</v>
          </cell>
          <cell r="E246">
            <v>0</v>
          </cell>
          <cell r="F246">
            <v>0</v>
          </cell>
          <cell r="G246">
            <v>0</v>
          </cell>
          <cell r="H246">
            <v>24517.4</v>
          </cell>
          <cell r="I246">
            <v>24517.39</v>
          </cell>
          <cell r="J246">
            <v>24517.4</v>
          </cell>
          <cell r="K246">
            <v>24517.4</v>
          </cell>
          <cell r="L246">
            <v>35986.480000000003</v>
          </cell>
          <cell r="M246">
            <v>36223.54</v>
          </cell>
          <cell r="N246">
            <v>34240.49</v>
          </cell>
          <cell r="O246">
            <v>34014.660000000003</v>
          </cell>
          <cell r="P246">
            <v>34015</v>
          </cell>
          <cell r="Q246">
            <v>33197.1</v>
          </cell>
          <cell r="R246">
            <v>33197.1</v>
          </cell>
          <cell r="S246">
            <v>379130.1</v>
          </cell>
          <cell r="T246">
            <v>26972.79</v>
          </cell>
          <cell r="U246">
            <v>24966.58</v>
          </cell>
          <cell r="V246">
            <v>25969.19</v>
          </cell>
          <cell r="W246">
            <v>25969.45</v>
          </cell>
          <cell r="X246">
            <v>25969.91</v>
          </cell>
          <cell r="Y246">
            <v>25969.69</v>
          </cell>
          <cell r="Z246">
            <v>25969.68</v>
          </cell>
          <cell r="AA246">
            <v>28869.68</v>
          </cell>
          <cell r="AB246">
            <v>28869.68</v>
          </cell>
          <cell r="AC246">
            <v>28869.19</v>
          </cell>
          <cell r="AD246">
            <v>28869.68</v>
          </cell>
          <cell r="AE246">
            <v>28869.68</v>
          </cell>
          <cell r="AF246">
            <v>28869.75</v>
          </cell>
          <cell r="AG246">
            <v>28869.75</v>
          </cell>
          <cell r="AH246">
            <v>28869.75</v>
          </cell>
          <cell r="AI246">
            <v>28869.75</v>
          </cell>
          <cell r="AJ246">
            <v>28869.75</v>
          </cell>
          <cell r="AK246">
            <v>28869.75</v>
          </cell>
          <cell r="AL246">
            <v>28869.75</v>
          </cell>
          <cell r="AM246">
            <v>28869.75</v>
          </cell>
          <cell r="AN246">
            <v>28869.75</v>
          </cell>
          <cell r="AO246">
            <v>28869.75</v>
          </cell>
          <cell r="AP246">
            <v>28869.75</v>
          </cell>
          <cell r="AQ246">
            <v>28869.75</v>
          </cell>
          <cell r="AR246">
            <v>0</v>
          </cell>
        </row>
        <row r="247">
          <cell r="B247" t="str">
            <v>Car Allowance</v>
          </cell>
          <cell r="C247">
            <v>0</v>
          </cell>
          <cell r="D247">
            <v>0</v>
          </cell>
          <cell r="E247">
            <v>0</v>
          </cell>
          <cell r="F247">
            <v>0</v>
          </cell>
          <cell r="G247">
            <v>0</v>
          </cell>
          <cell r="H247">
            <v>1666.68</v>
          </cell>
          <cell r="I247">
            <v>1666.7</v>
          </cell>
          <cell r="J247">
            <v>1666.68</v>
          </cell>
          <cell r="K247">
            <v>1666.68</v>
          </cell>
          <cell r="L247">
            <v>1666.68</v>
          </cell>
          <cell r="M247">
            <v>1666.68</v>
          </cell>
          <cell r="N247">
            <v>1666.68</v>
          </cell>
          <cell r="O247">
            <v>1666.68</v>
          </cell>
          <cell r="P247">
            <v>1666.67</v>
          </cell>
          <cell r="Q247">
            <v>1666.67</v>
          </cell>
          <cell r="R247">
            <v>1666.67</v>
          </cell>
          <cell r="S247">
            <v>16666.78</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B248" t="str">
            <v>S &amp; W:CK &amp; JD</v>
          </cell>
          <cell r="C248">
            <v>0</v>
          </cell>
          <cell r="D248">
            <v>0</v>
          </cell>
          <cell r="E248">
            <v>0</v>
          </cell>
          <cell r="F248">
            <v>0</v>
          </cell>
          <cell r="G248">
            <v>0</v>
          </cell>
          <cell r="H248">
            <v>23913.39</v>
          </cell>
          <cell r="I248">
            <v>23913.4</v>
          </cell>
          <cell r="J248">
            <v>23913.4</v>
          </cell>
          <cell r="K248">
            <v>23913.4</v>
          </cell>
          <cell r="L248">
            <v>31087.01</v>
          </cell>
          <cell r="M248">
            <v>31086.97</v>
          </cell>
          <cell r="N248">
            <v>31086.97</v>
          </cell>
          <cell r="O248">
            <v>31086.97</v>
          </cell>
          <cell r="P248">
            <v>31087</v>
          </cell>
          <cell r="Q248">
            <v>31534.62</v>
          </cell>
          <cell r="R248">
            <v>31534.62</v>
          </cell>
          <cell r="S248">
            <v>345356.45</v>
          </cell>
          <cell r="T248">
            <v>30778.84</v>
          </cell>
          <cell r="U248">
            <v>30778.85</v>
          </cell>
          <cell r="V248">
            <v>30778.85</v>
          </cell>
          <cell r="W248">
            <v>30562.720000000001</v>
          </cell>
          <cell r="X248">
            <v>30562.47</v>
          </cell>
          <cell r="Y248">
            <v>30562.720000000001</v>
          </cell>
          <cell r="Z248">
            <v>30562.720000000001</v>
          </cell>
          <cell r="AA248">
            <v>30562.62</v>
          </cell>
          <cell r="AB248">
            <v>30562.720000000001</v>
          </cell>
          <cell r="AC248">
            <v>30562.47</v>
          </cell>
          <cell r="AD248">
            <v>30562.720000000001</v>
          </cell>
          <cell r="AE248">
            <v>30562.720000000001</v>
          </cell>
          <cell r="AF248">
            <v>30778.833333333336</v>
          </cell>
          <cell r="AG248">
            <v>30778.833333333336</v>
          </cell>
          <cell r="AH248">
            <v>30778.833333333336</v>
          </cell>
          <cell r="AI248">
            <v>30778.833333333336</v>
          </cell>
          <cell r="AJ248">
            <v>30778.833333333336</v>
          </cell>
          <cell r="AK248">
            <v>30778.833333333336</v>
          </cell>
          <cell r="AL248">
            <v>30778.833333333336</v>
          </cell>
          <cell r="AM248">
            <v>30778.833333333336</v>
          </cell>
          <cell r="AN248">
            <v>30778.833333333336</v>
          </cell>
          <cell r="AO248">
            <v>30778.833333333336</v>
          </cell>
          <cell r="AP248">
            <v>30778.833333333336</v>
          </cell>
          <cell r="AQ248">
            <v>30778.833333333336</v>
          </cell>
          <cell r="AR248">
            <v>0</v>
          </cell>
        </row>
        <row r="249">
          <cell r="B249" t="str">
            <v>S &amp; W:Salaries-Other</v>
          </cell>
          <cell r="C249">
            <v>0</v>
          </cell>
          <cell r="D249">
            <v>0</v>
          </cell>
          <cell r="E249">
            <v>0</v>
          </cell>
          <cell r="F249">
            <v>0</v>
          </cell>
          <cell r="G249">
            <v>0</v>
          </cell>
          <cell r="H249">
            <v>0</v>
          </cell>
          <cell r="I249">
            <v>0</v>
          </cell>
          <cell r="J249">
            <v>0</v>
          </cell>
          <cell r="K249">
            <v>0</v>
          </cell>
          <cell r="L249">
            <v>3881.5</v>
          </cell>
          <cell r="M249">
            <v>7645.37</v>
          </cell>
          <cell r="N249">
            <v>5700.12</v>
          </cell>
          <cell r="O249">
            <v>7645.37</v>
          </cell>
          <cell r="P249">
            <v>7645</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B250" t="str">
            <v>S&amp;W: Candidate Care</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B251" t="str">
            <v>NSW - S &amp; W :Candidate Care</v>
          </cell>
          <cell r="C251">
            <v>0</v>
          </cell>
          <cell r="D251">
            <v>0</v>
          </cell>
          <cell r="E251">
            <v>0</v>
          </cell>
          <cell r="F251">
            <v>0</v>
          </cell>
          <cell r="G251">
            <v>0</v>
          </cell>
          <cell r="H251">
            <v>18730.88</v>
          </cell>
          <cell r="I251">
            <v>18730.88</v>
          </cell>
          <cell r="J251">
            <v>18730.88</v>
          </cell>
          <cell r="K251">
            <v>20643.96</v>
          </cell>
          <cell r="L251">
            <v>20643.96</v>
          </cell>
          <cell r="M251">
            <v>20643.96</v>
          </cell>
          <cell r="N251">
            <v>20643.96</v>
          </cell>
          <cell r="O251">
            <v>37331.199999999997</v>
          </cell>
          <cell r="P251">
            <v>24441</v>
          </cell>
          <cell r="Q251">
            <v>27378.79</v>
          </cell>
          <cell r="R251">
            <v>27378.79</v>
          </cell>
          <cell r="S251">
            <v>283476.49</v>
          </cell>
          <cell r="T251">
            <v>37886.1</v>
          </cell>
          <cell r="U251">
            <v>38938.22</v>
          </cell>
          <cell r="V251">
            <v>39625.870000000003</v>
          </cell>
          <cell r="W251">
            <v>35171.68</v>
          </cell>
          <cell r="X251">
            <v>40270.720000000001</v>
          </cell>
          <cell r="Y251">
            <v>40270.720000000001</v>
          </cell>
          <cell r="Z251">
            <v>40270.71</v>
          </cell>
          <cell r="AA251">
            <v>51477.02</v>
          </cell>
          <cell r="AB251">
            <v>48511.75</v>
          </cell>
          <cell r="AC251">
            <v>50063.6</v>
          </cell>
          <cell r="AD251">
            <v>50064.29</v>
          </cell>
          <cell r="AE251">
            <v>51593.4</v>
          </cell>
          <cell r="AF251">
            <v>51739.351681957181</v>
          </cell>
          <cell r="AG251">
            <v>51739.351681957181</v>
          </cell>
          <cell r="AH251">
            <v>51739.351681957181</v>
          </cell>
          <cell r="AI251">
            <v>57473.351681957189</v>
          </cell>
          <cell r="AJ251">
            <v>57473.351681957189</v>
          </cell>
          <cell r="AK251">
            <v>57473.351681957189</v>
          </cell>
          <cell r="AL251">
            <v>57473.351681957189</v>
          </cell>
          <cell r="AM251">
            <v>64354.085626911306</v>
          </cell>
          <cell r="AN251">
            <v>64354.085626911306</v>
          </cell>
          <cell r="AO251">
            <v>71999.34556574923</v>
          </cell>
          <cell r="AP251">
            <v>71999.34556574923</v>
          </cell>
          <cell r="AQ251">
            <v>71999.34556574923</v>
          </cell>
          <cell r="AR251">
            <v>0</v>
          </cell>
        </row>
        <row r="252">
          <cell r="B252" t="str">
            <v>VIC - S &amp; W :Candidate Care</v>
          </cell>
          <cell r="C252">
            <v>0</v>
          </cell>
          <cell r="D252">
            <v>0</v>
          </cell>
          <cell r="E252">
            <v>0</v>
          </cell>
          <cell r="F252">
            <v>0</v>
          </cell>
          <cell r="G252">
            <v>0</v>
          </cell>
          <cell r="H252">
            <v>20477.560000000001</v>
          </cell>
          <cell r="I252">
            <v>20336.45</v>
          </cell>
          <cell r="J252">
            <v>20336.45</v>
          </cell>
          <cell r="K252">
            <v>20336.46</v>
          </cell>
          <cell r="L252">
            <v>21512.84</v>
          </cell>
          <cell r="M252">
            <v>14220.21</v>
          </cell>
          <cell r="N252">
            <v>14220.2</v>
          </cell>
          <cell r="O252">
            <v>26924.25</v>
          </cell>
          <cell r="P252">
            <v>30232</v>
          </cell>
          <cell r="Q252">
            <v>20336.439999999999</v>
          </cell>
          <cell r="R252">
            <v>20336.439999999999</v>
          </cell>
          <cell r="S252">
            <v>277149.68</v>
          </cell>
          <cell r="T252">
            <v>38694.089999999997</v>
          </cell>
          <cell r="U252">
            <v>32727.51</v>
          </cell>
          <cell r="V252">
            <v>36167.01</v>
          </cell>
          <cell r="W252">
            <v>36999.919999999998</v>
          </cell>
          <cell r="X252">
            <v>37668.6</v>
          </cell>
          <cell r="Y252">
            <v>28709.78</v>
          </cell>
          <cell r="Z252">
            <v>30450.42</v>
          </cell>
          <cell r="AA252">
            <v>30994.69</v>
          </cell>
          <cell r="AB252">
            <v>30994.69</v>
          </cell>
          <cell r="AC252">
            <v>32144.42</v>
          </cell>
          <cell r="AD252">
            <v>28321.78</v>
          </cell>
          <cell r="AE252">
            <v>28321.79</v>
          </cell>
          <cell r="AF252">
            <v>34352.567278287461</v>
          </cell>
          <cell r="AG252">
            <v>41997.817278287461</v>
          </cell>
          <cell r="AH252">
            <v>41997.817278287461</v>
          </cell>
          <cell r="AI252">
            <v>41997.817278287461</v>
          </cell>
          <cell r="AJ252">
            <v>41997.817278287461</v>
          </cell>
          <cell r="AK252">
            <v>41997.817278287461</v>
          </cell>
          <cell r="AL252">
            <v>47731.817278287461</v>
          </cell>
          <cell r="AM252">
            <v>47731.817278287461</v>
          </cell>
          <cell r="AN252">
            <v>47731.817278287461</v>
          </cell>
          <cell r="AO252">
            <v>47731.817278287461</v>
          </cell>
          <cell r="AP252">
            <v>47731.817278287461</v>
          </cell>
          <cell r="AQ252">
            <v>47731.817278287461</v>
          </cell>
          <cell r="AR252">
            <v>0</v>
          </cell>
        </row>
        <row r="253">
          <cell r="B253" t="str">
            <v>VIC - Candidate Care ABN Contractors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6000</v>
          </cell>
          <cell r="AB253">
            <v>6000</v>
          </cell>
          <cell r="AC253">
            <v>6000</v>
          </cell>
          <cell r="AD253">
            <v>6000</v>
          </cell>
          <cell r="AE253">
            <v>6000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B254" t="str">
            <v>Total S&amp;W: Candidate Care</v>
          </cell>
          <cell r="C254">
            <v>0</v>
          </cell>
          <cell r="D254">
            <v>0</v>
          </cell>
          <cell r="E254">
            <v>0</v>
          </cell>
          <cell r="F254">
            <v>0</v>
          </cell>
          <cell r="G254">
            <v>0</v>
          </cell>
          <cell r="H254">
            <v>39208.44</v>
          </cell>
          <cell r="I254">
            <v>39067.33</v>
          </cell>
          <cell r="J254">
            <v>39067.33</v>
          </cell>
          <cell r="K254">
            <v>40980.42</v>
          </cell>
          <cell r="L254">
            <v>42156.800000000003</v>
          </cell>
          <cell r="M254">
            <v>34864.17</v>
          </cell>
          <cell r="N254">
            <v>34864.160000000003</v>
          </cell>
          <cell r="O254">
            <v>64255.45</v>
          </cell>
          <cell r="P254">
            <v>54673</v>
          </cell>
          <cell r="Q254">
            <v>47715.229999999996</v>
          </cell>
          <cell r="R254">
            <v>47715.229999999996</v>
          </cell>
          <cell r="S254">
            <v>560626.17000000004</v>
          </cell>
          <cell r="T254">
            <v>76580.19</v>
          </cell>
          <cell r="U254">
            <v>71665.73</v>
          </cell>
          <cell r="V254">
            <v>75792.88</v>
          </cell>
          <cell r="W254">
            <v>72171.600000000006</v>
          </cell>
          <cell r="X254">
            <v>77939.320000000007</v>
          </cell>
          <cell r="Y254">
            <v>68980.5</v>
          </cell>
          <cell r="Z254">
            <v>70721.13</v>
          </cell>
          <cell r="AA254">
            <v>88471.709999999992</v>
          </cell>
          <cell r="AB254">
            <v>85506.44</v>
          </cell>
          <cell r="AC254">
            <v>88208.01999999999</v>
          </cell>
          <cell r="AD254">
            <v>84386.07</v>
          </cell>
          <cell r="AE254">
            <v>85915.19</v>
          </cell>
          <cell r="AF254">
            <v>86091.918960244642</v>
          </cell>
          <cell r="AG254">
            <v>93737.168960244642</v>
          </cell>
          <cell r="AH254">
            <v>93737.168960244642</v>
          </cell>
          <cell r="AI254">
            <v>99471.168960244657</v>
          </cell>
          <cell r="AJ254">
            <v>99471.168960244657</v>
          </cell>
          <cell r="AK254">
            <v>99471.168960244657</v>
          </cell>
          <cell r="AL254">
            <v>105205.16896024466</v>
          </cell>
          <cell r="AM254">
            <v>112085.90290519877</v>
          </cell>
          <cell r="AN254">
            <v>112085.90290519877</v>
          </cell>
          <cell r="AO254">
            <v>119731.16284403669</v>
          </cell>
          <cell r="AP254">
            <v>119731.16284403669</v>
          </cell>
          <cell r="AQ254">
            <v>119731.16284403669</v>
          </cell>
          <cell r="AR254">
            <v>0</v>
          </cell>
        </row>
        <row r="255">
          <cell r="B255" t="str">
            <v>S &amp; W: Contractor Care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6">
          <cell r="B256" t="str">
            <v>NSW - S &amp; W : Contractor Care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8589.73</v>
          </cell>
          <cell r="AC256">
            <v>6666.65</v>
          </cell>
          <cell r="AD256">
            <v>6665.65</v>
          </cell>
          <cell r="AE256">
            <v>15840.96</v>
          </cell>
          <cell r="AF256">
            <v>6666.666666666667</v>
          </cell>
          <cell r="AG256">
            <v>6666.666666666667</v>
          </cell>
          <cell r="AH256">
            <v>6666.666666666667</v>
          </cell>
          <cell r="AI256">
            <v>6666.666666666667</v>
          </cell>
          <cell r="AJ256">
            <v>6666.666666666667</v>
          </cell>
          <cell r="AK256">
            <v>6666.666666666667</v>
          </cell>
          <cell r="AL256">
            <v>6666.666666666667</v>
          </cell>
          <cell r="AM256">
            <v>6666.666666666667</v>
          </cell>
          <cell r="AN256">
            <v>6666.666666666667</v>
          </cell>
          <cell r="AO256">
            <v>6666.666666666667</v>
          </cell>
          <cell r="AP256">
            <v>6666.666666666667</v>
          </cell>
          <cell r="AQ256">
            <v>6666.666666666667</v>
          </cell>
          <cell r="AR256">
            <v>0</v>
          </cell>
        </row>
        <row r="257">
          <cell r="B257" t="str">
            <v>VIC - S &amp; W :Contractor Care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58205.84</v>
          </cell>
          <cell r="T257">
            <v>8333.17</v>
          </cell>
          <cell r="U257">
            <v>8333.31</v>
          </cell>
          <cell r="V257">
            <v>8333.17</v>
          </cell>
          <cell r="W257">
            <v>13640.99</v>
          </cell>
          <cell r="X257">
            <v>12083.31</v>
          </cell>
          <cell r="Y257">
            <v>12083.3</v>
          </cell>
          <cell r="Z257">
            <v>12083.3</v>
          </cell>
          <cell r="AA257">
            <v>12083.1</v>
          </cell>
          <cell r="AB257">
            <v>12083.24</v>
          </cell>
          <cell r="AC257">
            <v>12083.31</v>
          </cell>
          <cell r="AD257">
            <v>12083.3</v>
          </cell>
          <cell r="AE257">
            <v>12083.31</v>
          </cell>
          <cell r="AF257">
            <v>12368.166666666668</v>
          </cell>
          <cell r="AG257">
            <v>12368.166666666668</v>
          </cell>
          <cell r="AH257">
            <v>12368.166666666668</v>
          </cell>
          <cell r="AI257">
            <v>12368.166666666668</v>
          </cell>
          <cell r="AJ257">
            <v>12368.166666666668</v>
          </cell>
          <cell r="AK257">
            <v>12368.166666666668</v>
          </cell>
          <cell r="AL257">
            <v>20013.5</v>
          </cell>
          <cell r="AM257">
            <v>20013.5</v>
          </cell>
          <cell r="AN257">
            <v>20013.5</v>
          </cell>
          <cell r="AO257">
            <v>20013.5</v>
          </cell>
          <cell r="AP257">
            <v>20013.5</v>
          </cell>
          <cell r="AQ257">
            <v>20013.5</v>
          </cell>
          <cell r="AR257">
            <v>0</v>
          </cell>
        </row>
        <row r="258">
          <cell r="B258" t="str">
            <v>Total S &amp; W: Contractor Care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58205.84</v>
          </cell>
          <cell r="T258">
            <v>8333.17</v>
          </cell>
          <cell r="U258">
            <v>8333.31</v>
          </cell>
          <cell r="V258">
            <v>8333.17</v>
          </cell>
          <cell r="W258">
            <v>13640.99</v>
          </cell>
          <cell r="X258">
            <v>12083.31</v>
          </cell>
          <cell r="Y258">
            <v>12083.3</v>
          </cell>
          <cell r="Z258">
            <v>12083.3</v>
          </cell>
          <cell r="AA258">
            <v>12083.1</v>
          </cell>
          <cell r="AB258">
            <v>20672.97</v>
          </cell>
          <cell r="AC258">
            <v>18749.96</v>
          </cell>
          <cell r="AD258">
            <v>18748.949999999997</v>
          </cell>
          <cell r="AE258">
            <v>27924.269999999997</v>
          </cell>
          <cell r="AF258">
            <v>19034.833333333336</v>
          </cell>
          <cell r="AG258">
            <v>19034.833333333336</v>
          </cell>
          <cell r="AH258">
            <v>19034.833333333336</v>
          </cell>
          <cell r="AI258">
            <v>19034.833333333336</v>
          </cell>
          <cell r="AJ258">
            <v>19034.833333333336</v>
          </cell>
          <cell r="AK258">
            <v>19034.833333333336</v>
          </cell>
          <cell r="AL258">
            <v>26680.166666666668</v>
          </cell>
          <cell r="AM258">
            <v>26680.166666666668</v>
          </cell>
          <cell r="AN258">
            <v>26680.166666666668</v>
          </cell>
          <cell r="AO258">
            <v>26680.166666666668</v>
          </cell>
          <cell r="AP258">
            <v>26680.166666666668</v>
          </cell>
          <cell r="AQ258">
            <v>26680.166666666668</v>
          </cell>
          <cell r="AR258">
            <v>0</v>
          </cell>
        </row>
        <row r="259">
          <cell r="B259" t="str">
            <v>S &amp; W:Business Development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B260" t="str">
            <v>S &amp; W:Admin</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B261" t="str">
            <v>NSW - S &amp; W:Admin</v>
          </cell>
          <cell r="C261">
            <v>0</v>
          </cell>
          <cell r="D261">
            <v>0</v>
          </cell>
          <cell r="E261">
            <v>0</v>
          </cell>
          <cell r="F261">
            <v>0</v>
          </cell>
          <cell r="G261">
            <v>0</v>
          </cell>
          <cell r="H261">
            <v>4333.34</v>
          </cell>
          <cell r="I261">
            <v>4333.34</v>
          </cell>
          <cell r="J261">
            <v>4333.34</v>
          </cell>
          <cell r="K261">
            <v>5000</v>
          </cell>
          <cell r="L261">
            <v>10292.32</v>
          </cell>
          <cell r="M261">
            <v>11990.53</v>
          </cell>
          <cell r="N261">
            <v>9638.3799999999992</v>
          </cell>
          <cell r="O261">
            <v>10733.34</v>
          </cell>
          <cell r="P261">
            <v>14483</v>
          </cell>
          <cell r="Q261">
            <v>5416.67</v>
          </cell>
          <cell r="R261">
            <v>5416.67</v>
          </cell>
          <cell r="S261">
            <v>108371.29</v>
          </cell>
          <cell r="T261">
            <v>9333.24</v>
          </cell>
          <cell r="U261">
            <v>9333.41</v>
          </cell>
          <cell r="V261">
            <v>10067.209999999999</v>
          </cell>
          <cell r="W261">
            <v>9333.34</v>
          </cell>
          <cell r="X261">
            <v>9333.41</v>
          </cell>
          <cell r="Y261">
            <v>9333.41</v>
          </cell>
          <cell r="Z261">
            <v>9333.41</v>
          </cell>
          <cell r="AA261">
            <v>9333.34</v>
          </cell>
          <cell r="AB261">
            <v>9333.42</v>
          </cell>
          <cell r="AC261">
            <v>12449.66</v>
          </cell>
          <cell r="AD261">
            <v>9023.77</v>
          </cell>
          <cell r="AE261">
            <v>9023.77</v>
          </cell>
          <cell r="AF261">
            <v>8857.0336391437304</v>
          </cell>
          <cell r="AG261">
            <v>8857.0336391437304</v>
          </cell>
          <cell r="AH261">
            <v>8857.0336391437304</v>
          </cell>
          <cell r="AI261">
            <v>8857.0336391437304</v>
          </cell>
          <cell r="AJ261">
            <v>8857.0336391437304</v>
          </cell>
          <cell r="AK261">
            <v>8857.0336391437304</v>
          </cell>
          <cell r="AL261">
            <v>8857.0336391437304</v>
          </cell>
          <cell r="AM261">
            <v>8857.0336391437304</v>
          </cell>
          <cell r="AN261">
            <v>8857.0336391437304</v>
          </cell>
          <cell r="AO261">
            <v>8857.0336391437304</v>
          </cell>
          <cell r="AP261">
            <v>8857.0336391437304</v>
          </cell>
          <cell r="AQ261">
            <v>8857.0336391437304</v>
          </cell>
          <cell r="AR261">
            <v>0</v>
          </cell>
        </row>
        <row r="262">
          <cell r="B262" t="str">
            <v>VIC - S &amp; W:Admin</v>
          </cell>
          <cell r="C262">
            <v>0</v>
          </cell>
          <cell r="D262">
            <v>0</v>
          </cell>
          <cell r="E262">
            <v>0</v>
          </cell>
          <cell r="F262">
            <v>0</v>
          </cell>
          <cell r="G262">
            <v>0</v>
          </cell>
          <cell r="H262">
            <v>6360.37</v>
          </cell>
          <cell r="I262">
            <v>6919.34</v>
          </cell>
          <cell r="J262">
            <v>7053.62</v>
          </cell>
          <cell r="K262">
            <v>6757.09</v>
          </cell>
          <cell r="L262">
            <v>6611.74</v>
          </cell>
          <cell r="M262">
            <v>6856.33</v>
          </cell>
          <cell r="N262">
            <v>7510.46</v>
          </cell>
          <cell r="O262">
            <v>7874.41</v>
          </cell>
          <cell r="P262">
            <v>7493</v>
          </cell>
          <cell r="Q262">
            <v>6971.09</v>
          </cell>
          <cell r="R262">
            <v>6971.09</v>
          </cell>
          <cell r="S262">
            <v>95756.05</v>
          </cell>
          <cell r="T262">
            <v>14002.04</v>
          </cell>
          <cell r="U262">
            <v>14255.8</v>
          </cell>
          <cell r="V262">
            <v>13952.17</v>
          </cell>
          <cell r="W262">
            <v>11738.21</v>
          </cell>
          <cell r="X262">
            <v>9106.2800000000007</v>
          </cell>
          <cell r="Y262">
            <v>8940.36</v>
          </cell>
          <cell r="Z262">
            <v>8746.2800000000007</v>
          </cell>
          <cell r="AA262">
            <v>9178.59</v>
          </cell>
          <cell r="AB262">
            <v>8746.2800000000007</v>
          </cell>
          <cell r="AC262">
            <v>8816.7900000000009</v>
          </cell>
          <cell r="AD262">
            <v>8825.67</v>
          </cell>
          <cell r="AE262">
            <v>8746.27</v>
          </cell>
          <cell r="AF262">
            <v>13199.833333333332</v>
          </cell>
          <cell r="AG262">
            <v>13199.833333333332</v>
          </cell>
          <cell r="AH262">
            <v>13199.833333333332</v>
          </cell>
          <cell r="AI262">
            <v>13199.833333333332</v>
          </cell>
          <cell r="AJ262">
            <v>13199.833333333332</v>
          </cell>
          <cell r="AK262">
            <v>13199.833333333332</v>
          </cell>
          <cell r="AL262">
            <v>13199.833333333332</v>
          </cell>
          <cell r="AM262">
            <v>13199.833333333332</v>
          </cell>
          <cell r="AN262">
            <v>13199.833333333332</v>
          </cell>
          <cell r="AO262">
            <v>13199.833333333332</v>
          </cell>
          <cell r="AP262">
            <v>13199.833333333332</v>
          </cell>
          <cell r="AQ262">
            <v>13199.833333333332</v>
          </cell>
          <cell r="AR262">
            <v>0</v>
          </cell>
        </row>
        <row r="263">
          <cell r="B263" t="str">
            <v>Total S &amp; W:Admin</v>
          </cell>
          <cell r="C263">
            <v>0</v>
          </cell>
          <cell r="D263">
            <v>0</v>
          </cell>
          <cell r="E263">
            <v>0</v>
          </cell>
          <cell r="F263">
            <v>0</v>
          </cell>
          <cell r="G263">
            <v>0</v>
          </cell>
          <cell r="H263">
            <v>10693.71</v>
          </cell>
          <cell r="I263">
            <v>11252.68</v>
          </cell>
          <cell r="J263">
            <v>11386.96</v>
          </cell>
          <cell r="K263">
            <v>11757.09</v>
          </cell>
          <cell r="L263">
            <v>16904.060000000001</v>
          </cell>
          <cell r="M263">
            <v>18846.86</v>
          </cell>
          <cell r="N263">
            <v>17148.84</v>
          </cell>
          <cell r="O263">
            <v>18607.75</v>
          </cell>
          <cell r="P263">
            <v>21976</v>
          </cell>
          <cell r="Q263">
            <v>12387.76</v>
          </cell>
          <cell r="R263">
            <v>12387.76</v>
          </cell>
          <cell r="S263">
            <v>204127.34</v>
          </cell>
          <cell r="T263">
            <v>23335.279999999999</v>
          </cell>
          <cell r="U263">
            <v>23589.21</v>
          </cell>
          <cell r="V263">
            <v>24019.379999999997</v>
          </cell>
          <cell r="W263">
            <v>21071.55</v>
          </cell>
          <cell r="X263">
            <v>18439.690000000002</v>
          </cell>
          <cell r="Y263">
            <v>18273.77</v>
          </cell>
          <cell r="Z263">
            <v>18079.690000000002</v>
          </cell>
          <cell r="AA263">
            <v>18511.93</v>
          </cell>
          <cell r="AB263">
            <v>18079.7</v>
          </cell>
          <cell r="AC263">
            <v>21266.45</v>
          </cell>
          <cell r="AD263">
            <v>17849.440000000002</v>
          </cell>
          <cell r="AE263">
            <v>17770.04</v>
          </cell>
          <cell r="AF263">
            <v>22056.866972477063</v>
          </cell>
          <cell r="AG263">
            <v>22056.866972477063</v>
          </cell>
          <cell r="AH263">
            <v>22056.866972477063</v>
          </cell>
          <cell r="AI263">
            <v>22056.866972477063</v>
          </cell>
          <cell r="AJ263">
            <v>22056.866972477063</v>
          </cell>
          <cell r="AK263">
            <v>22056.866972477063</v>
          </cell>
          <cell r="AL263">
            <v>22056.866972477063</v>
          </cell>
          <cell r="AM263">
            <v>22056.866972477063</v>
          </cell>
          <cell r="AN263">
            <v>22056.866972477063</v>
          </cell>
          <cell r="AO263">
            <v>22056.866972477063</v>
          </cell>
          <cell r="AP263">
            <v>22056.866972477063</v>
          </cell>
          <cell r="AQ263">
            <v>22056.866972477063</v>
          </cell>
          <cell r="AR263">
            <v>0</v>
          </cell>
        </row>
        <row r="264">
          <cell r="B264" t="str">
            <v>S &amp; W:Finance</v>
          </cell>
          <cell r="C264">
            <v>0</v>
          </cell>
          <cell r="D264">
            <v>0</v>
          </cell>
          <cell r="E264">
            <v>0</v>
          </cell>
          <cell r="F264">
            <v>0</v>
          </cell>
          <cell r="G264">
            <v>0</v>
          </cell>
          <cell r="H264">
            <v>8473.41</v>
          </cell>
          <cell r="I264">
            <v>1693.71</v>
          </cell>
          <cell r="J264">
            <v>6880.69</v>
          </cell>
          <cell r="K264">
            <v>5222.2700000000004</v>
          </cell>
          <cell r="L264">
            <v>4975.2700000000004</v>
          </cell>
          <cell r="M264">
            <v>5363.41</v>
          </cell>
          <cell r="N264">
            <v>6845.4</v>
          </cell>
          <cell r="O264">
            <v>5398.69</v>
          </cell>
          <cell r="P264">
            <v>5011</v>
          </cell>
          <cell r="Q264">
            <v>8612.2099999999991</v>
          </cell>
          <cell r="R264">
            <v>8612.2099999999991</v>
          </cell>
          <cell r="S264">
            <v>74587.009999999995</v>
          </cell>
          <cell r="T264">
            <v>6020</v>
          </cell>
          <cell r="U264">
            <v>6431.25</v>
          </cell>
          <cell r="V264">
            <v>6066.55</v>
          </cell>
          <cell r="W264">
            <v>6066.55</v>
          </cell>
          <cell r="X264">
            <v>6346.66</v>
          </cell>
          <cell r="Y264">
            <v>6066.55</v>
          </cell>
          <cell r="Z264">
            <v>6066.66</v>
          </cell>
          <cell r="AA264">
            <v>6066.55</v>
          </cell>
          <cell r="AB264">
            <v>6066.66</v>
          </cell>
          <cell r="AC264">
            <v>6066.55</v>
          </cell>
          <cell r="AD264">
            <v>6066.66</v>
          </cell>
          <cell r="AE264">
            <v>6066.66</v>
          </cell>
          <cell r="AF264">
            <v>6250</v>
          </cell>
          <cell r="AG264">
            <v>6250</v>
          </cell>
          <cell r="AH264">
            <v>6250</v>
          </cell>
          <cell r="AI264">
            <v>6250</v>
          </cell>
          <cell r="AJ264">
            <v>6250</v>
          </cell>
          <cell r="AK264">
            <v>6250</v>
          </cell>
          <cell r="AL264">
            <v>6250</v>
          </cell>
          <cell r="AM264">
            <v>6250</v>
          </cell>
          <cell r="AN264">
            <v>6250</v>
          </cell>
          <cell r="AO264">
            <v>6250</v>
          </cell>
          <cell r="AP264">
            <v>6250</v>
          </cell>
          <cell r="AQ264">
            <v>6250</v>
          </cell>
          <cell r="AR264">
            <v>0</v>
          </cell>
        </row>
        <row r="265">
          <cell r="B265" t="str">
            <v>Incentive Payments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833.33</v>
          </cell>
          <cell r="R265">
            <v>833.33</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B266" t="str">
            <v>S &amp; W:Incentive pmt</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B267" t="str">
            <v>NSW - S &amp; W:Incentive pmt</v>
          </cell>
          <cell r="C267">
            <v>0</v>
          </cell>
          <cell r="D267">
            <v>0</v>
          </cell>
          <cell r="E267">
            <v>0</v>
          </cell>
          <cell r="F267">
            <v>0</v>
          </cell>
          <cell r="G267">
            <v>0</v>
          </cell>
          <cell r="H267">
            <v>0</v>
          </cell>
          <cell r="I267">
            <v>0</v>
          </cell>
          <cell r="J267">
            <v>0</v>
          </cell>
          <cell r="K267">
            <v>0</v>
          </cell>
          <cell r="L267">
            <v>16747</v>
          </cell>
          <cell r="M267">
            <v>12720</v>
          </cell>
          <cell r="N267">
            <v>0</v>
          </cell>
          <cell r="O267">
            <v>-15468</v>
          </cell>
          <cell r="P267">
            <v>1134</v>
          </cell>
          <cell r="Q267">
            <v>6566.67</v>
          </cell>
          <cell r="R267">
            <v>6566.67</v>
          </cell>
          <cell r="S267">
            <v>31260.01</v>
          </cell>
          <cell r="T267">
            <v>15999</v>
          </cell>
          <cell r="U267">
            <v>11188.4</v>
          </cell>
          <cell r="V267">
            <v>13050</v>
          </cell>
          <cell r="W267">
            <v>152</v>
          </cell>
          <cell r="X267">
            <v>9430</v>
          </cell>
          <cell r="Y267">
            <v>-4824.03</v>
          </cell>
          <cell r="Z267">
            <v>0</v>
          </cell>
          <cell r="AA267">
            <v>11494.41</v>
          </cell>
          <cell r="AB267">
            <v>-473.56</v>
          </cell>
          <cell r="AC267">
            <v>176.77</v>
          </cell>
          <cell r="AD267">
            <v>11006.46</v>
          </cell>
          <cell r="AE267">
            <v>-675.5</v>
          </cell>
          <cell r="AF267">
            <v>15958.333333333334</v>
          </cell>
          <cell r="AG267">
            <v>15958.333333333334</v>
          </cell>
          <cell r="AH267">
            <v>15958.333333333334</v>
          </cell>
          <cell r="AI267">
            <v>15958.333333333334</v>
          </cell>
          <cell r="AJ267">
            <v>15958.333333333334</v>
          </cell>
          <cell r="AK267">
            <v>15958.333333333334</v>
          </cell>
          <cell r="AL267">
            <v>15958.333333333334</v>
          </cell>
          <cell r="AM267">
            <v>15958.333333333334</v>
          </cell>
          <cell r="AN267">
            <v>15958.333333333334</v>
          </cell>
          <cell r="AO267">
            <v>15958.333333333334</v>
          </cell>
          <cell r="AP267">
            <v>15958.333333333334</v>
          </cell>
          <cell r="AQ267">
            <v>15958.333333333334</v>
          </cell>
          <cell r="AR267">
            <v>0</v>
          </cell>
        </row>
        <row r="268">
          <cell r="B268" t="str">
            <v>VIC - S &amp; W:Incentive pmt</v>
          </cell>
          <cell r="C268">
            <v>0</v>
          </cell>
          <cell r="D268">
            <v>0</v>
          </cell>
          <cell r="E268">
            <v>0</v>
          </cell>
          <cell r="F268">
            <v>0</v>
          </cell>
          <cell r="G268">
            <v>0</v>
          </cell>
          <cell r="H268">
            <v>0</v>
          </cell>
          <cell r="I268">
            <v>9000</v>
          </cell>
          <cell r="J268">
            <v>0</v>
          </cell>
          <cell r="K268">
            <v>2408</v>
          </cell>
          <cell r="L268">
            <v>16973</v>
          </cell>
          <cell r="M268">
            <v>16751</v>
          </cell>
          <cell r="N268">
            <v>0</v>
          </cell>
          <cell r="O268">
            <v>17347</v>
          </cell>
          <cell r="P268">
            <v>6631</v>
          </cell>
          <cell r="Q268">
            <v>9820.67</v>
          </cell>
          <cell r="R268">
            <v>9820.67</v>
          </cell>
          <cell r="S268">
            <v>123569.16</v>
          </cell>
          <cell r="T268">
            <v>27925.7</v>
          </cell>
          <cell r="U268">
            <v>21253.9</v>
          </cell>
          <cell r="V268">
            <v>23755.1</v>
          </cell>
          <cell r="W268">
            <v>16201</v>
          </cell>
          <cell r="X268">
            <v>6165</v>
          </cell>
          <cell r="Y268">
            <v>1193.29</v>
          </cell>
          <cell r="Z268">
            <v>11367</v>
          </cell>
          <cell r="AA268">
            <v>20331.330000000002</v>
          </cell>
          <cell r="AB268">
            <v>8158.25</v>
          </cell>
          <cell r="AC268">
            <v>30534.37</v>
          </cell>
          <cell r="AD268">
            <v>25392.74</v>
          </cell>
          <cell r="AE268">
            <v>24738.880000000001</v>
          </cell>
          <cell r="AF268">
            <v>24116.666666666672</v>
          </cell>
          <cell r="AG268">
            <v>24116.666666666672</v>
          </cell>
          <cell r="AH268">
            <v>24116.666666666672</v>
          </cell>
          <cell r="AI268">
            <v>24116.666666666672</v>
          </cell>
          <cell r="AJ268">
            <v>24116.666666666672</v>
          </cell>
          <cell r="AK268">
            <v>24116.666666666672</v>
          </cell>
          <cell r="AL268">
            <v>24116.666666666672</v>
          </cell>
          <cell r="AM268">
            <v>24116.666666666672</v>
          </cell>
          <cell r="AN268">
            <v>24116.666666666672</v>
          </cell>
          <cell r="AO268">
            <v>24116.666666666672</v>
          </cell>
          <cell r="AP268">
            <v>24116.666666666672</v>
          </cell>
          <cell r="AQ268">
            <v>24116.666666666672</v>
          </cell>
          <cell r="AR268">
            <v>0</v>
          </cell>
        </row>
        <row r="269">
          <cell r="B269" t="str">
            <v>Total S &amp; W:Incentive pmt</v>
          </cell>
          <cell r="C269">
            <v>0</v>
          </cell>
          <cell r="D269">
            <v>0</v>
          </cell>
          <cell r="E269">
            <v>0</v>
          </cell>
          <cell r="F269">
            <v>0</v>
          </cell>
          <cell r="G269">
            <v>0</v>
          </cell>
          <cell r="H269">
            <v>0</v>
          </cell>
          <cell r="I269">
            <v>9000</v>
          </cell>
          <cell r="J269">
            <v>0</v>
          </cell>
          <cell r="K269">
            <v>2408</v>
          </cell>
          <cell r="L269">
            <v>33720</v>
          </cell>
          <cell r="M269">
            <v>29471</v>
          </cell>
          <cell r="N269">
            <v>0</v>
          </cell>
          <cell r="O269">
            <v>1879</v>
          </cell>
          <cell r="P269">
            <v>7765</v>
          </cell>
          <cell r="Q269">
            <v>16387.34</v>
          </cell>
          <cell r="R269">
            <v>16387.34</v>
          </cell>
          <cell r="S269">
            <v>154829.17000000001</v>
          </cell>
          <cell r="T269">
            <v>43924.7</v>
          </cell>
          <cell r="U269">
            <v>32442.300000000003</v>
          </cell>
          <cell r="V269">
            <v>36805.1</v>
          </cell>
          <cell r="W269">
            <v>16353</v>
          </cell>
          <cell r="X269">
            <v>15595</v>
          </cell>
          <cell r="Y269">
            <v>-3630.74</v>
          </cell>
          <cell r="Z269">
            <v>11367</v>
          </cell>
          <cell r="AA269">
            <v>31825.74</v>
          </cell>
          <cell r="AB269">
            <v>7684.69</v>
          </cell>
          <cell r="AC269">
            <v>30711.14</v>
          </cell>
          <cell r="AD269">
            <v>36399.199999999997</v>
          </cell>
          <cell r="AE269">
            <v>24063.38</v>
          </cell>
          <cell r="AF269">
            <v>40075.000000000007</v>
          </cell>
          <cell r="AG269">
            <v>40075.000000000007</v>
          </cell>
          <cell r="AH269">
            <v>40075.000000000007</v>
          </cell>
          <cell r="AI269">
            <v>40075.000000000007</v>
          </cell>
          <cell r="AJ269">
            <v>40075.000000000007</v>
          </cell>
          <cell r="AK269">
            <v>40075.000000000007</v>
          </cell>
          <cell r="AL269">
            <v>40075.000000000007</v>
          </cell>
          <cell r="AM269">
            <v>40075.000000000007</v>
          </cell>
          <cell r="AN269">
            <v>40075.000000000007</v>
          </cell>
          <cell r="AO269">
            <v>40075.000000000007</v>
          </cell>
          <cell r="AP269">
            <v>40075.000000000007</v>
          </cell>
          <cell r="AQ269">
            <v>40075.000000000007</v>
          </cell>
          <cell r="AR269">
            <v>0</v>
          </cell>
        </row>
        <row r="270">
          <cell r="B270" t="str">
            <v>Superannuation</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B271" t="str">
            <v>NSW - Superannuation</v>
          </cell>
          <cell r="C271">
            <v>0</v>
          </cell>
          <cell r="D271">
            <v>0</v>
          </cell>
          <cell r="E271">
            <v>0</v>
          </cell>
          <cell r="F271">
            <v>0</v>
          </cell>
          <cell r="G271">
            <v>0</v>
          </cell>
          <cell r="H271">
            <v>4282.3500000000004</v>
          </cell>
          <cell r="I271">
            <v>4282.3500000000004</v>
          </cell>
          <cell r="J271">
            <v>4282.3500000000004</v>
          </cell>
          <cell r="K271">
            <v>4514.53</v>
          </cell>
          <cell r="L271">
            <v>5313.96</v>
          </cell>
          <cell r="M271">
            <v>5341.71</v>
          </cell>
          <cell r="N271">
            <v>5120.8100000000004</v>
          </cell>
          <cell r="O271">
            <v>6639.54</v>
          </cell>
          <cell r="P271">
            <v>5903</v>
          </cell>
          <cell r="Q271">
            <v>2992.09</v>
          </cell>
          <cell r="R271">
            <v>2992.09</v>
          </cell>
          <cell r="S271">
            <v>63335.97</v>
          </cell>
          <cell r="T271">
            <v>9501.33</v>
          </cell>
          <cell r="U271">
            <v>11229.63</v>
          </cell>
          <cell r="V271">
            <v>9880.7999999999993</v>
          </cell>
          <cell r="W271">
            <v>9436.69</v>
          </cell>
          <cell r="X271">
            <v>9897.58</v>
          </cell>
          <cell r="Y271">
            <v>9897.58</v>
          </cell>
          <cell r="Z271">
            <v>9897.58</v>
          </cell>
          <cell r="AA271">
            <v>8006.14</v>
          </cell>
          <cell r="AB271">
            <v>8512.36</v>
          </cell>
          <cell r="AC271">
            <v>8621.84</v>
          </cell>
          <cell r="AD271">
            <v>8451.1299999999992</v>
          </cell>
          <cell r="AE271">
            <v>9414.4500000000007</v>
          </cell>
          <cell r="AF271">
            <v>9574.110928899081</v>
          </cell>
          <cell r="AG271">
            <v>9574.110928899081</v>
          </cell>
          <cell r="AH271">
            <v>9574.110928899081</v>
          </cell>
          <cell r="AI271">
            <v>10090.170928899082</v>
          </cell>
          <cell r="AJ271">
            <v>10090.170928899082</v>
          </cell>
          <cell r="AK271">
            <v>10090.170928899082</v>
          </cell>
          <cell r="AL271">
            <v>10090.170928899082</v>
          </cell>
          <cell r="AM271">
            <v>10709.436983944952</v>
          </cell>
          <cell r="AN271">
            <v>10709.436983944952</v>
          </cell>
          <cell r="AO271">
            <v>11397.510378440365</v>
          </cell>
          <cell r="AP271">
            <v>11397.510378440365</v>
          </cell>
          <cell r="AQ271">
            <v>11397.510378440365</v>
          </cell>
          <cell r="AR271">
            <v>112747.11</v>
          </cell>
        </row>
        <row r="272">
          <cell r="B272" t="str">
            <v>VIC - Superannuation</v>
          </cell>
          <cell r="C272">
            <v>0</v>
          </cell>
          <cell r="D272">
            <v>0</v>
          </cell>
          <cell r="E272">
            <v>0</v>
          </cell>
          <cell r="F272">
            <v>0</v>
          </cell>
          <cell r="G272">
            <v>0</v>
          </cell>
          <cell r="H272">
            <v>4697.22</v>
          </cell>
          <cell r="I272">
            <v>4596.37</v>
          </cell>
          <cell r="J272">
            <v>4746.91</v>
          </cell>
          <cell r="K272">
            <v>4720.24</v>
          </cell>
          <cell r="L272">
            <v>5174.68</v>
          </cell>
          <cell r="M272">
            <v>5162.1899999999996</v>
          </cell>
          <cell r="N272">
            <v>4868.78</v>
          </cell>
          <cell r="O272">
            <v>6219.95</v>
          </cell>
          <cell r="P272">
            <v>6483</v>
          </cell>
          <cell r="Q272">
            <v>5004.12</v>
          </cell>
          <cell r="R272">
            <v>5004.12</v>
          </cell>
          <cell r="S272">
            <v>68650.490000000005</v>
          </cell>
          <cell r="T272">
            <v>8633.85</v>
          </cell>
          <cell r="U272">
            <v>7511.68</v>
          </cell>
          <cell r="V272">
            <v>7469.42</v>
          </cell>
          <cell r="W272">
            <v>8044.65</v>
          </cell>
          <cell r="X272">
            <v>7524.84</v>
          </cell>
          <cell r="Y272">
            <v>7009.21</v>
          </cell>
          <cell r="Z272">
            <v>7148.39</v>
          </cell>
          <cell r="AA272">
            <v>7197.36</v>
          </cell>
          <cell r="AB272">
            <v>7197.37</v>
          </cell>
          <cell r="AC272">
            <v>7307.21</v>
          </cell>
          <cell r="AD272">
            <v>6963.97</v>
          </cell>
          <cell r="AE272">
            <v>6956.82</v>
          </cell>
          <cell r="AF272">
            <v>10847.537305045873</v>
          </cell>
          <cell r="AG272">
            <v>11535.609805045873</v>
          </cell>
          <cell r="AH272">
            <v>11535.609805045873</v>
          </cell>
          <cell r="AI272">
            <v>11535.609805045873</v>
          </cell>
          <cell r="AJ272">
            <v>11535.609805045873</v>
          </cell>
          <cell r="AK272">
            <v>11535.609805045873</v>
          </cell>
          <cell r="AL272">
            <v>12739.749805045873</v>
          </cell>
          <cell r="AM272">
            <v>12739.749805045873</v>
          </cell>
          <cell r="AN272">
            <v>12739.749805045873</v>
          </cell>
          <cell r="AO272">
            <v>12739.749805045873</v>
          </cell>
          <cell r="AP272">
            <v>12739.749805045873</v>
          </cell>
          <cell r="AQ272">
            <v>12739.749805045873</v>
          </cell>
          <cell r="AR272">
            <v>88964.770000000019</v>
          </cell>
        </row>
        <row r="273">
          <cell r="B273" t="str">
            <v>Superannuation:(Finance)</v>
          </cell>
          <cell r="C273">
            <v>0</v>
          </cell>
          <cell r="D273">
            <v>0</v>
          </cell>
          <cell r="E273">
            <v>0</v>
          </cell>
          <cell r="F273">
            <v>0</v>
          </cell>
          <cell r="G273">
            <v>0</v>
          </cell>
          <cell r="H273">
            <v>762.61</v>
          </cell>
          <cell r="I273">
            <v>152.43</v>
          </cell>
          <cell r="J273">
            <v>619.26</v>
          </cell>
          <cell r="K273">
            <v>470</v>
          </cell>
          <cell r="L273">
            <v>447.77</v>
          </cell>
          <cell r="M273">
            <v>482.71</v>
          </cell>
          <cell r="N273">
            <v>616.09</v>
          </cell>
          <cell r="O273">
            <v>485.88</v>
          </cell>
          <cell r="P273">
            <v>451</v>
          </cell>
          <cell r="Q273">
            <v>775.1</v>
          </cell>
          <cell r="R273">
            <v>775.1</v>
          </cell>
          <cell r="S273">
            <v>6712.82</v>
          </cell>
          <cell r="T273">
            <v>541.79999999999995</v>
          </cell>
          <cell r="U273">
            <v>578.80999999999995</v>
          </cell>
          <cell r="V273">
            <v>545.99</v>
          </cell>
          <cell r="W273">
            <v>545.99</v>
          </cell>
          <cell r="X273">
            <v>571.20000000000005</v>
          </cell>
          <cell r="Y273">
            <v>545.99</v>
          </cell>
          <cell r="Z273">
            <v>546</v>
          </cell>
          <cell r="AA273">
            <v>545.99</v>
          </cell>
          <cell r="AB273">
            <v>546</v>
          </cell>
          <cell r="AC273">
            <v>545.99</v>
          </cell>
          <cell r="AD273">
            <v>546</v>
          </cell>
          <cell r="AE273">
            <v>546</v>
          </cell>
          <cell r="AF273">
            <v>562.5</v>
          </cell>
          <cell r="AG273">
            <v>562.5</v>
          </cell>
          <cell r="AH273">
            <v>562.5</v>
          </cell>
          <cell r="AI273">
            <v>562.5</v>
          </cell>
          <cell r="AJ273">
            <v>562.5</v>
          </cell>
          <cell r="AK273">
            <v>562.5</v>
          </cell>
          <cell r="AL273">
            <v>562.5</v>
          </cell>
          <cell r="AM273">
            <v>562.5</v>
          </cell>
          <cell r="AN273">
            <v>562.5</v>
          </cell>
          <cell r="AO273">
            <v>562.5</v>
          </cell>
          <cell r="AP273">
            <v>562.5</v>
          </cell>
          <cell r="AQ273">
            <v>562.5</v>
          </cell>
          <cell r="AR273">
            <v>6605.7599999999993</v>
          </cell>
        </row>
        <row r="274">
          <cell r="B274" t="str">
            <v>Total Superannuation</v>
          </cell>
          <cell r="C274">
            <v>0</v>
          </cell>
          <cell r="D274">
            <v>0</v>
          </cell>
          <cell r="E274">
            <v>0</v>
          </cell>
          <cell r="F274">
            <v>0</v>
          </cell>
          <cell r="G274">
            <v>0</v>
          </cell>
          <cell r="H274">
            <v>9742.18</v>
          </cell>
          <cell r="I274">
            <v>9031.15</v>
          </cell>
          <cell r="J274">
            <v>9648.52</v>
          </cell>
          <cell r="K274">
            <v>9704.77</v>
          </cell>
          <cell r="L274">
            <v>10936.41</v>
          </cell>
          <cell r="M274">
            <v>10986.61</v>
          </cell>
          <cell r="N274">
            <v>10605.68</v>
          </cell>
          <cell r="O274">
            <v>13345.37</v>
          </cell>
          <cell r="P274">
            <v>12837</v>
          </cell>
          <cell r="Q274">
            <v>8771.31</v>
          </cell>
          <cell r="R274">
            <v>8771.31</v>
          </cell>
          <cell r="S274">
            <v>138699.28</v>
          </cell>
          <cell r="T274">
            <v>18676.98</v>
          </cell>
          <cell r="U274">
            <v>19320.12</v>
          </cell>
          <cell r="V274">
            <v>17896.210000000003</v>
          </cell>
          <cell r="W274">
            <v>18027.330000000002</v>
          </cell>
          <cell r="X274">
            <v>17993.62</v>
          </cell>
          <cell r="Y274">
            <v>17452.780000000002</v>
          </cell>
          <cell r="Z274">
            <v>17591.97</v>
          </cell>
          <cell r="AA274">
            <v>15749.49</v>
          </cell>
          <cell r="AB274">
            <v>16255.73</v>
          </cell>
          <cell r="AC274">
            <v>16475.04</v>
          </cell>
          <cell r="AD274">
            <v>15961.099999999999</v>
          </cell>
          <cell r="AE274">
            <v>16917.27</v>
          </cell>
          <cell r="AF274">
            <v>20984.148233944954</v>
          </cell>
          <cell r="AG274">
            <v>21672.220733944952</v>
          </cell>
          <cell r="AH274">
            <v>21672.220733944952</v>
          </cell>
          <cell r="AI274">
            <v>22188.280733944957</v>
          </cell>
          <cell r="AJ274">
            <v>22188.280733944957</v>
          </cell>
          <cell r="AK274">
            <v>22188.280733944957</v>
          </cell>
          <cell r="AL274">
            <v>23392.420733944957</v>
          </cell>
          <cell r="AM274">
            <v>24011.686788990824</v>
          </cell>
          <cell r="AN274">
            <v>24011.686788990824</v>
          </cell>
          <cell r="AO274">
            <v>24699.760183486236</v>
          </cell>
          <cell r="AP274">
            <v>24699.760183486236</v>
          </cell>
          <cell r="AQ274">
            <v>24699.760183486236</v>
          </cell>
          <cell r="AR274">
            <v>208317.64</v>
          </cell>
        </row>
        <row r="275">
          <cell r="B275" t="str">
            <v>A/L Entitlements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B276" t="str">
            <v>NSW - A/L Entitlements</v>
          </cell>
          <cell r="C276">
            <v>0</v>
          </cell>
          <cell r="D276">
            <v>0</v>
          </cell>
          <cell r="E276">
            <v>0</v>
          </cell>
          <cell r="F276">
            <v>0</v>
          </cell>
          <cell r="G276">
            <v>0</v>
          </cell>
          <cell r="H276">
            <v>-26.29</v>
          </cell>
          <cell r="I276">
            <v>3186.15</v>
          </cell>
          <cell r="J276">
            <v>4147.63</v>
          </cell>
          <cell r="K276">
            <v>-1764.94</v>
          </cell>
          <cell r="L276">
            <v>10583.87</v>
          </cell>
          <cell r="M276">
            <v>393.46</v>
          </cell>
          <cell r="N276">
            <v>-6449.26</v>
          </cell>
          <cell r="O276">
            <v>5032.43</v>
          </cell>
          <cell r="P276">
            <v>98</v>
          </cell>
          <cell r="Q276">
            <v>5076.3500000000004</v>
          </cell>
          <cell r="R276">
            <v>5076.3500000000004</v>
          </cell>
          <cell r="S276">
            <v>14186.69</v>
          </cell>
          <cell r="T276">
            <v>-4798.9799999999996</v>
          </cell>
          <cell r="U276">
            <v>6299.41</v>
          </cell>
          <cell r="V276">
            <v>-3909.59</v>
          </cell>
          <cell r="W276">
            <v>-4822.3500000000004</v>
          </cell>
          <cell r="X276">
            <v>8669.9599999999991</v>
          </cell>
          <cell r="Y276">
            <v>-1657.65</v>
          </cell>
          <cell r="Z276">
            <v>-8042.5</v>
          </cell>
          <cell r="AA276">
            <v>481.46</v>
          </cell>
          <cell r="AB276">
            <v>6764.86</v>
          </cell>
          <cell r="AC276">
            <v>432.39</v>
          </cell>
          <cell r="AD276">
            <v>4075.89</v>
          </cell>
          <cell r="AE276">
            <v>2814.79</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B277" t="str">
            <v>VIC - A/L Entitlements</v>
          </cell>
          <cell r="C277">
            <v>0</v>
          </cell>
          <cell r="D277">
            <v>0</v>
          </cell>
          <cell r="E277">
            <v>0</v>
          </cell>
          <cell r="F277">
            <v>0</v>
          </cell>
          <cell r="G277">
            <v>0</v>
          </cell>
          <cell r="H277">
            <v>-7005.72</v>
          </cell>
          <cell r="I277">
            <v>-2011.04</v>
          </cell>
          <cell r="J277">
            <v>2242.1799999999998</v>
          </cell>
          <cell r="K277">
            <v>2630.98</v>
          </cell>
          <cell r="L277">
            <v>6007.61</v>
          </cell>
          <cell r="M277">
            <v>141.22999999999999</v>
          </cell>
          <cell r="N277">
            <v>-9106.2800000000007</v>
          </cell>
          <cell r="O277">
            <v>2465.14</v>
          </cell>
          <cell r="P277">
            <v>2191</v>
          </cell>
          <cell r="Q277">
            <v>5188.79</v>
          </cell>
          <cell r="R277">
            <v>5188.79</v>
          </cell>
          <cell r="S277">
            <v>-232.05</v>
          </cell>
          <cell r="T277">
            <v>-1743.14</v>
          </cell>
          <cell r="U277">
            <v>6009.36</v>
          </cell>
          <cell r="V277">
            <v>-2891.23</v>
          </cell>
          <cell r="W277">
            <v>3483.76</v>
          </cell>
          <cell r="X277">
            <v>-3130.36</v>
          </cell>
          <cell r="Y277">
            <v>5461.5</v>
          </cell>
          <cell r="Z277">
            <v>-1223.9100000000001</v>
          </cell>
          <cell r="AA277">
            <v>-3588.22</v>
          </cell>
          <cell r="AB277">
            <v>5552.96</v>
          </cell>
          <cell r="AC277">
            <v>2019.31</v>
          </cell>
          <cell r="AD277">
            <v>4761.34</v>
          </cell>
          <cell r="AE277">
            <v>-1957.3</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B278" t="str">
            <v>Total A/L Entitlements</v>
          </cell>
          <cell r="C278">
            <v>0</v>
          </cell>
          <cell r="D278">
            <v>0</v>
          </cell>
          <cell r="E278">
            <v>0</v>
          </cell>
          <cell r="F278">
            <v>0</v>
          </cell>
          <cell r="G278">
            <v>0</v>
          </cell>
          <cell r="H278">
            <v>-7032.01</v>
          </cell>
          <cell r="I278">
            <v>1175.1099999999999</v>
          </cell>
          <cell r="J278">
            <v>6389.81</v>
          </cell>
          <cell r="K278">
            <v>866.04</v>
          </cell>
          <cell r="L278">
            <v>16591.48</v>
          </cell>
          <cell r="M278">
            <v>534.69000000000005</v>
          </cell>
          <cell r="N278">
            <v>-15555.54</v>
          </cell>
          <cell r="O278">
            <v>7497.57</v>
          </cell>
          <cell r="P278">
            <v>2289</v>
          </cell>
          <cell r="Q278">
            <v>10265.14</v>
          </cell>
          <cell r="R278">
            <v>10265.14</v>
          </cell>
          <cell r="S278">
            <v>13954.64</v>
          </cell>
          <cell r="T278">
            <v>-6542.12</v>
          </cell>
          <cell r="U278">
            <v>12308.77</v>
          </cell>
          <cell r="V278">
            <v>-6800.82</v>
          </cell>
          <cell r="W278">
            <v>-1338.5900000000001</v>
          </cell>
          <cell r="X278">
            <v>5539.5999999999985</v>
          </cell>
          <cell r="Y278">
            <v>3803.85</v>
          </cell>
          <cell r="Z278">
            <v>-9266.41</v>
          </cell>
          <cell r="AA278">
            <v>-3106.7599999999998</v>
          </cell>
          <cell r="AB278">
            <v>12317.82</v>
          </cell>
          <cell r="AC278">
            <v>2451.6999999999998</v>
          </cell>
          <cell r="AD278">
            <v>8837.23</v>
          </cell>
          <cell r="AE278">
            <v>857.49</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B279" t="str">
            <v>LSL</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B280" t="str">
            <v>NSW - LSL</v>
          </cell>
          <cell r="C280">
            <v>0</v>
          </cell>
          <cell r="D280">
            <v>0</v>
          </cell>
          <cell r="E280">
            <v>0</v>
          </cell>
          <cell r="F280">
            <v>0</v>
          </cell>
          <cell r="G280">
            <v>0</v>
          </cell>
          <cell r="H280">
            <v>311.83</v>
          </cell>
          <cell r="I280">
            <v>399.24</v>
          </cell>
          <cell r="J280">
            <v>408.64</v>
          </cell>
          <cell r="K280">
            <v>342.19</v>
          </cell>
          <cell r="L280">
            <v>14119.52</v>
          </cell>
          <cell r="M280">
            <v>501.01</v>
          </cell>
          <cell r="N280">
            <v>438.98</v>
          </cell>
          <cell r="O280">
            <v>566.94000000000005</v>
          </cell>
          <cell r="P280">
            <v>567</v>
          </cell>
          <cell r="Q280">
            <v>408.61</v>
          </cell>
          <cell r="R280">
            <v>408.61</v>
          </cell>
          <cell r="S280">
            <v>12828.07</v>
          </cell>
          <cell r="T280">
            <v>-1179.81</v>
          </cell>
          <cell r="U280">
            <v>481.18</v>
          </cell>
          <cell r="V280">
            <v>410.85</v>
          </cell>
          <cell r="W280">
            <v>521.07000000000005</v>
          </cell>
          <cell r="X280">
            <v>8321.32</v>
          </cell>
          <cell r="Y280">
            <v>574.25</v>
          </cell>
          <cell r="Z280">
            <v>574.24</v>
          </cell>
          <cell r="AA280">
            <v>574.23</v>
          </cell>
          <cell r="AB280">
            <v>574.25</v>
          </cell>
          <cell r="AC280">
            <v>574.24</v>
          </cell>
          <cell r="AD280">
            <v>574.23</v>
          </cell>
          <cell r="AE280">
            <v>574.25</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B281" t="str">
            <v>VIC - LSL</v>
          </cell>
          <cell r="C281">
            <v>0</v>
          </cell>
          <cell r="D281">
            <v>0</v>
          </cell>
          <cell r="E281">
            <v>0</v>
          </cell>
          <cell r="F281">
            <v>0</v>
          </cell>
          <cell r="G281">
            <v>0</v>
          </cell>
          <cell r="H281">
            <v>155.91999999999999</v>
          </cell>
          <cell r="I281">
            <v>215.84</v>
          </cell>
          <cell r="J281">
            <v>215.84</v>
          </cell>
          <cell r="K281">
            <v>215.84</v>
          </cell>
          <cell r="L281">
            <v>9990.6200000000008</v>
          </cell>
          <cell r="M281">
            <v>16136.86</v>
          </cell>
          <cell r="N281">
            <v>448.79</v>
          </cell>
          <cell r="O281">
            <v>153.01</v>
          </cell>
          <cell r="P281">
            <v>518</v>
          </cell>
          <cell r="Q281">
            <v>215.84</v>
          </cell>
          <cell r="R281">
            <v>215.84</v>
          </cell>
          <cell r="S281">
            <v>28037.759999999998</v>
          </cell>
          <cell r="T281">
            <v>-8183.41</v>
          </cell>
          <cell r="U281">
            <v>512.98</v>
          </cell>
          <cell r="V281">
            <v>512.97</v>
          </cell>
          <cell r="W281">
            <v>363.41</v>
          </cell>
          <cell r="X281">
            <v>3778.71</v>
          </cell>
          <cell r="Y281">
            <v>509.37</v>
          </cell>
          <cell r="Z281">
            <v>509.26</v>
          </cell>
          <cell r="AA281">
            <v>511.75</v>
          </cell>
          <cell r="AB281">
            <v>509.37</v>
          </cell>
          <cell r="AC281">
            <v>509.38</v>
          </cell>
          <cell r="AD281">
            <v>509.37</v>
          </cell>
          <cell r="AE281">
            <v>511.77</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B282" t="str">
            <v>Total LSL</v>
          </cell>
          <cell r="C282">
            <v>0</v>
          </cell>
          <cell r="D282">
            <v>0</v>
          </cell>
          <cell r="E282">
            <v>0</v>
          </cell>
          <cell r="F282">
            <v>0</v>
          </cell>
          <cell r="G282">
            <v>0</v>
          </cell>
          <cell r="H282">
            <v>467.75</v>
          </cell>
          <cell r="I282">
            <v>615.08000000000004</v>
          </cell>
          <cell r="J282">
            <v>624.48</v>
          </cell>
          <cell r="K282">
            <v>558.03</v>
          </cell>
          <cell r="L282">
            <v>24110.14</v>
          </cell>
          <cell r="M282">
            <v>16637.87</v>
          </cell>
          <cell r="N282">
            <v>887.77</v>
          </cell>
          <cell r="O282">
            <v>719.95</v>
          </cell>
          <cell r="P282">
            <v>1085</v>
          </cell>
          <cell r="Q282">
            <v>624.45000000000005</v>
          </cell>
          <cell r="R282">
            <v>624.45000000000005</v>
          </cell>
          <cell r="S282">
            <v>40865.83</v>
          </cell>
          <cell r="T282">
            <v>-9363.2199999999993</v>
          </cell>
          <cell r="U282">
            <v>994.16000000000008</v>
          </cell>
          <cell r="V282">
            <v>923.82</v>
          </cell>
          <cell r="W282">
            <v>884.48</v>
          </cell>
          <cell r="X282">
            <v>12100.029999999999</v>
          </cell>
          <cell r="Y282">
            <v>1083.6199999999999</v>
          </cell>
          <cell r="Z282">
            <v>1083.5</v>
          </cell>
          <cell r="AA282">
            <v>1085.98</v>
          </cell>
          <cell r="AB282">
            <v>1083.6199999999999</v>
          </cell>
          <cell r="AC282">
            <v>1083.6199999999999</v>
          </cell>
          <cell r="AD282">
            <v>1083.5999999999999</v>
          </cell>
          <cell r="AE282">
            <v>1086.02</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B283" t="str">
            <v>Payroll Tax</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B284" t="str">
            <v>NSW - Payroll Tax</v>
          </cell>
          <cell r="C284">
            <v>0</v>
          </cell>
          <cell r="D284">
            <v>0</v>
          </cell>
          <cell r="E284">
            <v>0</v>
          </cell>
          <cell r="F284">
            <v>0</v>
          </cell>
          <cell r="G284">
            <v>0</v>
          </cell>
          <cell r="H284">
            <v>1972.77</v>
          </cell>
          <cell r="I284">
            <v>2030.56</v>
          </cell>
          <cell r="J284">
            <v>2702.33</v>
          </cell>
          <cell r="K284">
            <v>2369.75</v>
          </cell>
          <cell r="L284">
            <v>3719.91</v>
          </cell>
          <cell r="M284">
            <v>3067.11</v>
          </cell>
          <cell r="N284">
            <v>3329.76</v>
          </cell>
          <cell r="O284">
            <v>4095.06</v>
          </cell>
          <cell r="P284">
            <v>3778</v>
          </cell>
          <cell r="Q284">
            <v>3358.11</v>
          </cell>
          <cell r="R284">
            <v>3341.11</v>
          </cell>
          <cell r="S284">
            <v>38237.449999999997</v>
          </cell>
          <cell r="T284">
            <v>3898.46</v>
          </cell>
          <cell r="U284">
            <v>5078.7</v>
          </cell>
          <cell r="V284">
            <v>4096.6400000000003</v>
          </cell>
          <cell r="W284">
            <v>3806.15</v>
          </cell>
          <cell r="X284">
            <v>5124.79</v>
          </cell>
          <cell r="Y284">
            <v>3836.22</v>
          </cell>
          <cell r="Z284">
            <v>3781.19</v>
          </cell>
          <cell r="AA284">
            <v>5428.84</v>
          </cell>
          <cell r="AB284">
            <v>4881.6000000000004</v>
          </cell>
          <cell r="AC284">
            <v>4917.97</v>
          </cell>
          <cell r="AD284">
            <v>4773.43</v>
          </cell>
          <cell r="AE284">
            <v>4311.8900000000003</v>
          </cell>
          <cell r="AF284">
            <v>5002.9542524363997</v>
          </cell>
          <cell r="AG284">
            <v>5078.9360541707001</v>
          </cell>
          <cell r="AH284">
            <v>5135.2735133824881</v>
          </cell>
          <cell r="AI284">
            <v>5370.5274240236422</v>
          </cell>
          <cell r="AJ284">
            <v>5471.708725082709</v>
          </cell>
          <cell r="AK284">
            <v>5346.655547189237</v>
          </cell>
          <cell r="AL284">
            <v>5399.6434962660842</v>
          </cell>
          <cell r="AM284">
            <v>6045.4620163612281</v>
          </cell>
          <cell r="AN284">
            <v>5954.5599308130386</v>
          </cell>
          <cell r="AO284">
            <v>6458.8672824087043</v>
          </cell>
          <cell r="AP284">
            <v>6415.4772849181354</v>
          </cell>
          <cell r="AQ284">
            <v>6525.7082320859809</v>
          </cell>
          <cell r="AR284">
            <v>53935.880000000005</v>
          </cell>
        </row>
        <row r="285">
          <cell r="B285" t="str">
            <v>VIC - Payroll Tax</v>
          </cell>
          <cell r="C285">
            <v>0</v>
          </cell>
          <cell r="D285">
            <v>0</v>
          </cell>
          <cell r="E285">
            <v>0</v>
          </cell>
          <cell r="F285">
            <v>0</v>
          </cell>
          <cell r="G285">
            <v>0</v>
          </cell>
          <cell r="H285">
            <v>2497.4499999999998</v>
          </cell>
          <cell r="I285">
            <v>2065.0300000000002</v>
          </cell>
          <cell r="J285">
            <v>2256.7199999999998</v>
          </cell>
          <cell r="K285">
            <v>2204.79</v>
          </cell>
          <cell r="L285">
            <v>2474.56</v>
          </cell>
          <cell r="M285">
            <v>2374.71</v>
          </cell>
          <cell r="N285">
            <v>1960.64</v>
          </cell>
          <cell r="O285">
            <v>3358.82</v>
          </cell>
          <cell r="P285">
            <v>3394</v>
          </cell>
          <cell r="Q285">
            <v>3345.17</v>
          </cell>
          <cell r="R285">
            <v>3338.61</v>
          </cell>
          <cell r="S285">
            <v>32583.19</v>
          </cell>
          <cell r="T285">
            <v>3304.18</v>
          </cell>
          <cell r="U285">
            <v>3278.41</v>
          </cell>
          <cell r="V285">
            <v>4566.7</v>
          </cell>
          <cell r="W285">
            <v>3554.71</v>
          </cell>
          <cell r="X285">
            <v>5296.19</v>
          </cell>
          <cell r="Y285">
            <v>2930.46</v>
          </cell>
          <cell r="Z285">
            <v>3013.07</v>
          </cell>
          <cell r="AA285">
            <v>7496.68</v>
          </cell>
          <cell r="AB285">
            <v>3336.08</v>
          </cell>
          <cell r="AC285">
            <v>3401.28</v>
          </cell>
          <cell r="AD285">
            <v>4794.97</v>
          </cell>
          <cell r="AE285">
            <v>5877.38</v>
          </cell>
          <cell r="AF285">
            <v>4439.3402494605407</v>
          </cell>
          <cell r="AG285">
            <v>4758.1292273364925</v>
          </cell>
          <cell r="AH285">
            <v>4851.5051631680217</v>
          </cell>
          <cell r="AI285">
            <v>4840.9300902540481</v>
          </cell>
          <cell r="AJ285">
            <v>4827.7887497945376</v>
          </cell>
          <cell r="AK285">
            <v>4674.950016519404</v>
          </cell>
          <cell r="AL285">
            <v>5270.4631328959495</v>
          </cell>
          <cell r="AM285">
            <v>5560.992396950136</v>
          </cell>
          <cell r="AN285">
            <v>5541.8059312763999</v>
          </cell>
          <cell r="AO285">
            <v>5616.1256307432786</v>
          </cell>
          <cell r="AP285">
            <v>5635.6440383465088</v>
          </cell>
          <cell r="AQ285">
            <v>5677.0043736510006</v>
          </cell>
          <cell r="AR285">
            <v>50850.109999999993</v>
          </cell>
        </row>
        <row r="286">
          <cell r="B286" t="str">
            <v>Total Payroll Tax</v>
          </cell>
          <cell r="C286">
            <v>0</v>
          </cell>
          <cell r="D286">
            <v>0</v>
          </cell>
          <cell r="E286">
            <v>0</v>
          </cell>
          <cell r="F286">
            <v>0</v>
          </cell>
          <cell r="G286">
            <v>0</v>
          </cell>
          <cell r="H286">
            <v>4470.22</v>
          </cell>
          <cell r="I286">
            <v>4095.59</v>
          </cell>
          <cell r="J286">
            <v>4959.05</v>
          </cell>
          <cell r="K286">
            <v>4574.54</v>
          </cell>
          <cell r="L286">
            <v>6194.47</v>
          </cell>
          <cell r="M286">
            <v>5441.82</v>
          </cell>
          <cell r="N286">
            <v>5290.4</v>
          </cell>
          <cell r="O286">
            <v>7453.88</v>
          </cell>
          <cell r="P286">
            <v>7172</v>
          </cell>
          <cell r="Q286">
            <v>6703.2800000000007</v>
          </cell>
          <cell r="R286">
            <v>6679.72</v>
          </cell>
          <cell r="S286">
            <v>70820.639999999999</v>
          </cell>
          <cell r="T286">
            <v>7202.6399999999994</v>
          </cell>
          <cell r="U286">
            <v>8357.11</v>
          </cell>
          <cell r="V286">
            <v>8663.34</v>
          </cell>
          <cell r="W286">
            <v>7360.8600000000006</v>
          </cell>
          <cell r="X286">
            <v>10420.98</v>
          </cell>
          <cell r="Y286">
            <v>6766.68</v>
          </cell>
          <cell r="Z286">
            <v>6794.26</v>
          </cell>
          <cell r="AA286">
            <v>12925.52</v>
          </cell>
          <cell r="AB286">
            <v>8217.68</v>
          </cell>
          <cell r="AC286">
            <v>8319.25</v>
          </cell>
          <cell r="AD286">
            <v>9568.4000000000015</v>
          </cell>
          <cell r="AE286">
            <v>10189.27</v>
          </cell>
          <cell r="AF286">
            <v>9442.2945018969403</v>
          </cell>
          <cell r="AG286">
            <v>9837.0652815071917</v>
          </cell>
          <cell r="AH286">
            <v>9986.7786765505098</v>
          </cell>
          <cell r="AI286">
            <v>10211.45751427769</v>
          </cell>
          <cell r="AJ286">
            <v>10299.497474877247</v>
          </cell>
          <cell r="AK286">
            <v>10021.605563708641</v>
          </cell>
          <cell r="AL286">
            <v>10670.106629162034</v>
          </cell>
          <cell r="AM286">
            <v>11606.454413311363</v>
          </cell>
          <cell r="AN286">
            <v>11496.365862089438</v>
          </cell>
          <cell r="AO286">
            <v>12074.992913151982</v>
          </cell>
          <cell r="AP286">
            <v>12051.121323264644</v>
          </cell>
          <cell r="AQ286">
            <v>12202.712605736982</v>
          </cell>
          <cell r="AR286">
            <v>104785.98999999999</v>
          </cell>
        </row>
        <row r="287">
          <cell r="B287" t="str">
            <v>Consulting Fees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B288" t="str">
            <v>NSW - Consulting Fees</v>
          </cell>
          <cell r="C288">
            <v>0</v>
          </cell>
          <cell r="D288">
            <v>0</v>
          </cell>
          <cell r="E288">
            <v>0</v>
          </cell>
          <cell r="F288">
            <v>0</v>
          </cell>
          <cell r="G288">
            <v>0</v>
          </cell>
          <cell r="H288">
            <v>1250</v>
          </cell>
          <cell r="I288">
            <v>1250</v>
          </cell>
          <cell r="J288">
            <v>625</v>
          </cell>
          <cell r="K288">
            <v>1888</v>
          </cell>
          <cell r="L288">
            <v>0</v>
          </cell>
          <cell r="M288">
            <v>750</v>
          </cell>
          <cell r="N288">
            <v>0</v>
          </cell>
          <cell r="O288">
            <v>2740</v>
          </cell>
          <cell r="P288">
            <v>16695</v>
          </cell>
          <cell r="Q288">
            <v>1250</v>
          </cell>
          <cell r="R288">
            <v>1250</v>
          </cell>
          <cell r="S288">
            <v>52359.54</v>
          </cell>
          <cell r="T288">
            <v>600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B289" t="str">
            <v>VIC - Consulting Fees</v>
          </cell>
          <cell r="C289">
            <v>0</v>
          </cell>
          <cell r="D289">
            <v>0</v>
          </cell>
          <cell r="E289">
            <v>0</v>
          </cell>
          <cell r="F289">
            <v>0</v>
          </cell>
          <cell r="G289">
            <v>0</v>
          </cell>
          <cell r="H289">
            <v>1250</v>
          </cell>
          <cell r="I289">
            <v>1250</v>
          </cell>
          <cell r="J289">
            <v>625</v>
          </cell>
          <cell r="K289">
            <v>750</v>
          </cell>
          <cell r="L289">
            <v>15000</v>
          </cell>
          <cell r="M289">
            <v>0</v>
          </cell>
          <cell r="N289">
            <v>1500</v>
          </cell>
          <cell r="O289">
            <v>4600</v>
          </cell>
          <cell r="P289">
            <v>5250</v>
          </cell>
          <cell r="Q289">
            <v>1250</v>
          </cell>
          <cell r="R289">
            <v>1250</v>
          </cell>
          <cell r="S289">
            <v>55153</v>
          </cell>
          <cell r="T289">
            <v>1375</v>
          </cell>
          <cell r="U289">
            <v>5000</v>
          </cell>
          <cell r="V289">
            <v>0</v>
          </cell>
          <cell r="W289">
            <v>5000</v>
          </cell>
          <cell r="X289">
            <v>0</v>
          </cell>
          <cell r="Y289">
            <v>0</v>
          </cell>
          <cell r="Z289">
            <v>0</v>
          </cell>
          <cell r="AA289">
            <v>0</v>
          </cell>
          <cell r="AB289">
            <v>0</v>
          </cell>
          <cell r="AC289">
            <v>0</v>
          </cell>
          <cell r="AD289">
            <v>0</v>
          </cell>
          <cell r="AE289">
            <v>675</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B290" t="str">
            <v>Total Consulting Fees</v>
          </cell>
          <cell r="C290">
            <v>0</v>
          </cell>
          <cell r="D290">
            <v>0</v>
          </cell>
          <cell r="E290">
            <v>0</v>
          </cell>
          <cell r="F290">
            <v>0</v>
          </cell>
          <cell r="G290">
            <v>0</v>
          </cell>
          <cell r="H290">
            <v>2500</v>
          </cell>
          <cell r="I290">
            <v>2500</v>
          </cell>
          <cell r="J290">
            <v>1250</v>
          </cell>
          <cell r="K290">
            <v>2638</v>
          </cell>
          <cell r="L290">
            <v>15000</v>
          </cell>
          <cell r="M290">
            <v>750</v>
          </cell>
          <cell r="N290">
            <v>1500</v>
          </cell>
          <cell r="O290">
            <v>7340</v>
          </cell>
          <cell r="P290">
            <v>21945</v>
          </cell>
          <cell r="Q290">
            <v>2500</v>
          </cell>
          <cell r="R290">
            <v>2500</v>
          </cell>
          <cell r="S290">
            <v>107512.54</v>
          </cell>
          <cell r="T290">
            <v>1975</v>
          </cell>
          <cell r="U290">
            <v>5000</v>
          </cell>
          <cell r="V290">
            <v>0</v>
          </cell>
          <cell r="W290">
            <v>5000</v>
          </cell>
          <cell r="X290">
            <v>0</v>
          </cell>
          <cell r="Y290">
            <v>0</v>
          </cell>
          <cell r="Z290">
            <v>0</v>
          </cell>
          <cell r="AA290">
            <v>0</v>
          </cell>
          <cell r="AB290">
            <v>0</v>
          </cell>
          <cell r="AC290">
            <v>0</v>
          </cell>
          <cell r="AD290">
            <v>0</v>
          </cell>
          <cell r="AE290">
            <v>675</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B291" t="str">
            <v>Workcover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B292" t="str">
            <v>NSW - WorkCover</v>
          </cell>
          <cell r="C292">
            <v>0</v>
          </cell>
          <cell r="D292">
            <v>0</v>
          </cell>
          <cell r="E292">
            <v>0</v>
          </cell>
          <cell r="F292">
            <v>0</v>
          </cell>
          <cell r="G292">
            <v>0</v>
          </cell>
          <cell r="H292">
            <v>0</v>
          </cell>
          <cell r="I292">
            <v>655.4</v>
          </cell>
          <cell r="J292">
            <v>221.76</v>
          </cell>
          <cell r="K292">
            <v>172.47</v>
          </cell>
          <cell r="L292">
            <v>542.04</v>
          </cell>
          <cell r="M292">
            <v>474.29</v>
          </cell>
          <cell r="N292">
            <v>474.29</v>
          </cell>
          <cell r="O292">
            <v>345.28</v>
          </cell>
          <cell r="P292">
            <v>345</v>
          </cell>
          <cell r="Q292">
            <v>0</v>
          </cell>
          <cell r="R292">
            <v>0</v>
          </cell>
          <cell r="S292">
            <v>4395.66</v>
          </cell>
          <cell r="T292">
            <v>474.29</v>
          </cell>
          <cell r="U292">
            <v>4095.71</v>
          </cell>
          <cell r="V292">
            <v>-3669.27</v>
          </cell>
          <cell r="W292">
            <v>2969.88</v>
          </cell>
          <cell r="X292">
            <v>1144.29</v>
          </cell>
          <cell r="Y292">
            <v>1331.42</v>
          </cell>
          <cell r="Z292">
            <v>0</v>
          </cell>
          <cell r="AA292">
            <v>665.71</v>
          </cell>
          <cell r="AB292">
            <v>665.71</v>
          </cell>
          <cell r="AC292">
            <v>665.71</v>
          </cell>
          <cell r="AD292">
            <v>665.71</v>
          </cell>
          <cell r="AE292">
            <v>665.71</v>
          </cell>
          <cell r="AF292">
            <v>2991.4773999999998</v>
          </cell>
          <cell r="AG292">
            <v>2991.4773999999998</v>
          </cell>
          <cell r="AH292">
            <v>2991.4773999999998</v>
          </cell>
          <cell r="AI292">
            <v>2991.4773999999998</v>
          </cell>
          <cell r="AJ292">
            <v>2991.4773999999998</v>
          </cell>
          <cell r="AK292">
            <v>2991.4773999999998</v>
          </cell>
          <cell r="AL292">
            <v>2991.4773999999998</v>
          </cell>
          <cell r="AM292">
            <v>2991.4773999999998</v>
          </cell>
          <cell r="AN292">
            <v>2991.4773999999998</v>
          </cell>
          <cell r="AO292">
            <v>2991.4773999999998</v>
          </cell>
          <cell r="AP292">
            <v>2991.4773999999998</v>
          </cell>
          <cell r="AQ292">
            <v>2991.4773999999998</v>
          </cell>
          <cell r="AR292">
            <v>0</v>
          </cell>
        </row>
        <row r="293">
          <cell r="B293" t="str">
            <v>VIC - WorkCover</v>
          </cell>
          <cell r="C293">
            <v>0</v>
          </cell>
          <cell r="D293">
            <v>0</v>
          </cell>
          <cell r="E293">
            <v>0</v>
          </cell>
          <cell r="F293">
            <v>0</v>
          </cell>
          <cell r="G293">
            <v>0</v>
          </cell>
          <cell r="H293">
            <v>0</v>
          </cell>
          <cell r="I293">
            <v>496.47</v>
          </cell>
          <cell r="J293">
            <v>0</v>
          </cell>
          <cell r="K293">
            <v>248.24</v>
          </cell>
          <cell r="L293">
            <v>345.28</v>
          </cell>
          <cell r="M293">
            <v>345.28</v>
          </cell>
          <cell r="N293">
            <v>345.28</v>
          </cell>
          <cell r="O293">
            <v>474.29</v>
          </cell>
          <cell r="P293">
            <v>474</v>
          </cell>
          <cell r="Q293">
            <v>0</v>
          </cell>
          <cell r="R293">
            <v>0</v>
          </cell>
          <cell r="S293">
            <v>4203.41</v>
          </cell>
          <cell r="T293">
            <v>0</v>
          </cell>
          <cell r="U293">
            <v>4726</v>
          </cell>
          <cell r="V293">
            <v>5108.46</v>
          </cell>
          <cell r="W293">
            <v>3278.15</v>
          </cell>
          <cell r="X293">
            <v>2927.41</v>
          </cell>
          <cell r="Y293">
            <v>0</v>
          </cell>
          <cell r="Z293">
            <v>0</v>
          </cell>
          <cell r="AA293">
            <v>6205.59</v>
          </cell>
          <cell r="AB293">
            <v>0</v>
          </cell>
          <cell r="AC293">
            <v>0</v>
          </cell>
          <cell r="AD293">
            <v>6205.65</v>
          </cell>
          <cell r="AE293">
            <v>0</v>
          </cell>
          <cell r="AF293">
            <v>3133.5983666666666</v>
          </cell>
          <cell r="AG293">
            <v>3133.5983666666666</v>
          </cell>
          <cell r="AH293">
            <v>3133.5983666666666</v>
          </cell>
          <cell r="AI293">
            <v>3133.5983666666666</v>
          </cell>
          <cell r="AJ293">
            <v>3133.5983666666666</v>
          </cell>
          <cell r="AK293">
            <v>3133.5983666666666</v>
          </cell>
          <cell r="AL293">
            <v>3133.5983666666666</v>
          </cell>
          <cell r="AM293">
            <v>3133.5983666666666</v>
          </cell>
          <cell r="AN293">
            <v>3133.5983666666666</v>
          </cell>
          <cell r="AO293">
            <v>3133.5983666666666</v>
          </cell>
          <cell r="AP293">
            <v>3133.5983666666666</v>
          </cell>
          <cell r="AQ293">
            <v>3133.5983666666666</v>
          </cell>
          <cell r="AR293">
            <v>0</v>
          </cell>
        </row>
        <row r="294">
          <cell r="B294" t="str">
            <v>Total Workcover</v>
          </cell>
          <cell r="C294">
            <v>0</v>
          </cell>
          <cell r="D294">
            <v>0</v>
          </cell>
          <cell r="E294">
            <v>0</v>
          </cell>
          <cell r="F294">
            <v>0</v>
          </cell>
          <cell r="G294">
            <v>0</v>
          </cell>
          <cell r="H294">
            <v>0</v>
          </cell>
          <cell r="I294">
            <v>1151.8699999999999</v>
          </cell>
          <cell r="J294">
            <v>221.76</v>
          </cell>
          <cell r="K294">
            <v>420.71</v>
          </cell>
          <cell r="L294">
            <v>887.32</v>
          </cell>
          <cell r="M294">
            <v>819.57</v>
          </cell>
          <cell r="N294">
            <v>819.57</v>
          </cell>
          <cell r="O294">
            <v>819.57</v>
          </cell>
          <cell r="P294">
            <v>819</v>
          </cell>
          <cell r="Q294">
            <v>0</v>
          </cell>
          <cell r="R294">
            <v>0</v>
          </cell>
          <cell r="S294">
            <v>8599.07</v>
          </cell>
          <cell r="T294">
            <v>474.29</v>
          </cell>
          <cell r="U294">
            <v>8821.7099999999991</v>
          </cell>
          <cell r="V294">
            <v>1439.19</v>
          </cell>
          <cell r="W294">
            <v>6248.0300000000007</v>
          </cell>
          <cell r="X294">
            <v>4071.7</v>
          </cell>
          <cell r="Y294">
            <v>1331.42</v>
          </cell>
          <cell r="Z294">
            <v>0</v>
          </cell>
          <cell r="AA294">
            <v>6871.3</v>
          </cell>
          <cell r="AB294">
            <v>665.71</v>
          </cell>
          <cell r="AC294">
            <v>665.71</v>
          </cell>
          <cell r="AD294">
            <v>6871.36</v>
          </cell>
          <cell r="AE294">
            <v>665.71</v>
          </cell>
          <cell r="AF294">
            <v>6125.0757666666668</v>
          </cell>
          <cell r="AG294">
            <v>6125.0757666666668</v>
          </cell>
          <cell r="AH294">
            <v>6125.0757666666668</v>
          </cell>
          <cell r="AI294">
            <v>6125.0757666666668</v>
          </cell>
          <cell r="AJ294">
            <v>6125.0757666666668</v>
          </cell>
          <cell r="AK294">
            <v>6125.0757666666668</v>
          </cell>
          <cell r="AL294">
            <v>6125.0757666666668</v>
          </cell>
          <cell r="AM294">
            <v>6125.0757666666668</v>
          </cell>
          <cell r="AN294">
            <v>6125.0757666666668</v>
          </cell>
          <cell r="AO294">
            <v>6125.0757666666668</v>
          </cell>
          <cell r="AP294">
            <v>6125.0757666666668</v>
          </cell>
          <cell r="AQ294">
            <v>6125.0757666666668</v>
          </cell>
          <cell r="AR294">
            <v>0</v>
          </cell>
        </row>
        <row r="295">
          <cell r="B295" t="str">
            <v>Staff Amenity</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B296" t="str">
            <v>NSW - Staff Amenity</v>
          </cell>
          <cell r="C296">
            <v>0</v>
          </cell>
          <cell r="D296">
            <v>0</v>
          </cell>
          <cell r="E296">
            <v>0</v>
          </cell>
          <cell r="F296">
            <v>0</v>
          </cell>
          <cell r="G296">
            <v>0</v>
          </cell>
          <cell r="H296">
            <v>539</v>
          </cell>
          <cell r="I296">
            <v>1640.72</v>
          </cell>
          <cell r="J296">
            <v>847.9</v>
          </cell>
          <cell r="K296">
            <v>408.23</v>
          </cell>
          <cell r="L296">
            <v>1129.3499999999999</v>
          </cell>
          <cell r="M296">
            <v>2238.0700000000002</v>
          </cell>
          <cell r="N296">
            <v>199.32</v>
          </cell>
          <cell r="O296">
            <v>247.86</v>
          </cell>
          <cell r="P296">
            <v>1615</v>
          </cell>
          <cell r="Q296">
            <v>350</v>
          </cell>
          <cell r="R296">
            <v>350</v>
          </cell>
          <cell r="S296">
            <v>10422.17</v>
          </cell>
          <cell r="T296">
            <v>260.17</v>
          </cell>
          <cell r="U296">
            <v>553.51</v>
          </cell>
          <cell r="V296">
            <v>1038.1600000000001</v>
          </cell>
          <cell r="W296">
            <v>397.88</v>
          </cell>
          <cell r="X296">
            <v>597.16999999999996</v>
          </cell>
          <cell r="Y296">
            <v>290</v>
          </cell>
          <cell r="Z296">
            <v>722.79</v>
          </cell>
          <cell r="AA296">
            <v>438.84</v>
          </cell>
          <cell r="AB296">
            <v>336.23</v>
          </cell>
          <cell r="AC296">
            <v>608.09</v>
          </cell>
          <cell r="AD296">
            <v>345.27</v>
          </cell>
          <cell r="AE296">
            <v>594.83000000000004</v>
          </cell>
          <cell r="AF296">
            <v>650</v>
          </cell>
          <cell r="AG296">
            <v>650</v>
          </cell>
          <cell r="AH296">
            <v>650</v>
          </cell>
          <cell r="AI296">
            <v>650</v>
          </cell>
          <cell r="AJ296">
            <v>650</v>
          </cell>
          <cell r="AK296">
            <v>650</v>
          </cell>
          <cell r="AL296">
            <v>650</v>
          </cell>
          <cell r="AM296">
            <v>650</v>
          </cell>
          <cell r="AN296">
            <v>650</v>
          </cell>
          <cell r="AO296">
            <v>650</v>
          </cell>
          <cell r="AP296">
            <v>650</v>
          </cell>
          <cell r="AQ296">
            <v>650</v>
          </cell>
          <cell r="AR296">
            <v>0</v>
          </cell>
        </row>
        <row r="297">
          <cell r="B297" t="str">
            <v>VIC - Staff Amenity</v>
          </cell>
          <cell r="C297">
            <v>0</v>
          </cell>
          <cell r="D297">
            <v>0</v>
          </cell>
          <cell r="E297">
            <v>0</v>
          </cell>
          <cell r="F297">
            <v>0</v>
          </cell>
          <cell r="G297">
            <v>0</v>
          </cell>
          <cell r="H297">
            <v>612.83000000000004</v>
          </cell>
          <cell r="I297">
            <v>452.57</v>
          </cell>
          <cell r="J297">
            <v>344.95</v>
          </cell>
          <cell r="K297">
            <v>321.18</v>
          </cell>
          <cell r="L297">
            <v>1607</v>
          </cell>
          <cell r="M297">
            <v>572.36</v>
          </cell>
          <cell r="N297">
            <v>1175.54</v>
          </cell>
          <cell r="O297">
            <v>428.57</v>
          </cell>
          <cell r="P297">
            <v>445</v>
          </cell>
          <cell r="Q297">
            <v>350</v>
          </cell>
          <cell r="R297">
            <v>350</v>
          </cell>
          <cell r="S297">
            <v>6913.1</v>
          </cell>
          <cell r="T297">
            <v>434.85</v>
          </cell>
          <cell r="U297">
            <v>583.6</v>
          </cell>
          <cell r="V297">
            <v>295.19</v>
          </cell>
          <cell r="W297">
            <v>328.08</v>
          </cell>
          <cell r="X297">
            <v>4.87</v>
          </cell>
          <cell r="Y297">
            <v>218.27</v>
          </cell>
          <cell r="Z297">
            <v>377.45</v>
          </cell>
          <cell r="AA297">
            <v>239.89</v>
          </cell>
          <cell r="AB297">
            <v>531.41999999999996</v>
          </cell>
          <cell r="AC297">
            <v>74.94</v>
          </cell>
          <cell r="AD297">
            <v>314.91000000000003</v>
          </cell>
          <cell r="AE297">
            <v>307.25</v>
          </cell>
          <cell r="AF297">
            <v>400</v>
          </cell>
          <cell r="AG297">
            <v>400</v>
          </cell>
          <cell r="AH297">
            <v>400</v>
          </cell>
          <cell r="AI297">
            <v>400</v>
          </cell>
          <cell r="AJ297">
            <v>400</v>
          </cell>
          <cell r="AK297">
            <v>400</v>
          </cell>
          <cell r="AL297">
            <v>400</v>
          </cell>
          <cell r="AM297">
            <v>400</v>
          </cell>
          <cell r="AN297">
            <v>400</v>
          </cell>
          <cell r="AO297">
            <v>400</v>
          </cell>
          <cell r="AP297">
            <v>400</v>
          </cell>
          <cell r="AQ297">
            <v>400</v>
          </cell>
          <cell r="AR297">
            <v>0</v>
          </cell>
        </row>
        <row r="298">
          <cell r="B298" t="str">
            <v>Total Staff Amenity</v>
          </cell>
          <cell r="C298">
            <v>0</v>
          </cell>
          <cell r="D298">
            <v>0</v>
          </cell>
          <cell r="E298">
            <v>0</v>
          </cell>
          <cell r="F298">
            <v>0</v>
          </cell>
          <cell r="G298">
            <v>0</v>
          </cell>
          <cell r="H298">
            <v>1151.83</v>
          </cell>
          <cell r="I298">
            <v>2093.29</v>
          </cell>
          <cell r="J298">
            <v>1192.8499999999999</v>
          </cell>
          <cell r="K298">
            <v>729.41</v>
          </cell>
          <cell r="L298">
            <v>2736.35</v>
          </cell>
          <cell r="M298">
            <v>2810.43</v>
          </cell>
          <cell r="N298">
            <v>1374.86</v>
          </cell>
          <cell r="O298">
            <v>676.43</v>
          </cell>
          <cell r="P298">
            <v>2060</v>
          </cell>
          <cell r="Q298">
            <v>700</v>
          </cell>
          <cell r="R298">
            <v>700</v>
          </cell>
          <cell r="S298">
            <v>17335.27</v>
          </cell>
          <cell r="T298">
            <v>695.02</v>
          </cell>
          <cell r="U298">
            <v>1137.1100000000001</v>
          </cell>
          <cell r="V298">
            <v>1333.3500000000001</v>
          </cell>
          <cell r="W298">
            <v>725.96</v>
          </cell>
          <cell r="X298">
            <v>602.04</v>
          </cell>
          <cell r="Y298">
            <v>508.27</v>
          </cell>
          <cell r="Z298">
            <v>1100.24</v>
          </cell>
          <cell r="AA298">
            <v>678.73</v>
          </cell>
          <cell r="AB298">
            <v>867.65</v>
          </cell>
          <cell r="AC298">
            <v>683.03</v>
          </cell>
          <cell r="AD298">
            <v>660.18000000000006</v>
          </cell>
          <cell r="AE298">
            <v>902.08</v>
          </cell>
          <cell r="AF298">
            <v>1050</v>
          </cell>
          <cell r="AG298">
            <v>1050</v>
          </cell>
          <cell r="AH298">
            <v>1050</v>
          </cell>
          <cell r="AI298">
            <v>1050</v>
          </cell>
          <cell r="AJ298">
            <v>1050</v>
          </cell>
          <cell r="AK298">
            <v>1050</v>
          </cell>
          <cell r="AL298">
            <v>1050</v>
          </cell>
          <cell r="AM298">
            <v>1050</v>
          </cell>
          <cell r="AN298">
            <v>1050</v>
          </cell>
          <cell r="AO298">
            <v>1050</v>
          </cell>
          <cell r="AP298">
            <v>1050</v>
          </cell>
          <cell r="AQ298">
            <v>1050</v>
          </cell>
          <cell r="AR298">
            <v>0</v>
          </cell>
        </row>
        <row r="299">
          <cell r="B299" t="str">
            <v>Internal Recruitment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B300" t="str">
            <v>NSW - Recruitment Fee</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13835</v>
          </cell>
          <cell r="W300">
            <v>2325</v>
          </cell>
          <cell r="X300">
            <v>0</v>
          </cell>
          <cell r="Y300">
            <v>0</v>
          </cell>
          <cell r="Z300">
            <v>14490</v>
          </cell>
          <cell r="AA300">
            <v>9464</v>
          </cell>
          <cell r="AB300">
            <v>18800</v>
          </cell>
          <cell r="AC300">
            <v>0</v>
          </cell>
          <cell r="AD300">
            <v>0</v>
          </cell>
          <cell r="AE300">
            <v>0</v>
          </cell>
          <cell r="AF300">
            <v>0</v>
          </cell>
          <cell r="AG300">
            <v>0</v>
          </cell>
          <cell r="AH300">
            <v>0</v>
          </cell>
          <cell r="AI300">
            <v>10000</v>
          </cell>
          <cell r="AJ300">
            <v>0</v>
          </cell>
          <cell r="AK300">
            <v>0</v>
          </cell>
          <cell r="AL300">
            <v>15000</v>
          </cell>
          <cell r="AM300">
            <v>0</v>
          </cell>
          <cell r="AN300">
            <v>0</v>
          </cell>
          <cell r="AO300">
            <v>15000</v>
          </cell>
          <cell r="AP300">
            <v>0</v>
          </cell>
          <cell r="AQ300">
            <v>0</v>
          </cell>
          <cell r="AR300">
            <v>0</v>
          </cell>
        </row>
        <row r="301">
          <cell r="B301" t="str">
            <v>VIC - Recruitment Fee</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8502</v>
          </cell>
          <cell r="V301">
            <v>7848</v>
          </cell>
          <cell r="W301">
            <v>775</v>
          </cell>
          <cell r="X301">
            <v>0</v>
          </cell>
          <cell r="Y301">
            <v>1550</v>
          </cell>
          <cell r="Z301">
            <v>6000</v>
          </cell>
          <cell r="AA301">
            <v>0</v>
          </cell>
          <cell r="AB301">
            <v>0</v>
          </cell>
          <cell r="AC301">
            <v>0</v>
          </cell>
          <cell r="AD301">
            <v>0</v>
          </cell>
          <cell r="AE301">
            <v>0</v>
          </cell>
          <cell r="AF301">
            <v>0</v>
          </cell>
          <cell r="AG301">
            <v>0</v>
          </cell>
          <cell r="AH301">
            <v>15000</v>
          </cell>
          <cell r="AI301">
            <v>0</v>
          </cell>
          <cell r="AJ301">
            <v>0</v>
          </cell>
          <cell r="AK301">
            <v>0</v>
          </cell>
          <cell r="AL301">
            <v>0</v>
          </cell>
          <cell r="AM301">
            <v>15000</v>
          </cell>
          <cell r="AN301">
            <v>0</v>
          </cell>
          <cell r="AO301">
            <v>0</v>
          </cell>
          <cell r="AP301">
            <v>22500</v>
          </cell>
          <cell r="AQ301">
            <v>0</v>
          </cell>
          <cell r="AR301">
            <v>0</v>
          </cell>
        </row>
        <row r="302">
          <cell r="B302" t="str">
            <v>NSW - Psychometric Assessment (E)</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1550</v>
          </cell>
          <cell r="Y302">
            <v>0</v>
          </cell>
          <cell r="Z302">
            <v>0</v>
          </cell>
          <cell r="AA302">
            <v>0</v>
          </cell>
          <cell r="AB302">
            <v>0</v>
          </cell>
          <cell r="AC302">
            <v>0</v>
          </cell>
          <cell r="AD302">
            <v>0</v>
          </cell>
          <cell r="AE302">
            <v>0</v>
          </cell>
          <cell r="AF302">
            <v>0</v>
          </cell>
          <cell r="AG302">
            <v>0</v>
          </cell>
          <cell r="AH302">
            <v>0</v>
          </cell>
          <cell r="AI302">
            <v>500</v>
          </cell>
          <cell r="AJ302">
            <v>0</v>
          </cell>
          <cell r="AK302">
            <v>0</v>
          </cell>
          <cell r="AL302">
            <v>500</v>
          </cell>
          <cell r="AM302">
            <v>0</v>
          </cell>
          <cell r="AN302">
            <v>0</v>
          </cell>
          <cell r="AO302">
            <v>500</v>
          </cell>
          <cell r="AP302">
            <v>0</v>
          </cell>
          <cell r="AQ302">
            <v>0</v>
          </cell>
          <cell r="AR302">
            <v>0</v>
          </cell>
        </row>
        <row r="303">
          <cell r="B303" t="str">
            <v>VIC - Psychometric Assessment (E)</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500</v>
          </cell>
          <cell r="AI303">
            <v>0</v>
          </cell>
          <cell r="AJ303">
            <v>0</v>
          </cell>
          <cell r="AK303">
            <v>0</v>
          </cell>
          <cell r="AL303">
            <v>0</v>
          </cell>
          <cell r="AM303">
            <v>500</v>
          </cell>
          <cell r="AN303">
            <v>0</v>
          </cell>
          <cell r="AO303">
            <v>0</v>
          </cell>
          <cell r="AP303">
            <v>0</v>
          </cell>
          <cell r="AQ303">
            <v>0</v>
          </cell>
          <cell r="AR303">
            <v>0</v>
          </cell>
        </row>
        <row r="304">
          <cell r="B304" t="str">
            <v>NSW - On-Boarding</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1363.9</v>
          </cell>
          <cell r="V304">
            <v>554.1</v>
          </cell>
          <cell r="W304">
            <v>0</v>
          </cell>
          <cell r="X304">
            <v>1505</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B305" t="str">
            <v>VIC - On-Boarding</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1050</v>
          </cell>
          <cell r="U305">
            <v>1050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B306" t="str">
            <v>Total Internal Recruitment</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1050</v>
          </cell>
          <cell r="U306">
            <v>10915.9</v>
          </cell>
          <cell r="V306">
            <v>22237.1</v>
          </cell>
          <cell r="W306">
            <v>3100</v>
          </cell>
          <cell r="X306">
            <v>3055</v>
          </cell>
          <cell r="Y306">
            <v>1550</v>
          </cell>
          <cell r="Z306">
            <v>20490</v>
          </cell>
          <cell r="AA306">
            <v>9464</v>
          </cell>
          <cell r="AB306">
            <v>18800</v>
          </cell>
          <cell r="AC306">
            <v>0</v>
          </cell>
          <cell r="AD306">
            <v>0</v>
          </cell>
          <cell r="AE306">
            <v>0</v>
          </cell>
          <cell r="AF306">
            <v>0</v>
          </cell>
          <cell r="AG306">
            <v>0</v>
          </cell>
          <cell r="AH306">
            <v>15500</v>
          </cell>
          <cell r="AI306">
            <v>10500</v>
          </cell>
          <cell r="AJ306">
            <v>0</v>
          </cell>
          <cell r="AK306">
            <v>0</v>
          </cell>
          <cell r="AL306">
            <v>15500</v>
          </cell>
          <cell r="AM306">
            <v>15500</v>
          </cell>
          <cell r="AN306">
            <v>0</v>
          </cell>
          <cell r="AO306">
            <v>15500</v>
          </cell>
          <cell r="AP306">
            <v>22500</v>
          </cell>
          <cell r="AQ306">
            <v>0</v>
          </cell>
          <cell r="AR306">
            <v>0</v>
          </cell>
        </row>
        <row r="307">
          <cell r="B307" t="str">
            <v>Training and Development</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B308" t="str">
            <v>NSW - Training and Development</v>
          </cell>
          <cell r="C308">
            <v>0</v>
          </cell>
          <cell r="D308">
            <v>0</v>
          </cell>
          <cell r="E308">
            <v>0</v>
          </cell>
          <cell r="F308">
            <v>0</v>
          </cell>
          <cell r="G308">
            <v>0</v>
          </cell>
          <cell r="H308">
            <v>0</v>
          </cell>
          <cell r="I308">
            <v>448.51</v>
          </cell>
          <cell r="J308">
            <v>0</v>
          </cell>
          <cell r="K308">
            <v>622.24</v>
          </cell>
          <cell r="L308">
            <v>509.82</v>
          </cell>
          <cell r="M308">
            <v>2878.7</v>
          </cell>
          <cell r="N308">
            <v>675.28</v>
          </cell>
          <cell r="O308">
            <v>0</v>
          </cell>
          <cell r="P308">
            <v>554</v>
          </cell>
          <cell r="Q308">
            <v>350</v>
          </cell>
          <cell r="R308">
            <v>350</v>
          </cell>
          <cell r="S308">
            <v>6910.22</v>
          </cell>
          <cell r="T308">
            <v>550</v>
          </cell>
          <cell r="U308">
            <v>1048.77</v>
          </cell>
          <cell r="V308">
            <v>605</v>
          </cell>
          <cell r="W308">
            <v>2143.2600000000002</v>
          </cell>
          <cell r="X308">
            <v>0</v>
          </cell>
          <cell r="Y308">
            <v>1267</v>
          </cell>
          <cell r="Z308">
            <v>235.45</v>
          </cell>
          <cell r="AA308">
            <v>1271.9100000000001</v>
          </cell>
          <cell r="AB308">
            <v>500</v>
          </cell>
          <cell r="AC308">
            <v>1982.2</v>
          </cell>
          <cell r="AD308">
            <v>1592.77</v>
          </cell>
          <cell r="AE308">
            <v>2055.64</v>
          </cell>
          <cell r="AF308">
            <v>5000</v>
          </cell>
          <cell r="AG308">
            <v>11000</v>
          </cell>
          <cell r="AH308">
            <v>1000</v>
          </cell>
          <cell r="AI308">
            <v>2000</v>
          </cell>
          <cell r="AJ308">
            <v>5000</v>
          </cell>
          <cell r="AK308">
            <v>4000</v>
          </cell>
          <cell r="AL308">
            <v>2000</v>
          </cell>
          <cell r="AM308">
            <v>4000</v>
          </cell>
          <cell r="AN308">
            <v>4000</v>
          </cell>
          <cell r="AO308">
            <v>6500</v>
          </cell>
          <cell r="AP308">
            <v>3000</v>
          </cell>
          <cell r="AQ308">
            <v>5750</v>
          </cell>
          <cell r="AR308">
            <v>0</v>
          </cell>
        </row>
        <row r="309">
          <cell r="B309" t="str">
            <v>VIC - Training and Development</v>
          </cell>
          <cell r="C309">
            <v>0</v>
          </cell>
          <cell r="D309">
            <v>0</v>
          </cell>
          <cell r="E309">
            <v>0</v>
          </cell>
          <cell r="F309">
            <v>0</v>
          </cell>
          <cell r="G309">
            <v>0</v>
          </cell>
          <cell r="H309">
            <v>0</v>
          </cell>
          <cell r="I309">
            <v>0</v>
          </cell>
          <cell r="J309">
            <v>0</v>
          </cell>
          <cell r="K309">
            <v>0</v>
          </cell>
          <cell r="L309">
            <v>0</v>
          </cell>
          <cell r="M309">
            <v>0</v>
          </cell>
          <cell r="N309">
            <v>0</v>
          </cell>
          <cell r="O309">
            <v>550</v>
          </cell>
          <cell r="P309">
            <v>0</v>
          </cell>
          <cell r="Q309">
            <v>350</v>
          </cell>
          <cell r="R309">
            <v>350</v>
          </cell>
          <cell r="S309">
            <v>550</v>
          </cell>
          <cell r="T309">
            <v>0</v>
          </cell>
          <cell r="U309">
            <v>0</v>
          </cell>
          <cell r="V309">
            <v>0</v>
          </cell>
          <cell r="W309">
            <v>270.16000000000003</v>
          </cell>
          <cell r="X309">
            <v>0</v>
          </cell>
          <cell r="Y309">
            <v>1500</v>
          </cell>
          <cell r="Z309">
            <v>625.45000000000005</v>
          </cell>
          <cell r="AA309">
            <v>383.63</v>
          </cell>
          <cell r="AB309">
            <v>42.73</v>
          </cell>
          <cell r="AC309">
            <v>40</v>
          </cell>
          <cell r="AD309">
            <v>90.91</v>
          </cell>
          <cell r="AE309">
            <v>22.73</v>
          </cell>
          <cell r="AF309">
            <v>5000</v>
          </cell>
          <cell r="AG309">
            <v>11000</v>
          </cell>
          <cell r="AH309">
            <v>1000</v>
          </cell>
          <cell r="AI309">
            <v>2000</v>
          </cell>
          <cell r="AJ309">
            <v>5000</v>
          </cell>
          <cell r="AK309">
            <v>4000</v>
          </cell>
          <cell r="AL309">
            <v>2000</v>
          </cell>
          <cell r="AM309">
            <v>4000</v>
          </cell>
          <cell r="AN309">
            <v>4000</v>
          </cell>
          <cell r="AO309">
            <v>6500</v>
          </cell>
          <cell r="AP309">
            <v>3000</v>
          </cell>
          <cell r="AQ309">
            <v>5750</v>
          </cell>
          <cell r="AR309">
            <v>0</v>
          </cell>
        </row>
        <row r="310">
          <cell r="B310" t="str">
            <v>Total Training and Development</v>
          </cell>
          <cell r="C310">
            <v>0</v>
          </cell>
          <cell r="D310">
            <v>0</v>
          </cell>
          <cell r="E310">
            <v>0</v>
          </cell>
          <cell r="F310">
            <v>0</v>
          </cell>
          <cell r="G310">
            <v>0</v>
          </cell>
          <cell r="H310">
            <v>0</v>
          </cell>
          <cell r="I310">
            <v>448.51</v>
          </cell>
          <cell r="J310">
            <v>0</v>
          </cell>
          <cell r="K310">
            <v>622.24</v>
          </cell>
          <cell r="L310">
            <v>509.82</v>
          </cell>
          <cell r="M310">
            <v>2878.7</v>
          </cell>
          <cell r="N310">
            <v>675.28</v>
          </cell>
          <cell r="O310">
            <v>550</v>
          </cell>
          <cell r="P310">
            <v>554</v>
          </cell>
          <cell r="Q310">
            <v>700</v>
          </cell>
          <cell r="R310">
            <v>700</v>
          </cell>
          <cell r="S310">
            <v>7460.22</v>
          </cell>
          <cell r="T310">
            <v>550</v>
          </cell>
          <cell r="U310">
            <v>1048.77</v>
          </cell>
          <cell r="V310">
            <v>605</v>
          </cell>
          <cell r="W310">
            <v>2413.42</v>
          </cell>
          <cell r="X310">
            <v>0</v>
          </cell>
          <cell r="Y310">
            <v>2767</v>
          </cell>
          <cell r="Z310">
            <v>860.90000000000009</v>
          </cell>
          <cell r="AA310">
            <v>1655.54</v>
          </cell>
          <cell r="AB310">
            <v>542.73</v>
          </cell>
          <cell r="AC310">
            <v>2022.2</v>
          </cell>
          <cell r="AD310">
            <v>1683.68</v>
          </cell>
          <cell r="AE310">
            <v>2078.37</v>
          </cell>
          <cell r="AF310">
            <v>10000</v>
          </cell>
          <cell r="AG310">
            <v>22000</v>
          </cell>
          <cell r="AH310">
            <v>2000</v>
          </cell>
          <cell r="AI310">
            <v>4000</v>
          </cell>
          <cell r="AJ310">
            <v>10000</v>
          </cell>
          <cell r="AK310">
            <v>8000</v>
          </cell>
          <cell r="AL310">
            <v>4000</v>
          </cell>
          <cell r="AM310">
            <v>8000</v>
          </cell>
          <cell r="AN310">
            <v>8000</v>
          </cell>
          <cell r="AO310">
            <v>13000</v>
          </cell>
          <cell r="AP310">
            <v>6000</v>
          </cell>
          <cell r="AQ310">
            <v>11500</v>
          </cell>
          <cell r="AR310">
            <v>0</v>
          </cell>
        </row>
        <row r="311">
          <cell r="B311" t="str">
            <v>Other Employer Expenses</v>
          </cell>
          <cell r="C311">
            <v>0</v>
          </cell>
          <cell r="D311">
            <v>0</v>
          </cell>
          <cell r="E311">
            <v>0</v>
          </cell>
          <cell r="F311">
            <v>0</v>
          </cell>
          <cell r="G311">
            <v>0</v>
          </cell>
          <cell r="H311">
            <v>2229</v>
          </cell>
          <cell r="I311">
            <v>0</v>
          </cell>
          <cell r="J311">
            <v>0</v>
          </cell>
          <cell r="K311">
            <v>0</v>
          </cell>
          <cell r="L311">
            <v>0</v>
          </cell>
          <cell r="M311">
            <v>0</v>
          </cell>
          <cell r="N311">
            <v>0</v>
          </cell>
          <cell r="O311">
            <v>3000</v>
          </cell>
          <cell r="P311">
            <v>0</v>
          </cell>
          <cell r="Q311">
            <v>0</v>
          </cell>
          <cell r="R311">
            <v>0</v>
          </cell>
          <cell r="S311">
            <v>5247.36</v>
          </cell>
          <cell r="T311">
            <v>0</v>
          </cell>
          <cell r="U311">
            <v>450.59</v>
          </cell>
          <cell r="V311">
            <v>970</v>
          </cell>
          <cell r="W311">
            <v>970</v>
          </cell>
          <cell r="X311">
            <v>1260</v>
          </cell>
          <cell r="Y311">
            <v>2058.19</v>
          </cell>
          <cell r="Z311">
            <v>0</v>
          </cell>
          <cell r="AA311">
            <v>400</v>
          </cell>
          <cell r="AB311">
            <v>0</v>
          </cell>
          <cell r="AC311">
            <v>635.36</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B312" t="str">
            <v>Total Employment Expenses</v>
          </cell>
          <cell r="C312">
            <v>0</v>
          </cell>
          <cell r="D312">
            <v>0</v>
          </cell>
          <cell r="E312">
            <v>0</v>
          </cell>
          <cell r="F312">
            <v>0</v>
          </cell>
          <cell r="G312">
            <v>0</v>
          </cell>
          <cell r="H312">
            <v>122002</v>
          </cell>
          <cell r="I312">
            <v>132221.81</v>
          </cell>
          <cell r="J312">
            <v>131718.93</v>
          </cell>
          <cell r="K312">
            <v>130579</v>
          </cell>
          <cell r="L312">
            <v>247343.79</v>
          </cell>
          <cell r="M312">
            <v>206027.69</v>
          </cell>
          <cell r="N312">
            <v>137150.68</v>
          </cell>
          <cell r="O312">
            <v>205957.34</v>
          </cell>
          <cell r="P312">
            <v>212599.66999999998</v>
          </cell>
          <cell r="Q312">
            <v>182598.44</v>
          </cell>
          <cell r="R312">
            <v>182574.87999999998</v>
          </cell>
          <cell r="S312">
            <v>2204023.71</v>
          </cell>
          <cell r="T312">
            <v>230663.56</v>
          </cell>
          <cell r="U312">
            <v>266561.46999999997</v>
          </cell>
          <cell r="V312">
            <v>255032.31000000006</v>
          </cell>
          <cell r="W312">
            <v>229227.34999999998</v>
          </cell>
          <cell r="X312">
            <v>241979.33000000005</v>
          </cell>
          <cell r="Y312">
            <v>195627.59999999995</v>
          </cell>
          <cell r="Z312">
            <v>213504.64000000004</v>
          </cell>
          <cell r="AA312">
            <v>262115.13</v>
          </cell>
          <cell r="AB312">
            <v>256193.80000000002</v>
          </cell>
          <cell r="AC312">
            <v>256769.68999999994</v>
          </cell>
          <cell r="AD312">
            <v>267548.26999999996</v>
          </cell>
          <cell r="AE312">
            <v>254543.15000000002</v>
          </cell>
          <cell r="AF312">
            <v>280758.7211018969</v>
          </cell>
          <cell r="AG312">
            <v>301486.81438150717</v>
          </cell>
          <cell r="AH312">
            <v>297136.52777655044</v>
          </cell>
          <cell r="AI312">
            <v>300611.26661427773</v>
          </cell>
          <cell r="AJ312">
            <v>296199.30657487724</v>
          </cell>
          <cell r="AK312">
            <v>293921.41466370865</v>
          </cell>
          <cell r="AL312">
            <v>320653.38906249538</v>
          </cell>
          <cell r="AM312">
            <v>333089.73684664472</v>
          </cell>
          <cell r="AN312">
            <v>317479.64829542278</v>
          </cell>
          <cell r="AO312">
            <v>346891.60867981863</v>
          </cell>
          <cell r="AP312">
            <v>346867.73708993132</v>
          </cell>
          <cell r="AQ312">
            <v>330019.32837240363</v>
          </cell>
          <cell r="AR312">
            <v>313103.63</v>
          </cell>
        </row>
        <row r="313">
          <cell r="B313" t="str">
            <v>Occupancy Costs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B314" t="str">
            <v>Occupancy Costs:Rent</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B315" t="str">
            <v>NSW - Occupancy Costs:Rent</v>
          </cell>
          <cell r="C315">
            <v>0</v>
          </cell>
          <cell r="D315">
            <v>0</v>
          </cell>
          <cell r="E315">
            <v>0</v>
          </cell>
          <cell r="F315">
            <v>0</v>
          </cell>
          <cell r="G315">
            <v>0</v>
          </cell>
          <cell r="H315">
            <v>651.63</v>
          </cell>
          <cell r="I315">
            <v>826.81</v>
          </cell>
          <cell r="J315">
            <v>1898.35</v>
          </cell>
          <cell r="K315">
            <v>-2067.25</v>
          </cell>
          <cell r="L315">
            <v>4927.5</v>
          </cell>
          <cell r="M315">
            <v>4927.5</v>
          </cell>
          <cell r="N315">
            <v>4927.5</v>
          </cell>
          <cell r="O315">
            <v>4927.5</v>
          </cell>
          <cell r="P315">
            <v>4928</v>
          </cell>
          <cell r="Q315">
            <v>5375.96</v>
          </cell>
          <cell r="R315">
            <v>5375.96</v>
          </cell>
          <cell r="S315">
            <v>40729.54</v>
          </cell>
          <cell r="T315">
            <v>4927.5</v>
          </cell>
          <cell r="U315">
            <v>5086.0200000000004</v>
          </cell>
          <cell r="V315">
            <v>4927.5</v>
          </cell>
          <cell r="W315">
            <v>5186.97</v>
          </cell>
          <cell r="X315">
            <v>5186.97</v>
          </cell>
          <cell r="Y315">
            <v>5186.97</v>
          </cell>
          <cell r="Z315">
            <v>5186.97</v>
          </cell>
          <cell r="AA315">
            <v>9001.49</v>
          </cell>
          <cell r="AB315">
            <v>5186.97</v>
          </cell>
          <cell r="AC315">
            <v>5186.97</v>
          </cell>
          <cell r="AD315">
            <v>5186.97</v>
          </cell>
          <cell r="AE315">
            <v>5186.97</v>
          </cell>
          <cell r="AF315">
            <v>6746</v>
          </cell>
          <cell r="AG315">
            <v>7016</v>
          </cell>
          <cell r="AH315">
            <v>7016</v>
          </cell>
          <cell r="AI315">
            <v>12538</v>
          </cell>
          <cell r="AJ315">
            <v>12538</v>
          </cell>
          <cell r="AK315">
            <v>12538</v>
          </cell>
          <cell r="AL315">
            <v>12788</v>
          </cell>
          <cell r="AM315">
            <v>12788</v>
          </cell>
          <cell r="AN315">
            <v>12788</v>
          </cell>
          <cell r="AO315">
            <v>12788</v>
          </cell>
          <cell r="AP315">
            <v>12788</v>
          </cell>
          <cell r="AQ315">
            <v>12788</v>
          </cell>
          <cell r="AR315">
            <v>0</v>
          </cell>
        </row>
        <row r="316">
          <cell r="B316" t="str">
            <v>VIC - Occupancy Costs:Rent</v>
          </cell>
          <cell r="C316">
            <v>0</v>
          </cell>
          <cell r="D316">
            <v>0</v>
          </cell>
          <cell r="E316">
            <v>0</v>
          </cell>
          <cell r="F316">
            <v>0</v>
          </cell>
          <cell r="G316">
            <v>0</v>
          </cell>
          <cell r="H316">
            <v>0</v>
          </cell>
          <cell r="I316">
            <v>0</v>
          </cell>
          <cell r="J316">
            <v>0</v>
          </cell>
          <cell r="K316">
            <v>0</v>
          </cell>
          <cell r="L316">
            <v>0</v>
          </cell>
          <cell r="M316">
            <v>0</v>
          </cell>
          <cell r="N316">
            <v>0</v>
          </cell>
          <cell r="O316">
            <v>6916.67</v>
          </cell>
          <cell r="P316">
            <v>7491</v>
          </cell>
          <cell r="Q316">
            <v>6916.67</v>
          </cell>
          <cell r="R316">
            <v>6916.67</v>
          </cell>
          <cell r="S316">
            <v>46539.44</v>
          </cell>
          <cell r="T316">
            <v>7577.41</v>
          </cell>
          <cell r="U316">
            <v>8316.27</v>
          </cell>
          <cell r="V316">
            <v>7436.47</v>
          </cell>
          <cell r="W316">
            <v>7436.47</v>
          </cell>
          <cell r="X316">
            <v>6714.77</v>
          </cell>
          <cell r="Y316">
            <v>7436.46</v>
          </cell>
          <cell r="Z316">
            <v>7436.47</v>
          </cell>
          <cell r="AA316">
            <v>7436.47</v>
          </cell>
          <cell r="AB316">
            <v>7131.23</v>
          </cell>
          <cell r="AC316">
            <v>7436.47</v>
          </cell>
          <cell r="AD316">
            <v>7436.47</v>
          </cell>
          <cell r="AE316">
            <v>7433.88</v>
          </cell>
          <cell r="AF316">
            <v>7436</v>
          </cell>
          <cell r="AG316">
            <v>7436</v>
          </cell>
          <cell r="AH316">
            <v>7733</v>
          </cell>
          <cell r="AI316">
            <v>7733</v>
          </cell>
          <cell r="AJ316">
            <v>7733</v>
          </cell>
          <cell r="AK316">
            <v>7733</v>
          </cell>
          <cell r="AL316">
            <v>7733</v>
          </cell>
          <cell r="AM316">
            <v>7733</v>
          </cell>
          <cell r="AN316">
            <v>7733</v>
          </cell>
          <cell r="AO316">
            <v>7733</v>
          </cell>
          <cell r="AP316">
            <v>7733</v>
          </cell>
          <cell r="AQ316">
            <v>7733</v>
          </cell>
          <cell r="AR316">
            <v>0</v>
          </cell>
        </row>
        <row r="317">
          <cell r="B317" t="str">
            <v>Total Occupancy Costs:Rent</v>
          </cell>
          <cell r="C317">
            <v>0</v>
          </cell>
          <cell r="D317">
            <v>0</v>
          </cell>
          <cell r="E317">
            <v>0</v>
          </cell>
          <cell r="F317">
            <v>0</v>
          </cell>
          <cell r="G317">
            <v>0</v>
          </cell>
          <cell r="H317">
            <v>651.63</v>
          </cell>
          <cell r="I317">
            <v>826.81</v>
          </cell>
          <cell r="J317">
            <v>1898.35</v>
          </cell>
          <cell r="K317">
            <v>-2067.25</v>
          </cell>
          <cell r="L317">
            <v>4927.5</v>
          </cell>
          <cell r="M317">
            <v>4927.5</v>
          </cell>
          <cell r="N317">
            <v>4927.5</v>
          </cell>
          <cell r="O317">
            <v>11844.17</v>
          </cell>
          <cell r="P317">
            <v>12419</v>
          </cell>
          <cell r="Q317">
            <v>12292.630000000001</v>
          </cell>
          <cell r="R317">
            <v>12292.630000000001</v>
          </cell>
          <cell r="S317">
            <v>87268.98</v>
          </cell>
          <cell r="T317">
            <v>12504.91</v>
          </cell>
          <cell r="U317">
            <v>13402.29</v>
          </cell>
          <cell r="V317">
            <v>12363.970000000001</v>
          </cell>
          <cell r="W317">
            <v>12623.44</v>
          </cell>
          <cell r="X317">
            <v>11901.740000000002</v>
          </cell>
          <cell r="Y317">
            <v>12623.43</v>
          </cell>
          <cell r="Z317">
            <v>12623.44</v>
          </cell>
          <cell r="AA317">
            <v>16437.96</v>
          </cell>
          <cell r="AB317">
            <v>12318.2</v>
          </cell>
          <cell r="AC317">
            <v>12623.44</v>
          </cell>
          <cell r="AD317">
            <v>12623.44</v>
          </cell>
          <cell r="AE317">
            <v>12620.85</v>
          </cell>
          <cell r="AF317">
            <v>14182</v>
          </cell>
          <cell r="AG317">
            <v>14452</v>
          </cell>
          <cell r="AH317">
            <v>14749</v>
          </cell>
          <cell r="AI317">
            <v>20271</v>
          </cell>
          <cell r="AJ317">
            <v>20271</v>
          </cell>
          <cell r="AK317">
            <v>20271</v>
          </cell>
          <cell r="AL317">
            <v>20521</v>
          </cell>
          <cell r="AM317">
            <v>20521</v>
          </cell>
          <cell r="AN317">
            <v>20521</v>
          </cell>
          <cell r="AO317">
            <v>20521</v>
          </cell>
          <cell r="AP317">
            <v>20521</v>
          </cell>
          <cell r="AQ317">
            <v>20521</v>
          </cell>
          <cell r="AR317">
            <v>0</v>
          </cell>
        </row>
        <row r="318">
          <cell r="B318" t="str">
            <v>Occupancy Costs:Rates</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B319" t="str">
            <v>NSW - Occupancy Costs: Rates</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259.47000000000003</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B320" t="str">
            <v>VIC - Occupancy Costs: Rates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462.31</v>
          </cell>
          <cell r="AD320">
            <v>462.31</v>
          </cell>
          <cell r="AE320">
            <v>462.32</v>
          </cell>
          <cell r="AF320">
            <v>0</v>
          </cell>
          <cell r="AG320">
            <v>0</v>
          </cell>
          <cell r="AH320">
            <v>0</v>
          </cell>
          <cell r="AI320">
            <v>5850</v>
          </cell>
          <cell r="AJ320">
            <v>0</v>
          </cell>
          <cell r="AK320">
            <v>0</v>
          </cell>
          <cell r="AL320">
            <v>0</v>
          </cell>
          <cell r="AM320">
            <v>0</v>
          </cell>
          <cell r="AN320">
            <v>0</v>
          </cell>
          <cell r="AO320">
            <v>0</v>
          </cell>
          <cell r="AP320">
            <v>0</v>
          </cell>
          <cell r="AQ320">
            <v>0</v>
          </cell>
          <cell r="AR320">
            <v>0</v>
          </cell>
        </row>
        <row r="321">
          <cell r="B321" t="str">
            <v>Total Occupancy Costs:Rates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259.47000000000003</v>
          </cell>
          <cell r="Z321">
            <v>0</v>
          </cell>
          <cell r="AA321">
            <v>0</v>
          </cell>
          <cell r="AB321">
            <v>0</v>
          </cell>
          <cell r="AC321">
            <v>462.31</v>
          </cell>
          <cell r="AD321">
            <v>462.31</v>
          </cell>
          <cell r="AE321">
            <v>462.32</v>
          </cell>
          <cell r="AF321">
            <v>0</v>
          </cell>
          <cell r="AG321">
            <v>0</v>
          </cell>
          <cell r="AH321">
            <v>0</v>
          </cell>
          <cell r="AI321">
            <v>5850</v>
          </cell>
          <cell r="AJ321">
            <v>0</v>
          </cell>
          <cell r="AK321">
            <v>0</v>
          </cell>
          <cell r="AL321">
            <v>0</v>
          </cell>
          <cell r="AM321">
            <v>0</v>
          </cell>
          <cell r="AN321">
            <v>0</v>
          </cell>
          <cell r="AO321">
            <v>0</v>
          </cell>
          <cell r="AP321">
            <v>0</v>
          </cell>
          <cell r="AQ321">
            <v>0</v>
          </cell>
          <cell r="AR321">
            <v>0</v>
          </cell>
        </row>
        <row r="322">
          <cell r="B322" t="str">
            <v>Occupancy Costs:Car Parking</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B323" t="str">
            <v>NSW - Occupancy:Car Parking</v>
          </cell>
          <cell r="C323">
            <v>0</v>
          </cell>
          <cell r="D323">
            <v>0</v>
          </cell>
          <cell r="E323">
            <v>0</v>
          </cell>
          <cell r="F323">
            <v>0</v>
          </cell>
          <cell r="G323">
            <v>0</v>
          </cell>
          <cell r="H323">
            <v>1575.82</v>
          </cell>
          <cell r="I323">
            <v>1580</v>
          </cell>
          <cell r="J323">
            <v>2260</v>
          </cell>
          <cell r="K323">
            <v>900</v>
          </cell>
          <cell r="L323">
            <v>1580</v>
          </cell>
          <cell r="M323">
            <v>1580</v>
          </cell>
          <cell r="N323">
            <v>987.52</v>
          </cell>
          <cell r="O323">
            <v>1682</v>
          </cell>
          <cell r="P323">
            <v>1757</v>
          </cell>
          <cell r="Q323">
            <v>1608</v>
          </cell>
          <cell r="R323">
            <v>1608</v>
          </cell>
          <cell r="S323">
            <v>19360.240000000002</v>
          </cell>
          <cell r="T323">
            <v>1590.36</v>
          </cell>
          <cell r="U323">
            <v>1625.45</v>
          </cell>
          <cell r="V323">
            <v>1625.45</v>
          </cell>
          <cell r="W323">
            <v>1670.91</v>
          </cell>
          <cell r="X323">
            <v>1208.3599999999999</v>
          </cell>
          <cell r="Y323">
            <v>900</v>
          </cell>
          <cell r="Z323">
            <v>1029.0899999999999</v>
          </cell>
          <cell r="AA323">
            <v>600</v>
          </cell>
          <cell r="AB323">
            <v>1800</v>
          </cell>
          <cell r="AC323">
            <v>1800</v>
          </cell>
          <cell r="AD323">
            <v>1855.64</v>
          </cell>
          <cell r="AE323">
            <v>1800</v>
          </cell>
          <cell r="AF323">
            <v>2100</v>
          </cell>
          <cell r="AG323">
            <v>2100</v>
          </cell>
          <cell r="AH323">
            <v>2100</v>
          </cell>
          <cell r="AI323">
            <v>2100</v>
          </cell>
          <cell r="AJ323">
            <v>2100</v>
          </cell>
          <cell r="AK323">
            <v>2100</v>
          </cell>
          <cell r="AL323">
            <v>2400</v>
          </cell>
          <cell r="AM323">
            <v>2400</v>
          </cell>
          <cell r="AN323">
            <v>2400</v>
          </cell>
          <cell r="AO323">
            <v>2400</v>
          </cell>
          <cell r="AP323">
            <v>2400</v>
          </cell>
          <cell r="AQ323">
            <v>2400</v>
          </cell>
          <cell r="AR323">
            <v>0</v>
          </cell>
        </row>
        <row r="324">
          <cell r="B324" t="str">
            <v>VIC - Occupancy:Car Parking</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3535.12</v>
          </cell>
          <cell r="T324">
            <v>0</v>
          </cell>
          <cell r="U324">
            <v>0</v>
          </cell>
          <cell r="V324">
            <v>0</v>
          </cell>
          <cell r="W324">
            <v>0</v>
          </cell>
          <cell r="X324">
            <v>0</v>
          </cell>
          <cell r="Y324">
            <v>0</v>
          </cell>
          <cell r="Z324">
            <v>0</v>
          </cell>
          <cell r="AA324">
            <v>0</v>
          </cell>
          <cell r="AB324">
            <v>0</v>
          </cell>
          <cell r="AC324">
            <v>0</v>
          </cell>
          <cell r="AD324">
            <v>0</v>
          </cell>
          <cell r="AE324">
            <v>-80.45</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B325" t="str">
            <v>Total Occupancy Costs:Car Parking</v>
          </cell>
          <cell r="C325">
            <v>0</v>
          </cell>
          <cell r="D325">
            <v>0</v>
          </cell>
          <cell r="E325">
            <v>0</v>
          </cell>
          <cell r="F325">
            <v>0</v>
          </cell>
          <cell r="G325">
            <v>0</v>
          </cell>
          <cell r="H325">
            <v>1575.82</v>
          </cell>
          <cell r="I325">
            <v>1580</v>
          </cell>
          <cell r="J325">
            <v>2260</v>
          </cell>
          <cell r="K325">
            <v>900</v>
          </cell>
          <cell r="L325">
            <v>1580</v>
          </cell>
          <cell r="M325">
            <v>1580</v>
          </cell>
          <cell r="N325">
            <v>987.52</v>
          </cell>
          <cell r="O325">
            <v>1682</v>
          </cell>
          <cell r="P325">
            <v>1757</v>
          </cell>
          <cell r="Q325">
            <v>1608</v>
          </cell>
          <cell r="R325">
            <v>1608</v>
          </cell>
          <cell r="S325">
            <v>22895.360000000001</v>
          </cell>
          <cell r="T325">
            <v>1590.36</v>
          </cell>
          <cell r="U325">
            <v>1625.45</v>
          </cell>
          <cell r="V325">
            <v>1625.45</v>
          </cell>
          <cell r="W325">
            <v>1670.91</v>
          </cell>
          <cell r="X325">
            <v>1208.3599999999999</v>
          </cell>
          <cell r="Y325">
            <v>900</v>
          </cell>
          <cell r="Z325">
            <v>1029.0899999999999</v>
          </cell>
          <cell r="AA325">
            <v>600</v>
          </cell>
          <cell r="AB325">
            <v>1800</v>
          </cell>
          <cell r="AC325">
            <v>1800</v>
          </cell>
          <cell r="AD325">
            <v>1855.64</v>
          </cell>
          <cell r="AE325">
            <v>1719.55</v>
          </cell>
          <cell r="AF325">
            <v>2100</v>
          </cell>
          <cell r="AG325">
            <v>2100</v>
          </cell>
          <cell r="AH325">
            <v>2100</v>
          </cell>
          <cell r="AI325">
            <v>2100</v>
          </cell>
          <cell r="AJ325">
            <v>2100</v>
          </cell>
          <cell r="AK325">
            <v>2100</v>
          </cell>
          <cell r="AL325">
            <v>2400</v>
          </cell>
          <cell r="AM325">
            <v>2400</v>
          </cell>
          <cell r="AN325">
            <v>2400</v>
          </cell>
          <cell r="AO325">
            <v>2400</v>
          </cell>
          <cell r="AP325">
            <v>2400</v>
          </cell>
          <cell r="AQ325">
            <v>2400</v>
          </cell>
          <cell r="AR325">
            <v>0</v>
          </cell>
        </row>
        <row r="326">
          <cell r="B326" t="str">
            <v>Utilities:Electricity</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B327" t="str">
            <v>NSW - Utilities:Electricity</v>
          </cell>
          <cell r="C327">
            <v>0</v>
          </cell>
          <cell r="D327">
            <v>0</v>
          </cell>
          <cell r="E327">
            <v>0</v>
          </cell>
          <cell r="F327">
            <v>0</v>
          </cell>
          <cell r="G327">
            <v>0</v>
          </cell>
          <cell r="H327">
            <v>0</v>
          </cell>
          <cell r="I327">
            <v>0</v>
          </cell>
          <cell r="J327">
            <v>812.04</v>
          </cell>
          <cell r="K327">
            <v>290</v>
          </cell>
          <cell r="L327">
            <v>290</v>
          </cell>
          <cell r="M327">
            <v>258.16000000000003</v>
          </cell>
          <cell r="N327">
            <v>290</v>
          </cell>
          <cell r="O327">
            <v>300</v>
          </cell>
          <cell r="P327">
            <v>254</v>
          </cell>
          <cell r="Q327">
            <v>0</v>
          </cell>
          <cell r="R327">
            <v>0</v>
          </cell>
          <cell r="S327">
            <v>2494.25</v>
          </cell>
          <cell r="T327">
            <v>979.96</v>
          </cell>
          <cell r="U327">
            <v>250</v>
          </cell>
          <cell r="V327">
            <v>1174.51</v>
          </cell>
          <cell r="W327">
            <v>227.27</v>
          </cell>
          <cell r="X327">
            <v>227.27</v>
          </cell>
          <cell r="Y327">
            <v>725.69</v>
          </cell>
          <cell r="Z327">
            <v>0</v>
          </cell>
          <cell r="AA327">
            <v>0</v>
          </cell>
          <cell r="AB327">
            <v>1678.95</v>
          </cell>
          <cell r="AC327">
            <v>557</v>
          </cell>
          <cell r="AD327">
            <v>557</v>
          </cell>
          <cell r="AE327">
            <v>0</v>
          </cell>
          <cell r="AF327">
            <v>584</v>
          </cell>
          <cell r="AG327">
            <v>584</v>
          </cell>
          <cell r="AH327">
            <v>584</v>
          </cell>
          <cell r="AI327">
            <v>584</v>
          </cell>
          <cell r="AJ327">
            <v>584</v>
          </cell>
          <cell r="AK327">
            <v>584</v>
          </cell>
          <cell r="AL327">
            <v>584</v>
          </cell>
          <cell r="AM327">
            <v>584</v>
          </cell>
          <cell r="AN327">
            <v>584</v>
          </cell>
          <cell r="AO327">
            <v>584</v>
          </cell>
          <cell r="AP327">
            <v>584</v>
          </cell>
          <cell r="AQ327">
            <v>584</v>
          </cell>
          <cell r="AR327">
            <v>0</v>
          </cell>
        </row>
        <row r="328">
          <cell r="B328" t="str">
            <v>VIC - Utilities:Electricity</v>
          </cell>
          <cell r="C328">
            <v>0</v>
          </cell>
          <cell r="D328">
            <v>0</v>
          </cell>
          <cell r="E328">
            <v>0</v>
          </cell>
          <cell r="F328">
            <v>0</v>
          </cell>
          <cell r="G328">
            <v>0</v>
          </cell>
          <cell r="H328">
            <v>1903.08</v>
          </cell>
          <cell r="I328">
            <v>1900</v>
          </cell>
          <cell r="J328">
            <v>-1250</v>
          </cell>
          <cell r="K328">
            <v>967.81</v>
          </cell>
          <cell r="L328">
            <v>450</v>
          </cell>
          <cell r="M328">
            <v>300</v>
          </cell>
          <cell r="N328">
            <v>657.18</v>
          </cell>
          <cell r="O328">
            <v>450</v>
          </cell>
          <cell r="P328">
            <v>200</v>
          </cell>
          <cell r="Q328">
            <v>0</v>
          </cell>
          <cell r="R328">
            <v>0</v>
          </cell>
          <cell r="S328">
            <v>6380.65</v>
          </cell>
          <cell r="T328">
            <v>0</v>
          </cell>
          <cell r="U328">
            <v>1751.88</v>
          </cell>
          <cell r="V328">
            <v>545.46</v>
          </cell>
          <cell r="W328">
            <v>545.46</v>
          </cell>
          <cell r="X328">
            <v>1054.55</v>
          </cell>
          <cell r="Y328">
            <v>545.46</v>
          </cell>
          <cell r="Z328">
            <v>545.46</v>
          </cell>
          <cell r="AA328">
            <v>825.25</v>
          </cell>
          <cell r="AB328">
            <v>700</v>
          </cell>
          <cell r="AC328">
            <v>700</v>
          </cell>
          <cell r="AD328">
            <v>2552.6999999999998</v>
          </cell>
          <cell r="AE328">
            <v>0</v>
          </cell>
          <cell r="AF328">
            <v>780</v>
          </cell>
          <cell r="AG328">
            <v>780</v>
          </cell>
          <cell r="AH328">
            <v>780</v>
          </cell>
          <cell r="AI328">
            <v>780</v>
          </cell>
          <cell r="AJ328">
            <v>780</v>
          </cell>
          <cell r="AK328">
            <v>780</v>
          </cell>
          <cell r="AL328">
            <v>780</v>
          </cell>
          <cell r="AM328">
            <v>780</v>
          </cell>
          <cell r="AN328">
            <v>780</v>
          </cell>
          <cell r="AO328">
            <v>780</v>
          </cell>
          <cell r="AP328">
            <v>780</v>
          </cell>
          <cell r="AQ328">
            <v>780</v>
          </cell>
          <cell r="AR328">
            <v>0</v>
          </cell>
        </row>
        <row r="329">
          <cell r="B329" t="str">
            <v>Total Utilities:Electricity</v>
          </cell>
          <cell r="C329">
            <v>0</v>
          </cell>
          <cell r="D329">
            <v>0</v>
          </cell>
          <cell r="E329">
            <v>0</v>
          </cell>
          <cell r="F329">
            <v>0</v>
          </cell>
          <cell r="G329">
            <v>0</v>
          </cell>
          <cell r="H329">
            <v>1903.08</v>
          </cell>
          <cell r="I329">
            <v>1900</v>
          </cell>
          <cell r="J329">
            <v>-437.96</v>
          </cell>
          <cell r="K329">
            <v>1257.81</v>
          </cell>
          <cell r="L329">
            <v>740</v>
          </cell>
          <cell r="M329">
            <v>558.16</v>
          </cell>
          <cell r="N329">
            <v>947.18</v>
          </cell>
          <cell r="O329">
            <v>750</v>
          </cell>
          <cell r="P329">
            <v>454</v>
          </cell>
          <cell r="Q329">
            <v>0</v>
          </cell>
          <cell r="R329">
            <v>0</v>
          </cell>
          <cell r="S329">
            <v>8874.9</v>
          </cell>
          <cell r="T329">
            <v>979.96</v>
          </cell>
          <cell r="U329">
            <v>2001.88</v>
          </cell>
          <cell r="V329">
            <v>1719.97</v>
          </cell>
          <cell r="W329">
            <v>772.73</v>
          </cell>
          <cell r="X329">
            <v>1281.82</v>
          </cell>
          <cell r="Y329">
            <v>1271.1500000000001</v>
          </cell>
          <cell r="Z329">
            <v>545.46</v>
          </cell>
          <cell r="AA329">
            <v>825.25</v>
          </cell>
          <cell r="AB329">
            <v>2378.9499999999998</v>
          </cell>
          <cell r="AC329">
            <v>1257</v>
          </cell>
          <cell r="AD329">
            <v>3109.7</v>
          </cell>
          <cell r="AE329">
            <v>0</v>
          </cell>
          <cell r="AF329">
            <v>1364</v>
          </cell>
          <cell r="AG329">
            <v>1364</v>
          </cell>
          <cell r="AH329">
            <v>1364</v>
          </cell>
          <cell r="AI329">
            <v>1364</v>
          </cell>
          <cell r="AJ329">
            <v>1364</v>
          </cell>
          <cell r="AK329">
            <v>1364</v>
          </cell>
          <cell r="AL329">
            <v>1364</v>
          </cell>
          <cell r="AM329">
            <v>1364</v>
          </cell>
          <cell r="AN329">
            <v>1364</v>
          </cell>
          <cell r="AO329">
            <v>1364</v>
          </cell>
          <cell r="AP329">
            <v>1364</v>
          </cell>
          <cell r="AQ329">
            <v>1364</v>
          </cell>
          <cell r="AR329">
            <v>0</v>
          </cell>
        </row>
        <row r="330">
          <cell r="B330" t="str">
            <v>Utilities:Security</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B331" t="str">
            <v>NSW - Utilities:Security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396</v>
          </cell>
          <cell r="T331">
            <v>0</v>
          </cell>
          <cell r="U331">
            <v>0</v>
          </cell>
          <cell r="V331">
            <v>0</v>
          </cell>
          <cell r="W331">
            <v>115</v>
          </cell>
          <cell r="X331">
            <v>0</v>
          </cell>
          <cell r="Y331">
            <v>0</v>
          </cell>
          <cell r="Z331">
            <v>0</v>
          </cell>
          <cell r="AA331">
            <v>430</v>
          </cell>
          <cell r="AB331">
            <v>431</v>
          </cell>
          <cell r="AC331">
            <v>0</v>
          </cell>
          <cell r="AD331">
            <v>396</v>
          </cell>
          <cell r="AE331">
            <v>0</v>
          </cell>
          <cell r="AF331">
            <v>0</v>
          </cell>
          <cell r="AG331">
            <v>0</v>
          </cell>
          <cell r="AH331">
            <v>125</v>
          </cell>
          <cell r="AI331">
            <v>0</v>
          </cell>
          <cell r="AJ331">
            <v>0</v>
          </cell>
          <cell r="AK331">
            <v>125</v>
          </cell>
          <cell r="AL331">
            <v>0</v>
          </cell>
          <cell r="AM331">
            <v>0</v>
          </cell>
          <cell r="AN331">
            <v>125</v>
          </cell>
          <cell r="AO331">
            <v>0</v>
          </cell>
          <cell r="AP331">
            <v>0</v>
          </cell>
          <cell r="AQ331">
            <v>125</v>
          </cell>
          <cell r="AR331">
            <v>0</v>
          </cell>
        </row>
        <row r="332">
          <cell r="B332" t="str">
            <v>VIC - Utilities:Security</v>
          </cell>
          <cell r="C332">
            <v>0</v>
          </cell>
          <cell r="D332">
            <v>0</v>
          </cell>
          <cell r="E332">
            <v>0</v>
          </cell>
          <cell r="F332">
            <v>0</v>
          </cell>
          <cell r="G332">
            <v>0</v>
          </cell>
          <cell r="H332">
            <v>0</v>
          </cell>
          <cell r="I332">
            <v>0</v>
          </cell>
          <cell r="J332">
            <v>119</v>
          </cell>
          <cell r="K332">
            <v>202.18</v>
          </cell>
          <cell r="L332">
            <v>200</v>
          </cell>
          <cell r="M332">
            <v>169</v>
          </cell>
          <cell r="N332">
            <v>-35</v>
          </cell>
          <cell r="O332">
            <v>200</v>
          </cell>
          <cell r="P332">
            <v>-22</v>
          </cell>
          <cell r="Q332">
            <v>119</v>
          </cell>
          <cell r="R332">
            <v>0</v>
          </cell>
          <cell r="S332">
            <v>953.18</v>
          </cell>
          <cell r="T332">
            <v>0</v>
          </cell>
          <cell r="U332">
            <v>170</v>
          </cell>
          <cell r="V332">
            <v>26.28</v>
          </cell>
          <cell r="W332">
            <v>77.28</v>
          </cell>
          <cell r="X332">
            <v>77.28</v>
          </cell>
          <cell r="Y332">
            <v>373.55</v>
          </cell>
          <cell r="Z332">
            <v>77.28</v>
          </cell>
          <cell r="AA332">
            <v>0</v>
          </cell>
          <cell r="AB332">
            <v>0</v>
          </cell>
          <cell r="AC332">
            <v>39.659999999999997</v>
          </cell>
          <cell r="AD332">
            <v>39.659999999999997</v>
          </cell>
          <cell r="AE332">
            <v>-269.44</v>
          </cell>
          <cell r="AF332">
            <v>85</v>
          </cell>
          <cell r="AG332">
            <v>85</v>
          </cell>
          <cell r="AH332">
            <v>85</v>
          </cell>
          <cell r="AI332">
            <v>85</v>
          </cell>
          <cell r="AJ332">
            <v>85</v>
          </cell>
          <cell r="AK332">
            <v>85</v>
          </cell>
          <cell r="AL332">
            <v>85</v>
          </cell>
          <cell r="AM332">
            <v>85</v>
          </cell>
          <cell r="AN332">
            <v>85</v>
          </cell>
          <cell r="AO332">
            <v>85</v>
          </cell>
          <cell r="AP332">
            <v>85</v>
          </cell>
          <cell r="AQ332">
            <v>85</v>
          </cell>
          <cell r="AR332">
            <v>0</v>
          </cell>
        </row>
        <row r="333">
          <cell r="B333" t="str">
            <v>Total Utilities:Security</v>
          </cell>
          <cell r="C333">
            <v>0</v>
          </cell>
          <cell r="D333">
            <v>0</v>
          </cell>
          <cell r="E333">
            <v>0</v>
          </cell>
          <cell r="F333">
            <v>0</v>
          </cell>
          <cell r="G333">
            <v>0</v>
          </cell>
          <cell r="H333">
            <v>0</v>
          </cell>
          <cell r="I333">
            <v>0</v>
          </cell>
          <cell r="J333">
            <v>119</v>
          </cell>
          <cell r="K333">
            <v>202.18</v>
          </cell>
          <cell r="L333">
            <v>200</v>
          </cell>
          <cell r="M333">
            <v>169</v>
          </cell>
          <cell r="N333">
            <v>-35</v>
          </cell>
          <cell r="O333">
            <v>200</v>
          </cell>
          <cell r="P333">
            <v>-22</v>
          </cell>
          <cell r="Q333">
            <v>119</v>
          </cell>
          <cell r="R333">
            <v>0</v>
          </cell>
          <cell r="S333">
            <v>1349.18</v>
          </cell>
          <cell r="T333">
            <v>0</v>
          </cell>
          <cell r="U333">
            <v>170</v>
          </cell>
          <cell r="V333">
            <v>26.28</v>
          </cell>
          <cell r="W333">
            <v>192.28</v>
          </cell>
          <cell r="X333">
            <v>77.28</v>
          </cell>
          <cell r="Y333">
            <v>373.55</v>
          </cell>
          <cell r="Z333">
            <v>77.28</v>
          </cell>
          <cell r="AA333">
            <v>430</v>
          </cell>
          <cell r="AB333">
            <v>431</v>
          </cell>
          <cell r="AC333">
            <v>39.659999999999997</v>
          </cell>
          <cell r="AD333">
            <v>435.65999999999997</v>
          </cell>
          <cell r="AE333">
            <v>-269.44</v>
          </cell>
          <cell r="AF333">
            <v>85</v>
          </cell>
          <cell r="AG333">
            <v>85</v>
          </cell>
          <cell r="AH333">
            <v>210</v>
          </cell>
          <cell r="AI333">
            <v>85</v>
          </cell>
          <cell r="AJ333">
            <v>85</v>
          </cell>
          <cell r="AK333">
            <v>210</v>
          </cell>
          <cell r="AL333">
            <v>85</v>
          </cell>
          <cell r="AM333">
            <v>85</v>
          </cell>
          <cell r="AN333">
            <v>210</v>
          </cell>
          <cell r="AO333">
            <v>85</v>
          </cell>
          <cell r="AP333">
            <v>85</v>
          </cell>
          <cell r="AQ333">
            <v>210</v>
          </cell>
          <cell r="AR333">
            <v>0</v>
          </cell>
        </row>
        <row r="334">
          <cell r="B334" t="str">
            <v>Utilities:Water</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B335" t="str">
            <v>NSW - Utilities:Water</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B336" t="str">
            <v>VIC - Utilities:Water</v>
          </cell>
          <cell r="C336">
            <v>0</v>
          </cell>
          <cell r="D336">
            <v>0</v>
          </cell>
          <cell r="E336">
            <v>0</v>
          </cell>
          <cell r="F336">
            <v>0</v>
          </cell>
          <cell r="G336">
            <v>0</v>
          </cell>
          <cell r="H336">
            <v>0</v>
          </cell>
          <cell r="I336">
            <v>497.8</v>
          </cell>
          <cell r="J336">
            <v>0</v>
          </cell>
          <cell r="K336">
            <v>0</v>
          </cell>
          <cell r="L336">
            <v>276.95</v>
          </cell>
          <cell r="M336">
            <v>0</v>
          </cell>
          <cell r="N336">
            <v>0</v>
          </cell>
          <cell r="O336">
            <v>0</v>
          </cell>
          <cell r="P336">
            <v>260</v>
          </cell>
          <cell r="Q336">
            <v>0</v>
          </cell>
          <cell r="R336">
            <v>0</v>
          </cell>
          <cell r="S336">
            <v>1034.95</v>
          </cell>
          <cell r="T336">
            <v>0</v>
          </cell>
          <cell r="U336">
            <v>520.1</v>
          </cell>
          <cell r="V336">
            <v>90.9</v>
          </cell>
          <cell r="W336">
            <v>90.9</v>
          </cell>
          <cell r="X336">
            <v>90.9</v>
          </cell>
          <cell r="Y336">
            <v>90.9</v>
          </cell>
          <cell r="Z336">
            <v>90.9</v>
          </cell>
          <cell r="AA336">
            <v>303.07</v>
          </cell>
          <cell r="AB336">
            <v>0</v>
          </cell>
          <cell r="AC336">
            <v>0</v>
          </cell>
          <cell r="AD336">
            <v>343.9</v>
          </cell>
          <cell r="AE336">
            <v>-90.9</v>
          </cell>
          <cell r="AF336">
            <v>100</v>
          </cell>
          <cell r="AG336">
            <v>500</v>
          </cell>
          <cell r="AH336">
            <v>100</v>
          </cell>
          <cell r="AI336">
            <v>100</v>
          </cell>
          <cell r="AJ336">
            <v>100</v>
          </cell>
          <cell r="AK336">
            <v>100</v>
          </cell>
          <cell r="AL336">
            <v>100</v>
          </cell>
          <cell r="AM336">
            <v>500</v>
          </cell>
          <cell r="AN336">
            <v>100</v>
          </cell>
          <cell r="AO336">
            <v>100</v>
          </cell>
          <cell r="AP336">
            <v>100</v>
          </cell>
          <cell r="AQ336">
            <v>100</v>
          </cell>
          <cell r="AR336">
            <v>0</v>
          </cell>
        </row>
        <row r="337">
          <cell r="B337" t="str">
            <v>Total Utilities:Water</v>
          </cell>
          <cell r="C337">
            <v>0</v>
          </cell>
          <cell r="D337">
            <v>0</v>
          </cell>
          <cell r="E337">
            <v>0</v>
          </cell>
          <cell r="F337">
            <v>0</v>
          </cell>
          <cell r="G337">
            <v>0</v>
          </cell>
          <cell r="H337">
            <v>0</v>
          </cell>
          <cell r="I337">
            <v>497.8</v>
          </cell>
          <cell r="J337">
            <v>0</v>
          </cell>
          <cell r="K337">
            <v>0</v>
          </cell>
          <cell r="L337">
            <v>276.95</v>
          </cell>
          <cell r="M337">
            <v>0</v>
          </cell>
          <cell r="N337">
            <v>0</v>
          </cell>
          <cell r="O337">
            <v>0</v>
          </cell>
          <cell r="P337">
            <v>260</v>
          </cell>
          <cell r="Q337">
            <v>0</v>
          </cell>
          <cell r="R337">
            <v>0</v>
          </cell>
          <cell r="S337">
            <v>1034.95</v>
          </cell>
          <cell r="T337">
            <v>0</v>
          </cell>
          <cell r="U337">
            <v>520.1</v>
          </cell>
          <cell r="V337">
            <v>90.9</v>
          </cell>
          <cell r="W337">
            <v>90.9</v>
          </cell>
          <cell r="X337">
            <v>90.9</v>
          </cell>
          <cell r="Y337">
            <v>90.9</v>
          </cell>
          <cell r="Z337">
            <v>90.9</v>
          </cell>
          <cell r="AA337">
            <v>303.07</v>
          </cell>
          <cell r="AB337">
            <v>0</v>
          </cell>
          <cell r="AC337">
            <v>0</v>
          </cell>
          <cell r="AD337">
            <v>343.9</v>
          </cell>
          <cell r="AE337">
            <v>-90.9</v>
          </cell>
          <cell r="AF337">
            <v>100</v>
          </cell>
          <cell r="AG337">
            <v>500</v>
          </cell>
          <cell r="AH337">
            <v>100</v>
          </cell>
          <cell r="AI337">
            <v>100</v>
          </cell>
          <cell r="AJ337">
            <v>100</v>
          </cell>
          <cell r="AK337">
            <v>100</v>
          </cell>
          <cell r="AL337">
            <v>100</v>
          </cell>
          <cell r="AM337">
            <v>500</v>
          </cell>
          <cell r="AN337">
            <v>100</v>
          </cell>
          <cell r="AO337">
            <v>100</v>
          </cell>
          <cell r="AP337">
            <v>100</v>
          </cell>
          <cell r="AQ337">
            <v>100</v>
          </cell>
          <cell r="AR337">
            <v>0</v>
          </cell>
        </row>
        <row r="338">
          <cell r="B338" t="str">
            <v>Strata Levies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1173.33</v>
          </cell>
          <cell r="AD338">
            <v>293.33</v>
          </cell>
          <cell r="AE338">
            <v>293.33</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B339" t="str">
            <v>Cleaning</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B340" t="str">
            <v>NSW - Cleaning</v>
          </cell>
          <cell r="C340">
            <v>0</v>
          </cell>
          <cell r="D340">
            <v>0</v>
          </cell>
          <cell r="E340">
            <v>0</v>
          </cell>
          <cell r="F340">
            <v>0</v>
          </cell>
          <cell r="G340">
            <v>0</v>
          </cell>
          <cell r="H340">
            <v>321.61</v>
          </cell>
          <cell r="I340">
            <v>557.05999999999995</v>
          </cell>
          <cell r="J340">
            <v>482.89</v>
          </cell>
          <cell r="K340">
            <v>394.34</v>
          </cell>
          <cell r="L340">
            <v>321.61</v>
          </cell>
          <cell r="M340">
            <v>567.83000000000004</v>
          </cell>
          <cell r="N340">
            <v>321.61</v>
          </cell>
          <cell r="O340">
            <v>321.61</v>
          </cell>
          <cell r="P340">
            <v>568</v>
          </cell>
          <cell r="Q340">
            <v>400</v>
          </cell>
          <cell r="R340">
            <v>400</v>
          </cell>
          <cell r="S340">
            <v>5147.4399999999996</v>
          </cell>
          <cell r="T340">
            <v>321.61</v>
          </cell>
          <cell r="U340">
            <v>332.11</v>
          </cell>
          <cell r="V340">
            <v>567.83000000000004</v>
          </cell>
          <cell r="W340">
            <v>332.11</v>
          </cell>
          <cell r="X340">
            <v>321.61</v>
          </cell>
          <cell r="Y340">
            <v>567.83000000000004</v>
          </cell>
          <cell r="Z340">
            <v>321.61</v>
          </cell>
          <cell r="AA340">
            <v>0</v>
          </cell>
          <cell r="AB340">
            <v>1164.6099999999999</v>
          </cell>
          <cell r="AC340">
            <v>460.11</v>
          </cell>
          <cell r="AD340">
            <v>460.11</v>
          </cell>
          <cell r="AE340">
            <v>460.09</v>
          </cell>
          <cell r="AF340">
            <v>627</v>
          </cell>
          <cell r="AG340">
            <v>627</v>
          </cell>
          <cell r="AH340">
            <v>627</v>
          </cell>
          <cell r="AI340">
            <v>627</v>
          </cell>
          <cell r="AJ340">
            <v>627</v>
          </cell>
          <cell r="AK340">
            <v>627</v>
          </cell>
          <cell r="AL340">
            <v>627</v>
          </cell>
          <cell r="AM340">
            <v>627</v>
          </cell>
          <cell r="AN340">
            <v>627</v>
          </cell>
          <cell r="AO340">
            <v>627</v>
          </cell>
          <cell r="AP340">
            <v>627</v>
          </cell>
          <cell r="AQ340">
            <v>627</v>
          </cell>
          <cell r="AR340">
            <v>0</v>
          </cell>
        </row>
        <row r="341">
          <cell r="B341" t="str">
            <v>VIC - Cleaning</v>
          </cell>
          <cell r="C341">
            <v>0</v>
          </cell>
          <cell r="D341">
            <v>0</v>
          </cell>
          <cell r="E341">
            <v>0</v>
          </cell>
          <cell r="F341">
            <v>0</v>
          </cell>
          <cell r="G341">
            <v>0</v>
          </cell>
          <cell r="H341">
            <v>450.7</v>
          </cell>
          <cell r="I341">
            <v>451.75</v>
          </cell>
          <cell r="J341">
            <v>366.75</v>
          </cell>
          <cell r="K341">
            <v>848.66</v>
          </cell>
          <cell r="L341">
            <v>501.75</v>
          </cell>
          <cell r="M341">
            <v>577.63</v>
          </cell>
          <cell r="N341">
            <v>887.83</v>
          </cell>
          <cell r="O341">
            <v>512.63</v>
          </cell>
          <cell r="P341">
            <v>449</v>
          </cell>
          <cell r="Q341">
            <v>345.54</v>
          </cell>
          <cell r="R341">
            <v>345.54</v>
          </cell>
          <cell r="S341">
            <v>6657.39</v>
          </cell>
          <cell r="T341">
            <v>358.8</v>
          </cell>
          <cell r="U341">
            <v>571.20000000000005</v>
          </cell>
          <cell r="V341">
            <v>462.95</v>
          </cell>
          <cell r="W341">
            <v>462.08</v>
          </cell>
          <cell r="X341">
            <v>546.20000000000005</v>
          </cell>
          <cell r="Y341">
            <v>522.08000000000004</v>
          </cell>
          <cell r="Z341">
            <v>381.2</v>
          </cell>
          <cell r="AA341">
            <v>532.08000000000004</v>
          </cell>
          <cell r="AB341">
            <v>462.08</v>
          </cell>
          <cell r="AC341">
            <v>416.2</v>
          </cell>
          <cell r="AD341">
            <v>462.08</v>
          </cell>
          <cell r="AE341">
            <v>381.2</v>
          </cell>
          <cell r="AF341">
            <v>520</v>
          </cell>
          <cell r="AG341">
            <v>520</v>
          </cell>
          <cell r="AH341">
            <v>520</v>
          </cell>
          <cell r="AI341">
            <v>520</v>
          </cell>
          <cell r="AJ341">
            <v>520</v>
          </cell>
          <cell r="AK341">
            <v>520</v>
          </cell>
          <cell r="AL341">
            <v>520</v>
          </cell>
          <cell r="AM341">
            <v>520</v>
          </cell>
          <cell r="AN341">
            <v>520</v>
          </cell>
          <cell r="AO341">
            <v>520</v>
          </cell>
          <cell r="AP341">
            <v>520</v>
          </cell>
          <cell r="AQ341">
            <v>520</v>
          </cell>
          <cell r="AR341">
            <v>0</v>
          </cell>
        </row>
        <row r="342">
          <cell r="B342" t="str">
            <v>Total Cleaning</v>
          </cell>
          <cell r="C342">
            <v>0</v>
          </cell>
          <cell r="D342">
            <v>0</v>
          </cell>
          <cell r="E342">
            <v>0</v>
          </cell>
          <cell r="F342">
            <v>0</v>
          </cell>
          <cell r="G342">
            <v>0</v>
          </cell>
          <cell r="H342">
            <v>772.31</v>
          </cell>
          <cell r="I342">
            <v>1008.81</v>
          </cell>
          <cell r="J342">
            <v>849.64</v>
          </cell>
          <cell r="K342">
            <v>1243</v>
          </cell>
          <cell r="L342">
            <v>823.36</v>
          </cell>
          <cell r="M342">
            <v>1145.46</v>
          </cell>
          <cell r="N342">
            <v>1209.44</v>
          </cell>
          <cell r="O342">
            <v>834.24</v>
          </cell>
          <cell r="P342">
            <v>1017</v>
          </cell>
          <cell r="Q342">
            <v>745.54</v>
          </cell>
          <cell r="R342">
            <v>745.54</v>
          </cell>
          <cell r="S342">
            <v>11804.83</v>
          </cell>
          <cell r="T342">
            <v>680.41000000000008</v>
          </cell>
          <cell r="U342">
            <v>903.31000000000006</v>
          </cell>
          <cell r="V342">
            <v>1030.78</v>
          </cell>
          <cell r="W342">
            <v>794.19</v>
          </cell>
          <cell r="X342">
            <v>867.81000000000006</v>
          </cell>
          <cell r="Y342">
            <v>1089.9100000000001</v>
          </cell>
          <cell r="Z342">
            <v>702.81</v>
          </cell>
          <cell r="AA342">
            <v>532.08000000000004</v>
          </cell>
          <cell r="AB342">
            <v>1626.6899999999998</v>
          </cell>
          <cell r="AC342">
            <v>876.31</v>
          </cell>
          <cell r="AD342">
            <v>922.19</v>
          </cell>
          <cell r="AE342">
            <v>841.29</v>
          </cell>
          <cell r="AF342">
            <v>1147</v>
          </cell>
          <cell r="AG342">
            <v>1147</v>
          </cell>
          <cell r="AH342">
            <v>1147</v>
          </cell>
          <cell r="AI342">
            <v>1147</v>
          </cell>
          <cell r="AJ342">
            <v>1147</v>
          </cell>
          <cell r="AK342">
            <v>1147</v>
          </cell>
          <cell r="AL342">
            <v>1147</v>
          </cell>
          <cell r="AM342">
            <v>1147</v>
          </cell>
          <cell r="AN342">
            <v>1147</v>
          </cell>
          <cell r="AO342">
            <v>1147</v>
          </cell>
          <cell r="AP342">
            <v>1147</v>
          </cell>
          <cell r="AQ342">
            <v>1147</v>
          </cell>
          <cell r="AR342">
            <v>0</v>
          </cell>
        </row>
        <row r="343">
          <cell r="B343" t="str">
            <v>Outgoings Recovery</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B344" t="str">
            <v>NSW - Outgoings Recovery</v>
          </cell>
          <cell r="C344">
            <v>0</v>
          </cell>
          <cell r="D344">
            <v>0</v>
          </cell>
          <cell r="E344">
            <v>0</v>
          </cell>
          <cell r="F344">
            <v>0</v>
          </cell>
          <cell r="G344">
            <v>0</v>
          </cell>
          <cell r="H344">
            <v>1109.8499999999999</v>
          </cell>
          <cell r="I344">
            <v>3229.85</v>
          </cell>
          <cell r="J344">
            <v>2790.2</v>
          </cell>
          <cell r="K344">
            <v>2119.85</v>
          </cell>
          <cell r="L344">
            <v>2119.85</v>
          </cell>
          <cell r="M344">
            <v>2119.85</v>
          </cell>
          <cell r="N344">
            <v>2119.85</v>
          </cell>
          <cell r="O344">
            <v>2119.85</v>
          </cell>
          <cell r="P344">
            <v>2220</v>
          </cell>
          <cell r="Q344">
            <v>1946.24</v>
          </cell>
          <cell r="R344">
            <v>1946.24</v>
          </cell>
          <cell r="S344">
            <v>26308.55</v>
          </cell>
          <cell r="T344">
            <v>2052.91</v>
          </cell>
          <cell r="U344">
            <v>2052.91</v>
          </cell>
          <cell r="V344">
            <v>2052.91</v>
          </cell>
          <cell r="W344">
            <v>2052.91</v>
          </cell>
          <cell r="X344">
            <v>2052.91</v>
          </cell>
          <cell r="Y344">
            <v>1791.51</v>
          </cell>
          <cell r="Z344">
            <v>4006.6</v>
          </cell>
          <cell r="AA344">
            <v>1953.69</v>
          </cell>
          <cell r="AB344">
            <v>4006.6</v>
          </cell>
          <cell r="AC344">
            <v>4006.6</v>
          </cell>
          <cell r="AD344">
            <v>4241.6000000000004</v>
          </cell>
          <cell r="AE344">
            <v>4006.6</v>
          </cell>
          <cell r="AF344">
            <v>4007</v>
          </cell>
          <cell r="AG344">
            <v>4007</v>
          </cell>
          <cell r="AH344">
            <v>4007</v>
          </cell>
          <cell r="AI344">
            <v>4007</v>
          </cell>
          <cell r="AJ344">
            <v>4007</v>
          </cell>
          <cell r="AK344">
            <v>4007</v>
          </cell>
          <cell r="AL344">
            <v>4007</v>
          </cell>
          <cell r="AM344">
            <v>4007</v>
          </cell>
          <cell r="AN344">
            <v>4007</v>
          </cell>
          <cell r="AO344">
            <v>4007</v>
          </cell>
          <cell r="AP344">
            <v>4007</v>
          </cell>
          <cell r="AQ344">
            <v>4007</v>
          </cell>
          <cell r="AR344">
            <v>0</v>
          </cell>
        </row>
        <row r="345">
          <cell r="B345" t="str">
            <v>NSW - Outgoings recovery 2</v>
          </cell>
          <cell r="C345">
            <v>0</v>
          </cell>
          <cell r="D345">
            <v>0</v>
          </cell>
          <cell r="E345">
            <v>0</v>
          </cell>
          <cell r="F345">
            <v>0</v>
          </cell>
          <cell r="G345">
            <v>0</v>
          </cell>
          <cell r="H345">
            <v>0</v>
          </cell>
          <cell r="I345">
            <v>697.98</v>
          </cell>
          <cell r="J345">
            <v>697.98</v>
          </cell>
          <cell r="K345">
            <v>697.98</v>
          </cell>
          <cell r="L345">
            <v>697.98</v>
          </cell>
          <cell r="M345">
            <v>697.98</v>
          </cell>
          <cell r="N345">
            <v>697.98</v>
          </cell>
          <cell r="O345">
            <v>0</v>
          </cell>
          <cell r="P345">
            <v>698</v>
          </cell>
          <cell r="Q345">
            <v>0</v>
          </cell>
          <cell r="R345">
            <v>0</v>
          </cell>
          <cell r="S345">
            <v>7677.78</v>
          </cell>
          <cell r="T345">
            <v>0</v>
          </cell>
          <cell r="U345">
            <v>757.98</v>
          </cell>
          <cell r="V345">
            <v>1386.93</v>
          </cell>
          <cell r="W345">
            <v>0</v>
          </cell>
          <cell r="X345">
            <v>160</v>
          </cell>
          <cell r="Y345">
            <v>0</v>
          </cell>
          <cell r="Z345">
            <v>0</v>
          </cell>
          <cell r="AA345">
            <v>3798.5</v>
          </cell>
          <cell r="AB345">
            <v>469.86</v>
          </cell>
          <cell r="AC345">
            <v>0</v>
          </cell>
          <cell r="AD345">
            <v>0</v>
          </cell>
          <cell r="AE345">
            <v>270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B346" t="str">
            <v>Total Outgoings Recovery</v>
          </cell>
          <cell r="C346">
            <v>0</v>
          </cell>
          <cell r="D346">
            <v>0</v>
          </cell>
          <cell r="E346">
            <v>0</v>
          </cell>
          <cell r="F346">
            <v>0</v>
          </cell>
          <cell r="G346">
            <v>0</v>
          </cell>
          <cell r="H346">
            <v>1109.8499999999999</v>
          </cell>
          <cell r="I346">
            <v>3927.83</v>
          </cell>
          <cell r="J346">
            <v>3488.18</v>
          </cell>
          <cell r="K346">
            <v>2817.83</v>
          </cell>
          <cell r="L346">
            <v>2817.83</v>
          </cell>
          <cell r="M346">
            <v>2817.83</v>
          </cell>
          <cell r="N346">
            <v>2817.83</v>
          </cell>
          <cell r="O346">
            <v>2817.83</v>
          </cell>
          <cell r="P346">
            <v>2918</v>
          </cell>
          <cell r="Q346">
            <v>1946.24</v>
          </cell>
          <cell r="R346">
            <v>1946.24</v>
          </cell>
          <cell r="S346">
            <v>33986.33</v>
          </cell>
          <cell r="T346">
            <v>2052.91</v>
          </cell>
          <cell r="U346">
            <v>2810.89</v>
          </cell>
          <cell r="V346">
            <v>3439.84</v>
          </cell>
          <cell r="W346">
            <v>2052.91</v>
          </cell>
          <cell r="X346">
            <v>2212.91</v>
          </cell>
          <cell r="Y346">
            <v>1791.51</v>
          </cell>
          <cell r="Z346">
            <v>4006.6</v>
          </cell>
          <cell r="AA346">
            <v>5752.1900000000005</v>
          </cell>
          <cell r="AB346">
            <v>4476.46</v>
          </cell>
          <cell r="AC346">
            <v>4006.6</v>
          </cell>
          <cell r="AD346">
            <v>4241.6000000000004</v>
          </cell>
          <cell r="AE346">
            <v>4276.6000000000004</v>
          </cell>
          <cell r="AF346">
            <v>4007</v>
          </cell>
          <cell r="AG346">
            <v>4007</v>
          </cell>
          <cell r="AH346">
            <v>4007</v>
          </cell>
          <cell r="AI346">
            <v>4007</v>
          </cell>
          <cell r="AJ346">
            <v>4007</v>
          </cell>
          <cell r="AK346">
            <v>4007</v>
          </cell>
          <cell r="AL346">
            <v>4007</v>
          </cell>
          <cell r="AM346">
            <v>4007</v>
          </cell>
          <cell r="AN346">
            <v>4007</v>
          </cell>
          <cell r="AO346">
            <v>4007</v>
          </cell>
          <cell r="AP346">
            <v>4007</v>
          </cell>
          <cell r="AQ346">
            <v>4007</v>
          </cell>
          <cell r="AR346">
            <v>0</v>
          </cell>
        </row>
        <row r="347">
          <cell r="B347" t="str">
            <v>Parking Levy</v>
          </cell>
          <cell r="C347">
            <v>0</v>
          </cell>
          <cell r="D347">
            <v>0</v>
          </cell>
          <cell r="E347">
            <v>0</v>
          </cell>
          <cell r="F347">
            <v>0</v>
          </cell>
          <cell r="G347">
            <v>0</v>
          </cell>
          <cell r="H347">
            <v>236.67</v>
          </cell>
          <cell r="I347">
            <v>236.67</v>
          </cell>
          <cell r="J347">
            <v>321.61</v>
          </cell>
          <cell r="K347">
            <v>236.67</v>
          </cell>
          <cell r="L347">
            <v>236.67</v>
          </cell>
          <cell r="M347">
            <v>236.67</v>
          </cell>
          <cell r="N347">
            <v>236.67</v>
          </cell>
          <cell r="O347">
            <v>237</v>
          </cell>
          <cell r="P347">
            <v>237</v>
          </cell>
          <cell r="Q347">
            <v>156.66999999999999</v>
          </cell>
          <cell r="R347">
            <v>156.66999999999999</v>
          </cell>
          <cell r="S347">
            <v>2688.31</v>
          </cell>
          <cell r="T347">
            <v>236.67</v>
          </cell>
          <cell r="U347">
            <v>243.33</v>
          </cell>
          <cell r="V347">
            <v>1149.0899999999999</v>
          </cell>
          <cell r="W347">
            <v>1149.0899999999999</v>
          </cell>
          <cell r="X347">
            <v>1149.0899999999999</v>
          </cell>
          <cell r="Y347">
            <v>1149.0899999999999</v>
          </cell>
          <cell r="Z347">
            <v>1246.45</v>
          </cell>
          <cell r="AA347">
            <v>1089.0899999999999</v>
          </cell>
          <cell r="AB347">
            <v>420</v>
          </cell>
          <cell r="AC347">
            <v>420</v>
          </cell>
          <cell r="AD347">
            <v>420</v>
          </cell>
          <cell r="AE347">
            <v>-4125.45</v>
          </cell>
          <cell r="AF347">
            <v>520</v>
          </cell>
          <cell r="AG347">
            <v>520</v>
          </cell>
          <cell r="AH347">
            <v>520</v>
          </cell>
          <cell r="AI347">
            <v>520</v>
          </cell>
          <cell r="AJ347">
            <v>520</v>
          </cell>
          <cell r="AK347">
            <v>520</v>
          </cell>
          <cell r="AL347">
            <v>520</v>
          </cell>
          <cell r="AM347">
            <v>520</v>
          </cell>
          <cell r="AN347">
            <v>520</v>
          </cell>
          <cell r="AO347">
            <v>520</v>
          </cell>
          <cell r="AP347">
            <v>520</v>
          </cell>
          <cell r="AQ347">
            <v>520</v>
          </cell>
          <cell r="AR347">
            <v>0</v>
          </cell>
        </row>
        <row r="348">
          <cell r="B348" t="str">
            <v>Total Occupancy Costs</v>
          </cell>
          <cell r="C348">
            <v>0</v>
          </cell>
          <cell r="D348">
            <v>0</v>
          </cell>
          <cell r="E348">
            <v>0</v>
          </cell>
          <cell r="F348">
            <v>0</v>
          </cell>
          <cell r="G348">
            <v>0</v>
          </cell>
          <cell r="H348">
            <v>6249.36</v>
          </cell>
          <cell r="I348">
            <v>9977.92</v>
          </cell>
          <cell r="J348">
            <v>8498.82</v>
          </cell>
          <cell r="K348">
            <v>4590.24</v>
          </cell>
          <cell r="L348">
            <v>11602.31</v>
          </cell>
          <cell r="M348">
            <v>11434.62</v>
          </cell>
          <cell r="N348">
            <v>11091.14</v>
          </cell>
          <cell r="O348">
            <v>18364.91</v>
          </cell>
          <cell r="P348">
            <v>19040</v>
          </cell>
          <cell r="Q348">
            <v>16868.080000000002</v>
          </cell>
          <cell r="R348">
            <v>16749.080000000002</v>
          </cell>
          <cell r="S348">
            <v>169902.84</v>
          </cell>
          <cell r="T348">
            <v>18045.22</v>
          </cell>
          <cell r="U348">
            <v>21677.25</v>
          </cell>
          <cell r="V348">
            <v>21446.280000000006</v>
          </cell>
          <cell r="W348">
            <v>19346.45</v>
          </cell>
          <cell r="X348">
            <v>18789.910000000003</v>
          </cell>
          <cell r="Y348">
            <v>19549.009999999998</v>
          </cell>
          <cell r="Z348">
            <v>20322.030000000002</v>
          </cell>
          <cell r="AA348">
            <v>25969.64</v>
          </cell>
          <cell r="AB348">
            <v>23451.300000000003</v>
          </cell>
          <cell r="AC348">
            <v>22658.649999999998</v>
          </cell>
          <cell r="AD348">
            <v>24707.770000000004</v>
          </cell>
          <cell r="AE348">
            <v>15728.149999999998</v>
          </cell>
          <cell r="AF348">
            <v>23505</v>
          </cell>
          <cell r="AG348">
            <v>24175</v>
          </cell>
          <cell r="AH348">
            <v>24197</v>
          </cell>
          <cell r="AI348">
            <v>35444</v>
          </cell>
          <cell r="AJ348">
            <v>29594</v>
          </cell>
          <cell r="AK348">
            <v>29719</v>
          </cell>
          <cell r="AL348">
            <v>30144</v>
          </cell>
          <cell r="AM348">
            <v>30544</v>
          </cell>
          <cell r="AN348">
            <v>30269</v>
          </cell>
          <cell r="AO348">
            <v>30144</v>
          </cell>
          <cell r="AP348">
            <v>30144</v>
          </cell>
          <cell r="AQ348">
            <v>30269</v>
          </cell>
          <cell r="AR348">
            <v>0</v>
          </cell>
        </row>
        <row r="349">
          <cell r="B349" t="str">
            <v>Prepaid Expenses</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1920</v>
          </cell>
          <cell r="AG349">
            <v>1920</v>
          </cell>
          <cell r="AH349">
            <v>1920</v>
          </cell>
          <cell r="AI349">
            <v>1920</v>
          </cell>
          <cell r="AJ349">
            <v>1920</v>
          </cell>
          <cell r="AK349">
            <v>1920</v>
          </cell>
          <cell r="AL349">
            <v>1920</v>
          </cell>
          <cell r="AM349">
            <v>1920</v>
          </cell>
          <cell r="AN349">
            <v>1920</v>
          </cell>
          <cell r="AO349">
            <v>1920</v>
          </cell>
          <cell r="AP349">
            <v>1920</v>
          </cell>
          <cell r="AQ349">
            <v>1920</v>
          </cell>
          <cell r="AR349">
            <v>0</v>
          </cell>
        </row>
        <row r="350">
          <cell r="B350" t="str">
            <v>Total Expenses</v>
          </cell>
          <cell r="C350">
            <v>0</v>
          </cell>
          <cell r="D350">
            <v>0</v>
          </cell>
          <cell r="E350">
            <v>0</v>
          </cell>
          <cell r="F350">
            <v>0</v>
          </cell>
          <cell r="G350">
            <v>0</v>
          </cell>
          <cell r="H350">
            <v>169340.28</v>
          </cell>
          <cell r="I350">
            <v>189326.51</v>
          </cell>
          <cell r="J350">
            <v>182079.05</v>
          </cell>
          <cell r="K350">
            <v>196860.25</v>
          </cell>
          <cell r="L350">
            <v>311709.36</v>
          </cell>
          <cell r="M350">
            <v>260915.53</v>
          </cell>
          <cell r="N350">
            <v>181868.79</v>
          </cell>
          <cell r="O350">
            <v>276914.3</v>
          </cell>
          <cell r="P350">
            <v>291146.33</v>
          </cell>
          <cell r="Q350">
            <v>238311.45887500001</v>
          </cell>
          <cell r="R350">
            <v>232908.72999999998</v>
          </cell>
          <cell r="S350">
            <v>3061617.35</v>
          </cell>
          <cell r="T350">
            <v>359716.38</v>
          </cell>
          <cell r="U350">
            <v>390978.02</v>
          </cell>
          <cell r="V350">
            <v>364598.64999999997</v>
          </cell>
          <cell r="W350">
            <v>359408.03000000014</v>
          </cell>
          <cell r="X350">
            <v>362009.2300000001</v>
          </cell>
          <cell r="Y350">
            <v>307394.5</v>
          </cell>
          <cell r="Z350">
            <v>301481.14000000007</v>
          </cell>
          <cell r="AA350">
            <v>390575.3600000001</v>
          </cell>
          <cell r="AB350">
            <v>359764.11999999988</v>
          </cell>
          <cell r="AC350">
            <v>367164.54</v>
          </cell>
          <cell r="AD350">
            <v>354287.46999999991</v>
          </cell>
          <cell r="AE350">
            <v>421746.12000000005</v>
          </cell>
          <cell r="AF350">
            <v>414888.59431023023</v>
          </cell>
          <cell r="AG350">
            <v>425001.01222612523</v>
          </cell>
          <cell r="AH350">
            <v>392558.47768239316</v>
          </cell>
          <cell r="AI350">
            <v>420677.66870773264</v>
          </cell>
          <cell r="AJ350">
            <v>396941.47921676043</v>
          </cell>
          <cell r="AK350">
            <v>391030.91755500936</v>
          </cell>
          <cell r="AL350">
            <v>425183.16929670749</v>
          </cell>
          <cell r="AM350">
            <v>458472.00585961057</v>
          </cell>
          <cell r="AN350">
            <v>438361.52753109834</v>
          </cell>
          <cell r="AO350">
            <v>461501.1311600621</v>
          </cell>
          <cell r="AP350">
            <v>521192.64895661379</v>
          </cell>
          <cell r="AQ350">
            <v>427764.34373566927</v>
          </cell>
          <cell r="AR350">
            <v>475101.39</v>
          </cell>
        </row>
        <row r="351">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B352" t="str">
            <v>Operating Profit</v>
          </cell>
          <cell r="C352">
            <v>0</v>
          </cell>
          <cell r="D352">
            <v>0</v>
          </cell>
          <cell r="E352">
            <v>0</v>
          </cell>
          <cell r="F352">
            <v>0</v>
          </cell>
          <cell r="G352">
            <v>0</v>
          </cell>
          <cell r="H352">
            <v>42170.13</v>
          </cell>
          <cell r="I352">
            <v>26695.68</v>
          </cell>
          <cell r="J352">
            <v>195278.2</v>
          </cell>
          <cell r="K352">
            <v>37480.199999999997</v>
          </cell>
          <cell r="L352">
            <v>-50231.94</v>
          </cell>
          <cell r="M352">
            <v>86896.11</v>
          </cell>
          <cell r="N352">
            <v>-9116.7800000000007</v>
          </cell>
          <cell r="O352">
            <v>12301.34</v>
          </cell>
          <cell r="P352">
            <v>141160.66999999998</v>
          </cell>
          <cell r="Q352">
            <v>77412.981124999991</v>
          </cell>
          <cell r="R352">
            <v>167815.71000000002</v>
          </cell>
          <cell r="S352">
            <v>444191.28</v>
          </cell>
          <cell r="T352">
            <v>-7689.8099999999395</v>
          </cell>
          <cell r="U352">
            <v>93093.859999999986</v>
          </cell>
          <cell r="V352">
            <v>150907.07000000012</v>
          </cell>
          <cell r="W352">
            <v>-45490.790000000154</v>
          </cell>
          <cell r="X352">
            <v>-23670.070000000123</v>
          </cell>
          <cell r="Y352">
            <v>-95759.06</v>
          </cell>
          <cell r="Z352">
            <v>-106234.44000000006</v>
          </cell>
          <cell r="AA352">
            <v>38376.039999999921</v>
          </cell>
          <cell r="AB352">
            <v>15141.360000000102</v>
          </cell>
          <cell r="AC352">
            <v>62024.929999999993</v>
          </cell>
          <cell r="AD352">
            <v>85823.260000000068</v>
          </cell>
          <cell r="AE352">
            <v>-47671.320000000007</v>
          </cell>
          <cell r="AF352">
            <v>63009.874691189558</v>
          </cell>
          <cell r="AG352">
            <v>47746.368275531218</v>
          </cell>
          <cell r="AH352">
            <v>115483.90281926328</v>
          </cell>
          <cell r="AI352">
            <v>135810.80029368721</v>
          </cell>
          <cell r="AJ352">
            <v>175404.81278513261</v>
          </cell>
          <cell r="AK352">
            <v>-6382.4485535895801</v>
          </cell>
          <cell r="AL352">
            <v>-126383.61179552437</v>
          </cell>
          <cell r="AM352">
            <v>125572.10914275568</v>
          </cell>
          <cell r="AN352">
            <v>141172.58747126791</v>
          </cell>
          <cell r="AO352">
            <v>142516.89534254087</v>
          </cell>
          <cell r="AP352">
            <v>96835.377545989177</v>
          </cell>
          <cell r="AQ352">
            <v>200191.5057674069</v>
          </cell>
          <cell r="AR352">
            <v>-579083.81000000006</v>
          </cell>
        </row>
        <row r="353">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B357" t="str">
            <v>Other Income</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B358" t="str">
            <v>Other Income</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-39456.01</v>
          </cell>
          <cell r="T358">
            <v>2888.36</v>
          </cell>
          <cell r="U358">
            <v>0</v>
          </cell>
          <cell r="V358">
            <v>1762.5</v>
          </cell>
          <cell r="W358">
            <v>20862.5</v>
          </cell>
          <cell r="X358">
            <v>1007.5</v>
          </cell>
          <cell r="Y358">
            <v>29899</v>
          </cell>
          <cell r="Z358">
            <v>980</v>
          </cell>
          <cell r="AA358">
            <v>197.55</v>
          </cell>
          <cell r="AB358">
            <v>3204.36</v>
          </cell>
          <cell r="AC358">
            <v>637.5</v>
          </cell>
          <cell r="AD358">
            <v>1350</v>
          </cell>
          <cell r="AE358">
            <v>487.5</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B359" t="str">
            <v>Interest Income</v>
          </cell>
          <cell r="C359">
            <v>0</v>
          </cell>
          <cell r="D359">
            <v>0</v>
          </cell>
          <cell r="E359">
            <v>0</v>
          </cell>
          <cell r="F359">
            <v>0</v>
          </cell>
          <cell r="G359">
            <v>0</v>
          </cell>
          <cell r="H359">
            <v>1484.77</v>
          </cell>
          <cell r="I359">
            <v>1705.86</v>
          </cell>
          <cell r="J359">
            <v>-1759.21</v>
          </cell>
          <cell r="K359">
            <v>259.06</v>
          </cell>
          <cell r="L359">
            <v>252.5</v>
          </cell>
          <cell r="M359">
            <v>407.58</v>
          </cell>
          <cell r="N359">
            <v>5809.13</v>
          </cell>
          <cell r="O359">
            <v>1682.9</v>
          </cell>
          <cell r="P359">
            <v>304</v>
          </cell>
          <cell r="Q359">
            <v>800</v>
          </cell>
          <cell r="R359">
            <v>800</v>
          </cell>
          <cell r="S359">
            <v>11554.65</v>
          </cell>
          <cell r="T359">
            <v>459.39</v>
          </cell>
          <cell r="U359">
            <v>2169.0100000000002</v>
          </cell>
          <cell r="V359">
            <v>921.3</v>
          </cell>
          <cell r="W359">
            <v>1.22</v>
          </cell>
          <cell r="X359">
            <v>6.39</v>
          </cell>
          <cell r="Y359">
            <v>0</v>
          </cell>
          <cell r="Z359">
            <v>0.23</v>
          </cell>
          <cell r="AA359">
            <v>1926.73</v>
          </cell>
          <cell r="AB359">
            <v>719.11</v>
          </cell>
          <cell r="AC359">
            <v>0.22</v>
          </cell>
          <cell r="AD359">
            <v>0.06</v>
          </cell>
          <cell r="AE359">
            <v>11.7</v>
          </cell>
          <cell r="AF359">
            <v>400.50870833333335</v>
          </cell>
          <cell r="AG359">
            <v>402.17749461805556</v>
          </cell>
          <cell r="AH359">
            <v>403.8532341789641</v>
          </cell>
          <cell r="AI359">
            <v>405.5359559880431</v>
          </cell>
          <cell r="AJ359">
            <v>407.22568913799336</v>
          </cell>
          <cell r="AK359">
            <v>408.922462842735</v>
          </cell>
          <cell r="AL359">
            <v>410.626306437913</v>
          </cell>
          <cell r="AM359">
            <v>412.33724938140432</v>
          </cell>
          <cell r="AN359">
            <v>414.05532125382689</v>
          </cell>
          <cell r="AO359">
            <v>415.78055175905115</v>
          </cell>
          <cell r="AP359">
            <v>417.51297072471385</v>
          </cell>
          <cell r="AQ359">
            <v>419.25260810273352</v>
          </cell>
          <cell r="AR359">
            <v>6215.36</v>
          </cell>
        </row>
        <row r="360">
          <cell r="B360" t="str">
            <v>Insurance Recoveries</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135549.24</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B361" t="str">
            <v>FBT Director contribution</v>
          </cell>
          <cell r="C361">
            <v>0</v>
          </cell>
          <cell r="D361">
            <v>0</v>
          </cell>
          <cell r="E361">
            <v>0</v>
          </cell>
          <cell r="F361">
            <v>0</v>
          </cell>
          <cell r="G361">
            <v>0</v>
          </cell>
          <cell r="H361">
            <v>0</v>
          </cell>
          <cell r="I361">
            <v>0</v>
          </cell>
          <cell r="J361">
            <v>0</v>
          </cell>
          <cell r="K361">
            <v>0</v>
          </cell>
          <cell r="L361">
            <v>0</v>
          </cell>
          <cell r="M361">
            <v>0</v>
          </cell>
          <cell r="N361">
            <v>28202</v>
          </cell>
          <cell r="O361">
            <v>4029</v>
          </cell>
          <cell r="P361">
            <v>4029</v>
          </cell>
          <cell r="Q361">
            <v>0</v>
          </cell>
          <cell r="R361">
            <v>0</v>
          </cell>
          <cell r="S361">
            <v>39601.61</v>
          </cell>
          <cell r="T361">
            <v>2321.7399999999998</v>
          </cell>
          <cell r="U361">
            <v>2321.7399999999998</v>
          </cell>
          <cell r="V361">
            <v>2321.7399999999998</v>
          </cell>
          <cell r="W361">
            <v>2321.7399999999998</v>
          </cell>
          <cell r="X361">
            <v>2321.7399999999998</v>
          </cell>
          <cell r="Y361">
            <v>2321.7399999999998</v>
          </cell>
          <cell r="Z361">
            <v>2321.7399999999998</v>
          </cell>
          <cell r="AA361">
            <v>2321.7399999999998</v>
          </cell>
          <cell r="AB361">
            <v>2321.7399999999998</v>
          </cell>
          <cell r="AC361">
            <v>2321.7399999999998</v>
          </cell>
          <cell r="AD361">
            <v>2321.7399999999998</v>
          </cell>
          <cell r="AE361">
            <v>2321.7399999999998</v>
          </cell>
          <cell r="AF361">
            <v>2321.75</v>
          </cell>
          <cell r="AG361">
            <v>2321.75</v>
          </cell>
          <cell r="AH361">
            <v>2321.75</v>
          </cell>
          <cell r="AI361">
            <v>2321.75</v>
          </cell>
          <cell r="AJ361">
            <v>2321.75</v>
          </cell>
          <cell r="AK361">
            <v>2321.75</v>
          </cell>
          <cell r="AL361">
            <v>2321.75</v>
          </cell>
          <cell r="AM361">
            <v>2321.75</v>
          </cell>
          <cell r="AN361">
            <v>2321.75</v>
          </cell>
          <cell r="AO361">
            <v>2321.75</v>
          </cell>
          <cell r="AP361">
            <v>2321.75</v>
          </cell>
          <cell r="AQ361">
            <v>2321.75</v>
          </cell>
          <cell r="AR361">
            <v>0</v>
          </cell>
        </row>
        <row r="362">
          <cell r="B362" t="str">
            <v>License Fee</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2000</v>
          </cell>
          <cell r="U362">
            <v>4000</v>
          </cell>
          <cell r="V362">
            <v>2000</v>
          </cell>
          <cell r="W362">
            <v>2000</v>
          </cell>
          <cell r="X362">
            <v>2000</v>
          </cell>
          <cell r="Y362">
            <v>2000</v>
          </cell>
          <cell r="Z362">
            <v>2000</v>
          </cell>
          <cell r="AA362">
            <v>2000</v>
          </cell>
          <cell r="AB362">
            <v>2000</v>
          </cell>
          <cell r="AC362">
            <v>2000</v>
          </cell>
          <cell r="AD362">
            <v>2000</v>
          </cell>
          <cell r="AE362">
            <v>2000</v>
          </cell>
          <cell r="AF362">
            <v>2000</v>
          </cell>
          <cell r="AG362">
            <v>2000</v>
          </cell>
          <cell r="AH362">
            <v>2000</v>
          </cell>
          <cell r="AI362">
            <v>2000</v>
          </cell>
          <cell r="AJ362">
            <v>2000</v>
          </cell>
          <cell r="AK362">
            <v>2000</v>
          </cell>
          <cell r="AL362">
            <v>2000</v>
          </cell>
          <cell r="AM362">
            <v>2000</v>
          </cell>
          <cell r="AN362">
            <v>2000</v>
          </cell>
          <cell r="AO362">
            <v>2000</v>
          </cell>
          <cell r="AP362">
            <v>2000</v>
          </cell>
          <cell r="AQ362">
            <v>2000</v>
          </cell>
          <cell r="AR362">
            <v>0</v>
          </cell>
        </row>
        <row r="363">
          <cell r="B363" t="str">
            <v>Total Other Income</v>
          </cell>
          <cell r="C363">
            <v>0</v>
          </cell>
          <cell r="D363">
            <v>0</v>
          </cell>
          <cell r="E363">
            <v>0</v>
          </cell>
          <cell r="F363">
            <v>0</v>
          </cell>
          <cell r="G363">
            <v>0</v>
          </cell>
          <cell r="H363">
            <v>1484.77</v>
          </cell>
          <cell r="I363">
            <v>1705.86</v>
          </cell>
          <cell r="J363">
            <v>-1759.21</v>
          </cell>
          <cell r="K363">
            <v>259.06</v>
          </cell>
          <cell r="L363">
            <v>252.5</v>
          </cell>
          <cell r="M363">
            <v>407.58</v>
          </cell>
          <cell r="N363">
            <v>34011.129999999997</v>
          </cell>
          <cell r="O363">
            <v>5711.9</v>
          </cell>
          <cell r="P363">
            <v>4333</v>
          </cell>
          <cell r="Q363">
            <v>800</v>
          </cell>
          <cell r="R363">
            <v>800</v>
          </cell>
          <cell r="S363">
            <v>147249.49</v>
          </cell>
          <cell r="T363">
            <v>7669.49</v>
          </cell>
          <cell r="U363">
            <v>8490.75</v>
          </cell>
          <cell r="V363">
            <v>7005.54</v>
          </cell>
          <cell r="W363">
            <v>25185.46</v>
          </cell>
          <cell r="X363">
            <v>5335.6299999999992</v>
          </cell>
          <cell r="Y363">
            <v>34220.74</v>
          </cell>
          <cell r="Z363">
            <v>5301.9699999999993</v>
          </cell>
          <cell r="AA363">
            <v>6446.02</v>
          </cell>
          <cell r="AB363">
            <v>8245.2099999999991</v>
          </cell>
          <cell r="AC363">
            <v>4959.46</v>
          </cell>
          <cell r="AD363">
            <v>5671.7999999999993</v>
          </cell>
          <cell r="AE363">
            <v>4820.9399999999996</v>
          </cell>
          <cell r="AF363">
            <v>4722.2587083333328</v>
          </cell>
          <cell r="AG363">
            <v>4723.9274946180558</v>
          </cell>
          <cell r="AH363">
            <v>4725.6032341789642</v>
          </cell>
          <cell r="AI363">
            <v>4727.2859559880435</v>
          </cell>
          <cell r="AJ363">
            <v>4728.975689137993</v>
          </cell>
          <cell r="AK363">
            <v>4730.6724628427346</v>
          </cell>
          <cell r="AL363">
            <v>4732.3763064379127</v>
          </cell>
          <cell r="AM363">
            <v>4734.087249381404</v>
          </cell>
          <cell r="AN363">
            <v>4735.8053212538271</v>
          </cell>
          <cell r="AO363">
            <v>4737.5305517590514</v>
          </cell>
          <cell r="AP363">
            <v>4739.2629707247143</v>
          </cell>
          <cell r="AQ363">
            <v>4741.0026081027336</v>
          </cell>
          <cell r="AR363">
            <v>6215.36</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B365" t="str">
            <v>Other Expenses</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B366" t="str">
            <v>Interest Expense</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B367" t="str">
            <v>Bank Interest</v>
          </cell>
          <cell r="C367">
            <v>0</v>
          </cell>
          <cell r="D367">
            <v>0</v>
          </cell>
          <cell r="E367">
            <v>0</v>
          </cell>
          <cell r="F367">
            <v>0</v>
          </cell>
          <cell r="G367">
            <v>0</v>
          </cell>
          <cell r="H367">
            <v>1472.07</v>
          </cell>
          <cell r="I367">
            <v>1566.83</v>
          </cell>
          <cell r="J367">
            <v>153.38</v>
          </cell>
          <cell r="K367">
            <v>252.84</v>
          </cell>
          <cell r="L367">
            <v>1286.05</v>
          </cell>
          <cell r="M367">
            <v>905.32</v>
          </cell>
          <cell r="N367">
            <v>2394.79</v>
          </cell>
          <cell r="O367">
            <v>698.04</v>
          </cell>
          <cell r="P367">
            <v>998</v>
          </cell>
          <cell r="Q367">
            <v>490</v>
          </cell>
          <cell r="R367">
            <v>490</v>
          </cell>
          <cell r="S367">
            <v>13295.58</v>
          </cell>
          <cell r="T367">
            <v>522.17999999999995</v>
          </cell>
          <cell r="U367">
            <v>709.32</v>
          </cell>
          <cell r="V367">
            <v>1294.75</v>
          </cell>
          <cell r="W367">
            <v>1269.9100000000001</v>
          </cell>
          <cell r="X367">
            <v>1207.5999999999999</v>
          </cell>
          <cell r="Y367">
            <v>1241.5</v>
          </cell>
          <cell r="Z367">
            <v>1005.78</v>
          </cell>
          <cell r="AA367">
            <v>1074.9100000000001</v>
          </cell>
          <cell r="AB367">
            <v>2200.33</v>
          </cell>
          <cell r="AC367">
            <v>1966.04</v>
          </cell>
          <cell r="AD367">
            <v>2119.46</v>
          </cell>
          <cell r="AE367">
            <v>2164.06</v>
          </cell>
          <cell r="AF367">
            <v>859.82243075000008</v>
          </cell>
          <cell r="AG367">
            <v>474.87293193944009</v>
          </cell>
          <cell r="AH367">
            <v>1621.2799671544278</v>
          </cell>
          <cell r="AI367">
            <v>-491.96354271582459</v>
          </cell>
          <cell r="AJ367">
            <v>72.1725614197303</v>
          </cell>
          <cell r="AK367">
            <v>-893.24926852729834</v>
          </cell>
          <cell r="AL367">
            <v>239.80316382159953</v>
          </cell>
          <cell r="AM367">
            <v>222.55113989300887</v>
          </cell>
          <cell r="AN367">
            <v>-801.4051936377889</v>
          </cell>
          <cell r="AO367">
            <v>-453.46009310189703</v>
          </cell>
          <cell r="AP367">
            <v>170.00351096330687</v>
          </cell>
          <cell r="AQ367">
            <v>-473.17550548853632</v>
          </cell>
          <cell r="AR367">
            <v>16775.84</v>
          </cell>
        </row>
        <row r="368">
          <cell r="B368" t="str">
            <v>ATO Interest</v>
          </cell>
          <cell r="C368">
            <v>0</v>
          </cell>
          <cell r="D368">
            <v>0</v>
          </cell>
          <cell r="E368">
            <v>0</v>
          </cell>
          <cell r="F368">
            <v>0</v>
          </cell>
          <cell r="G368">
            <v>0</v>
          </cell>
          <cell r="H368">
            <v>1291.54</v>
          </cell>
          <cell r="I368">
            <v>0</v>
          </cell>
          <cell r="J368">
            <v>0</v>
          </cell>
          <cell r="K368">
            <v>0</v>
          </cell>
          <cell r="L368">
            <v>1117.99</v>
          </cell>
          <cell r="M368">
            <v>0</v>
          </cell>
          <cell r="N368">
            <v>0</v>
          </cell>
          <cell r="O368">
            <v>-107.81</v>
          </cell>
          <cell r="P368">
            <v>679</v>
          </cell>
          <cell r="Q368">
            <v>0</v>
          </cell>
          <cell r="R368">
            <v>0</v>
          </cell>
          <cell r="S368">
            <v>5107.62</v>
          </cell>
          <cell r="T368">
            <v>818.25</v>
          </cell>
          <cell r="U368">
            <v>927.03</v>
          </cell>
          <cell r="V368">
            <v>668.07</v>
          </cell>
          <cell r="W368">
            <v>715.55</v>
          </cell>
          <cell r="X368">
            <v>432.58</v>
          </cell>
          <cell r="Y368">
            <v>0</v>
          </cell>
          <cell r="Z368">
            <v>1102.96</v>
          </cell>
          <cell r="AA368">
            <v>252.6</v>
          </cell>
          <cell r="AB368">
            <v>1336.78</v>
          </cell>
          <cell r="AC368">
            <v>996.78</v>
          </cell>
          <cell r="AD368">
            <v>1857.31</v>
          </cell>
          <cell r="AE368">
            <v>1127.3499999999999</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B369" t="str">
            <v>Motor Vehicle Lease Interest</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B370" t="str">
            <v>MF - MV Lease Interest</v>
          </cell>
          <cell r="C370">
            <v>0</v>
          </cell>
          <cell r="D370">
            <v>0</v>
          </cell>
          <cell r="E370">
            <v>0</v>
          </cell>
          <cell r="F370">
            <v>0</v>
          </cell>
          <cell r="G370">
            <v>0</v>
          </cell>
          <cell r="H370">
            <v>753.87</v>
          </cell>
          <cell r="I370">
            <v>730.81</v>
          </cell>
          <cell r="J370">
            <v>723</v>
          </cell>
          <cell r="K370">
            <v>715.14</v>
          </cell>
          <cell r="L370">
            <v>707.22</v>
          </cell>
          <cell r="M370">
            <v>699.25</v>
          </cell>
          <cell r="N370">
            <v>591.21</v>
          </cell>
          <cell r="O370">
            <v>583.11</v>
          </cell>
          <cell r="P370">
            <v>674.95</v>
          </cell>
          <cell r="Q370">
            <v>666.73</v>
          </cell>
          <cell r="R370">
            <v>658.45</v>
          </cell>
          <cell r="S370">
            <v>8153.88</v>
          </cell>
          <cell r="T370">
            <v>641.71</v>
          </cell>
          <cell r="U370">
            <v>633.24</v>
          </cell>
          <cell r="V370">
            <v>624.71</v>
          </cell>
          <cell r="W370">
            <v>616.12</v>
          </cell>
          <cell r="X370">
            <v>607.46</v>
          </cell>
          <cell r="Y370">
            <v>598.74</v>
          </cell>
          <cell r="Z370">
            <v>588.95000000000005</v>
          </cell>
          <cell r="AA370">
            <v>581.1</v>
          </cell>
          <cell r="AB370">
            <v>572.1</v>
          </cell>
          <cell r="AC370">
            <v>748.85</v>
          </cell>
          <cell r="AD370">
            <v>554.14</v>
          </cell>
          <cell r="AE370">
            <v>545.02</v>
          </cell>
          <cell r="AF370">
            <v>535.83000000000004</v>
          </cell>
          <cell r="AG370">
            <v>526.58000000000004</v>
          </cell>
          <cell r="AH370">
            <v>517.25</v>
          </cell>
          <cell r="AI370">
            <v>507.86</v>
          </cell>
          <cell r="AJ370">
            <v>498.39</v>
          </cell>
          <cell r="AK370">
            <v>485.85</v>
          </cell>
          <cell r="AL370">
            <v>479.25</v>
          </cell>
          <cell r="AM370">
            <v>469.57</v>
          </cell>
          <cell r="AN370">
            <v>459.82</v>
          </cell>
          <cell r="AO370">
            <v>450</v>
          </cell>
          <cell r="AP370">
            <v>440.1</v>
          </cell>
          <cell r="AQ370">
            <v>430.13</v>
          </cell>
          <cell r="AR370">
            <v>7312.1400000000012</v>
          </cell>
        </row>
        <row r="371">
          <cell r="B371" t="str">
            <v>NF - MV Lease Interest</v>
          </cell>
          <cell r="C371">
            <v>0</v>
          </cell>
          <cell r="D371">
            <v>0</v>
          </cell>
          <cell r="E371">
            <v>0</v>
          </cell>
          <cell r="F371">
            <v>0</v>
          </cell>
          <cell r="G371">
            <v>0</v>
          </cell>
          <cell r="H371">
            <v>826.55</v>
          </cell>
          <cell r="I371">
            <v>818.4</v>
          </cell>
          <cell r="J371">
            <v>810.19</v>
          </cell>
          <cell r="K371">
            <v>801.92</v>
          </cell>
          <cell r="L371">
            <v>793.59</v>
          </cell>
          <cell r="M371">
            <v>785.19</v>
          </cell>
          <cell r="N371">
            <v>776.74</v>
          </cell>
          <cell r="O371">
            <v>768.22</v>
          </cell>
          <cell r="P371">
            <v>759.63</v>
          </cell>
          <cell r="Q371">
            <v>750.99</v>
          </cell>
          <cell r="R371">
            <v>742.27</v>
          </cell>
          <cell r="S371">
            <v>9367.2900000000009</v>
          </cell>
          <cell r="T371">
            <v>724.67</v>
          </cell>
          <cell r="U371">
            <v>716.75</v>
          </cell>
          <cell r="V371">
            <v>700.77</v>
          </cell>
          <cell r="W371">
            <v>687.73</v>
          </cell>
          <cell r="X371">
            <v>680.62</v>
          </cell>
          <cell r="Y371">
            <v>679.44</v>
          </cell>
          <cell r="Z371">
            <v>670.2</v>
          </cell>
          <cell r="AA371">
            <v>688.55</v>
          </cell>
          <cell r="AB371">
            <v>651.5</v>
          </cell>
          <cell r="AC371">
            <v>633.4</v>
          </cell>
          <cell r="AD371">
            <v>632.52</v>
          </cell>
          <cell r="AE371">
            <v>622.92999999999995</v>
          </cell>
          <cell r="AF371">
            <v>613.26</v>
          </cell>
          <cell r="AG371">
            <v>603.52</v>
          </cell>
          <cell r="AH371">
            <v>593.71</v>
          </cell>
          <cell r="AI371">
            <v>583.82000000000005</v>
          </cell>
          <cell r="AJ371">
            <v>573.66</v>
          </cell>
          <cell r="AK371">
            <v>563.63</v>
          </cell>
          <cell r="AL371">
            <v>553.72</v>
          </cell>
          <cell r="AM371">
            <v>543.54</v>
          </cell>
          <cell r="AN371">
            <v>533.26</v>
          </cell>
          <cell r="AO371">
            <v>522.94000000000005</v>
          </cell>
          <cell r="AP371">
            <v>512.53</v>
          </cell>
          <cell r="AQ371">
            <v>502.04</v>
          </cell>
          <cell r="AR371">
            <v>8089.08</v>
          </cell>
        </row>
        <row r="372">
          <cell r="B372" t="str">
            <v>CK - MV Lease Interest</v>
          </cell>
          <cell r="C372">
            <v>0</v>
          </cell>
          <cell r="D372">
            <v>0</v>
          </cell>
          <cell r="E372">
            <v>0</v>
          </cell>
          <cell r="F372">
            <v>0</v>
          </cell>
          <cell r="G372">
            <v>0</v>
          </cell>
          <cell r="H372">
            <v>538.04999999999995</v>
          </cell>
          <cell r="I372">
            <v>520.70000000000005</v>
          </cell>
          <cell r="J372">
            <v>503.34</v>
          </cell>
          <cell r="K372">
            <v>485.98</v>
          </cell>
          <cell r="L372">
            <v>468.63</v>
          </cell>
          <cell r="M372">
            <v>451.27</v>
          </cell>
          <cell r="N372">
            <v>433.91</v>
          </cell>
          <cell r="O372">
            <v>416.56</v>
          </cell>
          <cell r="P372">
            <v>399.2</v>
          </cell>
          <cell r="Q372">
            <v>380.84</v>
          </cell>
          <cell r="R372">
            <v>364.49</v>
          </cell>
          <cell r="S372">
            <v>5311.1</v>
          </cell>
          <cell r="T372">
            <v>329.78</v>
          </cell>
          <cell r="U372">
            <v>312.42</v>
          </cell>
          <cell r="V372">
            <v>295.06</v>
          </cell>
          <cell r="W372">
            <v>277.70999999999998</v>
          </cell>
          <cell r="X372">
            <v>260.35000000000002</v>
          </cell>
          <cell r="Y372">
            <v>242.99</v>
          </cell>
          <cell r="Z372">
            <v>225.64</v>
          </cell>
          <cell r="AA372">
            <v>208.28</v>
          </cell>
          <cell r="AB372">
            <v>190.92</v>
          </cell>
          <cell r="AC372">
            <v>173.57</v>
          </cell>
          <cell r="AD372">
            <v>156.21</v>
          </cell>
          <cell r="AE372">
            <v>138.85</v>
          </cell>
          <cell r="AF372">
            <v>121.5</v>
          </cell>
          <cell r="AG372">
            <v>104.14</v>
          </cell>
          <cell r="AH372">
            <v>86.78</v>
          </cell>
          <cell r="AI372">
            <v>69.430000000000007</v>
          </cell>
          <cell r="AJ372">
            <v>52.07</v>
          </cell>
          <cell r="AK372">
            <v>34.71</v>
          </cell>
          <cell r="AL372">
            <v>17.36</v>
          </cell>
          <cell r="AM372">
            <v>0</v>
          </cell>
          <cell r="AN372">
            <v>0</v>
          </cell>
          <cell r="AO372">
            <v>0</v>
          </cell>
          <cell r="AP372">
            <v>0</v>
          </cell>
          <cell r="AQ372">
            <v>0</v>
          </cell>
          <cell r="AR372">
            <v>2811.7800000000007</v>
          </cell>
        </row>
        <row r="373">
          <cell r="B373" t="str">
            <v>JD - MV Cost</v>
          </cell>
          <cell r="C373">
            <v>0</v>
          </cell>
          <cell r="D373">
            <v>0</v>
          </cell>
          <cell r="E373">
            <v>0</v>
          </cell>
          <cell r="F373">
            <v>0</v>
          </cell>
          <cell r="G373">
            <v>0</v>
          </cell>
          <cell r="H373">
            <v>977.03</v>
          </cell>
          <cell r="I373">
            <v>977.03</v>
          </cell>
          <cell r="J373">
            <v>977.03</v>
          </cell>
          <cell r="K373">
            <v>977.03</v>
          </cell>
          <cell r="L373">
            <v>977.03</v>
          </cell>
          <cell r="M373">
            <v>977.03</v>
          </cell>
          <cell r="N373">
            <v>977.03</v>
          </cell>
          <cell r="O373">
            <v>977.03</v>
          </cell>
          <cell r="P373">
            <v>977.03</v>
          </cell>
          <cell r="Q373">
            <v>977.03</v>
          </cell>
          <cell r="R373">
            <v>977.03</v>
          </cell>
          <cell r="S373">
            <v>11724.36</v>
          </cell>
          <cell r="T373">
            <v>977.03</v>
          </cell>
          <cell r="U373">
            <v>977.03</v>
          </cell>
          <cell r="V373">
            <v>977.03</v>
          </cell>
          <cell r="W373">
            <v>1193.1199999999999</v>
          </cell>
          <cell r="X373">
            <v>1193.1199999999999</v>
          </cell>
          <cell r="Y373">
            <v>1193.1199999999999</v>
          </cell>
          <cell r="Z373">
            <v>1193.1199999999999</v>
          </cell>
          <cell r="AA373">
            <v>1193.1199999999999</v>
          </cell>
          <cell r="AB373">
            <v>1193.1199999999999</v>
          </cell>
          <cell r="AC373">
            <v>1193.1199999999999</v>
          </cell>
          <cell r="AD373">
            <v>1193.1199999999999</v>
          </cell>
          <cell r="AE373">
            <v>1193.1199999999999</v>
          </cell>
          <cell r="AF373">
            <v>1193.1199999999999</v>
          </cell>
          <cell r="AG373">
            <v>1193.1199999999999</v>
          </cell>
          <cell r="AH373">
            <v>1193.1199999999999</v>
          </cell>
          <cell r="AI373">
            <v>1193.1199999999999</v>
          </cell>
          <cell r="AJ373">
            <v>1193.1199999999999</v>
          </cell>
          <cell r="AK373">
            <v>1193.1199999999999</v>
          </cell>
          <cell r="AL373">
            <v>1193.1199999999999</v>
          </cell>
          <cell r="AM373">
            <v>1193.1199999999999</v>
          </cell>
          <cell r="AN373">
            <v>1193.1199999999999</v>
          </cell>
          <cell r="AO373">
            <v>1193.1199999999999</v>
          </cell>
          <cell r="AP373">
            <v>1193.1199999999999</v>
          </cell>
          <cell r="AQ373">
            <v>1193.1199999999999</v>
          </cell>
          <cell r="AR373">
            <v>1193.1199999999999</v>
          </cell>
        </row>
        <row r="374">
          <cell r="B374" t="str">
            <v>Equipment HP Interest - 4519</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912.27</v>
          </cell>
          <cell r="AA374">
            <v>912.27</v>
          </cell>
          <cell r="AB374">
            <v>912.27</v>
          </cell>
          <cell r="AC374">
            <v>804.29</v>
          </cell>
          <cell r="AD374">
            <v>824.79</v>
          </cell>
          <cell r="AE374">
            <v>802.37</v>
          </cell>
          <cell r="AF374">
            <v>779.75</v>
          </cell>
          <cell r="AG374">
            <v>756.93</v>
          </cell>
          <cell r="AH374">
            <v>733.91</v>
          </cell>
          <cell r="AI374">
            <v>710.69</v>
          </cell>
          <cell r="AJ374">
            <v>687.26</v>
          </cell>
          <cell r="AK374">
            <v>663.63</v>
          </cell>
          <cell r="AL374">
            <v>639.79</v>
          </cell>
          <cell r="AM374">
            <v>615.74</v>
          </cell>
          <cell r="AN374">
            <v>591.47</v>
          </cell>
          <cell r="AO374">
            <v>567</v>
          </cell>
          <cell r="AP374">
            <v>542.29999999999995</v>
          </cell>
          <cell r="AQ374">
            <v>517.39</v>
          </cell>
          <cell r="AR374">
            <v>0</v>
          </cell>
        </row>
        <row r="375">
          <cell r="B375" t="str">
            <v>Equipment HP Interest - 0636</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1561.93</v>
          </cell>
          <cell r="AD375">
            <v>752.92</v>
          </cell>
          <cell r="AE375">
            <v>733.09</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B376" t="str">
            <v>Total Interest Expense</v>
          </cell>
          <cell r="C376">
            <v>0</v>
          </cell>
          <cell r="D376">
            <v>0</v>
          </cell>
          <cell r="E376">
            <v>0</v>
          </cell>
          <cell r="F376">
            <v>0</v>
          </cell>
          <cell r="G376">
            <v>0</v>
          </cell>
          <cell r="H376">
            <v>5859.11</v>
          </cell>
          <cell r="I376">
            <v>4613.7700000000004</v>
          </cell>
          <cell r="J376">
            <v>3166.94</v>
          </cell>
          <cell r="K376">
            <v>3232.91</v>
          </cell>
          <cell r="L376">
            <v>5350.51</v>
          </cell>
          <cell r="M376">
            <v>3818.06</v>
          </cell>
          <cell r="N376">
            <v>5173.68</v>
          </cell>
          <cell r="O376">
            <v>3335.15</v>
          </cell>
          <cell r="P376">
            <v>4487.8099999999995</v>
          </cell>
          <cell r="Q376">
            <v>3265.59</v>
          </cell>
          <cell r="R376">
            <v>3232.24</v>
          </cell>
          <cell r="S376">
            <v>52959.83</v>
          </cell>
          <cell r="T376">
            <v>4013.62</v>
          </cell>
          <cell r="U376">
            <v>4275.79</v>
          </cell>
          <cell r="V376">
            <v>4560.3900000000003</v>
          </cell>
          <cell r="W376">
            <v>4760.1399999999994</v>
          </cell>
          <cell r="X376">
            <v>4381.7299999999996</v>
          </cell>
          <cell r="Y376">
            <v>3955.79</v>
          </cell>
          <cell r="Z376">
            <v>5698.92</v>
          </cell>
          <cell r="AA376">
            <v>4910.83</v>
          </cell>
          <cell r="AB376">
            <v>7057.02</v>
          </cell>
          <cell r="AC376">
            <v>8077.98</v>
          </cell>
          <cell r="AD376">
            <v>8090.47</v>
          </cell>
          <cell r="AE376">
            <v>7326.79</v>
          </cell>
          <cell r="AF376">
            <v>3323.53243075</v>
          </cell>
          <cell r="AG376">
            <v>2902.2329319394403</v>
          </cell>
          <cell r="AH376">
            <v>4012.1399671544282</v>
          </cell>
          <cell r="AI376">
            <v>1862.2664572841754</v>
          </cell>
          <cell r="AJ376">
            <v>2389.4125614197301</v>
          </cell>
          <cell r="AK376">
            <v>1384.0607314727015</v>
          </cell>
          <cell r="AL376">
            <v>2483.2531638215996</v>
          </cell>
          <cell r="AM376">
            <v>2428.7811398930089</v>
          </cell>
          <cell r="AN376">
            <v>1384.7948063622109</v>
          </cell>
          <cell r="AO376">
            <v>1712.599906898103</v>
          </cell>
          <cell r="AP376">
            <v>2315.7535109633068</v>
          </cell>
          <cell r="AQ376">
            <v>1652.1144945114636</v>
          </cell>
          <cell r="AR376">
            <v>36181.960000000006</v>
          </cell>
        </row>
        <row r="377">
          <cell r="B377" t="str">
            <v>Income Tax Expense</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75184.5</v>
          </cell>
          <cell r="T377">
            <v>-4149.6000000000004</v>
          </cell>
          <cell r="U377">
            <v>27259.38</v>
          </cell>
          <cell r="V377">
            <v>43999.67</v>
          </cell>
          <cell r="W377">
            <v>5252.26</v>
          </cell>
          <cell r="X377">
            <v>-8663.16</v>
          </cell>
          <cell r="Y377">
            <v>-12986.73</v>
          </cell>
          <cell r="Z377">
            <v>-57707.29</v>
          </cell>
          <cell r="AA377">
            <v>10615.87</v>
          </cell>
          <cell r="AB377">
            <v>3203.17</v>
          </cell>
          <cell r="AC377">
            <v>15678.88</v>
          </cell>
          <cell r="AD377">
            <v>23015.55</v>
          </cell>
          <cell r="AE377">
            <v>-17058.95</v>
          </cell>
          <cell r="AF377">
            <v>16800.908561406864</v>
          </cell>
          <cell r="AG377">
            <v>12471.077971881115</v>
          </cell>
          <cell r="AH377">
            <v>32122.852835740017</v>
          </cell>
          <cell r="AI377">
            <v>39507.32800053207</v>
          </cell>
          <cell r="AJ377">
            <v>51065.683005429346</v>
          </cell>
          <cell r="AK377">
            <v>-2871.6652661076741</v>
          </cell>
          <cell r="AL377">
            <v>-39534.024545018896</v>
          </cell>
          <cell r="AM377">
            <v>36081.937233705321</v>
          </cell>
          <cell r="AN377">
            <v>41390.259953939196</v>
          </cell>
          <cell r="AO377">
            <v>41598.685824151115</v>
          </cell>
          <cell r="AP377">
            <v>27534.175048436184</v>
          </cell>
          <cell r="AQ377">
            <v>58941.053815946012</v>
          </cell>
          <cell r="AR377">
            <v>28459.049999999985</v>
          </cell>
        </row>
        <row r="378">
          <cell r="B378" t="str">
            <v>Formation cost amortisation</v>
          </cell>
          <cell r="C378">
            <v>0</v>
          </cell>
          <cell r="D378">
            <v>0</v>
          </cell>
          <cell r="E378">
            <v>0</v>
          </cell>
          <cell r="F378">
            <v>0</v>
          </cell>
          <cell r="G378">
            <v>0</v>
          </cell>
          <cell r="H378">
            <v>8711</v>
          </cell>
          <cell r="I378">
            <v>8711</v>
          </cell>
          <cell r="J378">
            <v>8711</v>
          </cell>
          <cell r="K378">
            <v>8711</v>
          </cell>
          <cell r="L378">
            <v>6689</v>
          </cell>
          <cell r="M378">
            <v>6689</v>
          </cell>
          <cell r="N378">
            <v>6686</v>
          </cell>
          <cell r="O378">
            <v>6686</v>
          </cell>
          <cell r="P378">
            <v>6686</v>
          </cell>
          <cell r="Q378">
            <v>6686</v>
          </cell>
          <cell r="R378">
            <v>6686</v>
          </cell>
          <cell r="S378">
            <v>88354.6</v>
          </cell>
          <cell r="T378">
            <v>6686</v>
          </cell>
          <cell r="U378">
            <v>6686</v>
          </cell>
          <cell r="V378">
            <v>6686</v>
          </cell>
          <cell r="W378">
            <v>6686</v>
          </cell>
          <cell r="X378">
            <v>6686</v>
          </cell>
          <cell r="Y378">
            <v>6686</v>
          </cell>
          <cell r="Z378">
            <v>6686</v>
          </cell>
          <cell r="AA378">
            <v>6686</v>
          </cell>
          <cell r="AB378">
            <v>6686</v>
          </cell>
          <cell r="AC378">
            <v>6686</v>
          </cell>
          <cell r="AD378">
            <v>6686</v>
          </cell>
          <cell r="AE378">
            <v>6686</v>
          </cell>
          <cell r="AF378">
            <v>6686</v>
          </cell>
          <cell r="AG378">
            <v>6686</v>
          </cell>
          <cell r="AH378">
            <v>6686</v>
          </cell>
          <cell r="AI378">
            <v>6686</v>
          </cell>
          <cell r="AJ378">
            <v>6686</v>
          </cell>
          <cell r="AK378">
            <v>6686</v>
          </cell>
          <cell r="AL378">
            <v>6686</v>
          </cell>
          <cell r="AM378">
            <v>6686</v>
          </cell>
          <cell r="AN378">
            <v>6686</v>
          </cell>
          <cell r="AO378">
            <v>6686</v>
          </cell>
          <cell r="AP378">
            <v>6686</v>
          </cell>
          <cell r="AQ378">
            <v>6686</v>
          </cell>
          <cell r="AR378">
            <v>80232</v>
          </cell>
        </row>
        <row r="379">
          <cell r="B379" t="str">
            <v>Total Other Expenses</v>
          </cell>
          <cell r="D379">
            <v>0</v>
          </cell>
          <cell r="E379">
            <v>0</v>
          </cell>
          <cell r="F379">
            <v>0</v>
          </cell>
          <cell r="G379">
            <v>0</v>
          </cell>
          <cell r="H379">
            <v>14570.11</v>
          </cell>
          <cell r="I379">
            <v>13324.77</v>
          </cell>
          <cell r="J379">
            <v>11877.94</v>
          </cell>
          <cell r="K379">
            <v>11943.91</v>
          </cell>
          <cell r="L379">
            <v>12039.51</v>
          </cell>
          <cell r="M379">
            <v>10507.06</v>
          </cell>
          <cell r="N379">
            <v>11859.68</v>
          </cell>
          <cell r="O379">
            <v>10021.15</v>
          </cell>
          <cell r="P379">
            <v>11173.81</v>
          </cell>
          <cell r="Q379">
            <v>9951.59</v>
          </cell>
          <cell r="R379">
            <v>9918.24</v>
          </cell>
          <cell r="S379">
            <v>216498.93</v>
          </cell>
          <cell r="T379">
            <v>6550.0199999999995</v>
          </cell>
          <cell r="U379">
            <v>38221.17</v>
          </cell>
          <cell r="V379">
            <v>55246.06</v>
          </cell>
          <cell r="W379">
            <v>16698.400000000001</v>
          </cell>
          <cell r="X379">
            <v>2404.5699999999997</v>
          </cell>
          <cell r="Y379">
            <v>-2344.9399999999987</v>
          </cell>
          <cell r="Z379">
            <v>-45322.37</v>
          </cell>
          <cell r="AA379">
            <v>22212.7</v>
          </cell>
          <cell r="AB379">
            <v>16946.190000000002</v>
          </cell>
          <cell r="AC379">
            <v>30442.86</v>
          </cell>
          <cell r="AD379">
            <v>37792.020000000004</v>
          </cell>
          <cell r="AE379">
            <v>-3046.16</v>
          </cell>
          <cell r="AF379">
            <v>27590.190992156866</v>
          </cell>
          <cell r="AG379">
            <v>22816.240903820555</v>
          </cell>
          <cell r="AH379">
            <v>43554.902802894445</v>
          </cell>
          <cell r="AI379">
            <v>48766.284457816248</v>
          </cell>
          <cell r="AJ379">
            <v>60828.355566849074</v>
          </cell>
          <cell r="AK379">
            <v>5862.0254653650272</v>
          </cell>
          <cell r="AL379">
            <v>-29724.9813811973</v>
          </cell>
          <cell r="AM379">
            <v>45812.458373598332</v>
          </cell>
          <cell r="AN379">
            <v>50052.524760301407</v>
          </cell>
          <cell r="AO379">
            <v>50564.285731049218</v>
          </cell>
          <cell r="AP379">
            <v>37078.228559399489</v>
          </cell>
          <cell r="AQ379">
            <v>67796.558310457476</v>
          </cell>
          <cell r="AR379">
            <v>144873.01</v>
          </cell>
        </row>
        <row r="380">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B381" t="str">
            <v>Net Profit / (Loss)</v>
          </cell>
          <cell r="D381">
            <v>0</v>
          </cell>
          <cell r="E381">
            <v>0</v>
          </cell>
          <cell r="F381">
            <v>0</v>
          </cell>
          <cell r="G381">
            <v>0</v>
          </cell>
          <cell r="H381">
            <v>29084.79</v>
          </cell>
          <cell r="I381">
            <v>15076.77</v>
          </cell>
          <cell r="J381">
            <v>181641.05</v>
          </cell>
          <cell r="K381">
            <v>25795.35</v>
          </cell>
          <cell r="L381">
            <v>-62018.95</v>
          </cell>
          <cell r="M381">
            <v>76796.63</v>
          </cell>
          <cell r="N381">
            <v>13034.67</v>
          </cell>
          <cell r="O381">
            <v>7992.09</v>
          </cell>
          <cell r="P381">
            <v>134319.85999999999</v>
          </cell>
          <cell r="Q381">
            <v>68261.391124999995</v>
          </cell>
          <cell r="R381">
            <v>158697.47000000003</v>
          </cell>
          <cell r="S381">
            <v>374941.84</v>
          </cell>
          <cell r="T381">
            <v>-6570.3399999999392</v>
          </cell>
          <cell r="U381">
            <v>63363.439999999988</v>
          </cell>
          <cell r="V381">
            <v>102666.55000000013</v>
          </cell>
          <cell r="W381">
            <v>-37003.730000000156</v>
          </cell>
          <cell r="X381">
            <v>-20739.010000000126</v>
          </cell>
          <cell r="Y381">
            <v>-59193.380000000005</v>
          </cell>
          <cell r="Z381">
            <v>-55610.100000000057</v>
          </cell>
          <cell r="AA381">
            <v>22609.359999999924</v>
          </cell>
          <cell r="AB381">
            <v>6440.3800000000992</v>
          </cell>
          <cell r="AC381">
            <v>36541.53</v>
          </cell>
          <cell r="AD381">
            <v>53703.040000000066</v>
          </cell>
          <cell r="AE381">
            <v>-39804.22</v>
          </cell>
          <cell r="AF381">
            <v>40141.942407366027</v>
          </cell>
          <cell r="AG381">
            <v>29654.054866328715</v>
          </cell>
          <cell r="AH381">
            <v>76654.603250547807</v>
          </cell>
          <cell r="AI381">
            <v>91771.801791859005</v>
          </cell>
          <cell r="AJ381">
            <v>119305.43290742153</v>
          </cell>
          <cell r="AK381">
            <v>-7513.8015561118727</v>
          </cell>
          <cell r="AL381">
            <v>-91926.254107889152</v>
          </cell>
          <cell r="AM381">
            <v>84493.738018538759</v>
          </cell>
          <cell r="AN381">
            <v>95855.868032220344</v>
          </cell>
          <cell r="AO381">
            <v>96690.140163250704</v>
          </cell>
          <cell r="AP381">
            <v>64496.411957314398</v>
          </cell>
          <cell r="AQ381">
            <v>137135.95006505217</v>
          </cell>
          <cell r="AR381">
            <v>-717741.46000000008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RF &amp;  DETENTION CHARGES"/>
      <sheetName val="COMMENTS"/>
      <sheetName val="DEFINITIONS"/>
      <sheetName val="INFO"/>
      <sheetName val="SAILING TIMES"/>
      <sheetName val="nsg USD sent to SC"/>
      <sheetName val="nsg USD"/>
      <sheetName val="NSG"/>
      <sheetName val="PILK NA AUTO"/>
      <sheetName val="PILK NA"/>
      <sheetName val="PILK NA to PAUS for NZ metro"/>
      <sheetName val="nz calcs"/>
      <sheetName val="PILK UK"/>
      <sheetName val="PILK UK to PILK AUS for NZ metr"/>
      <sheetName val="PILK DE"/>
      <sheetName val="THA GERMAN"/>
      <sheetName val="pilk NZ"/>
      <sheetName val="PILK BAUGLAS"/>
      <sheetName val="VASA"/>
      <sheetName val="AGC 800279 AUD  "/>
      <sheetName val="AGC 800048USD"/>
      <sheetName val="AGC 800048 USD NZ "/>
      <sheetName val="AGC 800025 EURO"/>
      <sheetName val="CEBRACE"/>
      <sheetName val="FETHERS"/>
      <sheetName val="BREEZWAY"/>
      <sheetName val="CHANGSHU"/>
      <sheetName val="GLASSKOTE or MELB SAFETY GLASS"/>
      <sheetName val="Guanhui"/>
      <sheetName val="GUARDIAN"/>
      <sheetName val="GUARDIAN to NZ"/>
      <sheetName val="HOGLA"/>
      <sheetName val="jingjing"/>
      <sheetName val="Mulia"/>
      <sheetName val="Mulia to NZ"/>
      <sheetName val="PPG"/>
      <sheetName val="RIOVETRO"/>
      <sheetName val="SANWA  ubv brazil"/>
      <sheetName val="ST GOBAIN"/>
      <sheetName val="SYP"/>
      <sheetName val="TAWAIN GLASS (QINGDAO)"/>
      <sheetName val="SHIPPING SUMMARYsuppli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Index"/>
      <sheetName val="A2 Completion Decl"/>
      <sheetName val="B1 - Client Details"/>
      <sheetName val="B2 T&amp;C Summary"/>
      <sheetName val="B3 Group Chart"/>
      <sheetName val="B4 Tax Summary"/>
      <sheetName val="B5 Loan Matrix"/>
      <sheetName val="C1 Budget"/>
      <sheetName val="C2 Planning"/>
      <sheetName val="C3 Checklist"/>
      <sheetName val="C4 Matters"/>
      <sheetName val="C5 Points for NY"/>
      <sheetName val="C6 Queries"/>
      <sheetName val="C7 Rvw"/>
      <sheetName val="C8 Jrnls"/>
      <sheetName val="C8 Jrnls - Mvmnt"/>
      <sheetName val="C9 Jrnls XPA"/>
      <sheetName val="C10 Extended TB"/>
      <sheetName val="E1 Tax Rec - C"/>
      <sheetName val="E1 Tax Rec -TP"/>
      <sheetName val="E1 Tax Calc - I"/>
      <sheetName val="Tax Rates"/>
      <sheetName val="E6 ITR Sum &amp; Decl"/>
      <sheetName val="H2 Inv Mvmnt"/>
      <sheetName val="H3 Inv Reg (Sum)"/>
      <sheetName val="H4 Inv Reg (Det)"/>
      <sheetName val="J2 PPE Mvmnt"/>
      <sheetName val="J3 Inv All"/>
      <sheetName val="J4 Prop CBase"/>
      <sheetName val="J5 Cap Allow Rec"/>
      <sheetName val="L1 Prepaid Exp"/>
      <sheetName val="O2 HP Sum"/>
      <sheetName val="Q1 BAS Sum"/>
      <sheetName val="Q2 GST Rec"/>
      <sheetName val="R2 Rent"/>
      <sheetName val="R3 Divs"/>
      <sheetName val="R4 Dists"/>
      <sheetName val="R6-2 Small Bus CGT"/>
      <sheetName val="S4 Borrowing"/>
      <sheetName val="S7 Blackhole"/>
      <sheetName val="T2 Div7A Calc"/>
      <sheetName val="Spare WP1"/>
      <sheetName val="Spare WP2"/>
    </sheetNames>
    <sheetDataSet>
      <sheetData sheetId="0"/>
      <sheetData sheetId="1"/>
      <sheetData sheetId="2">
        <row r="12">
          <cell r="C12" t="str">
            <v>Enter Client Group Name Here</v>
          </cell>
        </row>
        <row r="13">
          <cell r="C13" t="str">
            <v>Enter Client Code Here</v>
          </cell>
        </row>
        <row r="14">
          <cell r="C14">
            <v>39994</v>
          </cell>
        </row>
        <row r="18">
          <cell r="E18" t="str">
            <v>XXX</v>
          </cell>
        </row>
        <row r="19">
          <cell r="E19" t="str">
            <v>XXX</v>
          </cell>
        </row>
        <row r="20">
          <cell r="E20" t="str">
            <v>XXX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ales Input"/>
      <sheetName val="Profit &amp; Loss"/>
      <sheetName val="Balance Sheet"/>
      <sheetName val="Cash Flow"/>
      <sheetName val="Ratio Analysis"/>
      <sheetName val="Reconciliation - Other"/>
      <sheetName val="Trade Debtors &amp; Creditors Recon"/>
      <sheetName val="Costs 2013-14"/>
      <sheetName val="Costs 2014-15"/>
      <sheetName val="Material Cost Stair"/>
      <sheetName val="HR Cost by Weekly Commitment"/>
      <sheetName val="Capital Equipment Finance"/>
      <sheetName val="Budget P&amp;L Input"/>
      <sheetName val="Balance Sheet Input"/>
      <sheetName val="Set Up Costs"/>
      <sheetName val="Overheads Forecast"/>
      <sheetName val="Other"/>
      <sheetName val="HP Calculation"/>
      <sheetName val="Patent"/>
      <sheetName val="all AC"/>
      <sheetName val="BS AC"/>
      <sheetName val="exp AC "/>
      <sheetName val="Expenses Account Extract"/>
      <sheetName val="Ratios List"/>
      <sheetName val="Ratio Input Sheet"/>
      <sheetName val="Factory Costs &amp; Rent"/>
      <sheetName val="Chart1"/>
      <sheetName val="Sheet1"/>
    </sheetNames>
    <sheetDataSet>
      <sheetData sheetId="0">
        <row r="9">
          <cell r="F9">
            <v>0.3</v>
          </cell>
        </row>
        <row r="10">
          <cell r="C10">
            <v>0.22500000000000001</v>
          </cell>
        </row>
        <row r="11">
          <cell r="C11">
            <v>0.1</v>
          </cell>
          <cell r="F11">
            <v>0.2</v>
          </cell>
        </row>
        <row r="13">
          <cell r="C13">
            <v>0.5</v>
          </cell>
        </row>
        <row r="16">
          <cell r="F16">
            <v>5.4166666666666669E-3</v>
          </cell>
          <cell r="G16">
            <v>5.4166666666666669E-3</v>
          </cell>
          <cell r="H16">
            <v>5.4166666666666669E-3</v>
          </cell>
        </row>
      </sheetData>
      <sheetData sheetId="1">
        <row r="14">
          <cell r="A14">
            <v>41456</v>
          </cell>
          <cell r="B14">
            <v>0</v>
          </cell>
          <cell r="J14">
            <v>41821</v>
          </cell>
          <cell r="K14">
            <v>72000</v>
          </cell>
          <cell r="S14">
            <v>42186</v>
          </cell>
          <cell r="T14">
            <v>140000</v>
          </cell>
        </row>
        <row r="15">
          <cell r="A15">
            <v>41487</v>
          </cell>
          <cell r="B15">
            <v>0</v>
          </cell>
          <cell r="J15">
            <v>41852</v>
          </cell>
          <cell r="K15">
            <v>72000</v>
          </cell>
          <cell r="S15">
            <v>42217</v>
          </cell>
          <cell r="T15">
            <v>140000</v>
          </cell>
        </row>
        <row r="16">
          <cell r="A16">
            <v>41518</v>
          </cell>
          <cell r="B16">
            <v>0</v>
          </cell>
          <cell r="J16">
            <v>41883</v>
          </cell>
          <cell r="K16">
            <v>57000</v>
          </cell>
          <cell r="S16">
            <v>42248</v>
          </cell>
          <cell r="T16">
            <v>126000</v>
          </cell>
        </row>
        <row r="17">
          <cell r="A17">
            <v>41548</v>
          </cell>
          <cell r="B17">
            <v>0</v>
          </cell>
          <cell r="J17">
            <v>41913</v>
          </cell>
          <cell r="K17">
            <v>72000</v>
          </cell>
          <cell r="S17">
            <v>42278</v>
          </cell>
          <cell r="T17">
            <v>150000</v>
          </cell>
        </row>
        <row r="18">
          <cell r="A18">
            <v>41579</v>
          </cell>
          <cell r="B18">
            <v>0</v>
          </cell>
          <cell r="J18">
            <v>41944</v>
          </cell>
          <cell r="K18">
            <v>72000</v>
          </cell>
          <cell r="S18">
            <v>42309</v>
          </cell>
          <cell r="T18">
            <v>156000</v>
          </cell>
        </row>
        <row r="19">
          <cell r="A19">
            <v>41609</v>
          </cell>
          <cell r="B19">
            <v>0</v>
          </cell>
          <cell r="J19">
            <v>41974</v>
          </cell>
          <cell r="K19">
            <v>30000</v>
          </cell>
          <cell r="S19">
            <v>42339</v>
          </cell>
          <cell r="T19">
            <v>122000</v>
          </cell>
        </row>
        <row r="20">
          <cell r="A20">
            <v>41640</v>
          </cell>
          <cell r="B20">
            <v>0</v>
          </cell>
          <cell r="J20">
            <v>42005</v>
          </cell>
          <cell r="K20">
            <v>30000</v>
          </cell>
          <cell r="S20">
            <v>42370</v>
          </cell>
          <cell r="T20">
            <v>98000</v>
          </cell>
        </row>
        <row r="21">
          <cell r="A21">
            <v>41671</v>
          </cell>
          <cell r="B21">
            <v>0</v>
          </cell>
          <cell r="J21">
            <v>42036</v>
          </cell>
          <cell r="K21">
            <v>84000</v>
          </cell>
          <cell r="S21">
            <v>42401</v>
          </cell>
          <cell r="T21">
            <v>175000</v>
          </cell>
        </row>
        <row r="22">
          <cell r="A22">
            <v>41699</v>
          </cell>
          <cell r="B22">
            <v>24000</v>
          </cell>
          <cell r="J22">
            <v>42064</v>
          </cell>
          <cell r="K22">
            <v>90000</v>
          </cell>
          <cell r="S22">
            <v>42430</v>
          </cell>
          <cell r="T22">
            <v>186000</v>
          </cell>
        </row>
        <row r="23">
          <cell r="A23">
            <v>41730</v>
          </cell>
          <cell r="B23">
            <v>48000</v>
          </cell>
          <cell r="J23">
            <v>42095</v>
          </cell>
          <cell r="K23">
            <v>82000</v>
          </cell>
          <cell r="S23">
            <v>42461</v>
          </cell>
          <cell r="T23">
            <v>150000</v>
          </cell>
        </row>
        <row r="24">
          <cell r="A24">
            <v>41760</v>
          </cell>
          <cell r="B24">
            <v>36000</v>
          </cell>
          <cell r="J24">
            <v>42125</v>
          </cell>
          <cell r="K24">
            <v>106000</v>
          </cell>
          <cell r="S24">
            <v>42491</v>
          </cell>
          <cell r="T24">
            <v>220000</v>
          </cell>
        </row>
        <row r="25">
          <cell r="A25">
            <v>41791</v>
          </cell>
          <cell r="B25">
            <v>45000</v>
          </cell>
          <cell r="J25">
            <v>42156</v>
          </cell>
          <cell r="K25">
            <v>115000</v>
          </cell>
          <cell r="S25">
            <v>42522</v>
          </cell>
          <cell r="T25">
            <v>240000</v>
          </cell>
        </row>
      </sheetData>
      <sheetData sheetId="2">
        <row r="6">
          <cell r="E6">
            <v>41456</v>
          </cell>
          <cell r="F6">
            <v>41487</v>
          </cell>
          <cell r="G6">
            <v>41518</v>
          </cell>
          <cell r="H6">
            <v>41548</v>
          </cell>
          <cell r="I6">
            <v>41579</v>
          </cell>
          <cell r="J6">
            <v>41609</v>
          </cell>
          <cell r="K6">
            <v>41640</v>
          </cell>
          <cell r="L6">
            <v>41671</v>
          </cell>
          <cell r="M6">
            <v>41699</v>
          </cell>
          <cell r="N6">
            <v>41730</v>
          </cell>
          <cell r="O6">
            <v>41760</v>
          </cell>
          <cell r="P6">
            <v>41791</v>
          </cell>
          <cell r="Q6" t="str">
            <v>Full Year</v>
          </cell>
          <cell r="R6">
            <v>41821</v>
          </cell>
          <cell r="S6">
            <v>41852</v>
          </cell>
          <cell r="T6">
            <v>41883</v>
          </cell>
          <cell r="U6">
            <v>41913</v>
          </cell>
          <cell r="V6">
            <v>41944</v>
          </cell>
          <cell r="W6">
            <v>41974</v>
          </cell>
          <cell r="X6">
            <v>42005</v>
          </cell>
          <cell r="Y6">
            <v>42036</v>
          </cell>
          <cell r="Z6">
            <v>42064</v>
          </cell>
          <cell r="AA6">
            <v>42095</v>
          </cell>
          <cell r="AB6">
            <v>42125</v>
          </cell>
          <cell r="AC6">
            <v>42156</v>
          </cell>
          <cell r="AD6" t="str">
            <v>Full Year</v>
          </cell>
          <cell r="AE6">
            <v>42186</v>
          </cell>
          <cell r="AF6">
            <v>42217</v>
          </cell>
          <cell r="AG6">
            <v>42248</v>
          </cell>
          <cell r="AH6">
            <v>42278</v>
          </cell>
          <cell r="AI6">
            <v>42309</v>
          </cell>
          <cell r="AJ6">
            <v>42339</v>
          </cell>
          <cell r="AK6">
            <v>42370</v>
          </cell>
          <cell r="AL6">
            <v>42401</v>
          </cell>
          <cell r="AM6">
            <v>42430</v>
          </cell>
          <cell r="AN6">
            <v>42461</v>
          </cell>
          <cell r="AO6">
            <v>42491</v>
          </cell>
          <cell r="AP6">
            <v>42522</v>
          </cell>
          <cell r="AQ6" t="str">
            <v>Full Year</v>
          </cell>
        </row>
        <row r="7">
          <cell r="E7" t="str">
            <v>Forecast</v>
          </cell>
          <cell r="F7" t="str">
            <v>Forecast</v>
          </cell>
          <cell r="G7" t="str">
            <v>Forecast</v>
          </cell>
          <cell r="H7" t="str">
            <v>Forecast</v>
          </cell>
          <cell r="I7" t="str">
            <v>Forecast</v>
          </cell>
          <cell r="J7" t="str">
            <v>Forecast</v>
          </cell>
          <cell r="K7" t="str">
            <v>Forecast</v>
          </cell>
          <cell r="L7" t="str">
            <v>Forecast</v>
          </cell>
          <cell r="M7" t="str">
            <v>Forecast</v>
          </cell>
          <cell r="N7" t="str">
            <v>Forecast</v>
          </cell>
          <cell r="O7" t="str">
            <v>Forecast</v>
          </cell>
          <cell r="P7" t="str">
            <v>Forecast</v>
          </cell>
          <cell r="Q7" t="str">
            <v>Forecast</v>
          </cell>
          <cell r="R7" t="str">
            <v>Forecast</v>
          </cell>
          <cell r="S7" t="str">
            <v>Forecast</v>
          </cell>
          <cell r="T7" t="str">
            <v>Forecast</v>
          </cell>
          <cell r="U7" t="str">
            <v>Forecast</v>
          </cell>
          <cell r="V7" t="str">
            <v>Forecast</v>
          </cell>
          <cell r="W7" t="str">
            <v>Forecast</v>
          </cell>
          <cell r="X7" t="str">
            <v>Forecast</v>
          </cell>
          <cell r="Y7" t="str">
            <v>Forecast</v>
          </cell>
          <cell r="Z7" t="str">
            <v>Forecast</v>
          </cell>
          <cell r="AA7" t="str">
            <v>Forecast</v>
          </cell>
          <cell r="AB7" t="str">
            <v>Forecast</v>
          </cell>
          <cell r="AC7" t="str">
            <v>Forecast</v>
          </cell>
          <cell r="AD7" t="str">
            <v>Forecast</v>
          </cell>
          <cell r="AE7" t="str">
            <v>Forecast</v>
          </cell>
          <cell r="AF7" t="str">
            <v>Forecast</v>
          </cell>
          <cell r="AG7" t="str">
            <v>Forecast</v>
          </cell>
          <cell r="AH7" t="str">
            <v>Forecast</v>
          </cell>
          <cell r="AI7" t="str">
            <v>Forecast</v>
          </cell>
          <cell r="AJ7" t="str">
            <v>Forecast</v>
          </cell>
          <cell r="AK7" t="str">
            <v>Forecast</v>
          </cell>
          <cell r="AL7" t="str">
            <v>Forecast</v>
          </cell>
          <cell r="AM7" t="str">
            <v>Forecast</v>
          </cell>
          <cell r="AN7" t="str">
            <v>Forecast</v>
          </cell>
          <cell r="AO7" t="str">
            <v>Forecast</v>
          </cell>
          <cell r="AP7" t="str">
            <v>Forecast</v>
          </cell>
          <cell r="AQ7" t="str">
            <v>Forecast</v>
          </cell>
        </row>
        <row r="8">
          <cell r="E8">
            <v>0</v>
          </cell>
          <cell r="F8">
            <v>0</v>
          </cell>
          <cell r="G8">
            <v>0</v>
          </cell>
          <cell r="H8">
            <v>0</v>
          </cell>
          <cell r="I8">
            <v>0</v>
          </cell>
          <cell r="J8">
            <v>0</v>
          </cell>
          <cell r="K8">
            <v>0</v>
          </cell>
          <cell r="L8">
            <v>0</v>
          </cell>
          <cell r="M8">
            <v>24000</v>
          </cell>
          <cell r="N8">
            <v>48000</v>
          </cell>
          <cell r="O8">
            <v>36000</v>
          </cell>
          <cell r="P8">
            <v>45000</v>
          </cell>
          <cell r="Q8">
            <v>153000</v>
          </cell>
          <cell r="R8">
            <v>72000</v>
          </cell>
          <cell r="S8">
            <v>72000</v>
          </cell>
          <cell r="T8">
            <v>57000</v>
          </cell>
          <cell r="U8">
            <v>72000</v>
          </cell>
          <cell r="V8">
            <v>72000</v>
          </cell>
          <cell r="W8">
            <v>30000</v>
          </cell>
          <cell r="X8">
            <v>30000</v>
          </cell>
          <cell r="Y8">
            <v>84000</v>
          </cell>
          <cell r="Z8">
            <v>90000</v>
          </cell>
          <cell r="AA8">
            <v>82000</v>
          </cell>
          <cell r="AB8">
            <v>106000</v>
          </cell>
          <cell r="AC8">
            <v>115000</v>
          </cell>
          <cell r="AD8">
            <v>882000</v>
          </cell>
          <cell r="AE8">
            <v>140000</v>
          </cell>
          <cell r="AF8">
            <v>140000</v>
          </cell>
          <cell r="AG8">
            <v>126000</v>
          </cell>
          <cell r="AH8">
            <v>150000</v>
          </cell>
          <cell r="AI8">
            <v>156000</v>
          </cell>
          <cell r="AJ8">
            <v>122000</v>
          </cell>
          <cell r="AK8">
            <v>98000</v>
          </cell>
          <cell r="AL8">
            <v>175000</v>
          </cell>
          <cell r="AM8">
            <v>186000</v>
          </cell>
          <cell r="AN8">
            <v>150000</v>
          </cell>
          <cell r="AO8">
            <v>220000</v>
          </cell>
          <cell r="AP8">
            <v>240000</v>
          </cell>
          <cell r="AQ8">
            <v>1903000</v>
          </cell>
        </row>
        <row r="9">
          <cell r="E9">
            <v>0</v>
          </cell>
          <cell r="F9">
            <v>0</v>
          </cell>
          <cell r="G9">
            <v>0</v>
          </cell>
          <cell r="H9">
            <v>0</v>
          </cell>
          <cell r="I9">
            <v>0</v>
          </cell>
          <cell r="J9">
            <v>0</v>
          </cell>
          <cell r="K9">
            <v>0</v>
          </cell>
          <cell r="L9">
            <v>0</v>
          </cell>
          <cell r="M9">
            <v>24000</v>
          </cell>
          <cell r="N9">
            <v>48000</v>
          </cell>
          <cell r="O9">
            <v>36000</v>
          </cell>
          <cell r="P9">
            <v>45000</v>
          </cell>
          <cell r="Q9">
            <v>153000</v>
          </cell>
          <cell r="R9">
            <v>72000</v>
          </cell>
          <cell r="S9">
            <v>72000</v>
          </cell>
          <cell r="T9">
            <v>57000</v>
          </cell>
          <cell r="U9">
            <v>72000</v>
          </cell>
          <cell r="V9">
            <v>72000</v>
          </cell>
          <cell r="W9">
            <v>30000</v>
          </cell>
          <cell r="X9">
            <v>30000</v>
          </cell>
          <cell r="Y9">
            <v>84000</v>
          </cell>
          <cell r="Z9">
            <v>90000</v>
          </cell>
          <cell r="AA9">
            <v>82000</v>
          </cell>
          <cell r="AB9">
            <v>106000</v>
          </cell>
          <cell r="AC9">
            <v>115000</v>
          </cell>
          <cell r="AD9">
            <v>882000</v>
          </cell>
          <cell r="AE9">
            <v>140000</v>
          </cell>
          <cell r="AF9">
            <v>140000</v>
          </cell>
          <cell r="AG9">
            <v>126000</v>
          </cell>
          <cell r="AH9">
            <v>150000</v>
          </cell>
          <cell r="AI9">
            <v>156000</v>
          </cell>
          <cell r="AJ9">
            <v>122000</v>
          </cell>
          <cell r="AK9">
            <v>98000</v>
          </cell>
          <cell r="AL9">
            <v>175000</v>
          </cell>
          <cell r="AM9">
            <v>186000</v>
          </cell>
          <cell r="AN9">
            <v>150000</v>
          </cell>
          <cell r="AO9">
            <v>220000</v>
          </cell>
          <cell r="AP9">
            <v>240000</v>
          </cell>
          <cell r="AQ9">
            <v>1903000</v>
          </cell>
        </row>
        <row r="10">
          <cell r="E10">
            <v>0</v>
          </cell>
          <cell r="F10">
            <v>0</v>
          </cell>
          <cell r="G10">
            <v>0</v>
          </cell>
          <cell r="H10">
            <v>0</v>
          </cell>
          <cell r="I10">
            <v>0</v>
          </cell>
          <cell r="J10">
            <v>0</v>
          </cell>
          <cell r="K10">
            <v>0</v>
          </cell>
          <cell r="L10">
            <v>0</v>
          </cell>
          <cell r="M10">
            <v>4661.395303588517</v>
          </cell>
          <cell r="N10">
            <v>9322.790607177034</v>
          </cell>
          <cell r="O10">
            <v>6992.0929553827755</v>
          </cell>
          <cell r="P10">
            <v>8856.6510768181815</v>
          </cell>
          <cell r="Q10">
            <v>29832.929942966512</v>
          </cell>
          <cell r="R10">
            <v>13984.185910765551</v>
          </cell>
          <cell r="S10">
            <v>13984.185910765551</v>
          </cell>
          <cell r="T10">
            <v>11187.34872861244</v>
          </cell>
          <cell r="U10">
            <v>13984.185910765551</v>
          </cell>
          <cell r="V10">
            <v>13984.185910765551</v>
          </cell>
          <cell r="W10">
            <v>5826.7441294856462</v>
          </cell>
          <cell r="X10">
            <v>5826.7441294856462</v>
          </cell>
          <cell r="Y10">
            <v>16314.883562559809</v>
          </cell>
          <cell r="Z10">
            <v>17480.232388456938</v>
          </cell>
          <cell r="AA10">
            <v>16081.813797380382</v>
          </cell>
          <cell r="AB10">
            <v>20743.209100968899</v>
          </cell>
          <cell r="AC10">
            <v>22374.69745722488</v>
          </cell>
          <cell r="AD10">
            <v>171772.41693723682</v>
          </cell>
          <cell r="AE10">
            <v>27269.162525992822</v>
          </cell>
          <cell r="AF10">
            <v>27269.162525992822</v>
          </cell>
          <cell r="AG10">
            <v>24472.325343839715</v>
          </cell>
          <cell r="AH10">
            <v>29133.720647428232</v>
          </cell>
          <cell r="AI10">
            <v>30299.069473325359</v>
          </cell>
          <cell r="AJ10">
            <v>23773.116048301436</v>
          </cell>
          <cell r="AK10">
            <v>19111.720744712919</v>
          </cell>
          <cell r="AL10">
            <v>34028.185716196174</v>
          </cell>
          <cell r="AM10">
            <v>36125.813602811009</v>
          </cell>
          <cell r="AN10">
            <v>29133.720647428232</v>
          </cell>
          <cell r="AO10">
            <v>42884.836793014358</v>
          </cell>
          <cell r="AP10">
            <v>46613.95303588517</v>
          </cell>
          <cell r="AQ10">
            <v>370114.78710492823</v>
          </cell>
        </row>
        <row r="11">
          <cell r="E11">
            <v>0</v>
          </cell>
          <cell r="F11">
            <v>0</v>
          </cell>
          <cell r="G11">
            <v>0</v>
          </cell>
          <cell r="H11">
            <v>0</v>
          </cell>
          <cell r="I11">
            <v>0</v>
          </cell>
          <cell r="J11">
            <v>0</v>
          </cell>
          <cell r="K11">
            <v>0</v>
          </cell>
          <cell r="L11">
            <v>6666.66</v>
          </cell>
          <cell r="M11">
            <v>6666.66</v>
          </cell>
          <cell r="N11">
            <v>6666.66</v>
          </cell>
          <cell r="O11">
            <v>6666.66</v>
          </cell>
          <cell r="P11">
            <v>6666.66</v>
          </cell>
          <cell r="Q11">
            <v>33333.300000000003</v>
          </cell>
          <cell r="R11">
            <v>6999.9930000000004</v>
          </cell>
          <cell r="S11">
            <v>6999.9930000000004</v>
          </cell>
          <cell r="T11">
            <v>6999.9930000000004</v>
          </cell>
          <cell r="U11">
            <v>6999.9930000000004</v>
          </cell>
          <cell r="V11">
            <v>6999.9930000000004</v>
          </cell>
          <cell r="W11">
            <v>6999.9930000000004</v>
          </cell>
          <cell r="X11">
            <v>6999.9930000000004</v>
          </cell>
          <cell r="Y11">
            <v>6999.9930000000004</v>
          </cell>
          <cell r="Z11">
            <v>6999.9930000000004</v>
          </cell>
          <cell r="AA11">
            <v>6999.9930000000004</v>
          </cell>
          <cell r="AB11">
            <v>6999.9930000000004</v>
          </cell>
          <cell r="AC11">
            <v>6999.9930000000004</v>
          </cell>
          <cell r="AD11">
            <v>83999.916000000012</v>
          </cell>
          <cell r="AE11">
            <v>7349.992650000001</v>
          </cell>
          <cell r="AF11">
            <v>7349.992650000001</v>
          </cell>
          <cell r="AG11">
            <v>7349.992650000001</v>
          </cell>
          <cell r="AH11">
            <v>7349.992650000001</v>
          </cell>
          <cell r="AI11">
            <v>7349.992650000001</v>
          </cell>
          <cell r="AJ11">
            <v>7349.992650000001</v>
          </cell>
          <cell r="AK11">
            <v>7349.992650000001</v>
          </cell>
          <cell r="AL11">
            <v>7349.992650000001</v>
          </cell>
          <cell r="AM11">
            <v>7349.992650000001</v>
          </cell>
          <cell r="AN11">
            <v>7349.992650000001</v>
          </cell>
          <cell r="AO11">
            <v>7349.992650000001</v>
          </cell>
          <cell r="AP11">
            <v>7349.992650000001</v>
          </cell>
          <cell r="AQ11">
            <v>88199.911800000016</v>
          </cell>
        </row>
        <row r="12">
          <cell r="E12">
            <v>0</v>
          </cell>
          <cell r="F12">
            <v>0</v>
          </cell>
          <cell r="G12">
            <v>0</v>
          </cell>
          <cell r="H12">
            <v>0</v>
          </cell>
          <cell r="I12">
            <v>0</v>
          </cell>
          <cell r="J12">
            <v>0</v>
          </cell>
          <cell r="K12">
            <v>0</v>
          </cell>
          <cell r="L12">
            <v>6666.66</v>
          </cell>
          <cell r="M12">
            <v>11328.055303588517</v>
          </cell>
          <cell r="N12">
            <v>15989.450607177034</v>
          </cell>
          <cell r="O12">
            <v>13658.752955382775</v>
          </cell>
          <cell r="P12">
            <v>15523.311076818181</v>
          </cell>
          <cell r="Q12">
            <v>63166.229942966514</v>
          </cell>
          <cell r="R12">
            <v>20984.17891076555</v>
          </cell>
          <cell r="S12">
            <v>20984.17891076555</v>
          </cell>
          <cell r="T12">
            <v>18187.341728612439</v>
          </cell>
          <cell r="U12">
            <v>20984.17891076555</v>
          </cell>
          <cell r="V12">
            <v>20984.17891076555</v>
          </cell>
          <cell r="W12">
            <v>12826.737129485646</v>
          </cell>
          <cell r="X12">
            <v>12826.737129485646</v>
          </cell>
          <cell r="Y12">
            <v>23314.87656255981</v>
          </cell>
          <cell r="Z12">
            <v>24480.225388456936</v>
          </cell>
          <cell r="AA12">
            <v>23081.806797380385</v>
          </cell>
          <cell r="AB12">
            <v>27743.202100968898</v>
          </cell>
          <cell r="AC12">
            <v>29374.690457224882</v>
          </cell>
          <cell r="AD12">
            <v>255772.33293723682</v>
          </cell>
          <cell r="AE12">
            <v>34619.155175992826</v>
          </cell>
          <cell r="AF12">
            <v>34619.155175992826</v>
          </cell>
          <cell r="AG12">
            <v>31822.317993839715</v>
          </cell>
          <cell r="AH12">
            <v>36483.713297428236</v>
          </cell>
          <cell r="AI12">
            <v>37649.062123325362</v>
          </cell>
          <cell r="AJ12">
            <v>31123.108698301436</v>
          </cell>
          <cell r="AK12">
            <v>26461.713394712919</v>
          </cell>
          <cell r="AL12">
            <v>41378.178366196174</v>
          </cell>
          <cell r="AM12">
            <v>43475.806252811009</v>
          </cell>
          <cell r="AN12">
            <v>36483.713297428236</v>
          </cell>
          <cell r="AO12">
            <v>50234.829443014358</v>
          </cell>
          <cell r="AP12">
            <v>53963.94568588517</v>
          </cell>
          <cell r="AQ12">
            <v>458314.69890492817</v>
          </cell>
        </row>
        <row r="13">
          <cell r="E13">
            <v>0</v>
          </cell>
          <cell r="F13">
            <v>0</v>
          </cell>
          <cell r="G13">
            <v>0</v>
          </cell>
          <cell r="H13">
            <v>0</v>
          </cell>
          <cell r="I13">
            <v>0</v>
          </cell>
          <cell r="J13">
            <v>0</v>
          </cell>
          <cell r="K13">
            <v>0</v>
          </cell>
          <cell r="L13">
            <v>6666.66</v>
          </cell>
          <cell r="M13">
            <v>11328.055303588517</v>
          </cell>
          <cell r="N13">
            <v>15989.450607177034</v>
          </cell>
          <cell r="O13">
            <v>13658.752955382775</v>
          </cell>
          <cell r="P13">
            <v>15523.311076818181</v>
          </cell>
          <cell r="Q13">
            <v>63166.229942966514</v>
          </cell>
          <cell r="R13">
            <v>20984.17891076555</v>
          </cell>
          <cell r="S13">
            <v>20984.17891076555</v>
          </cell>
          <cell r="T13">
            <v>18187.341728612439</v>
          </cell>
          <cell r="U13">
            <v>20984.17891076555</v>
          </cell>
          <cell r="V13">
            <v>20984.17891076555</v>
          </cell>
          <cell r="W13">
            <v>12826.737129485646</v>
          </cell>
          <cell r="X13">
            <v>12826.737129485646</v>
          </cell>
          <cell r="Y13">
            <v>23314.87656255981</v>
          </cell>
          <cell r="Z13">
            <v>24480.225388456936</v>
          </cell>
          <cell r="AA13">
            <v>23081.806797380385</v>
          </cell>
          <cell r="AB13">
            <v>27743.202100968898</v>
          </cell>
          <cell r="AC13">
            <v>29374.690457224882</v>
          </cell>
          <cell r="AD13">
            <v>255772.33293723682</v>
          </cell>
          <cell r="AE13">
            <v>34619.155175992826</v>
          </cell>
          <cell r="AF13">
            <v>34619.155175992826</v>
          </cell>
          <cell r="AG13">
            <v>31822.317993839715</v>
          </cell>
          <cell r="AH13">
            <v>36483.713297428236</v>
          </cell>
          <cell r="AI13">
            <v>37649.062123325362</v>
          </cell>
          <cell r="AJ13">
            <v>31123.108698301436</v>
          </cell>
          <cell r="AK13">
            <v>26461.713394712919</v>
          </cell>
          <cell r="AL13">
            <v>41378.178366196174</v>
          </cell>
          <cell r="AM13">
            <v>43475.806252811009</v>
          </cell>
          <cell r="AN13">
            <v>36483.713297428236</v>
          </cell>
          <cell r="AO13">
            <v>50234.829443014358</v>
          </cell>
          <cell r="AP13">
            <v>53963.94568588517</v>
          </cell>
          <cell r="AQ13">
            <v>458314.69890492817</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E15">
            <v>0</v>
          </cell>
          <cell r="F15">
            <v>0</v>
          </cell>
          <cell r="G15">
            <v>0</v>
          </cell>
          <cell r="H15">
            <v>0</v>
          </cell>
          <cell r="I15">
            <v>0</v>
          </cell>
          <cell r="J15">
            <v>0</v>
          </cell>
          <cell r="K15">
            <v>0</v>
          </cell>
          <cell r="L15">
            <v>-6666.66</v>
          </cell>
          <cell r="M15">
            <v>12671.944696411483</v>
          </cell>
          <cell r="N15">
            <v>32010.549392822966</v>
          </cell>
          <cell r="O15">
            <v>22341.247044617223</v>
          </cell>
          <cell r="P15">
            <v>29476.68892318182</v>
          </cell>
          <cell r="Q15">
            <v>89833.770057033486</v>
          </cell>
          <cell r="R15">
            <v>51015.82108923445</v>
          </cell>
          <cell r="S15">
            <v>51015.82108923445</v>
          </cell>
          <cell r="T15">
            <v>38812.658271387561</v>
          </cell>
          <cell r="U15">
            <v>51015.82108923445</v>
          </cell>
          <cell r="V15">
            <v>51015.82108923445</v>
          </cell>
          <cell r="W15">
            <v>17173.262870514354</v>
          </cell>
          <cell r="X15">
            <v>17173.262870514354</v>
          </cell>
          <cell r="Y15">
            <v>60685.12343744019</v>
          </cell>
          <cell r="Z15">
            <v>65519.774611543064</v>
          </cell>
          <cell r="AA15">
            <v>58918.193202619615</v>
          </cell>
          <cell r="AB15">
            <v>78256.797899031109</v>
          </cell>
          <cell r="AC15">
            <v>85625.309542775125</v>
          </cell>
          <cell r="AD15">
            <v>626227.66706276312</v>
          </cell>
          <cell r="AE15">
            <v>105380.84482400717</v>
          </cell>
          <cell r="AF15">
            <v>105380.84482400717</v>
          </cell>
          <cell r="AG15">
            <v>94177.682006160292</v>
          </cell>
          <cell r="AH15">
            <v>113516.28670257176</v>
          </cell>
          <cell r="AI15">
            <v>118350.93787667464</v>
          </cell>
          <cell r="AJ15">
            <v>90876.891301698561</v>
          </cell>
          <cell r="AK15">
            <v>71538.286605287081</v>
          </cell>
          <cell r="AL15">
            <v>133621.82163380383</v>
          </cell>
          <cell r="AM15">
            <v>142524.19374718898</v>
          </cell>
          <cell r="AN15">
            <v>113516.28670257176</v>
          </cell>
          <cell r="AO15">
            <v>169765.17055698566</v>
          </cell>
          <cell r="AP15">
            <v>186036.05431411482</v>
          </cell>
          <cell r="AQ15">
            <v>1444685.3010950717</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E20">
            <v>14454.919908466818</v>
          </cell>
          <cell r="F20">
            <v>14454.919908466818</v>
          </cell>
          <cell r="G20">
            <v>14454.919908466818</v>
          </cell>
          <cell r="H20">
            <v>14454.919908466818</v>
          </cell>
          <cell r="I20">
            <v>14454.919908466818</v>
          </cell>
          <cell r="J20">
            <v>14454.919908466818</v>
          </cell>
          <cell r="K20">
            <v>14454.919908466818</v>
          </cell>
          <cell r="L20">
            <v>14454.919908466818</v>
          </cell>
          <cell r="M20">
            <v>14454.919908466818</v>
          </cell>
          <cell r="N20">
            <v>14454.919908466818</v>
          </cell>
          <cell r="O20">
            <v>14454.919908466818</v>
          </cell>
          <cell r="P20">
            <v>14454.919908466818</v>
          </cell>
          <cell r="Q20">
            <v>173459.0389016018</v>
          </cell>
          <cell r="R20">
            <v>16065.753424657534</v>
          </cell>
          <cell r="S20">
            <v>15487.360730593608</v>
          </cell>
          <cell r="T20">
            <v>15487.360730593608</v>
          </cell>
          <cell r="U20">
            <v>15487.360730593608</v>
          </cell>
          <cell r="V20">
            <v>15487.360730593608</v>
          </cell>
          <cell r="W20">
            <v>15487.360730593608</v>
          </cell>
          <cell r="X20">
            <v>15487.360730593608</v>
          </cell>
          <cell r="Y20">
            <v>15487.360730593608</v>
          </cell>
          <cell r="Z20">
            <v>15487.360730593608</v>
          </cell>
          <cell r="AA20">
            <v>15487.360730593608</v>
          </cell>
          <cell r="AB20">
            <v>15487.360730593608</v>
          </cell>
          <cell r="AC20">
            <v>15487.360730593608</v>
          </cell>
          <cell r="AD20">
            <v>186426.72146118723</v>
          </cell>
          <cell r="AE20">
            <v>16065.753424657534</v>
          </cell>
          <cell r="AF20">
            <v>15487.360730593608</v>
          </cell>
          <cell r="AG20">
            <v>15487.360730593608</v>
          </cell>
          <cell r="AH20">
            <v>15487.360730593608</v>
          </cell>
          <cell r="AI20">
            <v>15487.360730593608</v>
          </cell>
          <cell r="AJ20">
            <v>15487.360730593608</v>
          </cell>
          <cell r="AK20">
            <v>15487.360730593608</v>
          </cell>
          <cell r="AL20">
            <v>15487.360730593608</v>
          </cell>
          <cell r="AM20">
            <v>15487.360730593608</v>
          </cell>
          <cell r="AN20">
            <v>15487.360730593608</v>
          </cell>
          <cell r="AO20">
            <v>15487.360730593608</v>
          </cell>
          <cell r="AP20">
            <v>15487.360730593608</v>
          </cell>
          <cell r="AQ20">
            <v>186426.72146118723</v>
          </cell>
        </row>
        <row r="21">
          <cell r="E21">
            <v>1337.080091533182</v>
          </cell>
          <cell r="F21">
            <v>1337.080091533182</v>
          </cell>
          <cell r="G21">
            <v>1337.080091533182</v>
          </cell>
          <cell r="H21">
            <v>1337.080091533182</v>
          </cell>
          <cell r="I21">
            <v>1337.080091533182</v>
          </cell>
          <cell r="J21">
            <v>1337.080091533182</v>
          </cell>
          <cell r="K21">
            <v>1337.080091533182</v>
          </cell>
          <cell r="L21">
            <v>1337.080091533182</v>
          </cell>
          <cell r="M21">
            <v>1337.080091533182</v>
          </cell>
          <cell r="N21">
            <v>1337.080091533182</v>
          </cell>
          <cell r="O21">
            <v>1337.080091533182</v>
          </cell>
          <cell r="P21">
            <v>1337.080091533182</v>
          </cell>
          <cell r="Q21">
            <v>16044.961098398184</v>
          </cell>
          <cell r="R21">
            <v>1526.2465753424658</v>
          </cell>
          <cell r="S21">
            <v>1471.2992694063923</v>
          </cell>
          <cell r="T21">
            <v>1471.2992694063923</v>
          </cell>
          <cell r="U21">
            <v>1471.2992694063923</v>
          </cell>
          <cell r="V21">
            <v>1471.2992694063923</v>
          </cell>
          <cell r="W21">
            <v>1471.2992694063923</v>
          </cell>
          <cell r="X21">
            <v>1471.2992694063923</v>
          </cell>
          <cell r="Y21">
            <v>1471.2992694063923</v>
          </cell>
          <cell r="Z21">
            <v>1471.2992694063923</v>
          </cell>
          <cell r="AA21">
            <v>1471.2992694063923</v>
          </cell>
          <cell r="AB21">
            <v>1471.2992694063923</v>
          </cell>
          <cell r="AC21">
            <v>1471.2992694063923</v>
          </cell>
          <cell r="AD21">
            <v>17710.538538812783</v>
          </cell>
          <cell r="AE21">
            <v>1526.2465753424658</v>
          </cell>
          <cell r="AF21">
            <v>1471.2992694063923</v>
          </cell>
          <cell r="AG21">
            <v>1471.2992694063923</v>
          </cell>
          <cell r="AH21">
            <v>1471.2992694063923</v>
          </cell>
          <cell r="AI21">
            <v>1471.2992694063923</v>
          </cell>
          <cell r="AJ21">
            <v>1471.2992694063923</v>
          </cell>
          <cell r="AK21">
            <v>1471.2992694063923</v>
          </cell>
          <cell r="AL21">
            <v>1471.2992694063923</v>
          </cell>
          <cell r="AM21">
            <v>1471.2992694063923</v>
          </cell>
          <cell r="AN21">
            <v>1471.2992694063923</v>
          </cell>
          <cell r="AO21">
            <v>1471.2992694063923</v>
          </cell>
          <cell r="AP21">
            <v>1471.2992694063923</v>
          </cell>
          <cell r="AQ21">
            <v>17710.538538812783</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E28">
            <v>128.78791666666666</v>
          </cell>
          <cell r="F28">
            <v>206.75508680555555</v>
          </cell>
          <cell r="G28">
            <v>200.22362485532409</v>
          </cell>
          <cell r="H28">
            <v>193.92958493079669</v>
          </cell>
          <cell r="I28">
            <v>3021.196986484606</v>
          </cell>
          <cell r="J28">
            <v>3551.4613385137973</v>
          </cell>
          <cell r="K28">
            <v>4489.6677721006699</v>
          </cell>
          <cell r="L28">
            <v>6919.0125377987861</v>
          </cell>
          <cell r="M28">
            <v>7690.8206574841815</v>
          </cell>
          <cell r="N28">
            <v>7571.975266896482</v>
          </cell>
          <cell r="O28">
            <v>9297.0969680429753</v>
          </cell>
          <cell r="P28">
            <v>9151.8836084267223</v>
          </cell>
          <cell r="Q28">
            <v>52422.811349006566</v>
          </cell>
          <cell r="R28">
            <v>9129.1906029801776</v>
          </cell>
          <cell r="S28">
            <v>9161.1388541822726</v>
          </cell>
          <cell r="T28">
            <v>9016.2168470614179</v>
          </cell>
          <cell r="U28">
            <v>8894.596159985862</v>
          </cell>
          <cell r="V28">
            <v>8750.885425731507</v>
          </cell>
          <cell r="W28">
            <v>8612.9499321850217</v>
          </cell>
          <cell r="X28">
            <v>8557.3573391882637</v>
          </cell>
          <cell r="Y28">
            <v>8484.3993003345513</v>
          </cell>
          <cell r="Z28">
            <v>8351.8627246245251</v>
          </cell>
          <cell r="AA28">
            <v>8221.5715173080225</v>
          </cell>
          <cell r="AB28">
            <v>8100.9859585832583</v>
          </cell>
          <cell r="AC28">
            <v>7994.5177044929324</v>
          </cell>
          <cell r="AD28">
            <v>103275.67236665782</v>
          </cell>
          <cell r="AE28">
            <v>7874.0464778276682</v>
          </cell>
          <cell r="AF28">
            <v>7747.6754984321615</v>
          </cell>
          <cell r="AG28">
            <v>7626.7699740565822</v>
          </cell>
          <cell r="AH28">
            <v>7528.7369856701989</v>
          </cell>
          <cell r="AI28">
            <v>7408.1935786253198</v>
          </cell>
          <cell r="AJ28">
            <v>7293.0132597657075</v>
          </cell>
          <cell r="AK28">
            <v>7259.7717197288484</v>
          </cell>
          <cell r="AL28">
            <v>7208.7684600160746</v>
          </cell>
          <cell r="AM28">
            <v>7097.7980597452924</v>
          </cell>
          <cell r="AN28">
            <v>6988.6919214193404</v>
          </cell>
          <cell r="AO28">
            <v>6888.9176543876993</v>
          </cell>
          <cell r="AP28">
            <v>6803.3184687015764</v>
          </cell>
          <cell r="AQ28">
            <v>87725.702058376453</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E31">
            <v>138.55383333333333</v>
          </cell>
          <cell r="F31">
            <v>137.39921805555556</v>
          </cell>
          <cell r="G31">
            <v>263.55383333333333</v>
          </cell>
          <cell r="H31">
            <v>263.55383333333333</v>
          </cell>
          <cell r="I31">
            <v>263.55383333333333</v>
          </cell>
          <cell r="J31">
            <v>263.55383333333333</v>
          </cell>
          <cell r="K31">
            <v>305.22050000000002</v>
          </cell>
          <cell r="L31">
            <v>305.22050000000002</v>
          </cell>
          <cell r="M31">
            <v>305.22050000000002</v>
          </cell>
          <cell r="N31">
            <v>305.22050000000002</v>
          </cell>
          <cell r="O31">
            <v>305.22050000000002</v>
          </cell>
          <cell r="P31">
            <v>305.22050000000002</v>
          </cell>
          <cell r="Q31">
            <v>3161.4913847222219</v>
          </cell>
          <cell r="R31">
            <v>305.22050000000002</v>
          </cell>
          <cell r="S31">
            <v>388.55383333333333</v>
          </cell>
          <cell r="T31">
            <v>388.55383333333333</v>
          </cell>
          <cell r="U31">
            <v>388.55383333333333</v>
          </cell>
          <cell r="V31">
            <v>388.55383333333333</v>
          </cell>
          <cell r="W31">
            <v>388.55383333333333</v>
          </cell>
          <cell r="X31">
            <v>388.55383333333333</v>
          </cell>
          <cell r="Y31">
            <v>388.55383333333333</v>
          </cell>
          <cell r="Z31">
            <v>430.22050000000007</v>
          </cell>
          <cell r="AA31">
            <v>430.22050000000007</v>
          </cell>
          <cell r="AB31">
            <v>430.22050000000007</v>
          </cell>
          <cell r="AC31">
            <v>430.22050000000007</v>
          </cell>
          <cell r="AD31">
            <v>4745.9793333333337</v>
          </cell>
          <cell r="AE31">
            <v>430.22050000000007</v>
          </cell>
          <cell r="AF31">
            <v>513.55383333333339</v>
          </cell>
          <cell r="AG31">
            <v>513.55383333333339</v>
          </cell>
          <cell r="AH31">
            <v>513.55383333333339</v>
          </cell>
          <cell r="AI31">
            <v>513.55383333333339</v>
          </cell>
          <cell r="AJ31">
            <v>513.55383333333339</v>
          </cell>
          <cell r="AK31">
            <v>513.55383333333339</v>
          </cell>
          <cell r="AL31">
            <v>513.55383333333339</v>
          </cell>
          <cell r="AM31">
            <v>555.22050000000002</v>
          </cell>
          <cell r="AN31">
            <v>555.22050000000002</v>
          </cell>
          <cell r="AO31">
            <v>555.22050000000002</v>
          </cell>
          <cell r="AP31">
            <v>555.22050000000002</v>
          </cell>
          <cell r="AQ31">
            <v>6245.9793333333355</v>
          </cell>
        </row>
        <row r="32">
          <cell r="E32">
            <v>0</v>
          </cell>
          <cell r="F32">
            <v>0</v>
          </cell>
          <cell r="G32">
            <v>0</v>
          </cell>
          <cell r="H32">
            <v>0</v>
          </cell>
          <cell r="I32">
            <v>0</v>
          </cell>
          <cell r="J32">
            <v>0</v>
          </cell>
          <cell r="K32">
            <v>700</v>
          </cell>
          <cell r="L32">
            <v>700</v>
          </cell>
          <cell r="M32">
            <v>700</v>
          </cell>
          <cell r="N32">
            <v>700</v>
          </cell>
          <cell r="O32">
            <v>700</v>
          </cell>
          <cell r="P32">
            <v>700</v>
          </cell>
          <cell r="Q32">
            <v>4200</v>
          </cell>
          <cell r="R32">
            <v>700</v>
          </cell>
          <cell r="S32">
            <v>700</v>
          </cell>
          <cell r="T32">
            <v>700</v>
          </cell>
          <cell r="U32">
            <v>700</v>
          </cell>
          <cell r="V32">
            <v>700</v>
          </cell>
          <cell r="W32">
            <v>700</v>
          </cell>
          <cell r="X32">
            <v>700</v>
          </cell>
          <cell r="Y32">
            <v>700</v>
          </cell>
          <cell r="Z32">
            <v>700</v>
          </cell>
          <cell r="AA32">
            <v>700</v>
          </cell>
          <cell r="AB32">
            <v>700</v>
          </cell>
          <cell r="AC32">
            <v>700</v>
          </cell>
          <cell r="AD32">
            <v>8400</v>
          </cell>
          <cell r="AE32">
            <v>700</v>
          </cell>
          <cell r="AF32">
            <v>700</v>
          </cell>
          <cell r="AG32">
            <v>700</v>
          </cell>
          <cell r="AH32">
            <v>700</v>
          </cell>
          <cell r="AI32">
            <v>700</v>
          </cell>
          <cell r="AJ32">
            <v>700</v>
          </cell>
          <cell r="AK32">
            <v>700</v>
          </cell>
          <cell r="AL32">
            <v>700</v>
          </cell>
          <cell r="AM32">
            <v>700</v>
          </cell>
          <cell r="AN32">
            <v>700</v>
          </cell>
          <cell r="AO32">
            <v>700</v>
          </cell>
          <cell r="AP32">
            <v>700</v>
          </cell>
          <cell r="AQ32">
            <v>8400</v>
          </cell>
        </row>
        <row r="33">
          <cell r="E33">
            <v>0</v>
          </cell>
          <cell r="F33">
            <v>0</v>
          </cell>
          <cell r="G33">
            <v>0</v>
          </cell>
          <cell r="H33">
            <v>0</v>
          </cell>
          <cell r="I33">
            <v>0</v>
          </cell>
          <cell r="J33">
            <v>0</v>
          </cell>
          <cell r="K33">
            <v>500</v>
          </cell>
          <cell r="L33">
            <v>500</v>
          </cell>
          <cell r="M33">
            <v>500</v>
          </cell>
          <cell r="N33">
            <v>500</v>
          </cell>
          <cell r="O33">
            <v>500</v>
          </cell>
          <cell r="P33">
            <v>500</v>
          </cell>
          <cell r="Q33">
            <v>3000</v>
          </cell>
          <cell r="R33">
            <v>500</v>
          </cell>
          <cell r="S33">
            <v>500</v>
          </cell>
          <cell r="T33">
            <v>500</v>
          </cell>
          <cell r="U33">
            <v>500</v>
          </cell>
          <cell r="V33">
            <v>500</v>
          </cell>
          <cell r="W33">
            <v>500</v>
          </cell>
          <cell r="X33">
            <v>500</v>
          </cell>
          <cell r="Y33">
            <v>500</v>
          </cell>
          <cell r="Z33">
            <v>500</v>
          </cell>
          <cell r="AA33">
            <v>500</v>
          </cell>
          <cell r="AB33">
            <v>500</v>
          </cell>
          <cell r="AC33">
            <v>500</v>
          </cell>
          <cell r="AD33">
            <v>6000</v>
          </cell>
          <cell r="AE33">
            <v>500</v>
          </cell>
          <cell r="AF33">
            <v>500</v>
          </cell>
          <cell r="AG33">
            <v>500</v>
          </cell>
          <cell r="AH33">
            <v>500</v>
          </cell>
          <cell r="AI33">
            <v>500</v>
          </cell>
          <cell r="AJ33">
            <v>500</v>
          </cell>
          <cell r="AK33">
            <v>500</v>
          </cell>
          <cell r="AL33">
            <v>500</v>
          </cell>
          <cell r="AM33">
            <v>500</v>
          </cell>
          <cell r="AN33">
            <v>500</v>
          </cell>
          <cell r="AO33">
            <v>500</v>
          </cell>
          <cell r="AP33">
            <v>500</v>
          </cell>
          <cell r="AQ33">
            <v>6000</v>
          </cell>
        </row>
        <row r="34">
          <cell r="E34">
            <v>0</v>
          </cell>
          <cell r="F34">
            <v>0</v>
          </cell>
          <cell r="G34">
            <v>0</v>
          </cell>
          <cell r="H34">
            <v>0</v>
          </cell>
          <cell r="I34">
            <v>0</v>
          </cell>
          <cell r="J34">
            <v>0</v>
          </cell>
          <cell r="K34">
            <v>7000</v>
          </cell>
          <cell r="L34">
            <v>7000</v>
          </cell>
          <cell r="M34">
            <v>7000</v>
          </cell>
          <cell r="N34">
            <v>7000</v>
          </cell>
          <cell r="O34">
            <v>7000</v>
          </cell>
          <cell r="P34">
            <v>7000</v>
          </cell>
          <cell r="Q34">
            <v>42000</v>
          </cell>
          <cell r="R34">
            <v>7350</v>
          </cell>
          <cell r="S34">
            <v>7350</v>
          </cell>
          <cell r="T34">
            <v>7350</v>
          </cell>
          <cell r="U34">
            <v>7350</v>
          </cell>
          <cell r="V34">
            <v>7350</v>
          </cell>
          <cell r="W34">
            <v>7350</v>
          </cell>
          <cell r="X34">
            <v>7350</v>
          </cell>
          <cell r="Y34">
            <v>7350</v>
          </cell>
          <cell r="Z34">
            <v>7350</v>
          </cell>
          <cell r="AA34">
            <v>7350</v>
          </cell>
          <cell r="AB34">
            <v>7350</v>
          </cell>
          <cell r="AC34">
            <v>7350</v>
          </cell>
          <cell r="AD34">
            <v>88200</v>
          </cell>
          <cell r="AE34">
            <v>7717.5</v>
          </cell>
          <cell r="AF34">
            <v>7717.5</v>
          </cell>
          <cell r="AG34">
            <v>7717.5</v>
          </cell>
          <cell r="AH34">
            <v>7717.5</v>
          </cell>
          <cell r="AI34">
            <v>7717.5</v>
          </cell>
          <cell r="AJ34">
            <v>7717.5</v>
          </cell>
          <cell r="AK34">
            <v>7717.5</v>
          </cell>
          <cell r="AL34">
            <v>7717.5</v>
          </cell>
          <cell r="AM34">
            <v>7717.5</v>
          </cell>
          <cell r="AN34">
            <v>7717.5</v>
          </cell>
          <cell r="AO34">
            <v>7717.5</v>
          </cell>
          <cell r="AP34">
            <v>7717.5</v>
          </cell>
          <cell r="AQ34">
            <v>92610</v>
          </cell>
        </row>
        <row r="35">
          <cell r="E35">
            <v>0</v>
          </cell>
          <cell r="F35">
            <v>0</v>
          </cell>
          <cell r="G35">
            <v>0</v>
          </cell>
          <cell r="H35">
            <v>0</v>
          </cell>
          <cell r="I35">
            <v>0</v>
          </cell>
          <cell r="J35">
            <v>0</v>
          </cell>
          <cell r="K35">
            <v>150</v>
          </cell>
          <cell r="L35">
            <v>150</v>
          </cell>
          <cell r="M35">
            <v>150</v>
          </cell>
          <cell r="N35">
            <v>150</v>
          </cell>
          <cell r="O35">
            <v>150</v>
          </cell>
          <cell r="P35">
            <v>150</v>
          </cell>
          <cell r="Q35">
            <v>900</v>
          </cell>
          <cell r="R35">
            <v>150</v>
          </cell>
          <cell r="S35">
            <v>150</v>
          </cell>
          <cell r="T35">
            <v>150</v>
          </cell>
          <cell r="U35">
            <v>150</v>
          </cell>
          <cell r="V35">
            <v>150</v>
          </cell>
          <cell r="W35">
            <v>150</v>
          </cell>
          <cell r="X35">
            <v>150</v>
          </cell>
          <cell r="Y35">
            <v>150</v>
          </cell>
          <cell r="Z35">
            <v>150</v>
          </cell>
          <cell r="AA35">
            <v>150</v>
          </cell>
          <cell r="AB35">
            <v>150</v>
          </cell>
          <cell r="AC35">
            <v>150</v>
          </cell>
          <cell r="AD35">
            <v>1800</v>
          </cell>
          <cell r="AE35">
            <v>150</v>
          </cell>
          <cell r="AF35">
            <v>150</v>
          </cell>
          <cell r="AG35">
            <v>150</v>
          </cell>
          <cell r="AH35">
            <v>150</v>
          </cell>
          <cell r="AI35">
            <v>150</v>
          </cell>
          <cell r="AJ35">
            <v>150</v>
          </cell>
          <cell r="AK35">
            <v>150</v>
          </cell>
          <cell r="AL35">
            <v>150</v>
          </cell>
          <cell r="AM35">
            <v>150</v>
          </cell>
          <cell r="AN35">
            <v>150</v>
          </cell>
          <cell r="AO35">
            <v>150</v>
          </cell>
          <cell r="AP35">
            <v>150</v>
          </cell>
          <cell r="AQ35">
            <v>1800</v>
          </cell>
        </row>
        <row r="36">
          <cell r="E36">
            <v>0</v>
          </cell>
          <cell r="F36">
            <v>25250</v>
          </cell>
          <cell r="G36">
            <v>1250</v>
          </cell>
          <cell r="H36">
            <v>24750</v>
          </cell>
          <cell r="I36">
            <v>4550</v>
          </cell>
          <cell r="J36">
            <v>4550</v>
          </cell>
          <cell r="K36">
            <v>4550</v>
          </cell>
          <cell r="L36">
            <v>4550</v>
          </cell>
          <cell r="M36">
            <v>4550</v>
          </cell>
          <cell r="N36">
            <v>4550</v>
          </cell>
          <cell r="O36">
            <v>4550</v>
          </cell>
          <cell r="P36">
            <v>4550</v>
          </cell>
          <cell r="Q36">
            <v>87650</v>
          </cell>
          <cell r="R36">
            <v>29350</v>
          </cell>
          <cell r="S36">
            <v>9550</v>
          </cell>
          <cell r="T36">
            <v>10350</v>
          </cell>
          <cell r="U36">
            <v>12050</v>
          </cell>
          <cell r="V36">
            <v>4850</v>
          </cell>
          <cell r="W36">
            <v>7050</v>
          </cell>
          <cell r="X36">
            <v>19850</v>
          </cell>
          <cell r="Y36">
            <v>11050</v>
          </cell>
          <cell r="Z36">
            <v>4850</v>
          </cell>
          <cell r="AA36">
            <v>10050</v>
          </cell>
          <cell r="AB36">
            <v>5850</v>
          </cell>
          <cell r="AC36">
            <v>10050</v>
          </cell>
          <cell r="AD36">
            <v>134900</v>
          </cell>
          <cell r="AE36">
            <v>29350</v>
          </cell>
          <cell r="AF36">
            <v>9550</v>
          </cell>
          <cell r="AG36">
            <v>10350</v>
          </cell>
          <cell r="AH36">
            <v>12050</v>
          </cell>
          <cell r="AI36">
            <v>4850</v>
          </cell>
          <cell r="AJ36">
            <v>7050</v>
          </cell>
          <cell r="AK36">
            <v>19850</v>
          </cell>
          <cell r="AL36">
            <v>11050</v>
          </cell>
          <cell r="AM36">
            <v>4850</v>
          </cell>
          <cell r="AN36">
            <v>10050</v>
          </cell>
          <cell r="AO36">
            <v>5850</v>
          </cell>
          <cell r="AP36">
            <v>10050</v>
          </cell>
          <cell r="AQ36">
            <v>134900</v>
          </cell>
        </row>
        <row r="37">
          <cell r="E37">
            <v>2400</v>
          </cell>
          <cell r="F37">
            <v>3600</v>
          </cell>
          <cell r="G37">
            <v>0</v>
          </cell>
          <cell r="H37">
            <v>0</v>
          </cell>
          <cell r="I37">
            <v>0</v>
          </cell>
          <cell r="J37">
            <v>1200</v>
          </cell>
          <cell r="K37">
            <v>0</v>
          </cell>
          <cell r="L37">
            <v>0</v>
          </cell>
          <cell r="M37">
            <v>0</v>
          </cell>
          <cell r="N37">
            <v>0</v>
          </cell>
          <cell r="O37">
            <v>1200</v>
          </cell>
          <cell r="P37">
            <v>0</v>
          </cell>
          <cell r="Q37">
            <v>8400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E38">
            <v>18459.34175</v>
          </cell>
          <cell r="F38">
            <v>44986.154304861113</v>
          </cell>
          <cell r="G38">
            <v>17505.777458188655</v>
          </cell>
          <cell r="H38">
            <v>40999.483418264128</v>
          </cell>
          <cell r="I38">
            <v>23626.750819817938</v>
          </cell>
          <cell r="J38">
            <v>25357.015171847128</v>
          </cell>
          <cell r="K38">
            <v>33486.888272100667</v>
          </cell>
          <cell r="L38">
            <v>35916.233037798782</v>
          </cell>
          <cell r="M38">
            <v>36688.041157484186</v>
          </cell>
          <cell r="N38">
            <v>36569.195766896482</v>
          </cell>
          <cell r="O38">
            <v>39494.31746804298</v>
          </cell>
          <cell r="P38">
            <v>38149.10410842672</v>
          </cell>
          <cell r="Q38">
            <v>391238.30273372878</v>
          </cell>
          <cell r="R38">
            <v>65076.411102980172</v>
          </cell>
          <cell r="S38">
            <v>44758.352687515602</v>
          </cell>
          <cell r="T38">
            <v>45413.430680394747</v>
          </cell>
          <cell r="U38">
            <v>46991.809993319192</v>
          </cell>
          <cell r="V38">
            <v>39648.099259064838</v>
          </cell>
          <cell r="W38">
            <v>41710.163765518351</v>
          </cell>
          <cell r="X38">
            <v>54454.571172521595</v>
          </cell>
          <cell r="Y38">
            <v>45581.613133667881</v>
          </cell>
          <cell r="Z38">
            <v>39290.74322462453</v>
          </cell>
          <cell r="AA38">
            <v>44360.452017308024</v>
          </cell>
          <cell r="AB38">
            <v>40039.866458583259</v>
          </cell>
          <cell r="AC38">
            <v>44133.398204492929</v>
          </cell>
          <cell r="AD38">
            <v>551458.91169999121</v>
          </cell>
          <cell r="AE38">
            <v>64313.766977827669</v>
          </cell>
          <cell r="AF38">
            <v>43837.389331765495</v>
          </cell>
          <cell r="AG38">
            <v>44516.483807389915</v>
          </cell>
          <cell r="AH38">
            <v>46118.450819003534</v>
          </cell>
          <cell r="AI38">
            <v>38797.907411958651</v>
          </cell>
          <cell r="AJ38">
            <v>40882.727093099042</v>
          </cell>
          <cell r="AK38">
            <v>53649.485553062179</v>
          </cell>
          <cell r="AL38">
            <v>44798.482293349407</v>
          </cell>
          <cell r="AM38">
            <v>38529.178559745291</v>
          </cell>
          <cell r="AN38">
            <v>43620.07242141934</v>
          </cell>
          <cell r="AO38">
            <v>39320.298154387696</v>
          </cell>
          <cell r="AP38">
            <v>43434.698968701574</v>
          </cell>
          <cell r="AQ38">
            <v>541818.94139170973</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row>
        <row r="40">
          <cell r="E40">
            <v>-18459.34175</v>
          </cell>
          <cell r="F40">
            <v>-44986.154304861113</v>
          </cell>
          <cell r="G40">
            <v>-17505.777458188655</v>
          </cell>
          <cell r="H40">
            <v>-40999.483418264128</v>
          </cell>
          <cell r="I40">
            <v>-23626.750819817938</v>
          </cell>
          <cell r="J40">
            <v>-25357.015171847128</v>
          </cell>
          <cell r="K40">
            <v>-33486.888272100667</v>
          </cell>
          <cell r="L40">
            <v>-42582.893037798785</v>
          </cell>
          <cell r="M40">
            <v>-24016.096461072702</v>
          </cell>
          <cell r="N40">
            <v>-4558.6463740735162</v>
          </cell>
          <cell r="O40">
            <v>-17153.070423425757</v>
          </cell>
          <cell r="P40">
            <v>-8672.4151852448995</v>
          </cell>
          <cell r="Q40">
            <v>-301404.53267669526</v>
          </cell>
          <cell r="R40">
            <v>-14060.590013745721</v>
          </cell>
          <cell r="S40">
            <v>6257.4684017188483</v>
          </cell>
          <cell r="T40">
            <v>-6600.7724090071861</v>
          </cell>
          <cell r="U40">
            <v>4024.0110959152589</v>
          </cell>
          <cell r="V40">
            <v>11367.721830169612</v>
          </cell>
          <cell r="W40">
            <v>-24536.900895003997</v>
          </cell>
          <cell r="X40">
            <v>-37281.308302007237</v>
          </cell>
          <cell r="Y40">
            <v>15103.510303772309</v>
          </cell>
          <cell r="Z40">
            <v>26229.031386918534</v>
          </cell>
          <cell r="AA40">
            <v>14557.741185311592</v>
          </cell>
          <cell r="AB40">
            <v>38216.93144044785</v>
          </cell>
          <cell r="AC40">
            <v>41491.911338282196</v>
          </cell>
          <cell r="AD40">
            <v>74768.755362771917</v>
          </cell>
          <cell r="AE40">
            <v>41067.077846179505</v>
          </cell>
          <cell r="AF40">
            <v>61543.455492241679</v>
          </cell>
          <cell r="AG40">
            <v>49661.198198770377</v>
          </cell>
          <cell r="AH40">
            <v>67397.835883568216</v>
          </cell>
          <cell r="AI40">
            <v>79553.030464715994</v>
          </cell>
          <cell r="AJ40">
            <v>49994.164208599519</v>
          </cell>
          <cell r="AK40">
            <v>17888.801052224902</v>
          </cell>
          <cell r="AL40">
            <v>88823.339340454433</v>
          </cell>
          <cell r="AM40">
            <v>103995.0151874437</v>
          </cell>
          <cell r="AN40">
            <v>69896.21428115241</v>
          </cell>
          <cell r="AO40">
            <v>130444.87240259796</v>
          </cell>
          <cell r="AP40">
            <v>142601.35534541326</v>
          </cell>
          <cell r="AQ40">
            <v>902866.35970336199</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row>
        <row r="43">
          <cell r="E43">
            <v>20.458442798436771</v>
          </cell>
          <cell r="F43">
            <v>26.442384522506735</v>
          </cell>
          <cell r="G43">
            <v>134.72448580988714</v>
          </cell>
          <cell r="H43">
            <v>1080.0891630774499</v>
          </cell>
          <cell r="I43">
            <v>1284.1046910581545</v>
          </cell>
          <cell r="J43">
            <v>1780.2094670427052</v>
          </cell>
          <cell r="K43">
            <v>2486.1836551849246</v>
          </cell>
          <cell r="L43">
            <v>2874.3947521082459</v>
          </cell>
          <cell r="M43">
            <v>3253.7714594528225</v>
          </cell>
          <cell r="N43">
            <v>4017.7575058537705</v>
          </cell>
          <cell r="O43">
            <v>4181.0244136783349</v>
          </cell>
          <cell r="P43">
            <v>4276.5758328446555</v>
          </cell>
          <cell r="Q43">
            <v>25415.736253431889</v>
          </cell>
          <cell r="R43">
            <v>4355.8304483532283</v>
          </cell>
          <cell r="S43">
            <v>4515.2927764801698</v>
          </cell>
          <cell r="T43">
            <v>4764.7264437569556</v>
          </cell>
          <cell r="U43">
            <v>4744.4230465149039</v>
          </cell>
          <cell r="V43">
            <v>4777.4654395805765</v>
          </cell>
          <cell r="W43">
            <v>4770.6660506895423</v>
          </cell>
          <cell r="X43">
            <v>4712.3317897459256</v>
          </cell>
          <cell r="Y43">
            <v>4837.6054735315156</v>
          </cell>
          <cell r="Z43">
            <v>5081.2340726494003</v>
          </cell>
          <cell r="AA43">
            <v>5096.6038406003081</v>
          </cell>
          <cell r="AB43">
            <v>4997.7898029812186</v>
          </cell>
          <cell r="AC43">
            <v>4891.1362991163187</v>
          </cell>
          <cell r="AD43">
            <v>57545.105484000058</v>
          </cell>
          <cell r="AE43">
            <v>4718.0602649396824</v>
          </cell>
          <cell r="AF43">
            <v>4634.7839028835442</v>
          </cell>
          <cell r="AG43">
            <v>4436.8918441231835</v>
          </cell>
          <cell r="AH43">
            <v>4058.158768204079</v>
          </cell>
          <cell r="AI43">
            <v>3870.2252818293186</v>
          </cell>
          <cell r="AJ43">
            <v>3503.8583107695258</v>
          </cell>
          <cell r="AK43">
            <v>3061.7078521920498</v>
          </cell>
          <cell r="AL43">
            <v>2916.6633749399953</v>
          </cell>
          <cell r="AM43">
            <v>2748.9316490562583</v>
          </cell>
          <cell r="AN43">
            <v>2363.9027620224442</v>
          </cell>
          <cell r="AO43">
            <v>2311.8040362233469</v>
          </cell>
          <cell r="AP43">
            <v>2311.8040362233469</v>
          </cell>
          <cell r="AQ43">
            <v>40936.79208340677</v>
          </cell>
        </row>
        <row r="44">
          <cell r="E44">
            <v>-20.458442798436771</v>
          </cell>
          <cell r="F44">
            <v>-26.442384522506735</v>
          </cell>
          <cell r="G44">
            <v>-134.72448580988714</v>
          </cell>
          <cell r="H44">
            <v>-1080.0891630774499</v>
          </cell>
          <cell r="I44">
            <v>-1284.1046910581545</v>
          </cell>
          <cell r="J44">
            <v>-1780.2094670427052</v>
          </cell>
          <cell r="K44">
            <v>-2486.1836551849246</v>
          </cell>
          <cell r="L44">
            <v>-2874.3947521082459</v>
          </cell>
          <cell r="M44">
            <v>-3253.7714594528225</v>
          </cell>
          <cell r="N44">
            <v>-4017.7575058537705</v>
          </cell>
          <cell r="O44">
            <v>-4181.0244136783349</v>
          </cell>
          <cell r="P44">
            <v>-4276.5758328446555</v>
          </cell>
          <cell r="Q44">
            <v>25415.736253431889</v>
          </cell>
          <cell r="R44">
            <v>4355.8304483532283</v>
          </cell>
          <cell r="S44">
            <v>4515.2927764801698</v>
          </cell>
          <cell r="T44">
            <v>4764.7264437569556</v>
          </cell>
          <cell r="U44">
            <v>4744.4230465149039</v>
          </cell>
          <cell r="V44">
            <v>4777.4654395805765</v>
          </cell>
          <cell r="W44">
            <v>4770.6660506895423</v>
          </cell>
          <cell r="X44">
            <v>4712.3317897459256</v>
          </cell>
          <cell r="Y44">
            <v>4837.6054735315156</v>
          </cell>
          <cell r="Z44">
            <v>5081.2340726494003</v>
          </cell>
          <cell r="AA44">
            <v>5096.6038406003081</v>
          </cell>
          <cell r="AB44">
            <v>4997.7898029812186</v>
          </cell>
          <cell r="AC44">
            <v>4891.1362991163187</v>
          </cell>
          <cell r="AD44">
            <v>57545.105484000058</v>
          </cell>
          <cell r="AE44">
            <v>4718.0602649396824</v>
          </cell>
          <cell r="AF44">
            <v>4634.7839028835442</v>
          </cell>
          <cell r="AG44">
            <v>4436.8918441231835</v>
          </cell>
          <cell r="AH44">
            <v>4058.158768204079</v>
          </cell>
          <cell r="AI44">
            <v>3870.2252818293186</v>
          </cell>
          <cell r="AJ44">
            <v>3503.8583107695258</v>
          </cell>
          <cell r="AK44">
            <v>3061.7078521920498</v>
          </cell>
          <cell r="AL44">
            <v>2916.6633749399953</v>
          </cell>
          <cell r="AM44">
            <v>2748.9316490562583</v>
          </cell>
          <cell r="AN44">
            <v>2363.9027620224442</v>
          </cell>
          <cell r="AO44">
            <v>2311.8040362233469</v>
          </cell>
          <cell r="AP44">
            <v>2311.8040362233469</v>
          </cell>
          <cell r="AQ44">
            <v>40936.79208340677</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E46">
            <v>-18479.800192798437</v>
          </cell>
          <cell r="F46">
            <v>-45012.596689383623</v>
          </cell>
          <cell r="G46">
            <v>-17640.501943998541</v>
          </cell>
          <cell r="H46">
            <v>-42079.572581341577</v>
          </cell>
          <cell r="I46">
            <v>-24910.855510876092</v>
          </cell>
          <cell r="J46">
            <v>-27137.224638889835</v>
          </cell>
          <cell r="K46">
            <v>-35973.071927285593</v>
          </cell>
          <cell r="L46">
            <v>-45457.28778990703</v>
          </cell>
          <cell r="M46">
            <v>-27269.867920525525</v>
          </cell>
          <cell r="N46">
            <v>-8576.4038799272857</v>
          </cell>
          <cell r="O46">
            <v>-21334.094837104094</v>
          </cell>
          <cell r="P46">
            <v>-12948.991018089555</v>
          </cell>
          <cell r="Q46">
            <v>-326820.26893012715</v>
          </cell>
          <cell r="R46">
            <v>-18416.420462098948</v>
          </cell>
          <cell r="S46">
            <v>1742.1756252386785</v>
          </cell>
          <cell r="T46">
            <v>-11365.498852764142</v>
          </cell>
          <cell r="U46">
            <v>-720.41195059964502</v>
          </cell>
          <cell r="V46">
            <v>6590.2563905890356</v>
          </cell>
          <cell r="W46">
            <v>-29307.566945693539</v>
          </cell>
          <cell r="X46">
            <v>-41993.640091753165</v>
          </cell>
          <cell r="Y46">
            <v>10265.904830240794</v>
          </cell>
          <cell r="Z46">
            <v>21147.797314269133</v>
          </cell>
          <cell r="AA46">
            <v>9461.1373447112837</v>
          </cell>
          <cell r="AB46">
            <v>33219.14163746663</v>
          </cell>
          <cell r="AC46">
            <v>36600.775039165877</v>
          </cell>
          <cell r="AD46">
            <v>17223.649878771859</v>
          </cell>
          <cell r="AE46">
            <v>36349.017581239823</v>
          </cell>
          <cell r="AF46">
            <v>56908.671589358135</v>
          </cell>
          <cell r="AG46">
            <v>45224.306354647197</v>
          </cell>
          <cell r="AH46">
            <v>63339.677115364138</v>
          </cell>
          <cell r="AI46">
            <v>75682.805182886674</v>
          </cell>
          <cell r="AJ46">
            <v>46490.305897829996</v>
          </cell>
          <cell r="AK46">
            <v>14827.093200032852</v>
          </cell>
          <cell r="AL46">
            <v>85906.675965514441</v>
          </cell>
          <cell r="AM46">
            <v>101246.08353838744</v>
          </cell>
          <cell r="AN46">
            <v>67532.311519129958</v>
          </cell>
          <cell r="AO46">
            <v>128133.06836637462</v>
          </cell>
          <cell r="AP46">
            <v>140289.5513091899</v>
          </cell>
          <cell r="AQ46">
            <v>861929.56761995517</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4319.4494009912069</v>
          </cell>
          <cell r="AK47">
            <v>4448.1279600098496</v>
          </cell>
          <cell r="AL47">
            <v>25772.002789654332</v>
          </cell>
          <cell r="AM47">
            <v>30373.825061516225</v>
          </cell>
          <cell r="AN47">
            <v>20259.693455739012</v>
          </cell>
          <cell r="AO47">
            <v>38439.920509912365</v>
          </cell>
          <cell r="AP47">
            <v>42086.865392756954</v>
          </cell>
          <cell r="AQ47">
            <v>165699.88457057995</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4319.4494009912069</v>
          </cell>
          <cell r="AK48">
            <v>4448.1279600098496</v>
          </cell>
          <cell r="AL48">
            <v>25772.002789654332</v>
          </cell>
          <cell r="AM48">
            <v>30373.825061516225</v>
          </cell>
          <cell r="AN48">
            <v>20259.693455739012</v>
          </cell>
          <cell r="AO48">
            <v>38439.920509912365</v>
          </cell>
          <cell r="AP48">
            <v>42086.865392756954</v>
          </cell>
          <cell r="AQ48">
            <v>165699.88457057995</v>
          </cell>
        </row>
        <row r="49">
          <cell r="E49">
            <v>-18479.800192798437</v>
          </cell>
          <cell r="F49">
            <v>-45012.596689383623</v>
          </cell>
          <cell r="G49">
            <v>-17640.501943998541</v>
          </cell>
          <cell r="H49">
            <v>-42079.572581341577</v>
          </cell>
          <cell r="I49">
            <v>-24910.855510876092</v>
          </cell>
          <cell r="J49">
            <v>-27137.224638889835</v>
          </cell>
          <cell r="K49">
            <v>-35973.071927285593</v>
          </cell>
          <cell r="L49">
            <v>-45457.28778990703</v>
          </cell>
          <cell r="M49">
            <v>-27269.867920525525</v>
          </cell>
          <cell r="N49">
            <v>-8576.4038799272857</v>
          </cell>
          <cell r="O49">
            <v>-21334.094837104094</v>
          </cell>
          <cell r="P49">
            <v>-12948.991018089555</v>
          </cell>
          <cell r="Q49">
            <v>-326820.26893012715</v>
          </cell>
          <cell r="R49">
            <v>-18416.420462098948</v>
          </cell>
          <cell r="S49">
            <v>1742.1756252386785</v>
          </cell>
          <cell r="T49">
            <v>-11365.498852764142</v>
          </cell>
          <cell r="U49">
            <v>-720.41195059964502</v>
          </cell>
          <cell r="V49">
            <v>6590.2563905890356</v>
          </cell>
          <cell r="W49">
            <v>-29307.566945693539</v>
          </cell>
          <cell r="X49">
            <v>-41993.640091753165</v>
          </cell>
          <cell r="Y49">
            <v>10265.904830240794</v>
          </cell>
          <cell r="Z49">
            <v>21147.797314269133</v>
          </cell>
          <cell r="AA49">
            <v>9461.1373447112837</v>
          </cell>
          <cell r="AB49">
            <v>33219.14163746663</v>
          </cell>
          <cell r="AC49">
            <v>36600.775039165877</v>
          </cell>
          <cell r="AD49">
            <v>17223.649878771859</v>
          </cell>
          <cell r="AE49">
            <v>36349.017581239823</v>
          </cell>
          <cell r="AF49">
            <v>56908.671589358135</v>
          </cell>
          <cell r="AG49">
            <v>45224.306354647197</v>
          </cell>
          <cell r="AH49">
            <v>63339.677115364138</v>
          </cell>
          <cell r="AI49">
            <v>75682.805182886674</v>
          </cell>
          <cell r="AJ49">
            <v>42170.856496838787</v>
          </cell>
          <cell r="AK49">
            <v>10378.965240023002</v>
          </cell>
          <cell r="AL49">
            <v>60134.673175860109</v>
          </cell>
          <cell r="AM49">
            <v>70872.258476871211</v>
          </cell>
          <cell r="AN49">
            <v>47272.618063390946</v>
          </cell>
          <cell r="AO49">
            <v>89693.147856462252</v>
          </cell>
          <cell r="AP49">
            <v>98202.685916432951</v>
          </cell>
          <cell r="AQ49">
            <v>696229.68304937519</v>
          </cell>
        </row>
        <row r="54">
          <cell r="C54">
            <v>0</v>
          </cell>
          <cell r="D54">
            <v>41426</v>
          </cell>
          <cell r="E54">
            <v>41456</v>
          </cell>
          <cell r="F54">
            <v>41487</v>
          </cell>
          <cell r="G54">
            <v>41518</v>
          </cell>
          <cell r="H54">
            <v>41548</v>
          </cell>
          <cell r="I54">
            <v>41579</v>
          </cell>
          <cell r="J54">
            <v>41609</v>
          </cell>
          <cell r="K54">
            <v>41640</v>
          </cell>
          <cell r="L54">
            <v>41671</v>
          </cell>
          <cell r="M54">
            <v>41699</v>
          </cell>
          <cell r="N54">
            <v>41730</v>
          </cell>
          <cell r="O54">
            <v>41760</v>
          </cell>
          <cell r="P54">
            <v>41791</v>
          </cell>
          <cell r="Q54">
            <v>0</v>
          </cell>
          <cell r="R54">
            <v>41821</v>
          </cell>
          <cell r="S54">
            <v>41852</v>
          </cell>
          <cell r="T54">
            <v>41883</v>
          </cell>
          <cell r="U54">
            <v>41913</v>
          </cell>
          <cell r="V54">
            <v>41944</v>
          </cell>
          <cell r="W54">
            <v>41974</v>
          </cell>
          <cell r="X54">
            <v>42005</v>
          </cell>
          <cell r="Y54">
            <v>42036</v>
          </cell>
          <cell r="Z54">
            <v>42064</v>
          </cell>
          <cell r="AA54">
            <v>42095</v>
          </cell>
          <cell r="AB54">
            <v>42125</v>
          </cell>
          <cell r="AC54">
            <v>42156</v>
          </cell>
          <cell r="AD54">
            <v>0</v>
          </cell>
          <cell r="AE54">
            <v>42186</v>
          </cell>
          <cell r="AF54">
            <v>42217</v>
          </cell>
          <cell r="AG54">
            <v>42248</v>
          </cell>
          <cell r="AH54">
            <v>42278</v>
          </cell>
          <cell r="AI54">
            <v>42309</v>
          </cell>
          <cell r="AJ54">
            <v>42339</v>
          </cell>
          <cell r="AK54">
            <v>42370</v>
          </cell>
          <cell r="AL54">
            <v>42401</v>
          </cell>
          <cell r="AM54">
            <v>42430</v>
          </cell>
          <cell r="AN54">
            <v>42461</v>
          </cell>
          <cell r="AO54">
            <v>42491</v>
          </cell>
          <cell r="AP54">
            <v>42522</v>
          </cell>
        </row>
        <row r="55">
          <cell r="C55" t="str">
            <v>Debtors</v>
          </cell>
          <cell r="D55">
            <v>0</v>
          </cell>
          <cell r="E55">
            <v>0</v>
          </cell>
          <cell r="F55">
            <v>0</v>
          </cell>
          <cell r="G55">
            <v>0</v>
          </cell>
          <cell r="H55">
            <v>0</v>
          </cell>
          <cell r="I55">
            <v>0</v>
          </cell>
          <cell r="J55">
            <v>0</v>
          </cell>
          <cell r="K55">
            <v>0</v>
          </cell>
          <cell r="L55">
            <v>0</v>
          </cell>
          <cell r="M55">
            <v>24000</v>
          </cell>
          <cell r="N55">
            <v>48000</v>
          </cell>
          <cell r="O55">
            <v>36000</v>
          </cell>
          <cell r="P55">
            <v>45000</v>
          </cell>
          <cell r="Q55">
            <v>0</v>
          </cell>
          <cell r="R55">
            <v>72000</v>
          </cell>
          <cell r="S55">
            <v>72000</v>
          </cell>
          <cell r="T55">
            <v>57000</v>
          </cell>
          <cell r="U55">
            <v>72000</v>
          </cell>
          <cell r="V55">
            <v>72000</v>
          </cell>
          <cell r="W55">
            <v>30000</v>
          </cell>
          <cell r="X55">
            <v>30000</v>
          </cell>
          <cell r="Y55">
            <v>84000</v>
          </cell>
          <cell r="Z55">
            <v>90000</v>
          </cell>
          <cell r="AA55">
            <v>82000</v>
          </cell>
          <cell r="AB55">
            <v>106000</v>
          </cell>
          <cell r="AC55">
            <v>115000</v>
          </cell>
          <cell r="AD55">
            <v>0</v>
          </cell>
          <cell r="AE55">
            <v>140000</v>
          </cell>
          <cell r="AF55">
            <v>140000</v>
          </cell>
          <cell r="AG55">
            <v>126000</v>
          </cell>
          <cell r="AH55">
            <v>150000</v>
          </cell>
          <cell r="AI55">
            <v>156000</v>
          </cell>
          <cell r="AJ55">
            <v>122000</v>
          </cell>
          <cell r="AK55">
            <v>98000</v>
          </cell>
          <cell r="AL55">
            <v>175000</v>
          </cell>
          <cell r="AM55">
            <v>186000</v>
          </cell>
          <cell r="AN55">
            <v>150000</v>
          </cell>
          <cell r="AO55">
            <v>220000</v>
          </cell>
          <cell r="AP55">
            <v>240000</v>
          </cell>
        </row>
        <row r="56">
          <cell r="C56" t="str">
            <v>Interest Income</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AD56">
            <v>0</v>
          </cell>
        </row>
        <row r="57">
          <cell r="C57">
            <v>0</v>
          </cell>
          <cell r="D57">
            <v>41426</v>
          </cell>
          <cell r="E57">
            <v>41456</v>
          </cell>
          <cell r="F57">
            <v>41487</v>
          </cell>
          <cell r="G57">
            <v>41518</v>
          </cell>
          <cell r="H57">
            <v>41548</v>
          </cell>
          <cell r="I57">
            <v>41579</v>
          </cell>
          <cell r="J57">
            <v>41609</v>
          </cell>
          <cell r="K57">
            <v>41640</v>
          </cell>
          <cell r="L57">
            <v>41671</v>
          </cell>
          <cell r="M57">
            <v>41699</v>
          </cell>
          <cell r="N57">
            <v>41730</v>
          </cell>
          <cell r="O57">
            <v>41760</v>
          </cell>
          <cell r="P57">
            <v>41791</v>
          </cell>
          <cell r="Q57">
            <v>0</v>
          </cell>
          <cell r="R57">
            <v>41821</v>
          </cell>
          <cell r="S57">
            <v>41852</v>
          </cell>
          <cell r="T57">
            <v>41883</v>
          </cell>
          <cell r="U57">
            <v>41913</v>
          </cell>
          <cell r="V57">
            <v>41944</v>
          </cell>
          <cell r="W57">
            <v>41974</v>
          </cell>
          <cell r="X57">
            <v>42005</v>
          </cell>
          <cell r="Y57">
            <v>42036</v>
          </cell>
          <cell r="Z57">
            <v>42064</v>
          </cell>
          <cell r="AA57">
            <v>42095</v>
          </cell>
          <cell r="AB57">
            <v>42125</v>
          </cell>
          <cell r="AC57">
            <v>42156</v>
          </cell>
          <cell r="AD57">
            <v>0</v>
          </cell>
          <cell r="AE57">
            <v>42186</v>
          </cell>
          <cell r="AF57">
            <v>42217</v>
          </cell>
          <cell r="AG57">
            <v>42248</v>
          </cell>
          <cell r="AH57">
            <v>42278</v>
          </cell>
          <cell r="AI57">
            <v>42309</v>
          </cell>
          <cell r="AJ57">
            <v>42339</v>
          </cell>
          <cell r="AK57">
            <v>42370</v>
          </cell>
          <cell r="AL57">
            <v>42401</v>
          </cell>
          <cell r="AM57">
            <v>42430</v>
          </cell>
          <cell r="AN57">
            <v>42461</v>
          </cell>
          <cell r="AO57">
            <v>42491</v>
          </cell>
          <cell r="AP57">
            <v>42522</v>
          </cell>
        </row>
        <row r="58">
          <cell r="C58" t="str">
            <v>Creditors</v>
          </cell>
          <cell r="D58">
            <v>0</v>
          </cell>
          <cell r="E58">
            <v>2400</v>
          </cell>
          <cell r="F58">
            <v>28850</v>
          </cell>
          <cell r="G58">
            <v>1250</v>
          </cell>
          <cell r="H58">
            <v>24750</v>
          </cell>
          <cell r="I58">
            <v>4550</v>
          </cell>
          <cell r="J58">
            <v>5750</v>
          </cell>
          <cell r="K58">
            <v>5900</v>
          </cell>
          <cell r="L58">
            <v>5900</v>
          </cell>
          <cell r="M58">
            <v>5900</v>
          </cell>
          <cell r="N58">
            <v>5900</v>
          </cell>
          <cell r="O58">
            <v>7100</v>
          </cell>
          <cell r="P58">
            <v>5900</v>
          </cell>
          <cell r="Q58">
            <v>0</v>
          </cell>
          <cell r="R58">
            <v>30700</v>
          </cell>
          <cell r="S58">
            <v>10900</v>
          </cell>
          <cell r="T58">
            <v>11700</v>
          </cell>
          <cell r="U58">
            <v>13400</v>
          </cell>
          <cell r="V58">
            <v>6200</v>
          </cell>
          <cell r="W58">
            <v>8400</v>
          </cell>
          <cell r="X58">
            <v>21200</v>
          </cell>
          <cell r="Y58">
            <v>12400</v>
          </cell>
          <cell r="Z58">
            <v>6200</v>
          </cell>
          <cell r="AA58">
            <v>11400</v>
          </cell>
          <cell r="AB58">
            <v>7200</v>
          </cell>
          <cell r="AC58">
            <v>11400</v>
          </cell>
          <cell r="AD58">
            <v>0</v>
          </cell>
          <cell r="AE58">
            <v>30700</v>
          </cell>
          <cell r="AF58">
            <v>10900</v>
          </cell>
          <cell r="AG58">
            <v>11700</v>
          </cell>
          <cell r="AH58">
            <v>13400</v>
          </cell>
          <cell r="AI58">
            <v>6200</v>
          </cell>
          <cell r="AJ58">
            <v>8400</v>
          </cell>
          <cell r="AK58">
            <v>21200</v>
          </cell>
          <cell r="AL58">
            <v>12400</v>
          </cell>
          <cell r="AM58">
            <v>6200</v>
          </cell>
          <cell r="AN58">
            <v>11400</v>
          </cell>
          <cell r="AO58">
            <v>7200</v>
          </cell>
          <cell r="AP58">
            <v>11400</v>
          </cell>
        </row>
        <row r="59">
          <cell r="C59" t="str">
            <v>Wages</v>
          </cell>
          <cell r="D59">
            <v>65356.088000000003</v>
          </cell>
          <cell r="E59">
            <v>11563.935926773454</v>
          </cell>
          <cell r="F59">
            <v>11563.935926773454</v>
          </cell>
          <cell r="G59">
            <v>11563.935926773454</v>
          </cell>
          <cell r="H59">
            <v>11563.935926773454</v>
          </cell>
          <cell r="I59">
            <v>11563.935926773454</v>
          </cell>
          <cell r="J59">
            <v>11563.935926773454</v>
          </cell>
          <cell r="K59">
            <v>11563.935926773454</v>
          </cell>
          <cell r="L59">
            <v>11563.935926773454</v>
          </cell>
          <cell r="M59">
            <v>11563.935926773454</v>
          </cell>
          <cell r="N59">
            <v>11563.935926773454</v>
          </cell>
          <cell r="O59">
            <v>11563.935926773454</v>
          </cell>
          <cell r="P59">
            <v>11563.935926773454</v>
          </cell>
          <cell r="Q59">
            <v>0</v>
          </cell>
          <cell r="R59">
            <v>12852.602739726028</v>
          </cell>
          <cell r="S59">
            <v>12389.888584474887</v>
          </cell>
          <cell r="T59">
            <v>12389.888584474887</v>
          </cell>
          <cell r="U59">
            <v>12389.888584474887</v>
          </cell>
          <cell r="V59">
            <v>12389.888584474887</v>
          </cell>
          <cell r="W59">
            <v>12389.888584474887</v>
          </cell>
          <cell r="X59">
            <v>12389.888584474887</v>
          </cell>
          <cell r="Y59">
            <v>12389.888584474887</v>
          </cell>
          <cell r="Z59">
            <v>12389.888584474887</v>
          </cell>
          <cell r="AA59">
            <v>12389.888584474887</v>
          </cell>
          <cell r="AB59">
            <v>12389.888584474887</v>
          </cell>
          <cell r="AC59">
            <v>12389.888584474887</v>
          </cell>
          <cell r="AD59">
            <v>0</v>
          </cell>
          <cell r="AE59">
            <v>12852.602739726028</v>
          </cell>
          <cell r="AF59">
            <v>12389.888584474887</v>
          </cell>
          <cell r="AG59">
            <v>12389.888584474887</v>
          </cell>
          <cell r="AH59">
            <v>12389.888584474887</v>
          </cell>
          <cell r="AI59">
            <v>12389.888584474887</v>
          </cell>
          <cell r="AJ59">
            <v>12389.888584474887</v>
          </cell>
          <cell r="AK59">
            <v>12389.888584474887</v>
          </cell>
          <cell r="AL59">
            <v>12389.888584474887</v>
          </cell>
          <cell r="AM59">
            <v>12389.888584474887</v>
          </cell>
          <cell r="AN59">
            <v>12389.888584474887</v>
          </cell>
          <cell r="AO59">
            <v>12389.888584474887</v>
          </cell>
          <cell r="AP59">
            <v>12389.888584474887</v>
          </cell>
        </row>
        <row r="60">
          <cell r="C60" t="str">
            <v>Rent</v>
          </cell>
          <cell r="D60">
            <v>0</v>
          </cell>
          <cell r="E60">
            <v>0</v>
          </cell>
          <cell r="F60">
            <v>0</v>
          </cell>
          <cell r="G60">
            <v>0</v>
          </cell>
          <cell r="H60">
            <v>0</v>
          </cell>
          <cell r="I60">
            <v>0</v>
          </cell>
          <cell r="J60">
            <v>0</v>
          </cell>
          <cell r="K60">
            <v>7000</v>
          </cell>
          <cell r="L60">
            <v>7000</v>
          </cell>
          <cell r="M60">
            <v>7000</v>
          </cell>
          <cell r="N60">
            <v>7000</v>
          </cell>
          <cell r="O60">
            <v>7000</v>
          </cell>
          <cell r="P60">
            <v>7000</v>
          </cell>
          <cell r="Q60">
            <v>0</v>
          </cell>
          <cell r="R60">
            <v>7350</v>
          </cell>
          <cell r="S60">
            <v>7350</v>
          </cell>
          <cell r="T60">
            <v>7350</v>
          </cell>
          <cell r="U60">
            <v>7350</v>
          </cell>
          <cell r="V60">
            <v>7350</v>
          </cell>
          <cell r="W60">
            <v>7350</v>
          </cell>
          <cell r="X60">
            <v>7350</v>
          </cell>
          <cell r="Y60">
            <v>7350</v>
          </cell>
          <cell r="Z60">
            <v>7350</v>
          </cell>
          <cell r="AA60">
            <v>7350</v>
          </cell>
          <cell r="AB60">
            <v>7350</v>
          </cell>
          <cell r="AC60">
            <v>7350</v>
          </cell>
          <cell r="AD60">
            <v>0</v>
          </cell>
          <cell r="AE60">
            <v>7717.5</v>
          </cell>
          <cell r="AF60">
            <v>7717.5</v>
          </cell>
          <cell r="AG60">
            <v>7717.5</v>
          </cell>
          <cell r="AH60">
            <v>7717.5</v>
          </cell>
          <cell r="AI60">
            <v>7717.5</v>
          </cell>
          <cell r="AJ60">
            <v>7717.5</v>
          </cell>
          <cell r="AK60">
            <v>7717.5</v>
          </cell>
          <cell r="AL60">
            <v>7717.5</v>
          </cell>
          <cell r="AM60">
            <v>7717.5</v>
          </cell>
          <cell r="AN60">
            <v>7717.5</v>
          </cell>
          <cell r="AO60">
            <v>7717.5</v>
          </cell>
          <cell r="AP60">
            <v>7717.5</v>
          </cell>
        </row>
        <row r="61">
          <cell r="C61" t="str">
            <v>Bank Charges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C62" t="str">
            <v>Interest Expense</v>
          </cell>
          <cell r="D62">
            <v>0</v>
          </cell>
          <cell r="E62">
            <v>20.458442798436771</v>
          </cell>
          <cell r="F62">
            <v>26.442384522506735</v>
          </cell>
          <cell r="G62">
            <v>134.72448580988714</v>
          </cell>
          <cell r="H62">
            <v>1080.0891630774499</v>
          </cell>
          <cell r="I62">
            <v>1284.1046910581545</v>
          </cell>
          <cell r="J62">
            <v>1780.2094670427052</v>
          </cell>
          <cell r="K62">
            <v>2486.1836551849246</v>
          </cell>
          <cell r="L62">
            <v>2874.3947521082459</v>
          </cell>
          <cell r="M62">
            <v>3253.7714594528225</v>
          </cell>
          <cell r="N62">
            <v>4017.7575058537705</v>
          </cell>
          <cell r="O62">
            <v>4181.0244136783349</v>
          </cell>
          <cell r="P62">
            <v>4276.5758328446555</v>
          </cell>
          <cell r="Q62">
            <v>0</v>
          </cell>
          <cell r="R62">
            <v>4355.8304483532283</v>
          </cell>
          <cell r="S62">
            <v>4515.2927764801698</v>
          </cell>
          <cell r="T62">
            <v>4764.7264437569556</v>
          </cell>
          <cell r="U62">
            <v>4744.4230465149039</v>
          </cell>
          <cell r="V62">
            <v>4777.4654395805765</v>
          </cell>
          <cell r="W62">
            <v>4770.6660506895423</v>
          </cell>
          <cell r="X62">
            <v>4712.3317897459256</v>
          </cell>
          <cell r="Y62">
            <v>4837.6054735315156</v>
          </cell>
          <cell r="Z62">
            <v>5081.2340726494003</v>
          </cell>
          <cell r="AA62">
            <v>5096.6038406003081</v>
          </cell>
          <cell r="AB62">
            <v>4997.7898029812186</v>
          </cell>
          <cell r="AC62">
            <v>4891.1362991163187</v>
          </cell>
          <cell r="AD62">
            <v>0</v>
          </cell>
          <cell r="AE62">
            <v>4718.0602649396824</v>
          </cell>
          <cell r="AF62">
            <v>4634.7839028835442</v>
          </cell>
          <cell r="AG62">
            <v>4436.8918441231835</v>
          </cell>
          <cell r="AH62">
            <v>4058.158768204079</v>
          </cell>
          <cell r="AI62">
            <v>3870.2252818293186</v>
          </cell>
          <cell r="AJ62">
            <v>3503.8583107695258</v>
          </cell>
          <cell r="AK62">
            <v>3061.7078521920498</v>
          </cell>
          <cell r="AL62">
            <v>2916.6633749399953</v>
          </cell>
          <cell r="AM62">
            <v>2748.9316490562583</v>
          </cell>
          <cell r="AN62">
            <v>2363.9027620224442</v>
          </cell>
          <cell r="AO62">
            <v>2311.8040362233469</v>
          </cell>
          <cell r="AP62">
            <v>2311.8040362233469</v>
          </cell>
        </row>
        <row r="63">
          <cell r="C63" t="str">
            <v>Withholding</v>
          </cell>
          <cell r="D63">
            <v>16339.021999999997</v>
          </cell>
          <cell r="E63">
            <v>2890.9839816933636</v>
          </cell>
          <cell r="F63">
            <v>2890.9839816933636</v>
          </cell>
          <cell r="G63">
            <v>2890.9839816933636</v>
          </cell>
          <cell r="H63">
            <v>2890.9839816933636</v>
          </cell>
          <cell r="I63">
            <v>2890.9839816933636</v>
          </cell>
          <cell r="J63">
            <v>2890.9839816933636</v>
          </cell>
          <cell r="K63">
            <v>2890.9839816933636</v>
          </cell>
          <cell r="L63">
            <v>2890.9839816933636</v>
          </cell>
          <cell r="M63">
            <v>2890.9839816933636</v>
          </cell>
          <cell r="N63">
            <v>2890.9839816933636</v>
          </cell>
          <cell r="O63">
            <v>2890.9839816933636</v>
          </cell>
          <cell r="P63">
            <v>2890.9839816933636</v>
          </cell>
          <cell r="Q63">
            <v>0</v>
          </cell>
          <cell r="R63">
            <v>3213.1506849315065</v>
          </cell>
          <cell r="S63">
            <v>3097.47214611872</v>
          </cell>
          <cell r="T63">
            <v>3097.47214611872</v>
          </cell>
          <cell r="U63">
            <v>3097.47214611872</v>
          </cell>
          <cell r="V63">
            <v>3097.47214611872</v>
          </cell>
          <cell r="W63">
            <v>3097.47214611872</v>
          </cell>
          <cell r="X63">
            <v>3097.47214611872</v>
          </cell>
          <cell r="Y63">
            <v>3097.47214611872</v>
          </cell>
          <cell r="Z63">
            <v>3097.47214611872</v>
          </cell>
          <cell r="AA63">
            <v>3097.47214611872</v>
          </cell>
          <cell r="AB63">
            <v>3097.47214611872</v>
          </cell>
          <cell r="AC63">
            <v>3097.47214611872</v>
          </cell>
          <cell r="AD63">
            <v>0</v>
          </cell>
          <cell r="AE63">
            <v>3213.1506849315065</v>
          </cell>
          <cell r="AF63">
            <v>3097.47214611872</v>
          </cell>
          <cell r="AG63">
            <v>3097.47214611872</v>
          </cell>
          <cell r="AH63">
            <v>3097.47214611872</v>
          </cell>
          <cell r="AI63">
            <v>3097.47214611872</v>
          </cell>
          <cell r="AJ63">
            <v>3097.47214611872</v>
          </cell>
          <cell r="AK63">
            <v>3097.47214611872</v>
          </cell>
          <cell r="AL63">
            <v>3097.47214611872</v>
          </cell>
          <cell r="AM63">
            <v>3097.47214611872</v>
          </cell>
          <cell r="AN63">
            <v>3097.47214611872</v>
          </cell>
          <cell r="AO63">
            <v>3097.47214611872</v>
          </cell>
          <cell r="AP63">
            <v>3097.47214611872</v>
          </cell>
        </row>
        <row r="64">
          <cell r="C64" t="str">
            <v>Superannuation</v>
          </cell>
          <cell r="D64">
            <v>7308.29</v>
          </cell>
          <cell r="E64">
            <v>1337.080091533182</v>
          </cell>
          <cell r="F64">
            <v>1337.080091533182</v>
          </cell>
          <cell r="G64">
            <v>1337.080091533182</v>
          </cell>
          <cell r="H64">
            <v>1337.080091533182</v>
          </cell>
          <cell r="I64">
            <v>1337.080091533182</v>
          </cell>
          <cell r="J64">
            <v>1337.080091533182</v>
          </cell>
          <cell r="K64">
            <v>1337.080091533182</v>
          </cell>
          <cell r="L64">
            <v>1337.080091533182</v>
          </cell>
          <cell r="M64">
            <v>1337.080091533182</v>
          </cell>
          <cell r="N64">
            <v>1337.080091533182</v>
          </cell>
          <cell r="O64">
            <v>1337.080091533182</v>
          </cell>
          <cell r="P64">
            <v>1337.080091533182</v>
          </cell>
          <cell r="Q64">
            <v>0</v>
          </cell>
          <cell r="R64">
            <v>1526.2465753424658</v>
          </cell>
          <cell r="S64">
            <v>1471.2992694063923</v>
          </cell>
          <cell r="T64">
            <v>1471.2992694063923</v>
          </cell>
          <cell r="U64">
            <v>1471.2992694063923</v>
          </cell>
          <cell r="V64">
            <v>1471.2992694063923</v>
          </cell>
          <cell r="W64">
            <v>1471.2992694063923</v>
          </cell>
          <cell r="X64">
            <v>1471.2992694063923</v>
          </cell>
          <cell r="Y64">
            <v>1471.2992694063923</v>
          </cell>
          <cell r="Z64">
            <v>1471.2992694063923</v>
          </cell>
          <cell r="AA64">
            <v>1471.2992694063923</v>
          </cell>
          <cell r="AB64">
            <v>1471.2992694063923</v>
          </cell>
          <cell r="AC64">
            <v>1471.2992694063923</v>
          </cell>
          <cell r="AD64">
            <v>0</v>
          </cell>
          <cell r="AE64">
            <v>1526.2465753424658</v>
          </cell>
          <cell r="AF64">
            <v>1471.2992694063923</v>
          </cell>
          <cell r="AG64">
            <v>1471.2992694063923</v>
          </cell>
          <cell r="AH64">
            <v>1471.2992694063923</v>
          </cell>
          <cell r="AI64">
            <v>1471.2992694063923</v>
          </cell>
          <cell r="AJ64">
            <v>1471.2992694063923</v>
          </cell>
          <cell r="AK64">
            <v>1471.2992694063923</v>
          </cell>
          <cell r="AL64">
            <v>1471.2992694063923</v>
          </cell>
          <cell r="AM64">
            <v>1471.2992694063923</v>
          </cell>
          <cell r="AN64">
            <v>1471.2992694063923</v>
          </cell>
          <cell r="AO64">
            <v>1471.2992694063923</v>
          </cell>
          <cell r="AP64">
            <v>1471.2992694063923</v>
          </cell>
        </row>
        <row r="65">
          <cell r="C65" t="str">
            <v>Depreciation</v>
          </cell>
          <cell r="D65">
            <v>0</v>
          </cell>
          <cell r="E65">
            <v>128.78791666666666</v>
          </cell>
          <cell r="F65">
            <v>206.75508680555555</v>
          </cell>
          <cell r="G65">
            <v>200.22362485532409</v>
          </cell>
          <cell r="H65">
            <v>193.92958493079669</v>
          </cell>
          <cell r="I65">
            <v>3021.196986484606</v>
          </cell>
          <cell r="J65">
            <v>3551.4613385137973</v>
          </cell>
          <cell r="K65">
            <v>4489.6677721006699</v>
          </cell>
          <cell r="L65">
            <v>6919.0125377987861</v>
          </cell>
          <cell r="M65">
            <v>7690.8206574841815</v>
          </cell>
          <cell r="N65">
            <v>7571.975266896482</v>
          </cell>
          <cell r="O65">
            <v>9297.0969680429753</v>
          </cell>
          <cell r="P65">
            <v>9151.8836084267223</v>
          </cell>
          <cell r="Q65">
            <v>0</v>
          </cell>
          <cell r="R65">
            <v>9129.1906029801776</v>
          </cell>
          <cell r="S65">
            <v>9161.1388541822726</v>
          </cell>
          <cell r="T65">
            <v>9016.2168470614179</v>
          </cell>
          <cell r="U65">
            <v>8894.596159985862</v>
          </cell>
          <cell r="V65">
            <v>8750.885425731507</v>
          </cell>
          <cell r="W65">
            <v>8612.9499321850217</v>
          </cell>
          <cell r="X65">
            <v>8557.3573391882637</v>
          </cell>
          <cell r="Y65">
            <v>8484.3993003345513</v>
          </cell>
          <cell r="Z65">
            <v>8351.8627246245251</v>
          </cell>
          <cell r="AA65">
            <v>8221.5715173080225</v>
          </cell>
          <cell r="AB65">
            <v>8100.9859585832583</v>
          </cell>
          <cell r="AC65">
            <v>7994.5177044929324</v>
          </cell>
          <cell r="AD65">
            <v>0</v>
          </cell>
          <cell r="AE65">
            <v>7874.0464778276682</v>
          </cell>
          <cell r="AF65">
            <v>7747.6754984321615</v>
          </cell>
          <cell r="AG65">
            <v>7626.7699740565822</v>
          </cell>
          <cell r="AH65">
            <v>7528.7369856701989</v>
          </cell>
          <cell r="AI65">
            <v>7408.1935786253198</v>
          </cell>
          <cell r="AJ65">
            <v>7293.0132597657075</v>
          </cell>
          <cell r="AK65">
            <v>7259.7717197288484</v>
          </cell>
          <cell r="AL65">
            <v>7208.7684600160746</v>
          </cell>
          <cell r="AM65">
            <v>7097.7980597452924</v>
          </cell>
          <cell r="AN65">
            <v>6988.6919214193404</v>
          </cell>
          <cell r="AO65">
            <v>6888.9176543876993</v>
          </cell>
          <cell r="AP65">
            <v>6803.3184687015764</v>
          </cell>
        </row>
        <row r="66">
          <cell r="C66" t="str">
            <v>Amortisation</v>
          </cell>
          <cell r="D66">
            <v>0</v>
          </cell>
          <cell r="E66">
            <v>138.55383333333333</v>
          </cell>
          <cell r="F66">
            <v>137.39921805555556</v>
          </cell>
          <cell r="G66">
            <v>263.55383333333333</v>
          </cell>
          <cell r="H66">
            <v>263.55383333333333</v>
          </cell>
          <cell r="I66">
            <v>263.55383333333333</v>
          </cell>
          <cell r="J66">
            <v>263.55383333333333</v>
          </cell>
          <cell r="K66">
            <v>305.22050000000002</v>
          </cell>
          <cell r="L66">
            <v>305.22050000000002</v>
          </cell>
          <cell r="M66">
            <v>305.22050000000002</v>
          </cell>
          <cell r="N66">
            <v>305.22050000000002</v>
          </cell>
          <cell r="O66">
            <v>305.22050000000002</v>
          </cell>
          <cell r="P66">
            <v>305.22050000000002</v>
          </cell>
          <cell r="Q66">
            <v>0</v>
          </cell>
          <cell r="R66">
            <v>305.22050000000002</v>
          </cell>
          <cell r="S66">
            <v>388.55383333333333</v>
          </cell>
          <cell r="T66">
            <v>388.55383333333333</v>
          </cell>
          <cell r="U66">
            <v>388.55383333333333</v>
          </cell>
          <cell r="V66">
            <v>388.55383333333333</v>
          </cell>
          <cell r="W66">
            <v>388.55383333333333</v>
          </cell>
          <cell r="X66">
            <v>388.55383333333333</v>
          </cell>
          <cell r="Y66">
            <v>388.55383333333333</v>
          </cell>
          <cell r="Z66">
            <v>430.22050000000007</v>
          </cell>
          <cell r="AA66">
            <v>430.22050000000007</v>
          </cell>
          <cell r="AB66">
            <v>430.22050000000007</v>
          </cell>
          <cell r="AC66">
            <v>430.22050000000007</v>
          </cell>
          <cell r="AD66">
            <v>0</v>
          </cell>
          <cell r="AE66">
            <v>430.22050000000007</v>
          </cell>
          <cell r="AF66">
            <v>513.55383333333339</v>
          </cell>
          <cell r="AG66">
            <v>513.55383333333339</v>
          </cell>
          <cell r="AH66">
            <v>513.55383333333339</v>
          </cell>
          <cell r="AI66">
            <v>513.55383333333339</v>
          </cell>
          <cell r="AJ66">
            <v>513.55383333333339</v>
          </cell>
          <cell r="AK66">
            <v>513.55383333333339</v>
          </cell>
          <cell r="AL66">
            <v>513.55383333333339</v>
          </cell>
          <cell r="AM66">
            <v>555.22050000000002</v>
          </cell>
          <cell r="AN66">
            <v>555.22050000000002</v>
          </cell>
          <cell r="AO66">
            <v>555.22050000000002</v>
          </cell>
          <cell r="AP66">
            <v>555.22050000000002</v>
          </cell>
        </row>
        <row r="67">
          <cell r="C67" t="str">
            <v>Stock</v>
          </cell>
          <cell r="D67">
            <v>0</v>
          </cell>
          <cell r="E67">
            <v>0</v>
          </cell>
          <cell r="F67">
            <v>0</v>
          </cell>
          <cell r="G67">
            <v>0</v>
          </cell>
          <cell r="H67">
            <v>0</v>
          </cell>
          <cell r="I67">
            <v>0</v>
          </cell>
          <cell r="J67">
            <v>0</v>
          </cell>
          <cell r="K67">
            <v>0</v>
          </cell>
          <cell r="L67">
            <v>0</v>
          </cell>
          <cell r="M67">
            <v>4661.395303588517</v>
          </cell>
          <cell r="N67">
            <v>9322.790607177034</v>
          </cell>
          <cell r="O67">
            <v>6992.0929553827755</v>
          </cell>
          <cell r="P67">
            <v>8856.6510768181815</v>
          </cell>
          <cell r="Q67">
            <v>0</v>
          </cell>
          <cell r="R67">
            <v>13984.185910765551</v>
          </cell>
          <cell r="S67">
            <v>13984.185910765551</v>
          </cell>
          <cell r="T67">
            <v>11187.34872861244</v>
          </cell>
          <cell r="U67">
            <v>13984.185910765551</v>
          </cell>
          <cell r="V67">
            <v>13984.185910765551</v>
          </cell>
          <cell r="W67">
            <v>5826.7441294856462</v>
          </cell>
          <cell r="X67">
            <v>5826.7441294856462</v>
          </cell>
          <cell r="Y67">
            <v>16314.883562559809</v>
          </cell>
          <cell r="Z67">
            <v>17480.232388456938</v>
          </cell>
          <cell r="AA67">
            <v>16081.813797380382</v>
          </cell>
          <cell r="AB67">
            <v>20743.209100968899</v>
          </cell>
          <cell r="AC67">
            <v>22374.69745722488</v>
          </cell>
          <cell r="AD67">
            <v>0</v>
          </cell>
          <cell r="AE67">
            <v>27269.162525992822</v>
          </cell>
          <cell r="AF67">
            <v>27269.162525992822</v>
          </cell>
          <cell r="AG67">
            <v>24472.325343839715</v>
          </cell>
          <cell r="AH67">
            <v>29133.720647428232</v>
          </cell>
          <cell r="AI67">
            <v>30299.069473325359</v>
          </cell>
          <cell r="AJ67">
            <v>23773.116048301436</v>
          </cell>
          <cell r="AK67">
            <v>19111.720744712919</v>
          </cell>
          <cell r="AL67">
            <v>34028.185716196174</v>
          </cell>
          <cell r="AM67">
            <v>36125.813602811009</v>
          </cell>
          <cell r="AN67">
            <v>29133.720647428232</v>
          </cell>
          <cell r="AO67">
            <v>42884.836793014358</v>
          </cell>
          <cell r="AP67">
            <v>46613.95303588517</v>
          </cell>
        </row>
        <row r="68">
          <cell r="C68" t="str">
            <v>Closing Stock</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row>
        <row r="69">
          <cell r="C69" t="str">
            <v>Factory Labour</v>
          </cell>
          <cell r="D69">
            <v>0</v>
          </cell>
          <cell r="E69">
            <v>0</v>
          </cell>
          <cell r="F69">
            <v>0</v>
          </cell>
          <cell r="G69">
            <v>0</v>
          </cell>
          <cell r="H69">
            <v>0</v>
          </cell>
          <cell r="I69">
            <v>0</v>
          </cell>
          <cell r="J69">
            <v>0</v>
          </cell>
          <cell r="K69">
            <v>0</v>
          </cell>
          <cell r="L69">
            <v>6666.66</v>
          </cell>
          <cell r="M69">
            <v>6666.66</v>
          </cell>
          <cell r="N69">
            <v>6666.66</v>
          </cell>
          <cell r="O69">
            <v>6666.66</v>
          </cell>
          <cell r="P69">
            <v>6666.66</v>
          </cell>
          <cell r="Q69">
            <v>0</v>
          </cell>
          <cell r="R69">
            <v>6999.9930000000004</v>
          </cell>
          <cell r="S69">
            <v>6999.9930000000004</v>
          </cell>
          <cell r="T69">
            <v>6999.9930000000004</v>
          </cell>
          <cell r="U69">
            <v>6999.9930000000004</v>
          </cell>
          <cell r="V69">
            <v>6999.9930000000004</v>
          </cell>
          <cell r="W69">
            <v>6999.9930000000004</v>
          </cell>
          <cell r="X69">
            <v>6999.9930000000004</v>
          </cell>
          <cell r="Y69">
            <v>6999.9930000000004</v>
          </cell>
          <cell r="Z69">
            <v>6999.9930000000004</v>
          </cell>
          <cell r="AA69">
            <v>6999.9930000000004</v>
          </cell>
          <cell r="AB69">
            <v>6999.9930000000004</v>
          </cell>
          <cell r="AC69">
            <v>6999.9930000000004</v>
          </cell>
          <cell r="AD69">
            <v>0</v>
          </cell>
          <cell r="AE69">
            <v>7349.992650000001</v>
          </cell>
          <cell r="AF69">
            <v>7349.992650000001</v>
          </cell>
          <cell r="AG69">
            <v>7349.992650000001</v>
          </cell>
          <cell r="AH69">
            <v>7349.992650000001</v>
          </cell>
          <cell r="AI69">
            <v>7349.992650000001</v>
          </cell>
          <cell r="AJ69">
            <v>7349.992650000001</v>
          </cell>
          <cell r="AK69">
            <v>7349.992650000001</v>
          </cell>
          <cell r="AL69">
            <v>7349.992650000001</v>
          </cell>
          <cell r="AM69">
            <v>7349.992650000001</v>
          </cell>
          <cell r="AN69">
            <v>7349.992650000001</v>
          </cell>
          <cell r="AO69">
            <v>7349.992650000001</v>
          </cell>
          <cell r="AP69">
            <v>7349.992650000001</v>
          </cell>
        </row>
        <row r="70">
          <cell r="C70" t="str">
            <v>Income Tax</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4319.4494009912069</v>
          </cell>
          <cell r="AK70">
            <v>4448.1279600098496</v>
          </cell>
          <cell r="AL70">
            <v>25772.002789654332</v>
          </cell>
          <cell r="AM70">
            <v>30373.825061516225</v>
          </cell>
          <cell r="AN70">
            <v>20259.693455739012</v>
          </cell>
          <cell r="AO70">
            <v>38439.920509912365</v>
          </cell>
          <cell r="AP70">
            <v>42086.865392756954</v>
          </cell>
        </row>
        <row r="71">
          <cell r="C71" t="str">
            <v>Total</v>
          </cell>
          <cell r="D71">
            <v>-89003.4</v>
          </cell>
          <cell r="E71">
            <v>-18479.800192798437</v>
          </cell>
          <cell r="F71">
            <v>-45012.596689383623</v>
          </cell>
          <cell r="G71">
            <v>-17640.501943998541</v>
          </cell>
          <cell r="H71">
            <v>-42079.57258134157</v>
          </cell>
          <cell r="I71">
            <v>-24910.855510876092</v>
          </cell>
          <cell r="J71">
            <v>-27137.224638889835</v>
          </cell>
          <cell r="K71">
            <v>-35973.0719272856</v>
          </cell>
          <cell r="L71">
            <v>-45457.28778990703</v>
          </cell>
          <cell r="M71">
            <v>-27269.867920525532</v>
          </cell>
          <cell r="N71">
            <v>-8576.4038799272821</v>
          </cell>
          <cell r="O71">
            <v>-21334.094837104087</v>
          </cell>
          <cell r="P71">
            <v>-12948.991018089568</v>
          </cell>
          <cell r="Q71">
            <v>0</v>
          </cell>
          <cell r="R71">
            <v>-18416.420462098948</v>
          </cell>
          <cell r="S71">
            <v>1742.1756252386695</v>
          </cell>
          <cell r="T71">
            <v>-11365.498852764154</v>
          </cell>
          <cell r="U71">
            <v>-720.41195059964957</v>
          </cell>
          <cell r="V71">
            <v>6590.2563905890274</v>
          </cell>
          <cell r="W71">
            <v>-29307.56694569355</v>
          </cell>
          <cell r="X71">
            <v>-41993.640091753172</v>
          </cell>
          <cell r="Y71">
            <v>10265.90483024079</v>
          </cell>
          <cell r="Z71">
            <v>21147.797314269133</v>
          </cell>
          <cell r="AA71">
            <v>9461.137344711271</v>
          </cell>
          <cell r="AB71">
            <v>33219.141637466615</v>
          </cell>
          <cell r="AC71">
            <v>36600.775039165863</v>
          </cell>
          <cell r="AD71">
            <v>0</v>
          </cell>
          <cell r="AE71">
            <v>36349.017581239837</v>
          </cell>
          <cell r="AF71">
            <v>56908.671589358142</v>
          </cell>
          <cell r="AG71">
            <v>45224.306354647182</v>
          </cell>
          <cell r="AH71">
            <v>63339.67711536416</v>
          </cell>
          <cell r="AI71">
            <v>75682.805182886674</v>
          </cell>
          <cell r="AJ71">
            <v>42170.856496838795</v>
          </cell>
          <cell r="AK71">
            <v>10378.965240022997</v>
          </cell>
          <cell r="AL71">
            <v>60134.673175860094</v>
          </cell>
          <cell r="AM71">
            <v>70872.258476871211</v>
          </cell>
          <cell r="AN71">
            <v>47272.618063390953</v>
          </cell>
          <cell r="AO71">
            <v>89693.147856462223</v>
          </cell>
          <cell r="AP71">
            <v>98202.685916432936</v>
          </cell>
        </row>
      </sheetData>
      <sheetData sheetId="3"/>
      <sheetData sheetId="4"/>
      <sheetData sheetId="5"/>
      <sheetData sheetId="6">
        <row r="4">
          <cell r="C4">
            <v>41456</v>
          </cell>
          <cell r="D4">
            <v>41487</v>
          </cell>
          <cell r="E4">
            <v>41518</v>
          </cell>
          <cell r="F4">
            <v>41548</v>
          </cell>
          <cell r="G4">
            <v>41579</v>
          </cell>
          <cell r="H4">
            <v>41609</v>
          </cell>
          <cell r="I4">
            <v>41640</v>
          </cell>
          <cell r="J4">
            <v>41671</v>
          </cell>
          <cell r="K4">
            <v>41699</v>
          </cell>
          <cell r="L4">
            <v>41730</v>
          </cell>
          <cell r="M4">
            <v>41760</v>
          </cell>
          <cell r="N4">
            <v>41791</v>
          </cell>
          <cell r="O4">
            <v>41821</v>
          </cell>
          <cell r="P4">
            <v>41852</v>
          </cell>
          <cell r="Q4">
            <v>41883</v>
          </cell>
          <cell r="R4">
            <v>41913</v>
          </cell>
          <cell r="S4">
            <v>41944</v>
          </cell>
          <cell r="T4">
            <v>41974</v>
          </cell>
          <cell r="U4">
            <v>42005</v>
          </cell>
          <cell r="V4">
            <v>42036</v>
          </cell>
          <cell r="W4">
            <v>42064</v>
          </cell>
          <cell r="X4">
            <v>42095</v>
          </cell>
          <cell r="Y4">
            <v>42125</v>
          </cell>
          <cell r="Z4">
            <v>42156</v>
          </cell>
          <cell r="AA4">
            <v>42186</v>
          </cell>
          <cell r="AB4">
            <v>42217</v>
          </cell>
          <cell r="AC4">
            <v>42248</v>
          </cell>
          <cell r="AD4">
            <v>42278</v>
          </cell>
          <cell r="AE4">
            <v>42309</v>
          </cell>
          <cell r="AF4">
            <v>42339</v>
          </cell>
          <cell r="AG4">
            <v>42370</v>
          </cell>
          <cell r="AH4">
            <v>42401</v>
          </cell>
          <cell r="AI4">
            <v>42430</v>
          </cell>
          <cell r="AJ4">
            <v>42461</v>
          </cell>
          <cell r="AK4">
            <v>42491</v>
          </cell>
          <cell r="AL4">
            <v>42522</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row>
        <row r="7">
          <cell r="C7">
            <v>-7741.41</v>
          </cell>
          <cell r="D7">
            <v>-7981.41</v>
          </cell>
          <cell r="E7">
            <v>-10866.41</v>
          </cell>
          <cell r="F7">
            <v>-10991.41</v>
          </cell>
          <cell r="G7">
            <v>-2600</v>
          </cell>
          <cell r="H7">
            <v>-3055</v>
          </cell>
          <cell r="I7">
            <v>-3630</v>
          </cell>
          <cell r="J7">
            <v>-3455</v>
          </cell>
          <cell r="K7">
            <v>-5344.2092955382768</v>
          </cell>
          <cell r="L7">
            <v>-4080.3488258971288</v>
          </cell>
          <cell r="M7">
            <v>4416.5814089234464</v>
          </cell>
          <cell r="N7">
            <v>6527.3721133851686</v>
          </cell>
          <cell r="O7">
            <v>8705.0930526674656</v>
          </cell>
          <cell r="P7">
            <v>2714.3023482057415</v>
          </cell>
          <cell r="Q7">
            <v>7152.8139919497607</v>
          </cell>
          <cell r="R7">
            <v>10585.534931232058</v>
          </cell>
          <cell r="S7">
            <v>7874.3023482057415</v>
          </cell>
          <cell r="T7">
            <v>13015.883757129186</v>
          </cell>
          <cell r="U7">
            <v>14655.883757129186</v>
          </cell>
          <cell r="V7">
            <v>944.65117410286985</v>
          </cell>
          <cell r="W7">
            <v>6428.1628178468891</v>
          </cell>
          <cell r="X7">
            <v>13131.674461590908</v>
          </cell>
          <cell r="Y7">
            <v>12042.023287488038</v>
          </cell>
          <cell r="Z7">
            <v>19659.395400873203</v>
          </cell>
          <cell r="AA7">
            <v>27274.093101309809</v>
          </cell>
          <cell r="AB7">
            <v>15727.860518283494</v>
          </cell>
          <cell r="AC7">
            <v>26267.162866489234</v>
          </cell>
          <cell r="AD7">
            <v>35201.465214694974</v>
          </cell>
          <cell r="AE7">
            <v>19777.465166052629</v>
          </cell>
          <cell r="AF7">
            <v>31687.558218720093</v>
          </cell>
          <cell r="AG7">
            <v>39963.790801746407</v>
          </cell>
          <cell r="AH7">
            <v>13681.674461590905</v>
          </cell>
          <cell r="AI7">
            <v>26633.697749078943</v>
          </cell>
          <cell r="AJ7">
            <v>40839.581506208131</v>
          </cell>
          <cell r="AK7">
            <v>25179.046574976077</v>
          </cell>
          <cell r="AL7">
            <v>42098.790801746407</v>
          </cell>
        </row>
        <row r="8">
          <cell r="C8">
            <v>0</v>
          </cell>
          <cell r="D8">
            <v>0</v>
          </cell>
          <cell r="E8">
            <v>0</v>
          </cell>
          <cell r="F8">
            <v>0</v>
          </cell>
          <cell r="G8">
            <v>0</v>
          </cell>
          <cell r="H8">
            <v>0</v>
          </cell>
          <cell r="I8">
            <v>0</v>
          </cell>
          <cell r="J8">
            <v>0</v>
          </cell>
          <cell r="K8">
            <v>24000</v>
          </cell>
          <cell r="L8">
            <v>48000</v>
          </cell>
          <cell r="M8">
            <v>36000</v>
          </cell>
          <cell r="N8">
            <v>45000</v>
          </cell>
          <cell r="O8">
            <v>72000</v>
          </cell>
          <cell r="P8">
            <v>72000</v>
          </cell>
          <cell r="Q8">
            <v>57000</v>
          </cell>
          <cell r="R8">
            <v>72000</v>
          </cell>
          <cell r="S8">
            <v>72000</v>
          </cell>
          <cell r="T8">
            <v>29999.999999999996</v>
          </cell>
          <cell r="U8">
            <v>29999.999999999996</v>
          </cell>
          <cell r="V8">
            <v>84000</v>
          </cell>
          <cell r="W8">
            <v>90000</v>
          </cell>
          <cell r="X8">
            <v>82000</v>
          </cell>
          <cell r="Y8">
            <v>106000</v>
          </cell>
          <cell r="Z8">
            <v>115000</v>
          </cell>
          <cell r="AA8">
            <v>140000</v>
          </cell>
          <cell r="AB8">
            <v>140000</v>
          </cell>
          <cell r="AC8">
            <v>125999.99999999999</v>
          </cell>
          <cell r="AD8">
            <v>150000</v>
          </cell>
          <cell r="AE8">
            <v>156000</v>
          </cell>
          <cell r="AF8">
            <v>121999.99999999999</v>
          </cell>
          <cell r="AG8">
            <v>98000</v>
          </cell>
          <cell r="AH8">
            <v>175000</v>
          </cell>
          <cell r="AI8">
            <v>186000</v>
          </cell>
          <cell r="AJ8">
            <v>150000</v>
          </cell>
          <cell r="AK8">
            <v>220000</v>
          </cell>
          <cell r="AL8">
            <v>239999.99999999997</v>
          </cell>
        </row>
        <row r="9">
          <cell r="C9">
            <v>0</v>
          </cell>
          <cell r="D9">
            <v>0</v>
          </cell>
          <cell r="E9">
            <v>0</v>
          </cell>
          <cell r="F9">
            <v>0</v>
          </cell>
          <cell r="G9">
            <v>0</v>
          </cell>
          <cell r="H9">
            <v>0</v>
          </cell>
          <cell r="I9">
            <v>0</v>
          </cell>
          <cell r="J9">
            <v>0</v>
          </cell>
          <cell r="K9">
            <v>2400</v>
          </cell>
          <cell r="L9">
            <v>4800</v>
          </cell>
          <cell r="M9">
            <v>3600</v>
          </cell>
          <cell r="N9">
            <v>4500</v>
          </cell>
          <cell r="O9">
            <v>7200</v>
          </cell>
          <cell r="P9">
            <v>7200</v>
          </cell>
          <cell r="Q9">
            <v>5700</v>
          </cell>
          <cell r="R9">
            <v>7200</v>
          </cell>
          <cell r="S9">
            <v>7200</v>
          </cell>
          <cell r="T9">
            <v>3000</v>
          </cell>
          <cell r="U9">
            <v>3000</v>
          </cell>
          <cell r="V9">
            <v>8400</v>
          </cell>
          <cell r="W9">
            <v>9000</v>
          </cell>
          <cell r="X9">
            <v>8200</v>
          </cell>
          <cell r="Y9">
            <v>10600</v>
          </cell>
          <cell r="Z9">
            <v>11500</v>
          </cell>
          <cell r="AA9">
            <v>14000</v>
          </cell>
          <cell r="AB9">
            <v>14000</v>
          </cell>
          <cell r="AC9">
            <v>12600</v>
          </cell>
          <cell r="AD9">
            <v>15000</v>
          </cell>
          <cell r="AE9">
            <v>15600</v>
          </cell>
          <cell r="AF9">
            <v>12200</v>
          </cell>
          <cell r="AG9">
            <v>9800</v>
          </cell>
          <cell r="AH9">
            <v>17500</v>
          </cell>
          <cell r="AI9">
            <v>18600</v>
          </cell>
          <cell r="AJ9">
            <v>15000</v>
          </cell>
          <cell r="AK9">
            <v>22000</v>
          </cell>
          <cell r="AL9">
            <v>24000</v>
          </cell>
        </row>
        <row r="10">
          <cell r="C10">
            <v>2400</v>
          </cell>
          <cell r="D10">
            <v>28850</v>
          </cell>
          <cell r="E10">
            <v>1250</v>
          </cell>
          <cell r="F10">
            <v>24749.999999999996</v>
          </cell>
          <cell r="G10">
            <v>4550</v>
          </cell>
          <cell r="H10">
            <v>5749.9999999999991</v>
          </cell>
          <cell r="I10">
            <v>28799.999999999996</v>
          </cell>
          <cell r="J10">
            <v>18892.09295538277</v>
          </cell>
          <cell r="K10">
            <v>11361.395303588519</v>
          </cell>
          <cell r="L10">
            <v>16472.790607177023</v>
          </cell>
          <cell r="M10">
            <v>14892.092955382775</v>
          </cell>
          <cell r="N10">
            <v>23222.790607177034</v>
          </cell>
          <cell r="O10">
            <v>66634.185910765547</v>
          </cell>
          <cell r="P10">
            <v>27614.883562559808</v>
          </cell>
          <cell r="Q10">
            <v>22672.790607177038</v>
          </cell>
          <cell r="R10">
            <v>27584.185910765547</v>
          </cell>
          <cell r="S10">
            <v>20584.185910765551</v>
          </cell>
          <cell r="T10">
            <v>13599.999999999998</v>
          </cell>
          <cell r="U10">
            <v>36953.488258971294</v>
          </cell>
          <cell r="V10">
            <v>29164.883562559808</v>
          </cell>
          <cell r="W10">
            <v>22964.883562559808</v>
          </cell>
          <cell r="X10">
            <v>28614.883562559808</v>
          </cell>
          <cell r="Y10">
            <v>29826.278866148328</v>
          </cell>
          <cell r="Z10">
            <v>38853.022995633968</v>
          </cell>
          <cell r="AA10">
            <v>58868.371821531095</v>
          </cell>
          <cell r="AB10">
            <v>34606.976517942589</v>
          </cell>
          <cell r="AC10">
            <v>36656.976517942589</v>
          </cell>
          <cell r="AD10">
            <v>41568.371821531102</v>
          </cell>
          <cell r="AE10">
            <v>36899.069473325362</v>
          </cell>
          <cell r="AF10">
            <v>39237.674169736842</v>
          </cell>
          <cell r="AG10">
            <v>43945.581214354075</v>
          </cell>
          <cell r="AH10">
            <v>45479.767125119615</v>
          </cell>
          <cell r="AI10">
            <v>43941.162428708136</v>
          </cell>
          <cell r="AJ10">
            <v>40268.371821531102</v>
          </cell>
          <cell r="AK10">
            <v>50802.557732296649</v>
          </cell>
          <cell r="AL10">
            <v>60994.650687679437</v>
          </cell>
        </row>
        <row r="11">
          <cell r="C11">
            <v>240</v>
          </cell>
          <cell r="D11">
            <v>2885</v>
          </cell>
          <cell r="E11">
            <v>125</v>
          </cell>
          <cell r="F11">
            <v>2475</v>
          </cell>
          <cell r="G11">
            <v>455</v>
          </cell>
          <cell r="H11">
            <v>574.99999999999989</v>
          </cell>
          <cell r="I11">
            <v>2880</v>
          </cell>
          <cell r="J11">
            <v>1889.209295538277</v>
          </cell>
          <cell r="K11">
            <v>1136.139530358852</v>
          </cell>
          <cell r="L11">
            <v>1647.2790607177024</v>
          </cell>
          <cell r="M11">
            <v>1489.2092955382777</v>
          </cell>
          <cell r="N11">
            <v>2322.2790607177035</v>
          </cell>
          <cell r="O11">
            <v>6663.4185910765555</v>
          </cell>
          <cell r="P11">
            <v>2761.4883562559808</v>
          </cell>
          <cell r="Q11">
            <v>2267.2790607177039</v>
          </cell>
          <cell r="R11">
            <v>2758.418591076555</v>
          </cell>
          <cell r="S11">
            <v>2058.418591076555</v>
          </cell>
          <cell r="T11">
            <v>1360</v>
          </cell>
          <cell r="U11">
            <v>3695.3488258971297</v>
          </cell>
          <cell r="V11">
            <v>2916.4883562559808</v>
          </cell>
          <cell r="W11">
            <v>2296.4883562559808</v>
          </cell>
          <cell r="X11">
            <v>2861.4883562559808</v>
          </cell>
          <cell r="Y11">
            <v>2982.6278866148332</v>
          </cell>
          <cell r="Z11">
            <v>3885.3022995633969</v>
          </cell>
          <cell r="AA11">
            <v>5886.83718215311</v>
          </cell>
          <cell r="AB11">
            <v>3460.6976517942589</v>
          </cell>
          <cell r="AC11">
            <v>3665.6976517942589</v>
          </cell>
          <cell r="AD11">
            <v>4156.83718215311</v>
          </cell>
          <cell r="AE11">
            <v>3689.9069473325362</v>
          </cell>
          <cell r="AF11">
            <v>3923.7674169736842</v>
          </cell>
          <cell r="AG11">
            <v>4394.5581214354079</v>
          </cell>
          <cell r="AH11">
            <v>4547.9767125119615</v>
          </cell>
          <cell r="AI11">
            <v>4394.1162428708139</v>
          </cell>
          <cell r="AJ11">
            <v>4026.8371821531105</v>
          </cell>
          <cell r="AK11">
            <v>5080.2557732296655</v>
          </cell>
          <cell r="AL11">
            <v>6099.4650687679441</v>
          </cell>
        </row>
        <row r="12">
          <cell r="C12">
            <v>-240</v>
          </cell>
          <cell r="D12">
            <v>-2885</v>
          </cell>
          <cell r="E12">
            <v>-125</v>
          </cell>
          <cell r="F12">
            <v>-2475</v>
          </cell>
          <cell r="G12">
            <v>-455</v>
          </cell>
          <cell r="H12">
            <v>-574.99999999999989</v>
          </cell>
          <cell r="I12">
            <v>-2880</v>
          </cell>
          <cell r="J12">
            <v>-1889.209295538277</v>
          </cell>
          <cell r="K12">
            <v>1263.860469641148</v>
          </cell>
          <cell r="L12">
            <v>3152.7209392822979</v>
          </cell>
          <cell r="M12">
            <v>2110.7907044617223</v>
          </cell>
          <cell r="N12">
            <v>2177.7209392822965</v>
          </cell>
          <cell r="O12">
            <v>536.58140892344454</v>
          </cell>
          <cell r="P12">
            <v>4438.5116437440192</v>
          </cell>
          <cell r="Q12">
            <v>3432.7209392822961</v>
          </cell>
          <cell r="R12">
            <v>4441.5814089234445</v>
          </cell>
          <cell r="S12">
            <v>5141.5814089234445</v>
          </cell>
          <cell r="T12">
            <v>1640</v>
          </cell>
          <cell r="U12">
            <v>-695.3488258971297</v>
          </cell>
          <cell r="V12">
            <v>5483.5116437440192</v>
          </cell>
          <cell r="W12">
            <v>6703.5116437440192</v>
          </cell>
          <cell r="X12">
            <v>5338.5116437440192</v>
          </cell>
          <cell r="Y12">
            <v>7617.3721133851668</v>
          </cell>
          <cell r="Z12">
            <v>7614.6977004366036</v>
          </cell>
          <cell r="AA12">
            <v>8113.16281784689</v>
          </cell>
          <cell r="AB12">
            <v>10539.302348205742</v>
          </cell>
          <cell r="AC12">
            <v>8934.3023482057415</v>
          </cell>
          <cell r="AD12">
            <v>10843.162817846889</v>
          </cell>
          <cell r="AE12">
            <v>11910.093052667464</v>
          </cell>
          <cell r="AF12">
            <v>8276.2325830263162</v>
          </cell>
          <cell r="AG12">
            <v>5405.4418785645921</v>
          </cell>
          <cell r="AH12">
            <v>12952.023287488038</v>
          </cell>
          <cell r="AI12">
            <v>14205.883757129186</v>
          </cell>
          <cell r="AJ12">
            <v>10973.162817846889</v>
          </cell>
          <cell r="AK12">
            <v>16919.744226770334</v>
          </cell>
          <cell r="AL12">
            <v>17900.534931232054</v>
          </cell>
        </row>
        <row r="13">
          <cell r="C13">
            <v>0</v>
          </cell>
          <cell r="D13">
            <v>0</v>
          </cell>
          <cell r="E13">
            <v>0</v>
          </cell>
          <cell r="F13">
            <v>-10866.41</v>
          </cell>
          <cell r="G13">
            <v>0</v>
          </cell>
          <cell r="H13">
            <v>0</v>
          </cell>
          <cell r="I13">
            <v>-3055</v>
          </cell>
          <cell r="J13">
            <v>0</v>
          </cell>
          <cell r="K13">
            <v>0</v>
          </cell>
          <cell r="L13">
            <v>-5344.2092955382768</v>
          </cell>
          <cell r="M13">
            <v>0</v>
          </cell>
          <cell r="N13">
            <v>0</v>
          </cell>
          <cell r="O13">
            <v>6527.3721133851686</v>
          </cell>
          <cell r="P13">
            <v>0</v>
          </cell>
          <cell r="Q13">
            <v>0</v>
          </cell>
          <cell r="R13">
            <v>7152.8139919497607</v>
          </cell>
          <cell r="S13">
            <v>0</v>
          </cell>
          <cell r="T13">
            <v>0</v>
          </cell>
          <cell r="U13">
            <v>13015.883757129186</v>
          </cell>
          <cell r="V13">
            <v>0</v>
          </cell>
          <cell r="W13">
            <v>0</v>
          </cell>
          <cell r="X13">
            <v>6428.1628178468891</v>
          </cell>
          <cell r="Y13">
            <v>0</v>
          </cell>
          <cell r="Z13">
            <v>0</v>
          </cell>
          <cell r="AA13">
            <v>19659.395400873203</v>
          </cell>
          <cell r="AB13">
            <v>0</v>
          </cell>
          <cell r="AC13">
            <v>0</v>
          </cell>
          <cell r="AD13">
            <v>26267.162866489234</v>
          </cell>
          <cell r="AE13">
            <v>0</v>
          </cell>
          <cell r="AF13">
            <v>0</v>
          </cell>
          <cell r="AG13">
            <v>31687.558218720093</v>
          </cell>
          <cell r="AH13">
            <v>0</v>
          </cell>
          <cell r="AI13">
            <v>0</v>
          </cell>
          <cell r="AJ13">
            <v>26633.697749078943</v>
          </cell>
          <cell r="AK13">
            <v>0</v>
          </cell>
          <cell r="AL13">
            <v>0</v>
          </cell>
        </row>
        <row r="14">
          <cell r="C14">
            <v>-7981.41</v>
          </cell>
          <cell r="D14">
            <v>-10866.41</v>
          </cell>
          <cell r="E14">
            <v>-10991.41</v>
          </cell>
          <cell r="F14">
            <v>-2600</v>
          </cell>
          <cell r="G14">
            <v>-3055</v>
          </cell>
          <cell r="H14">
            <v>-3630</v>
          </cell>
          <cell r="I14">
            <v>-3455</v>
          </cell>
          <cell r="J14">
            <v>-5344.2092955382768</v>
          </cell>
          <cell r="K14">
            <v>-4080.3488258971288</v>
          </cell>
          <cell r="L14">
            <v>4416.5814089234464</v>
          </cell>
          <cell r="M14">
            <v>6527.3721133851686</v>
          </cell>
          <cell r="N14">
            <v>8705.0930526674656</v>
          </cell>
          <cell r="O14">
            <v>2714.3023482057415</v>
          </cell>
          <cell r="P14">
            <v>7152.8139919497607</v>
          </cell>
          <cell r="Q14">
            <v>10585.534931232058</v>
          </cell>
          <cell r="R14">
            <v>7874.3023482057415</v>
          </cell>
          <cell r="S14">
            <v>13015.883757129186</v>
          </cell>
          <cell r="T14">
            <v>14655.883757129186</v>
          </cell>
          <cell r="U14">
            <v>944.65117410286985</v>
          </cell>
          <cell r="V14">
            <v>6428.1628178468891</v>
          </cell>
          <cell r="W14">
            <v>13131.674461590908</v>
          </cell>
          <cell r="X14">
            <v>12042.023287488038</v>
          </cell>
          <cell r="Y14">
            <v>19659.395400873203</v>
          </cell>
          <cell r="Z14">
            <v>27274.093101309809</v>
          </cell>
          <cell r="AA14">
            <v>15727.860518283494</v>
          </cell>
          <cell r="AB14">
            <v>26267.162866489234</v>
          </cell>
          <cell r="AC14">
            <v>35201.465214694974</v>
          </cell>
          <cell r="AD14">
            <v>19777.465166052629</v>
          </cell>
          <cell r="AE14">
            <v>31687.558218720093</v>
          </cell>
          <cell r="AF14">
            <v>39963.790801746407</v>
          </cell>
          <cell r="AG14">
            <v>13681.674461590905</v>
          </cell>
          <cell r="AH14">
            <v>26633.697749078943</v>
          </cell>
          <cell r="AI14">
            <v>40839.581506208131</v>
          </cell>
          <cell r="AJ14">
            <v>25179.046574976077</v>
          </cell>
          <cell r="AK14">
            <v>42098.790801746407</v>
          </cell>
          <cell r="AL14">
            <v>59999.325732978461</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41456</v>
          </cell>
          <cell r="D16">
            <v>41487</v>
          </cell>
          <cell r="E16">
            <v>41518</v>
          </cell>
          <cell r="F16">
            <v>41548</v>
          </cell>
          <cell r="G16">
            <v>41579</v>
          </cell>
          <cell r="H16">
            <v>41609</v>
          </cell>
          <cell r="I16">
            <v>41640</v>
          </cell>
          <cell r="J16">
            <v>41671</v>
          </cell>
          <cell r="K16">
            <v>41699</v>
          </cell>
          <cell r="L16">
            <v>41730</v>
          </cell>
          <cell r="M16">
            <v>41760</v>
          </cell>
          <cell r="N16">
            <v>41791</v>
          </cell>
          <cell r="O16">
            <v>41821</v>
          </cell>
          <cell r="P16">
            <v>41852</v>
          </cell>
          <cell r="Q16">
            <v>41883</v>
          </cell>
          <cell r="R16">
            <v>41913</v>
          </cell>
          <cell r="S16">
            <v>41944</v>
          </cell>
          <cell r="T16">
            <v>41974</v>
          </cell>
          <cell r="U16">
            <v>42005</v>
          </cell>
          <cell r="V16">
            <v>42036</v>
          </cell>
          <cell r="W16">
            <v>42064</v>
          </cell>
          <cell r="X16">
            <v>42095</v>
          </cell>
          <cell r="Y16">
            <v>42125</v>
          </cell>
          <cell r="Z16">
            <v>42156</v>
          </cell>
          <cell r="AA16">
            <v>42186</v>
          </cell>
          <cell r="AB16">
            <v>42217</v>
          </cell>
          <cell r="AC16">
            <v>42248</v>
          </cell>
          <cell r="AD16">
            <v>42278</v>
          </cell>
          <cell r="AE16">
            <v>42309</v>
          </cell>
          <cell r="AF16">
            <v>42339</v>
          </cell>
          <cell r="AG16">
            <v>42370</v>
          </cell>
          <cell r="AH16">
            <v>42401</v>
          </cell>
          <cell r="AI16">
            <v>42430</v>
          </cell>
          <cell r="AJ16">
            <v>42461</v>
          </cell>
          <cell r="AK16">
            <v>42491</v>
          </cell>
          <cell r="AL16">
            <v>42522</v>
          </cell>
        </row>
        <row r="17">
          <cell r="C17">
            <v>0</v>
          </cell>
          <cell r="D17">
            <v>230.9839816933636</v>
          </cell>
          <cell r="E17">
            <v>230.9839816933636</v>
          </cell>
          <cell r="F17">
            <v>230.9839816933636</v>
          </cell>
          <cell r="G17">
            <v>230.9839816933636</v>
          </cell>
          <cell r="H17">
            <v>230.9839816933636</v>
          </cell>
          <cell r="I17">
            <v>230.9839816933636</v>
          </cell>
          <cell r="J17">
            <v>230.9839816933636</v>
          </cell>
          <cell r="K17">
            <v>230.9839816933636</v>
          </cell>
          <cell r="L17">
            <v>230.9839816933636</v>
          </cell>
          <cell r="M17">
            <v>230.9839816933636</v>
          </cell>
          <cell r="N17">
            <v>230.9839816933636</v>
          </cell>
          <cell r="O17">
            <v>230.9839816933636</v>
          </cell>
          <cell r="P17">
            <v>553.15068493150648</v>
          </cell>
          <cell r="Q17">
            <v>437.47214611872005</v>
          </cell>
          <cell r="R17">
            <v>437.47214611872005</v>
          </cell>
          <cell r="S17">
            <v>437.47214611872005</v>
          </cell>
          <cell r="T17">
            <v>437.47214611872005</v>
          </cell>
          <cell r="U17">
            <v>437.47214611872005</v>
          </cell>
          <cell r="V17">
            <v>437.47214611872005</v>
          </cell>
          <cell r="W17">
            <v>437.47214611872005</v>
          </cell>
          <cell r="X17">
            <v>437.47214611872005</v>
          </cell>
          <cell r="Y17">
            <v>437.47214611872005</v>
          </cell>
          <cell r="Z17">
            <v>437.47214611872005</v>
          </cell>
          <cell r="AA17">
            <v>437.47214611872005</v>
          </cell>
          <cell r="AB17">
            <v>553.15068493150648</v>
          </cell>
          <cell r="AC17">
            <v>437.47214611872005</v>
          </cell>
          <cell r="AD17">
            <v>437.47214611872005</v>
          </cell>
          <cell r="AE17">
            <v>437.47214611872005</v>
          </cell>
          <cell r="AF17">
            <v>437.47214611872005</v>
          </cell>
          <cell r="AG17">
            <v>437.47214611872005</v>
          </cell>
          <cell r="AH17">
            <v>437.47214611872005</v>
          </cell>
          <cell r="AI17">
            <v>437.47214611872005</v>
          </cell>
          <cell r="AJ17">
            <v>437.47214611872005</v>
          </cell>
          <cell r="AK17">
            <v>437.47214611872005</v>
          </cell>
          <cell r="AL17">
            <v>437.47214611872005</v>
          </cell>
        </row>
        <row r="18">
          <cell r="C18">
            <v>14454.919908466818</v>
          </cell>
          <cell r="D18">
            <v>14454.919908466818</v>
          </cell>
          <cell r="E18">
            <v>14454.919908466818</v>
          </cell>
          <cell r="F18">
            <v>14454.919908466818</v>
          </cell>
          <cell r="G18">
            <v>14454.919908466818</v>
          </cell>
          <cell r="H18">
            <v>14454.919908466818</v>
          </cell>
          <cell r="I18">
            <v>14454.919908466818</v>
          </cell>
          <cell r="J18">
            <v>14454.919908466818</v>
          </cell>
          <cell r="K18">
            <v>14454.919908466818</v>
          </cell>
          <cell r="L18">
            <v>14454.919908466818</v>
          </cell>
          <cell r="M18">
            <v>14454.919908466818</v>
          </cell>
          <cell r="N18">
            <v>14454.919908466818</v>
          </cell>
          <cell r="O18">
            <v>16065.753424657534</v>
          </cell>
          <cell r="P18">
            <v>15487.360730593608</v>
          </cell>
          <cell r="Q18">
            <v>15487.360730593608</v>
          </cell>
          <cell r="R18">
            <v>15487.360730593608</v>
          </cell>
          <cell r="S18">
            <v>15487.360730593608</v>
          </cell>
          <cell r="T18">
            <v>15487.360730593608</v>
          </cell>
          <cell r="U18">
            <v>15487.360730593608</v>
          </cell>
          <cell r="V18">
            <v>15487.360730593608</v>
          </cell>
          <cell r="W18">
            <v>15487.360730593608</v>
          </cell>
          <cell r="X18">
            <v>15487.360730593608</v>
          </cell>
          <cell r="Y18">
            <v>15487.360730593608</v>
          </cell>
          <cell r="Z18">
            <v>15487.360730593608</v>
          </cell>
          <cell r="AA18">
            <v>16065.753424657534</v>
          </cell>
          <cell r="AB18">
            <v>15487.360730593608</v>
          </cell>
          <cell r="AC18">
            <v>15487.360730593608</v>
          </cell>
          <cell r="AD18">
            <v>15487.360730593608</v>
          </cell>
          <cell r="AE18">
            <v>15487.360730593608</v>
          </cell>
          <cell r="AF18">
            <v>15487.360730593608</v>
          </cell>
          <cell r="AG18">
            <v>15487.360730593608</v>
          </cell>
          <cell r="AH18">
            <v>15487.360730593608</v>
          </cell>
          <cell r="AI18">
            <v>15487.360730593608</v>
          </cell>
          <cell r="AJ18">
            <v>15487.360730593608</v>
          </cell>
          <cell r="AK18">
            <v>15487.360730593608</v>
          </cell>
          <cell r="AL18">
            <v>15487.360730593608</v>
          </cell>
        </row>
        <row r="19">
          <cell r="C19">
            <v>2890.9839816933636</v>
          </cell>
          <cell r="D19">
            <v>2890.9839816933636</v>
          </cell>
          <cell r="E19">
            <v>2890.9839816933636</v>
          </cell>
          <cell r="F19">
            <v>2890.9839816933636</v>
          </cell>
          <cell r="G19">
            <v>2890.9839816933636</v>
          </cell>
          <cell r="H19">
            <v>2890.9839816933636</v>
          </cell>
          <cell r="I19">
            <v>2890.9839816933636</v>
          </cell>
          <cell r="J19">
            <v>2890.9839816933636</v>
          </cell>
          <cell r="K19">
            <v>2890.9839816933636</v>
          </cell>
          <cell r="L19">
            <v>2890.9839816933636</v>
          </cell>
          <cell r="M19">
            <v>2890.9839816933636</v>
          </cell>
          <cell r="N19">
            <v>2890.9839816933636</v>
          </cell>
          <cell r="O19">
            <v>3213.1506849315065</v>
          </cell>
          <cell r="P19">
            <v>3097.47214611872</v>
          </cell>
          <cell r="Q19">
            <v>3097.47214611872</v>
          </cell>
          <cell r="R19">
            <v>3097.47214611872</v>
          </cell>
          <cell r="S19">
            <v>3097.47214611872</v>
          </cell>
          <cell r="T19">
            <v>3097.47214611872</v>
          </cell>
          <cell r="U19">
            <v>3097.47214611872</v>
          </cell>
          <cell r="V19">
            <v>3097.47214611872</v>
          </cell>
          <cell r="W19">
            <v>3097.47214611872</v>
          </cell>
          <cell r="X19">
            <v>3097.47214611872</v>
          </cell>
          <cell r="Y19">
            <v>3097.47214611872</v>
          </cell>
          <cell r="Z19">
            <v>3097.47214611872</v>
          </cell>
          <cell r="AA19">
            <v>3213.1506849315065</v>
          </cell>
          <cell r="AB19">
            <v>3097.47214611872</v>
          </cell>
          <cell r="AC19">
            <v>3097.47214611872</v>
          </cell>
          <cell r="AD19">
            <v>3097.47214611872</v>
          </cell>
          <cell r="AE19">
            <v>3097.47214611872</v>
          </cell>
          <cell r="AF19">
            <v>3097.47214611872</v>
          </cell>
          <cell r="AG19">
            <v>3097.47214611872</v>
          </cell>
          <cell r="AH19">
            <v>3097.47214611872</v>
          </cell>
          <cell r="AI19">
            <v>3097.47214611872</v>
          </cell>
          <cell r="AJ19">
            <v>3097.47214611872</v>
          </cell>
          <cell r="AK19">
            <v>3097.47214611872</v>
          </cell>
          <cell r="AL19">
            <v>3097.47214611872</v>
          </cell>
        </row>
        <row r="20">
          <cell r="C20">
            <v>2660</v>
          </cell>
          <cell r="D20">
            <v>2890.9839816933636</v>
          </cell>
          <cell r="E20">
            <v>2890.9839816933636</v>
          </cell>
          <cell r="F20">
            <v>2890.9839816933636</v>
          </cell>
          <cell r="G20">
            <v>2890.9839816933636</v>
          </cell>
          <cell r="H20">
            <v>2890.9839816933636</v>
          </cell>
          <cell r="I20">
            <v>2890.9839816933636</v>
          </cell>
          <cell r="J20">
            <v>2890.9839816933636</v>
          </cell>
          <cell r="K20">
            <v>2890.9839816933636</v>
          </cell>
          <cell r="L20">
            <v>2890.9839816933636</v>
          </cell>
          <cell r="M20">
            <v>2890.9839816933636</v>
          </cell>
          <cell r="N20">
            <v>2890.9839816933636</v>
          </cell>
          <cell r="O20">
            <v>2890.9839816933636</v>
          </cell>
          <cell r="P20">
            <v>3213.1506849315065</v>
          </cell>
          <cell r="Q20">
            <v>3097.47214611872</v>
          </cell>
          <cell r="R20">
            <v>3097.47214611872</v>
          </cell>
          <cell r="S20">
            <v>3097.47214611872</v>
          </cell>
          <cell r="T20">
            <v>3097.47214611872</v>
          </cell>
          <cell r="U20">
            <v>3097.47214611872</v>
          </cell>
          <cell r="V20">
            <v>3097.47214611872</v>
          </cell>
          <cell r="W20">
            <v>3097.47214611872</v>
          </cell>
          <cell r="X20">
            <v>3097.47214611872</v>
          </cell>
          <cell r="Y20">
            <v>3097.47214611872</v>
          </cell>
          <cell r="Z20">
            <v>3097.47214611872</v>
          </cell>
          <cell r="AA20">
            <v>3097.47214611872</v>
          </cell>
          <cell r="AB20">
            <v>3213.1506849315065</v>
          </cell>
          <cell r="AC20">
            <v>3097.47214611872</v>
          </cell>
          <cell r="AD20">
            <v>3097.47214611872</v>
          </cell>
          <cell r="AE20">
            <v>3097.47214611872</v>
          </cell>
          <cell r="AF20">
            <v>3097.47214611872</v>
          </cell>
          <cell r="AG20">
            <v>3097.47214611872</v>
          </cell>
          <cell r="AH20">
            <v>3097.47214611872</v>
          </cell>
          <cell r="AI20">
            <v>3097.47214611872</v>
          </cell>
          <cell r="AJ20">
            <v>3097.47214611872</v>
          </cell>
          <cell r="AK20">
            <v>3097.47214611872</v>
          </cell>
          <cell r="AL20">
            <v>3097.47214611872</v>
          </cell>
        </row>
        <row r="21">
          <cell r="C21">
            <v>230.9839816933636</v>
          </cell>
          <cell r="D21">
            <v>230.9839816933636</v>
          </cell>
          <cell r="E21">
            <v>230.9839816933636</v>
          </cell>
          <cell r="F21">
            <v>230.9839816933636</v>
          </cell>
          <cell r="G21">
            <v>230.9839816933636</v>
          </cell>
          <cell r="H21">
            <v>230.9839816933636</v>
          </cell>
          <cell r="I21">
            <v>230.9839816933636</v>
          </cell>
          <cell r="J21">
            <v>230.9839816933636</v>
          </cell>
          <cell r="K21">
            <v>230.9839816933636</v>
          </cell>
          <cell r="L21">
            <v>230.9839816933636</v>
          </cell>
          <cell r="M21">
            <v>230.9839816933636</v>
          </cell>
          <cell r="N21">
            <v>230.9839816933636</v>
          </cell>
          <cell r="O21">
            <v>553.15068493150648</v>
          </cell>
          <cell r="P21">
            <v>437.47214611872005</v>
          </cell>
          <cell r="Q21">
            <v>437.47214611872005</v>
          </cell>
          <cell r="R21">
            <v>437.47214611872005</v>
          </cell>
          <cell r="S21">
            <v>437.47214611872005</v>
          </cell>
          <cell r="T21">
            <v>437.47214611872005</v>
          </cell>
          <cell r="U21">
            <v>437.47214611872005</v>
          </cell>
          <cell r="V21">
            <v>437.47214611872005</v>
          </cell>
          <cell r="W21">
            <v>437.47214611872005</v>
          </cell>
          <cell r="X21">
            <v>437.47214611872005</v>
          </cell>
          <cell r="Y21">
            <v>437.47214611872005</v>
          </cell>
          <cell r="Z21">
            <v>437.47214611872005</v>
          </cell>
          <cell r="AA21">
            <v>553.15068493150648</v>
          </cell>
          <cell r="AB21">
            <v>437.47214611872005</v>
          </cell>
          <cell r="AC21">
            <v>437.47214611872005</v>
          </cell>
          <cell r="AD21">
            <v>437.47214611872005</v>
          </cell>
          <cell r="AE21">
            <v>437.47214611872005</v>
          </cell>
          <cell r="AF21">
            <v>437.47214611872005</v>
          </cell>
          <cell r="AG21">
            <v>437.47214611872005</v>
          </cell>
          <cell r="AH21">
            <v>437.47214611872005</v>
          </cell>
          <cell r="AI21">
            <v>437.47214611872005</v>
          </cell>
          <cell r="AJ21">
            <v>437.47214611872005</v>
          </cell>
          <cell r="AK21">
            <v>437.47214611872005</v>
          </cell>
          <cell r="AL21">
            <v>437.47214611872005</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C24">
            <v>41456</v>
          </cell>
          <cell r="D24">
            <v>41487</v>
          </cell>
          <cell r="E24">
            <v>41518</v>
          </cell>
          <cell r="F24">
            <v>41548</v>
          </cell>
          <cell r="G24">
            <v>41579</v>
          </cell>
          <cell r="H24">
            <v>41609</v>
          </cell>
          <cell r="I24">
            <v>41640</v>
          </cell>
          <cell r="J24">
            <v>41671</v>
          </cell>
          <cell r="K24">
            <v>41699</v>
          </cell>
          <cell r="L24">
            <v>41730</v>
          </cell>
          <cell r="M24">
            <v>41760</v>
          </cell>
          <cell r="N24">
            <v>41791</v>
          </cell>
          <cell r="O24">
            <v>41821</v>
          </cell>
          <cell r="P24">
            <v>41852</v>
          </cell>
          <cell r="Q24">
            <v>41883</v>
          </cell>
          <cell r="R24">
            <v>41913</v>
          </cell>
          <cell r="S24">
            <v>41944</v>
          </cell>
          <cell r="T24">
            <v>41974</v>
          </cell>
          <cell r="U24">
            <v>42005</v>
          </cell>
          <cell r="V24">
            <v>42036</v>
          </cell>
          <cell r="W24">
            <v>42064</v>
          </cell>
          <cell r="X24">
            <v>42095</v>
          </cell>
          <cell r="Y24">
            <v>42125</v>
          </cell>
          <cell r="Z24">
            <v>42156</v>
          </cell>
          <cell r="AA24">
            <v>42186</v>
          </cell>
          <cell r="AB24">
            <v>42217</v>
          </cell>
          <cell r="AC24">
            <v>42248</v>
          </cell>
          <cell r="AD24">
            <v>42278</v>
          </cell>
          <cell r="AE24">
            <v>42309</v>
          </cell>
          <cell r="AF24">
            <v>42339</v>
          </cell>
          <cell r="AG24">
            <v>42370</v>
          </cell>
          <cell r="AH24">
            <v>42401</v>
          </cell>
          <cell r="AI24">
            <v>42430</v>
          </cell>
          <cell r="AJ24">
            <v>42461</v>
          </cell>
          <cell r="AK24">
            <v>42491</v>
          </cell>
          <cell r="AL24">
            <v>42522</v>
          </cell>
        </row>
        <row r="25">
          <cell r="C25">
            <v>0</v>
          </cell>
          <cell r="D25">
            <v>5000</v>
          </cell>
          <cell r="E25">
            <v>4916.666666666667</v>
          </cell>
          <cell r="F25">
            <v>4834.7222222222226</v>
          </cell>
          <cell r="G25">
            <v>174754.14351851851</v>
          </cell>
          <cell r="H25">
            <v>206841.57445987655</v>
          </cell>
          <cell r="I25">
            <v>263394.21488554525</v>
          </cell>
          <cell r="J25">
            <v>419404.31130411947</v>
          </cell>
          <cell r="K25">
            <v>466080.90611571749</v>
          </cell>
          <cell r="L25">
            <v>459281.08545823331</v>
          </cell>
          <cell r="M25">
            <v>563046.11019133683</v>
          </cell>
          <cell r="N25">
            <v>554633.2202664658</v>
          </cell>
          <cell r="O25">
            <v>553562.03507441224</v>
          </cell>
          <cell r="P25">
            <v>566460.18045378965</v>
          </cell>
          <cell r="Q25">
            <v>557773.15524936665</v>
          </cell>
          <cell r="R25">
            <v>550477.96398332459</v>
          </cell>
          <cell r="S25">
            <v>541851.43400514894</v>
          </cell>
          <cell r="T25">
            <v>533565.77867031889</v>
          </cell>
          <cell r="U25">
            <v>530215.34090858104</v>
          </cell>
          <cell r="V25">
            <v>525817.89106607146</v>
          </cell>
          <cell r="W25">
            <v>517840.9031167205</v>
          </cell>
          <cell r="X25">
            <v>509994.05960345536</v>
          </cell>
          <cell r="Y25">
            <v>502725.21483036666</v>
          </cell>
          <cell r="Z25">
            <v>496324.75866832701</v>
          </cell>
          <cell r="AA25">
            <v>489028.24096383405</v>
          </cell>
          <cell r="AB25">
            <v>481400.61887436063</v>
          </cell>
          <cell r="AC25">
            <v>474097.43341476796</v>
          </cell>
          <cell r="AD25">
            <v>468163.29972793255</v>
          </cell>
          <cell r="AE25">
            <v>460875.42251751595</v>
          </cell>
          <cell r="AF25">
            <v>453906.38622350869</v>
          </cell>
          <cell r="AG25">
            <v>451850.89869483525</v>
          </cell>
          <cell r="AH25">
            <v>448727.08913406992</v>
          </cell>
          <cell r="AI25">
            <v>442002.78440972709</v>
          </cell>
          <cell r="AJ25">
            <v>435388.01409666869</v>
          </cell>
          <cell r="AK25">
            <v>429330.97376582434</v>
          </cell>
          <cell r="AL25">
            <v>424122.38888573763</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C27">
            <v>0</v>
          </cell>
          <cell r="D27">
            <v>5000</v>
          </cell>
          <cell r="E27">
            <v>4916.666666666667</v>
          </cell>
          <cell r="F27">
            <v>4834.7222222222226</v>
          </cell>
          <cell r="G27">
            <v>174754.14351851851</v>
          </cell>
          <cell r="H27">
            <v>206841.57445987655</v>
          </cell>
          <cell r="I27">
            <v>263394.21488554525</v>
          </cell>
          <cell r="J27">
            <v>399404.31130411947</v>
          </cell>
          <cell r="K27">
            <v>445897.57278238417</v>
          </cell>
          <cell r="L27">
            <v>438915.94656934444</v>
          </cell>
          <cell r="M27">
            <v>542500.68079318875</v>
          </cell>
          <cell r="N27">
            <v>533909.0027799689</v>
          </cell>
          <cell r="O27">
            <v>532660.51940030279</v>
          </cell>
          <cell r="P27">
            <v>523982.84407696442</v>
          </cell>
          <cell r="Q27">
            <v>515649.79667568166</v>
          </cell>
          <cell r="R27">
            <v>508705.63339775364</v>
          </cell>
          <cell r="S27">
            <v>500427.20617445774</v>
          </cell>
          <cell r="T27">
            <v>492486.75273821678</v>
          </cell>
          <cell r="U27">
            <v>489478.64019257983</v>
          </cell>
          <cell r="V27">
            <v>485420.66285603686</v>
          </cell>
          <cell r="W27">
            <v>477780.31847510289</v>
          </cell>
          <cell r="X27">
            <v>470267.31316718453</v>
          </cell>
          <cell r="Y27">
            <v>463329.52461439813</v>
          </cell>
          <cell r="Z27">
            <v>457257.36587082484</v>
          </cell>
          <cell r="AA27">
            <v>450286.40977297776</v>
          </cell>
          <cell r="AB27">
            <v>442981.63627676148</v>
          </cell>
          <cell r="AC27">
            <v>435998.60900548211</v>
          </cell>
          <cell r="AD27">
            <v>430381.96552205744</v>
          </cell>
          <cell r="AE27">
            <v>423408.93276335648</v>
          </cell>
          <cell r="AF27">
            <v>416752.11721730052</v>
          </cell>
          <cell r="AG27">
            <v>415006.24859701219</v>
          </cell>
          <cell r="AH27">
            <v>412189.477787062</v>
          </cell>
          <cell r="AI27">
            <v>405769.65315727761</v>
          </cell>
          <cell r="AJ27">
            <v>399456.8256046563</v>
          </cell>
          <cell r="AK27">
            <v>393699.21184457868</v>
          </cell>
          <cell r="AL27">
            <v>388787.5583138357</v>
          </cell>
        </row>
        <row r="28">
          <cell r="C28">
            <v>0</v>
          </cell>
          <cell r="D28">
            <v>0</v>
          </cell>
          <cell r="E28">
            <v>0</v>
          </cell>
          <cell r="F28">
            <v>0</v>
          </cell>
          <cell r="G28">
            <v>0</v>
          </cell>
          <cell r="H28">
            <v>0</v>
          </cell>
          <cell r="I28">
            <v>0</v>
          </cell>
          <cell r="J28">
            <v>20000</v>
          </cell>
          <cell r="K28">
            <v>20183.333333333332</v>
          </cell>
          <cell r="L28">
            <v>20365.138888888887</v>
          </cell>
          <cell r="M28">
            <v>20545.429398148146</v>
          </cell>
          <cell r="N28">
            <v>20724.217486496913</v>
          </cell>
          <cell r="O28">
            <v>20901.51567410944</v>
          </cell>
          <cell r="P28">
            <v>42477.336376825195</v>
          </cell>
          <cell r="Q28">
            <v>42123.358573684985</v>
          </cell>
          <cell r="R28">
            <v>41772.33058557094</v>
          </cell>
          <cell r="S28">
            <v>41424.227830691183</v>
          </cell>
          <cell r="T28">
            <v>41079.025932102093</v>
          </cell>
          <cell r="U28">
            <v>40736.700716001244</v>
          </cell>
          <cell r="V28">
            <v>40397.228210034569</v>
          </cell>
          <cell r="W28">
            <v>40060.584641617614</v>
          </cell>
          <cell r="X28">
            <v>39726.746436270798</v>
          </cell>
          <cell r="Y28">
            <v>39395.690215968541</v>
          </cell>
          <cell r="Z28">
            <v>39067.392797502136</v>
          </cell>
          <cell r="AA28">
            <v>38741.831190856283</v>
          </cell>
          <cell r="AB28">
            <v>38418.982597599148</v>
          </cell>
          <cell r="AC28">
            <v>38098.824409285822</v>
          </cell>
          <cell r="AD28">
            <v>37781.334205875108</v>
          </cell>
          <cell r="AE28">
            <v>37466.489754159484</v>
          </cell>
          <cell r="AF28">
            <v>37154.269006208153</v>
          </cell>
          <cell r="AG28">
            <v>36844.650097823083</v>
          </cell>
          <cell r="AH28">
            <v>36537.611347007893</v>
          </cell>
          <cell r="AI28">
            <v>36233.131252449493</v>
          </cell>
          <cell r="AJ28">
            <v>35931.188492012414</v>
          </cell>
          <cell r="AK28">
            <v>35631.761921245641</v>
          </cell>
          <cell r="AL28">
            <v>35334.830571901926</v>
          </cell>
        </row>
        <row r="29">
          <cell r="C29">
            <v>0</v>
          </cell>
          <cell r="D29">
            <v>5000</v>
          </cell>
          <cell r="E29">
            <v>4916.666666666667</v>
          </cell>
          <cell r="F29">
            <v>4834.7222222222226</v>
          </cell>
          <cell r="G29">
            <v>174754.14351851851</v>
          </cell>
          <cell r="H29">
            <v>206841.57445987655</v>
          </cell>
          <cell r="I29">
            <v>263394.21488554525</v>
          </cell>
          <cell r="J29">
            <v>419404.31130411947</v>
          </cell>
          <cell r="K29">
            <v>466080.90611571749</v>
          </cell>
          <cell r="L29">
            <v>459281.08545823331</v>
          </cell>
          <cell r="M29">
            <v>563046.11019133683</v>
          </cell>
          <cell r="N29">
            <v>554633.2202664658</v>
          </cell>
          <cell r="O29">
            <v>553562.03507441224</v>
          </cell>
          <cell r="P29">
            <v>566460.18045378965</v>
          </cell>
          <cell r="Q29">
            <v>557773.15524936665</v>
          </cell>
          <cell r="R29">
            <v>550477.96398332459</v>
          </cell>
          <cell r="S29">
            <v>541851.43400514894</v>
          </cell>
          <cell r="T29">
            <v>533565.77867031889</v>
          </cell>
          <cell r="U29">
            <v>530215.34090858104</v>
          </cell>
          <cell r="V29">
            <v>525817.89106607146</v>
          </cell>
          <cell r="W29">
            <v>517840.9031167205</v>
          </cell>
          <cell r="X29">
            <v>509994.05960345536</v>
          </cell>
          <cell r="Y29">
            <v>502725.21483036666</v>
          </cell>
          <cell r="Z29">
            <v>496324.75866832701</v>
          </cell>
          <cell r="AA29">
            <v>489028.24096383405</v>
          </cell>
          <cell r="AB29">
            <v>481400.61887436063</v>
          </cell>
          <cell r="AC29">
            <v>474097.43341476796</v>
          </cell>
          <cell r="AD29">
            <v>468163.29972793255</v>
          </cell>
          <cell r="AE29">
            <v>460875.42251751595</v>
          </cell>
          <cell r="AF29">
            <v>453906.38622350869</v>
          </cell>
          <cell r="AG29">
            <v>451850.89869483525</v>
          </cell>
          <cell r="AH29">
            <v>448727.08913406992</v>
          </cell>
          <cell r="AI29">
            <v>442002.78440972709</v>
          </cell>
          <cell r="AJ29">
            <v>435388.01409666869</v>
          </cell>
          <cell r="AK29">
            <v>429330.97376582434</v>
          </cell>
          <cell r="AL29">
            <v>424122.38888573763</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C31">
            <v>5000</v>
          </cell>
          <cell r="D31">
            <v>5000</v>
          </cell>
          <cell r="E31">
            <v>5000</v>
          </cell>
          <cell r="F31">
            <v>175000</v>
          </cell>
          <cell r="G31">
            <v>210000</v>
          </cell>
          <cell r="H31">
            <v>270000</v>
          </cell>
          <cell r="I31">
            <v>410400</v>
          </cell>
          <cell r="J31">
            <v>463550</v>
          </cell>
          <cell r="K31">
            <v>464000</v>
          </cell>
          <cell r="L31">
            <v>574900</v>
          </cell>
          <cell r="M31">
            <v>575350</v>
          </cell>
          <cell r="N31">
            <v>583000</v>
          </cell>
          <cell r="O31">
            <v>583200</v>
          </cell>
          <cell r="P31">
            <v>583600</v>
          </cell>
          <cell r="Q31">
            <v>585250</v>
          </cell>
          <cell r="R31">
            <v>585450</v>
          </cell>
          <cell r="S31">
            <v>585850</v>
          </cell>
          <cell r="T31">
            <v>591050</v>
          </cell>
          <cell r="U31">
            <v>595150</v>
          </cell>
          <cell r="V31">
            <v>595600</v>
          </cell>
          <cell r="W31">
            <v>596050</v>
          </cell>
          <cell r="X31">
            <v>596950</v>
          </cell>
          <cell r="Y31">
            <v>598600</v>
          </cell>
          <cell r="Z31">
            <v>599250</v>
          </cell>
          <cell r="AA31">
            <v>599450</v>
          </cell>
          <cell r="AB31">
            <v>599850</v>
          </cell>
          <cell r="AC31">
            <v>601500</v>
          </cell>
          <cell r="AD31">
            <v>601700</v>
          </cell>
          <cell r="AE31">
            <v>602100</v>
          </cell>
          <cell r="AF31">
            <v>607300</v>
          </cell>
          <cell r="AG31">
            <v>611400</v>
          </cell>
          <cell r="AH31">
            <v>611850</v>
          </cell>
          <cell r="AI31">
            <v>612300</v>
          </cell>
          <cell r="AJ31">
            <v>613200</v>
          </cell>
          <cell r="AK31">
            <v>614850</v>
          </cell>
          <cell r="AL31">
            <v>615500</v>
          </cell>
        </row>
        <row r="32">
          <cell r="C32">
            <v>0</v>
          </cell>
          <cell r="D32">
            <v>0</v>
          </cell>
          <cell r="E32">
            <v>0</v>
          </cell>
          <cell r="F32">
            <v>0</v>
          </cell>
          <cell r="G32">
            <v>0</v>
          </cell>
          <cell r="H32">
            <v>0</v>
          </cell>
          <cell r="I32">
            <v>20000</v>
          </cell>
          <cell r="J32">
            <v>20350</v>
          </cell>
          <cell r="K32">
            <v>20700</v>
          </cell>
          <cell r="L32">
            <v>21050</v>
          </cell>
          <cell r="M32">
            <v>21400</v>
          </cell>
          <cell r="N32">
            <v>21750</v>
          </cell>
          <cell r="O32">
            <v>43500</v>
          </cell>
          <cell r="P32">
            <v>43500</v>
          </cell>
          <cell r="Q32">
            <v>43500</v>
          </cell>
          <cell r="R32">
            <v>43500</v>
          </cell>
          <cell r="S32">
            <v>43500</v>
          </cell>
          <cell r="T32">
            <v>43500</v>
          </cell>
          <cell r="U32">
            <v>43500</v>
          </cell>
          <cell r="V32">
            <v>43500</v>
          </cell>
          <cell r="W32">
            <v>43500</v>
          </cell>
          <cell r="X32">
            <v>43500</v>
          </cell>
          <cell r="Y32">
            <v>43500</v>
          </cell>
          <cell r="Z32">
            <v>43500</v>
          </cell>
          <cell r="AA32">
            <v>43500</v>
          </cell>
          <cell r="AB32">
            <v>43500</v>
          </cell>
          <cell r="AC32">
            <v>43500</v>
          </cell>
          <cell r="AD32">
            <v>43500</v>
          </cell>
          <cell r="AE32">
            <v>43500</v>
          </cell>
          <cell r="AF32">
            <v>43500</v>
          </cell>
          <cell r="AG32">
            <v>43500</v>
          </cell>
          <cell r="AH32">
            <v>43500</v>
          </cell>
          <cell r="AI32">
            <v>43500</v>
          </cell>
          <cell r="AJ32">
            <v>43500</v>
          </cell>
          <cell r="AK32">
            <v>43500</v>
          </cell>
          <cell r="AL32">
            <v>43500</v>
          </cell>
        </row>
        <row r="33">
          <cell r="C33">
            <v>5000</v>
          </cell>
          <cell r="D33">
            <v>5000</v>
          </cell>
          <cell r="E33">
            <v>5000</v>
          </cell>
          <cell r="F33">
            <v>175000</v>
          </cell>
          <cell r="G33">
            <v>210000</v>
          </cell>
          <cell r="H33">
            <v>270000</v>
          </cell>
          <cell r="I33">
            <v>410400</v>
          </cell>
          <cell r="J33">
            <v>463550</v>
          </cell>
          <cell r="K33">
            <v>464000</v>
          </cell>
          <cell r="L33">
            <v>574900</v>
          </cell>
          <cell r="M33">
            <v>575350</v>
          </cell>
          <cell r="N33">
            <v>583000</v>
          </cell>
          <cell r="O33">
            <v>583200</v>
          </cell>
          <cell r="P33">
            <v>583600</v>
          </cell>
          <cell r="Q33">
            <v>585250</v>
          </cell>
          <cell r="R33">
            <v>585450</v>
          </cell>
          <cell r="S33">
            <v>585850</v>
          </cell>
          <cell r="T33">
            <v>591050</v>
          </cell>
          <cell r="U33">
            <v>595150</v>
          </cell>
          <cell r="V33">
            <v>595600</v>
          </cell>
          <cell r="W33">
            <v>596050</v>
          </cell>
          <cell r="X33">
            <v>596950</v>
          </cell>
          <cell r="Y33">
            <v>598600</v>
          </cell>
          <cell r="Z33">
            <v>599250</v>
          </cell>
          <cell r="AA33">
            <v>599450</v>
          </cell>
          <cell r="AB33">
            <v>599850</v>
          </cell>
          <cell r="AC33">
            <v>601500</v>
          </cell>
          <cell r="AD33">
            <v>601700</v>
          </cell>
          <cell r="AE33">
            <v>602100</v>
          </cell>
          <cell r="AF33">
            <v>607300</v>
          </cell>
          <cell r="AG33">
            <v>611400</v>
          </cell>
          <cell r="AH33">
            <v>611850</v>
          </cell>
          <cell r="AI33">
            <v>612300</v>
          </cell>
          <cell r="AJ33">
            <v>613200</v>
          </cell>
          <cell r="AK33">
            <v>614850</v>
          </cell>
          <cell r="AL33">
            <v>615500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C35">
            <v>5000</v>
          </cell>
          <cell r="D35">
            <v>0</v>
          </cell>
          <cell r="E35">
            <v>0</v>
          </cell>
          <cell r="F35">
            <v>170000</v>
          </cell>
          <cell r="G35">
            <v>35000</v>
          </cell>
          <cell r="H35">
            <v>60000</v>
          </cell>
          <cell r="I35">
            <v>140400</v>
          </cell>
          <cell r="J35">
            <v>53150</v>
          </cell>
          <cell r="K35">
            <v>450</v>
          </cell>
          <cell r="L35">
            <v>110900</v>
          </cell>
          <cell r="M35">
            <v>450</v>
          </cell>
          <cell r="N35">
            <v>7650</v>
          </cell>
          <cell r="O35">
            <v>200</v>
          </cell>
          <cell r="P35">
            <v>400</v>
          </cell>
          <cell r="Q35">
            <v>1650</v>
          </cell>
          <cell r="R35">
            <v>200</v>
          </cell>
          <cell r="S35">
            <v>400</v>
          </cell>
          <cell r="T35">
            <v>5200</v>
          </cell>
          <cell r="U35">
            <v>4100</v>
          </cell>
          <cell r="V35">
            <v>450</v>
          </cell>
          <cell r="W35">
            <v>450</v>
          </cell>
          <cell r="X35">
            <v>900</v>
          </cell>
          <cell r="Y35">
            <v>1650</v>
          </cell>
          <cell r="Z35">
            <v>650</v>
          </cell>
          <cell r="AA35">
            <v>200</v>
          </cell>
          <cell r="AB35">
            <v>400</v>
          </cell>
          <cell r="AC35">
            <v>1650</v>
          </cell>
          <cell r="AD35">
            <v>200</v>
          </cell>
          <cell r="AE35">
            <v>400</v>
          </cell>
          <cell r="AF35">
            <v>5200</v>
          </cell>
          <cell r="AG35">
            <v>4100</v>
          </cell>
          <cell r="AH35">
            <v>450</v>
          </cell>
          <cell r="AI35">
            <v>450</v>
          </cell>
          <cell r="AJ35">
            <v>900</v>
          </cell>
          <cell r="AK35">
            <v>1650</v>
          </cell>
          <cell r="AL35">
            <v>650</v>
          </cell>
        </row>
        <row r="36">
          <cell r="C36">
            <v>0</v>
          </cell>
          <cell r="D36">
            <v>0</v>
          </cell>
          <cell r="E36">
            <v>0</v>
          </cell>
          <cell r="F36">
            <v>0</v>
          </cell>
          <cell r="G36">
            <v>0</v>
          </cell>
          <cell r="H36">
            <v>0</v>
          </cell>
          <cell r="I36">
            <v>20000</v>
          </cell>
          <cell r="J36">
            <v>350</v>
          </cell>
          <cell r="K36">
            <v>350</v>
          </cell>
          <cell r="L36">
            <v>350</v>
          </cell>
          <cell r="M36">
            <v>350</v>
          </cell>
          <cell r="N36">
            <v>350</v>
          </cell>
          <cell r="O36">
            <v>21750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C37">
            <v>5000</v>
          </cell>
          <cell r="D37">
            <v>0</v>
          </cell>
          <cell r="E37">
            <v>0</v>
          </cell>
          <cell r="F37">
            <v>170000</v>
          </cell>
          <cell r="G37">
            <v>35000</v>
          </cell>
          <cell r="H37">
            <v>60000</v>
          </cell>
          <cell r="I37">
            <v>160400</v>
          </cell>
          <cell r="J37">
            <v>53500</v>
          </cell>
          <cell r="K37">
            <v>800</v>
          </cell>
          <cell r="L37">
            <v>111250</v>
          </cell>
          <cell r="M37">
            <v>800</v>
          </cell>
          <cell r="N37">
            <v>8000</v>
          </cell>
          <cell r="O37">
            <v>21950</v>
          </cell>
          <cell r="P37">
            <v>400</v>
          </cell>
          <cell r="Q37">
            <v>1650</v>
          </cell>
          <cell r="R37">
            <v>200</v>
          </cell>
          <cell r="S37">
            <v>400</v>
          </cell>
          <cell r="T37">
            <v>5200</v>
          </cell>
          <cell r="U37">
            <v>4100</v>
          </cell>
          <cell r="V37">
            <v>450</v>
          </cell>
          <cell r="W37">
            <v>450</v>
          </cell>
          <cell r="X37">
            <v>900</v>
          </cell>
          <cell r="Y37">
            <v>1650</v>
          </cell>
          <cell r="Z37">
            <v>650</v>
          </cell>
          <cell r="AA37">
            <v>200</v>
          </cell>
          <cell r="AB37">
            <v>400</v>
          </cell>
          <cell r="AC37">
            <v>1650</v>
          </cell>
          <cell r="AD37">
            <v>200</v>
          </cell>
          <cell r="AE37">
            <v>400</v>
          </cell>
          <cell r="AF37">
            <v>5200</v>
          </cell>
          <cell r="AG37">
            <v>4100</v>
          </cell>
          <cell r="AH37">
            <v>450</v>
          </cell>
          <cell r="AI37">
            <v>450</v>
          </cell>
          <cell r="AJ37">
            <v>900</v>
          </cell>
          <cell r="AK37">
            <v>1650</v>
          </cell>
          <cell r="AL37">
            <v>650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C43">
            <v>0</v>
          </cell>
          <cell r="D43">
            <v>83.333333333333329</v>
          </cell>
          <cell r="E43">
            <v>81.944444444444457</v>
          </cell>
          <cell r="F43">
            <v>80.578703703703709</v>
          </cell>
          <cell r="G43">
            <v>2912.5690586419751</v>
          </cell>
          <cell r="H43">
            <v>3447.3595743312762</v>
          </cell>
          <cell r="I43">
            <v>4389.9035814257541</v>
          </cell>
          <cell r="J43">
            <v>6656.7385217353249</v>
          </cell>
          <cell r="K43">
            <v>7431.6262130397372</v>
          </cell>
          <cell r="L43">
            <v>7315.2657761557412</v>
          </cell>
          <cell r="M43">
            <v>9041.6780132198128</v>
          </cell>
          <cell r="N43">
            <v>8898.4833796661496</v>
          </cell>
          <cell r="O43">
            <v>8877.6753233383806</v>
          </cell>
          <cell r="P43">
            <v>8733.0474012827417</v>
          </cell>
          <cell r="Q43">
            <v>8594.163277928028</v>
          </cell>
          <cell r="R43">
            <v>8478.4272232958956</v>
          </cell>
          <cell r="S43">
            <v>8340.4534362409631</v>
          </cell>
          <cell r="T43">
            <v>8208.1125456369464</v>
          </cell>
          <cell r="U43">
            <v>8157.9773365429974</v>
          </cell>
          <cell r="V43">
            <v>8090.3443809339478</v>
          </cell>
          <cell r="W43">
            <v>7963.0053079183817</v>
          </cell>
          <cell r="X43">
            <v>7837.7885527864091</v>
          </cell>
          <cell r="Y43">
            <v>7722.1587435733027</v>
          </cell>
          <cell r="Z43">
            <v>7620.9560978470809</v>
          </cell>
          <cell r="AA43">
            <v>7504.7734962162967</v>
          </cell>
          <cell r="AB43">
            <v>7383.0272712793585</v>
          </cell>
          <cell r="AC43">
            <v>7266.643483424702</v>
          </cell>
          <cell r="AD43">
            <v>7173.0327587009569</v>
          </cell>
          <cell r="AE43">
            <v>7056.8155460559419</v>
          </cell>
          <cell r="AF43">
            <v>6945.8686202883428</v>
          </cell>
          <cell r="AG43">
            <v>6916.7708099502042</v>
          </cell>
          <cell r="AH43">
            <v>6869.824629784368</v>
          </cell>
          <cell r="AI43">
            <v>6762.8275526212938</v>
          </cell>
          <cell r="AJ43">
            <v>6657.6137600776055</v>
          </cell>
          <cell r="AK43">
            <v>6561.6535307429776</v>
          </cell>
          <cell r="AL43">
            <v>6479.7926385639284</v>
          </cell>
        </row>
        <row r="44">
          <cell r="C44">
            <v>0</v>
          </cell>
          <cell r="D44">
            <v>0</v>
          </cell>
          <cell r="E44">
            <v>0</v>
          </cell>
          <cell r="F44">
            <v>0</v>
          </cell>
          <cell r="G44">
            <v>0</v>
          </cell>
          <cell r="H44">
            <v>0</v>
          </cell>
          <cell r="I44">
            <v>0</v>
          </cell>
          <cell r="J44">
            <v>166.66666666666666</v>
          </cell>
          <cell r="K44">
            <v>168.19444444444443</v>
          </cell>
          <cell r="L44">
            <v>169.70949074074073</v>
          </cell>
          <cell r="M44">
            <v>171.21191165123457</v>
          </cell>
          <cell r="N44">
            <v>172.70181238747429</v>
          </cell>
          <cell r="O44">
            <v>174.17929728424534</v>
          </cell>
          <cell r="P44">
            <v>353.97780314020997</v>
          </cell>
          <cell r="Q44">
            <v>351.02798811404159</v>
          </cell>
          <cell r="R44">
            <v>348.10275487975787</v>
          </cell>
          <cell r="S44">
            <v>345.20189858909322</v>
          </cell>
          <cell r="T44">
            <v>342.32521610085081</v>
          </cell>
          <cell r="U44">
            <v>339.47250596667703</v>
          </cell>
          <cell r="V44">
            <v>336.64356841695479</v>
          </cell>
          <cell r="W44">
            <v>333.83820534681348</v>
          </cell>
          <cell r="X44">
            <v>331.05622030225669</v>
          </cell>
          <cell r="Y44">
            <v>328.29741846640451</v>
          </cell>
          <cell r="Z44">
            <v>325.56160664585116</v>
          </cell>
          <cell r="AA44">
            <v>322.84859325713569</v>
          </cell>
          <cell r="AB44">
            <v>320.15818831332626</v>
          </cell>
          <cell r="AC44">
            <v>317.4902034107152</v>
          </cell>
          <cell r="AD44">
            <v>314.84445171562589</v>
          </cell>
          <cell r="AE44">
            <v>312.22074795132903</v>
          </cell>
          <cell r="AF44">
            <v>309.61890838506798</v>
          </cell>
          <cell r="AG44">
            <v>307.03875081519237</v>
          </cell>
          <cell r="AH44">
            <v>304.48009455839912</v>
          </cell>
          <cell r="AI44">
            <v>301.94276043707913</v>
          </cell>
          <cell r="AJ44">
            <v>299.42657076677011</v>
          </cell>
          <cell r="AK44">
            <v>296.93134934371369</v>
          </cell>
          <cell r="AL44">
            <v>294.45692143251608</v>
          </cell>
        </row>
        <row r="45">
          <cell r="C45">
            <v>0</v>
          </cell>
          <cell r="D45">
            <v>83.333333333333329</v>
          </cell>
          <cell r="E45">
            <v>81.944444444444457</v>
          </cell>
          <cell r="F45">
            <v>80.578703703703709</v>
          </cell>
          <cell r="G45">
            <v>2912.5690586419751</v>
          </cell>
          <cell r="H45">
            <v>3447.3595743312762</v>
          </cell>
          <cell r="I45">
            <v>4389.9035814257541</v>
          </cell>
          <cell r="J45">
            <v>6823.4051884019918</v>
          </cell>
          <cell r="K45">
            <v>7599.8206574841815</v>
          </cell>
          <cell r="L45">
            <v>7484.975266896482</v>
          </cell>
          <cell r="M45">
            <v>9212.8899248710477</v>
          </cell>
          <cell r="N45">
            <v>9071.1851920536246</v>
          </cell>
          <cell r="O45">
            <v>9051.8546206226256</v>
          </cell>
          <cell r="P45">
            <v>9087.025204422951</v>
          </cell>
          <cell r="Q45">
            <v>8945.1912660420694</v>
          </cell>
          <cell r="R45">
            <v>8826.529978175653</v>
          </cell>
          <cell r="S45">
            <v>8685.6553348300567</v>
          </cell>
          <cell r="T45">
            <v>8550.4377617377977</v>
          </cell>
          <cell r="U45">
            <v>8497.4498425096735</v>
          </cell>
          <cell r="V45">
            <v>8426.9879493509034</v>
          </cell>
          <cell r="W45">
            <v>8296.8435132651957</v>
          </cell>
          <cell r="X45">
            <v>8168.8447730886655</v>
          </cell>
          <cell r="Y45">
            <v>8050.4561620397071</v>
          </cell>
          <cell r="Z45">
            <v>7946.5177044929324</v>
          </cell>
          <cell r="AA45">
            <v>7827.6220894734324</v>
          </cell>
          <cell r="AB45">
            <v>7703.1854595926852</v>
          </cell>
          <cell r="AC45">
            <v>7584.1336868354174</v>
          </cell>
          <cell r="AD45">
            <v>7487.8772104165828</v>
          </cell>
          <cell r="AE45">
            <v>7369.036294007271</v>
          </cell>
          <cell r="AF45">
            <v>7255.4875286734105</v>
          </cell>
          <cell r="AG45">
            <v>7223.8095607653968</v>
          </cell>
          <cell r="AH45">
            <v>7174.3047243427673</v>
          </cell>
          <cell r="AI45">
            <v>7064.7703130583732</v>
          </cell>
          <cell r="AJ45">
            <v>6957.0403308443756</v>
          </cell>
          <cell r="AK45">
            <v>6858.5848800866916</v>
          </cell>
          <cell r="AL45">
            <v>6774.2495599964441</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C47">
            <v>0</v>
          </cell>
          <cell r="D47">
            <v>-83.333333333333329</v>
          </cell>
          <cell r="E47">
            <v>-165.27777777777777</v>
          </cell>
          <cell r="F47">
            <v>-245.85648148148147</v>
          </cell>
          <cell r="G47">
            <v>-3158.4255401234564</v>
          </cell>
          <cell r="H47">
            <v>-6605.785114454733</v>
          </cell>
          <cell r="I47">
            <v>-10995.688695880486</v>
          </cell>
          <cell r="J47">
            <v>-17652.427217615812</v>
          </cell>
          <cell r="K47">
            <v>-25084.053430655549</v>
          </cell>
          <cell r="L47">
            <v>-32399.319206811291</v>
          </cell>
          <cell r="M47">
            <v>-41440.997220031102</v>
          </cell>
          <cell r="N47">
            <v>-50339.48059969725</v>
          </cell>
          <cell r="O47">
            <v>-59217.155923035629</v>
          </cell>
          <cell r="P47">
            <v>-67950.203324318369</v>
          </cell>
          <cell r="Q47">
            <v>-76544.366602246402</v>
          </cell>
          <cell r="R47">
            <v>-85022.793825542292</v>
          </cell>
          <cell r="S47">
            <v>-93363.247261783254</v>
          </cell>
          <cell r="T47">
            <v>-101571.3598074202</v>
          </cell>
          <cell r="U47">
            <v>-109729.3371439632</v>
          </cell>
          <cell r="V47">
            <v>-117819.68152489715</v>
          </cell>
          <cell r="W47">
            <v>-125782.68683281554</v>
          </cell>
          <cell r="X47">
            <v>-133620.47538560195</v>
          </cell>
          <cell r="Y47">
            <v>-141342.63412917525</v>
          </cell>
          <cell r="Z47">
            <v>-148963.59022702233</v>
          </cell>
          <cell r="AA47">
            <v>-156468.36372323864</v>
          </cell>
          <cell r="AB47">
            <v>-163851.39099451801</v>
          </cell>
          <cell r="AC47">
            <v>-171118.03447794271</v>
          </cell>
          <cell r="AD47">
            <v>-178291.06723664366</v>
          </cell>
          <cell r="AE47">
            <v>-185347.8827826996</v>
          </cell>
          <cell r="AF47">
            <v>-192293.75140298795</v>
          </cell>
          <cell r="AG47">
            <v>-199210.52221293814</v>
          </cell>
          <cell r="AH47">
            <v>-206080.3468427225</v>
          </cell>
          <cell r="AI47">
            <v>-212843.17439534378</v>
          </cell>
          <cell r="AJ47">
            <v>-219500.78815542138</v>
          </cell>
          <cell r="AK47">
            <v>-226062.44168616435</v>
          </cell>
          <cell r="AL47">
            <v>-232542.23432472828</v>
          </cell>
        </row>
        <row r="48">
          <cell r="C48">
            <v>0</v>
          </cell>
          <cell r="D48">
            <v>0</v>
          </cell>
          <cell r="E48">
            <v>0</v>
          </cell>
          <cell r="F48">
            <v>0</v>
          </cell>
          <cell r="G48">
            <v>0</v>
          </cell>
          <cell r="H48">
            <v>0</v>
          </cell>
          <cell r="I48">
            <v>0</v>
          </cell>
          <cell r="J48">
            <v>-166.66666666666666</v>
          </cell>
          <cell r="K48">
            <v>-334.86111111111109</v>
          </cell>
          <cell r="L48">
            <v>-504.57060185185185</v>
          </cell>
          <cell r="M48">
            <v>-675.78251350308642</v>
          </cell>
          <cell r="N48">
            <v>-848.48432589056074</v>
          </cell>
          <cell r="O48">
            <v>-1022.663623174806</v>
          </cell>
          <cell r="P48">
            <v>-1376.6414263150159</v>
          </cell>
          <cell r="Q48">
            <v>-1727.6694144290575</v>
          </cell>
          <cell r="R48">
            <v>-2075.7721693088151</v>
          </cell>
          <cell r="S48">
            <v>-2420.9740678979083</v>
          </cell>
          <cell r="T48">
            <v>-2763.2992839987592</v>
          </cell>
          <cell r="U48">
            <v>-3102.7717899654363</v>
          </cell>
          <cell r="V48">
            <v>-3439.4153583823909</v>
          </cell>
          <cell r="W48">
            <v>-3773.2535637292044</v>
          </cell>
          <cell r="X48">
            <v>-4104.3097840314613</v>
          </cell>
          <cell r="Y48">
            <v>-4432.6072024978657</v>
          </cell>
          <cell r="Z48">
            <v>-4758.1688091437172</v>
          </cell>
          <cell r="AA48">
            <v>-5081.0174024008529</v>
          </cell>
          <cell r="AB48">
            <v>-5401.1755907141796</v>
          </cell>
          <cell r="AC48">
            <v>-5718.665794124895</v>
          </cell>
          <cell r="AD48">
            <v>-6033.5102458405208</v>
          </cell>
          <cell r="AE48">
            <v>-6345.7309937918499</v>
          </cell>
          <cell r="AF48">
            <v>-6655.3499021769176</v>
          </cell>
          <cell r="AG48">
            <v>-6962.3886529921101</v>
          </cell>
          <cell r="AH48">
            <v>-7266.8687475505094</v>
          </cell>
          <cell r="AI48">
            <v>-7568.8115079875888</v>
          </cell>
          <cell r="AJ48">
            <v>-7868.2380787543589</v>
          </cell>
          <cell r="AK48">
            <v>-8165.1694280980728</v>
          </cell>
          <cell r="AL48">
            <v>-8459.6263495305884</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C50">
            <v>5000</v>
          </cell>
          <cell r="D50">
            <v>4916.666666666667</v>
          </cell>
          <cell r="E50">
            <v>4834.7222222222226</v>
          </cell>
          <cell r="F50">
            <v>174754.14351851851</v>
          </cell>
          <cell r="G50">
            <v>206841.57445987655</v>
          </cell>
          <cell r="H50">
            <v>263394.21488554525</v>
          </cell>
          <cell r="I50">
            <v>399404.31130411947</v>
          </cell>
          <cell r="J50">
            <v>445897.57278238417</v>
          </cell>
          <cell r="K50">
            <v>438915.94656934444</v>
          </cell>
          <cell r="L50">
            <v>542500.68079318875</v>
          </cell>
          <cell r="M50">
            <v>533909.0027799689</v>
          </cell>
          <cell r="N50">
            <v>532660.51940030279</v>
          </cell>
          <cell r="O50">
            <v>523982.84407696442</v>
          </cell>
          <cell r="P50">
            <v>515649.79667568166</v>
          </cell>
          <cell r="Q50">
            <v>508705.63339775364</v>
          </cell>
          <cell r="R50">
            <v>500427.20617445774</v>
          </cell>
          <cell r="S50">
            <v>492486.75273821678</v>
          </cell>
          <cell r="T50">
            <v>489478.64019257983</v>
          </cell>
          <cell r="U50">
            <v>485420.66285603686</v>
          </cell>
          <cell r="V50">
            <v>477780.31847510289</v>
          </cell>
          <cell r="W50">
            <v>470267.31316718453</v>
          </cell>
          <cell r="X50">
            <v>463329.52461439813</v>
          </cell>
          <cell r="Y50">
            <v>457257.36587082484</v>
          </cell>
          <cell r="Z50">
            <v>450286.40977297776</v>
          </cell>
          <cell r="AA50">
            <v>442981.63627676148</v>
          </cell>
          <cell r="AB50">
            <v>435998.60900548211</v>
          </cell>
          <cell r="AC50">
            <v>430381.96552205744</v>
          </cell>
          <cell r="AD50">
            <v>423408.93276335648</v>
          </cell>
          <cell r="AE50">
            <v>416752.11721730052</v>
          </cell>
          <cell r="AF50">
            <v>415006.24859701219</v>
          </cell>
          <cell r="AG50">
            <v>412189.477787062</v>
          </cell>
          <cell r="AH50">
            <v>405769.65315727761</v>
          </cell>
          <cell r="AI50">
            <v>399456.8256046563</v>
          </cell>
          <cell r="AJ50">
            <v>393699.21184457868</v>
          </cell>
          <cell r="AK50">
            <v>388787.5583138357</v>
          </cell>
          <cell r="AL50">
            <v>382957.7656752718</v>
          </cell>
        </row>
        <row r="51">
          <cell r="C51">
            <v>0</v>
          </cell>
          <cell r="D51">
            <v>0</v>
          </cell>
          <cell r="E51">
            <v>0</v>
          </cell>
          <cell r="F51">
            <v>0</v>
          </cell>
          <cell r="G51">
            <v>0</v>
          </cell>
          <cell r="H51">
            <v>0</v>
          </cell>
          <cell r="I51">
            <v>20000</v>
          </cell>
          <cell r="J51">
            <v>20183.333333333332</v>
          </cell>
          <cell r="K51">
            <v>20365.138888888887</v>
          </cell>
          <cell r="L51">
            <v>20545.429398148146</v>
          </cell>
          <cell r="M51">
            <v>20724.217486496913</v>
          </cell>
          <cell r="N51">
            <v>20901.51567410944</v>
          </cell>
          <cell r="O51">
            <v>42477.336376825195</v>
          </cell>
          <cell r="P51">
            <v>42123.358573684985</v>
          </cell>
          <cell r="Q51">
            <v>41772.33058557094</v>
          </cell>
          <cell r="R51">
            <v>41424.227830691183</v>
          </cell>
          <cell r="S51">
            <v>41079.025932102093</v>
          </cell>
          <cell r="T51">
            <v>40736.700716001244</v>
          </cell>
          <cell r="U51">
            <v>40397.228210034569</v>
          </cell>
          <cell r="V51">
            <v>40060.584641617614</v>
          </cell>
          <cell r="W51">
            <v>39726.746436270798</v>
          </cell>
          <cell r="X51">
            <v>39395.690215968541</v>
          </cell>
          <cell r="Y51">
            <v>39067.392797502136</v>
          </cell>
          <cell r="Z51">
            <v>38741.831190856283</v>
          </cell>
          <cell r="AA51">
            <v>38418.982597599148</v>
          </cell>
          <cell r="AB51">
            <v>38098.824409285822</v>
          </cell>
          <cell r="AC51">
            <v>37781.334205875108</v>
          </cell>
          <cell r="AD51">
            <v>37466.489754159484</v>
          </cell>
          <cell r="AE51">
            <v>37154.269006208153</v>
          </cell>
          <cell r="AF51">
            <v>36844.650097823083</v>
          </cell>
          <cell r="AG51">
            <v>36537.611347007893</v>
          </cell>
          <cell r="AH51">
            <v>36233.131252449493</v>
          </cell>
          <cell r="AI51">
            <v>35931.188492012414</v>
          </cell>
          <cell r="AJ51">
            <v>35631.761921245641</v>
          </cell>
          <cell r="AK51">
            <v>35334.830571901926</v>
          </cell>
          <cell r="AL51">
            <v>35040.37365046941</v>
          </cell>
        </row>
        <row r="52">
          <cell r="C52">
            <v>5000</v>
          </cell>
          <cell r="D52">
            <v>4916.666666666667</v>
          </cell>
          <cell r="E52">
            <v>4834.7222222222226</v>
          </cell>
          <cell r="F52">
            <v>174754.14351851851</v>
          </cell>
          <cell r="G52">
            <v>206841.57445987655</v>
          </cell>
          <cell r="H52">
            <v>263394.21488554525</v>
          </cell>
          <cell r="I52">
            <v>419404.31130411947</v>
          </cell>
          <cell r="J52">
            <v>466080.90611571749</v>
          </cell>
          <cell r="K52">
            <v>459281.08545823331</v>
          </cell>
          <cell r="L52">
            <v>563046.11019133683</v>
          </cell>
          <cell r="M52">
            <v>554633.2202664658</v>
          </cell>
          <cell r="N52">
            <v>553562.03507441224</v>
          </cell>
          <cell r="O52">
            <v>566460.18045378965</v>
          </cell>
          <cell r="P52">
            <v>557773.15524936665</v>
          </cell>
          <cell r="Q52">
            <v>550477.96398332459</v>
          </cell>
          <cell r="R52">
            <v>541851.43400514894</v>
          </cell>
          <cell r="S52">
            <v>533565.77867031889</v>
          </cell>
          <cell r="T52">
            <v>530215.34090858104</v>
          </cell>
          <cell r="U52">
            <v>525817.89106607146</v>
          </cell>
          <cell r="V52">
            <v>517840.9031167205</v>
          </cell>
          <cell r="W52">
            <v>509994.05960345536</v>
          </cell>
          <cell r="X52">
            <v>502725.21483036666</v>
          </cell>
          <cell r="Y52">
            <v>496324.75866832701</v>
          </cell>
          <cell r="Z52">
            <v>489028.24096383405</v>
          </cell>
          <cell r="AA52">
            <v>481400.61887436063</v>
          </cell>
          <cell r="AB52">
            <v>474097.43341476796</v>
          </cell>
          <cell r="AC52">
            <v>468163.29972793255</v>
          </cell>
          <cell r="AD52">
            <v>460875.42251751595</v>
          </cell>
          <cell r="AE52">
            <v>453906.38622350869</v>
          </cell>
          <cell r="AF52">
            <v>451850.89869483525</v>
          </cell>
          <cell r="AG52">
            <v>448727.08913406992</v>
          </cell>
          <cell r="AH52">
            <v>442002.78440972709</v>
          </cell>
          <cell r="AI52">
            <v>435388.01409666869</v>
          </cell>
          <cell r="AJ52">
            <v>429330.97376582434</v>
          </cell>
          <cell r="AK52">
            <v>424122.38888573763</v>
          </cell>
          <cell r="AL52">
            <v>417998.13932574121</v>
          </cell>
        </row>
        <row r="53">
          <cell r="C53">
            <v>5000</v>
          </cell>
          <cell r="D53">
            <v>4916.666666666667</v>
          </cell>
          <cell r="E53">
            <v>4834.7222222222226</v>
          </cell>
          <cell r="F53">
            <v>174754.14351851851</v>
          </cell>
          <cell r="G53">
            <v>206841.57445987655</v>
          </cell>
          <cell r="H53">
            <v>263394.21488554525</v>
          </cell>
          <cell r="I53">
            <v>419404.31130411947</v>
          </cell>
          <cell r="J53">
            <v>466080.90611571749</v>
          </cell>
          <cell r="K53">
            <v>459281.08545823331</v>
          </cell>
          <cell r="L53">
            <v>563046.11019133683</v>
          </cell>
          <cell r="M53">
            <v>554633.2202664658</v>
          </cell>
          <cell r="N53">
            <v>553562.03507441224</v>
          </cell>
          <cell r="O53">
            <v>566460.18045378965</v>
          </cell>
          <cell r="P53">
            <v>557773.15524936665</v>
          </cell>
          <cell r="Q53">
            <v>550477.96398332459</v>
          </cell>
          <cell r="R53">
            <v>541851.43400514894</v>
          </cell>
          <cell r="S53">
            <v>533565.77867031889</v>
          </cell>
          <cell r="T53">
            <v>530215.34090858104</v>
          </cell>
          <cell r="U53">
            <v>525817.89106607146</v>
          </cell>
          <cell r="V53">
            <v>517840.9031167205</v>
          </cell>
          <cell r="W53">
            <v>509994.05960345536</v>
          </cell>
          <cell r="X53">
            <v>502725.21483036666</v>
          </cell>
          <cell r="Y53">
            <v>496324.75866832701</v>
          </cell>
          <cell r="Z53">
            <v>489028.24096383405</v>
          </cell>
          <cell r="AA53">
            <v>481400.61887436063</v>
          </cell>
          <cell r="AB53">
            <v>474097.43341476796</v>
          </cell>
          <cell r="AC53">
            <v>468163.29972793255</v>
          </cell>
          <cell r="AD53">
            <v>460875.42251751595</v>
          </cell>
          <cell r="AE53">
            <v>453906.38622350869</v>
          </cell>
          <cell r="AF53">
            <v>451850.89869483525</v>
          </cell>
          <cell r="AG53">
            <v>448727.08913406992</v>
          </cell>
          <cell r="AH53">
            <v>442002.78440972709</v>
          </cell>
          <cell r="AI53">
            <v>435388.01409666869</v>
          </cell>
          <cell r="AJ53">
            <v>429330.97376582434</v>
          </cell>
          <cell r="AK53">
            <v>424122.38888573763</v>
          </cell>
          <cell r="AL53">
            <v>417998.13932574121</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C55">
            <v>41456</v>
          </cell>
          <cell r="D55">
            <v>41487</v>
          </cell>
          <cell r="E55">
            <v>41518</v>
          </cell>
          <cell r="F55">
            <v>41548</v>
          </cell>
          <cell r="G55">
            <v>41579</v>
          </cell>
          <cell r="H55">
            <v>41609</v>
          </cell>
          <cell r="I55">
            <v>41640</v>
          </cell>
          <cell r="J55">
            <v>41671</v>
          </cell>
          <cell r="K55">
            <v>41699</v>
          </cell>
          <cell r="L55">
            <v>41730</v>
          </cell>
          <cell r="M55">
            <v>41760</v>
          </cell>
          <cell r="N55">
            <v>41791</v>
          </cell>
          <cell r="O55">
            <v>41821</v>
          </cell>
          <cell r="P55">
            <v>41852</v>
          </cell>
          <cell r="Q55">
            <v>41883</v>
          </cell>
          <cell r="R55">
            <v>41913</v>
          </cell>
          <cell r="S55">
            <v>41944</v>
          </cell>
          <cell r="T55">
            <v>41974</v>
          </cell>
          <cell r="U55">
            <v>42005</v>
          </cell>
          <cell r="V55">
            <v>42036</v>
          </cell>
          <cell r="W55">
            <v>42064</v>
          </cell>
          <cell r="X55">
            <v>42095</v>
          </cell>
          <cell r="Y55">
            <v>42125</v>
          </cell>
          <cell r="Z55">
            <v>42156</v>
          </cell>
          <cell r="AA55">
            <v>42186</v>
          </cell>
          <cell r="AB55">
            <v>42217</v>
          </cell>
          <cell r="AC55">
            <v>42248</v>
          </cell>
          <cell r="AD55">
            <v>42278</v>
          </cell>
          <cell r="AE55">
            <v>42309</v>
          </cell>
          <cell r="AF55">
            <v>42339</v>
          </cell>
          <cell r="AG55">
            <v>42370</v>
          </cell>
          <cell r="AH55">
            <v>42401</v>
          </cell>
          <cell r="AI55">
            <v>42430</v>
          </cell>
          <cell r="AJ55">
            <v>42461</v>
          </cell>
          <cell r="AK55">
            <v>42491</v>
          </cell>
          <cell r="AL55">
            <v>42522</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C57">
            <v>16626.46</v>
          </cell>
          <cell r="D57">
            <v>16487.906166666668</v>
          </cell>
          <cell r="E57">
            <v>31350.506948611113</v>
          </cell>
          <cell r="F57">
            <v>31086.953115277782</v>
          </cell>
          <cell r="G57">
            <v>30823.39928194445</v>
          </cell>
          <cell r="H57">
            <v>30559.845448611119</v>
          </cell>
          <cell r="I57">
            <v>30296.291615277787</v>
          </cell>
          <cell r="J57">
            <v>34991.071115277788</v>
          </cell>
          <cell r="K57">
            <v>34685.850615277785</v>
          </cell>
          <cell r="L57">
            <v>34380.630115277781</v>
          </cell>
          <cell r="M57">
            <v>34075.409615277778</v>
          </cell>
          <cell r="N57">
            <v>33770.189115277775</v>
          </cell>
          <cell r="O57">
            <v>33464.968615277772</v>
          </cell>
          <cell r="P57">
            <v>33159.748115277769</v>
          </cell>
          <cell r="Q57">
            <v>42771.194281944438</v>
          </cell>
          <cell r="R57">
            <v>42382.640448611106</v>
          </cell>
          <cell r="S57">
            <v>41994.086615277774</v>
          </cell>
          <cell r="T57">
            <v>41605.532781944443</v>
          </cell>
          <cell r="U57">
            <v>41216.978948611111</v>
          </cell>
          <cell r="V57">
            <v>40828.42511527778</v>
          </cell>
          <cell r="W57">
            <v>40439.871281944448</v>
          </cell>
          <cell r="X57">
            <v>45009.650781944445</v>
          </cell>
          <cell r="Y57">
            <v>44579.430281944442</v>
          </cell>
          <cell r="Z57">
            <v>44149.209781944439</v>
          </cell>
          <cell r="AA57">
            <v>43718.989281944436</v>
          </cell>
          <cell r="AB57">
            <v>43288.768781944433</v>
          </cell>
          <cell r="AC57">
            <v>52775.214948611101</v>
          </cell>
          <cell r="AD57">
            <v>52261.66111527777</v>
          </cell>
          <cell r="AE57">
            <v>51748.107281944438</v>
          </cell>
          <cell r="AF57">
            <v>51234.553448611106</v>
          </cell>
          <cell r="AG57">
            <v>50720.999615277775</v>
          </cell>
          <cell r="AH57">
            <v>50207.445781944443</v>
          </cell>
          <cell r="AI57">
            <v>49693.891948611112</v>
          </cell>
          <cell r="AJ57">
            <v>54138.671448611109</v>
          </cell>
          <cell r="AK57">
            <v>53583.450948611106</v>
          </cell>
          <cell r="AL57">
            <v>53028.230448611102</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C59">
            <v>16626.46</v>
          </cell>
          <cell r="D59">
            <v>31626.46</v>
          </cell>
          <cell r="E59">
            <v>31626.46</v>
          </cell>
          <cell r="F59">
            <v>31626.46</v>
          </cell>
          <cell r="G59">
            <v>31626.46</v>
          </cell>
          <cell r="H59">
            <v>31626.46</v>
          </cell>
          <cell r="I59">
            <v>36626.46</v>
          </cell>
          <cell r="J59">
            <v>36626.46</v>
          </cell>
          <cell r="K59">
            <v>36626.46</v>
          </cell>
          <cell r="L59">
            <v>36626.46</v>
          </cell>
          <cell r="M59">
            <v>36626.46</v>
          </cell>
          <cell r="N59">
            <v>36626.46</v>
          </cell>
          <cell r="O59">
            <v>36626.46</v>
          </cell>
          <cell r="P59">
            <v>46626.46</v>
          </cell>
          <cell r="Q59">
            <v>46626.46</v>
          </cell>
          <cell r="R59">
            <v>46626.46</v>
          </cell>
          <cell r="S59">
            <v>46626.46</v>
          </cell>
          <cell r="T59">
            <v>46626.46</v>
          </cell>
          <cell r="U59">
            <v>46626.46</v>
          </cell>
          <cell r="V59">
            <v>46626.46</v>
          </cell>
          <cell r="W59">
            <v>51626.46</v>
          </cell>
          <cell r="X59">
            <v>51626.46</v>
          </cell>
          <cell r="Y59">
            <v>51626.46</v>
          </cell>
          <cell r="Z59">
            <v>51626.46</v>
          </cell>
          <cell r="AA59">
            <v>51626.46</v>
          </cell>
          <cell r="AB59">
            <v>61626.46</v>
          </cell>
          <cell r="AC59">
            <v>61626.46</v>
          </cell>
          <cell r="AD59">
            <v>61626.46</v>
          </cell>
          <cell r="AE59">
            <v>61626.46</v>
          </cell>
          <cell r="AF59">
            <v>61626.46</v>
          </cell>
          <cell r="AG59">
            <v>61626.46</v>
          </cell>
          <cell r="AH59">
            <v>61626.46</v>
          </cell>
          <cell r="AI59">
            <v>66626.459999999992</v>
          </cell>
          <cell r="AJ59">
            <v>66626.459999999992</v>
          </cell>
          <cell r="AK59">
            <v>66626.459999999992</v>
          </cell>
          <cell r="AL59">
            <v>66626.459999999992</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C61">
            <v>0</v>
          </cell>
          <cell r="D61">
            <v>15000</v>
          </cell>
          <cell r="E61">
            <v>0</v>
          </cell>
          <cell r="F61">
            <v>0</v>
          </cell>
          <cell r="G61">
            <v>0</v>
          </cell>
          <cell r="H61">
            <v>0</v>
          </cell>
          <cell r="I61">
            <v>5000</v>
          </cell>
          <cell r="J61">
            <v>0</v>
          </cell>
          <cell r="K61">
            <v>0</v>
          </cell>
          <cell r="L61">
            <v>0</v>
          </cell>
          <cell r="M61">
            <v>0</v>
          </cell>
          <cell r="N61">
            <v>0</v>
          </cell>
          <cell r="O61">
            <v>0</v>
          </cell>
          <cell r="P61">
            <v>10000</v>
          </cell>
          <cell r="Q61">
            <v>0</v>
          </cell>
          <cell r="R61">
            <v>0</v>
          </cell>
          <cell r="S61">
            <v>0</v>
          </cell>
          <cell r="T61">
            <v>0</v>
          </cell>
          <cell r="U61">
            <v>0</v>
          </cell>
          <cell r="V61">
            <v>0</v>
          </cell>
          <cell r="W61">
            <v>5000</v>
          </cell>
          <cell r="X61">
            <v>0</v>
          </cell>
          <cell r="Y61">
            <v>0</v>
          </cell>
          <cell r="Z61">
            <v>0</v>
          </cell>
          <cell r="AA61">
            <v>0</v>
          </cell>
          <cell r="AB61">
            <v>10000</v>
          </cell>
          <cell r="AC61">
            <v>0</v>
          </cell>
          <cell r="AD61">
            <v>0</v>
          </cell>
          <cell r="AE61">
            <v>0</v>
          </cell>
          <cell r="AF61">
            <v>0</v>
          </cell>
          <cell r="AG61">
            <v>0</v>
          </cell>
          <cell r="AH61">
            <v>0</v>
          </cell>
          <cell r="AI61">
            <v>5000</v>
          </cell>
          <cell r="AJ61">
            <v>0</v>
          </cell>
          <cell r="AK61">
            <v>0</v>
          </cell>
          <cell r="AL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138.55383333333333</v>
          </cell>
          <cell r="D65">
            <v>137.39921805555556</v>
          </cell>
          <cell r="E65">
            <v>263.55383333333333</v>
          </cell>
          <cell r="F65">
            <v>263.55383333333333</v>
          </cell>
          <cell r="G65">
            <v>263.55383333333333</v>
          </cell>
          <cell r="H65">
            <v>263.55383333333333</v>
          </cell>
          <cell r="I65">
            <v>305.22050000000002</v>
          </cell>
          <cell r="J65">
            <v>305.22050000000002</v>
          </cell>
          <cell r="K65">
            <v>305.22050000000002</v>
          </cell>
          <cell r="L65">
            <v>305.22050000000002</v>
          </cell>
          <cell r="M65">
            <v>305.22050000000002</v>
          </cell>
          <cell r="N65">
            <v>305.22050000000002</v>
          </cell>
          <cell r="O65">
            <v>305.22050000000002</v>
          </cell>
          <cell r="P65">
            <v>388.55383333333333</v>
          </cell>
          <cell r="Q65">
            <v>388.55383333333333</v>
          </cell>
          <cell r="R65">
            <v>388.55383333333333</v>
          </cell>
          <cell r="S65">
            <v>388.55383333333333</v>
          </cell>
          <cell r="T65">
            <v>388.55383333333333</v>
          </cell>
          <cell r="U65">
            <v>388.55383333333333</v>
          </cell>
          <cell r="V65">
            <v>388.55383333333333</v>
          </cell>
          <cell r="W65">
            <v>430.22050000000007</v>
          </cell>
          <cell r="X65">
            <v>430.22050000000007</v>
          </cell>
          <cell r="Y65">
            <v>430.22050000000007</v>
          </cell>
          <cell r="Z65">
            <v>430.22050000000007</v>
          </cell>
          <cell r="AA65">
            <v>430.22050000000007</v>
          </cell>
          <cell r="AB65">
            <v>513.55383333333339</v>
          </cell>
          <cell r="AC65">
            <v>513.55383333333339</v>
          </cell>
          <cell r="AD65">
            <v>513.55383333333339</v>
          </cell>
          <cell r="AE65">
            <v>513.55383333333339</v>
          </cell>
          <cell r="AF65">
            <v>513.55383333333339</v>
          </cell>
          <cell r="AG65">
            <v>513.55383333333339</v>
          </cell>
          <cell r="AH65">
            <v>513.55383333333339</v>
          </cell>
          <cell r="AI65">
            <v>555.22050000000002</v>
          </cell>
          <cell r="AJ65">
            <v>555.22050000000002</v>
          </cell>
          <cell r="AK65">
            <v>555.22050000000002</v>
          </cell>
          <cell r="AL65">
            <v>555.22050000000002</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-138.55383333333333</v>
          </cell>
          <cell r="D67">
            <v>-275.95305138888887</v>
          </cell>
          <cell r="E67">
            <v>-539.50688472222214</v>
          </cell>
          <cell r="F67">
            <v>-803.06071805555553</v>
          </cell>
          <cell r="G67">
            <v>-1066.6145513888889</v>
          </cell>
          <cell r="H67">
            <v>-1330.1683847222223</v>
          </cell>
          <cell r="I67">
            <v>-1635.3888847222224</v>
          </cell>
          <cell r="J67">
            <v>-1940.6093847222223</v>
          </cell>
          <cell r="K67">
            <v>-2245.8298847222222</v>
          </cell>
          <cell r="L67">
            <v>-2551.0503847222221</v>
          </cell>
          <cell r="M67">
            <v>-2856.270884722222</v>
          </cell>
          <cell r="N67">
            <v>-3161.4913847222219</v>
          </cell>
          <cell r="O67">
            <v>-3466.7118847222218</v>
          </cell>
          <cell r="P67">
            <v>-3855.2657180555552</v>
          </cell>
          <cell r="Q67">
            <v>-4243.8195513888886</v>
          </cell>
          <cell r="R67">
            <v>-4632.373384722222</v>
          </cell>
          <cell r="S67">
            <v>-5020.9272180555554</v>
          </cell>
          <cell r="T67">
            <v>-5409.4810513888888</v>
          </cell>
          <cell r="U67">
            <v>-5798.0348847222222</v>
          </cell>
          <cell r="V67">
            <v>-6186.5887180555555</v>
          </cell>
          <cell r="W67">
            <v>-6616.8092180555559</v>
          </cell>
          <cell r="X67">
            <v>-7047.0297180555563</v>
          </cell>
          <cell r="Y67">
            <v>-7477.2502180555566</v>
          </cell>
          <cell r="Z67">
            <v>-7907.470718055557</v>
          </cell>
          <cell r="AA67">
            <v>-8337.6912180555573</v>
          </cell>
          <cell r="AB67">
            <v>-8851.2450513888907</v>
          </cell>
          <cell r="AC67">
            <v>-9364.7988847222241</v>
          </cell>
          <cell r="AD67">
            <v>-9878.3527180555575</v>
          </cell>
          <cell r="AE67">
            <v>-10391.906551388891</v>
          </cell>
          <cell r="AF67">
            <v>-10905.460384722224</v>
          </cell>
          <cell r="AG67">
            <v>-11419.014218055558</v>
          </cell>
          <cell r="AH67">
            <v>-11932.568051388891</v>
          </cell>
          <cell r="AI67">
            <v>-12487.78855138889</v>
          </cell>
          <cell r="AJ67">
            <v>-13043.00905138889</v>
          </cell>
          <cell r="AK67">
            <v>-13598.229551388889</v>
          </cell>
          <cell r="AL67">
            <v>-14153.450051388889</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C69">
            <v>16487.906166666668</v>
          </cell>
          <cell r="D69">
            <v>31350.506948611113</v>
          </cell>
          <cell r="E69">
            <v>31086.953115277782</v>
          </cell>
          <cell r="F69">
            <v>30823.39928194445</v>
          </cell>
          <cell r="G69">
            <v>30559.845448611119</v>
          </cell>
          <cell r="H69">
            <v>30296.291615277787</v>
          </cell>
          <cell r="I69">
            <v>34991.071115277788</v>
          </cell>
          <cell r="J69">
            <v>34685.850615277785</v>
          </cell>
          <cell r="K69">
            <v>34380.630115277781</v>
          </cell>
          <cell r="L69">
            <v>34075.409615277778</v>
          </cell>
          <cell r="M69">
            <v>33770.189115277775</v>
          </cell>
          <cell r="N69">
            <v>33464.968615277772</v>
          </cell>
          <cell r="O69">
            <v>33159.748115277769</v>
          </cell>
          <cell r="P69">
            <v>42771.194281944438</v>
          </cell>
          <cell r="Q69">
            <v>42382.640448611106</v>
          </cell>
          <cell r="R69">
            <v>41994.086615277774</v>
          </cell>
          <cell r="S69">
            <v>41605.532781944443</v>
          </cell>
          <cell r="T69">
            <v>41216.978948611111</v>
          </cell>
          <cell r="U69">
            <v>40828.42511527778</v>
          </cell>
          <cell r="V69">
            <v>40439.871281944448</v>
          </cell>
          <cell r="W69">
            <v>45009.650781944445</v>
          </cell>
          <cell r="X69">
            <v>44579.430281944442</v>
          </cell>
          <cell r="Y69">
            <v>44149.209781944439</v>
          </cell>
          <cell r="Z69">
            <v>43718.989281944436</v>
          </cell>
          <cell r="AA69">
            <v>43288.768781944433</v>
          </cell>
          <cell r="AB69">
            <v>52775.214948611101</v>
          </cell>
          <cell r="AC69">
            <v>52261.66111527777</v>
          </cell>
          <cell r="AD69">
            <v>51748.107281944438</v>
          </cell>
          <cell r="AE69">
            <v>51234.553448611106</v>
          </cell>
          <cell r="AF69">
            <v>50720.999615277775</v>
          </cell>
          <cell r="AG69">
            <v>50207.445781944443</v>
          </cell>
          <cell r="AH69">
            <v>49693.891948611112</v>
          </cell>
          <cell r="AI69">
            <v>54138.671448611109</v>
          </cell>
          <cell r="AJ69">
            <v>53583.450948611106</v>
          </cell>
          <cell r="AK69">
            <v>53028.230448611102</v>
          </cell>
          <cell r="AL69">
            <v>52473.009948611099</v>
          </cell>
        </row>
        <row r="70">
          <cell r="C70">
            <v>16487.906166666668</v>
          </cell>
          <cell r="D70">
            <v>31350.506948611113</v>
          </cell>
          <cell r="E70">
            <v>31086.953115277782</v>
          </cell>
          <cell r="F70">
            <v>30823.39928194445</v>
          </cell>
          <cell r="G70">
            <v>30559.845448611119</v>
          </cell>
          <cell r="H70">
            <v>30296.291615277787</v>
          </cell>
          <cell r="I70">
            <v>34991.071115277788</v>
          </cell>
          <cell r="J70">
            <v>34685.850615277785</v>
          </cell>
          <cell r="K70">
            <v>34380.630115277781</v>
          </cell>
          <cell r="L70">
            <v>34075.409615277778</v>
          </cell>
          <cell r="M70">
            <v>33770.189115277775</v>
          </cell>
          <cell r="N70">
            <v>33464.968615277772</v>
          </cell>
          <cell r="O70">
            <v>33159.748115277769</v>
          </cell>
          <cell r="P70">
            <v>42771.194281944438</v>
          </cell>
          <cell r="Q70">
            <v>42382.640448611106</v>
          </cell>
          <cell r="R70">
            <v>41994.086615277774</v>
          </cell>
          <cell r="S70">
            <v>41605.532781944443</v>
          </cell>
          <cell r="T70">
            <v>41216.978948611111</v>
          </cell>
          <cell r="U70">
            <v>40828.42511527778</v>
          </cell>
          <cell r="V70">
            <v>40439.871281944448</v>
          </cell>
          <cell r="W70">
            <v>45009.650781944445</v>
          </cell>
          <cell r="X70">
            <v>44579.430281944442</v>
          </cell>
          <cell r="Y70">
            <v>44149.209781944439</v>
          </cell>
          <cell r="Z70">
            <v>43718.989281944436</v>
          </cell>
          <cell r="AA70">
            <v>43288.768781944433</v>
          </cell>
          <cell r="AB70">
            <v>52775.214948611101</v>
          </cell>
          <cell r="AC70">
            <v>52261.66111527777</v>
          </cell>
          <cell r="AD70">
            <v>51748.107281944438</v>
          </cell>
          <cell r="AE70">
            <v>51234.553448611106</v>
          </cell>
          <cell r="AF70">
            <v>50720.999615277775</v>
          </cell>
          <cell r="AG70">
            <v>50207.445781944443</v>
          </cell>
          <cell r="AH70">
            <v>49693.891948611112</v>
          </cell>
          <cell r="AI70">
            <v>54138.671448611109</v>
          </cell>
          <cell r="AJ70">
            <v>53583.450948611106</v>
          </cell>
          <cell r="AK70">
            <v>53028.230448611102</v>
          </cell>
          <cell r="AL70">
            <v>52473.009948611099</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C73">
            <v>0</v>
          </cell>
          <cell r="D73">
            <v>4916.6666666666661</v>
          </cell>
          <cell r="E73">
            <v>4839.3172750574022</v>
          </cell>
          <cell r="F73">
            <v>4870.2499847355193</v>
          </cell>
          <cell r="G73">
            <v>172317.62698320099</v>
          </cell>
          <cell r="H73">
            <v>204242.47707672481</v>
          </cell>
          <cell r="I73">
            <v>260417.93063265193</v>
          </cell>
          <cell r="J73">
            <v>391945.08453309757</v>
          </cell>
          <cell r="K73">
            <v>432874.42765721475</v>
          </cell>
          <cell r="L73">
            <v>426683.14748867648</v>
          </cell>
          <cell r="M73">
            <v>528972.4342916403</v>
          </cell>
          <cell r="N73">
            <v>521424.98800242861</v>
          </cell>
          <cell r="O73">
            <v>513973.09313238325</v>
          </cell>
          <cell r="P73">
            <v>506600.45287784649</v>
          </cell>
          <cell r="Q73">
            <v>499387.27495143662</v>
          </cell>
          <cell r="R73">
            <v>492423.53069230355</v>
          </cell>
          <cell r="S73">
            <v>485439.48303592845</v>
          </cell>
          <cell r="T73">
            <v>478488.47777261899</v>
          </cell>
          <cell r="U73">
            <v>471530.67312041851</v>
          </cell>
          <cell r="V73">
            <v>464514.53420727444</v>
          </cell>
          <cell r="W73">
            <v>457623.66897791595</v>
          </cell>
          <cell r="X73">
            <v>450976.43234767532</v>
          </cell>
          <cell r="Y73">
            <v>444344.5654853856</v>
          </cell>
          <cell r="Z73">
            <v>437613.88458547677</v>
          </cell>
          <cell r="AA73">
            <v>430776.55018170306</v>
          </cell>
          <cell r="AB73">
            <v>423766.13974375272</v>
          </cell>
          <cell r="AC73">
            <v>416672.45294374623</v>
          </cell>
          <cell r="AD73">
            <v>409380.87408497941</v>
          </cell>
          <cell r="AE73">
            <v>401710.5621502935</v>
          </cell>
          <cell r="AF73">
            <v>393852.31672923279</v>
          </cell>
          <cell r="AG73">
            <v>385627.70433711231</v>
          </cell>
          <cell r="AH73">
            <v>376960.94148641435</v>
          </cell>
          <cell r="AI73">
            <v>368149.13415846432</v>
          </cell>
          <cell r="AJ73">
            <v>359169.59510463057</v>
          </cell>
          <cell r="AK73">
            <v>349805.02716376301</v>
          </cell>
          <cell r="AL73">
            <v>340388.36049709632</v>
          </cell>
        </row>
        <row r="74">
          <cell r="C74">
            <v>5000</v>
          </cell>
          <cell r="D74">
            <v>0</v>
          </cell>
          <cell r="E74">
            <v>0</v>
          </cell>
          <cell r="F74">
            <v>170000</v>
          </cell>
          <cell r="G74">
            <v>35000</v>
          </cell>
          <cell r="H74">
            <v>60000</v>
          </cell>
          <cell r="I74">
            <v>137500</v>
          </cell>
          <cell r="J74">
            <v>47500</v>
          </cell>
          <cell r="K74">
            <v>0</v>
          </cell>
          <cell r="L74">
            <v>110000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C75">
            <v>-103.79177613177004</v>
          </cell>
          <cell r="D75">
            <v>-103.79177613177004</v>
          </cell>
          <cell r="E75">
            <v>-103.79177613177004</v>
          </cell>
          <cell r="F75">
            <v>-3632.7121646119513</v>
          </cell>
          <cell r="G75">
            <v>-4359.2545975343419</v>
          </cell>
          <cell r="H75">
            <v>-5604.7559111155824</v>
          </cell>
          <cell r="I75">
            <v>-8459.0297547392584</v>
          </cell>
          <cell r="J75">
            <v>-9445.0516279910735</v>
          </cell>
          <cell r="K75">
            <v>-9445.0516279910735</v>
          </cell>
          <cell r="L75">
            <v>-11728.470702890014</v>
          </cell>
          <cell r="M75">
            <v>-11728.470702890014</v>
          </cell>
          <cell r="N75">
            <v>-11728.470702890014</v>
          </cell>
          <cell r="O75">
            <v>-11728.470702890014</v>
          </cell>
          <cell r="P75">
            <v>-11728.470702890014</v>
          </cell>
          <cell r="Q75">
            <v>-11728.470702890014</v>
          </cell>
          <cell r="R75">
            <v>-11728.470702890014</v>
          </cell>
          <cell r="S75">
            <v>-11728.470702890014</v>
          </cell>
          <cell r="T75">
            <v>-11728.470702890014</v>
          </cell>
          <cell r="U75">
            <v>-11728.470702890014</v>
          </cell>
          <cell r="V75">
            <v>-11728.470702890014</v>
          </cell>
          <cell r="W75">
            <v>-11728.470702890014</v>
          </cell>
          <cell r="X75">
            <v>-11728.470702890014</v>
          </cell>
          <cell r="Y75">
            <v>-11728.470702890014</v>
          </cell>
          <cell r="Z75">
            <v>-11728.470702890014</v>
          </cell>
          <cell r="AA75">
            <v>-11728.470702890014</v>
          </cell>
          <cell r="AB75">
            <v>-11728.470702890014</v>
          </cell>
          <cell r="AC75">
            <v>-11728.470702890014</v>
          </cell>
          <cell r="AD75">
            <v>-11728.470702890014</v>
          </cell>
          <cell r="AE75">
            <v>-11728.470702890014</v>
          </cell>
          <cell r="AF75">
            <v>-11728.470702890014</v>
          </cell>
          <cell r="AG75">
            <v>-11728.470702890014</v>
          </cell>
          <cell r="AH75">
            <v>-11728.470702890014</v>
          </cell>
          <cell r="AI75">
            <v>-11728.470702890014</v>
          </cell>
          <cell r="AJ75">
            <v>-11728.470702890014</v>
          </cell>
          <cell r="AK75">
            <v>-11728.470702890014</v>
          </cell>
          <cell r="AL75">
            <v>-11728.470702890014</v>
          </cell>
        </row>
        <row r="76">
          <cell r="C76">
            <v>20.458442798436771</v>
          </cell>
          <cell r="D76">
            <v>26.442384522506735</v>
          </cell>
          <cell r="E76">
            <v>134.72448580988714</v>
          </cell>
          <cell r="F76">
            <v>1080.0891630774499</v>
          </cell>
          <cell r="G76">
            <v>1284.1046910581545</v>
          </cell>
          <cell r="H76">
            <v>1780.2094670427052</v>
          </cell>
          <cell r="I76">
            <v>2486.1836551849246</v>
          </cell>
          <cell r="J76">
            <v>2874.3947521082459</v>
          </cell>
          <cell r="K76">
            <v>3253.7714594528225</v>
          </cell>
          <cell r="L76">
            <v>4017.7575058537705</v>
          </cell>
          <cell r="M76">
            <v>4181.0244136783349</v>
          </cell>
          <cell r="N76">
            <v>4276.5758328446555</v>
          </cell>
          <cell r="O76">
            <v>4355.8304483532283</v>
          </cell>
          <cell r="P76">
            <v>4515.2927764801698</v>
          </cell>
          <cell r="Q76">
            <v>4764.7264437569556</v>
          </cell>
          <cell r="R76">
            <v>4744.4230465149039</v>
          </cell>
          <cell r="S76">
            <v>4777.4654395805765</v>
          </cell>
          <cell r="T76">
            <v>4770.6660506895423</v>
          </cell>
          <cell r="U76">
            <v>4712.3317897459256</v>
          </cell>
          <cell r="V76">
            <v>4837.6054735315156</v>
          </cell>
          <cell r="W76">
            <v>5081.2340726494003</v>
          </cell>
          <cell r="X76">
            <v>5096.6038406003081</v>
          </cell>
          <cell r="Y76">
            <v>4997.7898029812186</v>
          </cell>
          <cell r="Z76">
            <v>4891.1362991163187</v>
          </cell>
          <cell r="AA76">
            <v>4718.0602649396824</v>
          </cell>
          <cell r="AB76">
            <v>4634.7839028835442</v>
          </cell>
          <cell r="AC76">
            <v>4436.8918441231835</v>
          </cell>
          <cell r="AD76">
            <v>4058.158768204079</v>
          </cell>
          <cell r="AE76">
            <v>3870.2252818293186</v>
          </cell>
          <cell r="AF76">
            <v>3503.8583107695258</v>
          </cell>
          <cell r="AG76">
            <v>3061.7078521920498</v>
          </cell>
          <cell r="AH76">
            <v>2916.6633749399953</v>
          </cell>
          <cell r="AI76">
            <v>2748.9316490562583</v>
          </cell>
          <cell r="AJ76">
            <v>2363.9027620224442</v>
          </cell>
          <cell r="AK76">
            <v>2311.8040362233469</v>
          </cell>
          <cell r="AL76">
            <v>2311.8040362233469</v>
          </cell>
        </row>
        <row r="77">
          <cell r="C77">
            <v>4916.6666666666661</v>
          </cell>
          <cell r="D77">
            <v>4839.3172750574022</v>
          </cell>
          <cell r="E77">
            <v>4870.2499847355193</v>
          </cell>
          <cell r="F77">
            <v>172317.62698320099</v>
          </cell>
          <cell r="G77">
            <v>204242.47707672481</v>
          </cell>
          <cell r="H77">
            <v>260417.93063265193</v>
          </cell>
          <cell r="I77">
            <v>391945.08453309757</v>
          </cell>
          <cell r="J77">
            <v>432874.42765721475</v>
          </cell>
          <cell r="K77">
            <v>426683.14748867648</v>
          </cell>
          <cell r="L77">
            <v>528972.4342916403</v>
          </cell>
          <cell r="M77">
            <v>521424.98800242861</v>
          </cell>
          <cell r="N77">
            <v>513973.09313238325</v>
          </cell>
          <cell r="O77">
            <v>506600.45287784649</v>
          </cell>
          <cell r="P77">
            <v>499387.27495143662</v>
          </cell>
          <cell r="Q77">
            <v>492423.53069230355</v>
          </cell>
          <cell r="R77">
            <v>485439.48303592845</v>
          </cell>
          <cell r="S77">
            <v>478488.47777261899</v>
          </cell>
          <cell r="T77">
            <v>471530.67312041851</v>
          </cell>
          <cell r="U77">
            <v>464514.53420727444</v>
          </cell>
          <cell r="V77">
            <v>457623.66897791595</v>
          </cell>
          <cell r="W77">
            <v>450976.43234767532</v>
          </cell>
          <cell r="X77">
            <v>444344.5654853856</v>
          </cell>
          <cell r="Y77">
            <v>437613.88458547677</v>
          </cell>
          <cell r="Z77">
            <v>430776.55018170306</v>
          </cell>
          <cell r="AA77">
            <v>423766.13974375272</v>
          </cell>
          <cell r="AB77">
            <v>416672.45294374623</v>
          </cell>
          <cell r="AC77">
            <v>409380.87408497941</v>
          </cell>
          <cell r="AD77">
            <v>401710.5621502935</v>
          </cell>
          <cell r="AE77">
            <v>393852.31672923279</v>
          </cell>
          <cell r="AF77">
            <v>385627.70433711231</v>
          </cell>
          <cell r="AG77">
            <v>376960.94148641435</v>
          </cell>
          <cell r="AH77">
            <v>368149.13415846432</v>
          </cell>
          <cell r="AI77">
            <v>359169.59510463057</v>
          </cell>
          <cell r="AJ77">
            <v>349805.02716376301</v>
          </cell>
          <cell r="AK77">
            <v>340388.36049709632</v>
          </cell>
          <cell r="AL77">
            <v>330971.69383042963</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C80">
            <v>41456</v>
          </cell>
          <cell r="D80">
            <v>41487</v>
          </cell>
          <cell r="E80">
            <v>41518</v>
          </cell>
          <cell r="F80">
            <v>41548</v>
          </cell>
          <cell r="G80">
            <v>41579</v>
          </cell>
          <cell r="H80">
            <v>41609</v>
          </cell>
          <cell r="I80">
            <v>41640</v>
          </cell>
          <cell r="J80">
            <v>41671</v>
          </cell>
          <cell r="K80">
            <v>41699</v>
          </cell>
          <cell r="L80">
            <v>41730</v>
          </cell>
          <cell r="M80">
            <v>41760</v>
          </cell>
          <cell r="N80">
            <v>41791</v>
          </cell>
          <cell r="O80">
            <v>41821</v>
          </cell>
          <cell r="P80">
            <v>41852</v>
          </cell>
          <cell r="Q80">
            <v>41883</v>
          </cell>
          <cell r="R80">
            <v>41913</v>
          </cell>
          <cell r="S80">
            <v>41944</v>
          </cell>
          <cell r="T80">
            <v>41974</v>
          </cell>
          <cell r="U80">
            <v>42005</v>
          </cell>
          <cell r="V80">
            <v>42036</v>
          </cell>
          <cell r="W80">
            <v>42064</v>
          </cell>
          <cell r="X80">
            <v>42095</v>
          </cell>
          <cell r="Y80">
            <v>42125</v>
          </cell>
          <cell r="Z80">
            <v>42156</v>
          </cell>
          <cell r="AA80">
            <v>42186</v>
          </cell>
          <cell r="AB80">
            <v>42217</v>
          </cell>
          <cell r="AC80">
            <v>42248</v>
          </cell>
          <cell r="AD80">
            <v>42278</v>
          </cell>
          <cell r="AE80">
            <v>42309</v>
          </cell>
          <cell r="AF80">
            <v>42339</v>
          </cell>
          <cell r="AG80">
            <v>42370</v>
          </cell>
          <cell r="AH80">
            <v>42401</v>
          </cell>
          <cell r="AI80">
            <v>42430</v>
          </cell>
          <cell r="AJ80">
            <v>42461</v>
          </cell>
          <cell r="AK80">
            <v>42491</v>
          </cell>
          <cell r="AL80">
            <v>42522</v>
          </cell>
        </row>
        <row r="81">
          <cell r="C81">
            <v>0</v>
          </cell>
          <cell r="D81">
            <v>1337.080091533182</v>
          </cell>
          <cell r="E81">
            <v>1337.080091533182</v>
          </cell>
          <cell r="F81">
            <v>1337.080091533182</v>
          </cell>
          <cell r="G81">
            <v>1337.080091533182</v>
          </cell>
          <cell r="H81">
            <v>1337.080091533182</v>
          </cell>
          <cell r="I81">
            <v>1337.080091533182</v>
          </cell>
          <cell r="J81">
            <v>1337.080091533182</v>
          </cell>
          <cell r="K81">
            <v>1337.080091533182</v>
          </cell>
          <cell r="L81">
            <v>1337.080091533182</v>
          </cell>
          <cell r="M81">
            <v>1337.080091533182</v>
          </cell>
          <cell r="N81">
            <v>1337.080091533182</v>
          </cell>
          <cell r="O81">
            <v>1337.080091533182</v>
          </cell>
          <cell r="P81">
            <v>1526.2465753424658</v>
          </cell>
          <cell r="Q81">
            <v>1471.2992694063923</v>
          </cell>
          <cell r="R81">
            <v>1471.2992694063923</v>
          </cell>
          <cell r="S81">
            <v>1471.2992694063923</v>
          </cell>
          <cell r="T81">
            <v>1471.2992694063923</v>
          </cell>
          <cell r="U81">
            <v>1471.2992694063923</v>
          </cell>
          <cell r="V81">
            <v>1471.2992694063923</v>
          </cell>
          <cell r="W81">
            <v>1471.2992694063923</v>
          </cell>
          <cell r="X81">
            <v>1471.2992694063923</v>
          </cell>
          <cell r="Y81">
            <v>1471.2992694063923</v>
          </cell>
          <cell r="Z81">
            <v>1471.2992694063923</v>
          </cell>
          <cell r="AA81">
            <v>1471.2992694063923</v>
          </cell>
          <cell r="AB81">
            <v>1526.2465753424658</v>
          </cell>
          <cell r="AC81">
            <v>1471.2992694063923</v>
          </cell>
          <cell r="AD81">
            <v>1471.2992694063923</v>
          </cell>
          <cell r="AE81">
            <v>1471.2992694063923</v>
          </cell>
          <cell r="AF81">
            <v>1471.2992694063923</v>
          </cell>
          <cell r="AG81">
            <v>1471.2992694063923</v>
          </cell>
          <cell r="AH81">
            <v>1471.2992694063923</v>
          </cell>
          <cell r="AI81">
            <v>1471.2992694063923</v>
          </cell>
          <cell r="AJ81">
            <v>1471.2992694063923</v>
          </cell>
          <cell r="AK81">
            <v>1471.2992694063923</v>
          </cell>
          <cell r="AL81">
            <v>1471.2992694063923</v>
          </cell>
        </row>
        <row r="82">
          <cell r="C82">
            <v>1337.080091533182</v>
          </cell>
          <cell r="D82">
            <v>1337.080091533182</v>
          </cell>
          <cell r="E82">
            <v>1337.080091533182</v>
          </cell>
          <cell r="F82">
            <v>1337.080091533182</v>
          </cell>
          <cell r="G82">
            <v>1337.080091533182</v>
          </cell>
          <cell r="H82">
            <v>1337.080091533182</v>
          </cell>
          <cell r="I82">
            <v>1337.080091533182</v>
          </cell>
          <cell r="J82">
            <v>1337.080091533182</v>
          </cell>
          <cell r="K82">
            <v>1337.080091533182</v>
          </cell>
          <cell r="L82">
            <v>1337.080091533182</v>
          </cell>
          <cell r="M82">
            <v>1337.080091533182</v>
          </cell>
          <cell r="N82">
            <v>1337.080091533182</v>
          </cell>
          <cell r="O82">
            <v>1526.2465753424658</v>
          </cell>
          <cell r="P82">
            <v>1471.2992694063923</v>
          </cell>
          <cell r="Q82">
            <v>1471.2992694063923</v>
          </cell>
          <cell r="R82">
            <v>1471.2992694063923</v>
          </cell>
          <cell r="S82">
            <v>1471.2992694063923</v>
          </cell>
          <cell r="T82">
            <v>1471.2992694063923</v>
          </cell>
          <cell r="U82">
            <v>1471.2992694063923</v>
          </cell>
          <cell r="V82">
            <v>1471.2992694063923</v>
          </cell>
          <cell r="W82">
            <v>1471.2992694063923</v>
          </cell>
          <cell r="X82">
            <v>1471.2992694063923</v>
          </cell>
          <cell r="Y82">
            <v>1471.2992694063923</v>
          </cell>
          <cell r="Z82">
            <v>1471.2992694063923</v>
          </cell>
          <cell r="AA82">
            <v>1526.2465753424658</v>
          </cell>
          <cell r="AB82">
            <v>1471.2992694063923</v>
          </cell>
          <cell r="AC82">
            <v>1471.2992694063923</v>
          </cell>
          <cell r="AD82">
            <v>1471.2992694063923</v>
          </cell>
          <cell r="AE82">
            <v>1471.2992694063923</v>
          </cell>
          <cell r="AF82">
            <v>1471.2992694063923</v>
          </cell>
          <cell r="AG82">
            <v>1471.2992694063923</v>
          </cell>
          <cell r="AH82">
            <v>1471.2992694063923</v>
          </cell>
          <cell r="AI82">
            <v>1471.2992694063923</v>
          </cell>
          <cell r="AJ82">
            <v>1471.2992694063923</v>
          </cell>
          <cell r="AK82">
            <v>1471.2992694063923</v>
          </cell>
          <cell r="AL82">
            <v>1471.2992694063923</v>
          </cell>
        </row>
        <row r="83">
          <cell r="C83">
            <v>0</v>
          </cell>
          <cell r="D83">
            <v>1337.080091533182</v>
          </cell>
          <cell r="E83">
            <v>1337.080091533182</v>
          </cell>
          <cell r="F83">
            <v>1337.080091533182</v>
          </cell>
          <cell r="G83">
            <v>1337.080091533182</v>
          </cell>
          <cell r="H83">
            <v>1337.080091533182</v>
          </cell>
          <cell r="I83">
            <v>1337.080091533182</v>
          </cell>
          <cell r="J83">
            <v>1337.080091533182</v>
          </cell>
          <cell r="K83">
            <v>1337.080091533182</v>
          </cell>
          <cell r="L83">
            <v>1337.080091533182</v>
          </cell>
          <cell r="M83">
            <v>1337.080091533182</v>
          </cell>
          <cell r="N83">
            <v>1337.080091533182</v>
          </cell>
          <cell r="O83">
            <v>1337.080091533182</v>
          </cell>
          <cell r="P83">
            <v>1526.2465753424658</v>
          </cell>
          <cell r="Q83">
            <v>1471.2992694063923</v>
          </cell>
          <cell r="R83">
            <v>1471.2992694063923</v>
          </cell>
          <cell r="S83">
            <v>1471.2992694063923</v>
          </cell>
          <cell r="T83">
            <v>1471.2992694063923</v>
          </cell>
          <cell r="U83">
            <v>1471.2992694063923</v>
          </cell>
          <cell r="V83">
            <v>1471.2992694063923</v>
          </cell>
          <cell r="W83">
            <v>1471.2992694063923</v>
          </cell>
          <cell r="X83">
            <v>1471.2992694063923</v>
          </cell>
          <cell r="Y83">
            <v>1471.2992694063923</v>
          </cell>
          <cell r="Z83">
            <v>1471.2992694063923</v>
          </cell>
          <cell r="AA83">
            <v>1471.2992694063923</v>
          </cell>
          <cell r="AB83">
            <v>1526.2465753424658</v>
          </cell>
          <cell r="AC83">
            <v>1471.2992694063923</v>
          </cell>
          <cell r="AD83">
            <v>1471.2992694063923</v>
          </cell>
          <cell r="AE83">
            <v>1471.2992694063923</v>
          </cell>
          <cell r="AF83">
            <v>1471.2992694063923</v>
          </cell>
          <cell r="AG83">
            <v>1471.2992694063923</v>
          </cell>
          <cell r="AH83">
            <v>1471.2992694063923</v>
          </cell>
          <cell r="AI83">
            <v>1471.2992694063923</v>
          </cell>
          <cell r="AJ83">
            <v>1471.2992694063923</v>
          </cell>
          <cell r="AK83">
            <v>1471.2992694063923</v>
          </cell>
          <cell r="AL83">
            <v>1471.2992694063923</v>
          </cell>
        </row>
        <row r="84">
          <cell r="C84">
            <v>1337.080091533182</v>
          </cell>
          <cell r="D84">
            <v>1337.080091533182</v>
          </cell>
          <cell r="E84">
            <v>1337.080091533182</v>
          </cell>
          <cell r="F84">
            <v>1337.080091533182</v>
          </cell>
          <cell r="G84">
            <v>1337.080091533182</v>
          </cell>
          <cell r="H84">
            <v>1337.080091533182</v>
          </cell>
          <cell r="I84">
            <v>1337.080091533182</v>
          </cell>
          <cell r="J84">
            <v>1337.080091533182</v>
          </cell>
          <cell r="K84">
            <v>1337.080091533182</v>
          </cell>
          <cell r="L84">
            <v>1337.080091533182</v>
          </cell>
          <cell r="M84">
            <v>1337.080091533182</v>
          </cell>
          <cell r="N84">
            <v>1337.080091533182</v>
          </cell>
          <cell r="O84">
            <v>1526.2465753424658</v>
          </cell>
          <cell r="P84">
            <v>1471.2992694063923</v>
          </cell>
          <cell r="Q84">
            <v>1471.2992694063923</v>
          </cell>
          <cell r="R84">
            <v>1471.2992694063923</v>
          </cell>
          <cell r="S84">
            <v>1471.2992694063923</v>
          </cell>
          <cell r="T84">
            <v>1471.2992694063923</v>
          </cell>
          <cell r="U84">
            <v>1471.2992694063923</v>
          </cell>
          <cell r="V84">
            <v>1471.2992694063923</v>
          </cell>
          <cell r="W84">
            <v>1471.2992694063923</v>
          </cell>
          <cell r="X84">
            <v>1471.2992694063923</v>
          </cell>
          <cell r="Y84">
            <v>1471.2992694063923</v>
          </cell>
          <cell r="Z84">
            <v>1471.2992694063923</v>
          </cell>
          <cell r="AA84">
            <v>1526.2465753424658</v>
          </cell>
          <cell r="AB84">
            <v>1471.2992694063923</v>
          </cell>
          <cell r="AC84">
            <v>1471.2992694063923</v>
          </cell>
          <cell r="AD84">
            <v>1471.2992694063923</v>
          </cell>
          <cell r="AE84">
            <v>1471.2992694063923</v>
          </cell>
          <cell r="AF84">
            <v>1471.2992694063923</v>
          </cell>
          <cell r="AG84">
            <v>1471.2992694063923</v>
          </cell>
          <cell r="AH84">
            <v>1471.2992694063923</v>
          </cell>
          <cell r="AI84">
            <v>1471.2992694063923</v>
          </cell>
          <cell r="AJ84">
            <v>1471.2992694063923</v>
          </cell>
          <cell r="AK84">
            <v>1471.2992694063923</v>
          </cell>
          <cell r="AL84">
            <v>1471.2992694063923</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C86">
            <v>41456</v>
          </cell>
          <cell r="D86">
            <v>41487</v>
          </cell>
          <cell r="E86">
            <v>41518</v>
          </cell>
          <cell r="F86">
            <v>41548</v>
          </cell>
          <cell r="G86">
            <v>41579</v>
          </cell>
          <cell r="H86">
            <v>41609</v>
          </cell>
          <cell r="I86">
            <v>41640</v>
          </cell>
          <cell r="J86">
            <v>41671</v>
          </cell>
          <cell r="K86">
            <v>41699</v>
          </cell>
          <cell r="L86">
            <v>41730</v>
          </cell>
          <cell r="M86">
            <v>41760</v>
          </cell>
          <cell r="N86">
            <v>41791</v>
          </cell>
          <cell r="O86">
            <v>41821</v>
          </cell>
          <cell r="P86">
            <v>41852</v>
          </cell>
          <cell r="Q86">
            <v>41883</v>
          </cell>
          <cell r="R86">
            <v>41913</v>
          </cell>
          <cell r="S86">
            <v>41944</v>
          </cell>
          <cell r="T86">
            <v>41974</v>
          </cell>
          <cell r="U86">
            <v>42005</v>
          </cell>
          <cell r="V86">
            <v>42036</v>
          </cell>
          <cell r="W86">
            <v>42064</v>
          </cell>
          <cell r="X86">
            <v>42095</v>
          </cell>
          <cell r="Y86">
            <v>42125</v>
          </cell>
          <cell r="Z86">
            <v>42156</v>
          </cell>
          <cell r="AA86">
            <v>42186</v>
          </cell>
          <cell r="AB86">
            <v>42217</v>
          </cell>
          <cell r="AC86">
            <v>42248</v>
          </cell>
          <cell r="AD86">
            <v>42278</v>
          </cell>
          <cell r="AE86">
            <v>42309</v>
          </cell>
          <cell r="AF86">
            <v>42339</v>
          </cell>
          <cell r="AG86">
            <v>42370</v>
          </cell>
          <cell r="AH86">
            <v>42401</v>
          </cell>
          <cell r="AI86">
            <v>42430</v>
          </cell>
          <cell r="AJ86">
            <v>42461</v>
          </cell>
          <cell r="AK86">
            <v>42491</v>
          </cell>
          <cell r="AL86">
            <v>42522</v>
          </cell>
        </row>
        <row r="87">
          <cell r="C87">
            <v>133000</v>
          </cell>
          <cell r="D87">
            <v>133000</v>
          </cell>
          <cell r="E87">
            <v>148000</v>
          </cell>
          <cell r="F87">
            <v>148000</v>
          </cell>
          <cell r="G87">
            <v>148000</v>
          </cell>
          <cell r="H87">
            <v>148000</v>
          </cell>
          <cell r="I87">
            <v>148000</v>
          </cell>
          <cell r="J87">
            <v>153000</v>
          </cell>
          <cell r="K87">
            <v>153000</v>
          </cell>
          <cell r="L87">
            <v>153000</v>
          </cell>
          <cell r="M87">
            <v>153000</v>
          </cell>
          <cell r="N87">
            <v>153000</v>
          </cell>
          <cell r="O87">
            <v>153000</v>
          </cell>
          <cell r="P87">
            <v>169450</v>
          </cell>
          <cell r="Q87">
            <v>200900</v>
          </cell>
          <cell r="R87">
            <v>222350</v>
          </cell>
          <cell r="S87">
            <v>243800</v>
          </cell>
          <cell r="T87">
            <v>260250</v>
          </cell>
          <cell r="U87">
            <v>281700</v>
          </cell>
          <cell r="V87">
            <v>298150</v>
          </cell>
          <cell r="W87">
            <v>314600</v>
          </cell>
          <cell r="X87">
            <v>336050</v>
          </cell>
          <cell r="Y87">
            <v>352500</v>
          </cell>
          <cell r="Z87">
            <v>368950</v>
          </cell>
          <cell r="AA87">
            <v>385400</v>
          </cell>
          <cell r="AB87">
            <v>401850</v>
          </cell>
          <cell r="AC87">
            <v>433300</v>
          </cell>
          <cell r="AD87">
            <v>454750</v>
          </cell>
          <cell r="AE87">
            <v>476200</v>
          </cell>
          <cell r="AF87">
            <v>492650</v>
          </cell>
          <cell r="AG87">
            <v>514100</v>
          </cell>
          <cell r="AH87">
            <v>530550</v>
          </cell>
          <cell r="AI87">
            <v>547000</v>
          </cell>
          <cell r="AJ87">
            <v>568450</v>
          </cell>
          <cell r="AK87">
            <v>584900</v>
          </cell>
          <cell r="AL87">
            <v>601350</v>
          </cell>
        </row>
        <row r="88">
          <cell r="C88">
            <v>0</v>
          </cell>
          <cell r="D88">
            <v>15000</v>
          </cell>
          <cell r="E88">
            <v>0</v>
          </cell>
          <cell r="F88">
            <v>0</v>
          </cell>
          <cell r="G88">
            <v>0</v>
          </cell>
          <cell r="H88">
            <v>0</v>
          </cell>
          <cell r="I88">
            <v>5000</v>
          </cell>
          <cell r="J88">
            <v>0</v>
          </cell>
          <cell r="K88">
            <v>0</v>
          </cell>
          <cell r="L88">
            <v>0</v>
          </cell>
          <cell r="M88">
            <v>0</v>
          </cell>
          <cell r="N88">
            <v>0</v>
          </cell>
          <cell r="O88">
            <v>16450</v>
          </cell>
          <cell r="P88">
            <v>31450</v>
          </cell>
          <cell r="Q88">
            <v>21450</v>
          </cell>
          <cell r="R88">
            <v>21450</v>
          </cell>
          <cell r="S88">
            <v>16450</v>
          </cell>
          <cell r="T88">
            <v>21450</v>
          </cell>
          <cell r="U88">
            <v>16450</v>
          </cell>
          <cell r="V88">
            <v>16450</v>
          </cell>
          <cell r="W88">
            <v>21450</v>
          </cell>
          <cell r="X88">
            <v>16450</v>
          </cell>
          <cell r="Y88">
            <v>16450</v>
          </cell>
          <cell r="Z88">
            <v>16450</v>
          </cell>
          <cell r="AA88">
            <v>16450</v>
          </cell>
          <cell r="AB88">
            <v>31450</v>
          </cell>
          <cell r="AC88">
            <v>21450</v>
          </cell>
          <cell r="AD88">
            <v>21450</v>
          </cell>
          <cell r="AE88">
            <v>16450</v>
          </cell>
          <cell r="AF88">
            <v>21450</v>
          </cell>
          <cell r="AG88">
            <v>16450</v>
          </cell>
          <cell r="AH88">
            <v>16450</v>
          </cell>
          <cell r="AI88">
            <v>21450</v>
          </cell>
          <cell r="AJ88">
            <v>16450</v>
          </cell>
          <cell r="AK88">
            <v>16450</v>
          </cell>
          <cell r="AL88">
            <v>16450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C91">
            <v>133000</v>
          </cell>
          <cell r="D91">
            <v>148000</v>
          </cell>
          <cell r="E91">
            <v>148000</v>
          </cell>
          <cell r="F91">
            <v>148000</v>
          </cell>
          <cell r="G91">
            <v>148000</v>
          </cell>
          <cell r="H91">
            <v>148000</v>
          </cell>
          <cell r="I91">
            <v>153000</v>
          </cell>
          <cell r="J91">
            <v>153000</v>
          </cell>
          <cell r="K91">
            <v>153000</v>
          </cell>
          <cell r="L91">
            <v>153000</v>
          </cell>
          <cell r="M91">
            <v>153000</v>
          </cell>
          <cell r="N91">
            <v>153000</v>
          </cell>
          <cell r="O91">
            <v>169450</v>
          </cell>
          <cell r="P91">
            <v>200900</v>
          </cell>
          <cell r="Q91">
            <v>222350</v>
          </cell>
          <cell r="R91">
            <v>243800</v>
          </cell>
          <cell r="S91">
            <v>260250</v>
          </cell>
          <cell r="T91">
            <v>281700</v>
          </cell>
          <cell r="U91">
            <v>298150</v>
          </cell>
          <cell r="V91">
            <v>314600</v>
          </cell>
          <cell r="W91">
            <v>336050</v>
          </cell>
          <cell r="X91">
            <v>352500</v>
          </cell>
          <cell r="Y91">
            <v>368950</v>
          </cell>
          <cell r="Z91">
            <v>385400</v>
          </cell>
          <cell r="AA91">
            <v>401850</v>
          </cell>
          <cell r="AB91">
            <v>433300</v>
          </cell>
          <cell r="AC91">
            <v>454750</v>
          </cell>
          <cell r="AD91">
            <v>476200</v>
          </cell>
          <cell r="AE91">
            <v>492650</v>
          </cell>
          <cell r="AF91">
            <v>514100</v>
          </cell>
          <cell r="AG91">
            <v>530550</v>
          </cell>
          <cell r="AH91">
            <v>547000</v>
          </cell>
          <cell r="AI91">
            <v>568450</v>
          </cell>
          <cell r="AJ91">
            <v>584900</v>
          </cell>
          <cell r="AK91">
            <v>601350</v>
          </cell>
          <cell r="AL91">
            <v>617800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C93">
            <v>41456</v>
          </cell>
          <cell r="D93">
            <v>41487</v>
          </cell>
          <cell r="E93">
            <v>41518</v>
          </cell>
          <cell r="F93">
            <v>41548</v>
          </cell>
          <cell r="G93">
            <v>41579</v>
          </cell>
          <cell r="H93">
            <v>41609</v>
          </cell>
          <cell r="I93">
            <v>41640</v>
          </cell>
          <cell r="J93">
            <v>41671</v>
          </cell>
          <cell r="K93">
            <v>41699</v>
          </cell>
          <cell r="L93">
            <v>41730</v>
          </cell>
          <cell r="M93">
            <v>41760</v>
          </cell>
          <cell r="N93">
            <v>41791</v>
          </cell>
          <cell r="O93">
            <v>41821</v>
          </cell>
          <cell r="P93">
            <v>41852</v>
          </cell>
          <cell r="Q93">
            <v>41883</v>
          </cell>
          <cell r="R93">
            <v>41913</v>
          </cell>
          <cell r="S93">
            <v>41944</v>
          </cell>
          <cell r="T93">
            <v>41974</v>
          </cell>
          <cell r="U93">
            <v>42005</v>
          </cell>
          <cell r="V93">
            <v>42036</v>
          </cell>
          <cell r="W93">
            <v>42064</v>
          </cell>
          <cell r="X93">
            <v>42095</v>
          </cell>
          <cell r="Y93">
            <v>42125</v>
          </cell>
          <cell r="Z93">
            <v>42156</v>
          </cell>
          <cell r="AA93">
            <v>42186</v>
          </cell>
          <cell r="AB93">
            <v>42217</v>
          </cell>
          <cell r="AC93">
            <v>42248</v>
          </cell>
          <cell r="AD93">
            <v>42278</v>
          </cell>
          <cell r="AE93">
            <v>42309</v>
          </cell>
          <cell r="AF93">
            <v>42339</v>
          </cell>
          <cell r="AG93">
            <v>42370</v>
          </cell>
          <cell r="AH93">
            <v>42401</v>
          </cell>
          <cell r="AI93">
            <v>42430</v>
          </cell>
          <cell r="AJ93">
            <v>42461</v>
          </cell>
          <cell r="AK93">
            <v>42491</v>
          </cell>
          <cell r="AL93">
            <v>42522</v>
          </cell>
        </row>
        <row r="94">
          <cell r="A94" t="str">
            <v>Inventory</v>
          </cell>
          <cell r="B94">
            <v>0</v>
          </cell>
          <cell r="C94">
            <v>41456</v>
          </cell>
          <cell r="D94">
            <v>41487</v>
          </cell>
          <cell r="E94">
            <v>41518</v>
          </cell>
          <cell r="F94">
            <v>41548</v>
          </cell>
          <cell r="G94">
            <v>41579</v>
          </cell>
          <cell r="H94">
            <v>41609</v>
          </cell>
          <cell r="I94">
            <v>41640</v>
          </cell>
          <cell r="J94">
            <v>41671</v>
          </cell>
          <cell r="K94">
            <v>41699</v>
          </cell>
          <cell r="L94">
            <v>41730</v>
          </cell>
          <cell r="M94">
            <v>41760</v>
          </cell>
          <cell r="N94">
            <v>41791</v>
          </cell>
          <cell r="O94">
            <v>41821</v>
          </cell>
          <cell r="P94">
            <v>41852</v>
          </cell>
          <cell r="Q94">
            <v>41883</v>
          </cell>
          <cell r="R94">
            <v>41913</v>
          </cell>
          <cell r="S94">
            <v>41944</v>
          </cell>
          <cell r="T94">
            <v>41974</v>
          </cell>
          <cell r="U94">
            <v>42005</v>
          </cell>
          <cell r="V94">
            <v>42036</v>
          </cell>
          <cell r="W94">
            <v>42064</v>
          </cell>
          <cell r="X94">
            <v>42095</v>
          </cell>
          <cell r="Y94">
            <v>42125</v>
          </cell>
          <cell r="Z94">
            <v>42156</v>
          </cell>
          <cell r="AA94">
            <v>42186</v>
          </cell>
          <cell r="AB94">
            <v>42217</v>
          </cell>
          <cell r="AC94">
            <v>42248</v>
          </cell>
          <cell r="AD94">
            <v>42278</v>
          </cell>
          <cell r="AE94">
            <v>42309</v>
          </cell>
          <cell r="AF94">
            <v>42339</v>
          </cell>
          <cell r="AG94">
            <v>42370</v>
          </cell>
          <cell r="AH94">
            <v>42401</v>
          </cell>
          <cell r="AI94">
            <v>42430</v>
          </cell>
          <cell r="AJ94">
            <v>42461</v>
          </cell>
          <cell r="AK94">
            <v>42491</v>
          </cell>
          <cell r="AL94">
            <v>42522</v>
          </cell>
        </row>
        <row r="95">
          <cell r="A95" t="str">
            <v>Opening Balance</v>
          </cell>
          <cell r="B95">
            <v>0</v>
          </cell>
          <cell r="C95">
            <v>0</v>
          </cell>
          <cell r="D95">
            <v>0</v>
          </cell>
          <cell r="E95">
            <v>0</v>
          </cell>
          <cell r="F95">
            <v>0</v>
          </cell>
          <cell r="G95">
            <v>0</v>
          </cell>
          <cell r="H95">
            <v>0</v>
          </cell>
          <cell r="I95">
            <v>0</v>
          </cell>
          <cell r="J95">
            <v>0</v>
          </cell>
          <cell r="K95">
            <v>6992.0929553827755</v>
          </cell>
          <cell r="L95">
            <v>6992.0929553827755</v>
          </cell>
          <cell r="M95">
            <v>6992.0929553827755</v>
          </cell>
          <cell r="N95">
            <v>6992.0929553827755</v>
          </cell>
          <cell r="O95">
            <v>7458.2324857416279</v>
          </cell>
          <cell r="P95">
            <v>7458.2324857416279</v>
          </cell>
          <cell r="Q95">
            <v>9788.9301375358882</v>
          </cell>
          <cell r="R95">
            <v>7924.3720161004821</v>
          </cell>
          <cell r="S95">
            <v>7924.3720161004821</v>
          </cell>
          <cell r="T95">
            <v>7924.3720161004821</v>
          </cell>
          <cell r="U95">
            <v>2097.6278866148359</v>
          </cell>
          <cell r="V95">
            <v>7924.3720161004831</v>
          </cell>
          <cell r="W95">
            <v>7924.372016100484</v>
          </cell>
          <cell r="X95">
            <v>6759.0231902033556</v>
          </cell>
          <cell r="Y95">
            <v>6992.0929553827809</v>
          </cell>
          <cell r="Z95">
            <v>7225.1627205622062</v>
          </cell>
          <cell r="AA95">
            <v>11653.488258971302</v>
          </cell>
          <cell r="AB95">
            <v>12352.697554509581</v>
          </cell>
          <cell r="AC95">
            <v>8390.5115464593437</v>
          </cell>
          <cell r="AD95">
            <v>7225.1627205622135</v>
          </cell>
          <cell r="AE95">
            <v>6059.8138946650834</v>
          </cell>
          <cell r="AF95">
            <v>6059.8138946650834</v>
          </cell>
          <cell r="AG95">
            <v>7924.3720161004894</v>
          </cell>
          <cell r="AH95">
            <v>7458.2324857416388</v>
          </cell>
          <cell r="AI95">
            <v>6059.8138946650797</v>
          </cell>
          <cell r="AJ95">
            <v>7225.1627205622062</v>
          </cell>
          <cell r="AK95">
            <v>6059.8138946650761</v>
          </cell>
          <cell r="AL95">
            <v>5127.5348339473712</v>
          </cell>
        </row>
        <row r="96">
          <cell r="A96" t="str">
            <v xml:space="preserve">Purchases </v>
          </cell>
          <cell r="B96">
            <v>0</v>
          </cell>
          <cell r="C96">
            <v>0</v>
          </cell>
          <cell r="D96">
            <v>0</v>
          </cell>
          <cell r="E96">
            <v>0</v>
          </cell>
          <cell r="F96">
            <v>0</v>
          </cell>
          <cell r="G96">
            <v>0</v>
          </cell>
          <cell r="H96">
            <v>0</v>
          </cell>
          <cell r="I96">
            <v>0</v>
          </cell>
          <cell r="J96">
            <v>0</v>
          </cell>
          <cell r="K96">
            <v>0</v>
          </cell>
          <cell r="L96">
            <v>0</v>
          </cell>
          <cell r="M96">
            <v>0</v>
          </cell>
          <cell r="N96">
            <v>0</v>
          </cell>
        </row>
        <row r="97">
          <cell r="A97" t="str">
            <v>Raw Materials</v>
          </cell>
          <cell r="B97">
            <v>0</v>
          </cell>
          <cell r="C97">
            <v>0</v>
          </cell>
          <cell r="D97">
            <v>0</v>
          </cell>
          <cell r="E97">
            <v>0</v>
          </cell>
          <cell r="F97">
            <v>0</v>
          </cell>
          <cell r="G97">
            <v>0</v>
          </cell>
          <cell r="H97">
            <v>0</v>
          </cell>
          <cell r="I97">
            <v>0</v>
          </cell>
          <cell r="J97">
            <v>6992.0929553827755</v>
          </cell>
          <cell r="K97">
            <v>4661.395303588517</v>
          </cell>
          <cell r="L97">
            <v>9322.790607177034</v>
          </cell>
          <cell r="M97">
            <v>6992.0929553827755</v>
          </cell>
          <cell r="N97">
            <v>9322.790607177034</v>
          </cell>
          <cell r="O97">
            <v>13984.185910765551</v>
          </cell>
          <cell r="P97">
            <v>16314.883562559809</v>
          </cell>
          <cell r="Q97">
            <v>9322.790607177034</v>
          </cell>
          <cell r="R97">
            <v>13984.185910765551</v>
          </cell>
          <cell r="S97">
            <v>13984.185910765551</v>
          </cell>
          <cell r="T97">
            <v>0</v>
          </cell>
          <cell r="U97">
            <v>11653.488258971292</v>
          </cell>
          <cell r="V97">
            <v>16314.883562559809</v>
          </cell>
          <cell r="W97">
            <v>16314.883562559809</v>
          </cell>
          <cell r="X97">
            <v>16314.883562559809</v>
          </cell>
          <cell r="Y97">
            <v>20976.278866148325</v>
          </cell>
          <cell r="Z97">
            <v>26803.022995633972</v>
          </cell>
          <cell r="AA97">
            <v>27968.371821531102</v>
          </cell>
          <cell r="AB97">
            <v>23306.976517942585</v>
          </cell>
          <cell r="AC97">
            <v>23306.976517942585</v>
          </cell>
          <cell r="AD97">
            <v>27968.371821531102</v>
          </cell>
          <cell r="AE97">
            <v>30299.069473325359</v>
          </cell>
          <cell r="AF97">
            <v>25637.674169736842</v>
          </cell>
          <cell r="AG97">
            <v>18645.581214354068</v>
          </cell>
          <cell r="AH97">
            <v>32629.767125119619</v>
          </cell>
          <cell r="AI97">
            <v>37291.162428708136</v>
          </cell>
          <cell r="AJ97">
            <v>27968.371821531102</v>
          </cell>
          <cell r="AK97">
            <v>41952.557732296649</v>
          </cell>
          <cell r="AL97">
            <v>48944.65068767943</v>
          </cell>
        </row>
        <row r="98">
          <cell r="A98" t="str">
            <v>COGS</v>
          </cell>
          <cell r="B98">
            <v>0</v>
          </cell>
          <cell r="C98">
            <v>0</v>
          </cell>
          <cell r="D98">
            <v>0</v>
          </cell>
          <cell r="E98">
            <v>0</v>
          </cell>
          <cell r="F98">
            <v>0</v>
          </cell>
          <cell r="G98">
            <v>0</v>
          </cell>
          <cell r="H98">
            <v>0</v>
          </cell>
          <cell r="I98">
            <v>0</v>
          </cell>
          <cell r="J98">
            <v>0</v>
          </cell>
          <cell r="K98">
            <v>-4661.395303588517</v>
          </cell>
          <cell r="L98">
            <v>-9322.790607177034</v>
          </cell>
          <cell r="M98">
            <v>-6992.0929553827755</v>
          </cell>
          <cell r="N98">
            <v>-8856.6510768181815</v>
          </cell>
          <cell r="O98">
            <v>-13984.185910765551</v>
          </cell>
          <cell r="P98">
            <v>-13984.185910765551</v>
          </cell>
          <cell r="Q98">
            <v>-11187.34872861244</v>
          </cell>
          <cell r="R98">
            <v>-13984.185910765551</v>
          </cell>
          <cell r="S98">
            <v>-13984.185910765551</v>
          </cell>
          <cell r="T98">
            <v>-5826.7441294856462</v>
          </cell>
          <cell r="U98">
            <v>-5826.7441294856462</v>
          </cell>
          <cell r="V98">
            <v>-16314.883562559809</v>
          </cell>
          <cell r="W98">
            <v>-17480.232388456938</v>
          </cell>
          <cell r="X98">
            <v>-16081.813797380382</v>
          </cell>
          <cell r="Y98">
            <v>-20743.209100968899</v>
          </cell>
          <cell r="Z98">
            <v>-22374.69745722488</v>
          </cell>
          <cell r="AA98">
            <v>-27269.162525992822</v>
          </cell>
          <cell r="AB98">
            <v>-27269.162525992822</v>
          </cell>
          <cell r="AC98">
            <v>-24472.325343839715</v>
          </cell>
          <cell r="AD98">
            <v>-29133.720647428232</v>
          </cell>
          <cell r="AE98">
            <v>-30299.069473325359</v>
          </cell>
          <cell r="AF98">
            <v>-23773.116048301436</v>
          </cell>
          <cell r="AG98">
            <v>-19111.720744712919</v>
          </cell>
          <cell r="AH98">
            <v>-34028.185716196174</v>
          </cell>
          <cell r="AI98">
            <v>-36125.813602811009</v>
          </cell>
          <cell r="AJ98">
            <v>-29133.720647428232</v>
          </cell>
          <cell r="AK98">
            <v>-42884.836793014358</v>
          </cell>
          <cell r="AL98">
            <v>-46613.95303588517</v>
          </cell>
        </row>
        <row r="99">
          <cell r="A99" t="str">
            <v>Closing Balance</v>
          </cell>
          <cell r="B99">
            <v>0</v>
          </cell>
          <cell r="C99">
            <v>0</v>
          </cell>
          <cell r="D99">
            <v>0</v>
          </cell>
          <cell r="E99">
            <v>0</v>
          </cell>
          <cell r="F99">
            <v>0</v>
          </cell>
          <cell r="G99">
            <v>0</v>
          </cell>
          <cell r="H99">
            <v>0</v>
          </cell>
          <cell r="I99">
            <v>0</v>
          </cell>
          <cell r="J99">
            <v>6992.0929553827755</v>
          </cell>
          <cell r="K99">
            <v>6992.0929553827755</v>
          </cell>
          <cell r="L99">
            <v>6992.0929553827755</v>
          </cell>
          <cell r="M99">
            <v>6992.0929553827755</v>
          </cell>
          <cell r="N99">
            <v>7458.2324857416279</v>
          </cell>
          <cell r="O99">
            <v>7458.2324857416279</v>
          </cell>
          <cell r="P99">
            <v>9788.9301375358882</v>
          </cell>
          <cell r="Q99">
            <v>7924.3720161004821</v>
          </cell>
          <cell r="R99">
            <v>7924.3720161004821</v>
          </cell>
          <cell r="S99">
            <v>7924.3720161004821</v>
          </cell>
          <cell r="T99">
            <v>2097.6278866148359</v>
          </cell>
          <cell r="U99">
            <v>7924.3720161004831</v>
          </cell>
          <cell r="V99">
            <v>7924.372016100484</v>
          </cell>
          <cell r="W99">
            <v>6759.0231902033556</v>
          </cell>
          <cell r="X99">
            <v>6992.0929553827809</v>
          </cell>
          <cell r="Y99">
            <v>7225.1627205622062</v>
          </cell>
          <cell r="Z99">
            <v>11653.488258971302</v>
          </cell>
          <cell r="AA99">
            <v>12352.697554509581</v>
          </cell>
          <cell r="AB99">
            <v>8390.5115464593437</v>
          </cell>
          <cell r="AC99">
            <v>7225.1627205622135</v>
          </cell>
          <cell r="AD99">
            <v>6059.8138946650834</v>
          </cell>
          <cell r="AE99">
            <v>6059.8138946650834</v>
          </cell>
          <cell r="AF99">
            <v>7924.3720161004894</v>
          </cell>
          <cell r="AG99">
            <v>7458.2324857416388</v>
          </cell>
          <cell r="AH99">
            <v>6059.8138946650797</v>
          </cell>
          <cell r="AI99">
            <v>7225.1627205622062</v>
          </cell>
          <cell r="AJ99">
            <v>6059.8138946650761</v>
          </cell>
          <cell r="AK99">
            <v>5127.5348339473712</v>
          </cell>
          <cell r="AL99">
            <v>7458.2324857416315</v>
          </cell>
        </row>
      </sheetData>
      <sheetData sheetId="7"/>
      <sheetData sheetId="8"/>
      <sheetData sheetId="9"/>
      <sheetData sheetId="10"/>
      <sheetData sheetId="11"/>
      <sheetData sheetId="12"/>
      <sheetData sheetId="13">
        <row r="3">
          <cell r="B3" t="str">
            <v>2300</v>
          </cell>
          <cell r="C3" t="str">
            <v>SALES</v>
          </cell>
          <cell r="D3">
            <v>0</v>
          </cell>
          <cell r="E3">
            <v>0</v>
          </cell>
          <cell r="F3">
            <v>0</v>
          </cell>
          <cell r="G3">
            <v>0</v>
          </cell>
          <cell r="H3">
            <v>0</v>
          </cell>
          <cell r="I3">
            <v>0</v>
          </cell>
          <cell r="J3">
            <v>0</v>
          </cell>
          <cell r="K3">
            <v>0</v>
          </cell>
          <cell r="L3">
            <v>0</v>
          </cell>
          <cell r="M3">
            <v>24000</v>
          </cell>
          <cell r="N3">
            <v>48000</v>
          </cell>
          <cell r="O3">
            <v>36000</v>
          </cell>
          <cell r="P3">
            <v>45000</v>
          </cell>
        </row>
        <row r="4">
          <cell r="B4">
            <v>0</v>
          </cell>
          <cell r="C4" t="str">
            <v>TOTAL NET REVENUE</v>
          </cell>
          <cell r="D4">
            <v>0</v>
          </cell>
          <cell r="E4">
            <v>0</v>
          </cell>
          <cell r="F4">
            <v>0</v>
          </cell>
          <cell r="G4">
            <v>0</v>
          </cell>
          <cell r="H4">
            <v>0</v>
          </cell>
          <cell r="I4">
            <v>0</v>
          </cell>
          <cell r="J4">
            <v>0</v>
          </cell>
          <cell r="K4">
            <v>0</v>
          </cell>
          <cell r="L4">
            <v>0</v>
          </cell>
          <cell r="M4">
            <v>24000</v>
          </cell>
          <cell r="N4">
            <v>48000</v>
          </cell>
          <cell r="O4">
            <v>36000</v>
          </cell>
          <cell r="P4">
            <v>45000</v>
          </cell>
        </row>
        <row r="5">
          <cell r="B5" t="str">
            <v>2500</v>
          </cell>
          <cell r="C5" t="str">
            <v>OPENING STOCK - RAW MATERIAL</v>
          </cell>
          <cell r="D5">
            <v>0</v>
          </cell>
          <cell r="E5">
            <v>0</v>
          </cell>
          <cell r="F5">
            <v>0</v>
          </cell>
          <cell r="G5">
            <v>0</v>
          </cell>
          <cell r="H5">
            <v>0</v>
          </cell>
          <cell r="I5">
            <v>0</v>
          </cell>
          <cell r="J5">
            <v>0</v>
          </cell>
          <cell r="K5">
            <v>0</v>
          </cell>
          <cell r="L5">
            <v>0</v>
          </cell>
          <cell r="M5">
            <v>0</v>
          </cell>
          <cell r="N5">
            <v>0</v>
          </cell>
          <cell r="O5">
            <v>0</v>
          </cell>
          <cell r="P5">
            <v>0</v>
          </cell>
        </row>
        <row r="6">
          <cell r="B6" t="str">
            <v>2550</v>
          </cell>
          <cell r="C6" t="str">
            <v>OPENING STOCK - W I P</v>
          </cell>
          <cell r="D6">
            <v>0</v>
          </cell>
          <cell r="E6">
            <v>0</v>
          </cell>
          <cell r="F6">
            <v>0</v>
          </cell>
          <cell r="G6">
            <v>0</v>
          </cell>
          <cell r="H6">
            <v>0</v>
          </cell>
          <cell r="I6">
            <v>0</v>
          </cell>
          <cell r="J6">
            <v>0</v>
          </cell>
          <cell r="K6">
            <v>0</v>
          </cell>
          <cell r="L6">
            <v>0</v>
          </cell>
          <cell r="M6">
            <v>0</v>
          </cell>
          <cell r="N6">
            <v>0</v>
          </cell>
          <cell r="O6">
            <v>0</v>
          </cell>
          <cell r="P6">
            <v>0</v>
          </cell>
        </row>
        <row r="7">
          <cell r="B7" t="str">
            <v>2600</v>
          </cell>
          <cell r="C7" t="str">
            <v>CLOSING STOCK -RAW MATERIAL</v>
          </cell>
          <cell r="D7">
            <v>0</v>
          </cell>
          <cell r="E7">
            <v>0</v>
          </cell>
          <cell r="F7">
            <v>0</v>
          </cell>
          <cell r="G7">
            <v>0</v>
          </cell>
          <cell r="H7">
            <v>0</v>
          </cell>
          <cell r="I7">
            <v>0</v>
          </cell>
          <cell r="J7">
            <v>0</v>
          </cell>
          <cell r="K7">
            <v>0</v>
          </cell>
          <cell r="L7">
            <v>0</v>
          </cell>
          <cell r="M7">
            <v>0</v>
          </cell>
          <cell r="N7">
            <v>0</v>
          </cell>
          <cell r="O7">
            <v>0</v>
          </cell>
          <cell r="P7">
            <v>0</v>
          </cell>
        </row>
        <row r="8">
          <cell r="B8" t="str">
            <v>2650</v>
          </cell>
          <cell r="C8" t="str">
            <v>CLOSING STOCK - WIP</v>
          </cell>
          <cell r="D8">
            <v>0</v>
          </cell>
          <cell r="E8">
            <v>0</v>
          </cell>
          <cell r="F8">
            <v>0</v>
          </cell>
          <cell r="G8">
            <v>0</v>
          </cell>
          <cell r="H8">
            <v>0</v>
          </cell>
          <cell r="I8">
            <v>0</v>
          </cell>
          <cell r="J8">
            <v>0</v>
          </cell>
          <cell r="K8">
            <v>0</v>
          </cell>
          <cell r="L8">
            <v>0</v>
          </cell>
          <cell r="M8">
            <v>0</v>
          </cell>
          <cell r="N8">
            <v>0</v>
          </cell>
          <cell r="O8">
            <v>0</v>
          </cell>
          <cell r="P8">
            <v>0</v>
          </cell>
        </row>
        <row r="9">
          <cell r="B9" t="str">
            <v>2705</v>
          </cell>
          <cell r="C9" t="str">
            <v>PUR RAW MAT - MDF</v>
          </cell>
          <cell r="D9">
            <v>0</v>
          </cell>
          <cell r="E9">
            <v>0</v>
          </cell>
          <cell r="F9">
            <v>0</v>
          </cell>
          <cell r="G9">
            <v>0</v>
          </cell>
          <cell r="H9">
            <v>0</v>
          </cell>
          <cell r="I9">
            <v>0</v>
          </cell>
          <cell r="J9">
            <v>0</v>
          </cell>
          <cell r="K9">
            <v>0</v>
          </cell>
          <cell r="L9">
            <v>3977.1663625000001</v>
          </cell>
          <cell r="M9">
            <v>5836.6780624999992</v>
          </cell>
          <cell r="N9">
            <v>6995.2008750000005</v>
          </cell>
          <cell r="O9">
            <v>8854.7125749999996</v>
          </cell>
          <cell r="P9">
            <v>13975.713749999999</v>
          </cell>
        </row>
        <row r="10">
          <cell r="B10">
            <v>0</v>
          </cell>
          <cell r="C10" t="str">
            <v>FACTORY LABOUR</v>
          </cell>
          <cell r="D10">
            <v>0</v>
          </cell>
          <cell r="E10">
            <v>0</v>
          </cell>
          <cell r="F10">
            <v>0</v>
          </cell>
          <cell r="G10">
            <v>0</v>
          </cell>
          <cell r="H10">
            <v>0</v>
          </cell>
          <cell r="I10">
            <v>0</v>
          </cell>
          <cell r="J10">
            <v>0</v>
          </cell>
          <cell r="K10">
            <v>0</v>
          </cell>
          <cell r="L10">
            <v>6666.66</v>
          </cell>
          <cell r="M10">
            <v>6666.66</v>
          </cell>
          <cell r="N10">
            <v>6666.66</v>
          </cell>
          <cell r="O10">
            <v>6666.66</v>
          </cell>
          <cell r="P10">
            <v>6666.66</v>
          </cell>
        </row>
        <row r="11">
          <cell r="B11" t="str">
            <v>2721</v>
          </cell>
          <cell r="C11" t="str">
            <v>SUBS - INSTALLATION</v>
          </cell>
          <cell r="D11">
            <v>0</v>
          </cell>
          <cell r="E11">
            <v>0</v>
          </cell>
          <cell r="F11">
            <v>0</v>
          </cell>
          <cell r="G11">
            <v>0</v>
          </cell>
          <cell r="H11">
            <v>0</v>
          </cell>
          <cell r="I11">
            <v>0</v>
          </cell>
          <cell r="J11">
            <v>0</v>
          </cell>
          <cell r="K11">
            <v>0</v>
          </cell>
          <cell r="L11">
            <v>0</v>
          </cell>
          <cell r="M11">
            <v>0</v>
          </cell>
          <cell r="N11">
            <v>0</v>
          </cell>
          <cell r="O11">
            <v>0</v>
          </cell>
          <cell r="P11">
            <v>0</v>
          </cell>
        </row>
        <row r="12">
          <cell r="B12">
            <v>0</v>
          </cell>
          <cell r="C12" t="str">
            <v>TOTAL C.O.G.S</v>
          </cell>
          <cell r="D12">
            <v>0</v>
          </cell>
          <cell r="E12">
            <v>0</v>
          </cell>
          <cell r="F12">
            <v>0</v>
          </cell>
          <cell r="G12">
            <v>0</v>
          </cell>
          <cell r="H12">
            <v>0</v>
          </cell>
          <cell r="I12">
            <v>0</v>
          </cell>
          <cell r="J12">
            <v>0</v>
          </cell>
          <cell r="K12">
            <v>0</v>
          </cell>
          <cell r="L12">
            <v>10643.8263625</v>
          </cell>
          <cell r="M12">
            <v>12503.338062499999</v>
          </cell>
          <cell r="N12">
            <v>13661.860875</v>
          </cell>
          <cell r="O12">
            <v>15521.372574999999</v>
          </cell>
          <cell r="P12">
            <v>20642.373749999999</v>
          </cell>
        </row>
        <row r="13">
          <cell r="B13">
            <v>0</v>
          </cell>
          <cell r="C13" t="str">
            <v>GROSS PROFIT</v>
          </cell>
          <cell r="D13">
            <v>0</v>
          </cell>
          <cell r="E13">
            <v>0</v>
          </cell>
          <cell r="F13">
            <v>0</v>
          </cell>
          <cell r="G13">
            <v>0</v>
          </cell>
          <cell r="H13">
            <v>0</v>
          </cell>
          <cell r="I13">
            <v>0</v>
          </cell>
          <cell r="J13">
            <v>0</v>
          </cell>
          <cell r="K13">
            <v>0</v>
          </cell>
          <cell r="L13">
            <v>-10643.8263625</v>
          </cell>
          <cell r="M13">
            <v>11496.661937500001</v>
          </cell>
          <cell r="N13">
            <v>34338.139125000002</v>
          </cell>
          <cell r="O13">
            <v>20478.627424999999</v>
          </cell>
          <cell r="P13">
            <v>24357.626250000001</v>
          </cell>
        </row>
        <row r="14">
          <cell r="B14">
            <v>0</v>
          </cell>
          <cell r="C14" t="str">
            <v xml:space="preserve">
OTHER INCOME</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3340</v>
          </cell>
          <cell r="C15" t="str">
            <v>INTEREST RECEIVED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3650</v>
          </cell>
          <cell r="C16" t="str">
            <v>SUNDRY INCOME</v>
          </cell>
          <cell r="D16">
            <v>0</v>
          </cell>
          <cell r="E16">
            <v>0</v>
          </cell>
          <cell r="F16">
            <v>0</v>
          </cell>
          <cell r="G16">
            <v>0</v>
          </cell>
          <cell r="H16">
            <v>0</v>
          </cell>
          <cell r="I16">
            <v>0</v>
          </cell>
          <cell r="J16">
            <v>0</v>
          </cell>
          <cell r="K16">
            <v>0</v>
          </cell>
          <cell r="L16">
            <v>0</v>
          </cell>
          <cell r="M16">
            <v>0</v>
          </cell>
          <cell r="N16">
            <v>0</v>
          </cell>
          <cell r="O16">
            <v>0</v>
          </cell>
          <cell r="P16">
            <v>0</v>
          </cell>
        </row>
        <row r="17">
          <cell r="B17">
            <v>0</v>
          </cell>
          <cell r="C17" t="str">
            <v>TOTAL OTHER INCOME</v>
          </cell>
          <cell r="D17">
            <v>0</v>
          </cell>
          <cell r="E17">
            <v>0</v>
          </cell>
          <cell r="F17">
            <v>0</v>
          </cell>
          <cell r="G17">
            <v>0</v>
          </cell>
          <cell r="H17">
            <v>0</v>
          </cell>
          <cell r="I17">
            <v>0</v>
          </cell>
          <cell r="J17">
            <v>0</v>
          </cell>
          <cell r="K17">
            <v>0</v>
          </cell>
          <cell r="L17">
            <v>0</v>
          </cell>
          <cell r="M17">
            <v>0</v>
          </cell>
          <cell r="N17">
            <v>0</v>
          </cell>
          <cell r="O17">
            <v>0</v>
          </cell>
          <cell r="P17">
            <v>0</v>
          </cell>
        </row>
        <row r="18">
          <cell r="B18">
            <v>0</v>
          </cell>
          <cell r="C18" t="str">
            <v xml:space="preserve">
LESS EXPENSES</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3710</v>
          </cell>
          <cell r="C19" t="str">
            <v>WAGES</v>
          </cell>
          <cell r="D19">
            <v>0</v>
          </cell>
          <cell r="E19">
            <v>14454.919908466818</v>
          </cell>
          <cell r="F19">
            <v>14454.919908466818</v>
          </cell>
          <cell r="G19">
            <v>14454.919908466818</v>
          </cell>
          <cell r="H19">
            <v>14454.919908466818</v>
          </cell>
          <cell r="I19">
            <v>14454.919908466818</v>
          </cell>
          <cell r="J19">
            <v>14454.919908466818</v>
          </cell>
          <cell r="K19">
            <v>14454.919908466818</v>
          </cell>
          <cell r="L19">
            <v>14454.919908466818</v>
          </cell>
          <cell r="M19">
            <v>14454.919908466818</v>
          </cell>
          <cell r="N19">
            <v>14454.919908466818</v>
          </cell>
          <cell r="O19">
            <v>14454.919908466818</v>
          </cell>
          <cell r="P19">
            <v>14454.919908466818</v>
          </cell>
        </row>
        <row r="20">
          <cell r="B20" t="str">
            <v>3713</v>
          </cell>
          <cell r="C20" t="str">
            <v>SUPERANNUATION</v>
          </cell>
          <cell r="D20">
            <v>0</v>
          </cell>
          <cell r="E20">
            <v>1337.080091533182</v>
          </cell>
          <cell r="F20">
            <v>1337.080091533182</v>
          </cell>
          <cell r="G20">
            <v>1337.080091533182</v>
          </cell>
          <cell r="H20">
            <v>1337.080091533182</v>
          </cell>
          <cell r="I20">
            <v>1337.080091533182</v>
          </cell>
          <cell r="J20">
            <v>1337.080091533182</v>
          </cell>
          <cell r="K20">
            <v>1337.080091533182</v>
          </cell>
          <cell r="L20">
            <v>1337.080091533182</v>
          </cell>
          <cell r="M20">
            <v>1337.080091533182</v>
          </cell>
          <cell r="N20">
            <v>1337.080091533182</v>
          </cell>
          <cell r="O20">
            <v>1337.080091533182</v>
          </cell>
          <cell r="P20">
            <v>1337.080091533182</v>
          </cell>
        </row>
        <row r="21">
          <cell r="B21" t="str">
            <v>3714</v>
          </cell>
          <cell r="C21" t="str">
            <v>RDO / PUBLIC HOLIDAYS</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3716</v>
          </cell>
          <cell r="C22" t="str">
            <v>SICK LEAVE/PERSONAL LEAVE</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3717</v>
          </cell>
          <cell r="C23" t="str">
            <v>SALARY SACR MV</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3720</v>
          </cell>
          <cell r="C24" t="str">
            <v>WORKCOVER</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3723</v>
          </cell>
          <cell r="C25" t="str">
            <v>WAGES ACCRUAL</v>
          </cell>
          <cell r="D25">
            <v>0</v>
          </cell>
          <cell r="E25">
            <v>0</v>
          </cell>
          <cell r="F25">
            <v>0</v>
          </cell>
          <cell r="G25">
            <v>0</v>
          </cell>
          <cell r="H25">
            <v>0</v>
          </cell>
          <cell r="I25">
            <v>0</v>
          </cell>
          <cell r="J25">
            <v>0</v>
          </cell>
          <cell r="K25">
            <v>0</v>
          </cell>
          <cell r="L25">
            <v>0</v>
          </cell>
          <cell r="M25">
            <v>0</v>
          </cell>
          <cell r="N25">
            <v>0</v>
          </cell>
          <cell r="O25">
            <v>0</v>
          </cell>
          <cell r="P25">
            <v>0</v>
          </cell>
        </row>
        <row r="26">
          <cell r="B26" t="str">
            <v>3015</v>
          </cell>
          <cell r="C26" t="str">
            <v>ANNUAL LEAVE</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3140</v>
          </cell>
          <cell r="C27" t="str">
            <v>DEPRECIATION</v>
          </cell>
          <cell r="D27">
            <v>0</v>
          </cell>
          <cell r="E27">
            <v>0</v>
          </cell>
          <cell r="F27">
            <v>0</v>
          </cell>
          <cell r="G27">
            <v>0</v>
          </cell>
          <cell r="H27">
            <v>0</v>
          </cell>
          <cell r="I27">
            <v>0</v>
          </cell>
          <cell r="J27">
            <v>0</v>
          </cell>
          <cell r="K27">
            <v>0</v>
          </cell>
          <cell r="L27">
            <v>0</v>
          </cell>
          <cell r="M27">
            <v>0</v>
          </cell>
          <cell r="N27">
            <v>0</v>
          </cell>
          <cell r="O27">
            <v>0</v>
          </cell>
          <cell r="P27">
            <v>0</v>
          </cell>
        </row>
        <row r="28">
          <cell r="B28" t="str">
            <v>3220</v>
          </cell>
          <cell r="C28" t="str">
            <v>FORKLIFT RUNNING COST</v>
          </cell>
          <cell r="D28">
            <v>0</v>
          </cell>
          <cell r="E28">
            <v>0</v>
          </cell>
          <cell r="F28">
            <v>0</v>
          </cell>
          <cell r="G28">
            <v>0</v>
          </cell>
          <cell r="H28">
            <v>0</v>
          </cell>
          <cell r="I28">
            <v>0</v>
          </cell>
          <cell r="J28">
            <v>0</v>
          </cell>
          <cell r="K28">
            <v>0</v>
          </cell>
          <cell r="L28">
            <v>0</v>
          </cell>
          <cell r="M28">
            <v>0</v>
          </cell>
          <cell r="N28">
            <v>0</v>
          </cell>
          <cell r="O28">
            <v>0</v>
          </cell>
          <cell r="P28">
            <v>0</v>
          </cell>
        </row>
        <row r="29">
          <cell r="B29" t="str">
            <v>3240</v>
          </cell>
          <cell r="C29" t="str">
            <v>FRINGE BENEFITS TAX</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3351</v>
          </cell>
          <cell r="C30" t="str">
            <v>AMORTISATION EXP</v>
          </cell>
          <cell r="D30">
            <v>0</v>
          </cell>
          <cell r="E30">
            <v>0</v>
          </cell>
          <cell r="F30">
            <v>0</v>
          </cell>
          <cell r="G30">
            <v>0</v>
          </cell>
          <cell r="H30">
            <v>0</v>
          </cell>
          <cell r="I30">
            <v>0</v>
          </cell>
          <cell r="J30">
            <v>0</v>
          </cell>
          <cell r="K30">
            <v>0</v>
          </cell>
          <cell r="L30">
            <v>0</v>
          </cell>
          <cell r="M30">
            <v>0</v>
          </cell>
          <cell r="N30">
            <v>0</v>
          </cell>
          <cell r="O30">
            <v>0</v>
          </cell>
          <cell r="P30">
            <v>0</v>
          </cell>
        </row>
        <row r="31">
          <cell r="B31" t="str">
            <v>3370</v>
          </cell>
          <cell r="C31" t="str">
            <v>LIGHT &amp; POWER</v>
          </cell>
          <cell r="D31">
            <v>0</v>
          </cell>
          <cell r="E31">
            <v>0</v>
          </cell>
          <cell r="F31">
            <v>0</v>
          </cell>
          <cell r="G31">
            <v>0</v>
          </cell>
          <cell r="H31">
            <v>0</v>
          </cell>
          <cell r="I31">
            <v>0</v>
          </cell>
          <cell r="J31">
            <v>0</v>
          </cell>
          <cell r="K31">
            <v>700</v>
          </cell>
          <cell r="L31">
            <v>700</v>
          </cell>
          <cell r="M31">
            <v>700</v>
          </cell>
          <cell r="N31">
            <v>700</v>
          </cell>
          <cell r="O31">
            <v>700</v>
          </cell>
          <cell r="P31">
            <v>700</v>
          </cell>
        </row>
        <row r="32">
          <cell r="B32" t="str">
            <v>3380</v>
          </cell>
          <cell r="C32" t="str">
            <v>LONG SERVICE LEAVE</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3385</v>
          </cell>
          <cell r="C33" t="str">
            <v>MEDICAL EXPENSES</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3412</v>
          </cell>
          <cell r="C34" t="str">
            <v>MV-NOVATED LEASE</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3420</v>
          </cell>
          <cell r="C35" t="str">
            <v>MOTOR VEHICLE-PETROL &amp; OIL</v>
          </cell>
          <cell r="D35">
            <v>0</v>
          </cell>
          <cell r="E35">
            <v>0</v>
          </cell>
          <cell r="F35">
            <v>0</v>
          </cell>
          <cell r="G35">
            <v>0</v>
          </cell>
          <cell r="H35">
            <v>0</v>
          </cell>
          <cell r="I35">
            <v>0</v>
          </cell>
          <cell r="J35">
            <v>0</v>
          </cell>
          <cell r="K35">
            <v>500</v>
          </cell>
          <cell r="L35">
            <v>500</v>
          </cell>
          <cell r="M35">
            <v>500</v>
          </cell>
          <cell r="N35">
            <v>500</v>
          </cell>
          <cell r="O35">
            <v>500</v>
          </cell>
          <cell r="P35">
            <v>500</v>
          </cell>
        </row>
        <row r="36">
          <cell r="B36" t="str">
            <v>3430</v>
          </cell>
          <cell r="C36" t="str">
            <v>MOTOR VEHICLE-REG'N &amp; INSU</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3440</v>
          </cell>
          <cell r="C37" t="str">
            <v>MOTOR VEHICLE-REPAIRS &amp; MAINT</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3480</v>
          </cell>
          <cell r="C38" t="str">
            <v>PAYROLL TAX</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3481</v>
          </cell>
          <cell r="C39" t="str">
            <v>PAYROLL TAX ACCRUAL</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3530</v>
          </cell>
          <cell r="C40" t="str">
            <v>RENT, RATES &amp; TAXES</v>
          </cell>
          <cell r="D40">
            <v>0</v>
          </cell>
          <cell r="E40">
            <v>0</v>
          </cell>
          <cell r="F40">
            <v>0</v>
          </cell>
          <cell r="G40">
            <v>0</v>
          </cell>
          <cell r="H40">
            <v>0</v>
          </cell>
          <cell r="I40">
            <v>0</v>
          </cell>
          <cell r="J40">
            <v>0</v>
          </cell>
          <cell r="K40">
            <v>7000</v>
          </cell>
          <cell r="L40">
            <v>7000</v>
          </cell>
          <cell r="M40">
            <v>7000</v>
          </cell>
          <cell r="N40">
            <v>7000</v>
          </cell>
          <cell r="O40">
            <v>7000</v>
          </cell>
          <cell r="P40">
            <v>7000</v>
          </cell>
        </row>
        <row r="41">
          <cell r="B41" t="str">
            <v>3550</v>
          </cell>
          <cell r="C41" t="str">
            <v>REPAIRS &amp;&amp; MAINT-CNC</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3560</v>
          </cell>
          <cell r="C42" t="str">
            <v>REPAIRS &amp;&amp; MAINT-POWER TOOL</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3570</v>
          </cell>
          <cell r="C43" t="str">
            <v>RUBBISH REMOVAL</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3585</v>
          </cell>
          <cell r="C44" t="str">
            <v>SAFETY &amp;&amp; EQUIPMENT</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3630</v>
          </cell>
          <cell r="C45" t="str">
            <v>STAFF TRAINING</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3660</v>
          </cell>
          <cell r="C46" t="str">
            <v>SUPERANNUATION</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3661</v>
          </cell>
          <cell r="C47" t="str">
            <v>SUPERANNUATION ACCRUAL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3680</v>
          </cell>
          <cell r="C48" t="str">
            <v>TELEPHONE</v>
          </cell>
          <cell r="D48">
            <v>0</v>
          </cell>
          <cell r="E48">
            <v>0</v>
          </cell>
          <cell r="F48">
            <v>0</v>
          </cell>
          <cell r="G48">
            <v>0</v>
          </cell>
          <cell r="H48">
            <v>0</v>
          </cell>
          <cell r="I48">
            <v>0</v>
          </cell>
          <cell r="J48">
            <v>0</v>
          </cell>
          <cell r="K48">
            <v>150</v>
          </cell>
          <cell r="L48">
            <v>150</v>
          </cell>
          <cell r="M48">
            <v>150</v>
          </cell>
          <cell r="N48">
            <v>150</v>
          </cell>
          <cell r="O48">
            <v>150</v>
          </cell>
          <cell r="P48">
            <v>150</v>
          </cell>
        </row>
        <row r="49">
          <cell r="B49" t="str">
            <v>3690</v>
          </cell>
          <cell r="C49" t="str">
            <v>TRAVEL &amp; ACCOMMODATION-LOCAL</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3711</v>
          </cell>
          <cell r="C50" t="str">
            <v>PERFORMANCE BONUS</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3115</v>
          </cell>
          <cell r="C51" t="str">
            <v>CONSUMABLE</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3550</v>
          </cell>
          <cell r="C52" t="str">
            <v>REPAIRS &amp; MAINT-MACHINE SHOP</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3175</v>
          </cell>
          <cell r="C53" t="str">
            <v>EQUIPMENT RENTAL</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3390</v>
          </cell>
          <cell r="C54" t="str">
            <v>MOTOR VEHICLE-DEPRECIATION</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3411</v>
          </cell>
          <cell r="C55" t="str">
            <v>MV-AMORT EXP</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3430</v>
          </cell>
          <cell r="C56" t="str">
            <v>MOTOR VEHICLE-REG'N &amp;&amp; INSUR</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3540</v>
          </cell>
          <cell r="C57" t="str">
            <v>REPAIRS &amp;&amp; MAINTENANCE-GENERAL</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3565</v>
          </cell>
          <cell r="C58" t="str">
            <v>LOW VALUE TOOL ($&lt;1000)</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3640</v>
          </cell>
          <cell r="C59" t="str">
            <v>SUBSCRIPTION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3605</v>
          </cell>
          <cell r="C60" t="str">
            <v>RESEARCH &amp;&amp; DEVELOPMENT</v>
          </cell>
          <cell r="D60">
            <v>0</v>
          </cell>
          <cell r="E60">
            <v>16450</v>
          </cell>
          <cell r="F60">
            <v>21450</v>
          </cell>
          <cell r="G60">
            <v>21450</v>
          </cell>
          <cell r="H60">
            <v>21450</v>
          </cell>
          <cell r="I60">
            <v>16450</v>
          </cell>
          <cell r="J60">
            <v>21450</v>
          </cell>
          <cell r="K60">
            <v>16450</v>
          </cell>
          <cell r="L60">
            <v>16450</v>
          </cell>
          <cell r="M60">
            <v>16450</v>
          </cell>
          <cell r="N60">
            <v>16450</v>
          </cell>
          <cell r="O60">
            <v>16450</v>
          </cell>
          <cell r="P60">
            <v>16450</v>
          </cell>
        </row>
        <row r="61">
          <cell r="B61" t="str">
            <v>3020</v>
          </cell>
          <cell r="C61" t="str">
            <v>ADVERTISING</v>
          </cell>
          <cell r="D61">
            <v>0</v>
          </cell>
          <cell r="E61">
            <v>0</v>
          </cell>
          <cell r="F61">
            <v>25250</v>
          </cell>
          <cell r="G61">
            <v>1250</v>
          </cell>
          <cell r="H61">
            <v>24750</v>
          </cell>
          <cell r="I61">
            <v>4550</v>
          </cell>
          <cell r="J61">
            <v>4550</v>
          </cell>
          <cell r="K61">
            <v>4550</v>
          </cell>
          <cell r="L61">
            <v>4550</v>
          </cell>
          <cell r="M61">
            <v>4550</v>
          </cell>
          <cell r="N61">
            <v>4550</v>
          </cell>
          <cell r="O61">
            <v>4550</v>
          </cell>
          <cell r="P61">
            <v>4550</v>
          </cell>
        </row>
        <row r="62">
          <cell r="B62" t="str">
            <v>3011</v>
          </cell>
          <cell r="C62" t="str">
            <v>ACCOUNTING FEES</v>
          </cell>
          <cell r="D62">
            <v>0</v>
          </cell>
          <cell r="E62">
            <v>2400</v>
          </cell>
          <cell r="F62">
            <v>3600</v>
          </cell>
          <cell r="G62">
            <v>0</v>
          </cell>
          <cell r="H62">
            <v>0</v>
          </cell>
          <cell r="I62">
            <v>0</v>
          </cell>
          <cell r="J62">
            <v>1200</v>
          </cell>
          <cell r="K62">
            <v>0</v>
          </cell>
          <cell r="L62">
            <v>0</v>
          </cell>
          <cell r="M62">
            <v>0</v>
          </cell>
          <cell r="N62">
            <v>0</v>
          </cell>
          <cell r="O62">
            <v>1200</v>
          </cell>
          <cell r="P62">
            <v>0</v>
          </cell>
        </row>
        <row r="63">
          <cell r="B63" t="str">
            <v>3120</v>
          </cell>
          <cell r="C63" t="str">
            <v>CONSULTANTS FEES</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3280</v>
          </cell>
          <cell r="C64" t="str">
            <v>INSURANCE</v>
          </cell>
          <cell r="D64">
            <v>0</v>
          </cell>
          <cell r="E64">
            <v>0</v>
          </cell>
          <cell r="F64">
            <v>0</v>
          </cell>
          <cell r="G64">
            <v>0</v>
          </cell>
          <cell r="H64">
            <v>0</v>
          </cell>
          <cell r="I64">
            <v>0</v>
          </cell>
          <cell r="J64">
            <v>0</v>
          </cell>
          <cell r="K64">
            <v>0</v>
          </cell>
          <cell r="L64">
            <v>0</v>
          </cell>
          <cell r="M64">
            <v>0</v>
          </cell>
          <cell r="N64">
            <v>0</v>
          </cell>
          <cell r="O64">
            <v>0</v>
          </cell>
          <cell r="P64">
            <v>0</v>
          </cell>
        </row>
        <row r="65">
          <cell r="B65">
            <v>3724</v>
          </cell>
          <cell r="C65" t="str">
            <v>OTHER COST</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3010</v>
          </cell>
          <cell r="C66" t="str">
            <v>FINANCIAL SERVICE</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3050</v>
          </cell>
          <cell r="C67" t="str">
            <v>BAD DEBTS RECOVERED</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t="str">
            <v>TOTAL EXPENSES</v>
          </cell>
          <cell r="D68">
            <v>0</v>
          </cell>
          <cell r="E68">
            <v>34642</v>
          </cell>
          <cell r="F68">
            <v>66092</v>
          </cell>
          <cell r="G68">
            <v>38492</v>
          </cell>
          <cell r="H68">
            <v>61992</v>
          </cell>
          <cell r="I68">
            <v>36792</v>
          </cell>
          <cell r="J68">
            <v>42992</v>
          </cell>
          <cell r="K68">
            <v>45142</v>
          </cell>
          <cell r="L68">
            <v>45142</v>
          </cell>
          <cell r="M68">
            <v>45142</v>
          </cell>
          <cell r="N68">
            <v>45142</v>
          </cell>
          <cell r="O68">
            <v>46342</v>
          </cell>
          <cell r="P68">
            <v>45142</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B70">
            <v>0</v>
          </cell>
          <cell r="C70" t="str">
            <v>E.B.I.T.</v>
          </cell>
          <cell r="D70">
            <v>0</v>
          </cell>
          <cell r="E70">
            <v>-34642</v>
          </cell>
          <cell r="F70">
            <v>-66092</v>
          </cell>
          <cell r="G70">
            <v>-38492</v>
          </cell>
          <cell r="H70">
            <v>-61992</v>
          </cell>
          <cell r="I70">
            <v>-36792</v>
          </cell>
          <cell r="J70">
            <v>-42992</v>
          </cell>
          <cell r="K70">
            <v>-45142</v>
          </cell>
          <cell r="L70">
            <v>-55785.826362499996</v>
          </cell>
          <cell r="M70">
            <v>-33645.338062499999</v>
          </cell>
          <cell r="N70">
            <v>-10803.860874999998</v>
          </cell>
          <cell r="O70">
            <v>-25863.372575000001</v>
          </cell>
          <cell r="P70">
            <v>-20784.373749999999</v>
          </cell>
        </row>
        <row r="71">
          <cell r="B71" t="str">
            <v>3310</v>
          </cell>
          <cell r="C71" t="str">
            <v>INTEREST PAID</v>
          </cell>
          <cell r="D71">
            <v>0</v>
          </cell>
          <cell r="E71">
            <v>37.5</v>
          </cell>
          <cell r="F71">
            <v>0</v>
          </cell>
          <cell r="G71">
            <v>0</v>
          </cell>
          <cell r="H71">
            <v>1275</v>
          </cell>
          <cell r="I71">
            <v>262.5</v>
          </cell>
          <cell r="J71">
            <v>450</v>
          </cell>
          <cell r="K71">
            <v>1031.25</v>
          </cell>
          <cell r="L71">
            <v>356.25</v>
          </cell>
          <cell r="M71">
            <v>0</v>
          </cell>
          <cell r="N71">
            <v>825</v>
          </cell>
          <cell r="O71">
            <v>0</v>
          </cell>
          <cell r="P71">
            <v>0</v>
          </cell>
        </row>
        <row r="72">
          <cell r="B72">
            <v>0</v>
          </cell>
          <cell r="C72" t="str">
            <v>TOTAL INTEREST EXPENSE</v>
          </cell>
          <cell r="D72">
            <v>0</v>
          </cell>
          <cell r="E72">
            <v>37.5</v>
          </cell>
          <cell r="F72">
            <v>0</v>
          </cell>
          <cell r="G72">
            <v>0</v>
          </cell>
          <cell r="H72">
            <v>1275</v>
          </cell>
          <cell r="I72">
            <v>262.5</v>
          </cell>
          <cell r="J72">
            <v>450</v>
          </cell>
          <cell r="K72">
            <v>1031.25</v>
          </cell>
          <cell r="L72">
            <v>356.25</v>
          </cell>
          <cell r="M72">
            <v>0</v>
          </cell>
          <cell r="N72">
            <v>825</v>
          </cell>
          <cell r="O72">
            <v>0</v>
          </cell>
          <cell r="P72">
            <v>0</v>
          </cell>
        </row>
        <row r="73">
          <cell r="B73">
            <v>0</v>
          </cell>
          <cell r="C73" t="str">
            <v>E.B.T</v>
          </cell>
          <cell r="D73">
            <v>0</v>
          </cell>
          <cell r="E73">
            <v>-34679.5</v>
          </cell>
          <cell r="F73">
            <v>-66092</v>
          </cell>
          <cell r="G73">
            <v>-38492</v>
          </cell>
          <cell r="H73">
            <v>-63267</v>
          </cell>
          <cell r="I73">
            <v>-37054.5</v>
          </cell>
          <cell r="J73">
            <v>-43442</v>
          </cell>
          <cell r="K73">
            <v>-46173.25</v>
          </cell>
          <cell r="L73">
            <v>-56142.076362499996</v>
          </cell>
          <cell r="M73">
            <v>-33645.338062499999</v>
          </cell>
          <cell r="N73">
            <v>-11628.860874999998</v>
          </cell>
          <cell r="O73">
            <v>-25863.372575000001</v>
          </cell>
          <cell r="P73">
            <v>-20784.373749999999</v>
          </cell>
        </row>
        <row r="74">
          <cell r="B74" t="str">
            <v xml:space="preserve">
3400</v>
          </cell>
          <cell r="C74" t="str">
            <v xml:space="preserve">
COMPANY TAX EXPENSE</v>
          </cell>
          <cell r="D74">
            <v>0</v>
          </cell>
          <cell r="E74">
            <v>0</v>
          </cell>
          <cell r="F74">
            <v>0</v>
          </cell>
          <cell r="G74">
            <v>0</v>
          </cell>
          <cell r="H74">
            <v>0</v>
          </cell>
          <cell r="I74">
            <v>0</v>
          </cell>
          <cell r="J74">
            <v>0</v>
          </cell>
          <cell r="K74">
            <v>0</v>
          </cell>
          <cell r="L74">
            <v>0</v>
          </cell>
          <cell r="M74">
            <v>0</v>
          </cell>
          <cell r="N74">
            <v>0</v>
          </cell>
          <cell r="O74">
            <v>0</v>
          </cell>
          <cell r="P74">
            <v>0</v>
          </cell>
        </row>
      </sheetData>
      <sheetData sheetId="14"/>
      <sheetData sheetId="15"/>
      <sheetData sheetId="16"/>
      <sheetData sheetId="17"/>
      <sheetData sheetId="18"/>
      <sheetData sheetId="19"/>
      <sheetData sheetId="20"/>
      <sheetData sheetId="21"/>
      <sheetData sheetId="22"/>
      <sheetData sheetId="23"/>
      <sheetData sheetId="24">
        <row r="3">
          <cell r="B3" t="str">
            <v>Share capital</v>
          </cell>
        </row>
        <row r="4">
          <cell r="B4" t="str">
            <v>Accum. retained income</v>
          </cell>
        </row>
        <row r="5">
          <cell r="B5" t="str">
            <v>Reserves</v>
          </cell>
        </row>
        <row r="6">
          <cell r="B6" t="str">
            <v>Other equity</v>
          </cell>
        </row>
        <row r="7">
          <cell r="B7" t="str">
            <v>Minorities</v>
          </cell>
        </row>
        <row r="8">
          <cell r="B8" t="str">
            <v>Total shareholders equity</v>
          </cell>
        </row>
        <row r="9">
          <cell r="B9" t="str">
            <v>Other Funding</v>
          </cell>
        </row>
        <row r="10">
          <cell r="B10" t="str">
            <v>Deferred tax</v>
          </cell>
        </row>
        <row r="11">
          <cell r="B11" t="str">
            <v>Provision for  dividends</v>
          </cell>
        </row>
        <row r="12">
          <cell r="B12" t="str">
            <v xml:space="preserve">Other </v>
          </cell>
        </row>
        <row r="13">
          <cell r="B13" t="str">
            <v>Total Other Funding</v>
          </cell>
        </row>
        <row r="14">
          <cell r="B14" t="str">
            <v>DEBT</v>
          </cell>
        </row>
        <row r="15">
          <cell r="B15" t="str">
            <v>Short term debt</v>
          </cell>
        </row>
        <row r="16">
          <cell r="B16" t="str">
            <v>Long term debt</v>
          </cell>
        </row>
        <row r="17">
          <cell r="B17" t="str">
            <v>Other loans</v>
          </cell>
        </row>
        <row r="18">
          <cell r="B18" t="str">
            <v>Excess Cash</v>
          </cell>
        </row>
        <row r="19">
          <cell r="B19" t="str">
            <v>Total Debt</v>
          </cell>
        </row>
        <row r="20">
          <cell r="B20" t="str">
            <v>TOTAL FINANCE</v>
          </cell>
        </row>
        <row r="21">
          <cell r="B21" t="str">
            <v>CURRENT ASSETS</v>
          </cell>
        </row>
        <row r="22">
          <cell r="B22" t="str">
            <v>Accounts receivable</v>
          </cell>
        </row>
        <row r="23">
          <cell r="B23" t="str">
            <v>Inventory</v>
          </cell>
        </row>
        <row r="24">
          <cell r="B24" t="str">
            <v>Other current assets</v>
          </cell>
        </row>
        <row r="25">
          <cell r="B25" t="str">
            <v>Total current assets</v>
          </cell>
        </row>
        <row r="26">
          <cell r="B26" t="str">
            <v>CURRENT LIABILITIES</v>
          </cell>
        </row>
        <row r="27">
          <cell r="B27" t="str">
            <v>Accounts payable</v>
          </cell>
        </row>
        <row r="28">
          <cell r="B28" t="str">
            <v>Income tax liability</v>
          </cell>
        </row>
        <row r="29">
          <cell r="B29" t="str">
            <v>Accruals</v>
          </cell>
        </row>
        <row r="30">
          <cell r="B30" t="str">
            <v>Other current liabilities</v>
          </cell>
        </row>
        <row r="31">
          <cell r="B31" t="str">
            <v>Total current liabilities</v>
          </cell>
        </row>
        <row r="32">
          <cell r="B32" t="str">
            <v>NON-CURRENT ASSETS</v>
          </cell>
        </row>
        <row r="33">
          <cell r="B33" t="str">
            <v>Fixed assets</v>
          </cell>
        </row>
        <row r="34">
          <cell r="B34" t="str">
            <v>Intangibles</v>
          </cell>
        </row>
        <row r="35">
          <cell r="B35" t="str">
            <v>Other non-current assets</v>
          </cell>
        </row>
        <row r="36">
          <cell r="B36" t="str">
            <v>Investments</v>
          </cell>
        </row>
      </sheetData>
      <sheetData sheetId="25"/>
      <sheetData sheetId="26"/>
      <sheetData sheetId="27" refreshError="1"/>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_SALFC"/>
      <sheetName val="SALARYFORECAST"/>
      <sheetName val="OMPA"/>
      <sheetName val="PV REF"/>
      <sheetName val="FTE Table"/>
      <sheetName val="FTE Pivot"/>
      <sheetName val="FTE Pivot (2)"/>
      <sheetName val="FTE Pivot (3)"/>
      <sheetName val="Banding"/>
      <sheetName val="15.01.15"/>
      <sheetName val="by division"/>
      <sheetName val="Play"/>
      <sheetName val="Values only_July"/>
      <sheetName val="Values Only_13Aug"/>
      <sheetName val="Values_only 31Aug"/>
      <sheetName val="Values19Sept.20"/>
      <sheetName val="Sheet2"/>
      <sheetName val="notes"/>
      <sheetName val="prechange"/>
      <sheetName val="upload"/>
      <sheetName val="Sheet8"/>
      <sheetName val="BT Salary"/>
      <sheetName val="BT FTE"/>
      <sheetName val="Sheet3"/>
      <sheetName val="detail"/>
      <sheetName val="Parking"/>
      <sheetName val="Road in Serv"/>
      <sheetName val="Road in CDD"/>
      <sheetName val="CDD"/>
      <sheetName val="HOP"/>
      <sheetName val="Finance"/>
      <sheetName val="CRLCCI"/>
      <sheetName val="Corp &amp; Serv"/>
      <sheetName val="Risk"/>
      <sheetName val="Sheet4"/>
    </sheetNames>
    <sheetDataSet>
      <sheetData sheetId="0">
        <row r="4">
          <cell r="A4" t="str">
            <v>Pers.No.</v>
          </cell>
          <cell r="B4" t="str">
            <v>Wk.hrs.</v>
          </cell>
          <cell r="C4" t="str">
            <v>Compa-r</v>
          </cell>
          <cell r="D4" t="str">
            <v>Reference salary</v>
          </cell>
          <cell r="E4" t="str">
            <v>End Date</v>
          </cell>
          <cell r="F4" t="str">
            <v>Abating Salary Protection</v>
          </cell>
          <cell r="G4" t="str">
            <v>Base Salary</v>
          </cell>
          <cell r="H4" t="str">
            <v>Directors Fees</v>
          </cell>
          <cell r="I4" t="str">
            <v>Higher Duties</v>
          </cell>
          <cell r="J4" t="str">
            <v>Hourly Rate</v>
          </cell>
          <cell r="K4" t="str">
            <v>Kiwi Saver Enrolled</v>
          </cell>
          <cell r="L4" t="str">
            <v>Kiwi Saver Sacrifice</v>
          </cell>
          <cell r="M4" t="str">
            <v>Leave Sacrifice</v>
          </cell>
          <cell r="N4" t="str">
            <v>Market Premium Allowance</v>
          </cell>
          <cell r="O4" t="str">
            <v>MCC KiwiSaver Enrolled</v>
          </cell>
          <cell r="P4" t="str">
            <v>Out of Hours Allowance</v>
          </cell>
          <cell r="Q4" t="str">
            <v>Papakura Premium</v>
          </cell>
          <cell r="R4" t="str">
            <v>Papakura Premium Super</v>
          </cell>
          <cell r="S4" t="str">
            <v>Secondment Allowance</v>
          </cell>
          <cell r="T4" t="str">
            <v>Shift Work Allowance</v>
          </cell>
          <cell r="U4" t="str">
            <v>(blank)</v>
          </cell>
        </row>
        <row r="5">
          <cell r="A5" t="str">
            <v>(blank)</v>
          </cell>
          <cell r="B5" t="str">
            <v>(blank)</v>
          </cell>
          <cell r="C5" t="str">
            <v>(blank)</v>
          </cell>
          <cell r="D5" t="str">
            <v>(blank)</v>
          </cell>
          <cell r="E5" t="str">
            <v>(blank)</v>
          </cell>
        </row>
        <row r="6">
          <cell r="A6">
            <v>1</v>
          </cell>
          <cell r="B6">
            <v>40</v>
          </cell>
          <cell r="C6">
            <v>0</v>
          </cell>
          <cell r="D6" t="str">
            <v>(blank)</v>
          </cell>
          <cell r="E6" t="str">
            <v>30.06.2017</v>
          </cell>
          <cell r="G6">
            <v>605288.13</v>
          </cell>
          <cell r="L6">
            <v>-17629.75</v>
          </cell>
        </row>
        <row r="7">
          <cell r="A7">
            <v>5</v>
          </cell>
          <cell r="B7">
            <v>40</v>
          </cell>
          <cell r="C7">
            <v>1.02</v>
          </cell>
          <cell r="D7">
            <v>149321</v>
          </cell>
          <cell r="E7" t="str">
            <v>31.12.9999</v>
          </cell>
          <cell r="G7">
            <v>130000</v>
          </cell>
          <cell r="K7">
            <v>3900</v>
          </cell>
        </row>
        <row r="8">
          <cell r="A8">
            <v>12</v>
          </cell>
          <cell r="B8">
            <v>40</v>
          </cell>
          <cell r="C8">
            <v>1.06</v>
          </cell>
          <cell r="D8">
            <v>47389</v>
          </cell>
          <cell r="E8" t="str">
            <v>31.12.9999</v>
          </cell>
          <cell r="G8">
            <v>54120.31</v>
          </cell>
          <cell r="K8">
            <v>1623.61</v>
          </cell>
        </row>
        <row r="9">
          <cell r="A9">
            <v>14</v>
          </cell>
          <cell r="B9">
            <v>40</v>
          </cell>
          <cell r="C9">
            <v>0.89</v>
          </cell>
          <cell r="D9">
            <v>76965</v>
          </cell>
          <cell r="E9" t="str">
            <v>31.12.9999</v>
          </cell>
          <cell r="G9">
            <v>73291.69</v>
          </cell>
          <cell r="K9">
            <v>2198.75</v>
          </cell>
        </row>
        <row r="10">
          <cell r="A10">
            <v>15</v>
          </cell>
          <cell r="B10">
            <v>40</v>
          </cell>
          <cell r="C10">
            <v>0.99</v>
          </cell>
          <cell r="D10">
            <v>191983</v>
          </cell>
          <cell r="E10" t="str">
            <v>31.12.9999</v>
          </cell>
          <cell r="G10">
            <v>180000</v>
          </cell>
          <cell r="K10">
            <v>5400</v>
          </cell>
        </row>
        <row r="11">
          <cell r="A11">
            <v>23</v>
          </cell>
          <cell r="B11">
            <v>40</v>
          </cell>
          <cell r="C11">
            <v>0.95</v>
          </cell>
          <cell r="D11">
            <v>56000</v>
          </cell>
          <cell r="E11" t="str">
            <v>31.12.9999</v>
          </cell>
          <cell r="G11">
            <v>65532.25</v>
          </cell>
          <cell r="K11">
            <v>1965.97</v>
          </cell>
        </row>
        <row r="12">
          <cell r="A12">
            <v>26</v>
          </cell>
          <cell r="B12">
            <v>40</v>
          </cell>
          <cell r="C12">
            <v>0.85</v>
          </cell>
          <cell r="D12">
            <v>217357</v>
          </cell>
          <cell r="E12" t="str">
            <v>31.12.9999</v>
          </cell>
          <cell r="G12">
            <v>199362.56</v>
          </cell>
          <cell r="L12">
            <v>-5806.68</v>
          </cell>
        </row>
        <row r="13">
          <cell r="A13">
            <v>28</v>
          </cell>
          <cell r="B13">
            <v>40</v>
          </cell>
          <cell r="C13">
            <v>1.1399999999999999</v>
          </cell>
          <cell r="D13">
            <v>90092</v>
          </cell>
          <cell r="E13" t="str">
            <v>31.12.9999</v>
          </cell>
          <cell r="G13">
            <v>110400</v>
          </cell>
          <cell r="K13">
            <v>3312</v>
          </cell>
        </row>
        <row r="14">
          <cell r="A14">
            <v>37</v>
          </cell>
          <cell r="B14">
            <v>40</v>
          </cell>
          <cell r="C14">
            <v>1.1200000000000001</v>
          </cell>
          <cell r="D14">
            <v>65563</v>
          </cell>
          <cell r="E14" t="str">
            <v>31.12.9999</v>
          </cell>
          <cell r="G14">
            <v>77643.81</v>
          </cell>
          <cell r="K14">
            <v>2329.31</v>
          </cell>
        </row>
        <row r="15">
          <cell r="A15">
            <v>45</v>
          </cell>
          <cell r="B15">
            <v>40</v>
          </cell>
          <cell r="C15">
            <v>0.93</v>
          </cell>
          <cell r="D15">
            <v>154000</v>
          </cell>
          <cell r="E15" t="str">
            <v>31.12.9999</v>
          </cell>
          <cell r="G15">
            <v>143070.13</v>
          </cell>
          <cell r="K15">
            <v>4292.1000000000004</v>
          </cell>
        </row>
        <row r="16">
          <cell r="A16">
            <v>46</v>
          </cell>
          <cell r="B16">
            <v>40</v>
          </cell>
          <cell r="C16">
            <v>1.05</v>
          </cell>
          <cell r="D16">
            <v>92000</v>
          </cell>
          <cell r="E16" t="str">
            <v>31.12.9999</v>
          </cell>
          <cell r="G16">
            <v>101131.9</v>
          </cell>
          <cell r="K16">
            <v>3033.96</v>
          </cell>
        </row>
        <row r="17">
          <cell r="A17">
            <v>47</v>
          </cell>
          <cell r="B17">
            <v>40</v>
          </cell>
          <cell r="C17">
            <v>0.91</v>
          </cell>
          <cell r="D17">
            <v>76965</v>
          </cell>
          <cell r="E17" t="str">
            <v>31.12.9999</v>
          </cell>
          <cell r="G17">
            <v>74908.800000000003</v>
          </cell>
          <cell r="K17">
            <v>2247.2600000000002</v>
          </cell>
        </row>
        <row r="18">
          <cell r="A18">
            <v>48</v>
          </cell>
          <cell r="B18">
            <v>40</v>
          </cell>
          <cell r="C18">
            <v>1.02</v>
          </cell>
          <cell r="D18">
            <v>76965</v>
          </cell>
          <cell r="E18" t="str">
            <v>30.06.2015</v>
          </cell>
          <cell r="G18">
            <v>70434.16</v>
          </cell>
        </row>
        <row r="19">
          <cell r="A19">
            <v>49</v>
          </cell>
          <cell r="B19">
            <v>40</v>
          </cell>
          <cell r="C19">
            <v>1.27</v>
          </cell>
          <cell r="D19">
            <v>154000</v>
          </cell>
          <cell r="E19" t="str">
            <v>31.12.9999</v>
          </cell>
          <cell r="G19">
            <v>195000</v>
          </cell>
          <cell r="K19">
            <v>5850</v>
          </cell>
        </row>
        <row r="20">
          <cell r="A20">
            <v>54</v>
          </cell>
          <cell r="B20">
            <v>40</v>
          </cell>
          <cell r="C20">
            <v>1.03</v>
          </cell>
          <cell r="D20">
            <v>65563</v>
          </cell>
          <cell r="E20" t="str">
            <v>31.12.9999</v>
          </cell>
          <cell r="G20">
            <v>71240.3</v>
          </cell>
          <cell r="K20">
            <v>2137.21</v>
          </cell>
        </row>
        <row r="21">
          <cell r="A21">
            <v>61</v>
          </cell>
          <cell r="B21">
            <v>42</v>
          </cell>
          <cell r="C21">
            <v>1</v>
          </cell>
          <cell r="D21">
            <v>47389</v>
          </cell>
          <cell r="E21" t="str">
            <v>31.12.9999</v>
          </cell>
          <cell r="G21">
            <v>51042.26</v>
          </cell>
          <cell r="K21">
            <v>1531.27</v>
          </cell>
        </row>
        <row r="22">
          <cell r="A22">
            <v>62</v>
          </cell>
          <cell r="B22">
            <v>40</v>
          </cell>
          <cell r="C22">
            <v>1.04</v>
          </cell>
          <cell r="D22">
            <v>149321</v>
          </cell>
          <cell r="E22" t="str">
            <v>31.12.9999</v>
          </cell>
          <cell r="G22">
            <v>160832.23000000001</v>
          </cell>
          <cell r="K22">
            <v>4824.97</v>
          </cell>
        </row>
        <row r="23">
          <cell r="A23">
            <v>63</v>
          </cell>
          <cell r="B23">
            <v>40</v>
          </cell>
          <cell r="C23">
            <v>0.96</v>
          </cell>
          <cell r="D23">
            <v>105947</v>
          </cell>
          <cell r="E23" t="str">
            <v>31.12.9999</v>
          </cell>
          <cell r="G23">
            <v>110351.59</v>
          </cell>
          <cell r="K23">
            <v>3310.55</v>
          </cell>
        </row>
        <row r="24">
          <cell r="A24">
            <v>66</v>
          </cell>
          <cell r="B24">
            <v>40</v>
          </cell>
          <cell r="C24">
            <v>0.92</v>
          </cell>
          <cell r="D24">
            <v>66000</v>
          </cell>
          <cell r="E24" t="str">
            <v>31.12.9999</v>
          </cell>
          <cell r="G24">
            <v>63488</v>
          </cell>
          <cell r="K24">
            <v>1904.64</v>
          </cell>
        </row>
        <row r="25">
          <cell r="A25">
            <v>68</v>
          </cell>
          <cell r="B25">
            <v>0</v>
          </cell>
          <cell r="C25">
            <v>0</v>
          </cell>
          <cell r="D25" t="str">
            <v>(blank)</v>
          </cell>
          <cell r="E25" t="str">
            <v>31.12.9999</v>
          </cell>
          <cell r="H25">
            <v>4441.67</v>
          </cell>
        </row>
        <row r="26">
          <cell r="A26">
            <v>69</v>
          </cell>
          <cell r="B26">
            <v>0</v>
          </cell>
          <cell r="C26">
            <v>0</v>
          </cell>
          <cell r="D26" t="str">
            <v>(blank)</v>
          </cell>
          <cell r="E26" t="str">
            <v>31.12.9999</v>
          </cell>
          <cell r="H26">
            <v>4441.67</v>
          </cell>
        </row>
        <row r="27">
          <cell r="A27">
            <v>70</v>
          </cell>
          <cell r="B27">
            <v>0</v>
          </cell>
          <cell r="C27">
            <v>0</v>
          </cell>
          <cell r="D27" t="str">
            <v>(blank)</v>
          </cell>
          <cell r="E27" t="str">
            <v>31.12.9999</v>
          </cell>
          <cell r="H27">
            <v>5552.08</v>
          </cell>
        </row>
        <row r="28">
          <cell r="A28">
            <v>71</v>
          </cell>
          <cell r="B28">
            <v>40</v>
          </cell>
          <cell r="C28">
            <v>0.87</v>
          </cell>
          <cell r="D28">
            <v>76965</v>
          </cell>
          <cell r="E28" t="str">
            <v>31.12.9999</v>
          </cell>
          <cell r="G28">
            <v>71501.2</v>
          </cell>
          <cell r="K28">
            <v>2145.04</v>
          </cell>
        </row>
        <row r="29">
          <cell r="A29">
            <v>73</v>
          </cell>
          <cell r="B29">
            <v>40</v>
          </cell>
          <cell r="C29">
            <v>1.1000000000000001</v>
          </cell>
          <cell r="D29">
            <v>55832</v>
          </cell>
          <cell r="E29" t="str">
            <v>31.12.9999</v>
          </cell>
          <cell r="G29">
            <v>64625.45</v>
          </cell>
          <cell r="K29">
            <v>1938.76</v>
          </cell>
        </row>
        <row r="30">
          <cell r="A30">
            <v>74</v>
          </cell>
          <cell r="B30">
            <v>0</v>
          </cell>
          <cell r="C30">
            <v>0</v>
          </cell>
          <cell r="D30" t="str">
            <v>(blank)</v>
          </cell>
          <cell r="E30" t="str">
            <v>31.01.2015</v>
          </cell>
          <cell r="U30">
            <v>0</v>
          </cell>
        </row>
        <row r="31">
          <cell r="A31">
            <v>76</v>
          </cell>
          <cell r="B31">
            <v>40</v>
          </cell>
          <cell r="C31">
            <v>1.1399999999999999</v>
          </cell>
          <cell r="D31">
            <v>154000</v>
          </cell>
          <cell r="E31" t="str">
            <v>31.12.9999</v>
          </cell>
          <cell r="G31">
            <v>175000</v>
          </cell>
          <cell r="K31">
            <v>5250</v>
          </cell>
        </row>
        <row r="32">
          <cell r="A32">
            <v>80</v>
          </cell>
          <cell r="B32">
            <v>40</v>
          </cell>
          <cell r="C32">
            <v>1.08</v>
          </cell>
          <cell r="D32">
            <v>90092</v>
          </cell>
          <cell r="E32" t="str">
            <v>31.12.9999</v>
          </cell>
          <cell r="G32">
            <v>104010.16</v>
          </cell>
          <cell r="K32">
            <v>3120.3</v>
          </cell>
        </row>
        <row r="33">
          <cell r="A33">
            <v>81</v>
          </cell>
          <cell r="B33">
            <v>40</v>
          </cell>
          <cell r="C33">
            <v>0.91</v>
          </cell>
          <cell r="D33">
            <v>105947</v>
          </cell>
          <cell r="E33" t="str">
            <v>31.12.9999</v>
          </cell>
          <cell r="G33">
            <v>103740</v>
          </cell>
          <cell r="K33">
            <v>3112.2</v>
          </cell>
        </row>
        <row r="34">
          <cell r="A34">
            <v>82</v>
          </cell>
          <cell r="B34">
            <v>40</v>
          </cell>
          <cell r="C34">
            <v>0.94</v>
          </cell>
          <cell r="D34">
            <v>149321</v>
          </cell>
          <cell r="E34" t="str">
            <v>31.12.9999</v>
          </cell>
          <cell r="G34">
            <v>145000</v>
          </cell>
          <cell r="K34">
            <v>4350</v>
          </cell>
        </row>
        <row r="35">
          <cell r="A35">
            <v>84</v>
          </cell>
          <cell r="B35">
            <v>0</v>
          </cell>
          <cell r="C35">
            <v>0</v>
          </cell>
          <cell r="D35" t="str">
            <v>(blank)</v>
          </cell>
          <cell r="E35" t="str">
            <v>31.12.9999</v>
          </cell>
          <cell r="H35">
            <v>5107.92</v>
          </cell>
        </row>
        <row r="36">
          <cell r="A36">
            <v>86</v>
          </cell>
          <cell r="B36">
            <v>0</v>
          </cell>
          <cell r="C36">
            <v>0</v>
          </cell>
          <cell r="D36" t="str">
            <v>(blank)</v>
          </cell>
          <cell r="E36" t="str">
            <v>31.12.9999</v>
          </cell>
          <cell r="H36">
            <v>4441.67</v>
          </cell>
        </row>
        <row r="37">
          <cell r="A37">
            <v>89</v>
          </cell>
          <cell r="B37">
            <v>40</v>
          </cell>
          <cell r="C37">
            <v>0</v>
          </cell>
          <cell r="D37" t="str">
            <v>(blank)</v>
          </cell>
          <cell r="E37" t="str">
            <v>31.12.9999</v>
          </cell>
          <cell r="G37">
            <v>320000</v>
          </cell>
        </row>
        <row r="38">
          <cell r="A38">
            <v>91</v>
          </cell>
          <cell r="B38">
            <v>40</v>
          </cell>
          <cell r="C38">
            <v>0.99</v>
          </cell>
          <cell r="D38">
            <v>76965</v>
          </cell>
          <cell r="E38" t="str">
            <v>31.12.9999</v>
          </cell>
          <cell r="G38">
            <v>80781.81</v>
          </cell>
          <cell r="K38">
            <v>2423.4499999999998</v>
          </cell>
        </row>
        <row r="39">
          <cell r="A39">
            <v>94</v>
          </cell>
          <cell r="B39">
            <v>40</v>
          </cell>
          <cell r="C39">
            <v>1</v>
          </cell>
          <cell r="D39">
            <v>90092</v>
          </cell>
          <cell r="E39" t="str">
            <v>31.12.9999</v>
          </cell>
          <cell r="G39">
            <v>75440</v>
          </cell>
          <cell r="K39">
            <v>2263.1999999999998</v>
          </cell>
        </row>
        <row r="40">
          <cell r="A40">
            <v>97</v>
          </cell>
          <cell r="B40">
            <v>40</v>
          </cell>
          <cell r="C40">
            <v>1.01</v>
          </cell>
          <cell r="D40" t="str">
            <v>(blank)</v>
          </cell>
          <cell r="E40" t="str">
            <v>31.12.9999</v>
          </cell>
          <cell r="G40">
            <v>115671.6</v>
          </cell>
          <cell r="K40">
            <v>3470.15</v>
          </cell>
        </row>
        <row r="41">
          <cell r="A41">
            <v>98</v>
          </cell>
          <cell r="B41">
            <v>40</v>
          </cell>
          <cell r="C41">
            <v>0.9</v>
          </cell>
          <cell r="D41">
            <v>48000</v>
          </cell>
          <cell r="E41" t="str">
            <v>31.12.9999</v>
          </cell>
          <cell r="G41">
            <v>62462.66</v>
          </cell>
          <cell r="K41">
            <v>1873.88</v>
          </cell>
        </row>
        <row r="42">
          <cell r="A42">
            <v>104</v>
          </cell>
          <cell r="B42">
            <v>0</v>
          </cell>
          <cell r="C42">
            <v>0</v>
          </cell>
          <cell r="D42" t="str">
            <v>(blank)</v>
          </cell>
          <cell r="E42" t="str">
            <v>31.03.2015</v>
          </cell>
          <cell r="U42">
            <v>0</v>
          </cell>
        </row>
        <row r="43">
          <cell r="A43">
            <v>105</v>
          </cell>
          <cell r="B43">
            <v>40</v>
          </cell>
          <cell r="C43">
            <v>0.87</v>
          </cell>
          <cell r="D43">
            <v>76965</v>
          </cell>
          <cell r="E43" t="str">
            <v>31.12.9999</v>
          </cell>
          <cell r="G43">
            <v>71463.600000000006</v>
          </cell>
          <cell r="K43">
            <v>2143.91</v>
          </cell>
        </row>
        <row r="44">
          <cell r="A44">
            <v>106</v>
          </cell>
          <cell r="B44">
            <v>40</v>
          </cell>
          <cell r="C44">
            <v>1</v>
          </cell>
          <cell r="D44">
            <v>78000</v>
          </cell>
          <cell r="E44" t="str">
            <v>31.12.9999</v>
          </cell>
          <cell r="G44">
            <v>65520</v>
          </cell>
          <cell r="K44">
            <v>1965.6</v>
          </cell>
        </row>
        <row r="45">
          <cell r="A45">
            <v>126</v>
          </cell>
          <cell r="B45">
            <v>40</v>
          </cell>
          <cell r="C45">
            <v>1.0900000000000001</v>
          </cell>
          <cell r="D45">
            <v>105947</v>
          </cell>
          <cell r="E45" t="str">
            <v>31.12.9999</v>
          </cell>
          <cell r="G45">
            <v>124928</v>
          </cell>
          <cell r="K45">
            <v>3747.84</v>
          </cell>
        </row>
        <row r="46">
          <cell r="A46">
            <v>127</v>
          </cell>
          <cell r="B46">
            <v>40</v>
          </cell>
          <cell r="C46">
            <v>1.02</v>
          </cell>
          <cell r="D46">
            <v>175890</v>
          </cell>
          <cell r="E46" t="str">
            <v>31.12.9999</v>
          </cell>
          <cell r="G46">
            <v>230000</v>
          </cell>
          <cell r="L46">
            <v>-6699.03</v>
          </cell>
        </row>
        <row r="47">
          <cell r="A47">
            <v>137</v>
          </cell>
          <cell r="B47">
            <v>40</v>
          </cell>
          <cell r="C47">
            <v>1.01</v>
          </cell>
          <cell r="D47">
            <v>47389</v>
          </cell>
          <cell r="E47" t="str">
            <v>31.12.9999</v>
          </cell>
          <cell r="G47">
            <v>51261.49</v>
          </cell>
          <cell r="K47">
            <v>1537.84</v>
          </cell>
        </row>
        <row r="48">
          <cell r="A48">
            <v>140</v>
          </cell>
          <cell r="B48">
            <v>40</v>
          </cell>
          <cell r="C48">
            <v>0.95</v>
          </cell>
          <cell r="D48">
            <v>47389</v>
          </cell>
          <cell r="E48" t="str">
            <v>31.12.9999</v>
          </cell>
          <cell r="G48">
            <v>48632.46</v>
          </cell>
          <cell r="K48">
            <v>1458.97</v>
          </cell>
        </row>
        <row r="49">
          <cell r="A49">
            <v>141</v>
          </cell>
          <cell r="B49">
            <v>40</v>
          </cell>
          <cell r="C49">
            <v>0.93</v>
          </cell>
          <cell r="D49">
            <v>47389</v>
          </cell>
          <cell r="E49" t="str">
            <v>31.12.9999</v>
          </cell>
          <cell r="G49">
            <v>47306.879999999997</v>
          </cell>
          <cell r="K49">
            <v>1419.21</v>
          </cell>
        </row>
        <row r="50">
          <cell r="A50">
            <v>142</v>
          </cell>
          <cell r="B50">
            <v>40</v>
          </cell>
          <cell r="C50">
            <v>1.01</v>
          </cell>
          <cell r="D50">
            <v>76965</v>
          </cell>
          <cell r="E50" t="str">
            <v>30.06.2015</v>
          </cell>
          <cell r="G50">
            <v>83014.81</v>
          </cell>
          <cell r="K50">
            <v>2490.44</v>
          </cell>
        </row>
        <row r="51">
          <cell r="A51">
            <v>144</v>
          </cell>
          <cell r="B51">
            <v>0</v>
          </cell>
          <cell r="C51">
            <v>0</v>
          </cell>
          <cell r="D51" t="str">
            <v>(blank)</v>
          </cell>
          <cell r="E51" t="str">
            <v>30.06.2015</v>
          </cell>
          <cell r="U51">
            <v>0</v>
          </cell>
        </row>
        <row r="52">
          <cell r="A52">
            <v>145</v>
          </cell>
          <cell r="B52">
            <v>42</v>
          </cell>
          <cell r="C52">
            <v>0.96</v>
          </cell>
          <cell r="D52">
            <v>47389</v>
          </cell>
          <cell r="E52" t="str">
            <v>31.12.9999</v>
          </cell>
          <cell r="G52">
            <v>49026.879999999997</v>
          </cell>
          <cell r="K52">
            <v>1470.81</v>
          </cell>
        </row>
        <row r="53">
          <cell r="A53">
            <v>159</v>
          </cell>
          <cell r="B53">
            <v>40</v>
          </cell>
          <cell r="C53">
            <v>1.07</v>
          </cell>
          <cell r="D53">
            <v>105947</v>
          </cell>
          <cell r="E53" t="str">
            <v>31.12.9999</v>
          </cell>
          <cell r="G53">
            <v>122945.98</v>
          </cell>
          <cell r="K53">
            <v>3688.38</v>
          </cell>
        </row>
        <row r="54">
          <cell r="A54">
            <v>160</v>
          </cell>
          <cell r="B54">
            <v>40</v>
          </cell>
          <cell r="C54">
            <v>1</v>
          </cell>
          <cell r="D54">
            <v>78000</v>
          </cell>
          <cell r="E54" t="str">
            <v>31.12.9999</v>
          </cell>
          <cell r="G54">
            <v>63960</v>
          </cell>
          <cell r="K54">
            <v>1918.8</v>
          </cell>
        </row>
        <row r="55">
          <cell r="A55">
            <v>165</v>
          </cell>
          <cell r="B55">
            <v>40</v>
          </cell>
          <cell r="C55">
            <v>0.91</v>
          </cell>
          <cell r="D55">
            <v>76965</v>
          </cell>
          <cell r="E55" t="str">
            <v>31.12.9999</v>
          </cell>
          <cell r="G55">
            <v>74314</v>
          </cell>
          <cell r="K55">
            <v>2229.42</v>
          </cell>
        </row>
        <row r="56">
          <cell r="A56">
            <v>166</v>
          </cell>
          <cell r="B56">
            <v>40</v>
          </cell>
          <cell r="C56">
            <v>0.89</v>
          </cell>
          <cell r="D56">
            <v>76965</v>
          </cell>
          <cell r="E56" t="str">
            <v>31.12.9999</v>
          </cell>
          <cell r="G56">
            <v>73000</v>
          </cell>
          <cell r="K56">
            <v>2190</v>
          </cell>
        </row>
        <row r="57">
          <cell r="A57">
            <v>168</v>
          </cell>
          <cell r="B57">
            <v>40</v>
          </cell>
          <cell r="C57">
            <v>1.08</v>
          </cell>
          <cell r="D57">
            <v>105947</v>
          </cell>
          <cell r="E57" t="str">
            <v>31.12.9999</v>
          </cell>
          <cell r="G57">
            <v>123865.45</v>
          </cell>
          <cell r="K57">
            <v>3715.96</v>
          </cell>
        </row>
        <row r="58">
          <cell r="A58">
            <v>170</v>
          </cell>
          <cell r="B58">
            <v>40</v>
          </cell>
          <cell r="C58">
            <v>0.92</v>
          </cell>
          <cell r="D58">
            <v>47389</v>
          </cell>
          <cell r="E58" t="str">
            <v>31.12.9999</v>
          </cell>
          <cell r="G58">
            <v>47000</v>
          </cell>
          <cell r="K58">
            <v>1410</v>
          </cell>
        </row>
        <row r="59">
          <cell r="A59">
            <v>171</v>
          </cell>
          <cell r="B59">
            <v>40</v>
          </cell>
          <cell r="C59">
            <v>1</v>
          </cell>
          <cell r="D59">
            <v>47389</v>
          </cell>
          <cell r="E59" t="str">
            <v>31.12.9999</v>
          </cell>
          <cell r="G59">
            <v>41710</v>
          </cell>
          <cell r="K59">
            <v>1251.3</v>
          </cell>
        </row>
        <row r="60">
          <cell r="A60">
            <v>177</v>
          </cell>
          <cell r="B60">
            <v>0</v>
          </cell>
          <cell r="C60">
            <v>1.1399999999999999</v>
          </cell>
          <cell r="D60">
            <v>105947</v>
          </cell>
          <cell r="E60" t="str">
            <v>31.01.2015</v>
          </cell>
          <cell r="G60">
            <v>130000</v>
          </cell>
          <cell r="K60">
            <v>3900</v>
          </cell>
        </row>
        <row r="61">
          <cell r="A61">
            <v>178</v>
          </cell>
          <cell r="B61">
            <v>40</v>
          </cell>
          <cell r="C61">
            <v>1.1499999999999999</v>
          </cell>
          <cell r="D61">
            <v>125385</v>
          </cell>
          <cell r="E61" t="str">
            <v>31.12.9999</v>
          </cell>
          <cell r="G61">
            <v>147610</v>
          </cell>
          <cell r="K61">
            <v>4428.3</v>
          </cell>
        </row>
        <row r="62">
          <cell r="A62">
            <v>179</v>
          </cell>
          <cell r="B62">
            <v>40</v>
          </cell>
          <cell r="C62">
            <v>0.87</v>
          </cell>
          <cell r="D62">
            <v>39174</v>
          </cell>
          <cell r="E62" t="str">
            <v>31.12.9999</v>
          </cell>
          <cell r="G62">
            <v>37893.1</v>
          </cell>
          <cell r="K62">
            <v>1136.79</v>
          </cell>
        </row>
        <row r="63">
          <cell r="A63">
            <v>182</v>
          </cell>
          <cell r="B63">
            <v>40</v>
          </cell>
          <cell r="C63">
            <v>1</v>
          </cell>
          <cell r="D63">
            <v>56000</v>
          </cell>
          <cell r="E63" t="str">
            <v>31.12.9999</v>
          </cell>
          <cell r="G63">
            <v>58636.800000000003</v>
          </cell>
          <cell r="K63">
            <v>1759.1</v>
          </cell>
        </row>
        <row r="64">
          <cell r="A64">
            <v>184</v>
          </cell>
          <cell r="B64">
            <v>40</v>
          </cell>
          <cell r="C64">
            <v>0.99</v>
          </cell>
          <cell r="D64">
            <v>66000</v>
          </cell>
          <cell r="E64" t="str">
            <v>31.12.9999</v>
          </cell>
          <cell r="G64">
            <v>68500</v>
          </cell>
          <cell r="K64">
            <v>2055</v>
          </cell>
        </row>
        <row r="65">
          <cell r="A65">
            <v>188</v>
          </cell>
          <cell r="B65">
            <v>40</v>
          </cell>
          <cell r="C65">
            <v>1</v>
          </cell>
          <cell r="D65">
            <v>47389</v>
          </cell>
          <cell r="E65" t="str">
            <v>31.12.9999</v>
          </cell>
          <cell r="G65">
            <v>43650</v>
          </cell>
          <cell r="K65">
            <v>1309.5</v>
          </cell>
        </row>
        <row r="66">
          <cell r="A66">
            <v>192</v>
          </cell>
          <cell r="B66">
            <v>40</v>
          </cell>
          <cell r="C66">
            <v>1.02</v>
          </cell>
          <cell r="D66">
            <v>149321</v>
          </cell>
          <cell r="E66" t="str">
            <v>31.12.9999</v>
          </cell>
          <cell r="G66">
            <v>130000</v>
          </cell>
          <cell r="K66">
            <v>3900</v>
          </cell>
        </row>
        <row r="67">
          <cell r="A67">
            <v>194</v>
          </cell>
          <cell r="B67">
            <v>35</v>
          </cell>
          <cell r="C67">
            <v>1</v>
          </cell>
          <cell r="D67">
            <v>109000</v>
          </cell>
          <cell r="E67" t="str">
            <v>31.12.9999</v>
          </cell>
          <cell r="G67">
            <v>114450</v>
          </cell>
          <cell r="K67">
            <v>3433.5</v>
          </cell>
        </row>
        <row r="68">
          <cell r="A68">
            <v>196</v>
          </cell>
          <cell r="B68">
            <v>40</v>
          </cell>
          <cell r="C68">
            <v>1.46</v>
          </cell>
          <cell r="D68">
            <v>154000</v>
          </cell>
          <cell r="E68" t="str">
            <v>31.12.9999</v>
          </cell>
          <cell r="G68">
            <v>225000</v>
          </cell>
          <cell r="K68">
            <v>6750</v>
          </cell>
        </row>
        <row r="69">
          <cell r="A69">
            <v>197</v>
          </cell>
          <cell r="B69">
            <v>40</v>
          </cell>
          <cell r="C69">
            <v>1.03</v>
          </cell>
          <cell r="D69">
            <v>90092</v>
          </cell>
          <cell r="E69" t="str">
            <v>31.12.9999</v>
          </cell>
          <cell r="G69">
            <v>99092.35</v>
          </cell>
          <cell r="K69">
            <v>2972.77</v>
          </cell>
        </row>
        <row r="70">
          <cell r="A70">
            <v>200</v>
          </cell>
          <cell r="B70">
            <v>40</v>
          </cell>
          <cell r="C70">
            <v>0.93</v>
          </cell>
          <cell r="D70">
            <v>47389</v>
          </cell>
          <cell r="E70" t="str">
            <v>31.12.9999</v>
          </cell>
          <cell r="G70">
            <v>47306.879999999997</v>
          </cell>
          <cell r="K70">
            <v>1419.21</v>
          </cell>
        </row>
        <row r="71">
          <cell r="A71">
            <v>210</v>
          </cell>
          <cell r="B71">
            <v>40</v>
          </cell>
          <cell r="C71">
            <v>1.1599999999999999</v>
          </cell>
          <cell r="D71">
            <v>149321</v>
          </cell>
          <cell r="E71" t="str">
            <v>31.12.9999</v>
          </cell>
          <cell r="G71">
            <v>178850</v>
          </cell>
          <cell r="K71">
            <v>5365.5</v>
          </cell>
        </row>
        <row r="72">
          <cell r="A72">
            <v>215</v>
          </cell>
          <cell r="B72">
            <v>40</v>
          </cell>
          <cell r="C72">
            <v>0.91</v>
          </cell>
          <cell r="D72">
            <v>47389</v>
          </cell>
          <cell r="E72" t="str">
            <v>31.12.9999</v>
          </cell>
          <cell r="G72">
            <v>46500</v>
          </cell>
          <cell r="K72">
            <v>1395</v>
          </cell>
        </row>
        <row r="73">
          <cell r="A73">
            <v>217</v>
          </cell>
          <cell r="B73">
            <v>40</v>
          </cell>
          <cell r="C73">
            <v>0.91</v>
          </cell>
          <cell r="D73">
            <v>76965</v>
          </cell>
          <cell r="E73" t="str">
            <v>31.12.9999</v>
          </cell>
          <cell r="G73">
            <v>74468.160000000003</v>
          </cell>
        </row>
        <row r="74">
          <cell r="A74">
            <v>221</v>
          </cell>
          <cell r="B74">
            <v>40</v>
          </cell>
          <cell r="C74">
            <v>1</v>
          </cell>
          <cell r="D74">
            <v>109000</v>
          </cell>
          <cell r="E74" t="str">
            <v>31.12.9999</v>
          </cell>
          <cell r="G74">
            <v>115000</v>
          </cell>
          <cell r="K74">
            <v>3450</v>
          </cell>
        </row>
        <row r="75">
          <cell r="A75">
            <v>222</v>
          </cell>
          <cell r="B75">
            <v>40</v>
          </cell>
          <cell r="C75">
            <v>1.04</v>
          </cell>
          <cell r="D75">
            <v>105947</v>
          </cell>
          <cell r="E75" t="str">
            <v>31.12.9999</v>
          </cell>
          <cell r="G75">
            <v>118487.03999999999</v>
          </cell>
          <cell r="K75">
            <v>3554.61</v>
          </cell>
        </row>
        <row r="76">
          <cell r="A76">
            <v>225</v>
          </cell>
          <cell r="B76">
            <v>40</v>
          </cell>
          <cell r="C76">
            <v>1.21</v>
          </cell>
          <cell r="D76">
            <v>149321</v>
          </cell>
          <cell r="E76" t="str">
            <v>31.12.9999</v>
          </cell>
          <cell r="G76">
            <v>186000</v>
          </cell>
          <cell r="K76">
            <v>5580</v>
          </cell>
        </row>
        <row r="77">
          <cell r="A77">
            <v>229</v>
          </cell>
          <cell r="B77">
            <v>40</v>
          </cell>
          <cell r="C77">
            <v>0.98</v>
          </cell>
          <cell r="D77">
            <v>56000</v>
          </cell>
          <cell r="E77" t="str">
            <v>31.12.9999</v>
          </cell>
          <cell r="G77">
            <v>57692.1</v>
          </cell>
          <cell r="K77">
            <v>1730.76</v>
          </cell>
        </row>
        <row r="78">
          <cell r="A78">
            <v>230</v>
          </cell>
          <cell r="B78">
            <v>40</v>
          </cell>
          <cell r="C78">
            <v>1.05</v>
          </cell>
          <cell r="D78">
            <v>56000</v>
          </cell>
          <cell r="E78" t="str">
            <v>31.12.9999</v>
          </cell>
          <cell r="G78">
            <v>62000</v>
          </cell>
        </row>
        <row r="79">
          <cell r="A79">
            <v>231</v>
          </cell>
          <cell r="B79">
            <v>20</v>
          </cell>
          <cell r="C79">
            <v>0</v>
          </cell>
          <cell r="D79" t="str">
            <v>(blank)</v>
          </cell>
          <cell r="E79" t="str">
            <v>31.12.9999</v>
          </cell>
          <cell r="G79">
            <v>300000</v>
          </cell>
          <cell r="L79">
            <v>-8737.86</v>
          </cell>
        </row>
        <row r="80">
          <cell r="A80">
            <v>240</v>
          </cell>
          <cell r="B80">
            <v>40</v>
          </cell>
          <cell r="C80">
            <v>0.89</v>
          </cell>
          <cell r="D80">
            <v>92000</v>
          </cell>
          <cell r="E80" t="str">
            <v>31.12.9999</v>
          </cell>
          <cell r="G80">
            <v>85504</v>
          </cell>
          <cell r="K80">
            <v>2565.12</v>
          </cell>
        </row>
        <row r="81">
          <cell r="A81">
            <v>242</v>
          </cell>
          <cell r="B81">
            <v>40</v>
          </cell>
          <cell r="C81">
            <v>1.1399999999999999</v>
          </cell>
          <cell r="D81">
            <v>48000</v>
          </cell>
          <cell r="E81" t="str">
            <v>31.12.9999</v>
          </cell>
          <cell r="G81">
            <v>58019.78</v>
          </cell>
          <cell r="K81">
            <v>1740.59</v>
          </cell>
        </row>
        <row r="82">
          <cell r="A82">
            <v>247</v>
          </cell>
          <cell r="B82">
            <v>40</v>
          </cell>
          <cell r="C82">
            <v>0.95</v>
          </cell>
          <cell r="D82">
            <v>90092</v>
          </cell>
          <cell r="E82" t="str">
            <v>31.12.9999</v>
          </cell>
          <cell r="G82">
            <v>91912.46</v>
          </cell>
          <cell r="K82">
            <v>2757.37</v>
          </cell>
        </row>
        <row r="83">
          <cell r="A83">
            <v>251</v>
          </cell>
          <cell r="B83">
            <v>40</v>
          </cell>
          <cell r="C83">
            <v>0.96</v>
          </cell>
          <cell r="D83">
            <v>65563</v>
          </cell>
          <cell r="E83" t="str">
            <v>31.12.9999</v>
          </cell>
          <cell r="G83">
            <v>66779.63</v>
          </cell>
        </row>
        <row r="84">
          <cell r="A84">
            <v>255</v>
          </cell>
          <cell r="B84">
            <v>40</v>
          </cell>
          <cell r="C84">
            <v>0.93</v>
          </cell>
          <cell r="D84">
            <v>47389</v>
          </cell>
          <cell r="E84" t="str">
            <v>31.12.9999</v>
          </cell>
          <cell r="G84">
            <v>47446.29</v>
          </cell>
          <cell r="K84">
            <v>1423.39</v>
          </cell>
        </row>
        <row r="85">
          <cell r="A85">
            <v>262</v>
          </cell>
          <cell r="B85">
            <v>40</v>
          </cell>
          <cell r="C85">
            <v>0.94</v>
          </cell>
          <cell r="D85">
            <v>65563</v>
          </cell>
          <cell r="E85" t="str">
            <v>31.12.9999</v>
          </cell>
          <cell r="G85">
            <v>76734.899999999994</v>
          </cell>
        </row>
        <row r="86">
          <cell r="A86">
            <v>264</v>
          </cell>
          <cell r="B86">
            <v>40</v>
          </cell>
          <cell r="C86">
            <v>1</v>
          </cell>
          <cell r="D86">
            <v>66000</v>
          </cell>
          <cell r="E86" t="str">
            <v>27.03.2015</v>
          </cell>
          <cell r="G86">
            <v>52800</v>
          </cell>
          <cell r="K86">
            <v>1584</v>
          </cell>
        </row>
        <row r="87">
          <cell r="A87">
            <v>267</v>
          </cell>
          <cell r="B87">
            <v>40</v>
          </cell>
          <cell r="C87">
            <v>1.05</v>
          </cell>
          <cell r="D87">
            <v>90092</v>
          </cell>
          <cell r="E87" t="str">
            <v>31.12.9999</v>
          </cell>
          <cell r="G87">
            <v>101800</v>
          </cell>
        </row>
        <row r="88">
          <cell r="A88">
            <v>270</v>
          </cell>
          <cell r="B88">
            <v>32.5</v>
          </cell>
          <cell r="C88">
            <v>1</v>
          </cell>
          <cell r="D88">
            <v>78000</v>
          </cell>
          <cell r="E88" t="str">
            <v>31.12.9999</v>
          </cell>
          <cell r="G88">
            <v>63960</v>
          </cell>
          <cell r="K88">
            <v>1918.8</v>
          </cell>
        </row>
        <row r="89">
          <cell r="A89">
            <v>271</v>
          </cell>
          <cell r="B89">
            <v>40</v>
          </cell>
          <cell r="C89">
            <v>1.1200000000000001</v>
          </cell>
          <cell r="D89">
            <v>47389</v>
          </cell>
          <cell r="E89" t="str">
            <v>31.12.9999</v>
          </cell>
          <cell r="G89">
            <v>57144.15</v>
          </cell>
          <cell r="K89">
            <v>1714.32</v>
          </cell>
        </row>
        <row r="90">
          <cell r="A90">
            <v>272</v>
          </cell>
          <cell r="B90">
            <v>0</v>
          </cell>
          <cell r="C90">
            <v>0</v>
          </cell>
          <cell r="D90" t="str">
            <v>(blank)</v>
          </cell>
          <cell r="E90" t="str">
            <v>01.07.2015</v>
          </cell>
          <cell r="U90">
            <v>0</v>
          </cell>
        </row>
        <row r="91">
          <cell r="A91">
            <v>282</v>
          </cell>
          <cell r="B91">
            <v>40</v>
          </cell>
          <cell r="C91">
            <v>0.94</v>
          </cell>
          <cell r="D91">
            <v>48000</v>
          </cell>
          <cell r="E91" t="str">
            <v>31.12.9999</v>
          </cell>
          <cell r="G91">
            <v>48000</v>
          </cell>
          <cell r="K91">
            <v>1440</v>
          </cell>
        </row>
        <row r="92">
          <cell r="A92">
            <v>286</v>
          </cell>
          <cell r="B92">
            <v>40</v>
          </cell>
          <cell r="C92">
            <v>1.06</v>
          </cell>
          <cell r="D92">
            <v>39174</v>
          </cell>
          <cell r="E92" t="str">
            <v>31.12.9999</v>
          </cell>
          <cell r="G92">
            <v>39574.400000000001</v>
          </cell>
          <cell r="K92">
            <v>1187.23</v>
          </cell>
        </row>
        <row r="93">
          <cell r="A93">
            <v>287</v>
          </cell>
          <cell r="B93">
            <v>40</v>
          </cell>
          <cell r="C93">
            <v>0.95</v>
          </cell>
          <cell r="D93">
            <v>76965</v>
          </cell>
          <cell r="E93" t="str">
            <v>31.12.9999</v>
          </cell>
          <cell r="G93">
            <v>91620</v>
          </cell>
          <cell r="K93">
            <v>2748.6</v>
          </cell>
        </row>
        <row r="94">
          <cell r="A94">
            <v>288</v>
          </cell>
          <cell r="B94">
            <v>40</v>
          </cell>
          <cell r="C94">
            <v>1.07</v>
          </cell>
          <cell r="D94">
            <v>65563</v>
          </cell>
          <cell r="E94" t="str">
            <v>31.12.9999</v>
          </cell>
          <cell r="G94">
            <v>74441.09</v>
          </cell>
          <cell r="K94">
            <v>2233.23</v>
          </cell>
        </row>
        <row r="95">
          <cell r="A95">
            <v>297</v>
          </cell>
          <cell r="B95">
            <v>0</v>
          </cell>
          <cell r="C95">
            <v>0</v>
          </cell>
          <cell r="D95" t="str">
            <v>(blank)</v>
          </cell>
          <cell r="E95" t="str">
            <v>12.03.2015</v>
          </cell>
          <cell r="U95">
            <v>0</v>
          </cell>
        </row>
        <row r="96">
          <cell r="A96">
            <v>300</v>
          </cell>
          <cell r="B96">
            <v>40</v>
          </cell>
          <cell r="C96">
            <v>1.02</v>
          </cell>
          <cell r="D96">
            <v>92000</v>
          </cell>
          <cell r="E96" t="str">
            <v>31.12.9999</v>
          </cell>
          <cell r="G96">
            <v>98084.3</v>
          </cell>
          <cell r="K96">
            <v>2942.53</v>
          </cell>
        </row>
        <row r="97">
          <cell r="A97">
            <v>301</v>
          </cell>
          <cell r="B97">
            <v>40</v>
          </cell>
          <cell r="C97">
            <v>1</v>
          </cell>
          <cell r="D97">
            <v>66000</v>
          </cell>
          <cell r="E97" t="str">
            <v>31.03.2015</v>
          </cell>
          <cell r="G97">
            <v>37350</v>
          </cell>
          <cell r="K97">
            <v>1120.5</v>
          </cell>
          <cell r="S97">
            <v>15450</v>
          </cell>
        </row>
        <row r="98">
          <cell r="A98">
            <v>302</v>
          </cell>
          <cell r="B98">
            <v>40</v>
          </cell>
          <cell r="C98">
            <v>1.02</v>
          </cell>
          <cell r="D98">
            <v>47389</v>
          </cell>
          <cell r="E98" t="str">
            <v>31.12.9999</v>
          </cell>
          <cell r="G98">
            <v>44427.6</v>
          </cell>
          <cell r="K98">
            <v>1332.83</v>
          </cell>
        </row>
        <row r="99">
          <cell r="A99">
            <v>306</v>
          </cell>
          <cell r="B99">
            <v>40</v>
          </cell>
          <cell r="C99">
            <v>1.01</v>
          </cell>
          <cell r="D99">
            <v>47389</v>
          </cell>
          <cell r="E99" t="str">
            <v>31.12.9999</v>
          </cell>
          <cell r="G99">
            <v>43977.599999999999</v>
          </cell>
        </row>
        <row r="100">
          <cell r="A100">
            <v>307</v>
          </cell>
          <cell r="B100">
            <v>40</v>
          </cell>
          <cell r="C100">
            <v>1.01</v>
          </cell>
          <cell r="D100">
            <v>47389</v>
          </cell>
          <cell r="E100" t="str">
            <v>31.12.9999</v>
          </cell>
          <cell r="G100">
            <v>43977.599999999999</v>
          </cell>
          <cell r="K100">
            <v>1319.33</v>
          </cell>
        </row>
        <row r="101">
          <cell r="A101">
            <v>311</v>
          </cell>
          <cell r="B101">
            <v>40</v>
          </cell>
          <cell r="C101">
            <v>1.01</v>
          </cell>
          <cell r="D101">
            <v>47389</v>
          </cell>
          <cell r="E101" t="str">
            <v>31.12.9999</v>
          </cell>
          <cell r="G101">
            <v>43977.599999999999</v>
          </cell>
          <cell r="K101">
            <v>1319.33</v>
          </cell>
        </row>
        <row r="102">
          <cell r="A102">
            <v>313</v>
          </cell>
          <cell r="B102">
            <v>40</v>
          </cell>
          <cell r="C102">
            <v>1.01</v>
          </cell>
          <cell r="D102">
            <v>47389</v>
          </cell>
          <cell r="E102" t="str">
            <v>31.12.9999</v>
          </cell>
          <cell r="G102">
            <v>43977.599999999999</v>
          </cell>
        </row>
        <row r="103">
          <cell r="A103">
            <v>317</v>
          </cell>
          <cell r="B103">
            <v>40</v>
          </cell>
          <cell r="C103">
            <v>1.01</v>
          </cell>
          <cell r="D103">
            <v>47389</v>
          </cell>
          <cell r="E103" t="str">
            <v>31.12.9999</v>
          </cell>
          <cell r="G103">
            <v>43977.599999999999</v>
          </cell>
          <cell r="K103">
            <v>1319.33</v>
          </cell>
        </row>
        <row r="104">
          <cell r="A104">
            <v>321</v>
          </cell>
          <cell r="B104">
            <v>40</v>
          </cell>
          <cell r="C104">
            <v>1.01</v>
          </cell>
          <cell r="D104">
            <v>47389</v>
          </cell>
          <cell r="E104" t="str">
            <v>31.12.9999</v>
          </cell>
          <cell r="G104">
            <v>43977.599999999999</v>
          </cell>
          <cell r="K104">
            <v>1319.33</v>
          </cell>
        </row>
        <row r="105">
          <cell r="A105">
            <v>322</v>
          </cell>
          <cell r="B105">
            <v>40</v>
          </cell>
          <cell r="C105">
            <v>1.03</v>
          </cell>
          <cell r="D105">
            <v>76965</v>
          </cell>
          <cell r="E105" t="str">
            <v>31.12.9999</v>
          </cell>
          <cell r="G105">
            <v>84013.09</v>
          </cell>
          <cell r="K105">
            <v>2520.39</v>
          </cell>
        </row>
        <row r="106">
          <cell r="A106">
            <v>326</v>
          </cell>
          <cell r="B106">
            <v>40</v>
          </cell>
          <cell r="C106">
            <v>0.92</v>
          </cell>
          <cell r="D106">
            <v>76965</v>
          </cell>
          <cell r="E106" t="str">
            <v>31.12.9999</v>
          </cell>
          <cell r="G106">
            <v>75535.259999999995</v>
          </cell>
        </row>
        <row r="107">
          <cell r="A107">
            <v>332</v>
          </cell>
          <cell r="B107">
            <v>40</v>
          </cell>
          <cell r="C107">
            <v>0.92</v>
          </cell>
          <cell r="D107">
            <v>48000</v>
          </cell>
          <cell r="E107" t="str">
            <v>31.12.9999</v>
          </cell>
          <cell r="G107">
            <v>46828</v>
          </cell>
          <cell r="K107">
            <v>1404.84</v>
          </cell>
        </row>
        <row r="108">
          <cell r="A108">
            <v>338</v>
          </cell>
          <cell r="B108">
            <v>40</v>
          </cell>
          <cell r="C108">
            <v>0.87</v>
          </cell>
          <cell r="D108">
            <v>78000</v>
          </cell>
          <cell r="E108" t="str">
            <v>30.06.2015</v>
          </cell>
          <cell r="G108">
            <v>71387.47</v>
          </cell>
        </row>
        <row r="109">
          <cell r="A109">
            <v>339</v>
          </cell>
          <cell r="B109">
            <v>40</v>
          </cell>
          <cell r="C109">
            <v>0.95</v>
          </cell>
          <cell r="D109">
            <v>92000</v>
          </cell>
          <cell r="E109" t="str">
            <v>31.12.9999</v>
          </cell>
          <cell r="G109">
            <v>91620</v>
          </cell>
          <cell r="K109">
            <v>2748.6</v>
          </cell>
        </row>
        <row r="110">
          <cell r="A110">
            <v>340</v>
          </cell>
          <cell r="B110">
            <v>40</v>
          </cell>
          <cell r="C110">
            <v>0.91</v>
          </cell>
          <cell r="D110">
            <v>90092</v>
          </cell>
          <cell r="E110" t="str">
            <v>31.12.9999</v>
          </cell>
          <cell r="G110">
            <v>88347.35</v>
          </cell>
          <cell r="K110">
            <v>2650.42</v>
          </cell>
        </row>
        <row r="111">
          <cell r="A111">
            <v>345</v>
          </cell>
          <cell r="B111">
            <v>40</v>
          </cell>
          <cell r="C111">
            <v>0.94</v>
          </cell>
          <cell r="D111">
            <v>76965</v>
          </cell>
          <cell r="E111" t="str">
            <v>31.12.9999</v>
          </cell>
          <cell r="G111">
            <v>77368</v>
          </cell>
          <cell r="K111">
            <v>2321.04</v>
          </cell>
        </row>
        <row r="112">
          <cell r="A112">
            <v>348</v>
          </cell>
          <cell r="B112">
            <v>30</v>
          </cell>
          <cell r="C112">
            <v>1</v>
          </cell>
          <cell r="D112">
            <v>78000</v>
          </cell>
          <cell r="E112" t="str">
            <v>31.12.9999</v>
          </cell>
          <cell r="G112">
            <v>67080</v>
          </cell>
        </row>
        <row r="113">
          <cell r="A113">
            <v>353</v>
          </cell>
          <cell r="B113">
            <v>20</v>
          </cell>
          <cell r="C113">
            <v>1</v>
          </cell>
          <cell r="D113">
            <v>48000</v>
          </cell>
          <cell r="E113" t="str">
            <v>31.12.9999</v>
          </cell>
          <cell r="G113">
            <v>41710</v>
          </cell>
          <cell r="K113">
            <v>1251.3</v>
          </cell>
        </row>
        <row r="114">
          <cell r="A114">
            <v>362</v>
          </cell>
          <cell r="B114">
            <v>24</v>
          </cell>
          <cell r="C114">
            <v>1.08</v>
          </cell>
          <cell r="D114">
            <v>76965</v>
          </cell>
          <cell r="E114" t="str">
            <v>30.06.2015</v>
          </cell>
          <cell r="G114">
            <v>75073.84</v>
          </cell>
          <cell r="K114">
            <v>2252.2199999999998</v>
          </cell>
        </row>
        <row r="115">
          <cell r="A115">
            <v>363</v>
          </cell>
          <cell r="B115">
            <v>40</v>
          </cell>
          <cell r="C115">
            <v>0.91</v>
          </cell>
          <cell r="D115">
            <v>65563</v>
          </cell>
          <cell r="E115" t="str">
            <v>30.06.2015</v>
          </cell>
          <cell r="G115">
            <v>63029.47</v>
          </cell>
          <cell r="K115">
            <v>1890.88</v>
          </cell>
        </row>
        <row r="116">
          <cell r="A116">
            <v>369</v>
          </cell>
          <cell r="B116">
            <v>40</v>
          </cell>
          <cell r="C116">
            <v>1</v>
          </cell>
          <cell r="D116">
            <v>47389</v>
          </cell>
          <cell r="E116" t="str">
            <v>03.12.2015</v>
          </cell>
          <cell r="G116">
            <v>51042.26</v>
          </cell>
          <cell r="K116">
            <v>1531.27</v>
          </cell>
        </row>
        <row r="117">
          <cell r="A117">
            <v>379</v>
          </cell>
          <cell r="B117">
            <v>40</v>
          </cell>
          <cell r="C117">
            <v>1</v>
          </cell>
          <cell r="D117">
            <v>90092</v>
          </cell>
          <cell r="E117" t="str">
            <v>31.12.9999</v>
          </cell>
          <cell r="G117">
            <v>96276.479999999996</v>
          </cell>
          <cell r="K117">
            <v>2888.29</v>
          </cell>
        </row>
        <row r="118">
          <cell r="A118">
            <v>383</v>
          </cell>
          <cell r="B118">
            <v>40</v>
          </cell>
          <cell r="C118">
            <v>0.97</v>
          </cell>
          <cell r="D118">
            <v>109000</v>
          </cell>
          <cell r="E118" t="str">
            <v>31.12.9999</v>
          </cell>
          <cell r="G118">
            <v>110962</v>
          </cell>
          <cell r="K118">
            <v>3328.86</v>
          </cell>
        </row>
        <row r="119">
          <cell r="A119">
            <v>395</v>
          </cell>
          <cell r="B119">
            <v>40</v>
          </cell>
          <cell r="C119">
            <v>1.1100000000000001</v>
          </cell>
          <cell r="D119">
            <v>90092</v>
          </cell>
          <cell r="E119" t="str">
            <v>31.12.9999</v>
          </cell>
          <cell r="G119">
            <v>107158.83</v>
          </cell>
          <cell r="K119">
            <v>3214.76</v>
          </cell>
        </row>
        <row r="120">
          <cell r="A120">
            <v>397</v>
          </cell>
          <cell r="B120">
            <v>40</v>
          </cell>
          <cell r="C120">
            <v>1</v>
          </cell>
          <cell r="D120">
            <v>66000</v>
          </cell>
          <cell r="E120" t="str">
            <v>31.12.9999</v>
          </cell>
          <cell r="G120">
            <v>55440</v>
          </cell>
          <cell r="K120">
            <v>1663.2</v>
          </cell>
        </row>
        <row r="121">
          <cell r="A121">
            <v>404</v>
          </cell>
          <cell r="B121">
            <v>40</v>
          </cell>
          <cell r="C121">
            <v>1</v>
          </cell>
          <cell r="D121">
            <v>90092</v>
          </cell>
          <cell r="E121" t="str">
            <v>31.12.9999</v>
          </cell>
          <cell r="G121">
            <v>75440</v>
          </cell>
          <cell r="K121">
            <v>2263.1999999999998</v>
          </cell>
        </row>
        <row r="122">
          <cell r="A122">
            <v>410</v>
          </cell>
          <cell r="B122">
            <v>40</v>
          </cell>
          <cell r="C122">
            <v>0.94</v>
          </cell>
          <cell r="D122">
            <v>48000</v>
          </cell>
          <cell r="E122" t="str">
            <v>31.12.9999</v>
          </cell>
          <cell r="G122">
            <v>48000</v>
          </cell>
          <cell r="K122">
            <v>1440</v>
          </cell>
        </row>
        <row r="123">
          <cell r="A123">
            <v>412</v>
          </cell>
          <cell r="B123">
            <v>40</v>
          </cell>
          <cell r="C123">
            <v>0.9</v>
          </cell>
          <cell r="D123">
            <v>76965</v>
          </cell>
          <cell r="E123" t="str">
            <v>25.01.2015</v>
          </cell>
          <cell r="G123">
            <v>73570.070000000007</v>
          </cell>
          <cell r="K123">
            <v>2207.1</v>
          </cell>
        </row>
        <row r="124">
          <cell r="A124">
            <v>413</v>
          </cell>
          <cell r="B124">
            <v>40</v>
          </cell>
          <cell r="C124">
            <v>1.05</v>
          </cell>
          <cell r="D124">
            <v>48000</v>
          </cell>
          <cell r="E124" t="str">
            <v>31.12.9999</v>
          </cell>
          <cell r="G124">
            <v>46000</v>
          </cell>
        </row>
        <row r="125">
          <cell r="A125">
            <v>414</v>
          </cell>
          <cell r="B125">
            <v>40</v>
          </cell>
          <cell r="C125">
            <v>1.19</v>
          </cell>
          <cell r="D125" t="str">
            <v>(blank)</v>
          </cell>
          <cell r="E125" t="str">
            <v>31.12.9999</v>
          </cell>
          <cell r="G125">
            <v>183893.56</v>
          </cell>
        </row>
        <row r="126">
          <cell r="A126">
            <v>415</v>
          </cell>
          <cell r="B126">
            <v>40</v>
          </cell>
          <cell r="C126">
            <v>0.94</v>
          </cell>
          <cell r="D126">
            <v>47389</v>
          </cell>
          <cell r="E126" t="str">
            <v>31.12.9999</v>
          </cell>
          <cell r="G126">
            <v>48000</v>
          </cell>
          <cell r="K126">
            <v>1440</v>
          </cell>
        </row>
        <row r="127">
          <cell r="A127">
            <v>416</v>
          </cell>
          <cell r="B127">
            <v>40</v>
          </cell>
          <cell r="C127">
            <v>1</v>
          </cell>
          <cell r="D127">
            <v>47389</v>
          </cell>
          <cell r="E127" t="str">
            <v>31.12.9999</v>
          </cell>
          <cell r="G127">
            <v>43650</v>
          </cell>
          <cell r="K127">
            <v>1309.5</v>
          </cell>
        </row>
        <row r="128">
          <cell r="A128">
            <v>418</v>
          </cell>
          <cell r="B128">
            <v>40</v>
          </cell>
          <cell r="C128">
            <v>1</v>
          </cell>
          <cell r="D128">
            <v>92000</v>
          </cell>
          <cell r="E128" t="str">
            <v>31.12.9999</v>
          </cell>
          <cell r="G128">
            <v>96710</v>
          </cell>
          <cell r="K128">
            <v>2901.3</v>
          </cell>
        </row>
        <row r="129">
          <cell r="A129">
            <v>419</v>
          </cell>
          <cell r="B129">
            <v>40</v>
          </cell>
          <cell r="C129">
            <v>1</v>
          </cell>
          <cell r="D129">
            <v>48000</v>
          </cell>
          <cell r="E129" t="str">
            <v>31.12.9999</v>
          </cell>
          <cell r="G129">
            <v>42680</v>
          </cell>
        </row>
        <row r="130">
          <cell r="A130">
            <v>427</v>
          </cell>
          <cell r="B130">
            <v>16</v>
          </cell>
          <cell r="C130">
            <v>0.86</v>
          </cell>
          <cell r="D130">
            <v>47389</v>
          </cell>
          <cell r="E130" t="str">
            <v>31.12.9999</v>
          </cell>
          <cell r="G130">
            <v>43784.86</v>
          </cell>
          <cell r="K130">
            <v>1313.55</v>
          </cell>
        </row>
        <row r="131">
          <cell r="A131">
            <v>428</v>
          </cell>
          <cell r="B131">
            <v>40</v>
          </cell>
          <cell r="C131">
            <v>1.02</v>
          </cell>
          <cell r="D131">
            <v>56000</v>
          </cell>
          <cell r="E131" t="str">
            <v>31.12.9999</v>
          </cell>
          <cell r="G131">
            <v>60000</v>
          </cell>
          <cell r="K131">
            <v>1800</v>
          </cell>
        </row>
        <row r="132">
          <cell r="A132">
            <v>429</v>
          </cell>
          <cell r="B132">
            <v>40</v>
          </cell>
          <cell r="C132">
            <v>0.88</v>
          </cell>
          <cell r="D132">
            <v>55832</v>
          </cell>
          <cell r="E132" t="str">
            <v>31.12.9999</v>
          </cell>
          <cell r="G132">
            <v>51922.89</v>
          </cell>
          <cell r="K132">
            <v>1557.69</v>
          </cell>
        </row>
        <row r="133">
          <cell r="A133">
            <v>431</v>
          </cell>
          <cell r="B133">
            <v>40</v>
          </cell>
          <cell r="C133">
            <v>1.1299999999999999</v>
          </cell>
          <cell r="D133">
            <v>90092</v>
          </cell>
          <cell r="E133" t="str">
            <v>31.12.9999</v>
          </cell>
          <cell r="G133">
            <v>108843.53</v>
          </cell>
        </row>
        <row r="134">
          <cell r="A134">
            <v>432</v>
          </cell>
          <cell r="B134">
            <v>40</v>
          </cell>
          <cell r="C134">
            <v>1.32</v>
          </cell>
          <cell r="D134">
            <v>235000</v>
          </cell>
          <cell r="E134" t="str">
            <v>31.12.9999</v>
          </cell>
          <cell r="G134">
            <v>310000</v>
          </cell>
          <cell r="L134">
            <v>-9029.1200000000008</v>
          </cell>
        </row>
        <row r="135">
          <cell r="A135">
            <v>439</v>
          </cell>
          <cell r="B135">
            <v>40</v>
          </cell>
          <cell r="C135">
            <v>0.96</v>
          </cell>
          <cell r="D135">
            <v>47389</v>
          </cell>
          <cell r="E135" t="str">
            <v>31.12.9999</v>
          </cell>
          <cell r="G135">
            <v>48775.87</v>
          </cell>
        </row>
        <row r="136">
          <cell r="A136">
            <v>443</v>
          </cell>
          <cell r="B136">
            <v>40</v>
          </cell>
          <cell r="C136">
            <v>0.86</v>
          </cell>
          <cell r="D136">
            <v>47389</v>
          </cell>
          <cell r="E136" t="str">
            <v>31.12.9999</v>
          </cell>
          <cell r="G136">
            <v>43977.599999999999</v>
          </cell>
          <cell r="K136">
            <v>1319.33</v>
          </cell>
        </row>
        <row r="137">
          <cell r="A137">
            <v>445</v>
          </cell>
          <cell r="B137">
            <v>24</v>
          </cell>
          <cell r="C137">
            <v>1.03</v>
          </cell>
          <cell r="D137">
            <v>66000</v>
          </cell>
          <cell r="E137" t="str">
            <v>30.06.2015</v>
          </cell>
          <cell r="G137">
            <v>71434.039999999994</v>
          </cell>
          <cell r="K137">
            <v>2143.02</v>
          </cell>
        </row>
        <row r="138">
          <cell r="A138">
            <v>451</v>
          </cell>
          <cell r="B138">
            <v>40</v>
          </cell>
          <cell r="C138">
            <v>1</v>
          </cell>
          <cell r="D138">
            <v>76965</v>
          </cell>
          <cell r="E138" t="str">
            <v>31.12.2016</v>
          </cell>
          <cell r="G138">
            <v>70200</v>
          </cell>
          <cell r="K138">
            <v>2106</v>
          </cell>
          <cell r="S138">
            <v>7020</v>
          </cell>
        </row>
        <row r="139">
          <cell r="A139">
            <v>454</v>
          </cell>
          <cell r="B139">
            <v>40</v>
          </cell>
          <cell r="C139">
            <v>0.95</v>
          </cell>
          <cell r="D139">
            <v>47389</v>
          </cell>
          <cell r="E139" t="str">
            <v>31.12.9999</v>
          </cell>
          <cell r="G139">
            <v>48489.56</v>
          </cell>
          <cell r="K139">
            <v>1454.69</v>
          </cell>
        </row>
        <row r="140">
          <cell r="A140">
            <v>455</v>
          </cell>
          <cell r="B140">
            <v>40</v>
          </cell>
          <cell r="C140">
            <v>1.01</v>
          </cell>
          <cell r="D140">
            <v>47389</v>
          </cell>
          <cell r="E140" t="str">
            <v>31.12.9999</v>
          </cell>
          <cell r="G140">
            <v>43977.599999999999</v>
          </cell>
          <cell r="K140">
            <v>1319.33</v>
          </cell>
        </row>
        <row r="141">
          <cell r="A141">
            <v>458</v>
          </cell>
          <cell r="B141">
            <v>40</v>
          </cell>
          <cell r="C141">
            <v>0.86</v>
          </cell>
          <cell r="D141">
            <v>90092</v>
          </cell>
          <cell r="E141" t="str">
            <v>31.12.9999</v>
          </cell>
          <cell r="G141">
            <v>83400</v>
          </cell>
          <cell r="K141">
            <v>2502</v>
          </cell>
        </row>
        <row r="142">
          <cell r="A142">
            <v>460</v>
          </cell>
          <cell r="B142">
            <v>0</v>
          </cell>
          <cell r="C142">
            <v>0</v>
          </cell>
          <cell r="D142" t="str">
            <v>(blank)</v>
          </cell>
          <cell r="E142" t="str">
            <v>31.03.2015</v>
          </cell>
          <cell r="U142">
            <v>0</v>
          </cell>
        </row>
        <row r="143">
          <cell r="A143">
            <v>461</v>
          </cell>
          <cell r="B143">
            <v>40</v>
          </cell>
          <cell r="C143">
            <v>1.01</v>
          </cell>
          <cell r="D143">
            <v>90092</v>
          </cell>
          <cell r="E143" t="str">
            <v>31.12.9999</v>
          </cell>
          <cell r="G143">
            <v>97611.75</v>
          </cell>
          <cell r="K143">
            <v>2928.35</v>
          </cell>
        </row>
        <row r="144">
          <cell r="A144">
            <v>469</v>
          </cell>
          <cell r="B144">
            <v>40</v>
          </cell>
          <cell r="C144">
            <v>1</v>
          </cell>
          <cell r="D144">
            <v>90092</v>
          </cell>
          <cell r="E144" t="str">
            <v>31.12.9999</v>
          </cell>
          <cell r="G144">
            <v>75440</v>
          </cell>
          <cell r="K144">
            <v>2263.1999999999998</v>
          </cell>
        </row>
        <row r="145">
          <cell r="A145">
            <v>472</v>
          </cell>
          <cell r="B145">
            <v>40</v>
          </cell>
          <cell r="C145">
            <v>0.97</v>
          </cell>
          <cell r="D145">
            <v>65563</v>
          </cell>
          <cell r="E145" t="str">
            <v>31.12.9999</v>
          </cell>
          <cell r="G145">
            <v>67528.94</v>
          </cell>
          <cell r="K145">
            <v>2025.87</v>
          </cell>
        </row>
        <row r="146">
          <cell r="A146">
            <v>473</v>
          </cell>
          <cell r="B146">
            <v>40</v>
          </cell>
          <cell r="C146">
            <v>0.94</v>
          </cell>
          <cell r="D146">
            <v>47389</v>
          </cell>
          <cell r="E146" t="str">
            <v>31.12.9999</v>
          </cell>
          <cell r="G146">
            <v>48000</v>
          </cell>
          <cell r="K146">
            <v>1440</v>
          </cell>
        </row>
        <row r="147">
          <cell r="A147">
            <v>476</v>
          </cell>
          <cell r="B147">
            <v>40</v>
          </cell>
          <cell r="C147">
            <v>1</v>
          </cell>
          <cell r="D147">
            <v>92000</v>
          </cell>
          <cell r="E147" t="str">
            <v>31.12.9999</v>
          </cell>
          <cell r="G147">
            <v>80960</v>
          </cell>
          <cell r="K147">
            <v>2428.8000000000002</v>
          </cell>
        </row>
        <row r="148">
          <cell r="A148">
            <v>482</v>
          </cell>
          <cell r="B148">
            <v>40</v>
          </cell>
          <cell r="C148">
            <v>1.1100000000000001</v>
          </cell>
          <cell r="D148">
            <v>65563</v>
          </cell>
          <cell r="E148" t="str">
            <v>31.12.9999</v>
          </cell>
          <cell r="G148">
            <v>76865.149999999994</v>
          </cell>
          <cell r="K148">
            <v>2305.9499999999998</v>
          </cell>
        </row>
        <row r="149">
          <cell r="A149">
            <v>483</v>
          </cell>
          <cell r="B149">
            <v>40</v>
          </cell>
          <cell r="C149">
            <v>0.92</v>
          </cell>
          <cell r="D149">
            <v>56000</v>
          </cell>
          <cell r="E149" t="str">
            <v>31.12.9999</v>
          </cell>
          <cell r="G149">
            <v>54259.92</v>
          </cell>
          <cell r="K149">
            <v>1627.8</v>
          </cell>
        </row>
        <row r="150">
          <cell r="A150">
            <v>484</v>
          </cell>
          <cell r="B150">
            <v>40</v>
          </cell>
          <cell r="C150">
            <v>1</v>
          </cell>
          <cell r="D150">
            <v>90092</v>
          </cell>
          <cell r="E150" t="str">
            <v>31.12.9999</v>
          </cell>
          <cell r="G150">
            <v>98100</v>
          </cell>
          <cell r="K150">
            <v>2943</v>
          </cell>
        </row>
        <row r="151">
          <cell r="A151">
            <v>488</v>
          </cell>
          <cell r="B151">
            <v>40</v>
          </cell>
          <cell r="C151">
            <v>1.03</v>
          </cell>
          <cell r="D151">
            <v>65563</v>
          </cell>
          <cell r="E151" t="str">
            <v>31.12.9999</v>
          </cell>
          <cell r="G151">
            <v>71606.14</v>
          </cell>
          <cell r="K151">
            <v>2148.1799999999998</v>
          </cell>
        </row>
        <row r="152">
          <cell r="A152">
            <v>489</v>
          </cell>
          <cell r="B152">
            <v>40</v>
          </cell>
          <cell r="C152">
            <v>1</v>
          </cell>
          <cell r="D152">
            <v>56000</v>
          </cell>
          <cell r="E152" t="str">
            <v>31.12.9999</v>
          </cell>
          <cell r="G152">
            <v>50400</v>
          </cell>
          <cell r="K152">
            <v>1512</v>
          </cell>
        </row>
        <row r="153">
          <cell r="A153">
            <v>490</v>
          </cell>
          <cell r="B153">
            <v>40</v>
          </cell>
          <cell r="C153">
            <v>0.99</v>
          </cell>
          <cell r="D153">
            <v>90092</v>
          </cell>
          <cell r="E153" t="str">
            <v>31.12.9999</v>
          </cell>
          <cell r="G153">
            <v>95435</v>
          </cell>
          <cell r="K153">
            <v>2863.05</v>
          </cell>
        </row>
        <row r="154">
          <cell r="A154">
            <v>495</v>
          </cell>
          <cell r="B154">
            <v>24</v>
          </cell>
          <cell r="C154">
            <v>0.88</v>
          </cell>
          <cell r="D154">
            <v>65563</v>
          </cell>
          <cell r="E154" t="str">
            <v>30.06.2015</v>
          </cell>
          <cell r="G154">
            <v>60720</v>
          </cell>
          <cell r="K154">
            <v>1821.6</v>
          </cell>
        </row>
        <row r="155">
          <cell r="A155">
            <v>496</v>
          </cell>
          <cell r="B155">
            <v>40</v>
          </cell>
          <cell r="C155">
            <v>0.99</v>
          </cell>
          <cell r="D155">
            <v>76965</v>
          </cell>
          <cell r="E155" t="str">
            <v>31.12.9999</v>
          </cell>
          <cell r="G155">
            <v>80992.08</v>
          </cell>
        </row>
        <row r="156">
          <cell r="A156">
            <v>501</v>
          </cell>
          <cell r="B156">
            <v>40</v>
          </cell>
          <cell r="C156">
            <v>0.87</v>
          </cell>
          <cell r="D156">
            <v>55832</v>
          </cell>
          <cell r="E156" t="str">
            <v>31.12.9999</v>
          </cell>
          <cell r="G156">
            <v>60000</v>
          </cell>
          <cell r="K156">
            <v>1800</v>
          </cell>
        </row>
        <row r="157">
          <cell r="A157">
            <v>503</v>
          </cell>
          <cell r="B157">
            <v>40</v>
          </cell>
          <cell r="C157">
            <v>0.95</v>
          </cell>
          <cell r="D157">
            <v>90092</v>
          </cell>
          <cell r="E157" t="str">
            <v>31.12.9999</v>
          </cell>
          <cell r="G157">
            <v>92000</v>
          </cell>
        </row>
        <row r="158">
          <cell r="A158">
            <v>505</v>
          </cell>
          <cell r="B158">
            <v>40</v>
          </cell>
          <cell r="C158">
            <v>0.99</v>
          </cell>
          <cell r="D158">
            <v>55832</v>
          </cell>
          <cell r="E158" t="str">
            <v>30.06.2015</v>
          </cell>
          <cell r="G158">
            <v>58088.73</v>
          </cell>
          <cell r="K158">
            <v>1742.66</v>
          </cell>
        </row>
        <row r="159">
          <cell r="A159">
            <v>509</v>
          </cell>
          <cell r="B159">
            <v>40</v>
          </cell>
          <cell r="C159">
            <v>1.06</v>
          </cell>
          <cell r="D159">
            <v>109000</v>
          </cell>
          <cell r="E159" t="str">
            <v>31.12.9999</v>
          </cell>
          <cell r="G159">
            <v>121000</v>
          </cell>
          <cell r="K159">
            <v>3630</v>
          </cell>
        </row>
        <row r="160">
          <cell r="A160">
            <v>513</v>
          </cell>
          <cell r="B160">
            <v>0</v>
          </cell>
          <cell r="C160">
            <v>0</v>
          </cell>
          <cell r="D160" t="str">
            <v>(blank)</v>
          </cell>
          <cell r="E160" t="str">
            <v>31.03.2015</v>
          </cell>
          <cell r="U160">
            <v>0</v>
          </cell>
        </row>
        <row r="161">
          <cell r="A161">
            <v>515</v>
          </cell>
          <cell r="B161">
            <v>40</v>
          </cell>
          <cell r="C161">
            <v>0.87</v>
          </cell>
          <cell r="D161">
            <v>76965</v>
          </cell>
          <cell r="E161" t="str">
            <v>31.12.9999</v>
          </cell>
          <cell r="G161">
            <v>71463.600000000006</v>
          </cell>
          <cell r="K161">
            <v>2143.91</v>
          </cell>
        </row>
        <row r="162">
          <cell r="A162">
            <v>519</v>
          </cell>
          <cell r="B162">
            <v>40</v>
          </cell>
          <cell r="C162">
            <v>1</v>
          </cell>
          <cell r="D162">
            <v>78000</v>
          </cell>
          <cell r="E162" t="str">
            <v>31.12.9999</v>
          </cell>
          <cell r="G162">
            <v>80960</v>
          </cell>
        </row>
        <row r="163">
          <cell r="A163">
            <v>520</v>
          </cell>
          <cell r="B163">
            <v>40</v>
          </cell>
          <cell r="C163">
            <v>0.89</v>
          </cell>
          <cell r="D163">
            <v>65563</v>
          </cell>
          <cell r="E163" t="str">
            <v>31.12.9999</v>
          </cell>
          <cell r="G163">
            <v>61738.46</v>
          </cell>
          <cell r="K163">
            <v>1852.15</v>
          </cell>
        </row>
        <row r="164">
          <cell r="A164">
            <v>521</v>
          </cell>
          <cell r="B164">
            <v>40</v>
          </cell>
          <cell r="C164">
            <v>0.93</v>
          </cell>
          <cell r="D164">
            <v>92000</v>
          </cell>
          <cell r="E164" t="str">
            <v>31.12.9999</v>
          </cell>
          <cell r="G164">
            <v>89744.27</v>
          </cell>
          <cell r="K164">
            <v>2692.33</v>
          </cell>
        </row>
        <row r="165">
          <cell r="A165">
            <v>523</v>
          </cell>
          <cell r="B165">
            <v>40</v>
          </cell>
          <cell r="C165">
            <v>0.94</v>
          </cell>
          <cell r="D165">
            <v>76965</v>
          </cell>
          <cell r="E165" t="str">
            <v>31.12.9999</v>
          </cell>
          <cell r="G165">
            <v>76709.88</v>
          </cell>
        </row>
        <row r="166">
          <cell r="A166">
            <v>525</v>
          </cell>
          <cell r="B166">
            <v>40</v>
          </cell>
          <cell r="C166">
            <v>1</v>
          </cell>
          <cell r="D166">
            <v>65563</v>
          </cell>
          <cell r="E166" t="str">
            <v>30.06.2015</v>
          </cell>
          <cell r="G166">
            <v>68994.2</v>
          </cell>
          <cell r="K166">
            <v>2069.83</v>
          </cell>
        </row>
        <row r="167">
          <cell r="A167">
            <v>527</v>
          </cell>
          <cell r="B167">
            <v>16</v>
          </cell>
          <cell r="C167">
            <v>0.92</v>
          </cell>
          <cell r="D167">
            <v>47389</v>
          </cell>
          <cell r="E167" t="str">
            <v>31.12.9999</v>
          </cell>
          <cell r="G167">
            <v>47024.61</v>
          </cell>
        </row>
        <row r="168">
          <cell r="A168">
            <v>529</v>
          </cell>
          <cell r="B168">
            <v>40</v>
          </cell>
          <cell r="C168">
            <v>1.05</v>
          </cell>
          <cell r="D168">
            <v>65563</v>
          </cell>
          <cell r="E168" t="str">
            <v>31.12.9999</v>
          </cell>
          <cell r="G168">
            <v>73013.55</v>
          </cell>
          <cell r="K168">
            <v>2190.41</v>
          </cell>
        </row>
        <row r="169">
          <cell r="A169">
            <v>531</v>
          </cell>
          <cell r="B169">
            <v>40</v>
          </cell>
          <cell r="C169">
            <v>0.97</v>
          </cell>
          <cell r="D169">
            <v>66000</v>
          </cell>
          <cell r="E169" t="str">
            <v>25.10.2015</v>
          </cell>
          <cell r="G169">
            <v>49619.78</v>
          </cell>
          <cell r="K169">
            <v>1488.59</v>
          </cell>
          <cell r="S169">
            <v>4961.22</v>
          </cell>
        </row>
        <row r="170">
          <cell r="A170">
            <v>533</v>
          </cell>
          <cell r="B170">
            <v>40</v>
          </cell>
          <cell r="C170">
            <v>1</v>
          </cell>
          <cell r="D170">
            <v>90092</v>
          </cell>
          <cell r="E170" t="str">
            <v>31.12.9999</v>
          </cell>
          <cell r="G170">
            <v>79120</v>
          </cell>
          <cell r="K170">
            <v>2373.6</v>
          </cell>
        </row>
        <row r="171">
          <cell r="A171">
            <v>536</v>
          </cell>
          <cell r="B171">
            <v>40</v>
          </cell>
          <cell r="C171">
            <v>0.87</v>
          </cell>
          <cell r="D171">
            <v>76965</v>
          </cell>
          <cell r="E171" t="str">
            <v>31.12.9999</v>
          </cell>
          <cell r="G171">
            <v>71463.600000000006</v>
          </cell>
        </row>
        <row r="172">
          <cell r="A172">
            <v>537</v>
          </cell>
          <cell r="B172">
            <v>40</v>
          </cell>
          <cell r="C172">
            <v>1</v>
          </cell>
          <cell r="D172">
            <v>78000</v>
          </cell>
          <cell r="E172" t="str">
            <v>31.12.9999</v>
          </cell>
          <cell r="G172">
            <v>70200</v>
          </cell>
          <cell r="K172">
            <v>2106</v>
          </cell>
        </row>
        <row r="173">
          <cell r="A173">
            <v>542</v>
          </cell>
          <cell r="B173">
            <v>40</v>
          </cell>
          <cell r="C173">
            <v>1.27</v>
          </cell>
          <cell r="D173">
            <v>154000</v>
          </cell>
          <cell r="E173" t="str">
            <v>31.12.9999</v>
          </cell>
          <cell r="G173">
            <v>195000</v>
          </cell>
          <cell r="K173">
            <v>5850</v>
          </cell>
        </row>
        <row r="174">
          <cell r="A174">
            <v>546</v>
          </cell>
          <cell r="B174">
            <v>40</v>
          </cell>
          <cell r="C174">
            <v>1</v>
          </cell>
          <cell r="D174">
            <v>92000</v>
          </cell>
          <cell r="E174" t="str">
            <v>31.12.9999</v>
          </cell>
          <cell r="G174">
            <v>77280</v>
          </cell>
          <cell r="K174">
            <v>2318.4</v>
          </cell>
        </row>
        <row r="175">
          <cell r="A175">
            <v>551</v>
          </cell>
          <cell r="B175">
            <v>40</v>
          </cell>
          <cell r="C175">
            <v>1</v>
          </cell>
          <cell r="D175">
            <v>78000</v>
          </cell>
          <cell r="E175" t="str">
            <v>31.12.9999</v>
          </cell>
          <cell r="G175">
            <v>65520</v>
          </cell>
        </row>
        <row r="176">
          <cell r="A176">
            <v>552</v>
          </cell>
          <cell r="B176">
            <v>40</v>
          </cell>
          <cell r="C176">
            <v>1.1399999999999999</v>
          </cell>
          <cell r="D176">
            <v>90092</v>
          </cell>
          <cell r="E176" t="str">
            <v>31.12.9999</v>
          </cell>
          <cell r="G176">
            <v>110210</v>
          </cell>
          <cell r="K176">
            <v>3306.3</v>
          </cell>
        </row>
        <row r="177">
          <cell r="A177">
            <v>570</v>
          </cell>
          <cell r="B177">
            <v>40</v>
          </cell>
          <cell r="C177">
            <v>1</v>
          </cell>
          <cell r="D177">
            <v>39174</v>
          </cell>
          <cell r="E177" t="str">
            <v>31.12.9999</v>
          </cell>
          <cell r="G177">
            <v>43650</v>
          </cell>
          <cell r="K177">
            <v>1309.5</v>
          </cell>
        </row>
        <row r="178">
          <cell r="A178">
            <v>571</v>
          </cell>
          <cell r="B178">
            <v>40</v>
          </cell>
          <cell r="C178">
            <v>1.03</v>
          </cell>
          <cell r="D178">
            <v>109000</v>
          </cell>
          <cell r="E178" t="str">
            <v>31.12.9999</v>
          </cell>
          <cell r="G178">
            <v>117500</v>
          </cell>
          <cell r="K178">
            <v>3525</v>
          </cell>
        </row>
        <row r="179">
          <cell r="A179">
            <v>581</v>
          </cell>
          <cell r="B179">
            <v>40</v>
          </cell>
          <cell r="C179">
            <v>1.07</v>
          </cell>
          <cell r="D179">
            <v>109000</v>
          </cell>
          <cell r="E179" t="str">
            <v>31.12.9999</v>
          </cell>
          <cell r="G179">
            <v>122160</v>
          </cell>
          <cell r="K179">
            <v>3664.8</v>
          </cell>
        </row>
        <row r="180">
          <cell r="A180">
            <v>583</v>
          </cell>
          <cell r="B180">
            <v>40</v>
          </cell>
          <cell r="C180">
            <v>0.99</v>
          </cell>
          <cell r="D180">
            <v>55832</v>
          </cell>
          <cell r="E180" t="str">
            <v>30.06.2015</v>
          </cell>
          <cell r="G180">
            <v>58091.15</v>
          </cell>
          <cell r="K180">
            <v>1742.73</v>
          </cell>
        </row>
        <row r="181">
          <cell r="A181">
            <v>587</v>
          </cell>
          <cell r="B181">
            <v>40</v>
          </cell>
          <cell r="C181">
            <v>1.02</v>
          </cell>
          <cell r="D181">
            <v>47389</v>
          </cell>
          <cell r="E181" t="str">
            <v>31.12.9999</v>
          </cell>
          <cell r="G181">
            <v>44427.6</v>
          </cell>
          <cell r="K181">
            <v>1332.83</v>
          </cell>
        </row>
        <row r="182">
          <cell r="A182">
            <v>589</v>
          </cell>
          <cell r="B182">
            <v>40</v>
          </cell>
          <cell r="C182">
            <v>1.0900000000000001</v>
          </cell>
          <cell r="D182">
            <v>128000</v>
          </cell>
          <cell r="E182" t="str">
            <v>31.12.9999</v>
          </cell>
          <cell r="G182">
            <v>167553.35999999999</v>
          </cell>
          <cell r="K182">
            <v>5026.6000000000004</v>
          </cell>
        </row>
        <row r="183">
          <cell r="A183">
            <v>590</v>
          </cell>
          <cell r="B183">
            <v>40</v>
          </cell>
          <cell r="C183">
            <v>1.18</v>
          </cell>
          <cell r="D183">
            <v>78000</v>
          </cell>
          <cell r="E183" t="str">
            <v>30.10.2015</v>
          </cell>
          <cell r="G183">
            <v>96720</v>
          </cell>
          <cell r="K183">
            <v>2901.6</v>
          </cell>
        </row>
        <row r="184">
          <cell r="A184">
            <v>597</v>
          </cell>
          <cell r="B184">
            <v>0</v>
          </cell>
          <cell r="C184">
            <v>0</v>
          </cell>
          <cell r="D184" t="str">
            <v>(blank)</v>
          </cell>
          <cell r="E184" t="str">
            <v>30.06.2015</v>
          </cell>
          <cell r="U184">
            <v>0</v>
          </cell>
        </row>
        <row r="185">
          <cell r="A185">
            <v>600</v>
          </cell>
          <cell r="B185">
            <v>17</v>
          </cell>
          <cell r="C185">
            <v>0.9</v>
          </cell>
          <cell r="D185">
            <v>33340</v>
          </cell>
          <cell r="E185" t="str">
            <v>31.12.9999</v>
          </cell>
          <cell r="G185">
            <v>34556.620000000003</v>
          </cell>
          <cell r="K185">
            <v>1036.7</v>
          </cell>
        </row>
        <row r="186">
          <cell r="A186">
            <v>602</v>
          </cell>
          <cell r="B186">
            <v>40</v>
          </cell>
          <cell r="C186">
            <v>1.41</v>
          </cell>
          <cell r="D186">
            <v>128000</v>
          </cell>
          <cell r="E186" t="str">
            <v>31.12.9999</v>
          </cell>
          <cell r="G186">
            <v>180000</v>
          </cell>
          <cell r="K186">
            <v>5400</v>
          </cell>
        </row>
        <row r="187">
          <cell r="A187">
            <v>611</v>
          </cell>
          <cell r="B187">
            <v>40</v>
          </cell>
          <cell r="C187">
            <v>0.97</v>
          </cell>
          <cell r="D187">
            <v>76965</v>
          </cell>
          <cell r="E187" t="str">
            <v>31.12.9999</v>
          </cell>
          <cell r="G187">
            <v>79603.360000000001</v>
          </cell>
          <cell r="K187">
            <v>2388.1</v>
          </cell>
        </row>
        <row r="188">
          <cell r="A188">
            <v>613</v>
          </cell>
          <cell r="B188">
            <v>40</v>
          </cell>
          <cell r="C188">
            <v>1.03</v>
          </cell>
          <cell r="D188">
            <v>128000</v>
          </cell>
          <cell r="E188" t="str">
            <v>31.03.2015</v>
          </cell>
          <cell r="G188">
            <v>132340</v>
          </cell>
          <cell r="K188">
            <v>3970.2</v>
          </cell>
        </row>
        <row r="189">
          <cell r="A189">
            <v>619</v>
          </cell>
          <cell r="B189">
            <v>40</v>
          </cell>
          <cell r="C189">
            <v>0.87</v>
          </cell>
          <cell r="D189">
            <v>105947</v>
          </cell>
          <cell r="E189" t="str">
            <v>31.12.9999</v>
          </cell>
          <cell r="G189">
            <v>100000</v>
          </cell>
          <cell r="K189">
            <v>3000</v>
          </cell>
        </row>
        <row r="190">
          <cell r="A190">
            <v>622</v>
          </cell>
          <cell r="B190">
            <v>0</v>
          </cell>
          <cell r="C190">
            <v>0</v>
          </cell>
          <cell r="D190" t="str">
            <v>(blank)</v>
          </cell>
          <cell r="E190" t="str">
            <v>30.06.2015</v>
          </cell>
          <cell r="U190">
            <v>0</v>
          </cell>
        </row>
        <row r="191">
          <cell r="A191">
            <v>629</v>
          </cell>
          <cell r="B191">
            <v>40</v>
          </cell>
          <cell r="C191">
            <v>0.9</v>
          </cell>
          <cell r="D191">
            <v>92000</v>
          </cell>
          <cell r="E191" t="str">
            <v>31.12.9999</v>
          </cell>
          <cell r="G191">
            <v>87040</v>
          </cell>
        </row>
        <row r="192">
          <cell r="A192">
            <v>636</v>
          </cell>
          <cell r="B192">
            <v>0</v>
          </cell>
          <cell r="C192">
            <v>0</v>
          </cell>
          <cell r="D192">
            <v>56000</v>
          </cell>
          <cell r="E192" t="str">
            <v>31.12.9999</v>
          </cell>
          <cell r="J192">
            <v>2077</v>
          </cell>
        </row>
        <row r="193">
          <cell r="A193">
            <v>637</v>
          </cell>
          <cell r="B193">
            <v>40</v>
          </cell>
          <cell r="C193">
            <v>0.93</v>
          </cell>
          <cell r="D193">
            <v>154000</v>
          </cell>
          <cell r="E193" t="str">
            <v>31.12.9999</v>
          </cell>
          <cell r="G193">
            <v>143245.31</v>
          </cell>
          <cell r="K193">
            <v>4297.3599999999997</v>
          </cell>
        </row>
        <row r="194">
          <cell r="A194">
            <v>641</v>
          </cell>
          <cell r="B194">
            <v>40</v>
          </cell>
          <cell r="C194">
            <v>1</v>
          </cell>
          <cell r="D194">
            <v>109000</v>
          </cell>
          <cell r="E194" t="str">
            <v>31.12.9999</v>
          </cell>
          <cell r="G194">
            <v>80960</v>
          </cell>
          <cell r="K194">
            <v>2428.8000000000002</v>
          </cell>
        </row>
        <row r="195">
          <cell r="A195">
            <v>642</v>
          </cell>
          <cell r="B195">
            <v>42</v>
          </cell>
          <cell r="C195">
            <v>0.97</v>
          </cell>
          <cell r="D195">
            <v>47389</v>
          </cell>
          <cell r="E195" t="str">
            <v>31.12.9999</v>
          </cell>
          <cell r="G195">
            <v>49450.37</v>
          </cell>
          <cell r="K195">
            <v>1483.51</v>
          </cell>
        </row>
        <row r="196">
          <cell r="A196">
            <v>643</v>
          </cell>
          <cell r="B196">
            <v>40</v>
          </cell>
          <cell r="C196">
            <v>0.91</v>
          </cell>
          <cell r="D196">
            <v>191983</v>
          </cell>
          <cell r="E196" t="str">
            <v>31.12.9999</v>
          </cell>
          <cell r="G196">
            <v>194750</v>
          </cell>
          <cell r="L196">
            <v>-5672.33</v>
          </cell>
        </row>
        <row r="197">
          <cell r="A197">
            <v>647</v>
          </cell>
          <cell r="B197">
            <v>40</v>
          </cell>
          <cell r="C197">
            <v>0.96</v>
          </cell>
          <cell r="D197">
            <v>78000</v>
          </cell>
          <cell r="E197" t="str">
            <v>31.12.9999</v>
          </cell>
          <cell r="G197">
            <v>79000.87</v>
          </cell>
          <cell r="K197">
            <v>2370.0300000000002</v>
          </cell>
        </row>
        <row r="198">
          <cell r="A198">
            <v>648</v>
          </cell>
          <cell r="B198">
            <v>40</v>
          </cell>
          <cell r="C198">
            <v>0.88</v>
          </cell>
          <cell r="D198">
            <v>90092</v>
          </cell>
          <cell r="E198" t="str">
            <v>31.12.9999</v>
          </cell>
          <cell r="G198">
            <v>85000</v>
          </cell>
          <cell r="K198">
            <v>2550</v>
          </cell>
        </row>
        <row r="199">
          <cell r="A199">
            <v>650</v>
          </cell>
          <cell r="B199">
            <v>40</v>
          </cell>
          <cell r="C199">
            <v>1.17</v>
          </cell>
          <cell r="D199">
            <v>92000</v>
          </cell>
          <cell r="E199" t="str">
            <v>31.12.9999</v>
          </cell>
          <cell r="G199">
            <v>113000</v>
          </cell>
          <cell r="K199">
            <v>3390</v>
          </cell>
          <cell r="P199">
            <v>3000</v>
          </cell>
        </row>
        <row r="200">
          <cell r="A200">
            <v>652</v>
          </cell>
          <cell r="B200">
            <v>40</v>
          </cell>
          <cell r="C200">
            <v>0.95</v>
          </cell>
          <cell r="D200">
            <v>65563</v>
          </cell>
          <cell r="E200" t="str">
            <v>31.12.9999</v>
          </cell>
          <cell r="G200">
            <v>65773.33</v>
          </cell>
          <cell r="K200">
            <v>1973.2</v>
          </cell>
        </row>
        <row r="201">
          <cell r="A201">
            <v>660</v>
          </cell>
          <cell r="B201">
            <v>40</v>
          </cell>
          <cell r="C201">
            <v>1.1399999999999999</v>
          </cell>
          <cell r="D201">
            <v>105947</v>
          </cell>
          <cell r="E201" t="str">
            <v>18.01.2015</v>
          </cell>
          <cell r="G201">
            <v>130800</v>
          </cell>
          <cell r="K201">
            <v>3924</v>
          </cell>
        </row>
        <row r="202">
          <cell r="A202">
            <v>662</v>
          </cell>
          <cell r="B202">
            <v>40</v>
          </cell>
          <cell r="C202">
            <v>1.02</v>
          </cell>
          <cell r="D202">
            <v>105947</v>
          </cell>
          <cell r="E202" t="str">
            <v>31.12.9999</v>
          </cell>
          <cell r="G202">
            <v>116712.8</v>
          </cell>
          <cell r="K202">
            <v>3501.38</v>
          </cell>
        </row>
        <row r="203">
          <cell r="A203">
            <v>666</v>
          </cell>
          <cell r="B203">
            <v>40</v>
          </cell>
          <cell r="C203">
            <v>0.95</v>
          </cell>
          <cell r="D203">
            <v>76965</v>
          </cell>
          <cell r="E203" t="str">
            <v>31.12.9999</v>
          </cell>
          <cell r="G203">
            <v>77500</v>
          </cell>
          <cell r="K203">
            <v>2325</v>
          </cell>
        </row>
        <row r="204">
          <cell r="A204">
            <v>674</v>
          </cell>
          <cell r="B204">
            <v>40</v>
          </cell>
          <cell r="C204">
            <v>1</v>
          </cell>
          <cell r="D204">
            <v>66000</v>
          </cell>
          <cell r="E204" t="str">
            <v>06.01.2017</v>
          </cell>
          <cell r="G204">
            <v>59400</v>
          </cell>
          <cell r="K204">
            <v>1782</v>
          </cell>
        </row>
        <row r="205">
          <cell r="A205">
            <v>677</v>
          </cell>
          <cell r="B205">
            <v>40</v>
          </cell>
          <cell r="C205">
            <v>1.01</v>
          </cell>
          <cell r="D205">
            <v>105947</v>
          </cell>
          <cell r="E205" t="str">
            <v>31.12.9999</v>
          </cell>
          <cell r="G205">
            <v>115703.78</v>
          </cell>
          <cell r="K205">
            <v>3471.11</v>
          </cell>
        </row>
        <row r="206">
          <cell r="A206">
            <v>680</v>
          </cell>
          <cell r="B206">
            <v>40</v>
          </cell>
          <cell r="C206">
            <v>1</v>
          </cell>
          <cell r="D206">
            <v>76965</v>
          </cell>
          <cell r="E206" t="str">
            <v>31.12.9999</v>
          </cell>
          <cell r="G206">
            <v>67080</v>
          </cell>
          <cell r="K206">
            <v>2012.4</v>
          </cell>
        </row>
        <row r="207">
          <cell r="A207">
            <v>686</v>
          </cell>
          <cell r="B207">
            <v>40</v>
          </cell>
          <cell r="C207">
            <v>1.01</v>
          </cell>
          <cell r="D207">
            <v>47389</v>
          </cell>
          <cell r="E207" t="str">
            <v>31.12.9999</v>
          </cell>
          <cell r="G207">
            <v>43977.599999999999</v>
          </cell>
          <cell r="K207">
            <v>1319.33</v>
          </cell>
        </row>
        <row r="208">
          <cell r="A208">
            <v>688</v>
          </cell>
          <cell r="B208">
            <v>40</v>
          </cell>
          <cell r="C208">
            <v>0.95</v>
          </cell>
          <cell r="D208">
            <v>92000</v>
          </cell>
          <cell r="E208" t="str">
            <v>31.12.9999</v>
          </cell>
          <cell r="G208">
            <v>91620</v>
          </cell>
          <cell r="K208">
            <v>2748.6</v>
          </cell>
        </row>
        <row r="209">
          <cell r="A209">
            <v>689</v>
          </cell>
          <cell r="B209">
            <v>40</v>
          </cell>
          <cell r="C209">
            <v>1</v>
          </cell>
          <cell r="D209">
            <v>78000</v>
          </cell>
          <cell r="E209" t="str">
            <v>31.12.9999</v>
          </cell>
          <cell r="G209">
            <v>67080</v>
          </cell>
          <cell r="K209">
            <v>2012.4</v>
          </cell>
        </row>
        <row r="210">
          <cell r="A210">
            <v>690</v>
          </cell>
          <cell r="B210">
            <v>40</v>
          </cell>
          <cell r="C210">
            <v>1</v>
          </cell>
          <cell r="D210">
            <v>105947</v>
          </cell>
          <cell r="E210" t="str">
            <v>31.12.9999</v>
          </cell>
          <cell r="G210">
            <v>114576</v>
          </cell>
          <cell r="K210">
            <v>3437.28</v>
          </cell>
        </row>
        <row r="211">
          <cell r="A211">
            <v>691</v>
          </cell>
          <cell r="B211">
            <v>40</v>
          </cell>
          <cell r="C211">
            <v>1</v>
          </cell>
          <cell r="D211">
            <v>90092</v>
          </cell>
          <cell r="E211" t="str">
            <v>31.12.9999</v>
          </cell>
          <cell r="G211">
            <v>55440</v>
          </cell>
          <cell r="K211">
            <v>1663.2</v>
          </cell>
        </row>
        <row r="212">
          <cell r="A212">
            <v>693</v>
          </cell>
          <cell r="B212">
            <v>40</v>
          </cell>
          <cell r="C212">
            <v>0.96</v>
          </cell>
          <cell r="D212">
            <v>109000</v>
          </cell>
          <cell r="E212" t="str">
            <v>31.12.9999</v>
          </cell>
          <cell r="G212">
            <v>110000</v>
          </cell>
        </row>
        <row r="213">
          <cell r="A213">
            <v>694</v>
          </cell>
          <cell r="B213">
            <v>40</v>
          </cell>
          <cell r="C213">
            <v>1</v>
          </cell>
          <cell r="D213">
            <v>92000</v>
          </cell>
          <cell r="E213" t="str">
            <v>31.12.9999</v>
          </cell>
          <cell r="G213">
            <v>97050.32</v>
          </cell>
          <cell r="K213">
            <v>2911.51</v>
          </cell>
        </row>
        <row r="214">
          <cell r="A214">
            <v>699</v>
          </cell>
          <cell r="B214">
            <v>40</v>
          </cell>
          <cell r="C214">
            <v>0.93</v>
          </cell>
          <cell r="D214">
            <v>55832</v>
          </cell>
          <cell r="E214" t="str">
            <v>31.12.9999</v>
          </cell>
          <cell r="G214">
            <v>54858.64</v>
          </cell>
          <cell r="K214">
            <v>1645.76</v>
          </cell>
        </row>
        <row r="215">
          <cell r="A215">
            <v>700</v>
          </cell>
          <cell r="B215">
            <v>40</v>
          </cell>
          <cell r="C215">
            <v>0.89</v>
          </cell>
          <cell r="D215">
            <v>105947</v>
          </cell>
          <cell r="E215" t="str">
            <v>31.12.9999</v>
          </cell>
          <cell r="G215">
            <v>101463.65</v>
          </cell>
          <cell r="K215">
            <v>3043.91</v>
          </cell>
        </row>
        <row r="216">
          <cell r="A216">
            <v>705</v>
          </cell>
          <cell r="B216">
            <v>40</v>
          </cell>
          <cell r="C216">
            <v>0.97</v>
          </cell>
          <cell r="D216">
            <v>149321</v>
          </cell>
          <cell r="E216" t="str">
            <v>31.12.9999</v>
          </cell>
          <cell r="G216">
            <v>150000</v>
          </cell>
          <cell r="K216">
            <v>4500</v>
          </cell>
        </row>
        <row r="217">
          <cell r="A217">
            <v>706</v>
          </cell>
          <cell r="B217">
            <v>40</v>
          </cell>
          <cell r="C217">
            <v>1.2</v>
          </cell>
          <cell r="D217">
            <v>128000</v>
          </cell>
          <cell r="E217" t="str">
            <v>31.12.9999</v>
          </cell>
          <cell r="G217">
            <v>153600</v>
          </cell>
          <cell r="K217">
            <v>4608</v>
          </cell>
        </row>
        <row r="218">
          <cell r="A218">
            <v>715</v>
          </cell>
          <cell r="B218">
            <v>40</v>
          </cell>
          <cell r="C218">
            <v>1.08</v>
          </cell>
          <cell r="D218">
            <v>76965</v>
          </cell>
          <cell r="E218" t="str">
            <v>31.12.9999</v>
          </cell>
          <cell r="G218">
            <v>88528.87</v>
          </cell>
          <cell r="K218">
            <v>2655.87</v>
          </cell>
        </row>
        <row r="219">
          <cell r="A219">
            <v>716</v>
          </cell>
          <cell r="B219">
            <v>40</v>
          </cell>
          <cell r="C219">
            <v>0</v>
          </cell>
          <cell r="D219" t="str">
            <v>(blank)</v>
          </cell>
          <cell r="E219" t="str">
            <v>31.12.9999</v>
          </cell>
          <cell r="G219">
            <v>388000</v>
          </cell>
          <cell r="L219">
            <v>-11300.97</v>
          </cell>
        </row>
        <row r="220">
          <cell r="A220">
            <v>717</v>
          </cell>
          <cell r="B220">
            <v>40</v>
          </cell>
          <cell r="C220">
            <v>0.95</v>
          </cell>
          <cell r="D220">
            <v>109000</v>
          </cell>
          <cell r="E220" t="str">
            <v>31.12.9999</v>
          </cell>
          <cell r="G220">
            <v>109000</v>
          </cell>
          <cell r="K220">
            <v>3270</v>
          </cell>
        </row>
        <row r="221">
          <cell r="A221">
            <v>718</v>
          </cell>
          <cell r="B221">
            <v>32</v>
          </cell>
          <cell r="C221">
            <v>1</v>
          </cell>
          <cell r="D221">
            <v>92000</v>
          </cell>
          <cell r="E221" t="str">
            <v>31.12.9999</v>
          </cell>
          <cell r="G221">
            <v>75440</v>
          </cell>
          <cell r="K221">
            <v>2263.1999999999998</v>
          </cell>
        </row>
        <row r="222">
          <cell r="A222">
            <v>722</v>
          </cell>
          <cell r="B222">
            <v>40</v>
          </cell>
          <cell r="C222">
            <v>0.96</v>
          </cell>
          <cell r="D222">
            <v>109000</v>
          </cell>
          <cell r="E222" t="str">
            <v>31.12.9999</v>
          </cell>
          <cell r="G222">
            <v>109872</v>
          </cell>
          <cell r="K222">
            <v>3296.16</v>
          </cell>
        </row>
        <row r="223">
          <cell r="A223">
            <v>725</v>
          </cell>
          <cell r="B223">
            <v>40</v>
          </cell>
          <cell r="C223">
            <v>0.94</v>
          </cell>
          <cell r="D223">
            <v>149321</v>
          </cell>
          <cell r="E223" t="str">
            <v>31.12.9999</v>
          </cell>
          <cell r="G223">
            <v>145000</v>
          </cell>
          <cell r="K223">
            <v>4350</v>
          </cell>
        </row>
        <row r="224">
          <cell r="A224">
            <v>726</v>
          </cell>
          <cell r="B224">
            <v>40</v>
          </cell>
          <cell r="C224">
            <v>0.94</v>
          </cell>
          <cell r="D224">
            <v>78000</v>
          </cell>
          <cell r="E224" t="str">
            <v>31.12.9999</v>
          </cell>
          <cell r="G224">
            <v>76832.84</v>
          </cell>
          <cell r="K224">
            <v>2304.9899999999998</v>
          </cell>
        </row>
        <row r="225">
          <cell r="A225">
            <v>727</v>
          </cell>
          <cell r="B225">
            <v>40</v>
          </cell>
          <cell r="C225">
            <v>1.0900000000000001</v>
          </cell>
          <cell r="D225">
            <v>76965</v>
          </cell>
          <cell r="E225" t="str">
            <v>31.12.9999</v>
          </cell>
          <cell r="G225">
            <v>89274.68</v>
          </cell>
        </row>
        <row r="226">
          <cell r="A226">
            <v>732</v>
          </cell>
          <cell r="B226">
            <v>40</v>
          </cell>
          <cell r="C226">
            <v>1.1499999999999999</v>
          </cell>
          <cell r="D226">
            <v>125385</v>
          </cell>
          <cell r="E226" t="str">
            <v>31.12.9999</v>
          </cell>
          <cell r="G226">
            <v>147260.22</v>
          </cell>
          <cell r="K226">
            <v>4417.8100000000004</v>
          </cell>
        </row>
        <row r="227">
          <cell r="A227">
            <v>734</v>
          </cell>
          <cell r="B227">
            <v>40</v>
          </cell>
          <cell r="C227">
            <v>1</v>
          </cell>
          <cell r="D227">
            <v>66000</v>
          </cell>
          <cell r="E227" t="str">
            <v>31.12.9999</v>
          </cell>
          <cell r="G227">
            <v>56760</v>
          </cell>
          <cell r="K227">
            <v>1702.8</v>
          </cell>
        </row>
        <row r="228">
          <cell r="A228">
            <v>747</v>
          </cell>
          <cell r="B228">
            <v>24</v>
          </cell>
          <cell r="C228">
            <v>1</v>
          </cell>
          <cell r="D228">
            <v>109000</v>
          </cell>
          <cell r="E228" t="str">
            <v>30.04.2016</v>
          </cell>
          <cell r="G228">
            <v>98100</v>
          </cell>
          <cell r="K228">
            <v>2943</v>
          </cell>
        </row>
        <row r="229">
          <cell r="A229">
            <v>748</v>
          </cell>
          <cell r="B229">
            <v>40</v>
          </cell>
          <cell r="C229">
            <v>1.03</v>
          </cell>
          <cell r="D229">
            <v>90092</v>
          </cell>
          <cell r="E229" t="str">
            <v>31.12.9999</v>
          </cell>
          <cell r="G229">
            <v>99024.2</v>
          </cell>
          <cell r="K229">
            <v>2970.73</v>
          </cell>
        </row>
        <row r="230">
          <cell r="A230">
            <v>750</v>
          </cell>
          <cell r="B230">
            <v>40</v>
          </cell>
          <cell r="C230">
            <v>1.1499999999999999</v>
          </cell>
          <cell r="D230">
            <v>125385</v>
          </cell>
          <cell r="E230" t="str">
            <v>31.12.9999</v>
          </cell>
          <cell r="G230">
            <v>147696.32999999999</v>
          </cell>
          <cell r="K230">
            <v>4430.8900000000003</v>
          </cell>
        </row>
        <row r="231">
          <cell r="A231">
            <v>751</v>
          </cell>
          <cell r="B231">
            <v>40</v>
          </cell>
          <cell r="C231">
            <v>1.02</v>
          </cell>
          <cell r="D231">
            <v>105947</v>
          </cell>
          <cell r="E231" t="str">
            <v>31.12.9999</v>
          </cell>
          <cell r="G231">
            <v>116193.88</v>
          </cell>
        </row>
        <row r="232">
          <cell r="A232">
            <v>752</v>
          </cell>
          <cell r="B232">
            <v>40</v>
          </cell>
          <cell r="C232">
            <v>1.01</v>
          </cell>
          <cell r="D232">
            <v>47389</v>
          </cell>
          <cell r="E232" t="str">
            <v>31.12.9999</v>
          </cell>
          <cell r="G232">
            <v>43977.599999999999</v>
          </cell>
          <cell r="K232">
            <v>1319.33</v>
          </cell>
        </row>
        <row r="233">
          <cell r="A233">
            <v>753</v>
          </cell>
          <cell r="B233">
            <v>40</v>
          </cell>
          <cell r="C233">
            <v>1.01</v>
          </cell>
          <cell r="D233">
            <v>47389</v>
          </cell>
          <cell r="E233" t="str">
            <v>31.12.9999</v>
          </cell>
          <cell r="G233">
            <v>43977.599999999999</v>
          </cell>
          <cell r="K233">
            <v>1319.33</v>
          </cell>
        </row>
        <row r="234">
          <cell r="A234">
            <v>755</v>
          </cell>
          <cell r="B234">
            <v>20</v>
          </cell>
          <cell r="C234">
            <v>0.93</v>
          </cell>
          <cell r="D234">
            <v>47389</v>
          </cell>
          <cell r="E234" t="str">
            <v>31.12.9999</v>
          </cell>
          <cell r="G234">
            <v>47400.37</v>
          </cell>
        </row>
        <row r="235">
          <cell r="A235">
            <v>757</v>
          </cell>
          <cell r="B235">
            <v>40</v>
          </cell>
          <cell r="C235">
            <v>0.95</v>
          </cell>
          <cell r="D235">
            <v>56000</v>
          </cell>
          <cell r="E235" t="str">
            <v>31.12.9999</v>
          </cell>
          <cell r="G235">
            <v>55735.51</v>
          </cell>
          <cell r="K235">
            <v>1672.07</v>
          </cell>
        </row>
        <row r="236">
          <cell r="A236">
            <v>759</v>
          </cell>
          <cell r="B236">
            <v>40</v>
          </cell>
          <cell r="C236">
            <v>0.96</v>
          </cell>
          <cell r="D236">
            <v>47389</v>
          </cell>
          <cell r="E236" t="str">
            <v>31.12.9999</v>
          </cell>
          <cell r="G236">
            <v>49128.68</v>
          </cell>
          <cell r="K236">
            <v>1473.86</v>
          </cell>
        </row>
        <row r="237">
          <cell r="A237">
            <v>762</v>
          </cell>
          <cell r="B237">
            <v>40</v>
          </cell>
          <cell r="C237">
            <v>1.1100000000000001</v>
          </cell>
          <cell r="D237">
            <v>154000</v>
          </cell>
          <cell r="E237" t="str">
            <v>31.12.9999</v>
          </cell>
          <cell r="G237">
            <v>170487.9</v>
          </cell>
        </row>
        <row r="238">
          <cell r="A238">
            <v>764</v>
          </cell>
          <cell r="B238">
            <v>40</v>
          </cell>
          <cell r="C238">
            <v>1.02</v>
          </cell>
          <cell r="D238">
            <v>47389</v>
          </cell>
          <cell r="E238" t="str">
            <v>31.12.9999</v>
          </cell>
          <cell r="G238">
            <v>44427.6</v>
          </cell>
          <cell r="K238">
            <v>1332.83</v>
          </cell>
        </row>
        <row r="239">
          <cell r="A239">
            <v>765</v>
          </cell>
          <cell r="B239">
            <v>40</v>
          </cell>
          <cell r="C239">
            <v>0.88</v>
          </cell>
          <cell r="D239">
            <v>76965</v>
          </cell>
          <cell r="E239" t="str">
            <v>31.12.2015</v>
          </cell>
          <cell r="G239">
            <v>71814.600000000006</v>
          </cell>
          <cell r="K239">
            <v>2154.44</v>
          </cell>
        </row>
        <row r="240">
          <cell r="A240">
            <v>766</v>
          </cell>
          <cell r="B240">
            <v>40</v>
          </cell>
          <cell r="C240">
            <v>0.94</v>
          </cell>
          <cell r="D240">
            <v>76965</v>
          </cell>
          <cell r="E240" t="str">
            <v>31.12.9999</v>
          </cell>
          <cell r="G240">
            <v>90630</v>
          </cell>
          <cell r="K240">
            <v>2718.9</v>
          </cell>
        </row>
        <row r="241">
          <cell r="A241">
            <v>769</v>
          </cell>
          <cell r="B241">
            <v>40</v>
          </cell>
          <cell r="C241">
            <v>1</v>
          </cell>
          <cell r="D241">
            <v>65563</v>
          </cell>
          <cell r="E241" t="str">
            <v>31.12.9999</v>
          </cell>
          <cell r="G241">
            <v>58080</v>
          </cell>
        </row>
        <row r="242">
          <cell r="A242">
            <v>770</v>
          </cell>
          <cell r="B242">
            <v>40</v>
          </cell>
          <cell r="C242">
            <v>1.01</v>
          </cell>
          <cell r="D242">
            <v>47389</v>
          </cell>
          <cell r="E242" t="str">
            <v>31.12.9999</v>
          </cell>
          <cell r="G242">
            <v>43977.599999999999</v>
          </cell>
          <cell r="K242">
            <v>1319.33</v>
          </cell>
        </row>
        <row r="243">
          <cell r="A243">
            <v>772</v>
          </cell>
          <cell r="B243">
            <v>40</v>
          </cell>
          <cell r="C243">
            <v>1.01</v>
          </cell>
          <cell r="D243">
            <v>47389</v>
          </cell>
          <cell r="E243" t="str">
            <v>31.12.9999</v>
          </cell>
          <cell r="G243">
            <v>43977.599999999999</v>
          </cell>
          <cell r="K243">
            <v>1319.33</v>
          </cell>
        </row>
        <row r="244">
          <cell r="A244">
            <v>775</v>
          </cell>
          <cell r="B244">
            <v>40</v>
          </cell>
          <cell r="C244">
            <v>0.89</v>
          </cell>
          <cell r="D244">
            <v>65563</v>
          </cell>
          <cell r="E244" t="str">
            <v>30.06.2015</v>
          </cell>
          <cell r="G244">
            <v>61996.2</v>
          </cell>
          <cell r="K244">
            <v>1859.89</v>
          </cell>
        </row>
        <row r="245">
          <cell r="A245">
            <v>776</v>
          </cell>
          <cell r="B245">
            <v>40</v>
          </cell>
          <cell r="C245">
            <v>1</v>
          </cell>
          <cell r="D245">
            <v>48000</v>
          </cell>
          <cell r="E245" t="str">
            <v>31.12.9999</v>
          </cell>
          <cell r="G245">
            <v>43650</v>
          </cell>
          <cell r="K245">
            <v>1309.5</v>
          </cell>
        </row>
        <row r="246">
          <cell r="A246">
            <v>779</v>
          </cell>
          <cell r="B246">
            <v>40</v>
          </cell>
          <cell r="C246">
            <v>1.01</v>
          </cell>
          <cell r="D246">
            <v>47389</v>
          </cell>
          <cell r="E246" t="str">
            <v>31.12.9999</v>
          </cell>
          <cell r="G246">
            <v>43977.599999999999</v>
          </cell>
          <cell r="K246">
            <v>1319.33</v>
          </cell>
        </row>
        <row r="247">
          <cell r="A247">
            <v>783</v>
          </cell>
          <cell r="B247">
            <v>40</v>
          </cell>
          <cell r="C247">
            <v>1</v>
          </cell>
          <cell r="D247">
            <v>47389</v>
          </cell>
          <cell r="E247" t="str">
            <v>31.12.9999</v>
          </cell>
          <cell r="G247">
            <v>43650</v>
          </cell>
          <cell r="K247">
            <v>1309.5</v>
          </cell>
        </row>
        <row r="248">
          <cell r="A248">
            <v>786</v>
          </cell>
          <cell r="B248">
            <v>40</v>
          </cell>
          <cell r="C248">
            <v>0.96</v>
          </cell>
          <cell r="D248">
            <v>78000</v>
          </cell>
          <cell r="E248" t="str">
            <v>31.12.9999</v>
          </cell>
          <cell r="G248">
            <v>78771</v>
          </cell>
          <cell r="K248">
            <v>2363.13</v>
          </cell>
        </row>
        <row r="249">
          <cell r="A249">
            <v>787</v>
          </cell>
          <cell r="B249">
            <v>40</v>
          </cell>
          <cell r="C249">
            <v>0.89</v>
          </cell>
          <cell r="D249">
            <v>65563</v>
          </cell>
          <cell r="E249" t="str">
            <v>31.12.9999</v>
          </cell>
          <cell r="G249">
            <v>73000</v>
          </cell>
        </row>
        <row r="250">
          <cell r="A250">
            <v>790</v>
          </cell>
          <cell r="B250">
            <v>30</v>
          </cell>
          <cell r="C250">
            <v>1.2</v>
          </cell>
          <cell r="D250">
            <v>128000</v>
          </cell>
          <cell r="E250" t="str">
            <v>18.04.2015</v>
          </cell>
          <cell r="G250">
            <v>153600</v>
          </cell>
          <cell r="K250">
            <v>4608</v>
          </cell>
        </row>
        <row r="251">
          <cell r="A251">
            <v>793</v>
          </cell>
          <cell r="B251">
            <v>40</v>
          </cell>
          <cell r="C251">
            <v>1</v>
          </cell>
          <cell r="D251">
            <v>40000</v>
          </cell>
          <cell r="E251" t="str">
            <v>31.12.9999</v>
          </cell>
          <cell r="G251">
            <v>37350</v>
          </cell>
          <cell r="K251">
            <v>1120.5</v>
          </cell>
        </row>
        <row r="252">
          <cell r="A252">
            <v>797</v>
          </cell>
          <cell r="B252">
            <v>0</v>
          </cell>
          <cell r="C252">
            <v>0</v>
          </cell>
          <cell r="D252">
            <v>40000</v>
          </cell>
          <cell r="E252" t="str">
            <v>31.12.9999</v>
          </cell>
          <cell r="J252">
            <v>1836</v>
          </cell>
        </row>
        <row r="253">
          <cell r="A253">
            <v>801</v>
          </cell>
          <cell r="B253">
            <v>40</v>
          </cell>
          <cell r="C253">
            <v>0.9</v>
          </cell>
          <cell r="D253">
            <v>90092</v>
          </cell>
          <cell r="E253" t="str">
            <v>31.12.9999</v>
          </cell>
          <cell r="G253">
            <v>86774.95</v>
          </cell>
          <cell r="K253">
            <v>2603.25</v>
          </cell>
        </row>
        <row r="254">
          <cell r="A254">
            <v>802</v>
          </cell>
          <cell r="B254">
            <v>40</v>
          </cell>
          <cell r="C254">
            <v>1.01</v>
          </cell>
          <cell r="D254">
            <v>47389</v>
          </cell>
          <cell r="E254" t="str">
            <v>31.12.9999</v>
          </cell>
          <cell r="G254">
            <v>43977.599999999999</v>
          </cell>
          <cell r="K254">
            <v>1319.33</v>
          </cell>
        </row>
        <row r="255">
          <cell r="A255">
            <v>806</v>
          </cell>
          <cell r="B255">
            <v>40</v>
          </cell>
          <cell r="C255">
            <v>1.1200000000000001</v>
          </cell>
          <cell r="D255">
            <v>90092</v>
          </cell>
          <cell r="E255" t="str">
            <v>31.12.9999</v>
          </cell>
          <cell r="G255">
            <v>108172.68</v>
          </cell>
          <cell r="K255">
            <v>3245.18</v>
          </cell>
        </row>
        <row r="256">
          <cell r="A256">
            <v>808</v>
          </cell>
          <cell r="B256">
            <v>40</v>
          </cell>
          <cell r="C256">
            <v>1</v>
          </cell>
          <cell r="D256">
            <v>39174</v>
          </cell>
          <cell r="E256" t="str">
            <v>29.10.2015</v>
          </cell>
          <cell r="G256">
            <v>37350</v>
          </cell>
        </row>
        <row r="257">
          <cell r="A257">
            <v>812</v>
          </cell>
          <cell r="B257">
            <v>40</v>
          </cell>
          <cell r="C257">
            <v>0.88</v>
          </cell>
          <cell r="D257">
            <v>76965</v>
          </cell>
          <cell r="E257" t="str">
            <v>31.12.9999</v>
          </cell>
          <cell r="G257">
            <v>71814.600000000006</v>
          </cell>
          <cell r="K257">
            <v>2154.44</v>
          </cell>
        </row>
        <row r="258">
          <cell r="A258">
            <v>819</v>
          </cell>
          <cell r="B258">
            <v>40</v>
          </cell>
          <cell r="C258">
            <v>0.93</v>
          </cell>
          <cell r="D258">
            <v>92000</v>
          </cell>
          <cell r="E258" t="str">
            <v>31.12.9999</v>
          </cell>
          <cell r="G258">
            <v>90159.84</v>
          </cell>
          <cell r="K258">
            <v>2704.8</v>
          </cell>
        </row>
        <row r="259">
          <cell r="A259">
            <v>822</v>
          </cell>
          <cell r="B259">
            <v>40</v>
          </cell>
          <cell r="C259">
            <v>1.1000000000000001</v>
          </cell>
          <cell r="D259">
            <v>66000</v>
          </cell>
          <cell r="E259" t="str">
            <v>31.12.9999</v>
          </cell>
          <cell r="G259">
            <v>76350</v>
          </cell>
        </row>
        <row r="260">
          <cell r="A260">
            <v>828</v>
          </cell>
          <cell r="B260">
            <v>0</v>
          </cell>
          <cell r="C260">
            <v>0</v>
          </cell>
          <cell r="D260">
            <v>154000</v>
          </cell>
          <cell r="E260" t="str">
            <v>30.04.2015</v>
          </cell>
          <cell r="U260">
            <v>0</v>
          </cell>
        </row>
        <row r="261">
          <cell r="A261">
            <v>829</v>
          </cell>
          <cell r="B261">
            <v>40</v>
          </cell>
          <cell r="C261">
            <v>0.95</v>
          </cell>
          <cell r="D261">
            <v>76965</v>
          </cell>
          <cell r="E261" t="str">
            <v>14.01.2015</v>
          </cell>
          <cell r="G261">
            <v>77983.98</v>
          </cell>
          <cell r="K261">
            <v>2339.52</v>
          </cell>
        </row>
        <row r="262">
          <cell r="A262">
            <v>836</v>
          </cell>
          <cell r="B262">
            <v>40</v>
          </cell>
          <cell r="C262">
            <v>1.03</v>
          </cell>
          <cell r="D262">
            <v>128000</v>
          </cell>
          <cell r="E262" t="str">
            <v>31.12.9999</v>
          </cell>
          <cell r="G262">
            <v>132400</v>
          </cell>
          <cell r="K262">
            <v>3972</v>
          </cell>
        </row>
        <row r="263">
          <cell r="A263">
            <v>838</v>
          </cell>
          <cell r="B263">
            <v>40</v>
          </cell>
          <cell r="C263">
            <v>0.95</v>
          </cell>
          <cell r="D263">
            <v>76965</v>
          </cell>
          <cell r="E263" t="str">
            <v>31.12.9999</v>
          </cell>
          <cell r="G263">
            <v>77881.89</v>
          </cell>
          <cell r="K263">
            <v>2336.46</v>
          </cell>
        </row>
        <row r="264">
          <cell r="A264">
            <v>845</v>
          </cell>
          <cell r="B264">
            <v>40</v>
          </cell>
          <cell r="C264">
            <v>0.96</v>
          </cell>
          <cell r="D264">
            <v>76965</v>
          </cell>
          <cell r="E264" t="str">
            <v>31.12.9999</v>
          </cell>
          <cell r="G264">
            <v>78296.42</v>
          </cell>
        </row>
        <row r="265">
          <cell r="A265">
            <v>846</v>
          </cell>
          <cell r="B265">
            <v>0</v>
          </cell>
          <cell r="C265">
            <v>0</v>
          </cell>
          <cell r="D265" t="str">
            <v>(blank)</v>
          </cell>
          <cell r="E265" t="str">
            <v>01.07.2015</v>
          </cell>
          <cell r="U265">
            <v>0</v>
          </cell>
        </row>
        <row r="266">
          <cell r="A266">
            <v>849</v>
          </cell>
          <cell r="B266">
            <v>40</v>
          </cell>
          <cell r="C266">
            <v>1.1399999999999999</v>
          </cell>
          <cell r="D266">
            <v>109000</v>
          </cell>
          <cell r="E266" t="str">
            <v>31.12.9999</v>
          </cell>
          <cell r="G266">
            <v>130800</v>
          </cell>
          <cell r="K266">
            <v>3924</v>
          </cell>
        </row>
        <row r="267">
          <cell r="A267">
            <v>850</v>
          </cell>
          <cell r="B267">
            <v>32</v>
          </cell>
          <cell r="C267">
            <v>0.93</v>
          </cell>
          <cell r="D267">
            <v>66000</v>
          </cell>
          <cell r="E267" t="str">
            <v>30.06.2015</v>
          </cell>
          <cell r="G267">
            <v>64452.13</v>
          </cell>
          <cell r="K267">
            <v>1933.56</v>
          </cell>
        </row>
        <row r="268">
          <cell r="A268">
            <v>852</v>
          </cell>
          <cell r="B268">
            <v>40</v>
          </cell>
          <cell r="C268">
            <v>0.99</v>
          </cell>
          <cell r="D268">
            <v>65563</v>
          </cell>
          <cell r="E268" t="str">
            <v>07.05.2017</v>
          </cell>
          <cell r="G268">
            <v>68597.100000000006</v>
          </cell>
        </row>
        <row r="269">
          <cell r="A269">
            <v>853</v>
          </cell>
          <cell r="B269">
            <v>40</v>
          </cell>
          <cell r="C269">
            <v>1.01</v>
          </cell>
          <cell r="D269">
            <v>47389</v>
          </cell>
          <cell r="E269" t="str">
            <v>31.12.9999</v>
          </cell>
          <cell r="G269">
            <v>43977.599999999999</v>
          </cell>
          <cell r="K269">
            <v>1319.33</v>
          </cell>
        </row>
        <row r="270">
          <cell r="A270">
            <v>854</v>
          </cell>
          <cell r="B270">
            <v>40</v>
          </cell>
          <cell r="C270">
            <v>1.06</v>
          </cell>
          <cell r="D270">
            <v>39174</v>
          </cell>
          <cell r="E270" t="str">
            <v>31.12.9999</v>
          </cell>
          <cell r="G270">
            <v>46359.72</v>
          </cell>
          <cell r="K270">
            <v>1390.79</v>
          </cell>
        </row>
        <row r="271">
          <cell r="A271">
            <v>855</v>
          </cell>
          <cell r="B271">
            <v>40</v>
          </cell>
          <cell r="C271">
            <v>1.1399999999999999</v>
          </cell>
          <cell r="D271">
            <v>92000</v>
          </cell>
          <cell r="E271" t="str">
            <v>31.12.9999</v>
          </cell>
          <cell r="G271">
            <v>110400</v>
          </cell>
          <cell r="K271">
            <v>3312</v>
          </cell>
        </row>
        <row r="272">
          <cell r="A272">
            <v>861</v>
          </cell>
          <cell r="B272">
            <v>40</v>
          </cell>
          <cell r="C272">
            <v>1.01</v>
          </cell>
          <cell r="D272">
            <v>47389</v>
          </cell>
          <cell r="E272" t="str">
            <v>31.12.9999</v>
          </cell>
          <cell r="G272">
            <v>43977.599999999999</v>
          </cell>
          <cell r="K272">
            <v>1319.33</v>
          </cell>
        </row>
        <row r="273">
          <cell r="A273">
            <v>865</v>
          </cell>
          <cell r="B273">
            <v>40</v>
          </cell>
          <cell r="C273">
            <v>1</v>
          </cell>
          <cell r="D273">
            <v>56000</v>
          </cell>
          <cell r="E273" t="str">
            <v>28.06.2015</v>
          </cell>
          <cell r="G273">
            <v>45920</v>
          </cell>
        </row>
        <row r="274">
          <cell r="A274">
            <v>866</v>
          </cell>
          <cell r="B274">
            <v>40</v>
          </cell>
          <cell r="C274">
            <v>0.97</v>
          </cell>
          <cell r="D274">
            <v>78000</v>
          </cell>
          <cell r="E274" t="str">
            <v>31.12.9999</v>
          </cell>
          <cell r="G274">
            <v>79638</v>
          </cell>
          <cell r="K274">
            <v>2389.14</v>
          </cell>
        </row>
        <row r="275">
          <cell r="A275">
            <v>869</v>
          </cell>
          <cell r="B275">
            <v>40</v>
          </cell>
          <cell r="C275">
            <v>1.07</v>
          </cell>
          <cell r="D275">
            <v>55832</v>
          </cell>
          <cell r="E275" t="str">
            <v>01.04.2015</v>
          </cell>
          <cell r="G275">
            <v>63116</v>
          </cell>
          <cell r="K275">
            <v>1893.48</v>
          </cell>
        </row>
        <row r="276">
          <cell r="A276">
            <v>870</v>
          </cell>
          <cell r="B276">
            <v>40</v>
          </cell>
          <cell r="C276">
            <v>0.87</v>
          </cell>
          <cell r="D276">
            <v>55832</v>
          </cell>
          <cell r="E276" t="str">
            <v>31.12.9999</v>
          </cell>
          <cell r="G276">
            <v>51200</v>
          </cell>
          <cell r="K276">
            <v>1536</v>
          </cell>
        </row>
        <row r="277">
          <cell r="A277">
            <v>873</v>
          </cell>
          <cell r="B277">
            <v>16</v>
          </cell>
          <cell r="C277">
            <v>1.01</v>
          </cell>
          <cell r="D277">
            <v>48000</v>
          </cell>
          <cell r="E277" t="str">
            <v>31.12.9999</v>
          </cell>
          <cell r="G277">
            <v>43977.599999999999</v>
          </cell>
          <cell r="K277">
            <v>1319.33</v>
          </cell>
        </row>
        <row r="278">
          <cell r="A278">
            <v>876</v>
          </cell>
          <cell r="B278">
            <v>40</v>
          </cell>
          <cell r="C278">
            <v>1</v>
          </cell>
          <cell r="D278">
            <v>65563</v>
          </cell>
          <cell r="E278" t="str">
            <v>31.12.9999</v>
          </cell>
          <cell r="G278">
            <v>52800</v>
          </cell>
        </row>
        <row r="279">
          <cell r="A279">
            <v>878</v>
          </cell>
          <cell r="B279">
            <v>40</v>
          </cell>
          <cell r="C279">
            <v>1</v>
          </cell>
          <cell r="D279">
            <v>39174</v>
          </cell>
          <cell r="E279" t="str">
            <v>31.12.9999</v>
          </cell>
          <cell r="G279">
            <v>37401.08</v>
          </cell>
          <cell r="K279">
            <v>1122.03</v>
          </cell>
        </row>
        <row r="280">
          <cell r="A280">
            <v>883</v>
          </cell>
          <cell r="B280">
            <v>40</v>
          </cell>
          <cell r="C280">
            <v>1.01</v>
          </cell>
          <cell r="D280">
            <v>92000</v>
          </cell>
          <cell r="E280" t="str">
            <v>31.12.9999</v>
          </cell>
          <cell r="G280">
            <v>97728</v>
          </cell>
          <cell r="K280">
            <v>2931.84</v>
          </cell>
        </row>
        <row r="281">
          <cell r="A281">
            <v>888</v>
          </cell>
          <cell r="B281">
            <v>40</v>
          </cell>
          <cell r="C281">
            <v>1</v>
          </cell>
          <cell r="D281">
            <v>90092</v>
          </cell>
          <cell r="E281" t="str">
            <v>31.12.9999</v>
          </cell>
          <cell r="G281">
            <v>96990.92</v>
          </cell>
          <cell r="K281">
            <v>2909.73</v>
          </cell>
        </row>
        <row r="282">
          <cell r="A282">
            <v>893</v>
          </cell>
          <cell r="B282">
            <v>40</v>
          </cell>
          <cell r="C282">
            <v>0.97</v>
          </cell>
          <cell r="D282">
            <v>90092</v>
          </cell>
          <cell r="E282" t="str">
            <v>31.12.9999</v>
          </cell>
          <cell r="G282">
            <v>94000</v>
          </cell>
          <cell r="K282">
            <v>2820</v>
          </cell>
        </row>
        <row r="283">
          <cell r="A283">
            <v>894</v>
          </cell>
          <cell r="B283">
            <v>40</v>
          </cell>
          <cell r="C283">
            <v>0.93</v>
          </cell>
          <cell r="D283">
            <v>90092</v>
          </cell>
          <cell r="E283" t="str">
            <v>31.12.9999</v>
          </cell>
          <cell r="G283">
            <v>89936</v>
          </cell>
          <cell r="K283">
            <v>2698.08</v>
          </cell>
        </row>
        <row r="284">
          <cell r="A284">
            <v>895</v>
          </cell>
          <cell r="B284">
            <v>40</v>
          </cell>
          <cell r="C284">
            <v>0.97</v>
          </cell>
          <cell r="D284">
            <v>76965</v>
          </cell>
          <cell r="E284" t="str">
            <v>31.12.9999</v>
          </cell>
          <cell r="G284">
            <v>79092</v>
          </cell>
        </row>
        <row r="285">
          <cell r="A285">
            <v>896</v>
          </cell>
          <cell r="B285">
            <v>40</v>
          </cell>
          <cell r="C285">
            <v>0.89</v>
          </cell>
          <cell r="D285">
            <v>105947</v>
          </cell>
          <cell r="E285" t="str">
            <v>31.12.9999</v>
          </cell>
          <cell r="G285">
            <v>73145.34</v>
          </cell>
          <cell r="K285">
            <v>2194.36</v>
          </cell>
        </row>
        <row r="286">
          <cell r="A286">
            <v>898</v>
          </cell>
          <cell r="B286">
            <v>0</v>
          </cell>
          <cell r="C286">
            <v>0</v>
          </cell>
          <cell r="D286" t="str">
            <v>(blank)</v>
          </cell>
          <cell r="E286" t="str">
            <v>31.12.9999</v>
          </cell>
          <cell r="U286">
            <v>0</v>
          </cell>
        </row>
        <row r="287">
          <cell r="A287">
            <v>899</v>
          </cell>
          <cell r="B287">
            <v>0</v>
          </cell>
          <cell r="C287">
            <v>0</v>
          </cell>
          <cell r="D287" t="str">
            <v>(blank)</v>
          </cell>
          <cell r="E287" t="str">
            <v>31.12.9999</v>
          </cell>
          <cell r="U287">
            <v>0</v>
          </cell>
        </row>
        <row r="288">
          <cell r="A288">
            <v>901</v>
          </cell>
          <cell r="B288">
            <v>0</v>
          </cell>
          <cell r="C288">
            <v>0</v>
          </cell>
          <cell r="D288" t="str">
            <v>(blank)</v>
          </cell>
          <cell r="E288" t="str">
            <v>31.12.9999</v>
          </cell>
          <cell r="U288">
            <v>0</v>
          </cell>
        </row>
        <row r="289">
          <cell r="A289">
            <v>902</v>
          </cell>
          <cell r="B289">
            <v>0</v>
          </cell>
          <cell r="C289">
            <v>0</v>
          </cell>
          <cell r="D289" t="str">
            <v>(blank)</v>
          </cell>
          <cell r="E289" t="str">
            <v>31.12.9999</v>
          </cell>
          <cell r="U289">
            <v>0</v>
          </cell>
        </row>
        <row r="290">
          <cell r="A290">
            <v>907</v>
          </cell>
          <cell r="B290">
            <v>40</v>
          </cell>
          <cell r="C290">
            <v>0.98</v>
          </cell>
          <cell r="D290">
            <v>66000</v>
          </cell>
          <cell r="E290" t="str">
            <v>31.12.9999</v>
          </cell>
          <cell r="G290">
            <v>67650</v>
          </cell>
          <cell r="K290">
            <v>2029.5</v>
          </cell>
        </row>
        <row r="291">
          <cell r="A291">
            <v>908</v>
          </cell>
          <cell r="B291">
            <v>0</v>
          </cell>
          <cell r="C291">
            <v>0</v>
          </cell>
          <cell r="D291" t="str">
            <v>(blank)</v>
          </cell>
          <cell r="E291" t="str">
            <v>31.12.9999</v>
          </cell>
          <cell r="U291">
            <v>0</v>
          </cell>
        </row>
        <row r="292">
          <cell r="A292">
            <v>911</v>
          </cell>
          <cell r="B292">
            <v>0</v>
          </cell>
          <cell r="C292">
            <v>0</v>
          </cell>
          <cell r="D292" t="str">
            <v>(blank)</v>
          </cell>
          <cell r="E292" t="str">
            <v>31.12.9999</v>
          </cell>
          <cell r="U292">
            <v>0</v>
          </cell>
        </row>
        <row r="293">
          <cell r="A293">
            <v>912</v>
          </cell>
          <cell r="B293">
            <v>0</v>
          </cell>
          <cell r="C293">
            <v>0</v>
          </cell>
          <cell r="D293">
            <v>56000</v>
          </cell>
          <cell r="E293" t="str">
            <v>31.12.9999</v>
          </cell>
          <cell r="J293">
            <v>2569</v>
          </cell>
        </row>
        <row r="294">
          <cell r="A294">
            <v>913</v>
          </cell>
          <cell r="B294">
            <v>40.25</v>
          </cell>
          <cell r="C294">
            <v>0.9</v>
          </cell>
          <cell r="D294">
            <v>78000</v>
          </cell>
          <cell r="E294" t="str">
            <v>22.02.2015</v>
          </cell>
          <cell r="G294">
            <v>62040</v>
          </cell>
          <cell r="K294">
            <v>1861.2</v>
          </cell>
          <cell r="S294">
            <v>6204</v>
          </cell>
        </row>
        <row r="295">
          <cell r="A295">
            <v>914</v>
          </cell>
          <cell r="B295">
            <v>40.25</v>
          </cell>
          <cell r="C295">
            <v>0.9</v>
          </cell>
          <cell r="D295">
            <v>66000</v>
          </cell>
          <cell r="E295" t="str">
            <v>31.12.9999</v>
          </cell>
          <cell r="G295">
            <v>62040</v>
          </cell>
          <cell r="K295">
            <v>1861.2</v>
          </cell>
        </row>
        <row r="296">
          <cell r="A296">
            <v>916</v>
          </cell>
          <cell r="B296">
            <v>40</v>
          </cell>
          <cell r="C296">
            <v>0.91</v>
          </cell>
          <cell r="D296">
            <v>66000</v>
          </cell>
          <cell r="E296" t="str">
            <v>31.12.9999</v>
          </cell>
          <cell r="G296">
            <v>62924.28</v>
          </cell>
          <cell r="K296">
            <v>1887.73</v>
          </cell>
        </row>
        <row r="297">
          <cell r="A297">
            <v>917</v>
          </cell>
          <cell r="B297">
            <v>40.25</v>
          </cell>
          <cell r="C297">
            <v>1</v>
          </cell>
          <cell r="D297">
            <v>66000</v>
          </cell>
          <cell r="E297" t="str">
            <v>31.12.9999</v>
          </cell>
          <cell r="G297">
            <v>58080</v>
          </cell>
          <cell r="K297">
            <v>1742.4</v>
          </cell>
        </row>
        <row r="298">
          <cell r="A298">
            <v>918</v>
          </cell>
          <cell r="B298">
            <v>40.25</v>
          </cell>
          <cell r="C298">
            <v>0.91</v>
          </cell>
          <cell r="D298">
            <v>66000</v>
          </cell>
          <cell r="E298" t="str">
            <v>22.02.2015</v>
          </cell>
          <cell r="G298">
            <v>53666.27</v>
          </cell>
          <cell r="K298">
            <v>1609.99</v>
          </cell>
          <cell r="S298">
            <v>5366.62</v>
          </cell>
        </row>
        <row r="299">
          <cell r="A299">
            <v>920</v>
          </cell>
          <cell r="B299">
            <v>40.25</v>
          </cell>
          <cell r="C299">
            <v>1</v>
          </cell>
          <cell r="D299">
            <v>66000</v>
          </cell>
          <cell r="E299" t="str">
            <v>31.12.9999</v>
          </cell>
          <cell r="G299">
            <v>58080</v>
          </cell>
          <cell r="K299">
            <v>1742.4</v>
          </cell>
        </row>
        <row r="300">
          <cell r="A300">
            <v>921</v>
          </cell>
          <cell r="B300">
            <v>40.25</v>
          </cell>
          <cell r="C300">
            <v>0.92</v>
          </cell>
          <cell r="D300">
            <v>56000</v>
          </cell>
          <cell r="E300" t="str">
            <v>31.12.9999</v>
          </cell>
          <cell r="G300">
            <v>53929.27</v>
          </cell>
          <cell r="K300">
            <v>1617.88</v>
          </cell>
        </row>
        <row r="301">
          <cell r="A301">
            <v>922</v>
          </cell>
          <cell r="B301">
            <v>40.25</v>
          </cell>
          <cell r="C301">
            <v>0.94</v>
          </cell>
          <cell r="D301">
            <v>56000</v>
          </cell>
          <cell r="E301" t="str">
            <v>31.12.9999</v>
          </cell>
          <cell r="G301">
            <v>55030.400000000001</v>
          </cell>
          <cell r="K301">
            <v>1650.91</v>
          </cell>
        </row>
        <row r="302">
          <cell r="A302">
            <v>923</v>
          </cell>
          <cell r="B302">
            <v>40.25</v>
          </cell>
          <cell r="C302">
            <v>1</v>
          </cell>
          <cell r="D302">
            <v>78000</v>
          </cell>
          <cell r="E302" t="str">
            <v>31.12.9999</v>
          </cell>
          <cell r="G302">
            <v>67080</v>
          </cell>
          <cell r="K302">
            <v>2012.4</v>
          </cell>
        </row>
        <row r="303">
          <cell r="A303">
            <v>930</v>
          </cell>
          <cell r="B303">
            <v>0</v>
          </cell>
          <cell r="C303">
            <v>0</v>
          </cell>
          <cell r="D303">
            <v>56000</v>
          </cell>
          <cell r="E303" t="str">
            <v>31.12.9999</v>
          </cell>
          <cell r="J303">
            <v>2347</v>
          </cell>
        </row>
        <row r="304">
          <cell r="A304">
            <v>931</v>
          </cell>
          <cell r="B304">
            <v>0</v>
          </cell>
          <cell r="C304">
            <v>0</v>
          </cell>
          <cell r="D304" t="str">
            <v>(blank)</v>
          </cell>
          <cell r="E304" t="str">
            <v>31.12.9999</v>
          </cell>
          <cell r="U304">
            <v>0</v>
          </cell>
        </row>
        <row r="305">
          <cell r="A305">
            <v>932</v>
          </cell>
          <cell r="B305">
            <v>0</v>
          </cell>
          <cell r="C305">
            <v>0</v>
          </cell>
          <cell r="D305" t="str">
            <v>(blank)</v>
          </cell>
          <cell r="E305" t="str">
            <v>31.12.9999</v>
          </cell>
          <cell r="U305">
            <v>0</v>
          </cell>
        </row>
        <row r="306">
          <cell r="A306">
            <v>933</v>
          </cell>
          <cell r="B306">
            <v>0</v>
          </cell>
          <cell r="C306">
            <v>0</v>
          </cell>
          <cell r="D306" t="str">
            <v>(blank)</v>
          </cell>
          <cell r="E306" t="str">
            <v>31.12.9999</v>
          </cell>
          <cell r="U306">
            <v>0</v>
          </cell>
        </row>
        <row r="307">
          <cell r="A307">
            <v>934</v>
          </cell>
          <cell r="B307">
            <v>40</v>
          </cell>
          <cell r="C307">
            <v>0.88</v>
          </cell>
          <cell r="D307">
            <v>92000</v>
          </cell>
          <cell r="E307" t="str">
            <v>31.12.9999</v>
          </cell>
          <cell r="G307">
            <v>84640</v>
          </cell>
          <cell r="K307">
            <v>2539.1999999999998</v>
          </cell>
        </row>
        <row r="308">
          <cell r="A308">
            <v>935</v>
          </cell>
          <cell r="B308">
            <v>0</v>
          </cell>
          <cell r="C308">
            <v>0</v>
          </cell>
          <cell r="D308" t="str">
            <v>(blank)</v>
          </cell>
          <cell r="E308" t="str">
            <v>31.12.9999</v>
          </cell>
          <cell r="U308">
            <v>0</v>
          </cell>
        </row>
        <row r="309">
          <cell r="A309">
            <v>936</v>
          </cell>
          <cell r="B309">
            <v>0</v>
          </cell>
          <cell r="C309">
            <v>0</v>
          </cell>
          <cell r="D309" t="str">
            <v>(blank)</v>
          </cell>
          <cell r="E309" t="str">
            <v>31.12.9999</v>
          </cell>
          <cell r="U309">
            <v>0</v>
          </cell>
        </row>
        <row r="310">
          <cell r="A310">
            <v>937</v>
          </cell>
          <cell r="B310">
            <v>0</v>
          </cell>
          <cell r="C310">
            <v>0</v>
          </cell>
          <cell r="D310" t="str">
            <v>(blank)</v>
          </cell>
          <cell r="E310" t="str">
            <v>31.12.9999</v>
          </cell>
          <cell r="U310">
            <v>0</v>
          </cell>
        </row>
        <row r="311">
          <cell r="A311">
            <v>938</v>
          </cell>
          <cell r="B311">
            <v>0</v>
          </cell>
          <cell r="C311">
            <v>0</v>
          </cell>
          <cell r="D311" t="str">
            <v>(blank)</v>
          </cell>
          <cell r="E311" t="str">
            <v>31.12.9999</v>
          </cell>
          <cell r="U311">
            <v>0</v>
          </cell>
        </row>
        <row r="312">
          <cell r="A312">
            <v>947</v>
          </cell>
          <cell r="B312">
            <v>40</v>
          </cell>
          <cell r="C312">
            <v>1</v>
          </cell>
          <cell r="D312">
            <v>66000</v>
          </cell>
          <cell r="E312" t="str">
            <v>31.12.9999</v>
          </cell>
          <cell r="G312">
            <v>58080</v>
          </cell>
          <cell r="K312">
            <v>1742.4</v>
          </cell>
        </row>
        <row r="313">
          <cell r="A313">
            <v>948</v>
          </cell>
          <cell r="B313">
            <v>16</v>
          </cell>
          <cell r="C313">
            <v>0.92</v>
          </cell>
          <cell r="D313">
            <v>47389</v>
          </cell>
          <cell r="E313" t="str">
            <v>31.12.9999</v>
          </cell>
          <cell r="G313">
            <v>46699.34</v>
          </cell>
          <cell r="K313">
            <v>1400.98</v>
          </cell>
        </row>
        <row r="314">
          <cell r="A314">
            <v>952</v>
          </cell>
          <cell r="B314">
            <v>40</v>
          </cell>
          <cell r="C314">
            <v>1</v>
          </cell>
          <cell r="D314">
            <v>109000</v>
          </cell>
          <cell r="E314" t="str">
            <v>31.12.9999</v>
          </cell>
          <cell r="G314">
            <v>93740</v>
          </cell>
          <cell r="K314">
            <v>2812.2</v>
          </cell>
        </row>
        <row r="315">
          <cell r="A315">
            <v>958</v>
          </cell>
          <cell r="B315">
            <v>40</v>
          </cell>
          <cell r="C315">
            <v>1.24</v>
          </cell>
          <cell r="D315">
            <v>182000</v>
          </cell>
          <cell r="E315" t="str">
            <v>31.12.9999</v>
          </cell>
          <cell r="G315">
            <v>226500</v>
          </cell>
          <cell r="K315">
            <v>6795</v>
          </cell>
        </row>
        <row r="316">
          <cell r="A316">
            <v>968</v>
          </cell>
          <cell r="B316">
            <v>40</v>
          </cell>
          <cell r="C316">
            <v>0.96</v>
          </cell>
          <cell r="D316">
            <v>47389</v>
          </cell>
          <cell r="E316" t="str">
            <v>31.12.9999</v>
          </cell>
          <cell r="G316">
            <v>48820.91</v>
          </cell>
          <cell r="K316">
            <v>1464.63</v>
          </cell>
        </row>
        <row r="317">
          <cell r="A317">
            <v>970</v>
          </cell>
          <cell r="B317">
            <v>40</v>
          </cell>
          <cell r="C317">
            <v>1</v>
          </cell>
          <cell r="D317">
            <v>76965</v>
          </cell>
          <cell r="E317" t="str">
            <v>31.12.9999</v>
          </cell>
          <cell r="G317">
            <v>70200</v>
          </cell>
        </row>
        <row r="318">
          <cell r="A318">
            <v>971</v>
          </cell>
          <cell r="B318">
            <v>40</v>
          </cell>
          <cell r="C318">
            <v>0.98</v>
          </cell>
          <cell r="D318">
            <v>92000</v>
          </cell>
          <cell r="E318" t="str">
            <v>31.12.9999</v>
          </cell>
          <cell r="G318">
            <v>95000</v>
          </cell>
          <cell r="K318">
            <v>2850</v>
          </cell>
        </row>
        <row r="319">
          <cell r="A319">
            <v>974</v>
          </cell>
          <cell r="B319">
            <v>40</v>
          </cell>
          <cell r="C319">
            <v>1.1599999999999999</v>
          </cell>
          <cell r="D319">
            <v>76965</v>
          </cell>
          <cell r="E319" t="str">
            <v>31.12.9999</v>
          </cell>
          <cell r="G319">
            <v>95000</v>
          </cell>
          <cell r="K319">
            <v>2850</v>
          </cell>
        </row>
        <row r="320">
          <cell r="A320">
            <v>975</v>
          </cell>
          <cell r="B320">
            <v>40</v>
          </cell>
          <cell r="C320">
            <v>1</v>
          </cell>
          <cell r="D320">
            <v>128000</v>
          </cell>
          <cell r="E320" t="str">
            <v>31.12.9999</v>
          </cell>
          <cell r="G320">
            <v>127500</v>
          </cell>
          <cell r="K320">
            <v>3825</v>
          </cell>
        </row>
        <row r="321">
          <cell r="A321">
            <v>978</v>
          </cell>
          <cell r="B321">
            <v>40</v>
          </cell>
          <cell r="C321">
            <v>1.02</v>
          </cell>
          <cell r="D321">
            <v>47389</v>
          </cell>
          <cell r="E321" t="str">
            <v>31.12.9999</v>
          </cell>
          <cell r="G321">
            <v>44427.6</v>
          </cell>
          <cell r="K321">
            <v>1332.83</v>
          </cell>
        </row>
        <row r="322">
          <cell r="A322">
            <v>985</v>
          </cell>
          <cell r="B322">
            <v>40</v>
          </cell>
          <cell r="C322">
            <v>1.01</v>
          </cell>
          <cell r="D322">
            <v>90092</v>
          </cell>
          <cell r="E322" t="str">
            <v>31.12.9999</v>
          </cell>
          <cell r="G322">
            <v>97414.080000000002</v>
          </cell>
          <cell r="K322">
            <v>2922.42</v>
          </cell>
        </row>
        <row r="323">
          <cell r="A323">
            <v>986</v>
          </cell>
          <cell r="B323">
            <v>40</v>
          </cell>
          <cell r="C323">
            <v>0.92</v>
          </cell>
          <cell r="D323">
            <v>65563</v>
          </cell>
          <cell r="E323" t="str">
            <v>31.12.9999</v>
          </cell>
          <cell r="G323">
            <v>63921.13</v>
          </cell>
          <cell r="K323">
            <v>1917.63</v>
          </cell>
        </row>
        <row r="324">
          <cell r="A324">
            <v>988</v>
          </cell>
          <cell r="B324">
            <v>40</v>
          </cell>
          <cell r="C324">
            <v>1</v>
          </cell>
          <cell r="D324">
            <v>78000</v>
          </cell>
          <cell r="E324" t="str">
            <v>31.12.9999</v>
          </cell>
          <cell r="G324">
            <v>65520</v>
          </cell>
          <cell r="K324">
            <v>1965.6</v>
          </cell>
        </row>
        <row r="325">
          <cell r="A325">
            <v>996</v>
          </cell>
          <cell r="B325">
            <v>40</v>
          </cell>
          <cell r="C325">
            <v>0.89</v>
          </cell>
          <cell r="D325">
            <v>48000</v>
          </cell>
          <cell r="E325" t="str">
            <v>09.04.2016</v>
          </cell>
          <cell r="G325">
            <v>61376.24</v>
          </cell>
        </row>
        <row r="326">
          <cell r="A326">
            <v>998</v>
          </cell>
          <cell r="B326">
            <v>40</v>
          </cell>
          <cell r="C326">
            <v>1.03</v>
          </cell>
          <cell r="D326">
            <v>109000</v>
          </cell>
          <cell r="E326" t="str">
            <v>31.12.9999</v>
          </cell>
          <cell r="G326">
            <v>117500</v>
          </cell>
          <cell r="K326">
            <v>3525</v>
          </cell>
        </row>
        <row r="327">
          <cell r="A327">
            <v>999</v>
          </cell>
          <cell r="B327">
            <v>0</v>
          </cell>
          <cell r="C327">
            <v>0</v>
          </cell>
          <cell r="D327" t="str">
            <v>(blank)</v>
          </cell>
          <cell r="E327" t="str">
            <v>31.03.2015</v>
          </cell>
          <cell r="U327">
            <v>0</v>
          </cell>
        </row>
        <row r="328">
          <cell r="A328">
            <v>1000</v>
          </cell>
          <cell r="B328">
            <v>40</v>
          </cell>
          <cell r="C328">
            <v>1.03</v>
          </cell>
          <cell r="D328">
            <v>92000</v>
          </cell>
          <cell r="E328" t="str">
            <v>31.12.9999</v>
          </cell>
          <cell r="G328">
            <v>99764</v>
          </cell>
          <cell r="K328">
            <v>2992.92</v>
          </cell>
        </row>
        <row r="329">
          <cell r="A329">
            <v>1001</v>
          </cell>
          <cell r="B329">
            <v>40</v>
          </cell>
          <cell r="C329">
            <v>1</v>
          </cell>
          <cell r="D329">
            <v>66000</v>
          </cell>
          <cell r="E329" t="str">
            <v>31.12.9999</v>
          </cell>
          <cell r="G329">
            <v>56760</v>
          </cell>
          <cell r="K329">
            <v>1702.8</v>
          </cell>
        </row>
        <row r="330">
          <cell r="A330">
            <v>1005</v>
          </cell>
          <cell r="B330">
            <v>40</v>
          </cell>
          <cell r="C330">
            <v>1</v>
          </cell>
          <cell r="D330">
            <v>66000</v>
          </cell>
          <cell r="E330" t="str">
            <v>31.12.9999</v>
          </cell>
          <cell r="G330">
            <v>59400</v>
          </cell>
          <cell r="K330">
            <v>1782</v>
          </cell>
        </row>
        <row r="331">
          <cell r="A331">
            <v>1013</v>
          </cell>
          <cell r="B331">
            <v>40</v>
          </cell>
          <cell r="C331">
            <v>1</v>
          </cell>
          <cell r="D331">
            <v>56000</v>
          </cell>
          <cell r="E331" t="str">
            <v>31.12.9999</v>
          </cell>
          <cell r="G331">
            <v>50400</v>
          </cell>
          <cell r="K331">
            <v>1512</v>
          </cell>
        </row>
        <row r="332">
          <cell r="A332">
            <v>1019</v>
          </cell>
          <cell r="B332">
            <v>40</v>
          </cell>
          <cell r="C332">
            <v>0.99</v>
          </cell>
          <cell r="D332">
            <v>109000</v>
          </cell>
          <cell r="E332" t="str">
            <v>31.12.9999</v>
          </cell>
          <cell r="G332">
            <v>113520</v>
          </cell>
          <cell r="K332">
            <v>3405.6</v>
          </cell>
        </row>
        <row r="333">
          <cell r="A333">
            <v>1020</v>
          </cell>
          <cell r="B333">
            <v>40</v>
          </cell>
          <cell r="C333">
            <v>1</v>
          </cell>
          <cell r="D333">
            <v>109000</v>
          </cell>
          <cell r="E333" t="str">
            <v>31.12.9999</v>
          </cell>
          <cell r="G333">
            <v>115000</v>
          </cell>
          <cell r="K333">
            <v>3450</v>
          </cell>
        </row>
        <row r="334">
          <cell r="A334">
            <v>1022</v>
          </cell>
          <cell r="B334">
            <v>40</v>
          </cell>
          <cell r="C334">
            <v>1.01</v>
          </cell>
          <cell r="D334">
            <v>66000</v>
          </cell>
          <cell r="E334" t="str">
            <v>31.12.9999</v>
          </cell>
          <cell r="G334">
            <v>70242</v>
          </cell>
          <cell r="K334">
            <v>2107.2600000000002</v>
          </cell>
        </row>
        <row r="335">
          <cell r="A335">
            <v>1023</v>
          </cell>
          <cell r="B335">
            <v>40</v>
          </cell>
          <cell r="C335">
            <v>1</v>
          </cell>
          <cell r="D335">
            <v>78000</v>
          </cell>
          <cell r="E335" t="str">
            <v>31.12.9999</v>
          </cell>
          <cell r="G335">
            <v>65520</v>
          </cell>
          <cell r="K335">
            <v>1965.6</v>
          </cell>
        </row>
        <row r="336">
          <cell r="A336">
            <v>1025</v>
          </cell>
          <cell r="B336">
            <v>40</v>
          </cell>
          <cell r="C336">
            <v>1.1499999999999999</v>
          </cell>
          <cell r="D336">
            <v>182000</v>
          </cell>
          <cell r="E336" t="str">
            <v>31.12.9999</v>
          </cell>
          <cell r="G336">
            <v>208690</v>
          </cell>
          <cell r="K336">
            <v>6260.7</v>
          </cell>
        </row>
        <row r="337">
          <cell r="A337">
            <v>1027</v>
          </cell>
          <cell r="B337">
            <v>0</v>
          </cell>
          <cell r="C337">
            <v>0</v>
          </cell>
          <cell r="D337" t="str">
            <v>(blank)</v>
          </cell>
          <cell r="E337" t="str">
            <v>31.03.2015</v>
          </cell>
          <cell r="U337">
            <v>0</v>
          </cell>
        </row>
        <row r="338">
          <cell r="A338">
            <v>1030</v>
          </cell>
          <cell r="B338">
            <v>40</v>
          </cell>
          <cell r="C338">
            <v>1</v>
          </cell>
          <cell r="D338">
            <v>92000</v>
          </cell>
          <cell r="E338" t="str">
            <v>31.12.9999</v>
          </cell>
          <cell r="G338">
            <v>82800</v>
          </cell>
          <cell r="K338">
            <v>2484</v>
          </cell>
        </row>
        <row r="339">
          <cell r="A339">
            <v>1035</v>
          </cell>
          <cell r="B339">
            <v>40</v>
          </cell>
          <cell r="C339">
            <v>0.95</v>
          </cell>
          <cell r="D339">
            <v>56000</v>
          </cell>
          <cell r="E339" t="str">
            <v>31.12.9999</v>
          </cell>
          <cell r="G339">
            <v>56000</v>
          </cell>
          <cell r="K339">
            <v>1680</v>
          </cell>
        </row>
        <row r="340">
          <cell r="A340">
            <v>1036</v>
          </cell>
          <cell r="B340">
            <v>40</v>
          </cell>
          <cell r="C340">
            <v>1</v>
          </cell>
          <cell r="D340">
            <v>66000</v>
          </cell>
          <cell r="E340" t="str">
            <v>31.12.9999</v>
          </cell>
          <cell r="G340">
            <v>58080</v>
          </cell>
        </row>
        <row r="341">
          <cell r="A341">
            <v>1037</v>
          </cell>
          <cell r="B341">
            <v>40</v>
          </cell>
          <cell r="C341">
            <v>1.07</v>
          </cell>
          <cell r="D341">
            <v>66000</v>
          </cell>
          <cell r="E341" t="str">
            <v>27.03.2015</v>
          </cell>
          <cell r="G341">
            <v>46828</v>
          </cell>
          <cell r="K341">
            <v>1404.84</v>
          </cell>
          <cell r="S341">
            <v>5972</v>
          </cell>
        </row>
        <row r="342">
          <cell r="A342">
            <v>1039</v>
          </cell>
          <cell r="B342">
            <v>40</v>
          </cell>
          <cell r="C342">
            <v>0.97</v>
          </cell>
          <cell r="D342">
            <v>47389</v>
          </cell>
          <cell r="E342" t="str">
            <v>31.12.9999</v>
          </cell>
          <cell r="G342">
            <v>49548.1</v>
          </cell>
          <cell r="K342">
            <v>1486.44</v>
          </cell>
        </row>
        <row r="343">
          <cell r="A343">
            <v>1044</v>
          </cell>
          <cell r="B343">
            <v>16</v>
          </cell>
          <cell r="C343">
            <v>0.95</v>
          </cell>
          <cell r="D343">
            <v>48000</v>
          </cell>
          <cell r="E343" t="str">
            <v>31.12.9999</v>
          </cell>
          <cell r="G343">
            <v>48464.5</v>
          </cell>
        </row>
        <row r="344">
          <cell r="A344">
            <v>1046</v>
          </cell>
          <cell r="B344">
            <v>0</v>
          </cell>
          <cell r="C344">
            <v>0</v>
          </cell>
          <cell r="D344" t="str">
            <v>(blank)</v>
          </cell>
          <cell r="E344" t="str">
            <v>30.06.2016</v>
          </cell>
          <cell r="U344">
            <v>0</v>
          </cell>
        </row>
        <row r="345">
          <cell r="A345">
            <v>1047</v>
          </cell>
          <cell r="B345">
            <v>40</v>
          </cell>
          <cell r="C345">
            <v>1.1399999999999999</v>
          </cell>
          <cell r="D345">
            <v>92000</v>
          </cell>
          <cell r="E345" t="str">
            <v>31.12.9999</v>
          </cell>
          <cell r="G345">
            <v>110400</v>
          </cell>
          <cell r="K345">
            <v>3312</v>
          </cell>
        </row>
        <row r="346">
          <cell r="A346">
            <v>1049</v>
          </cell>
          <cell r="B346">
            <v>40</v>
          </cell>
          <cell r="C346">
            <v>1.04</v>
          </cell>
          <cell r="D346">
            <v>65563</v>
          </cell>
          <cell r="E346" t="str">
            <v>31.12.9999</v>
          </cell>
          <cell r="G346">
            <v>72115.12</v>
          </cell>
          <cell r="K346">
            <v>2163.4499999999998</v>
          </cell>
        </row>
        <row r="347">
          <cell r="A347">
            <v>1055</v>
          </cell>
          <cell r="B347">
            <v>0</v>
          </cell>
          <cell r="C347">
            <v>0</v>
          </cell>
          <cell r="D347" t="str">
            <v>(blank)</v>
          </cell>
          <cell r="E347" t="str">
            <v>31.07.2015</v>
          </cell>
          <cell r="U347">
            <v>0</v>
          </cell>
        </row>
        <row r="348">
          <cell r="A348">
            <v>1056</v>
          </cell>
          <cell r="B348">
            <v>40</v>
          </cell>
          <cell r="C348">
            <v>1.28</v>
          </cell>
          <cell r="D348">
            <v>125385</v>
          </cell>
          <cell r="E348" t="str">
            <v>15.09.2015</v>
          </cell>
          <cell r="G348">
            <v>163500</v>
          </cell>
        </row>
        <row r="349">
          <cell r="A349">
            <v>1062</v>
          </cell>
          <cell r="B349">
            <v>0</v>
          </cell>
          <cell r="C349">
            <v>0</v>
          </cell>
          <cell r="D349" t="str">
            <v>(blank)</v>
          </cell>
          <cell r="E349" t="str">
            <v>30.06.2016</v>
          </cell>
          <cell r="U349">
            <v>0</v>
          </cell>
        </row>
        <row r="350">
          <cell r="A350">
            <v>1063</v>
          </cell>
          <cell r="B350">
            <v>0</v>
          </cell>
          <cell r="C350">
            <v>0</v>
          </cell>
          <cell r="D350" t="str">
            <v>(blank)</v>
          </cell>
          <cell r="E350" t="str">
            <v>30.06.2016</v>
          </cell>
          <cell r="U350">
            <v>0</v>
          </cell>
        </row>
        <row r="351">
          <cell r="A351">
            <v>1064</v>
          </cell>
          <cell r="B351">
            <v>0</v>
          </cell>
          <cell r="C351">
            <v>0</v>
          </cell>
          <cell r="D351" t="str">
            <v>(blank)</v>
          </cell>
          <cell r="E351" t="str">
            <v>30.06.2016</v>
          </cell>
          <cell r="U351">
            <v>0</v>
          </cell>
        </row>
        <row r="352">
          <cell r="A352">
            <v>1065</v>
          </cell>
          <cell r="B352">
            <v>0</v>
          </cell>
          <cell r="C352">
            <v>0</v>
          </cell>
          <cell r="D352" t="str">
            <v>(blank)</v>
          </cell>
          <cell r="E352" t="str">
            <v>30.06.2016</v>
          </cell>
          <cell r="U352">
            <v>0</v>
          </cell>
        </row>
        <row r="353">
          <cell r="A353">
            <v>1069</v>
          </cell>
          <cell r="B353">
            <v>40</v>
          </cell>
          <cell r="C353">
            <v>1</v>
          </cell>
          <cell r="D353">
            <v>149321</v>
          </cell>
          <cell r="E353" t="str">
            <v>31.12.9999</v>
          </cell>
          <cell r="G353">
            <v>153456.64000000001</v>
          </cell>
          <cell r="K353">
            <v>4603.7</v>
          </cell>
        </row>
        <row r="354">
          <cell r="A354">
            <v>1072</v>
          </cell>
          <cell r="B354">
            <v>40</v>
          </cell>
          <cell r="C354">
            <v>0.96</v>
          </cell>
          <cell r="D354">
            <v>47389</v>
          </cell>
          <cell r="E354" t="str">
            <v>31.12.9999</v>
          </cell>
          <cell r="G354">
            <v>49128.68</v>
          </cell>
          <cell r="K354">
            <v>1473.86</v>
          </cell>
        </row>
        <row r="355">
          <cell r="A355">
            <v>1074</v>
          </cell>
          <cell r="B355">
            <v>40</v>
          </cell>
          <cell r="C355">
            <v>1.08</v>
          </cell>
          <cell r="D355">
            <v>47389</v>
          </cell>
          <cell r="E355" t="str">
            <v>31.12.9999</v>
          </cell>
          <cell r="G355">
            <v>54885.47</v>
          </cell>
          <cell r="K355">
            <v>1646.56</v>
          </cell>
        </row>
        <row r="356">
          <cell r="A356">
            <v>1075</v>
          </cell>
          <cell r="B356">
            <v>0</v>
          </cell>
          <cell r="C356">
            <v>0</v>
          </cell>
          <cell r="D356" t="str">
            <v>(blank)</v>
          </cell>
          <cell r="E356" t="str">
            <v>16.01.2015</v>
          </cell>
          <cell r="U356">
            <v>0</v>
          </cell>
        </row>
        <row r="357">
          <cell r="A357">
            <v>1079</v>
          </cell>
          <cell r="B357">
            <v>40</v>
          </cell>
          <cell r="C357">
            <v>1.01</v>
          </cell>
          <cell r="D357">
            <v>47389</v>
          </cell>
          <cell r="E357" t="str">
            <v>31.12.9999</v>
          </cell>
          <cell r="G357">
            <v>43977.599999999999</v>
          </cell>
          <cell r="K357">
            <v>1319.33</v>
          </cell>
        </row>
        <row r="358">
          <cell r="A358">
            <v>1081</v>
          </cell>
          <cell r="B358">
            <v>40</v>
          </cell>
          <cell r="C358">
            <v>1</v>
          </cell>
          <cell r="D358">
            <v>47389</v>
          </cell>
          <cell r="E358" t="str">
            <v>31.12.9999</v>
          </cell>
          <cell r="G358">
            <v>50400</v>
          </cell>
          <cell r="K358">
            <v>1512</v>
          </cell>
        </row>
        <row r="359">
          <cell r="A359">
            <v>1084</v>
          </cell>
          <cell r="B359">
            <v>40</v>
          </cell>
          <cell r="C359">
            <v>1.01</v>
          </cell>
          <cell r="D359">
            <v>47389</v>
          </cell>
          <cell r="E359" t="str">
            <v>31.12.9999</v>
          </cell>
          <cell r="G359">
            <v>51612</v>
          </cell>
          <cell r="K359">
            <v>1548.36</v>
          </cell>
        </row>
        <row r="360">
          <cell r="A360">
            <v>1086</v>
          </cell>
          <cell r="B360">
            <v>40</v>
          </cell>
          <cell r="C360">
            <v>0.99</v>
          </cell>
          <cell r="D360">
            <v>66000</v>
          </cell>
          <cell r="E360" t="str">
            <v>31.12.9999</v>
          </cell>
          <cell r="G360">
            <v>68818.38</v>
          </cell>
        </row>
        <row r="361">
          <cell r="A361">
            <v>1087</v>
          </cell>
          <cell r="B361">
            <v>40</v>
          </cell>
          <cell r="C361">
            <v>1</v>
          </cell>
          <cell r="D361">
            <v>47389</v>
          </cell>
          <cell r="E361" t="str">
            <v>31.12.9999</v>
          </cell>
          <cell r="G361">
            <v>55440</v>
          </cell>
          <cell r="K361">
            <v>1663.2</v>
          </cell>
        </row>
        <row r="362">
          <cell r="A362">
            <v>1091</v>
          </cell>
          <cell r="B362">
            <v>40</v>
          </cell>
          <cell r="C362">
            <v>1.1399999999999999</v>
          </cell>
          <cell r="D362">
            <v>56000</v>
          </cell>
          <cell r="E362" t="str">
            <v>31.12.9999</v>
          </cell>
          <cell r="G362">
            <v>67200</v>
          </cell>
          <cell r="K362">
            <v>2016</v>
          </cell>
        </row>
        <row r="363">
          <cell r="A363">
            <v>1092</v>
          </cell>
          <cell r="B363">
            <v>40</v>
          </cell>
          <cell r="C363">
            <v>1</v>
          </cell>
          <cell r="D363">
            <v>65563</v>
          </cell>
          <cell r="E363" t="str">
            <v>31.12.9999</v>
          </cell>
          <cell r="G363">
            <v>56760</v>
          </cell>
          <cell r="K363">
            <v>1702.8</v>
          </cell>
        </row>
        <row r="364">
          <cell r="A364">
            <v>1096</v>
          </cell>
          <cell r="B364">
            <v>0</v>
          </cell>
          <cell r="C364">
            <v>0</v>
          </cell>
          <cell r="D364">
            <v>40000</v>
          </cell>
          <cell r="E364" t="str">
            <v>31.12.9999</v>
          </cell>
          <cell r="J364">
            <v>1796</v>
          </cell>
        </row>
        <row r="365">
          <cell r="A365">
            <v>1101</v>
          </cell>
          <cell r="B365">
            <v>40</v>
          </cell>
          <cell r="C365">
            <v>1</v>
          </cell>
          <cell r="D365">
            <v>78000</v>
          </cell>
          <cell r="E365" t="str">
            <v>31.12.9999</v>
          </cell>
          <cell r="G365">
            <v>67080</v>
          </cell>
          <cell r="K365">
            <v>2012.4</v>
          </cell>
        </row>
        <row r="366">
          <cell r="A366">
            <v>1102</v>
          </cell>
          <cell r="B366">
            <v>40</v>
          </cell>
          <cell r="C366">
            <v>0.92</v>
          </cell>
          <cell r="D366">
            <v>47389</v>
          </cell>
          <cell r="E366" t="str">
            <v>31.12.9999</v>
          </cell>
          <cell r="G366">
            <v>46828</v>
          </cell>
          <cell r="K366">
            <v>1404.84</v>
          </cell>
        </row>
        <row r="367">
          <cell r="A367">
            <v>1103</v>
          </cell>
          <cell r="B367">
            <v>40</v>
          </cell>
          <cell r="C367">
            <v>1.01</v>
          </cell>
          <cell r="D367">
            <v>47389</v>
          </cell>
          <cell r="E367" t="str">
            <v>31.12.9999</v>
          </cell>
          <cell r="G367">
            <v>43977.599999999999</v>
          </cell>
        </row>
        <row r="368">
          <cell r="A368">
            <v>1104</v>
          </cell>
          <cell r="B368">
            <v>40</v>
          </cell>
          <cell r="C368">
            <v>0.87</v>
          </cell>
          <cell r="D368">
            <v>65563</v>
          </cell>
          <cell r="E368" t="str">
            <v>30.06.2015</v>
          </cell>
          <cell r="G368">
            <v>60000</v>
          </cell>
          <cell r="K368">
            <v>1800</v>
          </cell>
        </row>
        <row r="369">
          <cell r="A369">
            <v>1106</v>
          </cell>
          <cell r="B369">
            <v>40</v>
          </cell>
          <cell r="C369">
            <v>0.88</v>
          </cell>
          <cell r="D369">
            <v>90092</v>
          </cell>
          <cell r="E369" t="str">
            <v>31.12.9999</v>
          </cell>
          <cell r="G369">
            <v>85000</v>
          </cell>
          <cell r="K369">
            <v>2550</v>
          </cell>
        </row>
        <row r="370">
          <cell r="A370">
            <v>1109</v>
          </cell>
          <cell r="B370">
            <v>40</v>
          </cell>
          <cell r="C370">
            <v>1</v>
          </cell>
          <cell r="D370">
            <v>109000</v>
          </cell>
          <cell r="E370" t="str">
            <v>31.12.9999</v>
          </cell>
          <cell r="G370">
            <v>95920</v>
          </cell>
          <cell r="K370">
            <v>2877.6</v>
          </cell>
        </row>
        <row r="371">
          <cell r="A371">
            <v>1111</v>
          </cell>
          <cell r="B371">
            <v>40</v>
          </cell>
          <cell r="C371">
            <v>0.98</v>
          </cell>
          <cell r="D371">
            <v>48000</v>
          </cell>
          <cell r="E371" t="str">
            <v>25.03.2015</v>
          </cell>
          <cell r="G371">
            <v>49680</v>
          </cell>
        </row>
        <row r="372">
          <cell r="A372">
            <v>1114</v>
          </cell>
          <cell r="B372">
            <v>40</v>
          </cell>
          <cell r="C372">
            <v>0.96</v>
          </cell>
          <cell r="D372">
            <v>48000</v>
          </cell>
          <cell r="E372" t="str">
            <v>06.12.2015</v>
          </cell>
          <cell r="G372">
            <v>49104</v>
          </cell>
        </row>
        <row r="373">
          <cell r="A373">
            <v>1115</v>
          </cell>
          <cell r="B373">
            <v>40</v>
          </cell>
          <cell r="C373">
            <v>1.1399999999999999</v>
          </cell>
          <cell r="D373">
            <v>90092</v>
          </cell>
          <cell r="E373" t="str">
            <v>31.12.9999</v>
          </cell>
          <cell r="G373">
            <v>110400</v>
          </cell>
        </row>
        <row r="374">
          <cell r="A374">
            <v>1116</v>
          </cell>
          <cell r="B374">
            <v>40</v>
          </cell>
          <cell r="C374">
            <v>0.89</v>
          </cell>
          <cell r="D374">
            <v>66000</v>
          </cell>
          <cell r="E374" t="str">
            <v>31.12.9999</v>
          </cell>
          <cell r="G374">
            <v>85938.75</v>
          </cell>
          <cell r="K374">
            <v>2578.16</v>
          </cell>
        </row>
        <row r="375">
          <cell r="A375">
            <v>1120</v>
          </cell>
          <cell r="B375">
            <v>40</v>
          </cell>
          <cell r="C375">
            <v>1.02</v>
          </cell>
          <cell r="D375">
            <v>65563</v>
          </cell>
          <cell r="E375" t="str">
            <v>31.12.9999</v>
          </cell>
          <cell r="G375">
            <v>70751</v>
          </cell>
          <cell r="K375">
            <v>2122.5300000000002</v>
          </cell>
        </row>
        <row r="376">
          <cell r="A376">
            <v>1121</v>
          </cell>
          <cell r="B376">
            <v>40</v>
          </cell>
          <cell r="C376">
            <v>0.88</v>
          </cell>
          <cell r="D376">
            <v>48000</v>
          </cell>
          <cell r="E376" t="str">
            <v>31.12.9999</v>
          </cell>
          <cell r="G376">
            <v>44812.31</v>
          </cell>
        </row>
        <row r="377">
          <cell r="A377">
            <v>1125</v>
          </cell>
          <cell r="B377">
            <v>40</v>
          </cell>
          <cell r="C377">
            <v>1.01</v>
          </cell>
          <cell r="D377">
            <v>40000</v>
          </cell>
          <cell r="E377" t="str">
            <v>31.12.9999</v>
          </cell>
          <cell r="G377">
            <v>39195</v>
          </cell>
          <cell r="I377">
            <v>3919.5</v>
          </cell>
          <cell r="K377">
            <v>1175.8499999999999</v>
          </cell>
        </row>
        <row r="378">
          <cell r="A378">
            <v>1130</v>
          </cell>
          <cell r="B378">
            <v>40</v>
          </cell>
          <cell r="C378">
            <v>1</v>
          </cell>
          <cell r="D378">
            <v>66000</v>
          </cell>
          <cell r="E378" t="str">
            <v>31.12.9999</v>
          </cell>
          <cell r="G378">
            <v>54120</v>
          </cell>
          <cell r="K378">
            <v>1623.6</v>
          </cell>
        </row>
        <row r="379">
          <cell r="A379">
            <v>1131</v>
          </cell>
          <cell r="B379">
            <v>40</v>
          </cell>
          <cell r="C379">
            <v>1.02</v>
          </cell>
          <cell r="D379">
            <v>47389</v>
          </cell>
          <cell r="E379" t="str">
            <v>31.12.9999</v>
          </cell>
          <cell r="G379">
            <v>44427.6</v>
          </cell>
        </row>
        <row r="380">
          <cell r="A380">
            <v>1134</v>
          </cell>
          <cell r="B380">
            <v>40</v>
          </cell>
          <cell r="C380">
            <v>0.96</v>
          </cell>
          <cell r="D380">
            <v>47389</v>
          </cell>
          <cell r="E380" t="str">
            <v>31.12.9999</v>
          </cell>
          <cell r="G380">
            <v>49128.68</v>
          </cell>
        </row>
        <row r="381">
          <cell r="A381">
            <v>1136</v>
          </cell>
          <cell r="B381">
            <v>40</v>
          </cell>
          <cell r="C381">
            <v>0.91</v>
          </cell>
          <cell r="D381">
            <v>92000</v>
          </cell>
          <cell r="E381" t="str">
            <v>31.12.9999</v>
          </cell>
          <cell r="G381">
            <v>87998.46</v>
          </cell>
        </row>
        <row r="382">
          <cell r="A382">
            <v>1137</v>
          </cell>
          <cell r="B382">
            <v>20</v>
          </cell>
          <cell r="C382">
            <v>1</v>
          </cell>
          <cell r="D382">
            <v>48000</v>
          </cell>
          <cell r="E382" t="str">
            <v>31.12.9999</v>
          </cell>
          <cell r="G382">
            <v>42680</v>
          </cell>
          <cell r="K382">
            <v>1280.4000000000001</v>
          </cell>
        </row>
        <row r="383">
          <cell r="A383">
            <v>1139</v>
          </cell>
          <cell r="B383">
            <v>40</v>
          </cell>
          <cell r="C383">
            <v>1</v>
          </cell>
          <cell r="D383">
            <v>48000</v>
          </cell>
          <cell r="E383" t="str">
            <v>31.12.9999</v>
          </cell>
          <cell r="G383">
            <v>41710</v>
          </cell>
        </row>
        <row r="384">
          <cell r="A384">
            <v>1140</v>
          </cell>
          <cell r="B384">
            <v>40</v>
          </cell>
          <cell r="C384">
            <v>1</v>
          </cell>
          <cell r="D384">
            <v>48000</v>
          </cell>
          <cell r="E384" t="str">
            <v>31.12.9999</v>
          </cell>
          <cell r="G384">
            <v>41710</v>
          </cell>
          <cell r="K384">
            <v>1251.3</v>
          </cell>
        </row>
        <row r="385">
          <cell r="A385">
            <v>1141</v>
          </cell>
          <cell r="B385">
            <v>40</v>
          </cell>
          <cell r="C385">
            <v>0.9</v>
          </cell>
          <cell r="D385">
            <v>55832</v>
          </cell>
          <cell r="E385" t="str">
            <v>31.12.9999</v>
          </cell>
          <cell r="G385">
            <v>52946.46</v>
          </cell>
          <cell r="K385">
            <v>1588.39</v>
          </cell>
        </row>
        <row r="386">
          <cell r="A386">
            <v>1145</v>
          </cell>
          <cell r="B386">
            <v>40</v>
          </cell>
          <cell r="C386">
            <v>1.05</v>
          </cell>
          <cell r="D386">
            <v>48000</v>
          </cell>
          <cell r="E386" t="str">
            <v>31.12.9999</v>
          </cell>
          <cell r="G386">
            <v>46000</v>
          </cell>
          <cell r="K386">
            <v>1380</v>
          </cell>
        </row>
        <row r="387">
          <cell r="A387">
            <v>1148</v>
          </cell>
          <cell r="B387">
            <v>40</v>
          </cell>
          <cell r="C387">
            <v>1</v>
          </cell>
          <cell r="D387">
            <v>56000</v>
          </cell>
          <cell r="E387" t="str">
            <v>31.12.9999</v>
          </cell>
          <cell r="G387">
            <v>45920</v>
          </cell>
          <cell r="K387">
            <v>1377.6</v>
          </cell>
        </row>
        <row r="388">
          <cell r="A388">
            <v>1149</v>
          </cell>
          <cell r="B388">
            <v>24</v>
          </cell>
          <cell r="C388">
            <v>1.1399999999999999</v>
          </cell>
          <cell r="D388">
            <v>78000</v>
          </cell>
          <cell r="E388" t="str">
            <v>31.12.9999</v>
          </cell>
          <cell r="G388">
            <v>93600</v>
          </cell>
          <cell r="K388">
            <v>2808</v>
          </cell>
        </row>
        <row r="389">
          <cell r="A389">
            <v>1150</v>
          </cell>
          <cell r="B389">
            <v>40</v>
          </cell>
          <cell r="C389">
            <v>0.99</v>
          </cell>
          <cell r="D389">
            <v>90092</v>
          </cell>
          <cell r="E389" t="str">
            <v>31.12.9999</v>
          </cell>
          <cell r="G389">
            <v>95341.440000000002</v>
          </cell>
          <cell r="K389">
            <v>2860.24</v>
          </cell>
        </row>
        <row r="390">
          <cell r="A390">
            <v>1151</v>
          </cell>
          <cell r="B390">
            <v>40</v>
          </cell>
          <cell r="C390">
            <v>1</v>
          </cell>
          <cell r="D390">
            <v>48000</v>
          </cell>
          <cell r="E390" t="str">
            <v>31.12.9999</v>
          </cell>
          <cell r="G390">
            <v>42680</v>
          </cell>
          <cell r="K390">
            <v>1280.4000000000001</v>
          </cell>
        </row>
        <row r="391">
          <cell r="A391">
            <v>1152</v>
          </cell>
          <cell r="B391">
            <v>40</v>
          </cell>
          <cell r="C391">
            <v>1.01</v>
          </cell>
          <cell r="D391">
            <v>109000</v>
          </cell>
          <cell r="E391" t="str">
            <v>31.12.9999</v>
          </cell>
          <cell r="G391">
            <v>115875.84</v>
          </cell>
          <cell r="K391">
            <v>3476.28</v>
          </cell>
        </row>
        <row r="392">
          <cell r="A392">
            <v>1153</v>
          </cell>
          <cell r="B392">
            <v>40</v>
          </cell>
          <cell r="C392">
            <v>0.96</v>
          </cell>
          <cell r="D392">
            <v>48000</v>
          </cell>
          <cell r="E392" t="str">
            <v>31.12.9999</v>
          </cell>
          <cell r="G392">
            <v>48720</v>
          </cell>
          <cell r="K392">
            <v>1461.6</v>
          </cell>
        </row>
        <row r="393">
          <cell r="A393">
            <v>1156</v>
          </cell>
          <cell r="B393">
            <v>40</v>
          </cell>
          <cell r="C393">
            <v>1.33</v>
          </cell>
          <cell r="D393">
            <v>128000</v>
          </cell>
          <cell r="E393" t="str">
            <v>31.12.9999</v>
          </cell>
          <cell r="G393">
            <v>170000</v>
          </cell>
          <cell r="K393">
            <v>5100</v>
          </cell>
        </row>
        <row r="394">
          <cell r="A394">
            <v>1157</v>
          </cell>
          <cell r="B394">
            <v>40</v>
          </cell>
          <cell r="C394">
            <v>0.91</v>
          </cell>
          <cell r="D394">
            <v>78000</v>
          </cell>
          <cell r="E394" t="str">
            <v>31.12.9999</v>
          </cell>
          <cell r="G394">
            <v>74792.639999999999</v>
          </cell>
          <cell r="K394">
            <v>2243.7800000000002</v>
          </cell>
        </row>
        <row r="395">
          <cell r="A395">
            <v>1158</v>
          </cell>
          <cell r="B395">
            <v>40</v>
          </cell>
          <cell r="C395">
            <v>0.99</v>
          </cell>
          <cell r="D395">
            <v>33340</v>
          </cell>
          <cell r="E395" t="str">
            <v>31.12.9999</v>
          </cell>
          <cell r="G395">
            <v>37927.11</v>
          </cell>
          <cell r="K395">
            <v>1137.81</v>
          </cell>
        </row>
        <row r="396">
          <cell r="A396">
            <v>1159</v>
          </cell>
          <cell r="B396">
            <v>40</v>
          </cell>
          <cell r="C396">
            <v>1.07</v>
          </cell>
          <cell r="D396">
            <v>76965</v>
          </cell>
          <cell r="E396" t="str">
            <v>31.12.9999</v>
          </cell>
          <cell r="G396">
            <v>87827.95</v>
          </cell>
          <cell r="K396">
            <v>2634.84</v>
          </cell>
        </row>
        <row r="397">
          <cell r="A397">
            <v>1162</v>
          </cell>
          <cell r="B397">
            <v>40</v>
          </cell>
          <cell r="C397">
            <v>1</v>
          </cell>
          <cell r="D397">
            <v>78000</v>
          </cell>
          <cell r="E397" t="str">
            <v>31.12.9999</v>
          </cell>
          <cell r="G397">
            <v>63960</v>
          </cell>
        </row>
        <row r="398">
          <cell r="A398">
            <v>1163</v>
          </cell>
          <cell r="B398">
            <v>40</v>
          </cell>
          <cell r="C398">
            <v>0.97</v>
          </cell>
          <cell r="D398">
            <v>76965</v>
          </cell>
          <cell r="E398" t="str">
            <v>31.12.9999</v>
          </cell>
          <cell r="G398">
            <v>79801.02</v>
          </cell>
          <cell r="K398">
            <v>2394.0300000000002</v>
          </cell>
        </row>
        <row r="399">
          <cell r="A399">
            <v>1164</v>
          </cell>
          <cell r="B399">
            <v>40</v>
          </cell>
          <cell r="C399">
            <v>1</v>
          </cell>
          <cell r="D399">
            <v>92000</v>
          </cell>
          <cell r="E399" t="str">
            <v>31.12.9999</v>
          </cell>
          <cell r="G399">
            <v>96710</v>
          </cell>
          <cell r="K399">
            <v>2901.3</v>
          </cell>
        </row>
        <row r="400">
          <cell r="A400">
            <v>1165</v>
          </cell>
          <cell r="B400">
            <v>40</v>
          </cell>
          <cell r="C400">
            <v>0.96</v>
          </cell>
          <cell r="D400">
            <v>78000</v>
          </cell>
          <cell r="E400" t="str">
            <v>31.12.9999</v>
          </cell>
          <cell r="G400">
            <v>78350.37</v>
          </cell>
          <cell r="K400">
            <v>2350.5100000000002</v>
          </cell>
        </row>
        <row r="401">
          <cell r="A401">
            <v>1166</v>
          </cell>
          <cell r="B401">
            <v>40</v>
          </cell>
          <cell r="C401">
            <v>0.92</v>
          </cell>
          <cell r="D401">
            <v>76965</v>
          </cell>
          <cell r="E401" t="str">
            <v>31.12.9999</v>
          </cell>
          <cell r="G401">
            <v>75000</v>
          </cell>
          <cell r="K401">
            <v>2250</v>
          </cell>
        </row>
        <row r="402">
          <cell r="A402">
            <v>1169</v>
          </cell>
          <cell r="B402">
            <v>0</v>
          </cell>
          <cell r="C402">
            <v>0</v>
          </cell>
          <cell r="D402" t="str">
            <v>(blank)</v>
          </cell>
          <cell r="E402" t="str">
            <v>31.12.9999</v>
          </cell>
          <cell r="U402">
            <v>0</v>
          </cell>
        </row>
        <row r="403">
          <cell r="A403">
            <v>1170</v>
          </cell>
          <cell r="B403">
            <v>40.25</v>
          </cell>
          <cell r="C403">
            <v>0.9</v>
          </cell>
          <cell r="D403">
            <v>56000</v>
          </cell>
          <cell r="E403" t="str">
            <v>22.02.2015</v>
          </cell>
          <cell r="G403">
            <v>52944.3</v>
          </cell>
          <cell r="K403">
            <v>1588.33</v>
          </cell>
        </row>
        <row r="404">
          <cell r="A404">
            <v>1173</v>
          </cell>
          <cell r="B404">
            <v>0</v>
          </cell>
          <cell r="C404">
            <v>0</v>
          </cell>
          <cell r="D404">
            <v>90092</v>
          </cell>
          <cell r="E404" t="str">
            <v>31.12.9999</v>
          </cell>
          <cell r="U404">
            <v>0</v>
          </cell>
        </row>
        <row r="405">
          <cell r="A405">
            <v>1177</v>
          </cell>
          <cell r="B405">
            <v>0</v>
          </cell>
          <cell r="C405">
            <v>0</v>
          </cell>
          <cell r="D405" t="str">
            <v>(blank)</v>
          </cell>
          <cell r="E405" t="str">
            <v>30.06.2015</v>
          </cell>
          <cell r="U405">
            <v>0</v>
          </cell>
        </row>
        <row r="406">
          <cell r="A406">
            <v>1178</v>
          </cell>
          <cell r="B406">
            <v>40</v>
          </cell>
          <cell r="C406">
            <v>1.02</v>
          </cell>
          <cell r="D406">
            <v>65563</v>
          </cell>
          <cell r="E406" t="str">
            <v>31.12.9999</v>
          </cell>
          <cell r="G406">
            <v>70359.3</v>
          </cell>
          <cell r="K406">
            <v>2110.7800000000002</v>
          </cell>
        </row>
        <row r="407">
          <cell r="A407">
            <v>1179</v>
          </cell>
          <cell r="B407">
            <v>40</v>
          </cell>
          <cell r="C407">
            <v>1.01</v>
          </cell>
          <cell r="D407">
            <v>109000</v>
          </cell>
          <cell r="E407" t="str">
            <v>31.12.9999</v>
          </cell>
          <cell r="G407">
            <v>116000</v>
          </cell>
          <cell r="K407">
            <v>3480</v>
          </cell>
        </row>
        <row r="408">
          <cell r="A408">
            <v>1183</v>
          </cell>
          <cell r="B408">
            <v>40</v>
          </cell>
          <cell r="C408">
            <v>1</v>
          </cell>
          <cell r="D408">
            <v>109000</v>
          </cell>
          <cell r="E408" t="str">
            <v>31.03.2015</v>
          </cell>
          <cell r="G408">
            <v>58080</v>
          </cell>
          <cell r="S408">
            <v>29120</v>
          </cell>
        </row>
        <row r="409">
          <cell r="A409">
            <v>1185</v>
          </cell>
          <cell r="B409">
            <v>40</v>
          </cell>
          <cell r="C409">
            <v>1.06</v>
          </cell>
          <cell r="D409">
            <v>48000</v>
          </cell>
          <cell r="E409" t="str">
            <v>31.12.9999</v>
          </cell>
          <cell r="G409">
            <v>53994.720000000001</v>
          </cell>
          <cell r="K409">
            <v>1619.84</v>
          </cell>
        </row>
        <row r="410">
          <cell r="A410">
            <v>1187</v>
          </cell>
          <cell r="B410">
            <v>0</v>
          </cell>
          <cell r="C410">
            <v>0</v>
          </cell>
          <cell r="D410" t="str">
            <v>(blank)</v>
          </cell>
          <cell r="E410" t="str">
            <v>25.01.2015</v>
          </cell>
          <cell r="U410">
            <v>0</v>
          </cell>
        </row>
        <row r="411">
          <cell r="A411">
            <v>1188</v>
          </cell>
          <cell r="B411">
            <v>40</v>
          </cell>
          <cell r="C411">
            <v>1</v>
          </cell>
          <cell r="D411">
            <v>65563</v>
          </cell>
          <cell r="E411" t="str">
            <v>31.12.9999</v>
          </cell>
          <cell r="G411">
            <v>59400</v>
          </cell>
          <cell r="K411">
            <v>1782</v>
          </cell>
        </row>
        <row r="412">
          <cell r="A412">
            <v>1191</v>
          </cell>
          <cell r="B412">
            <v>40</v>
          </cell>
          <cell r="C412">
            <v>1.01</v>
          </cell>
          <cell r="D412">
            <v>47389</v>
          </cell>
          <cell r="E412" t="str">
            <v>31.12.9999</v>
          </cell>
          <cell r="G412">
            <v>43977.599999999999</v>
          </cell>
          <cell r="K412">
            <v>1319.33</v>
          </cell>
        </row>
        <row r="413">
          <cell r="A413">
            <v>1192</v>
          </cell>
          <cell r="B413">
            <v>40</v>
          </cell>
          <cell r="C413">
            <v>1.01</v>
          </cell>
          <cell r="D413">
            <v>47389</v>
          </cell>
          <cell r="E413" t="str">
            <v>31.12.9999</v>
          </cell>
          <cell r="G413">
            <v>43977.599999999999</v>
          </cell>
          <cell r="K413">
            <v>1319.33</v>
          </cell>
        </row>
        <row r="414">
          <cell r="A414">
            <v>1195</v>
          </cell>
          <cell r="B414">
            <v>40</v>
          </cell>
          <cell r="C414">
            <v>0.87</v>
          </cell>
          <cell r="D414">
            <v>78000</v>
          </cell>
          <cell r="E414" t="str">
            <v>07.12.2015</v>
          </cell>
          <cell r="G414">
            <v>71463.600000000006</v>
          </cell>
        </row>
        <row r="415">
          <cell r="A415">
            <v>1196</v>
          </cell>
          <cell r="B415">
            <v>40</v>
          </cell>
          <cell r="C415">
            <v>0.95</v>
          </cell>
          <cell r="D415">
            <v>92000</v>
          </cell>
          <cell r="E415" t="str">
            <v>31.12.9999</v>
          </cell>
          <cell r="G415">
            <v>92070</v>
          </cell>
          <cell r="K415">
            <v>2762.1</v>
          </cell>
        </row>
        <row r="416">
          <cell r="A416">
            <v>1203</v>
          </cell>
          <cell r="B416">
            <v>40</v>
          </cell>
          <cell r="C416">
            <v>1</v>
          </cell>
          <cell r="D416">
            <v>78000</v>
          </cell>
          <cell r="E416" t="str">
            <v>31.12.9999</v>
          </cell>
          <cell r="G416">
            <v>70200</v>
          </cell>
          <cell r="K416">
            <v>2106</v>
          </cell>
        </row>
        <row r="417">
          <cell r="A417">
            <v>1204</v>
          </cell>
          <cell r="B417">
            <v>40</v>
          </cell>
          <cell r="C417">
            <v>1.1000000000000001</v>
          </cell>
          <cell r="D417">
            <v>90092</v>
          </cell>
          <cell r="E417" t="str">
            <v>31.12.9999</v>
          </cell>
          <cell r="G417">
            <v>105806.84</v>
          </cell>
          <cell r="K417">
            <v>3174.21</v>
          </cell>
        </row>
        <row r="418">
          <cell r="A418">
            <v>1205</v>
          </cell>
          <cell r="B418">
            <v>40</v>
          </cell>
          <cell r="C418">
            <v>1.1000000000000001</v>
          </cell>
          <cell r="D418">
            <v>182000</v>
          </cell>
          <cell r="E418" t="str">
            <v>31.12.9999</v>
          </cell>
          <cell r="G418">
            <v>200000</v>
          </cell>
        </row>
        <row r="419">
          <cell r="A419">
            <v>1208</v>
          </cell>
          <cell r="B419">
            <v>40</v>
          </cell>
          <cell r="C419">
            <v>1.01</v>
          </cell>
          <cell r="D419">
            <v>66000</v>
          </cell>
          <cell r="E419" t="str">
            <v>31.12.9999</v>
          </cell>
          <cell r="G419">
            <v>70054.69</v>
          </cell>
          <cell r="K419">
            <v>2101.64</v>
          </cell>
        </row>
        <row r="420">
          <cell r="A420">
            <v>1209</v>
          </cell>
          <cell r="B420">
            <v>40</v>
          </cell>
          <cell r="C420">
            <v>0.91</v>
          </cell>
          <cell r="D420">
            <v>92000</v>
          </cell>
          <cell r="E420" t="str">
            <v>31.12.9999</v>
          </cell>
          <cell r="G420">
            <v>88000</v>
          </cell>
          <cell r="K420">
            <v>2640</v>
          </cell>
        </row>
        <row r="421">
          <cell r="A421">
            <v>1212</v>
          </cell>
          <cell r="B421">
            <v>16</v>
          </cell>
          <cell r="C421">
            <v>1</v>
          </cell>
          <cell r="D421">
            <v>47389</v>
          </cell>
          <cell r="E421" t="str">
            <v>31.12.9999</v>
          </cell>
          <cell r="G421">
            <v>42680</v>
          </cell>
        </row>
        <row r="422">
          <cell r="A422">
            <v>1216</v>
          </cell>
          <cell r="B422">
            <v>40</v>
          </cell>
          <cell r="C422">
            <v>0.88</v>
          </cell>
          <cell r="D422">
            <v>66000</v>
          </cell>
          <cell r="E422" t="str">
            <v>31.03.2015</v>
          </cell>
          <cell r="G422">
            <v>61080</v>
          </cell>
          <cell r="K422">
            <v>1832.4</v>
          </cell>
        </row>
        <row r="423">
          <cell r="A423">
            <v>1220</v>
          </cell>
          <cell r="B423">
            <v>40</v>
          </cell>
          <cell r="C423">
            <v>0.87</v>
          </cell>
          <cell r="D423">
            <v>78000</v>
          </cell>
          <cell r="E423" t="str">
            <v>05.08.2015</v>
          </cell>
          <cell r="G423">
            <v>71463.600000000006</v>
          </cell>
        </row>
        <row r="424">
          <cell r="A424">
            <v>1221</v>
          </cell>
          <cell r="B424">
            <v>0</v>
          </cell>
          <cell r="C424">
            <v>0</v>
          </cell>
          <cell r="D424">
            <v>35100</v>
          </cell>
          <cell r="E424" t="str">
            <v>31.12.9999</v>
          </cell>
          <cell r="J424">
            <v>1629</v>
          </cell>
        </row>
        <row r="425">
          <cell r="A425">
            <v>1222</v>
          </cell>
          <cell r="B425">
            <v>40</v>
          </cell>
          <cell r="C425">
            <v>1.06</v>
          </cell>
          <cell r="D425">
            <v>109000</v>
          </cell>
          <cell r="E425" t="str">
            <v>31.12.9999</v>
          </cell>
          <cell r="G425">
            <v>121400</v>
          </cell>
          <cell r="K425">
            <v>3642</v>
          </cell>
        </row>
        <row r="426">
          <cell r="A426">
            <v>1231</v>
          </cell>
          <cell r="B426">
            <v>40</v>
          </cell>
          <cell r="C426">
            <v>1</v>
          </cell>
          <cell r="D426">
            <v>48000</v>
          </cell>
          <cell r="E426" t="str">
            <v>31.12.9999</v>
          </cell>
          <cell r="G426">
            <v>43650</v>
          </cell>
          <cell r="K426">
            <v>1309.5</v>
          </cell>
        </row>
        <row r="427">
          <cell r="A427">
            <v>1236</v>
          </cell>
          <cell r="B427">
            <v>0</v>
          </cell>
          <cell r="C427">
            <v>0</v>
          </cell>
          <cell r="D427">
            <v>76965</v>
          </cell>
          <cell r="E427" t="str">
            <v>31.03.2015</v>
          </cell>
          <cell r="U427">
            <v>0</v>
          </cell>
        </row>
        <row r="428">
          <cell r="A428">
            <v>1237</v>
          </cell>
          <cell r="B428">
            <v>40</v>
          </cell>
          <cell r="C428">
            <v>1</v>
          </cell>
          <cell r="D428">
            <v>65563</v>
          </cell>
          <cell r="E428" t="str">
            <v>31.12.9999</v>
          </cell>
          <cell r="G428">
            <v>59400</v>
          </cell>
          <cell r="K428">
            <v>1782</v>
          </cell>
        </row>
        <row r="429">
          <cell r="A429">
            <v>1238</v>
          </cell>
          <cell r="B429">
            <v>40</v>
          </cell>
          <cell r="C429">
            <v>1.1100000000000001</v>
          </cell>
          <cell r="D429">
            <v>56000</v>
          </cell>
          <cell r="E429" t="str">
            <v>28.07.2015</v>
          </cell>
          <cell r="G429">
            <v>65111.28</v>
          </cell>
          <cell r="K429">
            <v>1953.34</v>
          </cell>
        </row>
        <row r="430">
          <cell r="A430">
            <v>1242</v>
          </cell>
          <cell r="B430">
            <v>40</v>
          </cell>
          <cell r="C430">
            <v>1</v>
          </cell>
          <cell r="D430">
            <v>65563</v>
          </cell>
          <cell r="E430" t="str">
            <v>23.12.2016</v>
          </cell>
          <cell r="G430">
            <v>54120</v>
          </cell>
        </row>
        <row r="431">
          <cell r="A431">
            <v>1245</v>
          </cell>
          <cell r="B431">
            <v>0</v>
          </cell>
          <cell r="C431">
            <v>0</v>
          </cell>
          <cell r="D431" t="str">
            <v>(blank)</v>
          </cell>
          <cell r="E431" t="str">
            <v>31.12.9999</v>
          </cell>
          <cell r="H431">
            <v>8883.33</v>
          </cell>
        </row>
        <row r="432">
          <cell r="A432">
            <v>1246</v>
          </cell>
          <cell r="B432">
            <v>40</v>
          </cell>
          <cell r="C432">
            <v>1</v>
          </cell>
          <cell r="D432">
            <v>66000</v>
          </cell>
          <cell r="E432" t="str">
            <v>31.12.9999</v>
          </cell>
          <cell r="G432">
            <v>55440</v>
          </cell>
          <cell r="K432">
            <v>1663.2</v>
          </cell>
        </row>
        <row r="433">
          <cell r="A433">
            <v>1250</v>
          </cell>
          <cell r="B433">
            <v>40</v>
          </cell>
          <cell r="C433">
            <v>1</v>
          </cell>
          <cell r="D433">
            <v>105947</v>
          </cell>
          <cell r="E433" t="str">
            <v>31.12.9999</v>
          </cell>
          <cell r="G433">
            <v>114000</v>
          </cell>
          <cell r="K433">
            <v>3420</v>
          </cell>
        </row>
        <row r="434">
          <cell r="A434">
            <v>1251</v>
          </cell>
          <cell r="B434">
            <v>0</v>
          </cell>
          <cell r="C434">
            <v>0</v>
          </cell>
          <cell r="D434">
            <v>40000</v>
          </cell>
          <cell r="E434" t="str">
            <v>31.12.9999</v>
          </cell>
          <cell r="J434">
            <v>1796</v>
          </cell>
        </row>
        <row r="435">
          <cell r="A435">
            <v>1252</v>
          </cell>
          <cell r="B435">
            <v>40</v>
          </cell>
          <cell r="C435">
            <v>1.04</v>
          </cell>
          <cell r="D435">
            <v>90092</v>
          </cell>
          <cell r="E435" t="str">
            <v>31.12.9999</v>
          </cell>
          <cell r="G435">
            <v>100008.99</v>
          </cell>
          <cell r="K435">
            <v>3000.27</v>
          </cell>
        </row>
        <row r="436">
          <cell r="A436">
            <v>1253</v>
          </cell>
          <cell r="B436">
            <v>40</v>
          </cell>
          <cell r="C436">
            <v>0.94</v>
          </cell>
          <cell r="D436">
            <v>65563</v>
          </cell>
          <cell r="E436" t="str">
            <v>30.06.2015</v>
          </cell>
          <cell r="G436">
            <v>65369.7</v>
          </cell>
          <cell r="K436">
            <v>1961.09</v>
          </cell>
        </row>
        <row r="437">
          <cell r="A437">
            <v>1260</v>
          </cell>
          <cell r="B437">
            <v>40</v>
          </cell>
          <cell r="C437">
            <v>1.04</v>
          </cell>
          <cell r="D437">
            <v>65563</v>
          </cell>
          <cell r="E437" t="str">
            <v>31.12.9999</v>
          </cell>
          <cell r="G437">
            <v>72115.12</v>
          </cell>
          <cell r="K437">
            <v>2163.4499999999998</v>
          </cell>
        </row>
        <row r="438">
          <cell r="A438">
            <v>1261</v>
          </cell>
          <cell r="B438">
            <v>0</v>
          </cell>
          <cell r="C438">
            <v>0</v>
          </cell>
          <cell r="D438" t="str">
            <v>(blank)</v>
          </cell>
          <cell r="E438" t="str">
            <v>31.01.2016</v>
          </cell>
          <cell r="U438">
            <v>0</v>
          </cell>
        </row>
        <row r="439">
          <cell r="A439">
            <v>1264</v>
          </cell>
          <cell r="B439">
            <v>40</v>
          </cell>
          <cell r="C439">
            <v>1</v>
          </cell>
          <cell r="D439">
            <v>39174</v>
          </cell>
          <cell r="E439" t="str">
            <v>31.12.9999</v>
          </cell>
          <cell r="G439">
            <v>38800</v>
          </cell>
          <cell r="I439">
            <v>3880</v>
          </cell>
          <cell r="K439">
            <v>1164</v>
          </cell>
        </row>
        <row r="440">
          <cell r="A440">
            <v>1268</v>
          </cell>
          <cell r="B440">
            <v>36</v>
          </cell>
          <cell r="C440">
            <v>1</v>
          </cell>
          <cell r="D440">
            <v>65563</v>
          </cell>
          <cell r="E440" t="str">
            <v>31.12.9999</v>
          </cell>
          <cell r="G440">
            <v>56760</v>
          </cell>
          <cell r="K440">
            <v>1702.8</v>
          </cell>
        </row>
        <row r="441">
          <cell r="A441">
            <v>1269</v>
          </cell>
          <cell r="B441">
            <v>40</v>
          </cell>
          <cell r="C441">
            <v>1.01</v>
          </cell>
          <cell r="D441">
            <v>40000</v>
          </cell>
          <cell r="E441" t="str">
            <v>31.12.9999</v>
          </cell>
          <cell r="G441">
            <v>39195</v>
          </cell>
          <cell r="K441">
            <v>1175.8499999999999</v>
          </cell>
        </row>
        <row r="442">
          <cell r="A442">
            <v>1274</v>
          </cell>
          <cell r="B442">
            <v>40</v>
          </cell>
          <cell r="C442">
            <v>1</v>
          </cell>
          <cell r="D442">
            <v>47389</v>
          </cell>
          <cell r="E442" t="str">
            <v>31.12.9999</v>
          </cell>
          <cell r="G442">
            <v>44654</v>
          </cell>
          <cell r="K442">
            <v>1339.62</v>
          </cell>
        </row>
        <row r="443">
          <cell r="A443">
            <v>1275</v>
          </cell>
          <cell r="B443">
            <v>40</v>
          </cell>
          <cell r="C443">
            <v>0.88</v>
          </cell>
          <cell r="D443">
            <v>66000</v>
          </cell>
          <cell r="E443" t="str">
            <v>31.12.9999</v>
          </cell>
          <cell r="G443">
            <v>61080</v>
          </cell>
          <cell r="K443">
            <v>1832.4</v>
          </cell>
        </row>
        <row r="444">
          <cell r="A444">
            <v>1276</v>
          </cell>
          <cell r="B444">
            <v>40</v>
          </cell>
          <cell r="C444">
            <v>1.01</v>
          </cell>
          <cell r="D444">
            <v>47389</v>
          </cell>
          <cell r="E444" t="str">
            <v>31.12.9999</v>
          </cell>
          <cell r="G444">
            <v>44995.6</v>
          </cell>
          <cell r="K444">
            <v>1349.87</v>
          </cell>
        </row>
        <row r="445">
          <cell r="A445">
            <v>1279</v>
          </cell>
          <cell r="B445">
            <v>40</v>
          </cell>
          <cell r="C445">
            <v>1</v>
          </cell>
          <cell r="D445">
            <v>90092</v>
          </cell>
          <cell r="E445" t="str">
            <v>31.12.9999</v>
          </cell>
          <cell r="G445">
            <v>80960</v>
          </cell>
          <cell r="K445">
            <v>2428.8000000000002</v>
          </cell>
        </row>
        <row r="446">
          <cell r="A446">
            <v>1284</v>
          </cell>
          <cell r="B446">
            <v>40</v>
          </cell>
          <cell r="C446">
            <v>1.18</v>
          </cell>
          <cell r="D446">
            <v>128000</v>
          </cell>
          <cell r="E446" t="str">
            <v>31.12.9999</v>
          </cell>
          <cell r="G446">
            <v>151004.16</v>
          </cell>
          <cell r="K446">
            <v>4530.12</v>
          </cell>
        </row>
        <row r="447">
          <cell r="A447">
            <v>1289</v>
          </cell>
          <cell r="B447">
            <v>40</v>
          </cell>
          <cell r="C447">
            <v>0.96</v>
          </cell>
          <cell r="D447">
            <v>55832</v>
          </cell>
          <cell r="E447" t="str">
            <v>31.12.9999</v>
          </cell>
          <cell r="G447">
            <v>56672</v>
          </cell>
        </row>
        <row r="448">
          <cell r="A448">
            <v>1292</v>
          </cell>
          <cell r="B448">
            <v>40</v>
          </cell>
          <cell r="C448">
            <v>1.04</v>
          </cell>
          <cell r="D448">
            <v>65563</v>
          </cell>
          <cell r="E448" t="str">
            <v>31.12.9999</v>
          </cell>
          <cell r="G448">
            <v>72115.12</v>
          </cell>
          <cell r="K448">
            <v>2163.4499999999998</v>
          </cell>
        </row>
        <row r="449">
          <cell r="A449">
            <v>1293</v>
          </cell>
          <cell r="B449">
            <v>40</v>
          </cell>
          <cell r="C449">
            <v>1.03</v>
          </cell>
          <cell r="D449">
            <v>154000</v>
          </cell>
          <cell r="E449" t="str">
            <v>31.12.9999</v>
          </cell>
          <cell r="G449">
            <v>158875</v>
          </cell>
          <cell r="K449">
            <v>4766.25</v>
          </cell>
        </row>
        <row r="450">
          <cell r="A450">
            <v>1294</v>
          </cell>
          <cell r="B450">
            <v>40</v>
          </cell>
          <cell r="C450">
            <v>1.1499999999999999</v>
          </cell>
          <cell r="D450">
            <v>154000</v>
          </cell>
          <cell r="E450" t="str">
            <v>31.12.9999</v>
          </cell>
          <cell r="G450">
            <v>176692.56</v>
          </cell>
          <cell r="K450">
            <v>5300.78</v>
          </cell>
        </row>
        <row r="451">
          <cell r="A451">
            <v>1296</v>
          </cell>
          <cell r="B451">
            <v>40</v>
          </cell>
          <cell r="C451">
            <v>1.02</v>
          </cell>
          <cell r="D451">
            <v>40000</v>
          </cell>
          <cell r="E451" t="str">
            <v>31.12.9999</v>
          </cell>
          <cell r="G451">
            <v>38190</v>
          </cell>
          <cell r="K451">
            <v>1145.7</v>
          </cell>
        </row>
        <row r="452">
          <cell r="A452">
            <v>1307</v>
          </cell>
          <cell r="B452">
            <v>20</v>
          </cell>
          <cell r="C452">
            <v>1</v>
          </cell>
          <cell r="D452">
            <v>39174</v>
          </cell>
          <cell r="E452" t="str">
            <v>31.12.9999</v>
          </cell>
          <cell r="G452">
            <v>37350</v>
          </cell>
          <cell r="K452">
            <v>1120.5</v>
          </cell>
        </row>
        <row r="453">
          <cell r="A453">
            <v>1311</v>
          </cell>
          <cell r="B453">
            <v>40</v>
          </cell>
          <cell r="C453">
            <v>1.05</v>
          </cell>
          <cell r="D453">
            <v>40000</v>
          </cell>
          <cell r="E453" t="str">
            <v>31.12.9999</v>
          </cell>
          <cell r="G453">
            <v>39195</v>
          </cell>
        </row>
        <row r="454">
          <cell r="A454">
            <v>1317</v>
          </cell>
          <cell r="B454">
            <v>40</v>
          </cell>
          <cell r="C454">
            <v>1</v>
          </cell>
          <cell r="D454">
            <v>109000</v>
          </cell>
          <cell r="E454" t="str">
            <v>31.12.9999</v>
          </cell>
          <cell r="G454">
            <v>98100</v>
          </cell>
          <cell r="K454">
            <v>2943</v>
          </cell>
        </row>
        <row r="455">
          <cell r="A455">
            <v>1319</v>
          </cell>
          <cell r="B455">
            <v>40</v>
          </cell>
          <cell r="C455">
            <v>1.01</v>
          </cell>
          <cell r="D455">
            <v>56000</v>
          </cell>
          <cell r="E455" t="str">
            <v>02.02.2015</v>
          </cell>
          <cell r="G455">
            <v>43977.599999999999</v>
          </cell>
          <cell r="K455">
            <v>1319.33</v>
          </cell>
          <cell r="S455">
            <v>4800</v>
          </cell>
        </row>
        <row r="456">
          <cell r="A456">
            <v>1321</v>
          </cell>
          <cell r="B456">
            <v>40</v>
          </cell>
          <cell r="C456">
            <v>0.95</v>
          </cell>
          <cell r="D456">
            <v>65563</v>
          </cell>
          <cell r="E456" t="str">
            <v>31.12.9999</v>
          </cell>
          <cell r="G456">
            <v>66064.13</v>
          </cell>
          <cell r="K456">
            <v>1981.92</v>
          </cell>
        </row>
        <row r="457">
          <cell r="A457">
            <v>1329</v>
          </cell>
          <cell r="B457">
            <v>40</v>
          </cell>
          <cell r="C457">
            <v>1.1000000000000001</v>
          </cell>
          <cell r="D457">
            <v>47389</v>
          </cell>
          <cell r="E457" t="str">
            <v>31.12.9999</v>
          </cell>
          <cell r="G457">
            <v>55990</v>
          </cell>
          <cell r="K457">
            <v>1679.7</v>
          </cell>
        </row>
        <row r="458">
          <cell r="A458">
            <v>1333</v>
          </cell>
          <cell r="B458">
            <v>20</v>
          </cell>
          <cell r="C458">
            <v>1</v>
          </cell>
          <cell r="D458">
            <v>48500</v>
          </cell>
          <cell r="E458" t="str">
            <v>13.04.2015</v>
          </cell>
          <cell r="G458">
            <v>38800</v>
          </cell>
        </row>
        <row r="459">
          <cell r="A459">
            <v>1336</v>
          </cell>
          <cell r="B459">
            <v>40</v>
          </cell>
          <cell r="C459">
            <v>0.94</v>
          </cell>
          <cell r="D459">
            <v>48000</v>
          </cell>
          <cell r="E459" t="str">
            <v>31.12.9999</v>
          </cell>
          <cell r="G459">
            <v>47846</v>
          </cell>
        </row>
        <row r="460">
          <cell r="A460">
            <v>1339</v>
          </cell>
          <cell r="B460">
            <v>40</v>
          </cell>
          <cell r="C460">
            <v>1.1000000000000001</v>
          </cell>
          <cell r="D460">
            <v>235000</v>
          </cell>
          <cell r="E460" t="str">
            <v>31.12.9999</v>
          </cell>
          <cell r="G460">
            <v>258692.5</v>
          </cell>
          <cell r="L460">
            <v>-7534.73</v>
          </cell>
        </row>
        <row r="461">
          <cell r="A461">
            <v>1340</v>
          </cell>
          <cell r="B461">
            <v>40</v>
          </cell>
          <cell r="C461">
            <v>1.07</v>
          </cell>
          <cell r="D461">
            <v>128000</v>
          </cell>
          <cell r="E461" t="str">
            <v>31.12.9999</v>
          </cell>
          <cell r="G461">
            <v>137430</v>
          </cell>
          <cell r="K461">
            <v>4122.8999999999996</v>
          </cell>
        </row>
        <row r="462">
          <cell r="A462">
            <v>1341</v>
          </cell>
          <cell r="B462">
            <v>40</v>
          </cell>
          <cell r="C462">
            <v>1.05</v>
          </cell>
          <cell r="D462">
            <v>56000</v>
          </cell>
          <cell r="E462" t="str">
            <v>31.12.9999</v>
          </cell>
          <cell r="G462">
            <v>61812.959999999999</v>
          </cell>
          <cell r="K462">
            <v>1854.39</v>
          </cell>
        </row>
        <row r="463">
          <cell r="A463">
            <v>1342</v>
          </cell>
          <cell r="B463">
            <v>40</v>
          </cell>
          <cell r="C463">
            <v>1.01</v>
          </cell>
          <cell r="D463">
            <v>47389</v>
          </cell>
          <cell r="E463" t="str">
            <v>31.12.9999</v>
          </cell>
          <cell r="G463">
            <v>43977.599999999999</v>
          </cell>
        </row>
        <row r="464">
          <cell r="A464">
            <v>1343</v>
          </cell>
          <cell r="B464">
            <v>40</v>
          </cell>
          <cell r="C464">
            <v>1.01</v>
          </cell>
          <cell r="D464">
            <v>47389</v>
          </cell>
          <cell r="E464" t="str">
            <v>31.12.9999</v>
          </cell>
          <cell r="G464">
            <v>43977.599999999999</v>
          </cell>
          <cell r="K464">
            <v>1319.33</v>
          </cell>
        </row>
        <row r="465">
          <cell r="A465">
            <v>1344</v>
          </cell>
          <cell r="B465">
            <v>40</v>
          </cell>
          <cell r="C465">
            <v>0.89</v>
          </cell>
          <cell r="D465">
            <v>128000</v>
          </cell>
          <cell r="E465" t="str">
            <v>31.12.9999</v>
          </cell>
          <cell r="G465">
            <v>114000</v>
          </cell>
          <cell r="K465">
            <v>3420</v>
          </cell>
        </row>
        <row r="466">
          <cell r="A466">
            <v>1345</v>
          </cell>
          <cell r="B466">
            <v>40</v>
          </cell>
          <cell r="C466">
            <v>1.01</v>
          </cell>
          <cell r="D466">
            <v>47389</v>
          </cell>
          <cell r="E466" t="str">
            <v>31.12.9999</v>
          </cell>
          <cell r="G466">
            <v>43977.599999999999</v>
          </cell>
          <cell r="K466">
            <v>1319.33</v>
          </cell>
        </row>
        <row r="467">
          <cell r="A467">
            <v>1350</v>
          </cell>
          <cell r="B467">
            <v>40</v>
          </cell>
          <cell r="C467">
            <v>1</v>
          </cell>
          <cell r="D467">
            <v>66000</v>
          </cell>
          <cell r="E467" t="str">
            <v>31.12.9999</v>
          </cell>
          <cell r="G467">
            <v>58080</v>
          </cell>
          <cell r="K467">
            <v>1742.4</v>
          </cell>
        </row>
        <row r="468">
          <cell r="A468">
            <v>1353</v>
          </cell>
          <cell r="B468">
            <v>40</v>
          </cell>
          <cell r="C468">
            <v>0.97</v>
          </cell>
          <cell r="D468">
            <v>76965</v>
          </cell>
          <cell r="E468" t="str">
            <v>30.06.2015</v>
          </cell>
          <cell r="G468">
            <v>67096.38</v>
          </cell>
          <cell r="K468">
            <v>2012.89</v>
          </cell>
        </row>
        <row r="469">
          <cell r="A469">
            <v>1359</v>
          </cell>
          <cell r="B469">
            <v>27.5</v>
          </cell>
          <cell r="C469">
            <v>0.94</v>
          </cell>
          <cell r="D469">
            <v>66000</v>
          </cell>
          <cell r="E469" t="str">
            <v>18.12.2015</v>
          </cell>
          <cell r="G469">
            <v>65100</v>
          </cell>
          <cell r="K469">
            <v>1953</v>
          </cell>
        </row>
        <row r="470">
          <cell r="A470">
            <v>1361</v>
          </cell>
          <cell r="B470">
            <v>40</v>
          </cell>
          <cell r="C470">
            <v>0.91</v>
          </cell>
          <cell r="D470">
            <v>65563</v>
          </cell>
          <cell r="E470" t="str">
            <v>31.12.9999</v>
          </cell>
          <cell r="G470">
            <v>62969.4</v>
          </cell>
          <cell r="K470">
            <v>1889.08</v>
          </cell>
        </row>
        <row r="471">
          <cell r="A471">
            <v>1362</v>
          </cell>
          <cell r="B471">
            <v>40</v>
          </cell>
          <cell r="C471">
            <v>0.91</v>
          </cell>
          <cell r="D471">
            <v>78000</v>
          </cell>
          <cell r="E471" t="str">
            <v>30.06.2015</v>
          </cell>
          <cell r="G471">
            <v>74393.13</v>
          </cell>
          <cell r="K471">
            <v>2231.79</v>
          </cell>
        </row>
        <row r="472">
          <cell r="A472">
            <v>1363</v>
          </cell>
          <cell r="B472">
            <v>40</v>
          </cell>
          <cell r="C472">
            <v>1</v>
          </cell>
          <cell r="D472">
            <v>56000</v>
          </cell>
          <cell r="E472" t="str">
            <v>31.12.9999</v>
          </cell>
          <cell r="G472">
            <v>45920</v>
          </cell>
          <cell r="K472">
            <v>1377.6</v>
          </cell>
        </row>
        <row r="473">
          <cell r="A473">
            <v>1365</v>
          </cell>
          <cell r="B473">
            <v>40</v>
          </cell>
          <cell r="C473">
            <v>1</v>
          </cell>
          <cell r="D473">
            <v>48000</v>
          </cell>
          <cell r="E473" t="str">
            <v>31.12.9999</v>
          </cell>
          <cell r="G473">
            <v>41710</v>
          </cell>
        </row>
        <row r="474">
          <cell r="A474">
            <v>1366</v>
          </cell>
          <cell r="B474">
            <v>40</v>
          </cell>
          <cell r="C474">
            <v>1.01</v>
          </cell>
          <cell r="D474">
            <v>47389</v>
          </cell>
          <cell r="E474" t="str">
            <v>31.12.9999</v>
          </cell>
          <cell r="G474">
            <v>43977.599999999999</v>
          </cell>
          <cell r="K474">
            <v>1319.33</v>
          </cell>
        </row>
        <row r="475">
          <cell r="A475">
            <v>1372</v>
          </cell>
          <cell r="B475">
            <v>40</v>
          </cell>
          <cell r="C475">
            <v>1</v>
          </cell>
          <cell r="D475">
            <v>48000</v>
          </cell>
          <cell r="E475" t="str">
            <v>31.12.9999</v>
          </cell>
          <cell r="G475">
            <v>38800</v>
          </cell>
          <cell r="K475">
            <v>1164</v>
          </cell>
        </row>
        <row r="476">
          <cell r="A476">
            <v>1373</v>
          </cell>
          <cell r="B476">
            <v>40</v>
          </cell>
          <cell r="C476">
            <v>0.99</v>
          </cell>
          <cell r="D476">
            <v>90092</v>
          </cell>
          <cell r="E476" t="str">
            <v>31.12.9999</v>
          </cell>
          <cell r="G476">
            <v>95482.2</v>
          </cell>
          <cell r="K476">
            <v>2864.47</v>
          </cell>
        </row>
        <row r="477">
          <cell r="A477">
            <v>1374</v>
          </cell>
          <cell r="B477">
            <v>40</v>
          </cell>
          <cell r="C477">
            <v>1</v>
          </cell>
          <cell r="D477">
            <v>48000</v>
          </cell>
          <cell r="E477" t="str">
            <v>31.12.9999</v>
          </cell>
          <cell r="G477">
            <v>41710</v>
          </cell>
          <cell r="K477">
            <v>1251.3</v>
          </cell>
        </row>
        <row r="478">
          <cell r="A478">
            <v>1377</v>
          </cell>
          <cell r="B478">
            <v>40</v>
          </cell>
          <cell r="C478">
            <v>1.05</v>
          </cell>
          <cell r="D478">
            <v>48000</v>
          </cell>
          <cell r="E478" t="str">
            <v>31.12.9999</v>
          </cell>
          <cell r="G478">
            <v>46000</v>
          </cell>
          <cell r="K478">
            <v>1380</v>
          </cell>
        </row>
        <row r="479">
          <cell r="A479">
            <v>1378</v>
          </cell>
          <cell r="B479">
            <v>40</v>
          </cell>
          <cell r="C479">
            <v>1.05</v>
          </cell>
          <cell r="D479">
            <v>48000</v>
          </cell>
          <cell r="E479" t="str">
            <v>31.12.9999</v>
          </cell>
          <cell r="G479">
            <v>46000</v>
          </cell>
          <cell r="K479">
            <v>1380</v>
          </cell>
        </row>
        <row r="480">
          <cell r="A480">
            <v>1382</v>
          </cell>
          <cell r="B480">
            <v>0</v>
          </cell>
          <cell r="C480">
            <v>0</v>
          </cell>
          <cell r="D480" t="str">
            <v>(blank)</v>
          </cell>
          <cell r="E480" t="str">
            <v>20.03.2015</v>
          </cell>
          <cell r="U480">
            <v>0</v>
          </cell>
        </row>
        <row r="481">
          <cell r="A481">
            <v>1384</v>
          </cell>
          <cell r="B481">
            <v>40</v>
          </cell>
          <cell r="C481">
            <v>1</v>
          </cell>
          <cell r="D481">
            <v>47389</v>
          </cell>
          <cell r="E481" t="str">
            <v>31.12.9999</v>
          </cell>
          <cell r="G481">
            <v>43650</v>
          </cell>
          <cell r="K481">
            <v>1309.5</v>
          </cell>
        </row>
        <row r="482">
          <cell r="A482">
            <v>1385</v>
          </cell>
          <cell r="B482">
            <v>40</v>
          </cell>
          <cell r="C482">
            <v>1</v>
          </cell>
          <cell r="D482">
            <v>56000</v>
          </cell>
          <cell r="E482" t="str">
            <v>30.11.2015</v>
          </cell>
          <cell r="G482">
            <v>40740</v>
          </cell>
          <cell r="K482">
            <v>1222.2</v>
          </cell>
          <cell r="S482">
            <v>4074</v>
          </cell>
        </row>
        <row r="483">
          <cell r="A483">
            <v>1387</v>
          </cell>
          <cell r="B483">
            <v>40</v>
          </cell>
          <cell r="C483">
            <v>0.95</v>
          </cell>
          <cell r="D483">
            <v>128000</v>
          </cell>
          <cell r="E483" t="str">
            <v>31.12.9999</v>
          </cell>
          <cell r="G483">
            <v>122160</v>
          </cell>
          <cell r="K483">
            <v>3664.8</v>
          </cell>
        </row>
        <row r="484">
          <cell r="A484">
            <v>1388</v>
          </cell>
          <cell r="B484">
            <v>40</v>
          </cell>
          <cell r="C484">
            <v>0.89</v>
          </cell>
          <cell r="D484">
            <v>76965</v>
          </cell>
          <cell r="E484" t="str">
            <v>30.06.2015</v>
          </cell>
          <cell r="G484">
            <v>73296</v>
          </cell>
          <cell r="K484">
            <v>2198.88</v>
          </cell>
        </row>
        <row r="485">
          <cell r="A485">
            <v>1389</v>
          </cell>
          <cell r="B485">
            <v>40</v>
          </cell>
          <cell r="C485">
            <v>0.87</v>
          </cell>
          <cell r="D485">
            <v>109000</v>
          </cell>
          <cell r="E485" t="str">
            <v>31.12.9999</v>
          </cell>
          <cell r="G485">
            <v>99865.8</v>
          </cell>
          <cell r="K485">
            <v>2995.97</v>
          </cell>
        </row>
        <row r="486">
          <cell r="A486">
            <v>1395</v>
          </cell>
          <cell r="B486">
            <v>40</v>
          </cell>
          <cell r="C486">
            <v>0.95</v>
          </cell>
          <cell r="D486">
            <v>47389</v>
          </cell>
          <cell r="E486" t="str">
            <v>31.12.9999</v>
          </cell>
          <cell r="G486">
            <v>48500</v>
          </cell>
          <cell r="K486">
            <v>1455</v>
          </cell>
        </row>
        <row r="487">
          <cell r="A487">
            <v>1397</v>
          </cell>
          <cell r="B487">
            <v>40</v>
          </cell>
          <cell r="C487">
            <v>0.87</v>
          </cell>
          <cell r="D487">
            <v>76965</v>
          </cell>
          <cell r="E487" t="str">
            <v>31.12.9999</v>
          </cell>
          <cell r="G487">
            <v>71463.600000000006</v>
          </cell>
          <cell r="K487">
            <v>2143.91</v>
          </cell>
        </row>
        <row r="488">
          <cell r="A488">
            <v>1399</v>
          </cell>
          <cell r="B488">
            <v>40</v>
          </cell>
          <cell r="C488">
            <v>1.04</v>
          </cell>
          <cell r="D488">
            <v>55832</v>
          </cell>
          <cell r="E488" t="str">
            <v>31.12.9999</v>
          </cell>
          <cell r="G488">
            <v>61080</v>
          </cell>
          <cell r="K488">
            <v>1832.4</v>
          </cell>
        </row>
        <row r="489">
          <cell r="A489">
            <v>1401</v>
          </cell>
          <cell r="B489">
            <v>40</v>
          </cell>
          <cell r="C489">
            <v>1.01</v>
          </cell>
          <cell r="D489">
            <v>40000</v>
          </cell>
          <cell r="E489" t="str">
            <v>31.12.9999</v>
          </cell>
          <cell r="G489">
            <v>39000</v>
          </cell>
          <cell r="I489">
            <v>3900</v>
          </cell>
          <cell r="K489">
            <v>1170</v>
          </cell>
        </row>
        <row r="490">
          <cell r="A490">
            <v>1408</v>
          </cell>
          <cell r="B490">
            <v>40</v>
          </cell>
          <cell r="C490">
            <v>0.99</v>
          </cell>
          <cell r="D490">
            <v>39174</v>
          </cell>
          <cell r="E490" t="str">
            <v>31.12.9999</v>
          </cell>
          <cell r="G490">
            <v>43008</v>
          </cell>
        </row>
        <row r="491">
          <cell r="A491">
            <v>1410</v>
          </cell>
          <cell r="B491">
            <v>20</v>
          </cell>
          <cell r="C491">
            <v>1</v>
          </cell>
          <cell r="D491">
            <v>48000</v>
          </cell>
          <cell r="E491" t="str">
            <v>31.12.9999</v>
          </cell>
          <cell r="G491">
            <v>38800</v>
          </cell>
          <cell r="K491">
            <v>1164</v>
          </cell>
        </row>
        <row r="492">
          <cell r="A492">
            <v>1412</v>
          </cell>
          <cell r="B492">
            <v>40</v>
          </cell>
          <cell r="C492">
            <v>0.97</v>
          </cell>
          <cell r="D492">
            <v>105947</v>
          </cell>
          <cell r="E492" t="str">
            <v>31.12.9999</v>
          </cell>
          <cell r="G492">
            <v>111507</v>
          </cell>
          <cell r="K492">
            <v>3345.21</v>
          </cell>
        </row>
        <row r="493">
          <cell r="A493">
            <v>1416</v>
          </cell>
          <cell r="B493">
            <v>40</v>
          </cell>
          <cell r="C493">
            <v>0.94</v>
          </cell>
          <cell r="D493">
            <v>66000</v>
          </cell>
          <cell r="E493" t="str">
            <v>31.12.9999</v>
          </cell>
          <cell r="G493">
            <v>65000</v>
          </cell>
          <cell r="K493">
            <v>1950</v>
          </cell>
        </row>
        <row r="494">
          <cell r="A494">
            <v>1419</v>
          </cell>
          <cell r="B494">
            <v>0</v>
          </cell>
          <cell r="C494">
            <v>0</v>
          </cell>
          <cell r="D494" t="str">
            <v>(blank)</v>
          </cell>
          <cell r="E494" t="str">
            <v>27.02.2015</v>
          </cell>
          <cell r="U494">
            <v>0</v>
          </cell>
        </row>
        <row r="495">
          <cell r="A495">
            <v>1420</v>
          </cell>
          <cell r="B495">
            <v>40</v>
          </cell>
          <cell r="C495">
            <v>0.97</v>
          </cell>
          <cell r="D495">
            <v>56000</v>
          </cell>
          <cell r="E495" t="str">
            <v>31.12.9999</v>
          </cell>
          <cell r="G495">
            <v>57232</v>
          </cell>
        </row>
        <row r="496">
          <cell r="A496">
            <v>1421</v>
          </cell>
          <cell r="B496">
            <v>0</v>
          </cell>
          <cell r="C496">
            <v>0</v>
          </cell>
          <cell r="D496" t="str">
            <v>(blank)</v>
          </cell>
          <cell r="E496" t="str">
            <v>30.06.2015</v>
          </cell>
          <cell r="U496">
            <v>0</v>
          </cell>
        </row>
        <row r="497">
          <cell r="A497">
            <v>1425</v>
          </cell>
          <cell r="B497">
            <v>40</v>
          </cell>
          <cell r="C497">
            <v>0.88</v>
          </cell>
          <cell r="D497">
            <v>90092</v>
          </cell>
          <cell r="E497" t="str">
            <v>31.12.9999</v>
          </cell>
          <cell r="G497">
            <v>84704.4</v>
          </cell>
        </row>
        <row r="498">
          <cell r="A498">
            <v>1433</v>
          </cell>
          <cell r="B498">
            <v>32</v>
          </cell>
          <cell r="C498">
            <v>0.9</v>
          </cell>
          <cell r="D498">
            <v>47389</v>
          </cell>
          <cell r="E498" t="str">
            <v>31.12.9999</v>
          </cell>
          <cell r="G498">
            <v>45810</v>
          </cell>
          <cell r="K498">
            <v>1374.3</v>
          </cell>
        </row>
        <row r="499">
          <cell r="A499">
            <v>1434</v>
          </cell>
          <cell r="B499">
            <v>40</v>
          </cell>
          <cell r="C499">
            <v>1</v>
          </cell>
          <cell r="D499">
            <v>47389</v>
          </cell>
          <cell r="E499" t="str">
            <v>31.12.9999</v>
          </cell>
          <cell r="G499">
            <v>43650</v>
          </cell>
          <cell r="K499">
            <v>1309.5</v>
          </cell>
        </row>
        <row r="500">
          <cell r="A500">
            <v>1435</v>
          </cell>
          <cell r="B500">
            <v>0</v>
          </cell>
          <cell r="C500">
            <v>0</v>
          </cell>
          <cell r="D500" t="str">
            <v>(blank)</v>
          </cell>
          <cell r="E500" t="str">
            <v>31.01.2015</v>
          </cell>
          <cell r="U500">
            <v>0</v>
          </cell>
        </row>
        <row r="501">
          <cell r="A501">
            <v>1437</v>
          </cell>
          <cell r="B501">
            <v>0</v>
          </cell>
          <cell r="C501">
            <v>0</v>
          </cell>
          <cell r="D501" t="str">
            <v>(blank)</v>
          </cell>
          <cell r="E501" t="str">
            <v>30.03.2015</v>
          </cell>
          <cell r="U501">
            <v>0</v>
          </cell>
        </row>
        <row r="502">
          <cell r="A502">
            <v>1439</v>
          </cell>
          <cell r="B502">
            <v>0</v>
          </cell>
          <cell r="C502">
            <v>0.93</v>
          </cell>
          <cell r="D502" t="str">
            <v>(blank)</v>
          </cell>
          <cell r="E502" t="str">
            <v>30.06.2015</v>
          </cell>
          <cell r="G502">
            <v>90000</v>
          </cell>
          <cell r="K502">
            <v>2700</v>
          </cell>
        </row>
        <row r="503">
          <cell r="A503">
            <v>1440</v>
          </cell>
          <cell r="B503">
            <v>40</v>
          </cell>
          <cell r="C503">
            <v>1</v>
          </cell>
          <cell r="D503">
            <v>47389</v>
          </cell>
          <cell r="E503" t="str">
            <v>31.12.9999</v>
          </cell>
          <cell r="G503">
            <v>41710</v>
          </cell>
        </row>
        <row r="504">
          <cell r="A504">
            <v>1441</v>
          </cell>
          <cell r="B504">
            <v>0</v>
          </cell>
          <cell r="C504">
            <v>0</v>
          </cell>
          <cell r="D504" t="str">
            <v>(blank)</v>
          </cell>
          <cell r="E504" t="str">
            <v>30.06.2016</v>
          </cell>
          <cell r="U504">
            <v>0</v>
          </cell>
        </row>
        <row r="505">
          <cell r="A505">
            <v>1442</v>
          </cell>
          <cell r="B505">
            <v>40</v>
          </cell>
          <cell r="C505">
            <v>0.93</v>
          </cell>
          <cell r="D505">
            <v>109000</v>
          </cell>
          <cell r="E505" t="str">
            <v>31.12.9999</v>
          </cell>
          <cell r="G505">
            <v>106392</v>
          </cell>
          <cell r="K505">
            <v>3191.76</v>
          </cell>
        </row>
        <row r="506">
          <cell r="A506">
            <v>1447</v>
          </cell>
          <cell r="B506">
            <v>40</v>
          </cell>
          <cell r="C506">
            <v>0.98</v>
          </cell>
          <cell r="D506">
            <v>92000</v>
          </cell>
          <cell r="E506" t="str">
            <v>31.12.9999</v>
          </cell>
          <cell r="G506">
            <v>95000</v>
          </cell>
          <cell r="K506">
            <v>2850</v>
          </cell>
        </row>
        <row r="507">
          <cell r="A507">
            <v>1448</v>
          </cell>
          <cell r="B507">
            <v>40</v>
          </cell>
          <cell r="C507">
            <v>1.01</v>
          </cell>
          <cell r="D507">
            <v>109000</v>
          </cell>
          <cell r="E507" t="str">
            <v>31.12.9999</v>
          </cell>
          <cell r="G507">
            <v>115805</v>
          </cell>
          <cell r="K507">
            <v>3474.15</v>
          </cell>
        </row>
        <row r="508">
          <cell r="A508">
            <v>1451</v>
          </cell>
          <cell r="B508">
            <v>0</v>
          </cell>
          <cell r="C508">
            <v>0</v>
          </cell>
          <cell r="D508">
            <v>35100</v>
          </cell>
          <cell r="E508" t="str">
            <v>31.12.9999</v>
          </cell>
          <cell r="J508">
            <v>1629</v>
          </cell>
        </row>
        <row r="509">
          <cell r="A509">
            <v>1456</v>
          </cell>
          <cell r="B509">
            <v>0</v>
          </cell>
          <cell r="C509">
            <v>0</v>
          </cell>
          <cell r="D509" t="str">
            <v>(blank)</v>
          </cell>
          <cell r="E509" t="str">
            <v>30.06.2015</v>
          </cell>
          <cell r="U509">
            <v>0</v>
          </cell>
        </row>
        <row r="510">
          <cell r="A510">
            <v>1457</v>
          </cell>
          <cell r="B510">
            <v>0</v>
          </cell>
          <cell r="C510">
            <v>0</v>
          </cell>
          <cell r="D510" t="str">
            <v>(blank)</v>
          </cell>
          <cell r="E510" t="str">
            <v>21.11.2015</v>
          </cell>
          <cell r="U510">
            <v>0</v>
          </cell>
        </row>
        <row r="511">
          <cell r="A511">
            <v>1458</v>
          </cell>
          <cell r="B511">
            <v>0</v>
          </cell>
          <cell r="C511">
            <v>0</v>
          </cell>
          <cell r="D511">
            <v>128000</v>
          </cell>
          <cell r="E511" t="str">
            <v>21.03.2015</v>
          </cell>
          <cell r="U511">
            <v>0</v>
          </cell>
        </row>
        <row r="512">
          <cell r="A512">
            <v>1459</v>
          </cell>
          <cell r="B512">
            <v>40</v>
          </cell>
          <cell r="C512">
            <v>1.03</v>
          </cell>
          <cell r="D512">
            <v>154000</v>
          </cell>
          <cell r="E512" t="str">
            <v>31.12.9999</v>
          </cell>
          <cell r="G512">
            <v>158565</v>
          </cell>
          <cell r="K512">
            <v>4756.95</v>
          </cell>
        </row>
        <row r="513">
          <cell r="A513">
            <v>1460</v>
          </cell>
          <cell r="B513">
            <v>0</v>
          </cell>
          <cell r="C513">
            <v>0</v>
          </cell>
          <cell r="D513" t="str">
            <v>(blank)</v>
          </cell>
          <cell r="E513" t="str">
            <v>21.03.2015</v>
          </cell>
          <cell r="U513">
            <v>0</v>
          </cell>
        </row>
        <row r="514">
          <cell r="A514">
            <v>1462</v>
          </cell>
          <cell r="B514">
            <v>0</v>
          </cell>
          <cell r="C514">
            <v>0</v>
          </cell>
          <cell r="D514">
            <v>48000</v>
          </cell>
          <cell r="E514" t="str">
            <v>31.12.9999</v>
          </cell>
          <cell r="J514">
            <v>2000</v>
          </cell>
        </row>
        <row r="515">
          <cell r="A515">
            <v>1466</v>
          </cell>
          <cell r="B515">
            <v>40</v>
          </cell>
          <cell r="C515">
            <v>1</v>
          </cell>
          <cell r="D515">
            <v>78000</v>
          </cell>
          <cell r="E515" t="str">
            <v>31.12.9999</v>
          </cell>
          <cell r="G515">
            <v>65520</v>
          </cell>
          <cell r="K515">
            <v>1965.6</v>
          </cell>
        </row>
        <row r="516">
          <cell r="A516">
            <v>1468</v>
          </cell>
          <cell r="B516">
            <v>40</v>
          </cell>
          <cell r="C516">
            <v>0.88</v>
          </cell>
          <cell r="D516">
            <v>65563</v>
          </cell>
          <cell r="E516" t="str">
            <v>31.12.9999</v>
          </cell>
          <cell r="G516">
            <v>61080</v>
          </cell>
          <cell r="K516">
            <v>1832.4</v>
          </cell>
        </row>
        <row r="517">
          <cell r="A517">
            <v>1470</v>
          </cell>
          <cell r="B517">
            <v>40</v>
          </cell>
          <cell r="C517">
            <v>1.1299999999999999</v>
          </cell>
          <cell r="D517">
            <v>128000</v>
          </cell>
          <cell r="E517" t="str">
            <v>31.12.9999</v>
          </cell>
          <cell r="G517">
            <v>144556</v>
          </cell>
          <cell r="K517">
            <v>4336.68</v>
          </cell>
        </row>
        <row r="518">
          <cell r="A518">
            <v>1472</v>
          </cell>
          <cell r="B518">
            <v>40</v>
          </cell>
          <cell r="C518">
            <v>0.96</v>
          </cell>
          <cell r="D518">
            <v>56000</v>
          </cell>
          <cell r="E518" t="str">
            <v>31.12.9999</v>
          </cell>
          <cell r="G518">
            <v>56500</v>
          </cell>
        </row>
        <row r="519">
          <cell r="A519">
            <v>1473</v>
          </cell>
          <cell r="B519">
            <v>0</v>
          </cell>
          <cell r="C519">
            <v>0</v>
          </cell>
          <cell r="D519" t="str">
            <v>(blank)</v>
          </cell>
          <cell r="E519" t="str">
            <v>31.03.2015</v>
          </cell>
          <cell r="U519">
            <v>0</v>
          </cell>
        </row>
        <row r="520">
          <cell r="A520">
            <v>1478</v>
          </cell>
          <cell r="B520">
            <v>20</v>
          </cell>
          <cell r="C520">
            <v>1</v>
          </cell>
          <cell r="D520">
            <v>48000</v>
          </cell>
          <cell r="E520" t="str">
            <v>31.12.9999</v>
          </cell>
          <cell r="G520">
            <v>41710</v>
          </cell>
          <cell r="K520">
            <v>1251.3</v>
          </cell>
        </row>
        <row r="521">
          <cell r="A521">
            <v>1480</v>
          </cell>
          <cell r="B521">
            <v>0</v>
          </cell>
          <cell r="C521">
            <v>0</v>
          </cell>
          <cell r="D521" t="str">
            <v>(blank)</v>
          </cell>
          <cell r="E521" t="str">
            <v>19.12.2015</v>
          </cell>
          <cell r="U521">
            <v>0</v>
          </cell>
        </row>
        <row r="522">
          <cell r="A522">
            <v>1481</v>
          </cell>
          <cell r="B522">
            <v>0</v>
          </cell>
          <cell r="C522">
            <v>0</v>
          </cell>
          <cell r="D522" t="str">
            <v>(blank)</v>
          </cell>
          <cell r="E522" t="str">
            <v>19.12.2015</v>
          </cell>
          <cell r="U522">
            <v>0</v>
          </cell>
        </row>
        <row r="523">
          <cell r="A523">
            <v>1484</v>
          </cell>
          <cell r="B523">
            <v>40</v>
          </cell>
          <cell r="C523">
            <v>0.92</v>
          </cell>
          <cell r="D523">
            <v>92000</v>
          </cell>
          <cell r="E523" t="str">
            <v>31.12.9999</v>
          </cell>
          <cell r="G523">
            <v>89175</v>
          </cell>
          <cell r="K523">
            <v>2675.25</v>
          </cell>
        </row>
        <row r="524">
          <cell r="A524">
            <v>1485</v>
          </cell>
          <cell r="B524">
            <v>0</v>
          </cell>
          <cell r="C524">
            <v>0</v>
          </cell>
          <cell r="D524" t="str">
            <v>(blank)</v>
          </cell>
          <cell r="E524" t="str">
            <v>20.03.2015</v>
          </cell>
          <cell r="U524">
            <v>0</v>
          </cell>
        </row>
        <row r="525">
          <cell r="A525">
            <v>1486</v>
          </cell>
          <cell r="B525">
            <v>40</v>
          </cell>
          <cell r="C525">
            <v>0.95</v>
          </cell>
          <cell r="D525">
            <v>92000</v>
          </cell>
          <cell r="E525" t="str">
            <v>31.12.9999</v>
          </cell>
          <cell r="G525">
            <v>91620</v>
          </cell>
          <cell r="K525">
            <v>2748.6</v>
          </cell>
        </row>
        <row r="526">
          <cell r="A526">
            <v>1487</v>
          </cell>
          <cell r="B526">
            <v>40</v>
          </cell>
          <cell r="C526">
            <v>0.94</v>
          </cell>
          <cell r="D526">
            <v>78000</v>
          </cell>
          <cell r="E526" t="str">
            <v>31.12.9999</v>
          </cell>
          <cell r="G526">
            <v>76875</v>
          </cell>
          <cell r="K526">
            <v>2306.25</v>
          </cell>
        </row>
        <row r="527">
          <cell r="A527">
            <v>1490</v>
          </cell>
          <cell r="B527">
            <v>20</v>
          </cell>
          <cell r="C527">
            <v>0.87</v>
          </cell>
          <cell r="D527">
            <v>48000</v>
          </cell>
          <cell r="E527" t="str">
            <v>31.12.9999</v>
          </cell>
          <cell r="G527">
            <v>44553.599999999999</v>
          </cell>
          <cell r="K527">
            <v>1336.61</v>
          </cell>
        </row>
        <row r="528">
          <cell r="A528">
            <v>1491</v>
          </cell>
          <cell r="B528">
            <v>40</v>
          </cell>
          <cell r="C528">
            <v>1.07</v>
          </cell>
          <cell r="D528">
            <v>65563</v>
          </cell>
          <cell r="E528" t="str">
            <v>31.12.9999</v>
          </cell>
          <cell r="G528">
            <v>74314</v>
          </cell>
          <cell r="K528">
            <v>2229.42</v>
          </cell>
        </row>
        <row r="529">
          <cell r="A529">
            <v>1492</v>
          </cell>
          <cell r="B529">
            <v>0</v>
          </cell>
          <cell r="C529">
            <v>0</v>
          </cell>
          <cell r="D529" t="str">
            <v>(blank)</v>
          </cell>
          <cell r="E529" t="str">
            <v>21.03.2015</v>
          </cell>
          <cell r="U529">
            <v>0</v>
          </cell>
        </row>
        <row r="530">
          <cell r="A530">
            <v>1498</v>
          </cell>
          <cell r="B530">
            <v>40</v>
          </cell>
          <cell r="C530">
            <v>1</v>
          </cell>
          <cell r="D530">
            <v>47389</v>
          </cell>
          <cell r="E530" t="str">
            <v>31.12.9999</v>
          </cell>
          <cell r="G530">
            <v>43650</v>
          </cell>
          <cell r="K530">
            <v>1309.5</v>
          </cell>
        </row>
        <row r="531">
          <cell r="A531">
            <v>1502</v>
          </cell>
          <cell r="B531">
            <v>40</v>
          </cell>
          <cell r="C531">
            <v>1.1200000000000001</v>
          </cell>
          <cell r="D531">
            <v>125385</v>
          </cell>
          <cell r="E531" t="str">
            <v>31.12.9999</v>
          </cell>
          <cell r="G531">
            <v>143220</v>
          </cell>
          <cell r="K531">
            <v>4296.6000000000004</v>
          </cell>
        </row>
        <row r="532">
          <cell r="A532">
            <v>1503</v>
          </cell>
          <cell r="B532">
            <v>40</v>
          </cell>
          <cell r="C532">
            <v>0.93</v>
          </cell>
          <cell r="D532">
            <v>56000</v>
          </cell>
          <cell r="E532" t="str">
            <v>31.12.9999</v>
          </cell>
          <cell r="G532">
            <v>54463</v>
          </cell>
          <cell r="K532">
            <v>1633.89</v>
          </cell>
        </row>
        <row r="533">
          <cell r="A533">
            <v>1505</v>
          </cell>
          <cell r="B533">
            <v>0</v>
          </cell>
          <cell r="C533">
            <v>0</v>
          </cell>
          <cell r="D533" t="str">
            <v>(blank)</v>
          </cell>
          <cell r="E533" t="str">
            <v>30.01.2015</v>
          </cell>
          <cell r="U533">
            <v>0</v>
          </cell>
        </row>
        <row r="534">
          <cell r="A534">
            <v>1508</v>
          </cell>
          <cell r="B534">
            <v>40</v>
          </cell>
          <cell r="C534">
            <v>1</v>
          </cell>
          <cell r="D534">
            <v>47389</v>
          </cell>
          <cell r="E534" t="str">
            <v>31.12.9999</v>
          </cell>
          <cell r="G534">
            <v>43650</v>
          </cell>
          <cell r="K534">
            <v>1309.5</v>
          </cell>
        </row>
        <row r="535">
          <cell r="A535">
            <v>1509</v>
          </cell>
          <cell r="B535">
            <v>40</v>
          </cell>
          <cell r="C535">
            <v>1.02</v>
          </cell>
          <cell r="D535">
            <v>128000</v>
          </cell>
          <cell r="E535" t="str">
            <v>31.12.9999</v>
          </cell>
          <cell r="G535">
            <v>130000</v>
          </cell>
          <cell r="K535">
            <v>3900</v>
          </cell>
        </row>
        <row r="536">
          <cell r="A536">
            <v>1510</v>
          </cell>
          <cell r="B536">
            <v>40</v>
          </cell>
          <cell r="C536">
            <v>1</v>
          </cell>
          <cell r="D536">
            <v>78000</v>
          </cell>
          <cell r="E536" t="str">
            <v>30.06.2015</v>
          </cell>
          <cell r="G536">
            <v>70200</v>
          </cell>
          <cell r="K536">
            <v>2106</v>
          </cell>
        </row>
        <row r="537">
          <cell r="A537">
            <v>1511</v>
          </cell>
          <cell r="B537">
            <v>0</v>
          </cell>
          <cell r="C537">
            <v>0</v>
          </cell>
          <cell r="D537">
            <v>48000</v>
          </cell>
          <cell r="E537" t="str">
            <v>31.12.9999</v>
          </cell>
          <cell r="J537">
            <v>1879</v>
          </cell>
        </row>
        <row r="538">
          <cell r="A538">
            <v>1512</v>
          </cell>
          <cell r="B538">
            <v>0</v>
          </cell>
          <cell r="C538">
            <v>0</v>
          </cell>
          <cell r="D538" t="str">
            <v>(blank)</v>
          </cell>
          <cell r="E538" t="str">
            <v>31.03.2015</v>
          </cell>
          <cell r="U538">
            <v>0</v>
          </cell>
        </row>
        <row r="539">
          <cell r="A539">
            <v>1513</v>
          </cell>
          <cell r="B539">
            <v>40</v>
          </cell>
          <cell r="C539">
            <v>1</v>
          </cell>
          <cell r="D539">
            <v>78000</v>
          </cell>
          <cell r="E539" t="str">
            <v>31.12.9999</v>
          </cell>
          <cell r="G539">
            <v>67080</v>
          </cell>
        </row>
        <row r="540">
          <cell r="A540">
            <v>1519</v>
          </cell>
          <cell r="B540">
            <v>0</v>
          </cell>
          <cell r="C540">
            <v>0</v>
          </cell>
          <cell r="D540" t="str">
            <v>(blank)</v>
          </cell>
          <cell r="E540" t="str">
            <v>15.03.2015</v>
          </cell>
          <cell r="U540">
            <v>0</v>
          </cell>
        </row>
        <row r="541">
          <cell r="A541">
            <v>1520</v>
          </cell>
          <cell r="B541">
            <v>40</v>
          </cell>
          <cell r="C541">
            <v>1</v>
          </cell>
          <cell r="D541">
            <v>78000</v>
          </cell>
          <cell r="E541" t="str">
            <v>30.06.2015</v>
          </cell>
          <cell r="G541">
            <v>62400</v>
          </cell>
        </row>
        <row r="542">
          <cell r="A542">
            <v>1523</v>
          </cell>
          <cell r="B542">
            <v>0</v>
          </cell>
          <cell r="C542">
            <v>0</v>
          </cell>
          <cell r="D542" t="str">
            <v>(blank)</v>
          </cell>
          <cell r="E542" t="str">
            <v>31.03.2015</v>
          </cell>
          <cell r="U542">
            <v>0</v>
          </cell>
        </row>
        <row r="543">
          <cell r="A543">
            <v>1524</v>
          </cell>
          <cell r="B543">
            <v>40</v>
          </cell>
          <cell r="C543">
            <v>1</v>
          </cell>
          <cell r="D543">
            <v>92000</v>
          </cell>
          <cell r="E543" t="str">
            <v>31.12.9999</v>
          </cell>
          <cell r="G543">
            <v>82800</v>
          </cell>
          <cell r="K543">
            <v>2484</v>
          </cell>
        </row>
        <row r="544">
          <cell r="A544">
            <v>1526</v>
          </cell>
          <cell r="B544">
            <v>0</v>
          </cell>
          <cell r="C544">
            <v>0</v>
          </cell>
          <cell r="D544">
            <v>56000</v>
          </cell>
          <cell r="E544" t="str">
            <v>31.12.9999</v>
          </cell>
          <cell r="J544">
            <v>1800</v>
          </cell>
        </row>
        <row r="545">
          <cell r="A545">
            <v>1527</v>
          </cell>
          <cell r="B545">
            <v>40</v>
          </cell>
          <cell r="C545">
            <v>1.1599999999999999</v>
          </cell>
          <cell r="D545">
            <v>149321</v>
          </cell>
          <cell r="E545" t="str">
            <v>31.12.9999</v>
          </cell>
          <cell r="G545">
            <v>178150</v>
          </cell>
          <cell r="K545">
            <v>5344.5</v>
          </cell>
        </row>
        <row r="546">
          <cell r="A546">
            <v>1529</v>
          </cell>
          <cell r="B546">
            <v>35</v>
          </cell>
          <cell r="C546">
            <v>1.01</v>
          </cell>
          <cell r="D546">
            <v>48000</v>
          </cell>
          <cell r="E546" t="str">
            <v>31.12.9999</v>
          </cell>
          <cell r="G546">
            <v>51307.199999999997</v>
          </cell>
        </row>
        <row r="547">
          <cell r="A547">
            <v>1534</v>
          </cell>
          <cell r="B547">
            <v>0</v>
          </cell>
          <cell r="C547">
            <v>0</v>
          </cell>
          <cell r="D547">
            <v>90092</v>
          </cell>
          <cell r="E547" t="str">
            <v>31.01.2015</v>
          </cell>
          <cell r="J547">
            <v>3500</v>
          </cell>
        </row>
        <row r="548">
          <cell r="A548">
            <v>1535</v>
          </cell>
          <cell r="B548">
            <v>40</v>
          </cell>
          <cell r="C548">
            <v>1</v>
          </cell>
          <cell r="D548">
            <v>109000</v>
          </cell>
          <cell r="E548" t="str">
            <v>04.08.2016</v>
          </cell>
          <cell r="G548">
            <v>98100</v>
          </cell>
          <cell r="K548">
            <v>2943</v>
          </cell>
        </row>
        <row r="549">
          <cell r="A549">
            <v>1538</v>
          </cell>
          <cell r="B549">
            <v>40</v>
          </cell>
          <cell r="C549">
            <v>1</v>
          </cell>
          <cell r="D549">
            <v>65563</v>
          </cell>
          <cell r="E549" t="str">
            <v>30.06.2015</v>
          </cell>
          <cell r="G549">
            <v>58080</v>
          </cell>
          <cell r="K549">
            <v>1742.4</v>
          </cell>
        </row>
        <row r="550">
          <cell r="A550">
            <v>1539</v>
          </cell>
          <cell r="B550">
            <v>40</v>
          </cell>
          <cell r="C550">
            <v>1.06</v>
          </cell>
          <cell r="D550">
            <v>154000</v>
          </cell>
          <cell r="E550" t="str">
            <v>31.12.9999</v>
          </cell>
          <cell r="G550">
            <v>162880</v>
          </cell>
          <cell r="K550">
            <v>4886.3999999999996</v>
          </cell>
        </row>
        <row r="551">
          <cell r="A551">
            <v>1541</v>
          </cell>
          <cell r="B551">
            <v>40</v>
          </cell>
          <cell r="C551">
            <v>0.94</v>
          </cell>
          <cell r="D551">
            <v>109000</v>
          </cell>
          <cell r="E551" t="str">
            <v>31.12.9999</v>
          </cell>
          <cell r="G551">
            <v>107520</v>
          </cell>
          <cell r="K551">
            <v>3225.6</v>
          </cell>
        </row>
        <row r="552">
          <cell r="A552">
            <v>1544</v>
          </cell>
          <cell r="B552">
            <v>40</v>
          </cell>
          <cell r="C552">
            <v>0.95</v>
          </cell>
          <cell r="D552">
            <v>109000</v>
          </cell>
          <cell r="E552" t="str">
            <v>31.12.9999</v>
          </cell>
          <cell r="G552">
            <v>109000</v>
          </cell>
          <cell r="K552">
            <v>3270</v>
          </cell>
        </row>
        <row r="553">
          <cell r="A553">
            <v>1547</v>
          </cell>
          <cell r="B553">
            <v>40</v>
          </cell>
          <cell r="C553">
            <v>0.91</v>
          </cell>
          <cell r="D553">
            <v>76965</v>
          </cell>
          <cell r="E553" t="str">
            <v>31.12.9999</v>
          </cell>
          <cell r="G553">
            <v>74314</v>
          </cell>
          <cell r="K553">
            <v>2229.42</v>
          </cell>
        </row>
        <row r="554">
          <cell r="A554">
            <v>1548</v>
          </cell>
          <cell r="B554">
            <v>40</v>
          </cell>
          <cell r="C554">
            <v>1</v>
          </cell>
          <cell r="D554">
            <v>78000</v>
          </cell>
          <cell r="E554" t="str">
            <v>31.12.9999</v>
          </cell>
          <cell r="G554">
            <v>63960</v>
          </cell>
        </row>
        <row r="555">
          <cell r="A555">
            <v>1552</v>
          </cell>
          <cell r="B555">
            <v>40</v>
          </cell>
          <cell r="C555">
            <v>1.03</v>
          </cell>
          <cell r="D555">
            <v>105947</v>
          </cell>
          <cell r="E555" t="str">
            <v>31.12.9999</v>
          </cell>
          <cell r="G555">
            <v>117760</v>
          </cell>
          <cell r="K555">
            <v>3532.8</v>
          </cell>
        </row>
        <row r="556">
          <cell r="A556">
            <v>1553</v>
          </cell>
          <cell r="B556">
            <v>40</v>
          </cell>
          <cell r="C556">
            <v>0.97</v>
          </cell>
          <cell r="D556">
            <v>109000</v>
          </cell>
          <cell r="E556" t="str">
            <v>31.12.9999</v>
          </cell>
          <cell r="G556">
            <v>124196</v>
          </cell>
          <cell r="K556">
            <v>3725.88</v>
          </cell>
        </row>
        <row r="557">
          <cell r="A557">
            <v>1554</v>
          </cell>
          <cell r="B557">
            <v>20</v>
          </cell>
          <cell r="C557">
            <v>1</v>
          </cell>
          <cell r="D557">
            <v>48000</v>
          </cell>
          <cell r="E557" t="str">
            <v>31.12.9999</v>
          </cell>
          <cell r="G557">
            <v>42680</v>
          </cell>
          <cell r="K557">
            <v>1280.4000000000001</v>
          </cell>
        </row>
        <row r="558">
          <cell r="A558">
            <v>1555</v>
          </cell>
          <cell r="B558">
            <v>40</v>
          </cell>
          <cell r="C558">
            <v>1</v>
          </cell>
          <cell r="D558">
            <v>65563</v>
          </cell>
          <cell r="E558" t="str">
            <v>31.12.9999</v>
          </cell>
          <cell r="G558">
            <v>54120</v>
          </cell>
        </row>
        <row r="559">
          <cell r="A559">
            <v>1557</v>
          </cell>
          <cell r="B559">
            <v>40</v>
          </cell>
          <cell r="C559">
            <v>1</v>
          </cell>
          <cell r="D559">
            <v>66000</v>
          </cell>
          <cell r="E559" t="str">
            <v>31.12.9999</v>
          </cell>
          <cell r="G559">
            <v>52800</v>
          </cell>
        </row>
        <row r="560">
          <cell r="A560">
            <v>1559</v>
          </cell>
          <cell r="B560">
            <v>0</v>
          </cell>
          <cell r="C560">
            <v>0</v>
          </cell>
          <cell r="D560" t="str">
            <v>(blank)</v>
          </cell>
          <cell r="E560" t="str">
            <v>01.07.2015</v>
          </cell>
          <cell r="U560">
            <v>0</v>
          </cell>
        </row>
        <row r="561">
          <cell r="A561">
            <v>1560</v>
          </cell>
          <cell r="B561">
            <v>40</v>
          </cell>
          <cell r="C561">
            <v>0.9</v>
          </cell>
          <cell r="D561">
            <v>56000</v>
          </cell>
          <cell r="E561" t="str">
            <v>31.12.9999</v>
          </cell>
          <cell r="G561">
            <v>52736</v>
          </cell>
        </row>
        <row r="562">
          <cell r="A562">
            <v>1561</v>
          </cell>
          <cell r="B562">
            <v>40</v>
          </cell>
          <cell r="C562">
            <v>0.92</v>
          </cell>
          <cell r="D562">
            <v>56000</v>
          </cell>
          <cell r="E562" t="str">
            <v>31.12.9999</v>
          </cell>
          <cell r="G562">
            <v>53954</v>
          </cell>
          <cell r="K562">
            <v>1618.62</v>
          </cell>
        </row>
        <row r="563">
          <cell r="A563">
            <v>1563</v>
          </cell>
          <cell r="B563">
            <v>40</v>
          </cell>
          <cell r="C563">
            <v>1.0900000000000001</v>
          </cell>
          <cell r="D563">
            <v>90092</v>
          </cell>
          <cell r="E563" t="str">
            <v>31.12.9999</v>
          </cell>
          <cell r="G563">
            <v>104854</v>
          </cell>
          <cell r="K563">
            <v>3145.62</v>
          </cell>
        </row>
        <row r="564">
          <cell r="A564">
            <v>1565</v>
          </cell>
          <cell r="B564">
            <v>40</v>
          </cell>
          <cell r="C564">
            <v>1</v>
          </cell>
          <cell r="D564">
            <v>66000</v>
          </cell>
          <cell r="E564" t="str">
            <v>30.06.2015</v>
          </cell>
          <cell r="G564">
            <v>59400</v>
          </cell>
        </row>
        <row r="565">
          <cell r="A565">
            <v>1566</v>
          </cell>
          <cell r="B565">
            <v>40</v>
          </cell>
          <cell r="C565">
            <v>1.1200000000000001</v>
          </cell>
          <cell r="D565">
            <v>128000</v>
          </cell>
          <cell r="E565" t="str">
            <v>31.12.9999</v>
          </cell>
          <cell r="G565">
            <v>142800</v>
          </cell>
          <cell r="K565">
            <v>4284</v>
          </cell>
        </row>
        <row r="566">
          <cell r="A566">
            <v>1567</v>
          </cell>
          <cell r="B566">
            <v>40</v>
          </cell>
          <cell r="C566">
            <v>1.02</v>
          </cell>
          <cell r="D566">
            <v>78000</v>
          </cell>
          <cell r="E566" t="str">
            <v>31.12.9999</v>
          </cell>
          <cell r="G566">
            <v>83845</v>
          </cell>
          <cell r="K566">
            <v>2515.35</v>
          </cell>
        </row>
        <row r="567">
          <cell r="A567">
            <v>1572</v>
          </cell>
          <cell r="B567">
            <v>40</v>
          </cell>
          <cell r="C567">
            <v>1</v>
          </cell>
          <cell r="D567">
            <v>92000</v>
          </cell>
          <cell r="E567" t="str">
            <v>31.12.9999</v>
          </cell>
          <cell r="G567">
            <v>79120</v>
          </cell>
          <cell r="K567">
            <v>2373.6</v>
          </cell>
        </row>
        <row r="568">
          <cell r="A568">
            <v>1573</v>
          </cell>
          <cell r="B568">
            <v>40</v>
          </cell>
          <cell r="C568">
            <v>1.1399999999999999</v>
          </cell>
          <cell r="D568">
            <v>92000</v>
          </cell>
          <cell r="E568" t="str">
            <v>31.12.9999</v>
          </cell>
          <cell r="G568">
            <v>110400</v>
          </cell>
          <cell r="K568">
            <v>3312</v>
          </cell>
        </row>
        <row r="569">
          <cell r="A569">
            <v>1574</v>
          </cell>
          <cell r="B569">
            <v>40</v>
          </cell>
          <cell r="C569">
            <v>0.97</v>
          </cell>
          <cell r="D569">
            <v>56000</v>
          </cell>
          <cell r="E569" t="str">
            <v>31.12.9999</v>
          </cell>
          <cell r="G569">
            <v>57008</v>
          </cell>
          <cell r="K569">
            <v>1710.24</v>
          </cell>
        </row>
        <row r="570">
          <cell r="A570">
            <v>1576</v>
          </cell>
          <cell r="B570">
            <v>40</v>
          </cell>
          <cell r="C570">
            <v>1.1399999999999999</v>
          </cell>
          <cell r="D570">
            <v>92000</v>
          </cell>
          <cell r="E570" t="str">
            <v>18.01.2015</v>
          </cell>
          <cell r="G570">
            <v>110400</v>
          </cell>
          <cell r="K570">
            <v>3312</v>
          </cell>
        </row>
        <row r="571">
          <cell r="A571">
            <v>1577</v>
          </cell>
          <cell r="B571">
            <v>40</v>
          </cell>
          <cell r="C571">
            <v>1</v>
          </cell>
          <cell r="D571">
            <v>47389</v>
          </cell>
          <cell r="E571" t="str">
            <v>31.12.9999</v>
          </cell>
          <cell r="G571">
            <v>43650</v>
          </cell>
          <cell r="K571">
            <v>1309.5</v>
          </cell>
        </row>
        <row r="572">
          <cell r="A572">
            <v>1578</v>
          </cell>
          <cell r="B572">
            <v>40</v>
          </cell>
          <cell r="C572">
            <v>1</v>
          </cell>
          <cell r="D572">
            <v>55832</v>
          </cell>
          <cell r="E572" t="str">
            <v>31.12.9999</v>
          </cell>
          <cell r="G572">
            <v>50400</v>
          </cell>
          <cell r="K572">
            <v>1512</v>
          </cell>
        </row>
        <row r="573">
          <cell r="A573">
            <v>1579</v>
          </cell>
          <cell r="B573">
            <v>40</v>
          </cell>
          <cell r="C573">
            <v>0.93</v>
          </cell>
          <cell r="D573">
            <v>56000</v>
          </cell>
          <cell r="E573" t="str">
            <v>31.12.9999</v>
          </cell>
          <cell r="G573">
            <v>54463</v>
          </cell>
          <cell r="K573">
            <v>1633.89</v>
          </cell>
        </row>
        <row r="574">
          <cell r="A574">
            <v>1580</v>
          </cell>
          <cell r="B574">
            <v>40</v>
          </cell>
          <cell r="C574">
            <v>1</v>
          </cell>
          <cell r="D574">
            <v>47389</v>
          </cell>
          <cell r="E574" t="str">
            <v>31.12.9999</v>
          </cell>
          <cell r="G574">
            <v>44654</v>
          </cell>
          <cell r="K574">
            <v>1339.62</v>
          </cell>
        </row>
        <row r="575">
          <cell r="A575">
            <v>1581</v>
          </cell>
          <cell r="B575">
            <v>16</v>
          </cell>
          <cell r="C575">
            <v>0.87</v>
          </cell>
          <cell r="D575">
            <v>47389</v>
          </cell>
          <cell r="E575" t="str">
            <v>31.12.9999</v>
          </cell>
          <cell r="G575">
            <v>44262.64</v>
          </cell>
          <cell r="K575">
            <v>1327.88</v>
          </cell>
        </row>
        <row r="576">
          <cell r="A576">
            <v>1588</v>
          </cell>
          <cell r="B576">
            <v>40</v>
          </cell>
          <cell r="C576">
            <v>1</v>
          </cell>
          <cell r="D576">
            <v>92000</v>
          </cell>
          <cell r="E576" t="str">
            <v>31.12.9999</v>
          </cell>
          <cell r="G576">
            <v>96710</v>
          </cell>
          <cell r="K576">
            <v>2901.3</v>
          </cell>
        </row>
        <row r="577">
          <cell r="A577">
            <v>1589</v>
          </cell>
          <cell r="B577">
            <v>40</v>
          </cell>
          <cell r="C577">
            <v>1.03</v>
          </cell>
          <cell r="D577">
            <v>78000</v>
          </cell>
          <cell r="E577" t="str">
            <v>31.12.9999</v>
          </cell>
          <cell r="G577">
            <v>84480</v>
          </cell>
          <cell r="K577">
            <v>2534.4</v>
          </cell>
        </row>
        <row r="578">
          <cell r="A578">
            <v>1590</v>
          </cell>
          <cell r="B578">
            <v>40</v>
          </cell>
          <cell r="C578">
            <v>1</v>
          </cell>
          <cell r="D578">
            <v>78000</v>
          </cell>
          <cell r="E578" t="str">
            <v>31.12.9999</v>
          </cell>
          <cell r="G578">
            <v>63960</v>
          </cell>
          <cell r="K578">
            <v>1918.8</v>
          </cell>
        </row>
        <row r="579">
          <cell r="A579">
            <v>1592</v>
          </cell>
          <cell r="B579">
            <v>40</v>
          </cell>
          <cell r="C579">
            <v>1</v>
          </cell>
          <cell r="D579">
            <v>66000</v>
          </cell>
          <cell r="E579" t="str">
            <v>31.12.9999</v>
          </cell>
          <cell r="G579">
            <v>58080</v>
          </cell>
          <cell r="K579">
            <v>1742.4</v>
          </cell>
        </row>
        <row r="580">
          <cell r="A580">
            <v>1600</v>
          </cell>
          <cell r="B580">
            <v>40</v>
          </cell>
          <cell r="C580">
            <v>1</v>
          </cell>
          <cell r="D580">
            <v>76965</v>
          </cell>
          <cell r="E580" t="str">
            <v>18.01.2015</v>
          </cell>
          <cell r="G580">
            <v>67080</v>
          </cell>
          <cell r="K580">
            <v>2012.4</v>
          </cell>
        </row>
        <row r="581">
          <cell r="A581">
            <v>1606</v>
          </cell>
          <cell r="B581">
            <v>40</v>
          </cell>
          <cell r="C581">
            <v>0.89</v>
          </cell>
          <cell r="D581">
            <v>90092</v>
          </cell>
          <cell r="E581" t="str">
            <v>31.12.9999</v>
          </cell>
          <cell r="G581">
            <v>85595</v>
          </cell>
          <cell r="K581">
            <v>2567.85</v>
          </cell>
        </row>
        <row r="582">
          <cell r="A582">
            <v>1608</v>
          </cell>
          <cell r="B582">
            <v>40</v>
          </cell>
          <cell r="C582">
            <v>1</v>
          </cell>
          <cell r="D582">
            <v>66000</v>
          </cell>
          <cell r="E582" t="str">
            <v>31.12.9999</v>
          </cell>
          <cell r="G582">
            <v>58080</v>
          </cell>
          <cell r="K582">
            <v>1742.4</v>
          </cell>
        </row>
        <row r="583">
          <cell r="A583">
            <v>1609</v>
          </cell>
          <cell r="B583">
            <v>40</v>
          </cell>
          <cell r="C583">
            <v>1.1399999999999999</v>
          </cell>
          <cell r="D583">
            <v>66000</v>
          </cell>
          <cell r="E583" t="str">
            <v>31.12.9999</v>
          </cell>
          <cell r="G583">
            <v>79200</v>
          </cell>
          <cell r="K583">
            <v>2376</v>
          </cell>
        </row>
        <row r="584">
          <cell r="A584">
            <v>1611</v>
          </cell>
          <cell r="B584">
            <v>40</v>
          </cell>
          <cell r="C584">
            <v>1</v>
          </cell>
          <cell r="D584">
            <v>48000</v>
          </cell>
          <cell r="E584" t="str">
            <v>31.12.9999</v>
          </cell>
          <cell r="G584">
            <v>41710</v>
          </cell>
          <cell r="K584">
            <v>1251.3</v>
          </cell>
        </row>
        <row r="585">
          <cell r="A585">
            <v>1612</v>
          </cell>
          <cell r="B585">
            <v>40</v>
          </cell>
          <cell r="C585">
            <v>1.02</v>
          </cell>
          <cell r="D585">
            <v>109000</v>
          </cell>
          <cell r="E585" t="str">
            <v>31.12.9999</v>
          </cell>
          <cell r="G585">
            <v>117070</v>
          </cell>
          <cell r="K585">
            <v>3512.1</v>
          </cell>
        </row>
        <row r="586">
          <cell r="A586">
            <v>1614</v>
          </cell>
          <cell r="B586">
            <v>40</v>
          </cell>
          <cell r="C586">
            <v>1</v>
          </cell>
          <cell r="D586">
            <v>48000</v>
          </cell>
          <cell r="E586" t="str">
            <v>31.12.9999</v>
          </cell>
          <cell r="G586">
            <v>41710</v>
          </cell>
          <cell r="K586">
            <v>1251.3</v>
          </cell>
        </row>
        <row r="587">
          <cell r="A587">
            <v>1615</v>
          </cell>
          <cell r="B587">
            <v>40</v>
          </cell>
          <cell r="C587">
            <v>1</v>
          </cell>
          <cell r="D587">
            <v>48000</v>
          </cell>
          <cell r="E587" t="str">
            <v>27.03.2015</v>
          </cell>
          <cell r="G587">
            <v>41710</v>
          </cell>
          <cell r="K587">
            <v>1251.3</v>
          </cell>
          <cell r="S587">
            <v>4290</v>
          </cell>
        </row>
        <row r="588">
          <cell r="A588">
            <v>1616</v>
          </cell>
          <cell r="B588">
            <v>40</v>
          </cell>
          <cell r="C588">
            <v>0.95</v>
          </cell>
          <cell r="D588">
            <v>65563</v>
          </cell>
          <cell r="E588" t="str">
            <v>31.12.9999</v>
          </cell>
          <cell r="G588">
            <v>66170</v>
          </cell>
          <cell r="K588">
            <v>1985.1</v>
          </cell>
        </row>
        <row r="589">
          <cell r="A589">
            <v>1619</v>
          </cell>
          <cell r="B589">
            <v>40</v>
          </cell>
          <cell r="C589">
            <v>1</v>
          </cell>
          <cell r="D589">
            <v>48000</v>
          </cell>
          <cell r="E589" t="str">
            <v>31.12.9999</v>
          </cell>
          <cell r="G589">
            <v>41710</v>
          </cell>
          <cell r="K589">
            <v>1251.3</v>
          </cell>
        </row>
        <row r="590">
          <cell r="A590">
            <v>1620</v>
          </cell>
          <cell r="B590">
            <v>40</v>
          </cell>
          <cell r="C590">
            <v>0.97</v>
          </cell>
          <cell r="D590">
            <v>92000</v>
          </cell>
          <cell r="E590" t="str">
            <v>31.12.9999</v>
          </cell>
          <cell r="G590">
            <v>93656</v>
          </cell>
          <cell r="K590">
            <v>2809.68</v>
          </cell>
        </row>
        <row r="591">
          <cell r="A591">
            <v>1621</v>
          </cell>
          <cell r="B591">
            <v>40</v>
          </cell>
          <cell r="C591">
            <v>1</v>
          </cell>
          <cell r="D591">
            <v>48000</v>
          </cell>
          <cell r="E591" t="str">
            <v>31.12.9999</v>
          </cell>
          <cell r="G591">
            <v>41710</v>
          </cell>
          <cell r="K591">
            <v>1251.3</v>
          </cell>
        </row>
        <row r="592">
          <cell r="A592">
            <v>1624</v>
          </cell>
          <cell r="B592">
            <v>40</v>
          </cell>
          <cell r="C592">
            <v>1.04</v>
          </cell>
          <cell r="D592">
            <v>55832</v>
          </cell>
          <cell r="E592" t="str">
            <v>31.12.9999</v>
          </cell>
          <cell r="G592">
            <v>60900</v>
          </cell>
          <cell r="K592">
            <v>1827</v>
          </cell>
        </row>
        <row r="593">
          <cell r="A593">
            <v>1626</v>
          </cell>
          <cell r="B593">
            <v>40</v>
          </cell>
          <cell r="C593">
            <v>1.1200000000000001</v>
          </cell>
          <cell r="D593">
            <v>109000</v>
          </cell>
          <cell r="E593" t="str">
            <v>31.12.9999</v>
          </cell>
          <cell r="G593">
            <v>128646</v>
          </cell>
          <cell r="K593">
            <v>3859.38</v>
          </cell>
        </row>
        <row r="594">
          <cell r="A594">
            <v>1627</v>
          </cell>
          <cell r="B594">
            <v>40</v>
          </cell>
          <cell r="C594">
            <v>1</v>
          </cell>
          <cell r="D594">
            <v>78000</v>
          </cell>
          <cell r="E594" t="str">
            <v>31.12.9999</v>
          </cell>
          <cell r="G594">
            <v>70200</v>
          </cell>
        </row>
        <row r="595">
          <cell r="A595">
            <v>1631</v>
          </cell>
          <cell r="B595">
            <v>40</v>
          </cell>
          <cell r="C595">
            <v>1</v>
          </cell>
          <cell r="D595">
            <v>78000</v>
          </cell>
          <cell r="E595" t="str">
            <v>31.12.9999</v>
          </cell>
          <cell r="G595">
            <v>63960</v>
          </cell>
          <cell r="K595">
            <v>1918.8</v>
          </cell>
        </row>
        <row r="596">
          <cell r="A596">
            <v>1632</v>
          </cell>
          <cell r="B596">
            <v>0</v>
          </cell>
          <cell r="C596">
            <v>0</v>
          </cell>
          <cell r="D596" t="str">
            <v>(blank)</v>
          </cell>
          <cell r="E596" t="str">
            <v>26.09.2015</v>
          </cell>
          <cell r="U596">
            <v>0</v>
          </cell>
        </row>
        <row r="597">
          <cell r="A597">
            <v>1633</v>
          </cell>
          <cell r="B597">
            <v>40</v>
          </cell>
          <cell r="C597">
            <v>1</v>
          </cell>
          <cell r="D597">
            <v>56000</v>
          </cell>
          <cell r="E597" t="str">
            <v>31.12.9999</v>
          </cell>
          <cell r="G597">
            <v>49280</v>
          </cell>
          <cell r="K597">
            <v>1478.4</v>
          </cell>
        </row>
        <row r="598">
          <cell r="A598">
            <v>1640</v>
          </cell>
          <cell r="B598">
            <v>40</v>
          </cell>
          <cell r="C598">
            <v>0.97</v>
          </cell>
          <cell r="D598">
            <v>92000</v>
          </cell>
          <cell r="E598" t="str">
            <v>31.12.9999</v>
          </cell>
          <cell r="G598">
            <v>93656</v>
          </cell>
          <cell r="K598">
            <v>2809.68</v>
          </cell>
        </row>
        <row r="599">
          <cell r="A599">
            <v>1641</v>
          </cell>
          <cell r="B599">
            <v>0</v>
          </cell>
          <cell r="C599">
            <v>0</v>
          </cell>
          <cell r="D599" t="str">
            <v>(blank)</v>
          </cell>
          <cell r="E599" t="str">
            <v>31.03.2015</v>
          </cell>
          <cell r="U599">
            <v>0</v>
          </cell>
        </row>
        <row r="600">
          <cell r="A600">
            <v>1642</v>
          </cell>
          <cell r="B600">
            <v>40</v>
          </cell>
          <cell r="C600">
            <v>1</v>
          </cell>
          <cell r="D600">
            <v>48000</v>
          </cell>
          <cell r="E600" t="str">
            <v>31.12.9999</v>
          </cell>
          <cell r="G600">
            <v>42680</v>
          </cell>
          <cell r="K600">
            <v>1280.4000000000001</v>
          </cell>
        </row>
        <row r="601">
          <cell r="A601">
            <v>1643</v>
          </cell>
          <cell r="B601">
            <v>40</v>
          </cell>
          <cell r="C601">
            <v>0.97</v>
          </cell>
          <cell r="D601">
            <v>78000</v>
          </cell>
          <cell r="E601" t="str">
            <v>31.12.9999</v>
          </cell>
          <cell r="G601">
            <v>79560</v>
          </cell>
          <cell r="K601">
            <v>2386.8000000000002</v>
          </cell>
        </row>
        <row r="602">
          <cell r="A602">
            <v>1645</v>
          </cell>
          <cell r="B602">
            <v>0</v>
          </cell>
          <cell r="C602">
            <v>0</v>
          </cell>
          <cell r="D602">
            <v>78000</v>
          </cell>
          <cell r="E602" t="str">
            <v>31.03.2015</v>
          </cell>
          <cell r="U602">
            <v>0</v>
          </cell>
        </row>
        <row r="603">
          <cell r="A603">
            <v>1647</v>
          </cell>
          <cell r="B603">
            <v>40</v>
          </cell>
          <cell r="C603">
            <v>0.97</v>
          </cell>
          <cell r="D603">
            <v>78000</v>
          </cell>
          <cell r="E603" t="str">
            <v>31.12.9999</v>
          </cell>
          <cell r="G603">
            <v>79560</v>
          </cell>
          <cell r="K603">
            <v>2386.8000000000002</v>
          </cell>
        </row>
        <row r="604">
          <cell r="A604">
            <v>1649</v>
          </cell>
          <cell r="B604">
            <v>0</v>
          </cell>
          <cell r="C604">
            <v>0</v>
          </cell>
          <cell r="D604" t="str">
            <v>(blank)</v>
          </cell>
          <cell r="E604" t="str">
            <v>10.07.2015</v>
          </cell>
          <cell r="U604">
            <v>0</v>
          </cell>
        </row>
        <row r="605">
          <cell r="A605">
            <v>1650</v>
          </cell>
          <cell r="B605">
            <v>40</v>
          </cell>
          <cell r="C605">
            <v>0.98</v>
          </cell>
          <cell r="D605">
            <v>92000</v>
          </cell>
          <cell r="E605" t="str">
            <v>31.12.9999</v>
          </cell>
          <cell r="G605">
            <v>94208</v>
          </cell>
          <cell r="K605">
            <v>2826.24</v>
          </cell>
        </row>
        <row r="606">
          <cell r="A606">
            <v>1651</v>
          </cell>
          <cell r="B606">
            <v>40</v>
          </cell>
          <cell r="C606">
            <v>0.87</v>
          </cell>
          <cell r="D606">
            <v>48000</v>
          </cell>
          <cell r="E606" t="str">
            <v>31.12.9999</v>
          </cell>
          <cell r="G606">
            <v>44428</v>
          </cell>
        </row>
        <row r="607">
          <cell r="A607">
            <v>1654</v>
          </cell>
          <cell r="B607">
            <v>40</v>
          </cell>
          <cell r="C607">
            <v>1</v>
          </cell>
          <cell r="D607">
            <v>92000</v>
          </cell>
          <cell r="E607" t="str">
            <v>31.12.9999</v>
          </cell>
          <cell r="G607">
            <v>75440</v>
          </cell>
          <cell r="K607">
            <v>2263.1999999999998</v>
          </cell>
        </row>
        <row r="608">
          <cell r="A608">
            <v>1655</v>
          </cell>
          <cell r="B608">
            <v>40</v>
          </cell>
          <cell r="C608">
            <v>0.86</v>
          </cell>
          <cell r="D608">
            <v>48000</v>
          </cell>
          <cell r="E608" t="str">
            <v>31.12.9999</v>
          </cell>
          <cell r="G608">
            <v>43977.599999999999</v>
          </cell>
          <cell r="K608">
            <v>1319.33</v>
          </cell>
        </row>
        <row r="609">
          <cell r="A609">
            <v>1656</v>
          </cell>
          <cell r="B609">
            <v>0</v>
          </cell>
          <cell r="C609">
            <v>0</v>
          </cell>
          <cell r="D609" t="str">
            <v>(blank)</v>
          </cell>
          <cell r="E609" t="str">
            <v>31.01.2015</v>
          </cell>
          <cell r="U609">
            <v>0</v>
          </cell>
        </row>
        <row r="610">
          <cell r="A610">
            <v>1660</v>
          </cell>
          <cell r="B610">
            <v>0</v>
          </cell>
          <cell r="C610">
            <v>0</v>
          </cell>
          <cell r="D610">
            <v>109000</v>
          </cell>
          <cell r="E610" t="str">
            <v>31.12.2015</v>
          </cell>
          <cell r="U610">
            <v>0</v>
          </cell>
        </row>
        <row r="611">
          <cell r="A611">
            <v>1661</v>
          </cell>
          <cell r="B611">
            <v>40</v>
          </cell>
          <cell r="C611">
            <v>1.05</v>
          </cell>
          <cell r="D611">
            <v>92000</v>
          </cell>
          <cell r="E611" t="str">
            <v>31.12.9999</v>
          </cell>
          <cell r="G611">
            <v>101800</v>
          </cell>
          <cell r="K611">
            <v>3054</v>
          </cell>
        </row>
        <row r="612">
          <cell r="A612">
            <v>1662</v>
          </cell>
          <cell r="B612">
            <v>40</v>
          </cell>
          <cell r="C612">
            <v>1.18</v>
          </cell>
          <cell r="D612">
            <v>235000</v>
          </cell>
          <cell r="E612" t="str">
            <v>31.12.9999</v>
          </cell>
          <cell r="G612">
            <v>276480</v>
          </cell>
          <cell r="L612">
            <v>-8052.82</v>
          </cell>
        </row>
        <row r="613">
          <cell r="A613">
            <v>1663</v>
          </cell>
          <cell r="B613">
            <v>40</v>
          </cell>
          <cell r="C613">
            <v>1</v>
          </cell>
          <cell r="D613">
            <v>92000</v>
          </cell>
          <cell r="E613" t="str">
            <v>31.12.9999</v>
          </cell>
          <cell r="G613">
            <v>77280</v>
          </cell>
          <cell r="K613">
            <v>2318.4</v>
          </cell>
        </row>
        <row r="614">
          <cell r="A614">
            <v>1667</v>
          </cell>
          <cell r="B614">
            <v>40</v>
          </cell>
          <cell r="C614">
            <v>1</v>
          </cell>
          <cell r="D614">
            <v>235000</v>
          </cell>
          <cell r="E614" t="str">
            <v>31.12.9999</v>
          </cell>
          <cell r="G614">
            <v>235000</v>
          </cell>
          <cell r="L614">
            <v>-6844.66</v>
          </cell>
        </row>
        <row r="615">
          <cell r="A615">
            <v>1668</v>
          </cell>
          <cell r="B615">
            <v>0</v>
          </cell>
          <cell r="C615">
            <v>0</v>
          </cell>
          <cell r="D615" t="str">
            <v>(blank)</v>
          </cell>
          <cell r="E615" t="str">
            <v>31.12.9999</v>
          </cell>
          <cell r="H615">
            <v>5107.92</v>
          </cell>
        </row>
        <row r="616">
          <cell r="A616">
            <v>1670</v>
          </cell>
          <cell r="B616">
            <v>40</v>
          </cell>
          <cell r="C616">
            <v>0.97</v>
          </cell>
          <cell r="D616">
            <v>55832</v>
          </cell>
          <cell r="E616" t="str">
            <v>31.12.9999</v>
          </cell>
          <cell r="G616">
            <v>57008</v>
          </cell>
          <cell r="K616">
            <v>1710.24</v>
          </cell>
        </row>
        <row r="617">
          <cell r="A617">
            <v>1672</v>
          </cell>
          <cell r="B617">
            <v>40</v>
          </cell>
          <cell r="C617">
            <v>0.92</v>
          </cell>
          <cell r="D617">
            <v>78000</v>
          </cell>
          <cell r="E617" t="str">
            <v>31.12.9999</v>
          </cell>
          <cell r="G617">
            <v>75400</v>
          </cell>
          <cell r="K617">
            <v>2262</v>
          </cell>
        </row>
        <row r="618">
          <cell r="A618">
            <v>1673</v>
          </cell>
          <cell r="B618">
            <v>40</v>
          </cell>
          <cell r="C618">
            <v>1.01</v>
          </cell>
          <cell r="D618">
            <v>92000</v>
          </cell>
          <cell r="E618" t="str">
            <v>31.12.9999</v>
          </cell>
          <cell r="G618">
            <v>97280</v>
          </cell>
          <cell r="K618">
            <v>2918.4</v>
          </cell>
        </row>
        <row r="619">
          <cell r="A619">
            <v>1674</v>
          </cell>
          <cell r="B619">
            <v>40</v>
          </cell>
          <cell r="C619">
            <v>1.2</v>
          </cell>
          <cell r="D619">
            <v>235000</v>
          </cell>
          <cell r="E619" t="str">
            <v>31.12.9999</v>
          </cell>
          <cell r="G619">
            <v>281600</v>
          </cell>
          <cell r="L619">
            <v>-8201.94</v>
          </cell>
        </row>
        <row r="620">
          <cell r="A620">
            <v>1675</v>
          </cell>
          <cell r="B620">
            <v>40</v>
          </cell>
          <cell r="C620">
            <v>1</v>
          </cell>
          <cell r="D620">
            <v>66000</v>
          </cell>
          <cell r="E620" t="str">
            <v>31.12.9999</v>
          </cell>
          <cell r="G620">
            <v>54120</v>
          </cell>
        </row>
        <row r="621">
          <cell r="A621">
            <v>1679</v>
          </cell>
          <cell r="B621">
            <v>40</v>
          </cell>
          <cell r="C621">
            <v>0.92</v>
          </cell>
          <cell r="D621">
            <v>56000</v>
          </cell>
          <cell r="E621" t="str">
            <v>31.12.9999</v>
          </cell>
          <cell r="G621">
            <v>53954</v>
          </cell>
          <cell r="K621">
            <v>1618.62</v>
          </cell>
        </row>
        <row r="622">
          <cell r="A622">
            <v>1680</v>
          </cell>
          <cell r="B622">
            <v>40</v>
          </cell>
          <cell r="C622">
            <v>0.88</v>
          </cell>
          <cell r="D622">
            <v>48000</v>
          </cell>
          <cell r="E622" t="str">
            <v>31.12.9999</v>
          </cell>
          <cell r="G622">
            <v>44792</v>
          </cell>
          <cell r="K622">
            <v>1343.76</v>
          </cell>
        </row>
        <row r="623">
          <cell r="A623">
            <v>1681</v>
          </cell>
          <cell r="B623">
            <v>0</v>
          </cell>
          <cell r="C623">
            <v>0</v>
          </cell>
          <cell r="D623" t="str">
            <v>(blank)</v>
          </cell>
          <cell r="E623" t="str">
            <v>16.01.2015</v>
          </cell>
          <cell r="U623">
            <v>0</v>
          </cell>
        </row>
        <row r="624">
          <cell r="A624">
            <v>1682</v>
          </cell>
          <cell r="B624">
            <v>0</v>
          </cell>
          <cell r="C624">
            <v>0</v>
          </cell>
          <cell r="D624" t="str">
            <v>(blank)</v>
          </cell>
          <cell r="E624" t="str">
            <v>01.02.2015</v>
          </cell>
          <cell r="U624">
            <v>0</v>
          </cell>
        </row>
        <row r="625">
          <cell r="A625">
            <v>1684</v>
          </cell>
          <cell r="B625">
            <v>40</v>
          </cell>
          <cell r="C625">
            <v>1.02</v>
          </cell>
          <cell r="D625">
            <v>56000</v>
          </cell>
          <cell r="E625" t="str">
            <v>31.12.9999</v>
          </cell>
          <cell r="G625">
            <v>60000</v>
          </cell>
          <cell r="K625">
            <v>1800</v>
          </cell>
        </row>
        <row r="626">
          <cell r="A626">
            <v>1685</v>
          </cell>
          <cell r="B626">
            <v>40</v>
          </cell>
          <cell r="C626">
            <v>0.95</v>
          </cell>
          <cell r="D626">
            <v>66000</v>
          </cell>
          <cell r="E626" t="str">
            <v>31.12.9999</v>
          </cell>
          <cell r="G626">
            <v>66170</v>
          </cell>
          <cell r="K626">
            <v>1985.1</v>
          </cell>
        </row>
        <row r="627">
          <cell r="A627">
            <v>1686</v>
          </cell>
          <cell r="B627">
            <v>40</v>
          </cell>
          <cell r="C627">
            <v>1.1100000000000001</v>
          </cell>
          <cell r="D627">
            <v>109000</v>
          </cell>
          <cell r="E627" t="str">
            <v>31.12.9999</v>
          </cell>
          <cell r="G627">
            <v>127250</v>
          </cell>
          <cell r="K627">
            <v>3817.5</v>
          </cell>
        </row>
        <row r="628">
          <cell r="A628">
            <v>1688</v>
          </cell>
          <cell r="B628">
            <v>40</v>
          </cell>
          <cell r="C628">
            <v>1.03</v>
          </cell>
          <cell r="D628">
            <v>154000</v>
          </cell>
          <cell r="E628" t="str">
            <v>31.12.9999</v>
          </cell>
          <cell r="G628">
            <v>158600</v>
          </cell>
          <cell r="K628">
            <v>4758</v>
          </cell>
        </row>
        <row r="629">
          <cell r="A629">
            <v>1689</v>
          </cell>
          <cell r="B629">
            <v>40</v>
          </cell>
          <cell r="C629">
            <v>1</v>
          </cell>
          <cell r="D629">
            <v>47389</v>
          </cell>
          <cell r="E629" t="str">
            <v>31.12.9999</v>
          </cell>
          <cell r="G629">
            <v>43650</v>
          </cell>
          <cell r="K629">
            <v>1309.5</v>
          </cell>
        </row>
        <row r="630">
          <cell r="A630">
            <v>1690</v>
          </cell>
          <cell r="B630">
            <v>40</v>
          </cell>
          <cell r="C630">
            <v>1</v>
          </cell>
          <cell r="D630">
            <v>92000</v>
          </cell>
          <cell r="E630" t="str">
            <v>31.12.9999</v>
          </cell>
          <cell r="G630">
            <v>75440</v>
          </cell>
          <cell r="K630">
            <v>2263.1999999999998</v>
          </cell>
        </row>
        <row r="631">
          <cell r="A631">
            <v>1691</v>
          </cell>
          <cell r="B631">
            <v>35</v>
          </cell>
          <cell r="C631">
            <v>1.08</v>
          </cell>
          <cell r="D631">
            <v>76965</v>
          </cell>
          <cell r="E631" t="str">
            <v>31.12.9999</v>
          </cell>
          <cell r="G631">
            <v>88566</v>
          </cell>
          <cell r="K631">
            <v>2656.98</v>
          </cell>
        </row>
        <row r="632">
          <cell r="A632">
            <v>1694</v>
          </cell>
          <cell r="B632">
            <v>0</v>
          </cell>
          <cell r="C632">
            <v>0</v>
          </cell>
          <cell r="D632" t="str">
            <v>(blank)</v>
          </cell>
          <cell r="E632" t="str">
            <v>31.01.2015</v>
          </cell>
          <cell r="U632">
            <v>0</v>
          </cell>
        </row>
        <row r="633">
          <cell r="A633">
            <v>1695</v>
          </cell>
          <cell r="B633">
            <v>40</v>
          </cell>
          <cell r="C633">
            <v>0.89</v>
          </cell>
          <cell r="D633">
            <v>78000</v>
          </cell>
          <cell r="E633" t="str">
            <v>31.12.9999</v>
          </cell>
          <cell r="G633">
            <v>73296</v>
          </cell>
          <cell r="K633">
            <v>2198.88</v>
          </cell>
        </row>
        <row r="634">
          <cell r="A634">
            <v>1697</v>
          </cell>
          <cell r="B634">
            <v>40</v>
          </cell>
          <cell r="C634">
            <v>1</v>
          </cell>
          <cell r="D634">
            <v>76965</v>
          </cell>
          <cell r="E634" t="str">
            <v>31.12.9999</v>
          </cell>
          <cell r="G634">
            <v>63960</v>
          </cell>
          <cell r="K634">
            <v>1918.8</v>
          </cell>
        </row>
        <row r="635">
          <cell r="A635">
            <v>1698</v>
          </cell>
          <cell r="B635">
            <v>40</v>
          </cell>
          <cell r="C635">
            <v>1</v>
          </cell>
          <cell r="D635">
            <v>90092</v>
          </cell>
          <cell r="E635" t="str">
            <v>31.12.9999</v>
          </cell>
          <cell r="G635">
            <v>96710</v>
          </cell>
        </row>
        <row r="636">
          <cell r="A636">
            <v>1699</v>
          </cell>
          <cell r="B636">
            <v>40</v>
          </cell>
          <cell r="C636">
            <v>1</v>
          </cell>
          <cell r="D636">
            <v>66000</v>
          </cell>
          <cell r="E636" t="str">
            <v>31.12.9999</v>
          </cell>
          <cell r="G636">
            <v>56760</v>
          </cell>
          <cell r="K636">
            <v>1702.8</v>
          </cell>
        </row>
        <row r="637">
          <cell r="A637">
            <v>1700</v>
          </cell>
          <cell r="B637">
            <v>40</v>
          </cell>
          <cell r="C637">
            <v>0.88</v>
          </cell>
          <cell r="D637">
            <v>92000</v>
          </cell>
          <cell r="E637" t="str">
            <v>31.12.9999</v>
          </cell>
          <cell r="G637">
            <v>84704.4</v>
          </cell>
          <cell r="K637">
            <v>2541.13</v>
          </cell>
        </row>
        <row r="638">
          <cell r="A638">
            <v>1701</v>
          </cell>
          <cell r="B638">
            <v>40</v>
          </cell>
          <cell r="C638">
            <v>1.1399999999999999</v>
          </cell>
          <cell r="D638">
            <v>109000</v>
          </cell>
          <cell r="E638" t="str">
            <v>31.12.9999</v>
          </cell>
          <cell r="G638">
            <v>130304</v>
          </cell>
          <cell r="K638">
            <v>3909.12</v>
          </cell>
          <cell r="N638">
            <v>13030.4</v>
          </cell>
        </row>
        <row r="639">
          <cell r="A639">
            <v>1702</v>
          </cell>
          <cell r="B639">
            <v>0</v>
          </cell>
          <cell r="C639">
            <v>0</v>
          </cell>
          <cell r="D639" t="str">
            <v>(blank)</v>
          </cell>
          <cell r="E639" t="str">
            <v>31.07.2015</v>
          </cell>
          <cell r="U639">
            <v>0</v>
          </cell>
        </row>
        <row r="640">
          <cell r="A640">
            <v>1703</v>
          </cell>
          <cell r="B640">
            <v>0</v>
          </cell>
          <cell r="C640">
            <v>0</v>
          </cell>
          <cell r="D640" t="str">
            <v>(blank)</v>
          </cell>
          <cell r="E640" t="str">
            <v>20.03.2015</v>
          </cell>
          <cell r="U640">
            <v>0</v>
          </cell>
        </row>
        <row r="641">
          <cell r="A641">
            <v>1713</v>
          </cell>
          <cell r="B641">
            <v>0</v>
          </cell>
          <cell r="C641">
            <v>0</v>
          </cell>
          <cell r="D641" t="str">
            <v>(blank)</v>
          </cell>
          <cell r="E641" t="str">
            <v>31.07.2015</v>
          </cell>
          <cell r="U641">
            <v>0</v>
          </cell>
        </row>
        <row r="642">
          <cell r="A642">
            <v>1714</v>
          </cell>
          <cell r="B642">
            <v>0</v>
          </cell>
          <cell r="C642">
            <v>0</v>
          </cell>
          <cell r="D642" t="str">
            <v>(blank)</v>
          </cell>
          <cell r="E642" t="str">
            <v>27.03.2015</v>
          </cell>
          <cell r="U642">
            <v>0</v>
          </cell>
        </row>
        <row r="643">
          <cell r="A643">
            <v>1717</v>
          </cell>
          <cell r="B643">
            <v>40</v>
          </cell>
          <cell r="C643">
            <v>1</v>
          </cell>
          <cell r="D643">
            <v>66000</v>
          </cell>
          <cell r="E643" t="str">
            <v>31.12.9999</v>
          </cell>
          <cell r="G643">
            <v>55440</v>
          </cell>
          <cell r="K643">
            <v>1663.2</v>
          </cell>
        </row>
        <row r="644">
          <cell r="A644">
            <v>1718</v>
          </cell>
          <cell r="B644">
            <v>40</v>
          </cell>
          <cell r="C644">
            <v>1</v>
          </cell>
          <cell r="D644">
            <v>39174</v>
          </cell>
          <cell r="E644" t="str">
            <v>31.12.9999</v>
          </cell>
          <cell r="G644">
            <v>37350</v>
          </cell>
        </row>
        <row r="645">
          <cell r="A645">
            <v>1722</v>
          </cell>
          <cell r="B645">
            <v>28</v>
          </cell>
          <cell r="C645">
            <v>1</v>
          </cell>
          <cell r="D645">
            <v>39174</v>
          </cell>
          <cell r="E645" t="str">
            <v>31.12.9999</v>
          </cell>
          <cell r="G645">
            <v>37350</v>
          </cell>
        </row>
        <row r="646">
          <cell r="A646">
            <v>1723</v>
          </cell>
          <cell r="B646">
            <v>40</v>
          </cell>
          <cell r="C646">
            <v>1.03</v>
          </cell>
          <cell r="D646">
            <v>48000</v>
          </cell>
          <cell r="E646" t="str">
            <v>31.12.9999</v>
          </cell>
          <cell r="G646">
            <v>52500</v>
          </cell>
          <cell r="K646">
            <v>1575</v>
          </cell>
        </row>
        <row r="647">
          <cell r="A647">
            <v>1725</v>
          </cell>
          <cell r="B647">
            <v>40</v>
          </cell>
          <cell r="C647">
            <v>1</v>
          </cell>
          <cell r="D647">
            <v>41500</v>
          </cell>
          <cell r="E647" t="str">
            <v>30.03.2015</v>
          </cell>
          <cell r="G647">
            <v>37350</v>
          </cell>
          <cell r="K647">
            <v>1120.5</v>
          </cell>
        </row>
        <row r="648">
          <cell r="A648">
            <v>1728</v>
          </cell>
          <cell r="B648">
            <v>16</v>
          </cell>
          <cell r="C648">
            <v>1</v>
          </cell>
          <cell r="D648" t="str">
            <v>(blank)</v>
          </cell>
          <cell r="E648" t="str">
            <v>31.12.9999</v>
          </cell>
          <cell r="G648">
            <v>43650</v>
          </cell>
          <cell r="K648">
            <v>1309.5</v>
          </cell>
        </row>
        <row r="649">
          <cell r="A649">
            <v>1729</v>
          </cell>
          <cell r="B649">
            <v>0</v>
          </cell>
          <cell r="C649">
            <v>0</v>
          </cell>
          <cell r="D649">
            <v>56000</v>
          </cell>
          <cell r="E649" t="str">
            <v>31.12.9999</v>
          </cell>
          <cell r="J649">
            <v>1800</v>
          </cell>
        </row>
        <row r="650">
          <cell r="A650">
            <v>1731</v>
          </cell>
          <cell r="B650">
            <v>40</v>
          </cell>
          <cell r="C650">
            <v>0.98</v>
          </cell>
          <cell r="D650">
            <v>76965</v>
          </cell>
          <cell r="E650" t="str">
            <v>31.12.9999</v>
          </cell>
          <cell r="G650">
            <v>80465</v>
          </cell>
        </row>
        <row r="651">
          <cell r="A651">
            <v>1733</v>
          </cell>
          <cell r="B651">
            <v>40</v>
          </cell>
          <cell r="C651">
            <v>1</v>
          </cell>
          <cell r="D651">
            <v>78000</v>
          </cell>
          <cell r="E651" t="str">
            <v>31.12.9999</v>
          </cell>
          <cell r="G651">
            <v>68640</v>
          </cell>
          <cell r="K651">
            <v>2059.1999999999998</v>
          </cell>
        </row>
        <row r="652">
          <cell r="A652">
            <v>1738</v>
          </cell>
          <cell r="B652">
            <v>24</v>
          </cell>
          <cell r="C652">
            <v>0.87</v>
          </cell>
          <cell r="D652">
            <v>76965</v>
          </cell>
          <cell r="E652" t="str">
            <v>31.12.9999</v>
          </cell>
          <cell r="G652">
            <v>71463.600000000006</v>
          </cell>
        </row>
        <row r="653">
          <cell r="A653">
            <v>1746</v>
          </cell>
          <cell r="B653">
            <v>40</v>
          </cell>
          <cell r="C653">
            <v>0.87</v>
          </cell>
          <cell r="D653">
            <v>66000</v>
          </cell>
          <cell r="E653" t="str">
            <v>31.12.9999</v>
          </cell>
          <cell r="G653">
            <v>60000</v>
          </cell>
          <cell r="K653">
            <v>1800</v>
          </cell>
        </row>
        <row r="654">
          <cell r="A654">
            <v>1750</v>
          </cell>
          <cell r="B654">
            <v>40</v>
          </cell>
          <cell r="C654">
            <v>0.92</v>
          </cell>
          <cell r="D654">
            <v>76965</v>
          </cell>
          <cell r="E654" t="str">
            <v>31.12.9999</v>
          </cell>
          <cell r="G654">
            <v>75000</v>
          </cell>
          <cell r="K654">
            <v>2250</v>
          </cell>
        </row>
        <row r="655">
          <cell r="A655">
            <v>1751</v>
          </cell>
          <cell r="B655">
            <v>0</v>
          </cell>
          <cell r="C655">
            <v>0</v>
          </cell>
          <cell r="D655" t="str">
            <v>(blank)</v>
          </cell>
          <cell r="E655" t="str">
            <v>01.12.2015</v>
          </cell>
          <cell r="U655">
            <v>0</v>
          </cell>
        </row>
        <row r="656">
          <cell r="A656">
            <v>1752</v>
          </cell>
          <cell r="B656">
            <v>0</v>
          </cell>
          <cell r="C656">
            <v>0</v>
          </cell>
          <cell r="D656" t="str">
            <v>(blank)</v>
          </cell>
          <cell r="E656" t="str">
            <v>01.12.2015</v>
          </cell>
          <cell r="U656">
            <v>0</v>
          </cell>
        </row>
        <row r="657">
          <cell r="A657">
            <v>1753</v>
          </cell>
          <cell r="B657">
            <v>0</v>
          </cell>
          <cell r="C657">
            <v>0</v>
          </cell>
          <cell r="D657" t="str">
            <v>(blank)</v>
          </cell>
          <cell r="E657" t="str">
            <v>01.07.2015</v>
          </cell>
          <cell r="U657">
            <v>0</v>
          </cell>
        </row>
        <row r="658">
          <cell r="A658">
            <v>1757</v>
          </cell>
          <cell r="B658">
            <v>40</v>
          </cell>
          <cell r="C658">
            <v>1.02</v>
          </cell>
          <cell r="D658">
            <v>78000</v>
          </cell>
          <cell r="E658" t="str">
            <v>31.12.9999</v>
          </cell>
          <cell r="G658">
            <v>83374.2</v>
          </cell>
          <cell r="K658">
            <v>2501.23</v>
          </cell>
        </row>
        <row r="659">
          <cell r="A659">
            <v>1760</v>
          </cell>
          <cell r="B659">
            <v>0</v>
          </cell>
          <cell r="C659">
            <v>0</v>
          </cell>
          <cell r="D659">
            <v>40000</v>
          </cell>
          <cell r="E659" t="str">
            <v>31.12.9999</v>
          </cell>
          <cell r="J659">
            <v>1832</v>
          </cell>
        </row>
        <row r="660">
          <cell r="A660">
            <v>1761</v>
          </cell>
          <cell r="B660">
            <v>0</v>
          </cell>
          <cell r="C660">
            <v>0</v>
          </cell>
          <cell r="D660" t="str">
            <v>(blank)</v>
          </cell>
          <cell r="E660" t="str">
            <v>18.12.2015</v>
          </cell>
          <cell r="U660">
            <v>0</v>
          </cell>
        </row>
        <row r="661">
          <cell r="A661">
            <v>1766</v>
          </cell>
          <cell r="B661">
            <v>40</v>
          </cell>
          <cell r="C661">
            <v>1.02</v>
          </cell>
          <cell r="D661">
            <v>109000</v>
          </cell>
          <cell r="E661" t="str">
            <v>31.12.9999</v>
          </cell>
          <cell r="G661">
            <v>117196.8</v>
          </cell>
          <cell r="K661">
            <v>3515.9</v>
          </cell>
        </row>
        <row r="662">
          <cell r="A662">
            <v>1767</v>
          </cell>
          <cell r="B662">
            <v>0</v>
          </cell>
          <cell r="C662">
            <v>0</v>
          </cell>
          <cell r="D662">
            <v>40000</v>
          </cell>
          <cell r="E662" t="str">
            <v>31.12.9999</v>
          </cell>
          <cell r="J662">
            <v>1832</v>
          </cell>
        </row>
        <row r="663">
          <cell r="A663">
            <v>1768</v>
          </cell>
          <cell r="B663">
            <v>40</v>
          </cell>
          <cell r="C663">
            <v>1</v>
          </cell>
          <cell r="D663">
            <v>92000</v>
          </cell>
          <cell r="E663" t="str">
            <v>31.12.9999</v>
          </cell>
          <cell r="G663">
            <v>82800</v>
          </cell>
          <cell r="K663">
            <v>2484</v>
          </cell>
        </row>
        <row r="664">
          <cell r="A664">
            <v>1770</v>
          </cell>
          <cell r="B664">
            <v>40</v>
          </cell>
          <cell r="C664">
            <v>0.93</v>
          </cell>
          <cell r="D664">
            <v>90092</v>
          </cell>
          <cell r="E664" t="str">
            <v>10.02.2015</v>
          </cell>
          <cell r="G664">
            <v>89584</v>
          </cell>
        </row>
        <row r="665">
          <cell r="A665">
            <v>1773</v>
          </cell>
          <cell r="B665">
            <v>40</v>
          </cell>
          <cell r="C665">
            <v>0.9</v>
          </cell>
          <cell r="D665">
            <v>92000</v>
          </cell>
          <cell r="E665" t="str">
            <v>31.12.9999</v>
          </cell>
          <cell r="G665">
            <v>86530</v>
          </cell>
          <cell r="K665">
            <v>2595.9</v>
          </cell>
        </row>
        <row r="666">
          <cell r="A666">
            <v>1774</v>
          </cell>
          <cell r="B666">
            <v>40</v>
          </cell>
          <cell r="C666">
            <v>0.99</v>
          </cell>
          <cell r="D666">
            <v>90092</v>
          </cell>
          <cell r="E666" t="str">
            <v>31.12.9999</v>
          </cell>
          <cell r="G666">
            <v>95790</v>
          </cell>
          <cell r="K666">
            <v>2873.7</v>
          </cell>
        </row>
        <row r="667">
          <cell r="A667">
            <v>1775</v>
          </cell>
          <cell r="B667">
            <v>40</v>
          </cell>
          <cell r="C667">
            <v>1</v>
          </cell>
          <cell r="D667">
            <v>40000</v>
          </cell>
          <cell r="E667" t="str">
            <v>31.12.9999</v>
          </cell>
          <cell r="G667">
            <v>37350</v>
          </cell>
          <cell r="K667">
            <v>1120.5</v>
          </cell>
        </row>
        <row r="668">
          <cell r="A668">
            <v>1779</v>
          </cell>
          <cell r="B668">
            <v>40</v>
          </cell>
          <cell r="C668">
            <v>1.05</v>
          </cell>
          <cell r="D668">
            <v>55832</v>
          </cell>
          <cell r="E668" t="str">
            <v>31.12.9999</v>
          </cell>
          <cell r="G668">
            <v>62000</v>
          </cell>
          <cell r="K668">
            <v>1860</v>
          </cell>
        </row>
        <row r="669">
          <cell r="A669">
            <v>1780</v>
          </cell>
          <cell r="B669">
            <v>40</v>
          </cell>
          <cell r="C669">
            <v>1.08</v>
          </cell>
          <cell r="D669">
            <v>92000</v>
          </cell>
          <cell r="E669" t="str">
            <v>31.12.9999</v>
          </cell>
          <cell r="G669">
            <v>104550</v>
          </cell>
          <cell r="K669">
            <v>3136.5</v>
          </cell>
        </row>
        <row r="670">
          <cell r="A670">
            <v>1781</v>
          </cell>
          <cell r="B670">
            <v>40</v>
          </cell>
          <cell r="C670">
            <v>1.22</v>
          </cell>
          <cell r="D670">
            <v>78000</v>
          </cell>
          <cell r="E670" t="str">
            <v>31.12.9999</v>
          </cell>
          <cell r="G670">
            <v>100000</v>
          </cell>
          <cell r="K670">
            <v>3000</v>
          </cell>
        </row>
        <row r="671">
          <cell r="A671">
            <v>1783</v>
          </cell>
          <cell r="B671">
            <v>40</v>
          </cell>
          <cell r="C671">
            <v>1</v>
          </cell>
          <cell r="D671">
            <v>48000</v>
          </cell>
          <cell r="E671" t="str">
            <v>31.12.9999</v>
          </cell>
          <cell r="G671">
            <v>43650</v>
          </cell>
          <cell r="K671">
            <v>1309.5</v>
          </cell>
        </row>
        <row r="672">
          <cell r="A672">
            <v>1784</v>
          </cell>
          <cell r="B672">
            <v>40</v>
          </cell>
          <cell r="C672">
            <v>1</v>
          </cell>
          <cell r="D672">
            <v>48000</v>
          </cell>
          <cell r="E672" t="str">
            <v>31.12.9999</v>
          </cell>
          <cell r="G672">
            <v>38800</v>
          </cell>
          <cell r="K672">
            <v>1164</v>
          </cell>
        </row>
        <row r="673">
          <cell r="A673">
            <v>1787</v>
          </cell>
          <cell r="B673">
            <v>40</v>
          </cell>
          <cell r="C673">
            <v>1</v>
          </cell>
          <cell r="D673">
            <v>39174</v>
          </cell>
          <cell r="E673" t="str">
            <v>31.12.9999</v>
          </cell>
          <cell r="G673">
            <v>37350</v>
          </cell>
        </row>
        <row r="674">
          <cell r="A674">
            <v>1788</v>
          </cell>
          <cell r="B674">
            <v>40</v>
          </cell>
          <cell r="C674">
            <v>1.8</v>
          </cell>
          <cell r="D674">
            <v>128000</v>
          </cell>
          <cell r="E674" t="str">
            <v>06.01.2016</v>
          </cell>
          <cell r="G674">
            <v>230000</v>
          </cell>
        </row>
        <row r="675">
          <cell r="A675">
            <v>1790</v>
          </cell>
          <cell r="B675">
            <v>40</v>
          </cell>
          <cell r="C675">
            <v>0.9</v>
          </cell>
          <cell r="D675">
            <v>109000</v>
          </cell>
          <cell r="E675" t="str">
            <v>31.12.9999</v>
          </cell>
          <cell r="G675">
            <v>102500</v>
          </cell>
          <cell r="K675">
            <v>3075</v>
          </cell>
        </row>
        <row r="676">
          <cell r="A676">
            <v>1791</v>
          </cell>
          <cell r="B676">
            <v>20</v>
          </cell>
          <cell r="C676">
            <v>1</v>
          </cell>
          <cell r="D676">
            <v>48000</v>
          </cell>
          <cell r="E676" t="str">
            <v>31.12.9999</v>
          </cell>
          <cell r="G676">
            <v>38800</v>
          </cell>
          <cell r="K676">
            <v>1164</v>
          </cell>
        </row>
        <row r="677">
          <cell r="A677">
            <v>1792</v>
          </cell>
          <cell r="B677">
            <v>40</v>
          </cell>
          <cell r="C677">
            <v>0.88</v>
          </cell>
          <cell r="D677">
            <v>56000</v>
          </cell>
          <cell r="E677" t="str">
            <v>31.12.9999</v>
          </cell>
          <cell r="G677">
            <v>51609.599999999999</v>
          </cell>
          <cell r="K677">
            <v>1548.29</v>
          </cell>
        </row>
        <row r="678">
          <cell r="A678">
            <v>1794</v>
          </cell>
          <cell r="B678">
            <v>40</v>
          </cell>
          <cell r="C678">
            <v>0.98</v>
          </cell>
          <cell r="D678">
            <v>78000</v>
          </cell>
          <cell r="E678" t="str">
            <v>31.12.9999</v>
          </cell>
          <cell r="G678">
            <v>80000</v>
          </cell>
        </row>
        <row r="679">
          <cell r="A679">
            <v>1797</v>
          </cell>
          <cell r="B679">
            <v>40</v>
          </cell>
          <cell r="C679">
            <v>1.1399999999999999</v>
          </cell>
          <cell r="D679">
            <v>92000</v>
          </cell>
          <cell r="E679" t="str">
            <v>31.12.9999</v>
          </cell>
          <cell r="G679">
            <v>110400</v>
          </cell>
          <cell r="K679">
            <v>3312</v>
          </cell>
        </row>
        <row r="680">
          <cell r="A680">
            <v>1799</v>
          </cell>
          <cell r="B680">
            <v>40</v>
          </cell>
          <cell r="C680">
            <v>1</v>
          </cell>
          <cell r="D680">
            <v>48000</v>
          </cell>
          <cell r="E680" t="str">
            <v>31.12.9999</v>
          </cell>
          <cell r="G680">
            <v>41710</v>
          </cell>
          <cell r="K680">
            <v>1251.3</v>
          </cell>
        </row>
        <row r="681">
          <cell r="A681">
            <v>1800</v>
          </cell>
          <cell r="B681">
            <v>40</v>
          </cell>
          <cell r="C681">
            <v>1</v>
          </cell>
          <cell r="D681">
            <v>66000</v>
          </cell>
          <cell r="E681" t="str">
            <v>31.12.9999</v>
          </cell>
          <cell r="G681">
            <v>59400</v>
          </cell>
          <cell r="K681">
            <v>1782</v>
          </cell>
        </row>
        <row r="682">
          <cell r="A682">
            <v>1801</v>
          </cell>
          <cell r="B682">
            <v>40</v>
          </cell>
          <cell r="C682">
            <v>1.19</v>
          </cell>
          <cell r="D682">
            <v>128000</v>
          </cell>
          <cell r="E682" t="str">
            <v>31.12.9999</v>
          </cell>
          <cell r="G682">
            <v>152700</v>
          </cell>
          <cell r="K682">
            <v>4581</v>
          </cell>
        </row>
        <row r="683">
          <cell r="A683">
            <v>1802</v>
          </cell>
          <cell r="B683">
            <v>40</v>
          </cell>
          <cell r="C683">
            <v>1</v>
          </cell>
          <cell r="D683">
            <v>48000</v>
          </cell>
          <cell r="E683" t="str">
            <v>31.12.9999</v>
          </cell>
          <cell r="G683">
            <v>41710</v>
          </cell>
          <cell r="K683">
            <v>1251.3</v>
          </cell>
        </row>
        <row r="684">
          <cell r="A684">
            <v>1803</v>
          </cell>
          <cell r="B684">
            <v>0</v>
          </cell>
          <cell r="C684">
            <v>0</v>
          </cell>
          <cell r="D684" t="str">
            <v>(blank)</v>
          </cell>
          <cell r="E684" t="str">
            <v>28.02.2015</v>
          </cell>
          <cell r="U684">
            <v>0</v>
          </cell>
        </row>
        <row r="685">
          <cell r="A685">
            <v>1804</v>
          </cell>
          <cell r="B685">
            <v>20</v>
          </cell>
          <cell r="C685">
            <v>1</v>
          </cell>
          <cell r="D685">
            <v>48000</v>
          </cell>
          <cell r="E685" t="str">
            <v>31.12.9999</v>
          </cell>
          <cell r="G685">
            <v>38800</v>
          </cell>
        </row>
        <row r="686">
          <cell r="A686">
            <v>1806</v>
          </cell>
          <cell r="B686">
            <v>40</v>
          </cell>
          <cell r="C686">
            <v>1</v>
          </cell>
          <cell r="D686">
            <v>47389</v>
          </cell>
          <cell r="E686" t="str">
            <v>31.12.9999</v>
          </cell>
          <cell r="G686">
            <v>50900</v>
          </cell>
          <cell r="K686">
            <v>1527</v>
          </cell>
        </row>
        <row r="687">
          <cell r="A687">
            <v>1807</v>
          </cell>
          <cell r="B687">
            <v>40</v>
          </cell>
          <cell r="C687">
            <v>1.07</v>
          </cell>
          <cell r="D687">
            <v>109000</v>
          </cell>
          <cell r="E687" t="str">
            <v>31.12.9999</v>
          </cell>
          <cell r="G687">
            <v>122160</v>
          </cell>
          <cell r="K687">
            <v>3664.8</v>
          </cell>
        </row>
        <row r="688">
          <cell r="A688">
            <v>1808</v>
          </cell>
          <cell r="B688">
            <v>20</v>
          </cell>
          <cell r="C688">
            <v>1</v>
          </cell>
          <cell r="D688">
            <v>48000</v>
          </cell>
          <cell r="E688" t="str">
            <v>31.12.9999</v>
          </cell>
          <cell r="G688">
            <v>38800</v>
          </cell>
        </row>
        <row r="689">
          <cell r="A689">
            <v>1809</v>
          </cell>
          <cell r="B689">
            <v>40</v>
          </cell>
          <cell r="C689">
            <v>1</v>
          </cell>
          <cell r="D689">
            <v>48000</v>
          </cell>
          <cell r="E689" t="str">
            <v>31.12.9999</v>
          </cell>
          <cell r="G689">
            <v>41710</v>
          </cell>
        </row>
        <row r="690">
          <cell r="A690">
            <v>1810</v>
          </cell>
          <cell r="B690">
            <v>40</v>
          </cell>
          <cell r="C690">
            <v>1</v>
          </cell>
          <cell r="D690">
            <v>66000</v>
          </cell>
          <cell r="E690" t="str">
            <v>31.12.9999</v>
          </cell>
          <cell r="G690">
            <v>56760</v>
          </cell>
          <cell r="K690">
            <v>1702.8</v>
          </cell>
        </row>
        <row r="691">
          <cell r="A691">
            <v>1811</v>
          </cell>
          <cell r="B691">
            <v>40</v>
          </cell>
          <cell r="C691">
            <v>1</v>
          </cell>
          <cell r="D691">
            <v>90092</v>
          </cell>
          <cell r="E691" t="str">
            <v>31.12.9999</v>
          </cell>
          <cell r="G691">
            <v>80960</v>
          </cell>
          <cell r="K691">
            <v>2428.8000000000002</v>
          </cell>
        </row>
        <row r="692">
          <cell r="A692">
            <v>1812</v>
          </cell>
          <cell r="B692">
            <v>40</v>
          </cell>
          <cell r="C692">
            <v>1.19</v>
          </cell>
          <cell r="D692" t="str">
            <v>(blank)</v>
          </cell>
          <cell r="E692" t="str">
            <v>31.12.9999</v>
          </cell>
          <cell r="G692">
            <v>115000</v>
          </cell>
          <cell r="K692">
            <v>3450</v>
          </cell>
        </row>
        <row r="693">
          <cell r="A693">
            <v>1814</v>
          </cell>
          <cell r="B693">
            <v>40</v>
          </cell>
          <cell r="C693">
            <v>0.98</v>
          </cell>
          <cell r="D693">
            <v>128000</v>
          </cell>
          <cell r="E693" t="str">
            <v>31.12.9999</v>
          </cell>
          <cell r="G693">
            <v>125000</v>
          </cell>
          <cell r="K693">
            <v>3750</v>
          </cell>
        </row>
        <row r="694">
          <cell r="A694">
            <v>1815</v>
          </cell>
          <cell r="B694">
            <v>40</v>
          </cell>
          <cell r="C694">
            <v>0.9</v>
          </cell>
          <cell r="D694">
            <v>92000</v>
          </cell>
          <cell r="E694" t="str">
            <v>31.12.9999</v>
          </cell>
          <cell r="G694">
            <v>86530</v>
          </cell>
          <cell r="K694">
            <v>2595.9</v>
          </cell>
        </row>
        <row r="695">
          <cell r="A695">
            <v>1816</v>
          </cell>
          <cell r="B695">
            <v>40</v>
          </cell>
          <cell r="C695">
            <v>0.97</v>
          </cell>
          <cell r="D695">
            <v>48000</v>
          </cell>
          <cell r="E695" t="str">
            <v>14.04.2015</v>
          </cell>
          <cell r="G695">
            <v>49200</v>
          </cell>
        </row>
        <row r="696">
          <cell r="A696">
            <v>1818</v>
          </cell>
          <cell r="B696">
            <v>40</v>
          </cell>
          <cell r="C696">
            <v>1</v>
          </cell>
          <cell r="D696">
            <v>66000</v>
          </cell>
          <cell r="E696" t="str">
            <v>31.12.9999</v>
          </cell>
          <cell r="G696">
            <v>54120</v>
          </cell>
          <cell r="K696">
            <v>1623.6</v>
          </cell>
        </row>
        <row r="697">
          <cell r="A697">
            <v>1819</v>
          </cell>
          <cell r="B697">
            <v>0</v>
          </cell>
          <cell r="C697">
            <v>0</v>
          </cell>
          <cell r="D697" t="str">
            <v>(blank)</v>
          </cell>
          <cell r="E697" t="str">
            <v>31.12.9999</v>
          </cell>
          <cell r="U697">
            <v>0</v>
          </cell>
        </row>
        <row r="698">
          <cell r="A698">
            <v>1820</v>
          </cell>
          <cell r="B698">
            <v>0</v>
          </cell>
          <cell r="C698">
            <v>0</v>
          </cell>
          <cell r="D698" t="str">
            <v>(blank)</v>
          </cell>
          <cell r="E698" t="str">
            <v>31.12.9999</v>
          </cell>
          <cell r="U698">
            <v>0</v>
          </cell>
        </row>
        <row r="699">
          <cell r="A699">
            <v>1822</v>
          </cell>
          <cell r="B699">
            <v>40</v>
          </cell>
          <cell r="C699">
            <v>0.94</v>
          </cell>
          <cell r="D699">
            <v>56000</v>
          </cell>
          <cell r="E699" t="str">
            <v>31.12.9999</v>
          </cell>
          <cell r="G699">
            <v>55296</v>
          </cell>
          <cell r="K699">
            <v>1658.88</v>
          </cell>
        </row>
        <row r="700">
          <cell r="A700">
            <v>1823</v>
          </cell>
          <cell r="B700">
            <v>40.25</v>
          </cell>
          <cell r="C700">
            <v>1</v>
          </cell>
          <cell r="D700">
            <v>56000</v>
          </cell>
          <cell r="E700" t="str">
            <v>31.12.9999</v>
          </cell>
          <cell r="G700">
            <v>49280</v>
          </cell>
          <cell r="K700">
            <v>1478.4</v>
          </cell>
        </row>
        <row r="701">
          <cell r="A701">
            <v>1824</v>
          </cell>
          <cell r="B701">
            <v>40</v>
          </cell>
          <cell r="C701">
            <v>1.17</v>
          </cell>
          <cell r="D701">
            <v>109000</v>
          </cell>
          <cell r="E701" t="str">
            <v>31.12.9999</v>
          </cell>
          <cell r="G701">
            <v>134400</v>
          </cell>
          <cell r="K701">
            <v>4032</v>
          </cell>
        </row>
        <row r="702">
          <cell r="A702">
            <v>1825</v>
          </cell>
          <cell r="B702">
            <v>40</v>
          </cell>
          <cell r="C702">
            <v>1</v>
          </cell>
          <cell r="D702">
            <v>90092</v>
          </cell>
          <cell r="E702" t="str">
            <v>31.12.9999</v>
          </cell>
          <cell r="G702">
            <v>82800</v>
          </cell>
        </row>
        <row r="703">
          <cell r="A703">
            <v>1826</v>
          </cell>
          <cell r="B703">
            <v>40</v>
          </cell>
          <cell r="C703">
            <v>0.89</v>
          </cell>
          <cell r="D703">
            <v>109000</v>
          </cell>
          <cell r="E703" t="str">
            <v>31.12.9999</v>
          </cell>
          <cell r="G703">
            <v>101800</v>
          </cell>
          <cell r="K703">
            <v>3054</v>
          </cell>
        </row>
        <row r="704">
          <cell r="A704">
            <v>1829</v>
          </cell>
          <cell r="B704">
            <v>40</v>
          </cell>
          <cell r="C704">
            <v>0.82</v>
          </cell>
          <cell r="D704">
            <v>154000</v>
          </cell>
          <cell r="E704" t="str">
            <v>31.12.9999</v>
          </cell>
          <cell r="G704">
            <v>125540.8</v>
          </cell>
          <cell r="K704">
            <v>3766.22</v>
          </cell>
        </row>
        <row r="705">
          <cell r="A705">
            <v>1830</v>
          </cell>
          <cell r="B705">
            <v>40</v>
          </cell>
          <cell r="C705">
            <v>1</v>
          </cell>
          <cell r="D705">
            <v>56000</v>
          </cell>
          <cell r="E705" t="str">
            <v>31.12.9999</v>
          </cell>
          <cell r="G705">
            <v>50400</v>
          </cell>
          <cell r="K705">
            <v>1512</v>
          </cell>
        </row>
        <row r="706">
          <cell r="A706">
            <v>1833</v>
          </cell>
          <cell r="B706">
            <v>40</v>
          </cell>
          <cell r="C706">
            <v>0.99</v>
          </cell>
          <cell r="D706">
            <v>128000</v>
          </cell>
          <cell r="E706" t="str">
            <v>31.12.9999</v>
          </cell>
          <cell r="G706">
            <v>126232</v>
          </cell>
          <cell r="K706">
            <v>3786.96</v>
          </cell>
        </row>
        <row r="707">
          <cell r="A707">
            <v>1834</v>
          </cell>
          <cell r="B707">
            <v>40</v>
          </cell>
          <cell r="C707">
            <v>1.1399999999999999</v>
          </cell>
          <cell r="D707">
            <v>92000</v>
          </cell>
          <cell r="E707" t="str">
            <v>31.12.9999</v>
          </cell>
          <cell r="G707">
            <v>110400</v>
          </cell>
          <cell r="K707">
            <v>3312</v>
          </cell>
        </row>
        <row r="708">
          <cell r="A708">
            <v>1835</v>
          </cell>
          <cell r="B708">
            <v>40</v>
          </cell>
          <cell r="C708">
            <v>1.19</v>
          </cell>
          <cell r="D708">
            <v>154000</v>
          </cell>
          <cell r="E708" t="str">
            <v>30.11.2016</v>
          </cell>
          <cell r="G708">
            <v>183240</v>
          </cell>
        </row>
        <row r="709">
          <cell r="A709">
            <v>1836</v>
          </cell>
          <cell r="B709">
            <v>0</v>
          </cell>
          <cell r="C709">
            <v>0</v>
          </cell>
          <cell r="D709" t="str">
            <v>(blank)</v>
          </cell>
          <cell r="E709" t="str">
            <v>30.06.2015</v>
          </cell>
          <cell r="U709">
            <v>0</v>
          </cell>
        </row>
        <row r="710">
          <cell r="A710">
            <v>1837</v>
          </cell>
          <cell r="B710">
            <v>40.25</v>
          </cell>
          <cell r="C710">
            <v>1</v>
          </cell>
          <cell r="D710">
            <v>56000</v>
          </cell>
          <cell r="E710" t="str">
            <v>31.12.9999</v>
          </cell>
          <cell r="G710">
            <v>49280</v>
          </cell>
          <cell r="K710">
            <v>1478.4</v>
          </cell>
        </row>
        <row r="711">
          <cell r="A711">
            <v>1838</v>
          </cell>
          <cell r="B711">
            <v>0</v>
          </cell>
          <cell r="C711">
            <v>0</v>
          </cell>
          <cell r="D711">
            <v>105947</v>
          </cell>
          <cell r="E711" t="str">
            <v>01.04.2015</v>
          </cell>
          <cell r="U711">
            <v>0</v>
          </cell>
        </row>
        <row r="712">
          <cell r="A712">
            <v>1839</v>
          </cell>
          <cell r="B712">
            <v>40</v>
          </cell>
          <cell r="C712">
            <v>0.87</v>
          </cell>
          <cell r="D712">
            <v>109000</v>
          </cell>
          <cell r="E712" t="str">
            <v>31.12.9999</v>
          </cell>
          <cell r="G712">
            <v>99865.8</v>
          </cell>
          <cell r="K712">
            <v>2995.97</v>
          </cell>
        </row>
        <row r="713">
          <cell r="A713">
            <v>1840</v>
          </cell>
          <cell r="B713">
            <v>40</v>
          </cell>
          <cell r="C713">
            <v>1.1399999999999999</v>
          </cell>
          <cell r="D713">
            <v>92000</v>
          </cell>
          <cell r="E713" t="str">
            <v>30.06.2015</v>
          </cell>
          <cell r="G713">
            <v>110400</v>
          </cell>
          <cell r="K713">
            <v>3312</v>
          </cell>
        </row>
        <row r="714">
          <cell r="A714">
            <v>1841</v>
          </cell>
          <cell r="B714">
            <v>40</v>
          </cell>
          <cell r="C714">
            <v>1.01</v>
          </cell>
          <cell r="D714">
            <v>66000</v>
          </cell>
          <cell r="E714" t="str">
            <v>31.12.9999</v>
          </cell>
          <cell r="G714">
            <v>70242</v>
          </cell>
          <cell r="K714">
            <v>2107.2600000000002</v>
          </cell>
        </row>
        <row r="715">
          <cell r="A715">
            <v>1843</v>
          </cell>
          <cell r="B715">
            <v>0</v>
          </cell>
          <cell r="C715">
            <v>0</v>
          </cell>
          <cell r="D715" t="str">
            <v>(blank)</v>
          </cell>
          <cell r="E715" t="str">
            <v>28.02.2015</v>
          </cell>
          <cell r="U715">
            <v>0</v>
          </cell>
        </row>
        <row r="716">
          <cell r="A716">
            <v>1844</v>
          </cell>
          <cell r="B716">
            <v>40</v>
          </cell>
          <cell r="C716">
            <v>0.95</v>
          </cell>
          <cell r="D716">
            <v>55832</v>
          </cell>
          <cell r="E716" t="str">
            <v>31.12.9999</v>
          </cell>
          <cell r="G716">
            <v>55990</v>
          </cell>
          <cell r="K716">
            <v>1679.7</v>
          </cell>
        </row>
        <row r="717">
          <cell r="A717">
            <v>1847</v>
          </cell>
          <cell r="B717">
            <v>40</v>
          </cell>
          <cell r="C717">
            <v>1.01</v>
          </cell>
          <cell r="D717">
            <v>154000</v>
          </cell>
          <cell r="E717" t="str">
            <v>31.12.9999</v>
          </cell>
          <cell r="G717">
            <v>155000</v>
          </cell>
          <cell r="K717">
            <v>4650</v>
          </cell>
        </row>
        <row r="718">
          <cell r="A718">
            <v>1853</v>
          </cell>
          <cell r="B718">
            <v>0</v>
          </cell>
          <cell r="C718">
            <v>0</v>
          </cell>
          <cell r="D718">
            <v>39174</v>
          </cell>
          <cell r="E718" t="str">
            <v>30.03.2015</v>
          </cell>
          <cell r="U718">
            <v>0</v>
          </cell>
        </row>
        <row r="719">
          <cell r="A719">
            <v>1854</v>
          </cell>
          <cell r="B719">
            <v>0</v>
          </cell>
          <cell r="C719">
            <v>0</v>
          </cell>
          <cell r="D719">
            <v>40000</v>
          </cell>
          <cell r="E719" t="str">
            <v>30.03.2015</v>
          </cell>
          <cell r="U719">
            <v>0</v>
          </cell>
        </row>
        <row r="720">
          <cell r="A720">
            <v>1857</v>
          </cell>
          <cell r="B720">
            <v>40</v>
          </cell>
          <cell r="C720">
            <v>0</v>
          </cell>
          <cell r="D720" t="str">
            <v>(blank)</v>
          </cell>
          <cell r="E720" t="str">
            <v>31.12.9999</v>
          </cell>
          <cell r="G720">
            <v>350000</v>
          </cell>
          <cell r="L720">
            <v>-10194.17</v>
          </cell>
        </row>
        <row r="721">
          <cell r="A721">
            <v>1859</v>
          </cell>
          <cell r="B721">
            <v>40</v>
          </cell>
          <cell r="C721">
            <v>1</v>
          </cell>
          <cell r="D721">
            <v>65563</v>
          </cell>
          <cell r="E721" t="str">
            <v>30.06.2015</v>
          </cell>
          <cell r="G721">
            <v>59400</v>
          </cell>
          <cell r="K721">
            <v>1782</v>
          </cell>
        </row>
        <row r="722">
          <cell r="A722">
            <v>1860</v>
          </cell>
          <cell r="B722">
            <v>40</v>
          </cell>
          <cell r="C722">
            <v>1</v>
          </cell>
          <cell r="D722">
            <v>65563</v>
          </cell>
          <cell r="E722" t="str">
            <v>31.12.9999</v>
          </cell>
          <cell r="G722">
            <v>58080</v>
          </cell>
          <cell r="K722">
            <v>1742.4</v>
          </cell>
        </row>
        <row r="723">
          <cell r="A723">
            <v>1863</v>
          </cell>
          <cell r="B723">
            <v>40</v>
          </cell>
          <cell r="C723">
            <v>1</v>
          </cell>
          <cell r="D723">
            <v>56000</v>
          </cell>
          <cell r="E723" t="str">
            <v>31.12.9999</v>
          </cell>
          <cell r="G723">
            <v>58800</v>
          </cell>
          <cell r="K723">
            <v>1764</v>
          </cell>
        </row>
        <row r="724">
          <cell r="A724">
            <v>1864</v>
          </cell>
          <cell r="B724">
            <v>40</v>
          </cell>
          <cell r="C724">
            <v>1.0900000000000001</v>
          </cell>
          <cell r="D724">
            <v>105947</v>
          </cell>
          <cell r="E724" t="str">
            <v>31.12.9999</v>
          </cell>
          <cell r="G724">
            <v>124318</v>
          </cell>
          <cell r="K724">
            <v>3729.54</v>
          </cell>
        </row>
        <row r="725">
          <cell r="A725">
            <v>1865</v>
          </cell>
          <cell r="B725">
            <v>40</v>
          </cell>
          <cell r="C725">
            <v>0.94</v>
          </cell>
          <cell r="D725">
            <v>66000</v>
          </cell>
          <cell r="E725" t="str">
            <v>30.06.2015</v>
          </cell>
          <cell r="G725">
            <v>65000</v>
          </cell>
          <cell r="K725">
            <v>1950</v>
          </cell>
        </row>
        <row r="726">
          <cell r="A726">
            <v>1866</v>
          </cell>
          <cell r="B726">
            <v>40</v>
          </cell>
          <cell r="C726">
            <v>0.92</v>
          </cell>
          <cell r="D726">
            <v>48000</v>
          </cell>
          <cell r="E726" t="str">
            <v>31.12.9999</v>
          </cell>
          <cell r="G726">
            <v>46828</v>
          </cell>
          <cell r="K726">
            <v>1404.84</v>
          </cell>
        </row>
        <row r="727">
          <cell r="A727">
            <v>1867</v>
          </cell>
          <cell r="B727">
            <v>40</v>
          </cell>
          <cell r="C727">
            <v>1</v>
          </cell>
          <cell r="D727">
            <v>47389</v>
          </cell>
          <cell r="E727" t="str">
            <v>31.12.9999</v>
          </cell>
          <cell r="G727">
            <v>41710</v>
          </cell>
        </row>
        <row r="728">
          <cell r="A728">
            <v>1868</v>
          </cell>
          <cell r="B728">
            <v>20</v>
          </cell>
          <cell r="C728">
            <v>1</v>
          </cell>
          <cell r="D728">
            <v>48000</v>
          </cell>
          <cell r="E728" t="str">
            <v>31.12.9999</v>
          </cell>
          <cell r="G728">
            <v>38800</v>
          </cell>
          <cell r="K728">
            <v>1164</v>
          </cell>
        </row>
        <row r="729">
          <cell r="A729">
            <v>1880</v>
          </cell>
          <cell r="B729">
            <v>40</v>
          </cell>
          <cell r="C729">
            <v>1</v>
          </cell>
          <cell r="D729">
            <v>47389</v>
          </cell>
          <cell r="E729" t="str">
            <v>31.12.9999</v>
          </cell>
          <cell r="G729">
            <v>41710</v>
          </cell>
          <cell r="K729">
            <v>1251.3</v>
          </cell>
        </row>
        <row r="730">
          <cell r="A730">
            <v>1881</v>
          </cell>
          <cell r="B730">
            <v>40</v>
          </cell>
          <cell r="C730">
            <v>1</v>
          </cell>
          <cell r="D730">
            <v>47389</v>
          </cell>
          <cell r="E730" t="str">
            <v>31.12.9999</v>
          </cell>
          <cell r="G730">
            <v>41710</v>
          </cell>
          <cell r="K730">
            <v>1251.3</v>
          </cell>
        </row>
        <row r="731">
          <cell r="A731">
            <v>1889</v>
          </cell>
          <cell r="B731">
            <v>40.25</v>
          </cell>
          <cell r="C731">
            <v>1</v>
          </cell>
          <cell r="D731">
            <v>56000</v>
          </cell>
          <cell r="E731" t="str">
            <v>31.12.9999</v>
          </cell>
          <cell r="G731">
            <v>49280</v>
          </cell>
          <cell r="K731">
            <v>1478.4</v>
          </cell>
        </row>
        <row r="732">
          <cell r="A732">
            <v>1890</v>
          </cell>
          <cell r="B732">
            <v>40</v>
          </cell>
          <cell r="C732">
            <v>1</v>
          </cell>
          <cell r="D732">
            <v>48000</v>
          </cell>
          <cell r="E732" t="str">
            <v>31.12.9999</v>
          </cell>
          <cell r="G732">
            <v>43650</v>
          </cell>
          <cell r="K732">
            <v>1309.5</v>
          </cell>
        </row>
        <row r="733">
          <cell r="A733">
            <v>1891</v>
          </cell>
          <cell r="B733">
            <v>40</v>
          </cell>
          <cell r="C733">
            <v>1</v>
          </cell>
          <cell r="D733">
            <v>76965</v>
          </cell>
          <cell r="E733" t="str">
            <v>31.12.9999</v>
          </cell>
          <cell r="G733">
            <v>70200</v>
          </cell>
          <cell r="K733">
            <v>2106</v>
          </cell>
        </row>
        <row r="734">
          <cell r="A734">
            <v>1892</v>
          </cell>
          <cell r="B734">
            <v>40</v>
          </cell>
          <cell r="C734">
            <v>1.04</v>
          </cell>
          <cell r="D734">
            <v>109000</v>
          </cell>
          <cell r="E734" t="str">
            <v>31.12.9999</v>
          </cell>
          <cell r="G734">
            <v>119106</v>
          </cell>
          <cell r="K734">
            <v>3573.18</v>
          </cell>
        </row>
        <row r="735">
          <cell r="A735">
            <v>1893</v>
          </cell>
          <cell r="B735">
            <v>40</v>
          </cell>
          <cell r="C735">
            <v>0.95</v>
          </cell>
          <cell r="D735">
            <v>65563</v>
          </cell>
          <cell r="E735" t="str">
            <v>30.06.2015</v>
          </cell>
          <cell r="G735">
            <v>66170</v>
          </cell>
        </row>
        <row r="736">
          <cell r="A736">
            <v>1894</v>
          </cell>
          <cell r="B736">
            <v>40</v>
          </cell>
          <cell r="C736">
            <v>1</v>
          </cell>
          <cell r="D736">
            <v>66000</v>
          </cell>
          <cell r="E736" t="str">
            <v>30.06.2015</v>
          </cell>
          <cell r="G736">
            <v>69224</v>
          </cell>
          <cell r="K736">
            <v>2076.7199999999998</v>
          </cell>
        </row>
        <row r="737">
          <cell r="A737">
            <v>1895</v>
          </cell>
          <cell r="B737">
            <v>40</v>
          </cell>
          <cell r="C737">
            <v>1</v>
          </cell>
          <cell r="D737">
            <v>47389</v>
          </cell>
          <cell r="E737" t="str">
            <v>31.12.9999</v>
          </cell>
          <cell r="G737">
            <v>41710</v>
          </cell>
          <cell r="K737">
            <v>1251.3</v>
          </cell>
        </row>
        <row r="738">
          <cell r="A738">
            <v>1896</v>
          </cell>
          <cell r="B738">
            <v>40</v>
          </cell>
          <cell r="C738">
            <v>1</v>
          </cell>
          <cell r="D738">
            <v>47389</v>
          </cell>
          <cell r="E738" t="str">
            <v>31.12.9999</v>
          </cell>
          <cell r="G738">
            <v>41710</v>
          </cell>
        </row>
        <row r="739">
          <cell r="A739">
            <v>1897</v>
          </cell>
          <cell r="B739">
            <v>40.25</v>
          </cell>
          <cell r="C739">
            <v>1</v>
          </cell>
          <cell r="D739">
            <v>56000</v>
          </cell>
          <cell r="E739" t="str">
            <v>31.12.9999</v>
          </cell>
          <cell r="G739">
            <v>49280</v>
          </cell>
          <cell r="K739">
            <v>1478.4</v>
          </cell>
        </row>
        <row r="740">
          <cell r="A740">
            <v>1899</v>
          </cell>
          <cell r="B740">
            <v>40</v>
          </cell>
          <cell r="C740">
            <v>1.1100000000000001</v>
          </cell>
          <cell r="D740">
            <v>109000</v>
          </cell>
          <cell r="E740" t="str">
            <v>31.12.9999</v>
          </cell>
          <cell r="G740">
            <v>127250</v>
          </cell>
          <cell r="K740">
            <v>3817.5</v>
          </cell>
        </row>
        <row r="741">
          <cell r="A741">
            <v>1900</v>
          </cell>
          <cell r="B741">
            <v>40</v>
          </cell>
          <cell r="C741">
            <v>0.9</v>
          </cell>
          <cell r="D741">
            <v>48000</v>
          </cell>
          <cell r="E741" t="str">
            <v>31.12.9999</v>
          </cell>
          <cell r="G741">
            <v>45810</v>
          </cell>
          <cell r="K741">
            <v>1374.3</v>
          </cell>
        </row>
        <row r="742">
          <cell r="A742">
            <v>1903</v>
          </cell>
          <cell r="B742">
            <v>40</v>
          </cell>
          <cell r="C742">
            <v>1</v>
          </cell>
          <cell r="D742">
            <v>48000</v>
          </cell>
          <cell r="E742" t="str">
            <v>31.12.9999</v>
          </cell>
          <cell r="G742">
            <v>41710</v>
          </cell>
          <cell r="K742">
            <v>1251.3</v>
          </cell>
        </row>
        <row r="743">
          <cell r="A743">
            <v>1918</v>
          </cell>
          <cell r="B743">
            <v>40</v>
          </cell>
          <cell r="C743">
            <v>1.02</v>
          </cell>
          <cell r="D743">
            <v>56000</v>
          </cell>
          <cell r="E743" t="str">
            <v>31.12.9999</v>
          </cell>
          <cell r="G743">
            <v>60152.4</v>
          </cell>
          <cell r="K743">
            <v>1804.57</v>
          </cell>
        </row>
        <row r="744">
          <cell r="A744">
            <v>1919</v>
          </cell>
          <cell r="B744">
            <v>40</v>
          </cell>
          <cell r="C744">
            <v>0.97</v>
          </cell>
          <cell r="D744">
            <v>55832</v>
          </cell>
          <cell r="E744" t="str">
            <v>31.12.9999</v>
          </cell>
          <cell r="G744">
            <v>57000</v>
          </cell>
          <cell r="K744">
            <v>1710</v>
          </cell>
        </row>
        <row r="745">
          <cell r="A745">
            <v>1921</v>
          </cell>
          <cell r="B745">
            <v>40</v>
          </cell>
          <cell r="C745">
            <v>1</v>
          </cell>
          <cell r="D745">
            <v>48000</v>
          </cell>
          <cell r="E745" t="str">
            <v>31.12.9999</v>
          </cell>
          <cell r="G745">
            <v>38800</v>
          </cell>
          <cell r="K745">
            <v>1164</v>
          </cell>
        </row>
        <row r="746">
          <cell r="A746">
            <v>1922</v>
          </cell>
          <cell r="B746">
            <v>40</v>
          </cell>
          <cell r="C746">
            <v>0.94</v>
          </cell>
          <cell r="D746" t="str">
            <v>(blank)</v>
          </cell>
          <cell r="E746" t="str">
            <v>31.12.9999</v>
          </cell>
          <cell r="G746">
            <v>76650</v>
          </cell>
          <cell r="K746">
            <v>2299.5</v>
          </cell>
        </row>
        <row r="747">
          <cell r="A747">
            <v>1925</v>
          </cell>
          <cell r="B747">
            <v>40</v>
          </cell>
          <cell r="C747">
            <v>0.92</v>
          </cell>
          <cell r="D747">
            <v>47389</v>
          </cell>
          <cell r="E747" t="str">
            <v>31.12.9999</v>
          </cell>
          <cell r="G747">
            <v>47000</v>
          </cell>
          <cell r="K747">
            <v>1410</v>
          </cell>
        </row>
        <row r="748">
          <cell r="A748">
            <v>1926</v>
          </cell>
          <cell r="B748">
            <v>40</v>
          </cell>
          <cell r="C748">
            <v>0.86</v>
          </cell>
          <cell r="D748">
            <v>56000</v>
          </cell>
          <cell r="E748" t="str">
            <v>31.12.9999</v>
          </cell>
          <cell r="G748">
            <v>50752.800000000003</v>
          </cell>
          <cell r="K748">
            <v>1522.58</v>
          </cell>
        </row>
        <row r="749">
          <cell r="A749">
            <v>1928</v>
          </cell>
          <cell r="B749">
            <v>40</v>
          </cell>
          <cell r="C749">
            <v>1</v>
          </cell>
          <cell r="D749">
            <v>48000</v>
          </cell>
          <cell r="E749" t="str">
            <v>31.12.9999</v>
          </cell>
          <cell r="G749">
            <v>41710</v>
          </cell>
        </row>
        <row r="750">
          <cell r="A750">
            <v>1929</v>
          </cell>
          <cell r="B750">
            <v>40</v>
          </cell>
          <cell r="C750">
            <v>0.99</v>
          </cell>
          <cell r="D750">
            <v>78000</v>
          </cell>
          <cell r="E750" t="str">
            <v>30.01.2015</v>
          </cell>
          <cell r="G750">
            <v>81440</v>
          </cell>
          <cell r="K750">
            <v>2443.1999999999998</v>
          </cell>
        </row>
        <row r="751">
          <cell r="A751">
            <v>1930</v>
          </cell>
          <cell r="B751">
            <v>40</v>
          </cell>
          <cell r="C751">
            <v>1.45</v>
          </cell>
          <cell r="D751">
            <v>128000</v>
          </cell>
          <cell r="E751" t="str">
            <v>31.03.2016</v>
          </cell>
          <cell r="G751">
            <v>185000</v>
          </cell>
          <cell r="K751">
            <v>5550</v>
          </cell>
        </row>
        <row r="752">
          <cell r="A752">
            <v>1934</v>
          </cell>
          <cell r="B752">
            <v>20</v>
          </cell>
          <cell r="C752">
            <v>1</v>
          </cell>
          <cell r="D752" t="str">
            <v>(blank)</v>
          </cell>
          <cell r="E752" t="str">
            <v>31.12.9999</v>
          </cell>
          <cell r="G752">
            <v>38800</v>
          </cell>
        </row>
        <row r="753">
          <cell r="A753">
            <v>1944</v>
          </cell>
          <cell r="B753">
            <v>40</v>
          </cell>
          <cell r="C753">
            <v>1</v>
          </cell>
          <cell r="D753">
            <v>78000</v>
          </cell>
          <cell r="E753" t="str">
            <v>31.12.9999</v>
          </cell>
          <cell r="G753">
            <v>65520</v>
          </cell>
          <cell r="K753">
            <v>1965.6</v>
          </cell>
        </row>
        <row r="754">
          <cell r="A754">
            <v>1945</v>
          </cell>
          <cell r="B754">
            <v>40</v>
          </cell>
          <cell r="C754">
            <v>0.95</v>
          </cell>
          <cell r="D754">
            <v>78000</v>
          </cell>
          <cell r="E754" t="str">
            <v>31.12.9999</v>
          </cell>
          <cell r="G754">
            <v>78000</v>
          </cell>
        </row>
        <row r="755">
          <cell r="A755">
            <v>1946</v>
          </cell>
          <cell r="B755">
            <v>40</v>
          </cell>
          <cell r="C755">
            <v>0.95</v>
          </cell>
          <cell r="D755">
            <v>128000</v>
          </cell>
          <cell r="E755" t="str">
            <v>31.12.9999</v>
          </cell>
          <cell r="G755">
            <v>122000</v>
          </cell>
          <cell r="I755">
            <v>12200</v>
          </cell>
          <cell r="K755">
            <v>3660</v>
          </cell>
        </row>
        <row r="756">
          <cell r="A756">
            <v>1947</v>
          </cell>
          <cell r="B756">
            <v>40</v>
          </cell>
          <cell r="C756">
            <v>0.92</v>
          </cell>
          <cell r="D756">
            <v>128000</v>
          </cell>
          <cell r="E756" t="str">
            <v>31.12.9999</v>
          </cell>
          <cell r="G756">
            <v>117300</v>
          </cell>
          <cell r="K756">
            <v>3519</v>
          </cell>
        </row>
        <row r="757">
          <cell r="A757">
            <v>1948</v>
          </cell>
          <cell r="B757">
            <v>40</v>
          </cell>
          <cell r="C757">
            <v>0.87</v>
          </cell>
          <cell r="D757">
            <v>56000</v>
          </cell>
          <cell r="E757" t="str">
            <v>31.12.9999</v>
          </cell>
          <cell r="G757">
            <v>51408</v>
          </cell>
        </row>
        <row r="758">
          <cell r="A758">
            <v>1950</v>
          </cell>
          <cell r="B758">
            <v>40</v>
          </cell>
          <cell r="C758">
            <v>1</v>
          </cell>
          <cell r="D758">
            <v>47389</v>
          </cell>
          <cell r="E758" t="str">
            <v>31.12.9999</v>
          </cell>
          <cell r="G758">
            <v>41710</v>
          </cell>
          <cell r="K758">
            <v>1251.3</v>
          </cell>
        </row>
        <row r="759">
          <cell r="A759">
            <v>1951</v>
          </cell>
          <cell r="B759">
            <v>40</v>
          </cell>
          <cell r="C759">
            <v>1</v>
          </cell>
          <cell r="D759">
            <v>48000</v>
          </cell>
          <cell r="E759" t="str">
            <v>31.12.9999</v>
          </cell>
          <cell r="G759">
            <v>54120</v>
          </cell>
          <cell r="K759">
            <v>1623.6</v>
          </cell>
        </row>
        <row r="760">
          <cell r="A760">
            <v>1953</v>
          </cell>
          <cell r="B760">
            <v>40</v>
          </cell>
          <cell r="C760">
            <v>1</v>
          </cell>
          <cell r="D760">
            <v>109000</v>
          </cell>
          <cell r="E760" t="str">
            <v>16.09.2015</v>
          </cell>
          <cell r="G760">
            <v>93740</v>
          </cell>
          <cell r="K760">
            <v>2812.2</v>
          </cell>
        </row>
        <row r="761">
          <cell r="A761">
            <v>1956</v>
          </cell>
          <cell r="B761">
            <v>40</v>
          </cell>
          <cell r="C761">
            <v>1</v>
          </cell>
          <cell r="D761">
            <v>76965</v>
          </cell>
          <cell r="E761" t="str">
            <v>31.12.9999</v>
          </cell>
          <cell r="G761">
            <v>67080</v>
          </cell>
          <cell r="K761">
            <v>2012.4</v>
          </cell>
        </row>
        <row r="762">
          <cell r="A762">
            <v>1957</v>
          </cell>
          <cell r="B762">
            <v>40</v>
          </cell>
          <cell r="C762">
            <v>1.06</v>
          </cell>
          <cell r="D762">
            <v>76965</v>
          </cell>
          <cell r="E762" t="str">
            <v>31.12.9999</v>
          </cell>
          <cell r="G762">
            <v>86530</v>
          </cell>
          <cell r="K762">
            <v>2595.9</v>
          </cell>
        </row>
        <row r="763">
          <cell r="A763">
            <v>1958</v>
          </cell>
          <cell r="B763">
            <v>0</v>
          </cell>
          <cell r="C763">
            <v>0</v>
          </cell>
          <cell r="D763" t="str">
            <v>(blank)</v>
          </cell>
          <cell r="E763" t="str">
            <v>31.03.2015</v>
          </cell>
          <cell r="U763">
            <v>0</v>
          </cell>
        </row>
        <row r="764">
          <cell r="A764">
            <v>1960</v>
          </cell>
          <cell r="B764">
            <v>40</v>
          </cell>
          <cell r="C764">
            <v>1</v>
          </cell>
          <cell r="D764">
            <v>78000</v>
          </cell>
          <cell r="E764" t="str">
            <v>31.12.9999</v>
          </cell>
          <cell r="G764">
            <v>68640</v>
          </cell>
          <cell r="K764">
            <v>2059.1999999999998</v>
          </cell>
        </row>
        <row r="765">
          <cell r="A765">
            <v>1961</v>
          </cell>
          <cell r="B765">
            <v>40</v>
          </cell>
          <cell r="C765">
            <v>1.06</v>
          </cell>
          <cell r="D765">
            <v>128000</v>
          </cell>
          <cell r="E765" t="str">
            <v>31.12.9999</v>
          </cell>
          <cell r="G765">
            <v>135945</v>
          </cell>
          <cell r="K765">
            <v>4078.35</v>
          </cell>
        </row>
        <row r="766">
          <cell r="A766">
            <v>1963</v>
          </cell>
          <cell r="B766">
            <v>0</v>
          </cell>
          <cell r="C766">
            <v>0</v>
          </cell>
          <cell r="D766" t="str">
            <v>(blank)</v>
          </cell>
          <cell r="E766" t="str">
            <v>19.06.2015</v>
          </cell>
          <cell r="U766">
            <v>0</v>
          </cell>
        </row>
        <row r="767">
          <cell r="A767">
            <v>1967</v>
          </cell>
          <cell r="B767">
            <v>40</v>
          </cell>
          <cell r="C767">
            <v>0.9</v>
          </cell>
          <cell r="D767">
            <v>48000</v>
          </cell>
          <cell r="E767" t="str">
            <v>31.12.9999</v>
          </cell>
          <cell r="G767">
            <v>46000</v>
          </cell>
          <cell r="K767">
            <v>1380</v>
          </cell>
        </row>
        <row r="768">
          <cell r="A768">
            <v>1969</v>
          </cell>
          <cell r="B768">
            <v>40</v>
          </cell>
          <cell r="C768">
            <v>0.9</v>
          </cell>
          <cell r="D768">
            <v>78000</v>
          </cell>
          <cell r="E768" t="str">
            <v>31.12.9999</v>
          </cell>
          <cell r="G768">
            <v>73805</v>
          </cell>
          <cell r="K768">
            <v>2214.15</v>
          </cell>
        </row>
        <row r="769">
          <cell r="A769">
            <v>1970</v>
          </cell>
          <cell r="B769">
            <v>40</v>
          </cell>
          <cell r="C769">
            <v>0.94</v>
          </cell>
          <cell r="D769">
            <v>109000</v>
          </cell>
          <cell r="E769" t="str">
            <v>28.02.2015</v>
          </cell>
          <cell r="G769">
            <v>120000</v>
          </cell>
          <cell r="K769">
            <v>3600</v>
          </cell>
        </row>
        <row r="770">
          <cell r="A770">
            <v>1971</v>
          </cell>
          <cell r="B770">
            <v>40</v>
          </cell>
          <cell r="C770">
            <v>1</v>
          </cell>
          <cell r="D770">
            <v>47389</v>
          </cell>
          <cell r="E770" t="str">
            <v>31.12.9999</v>
          </cell>
          <cell r="G770">
            <v>41710</v>
          </cell>
          <cell r="K770">
            <v>1251.3</v>
          </cell>
        </row>
        <row r="771">
          <cell r="A771">
            <v>1972</v>
          </cell>
          <cell r="B771">
            <v>0</v>
          </cell>
          <cell r="C771">
            <v>0</v>
          </cell>
          <cell r="D771" t="str">
            <v>(blank)</v>
          </cell>
          <cell r="E771" t="str">
            <v>30.03.2015</v>
          </cell>
          <cell r="U771">
            <v>0</v>
          </cell>
        </row>
        <row r="772">
          <cell r="A772">
            <v>1974</v>
          </cell>
          <cell r="B772">
            <v>0</v>
          </cell>
          <cell r="C772">
            <v>0</v>
          </cell>
          <cell r="D772">
            <v>40000</v>
          </cell>
          <cell r="E772" t="str">
            <v>28.02.2015</v>
          </cell>
          <cell r="J772">
            <v>1800</v>
          </cell>
        </row>
        <row r="773">
          <cell r="A773">
            <v>1977</v>
          </cell>
          <cell r="B773">
            <v>40</v>
          </cell>
          <cell r="C773">
            <v>1.03</v>
          </cell>
          <cell r="D773">
            <v>128000</v>
          </cell>
          <cell r="E773" t="str">
            <v>31.12.9999</v>
          </cell>
          <cell r="G773">
            <v>132340</v>
          </cell>
          <cell r="K773">
            <v>3970.2</v>
          </cell>
        </row>
        <row r="774">
          <cell r="A774">
            <v>1978</v>
          </cell>
          <cell r="B774">
            <v>8</v>
          </cell>
          <cell r="C774">
            <v>0.87</v>
          </cell>
          <cell r="D774">
            <v>76965</v>
          </cell>
          <cell r="E774" t="str">
            <v>26.03.2015</v>
          </cell>
          <cell r="G774">
            <v>71463.600000000006</v>
          </cell>
          <cell r="K774">
            <v>2143.91</v>
          </cell>
        </row>
        <row r="775">
          <cell r="A775">
            <v>1979</v>
          </cell>
          <cell r="B775">
            <v>40</v>
          </cell>
          <cell r="C775">
            <v>0.98</v>
          </cell>
          <cell r="D775">
            <v>109000</v>
          </cell>
          <cell r="E775" t="str">
            <v>31.12.9999</v>
          </cell>
          <cell r="G775">
            <v>112000</v>
          </cell>
          <cell r="K775">
            <v>3360</v>
          </cell>
        </row>
        <row r="776">
          <cell r="A776">
            <v>1980</v>
          </cell>
          <cell r="B776">
            <v>40</v>
          </cell>
          <cell r="C776">
            <v>1.27</v>
          </cell>
          <cell r="D776">
            <v>109000</v>
          </cell>
          <cell r="E776" t="str">
            <v>31.12.9999</v>
          </cell>
          <cell r="G776">
            <v>145000</v>
          </cell>
        </row>
        <row r="777">
          <cell r="A777">
            <v>1981</v>
          </cell>
          <cell r="B777">
            <v>40</v>
          </cell>
          <cell r="C777">
            <v>1.05</v>
          </cell>
          <cell r="D777">
            <v>92000</v>
          </cell>
          <cell r="E777" t="str">
            <v>31.12.9999</v>
          </cell>
          <cell r="G777">
            <v>101800</v>
          </cell>
          <cell r="K777">
            <v>3054</v>
          </cell>
        </row>
        <row r="778">
          <cell r="A778">
            <v>1982</v>
          </cell>
          <cell r="B778">
            <v>40</v>
          </cell>
          <cell r="C778">
            <v>0.97</v>
          </cell>
          <cell r="D778">
            <v>76965</v>
          </cell>
          <cell r="E778" t="str">
            <v>22.05.2015</v>
          </cell>
          <cell r="G778">
            <v>79404</v>
          </cell>
          <cell r="K778">
            <v>2382.12</v>
          </cell>
        </row>
        <row r="779">
          <cell r="A779">
            <v>1983</v>
          </cell>
          <cell r="B779">
            <v>40</v>
          </cell>
          <cell r="C779">
            <v>1.25</v>
          </cell>
          <cell r="D779">
            <v>128000</v>
          </cell>
          <cell r="E779" t="str">
            <v>31.12.9999</v>
          </cell>
          <cell r="G779">
            <v>160000</v>
          </cell>
          <cell r="K779">
            <v>4800</v>
          </cell>
        </row>
        <row r="780">
          <cell r="A780">
            <v>1986</v>
          </cell>
          <cell r="B780">
            <v>0</v>
          </cell>
          <cell r="C780">
            <v>0</v>
          </cell>
          <cell r="D780" t="str">
            <v>(blank)</v>
          </cell>
          <cell r="E780" t="str">
            <v>31.01.2015</v>
          </cell>
          <cell r="U780">
            <v>0</v>
          </cell>
        </row>
        <row r="781">
          <cell r="A781">
            <v>1990</v>
          </cell>
          <cell r="B781">
            <v>0</v>
          </cell>
          <cell r="C781">
            <v>0</v>
          </cell>
          <cell r="D781" t="str">
            <v>(blank)</v>
          </cell>
          <cell r="E781" t="str">
            <v>31.01.2015</v>
          </cell>
          <cell r="U781">
            <v>0</v>
          </cell>
        </row>
        <row r="782">
          <cell r="A782">
            <v>1992</v>
          </cell>
          <cell r="B782">
            <v>0</v>
          </cell>
          <cell r="C782">
            <v>0</v>
          </cell>
          <cell r="D782" t="str">
            <v>(blank)</v>
          </cell>
          <cell r="E782" t="str">
            <v>31.01.2015</v>
          </cell>
          <cell r="U782">
            <v>0</v>
          </cell>
        </row>
        <row r="783">
          <cell r="A783">
            <v>1995</v>
          </cell>
          <cell r="B783">
            <v>40</v>
          </cell>
          <cell r="C783">
            <v>1</v>
          </cell>
          <cell r="D783">
            <v>47389</v>
          </cell>
          <cell r="E783" t="str">
            <v>31.12.9999</v>
          </cell>
          <cell r="G783">
            <v>41710</v>
          </cell>
          <cell r="K783">
            <v>1251.3</v>
          </cell>
        </row>
        <row r="784">
          <cell r="A784">
            <v>1996</v>
          </cell>
          <cell r="B784">
            <v>40</v>
          </cell>
          <cell r="C784">
            <v>1</v>
          </cell>
          <cell r="D784">
            <v>47389</v>
          </cell>
          <cell r="E784" t="str">
            <v>31.12.9999</v>
          </cell>
          <cell r="G784">
            <v>41710</v>
          </cell>
          <cell r="K784">
            <v>1251.3</v>
          </cell>
        </row>
        <row r="785">
          <cell r="A785">
            <v>2000</v>
          </cell>
          <cell r="B785">
            <v>35</v>
          </cell>
          <cell r="C785">
            <v>0.98</v>
          </cell>
          <cell r="D785">
            <v>92000</v>
          </cell>
          <cell r="E785" t="str">
            <v>31.03.2017</v>
          </cell>
          <cell r="G785">
            <v>95000</v>
          </cell>
          <cell r="K785">
            <v>2850</v>
          </cell>
        </row>
        <row r="786">
          <cell r="A786">
            <v>2001</v>
          </cell>
          <cell r="B786">
            <v>40</v>
          </cell>
          <cell r="C786">
            <v>1</v>
          </cell>
          <cell r="D786">
            <v>92000</v>
          </cell>
          <cell r="E786" t="str">
            <v>31.12.9999</v>
          </cell>
          <cell r="G786">
            <v>82800</v>
          </cell>
          <cell r="K786">
            <v>2484</v>
          </cell>
        </row>
        <row r="787">
          <cell r="A787">
            <v>2002</v>
          </cell>
          <cell r="B787">
            <v>40</v>
          </cell>
          <cell r="C787">
            <v>0.99</v>
          </cell>
          <cell r="D787">
            <v>182000</v>
          </cell>
          <cell r="E787" t="str">
            <v>30.05.2016</v>
          </cell>
          <cell r="G787">
            <v>180000</v>
          </cell>
        </row>
        <row r="788">
          <cell r="A788">
            <v>2003</v>
          </cell>
          <cell r="B788">
            <v>40</v>
          </cell>
          <cell r="C788">
            <v>1</v>
          </cell>
          <cell r="D788">
            <v>78000</v>
          </cell>
          <cell r="E788" t="str">
            <v>31.12.9999</v>
          </cell>
          <cell r="G788">
            <v>65520</v>
          </cell>
        </row>
        <row r="789">
          <cell r="A789">
            <v>2007</v>
          </cell>
          <cell r="B789">
            <v>40</v>
          </cell>
          <cell r="C789">
            <v>0.88</v>
          </cell>
          <cell r="D789">
            <v>48000</v>
          </cell>
          <cell r="E789" t="str">
            <v>31.12.9999</v>
          </cell>
          <cell r="G789">
            <v>45000</v>
          </cell>
          <cell r="K789">
            <v>1350</v>
          </cell>
        </row>
        <row r="790">
          <cell r="A790">
            <v>2008</v>
          </cell>
          <cell r="B790">
            <v>40</v>
          </cell>
          <cell r="C790">
            <v>1.1399999999999999</v>
          </cell>
          <cell r="D790">
            <v>92000</v>
          </cell>
          <cell r="E790" t="str">
            <v>07.04.2016</v>
          </cell>
          <cell r="G790">
            <v>110000</v>
          </cell>
          <cell r="K790">
            <v>3300</v>
          </cell>
        </row>
        <row r="791">
          <cell r="A791">
            <v>2009</v>
          </cell>
          <cell r="B791">
            <v>0</v>
          </cell>
          <cell r="C791">
            <v>0</v>
          </cell>
          <cell r="D791">
            <v>40000</v>
          </cell>
          <cell r="E791" t="str">
            <v>31.12.9999</v>
          </cell>
          <cell r="J791">
            <v>1865</v>
          </cell>
        </row>
        <row r="792">
          <cell r="A792">
            <v>2010</v>
          </cell>
          <cell r="B792">
            <v>40</v>
          </cell>
          <cell r="C792">
            <v>1.1399999999999999</v>
          </cell>
          <cell r="D792">
            <v>92000</v>
          </cell>
          <cell r="E792" t="str">
            <v>31.12.9999</v>
          </cell>
          <cell r="G792">
            <v>110000</v>
          </cell>
        </row>
        <row r="793">
          <cell r="A793">
            <v>2011</v>
          </cell>
          <cell r="B793">
            <v>0</v>
          </cell>
          <cell r="C793">
            <v>0</v>
          </cell>
          <cell r="D793" t="str">
            <v>(blank)</v>
          </cell>
          <cell r="E793" t="str">
            <v>07.04.2015</v>
          </cell>
          <cell r="U793">
            <v>0</v>
          </cell>
        </row>
        <row r="794">
          <cell r="A794">
            <v>2012</v>
          </cell>
          <cell r="B794">
            <v>40</v>
          </cell>
          <cell r="C794">
            <v>1.07</v>
          </cell>
          <cell r="D794">
            <v>109000</v>
          </cell>
          <cell r="E794" t="str">
            <v>31.12.9999</v>
          </cell>
          <cell r="G794">
            <v>122000</v>
          </cell>
          <cell r="K794">
            <v>3660</v>
          </cell>
        </row>
        <row r="795">
          <cell r="A795">
            <v>2014</v>
          </cell>
          <cell r="B795">
            <v>40</v>
          </cell>
          <cell r="C795">
            <v>0.96</v>
          </cell>
          <cell r="D795">
            <v>109000</v>
          </cell>
          <cell r="E795" t="str">
            <v>31.12.9999</v>
          </cell>
          <cell r="G795">
            <v>110000</v>
          </cell>
          <cell r="I795">
            <v>7700</v>
          </cell>
          <cell r="K795">
            <v>3300</v>
          </cell>
        </row>
        <row r="796">
          <cell r="A796">
            <v>2019</v>
          </cell>
          <cell r="B796">
            <v>40</v>
          </cell>
          <cell r="C796">
            <v>0.89</v>
          </cell>
          <cell r="D796">
            <v>65563</v>
          </cell>
          <cell r="E796" t="str">
            <v>31.12.9999</v>
          </cell>
          <cell r="G796">
            <v>62000</v>
          </cell>
          <cell r="K796">
            <v>1860</v>
          </cell>
        </row>
        <row r="797">
          <cell r="A797">
            <v>2021</v>
          </cell>
          <cell r="B797">
            <v>40</v>
          </cell>
          <cell r="C797">
            <v>1</v>
          </cell>
          <cell r="D797">
            <v>56000</v>
          </cell>
          <cell r="E797" t="str">
            <v>31.12.9999</v>
          </cell>
          <cell r="G797">
            <v>59000</v>
          </cell>
          <cell r="K797">
            <v>1770</v>
          </cell>
        </row>
        <row r="798">
          <cell r="A798">
            <v>2022</v>
          </cell>
          <cell r="B798">
            <v>40</v>
          </cell>
          <cell r="C798">
            <v>1</v>
          </cell>
          <cell r="D798">
            <v>47389</v>
          </cell>
          <cell r="E798" t="str">
            <v>31.12.9999</v>
          </cell>
          <cell r="G798">
            <v>41710</v>
          </cell>
          <cell r="K798">
            <v>1251.3</v>
          </cell>
        </row>
        <row r="799">
          <cell r="A799">
            <v>2023</v>
          </cell>
          <cell r="B799">
            <v>40</v>
          </cell>
          <cell r="C799">
            <v>0.91</v>
          </cell>
          <cell r="D799">
            <v>90092</v>
          </cell>
          <cell r="E799" t="str">
            <v>31.12.9999</v>
          </cell>
          <cell r="G799">
            <v>88000</v>
          </cell>
          <cell r="K799">
            <v>2640</v>
          </cell>
        </row>
        <row r="800">
          <cell r="A800">
            <v>2024</v>
          </cell>
          <cell r="B800">
            <v>40</v>
          </cell>
          <cell r="C800">
            <v>0.93</v>
          </cell>
          <cell r="D800">
            <v>92000</v>
          </cell>
          <cell r="E800" t="str">
            <v>31.12.9999</v>
          </cell>
          <cell r="G800">
            <v>90000</v>
          </cell>
          <cell r="K800">
            <v>2700</v>
          </cell>
        </row>
        <row r="801">
          <cell r="A801">
            <v>2025</v>
          </cell>
          <cell r="B801">
            <v>40</v>
          </cell>
          <cell r="C801">
            <v>0.88</v>
          </cell>
          <cell r="D801">
            <v>78000</v>
          </cell>
          <cell r="E801" t="str">
            <v>01.06.2017</v>
          </cell>
          <cell r="G801">
            <v>72000</v>
          </cell>
        </row>
        <row r="802">
          <cell r="A802">
            <v>2027</v>
          </cell>
          <cell r="B802">
            <v>40</v>
          </cell>
          <cell r="C802">
            <v>0.94</v>
          </cell>
          <cell r="D802">
            <v>56000</v>
          </cell>
          <cell r="E802" t="str">
            <v>31.12.9999</v>
          </cell>
          <cell r="G802">
            <v>55500</v>
          </cell>
          <cell r="K802">
            <v>1665</v>
          </cell>
        </row>
        <row r="803">
          <cell r="A803">
            <v>2028</v>
          </cell>
          <cell r="B803">
            <v>40</v>
          </cell>
          <cell r="C803">
            <v>0.92</v>
          </cell>
          <cell r="D803">
            <v>92000</v>
          </cell>
          <cell r="E803" t="str">
            <v>31.12.9999</v>
          </cell>
          <cell r="G803">
            <v>89000</v>
          </cell>
          <cell r="K803">
            <v>2670</v>
          </cell>
        </row>
        <row r="804">
          <cell r="A804">
            <v>2029</v>
          </cell>
          <cell r="B804">
            <v>0</v>
          </cell>
          <cell r="C804">
            <v>0</v>
          </cell>
          <cell r="D804" t="str">
            <v>(blank)</v>
          </cell>
          <cell r="E804" t="str">
            <v>27.02.2015</v>
          </cell>
          <cell r="U804">
            <v>0</v>
          </cell>
        </row>
        <row r="805">
          <cell r="A805">
            <v>2031</v>
          </cell>
          <cell r="B805">
            <v>40</v>
          </cell>
          <cell r="C805">
            <v>0.95</v>
          </cell>
          <cell r="D805">
            <v>92000</v>
          </cell>
          <cell r="E805" t="str">
            <v>31.12.9999</v>
          </cell>
          <cell r="G805">
            <v>92000</v>
          </cell>
          <cell r="K805">
            <v>2760</v>
          </cell>
        </row>
        <row r="806">
          <cell r="A806">
            <v>2032</v>
          </cell>
          <cell r="B806">
            <v>40</v>
          </cell>
          <cell r="C806">
            <v>1.04</v>
          </cell>
          <cell r="D806">
            <v>78000</v>
          </cell>
          <cell r="E806" t="str">
            <v>31.12.9999</v>
          </cell>
          <cell r="G806">
            <v>85000</v>
          </cell>
        </row>
        <row r="807">
          <cell r="A807">
            <v>2033</v>
          </cell>
          <cell r="B807">
            <v>40</v>
          </cell>
          <cell r="C807">
            <v>1.17</v>
          </cell>
          <cell r="D807">
            <v>128000</v>
          </cell>
          <cell r="E807" t="str">
            <v>31.12.9999</v>
          </cell>
          <cell r="G807">
            <v>150000</v>
          </cell>
        </row>
        <row r="808">
          <cell r="A808">
            <v>2034</v>
          </cell>
          <cell r="B808">
            <v>40</v>
          </cell>
          <cell r="C808">
            <v>1.04</v>
          </cell>
          <cell r="D808">
            <v>92000</v>
          </cell>
          <cell r="E808" t="str">
            <v>31.12.9999</v>
          </cell>
          <cell r="G808">
            <v>100000</v>
          </cell>
          <cell r="K808">
            <v>3000</v>
          </cell>
        </row>
        <row r="809">
          <cell r="A809">
            <v>2036</v>
          </cell>
          <cell r="B809">
            <v>40</v>
          </cell>
          <cell r="C809">
            <v>1.1100000000000001</v>
          </cell>
          <cell r="D809">
            <v>92000</v>
          </cell>
          <cell r="E809" t="str">
            <v>31.12.9999</v>
          </cell>
          <cell r="G809">
            <v>107000</v>
          </cell>
        </row>
        <row r="810">
          <cell r="A810">
            <v>2037</v>
          </cell>
          <cell r="B810">
            <v>40</v>
          </cell>
          <cell r="C810">
            <v>1.04</v>
          </cell>
          <cell r="D810">
            <v>56000</v>
          </cell>
          <cell r="E810" t="str">
            <v>17.04.2015</v>
          </cell>
          <cell r="G810">
            <v>61000</v>
          </cell>
        </row>
        <row r="811">
          <cell r="A811">
            <v>2038</v>
          </cell>
          <cell r="B811">
            <v>40</v>
          </cell>
          <cell r="C811">
            <v>1.01</v>
          </cell>
          <cell r="D811">
            <v>55832</v>
          </cell>
          <cell r="E811" t="str">
            <v>31.12.9999</v>
          </cell>
          <cell r="G811">
            <v>70000</v>
          </cell>
          <cell r="K811">
            <v>2100</v>
          </cell>
        </row>
        <row r="812">
          <cell r="A812">
            <v>2040</v>
          </cell>
          <cell r="B812">
            <v>0</v>
          </cell>
          <cell r="C812">
            <v>0</v>
          </cell>
          <cell r="D812" t="str">
            <v>(blank)</v>
          </cell>
          <cell r="E812" t="str">
            <v>31.01.2015</v>
          </cell>
          <cell r="U812">
            <v>0</v>
          </cell>
        </row>
        <row r="813">
          <cell r="A813">
            <v>2041</v>
          </cell>
          <cell r="B813">
            <v>40</v>
          </cell>
          <cell r="C813">
            <v>0.95</v>
          </cell>
          <cell r="D813">
            <v>56000</v>
          </cell>
          <cell r="E813" t="str">
            <v>31.12.9999</v>
          </cell>
          <cell r="G813">
            <v>56000</v>
          </cell>
        </row>
        <row r="814">
          <cell r="A814">
            <v>2042</v>
          </cell>
          <cell r="B814">
            <v>40</v>
          </cell>
          <cell r="C814">
            <v>0.88</v>
          </cell>
          <cell r="D814">
            <v>92000</v>
          </cell>
          <cell r="E814" t="str">
            <v>05.10.2015</v>
          </cell>
          <cell r="G814">
            <v>85000</v>
          </cell>
        </row>
        <row r="815">
          <cell r="A815">
            <v>2048</v>
          </cell>
          <cell r="B815">
            <v>40</v>
          </cell>
          <cell r="C815">
            <v>0.96</v>
          </cell>
          <cell r="D815">
            <v>92000</v>
          </cell>
          <cell r="E815" t="str">
            <v>31.12.9999</v>
          </cell>
          <cell r="G815">
            <v>93000</v>
          </cell>
        </row>
        <row r="816">
          <cell r="A816">
            <v>2050</v>
          </cell>
          <cell r="B816">
            <v>40</v>
          </cell>
          <cell r="C816">
            <v>0.94</v>
          </cell>
          <cell r="D816">
            <v>76965</v>
          </cell>
          <cell r="E816" t="str">
            <v>13.02.2015</v>
          </cell>
          <cell r="G816">
            <v>77000</v>
          </cell>
          <cell r="K816">
            <v>2310</v>
          </cell>
        </row>
        <row r="817">
          <cell r="A817">
            <v>2051</v>
          </cell>
          <cell r="B817">
            <v>40</v>
          </cell>
          <cell r="C817">
            <v>1</v>
          </cell>
          <cell r="D817">
            <v>47389</v>
          </cell>
          <cell r="E817" t="str">
            <v>31.12.9999</v>
          </cell>
          <cell r="G817">
            <v>39770</v>
          </cell>
          <cell r="K817">
            <v>1193.0999999999999</v>
          </cell>
        </row>
        <row r="818">
          <cell r="A818">
            <v>2052</v>
          </cell>
          <cell r="B818">
            <v>40</v>
          </cell>
          <cell r="C818">
            <v>1</v>
          </cell>
          <cell r="D818">
            <v>56000</v>
          </cell>
          <cell r="E818" t="str">
            <v>01.05.2015</v>
          </cell>
          <cell r="G818">
            <v>50400</v>
          </cell>
          <cell r="K818">
            <v>1512</v>
          </cell>
        </row>
        <row r="819">
          <cell r="A819">
            <v>2053</v>
          </cell>
          <cell r="B819">
            <v>0</v>
          </cell>
          <cell r="C819">
            <v>0</v>
          </cell>
          <cell r="D819">
            <v>40000</v>
          </cell>
          <cell r="E819" t="str">
            <v>31.12.9999</v>
          </cell>
          <cell r="J819">
            <v>1796</v>
          </cell>
        </row>
        <row r="820">
          <cell r="A820">
            <v>2055</v>
          </cell>
          <cell r="B820">
            <v>0</v>
          </cell>
          <cell r="C820">
            <v>0</v>
          </cell>
          <cell r="D820">
            <v>40000</v>
          </cell>
          <cell r="E820" t="str">
            <v>31.12.9999</v>
          </cell>
          <cell r="J820">
            <v>1796</v>
          </cell>
        </row>
        <row r="821">
          <cell r="A821">
            <v>2056</v>
          </cell>
          <cell r="B821">
            <v>40</v>
          </cell>
          <cell r="C821">
            <v>0.86</v>
          </cell>
          <cell r="D821">
            <v>41500</v>
          </cell>
          <cell r="E821" t="str">
            <v>20.02.2015</v>
          </cell>
          <cell r="G821">
            <v>37440</v>
          </cell>
          <cell r="K821">
            <v>1123.2</v>
          </cell>
        </row>
        <row r="822">
          <cell r="A822">
            <v>2057</v>
          </cell>
          <cell r="B822">
            <v>40</v>
          </cell>
          <cell r="C822">
            <v>1.05</v>
          </cell>
          <cell r="D822">
            <v>128000</v>
          </cell>
          <cell r="E822" t="str">
            <v>31.12.9999</v>
          </cell>
          <cell r="G822">
            <v>135000</v>
          </cell>
          <cell r="K822">
            <v>4050</v>
          </cell>
        </row>
        <row r="823">
          <cell r="A823">
            <v>2058</v>
          </cell>
          <cell r="B823">
            <v>0</v>
          </cell>
          <cell r="C823">
            <v>0</v>
          </cell>
          <cell r="D823" t="str">
            <v>(blank)</v>
          </cell>
          <cell r="E823" t="str">
            <v>09.02.2015</v>
          </cell>
          <cell r="U823">
            <v>0</v>
          </cell>
        </row>
        <row r="824">
          <cell r="A824">
            <v>2059</v>
          </cell>
          <cell r="B824">
            <v>40</v>
          </cell>
          <cell r="C824">
            <v>1.04</v>
          </cell>
          <cell r="D824">
            <v>92000</v>
          </cell>
          <cell r="E824" t="str">
            <v>31.12.9999</v>
          </cell>
          <cell r="G824">
            <v>100000</v>
          </cell>
          <cell r="K824">
            <v>3000</v>
          </cell>
        </row>
        <row r="825">
          <cell r="A825">
            <v>2061</v>
          </cell>
          <cell r="B825">
            <v>40</v>
          </cell>
          <cell r="C825">
            <v>1</v>
          </cell>
          <cell r="D825">
            <v>47389</v>
          </cell>
          <cell r="E825" t="str">
            <v>31.12.9999</v>
          </cell>
          <cell r="G825">
            <v>41710</v>
          </cell>
          <cell r="K825">
            <v>1251.3</v>
          </cell>
        </row>
        <row r="826">
          <cell r="A826">
            <v>2062</v>
          </cell>
          <cell r="B826">
            <v>40</v>
          </cell>
          <cell r="C826">
            <v>1</v>
          </cell>
          <cell r="D826">
            <v>47389</v>
          </cell>
          <cell r="E826" t="str">
            <v>31.12.9999</v>
          </cell>
          <cell r="G826">
            <v>41710</v>
          </cell>
        </row>
        <row r="827">
          <cell r="A827">
            <v>2064</v>
          </cell>
          <cell r="B827">
            <v>40</v>
          </cell>
          <cell r="C827">
            <v>1.05</v>
          </cell>
          <cell r="D827">
            <v>109000</v>
          </cell>
          <cell r="E827" t="str">
            <v>31.12.9999</v>
          </cell>
          <cell r="G827">
            <v>120000</v>
          </cell>
          <cell r="K827">
            <v>3600</v>
          </cell>
        </row>
        <row r="828">
          <cell r="A828">
            <v>2067</v>
          </cell>
          <cell r="B828">
            <v>0</v>
          </cell>
          <cell r="C828">
            <v>0</v>
          </cell>
          <cell r="D828" t="str">
            <v>(blank)</v>
          </cell>
          <cell r="E828" t="str">
            <v>31.12.9999</v>
          </cell>
          <cell r="U828">
            <v>0</v>
          </cell>
        </row>
        <row r="829">
          <cell r="A829">
            <v>2068</v>
          </cell>
          <cell r="B829">
            <v>40</v>
          </cell>
          <cell r="C829">
            <v>1.0900000000000001</v>
          </cell>
          <cell r="D829">
            <v>128000</v>
          </cell>
          <cell r="E829" t="str">
            <v>31.12.9999</v>
          </cell>
          <cell r="G829">
            <v>140000</v>
          </cell>
          <cell r="K829">
            <v>4200</v>
          </cell>
        </row>
        <row r="830">
          <cell r="A830">
            <v>2070</v>
          </cell>
          <cell r="B830">
            <v>40</v>
          </cell>
          <cell r="C830">
            <v>0</v>
          </cell>
          <cell r="D830" t="str">
            <v>(blank)</v>
          </cell>
          <cell r="E830" t="str">
            <v>31.12.9999</v>
          </cell>
          <cell r="G830">
            <v>240000</v>
          </cell>
        </row>
        <row r="831">
          <cell r="A831">
            <v>2071</v>
          </cell>
          <cell r="B831">
            <v>40</v>
          </cell>
          <cell r="C831">
            <v>1</v>
          </cell>
          <cell r="D831">
            <v>55832</v>
          </cell>
          <cell r="E831" t="str">
            <v>14.12.2015</v>
          </cell>
          <cell r="G831">
            <v>50400</v>
          </cell>
          <cell r="K831">
            <v>1512</v>
          </cell>
          <cell r="S831">
            <v>8100</v>
          </cell>
        </row>
        <row r="832">
          <cell r="A832">
            <v>2072</v>
          </cell>
          <cell r="B832">
            <v>40</v>
          </cell>
          <cell r="C832">
            <v>1.01</v>
          </cell>
          <cell r="D832">
            <v>66000</v>
          </cell>
          <cell r="E832" t="str">
            <v>31.12.9999</v>
          </cell>
          <cell r="G832">
            <v>70000</v>
          </cell>
          <cell r="K832">
            <v>2100</v>
          </cell>
        </row>
        <row r="833">
          <cell r="A833">
            <v>2073</v>
          </cell>
          <cell r="B833">
            <v>40</v>
          </cell>
          <cell r="C833">
            <v>1.04</v>
          </cell>
          <cell r="D833">
            <v>92000</v>
          </cell>
          <cell r="E833" t="str">
            <v>31.12.9999</v>
          </cell>
          <cell r="G833">
            <v>100000</v>
          </cell>
          <cell r="K833">
            <v>3000</v>
          </cell>
        </row>
        <row r="834">
          <cell r="A834">
            <v>2074</v>
          </cell>
          <cell r="B834">
            <v>40</v>
          </cell>
          <cell r="C834">
            <v>1</v>
          </cell>
          <cell r="D834">
            <v>78000</v>
          </cell>
          <cell r="E834" t="str">
            <v>27.01.2017</v>
          </cell>
          <cell r="G834">
            <v>65520</v>
          </cell>
          <cell r="K834">
            <v>1965.6</v>
          </cell>
        </row>
        <row r="835">
          <cell r="A835">
            <v>2075</v>
          </cell>
          <cell r="B835">
            <v>40</v>
          </cell>
          <cell r="C835">
            <v>0.98</v>
          </cell>
          <cell r="D835">
            <v>78000</v>
          </cell>
          <cell r="E835" t="str">
            <v>31.12.9999</v>
          </cell>
          <cell r="G835">
            <v>80000</v>
          </cell>
          <cell r="K835">
            <v>2400</v>
          </cell>
        </row>
        <row r="836">
          <cell r="A836">
            <v>2076</v>
          </cell>
          <cell r="B836">
            <v>40</v>
          </cell>
          <cell r="C836">
            <v>1</v>
          </cell>
          <cell r="D836">
            <v>76965</v>
          </cell>
          <cell r="E836" t="str">
            <v>04.06.2015</v>
          </cell>
          <cell r="G836">
            <v>65520</v>
          </cell>
          <cell r="K836">
            <v>1965.6</v>
          </cell>
        </row>
        <row r="837">
          <cell r="A837">
            <v>2077</v>
          </cell>
          <cell r="B837">
            <v>40</v>
          </cell>
          <cell r="C837">
            <v>0.89</v>
          </cell>
          <cell r="D837">
            <v>78000</v>
          </cell>
          <cell r="E837" t="str">
            <v>31.12.9999</v>
          </cell>
          <cell r="G837">
            <v>73000</v>
          </cell>
          <cell r="K837">
            <v>2190</v>
          </cell>
        </row>
        <row r="838">
          <cell r="A838">
            <v>2078</v>
          </cell>
          <cell r="B838">
            <v>40</v>
          </cell>
          <cell r="C838">
            <v>0.93</v>
          </cell>
          <cell r="D838">
            <v>92000</v>
          </cell>
          <cell r="E838" t="str">
            <v>31.12.9999</v>
          </cell>
          <cell r="G838">
            <v>90000</v>
          </cell>
          <cell r="K838">
            <v>2700</v>
          </cell>
        </row>
        <row r="839">
          <cell r="A839">
            <v>2081</v>
          </cell>
          <cell r="B839">
            <v>40</v>
          </cell>
          <cell r="C839">
            <v>0.98</v>
          </cell>
          <cell r="D839">
            <v>92000</v>
          </cell>
          <cell r="E839" t="str">
            <v>31.12.9999</v>
          </cell>
          <cell r="G839">
            <v>95000</v>
          </cell>
          <cell r="K839">
            <v>2850</v>
          </cell>
        </row>
        <row r="840">
          <cell r="A840">
            <v>2084</v>
          </cell>
          <cell r="B840">
            <v>40</v>
          </cell>
          <cell r="C840">
            <v>1</v>
          </cell>
          <cell r="D840">
            <v>78000</v>
          </cell>
          <cell r="E840" t="str">
            <v>31.12.9999</v>
          </cell>
          <cell r="G840">
            <v>63960</v>
          </cell>
          <cell r="K840">
            <v>1918.8</v>
          </cell>
        </row>
        <row r="841">
          <cell r="A841">
            <v>2086</v>
          </cell>
          <cell r="B841">
            <v>40</v>
          </cell>
          <cell r="C841">
            <v>0.88</v>
          </cell>
          <cell r="D841">
            <v>92000</v>
          </cell>
          <cell r="E841" t="str">
            <v>31.12.9999</v>
          </cell>
          <cell r="G841">
            <v>85000</v>
          </cell>
          <cell r="K841">
            <v>2550</v>
          </cell>
        </row>
        <row r="842">
          <cell r="A842">
            <v>2089</v>
          </cell>
          <cell r="B842">
            <v>40</v>
          </cell>
          <cell r="C842">
            <v>1</v>
          </cell>
          <cell r="D842">
            <v>47389</v>
          </cell>
          <cell r="E842" t="str">
            <v>31.12.9999</v>
          </cell>
          <cell r="G842">
            <v>41710</v>
          </cell>
          <cell r="K842">
            <v>1251.3</v>
          </cell>
        </row>
        <row r="843">
          <cell r="A843">
            <v>2090</v>
          </cell>
          <cell r="B843">
            <v>40</v>
          </cell>
          <cell r="C843">
            <v>0.88</v>
          </cell>
          <cell r="D843">
            <v>78000</v>
          </cell>
          <cell r="E843" t="str">
            <v>31.12.9999</v>
          </cell>
          <cell r="G843">
            <v>85000</v>
          </cell>
          <cell r="K843">
            <v>2550</v>
          </cell>
        </row>
        <row r="844">
          <cell r="A844">
            <v>2091</v>
          </cell>
          <cell r="B844">
            <v>40</v>
          </cell>
          <cell r="C844">
            <v>0.88</v>
          </cell>
          <cell r="D844">
            <v>48000</v>
          </cell>
          <cell r="E844" t="str">
            <v>31.12.9999</v>
          </cell>
          <cell r="G844">
            <v>45000</v>
          </cell>
          <cell r="K844">
            <v>1350</v>
          </cell>
        </row>
        <row r="845">
          <cell r="A845">
            <v>2092</v>
          </cell>
          <cell r="B845">
            <v>40</v>
          </cell>
          <cell r="C845">
            <v>1</v>
          </cell>
          <cell r="D845">
            <v>66000</v>
          </cell>
          <cell r="E845" t="str">
            <v>27.05.2016</v>
          </cell>
          <cell r="G845">
            <v>52800</v>
          </cell>
          <cell r="K845">
            <v>1584</v>
          </cell>
        </row>
        <row r="846">
          <cell r="A846">
            <v>2094</v>
          </cell>
          <cell r="B846">
            <v>40</v>
          </cell>
          <cell r="C846">
            <v>0.88</v>
          </cell>
          <cell r="D846" t="str">
            <v>(blank)</v>
          </cell>
          <cell r="E846" t="str">
            <v>31.12.9999</v>
          </cell>
          <cell r="G846">
            <v>45000</v>
          </cell>
          <cell r="K846">
            <v>1350</v>
          </cell>
        </row>
        <row r="847">
          <cell r="A847">
            <v>2095</v>
          </cell>
          <cell r="B847">
            <v>40</v>
          </cell>
          <cell r="C847">
            <v>1.06</v>
          </cell>
          <cell r="D847">
            <v>39174</v>
          </cell>
          <cell r="E847" t="str">
            <v>31.12.9999</v>
          </cell>
          <cell r="G847">
            <v>46400</v>
          </cell>
          <cell r="K847">
            <v>1392</v>
          </cell>
        </row>
        <row r="848">
          <cell r="A848">
            <v>2096</v>
          </cell>
          <cell r="B848">
            <v>40</v>
          </cell>
          <cell r="C848">
            <v>1.08</v>
          </cell>
          <cell r="D848">
            <v>66000</v>
          </cell>
          <cell r="E848" t="str">
            <v>31.12.9999</v>
          </cell>
          <cell r="G848">
            <v>75000</v>
          </cell>
          <cell r="K848">
            <v>2250</v>
          </cell>
        </row>
        <row r="849">
          <cell r="A849">
            <v>2098</v>
          </cell>
          <cell r="B849">
            <v>0</v>
          </cell>
          <cell r="C849">
            <v>0</v>
          </cell>
          <cell r="D849" t="str">
            <v>(blank)</v>
          </cell>
          <cell r="E849" t="str">
            <v>30.03.2015</v>
          </cell>
          <cell r="U849">
            <v>0</v>
          </cell>
        </row>
        <row r="850">
          <cell r="A850">
            <v>2099</v>
          </cell>
          <cell r="B850">
            <v>40</v>
          </cell>
          <cell r="C850">
            <v>0.9</v>
          </cell>
          <cell r="D850">
            <v>47389</v>
          </cell>
          <cell r="E850" t="str">
            <v>31.12.9999</v>
          </cell>
          <cell r="G850">
            <v>46000</v>
          </cell>
          <cell r="K850">
            <v>1380</v>
          </cell>
        </row>
        <row r="851">
          <cell r="A851">
            <v>2100</v>
          </cell>
          <cell r="B851">
            <v>40</v>
          </cell>
          <cell r="C851">
            <v>0.94</v>
          </cell>
          <cell r="D851">
            <v>48000</v>
          </cell>
          <cell r="E851" t="str">
            <v>31.12.9999</v>
          </cell>
          <cell r="G851">
            <v>48000</v>
          </cell>
          <cell r="K851">
            <v>1440</v>
          </cell>
        </row>
        <row r="852">
          <cell r="A852">
            <v>2101</v>
          </cell>
          <cell r="B852">
            <v>40</v>
          </cell>
          <cell r="C852">
            <v>1.04</v>
          </cell>
          <cell r="D852">
            <v>92000</v>
          </cell>
          <cell r="E852" t="str">
            <v>31.12.9999</v>
          </cell>
          <cell r="G852">
            <v>100000</v>
          </cell>
          <cell r="K852">
            <v>3000</v>
          </cell>
        </row>
        <row r="853">
          <cell r="A853">
            <v>2102</v>
          </cell>
          <cell r="B853">
            <v>40</v>
          </cell>
          <cell r="C853">
            <v>1</v>
          </cell>
          <cell r="D853">
            <v>55832</v>
          </cell>
          <cell r="E853" t="str">
            <v>18.01.2015</v>
          </cell>
          <cell r="G853">
            <v>50400</v>
          </cell>
          <cell r="K853">
            <v>1512</v>
          </cell>
        </row>
        <row r="854">
          <cell r="A854">
            <v>2103</v>
          </cell>
          <cell r="B854">
            <v>40</v>
          </cell>
          <cell r="C854">
            <v>0.91</v>
          </cell>
          <cell r="D854">
            <v>92000</v>
          </cell>
          <cell r="E854" t="str">
            <v>31.12.9999</v>
          </cell>
          <cell r="G854">
            <v>88000</v>
          </cell>
          <cell r="K854">
            <v>2640</v>
          </cell>
        </row>
        <row r="855">
          <cell r="A855">
            <v>2105</v>
          </cell>
          <cell r="B855">
            <v>0</v>
          </cell>
          <cell r="C855">
            <v>0</v>
          </cell>
          <cell r="D855" t="str">
            <v>(blank)</v>
          </cell>
          <cell r="E855" t="str">
            <v>30.03.2015</v>
          </cell>
          <cell r="U855">
            <v>0</v>
          </cell>
        </row>
        <row r="856">
          <cell r="A856">
            <v>2106</v>
          </cell>
          <cell r="B856">
            <v>0</v>
          </cell>
          <cell r="C856">
            <v>0</v>
          </cell>
          <cell r="D856" t="str">
            <v>(blank)</v>
          </cell>
          <cell r="E856" t="str">
            <v>21.03.2015</v>
          </cell>
          <cell r="U856">
            <v>0</v>
          </cell>
        </row>
        <row r="857">
          <cell r="A857">
            <v>2107</v>
          </cell>
          <cell r="B857">
            <v>0</v>
          </cell>
          <cell r="C857">
            <v>0</v>
          </cell>
          <cell r="D857" t="str">
            <v>(blank)</v>
          </cell>
          <cell r="E857" t="str">
            <v>01.02.2015</v>
          </cell>
          <cell r="U857">
            <v>0</v>
          </cell>
        </row>
        <row r="858">
          <cell r="A858">
            <v>2108</v>
          </cell>
          <cell r="B858">
            <v>0</v>
          </cell>
          <cell r="C858">
            <v>0</v>
          </cell>
          <cell r="D858" t="str">
            <v>(blank)</v>
          </cell>
          <cell r="E858" t="str">
            <v>30.01.2015</v>
          </cell>
          <cell r="U858">
            <v>0</v>
          </cell>
        </row>
        <row r="859">
          <cell r="A859">
            <v>2110</v>
          </cell>
          <cell r="B859">
            <v>40</v>
          </cell>
          <cell r="C859">
            <v>0.88</v>
          </cell>
          <cell r="D859">
            <v>92000</v>
          </cell>
          <cell r="E859" t="str">
            <v>31.12.9999</v>
          </cell>
          <cell r="G859">
            <v>85000</v>
          </cell>
        </row>
        <row r="860">
          <cell r="A860">
            <v>2111</v>
          </cell>
          <cell r="B860">
            <v>40</v>
          </cell>
          <cell r="C860">
            <v>1.1399999999999999</v>
          </cell>
          <cell r="D860">
            <v>109000</v>
          </cell>
          <cell r="E860" t="str">
            <v>31.03.2017</v>
          </cell>
          <cell r="G860">
            <v>130000</v>
          </cell>
          <cell r="K860">
            <v>3900</v>
          </cell>
        </row>
        <row r="861">
          <cell r="A861">
            <v>2112</v>
          </cell>
          <cell r="B861">
            <v>40</v>
          </cell>
          <cell r="C861">
            <v>1</v>
          </cell>
          <cell r="D861">
            <v>90092</v>
          </cell>
          <cell r="E861" t="str">
            <v>31.12.9999</v>
          </cell>
          <cell r="G861">
            <v>75440</v>
          </cell>
          <cell r="K861">
            <v>2263.1999999999998</v>
          </cell>
        </row>
        <row r="862">
          <cell r="A862">
            <v>2113</v>
          </cell>
          <cell r="B862">
            <v>40</v>
          </cell>
          <cell r="C862">
            <v>0.87</v>
          </cell>
          <cell r="D862">
            <v>66000</v>
          </cell>
          <cell r="E862" t="str">
            <v>10.06.2016</v>
          </cell>
          <cell r="G862">
            <v>60000</v>
          </cell>
          <cell r="K862">
            <v>1800</v>
          </cell>
        </row>
        <row r="863">
          <cell r="A863">
            <v>2114</v>
          </cell>
          <cell r="B863">
            <v>40</v>
          </cell>
          <cell r="C863">
            <v>0.91</v>
          </cell>
          <cell r="D863">
            <v>66000</v>
          </cell>
          <cell r="E863" t="str">
            <v>31.12.9999</v>
          </cell>
          <cell r="G863">
            <v>63000</v>
          </cell>
          <cell r="K863">
            <v>1890</v>
          </cell>
        </row>
        <row r="864">
          <cell r="A864">
            <v>2115</v>
          </cell>
          <cell r="B864">
            <v>40</v>
          </cell>
          <cell r="C864">
            <v>0.95</v>
          </cell>
          <cell r="D864">
            <v>78000</v>
          </cell>
          <cell r="E864" t="str">
            <v>31.12.9999</v>
          </cell>
          <cell r="G864">
            <v>78000</v>
          </cell>
          <cell r="K864">
            <v>2340</v>
          </cell>
        </row>
        <row r="865">
          <cell r="A865">
            <v>2116</v>
          </cell>
          <cell r="B865">
            <v>40</v>
          </cell>
          <cell r="C865">
            <v>1</v>
          </cell>
          <cell r="D865">
            <v>92000</v>
          </cell>
          <cell r="E865" t="str">
            <v>31.05.2015</v>
          </cell>
          <cell r="G865">
            <v>82800</v>
          </cell>
          <cell r="K865">
            <v>2484</v>
          </cell>
        </row>
        <row r="866">
          <cell r="A866">
            <v>2118</v>
          </cell>
          <cell r="B866">
            <v>40</v>
          </cell>
          <cell r="C866">
            <v>1</v>
          </cell>
          <cell r="D866">
            <v>56000</v>
          </cell>
          <cell r="E866" t="str">
            <v>31.12.9999</v>
          </cell>
          <cell r="G866">
            <v>50400</v>
          </cell>
          <cell r="K866">
            <v>1512</v>
          </cell>
        </row>
        <row r="867">
          <cell r="A867">
            <v>2119</v>
          </cell>
          <cell r="B867">
            <v>40</v>
          </cell>
          <cell r="C867">
            <v>0.98</v>
          </cell>
          <cell r="D867">
            <v>92000</v>
          </cell>
          <cell r="E867" t="str">
            <v>31.12.9999</v>
          </cell>
          <cell r="G867">
            <v>95000</v>
          </cell>
          <cell r="K867">
            <v>2850</v>
          </cell>
        </row>
        <row r="868">
          <cell r="A868">
            <v>2120</v>
          </cell>
          <cell r="B868">
            <v>40</v>
          </cell>
          <cell r="C868">
            <v>0.88</v>
          </cell>
          <cell r="D868">
            <v>90092</v>
          </cell>
          <cell r="E868" t="str">
            <v>31.12.9999</v>
          </cell>
          <cell r="G868">
            <v>85000</v>
          </cell>
          <cell r="K868">
            <v>2550</v>
          </cell>
        </row>
        <row r="869">
          <cell r="A869">
            <v>2122</v>
          </cell>
          <cell r="B869">
            <v>0</v>
          </cell>
          <cell r="C869">
            <v>0</v>
          </cell>
          <cell r="D869" t="str">
            <v>(blank)</v>
          </cell>
          <cell r="E869" t="str">
            <v>31.03.2015</v>
          </cell>
          <cell r="U869">
            <v>0</v>
          </cell>
        </row>
        <row r="870">
          <cell r="A870">
            <v>2123</v>
          </cell>
          <cell r="B870">
            <v>40</v>
          </cell>
          <cell r="C870">
            <v>1</v>
          </cell>
          <cell r="D870">
            <v>56000</v>
          </cell>
          <cell r="E870" t="str">
            <v>31.12.9999</v>
          </cell>
          <cell r="G870">
            <v>50400</v>
          </cell>
          <cell r="K870">
            <v>1512</v>
          </cell>
        </row>
        <row r="871">
          <cell r="A871">
            <v>2124</v>
          </cell>
          <cell r="B871">
            <v>40</v>
          </cell>
          <cell r="C871">
            <v>0.94</v>
          </cell>
          <cell r="D871">
            <v>56000</v>
          </cell>
          <cell r="E871" t="str">
            <v>31.12.9999</v>
          </cell>
          <cell r="G871">
            <v>55000</v>
          </cell>
          <cell r="K871">
            <v>1650</v>
          </cell>
        </row>
        <row r="872">
          <cell r="A872">
            <v>2125</v>
          </cell>
          <cell r="B872">
            <v>40</v>
          </cell>
          <cell r="C872">
            <v>1</v>
          </cell>
          <cell r="D872">
            <v>92000</v>
          </cell>
          <cell r="E872" t="str">
            <v>18.01.2015</v>
          </cell>
          <cell r="G872">
            <v>97000</v>
          </cell>
          <cell r="K872">
            <v>2910</v>
          </cell>
        </row>
        <row r="873">
          <cell r="A873">
            <v>2126</v>
          </cell>
          <cell r="B873">
            <v>40</v>
          </cell>
          <cell r="C873">
            <v>1</v>
          </cell>
          <cell r="D873">
            <v>109000</v>
          </cell>
          <cell r="E873" t="str">
            <v>31.12.9999</v>
          </cell>
          <cell r="G873">
            <v>95920</v>
          </cell>
          <cell r="K873">
            <v>2877.6</v>
          </cell>
        </row>
        <row r="874">
          <cell r="A874">
            <v>2128</v>
          </cell>
          <cell r="B874">
            <v>40</v>
          </cell>
          <cell r="C874">
            <v>0.98</v>
          </cell>
          <cell r="D874">
            <v>76965</v>
          </cell>
          <cell r="E874" t="str">
            <v>31.12.9999</v>
          </cell>
          <cell r="G874">
            <v>80000</v>
          </cell>
          <cell r="K874">
            <v>2400</v>
          </cell>
        </row>
        <row r="875">
          <cell r="A875">
            <v>2129</v>
          </cell>
          <cell r="B875">
            <v>20</v>
          </cell>
          <cell r="C875">
            <v>1.31</v>
          </cell>
          <cell r="D875">
            <v>109000</v>
          </cell>
          <cell r="E875" t="str">
            <v>31.03.2015</v>
          </cell>
          <cell r="G875">
            <v>150000</v>
          </cell>
          <cell r="K875">
            <v>4500</v>
          </cell>
        </row>
        <row r="876">
          <cell r="A876">
            <v>2130</v>
          </cell>
          <cell r="B876">
            <v>40.25</v>
          </cell>
          <cell r="C876">
            <v>1</v>
          </cell>
          <cell r="D876">
            <v>56000</v>
          </cell>
          <cell r="E876" t="str">
            <v>31.12.9999</v>
          </cell>
          <cell r="G876">
            <v>49280</v>
          </cell>
          <cell r="K876">
            <v>1478.4</v>
          </cell>
        </row>
        <row r="877">
          <cell r="A877">
            <v>2131</v>
          </cell>
          <cell r="B877">
            <v>40</v>
          </cell>
          <cell r="C877">
            <v>0.94</v>
          </cell>
          <cell r="D877">
            <v>56000</v>
          </cell>
          <cell r="E877" t="str">
            <v>31.12.9999</v>
          </cell>
          <cell r="G877">
            <v>55000</v>
          </cell>
          <cell r="K877">
            <v>1650</v>
          </cell>
        </row>
        <row r="878">
          <cell r="A878">
            <v>2132</v>
          </cell>
          <cell r="B878">
            <v>40</v>
          </cell>
          <cell r="C878">
            <v>0.94</v>
          </cell>
          <cell r="D878">
            <v>55832</v>
          </cell>
          <cell r="E878" t="str">
            <v>31.12.9999</v>
          </cell>
          <cell r="G878">
            <v>55000</v>
          </cell>
          <cell r="K878">
            <v>1650</v>
          </cell>
        </row>
        <row r="879">
          <cell r="A879">
            <v>2133</v>
          </cell>
          <cell r="B879">
            <v>0</v>
          </cell>
          <cell r="C879">
            <v>0</v>
          </cell>
          <cell r="D879" t="str">
            <v>(blank)</v>
          </cell>
          <cell r="E879" t="str">
            <v>08.03.2015</v>
          </cell>
          <cell r="U879">
            <v>0</v>
          </cell>
        </row>
        <row r="880">
          <cell r="A880">
            <v>2136</v>
          </cell>
          <cell r="B880">
            <v>40</v>
          </cell>
          <cell r="C880">
            <v>1.1100000000000001</v>
          </cell>
          <cell r="D880">
            <v>56000</v>
          </cell>
          <cell r="E880" t="str">
            <v>06.07.2015</v>
          </cell>
          <cell r="G880">
            <v>65000</v>
          </cell>
          <cell r="K880">
            <v>1950</v>
          </cell>
        </row>
        <row r="881">
          <cell r="A881">
            <v>2137</v>
          </cell>
          <cell r="B881">
            <v>40</v>
          </cell>
          <cell r="C881">
            <v>1</v>
          </cell>
          <cell r="D881">
            <v>56000</v>
          </cell>
          <cell r="E881" t="str">
            <v>31.12.9999</v>
          </cell>
          <cell r="G881">
            <v>50400</v>
          </cell>
          <cell r="K881">
            <v>1512</v>
          </cell>
        </row>
        <row r="882">
          <cell r="A882">
            <v>2138</v>
          </cell>
          <cell r="B882">
            <v>40</v>
          </cell>
          <cell r="C882">
            <v>0.93</v>
          </cell>
          <cell r="D882">
            <v>92000</v>
          </cell>
          <cell r="E882" t="str">
            <v>31.12.9999</v>
          </cell>
          <cell r="G882">
            <v>90000</v>
          </cell>
          <cell r="K882">
            <v>2700</v>
          </cell>
        </row>
        <row r="883">
          <cell r="A883">
            <v>2142</v>
          </cell>
          <cell r="B883">
            <v>0</v>
          </cell>
          <cell r="C883">
            <v>0</v>
          </cell>
          <cell r="D883" t="str">
            <v>(blank)</v>
          </cell>
          <cell r="E883" t="str">
            <v>31.03.2015</v>
          </cell>
          <cell r="U883">
            <v>0</v>
          </cell>
        </row>
        <row r="884">
          <cell r="A884">
            <v>2143</v>
          </cell>
          <cell r="B884">
            <v>0</v>
          </cell>
          <cell r="C884">
            <v>0</v>
          </cell>
          <cell r="D884" t="str">
            <v>(blank)</v>
          </cell>
          <cell r="E884" t="str">
            <v>28.02.2015</v>
          </cell>
          <cell r="U884">
            <v>0</v>
          </cell>
        </row>
        <row r="885">
          <cell r="A885">
            <v>2144</v>
          </cell>
          <cell r="B885">
            <v>40</v>
          </cell>
          <cell r="C885">
            <v>1</v>
          </cell>
          <cell r="D885">
            <v>92000</v>
          </cell>
          <cell r="E885" t="str">
            <v>19.12.2015</v>
          </cell>
          <cell r="G885">
            <v>79120</v>
          </cell>
        </row>
        <row r="886">
          <cell r="A886">
            <v>2146</v>
          </cell>
          <cell r="B886">
            <v>0</v>
          </cell>
          <cell r="C886">
            <v>0</v>
          </cell>
          <cell r="D886">
            <v>56000</v>
          </cell>
          <cell r="E886" t="str">
            <v>31.12.9999</v>
          </cell>
          <cell r="J886">
            <v>2223</v>
          </cell>
        </row>
        <row r="887">
          <cell r="A887">
            <v>2148</v>
          </cell>
          <cell r="B887">
            <v>40</v>
          </cell>
          <cell r="C887">
            <v>1</v>
          </cell>
          <cell r="D887">
            <v>47389</v>
          </cell>
          <cell r="E887" t="str">
            <v>31.12.9999</v>
          </cell>
          <cell r="G887">
            <v>43650</v>
          </cell>
        </row>
        <row r="888">
          <cell r="A888">
            <v>2150</v>
          </cell>
          <cell r="B888">
            <v>40</v>
          </cell>
          <cell r="C888">
            <v>1.0900000000000001</v>
          </cell>
          <cell r="D888">
            <v>92000</v>
          </cell>
          <cell r="E888" t="str">
            <v>31.12.9999</v>
          </cell>
          <cell r="G888">
            <v>105000</v>
          </cell>
          <cell r="K888">
            <v>3150</v>
          </cell>
        </row>
        <row r="889">
          <cell r="A889">
            <v>2151</v>
          </cell>
          <cell r="B889">
            <v>40</v>
          </cell>
          <cell r="C889">
            <v>0.86</v>
          </cell>
          <cell r="D889">
            <v>48000</v>
          </cell>
          <cell r="E889" t="str">
            <v>31.12.9999</v>
          </cell>
          <cell r="G889">
            <v>44000</v>
          </cell>
        </row>
        <row r="890">
          <cell r="A890">
            <v>2152</v>
          </cell>
          <cell r="B890">
            <v>40.25</v>
          </cell>
          <cell r="C890">
            <v>1</v>
          </cell>
          <cell r="D890">
            <v>56000</v>
          </cell>
          <cell r="E890" t="str">
            <v>31.12.9999</v>
          </cell>
          <cell r="G890">
            <v>49280</v>
          </cell>
          <cell r="K890">
            <v>1478.4</v>
          </cell>
        </row>
        <row r="891">
          <cell r="A891">
            <v>2153</v>
          </cell>
          <cell r="B891">
            <v>40.25</v>
          </cell>
          <cell r="C891">
            <v>1</v>
          </cell>
          <cell r="D891">
            <v>56000</v>
          </cell>
          <cell r="E891" t="str">
            <v>31.12.9999</v>
          </cell>
          <cell r="G891">
            <v>50400</v>
          </cell>
          <cell r="K891">
            <v>1512</v>
          </cell>
        </row>
        <row r="892">
          <cell r="A892">
            <v>2154</v>
          </cell>
          <cell r="B892">
            <v>40</v>
          </cell>
          <cell r="C892">
            <v>0.88</v>
          </cell>
          <cell r="D892">
            <v>48000</v>
          </cell>
          <cell r="E892" t="str">
            <v>31.12.9999</v>
          </cell>
          <cell r="G892">
            <v>45000</v>
          </cell>
          <cell r="K892">
            <v>1350</v>
          </cell>
        </row>
        <row r="893">
          <cell r="A893">
            <v>2155</v>
          </cell>
          <cell r="B893">
            <v>40</v>
          </cell>
          <cell r="C893">
            <v>0.92</v>
          </cell>
          <cell r="D893">
            <v>40000</v>
          </cell>
          <cell r="E893" t="str">
            <v>31.12.9999</v>
          </cell>
          <cell r="G893">
            <v>40000</v>
          </cell>
          <cell r="K893">
            <v>1200</v>
          </cell>
        </row>
        <row r="894">
          <cell r="A894">
            <v>2157</v>
          </cell>
          <cell r="B894">
            <v>40</v>
          </cell>
          <cell r="C894">
            <v>1</v>
          </cell>
          <cell r="D894">
            <v>41500</v>
          </cell>
          <cell r="E894" t="str">
            <v>30.03.2015</v>
          </cell>
          <cell r="G894">
            <v>37350</v>
          </cell>
        </row>
        <row r="895">
          <cell r="A895">
            <v>2158</v>
          </cell>
          <cell r="B895">
            <v>40</v>
          </cell>
          <cell r="C895">
            <v>1</v>
          </cell>
          <cell r="D895">
            <v>33340</v>
          </cell>
          <cell r="E895" t="str">
            <v>31.12.9999</v>
          </cell>
          <cell r="G895">
            <v>32120</v>
          </cell>
          <cell r="K895">
            <v>963.6</v>
          </cell>
        </row>
        <row r="896">
          <cell r="A896">
            <v>2160</v>
          </cell>
          <cell r="B896">
            <v>32.5</v>
          </cell>
          <cell r="C896">
            <v>1</v>
          </cell>
          <cell r="D896">
            <v>109000</v>
          </cell>
          <cell r="E896" t="str">
            <v>01.05.2017</v>
          </cell>
          <cell r="G896">
            <v>87200</v>
          </cell>
        </row>
        <row r="897">
          <cell r="A897">
            <v>2161</v>
          </cell>
          <cell r="B897">
            <v>0</v>
          </cell>
          <cell r="C897">
            <v>0</v>
          </cell>
          <cell r="D897" t="str">
            <v>(blank)</v>
          </cell>
          <cell r="E897" t="str">
            <v>01.03.2015</v>
          </cell>
          <cell r="U897">
            <v>0</v>
          </cell>
        </row>
        <row r="898">
          <cell r="A898">
            <v>2163</v>
          </cell>
          <cell r="B898">
            <v>40</v>
          </cell>
          <cell r="C898">
            <v>1</v>
          </cell>
          <cell r="D898">
            <v>39174</v>
          </cell>
          <cell r="E898" t="str">
            <v>31.12.9999</v>
          </cell>
          <cell r="G898">
            <v>37350</v>
          </cell>
          <cell r="K898">
            <v>1120.5</v>
          </cell>
        </row>
        <row r="899">
          <cell r="A899">
            <v>2166</v>
          </cell>
          <cell r="B899">
            <v>0</v>
          </cell>
          <cell r="C899">
            <v>0</v>
          </cell>
          <cell r="D899">
            <v>65563</v>
          </cell>
          <cell r="E899" t="str">
            <v>28.02.2015</v>
          </cell>
          <cell r="U899">
            <v>0</v>
          </cell>
        </row>
        <row r="900">
          <cell r="A900">
            <v>2167</v>
          </cell>
          <cell r="B900">
            <v>0</v>
          </cell>
          <cell r="C900">
            <v>0</v>
          </cell>
          <cell r="D900" t="str">
            <v>(blank)</v>
          </cell>
          <cell r="E900" t="str">
            <v>28.02.2015</v>
          </cell>
          <cell r="U900">
            <v>0</v>
          </cell>
        </row>
        <row r="901">
          <cell r="A901">
            <v>2168</v>
          </cell>
          <cell r="B901">
            <v>0</v>
          </cell>
          <cell r="C901">
            <v>0</v>
          </cell>
          <cell r="D901" t="str">
            <v>(blank)</v>
          </cell>
          <cell r="E901" t="str">
            <v>30.01.2015</v>
          </cell>
          <cell r="U901">
            <v>0</v>
          </cell>
        </row>
        <row r="902">
          <cell r="A902">
            <v>2169</v>
          </cell>
          <cell r="B902">
            <v>40</v>
          </cell>
          <cell r="C902">
            <v>1</v>
          </cell>
          <cell r="D902">
            <v>78000</v>
          </cell>
          <cell r="E902" t="str">
            <v>12.06.2015</v>
          </cell>
          <cell r="G902">
            <v>70200</v>
          </cell>
        </row>
        <row r="903">
          <cell r="A903">
            <v>90000098</v>
          </cell>
          <cell r="B903">
            <v>40</v>
          </cell>
          <cell r="C903">
            <v>0.94</v>
          </cell>
          <cell r="D903">
            <v>105947</v>
          </cell>
          <cell r="E903" t="str">
            <v>31.12.9999</v>
          </cell>
          <cell r="G903">
            <v>108108.8</v>
          </cell>
          <cell r="K903">
            <v>3243.26</v>
          </cell>
        </row>
        <row r="904">
          <cell r="A904">
            <v>90000210</v>
          </cell>
          <cell r="B904">
            <v>40</v>
          </cell>
          <cell r="C904">
            <v>0.96</v>
          </cell>
          <cell r="D904">
            <v>47389</v>
          </cell>
          <cell r="E904" t="str">
            <v>31.12.9999</v>
          </cell>
          <cell r="G904">
            <v>48846.07</v>
          </cell>
        </row>
        <row r="905">
          <cell r="A905">
            <v>90000227</v>
          </cell>
          <cell r="B905">
            <v>40</v>
          </cell>
          <cell r="C905">
            <v>1.02</v>
          </cell>
          <cell r="D905">
            <v>105947</v>
          </cell>
          <cell r="E905" t="str">
            <v>31.12.9999</v>
          </cell>
          <cell r="G905">
            <v>116670.65</v>
          </cell>
          <cell r="K905">
            <v>3500.12</v>
          </cell>
        </row>
        <row r="906">
          <cell r="A906">
            <v>90001030</v>
          </cell>
          <cell r="B906">
            <v>40</v>
          </cell>
          <cell r="C906">
            <v>1.08</v>
          </cell>
          <cell r="D906">
            <v>47389</v>
          </cell>
          <cell r="E906" t="str">
            <v>31.12.9999</v>
          </cell>
          <cell r="G906">
            <v>55116.56</v>
          </cell>
        </row>
        <row r="907">
          <cell r="A907">
            <v>90001057</v>
          </cell>
          <cell r="B907">
            <v>40</v>
          </cell>
          <cell r="C907">
            <v>1</v>
          </cell>
          <cell r="D907">
            <v>109000</v>
          </cell>
          <cell r="E907" t="str">
            <v>31.12.9999</v>
          </cell>
          <cell r="G907">
            <v>115000</v>
          </cell>
        </row>
        <row r="908">
          <cell r="A908">
            <v>90001060</v>
          </cell>
          <cell r="B908">
            <v>40</v>
          </cell>
          <cell r="C908">
            <v>1.1000000000000001</v>
          </cell>
          <cell r="D908">
            <v>109000</v>
          </cell>
          <cell r="E908" t="str">
            <v>31.12.9999</v>
          </cell>
          <cell r="G908">
            <v>126340.5</v>
          </cell>
        </row>
        <row r="909">
          <cell r="A909">
            <v>90001077</v>
          </cell>
          <cell r="B909">
            <v>40</v>
          </cell>
          <cell r="C909">
            <v>1.07</v>
          </cell>
          <cell r="D909">
            <v>182000</v>
          </cell>
          <cell r="E909" t="str">
            <v>31.12.9999</v>
          </cell>
          <cell r="G909">
            <v>195000</v>
          </cell>
          <cell r="K909">
            <v>5850</v>
          </cell>
        </row>
        <row r="910">
          <cell r="A910">
            <v>90001083</v>
          </cell>
          <cell r="B910">
            <v>40</v>
          </cell>
          <cell r="C910">
            <v>1.01</v>
          </cell>
          <cell r="D910">
            <v>149321</v>
          </cell>
          <cell r="E910" t="str">
            <v>31.12.9999</v>
          </cell>
          <cell r="G910">
            <v>156000</v>
          </cell>
        </row>
        <row r="911">
          <cell r="A911">
            <v>90001085</v>
          </cell>
          <cell r="B911">
            <v>40</v>
          </cell>
          <cell r="C911">
            <v>0.93</v>
          </cell>
          <cell r="D911">
            <v>149321</v>
          </cell>
          <cell r="E911" t="str">
            <v>31.12.9999</v>
          </cell>
          <cell r="G911">
            <v>143070.13</v>
          </cell>
        </row>
        <row r="912">
          <cell r="A912">
            <v>90001086</v>
          </cell>
          <cell r="B912">
            <v>40</v>
          </cell>
          <cell r="C912">
            <v>1.04</v>
          </cell>
          <cell r="D912">
            <v>105947</v>
          </cell>
          <cell r="E912" t="str">
            <v>31.12.9999</v>
          </cell>
          <cell r="G912">
            <v>119475.03</v>
          </cell>
        </row>
        <row r="913">
          <cell r="A913">
            <v>90001087</v>
          </cell>
          <cell r="B913">
            <v>40</v>
          </cell>
          <cell r="C913">
            <v>0.95</v>
          </cell>
          <cell r="D913">
            <v>90092</v>
          </cell>
          <cell r="E913" t="str">
            <v>31.12.9999</v>
          </cell>
          <cell r="G913">
            <v>92139.14</v>
          </cell>
        </row>
        <row r="914">
          <cell r="A914">
            <v>90001088</v>
          </cell>
          <cell r="B914">
            <v>40</v>
          </cell>
          <cell r="C914">
            <v>1</v>
          </cell>
          <cell r="D914">
            <v>109000</v>
          </cell>
          <cell r="E914" t="str">
            <v>31.12.9999</v>
          </cell>
          <cell r="G914">
            <v>98100</v>
          </cell>
        </row>
        <row r="915">
          <cell r="A915">
            <v>90001092</v>
          </cell>
          <cell r="B915">
            <v>40</v>
          </cell>
          <cell r="C915">
            <v>0.93</v>
          </cell>
          <cell r="D915">
            <v>149321</v>
          </cell>
          <cell r="E915" t="str">
            <v>31.12.9999</v>
          </cell>
          <cell r="G915">
            <v>143070.13</v>
          </cell>
        </row>
        <row r="916">
          <cell r="A916">
            <v>90001099</v>
          </cell>
          <cell r="B916">
            <v>40</v>
          </cell>
          <cell r="C916">
            <v>0.92</v>
          </cell>
          <cell r="D916">
            <v>90092</v>
          </cell>
          <cell r="E916" t="str">
            <v>31.12.9999</v>
          </cell>
          <cell r="G916">
            <v>88973.2</v>
          </cell>
          <cell r="K916">
            <v>2669.2</v>
          </cell>
        </row>
        <row r="917">
          <cell r="A917">
            <v>90001103</v>
          </cell>
          <cell r="B917">
            <v>40</v>
          </cell>
          <cell r="C917">
            <v>1.02</v>
          </cell>
          <cell r="D917">
            <v>76965</v>
          </cell>
          <cell r="E917" t="str">
            <v>31.12.9999</v>
          </cell>
          <cell r="G917">
            <v>83225.960000000006</v>
          </cell>
          <cell r="K917">
            <v>2496.7800000000002</v>
          </cell>
        </row>
        <row r="918">
          <cell r="A918">
            <v>90001104</v>
          </cell>
          <cell r="B918">
            <v>40</v>
          </cell>
          <cell r="C918">
            <v>1.02</v>
          </cell>
          <cell r="D918">
            <v>56000</v>
          </cell>
          <cell r="E918" t="str">
            <v>31.12.9999</v>
          </cell>
          <cell r="G918">
            <v>59904</v>
          </cell>
          <cell r="K918">
            <v>1797.12</v>
          </cell>
        </row>
        <row r="919">
          <cell r="A919">
            <v>90001107</v>
          </cell>
          <cell r="B919">
            <v>40</v>
          </cell>
          <cell r="C919">
            <v>0.99</v>
          </cell>
          <cell r="D919">
            <v>78000</v>
          </cell>
          <cell r="E919" t="str">
            <v>31.12.9999</v>
          </cell>
          <cell r="G919">
            <v>80817</v>
          </cell>
          <cell r="K919">
            <v>2424.5100000000002</v>
          </cell>
        </row>
        <row r="920">
          <cell r="A920">
            <v>90001109</v>
          </cell>
          <cell r="B920">
            <v>40</v>
          </cell>
          <cell r="C920">
            <v>0.93</v>
          </cell>
          <cell r="D920">
            <v>78000</v>
          </cell>
          <cell r="E920" t="str">
            <v>31.12.9999</v>
          </cell>
          <cell r="G920">
            <v>76195.94</v>
          </cell>
          <cell r="K920">
            <v>2285.88</v>
          </cell>
        </row>
        <row r="921">
          <cell r="A921">
            <v>90001115</v>
          </cell>
          <cell r="B921">
            <v>40</v>
          </cell>
          <cell r="C921">
            <v>1.17</v>
          </cell>
          <cell r="D921">
            <v>47389</v>
          </cell>
          <cell r="E921" t="str">
            <v>31.12.9999</v>
          </cell>
          <cell r="G921">
            <v>51042.26</v>
          </cell>
          <cell r="K921">
            <v>1531.27</v>
          </cell>
        </row>
        <row r="922">
          <cell r="A922">
            <v>90001116</v>
          </cell>
          <cell r="B922">
            <v>40</v>
          </cell>
          <cell r="C922">
            <v>0.92</v>
          </cell>
          <cell r="D922">
            <v>56000</v>
          </cell>
          <cell r="E922" t="str">
            <v>31.12.9999</v>
          </cell>
          <cell r="G922">
            <v>54000</v>
          </cell>
          <cell r="K922">
            <v>1620</v>
          </cell>
        </row>
        <row r="923">
          <cell r="A923">
            <v>90001126</v>
          </cell>
          <cell r="B923">
            <v>40</v>
          </cell>
          <cell r="C923">
            <v>0.88</v>
          </cell>
          <cell r="D923">
            <v>78000</v>
          </cell>
          <cell r="E923" t="str">
            <v>31.12.9999</v>
          </cell>
          <cell r="G923">
            <v>71835.48</v>
          </cell>
          <cell r="K923">
            <v>2155.06</v>
          </cell>
        </row>
        <row r="924">
          <cell r="A924">
            <v>90001127</v>
          </cell>
          <cell r="B924">
            <v>40</v>
          </cell>
          <cell r="C924">
            <v>1.18</v>
          </cell>
          <cell r="D924">
            <v>47389</v>
          </cell>
          <cell r="E924" t="str">
            <v>31.12.9999</v>
          </cell>
          <cell r="G924">
            <v>51635.74</v>
          </cell>
          <cell r="K924">
            <v>1549.07</v>
          </cell>
        </row>
        <row r="925">
          <cell r="A925">
            <v>90001128</v>
          </cell>
          <cell r="B925">
            <v>40</v>
          </cell>
          <cell r="C925">
            <v>1.23</v>
          </cell>
          <cell r="D925">
            <v>47389</v>
          </cell>
          <cell r="E925" t="str">
            <v>31.12.9999</v>
          </cell>
          <cell r="G925">
            <v>53509.88</v>
          </cell>
        </row>
        <row r="926">
          <cell r="A926">
            <v>90001137</v>
          </cell>
          <cell r="B926">
            <v>40</v>
          </cell>
          <cell r="C926">
            <v>1.1399999999999999</v>
          </cell>
          <cell r="D926">
            <v>55832</v>
          </cell>
          <cell r="E926" t="str">
            <v>31.12.9999</v>
          </cell>
          <cell r="G926">
            <v>67200</v>
          </cell>
          <cell r="K926">
            <v>2016</v>
          </cell>
        </row>
        <row r="927">
          <cell r="A927">
            <v>90001139</v>
          </cell>
          <cell r="B927">
            <v>40</v>
          </cell>
          <cell r="C927">
            <v>0.97</v>
          </cell>
          <cell r="D927">
            <v>47389</v>
          </cell>
          <cell r="E927" t="str">
            <v>31.12.9999</v>
          </cell>
          <cell r="G927">
            <v>49649.9</v>
          </cell>
          <cell r="K927">
            <v>1489.5</v>
          </cell>
        </row>
        <row r="928">
          <cell r="A928">
            <v>90001140</v>
          </cell>
          <cell r="B928">
            <v>40</v>
          </cell>
          <cell r="C928">
            <v>0.99</v>
          </cell>
          <cell r="D928">
            <v>78000</v>
          </cell>
          <cell r="E928" t="str">
            <v>31.12.9999</v>
          </cell>
          <cell r="G928">
            <v>80817</v>
          </cell>
          <cell r="I928">
            <v>8081.7</v>
          </cell>
        </row>
        <row r="929">
          <cell r="A929">
            <v>90001143</v>
          </cell>
          <cell r="B929">
            <v>40</v>
          </cell>
          <cell r="C929">
            <v>1.1000000000000001</v>
          </cell>
          <cell r="D929">
            <v>55832</v>
          </cell>
          <cell r="E929" t="str">
            <v>31.12.9999</v>
          </cell>
          <cell r="G929">
            <v>64513.67</v>
          </cell>
          <cell r="K929">
            <v>1935.41</v>
          </cell>
        </row>
        <row r="930">
          <cell r="A930">
            <v>90001148</v>
          </cell>
          <cell r="B930">
            <v>40</v>
          </cell>
          <cell r="C930">
            <v>1.17</v>
          </cell>
          <cell r="D930">
            <v>47389</v>
          </cell>
          <cell r="E930" t="str">
            <v>31.12.9999</v>
          </cell>
          <cell r="G930">
            <v>51042.26</v>
          </cell>
          <cell r="K930">
            <v>1531.27</v>
          </cell>
        </row>
        <row r="931">
          <cell r="A931">
            <v>90001149</v>
          </cell>
          <cell r="B931">
            <v>40</v>
          </cell>
          <cell r="C931">
            <v>1.17</v>
          </cell>
          <cell r="D931">
            <v>47389</v>
          </cell>
          <cell r="E931" t="str">
            <v>31.12.9999</v>
          </cell>
          <cell r="G931">
            <v>51042.26</v>
          </cell>
        </row>
        <row r="932">
          <cell r="A932">
            <v>90001150</v>
          </cell>
          <cell r="B932">
            <v>40</v>
          </cell>
          <cell r="C932">
            <v>1.17</v>
          </cell>
          <cell r="D932">
            <v>47389</v>
          </cell>
          <cell r="E932" t="str">
            <v>31.12.9999</v>
          </cell>
          <cell r="G932">
            <v>51042.26</v>
          </cell>
          <cell r="K932">
            <v>1531.27</v>
          </cell>
        </row>
        <row r="933">
          <cell r="A933">
            <v>90001657</v>
          </cell>
          <cell r="B933">
            <v>40</v>
          </cell>
          <cell r="C933">
            <v>1.1000000000000001</v>
          </cell>
          <cell r="D933">
            <v>90092</v>
          </cell>
          <cell r="E933" t="str">
            <v>31.12.9999</v>
          </cell>
          <cell r="G933">
            <v>106504.82</v>
          </cell>
          <cell r="K933">
            <v>3195.14</v>
          </cell>
        </row>
        <row r="934">
          <cell r="A934">
            <v>90001666</v>
          </cell>
          <cell r="B934">
            <v>40</v>
          </cell>
          <cell r="C934">
            <v>1.1200000000000001</v>
          </cell>
          <cell r="D934">
            <v>76965</v>
          </cell>
          <cell r="E934" t="str">
            <v>31.12.9999</v>
          </cell>
          <cell r="G934">
            <v>91635.47</v>
          </cell>
        </row>
        <row r="935">
          <cell r="A935">
            <v>90001692</v>
          </cell>
          <cell r="B935">
            <v>40</v>
          </cell>
          <cell r="C935">
            <v>0.98</v>
          </cell>
          <cell r="D935">
            <v>191983</v>
          </cell>
          <cell r="E935" t="str">
            <v>31.12.9999</v>
          </cell>
          <cell r="G935">
            <v>211194.28</v>
          </cell>
          <cell r="L935">
            <v>-6042.52</v>
          </cell>
        </row>
        <row r="936">
          <cell r="A936">
            <v>90001740</v>
          </cell>
          <cell r="B936">
            <v>40</v>
          </cell>
          <cell r="C936">
            <v>1.01</v>
          </cell>
          <cell r="D936">
            <v>76965</v>
          </cell>
          <cell r="E936" t="str">
            <v>31.12.9999</v>
          </cell>
          <cell r="G936">
            <v>82898.3</v>
          </cell>
          <cell r="K936">
            <v>2486.9499999999998</v>
          </cell>
        </row>
        <row r="937">
          <cell r="A937">
            <v>90001763</v>
          </cell>
          <cell r="B937">
            <v>30</v>
          </cell>
          <cell r="C937">
            <v>1.01</v>
          </cell>
          <cell r="D937">
            <v>76965</v>
          </cell>
          <cell r="E937" t="str">
            <v>31.12.9999</v>
          </cell>
          <cell r="G937">
            <v>82898.3</v>
          </cell>
        </row>
        <row r="938">
          <cell r="A938">
            <v>90001833</v>
          </cell>
          <cell r="B938">
            <v>16</v>
          </cell>
          <cell r="C938">
            <v>0.93</v>
          </cell>
          <cell r="D938">
            <v>47389</v>
          </cell>
          <cell r="E938" t="str">
            <v>31.12.9999</v>
          </cell>
          <cell r="G938">
            <v>47538.29</v>
          </cell>
        </row>
        <row r="939">
          <cell r="A939">
            <v>90001834</v>
          </cell>
          <cell r="B939">
            <v>40</v>
          </cell>
          <cell r="C939">
            <v>0.97</v>
          </cell>
          <cell r="D939">
            <v>55832</v>
          </cell>
          <cell r="E939" t="str">
            <v>31.12.9999</v>
          </cell>
          <cell r="G939">
            <v>57298.25</v>
          </cell>
          <cell r="K939">
            <v>1718.95</v>
          </cell>
        </row>
        <row r="940">
          <cell r="A940">
            <v>90001836</v>
          </cell>
          <cell r="B940">
            <v>0</v>
          </cell>
          <cell r="C940">
            <v>0</v>
          </cell>
          <cell r="D940">
            <v>48000</v>
          </cell>
          <cell r="E940" t="str">
            <v>31.12.9999</v>
          </cell>
          <cell r="J940">
            <v>2077</v>
          </cell>
        </row>
        <row r="941">
          <cell r="A941">
            <v>90001845</v>
          </cell>
          <cell r="B941">
            <v>16</v>
          </cell>
          <cell r="C941">
            <v>1</v>
          </cell>
          <cell r="D941">
            <v>47389</v>
          </cell>
          <cell r="E941" t="str">
            <v>31.12.9999</v>
          </cell>
          <cell r="G941">
            <v>43650</v>
          </cell>
          <cell r="K941">
            <v>1309.5</v>
          </cell>
        </row>
        <row r="942">
          <cell r="A942">
            <v>90002179</v>
          </cell>
          <cell r="B942">
            <v>40</v>
          </cell>
          <cell r="C942">
            <v>1.21</v>
          </cell>
          <cell r="D942">
            <v>47389</v>
          </cell>
          <cell r="E942" t="str">
            <v>31.12.9999</v>
          </cell>
          <cell r="G942">
            <v>52655.12</v>
          </cell>
          <cell r="K942">
            <v>1579.65</v>
          </cell>
        </row>
        <row r="943">
          <cell r="A943">
            <v>90002180</v>
          </cell>
          <cell r="B943">
            <v>40</v>
          </cell>
          <cell r="C943">
            <v>1.3</v>
          </cell>
          <cell r="D943">
            <v>47389</v>
          </cell>
          <cell r="E943" t="str">
            <v>31.12.9999</v>
          </cell>
          <cell r="G943">
            <v>56654.98</v>
          </cell>
          <cell r="K943">
            <v>1699.65</v>
          </cell>
        </row>
        <row r="944">
          <cell r="A944">
            <v>90002362</v>
          </cell>
          <cell r="B944">
            <v>40</v>
          </cell>
          <cell r="C944">
            <v>1.01</v>
          </cell>
          <cell r="D944">
            <v>76965</v>
          </cell>
          <cell r="E944" t="str">
            <v>31.12.9999</v>
          </cell>
          <cell r="G944">
            <v>82898.3</v>
          </cell>
          <cell r="K944">
            <v>2486.9499999999998</v>
          </cell>
        </row>
        <row r="945">
          <cell r="A945">
            <v>90002496</v>
          </cell>
          <cell r="B945">
            <v>40</v>
          </cell>
          <cell r="C945">
            <v>1.39</v>
          </cell>
          <cell r="D945">
            <v>47389</v>
          </cell>
          <cell r="E945" t="str">
            <v>31.12.9999</v>
          </cell>
          <cell r="G945">
            <v>70930</v>
          </cell>
        </row>
        <row r="946">
          <cell r="A946">
            <v>90002677</v>
          </cell>
          <cell r="B946">
            <v>40</v>
          </cell>
          <cell r="C946">
            <v>1.1299999999999999</v>
          </cell>
          <cell r="D946" t="str">
            <v>(blank)</v>
          </cell>
          <cell r="E946" t="str">
            <v>31.12.9999</v>
          </cell>
          <cell r="G946">
            <v>66625</v>
          </cell>
        </row>
        <row r="947">
          <cell r="A947">
            <v>90002993</v>
          </cell>
          <cell r="B947">
            <v>40</v>
          </cell>
          <cell r="C947">
            <v>1.04</v>
          </cell>
          <cell r="D947">
            <v>90092</v>
          </cell>
          <cell r="E947" t="str">
            <v>31.12.9999</v>
          </cell>
          <cell r="G947">
            <v>100287.51</v>
          </cell>
        </row>
        <row r="948">
          <cell r="A948">
            <v>90003330</v>
          </cell>
          <cell r="B948">
            <v>40</v>
          </cell>
          <cell r="C948">
            <v>0.91</v>
          </cell>
          <cell r="D948">
            <v>76965</v>
          </cell>
          <cell r="E948" t="str">
            <v>31.12.9999</v>
          </cell>
          <cell r="G948">
            <v>74353.97</v>
          </cell>
        </row>
        <row r="949">
          <cell r="A949">
            <v>90003596</v>
          </cell>
          <cell r="B949">
            <v>40</v>
          </cell>
          <cell r="C949">
            <v>1.1000000000000001</v>
          </cell>
          <cell r="D949">
            <v>47389</v>
          </cell>
          <cell r="E949" t="str">
            <v>31.12.9999</v>
          </cell>
          <cell r="G949">
            <v>55848.74</v>
          </cell>
        </row>
        <row r="950">
          <cell r="A950">
            <v>90003607</v>
          </cell>
          <cell r="B950">
            <v>40</v>
          </cell>
          <cell r="C950">
            <v>1.1399999999999999</v>
          </cell>
          <cell r="D950">
            <v>105947</v>
          </cell>
          <cell r="E950" t="str">
            <v>31.12.9999</v>
          </cell>
          <cell r="G950">
            <v>130800</v>
          </cell>
          <cell r="K950">
            <v>3924</v>
          </cell>
        </row>
        <row r="951">
          <cell r="A951">
            <v>90003628</v>
          </cell>
          <cell r="B951">
            <v>40</v>
          </cell>
          <cell r="C951">
            <v>0.91</v>
          </cell>
          <cell r="D951">
            <v>149321</v>
          </cell>
          <cell r="E951" t="str">
            <v>31.12.9999</v>
          </cell>
          <cell r="G951">
            <v>140000</v>
          </cell>
        </row>
        <row r="952">
          <cell r="A952">
            <v>90003705</v>
          </cell>
          <cell r="B952">
            <v>40</v>
          </cell>
          <cell r="C952">
            <v>1.19</v>
          </cell>
          <cell r="D952">
            <v>47389</v>
          </cell>
          <cell r="E952" t="str">
            <v>31.12.9999</v>
          </cell>
          <cell r="G952">
            <v>52034.27</v>
          </cell>
        </row>
        <row r="953">
          <cell r="A953">
            <v>90003720</v>
          </cell>
          <cell r="B953">
            <v>40</v>
          </cell>
          <cell r="C953">
            <v>0.9</v>
          </cell>
          <cell r="D953">
            <v>125385</v>
          </cell>
          <cell r="E953" t="str">
            <v>31.12.9999</v>
          </cell>
          <cell r="G953">
            <v>114667.52</v>
          </cell>
          <cell r="K953">
            <v>3440.03</v>
          </cell>
          <cell r="M953">
            <v>-2293.35</v>
          </cell>
        </row>
        <row r="954">
          <cell r="A954">
            <v>90003775</v>
          </cell>
          <cell r="B954">
            <v>40</v>
          </cell>
          <cell r="C954">
            <v>0.92</v>
          </cell>
          <cell r="D954">
            <v>56000</v>
          </cell>
          <cell r="E954" t="str">
            <v>01.02.2015</v>
          </cell>
          <cell r="G954">
            <v>54188.39</v>
          </cell>
          <cell r="K954">
            <v>1625.65</v>
          </cell>
        </row>
        <row r="955">
          <cell r="A955">
            <v>90003882</v>
          </cell>
          <cell r="B955">
            <v>40</v>
          </cell>
          <cell r="C955">
            <v>1</v>
          </cell>
          <cell r="D955">
            <v>78000</v>
          </cell>
          <cell r="E955" t="str">
            <v>31.12.9999</v>
          </cell>
          <cell r="G955">
            <v>70200</v>
          </cell>
          <cell r="K955">
            <v>2106</v>
          </cell>
          <cell r="M955">
            <v>-1404</v>
          </cell>
        </row>
        <row r="956">
          <cell r="A956">
            <v>90003937</v>
          </cell>
          <cell r="B956">
            <v>40</v>
          </cell>
          <cell r="C956">
            <v>1.03</v>
          </cell>
          <cell r="D956">
            <v>214500</v>
          </cell>
          <cell r="E956" t="str">
            <v>31.12.9999</v>
          </cell>
          <cell r="G956">
            <v>220000</v>
          </cell>
          <cell r="L956">
            <v>-6407.77</v>
          </cell>
        </row>
        <row r="957">
          <cell r="A957">
            <v>90004186</v>
          </cell>
          <cell r="B957">
            <v>40</v>
          </cell>
          <cell r="C957">
            <v>1.04</v>
          </cell>
          <cell r="D957">
            <v>65563</v>
          </cell>
          <cell r="E957" t="str">
            <v>31.12.9999</v>
          </cell>
          <cell r="G957">
            <v>71873.350000000006</v>
          </cell>
        </row>
        <row r="958">
          <cell r="A958">
            <v>90004472</v>
          </cell>
          <cell r="B958">
            <v>40</v>
          </cell>
          <cell r="C958">
            <v>0.92</v>
          </cell>
          <cell r="D958">
            <v>65563</v>
          </cell>
          <cell r="E958" t="str">
            <v>31.12.9999</v>
          </cell>
          <cell r="G958">
            <v>63681.51</v>
          </cell>
        </row>
        <row r="959">
          <cell r="A959">
            <v>90004475</v>
          </cell>
          <cell r="B959">
            <v>40</v>
          </cell>
          <cell r="C959">
            <v>1.02</v>
          </cell>
          <cell r="D959">
            <v>65563</v>
          </cell>
          <cell r="E959" t="str">
            <v>31.12.9999</v>
          </cell>
          <cell r="G959">
            <v>70532.91</v>
          </cell>
          <cell r="K959">
            <v>2115.9899999999998</v>
          </cell>
        </row>
        <row r="960">
          <cell r="A960">
            <v>90004570</v>
          </cell>
          <cell r="B960">
            <v>40</v>
          </cell>
          <cell r="C960">
            <v>1.27</v>
          </cell>
          <cell r="D960">
            <v>47389</v>
          </cell>
          <cell r="E960" t="str">
            <v>31.12.9999</v>
          </cell>
          <cell r="G960">
            <v>55557.88</v>
          </cell>
          <cell r="K960">
            <v>1666.74</v>
          </cell>
        </row>
        <row r="961">
          <cell r="A961">
            <v>90004640</v>
          </cell>
          <cell r="B961">
            <v>40</v>
          </cell>
          <cell r="C961">
            <v>1</v>
          </cell>
          <cell r="D961">
            <v>78000</v>
          </cell>
          <cell r="E961" t="str">
            <v>31.12.9999</v>
          </cell>
          <cell r="G961">
            <v>81900</v>
          </cell>
        </row>
        <row r="962">
          <cell r="A962">
            <v>90004804</v>
          </cell>
          <cell r="B962">
            <v>40</v>
          </cell>
          <cell r="C962">
            <v>0.88</v>
          </cell>
          <cell r="D962">
            <v>56000</v>
          </cell>
          <cell r="E962" t="str">
            <v>31.12.9999</v>
          </cell>
          <cell r="G962">
            <v>51716.17</v>
          </cell>
        </row>
        <row r="963">
          <cell r="A963">
            <v>90004829</v>
          </cell>
          <cell r="B963">
            <v>40</v>
          </cell>
          <cell r="C963">
            <v>0.91</v>
          </cell>
          <cell r="D963">
            <v>65563</v>
          </cell>
          <cell r="E963" t="str">
            <v>31.12.9999</v>
          </cell>
          <cell r="G963">
            <v>63354.49</v>
          </cell>
          <cell r="K963">
            <v>1900.63</v>
          </cell>
        </row>
        <row r="964">
          <cell r="A964">
            <v>90004891</v>
          </cell>
          <cell r="B964">
            <v>32</v>
          </cell>
          <cell r="C964">
            <v>1.05</v>
          </cell>
          <cell r="D964">
            <v>76965</v>
          </cell>
          <cell r="E964" t="str">
            <v>31.12.9999</v>
          </cell>
          <cell r="G964">
            <v>86167.27</v>
          </cell>
          <cell r="K964">
            <v>2585.02</v>
          </cell>
        </row>
        <row r="965">
          <cell r="A965">
            <v>90004970</v>
          </cell>
          <cell r="B965">
            <v>40</v>
          </cell>
          <cell r="C965">
            <v>1</v>
          </cell>
          <cell r="D965">
            <v>105947</v>
          </cell>
          <cell r="E965" t="str">
            <v>31.12.9999</v>
          </cell>
          <cell r="G965">
            <v>114821.64</v>
          </cell>
        </row>
        <row r="966">
          <cell r="A966">
            <v>90004999</v>
          </cell>
          <cell r="B966">
            <v>40</v>
          </cell>
          <cell r="C966">
            <v>0.98</v>
          </cell>
          <cell r="D966">
            <v>65563</v>
          </cell>
          <cell r="E966" t="str">
            <v>31.12.9999</v>
          </cell>
          <cell r="G966">
            <v>67926.070000000007</v>
          </cell>
        </row>
        <row r="967">
          <cell r="A967">
            <v>90005104</v>
          </cell>
          <cell r="B967">
            <v>40</v>
          </cell>
          <cell r="C967">
            <v>0.95</v>
          </cell>
          <cell r="D967">
            <v>76965</v>
          </cell>
          <cell r="E967" t="str">
            <v>31.12.9999</v>
          </cell>
          <cell r="G967">
            <v>77591.960000000006</v>
          </cell>
          <cell r="K967">
            <v>2327.7600000000002</v>
          </cell>
        </row>
        <row r="968">
          <cell r="A968">
            <v>90005107</v>
          </cell>
          <cell r="B968">
            <v>40</v>
          </cell>
          <cell r="C968">
            <v>1.08</v>
          </cell>
          <cell r="D968">
            <v>55832</v>
          </cell>
          <cell r="E968" t="str">
            <v>31.12.9999</v>
          </cell>
          <cell r="G968">
            <v>63354.49</v>
          </cell>
        </row>
        <row r="969">
          <cell r="A969">
            <v>90005157</v>
          </cell>
          <cell r="B969">
            <v>40</v>
          </cell>
          <cell r="C969">
            <v>0.98</v>
          </cell>
          <cell r="D969">
            <v>47389</v>
          </cell>
          <cell r="E969" t="str">
            <v>31.12.9999</v>
          </cell>
          <cell r="G969">
            <v>49894.61</v>
          </cell>
        </row>
        <row r="970">
          <cell r="A970">
            <v>90005169</v>
          </cell>
          <cell r="B970">
            <v>40</v>
          </cell>
          <cell r="C970">
            <v>0.88</v>
          </cell>
          <cell r="D970">
            <v>92000</v>
          </cell>
          <cell r="E970" t="str">
            <v>31.12.9999</v>
          </cell>
          <cell r="G970">
            <v>85000</v>
          </cell>
        </row>
        <row r="971">
          <cell r="A971">
            <v>90005193</v>
          </cell>
          <cell r="B971">
            <v>40</v>
          </cell>
          <cell r="C971">
            <v>1.1399999999999999</v>
          </cell>
          <cell r="D971">
            <v>47389</v>
          </cell>
          <cell r="E971" t="str">
            <v>31.12.9999</v>
          </cell>
          <cell r="G971">
            <v>51042.26</v>
          </cell>
          <cell r="K971">
            <v>1531.27</v>
          </cell>
          <cell r="M971">
            <v>-1020.85</v>
          </cell>
        </row>
        <row r="972">
          <cell r="A972">
            <v>90005200</v>
          </cell>
          <cell r="B972">
            <v>40</v>
          </cell>
          <cell r="C972">
            <v>1.17</v>
          </cell>
          <cell r="D972">
            <v>47389</v>
          </cell>
          <cell r="E972" t="str">
            <v>31.12.9999</v>
          </cell>
          <cell r="G972">
            <v>51092.7</v>
          </cell>
        </row>
        <row r="973">
          <cell r="A973">
            <v>90005209</v>
          </cell>
          <cell r="B973">
            <v>40</v>
          </cell>
          <cell r="C973">
            <v>1</v>
          </cell>
          <cell r="D973">
            <v>235000</v>
          </cell>
          <cell r="E973" t="str">
            <v>31.12.9999</v>
          </cell>
          <cell r="G973">
            <v>235000</v>
          </cell>
          <cell r="L973">
            <v>-6844.66</v>
          </cell>
        </row>
        <row r="974">
          <cell r="A974">
            <v>90005218</v>
          </cell>
          <cell r="B974">
            <v>40</v>
          </cell>
          <cell r="C974">
            <v>1.03</v>
          </cell>
          <cell r="D974">
            <v>47389</v>
          </cell>
          <cell r="E974" t="str">
            <v>31.12.9999</v>
          </cell>
          <cell r="G974">
            <v>84494</v>
          </cell>
        </row>
        <row r="975">
          <cell r="A975">
            <v>90005361</v>
          </cell>
          <cell r="B975">
            <v>40</v>
          </cell>
          <cell r="C975">
            <v>1.17</v>
          </cell>
          <cell r="D975">
            <v>47389</v>
          </cell>
          <cell r="E975" t="str">
            <v>31.12.9999</v>
          </cell>
          <cell r="G975">
            <v>51092.7</v>
          </cell>
          <cell r="K975">
            <v>1532.78</v>
          </cell>
          <cell r="M975">
            <v>-1021.85</v>
          </cell>
        </row>
        <row r="976">
          <cell r="A976">
            <v>90005362</v>
          </cell>
          <cell r="B976">
            <v>40</v>
          </cell>
          <cell r="C976">
            <v>0.91</v>
          </cell>
          <cell r="D976">
            <v>76965</v>
          </cell>
          <cell r="E976" t="str">
            <v>31.12.9999</v>
          </cell>
          <cell r="G976">
            <v>74476.98</v>
          </cell>
          <cell r="K976">
            <v>2234.31</v>
          </cell>
        </row>
        <row r="977">
          <cell r="A977">
            <v>90005363</v>
          </cell>
          <cell r="B977">
            <v>40</v>
          </cell>
          <cell r="C977">
            <v>1.21</v>
          </cell>
          <cell r="D977">
            <v>47389</v>
          </cell>
          <cell r="E977" t="str">
            <v>31.12.9999</v>
          </cell>
          <cell r="G977">
            <v>52815.08</v>
          </cell>
          <cell r="K977">
            <v>1584.45</v>
          </cell>
        </row>
        <row r="978">
          <cell r="A978">
            <v>90005523</v>
          </cell>
          <cell r="B978">
            <v>40</v>
          </cell>
          <cell r="C978">
            <v>1</v>
          </cell>
          <cell r="D978">
            <v>65563</v>
          </cell>
          <cell r="E978" t="str">
            <v>31.12.9999</v>
          </cell>
          <cell r="G978">
            <v>69369.48</v>
          </cell>
        </row>
        <row r="979">
          <cell r="A979">
            <v>90005539</v>
          </cell>
          <cell r="B979">
            <v>40</v>
          </cell>
          <cell r="C979">
            <v>0.88</v>
          </cell>
          <cell r="D979">
            <v>78000</v>
          </cell>
          <cell r="E979" t="str">
            <v>31.12.9999</v>
          </cell>
          <cell r="G979">
            <v>71943.12</v>
          </cell>
          <cell r="K979">
            <v>2158.29</v>
          </cell>
        </row>
        <row r="980">
          <cell r="A980">
            <v>90005548</v>
          </cell>
          <cell r="B980">
            <v>40</v>
          </cell>
          <cell r="C980">
            <v>1.19</v>
          </cell>
          <cell r="D980">
            <v>47389</v>
          </cell>
          <cell r="E980" t="str">
            <v>31.12.9999</v>
          </cell>
          <cell r="G980">
            <v>52044.08</v>
          </cell>
        </row>
        <row r="981">
          <cell r="A981">
            <v>90005550</v>
          </cell>
          <cell r="B981">
            <v>40</v>
          </cell>
          <cell r="C981">
            <v>1.23</v>
          </cell>
          <cell r="D981">
            <v>47389</v>
          </cell>
          <cell r="E981" t="str">
            <v>31.12.9999</v>
          </cell>
          <cell r="G981">
            <v>53671.44</v>
          </cell>
        </row>
        <row r="982">
          <cell r="A982">
            <v>90005551</v>
          </cell>
          <cell r="B982">
            <v>40</v>
          </cell>
          <cell r="C982">
            <v>1.19</v>
          </cell>
          <cell r="D982">
            <v>47389</v>
          </cell>
          <cell r="E982" t="str">
            <v>31.12.9999</v>
          </cell>
          <cell r="G982">
            <v>52001.94</v>
          </cell>
        </row>
        <row r="983">
          <cell r="A983">
            <v>90005554</v>
          </cell>
          <cell r="B983">
            <v>40</v>
          </cell>
          <cell r="C983">
            <v>0.93</v>
          </cell>
          <cell r="D983">
            <v>55832</v>
          </cell>
          <cell r="E983" t="str">
            <v>31.12.9999</v>
          </cell>
          <cell r="G983">
            <v>54858.64</v>
          </cell>
          <cell r="K983">
            <v>1645.76</v>
          </cell>
        </row>
        <row r="984">
          <cell r="A984">
            <v>90005555</v>
          </cell>
          <cell r="B984">
            <v>40</v>
          </cell>
          <cell r="C984">
            <v>1.17</v>
          </cell>
          <cell r="D984">
            <v>47389</v>
          </cell>
          <cell r="E984" t="str">
            <v>06.03.2015</v>
          </cell>
          <cell r="G984">
            <v>51143.13</v>
          </cell>
          <cell r="K984">
            <v>1534.29</v>
          </cell>
        </row>
        <row r="985">
          <cell r="A985">
            <v>90005556</v>
          </cell>
          <cell r="B985">
            <v>40</v>
          </cell>
          <cell r="C985">
            <v>1.1100000000000001</v>
          </cell>
          <cell r="D985">
            <v>55832</v>
          </cell>
          <cell r="E985" t="str">
            <v>31.12.9999</v>
          </cell>
          <cell r="G985">
            <v>65174.77</v>
          </cell>
          <cell r="I985">
            <v>6304.92</v>
          </cell>
          <cell r="K985">
            <v>1955.24</v>
          </cell>
        </row>
        <row r="986">
          <cell r="A986">
            <v>90005565</v>
          </cell>
          <cell r="B986">
            <v>40</v>
          </cell>
          <cell r="C986">
            <v>1.05</v>
          </cell>
          <cell r="D986">
            <v>65563</v>
          </cell>
          <cell r="E986" t="str">
            <v>31.12.9999</v>
          </cell>
          <cell r="G986">
            <v>72775.48</v>
          </cell>
          <cell r="K986">
            <v>2183.2600000000002</v>
          </cell>
        </row>
        <row r="987">
          <cell r="A987">
            <v>90005679</v>
          </cell>
          <cell r="B987">
            <v>40</v>
          </cell>
          <cell r="C987">
            <v>1.1299999999999999</v>
          </cell>
          <cell r="D987">
            <v>105947</v>
          </cell>
          <cell r="E987" t="str">
            <v>31.12.9999</v>
          </cell>
          <cell r="G987">
            <v>129078.56</v>
          </cell>
          <cell r="K987">
            <v>3872.36</v>
          </cell>
          <cell r="M987">
            <v>-2581.5700000000002</v>
          </cell>
        </row>
        <row r="988">
          <cell r="A988">
            <v>90005682</v>
          </cell>
          <cell r="B988">
            <v>40</v>
          </cell>
          <cell r="C988">
            <v>1.01</v>
          </cell>
          <cell r="D988">
            <v>90092</v>
          </cell>
          <cell r="E988" t="str">
            <v>31.12.9999</v>
          </cell>
          <cell r="G988">
            <v>97995.01</v>
          </cell>
          <cell r="K988">
            <v>2939.85</v>
          </cell>
        </row>
        <row r="989">
          <cell r="A989">
            <v>90005687</v>
          </cell>
          <cell r="B989">
            <v>40</v>
          </cell>
          <cell r="C989">
            <v>0.96</v>
          </cell>
          <cell r="D989">
            <v>105947</v>
          </cell>
          <cell r="E989" t="str">
            <v>31.12.9999</v>
          </cell>
          <cell r="G989">
            <v>110000</v>
          </cell>
        </row>
        <row r="990">
          <cell r="A990">
            <v>90005702</v>
          </cell>
          <cell r="B990">
            <v>40</v>
          </cell>
          <cell r="C990">
            <v>1.1100000000000001</v>
          </cell>
          <cell r="D990">
            <v>109000</v>
          </cell>
          <cell r="E990" t="str">
            <v>31.12.9999</v>
          </cell>
          <cell r="G990">
            <v>127000</v>
          </cell>
        </row>
        <row r="991">
          <cell r="A991">
            <v>90005888</v>
          </cell>
          <cell r="B991">
            <v>40</v>
          </cell>
          <cell r="C991">
            <v>0.87</v>
          </cell>
          <cell r="D991">
            <v>55832</v>
          </cell>
          <cell r="E991" t="str">
            <v>31.12.9999</v>
          </cell>
          <cell r="G991">
            <v>51200</v>
          </cell>
          <cell r="K991">
            <v>1536</v>
          </cell>
        </row>
        <row r="992">
          <cell r="A992">
            <v>90005891</v>
          </cell>
          <cell r="B992">
            <v>40</v>
          </cell>
          <cell r="C992">
            <v>1.1200000000000001</v>
          </cell>
          <cell r="D992">
            <v>47389</v>
          </cell>
          <cell r="E992" t="str">
            <v>31.12.9999</v>
          </cell>
          <cell r="G992">
            <v>49000.11</v>
          </cell>
        </row>
        <row r="993">
          <cell r="A993">
            <v>90005892</v>
          </cell>
          <cell r="B993">
            <v>40</v>
          </cell>
          <cell r="C993">
            <v>0.94</v>
          </cell>
          <cell r="D993">
            <v>78000</v>
          </cell>
          <cell r="E993" t="str">
            <v>31.12.9999</v>
          </cell>
          <cell r="G993">
            <v>76725</v>
          </cell>
          <cell r="K993">
            <v>2301.75</v>
          </cell>
        </row>
        <row r="994">
          <cell r="A994">
            <v>90005995</v>
          </cell>
          <cell r="B994">
            <v>40</v>
          </cell>
          <cell r="C994">
            <v>1</v>
          </cell>
          <cell r="D994">
            <v>105947</v>
          </cell>
          <cell r="E994" t="str">
            <v>31.12.9999</v>
          </cell>
          <cell r="G994">
            <v>98100</v>
          </cell>
          <cell r="K994">
            <v>2943</v>
          </cell>
        </row>
        <row r="995">
          <cell r="A995">
            <v>90006034</v>
          </cell>
          <cell r="B995">
            <v>40</v>
          </cell>
          <cell r="C995">
            <v>1.1499999999999999</v>
          </cell>
          <cell r="D995">
            <v>47389</v>
          </cell>
          <cell r="E995" t="str">
            <v>31.12.9999</v>
          </cell>
          <cell r="G995">
            <v>50108.06</v>
          </cell>
        </row>
        <row r="996">
          <cell r="A996">
            <v>90006046</v>
          </cell>
          <cell r="B996">
            <v>40</v>
          </cell>
          <cell r="C996">
            <v>0.97</v>
          </cell>
          <cell r="D996">
            <v>92000</v>
          </cell>
          <cell r="E996" t="str">
            <v>31.12.9999</v>
          </cell>
          <cell r="G996">
            <v>93949</v>
          </cell>
        </row>
        <row r="997">
          <cell r="A997">
            <v>90006047</v>
          </cell>
          <cell r="B997">
            <v>40</v>
          </cell>
          <cell r="C997">
            <v>0.93</v>
          </cell>
          <cell r="D997">
            <v>92000</v>
          </cell>
          <cell r="E997" t="str">
            <v>31.12.9999</v>
          </cell>
          <cell r="G997">
            <v>89922.2</v>
          </cell>
        </row>
        <row r="998">
          <cell r="A998">
            <v>90006061</v>
          </cell>
          <cell r="B998">
            <v>40</v>
          </cell>
          <cell r="C998">
            <v>0.98</v>
          </cell>
          <cell r="D998">
            <v>65563</v>
          </cell>
          <cell r="E998" t="str">
            <v>31.12.9999</v>
          </cell>
          <cell r="G998">
            <v>68036.539999999994</v>
          </cell>
          <cell r="M998">
            <v>-1360.73</v>
          </cell>
        </row>
        <row r="999">
          <cell r="A999">
            <v>90006215</v>
          </cell>
          <cell r="B999">
            <v>40</v>
          </cell>
          <cell r="C999">
            <v>1.2</v>
          </cell>
          <cell r="D999">
            <v>47389</v>
          </cell>
          <cell r="E999" t="str">
            <v>31.12.9999</v>
          </cell>
          <cell r="G999">
            <v>52552.61</v>
          </cell>
          <cell r="K999">
            <v>1576.58</v>
          </cell>
        </row>
        <row r="1000">
          <cell r="A1000">
            <v>90006234</v>
          </cell>
          <cell r="B1000">
            <v>40</v>
          </cell>
          <cell r="C1000">
            <v>1</v>
          </cell>
          <cell r="D1000">
            <v>66000</v>
          </cell>
          <cell r="E1000" t="str">
            <v>31.12.9999</v>
          </cell>
          <cell r="G1000">
            <v>54120</v>
          </cell>
          <cell r="K1000">
            <v>1623.6</v>
          </cell>
        </row>
        <row r="1001">
          <cell r="A1001">
            <v>90006297</v>
          </cell>
          <cell r="B1001">
            <v>40</v>
          </cell>
          <cell r="C1001">
            <v>0.91</v>
          </cell>
          <cell r="D1001">
            <v>154000</v>
          </cell>
          <cell r="E1001" t="str">
            <v>31.12.9999</v>
          </cell>
          <cell r="G1001">
            <v>140000</v>
          </cell>
        </row>
        <row r="1002">
          <cell r="A1002">
            <v>90006363</v>
          </cell>
          <cell r="B1002">
            <v>40</v>
          </cell>
          <cell r="C1002">
            <v>1.1599999999999999</v>
          </cell>
          <cell r="D1002">
            <v>149321</v>
          </cell>
          <cell r="E1002" t="str">
            <v>31.12.9999</v>
          </cell>
          <cell r="G1002">
            <v>178661.52</v>
          </cell>
          <cell r="K1002">
            <v>5359.85</v>
          </cell>
          <cell r="M1002">
            <v>-3573.23</v>
          </cell>
        </row>
        <row r="1003">
          <cell r="A1003">
            <v>90006463</v>
          </cell>
          <cell r="B1003">
            <v>40</v>
          </cell>
          <cell r="C1003">
            <v>1.06</v>
          </cell>
          <cell r="D1003">
            <v>90092</v>
          </cell>
          <cell r="E1003" t="str">
            <v>31.12.9999</v>
          </cell>
          <cell r="G1003">
            <v>102032.82</v>
          </cell>
          <cell r="K1003">
            <v>3060.98</v>
          </cell>
        </row>
        <row r="1004">
          <cell r="A1004">
            <v>90006483</v>
          </cell>
          <cell r="B1004">
            <v>40</v>
          </cell>
          <cell r="C1004">
            <v>0.97</v>
          </cell>
          <cell r="D1004">
            <v>90092</v>
          </cell>
          <cell r="E1004" t="str">
            <v>31.12.9999</v>
          </cell>
          <cell r="G1004">
            <v>93891.11</v>
          </cell>
          <cell r="K1004">
            <v>2816.73</v>
          </cell>
        </row>
        <row r="1005">
          <cell r="A1005">
            <v>90006553</v>
          </cell>
          <cell r="B1005">
            <v>40</v>
          </cell>
          <cell r="C1005">
            <v>0.88</v>
          </cell>
          <cell r="D1005">
            <v>90092</v>
          </cell>
          <cell r="E1005" t="str">
            <v>31.12.9999</v>
          </cell>
          <cell r="G1005">
            <v>85301.88</v>
          </cell>
          <cell r="K1005">
            <v>2559.06</v>
          </cell>
        </row>
        <row r="1006">
          <cell r="A1006">
            <v>90006562</v>
          </cell>
          <cell r="B1006">
            <v>40</v>
          </cell>
          <cell r="C1006">
            <v>1.1299999999999999</v>
          </cell>
          <cell r="D1006">
            <v>47389</v>
          </cell>
          <cell r="E1006" t="str">
            <v>31.12.9999</v>
          </cell>
          <cell r="G1006">
            <v>49513.87</v>
          </cell>
          <cell r="K1006">
            <v>1485.42</v>
          </cell>
        </row>
        <row r="1007">
          <cell r="A1007">
            <v>90006563</v>
          </cell>
          <cell r="B1007">
            <v>40</v>
          </cell>
          <cell r="C1007">
            <v>1.1200000000000001</v>
          </cell>
          <cell r="D1007">
            <v>47389</v>
          </cell>
          <cell r="E1007" t="str">
            <v>31.12.9999</v>
          </cell>
          <cell r="G1007">
            <v>49000.11</v>
          </cell>
          <cell r="K1007">
            <v>1470</v>
          </cell>
        </row>
        <row r="1008">
          <cell r="A1008">
            <v>90006564</v>
          </cell>
          <cell r="B1008">
            <v>40</v>
          </cell>
          <cell r="C1008">
            <v>1.1399999999999999</v>
          </cell>
          <cell r="D1008">
            <v>47389</v>
          </cell>
          <cell r="E1008" t="str">
            <v>31.12.9999</v>
          </cell>
          <cell r="G1008">
            <v>49940.28</v>
          </cell>
        </row>
        <row r="1009">
          <cell r="A1009">
            <v>90006568</v>
          </cell>
          <cell r="B1009">
            <v>40</v>
          </cell>
          <cell r="C1009">
            <v>1.1200000000000001</v>
          </cell>
          <cell r="D1009">
            <v>47389</v>
          </cell>
          <cell r="E1009" t="str">
            <v>31.12.9999</v>
          </cell>
          <cell r="G1009">
            <v>49096.94</v>
          </cell>
          <cell r="K1009">
            <v>1472.91</v>
          </cell>
        </row>
        <row r="1010">
          <cell r="A1010">
            <v>90006569</v>
          </cell>
          <cell r="B1010">
            <v>40</v>
          </cell>
          <cell r="C1010">
            <v>1.1299999999999999</v>
          </cell>
          <cell r="D1010">
            <v>47389</v>
          </cell>
          <cell r="E1010" t="str">
            <v>31.12.9999</v>
          </cell>
          <cell r="G1010">
            <v>49193.78</v>
          </cell>
        </row>
        <row r="1011">
          <cell r="A1011">
            <v>90006571</v>
          </cell>
          <cell r="B1011">
            <v>40</v>
          </cell>
          <cell r="C1011">
            <v>1.04</v>
          </cell>
          <cell r="D1011">
            <v>47389</v>
          </cell>
          <cell r="E1011" t="str">
            <v>31.12.9999</v>
          </cell>
          <cell r="G1011">
            <v>45237.81</v>
          </cell>
          <cell r="K1011">
            <v>1357.13</v>
          </cell>
        </row>
        <row r="1012">
          <cell r="A1012">
            <v>90006626</v>
          </cell>
          <cell r="B1012">
            <v>35</v>
          </cell>
          <cell r="C1012">
            <v>0.9</v>
          </cell>
          <cell r="D1012">
            <v>65563</v>
          </cell>
          <cell r="E1012" t="str">
            <v>31.12.9999</v>
          </cell>
          <cell r="G1012">
            <v>62118</v>
          </cell>
          <cell r="K1012">
            <v>1863.54</v>
          </cell>
          <cell r="M1012">
            <v>-1242.3599999999999</v>
          </cell>
        </row>
        <row r="1013">
          <cell r="A1013">
            <v>90006654</v>
          </cell>
          <cell r="B1013">
            <v>40</v>
          </cell>
          <cell r="C1013">
            <v>1.1200000000000001</v>
          </cell>
          <cell r="D1013">
            <v>76965</v>
          </cell>
          <cell r="E1013" t="str">
            <v>31.12.9999</v>
          </cell>
          <cell r="G1013">
            <v>91450.880000000005</v>
          </cell>
          <cell r="K1013">
            <v>2743.53</v>
          </cell>
        </row>
        <row r="1014">
          <cell r="A1014">
            <v>90006721</v>
          </cell>
          <cell r="B1014">
            <v>40</v>
          </cell>
          <cell r="C1014">
            <v>0.86</v>
          </cell>
          <cell r="D1014">
            <v>78000</v>
          </cell>
          <cell r="E1014" t="str">
            <v>31.12.9999</v>
          </cell>
          <cell r="G1014">
            <v>70633</v>
          </cell>
          <cell r="K1014">
            <v>2118.9899999999998</v>
          </cell>
        </row>
        <row r="1015">
          <cell r="A1015">
            <v>90006825</v>
          </cell>
          <cell r="B1015">
            <v>40</v>
          </cell>
          <cell r="C1015">
            <v>1.02</v>
          </cell>
          <cell r="D1015">
            <v>55832</v>
          </cell>
          <cell r="E1015" t="str">
            <v>31.12.9999</v>
          </cell>
          <cell r="G1015">
            <v>59693.36</v>
          </cell>
        </row>
        <row r="1016">
          <cell r="A1016">
            <v>90006826</v>
          </cell>
          <cell r="B1016">
            <v>40</v>
          </cell>
          <cell r="C1016">
            <v>1.0900000000000001</v>
          </cell>
          <cell r="D1016">
            <v>47389</v>
          </cell>
          <cell r="E1016" t="str">
            <v>31.12.9999</v>
          </cell>
          <cell r="G1016">
            <v>47586.5</v>
          </cell>
          <cell r="K1016">
            <v>1427.6</v>
          </cell>
        </row>
        <row r="1017">
          <cell r="A1017">
            <v>90006827</v>
          </cell>
          <cell r="B1017">
            <v>40</v>
          </cell>
          <cell r="C1017">
            <v>1</v>
          </cell>
          <cell r="D1017">
            <v>65563</v>
          </cell>
          <cell r="E1017" t="str">
            <v>31.12.9999</v>
          </cell>
          <cell r="G1017">
            <v>56760</v>
          </cell>
          <cell r="K1017">
            <v>1702.8</v>
          </cell>
        </row>
        <row r="1018">
          <cell r="A1018">
            <v>90006829</v>
          </cell>
          <cell r="B1018">
            <v>40</v>
          </cell>
          <cell r="C1018">
            <v>1.0900000000000001</v>
          </cell>
          <cell r="D1018">
            <v>47389</v>
          </cell>
          <cell r="E1018" t="str">
            <v>31.12.9999</v>
          </cell>
          <cell r="G1018">
            <v>47554.400000000001</v>
          </cell>
          <cell r="M1018">
            <v>-951.09</v>
          </cell>
        </row>
        <row r="1019">
          <cell r="A1019">
            <v>90006937</v>
          </cell>
          <cell r="B1019">
            <v>40</v>
          </cell>
          <cell r="C1019">
            <v>1</v>
          </cell>
          <cell r="D1019">
            <v>76965</v>
          </cell>
          <cell r="E1019" t="str">
            <v>31.12.9999</v>
          </cell>
          <cell r="G1019">
            <v>67080</v>
          </cell>
        </row>
        <row r="1020">
          <cell r="A1020">
            <v>90006949</v>
          </cell>
          <cell r="B1020">
            <v>40</v>
          </cell>
          <cell r="C1020">
            <v>0.92</v>
          </cell>
          <cell r="D1020">
            <v>90092</v>
          </cell>
          <cell r="E1020" t="str">
            <v>31.12.9999</v>
          </cell>
          <cell r="G1020">
            <v>88822.68</v>
          </cell>
        </row>
        <row r="1021">
          <cell r="A1021">
            <v>90006965</v>
          </cell>
          <cell r="B1021">
            <v>40</v>
          </cell>
          <cell r="C1021">
            <v>1.05</v>
          </cell>
          <cell r="D1021">
            <v>76965</v>
          </cell>
          <cell r="E1021" t="str">
            <v>31.12.9999</v>
          </cell>
          <cell r="G1021">
            <v>85867.74</v>
          </cell>
        </row>
        <row r="1022">
          <cell r="A1022">
            <v>90007029</v>
          </cell>
          <cell r="B1022">
            <v>40</v>
          </cell>
          <cell r="C1022">
            <v>0.88</v>
          </cell>
          <cell r="D1022">
            <v>76965</v>
          </cell>
          <cell r="E1022" t="str">
            <v>31.12.9999</v>
          </cell>
          <cell r="G1022">
            <v>71814.600000000006</v>
          </cell>
        </row>
        <row r="1023">
          <cell r="A1023">
            <v>90007118</v>
          </cell>
          <cell r="B1023">
            <v>40</v>
          </cell>
          <cell r="C1023">
            <v>0.94</v>
          </cell>
          <cell r="D1023">
            <v>55832</v>
          </cell>
          <cell r="E1023" t="str">
            <v>31.12.9999</v>
          </cell>
          <cell r="G1023">
            <v>55050.03</v>
          </cell>
          <cell r="K1023">
            <v>1651.5</v>
          </cell>
        </row>
        <row r="1024">
          <cell r="A1024">
            <v>90007186</v>
          </cell>
          <cell r="B1024">
            <v>40</v>
          </cell>
          <cell r="C1024">
            <v>1</v>
          </cell>
          <cell r="D1024">
            <v>65563</v>
          </cell>
          <cell r="E1024" t="str">
            <v>31.12.9999</v>
          </cell>
          <cell r="G1024">
            <v>59400</v>
          </cell>
        </row>
        <row r="1025">
          <cell r="A1025">
            <v>90007188</v>
          </cell>
          <cell r="B1025">
            <v>40</v>
          </cell>
          <cell r="C1025">
            <v>1</v>
          </cell>
          <cell r="D1025">
            <v>65563</v>
          </cell>
          <cell r="E1025" t="str">
            <v>30.06.2015</v>
          </cell>
          <cell r="G1025">
            <v>56760</v>
          </cell>
        </row>
        <row r="1026">
          <cell r="A1026">
            <v>90007235</v>
          </cell>
          <cell r="B1026">
            <v>40</v>
          </cell>
          <cell r="C1026">
            <v>1.1100000000000001</v>
          </cell>
          <cell r="D1026">
            <v>47389</v>
          </cell>
          <cell r="E1026" t="str">
            <v>31.12.9999</v>
          </cell>
          <cell r="G1026">
            <v>48312.14</v>
          </cell>
          <cell r="K1026">
            <v>1449.36</v>
          </cell>
        </row>
        <row r="1027">
          <cell r="A1027">
            <v>90007253</v>
          </cell>
          <cell r="B1027">
            <v>40</v>
          </cell>
          <cell r="C1027">
            <v>0.91</v>
          </cell>
          <cell r="D1027">
            <v>47389</v>
          </cell>
          <cell r="E1027" t="str">
            <v>31.12.9999</v>
          </cell>
          <cell r="G1027">
            <v>46142.57</v>
          </cell>
          <cell r="K1027">
            <v>1384.28</v>
          </cell>
        </row>
        <row r="1028">
          <cell r="A1028">
            <v>90007259</v>
          </cell>
          <cell r="B1028">
            <v>40</v>
          </cell>
          <cell r="C1028">
            <v>0.97</v>
          </cell>
          <cell r="D1028">
            <v>125385</v>
          </cell>
          <cell r="E1028" t="str">
            <v>31.12.9999</v>
          </cell>
          <cell r="G1028">
            <v>124737.83</v>
          </cell>
        </row>
        <row r="1029">
          <cell r="A1029">
            <v>90007303</v>
          </cell>
          <cell r="B1029">
            <v>40</v>
          </cell>
          <cell r="C1029">
            <v>1.02</v>
          </cell>
          <cell r="D1029">
            <v>65563</v>
          </cell>
          <cell r="E1029" t="str">
            <v>31.12.9999</v>
          </cell>
          <cell r="G1029">
            <v>70894.12</v>
          </cell>
          <cell r="K1029">
            <v>2126.8200000000002</v>
          </cell>
        </row>
        <row r="1030">
          <cell r="A1030">
            <v>90007332</v>
          </cell>
          <cell r="B1030">
            <v>40</v>
          </cell>
          <cell r="C1030">
            <v>1</v>
          </cell>
          <cell r="D1030">
            <v>65563</v>
          </cell>
          <cell r="E1030" t="str">
            <v>31.12.9999</v>
          </cell>
          <cell r="G1030">
            <v>69590.850000000006</v>
          </cell>
        </row>
        <row r="1031">
          <cell r="A1031">
            <v>90007345</v>
          </cell>
          <cell r="B1031">
            <v>40</v>
          </cell>
          <cell r="C1031">
            <v>1</v>
          </cell>
          <cell r="D1031">
            <v>105947</v>
          </cell>
          <cell r="E1031" t="str">
            <v>31.12.9999</v>
          </cell>
          <cell r="G1031">
            <v>114114.54</v>
          </cell>
        </row>
        <row r="1032">
          <cell r="A1032">
            <v>90007351</v>
          </cell>
          <cell r="B1032">
            <v>24</v>
          </cell>
          <cell r="C1032">
            <v>1.0900000000000001</v>
          </cell>
          <cell r="D1032">
            <v>47389</v>
          </cell>
          <cell r="E1032" t="str">
            <v>31.12.9999</v>
          </cell>
          <cell r="G1032">
            <v>47650.5</v>
          </cell>
        </row>
        <row r="1033">
          <cell r="A1033">
            <v>90007487</v>
          </cell>
          <cell r="B1033">
            <v>24</v>
          </cell>
          <cell r="C1033">
            <v>1.1299999999999999</v>
          </cell>
          <cell r="D1033">
            <v>76965</v>
          </cell>
          <cell r="E1033" t="str">
            <v>31.12.9999</v>
          </cell>
          <cell r="G1033">
            <v>92358.98</v>
          </cell>
        </row>
        <row r="1034">
          <cell r="A1034">
            <v>90007525</v>
          </cell>
          <cell r="B1034">
            <v>40</v>
          </cell>
          <cell r="C1034">
            <v>1</v>
          </cell>
          <cell r="D1034">
            <v>90092</v>
          </cell>
          <cell r="E1034" t="str">
            <v>31.12.9999</v>
          </cell>
          <cell r="G1034">
            <v>96600</v>
          </cell>
          <cell r="K1034">
            <v>2898</v>
          </cell>
        </row>
        <row r="1035">
          <cell r="A1035">
            <v>90007528</v>
          </cell>
          <cell r="B1035">
            <v>40</v>
          </cell>
          <cell r="C1035">
            <v>1.1399999999999999</v>
          </cell>
          <cell r="D1035">
            <v>55832</v>
          </cell>
          <cell r="E1035" t="str">
            <v>31.12.9999</v>
          </cell>
          <cell r="G1035">
            <v>66951.83</v>
          </cell>
          <cell r="K1035">
            <v>2008.55</v>
          </cell>
        </row>
        <row r="1036">
          <cell r="A1036">
            <v>90007575</v>
          </cell>
          <cell r="B1036">
            <v>40</v>
          </cell>
          <cell r="C1036">
            <v>0.95</v>
          </cell>
          <cell r="D1036">
            <v>125385</v>
          </cell>
          <cell r="E1036" t="str">
            <v>31.12.9999</v>
          </cell>
          <cell r="G1036">
            <v>108279.57</v>
          </cell>
        </row>
        <row r="1037">
          <cell r="A1037">
            <v>90007580</v>
          </cell>
          <cell r="B1037">
            <v>40</v>
          </cell>
          <cell r="C1037">
            <v>1</v>
          </cell>
          <cell r="D1037">
            <v>90092</v>
          </cell>
          <cell r="E1037" t="str">
            <v>31.12.9999</v>
          </cell>
          <cell r="G1037">
            <v>96284.66</v>
          </cell>
          <cell r="K1037">
            <v>2888.54</v>
          </cell>
        </row>
        <row r="1038">
          <cell r="A1038">
            <v>90007622</v>
          </cell>
          <cell r="B1038">
            <v>40</v>
          </cell>
          <cell r="C1038">
            <v>1</v>
          </cell>
          <cell r="D1038">
            <v>92000</v>
          </cell>
          <cell r="E1038" t="str">
            <v>31.12.9999</v>
          </cell>
          <cell r="G1038">
            <v>82800</v>
          </cell>
          <cell r="K1038">
            <v>2484</v>
          </cell>
        </row>
        <row r="1039">
          <cell r="A1039">
            <v>90007652</v>
          </cell>
          <cell r="B1039">
            <v>40</v>
          </cell>
          <cell r="C1039">
            <v>0.95</v>
          </cell>
          <cell r="D1039">
            <v>47389</v>
          </cell>
          <cell r="E1039" t="str">
            <v>31.12.9999</v>
          </cell>
          <cell r="G1039">
            <v>48537.48</v>
          </cell>
          <cell r="K1039">
            <v>1456.12</v>
          </cell>
        </row>
        <row r="1040">
          <cell r="A1040">
            <v>90007754</v>
          </cell>
          <cell r="B1040">
            <v>40</v>
          </cell>
          <cell r="C1040">
            <v>0.99</v>
          </cell>
          <cell r="D1040">
            <v>105947</v>
          </cell>
          <cell r="E1040" t="str">
            <v>31.12.9999</v>
          </cell>
          <cell r="G1040">
            <v>112991.87</v>
          </cell>
        </row>
        <row r="1041">
          <cell r="A1041">
            <v>90007879</v>
          </cell>
          <cell r="B1041">
            <v>40</v>
          </cell>
          <cell r="C1041">
            <v>1.04</v>
          </cell>
          <cell r="D1041">
            <v>90092</v>
          </cell>
          <cell r="E1041" t="str">
            <v>31.12.9999</v>
          </cell>
          <cell r="G1041">
            <v>100690.38</v>
          </cell>
        </row>
        <row r="1042">
          <cell r="A1042">
            <v>90007896</v>
          </cell>
          <cell r="B1042">
            <v>40</v>
          </cell>
          <cell r="C1042">
            <v>1.1100000000000001</v>
          </cell>
          <cell r="D1042">
            <v>47389</v>
          </cell>
          <cell r="E1042" t="str">
            <v>31.12.9999</v>
          </cell>
          <cell r="G1042">
            <v>48311.67</v>
          </cell>
        </row>
        <row r="1043">
          <cell r="A1043">
            <v>90007954</v>
          </cell>
          <cell r="B1043">
            <v>40</v>
          </cell>
          <cell r="C1043">
            <v>1.03</v>
          </cell>
          <cell r="D1043">
            <v>105947</v>
          </cell>
          <cell r="E1043" t="str">
            <v>31.12.9999</v>
          </cell>
          <cell r="G1043">
            <v>117341.81</v>
          </cell>
        </row>
        <row r="1044">
          <cell r="A1044">
            <v>90007973</v>
          </cell>
          <cell r="B1044">
            <v>40</v>
          </cell>
          <cell r="C1044">
            <v>1.08</v>
          </cell>
          <cell r="D1044">
            <v>47389</v>
          </cell>
          <cell r="E1044" t="str">
            <v>31.12.9999</v>
          </cell>
          <cell r="G1044">
            <v>54746.18</v>
          </cell>
          <cell r="K1044">
            <v>1642.39</v>
          </cell>
        </row>
        <row r="1045">
          <cell r="A1045">
            <v>90007988</v>
          </cell>
          <cell r="B1045">
            <v>40</v>
          </cell>
          <cell r="C1045">
            <v>0.87</v>
          </cell>
          <cell r="D1045">
            <v>56000</v>
          </cell>
          <cell r="E1045" t="str">
            <v>31.12.9999</v>
          </cell>
          <cell r="G1045">
            <v>51303.519999999997</v>
          </cell>
          <cell r="K1045">
            <v>1539.11</v>
          </cell>
        </row>
        <row r="1046">
          <cell r="A1046">
            <v>90007993</v>
          </cell>
          <cell r="B1046">
            <v>40</v>
          </cell>
          <cell r="C1046">
            <v>1.08</v>
          </cell>
          <cell r="D1046">
            <v>47389</v>
          </cell>
          <cell r="E1046" t="str">
            <v>31.12.9999</v>
          </cell>
          <cell r="G1046">
            <v>47005.78</v>
          </cell>
          <cell r="K1046">
            <v>1410.17</v>
          </cell>
          <cell r="M1046">
            <v>-940.12</v>
          </cell>
        </row>
        <row r="1047">
          <cell r="A1047">
            <v>90008026</v>
          </cell>
          <cell r="B1047">
            <v>40</v>
          </cell>
          <cell r="C1047">
            <v>0.91</v>
          </cell>
          <cell r="D1047">
            <v>90092</v>
          </cell>
          <cell r="E1047" t="str">
            <v>31.12.9999</v>
          </cell>
          <cell r="G1047">
            <v>87548</v>
          </cell>
        </row>
        <row r="1048">
          <cell r="A1048">
            <v>90008035</v>
          </cell>
          <cell r="B1048">
            <v>40</v>
          </cell>
          <cell r="C1048">
            <v>1</v>
          </cell>
          <cell r="D1048">
            <v>90092</v>
          </cell>
          <cell r="E1048" t="str">
            <v>31.12.9999</v>
          </cell>
          <cell r="G1048">
            <v>97000</v>
          </cell>
        </row>
        <row r="1049">
          <cell r="A1049">
            <v>90008084</v>
          </cell>
          <cell r="B1049">
            <v>40</v>
          </cell>
          <cell r="C1049">
            <v>1.1399999999999999</v>
          </cell>
          <cell r="D1049">
            <v>109000</v>
          </cell>
          <cell r="E1049" t="str">
            <v>31.12.9999</v>
          </cell>
          <cell r="G1049">
            <v>130301.72</v>
          </cell>
          <cell r="K1049">
            <v>3909.05</v>
          </cell>
        </row>
        <row r="1050">
          <cell r="A1050">
            <v>90008087</v>
          </cell>
          <cell r="B1050">
            <v>40</v>
          </cell>
          <cell r="C1050">
            <v>1.06</v>
          </cell>
          <cell r="D1050">
            <v>125385</v>
          </cell>
          <cell r="E1050" t="str">
            <v>31.12.9999</v>
          </cell>
          <cell r="G1050">
            <v>136197.73000000001</v>
          </cell>
          <cell r="K1050">
            <v>4085.93</v>
          </cell>
        </row>
        <row r="1051">
          <cell r="A1051">
            <v>90008220</v>
          </cell>
          <cell r="B1051">
            <v>40</v>
          </cell>
          <cell r="C1051">
            <v>1</v>
          </cell>
          <cell r="D1051">
            <v>109000</v>
          </cell>
          <cell r="E1051" t="str">
            <v>31.12.9999</v>
          </cell>
          <cell r="G1051">
            <v>91560</v>
          </cell>
          <cell r="K1051">
            <v>2746.8</v>
          </cell>
        </row>
        <row r="1052">
          <cell r="A1052">
            <v>90008283</v>
          </cell>
          <cell r="B1052">
            <v>40</v>
          </cell>
          <cell r="C1052">
            <v>0.89</v>
          </cell>
          <cell r="D1052">
            <v>55832</v>
          </cell>
          <cell r="E1052" t="str">
            <v>31.12.9999</v>
          </cell>
          <cell r="G1052">
            <v>52121.599999999999</v>
          </cell>
          <cell r="K1052">
            <v>1563.65</v>
          </cell>
        </row>
        <row r="1053">
          <cell r="A1053">
            <v>90008290</v>
          </cell>
          <cell r="B1053">
            <v>40</v>
          </cell>
          <cell r="C1053">
            <v>1.1399999999999999</v>
          </cell>
          <cell r="D1053">
            <v>105947</v>
          </cell>
          <cell r="E1053" t="str">
            <v>31.12.9999</v>
          </cell>
          <cell r="G1053">
            <v>130000</v>
          </cell>
          <cell r="K1053">
            <v>3900</v>
          </cell>
        </row>
        <row r="1054">
          <cell r="A1054">
            <v>90008296</v>
          </cell>
          <cell r="B1054">
            <v>40</v>
          </cell>
          <cell r="C1054">
            <v>1.07</v>
          </cell>
          <cell r="D1054">
            <v>47389</v>
          </cell>
          <cell r="E1054" t="str">
            <v>31.12.9999</v>
          </cell>
          <cell r="G1054">
            <v>46722.28</v>
          </cell>
          <cell r="K1054">
            <v>1401.67</v>
          </cell>
          <cell r="M1054">
            <v>-934.45</v>
          </cell>
        </row>
        <row r="1055">
          <cell r="A1055">
            <v>90008313</v>
          </cell>
          <cell r="B1055">
            <v>40</v>
          </cell>
          <cell r="C1055">
            <v>0.94</v>
          </cell>
          <cell r="D1055">
            <v>149321</v>
          </cell>
          <cell r="E1055" t="str">
            <v>31.12.9999</v>
          </cell>
          <cell r="G1055">
            <v>145440.4</v>
          </cell>
          <cell r="K1055">
            <v>4363.21</v>
          </cell>
        </row>
        <row r="1056">
          <cell r="A1056">
            <v>90008397</v>
          </cell>
          <cell r="B1056">
            <v>40</v>
          </cell>
          <cell r="C1056">
            <v>1</v>
          </cell>
          <cell r="D1056">
            <v>76965</v>
          </cell>
          <cell r="E1056" t="str">
            <v>31.12.9999</v>
          </cell>
          <cell r="G1056">
            <v>68640</v>
          </cell>
          <cell r="K1056">
            <v>2059.1999999999998</v>
          </cell>
        </row>
        <row r="1057">
          <cell r="A1057">
            <v>90008403</v>
          </cell>
          <cell r="B1057">
            <v>40</v>
          </cell>
          <cell r="C1057">
            <v>1</v>
          </cell>
          <cell r="D1057">
            <v>78000</v>
          </cell>
          <cell r="E1057" t="str">
            <v>31.12.9999</v>
          </cell>
          <cell r="G1057">
            <v>70200</v>
          </cell>
          <cell r="K1057">
            <v>2106</v>
          </cell>
        </row>
        <row r="1058">
          <cell r="A1058">
            <v>90008466</v>
          </cell>
          <cell r="B1058">
            <v>40</v>
          </cell>
          <cell r="C1058">
            <v>0.9</v>
          </cell>
          <cell r="D1058">
            <v>48000</v>
          </cell>
          <cell r="E1058" t="str">
            <v>31.12.9999</v>
          </cell>
          <cell r="G1058">
            <v>45981.64</v>
          </cell>
          <cell r="K1058">
            <v>1379.45</v>
          </cell>
        </row>
        <row r="1059">
          <cell r="A1059">
            <v>90008494</v>
          </cell>
          <cell r="B1059">
            <v>40</v>
          </cell>
          <cell r="C1059">
            <v>1.08</v>
          </cell>
          <cell r="D1059">
            <v>47389</v>
          </cell>
          <cell r="E1059" t="str">
            <v>31.12.9999</v>
          </cell>
          <cell r="G1059">
            <v>47047.33</v>
          </cell>
        </row>
        <row r="1060">
          <cell r="A1060">
            <v>90008540</v>
          </cell>
          <cell r="B1060">
            <v>40</v>
          </cell>
          <cell r="C1060">
            <v>1.01</v>
          </cell>
          <cell r="D1060">
            <v>47389</v>
          </cell>
          <cell r="E1060" t="str">
            <v>31.12.9999</v>
          </cell>
          <cell r="G1060">
            <v>44995.6</v>
          </cell>
          <cell r="K1060">
            <v>1349.87</v>
          </cell>
        </row>
        <row r="1061">
          <cell r="A1061">
            <v>90008566</v>
          </cell>
          <cell r="B1061">
            <v>40</v>
          </cell>
          <cell r="C1061">
            <v>0.94</v>
          </cell>
          <cell r="D1061">
            <v>76965</v>
          </cell>
          <cell r="E1061" t="str">
            <v>31.12.9999</v>
          </cell>
          <cell r="G1061">
            <v>90459.85</v>
          </cell>
          <cell r="K1061">
            <v>2713.8</v>
          </cell>
        </row>
        <row r="1062">
          <cell r="A1062">
            <v>90008696</v>
          </cell>
          <cell r="B1062">
            <v>40</v>
          </cell>
          <cell r="C1062">
            <v>0.95</v>
          </cell>
          <cell r="D1062">
            <v>47389</v>
          </cell>
          <cell r="E1062" t="str">
            <v>31.12.9999</v>
          </cell>
          <cell r="G1062">
            <v>48489.56</v>
          </cell>
          <cell r="K1062">
            <v>1454.69</v>
          </cell>
        </row>
        <row r="1063">
          <cell r="A1063">
            <v>90008707</v>
          </cell>
          <cell r="B1063">
            <v>40</v>
          </cell>
          <cell r="C1063">
            <v>1</v>
          </cell>
          <cell r="D1063">
            <v>65563</v>
          </cell>
          <cell r="E1063" t="str">
            <v>31.12.9999</v>
          </cell>
          <cell r="G1063">
            <v>59400</v>
          </cell>
          <cell r="K1063">
            <v>1782</v>
          </cell>
        </row>
        <row r="1064">
          <cell r="A1064">
            <v>90008727</v>
          </cell>
          <cell r="B1064">
            <v>40</v>
          </cell>
          <cell r="C1064">
            <v>1.03</v>
          </cell>
          <cell r="D1064">
            <v>47389</v>
          </cell>
          <cell r="E1064" t="str">
            <v>31.12.9999</v>
          </cell>
          <cell r="G1064">
            <v>45791.29</v>
          </cell>
          <cell r="K1064">
            <v>1373.74</v>
          </cell>
        </row>
        <row r="1065">
          <cell r="A1065">
            <v>90008728</v>
          </cell>
          <cell r="B1065">
            <v>40</v>
          </cell>
          <cell r="C1065">
            <v>0.87</v>
          </cell>
          <cell r="D1065">
            <v>105947</v>
          </cell>
          <cell r="E1065" t="str">
            <v>31.12.9999</v>
          </cell>
          <cell r="G1065">
            <v>99865.8</v>
          </cell>
          <cell r="K1065">
            <v>2995.97</v>
          </cell>
        </row>
        <row r="1066">
          <cell r="A1066">
            <v>90008770</v>
          </cell>
          <cell r="B1066">
            <v>40</v>
          </cell>
          <cell r="C1066">
            <v>1.06</v>
          </cell>
          <cell r="D1066">
            <v>90092</v>
          </cell>
          <cell r="E1066" t="str">
            <v>31.12.9999</v>
          </cell>
          <cell r="G1066">
            <v>102400.86</v>
          </cell>
        </row>
        <row r="1067">
          <cell r="A1067">
            <v>90008784</v>
          </cell>
          <cell r="B1067">
            <v>0</v>
          </cell>
          <cell r="C1067">
            <v>1.02</v>
          </cell>
          <cell r="D1067" t="str">
            <v>(blank)</v>
          </cell>
          <cell r="E1067" t="str">
            <v>01.12.2015</v>
          </cell>
          <cell r="G1067">
            <v>60000</v>
          </cell>
        </row>
        <row r="1068">
          <cell r="A1068">
            <v>90008803</v>
          </cell>
          <cell r="B1068">
            <v>40</v>
          </cell>
          <cell r="C1068">
            <v>1</v>
          </cell>
          <cell r="D1068">
            <v>55832</v>
          </cell>
          <cell r="E1068" t="str">
            <v>31.12.9999</v>
          </cell>
          <cell r="G1068">
            <v>58811.07</v>
          </cell>
        </row>
        <row r="1069">
          <cell r="A1069">
            <v>90008808</v>
          </cell>
          <cell r="B1069">
            <v>40</v>
          </cell>
          <cell r="C1069">
            <v>0.87</v>
          </cell>
          <cell r="D1069">
            <v>90092</v>
          </cell>
          <cell r="E1069" t="str">
            <v>31.12.9999</v>
          </cell>
          <cell r="G1069">
            <v>84290.4</v>
          </cell>
        </row>
        <row r="1070">
          <cell r="A1070">
            <v>90008883</v>
          </cell>
          <cell r="B1070">
            <v>0</v>
          </cell>
          <cell r="C1070">
            <v>1</v>
          </cell>
          <cell r="D1070" t="str">
            <v>(blank)</v>
          </cell>
          <cell r="E1070" t="str">
            <v>01.12.2015</v>
          </cell>
          <cell r="G1070">
            <v>70200</v>
          </cell>
        </row>
        <row r="1071">
          <cell r="A1071">
            <v>90008886</v>
          </cell>
          <cell r="B1071">
            <v>40</v>
          </cell>
          <cell r="C1071">
            <v>0.9</v>
          </cell>
          <cell r="D1071">
            <v>55832</v>
          </cell>
          <cell r="E1071" t="str">
            <v>31.12.9999</v>
          </cell>
          <cell r="G1071">
            <v>52917.04</v>
          </cell>
          <cell r="K1071">
            <v>1587.51</v>
          </cell>
        </row>
        <row r="1072">
          <cell r="A1072">
            <v>90008909</v>
          </cell>
          <cell r="B1072">
            <v>40</v>
          </cell>
          <cell r="C1072">
            <v>0.91</v>
          </cell>
          <cell r="D1072">
            <v>66000</v>
          </cell>
          <cell r="E1072" t="str">
            <v>31.12.9999</v>
          </cell>
          <cell r="G1072">
            <v>62800.82</v>
          </cell>
          <cell r="K1072">
            <v>1884.02</v>
          </cell>
        </row>
        <row r="1073">
          <cell r="A1073">
            <v>90008950</v>
          </cell>
          <cell r="B1073">
            <v>40</v>
          </cell>
          <cell r="C1073">
            <v>1.06</v>
          </cell>
          <cell r="D1073">
            <v>47389</v>
          </cell>
          <cell r="E1073" t="str">
            <v>31.12.9999</v>
          </cell>
          <cell r="G1073">
            <v>46400.05</v>
          </cell>
          <cell r="K1073">
            <v>1392</v>
          </cell>
          <cell r="M1073">
            <v>-928</v>
          </cell>
        </row>
        <row r="1074">
          <cell r="A1074">
            <v>90008952</v>
          </cell>
          <cell r="B1074">
            <v>40</v>
          </cell>
          <cell r="C1074">
            <v>0.89</v>
          </cell>
          <cell r="D1074">
            <v>78000</v>
          </cell>
          <cell r="E1074" t="str">
            <v>31.12.9999</v>
          </cell>
          <cell r="G1074">
            <v>73008</v>
          </cell>
        </row>
        <row r="1075">
          <cell r="A1075">
            <v>90008972</v>
          </cell>
          <cell r="B1075">
            <v>40</v>
          </cell>
          <cell r="C1075">
            <v>0.96</v>
          </cell>
          <cell r="D1075">
            <v>128000</v>
          </cell>
          <cell r="E1075" t="str">
            <v>31.12.9999</v>
          </cell>
          <cell r="G1075">
            <v>122880</v>
          </cell>
        </row>
        <row r="1076">
          <cell r="A1076">
            <v>90008973</v>
          </cell>
          <cell r="B1076">
            <v>40</v>
          </cell>
          <cell r="C1076">
            <v>1.05</v>
          </cell>
          <cell r="D1076">
            <v>149321</v>
          </cell>
          <cell r="E1076" t="str">
            <v>31.12.9999</v>
          </cell>
          <cell r="G1076">
            <v>161563.62</v>
          </cell>
          <cell r="K1076">
            <v>4846.91</v>
          </cell>
        </row>
        <row r="1077">
          <cell r="A1077">
            <v>90008984</v>
          </cell>
          <cell r="B1077">
            <v>40</v>
          </cell>
          <cell r="C1077">
            <v>0.92</v>
          </cell>
          <cell r="D1077">
            <v>128000</v>
          </cell>
          <cell r="E1077" t="str">
            <v>31.12.9999</v>
          </cell>
          <cell r="G1077">
            <v>117504</v>
          </cell>
          <cell r="K1077">
            <v>3525.12</v>
          </cell>
          <cell r="M1077">
            <v>-2350.08</v>
          </cell>
        </row>
        <row r="1078">
          <cell r="A1078">
            <v>90009002</v>
          </cell>
          <cell r="B1078">
            <v>40</v>
          </cell>
          <cell r="C1078">
            <v>0.88</v>
          </cell>
          <cell r="D1078">
            <v>65563</v>
          </cell>
          <cell r="E1078" t="str">
            <v>31.12.9999</v>
          </cell>
          <cell r="G1078">
            <v>60766.2</v>
          </cell>
          <cell r="K1078">
            <v>1822.99</v>
          </cell>
        </row>
        <row r="1079">
          <cell r="A1079">
            <v>90009015</v>
          </cell>
          <cell r="B1079">
            <v>40</v>
          </cell>
          <cell r="C1079">
            <v>1.03</v>
          </cell>
          <cell r="D1079">
            <v>47389</v>
          </cell>
          <cell r="E1079" t="str">
            <v>31.12.9999</v>
          </cell>
          <cell r="G1079">
            <v>52217.36</v>
          </cell>
          <cell r="K1079">
            <v>1566.52</v>
          </cell>
        </row>
        <row r="1080">
          <cell r="A1080">
            <v>90009031</v>
          </cell>
          <cell r="B1080">
            <v>40</v>
          </cell>
          <cell r="C1080">
            <v>1.1000000000000001</v>
          </cell>
          <cell r="D1080">
            <v>105947</v>
          </cell>
          <cell r="E1080" t="str">
            <v>31.12.9999</v>
          </cell>
          <cell r="G1080">
            <v>125329.4</v>
          </cell>
          <cell r="K1080">
            <v>3759.88</v>
          </cell>
        </row>
        <row r="1081">
          <cell r="A1081">
            <v>90009218</v>
          </cell>
          <cell r="B1081">
            <v>0</v>
          </cell>
          <cell r="C1081">
            <v>0</v>
          </cell>
          <cell r="D1081" t="str">
            <v>(blank)</v>
          </cell>
          <cell r="E1081" t="str">
            <v>30.03.2015</v>
          </cell>
          <cell r="U1081">
            <v>0</v>
          </cell>
        </row>
        <row r="1082">
          <cell r="A1082">
            <v>90009224</v>
          </cell>
          <cell r="B1082">
            <v>40</v>
          </cell>
          <cell r="C1082">
            <v>1</v>
          </cell>
          <cell r="D1082">
            <v>90092</v>
          </cell>
          <cell r="E1082" t="str">
            <v>31.12.9999</v>
          </cell>
          <cell r="G1082">
            <v>79120</v>
          </cell>
        </row>
        <row r="1083">
          <cell r="A1083">
            <v>90009225</v>
          </cell>
          <cell r="B1083">
            <v>40</v>
          </cell>
          <cell r="C1083">
            <v>1</v>
          </cell>
          <cell r="D1083">
            <v>109000</v>
          </cell>
          <cell r="E1083" t="str">
            <v>31.12.9999</v>
          </cell>
          <cell r="G1083">
            <v>91560</v>
          </cell>
          <cell r="K1083">
            <v>2746.8</v>
          </cell>
        </row>
        <row r="1084">
          <cell r="A1084">
            <v>90009356</v>
          </cell>
          <cell r="B1084">
            <v>40</v>
          </cell>
          <cell r="C1084">
            <v>0.87</v>
          </cell>
          <cell r="D1084">
            <v>65563</v>
          </cell>
          <cell r="E1084" t="str">
            <v>31.12.9999</v>
          </cell>
          <cell r="G1084">
            <v>60469.2</v>
          </cell>
        </row>
        <row r="1085">
          <cell r="A1085">
            <v>90009408</v>
          </cell>
          <cell r="B1085">
            <v>40</v>
          </cell>
          <cell r="C1085">
            <v>1.04</v>
          </cell>
          <cell r="D1085">
            <v>47389</v>
          </cell>
          <cell r="E1085" t="str">
            <v>31.12.9999</v>
          </cell>
          <cell r="G1085">
            <v>45235.38</v>
          </cell>
          <cell r="K1085">
            <v>1357.06</v>
          </cell>
          <cell r="M1085">
            <v>-904.71</v>
          </cell>
        </row>
        <row r="1086">
          <cell r="A1086">
            <v>90009435</v>
          </cell>
          <cell r="B1086">
            <v>40</v>
          </cell>
          <cell r="C1086">
            <v>1</v>
          </cell>
          <cell r="D1086">
            <v>66000</v>
          </cell>
          <cell r="E1086" t="str">
            <v>31.12.9999</v>
          </cell>
          <cell r="G1086">
            <v>58080</v>
          </cell>
          <cell r="K1086">
            <v>1742.4</v>
          </cell>
        </row>
        <row r="1087">
          <cell r="A1087">
            <v>90009467</v>
          </cell>
          <cell r="B1087">
            <v>40</v>
          </cell>
          <cell r="C1087">
            <v>1.1000000000000001</v>
          </cell>
          <cell r="D1087">
            <v>76965</v>
          </cell>
          <cell r="E1087" t="str">
            <v>31.12.9999</v>
          </cell>
          <cell r="G1087">
            <v>90177.16</v>
          </cell>
          <cell r="K1087">
            <v>2705.31</v>
          </cell>
        </row>
        <row r="1088">
          <cell r="A1088">
            <v>90009502</v>
          </cell>
          <cell r="B1088">
            <v>40</v>
          </cell>
          <cell r="C1088">
            <v>1</v>
          </cell>
          <cell r="D1088">
            <v>55832</v>
          </cell>
          <cell r="E1088" t="str">
            <v>31.12.9999</v>
          </cell>
          <cell r="G1088">
            <v>59007.14</v>
          </cell>
          <cell r="K1088">
            <v>1770.21</v>
          </cell>
          <cell r="M1088">
            <v>-1180.1400000000001</v>
          </cell>
        </row>
        <row r="1089">
          <cell r="A1089">
            <v>90009505</v>
          </cell>
          <cell r="B1089">
            <v>40</v>
          </cell>
          <cell r="C1089">
            <v>0.97</v>
          </cell>
          <cell r="D1089">
            <v>56000</v>
          </cell>
          <cell r="E1089" t="str">
            <v>31.12.9999</v>
          </cell>
          <cell r="G1089">
            <v>57288</v>
          </cell>
          <cell r="K1089">
            <v>1718.64</v>
          </cell>
          <cell r="M1089">
            <v>-1145.76</v>
          </cell>
        </row>
        <row r="1090">
          <cell r="A1090">
            <v>90009541</v>
          </cell>
          <cell r="B1090">
            <v>40</v>
          </cell>
          <cell r="C1090">
            <v>1</v>
          </cell>
          <cell r="D1090">
            <v>78000</v>
          </cell>
          <cell r="E1090" t="str">
            <v>31.12.9999</v>
          </cell>
          <cell r="G1090">
            <v>80960</v>
          </cell>
          <cell r="K1090">
            <v>2428.8000000000002</v>
          </cell>
        </row>
        <row r="1091">
          <cell r="A1091">
            <v>90009542</v>
          </cell>
          <cell r="B1091">
            <v>40</v>
          </cell>
          <cell r="C1091">
            <v>1.06</v>
          </cell>
          <cell r="D1091">
            <v>105947</v>
          </cell>
          <cell r="E1091" t="str">
            <v>31.12.9999</v>
          </cell>
          <cell r="G1091">
            <v>121359.36</v>
          </cell>
          <cell r="K1091">
            <v>3640.78</v>
          </cell>
        </row>
        <row r="1092">
          <cell r="A1092">
            <v>90009556</v>
          </cell>
          <cell r="B1092">
            <v>40</v>
          </cell>
          <cell r="C1092">
            <v>1.1399999999999999</v>
          </cell>
          <cell r="D1092">
            <v>65563</v>
          </cell>
          <cell r="E1092" t="str">
            <v>31.12.9999</v>
          </cell>
          <cell r="G1092">
            <v>79200</v>
          </cell>
        </row>
        <row r="1093">
          <cell r="A1093">
            <v>90009707</v>
          </cell>
          <cell r="B1093">
            <v>40</v>
          </cell>
          <cell r="C1093">
            <v>0.89</v>
          </cell>
          <cell r="D1093">
            <v>55832</v>
          </cell>
          <cell r="E1093" t="str">
            <v>31.12.9999</v>
          </cell>
          <cell r="G1093">
            <v>52121.599999999999</v>
          </cell>
          <cell r="K1093">
            <v>1563.65</v>
          </cell>
        </row>
        <row r="1094">
          <cell r="A1094">
            <v>90009834</v>
          </cell>
          <cell r="B1094">
            <v>40</v>
          </cell>
          <cell r="C1094">
            <v>0.95</v>
          </cell>
          <cell r="D1094" t="str">
            <v>(blank)</v>
          </cell>
          <cell r="E1094" t="str">
            <v>31.12.9999</v>
          </cell>
          <cell r="G1094">
            <v>48337.73</v>
          </cell>
          <cell r="K1094">
            <v>1450.13</v>
          </cell>
        </row>
        <row r="1095">
          <cell r="A1095">
            <v>90009848</v>
          </cell>
          <cell r="B1095">
            <v>40</v>
          </cell>
          <cell r="C1095">
            <v>0.95</v>
          </cell>
          <cell r="D1095">
            <v>47389</v>
          </cell>
          <cell r="E1095" t="str">
            <v>31.12.9999</v>
          </cell>
          <cell r="G1095">
            <v>48337.73</v>
          </cell>
          <cell r="K1095">
            <v>1450.13</v>
          </cell>
        </row>
        <row r="1096">
          <cell r="A1096">
            <v>90009850</v>
          </cell>
          <cell r="B1096">
            <v>40</v>
          </cell>
          <cell r="C1096">
            <v>0.91</v>
          </cell>
          <cell r="D1096">
            <v>90092</v>
          </cell>
          <cell r="E1096" t="str">
            <v>31.12.9999</v>
          </cell>
          <cell r="G1096">
            <v>87820.87</v>
          </cell>
          <cell r="I1096">
            <v>8782.09</v>
          </cell>
          <cell r="K1096">
            <v>2634.63</v>
          </cell>
        </row>
        <row r="1097">
          <cell r="A1097">
            <v>90009866</v>
          </cell>
          <cell r="B1097">
            <v>0</v>
          </cell>
          <cell r="C1097">
            <v>0</v>
          </cell>
          <cell r="D1097">
            <v>40000</v>
          </cell>
          <cell r="E1097" t="str">
            <v>31.12.9999</v>
          </cell>
          <cell r="J1097">
            <v>2129</v>
          </cell>
        </row>
        <row r="1098">
          <cell r="A1098">
            <v>90009899</v>
          </cell>
          <cell r="B1098">
            <v>32</v>
          </cell>
          <cell r="C1098">
            <v>0.87</v>
          </cell>
          <cell r="D1098">
            <v>76965</v>
          </cell>
          <cell r="E1098" t="str">
            <v>31.12.9999</v>
          </cell>
          <cell r="G1098">
            <v>71463.600000000006</v>
          </cell>
          <cell r="K1098">
            <v>2143.91</v>
          </cell>
        </row>
        <row r="1099">
          <cell r="A1099">
            <v>90009903</v>
          </cell>
          <cell r="B1099">
            <v>40</v>
          </cell>
          <cell r="C1099">
            <v>1.03</v>
          </cell>
          <cell r="D1099">
            <v>65563</v>
          </cell>
          <cell r="E1099" t="str">
            <v>14.01.2015</v>
          </cell>
          <cell r="G1099">
            <v>71309.64</v>
          </cell>
          <cell r="K1099">
            <v>2139.29</v>
          </cell>
        </row>
        <row r="1100">
          <cell r="A1100">
            <v>90009980</v>
          </cell>
          <cell r="B1100">
            <v>40</v>
          </cell>
          <cell r="C1100">
            <v>0.89</v>
          </cell>
          <cell r="D1100">
            <v>55832</v>
          </cell>
          <cell r="E1100" t="str">
            <v>31.12.9999</v>
          </cell>
          <cell r="G1100">
            <v>52121.599999999999</v>
          </cell>
          <cell r="K1100">
            <v>1563.65</v>
          </cell>
        </row>
        <row r="1101">
          <cell r="A1101">
            <v>90010058</v>
          </cell>
          <cell r="B1101">
            <v>40</v>
          </cell>
          <cell r="C1101">
            <v>1.01</v>
          </cell>
          <cell r="D1101">
            <v>55832</v>
          </cell>
          <cell r="E1101" t="str">
            <v>18.01.2015</v>
          </cell>
          <cell r="G1101">
            <v>44995.6</v>
          </cell>
          <cell r="K1101">
            <v>1349.87</v>
          </cell>
          <cell r="S1101">
            <v>4499.5600000000004</v>
          </cell>
        </row>
        <row r="1102">
          <cell r="A1102">
            <v>90010059</v>
          </cell>
          <cell r="B1102">
            <v>40</v>
          </cell>
          <cell r="C1102">
            <v>1.01</v>
          </cell>
          <cell r="D1102">
            <v>47389</v>
          </cell>
          <cell r="E1102" t="str">
            <v>31.12.9999</v>
          </cell>
          <cell r="G1102">
            <v>43977.599999999999</v>
          </cell>
          <cell r="K1102">
            <v>1319.33</v>
          </cell>
        </row>
        <row r="1103">
          <cell r="A1103">
            <v>90010060</v>
          </cell>
          <cell r="B1103">
            <v>40</v>
          </cell>
          <cell r="C1103">
            <v>1.01</v>
          </cell>
          <cell r="D1103">
            <v>47389</v>
          </cell>
          <cell r="E1103" t="str">
            <v>31.12.9999</v>
          </cell>
          <cell r="G1103">
            <v>44995.6</v>
          </cell>
          <cell r="K1103">
            <v>1349.87</v>
          </cell>
        </row>
        <row r="1104">
          <cell r="A1104">
            <v>90010173</v>
          </cell>
          <cell r="B1104">
            <v>40</v>
          </cell>
          <cell r="C1104">
            <v>1.01</v>
          </cell>
          <cell r="D1104">
            <v>47389</v>
          </cell>
          <cell r="E1104" t="str">
            <v>31.12.9999</v>
          </cell>
          <cell r="G1104">
            <v>43977.599999999999</v>
          </cell>
          <cell r="K1104">
            <v>1319.33</v>
          </cell>
        </row>
        <row r="1105">
          <cell r="A1105">
            <v>90010288</v>
          </cell>
          <cell r="B1105">
            <v>40</v>
          </cell>
          <cell r="C1105">
            <v>1.1399999999999999</v>
          </cell>
          <cell r="D1105">
            <v>40000</v>
          </cell>
          <cell r="E1105" t="str">
            <v>31.12.9999</v>
          </cell>
          <cell r="G1105">
            <v>42451.199999999997</v>
          </cell>
          <cell r="K1105">
            <v>1273.54</v>
          </cell>
        </row>
        <row r="1106">
          <cell r="A1106">
            <v>90010336</v>
          </cell>
          <cell r="B1106">
            <v>40</v>
          </cell>
          <cell r="C1106">
            <v>1.01</v>
          </cell>
          <cell r="D1106">
            <v>47389</v>
          </cell>
          <cell r="E1106" t="str">
            <v>31.12.9999</v>
          </cell>
          <cell r="G1106">
            <v>44280</v>
          </cell>
          <cell r="K1106">
            <v>1328.4</v>
          </cell>
        </row>
        <row r="1107">
          <cell r="A1107">
            <v>90010337</v>
          </cell>
          <cell r="B1107">
            <v>40</v>
          </cell>
          <cell r="C1107">
            <v>1</v>
          </cell>
          <cell r="D1107">
            <v>47389</v>
          </cell>
          <cell r="E1107" t="str">
            <v>31.12.9999</v>
          </cell>
          <cell r="G1107">
            <v>43650</v>
          </cell>
        </row>
        <row r="1108">
          <cell r="A1108">
            <v>90010413</v>
          </cell>
          <cell r="B1108">
            <v>40</v>
          </cell>
          <cell r="C1108">
            <v>1</v>
          </cell>
          <cell r="D1108">
            <v>65563</v>
          </cell>
          <cell r="E1108" t="str">
            <v>31.12.9999</v>
          </cell>
          <cell r="G1108">
            <v>58080</v>
          </cell>
          <cell r="K1108">
            <v>1742.4</v>
          </cell>
        </row>
        <row r="1109">
          <cell r="A1109">
            <v>90010416</v>
          </cell>
          <cell r="B1109">
            <v>40</v>
          </cell>
          <cell r="C1109">
            <v>1.01</v>
          </cell>
          <cell r="D1109">
            <v>47389</v>
          </cell>
          <cell r="E1109" t="str">
            <v>31.12.9999</v>
          </cell>
          <cell r="G1109">
            <v>43977.599999999999</v>
          </cell>
          <cell r="K1109">
            <v>1319.33</v>
          </cell>
        </row>
        <row r="1110">
          <cell r="A1110">
            <v>91000168</v>
          </cell>
          <cell r="B1110">
            <v>37.5</v>
          </cell>
          <cell r="C1110">
            <v>1.31</v>
          </cell>
          <cell r="D1110">
            <v>39174</v>
          </cell>
          <cell r="E1110" t="str">
            <v>31.12.9999</v>
          </cell>
          <cell r="G1110">
            <v>57246.25</v>
          </cell>
          <cell r="K1110">
            <v>1717.39</v>
          </cell>
        </row>
        <row r="1111">
          <cell r="A1111">
            <v>91000249</v>
          </cell>
          <cell r="B1111">
            <v>40</v>
          </cell>
          <cell r="C1111">
            <v>1.1100000000000001</v>
          </cell>
          <cell r="D1111">
            <v>76965</v>
          </cell>
          <cell r="E1111" t="str">
            <v>31.12.9999</v>
          </cell>
          <cell r="G1111">
            <v>91187.59</v>
          </cell>
        </row>
        <row r="1112">
          <cell r="A1112">
            <v>91000359</v>
          </cell>
          <cell r="B1112">
            <v>40</v>
          </cell>
          <cell r="C1112">
            <v>0.96</v>
          </cell>
          <cell r="D1112">
            <v>78000</v>
          </cell>
          <cell r="E1112" t="str">
            <v>31.12.9999</v>
          </cell>
          <cell r="G1112">
            <v>78771</v>
          </cell>
        </row>
        <row r="1113">
          <cell r="A1113">
            <v>91000390</v>
          </cell>
          <cell r="B1113">
            <v>40</v>
          </cell>
          <cell r="C1113">
            <v>1.1000000000000001</v>
          </cell>
          <cell r="D1113">
            <v>90092</v>
          </cell>
          <cell r="E1113" t="str">
            <v>31.12.9999</v>
          </cell>
          <cell r="G1113">
            <v>106070.66</v>
          </cell>
          <cell r="K1113">
            <v>3182.12</v>
          </cell>
        </row>
        <row r="1114">
          <cell r="A1114">
            <v>91000446</v>
          </cell>
          <cell r="B1114">
            <v>40</v>
          </cell>
          <cell r="C1114">
            <v>1.17</v>
          </cell>
          <cell r="D1114">
            <v>78000</v>
          </cell>
          <cell r="E1114" t="str">
            <v>31.12.9999</v>
          </cell>
          <cell r="G1114">
            <v>95927.77</v>
          </cell>
          <cell r="K1114">
            <v>2877.83</v>
          </cell>
        </row>
        <row r="1115">
          <cell r="A1115">
            <v>91000462</v>
          </cell>
          <cell r="B1115">
            <v>40</v>
          </cell>
          <cell r="C1115">
            <v>1.01</v>
          </cell>
          <cell r="D1115">
            <v>76965</v>
          </cell>
          <cell r="E1115" t="str">
            <v>31.12.9999</v>
          </cell>
          <cell r="G1115">
            <v>82570.64</v>
          </cell>
        </row>
        <row r="1116">
          <cell r="A1116">
            <v>91000573</v>
          </cell>
          <cell r="B1116">
            <v>40</v>
          </cell>
          <cell r="C1116">
            <v>0.97</v>
          </cell>
          <cell r="D1116">
            <v>66000</v>
          </cell>
          <cell r="E1116" t="str">
            <v>31.12.9999</v>
          </cell>
          <cell r="G1116">
            <v>66900</v>
          </cell>
        </row>
        <row r="1117">
          <cell r="A1117">
            <v>91000594</v>
          </cell>
          <cell r="B1117">
            <v>40</v>
          </cell>
          <cell r="C1117">
            <v>1.02</v>
          </cell>
          <cell r="D1117">
            <v>76965</v>
          </cell>
          <cell r="E1117" t="str">
            <v>31.12.9999</v>
          </cell>
          <cell r="G1117">
            <v>83634.73</v>
          </cell>
          <cell r="K1117">
            <v>2509.04</v>
          </cell>
        </row>
        <row r="1118">
          <cell r="A1118">
            <v>91000698</v>
          </cell>
          <cell r="B1118">
            <v>40</v>
          </cell>
          <cell r="C1118">
            <v>1.06</v>
          </cell>
          <cell r="D1118">
            <v>90092</v>
          </cell>
          <cell r="E1118" t="str">
            <v>31.12.9999</v>
          </cell>
          <cell r="G1118">
            <v>102544.78</v>
          </cell>
          <cell r="K1118">
            <v>3076.34</v>
          </cell>
        </row>
        <row r="1119">
          <cell r="A1119">
            <v>91001394</v>
          </cell>
          <cell r="B1119">
            <v>32</v>
          </cell>
          <cell r="C1119">
            <v>1.1499999999999999</v>
          </cell>
          <cell r="D1119">
            <v>39174</v>
          </cell>
          <cell r="E1119" t="str">
            <v>31.12.9999</v>
          </cell>
          <cell r="G1119">
            <v>50032.3</v>
          </cell>
          <cell r="K1119">
            <v>1500.97</v>
          </cell>
        </row>
        <row r="1120">
          <cell r="A1120">
            <v>91001459</v>
          </cell>
          <cell r="B1120">
            <v>40</v>
          </cell>
          <cell r="C1120">
            <v>1.1599999999999999</v>
          </cell>
          <cell r="D1120">
            <v>55832</v>
          </cell>
          <cell r="E1120" t="str">
            <v>31.12.9999</v>
          </cell>
          <cell r="G1120">
            <v>68095.88</v>
          </cell>
        </row>
        <row r="1121">
          <cell r="A1121">
            <v>91001474</v>
          </cell>
          <cell r="B1121">
            <v>40</v>
          </cell>
          <cell r="C1121">
            <v>0</v>
          </cell>
          <cell r="D1121" t="str">
            <v>(blank)</v>
          </cell>
          <cell r="E1121" t="str">
            <v>31.12.9999</v>
          </cell>
          <cell r="G1121">
            <v>260000</v>
          </cell>
        </row>
        <row r="1122">
          <cell r="A1122">
            <v>91001577</v>
          </cell>
          <cell r="B1122">
            <v>40</v>
          </cell>
          <cell r="C1122">
            <v>0.96</v>
          </cell>
          <cell r="D1122">
            <v>92000</v>
          </cell>
          <cell r="E1122" t="str">
            <v>31.12.9999</v>
          </cell>
          <cell r="G1122">
            <v>92599.42</v>
          </cell>
        </row>
        <row r="1123">
          <cell r="A1123">
            <v>91001785</v>
          </cell>
          <cell r="B1123">
            <v>40</v>
          </cell>
          <cell r="C1123">
            <v>1.02</v>
          </cell>
          <cell r="D1123">
            <v>76965</v>
          </cell>
          <cell r="E1123" t="str">
            <v>31.12.9999</v>
          </cell>
          <cell r="G1123">
            <v>83143.240000000005</v>
          </cell>
        </row>
        <row r="1124">
          <cell r="A1124">
            <v>91001858</v>
          </cell>
          <cell r="B1124">
            <v>40</v>
          </cell>
          <cell r="C1124">
            <v>0.9</v>
          </cell>
          <cell r="D1124">
            <v>90092</v>
          </cell>
          <cell r="E1124" t="str">
            <v>31.12.9999</v>
          </cell>
          <cell r="G1124">
            <v>86940</v>
          </cell>
        </row>
        <row r="1125">
          <cell r="A1125">
            <v>91002068</v>
          </cell>
          <cell r="B1125">
            <v>40</v>
          </cell>
          <cell r="C1125">
            <v>1.08</v>
          </cell>
          <cell r="D1125">
            <v>217357</v>
          </cell>
          <cell r="E1125" t="str">
            <v>31.12.9999</v>
          </cell>
          <cell r="G1125">
            <v>253113.74</v>
          </cell>
          <cell r="L1125">
            <v>-7372.24</v>
          </cell>
        </row>
        <row r="1126">
          <cell r="A1126">
            <v>91002072</v>
          </cell>
          <cell r="B1126">
            <v>40</v>
          </cell>
          <cell r="C1126">
            <v>1.04</v>
          </cell>
          <cell r="D1126">
            <v>66000</v>
          </cell>
          <cell r="E1126" t="str">
            <v>31.12.9999</v>
          </cell>
          <cell r="G1126">
            <v>72009.41</v>
          </cell>
        </row>
        <row r="1127">
          <cell r="A1127">
            <v>91002103</v>
          </cell>
          <cell r="B1127">
            <v>40</v>
          </cell>
          <cell r="C1127">
            <v>1</v>
          </cell>
          <cell r="D1127">
            <v>76965</v>
          </cell>
          <cell r="E1127" t="str">
            <v>31.12.9999</v>
          </cell>
          <cell r="G1127">
            <v>82002.539999999994</v>
          </cell>
        </row>
        <row r="1128">
          <cell r="A1128">
            <v>91002213</v>
          </cell>
          <cell r="B1128">
            <v>40</v>
          </cell>
          <cell r="C1128">
            <v>1.06</v>
          </cell>
          <cell r="D1128">
            <v>78000</v>
          </cell>
          <cell r="E1128" t="str">
            <v>31.12.9999</v>
          </cell>
          <cell r="G1128">
            <v>86500</v>
          </cell>
        </row>
        <row r="1129">
          <cell r="A1129">
            <v>91002218</v>
          </cell>
          <cell r="B1129">
            <v>40</v>
          </cell>
          <cell r="C1129">
            <v>1</v>
          </cell>
          <cell r="D1129">
            <v>109000</v>
          </cell>
          <cell r="E1129" t="str">
            <v>31.12.9999</v>
          </cell>
          <cell r="G1129">
            <v>114450</v>
          </cell>
          <cell r="K1129">
            <v>3433.5</v>
          </cell>
        </row>
        <row r="1130">
          <cell r="A1130">
            <v>91002454</v>
          </cell>
          <cell r="B1130">
            <v>40</v>
          </cell>
          <cell r="C1130">
            <v>1.0900000000000001</v>
          </cell>
          <cell r="D1130">
            <v>76965</v>
          </cell>
          <cell r="E1130" t="str">
            <v>31.12.9999</v>
          </cell>
          <cell r="G1130">
            <v>89672.77</v>
          </cell>
          <cell r="K1130">
            <v>2690.18</v>
          </cell>
        </row>
        <row r="1131">
          <cell r="A1131">
            <v>91002504</v>
          </cell>
          <cell r="B1131">
            <v>40</v>
          </cell>
          <cell r="C1131">
            <v>0.97</v>
          </cell>
          <cell r="D1131">
            <v>92000</v>
          </cell>
          <cell r="E1131" t="str">
            <v>31.12.9999</v>
          </cell>
          <cell r="G1131">
            <v>93749.66</v>
          </cell>
          <cell r="K1131">
            <v>2812.49</v>
          </cell>
        </row>
        <row r="1132">
          <cell r="A1132">
            <v>91002506</v>
          </cell>
          <cell r="B1132">
            <v>40</v>
          </cell>
          <cell r="C1132">
            <v>0.98</v>
          </cell>
          <cell r="D1132">
            <v>90092</v>
          </cell>
          <cell r="E1132" t="str">
            <v>31.12.9999</v>
          </cell>
          <cell r="G1132">
            <v>94588</v>
          </cell>
          <cell r="K1132">
            <v>2837.64</v>
          </cell>
        </row>
        <row r="1133">
          <cell r="A1133">
            <v>91002579</v>
          </cell>
          <cell r="B1133">
            <v>40</v>
          </cell>
          <cell r="C1133">
            <v>1.08</v>
          </cell>
          <cell r="D1133">
            <v>176223</v>
          </cell>
          <cell r="E1133" t="str">
            <v>31.12.9999</v>
          </cell>
          <cell r="G1133">
            <v>195881.2</v>
          </cell>
          <cell r="K1133">
            <v>5876.44</v>
          </cell>
        </row>
        <row r="1134">
          <cell r="A1134">
            <v>91002589</v>
          </cell>
          <cell r="B1134">
            <v>40</v>
          </cell>
          <cell r="C1134">
            <v>1.19</v>
          </cell>
          <cell r="D1134">
            <v>39174</v>
          </cell>
          <cell r="E1134" t="str">
            <v>31.12.9999</v>
          </cell>
          <cell r="G1134">
            <v>44618.87</v>
          </cell>
          <cell r="K1134">
            <v>1338.57</v>
          </cell>
        </row>
        <row r="1135">
          <cell r="A1135">
            <v>91002591</v>
          </cell>
          <cell r="B1135">
            <v>40</v>
          </cell>
          <cell r="C1135">
            <v>0.87</v>
          </cell>
          <cell r="D1135">
            <v>109000</v>
          </cell>
          <cell r="E1135" t="str">
            <v>31.12.9999</v>
          </cell>
          <cell r="G1135">
            <v>99865.8</v>
          </cell>
          <cell r="K1135">
            <v>2995.97</v>
          </cell>
        </row>
        <row r="1136">
          <cell r="A1136">
            <v>91002597</v>
          </cell>
          <cell r="B1136">
            <v>40</v>
          </cell>
          <cell r="C1136">
            <v>1.2</v>
          </cell>
          <cell r="D1136">
            <v>125385</v>
          </cell>
          <cell r="E1136" t="str">
            <v>31.12.9999</v>
          </cell>
          <cell r="G1136">
            <v>153600</v>
          </cell>
          <cell r="K1136">
            <v>4608</v>
          </cell>
        </row>
        <row r="1137">
          <cell r="A1137">
            <v>91002656</v>
          </cell>
          <cell r="B1137">
            <v>40</v>
          </cell>
          <cell r="C1137">
            <v>1</v>
          </cell>
          <cell r="D1137">
            <v>76965</v>
          </cell>
          <cell r="E1137" t="str">
            <v>31.12.9999</v>
          </cell>
          <cell r="G1137">
            <v>65520</v>
          </cell>
        </row>
        <row r="1138">
          <cell r="A1138">
            <v>91002659</v>
          </cell>
          <cell r="B1138">
            <v>32</v>
          </cell>
          <cell r="C1138">
            <v>1.1100000000000001</v>
          </cell>
          <cell r="D1138">
            <v>66000</v>
          </cell>
          <cell r="E1138" t="str">
            <v>18.01.2015</v>
          </cell>
          <cell r="G1138">
            <v>77247.81</v>
          </cell>
          <cell r="K1138">
            <v>2317.4299999999998</v>
          </cell>
        </row>
        <row r="1139">
          <cell r="A1139">
            <v>91002681</v>
          </cell>
          <cell r="B1139">
            <v>40</v>
          </cell>
          <cell r="C1139">
            <v>0.88</v>
          </cell>
          <cell r="D1139">
            <v>92000</v>
          </cell>
          <cell r="E1139" t="str">
            <v>31.12.9999</v>
          </cell>
          <cell r="G1139">
            <v>85000</v>
          </cell>
          <cell r="K1139">
            <v>2550</v>
          </cell>
        </row>
        <row r="1140">
          <cell r="A1140">
            <v>91002690</v>
          </cell>
          <cell r="B1140">
            <v>40</v>
          </cell>
          <cell r="C1140">
            <v>1.02</v>
          </cell>
          <cell r="D1140">
            <v>92000</v>
          </cell>
          <cell r="E1140" t="str">
            <v>31.12.9999</v>
          </cell>
          <cell r="G1140">
            <v>98237</v>
          </cell>
        </row>
        <row r="1141">
          <cell r="A1141">
            <v>91002865</v>
          </cell>
          <cell r="B1141">
            <v>40</v>
          </cell>
          <cell r="C1141">
            <v>1.0900000000000001</v>
          </cell>
          <cell r="D1141">
            <v>125385</v>
          </cell>
          <cell r="E1141" t="str">
            <v>31.12.9999</v>
          </cell>
          <cell r="G1141">
            <v>139436.88</v>
          </cell>
          <cell r="K1141">
            <v>4183.1099999999997</v>
          </cell>
        </row>
        <row r="1142">
          <cell r="A1142">
            <v>91002875</v>
          </cell>
          <cell r="B1142">
            <v>40</v>
          </cell>
          <cell r="C1142">
            <v>1.1299999999999999</v>
          </cell>
          <cell r="D1142">
            <v>149321</v>
          </cell>
          <cell r="E1142" t="str">
            <v>31.12.9999</v>
          </cell>
          <cell r="G1142">
            <v>174351.95</v>
          </cell>
          <cell r="K1142">
            <v>5230.5600000000004</v>
          </cell>
        </row>
        <row r="1143">
          <cell r="A1143">
            <v>91002965</v>
          </cell>
          <cell r="B1143">
            <v>40</v>
          </cell>
          <cell r="C1143">
            <v>0.94</v>
          </cell>
          <cell r="D1143">
            <v>56000</v>
          </cell>
          <cell r="E1143" t="str">
            <v>31.12.9999</v>
          </cell>
          <cell r="G1143">
            <v>55029.66</v>
          </cell>
          <cell r="K1143">
            <v>1650.89</v>
          </cell>
        </row>
        <row r="1144">
          <cell r="A1144">
            <v>91002969</v>
          </cell>
          <cell r="B1144">
            <v>40</v>
          </cell>
          <cell r="C1144">
            <v>0.89</v>
          </cell>
          <cell r="D1144">
            <v>154000</v>
          </cell>
          <cell r="E1144" t="str">
            <v>31.12.9999</v>
          </cell>
          <cell r="G1144">
            <v>137430</v>
          </cell>
          <cell r="K1144">
            <v>4122.8999999999996</v>
          </cell>
        </row>
        <row r="1145">
          <cell r="A1145">
            <v>91003016</v>
          </cell>
          <cell r="B1145">
            <v>40</v>
          </cell>
          <cell r="C1145">
            <v>0.88</v>
          </cell>
          <cell r="D1145">
            <v>92000</v>
          </cell>
          <cell r="E1145" t="str">
            <v>31.12.9999</v>
          </cell>
          <cell r="G1145">
            <v>85000</v>
          </cell>
        </row>
        <row r="1146">
          <cell r="A1146">
            <v>91003020</v>
          </cell>
          <cell r="B1146">
            <v>40</v>
          </cell>
          <cell r="C1146">
            <v>1.03</v>
          </cell>
          <cell r="D1146">
            <v>90092</v>
          </cell>
          <cell r="E1146" t="str">
            <v>31.12.9999</v>
          </cell>
          <cell r="G1146">
            <v>99958.66</v>
          </cell>
          <cell r="K1146">
            <v>2998.76</v>
          </cell>
        </row>
        <row r="1147">
          <cell r="A1147">
            <v>91003033</v>
          </cell>
          <cell r="B1147">
            <v>40</v>
          </cell>
          <cell r="C1147">
            <v>1.1399999999999999</v>
          </cell>
          <cell r="D1147">
            <v>105947</v>
          </cell>
          <cell r="E1147" t="str">
            <v>31.12.9999</v>
          </cell>
          <cell r="G1147">
            <v>130800</v>
          </cell>
          <cell r="K1147">
            <v>3924</v>
          </cell>
        </row>
        <row r="1148">
          <cell r="A1148">
            <v>91003039</v>
          </cell>
          <cell r="B1148">
            <v>40</v>
          </cell>
          <cell r="C1148">
            <v>0</v>
          </cell>
          <cell r="D1148" t="str">
            <v>(blank)</v>
          </cell>
          <cell r="E1148" t="str">
            <v>31.12.9999</v>
          </cell>
          <cell r="G1148">
            <v>285000</v>
          </cell>
        </row>
        <row r="1149">
          <cell r="A1149">
            <v>91003042</v>
          </cell>
          <cell r="B1149">
            <v>40</v>
          </cell>
          <cell r="C1149">
            <v>1.01</v>
          </cell>
          <cell r="D1149">
            <v>55832</v>
          </cell>
          <cell r="E1149" t="str">
            <v>31.12.9999</v>
          </cell>
          <cell r="G1149">
            <v>59248.46</v>
          </cell>
          <cell r="K1149">
            <v>1777.45</v>
          </cell>
        </row>
        <row r="1150">
          <cell r="A1150">
            <v>91003063</v>
          </cell>
          <cell r="B1150">
            <v>40</v>
          </cell>
          <cell r="C1150">
            <v>1</v>
          </cell>
          <cell r="D1150">
            <v>66000</v>
          </cell>
          <cell r="E1150" t="str">
            <v>31.12.9999</v>
          </cell>
          <cell r="G1150">
            <v>59400</v>
          </cell>
          <cell r="K1150">
            <v>1782</v>
          </cell>
        </row>
        <row r="1151">
          <cell r="A1151">
            <v>91003107</v>
          </cell>
          <cell r="B1151">
            <v>22</v>
          </cell>
          <cell r="C1151">
            <v>1.1100000000000001</v>
          </cell>
          <cell r="D1151">
            <v>47389</v>
          </cell>
          <cell r="E1151" t="str">
            <v>31.12.9999</v>
          </cell>
          <cell r="G1151">
            <v>56573.919999999998</v>
          </cell>
          <cell r="K1151">
            <v>1697.22</v>
          </cell>
        </row>
        <row r="1152">
          <cell r="A1152">
            <v>91003215</v>
          </cell>
          <cell r="B1152">
            <v>40</v>
          </cell>
          <cell r="C1152">
            <v>1.1000000000000001</v>
          </cell>
          <cell r="D1152">
            <v>128000</v>
          </cell>
          <cell r="E1152" t="str">
            <v>31.12.9999</v>
          </cell>
          <cell r="G1152">
            <v>140400</v>
          </cell>
        </row>
        <row r="1153">
          <cell r="A1153">
            <v>91003256</v>
          </cell>
          <cell r="B1153">
            <v>40</v>
          </cell>
          <cell r="C1153">
            <v>1</v>
          </cell>
          <cell r="D1153">
            <v>105947</v>
          </cell>
          <cell r="E1153" t="str">
            <v>31.12.9999</v>
          </cell>
          <cell r="G1153">
            <v>98100</v>
          </cell>
          <cell r="K1153">
            <v>2943</v>
          </cell>
        </row>
        <row r="1154">
          <cell r="A1154">
            <v>91003280</v>
          </cell>
          <cell r="B1154">
            <v>40</v>
          </cell>
          <cell r="C1154">
            <v>0.92</v>
          </cell>
          <cell r="D1154">
            <v>78000</v>
          </cell>
          <cell r="E1154" t="str">
            <v>31.12.9999</v>
          </cell>
          <cell r="G1154">
            <v>75037.5</v>
          </cell>
          <cell r="K1154">
            <v>2251.13</v>
          </cell>
        </row>
        <row r="1155">
          <cell r="A1155">
            <v>91003281</v>
          </cell>
          <cell r="B1155">
            <v>40</v>
          </cell>
          <cell r="C1155">
            <v>0.96</v>
          </cell>
          <cell r="D1155">
            <v>47389</v>
          </cell>
          <cell r="E1155" t="str">
            <v>31.12.9999</v>
          </cell>
          <cell r="G1155">
            <v>48864</v>
          </cell>
          <cell r="K1155">
            <v>1465.92</v>
          </cell>
        </row>
        <row r="1156">
          <cell r="A1156">
            <v>91003284</v>
          </cell>
          <cell r="B1156">
            <v>40</v>
          </cell>
          <cell r="C1156">
            <v>0.97</v>
          </cell>
          <cell r="D1156">
            <v>47389</v>
          </cell>
          <cell r="E1156" t="str">
            <v>31.12.9999</v>
          </cell>
          <cell r="G1156">
            <v>49614.96</v>
          </cell>
        </row>
        <row r="1157">
          <cell r="A1157">
            <v>91003291</v>
          </cell>
          <cell r="B1157">
            <v>40</v>
          </cell>
          <cell r="C1157">
            <v>1.1599999999999999</v>
          </cell>
          <cell r="D1157">
            <v>56000</v>
          </cell>
          <cell r="E1157" t="str">
            <v>31.12.9999</v>
          </cell>
          <cell r="G1157">
            <v>68285.5</v>
          </cell>
          <cell r="K1157">
            <v>2048.5700000000002</v>
          </cell>
        </row>
        <row r="1158">
          <cell r="A1158">
            <v>91003351</v>
          </cell>
          <cell r="B1158">
            <v>40</v>
          </cell>
          <cell r="C1158">
            <v>0.92</v>
          </cell>
          <cell r="D1158">
            <v>56000</v>
          </cell>
          <cell r="E1158" t="str">
            <v>31.12.9999</v>
          </cell>
          <cell r="G1158">
            <v>54000</v>
          </cell>
        </row>
        <row r="1159">
          <cell r="A1159">
            <v>91003367</v>
          </cell>
          <cell r="B1159">
            <v>30</v>
          </cell>
          <cell r="C1159">
            <v>1</v>
          </cell>
          <cell r="D1159">
            <v>90092</v>
          </cell>
          <cell r="E1159" t="str">
            <v>31.12.9999</v>
          </cell>
          <cell r="G1159">
            <v>96574.46</v>
          </cell>
          <cell r="K1159">
            <v>2897.23</v>
          </cell>
        </row>
        <row r="1160">
          <cell r="A1160">
            <v>91003399</v>
          </cell>
          <cell r="B1160">
            <v>40</v>
          </cell>
          <cell r="C1160">
            <v>1.01</v>
          </cell>
          <cell r="D1160">
            <v>39174</v>
          </cell>
          <cell r="E1160" t="str">
            <v>31.12.9999</v>
          </cell>
          <cell r="G1160">
            <v>37571.21</v>
          </cell>
        </row>
        <row r="1161">
          <cell r="A1161">
            <v>91003407</v>
          </cell>
          <cell r="B1161">
            <v>40</v>
          </cell>
          <cell r="C1161">
            <v>0.94</v>
          </cell>
          <cell r="D1161">
            <v>76965</v>
          </cell>
          <cell r="E1161" t="str">
            <v>31.12.9999</v>
          </cell>
          <cell r="G1161">
            <v>76867.77</v>
          </cell>
        </row>
        <row r="1162">
          <cell r="A1162">
            <v>91003420</v>
          </cell>
          <cell r="B1162">
            <v>40</v>
          </cell>
          <cell r="C1162">
            <v>1.1399999999999999</v>
          </cell>
          <cell r="D1162">
            <v>56000</v>
          </cell>
          <cell r="E1162" t="str">
            <v>31.12.9999</v>
          </cell>
          <cell r="G1162">
            <v>67200</v>
          </cell>
          <cell r="K1162">
            <v>2016</v>
          </cell>
        </row>
        <row r="1163">
          <cell r="A1163">
            <v>91003467</v>
          </cell>
          <cell r="B1163">
            <v>40</v>
          </cell>
          <cell r="C1163">
            <v>1</v>
          </cell>
          <cell r="D1163">
            <v>66000</v>
          </cell>
          <cell r="E1163" t="str">
            <v>31.12.9999</v>
          </cell>
          <cell r="G1163">
            <v>56760</v>
          </cell>
          <cell r="K1163">
            <v>1702.8</v>
          </cell>
        </row>
        <row r="1164">
          <cell r="A1164">
            <v>91003470</v>
          </cell>
          <cell r="B1164">
            <v>40</v>
          </cell>
          <cell r="C1164">
            <v>0.94</v>
          </cell>
          <cell r="D1164">
            <v>65563</v>
          </cell>
          <cell r="E1164" t="str">
            <v>31.12.9999</v>
          </cell>
          <cell r="G1164">
            <v>65480.03</v>
          </cell>
          <cell r="K1164">
            <v>1964.4</v>
          </cell>
        </row>
        <row r="1165">
          <cell r="A1165">
            <v>91003477</v>
          </cell>
          <cell r="B1165">
            <v>40</v>
          </cell>
          <cell r="C1165">
            <v>1.04</v>
          </cell>
          <cell r="D1165">
            <v>56000</v>
          </cell>
          <cell r="E1165" t="str">
            <v>31.12.9999</v>
          </cell>
          <cell r="G1165">
            <v>61380</v>
          </cell>
          <cell r="K1165">
            <v>1841.4</v>
          </cell>
        </row>
        <row r="1166">
          <cell r="A1166">
            <v>91003486</v>
          </cell>
          <cell r="B1166">
            <v>40</v>
          </cell>
          <cell r="C1166">
            <v>1.08</v>
          </cell>
          <cell r="D1166">
            <v>56000</v>
          </cell>
          <cell r="E1166" t="str">
            <v>31.12.9999</v>
          </cell>
          <cell r="G1166">
            <v>63488</v>
          </cell>
          <cell r="K1166">
            <v>1904.64</v>
          </cell>
        </row>
        <row r="1167">
          <cell r="A1167">
            <v>91003524</v>
          </cell>
          <cell r="B1167">
            <v>32</v>
          </cell>
          <cell r="C1167">
            <v>0.98</v>
          </cell>
          <cell r="D1167">
            <v>90092</v>
          </cell>
          <cell r="E1167" t="str">
            <v>31.12.9999</v>
          </cell>
          <cell r="G1167">
            <v>94208</v>
          </cell>
        </row>
        <row r="1168">
          <cell r="A1168">
            <v>91003529</v>
          </cell>
          <cell r="B1168">
            <v>42</v>
          </cell>
          <cell r="C1168">
            <v>0.99</v>
          </cell>
          <cell r="D1168">
            <v>47389</v>
          </cell>
          <cell r="E1168" t="str">
            <v>31.12.9999</v>
          </cell>
          <cell r="G1168">
            <v>50429.39</v>
          </cell>
        </row>
        <row r="1169">
          <cell r="A1169">
            <v>91003533</v>
          </cell>
          <cell r="B1169">
            <v>40</v>
          </cell>
          <cell r="C1169">
            <v>0.98</v>
          </cell>
          <cell r="D1169">
            <v>48000</v>
          </cell>
          <cell r="E1169" t="str">
            <v>31.12.9999</v>
          </cell>
          <cell r="G1169">
            <v>49675.53</v>
          </cell>
          <cell r="K1169">
            <v>1490.27</v>
          </cell>
        </row>
        <row r="1170">
          <cell r="A1170">
            <v>91003534</v>
          </cell>
          <cell r="B1170">
            <v>40</v>
          </cell>
          <cell r="C1170">
            <v>0.98</v>
          </cell>
          <cell r="D1170">
            <v>48000</v>
          </cell>
          <cell r="E1170" t="str">
            <v>31.12.9999</v>
          </cell>
          <cell r="G1170">
            <v>49675.53</v>
          </cell>
          <cell r="K1170">
            <v>1490.27</v>
          </cell>
        </row>
        <row r="1171">
          <cell r="A1171">
            <v>91003535</v>
          </cell>
          <cell r="B1171">
            <v>40</v>
          </cell>
          <cell r="C1171">
            <v>1.03</v>
          </cell>
          <cell r="D1171">
            <v>92000</v>
          </cell>
          <cell r="E1171" t="str">
            <v>31.12.9999</v>
          </cell>
          <cell r="G1171">
            <v>99248.639999999999</v>
          </cell>
        </row>
        <row r="1172">
          <cell r="A1172">
            <v>91003583</v>
          </cell>
          <cell r="B1172">
            <v>40</v>
          </cell>
          <cell r="C1172">
            <v>1.1399999999999999</v>
          </cell>
          <cell r="D1172">
            <v>90092</v>
          </cell>
          <cell r="E1172" t="str">
            <v>31.12.9999</v>
          </cell>
          <cell r="G1172">
            <v>110400</v>
          </cell>
          <cell r="K1172">
            <v>3312</v>
          </cell>
        </row>
        <row r="1173">
          <cell r="A1173">
            <v>91003598</v>
          </cell>
          <cell r="B1173">
            <v>40</v>
          </cell>
          <cell r="C1173">
            <v>1.02</v>
          </cell>
          <cell r="D1173">
            <v>109000</v>
          </cell>
          <cell r="E1173" t="str">
            <v>31.12.9999</v>
          </cell>
          <cell r="G1173">
            <v>117196.8</v>
          </cell>
          <cell r="K1173">
            <v>3515.9</v>
          </cell>
        </row>
        <row r="1174">
          <cell r="A1174">
            <v>91003641</v>
          </cell>
          <cell r="B1174">
            <v>40</v>
          </cell>
          <cell r="C1174">
            <v>1</v>
          </cell>
          <cell r="D1174">
            <v>48000</v>
          </cell>
          <cell r="E1174" t="str">
            <v>31.12.9999</v>
          </cell>
          <cell r="G1174">
            <v>42680</v>
          </cell>
          <cell r="K1174">
            <v>1280.4000000000001</v>
          </cell>
        </row>
        <row r="1175">
          <cell r="A1175">
            <v>91003678</v>
          </cell>
          <cell r="B1175">
            <v>40</v>
          </cell>
          <cell r="C1175">
            <v>1</v>
          </cell>
          <cell r="D1175">
            <v>66000</v>
          </cell>
          <cell r="E1175" t="str">
            <v>31.12.9999</v>
          </cell>
          <cell r="G1175">
            <v>58080</v>
          </cell>
          <cell r="K1175">
            <v>1742.4</v>
          </cell>
        </row>
        <row r="1176">
          <cell r="A1176">
            <v>91003698</v>
          </cell>
          <cell r="B1176">
            <v>40</v>
          </cell>
          <cell r="C1176">
            <v>1.03</v>
          </cell>
          <cell r="D1176">
            <v>65563</v>
          </cell>
          <cell r="E1176" t="str">
            <v>31.12.9999</v>
          </cell>
          <cell r="G1176">
            <v>71043.81</v>
          </cell>
          <cell r="K1176">
            <v>2131.31</v>
          </cell>
        </row>
        <row r="1177">
          <cell r="A1177">
            <v>91003730</v>
          </cell>
          <cell r="B1177">
            <v>40</v>
          </cell>
          <cell r="C1177">
            <v>1.1399999999999999</v>
          </cell>
          <cell r="D1177">
            <v>109000</v>
          </cell>
          <cell r="E1177" t="str">
            <v>31.12.9999</v>
          </cell>
          <cell r="G1177">
            <v>130331.62</v>
          </cell>
          <cell r="K1177">
            <v>3909.95</v>
          </cell>
        </row>
        <row r="1178">
          <cell r="A1178">
            <v>91003757</v>
          </cell>
          <cell r="B1178">
            <v>40</v>
          </cell>
          <cell r="C1178">
            <v>1.1399999999999999</v>
          </cell>
          <cell r="D1178">
            <v>105947</v>
          </cell>
          <cell r="E1178" t="str">
            <v>31.12.9999</v>
          </cell>
          <cell r="G1178">
            <v>130800</v>
          </cell>
          <cell r="K1178">
            <v>3924</v>
          </cell>
        </row>
        <row r="1179">
          <cell r="A1179">
            <v>91003783</v>
          </cell>
          <cell r="B1179">
            <v>40</v>
          </cell>
          <cell r="C1179">
            <v>1.07</v>
          </cell>
          <cell r="D1179">
            <v>125385</v>
          </cell>
          <cell r="E1179" t="str">
            <v>31.12.9999</v>
          </cell>
          <cell r="G1179">
            <v>137216</v>
          </cell>
          <cell r="K1179">
            <v>4116.4799999999996</v>
          </cell>
        </row>
        <row r="1180">
          <cell r="A1180">
            <v>91003785</v>
          </cell>
          <cell r="B1180">
            <v>40</v>
          </cell>
          <cell r="C1180">
            <v>1.1399999999999999</v>
          </cell>
          <cell r="D1180">
            <v>105947</v>
          </cell>
          <cell r="E1180" t="str">
            <v>31.12.9999</v>
          </cell>
          <cell r="G1180">
            <v>130737.28</v>
          </cell>
          <cell r="K1180">
            <v>3922.12</v>
          </cell>
        </row>
        <row r="1181">
          <cell r="A1181">
            <v>91003794</v>
          </cell>
          <cell r="B1181">
            <v>40</v>
          </cell>
          <cell r="C1181">
            <v>0.91</v>
          </cell>
          <cell r="D1181">
            <v>92000</v>
          </cell>
          <cell r="E1181" t="str">
            <v>27.03.2015</v>
          </cell>
          <cell r="G1181">
            <v>63005.82</v>
          </cell>
          <cell r="K1181">
            <v>1890.17</v>
          </cell>
          <cell r="S1181">
            <v>10594.18</v>
          </cell>
        </row>
        <row r="1182">
          <cell r="A1182">
            <v>91003813</v>
          </cell>
          <cell r="B1182">
            <v>40</v>
          </cell>
          <cell r="C1182">
            <v>1.1000000000000001</v>
          </cell>
          <cell r="D1182">
            <v>76965</v>
          </cell>
          <cell r="E1182" t="str">
            <v>31.12.9999</v>
          </cell>
          <cell r="G1182">
            <v>90163.28</v>
          </cell>
        </row>
        <row r="1183">
          <cell r="A1183">
            <v>91003827</v>
          </cell>
          <cell r="B1183">
            <v>40</v>
          </cell>
          <cell r="C1183">
            <v>1.21</v>
          </cell>
          <cell r="D1183">
            <v>191983</v>
          </cell>
          <cell r="E1183" t="str">
            <v>31.12.9999</v>
          </cell>
          <cell r="G1183">
            <v>258610.15</v>
          </cell>
          <cell r="L1183">
            <v>-7532.33</v>
          </cell>
        </row>
        <row r="1184">
          <cell r="A1184">
            <v>91003894</v>
          </cell>
          <cell r="B1184">
            <v>40</v>
          </cell>
          <cell r="C1184">
            <v>1.1399999999999999</v>
          </cell>
          <cell r="D1184">
            <v>90092</v>
          </cell>
          <cell r="E1184" t="str">
            <v>31.12.9999</v>
          </cell>
          <cell r="G1184">
            <v>110086.64</v>
          </cell>
          <cell r="K1184">
            <v>3302.6</v>
          </cell>
        </row>
        <row r="1185">
          <cell r="A1185">
            <v>91003958</v>
          </cell>
          <cell r="B1185">
            <v>40</v>
          </cell>
          <cell r="C1185">
            <v>1.1599999999999999</v>
          </cell>
          <cell r="D1185">
            <v>109000</v>
          </cell>
          <cell r="E1185" t="str">
            <v>30.06.2015</v>
          </cell>
          <cell r="G1185">
            <v>132419.75</v>
          </cell>
          <cell r="K1185">
            <v>3972.59</v>
          </cell>
        </row>
        <row r="1186">
          <cell r="A1186">
            <v>91003977</v>
          </cell>
          <cell r="B1186">
            <v>40</v>
          </cell>
          <cell r="C1186">
            <v>1</v>
          </cell>
          <cell r="D1186">
            <v>78000</v>
          </cell>
          <cell r="E1186" t="str">
            <v>10.03.2015</v>
          </cell>
          <cell r="G1186">
            <v>70200</v>
          </cell>
        </row>
        <row r="1187">
          <cell r="A1187">
            <v>91003978</v>
          </cell>
          <cell r="B1187">
            <v>40</v>
          </cell>
          <cell r="C1187">
            <v>1.01</v>
          </cell>
          <cell r="D1187">
            <v>39174</v>
          </cell>
          <cell r="E1187" t="str">
            <v>31.12.9999</v>
          </cell>
          <cell r="G1187">
            <v>37796.19</v>
          </cell>
          <cell r="K1187">
            <v>1133.8900000000001</v>
          </cell>
        </row>
        <row r="1188">
          <cell r="A1188">
            <v>91003979</v>
          </cell>
          <cell r="B1188">
            <v>40</v>
          </cell>
          <cell r="C1188">
            <v>0.88</v>
          </cell>
          <cell r="D1188">
            <v>66000</v>
          </cell>
          <cell r="E1188" t="str">
            <v>16.01.2015</v>
          </cell>
          <cell r="G1188">
            <v>45052.55</v>
          </cell>
          <cell r="S1188">
            <v>7747.45</v>
          </cell>
        </row>
        <row r="1189">
          <cell r="A1189">
            <v>91003988</v>
          </cell>
          <cell r="B1189">
            <v>40</v>
          </cell>
          <cell r="C1189">
            <v>1</v>
          </cell>
          <cell r="D1189">
            <v>66000</v>
          </cell>
          <cell r="E1189" t="str">
            <v>31.12.9999</v>
          </cell>
          <cell r="G1189">
            <v>54120</v>
          </cell>
          <cell r="K1189">
            <v>1623.6</v>
          </cell>
        </row>
        <row r="1190">
          <cell r="A1190">
            <v>91004063</v>
          </cell>
          <cell r="B1190">
            <v>40</v>
          </cell>
          <cell r="C1190">
            <v>0.91</v>
          </cell>
          <cell r="D1190">
            <v>48000</v>
          </cell>
          <cell r="E1190" t="str">
            <v>31.12.9999</v>
          </cell>
          <cell r="G1190">
            <v>46562.25</v>
          </cell>
          <cell r="K1190">
            <v>1396.87</v>
          </cell>
        </row>
        <row r="1191">
          <cell r="A1191">
            <v>91004070</v>
          </cell>
          <cell r="B1191">
            <v>40</v>
          </cell>
          <cell r="C1191">
            <v>0.88</v>
          </cell>
          <cell r="D1191">
            <v>90092</v>
          </cell>
          <cell r="E1191" t="str">
            <v>31.12.9999</v>
          </cell>
          <cell r="G1191">
            <v>85301.88</v>
          </cell>
          <cell r="K1191">
            <v>2559.06</v>
          </cell>
        </row>
        <row r="1192">
          <cell r="A1192">
            <v>91004161</v>
          </cell>
          <cell r="B1192">
            <v>40</v>
          </cell>
          <cell r="C1192">
            <v>1.1399999999999999</v>
          </cell>
          <cell r="D1192">
            <v>90092</v>
          </cell>
          <cell r="E1192" t="str">
            <v>31.12.9999</v>
          </cell>
          <cell r="G1192">
            <v>110400</v>
          </cell>
          <cell r="K1192">
            <v>3312</v>
          </cell>
        </row>
        <row r="1193">
          <cell r="A1193">
            <v>91004186</v>
          </cell>
          <cell r="B1193">
            <v>40</v>
          </cell>
          <cell r="C1193">
            <v>1.08</v>
          </cell>
          <cell r="D1193">
            <v>90092</v>
          </cell>
          <cell r="E1193" t="str">
            <v>31.12.9999</v>
          </cell>
          <cell r="G1193">
            <v>104649.94</v>
          </cell>
        </row>
        <row r="1194">
          <cell r="A1194">
            <v>91004188</v>
          </cell>
          <cell r="B1194">
            <v>40</v>
          </cell>
          <cell r="C1194">
            <v>1.05</v>
          </cell>
          <cell r="D1194">
            <v>65563</v>
          </cell>
          <cell r="E1194" t="str">
            <v>31.12.9999</v>
          </cell>
          <cell r="G1194">
            <v>72624.89</v>
          </cell>
        </row>
        <row r="1195">
          <cell r="A1195">
            <v>91004221</v>
          </cell>
          <cell r="B1195">
            <v>40</v>
          </cell>
          <cell r="C1195">
            <v>1.18</v>
          </cell>
          <cell r="D1195">
            <v>149321</v>
          </cell>
          <cell r="E1195" t="str">
            <v>31.12.9999</v>
          </cell>
          <cell r="G1195">
            <v>181713</v>
          </cell>
          <cell r="K1195">
            <v>5451.39</v>
          </cell>
        </row>
        <row r="1196">
          <cell r="A1196">
            <v>91004290</v>
          </cell>
          <cell r="B1196">
            <v>40</v>
          </cell>
          <cell r="C1196">
            <v>1.01</v>
          </cell>
          <cell r="D1196">
            <v>154000</v>
          </cell>
          <cell r="E1196" t="str">
            <v>31.12.9999</v>
          </cell>
          <cell r="G1196">
            <v>155935.6</v>
          </cell>
          <cell r="K1196">
            <v>4678.07</v>
          </cell>
        </row>
        <row r="1197">
          <cell r="A1197">
            <v>91004291</v>
          </cell>
          <cell r="B1197">
            <v>40</v>
          </cell>
          <cell r="C1197">
            <v>1.04</v>
          </cell>
          <cell r="D1197">
            <v>92000</v>
          </cell>
          <cell r="E1197" t="str">
            <v>31.12.9999</v>
          </cell>
          <cell r="G1197">
            <v>100000</v>
          </cell>
          <cell r="K1197">
            <v>3000</v>
          </cell>
        </row>
        <row r="1198">
          <cell r="A1198">
            <v>91004292</v>
          </cell>
          <cell r="B1198">
            <v>40</v>
          </cell>
          <cell r="C1198">
            <v>1.06</v>
          </cell>
          <cell r="D1198">
            <v>90092</v>
          </cell>
          <cell r="E1198" t="str">
            <v>31.12.9999</v>
          </cell>
          <cell r="G1198">
            <v>102745.16</v>
          </cell>
        </row>
        <row r="1199">
          <cell r="A1199">
            <v>91004340</v>
          </cell>
          <cell r="B1199">
            <v>24</v>
          </cell>
          <cell r="C1199">
            <v>1.1399999999999999</v>
          </cell>
          <cell r="D1199">
            <v>39174</v>
          </cell>
          <cell r="E1199" t="str">
            <v>31.12.9999</v>
          </cell>
          <cell r="G1199">
            <v>49800</v>
          </cell>
          <cell r="K1199">
            <v>1494</v>
          </cell>
        </row>
        <row r="1200">
          <cell r="A1200">
            <v>91004357</v>
          </cell>
          <cell r="B1200">
            <v>40</v>
          </cell>
          <cell r="C1200">
            <v>0.88</v>
          </cell>
          <cell r="D1200">
            <v>182000</v>
          </cell>
          <cell r="E1200" t="str">
            <v>31.12.9999</v>
          </cell>
          <cell r="G1200">
            <v>160160</v>
          </cell>
          <cell r="K1200">
            <v>4804.8</v>
          </cell>
        </row>
        <row r="1201">
          <cell r="A1201">
            <v>91004424</v>
          </cell>
          <cell r="B1201">
            <v>40</v>
          </cell>
          <cell r="C1201">
            <v>0.92</v>
          </cell>
          <cell r="D1201">
            <v>65563</v>
          </cell>
          <cell r="E1201" t="str">
            <v>30.06.2015</v>
          </cell>
          <cell r="G1201">
            <v>63608.78</v>
          </cell>
          <cell r="K1201">
            <v>1908.26</v>
          </cell>
        </row>
        <row r="1202">
          <cell r="A1202">
            <v>91004439</v>
          </cell>
          <cell r="B1202">
            <v>40</v>
          </cell>
          <cell r="C1202">
            <v>1</v>
          </cell>
          <cell r="D1202">
            <v>39174</v>
          </cell>
          <cell r="E1202" t="str">
            <v>31.12.9999</v>
          </cell>
          <cell r="G1202">
            <v>38800</v>
          </cell>
          <cell r="I1202">
            <v>3880</v>
          </cell>
          <cell r="K1202">
            <v>1164</v>
          </cell>
        </row>
        <row r="1203">
          <cell r="A1203">
            <v>91004443</v>
          </cell>
          <cell r="B1203">
            <v>40</v>
          </cell>
          <cell r="C1203">
            <v>0.96</v>
          </cell>
          <cell r="D1203">
            <v>47389</v>
          </cell>
          <cell r="E1203" t="str">
            <v>31.12.9999</v>
          </cell>
          <cell r="G1203">
            <v>48864</v>
          </cell>
          <cell r="K1203">
            <v>1465.92</v>
          </cell>
        </row>
        <row r="1204">
          <cell r="A1204">
            <v>91004457</v>
          </cell>
          <cell r="B1204">
            <v>40</v>
          </cell>
          <cell r="C1204">
            <v>1.1599999999999999</v>
          </cell>
          <cell r="D1204">
            <v>154000</v>
          </cell>
          <cell r="E1204" t="str">
            <v>31.12.9999</v>
          </cell>
          <cell r="G1204">
            <v>178150</v>
          </cell>
        </row>
        <row r="1205">
          <cell r="A1205">
            <v>91004458</v>
          </cell>
          <cell r="B1205">
            <v>40</v>
          </cell>
          <cell r="C1205">
            <v>1.04</v>
          </cell>
          <cell r="D1205">
            <v>92000</v>
          </cell>
          <cell r="E1205" t="str">
            <v>31.12.9999</v>
          </cell>
          <cell r="G1205">
            <v>100240.96000000001</v>
          </cell>
        </row>
        <row r="1206">
          <cell r="A1206">
            <v>91004459</v>
          </cell>
          <cell r="B1206">
            <v>40</v>
          </cell>
          <cell r="C1206">
            <v>0.94</v>
          </cell>
          <cell r="D1206">
            <v>90092</v>
          </cell>
          <cell r="E1206" t="str">
            <v>31.12.9999</v>
          </cell>
          <cell r="G1206">
            <v>90470.97</v>
          </cell>
          <cell r="K1206">
            <v>2714.13</v>
          </cell>
        </row>
        <row r="1207">
          <cell r="A1207">
            <v>91004467</v>
          </cell>
          <cell r="B1207">
            <v>40</v>
          </cell>
          <cell r="C1207">
            <v>0.89</v>
          </cell>
          <cell r="D1207">
            <v>125385</v>
          </cell>
          <cell r="E1207" t="str">
            <v>31.12.9999</v>
          </cell>
          <cell r="G1207">
            <v>114000</v>
          </cell>
          <cell r="K1207">
            <v>3420</v>
          </cell>
        </row>
        <row r="1208">
          <cell r="A1208">
            <v>91004481</v>
          </cell>
          <cell r="B1208">
            <v>40</v>
          </cell>
          <cell r="C1208">
            <v>1</v>
          </cell>
          <cell r="D1208">
            <v>109000</v>
          </cell>
          <cell r="E1208" t="str">
            <v>31.12.9999</v>
          </cell>
          <cell r="G1208">
            <v>114800</v>
          </cell>
          <cell r="K1208">
            <v>3444</v>
          </cell>
        </row>
        <row r="1209">
          <cell r="A1209">
            <v>91004579</v>
          </cell>
          <cell r="B1209">
            <v>40</v>
          </cell>
          <cell r="C1209">
            <v>1</v>
          </cell>
          <cell r="D1209">
            <v>39174</v>
          </cell>
          <cell r="E1209" t="str">
            <v>31.12.9999</v>
          </cell>
          <cell r="G1209">
            <v>37350</v>
          </cell>
          <cell r="K1209">
            <v>1120.5</v>
          </cell>
        </row>
        <row r="1210">
          <cell r="A1210">
            <v>91004583</v>
          </cell>
          <cell r="B1210">
            <v>40</v>
          </cell>
          <cell r="C1210">
            <v>0.93</v>
          </cell>
          <cell r="D1210">
            <v>65563</v>
          </cell>
          <cell r="E1210" t="str">
            <v>31.12.9999</v>
          </cell>
          <cell r="G1210">
            <v>64760</v>
          </cell>
          <cell r="K1210">
            <v>1942.8</v>
          </cell>
        </row>
        <row r="1211">
          <cell r="A1211">
            <v>91004584</v>
          </cell>
          <cell r="B1211">
            <v>40</v>
          </cell>
          <cell r="C1211">
            <v>1</v>
          </cell>
          <cell r="D1211">
            <v>39174</v>
          </cell>
          <cell r="E1211" t="str">
            <v>31.12.9999</v>
          </cell>
          <cell r="G1211">
            <v>38800</v>
          </cell>
          <cell r="I1211">
            <v>3880</v>
          </cell>
          <cell r="K1211">
            <v>1164</v>
          </cell>
        </row>
        <row r="1212">
          <cell r="A1212">
            <v>92000198</v>
          </cell>
          <cell r="B1212">
            <v>40</v>
          </cell>
          <cell r="C1212">
            <v>1.04</v>
          </cell>
          <cell r="D1212">
            <v>128000</v>
          </cell>
          <cell r="E1212" t="str">
            <v>31.12.9999</v>
          </cell>
          <cell r="G1212">
            <v>160832.28</v>
          </cell>
          <cell r="K1212">
            <v>4824.97</v>
          </cell>
        </row>
        <row r="1213">
          <cell r="A1213">
            <v>92003020</v>
          </cell>
          <cell r="B1213">
            <v>40</v>
          </cell>
          <cell r="C1213">
            <v>1.05</v>
          </cell>
          <cell r="D1213">
            <v>90092</v>
          </cell>
          <cell r="E1213" t="str">
            <v>31.12.9999</v>
          </cell>
          <cell r="G1213">
            <v>101346.58</v>
          </cell>
          <cell r="K1213">
            <v>3040.4</v>
          </cell>
        </row>
        <row r="1214">
          <cell r="A1214">
            <v>92003041</v>
          </cell>
          <cell r="B1214">
            <v>40</v>
          </cell>
          <cell r="C1214">
            <v>1.02</v>
          </cell>
          <cell r="D1214">
            <v>128000</v>
          </cell>
          <cell r="E1214" t="str">
            <v>31.12.9999</v>
          </cell>
          <cell r="G1214">
            <v>130000</v>
          </cell>
          <cell r="K1214">
            <v>3900</v>
          </cell>
        </row>
        <row r="1215">
          <cell r="A1215">
            <v>92003578</v>
          </cell>
          <cell r="B1215">
            <v>40</v>
          </cell>
          <cell r="C1215">
            <v>0.96</v>
          </cell>
          <cell r="D1215">
            <v>78000</v>
          </cell>
          <cell r="E1215" t="str">
            <v>31.12.9999</v>
          </cell>
          <cell r="G1215">
            <v>79000</v>
          </cell>
          <cell r="K1215">
            <v>2370</v>
          </cell>
        </row>
        <row r="1216">
          <cell r="A1216">
            <v>92004102</v>
          </cell>
          <cell r="B1216">
            <v>40</v>
          </cell>
          <cell r="C1216">
            <v>1.1399999999999999</v>
          </cell>
          <cell r="D1216">
            <v>56000</v>
          </cell>
          <cell r="E1216" t="str">
            <v>31.12.9999</v>
          </cell>
          <cell r="G1216">
            <v>67200</v>
          </cell>
          <cell r="K1216">
            <v>2016</v>
          </cell>
        </row>
        <row r="1217">
          <cell r="A1217">
            <v>92004359</v>
          </cell>
          <cell r="B1217">
            <v>40</v>
          </cell>
          <cell r="C1217">
            <v>1</v>
          </cell>
          <cell r="D1217">
            <v>65563</v>
          </cell>
          <cell r="E1217" t="str">
            <v>31.12.9999</v>
          </cell>
          <cell r="G1217">
            <v>56760</v>
          </cell>
          <cell r="K1217">
            <v>1702.8</v>
          </cell>
        </row>
        <row r="1218">
          <cell r="A1218">
            <v>92004892</v>
          </cell>
          <cell r="B1218">
            <v>40</v>
          </cell>
          <cell r="C1218">
            <v>0.99</v>
          </cell>
          <cell r="D1218">
            <v>33340</v>
          </cell>
          <cell r="E1218" t="str">
            <v>31.12.9999</v>
          </cell>
          <cell r="G1218">
            <v>38021.300000000003</v>
          </cell>
          <cell r="K1218">
            <v>1140.6400000000001</v>
          </cell>
        </row>
        <row r="1219">
          <cell r="A1219">
            <v>92006011</v>
          </cell>
          <cell r="B1219">
            <v>40</v>
          </cell>
          <cell r="C1219">
            <v>1.17</v>
          </cell>
          <cell r="D1219">
            <v>47389</v>
          </cell>
          <cell r="E1219" t="str">
            <v>31.12.9999</v>
          </cell>
          <cell r="G1219">
            <v>51042.26</v>
          </cell>
          <cell r="K1219">
            <v>1531.27</v>
          </cell>
          <cell r="T1219">
            <v>1599.62</v>
          </cell>
        </row>
        <row r="1220">
          <cell r="A1220">
            <v>92006066</v>
          </cell>
          <cell r="B1220">
            <v>40</v>
          </cell>
          <cell r="C1220">
            <v>1.01</v>
          </cell>
          <cell r="D1220">
            <v>90092</v>
          </cell>
          <cell r="E1220" t="str">
            <v>31.12.9999</v>
          </cell>
          <cell r="G1220">
            <v>97277.4</v>
          </cell>
          <cell r="K1220">
            <v>2918.32</v>
          </cell>
        </row>
        <row r="1221">
          <cell r="A1221">
            <v>92007262</v>
          </cell>
          <cell r="B1221">
            <v>40</v>
          </cell>
          <cell r="C1221">
            <v>0.89</v>
          </cell>
          <cell r="D1221">
            <v>65563</v>
          </cell>
          <cell r="E1221" t="str">
            <v>31.12.9999</v>
          </cell>
          <cell r="G1221">
            <v>61479</v>
          </cell>
        </row>
        <row r="1222">
          <cell r="A1222">
            <v>92007687</v>
          </cell>
          <cell r="B1222">
            <v>40</v>
          </cell>
          <cell r="C1222">
            <v>1.1399999999999999</v>
          </cell>
          <cell r="D1222">
            <v>109000</v>
          </cell>
          <cell r="E1222" t="str">
            <v>31.12.9999</v>
          </cell>
          <cell r="G1222">
            <v>130800</v>
          </cell>
        </row>
        <row r="1223">
          <cell r="A1223">
            <v>92007903</v>
          </cell>
          <cell r="B1223">
            <v>32</v>
          </cell>
          <cell r="C1223">
            <v>0.88</v>
          </cell>
          <cell r="D1223">
            <v>55832</v>
          </cell>
          <cell r="E1223" t="str">
            <v>31.12.9999</v>
          </cell>
          <cell r="G1223">
            <v>51922.89</v>
          </cell>
          <cell r="K1223">
            <v>1557.69</v>
          </cell>
        </row>
        <row r="1224">
          <cell r="A1224">
            <v>92008036</v>
          </cell>
          <cell r="B1224">
            <v>40</v>
          </cell>
          <cell r="C1224">
            <v>1.1499999999999999</v>
          </cell>
          <cell r="D1224">
            <v>92000</v>
          </cell>
          <cell r="E1224" t="str">
            <v>31.12.9999</v>
          </cell>
          <cell r="G1224">
            <v>111004.2</v>
          </cell>
        </row>
        <row r="1225">
          <cell r="A1225">
            <v>92008178</v>
          </cell>
          <cell r="B1225">
            <v>40</v>
          </cell>
          <cell r="C1225">
            <v>1.03</v>
          </cell>
          <cell r="D1225">
            <v>55832</v>
          </cell>
          <cell r="E1225" t="str">
            <v>31.12.9999</v>
          </cell>
          <cell r="G1225">
            <v>60467.93</v>
          </cell>
          <cell r="K1225">
            <v>1814.04</v>
          </cell>
        </row>
        <row r="1226">
          <cell r="A1226">
            <v>92009038</v>
          </cell>
          <cell r="B1226">
            <v>40</v>
          </cell>
          <cell r="C1226">
            <v>0.95</v>
          </cell>
          <cell r="D1226">
            <v>76965</v>
          </cell>
          <cell r="E1226" t="str">
            <v>31.12.9999</v>
          </cell>
          <cell r="G1226">
            <v>77602.14</v>
          </cell>
        </row>
        <row r="1227">
          <cell r="A1227">
            <v>92009204</v>
          </cell>
          <cell r="B1227">
            <v>40</v>
          </cell>
          <cell r="C1227">
            <v>0.99</v>
          </cell>
          <cell r="D1227">
            <v>76965</v>
          </cell>
          <cell r="E1227" t="str">
            <v>31.12.9999</v>
          </cell>
          <cell r="G1227">
            <v>81449.61</v>
          </cell>
          <cell r="K1227">
            <v>2443.4899999999998</v>
          </cell>
        </row>
        <row r="1228">
          <cell r="A1228">
            <v>92009227</v>
          </cell>
          <cell r="B1228">
            <v>40</v>
          </cell>
          <cell r="C1228">
            <v>1.02</v>
          </cell>
          <cell r="D1228">
            <v>65563</v>
          </cell>
          <cell r="E1228" t="str">
            <v>31.12.9999</v>
          </cell>
          <cell r="G1228">
            <v>70617.31</v>
          </cell>
        </row>
        <row r="1229">
          <cell r="A1229">
            <v>92009338</v>
          </cell>
          <cell r="B1229">
            <v>40</v>
          </cell>
          <cell r="C1229">
            <v>1.05</v>
          </cell>
          <cell r="D1229">
            <v>90092</v>
          </cell>
          <cell r="E1229" t="str">
            <v>31.12.9999</v>
          </cell>
          <cell r="G1229">
            <v>101068.81</v>
          </cell>
          <cell r="K1229">
            <v>3032.06</v>
          </cell>
        </row>
        <row r="1230">
          <cell r="A1230">
            <v>92015304</v>
          </cell>
          <cell r="B1230">
            <v>40</v>
          </cell>
          <cell r="C1230">
            <v>1</v>
          </cell>
          <cell r="D1230">
            <v>66000</v>
          </cell>
          <cell r="E1230" t="str">
            <v>31.12.9999</v>
          </cell>
          <cell r="G1230">
            <v>69496</v>
          </cell>
          <cell r="K1230">
            <v>2084.88</v>
          </cell>
        </row>
        <row r="1231">
          <cell r="A1231">
            <v>92018361</v>
          </cell>
          <cell r="B1231">
            <v>40</v>
          </cell>
          <cell r="C1231">
            <v>0.98</v>
          </cell>
          <cell r="D1231">
            <v>66000</v>
          </cell>
          <cell r="E1231" t="str">
            <v>31.12.9999</v>
          </cell>
          <cell r="G1231">
            <v>68000</v>
          </cell>
        </row>
        <row r="1232">
          <cell r="A1232">
            <v>92021095</v>
          </cell>
          <cell r="B1232">
            <v>40</v>
          </cell>
          <cell r="C1232">
            <v>0.93</v>
          </cell>
          <cell r="D1232">
            <v>76965</v>
          </cell>
          <cell r="E1232" t="str">
            <v>31.12.9999</v>
          </cell>
          <cell r="G1232">
            <v>76206.460000000006</v>
          </cell>
        </row>
        <row r="1233">
          <cell r="A1233">
            <v>92021414</v>
          </cell>
          <cell r="B1233">
            <v>40</v>
          </cell>
          <cell r="C1233">
            <v>1.1299999999999999</v>
          </cell>
          <cell r="D1233">
            <v>39174</v>
          </cell>
          <cell r="E1233" t="str">
            <v>31.12.9999</v>
          </cell>
          <cell r="G1233">
            <v>49291.56</v>
          </cell>
        </row>
        <row r="1234">
          <cell r="A1234">
            <v>92027454</v>
          </cell>
          <cell r="B1234">
            <v>40</v>
          </cell>
          <cell r="C1234">
            <v>1.08</v>
          </cell>
          <cell r="D1234">
            <v>90092</v>
          </cell>
          <cell r="E1234" t="str">
            <v>31.12.9999</v>
          </cell>
          <cell r="G1234">
            <v>103874.47</v>
          </cell>
          <cell r="K1234">
            <v>3116.23</v>
          </cell>
        </row>
        <row r="1235">
          <cell r="A1235">
            <v>92027764</v>
          </cell>
          <cell r="B1235">
            <v>40</v>
          </cell>
          <cell r="C1235">
            <v>1.1200000000000001</v>
          </cell>
          <cell r="D1235">
            <v>90092</v>
          </cell>
          <cell r="E1235" t="str">
            <v>31.12.9999</v>
          </cell>
          <cell r="G1235">
            <v>108409.19</v>
          </cell>
        </row>
        <row r="1236">
          <cell r="A1236">
            <v>92027780</v>
          </cell>
          <cell r="B1236">
            <v>40</v>
          </cell>
          <cell r="C1236">
            <v>1</v>
          </cell>
          <cell r="D1236">
            <v>105947</v>
          </cell>
          <cell r="E1236" t="str">
            <v>31.12.9999</v>
          </cell>
          <cell r="G1236">
            <v>127842.3</v>
          </cell>
        </row>
        <row r="1237">
          <cell r="A1237">
            <v>92030059</v>
          </cell>
          <cell r="B1237">
            <v>35</v>
          </cell>
          <cell r="C1237">
            <v>1</v>
          </cell>
          <cell r="D1237">
            <v>76965</v>
          </cell>
          <cell r="E1237" t="str">
            <v>31.12.9999</v>
          </cell>
          <cell r="G1237">
            <v>81920</v>
          </cell>
          <cell r="K1237">
            <v>2457.6</v>
          </cell>
        </row>
        <row r="1238">
          <cell r="A1238">
            <v>92030525</v>
          </cell>
          <cell r="B1238">
            <v>40</v>
          </cell>
          <cell r="C1238">
            <v>1.1299999999999999</v>
          </cell>
          <cell r="D1238">
            <v>56000</v>
          </cell>
          <cell r="E1238" t="str">
            <v>31.12.9999</v>
          </cell>
          <cell r="G1238">
            <v>66253.350000000006</v>
          </cell>
          <cell r="K1238">
            <v>1987.6</v>
          </cell>
        </row>
        <row r="1239">
          <cell r="A1239">
            <v>92033013</v>
          </cell>
          <cell r="B1239">
            <v>40</v>
          </cell>
          <cell r="C1239">
            <v>1.1299999999999999</v>
          </cell>
          <cell r="D1239">
            <v>47389</v>
          </cell>
          <cell r="E1239" t="str">
            <v>31.12.9999</v>
          </cell>
          <cell r="G1239">
            <v>49304.53</v>
          </cell>
          <cell r="K1239">
            <v>1479.14</v>
          </cell>
        </row>
        <row r="1240">
          <cell r="A1240">
            <v>92033045</v>
          </cell>
          <cell r="B1240">
            <v>40</v>
          </cell>
          <cell r="C1240">
            <v>1.05</v>
          </cell>
          <cell r="D1240" t="str">
            <v>(blank)</v>
          </cell>
          <cell r="E1240" t="str">
            <v>31.12.9999</v>
          </cell>
          <cell r="G1240">
            <v>101745.74</v>
          </cell>
        </row>
        <row r="1241">
          <cell r="A1241">
            <v>92033118</v>
          </cell>
          <cell r="B1241">
            <v>40</v>
          </cell>
          <cell r="C1241">
            <v>1.1499999999999999</v>
          </cell>
          <cell r="D1241">
            <v>47389</v>
          </cell>
          <cell r="E1241" t="str">
            <v>31.12.9999</v>
          </cell>
          <cell r="G1241">
            <v>51294.44</v>
          </cell>
          <cell r="T1241">
            <v>1599.62</v>
          </cell>
        </row>
        <row r="1242">
          <cell r="A1242">
            <v>92033433</v>
          </cell>
          <cell r="B1242">
            <v>40</v>
          </cell>
          <cell r="C1242">
            <v>1.03</v>
          </cell>
          <cell r="D1242">
            <v>48000</v>
          </cell>
          <cell r="E1242" t="str">
            <v>31.12.9999</v>
          </cell>
          <cell r="G1242">
            <v>71455.78</v>
          </cell>
          <cell r="K1242">
            <v>2143.67</v>
          </cell>
        </row>
        <row r="1243">
          <cell r="A1243">
            <v>92033657</v>
          </cell>
          <cell r="B1243">
            <v>40</v>
          </cell>
          <cell r="C1243">
            <v>1.06</v>
          </cell>
          <cell r="D1243">
            <v>105947</v>
          </cell>
          <cell r="E1243" t="str">
            <v>31.12.9999</v>
          </cell>
          <cell r="G1243">
            <v>120893.79</v>
          </cell>
        </row>
        <row r="1244">
          <cell r="A1244">
            <v>92034193</v>
          </cell>
          <cell r="B1244">
            <v>30.63</v>
          </cell>
          <cell r="C1244">
            <v>1.05</v>
          </cell>
          <cell r="D1244">
            <v>92000</v>
          </cell>
          <cell r="E1244" t="str">
            <v>31.12.9999</v>
          </cell>
          <cell r="G1244">
            <v>101246.53</v>
          </cell>
        </row>
        <row r="1245">
          <cell r="A1245">
            <v>92034623</v>
          </cell>
          <cell r="B1245">
            <v>40</v>
          </cell>
          <cell r="C1245">
            <v>0.88</v>
          </cell>
          <cell r="D1245">
            <v>56000</v>
          </cell>
          <cell r="E1245" t="str">
            <v>31.12.9999</v>
          </cell>
          <cell r="G1245">
            <v>51500</v>
          </cell>
          <cell r="K1245">
            <v>1545</v>
          </cell>
        </row>
        <row r="1246">
          <cell r="A1246">
            <v>92035114</v>
          </cell>
          <cell r="B1246">
            <v>40</v>
          </cell>
          <cell r="C1246">
            <v>0.94</v>
          </cell>
          <cell r="D1246">
            <v>55832</v>
          </cell>
          <cell r="E1246" t="str">
            <v>31.12.9999</v>
          </cell>
          <cell r="G1246">
            <v>55529.279999999999</v>
          </cell>
          <cell r="K1246">
            <v>1665.88</v>
          </cell>
        </row>
        <row r="1247">
          <cell r="A1247">
            <v>92035345</v>
          </cell>
          <cell r="B1247">
            <v>40</v>
          </cell>
          <cell r="C1247">
            <v>1.36</v>
          </cell>
          <cell r="D1247">
            <v>56000</v>
          </cell>
          <cell r="E1247" t="str">
            <v>31.12.9999</v>
          </cell>
          <cell r="G1247">
            <v>79958.2</v>
          </cell>
        </row>
        <row r="1248">
          <cell r="A1248">
            <v>92036766</v>
          </cell>
          <cell r="B1248">
            <v>40</v>
          </cell>
          <cell r="C1248">
            <v>1.0900000000000001</v>
          </cell>
          <cell r="D1248">
            <v>47389</v>
          </cell>
          <cell r="E1248" t="str">
            <v>31.12.9999</v>
          </cell>
          <cell r="G1248">
            <v>55529.93</v>
          </cell>
        </row>
        <row r="1249">
          <cell r="A1249">
            <v>92036832</v>
          </cell>
          <cell r="B1249">
            <v>40</v>
          </cell>
          <cell r="C1249">
            <v>1</v>
          </cell>
          <cell r="D1249">
            <v>90092</v>
          </cell>
          <cell r="E1249" t="str">
            <v>31.12.9999</v>
          </cell>
          <cell r="G1249">
            <v>79120</v>
          </cell>
        </row>
        <row r="1250">
          <cell r="A1250">
            <v>92037188</v>
          </cell>
          <cell r="B1250">
            <v>40</v>
          </cell>
          <cell r="C1250">
            <v>1.1399999999999999</v>
          </cell>
          <cell r="D1250">
            <v>92000</v>
          </cell>
          <cell r="E1250" t="str">
            <v>31.12.9999</v>
          </cell>
          <cell r="G1250">
            <v>110146.87</v>
          </cell>
          <cell r="K1250">
            <v>3304.41</v>
          </cell>
        </row>
        <row r="1251">
          <cell r="A1251">
            <v>92037245</v>
          </cell>
          <cell r="B1251">
            <v>40</v>
          </cell>
          <cell r="C1251">
            <v>0.95</v>
          </cell>
          <cell r="D1251">
            <v>76965</v>
          </cell>
          <cell r="E1251" t="str">
            <v>30.06.2015</v>
          </cell>
          <cell r="G1251">
            <v>77495.25</v>
          </cell>
          <cell r="K1251">
            <v>2324.86</v>
          </cell>
        </row>
        <row r="1252">
          <cell r="A1252">
            <v>92037444</v>
          </cell>
          <cell r="B1252">
            <v>40</v>
          </cell>
          <cell r="C1252">
            <v>0.92</v>
          </cell>
          <cell r="D1252">
            <v>92000</v>
          </cell>
          <cell r="E1252" t="str">
            <v>31.12.9999</v>
          </cell>
          <cell r="G1252">
            <v>88973.2</v>
          </cell>
        </row>
        <row r="1253">
          <cell r="A1253">
            <v>92037537</v>
          </cell>
          <cell r="B1253">
            <v>40</v>
          </cell>
          <cell r="C1253">
            <v>1.1100000000000001</v>
          </cell>
          <cell r="D1253">
            <v>47389</v>
          </cell>
          <cell r="E1253" t="str">
            <v>31.12.9999</v>
          </cell>
          <cell r="G1253">
            <v>48253.67</v>
          </cell>
          <cell r="K1253">
            <v>1447.61</v>
          </cell>
          <cell r="T1253">
            <v>1599.62</v>
          </cell>
        </row>
        <row r="1254">
          <cell r="A1254">
            <v>92037697</v>
          </cell>
          <cell r="B1254">
            <v>40</v>
          </cell>
          <cell r="C1254">
            <v>1</v>
          </cell>
          <cell r="D1254">
            <v>105947</v>
          </cell>
          <cell r="E1254" t="str">
            <v>31.12.9999</v>
          </cell>
          <cell r="G1254">
            <v>115000</v>
          </cell>
          <cell r="K1254">
            <v>3450</v>
          </cell>
        </row>
        <row r="1255">
          <cell r="A1255">
            <v>92038182</v>
          </cell>
          <cell r="B1255">
            <v>40</v>
          </cell>
          <cell r="C1255">
            <v>1.06</v>
          </cell>
          <cell r="D1255">
            <v>48000</v>
          </cell>
          <cell r="E1255" t="str">
            <v>31.12.9999</v>
          </cell>
          <cell r="G1255">
            <v>53774.68</v>
          </cell>
        </row>
        <row r="1256">
          <cell r="A1256">
            <v>92038504</v>
          </cell>
          <cell r="B1256">
            <v>40</v>
          </cell>
          <cell r="C1256">
            <v>1.05</v>
          </cell>
          <cell r="D1256">
            <v>90092</v>
          </cell>
          <cell r="E1256" t="str">
            <v>31.12.9999</v>
          </cell>
          <cell r="G1256">
            <v>101843.27</v>
          </cell>
          <cell r="K1256">
            <v>3055.3</v>
          </cell>
        </row>
        <row r="1257">
          <cell r="A1257">
            <v>92038550</v>
          </cell>
          <cell r="B1257">
            <v>40</v>
          </cell>
          <cell r="C1257">
            <v>1.1399999999999999</v>
          </cell>
          <cell r="D1257">
            <v>90092</v>
          </cell>
          <cell r="E1257" t="str">
            <v>31.12.9999</v>
          </cell>
          <cell r="G1257">
            <v>109697.89</v>
          </cell>
        </row>
        <row r="1258">
          <cell r="A1258">
            <v>92038715</v>
          </cell>
          <cell r="B1258">
            <v>40</v>
          </cell>
          <cell r="C1258">
            <v>1.1399999999999999</v>
          </cell>
          <cell r="D1258">
            <v>90092</v>
          </cell>
          <cell r="E1258" t="str">
            <v>31.12.9999</v>
          </cell>
          <cell r="G1258">
            <v>110068.87</v>
          </cell>
          <cell r="K1258">
            <v>3302.07</v>
          </cell>
        </row>
        <row r="1259">
          <cell r="A1259">
            <v>92039218</v>
          </cell>
          <cell r="B1259">
            <v>40</v>
          </cell>
          <cell r="C1259">
            <v>0.95</v>
          </cell>
          <cell r="D1259">
            <v>78000</v>
          </cell>
          <cell r="E1259" t="str">
            <v>31.12.9999</v>
          </cell>
          <cell r="G1259">
            <v>78000</v>
          </cell>
          <cell r="K1259">
            <v>2340</v>
          </cell>
        </row>
        <row r="1260">
          <cell r="A1260">
            <v>92039518</v>
          </cell>
          <cell r="B1260">
            <v>40</v>
          </cell>
          <cell r="C1260">
            <v>1.19</v>
          </cell>
          <cell r="D1260">
            <v>47389</v>
          </cell>
          <cell r="E1260" t="str">
            <v>31.12.9999</v>
          </cell>
          <cell r="G1260">
            <v>51948.92</v>
          </cell>
          <cell r="T1260">
            <v>1599.62</v>
          </cell>
        </row>
        <row r="1261">
          <cell r="A1261">
            <v>92046030</v>
          </cell>
          <cell r="B1261">
            <v>40</v>
          </cell>
          <cell r="C1261">
            <v>1.1000000000000001</v>
          </cell>
          <cell r="D1261">
            <v>105947</v>
          </cell>
          <cell r="E1261" t="str">
            <v>31.12.9999</v>
          </cell>
          <cell r="G1261">
            <v>125526.36</v>
          </cell>
          <cell r="K1261">
            <v>3765.79</v>
          </cell>
        </row>
        <row r="1262">
          <cell r="A1262">
            <v>92046220</v>
          </cell>
          <cell r="B1262">
            <v>40</v>
          </cell>
          <cell r="C1262">
            <v>1.04</v>
          </cell>
          <cell r="D1262">
            <v>76965</v>
          </cell>
          <cell r="E1262" t="str">
            <v>31.12.9999</v>
          </cell>
          <cell r="G1262">
            <v>84919.679999999993</v>
          </cell>
          <cell r="K1262">
            <v>2547.59</v>
          </cell>
        </row>
        <row r="1263">
          <cell r="A1263">
            <v>92046290</v>
          </cell>
          <cell r="B1263">
            <v>40</v>
          </cell>
          <cell r="C1263">
            <v>0.98</v>
          </cell>
          <cell r="D1263">
            <v>65563</v>
          </cell>
          <cell r="E1263" t="str">
            <v>31.12.9999</v>
          </cell>
          <cell r="G1263">
            <v>67991.88</v>
          </cell>
          <cell r="K1263">
            <v>2039.76</v>
          </cell>
        </row>
        <row r="1264">
          <cell r="A1264">
            <v>92046444</v>
          </cell>
          <cell r="B1264">
            <v>40</v>
          </cell>
          <cell r="C1264">
            <v>0.8</v>
          </cell>
          <cell r="D1264">
            <v>154000</v>
          </cell>
          <cell r="E1264" t="str">
            <v>31.12.9999</v>
          </cell>
          <cell r="G1264">
            <v>123200</v>
          </cell>
          <cell r="K1264">
            <v>3696</v>
          </cell>
        </row>
        <row r="1265">
          <cell r="A1265">
            <v>92046450</v>
          </cell>
          <cell r="B1265">
            <v>16</v>
          </cell>
          <cell r="C1265">
            <v>1.1000000000000001</v>
          </cell>
          <cell r="D1265">
            <v>47389</v>
          </cell>
          <cell r="E1265" t="str">
            <v>31.12.9999</v>
          </cell>
          <cell r="G1265">
            <v>55981.919999999998</v>
          </cell>
          <cell r="K1265">
            <v>1679.46</v>
          </cell>
        </row>
        <row r="1266">
          <cell r="A1266">
            <v>92046610</v>
          </cell>
          <cell r="B1266">
            <v>40</v>
          </cell>
          <cell r="C1266">
            <v>1.25</v>
          </cell>
          <cell r="D1266">
            <v>56000</v>
          </cell>
          <cell r="E1266" t="str">
            <v>31.12.9999</v>
          </cell>
          <cell r="G1266">
            <v>73431</v>
          </cell>
          <cell r="K1266">
            <v>2202.9299999999998</v>
          </cell>
        </row>
        <row r="1267">
          <cell r="A1267">
            <v>92047139</v>
          </cell>
          <cell r="B1267">
            <v>40</v>
          </cell>
          <cell r="C1267">
            <v>1.01</v>
          </cell>
          <cell r="D1267">
            <v>33340</v>
          </cell>
          <cell r="E1267" t="str">
            <v>31.12.9999</v>
          </cell>
          <cell r="G1267">
            <v>38581.4</v>
          </cell>
          <cell r="K1267">
            <v>1157.44</v>
          </cell>
        </row>
        <row r="1268">
          <cell r="A1268">
            <v>92047161</v>
          </cell>
          <cell r="B1268">
            <v>40</v>
          </cell>
          <cell r="C1268">
            <v>1.1299999999999999</v>
          </cell>
          <cell r="D1268">
            <v>154000</v>
          </cell>
          <cell r="E1268" t="str">
            <v>31.12.9999</v>
          </cell>
          <cell r="G1268">
            <v>173456.84</v>
          </cell>
          <cell r="K1268">
            <v>5203.71</v>
          </cell>
        </row>
        <row r="1269">
          <cell r="A1269">
            <v>92047261</v>
          </cell>
          <cell r="B1269">
            <v>40</v>
          </cell>
          <cell r="C1269">
            <v>1.06</v>
          </cell>
          <cell r="D1269">
            <v>65563</v>
          </cell>
          <cell r="E1269" t="str">
            <v>31.12.9999</v>
          </cell>
          <cell r="G1269">
            <v>73242.179999999993</v>
          </cell>
          <cell r="K1269">
            <v>2197.27</v>
          </cell>
        </row>
        <row r="1270">
          <cell r="A1270">
            <v>92051008</v>
          </cell>
          <cell r="B1270">
            <v>40</v>
          </cell>
          <cell r="C1270">
            <v>1.05</v>
          </cell>
          <cell r="D1270">
            <v>90092</v>
          </cell>
          <cell r="E1270" t="str">
            <v>31.12.9999</v>
          </cell>
          <cell r="G1270">
            <v>101246.53</v>
          </cell>
          <cell r="K1270">
            <v>3037.4</v>
          </cell>
        </row>
        <row r="1271">
          <cell r="A1271">
            <v>92051020</v>
          </cell>
          <cell r="B1271">
            <v>40</v>
          </cell>
          <cell r="C1271">
            <v>1.19</v>
          </cell>
          <cell r="D1271">
            <v>47389</v>
          </cell>
          <cell r="E1271" t="str">
            <v>31.12.9999</v>
          </cell>
          <cell r="G1271">
            <v>60475</v>
          </cell>
        </row>
        <row r="1272">
          <cell r="A1272">
            <v>92051266</v>
          </cell>
          <cell r="B1272">
            <v>40</v>
          </cell>
          <cell r="C1272">
            <v>1.17</v>
          </cell>
          <cell r="D1272">
            <v>47389</v>
          </cell>
          <cell r="E1272" t="str">
            <v>31.12.9999</v>
          </cell>
          <cell r="G1272">
            <v>51042.26</v>
          </cell>
          <cell r="T1272">
            <v>1599.62</v>
          </cell>
        </row>
        <row r="1273">
          <cell r="A1273">
            <v>92051401</v>
          </cell>
          <cell r="B1273">
            <v>40</v>
          </cell>
          <cell r="C1273">
            <v>1.06</v>
          </cell>
          <cell r="D1273">
            <v>92000</v>
          </cell>
          <cell r="E1273" t="str">
            <v>31.12.9999</v>
          </cell>
          <cell r="F1273">
            <v>9334.8799999999992</v>
          </cell>
          <cell r="G1273">
            <v>102818</v>
          </cell>
          <cell r="K1273">
            <v>3084.54</v>
          </cell>
        </row>
        <row r="1274">
          <cell r="A1274">
            <v>92051819</v>
          </cell>
          <cell r="B1274">
            <v>40</v>
          </cell>
          <cell r="C1274">
            <v>1.01</v>
          </cell>
          <cell r="D1274">
            <v>90092</v>
          </cell>
          <cell r="E1274" t="str">
            <v>31.12.9999</v>
          </cell>
          <cell r="G1274">
            <v>97611.89</v>
          </cell>
        </row>
        <row r="1275">
          <cell r="A1275">
            <v>92054000</v>
          </cell>
          <cell r="B1275">
            <v>40</v>
          </cell>
          <cell r="C1275">
            <v>1.1399999999999999</v>
          </cell>
          <cell r="D1275">
            <v>76965</v>
          </cell>
          <cell r="E1275" t="str">
            <v>31.12.9999</v>
          </cell>
          <cell r="G1275">
            <v>93600</v>
          </cell>
          <cell r="K1275">
            <v>2808</v>
          </cell>
        </row>
        <row r="1276">
          <cell r="A1276">
            <v>92054283</v>
          </cell>
          <cell r="B1276">
            <v>40</v>
          </cell>
          <cell r="C1276">
            <v>0.92</v>
          </cell>
          <cell r="D1276">
            <v>149321</v>
          </cell>
          <cell r="E1276" t="str">
            <v>31.12.9999</v>
          </cell>
          <cell r="G1276">
            <v>141094.79999999999</v>
          </cell>
        </row>
        <row r="1277">
          <cell r="A1277">
            <v>92054357</v>
          </cell>
          <cell r="B1277">
            <v>40</v>
          </cell>
          <cell r="C1277">
            <v>1.02</v>
          </cell>
          <cell r="D1277">
            <v>105947</v>
          </cell>
          <cell r="E1277" t="str">
            <v>31.12.9999</v>
          </cell>
          <cell r="G1277">
            <v>116370.65</v>
          </cell>
          <cell r="K1277">
            <v>3491.12</v>
          </cell>
        </row>
        <row r="1278">
          <cell r="A1278">
            <v>92054516</v>
          </cell>
          <cell r="B1278">
            <v>40</v>
          </cell>
          <cell r="C1278">
            <v>1.0900000000000001</v>
          </cell>
          <cell r="D1278">
            <v>90092</v>
          </cell>
          <cell r="E1278" t="str">
            <v>31.12.9999</v>
          </cell>
          <cell r="G1278">
            <v>105713.44</v>
          </cell>
        </row>
        <row r="1279">
          <cell r="A1279">
            <v>92055056</v>
          </cell>
          <cell r="B1279">
            <v>8</v>
          </cell>
          <cell r="C1279">
            <v>0.99</v>
          </cell>
          <cell r="D1279">
            <v>33340</v>
          </cell>
          <cell r="E1279" t="str">
            <v>31.12.9999</v>
          </cell>
          <cell r="G1279">
            <v>38009.43</v>
          </cell>
        </row>
        <row r="1280">
          <cell r="A1280">
            <v>92055190</v>
          </cell>
          <cell r="B1280">
            <v>40</v>
          </cell>
          <cell r="C1280">
            <v>1.07</v>
          </cell>
          <cell r="D1280">
            <v>65563</v>
          </cell>
          <cell r="E1280" t="str">
            <v>31.12.9999</v>
          </cell>
          <cell r="G1280">
            <v>74468.740000000005</v>
          </cell>
        </row>
        <row r="1281">
          <cell r="A1281">
            <v>92055343</v>
          </cell>
          <cell r="B1281">
            <v>40</v>
          </cell>
          <cell r="C1281">
            <v>0.94</v>
          </cell>
          <cell r="D1281">
            <v>76965</v>
          </cell>
          <cell r="E1281" t="str">
            <v>31.12.9999</v>
          </cell>
          <cell r="G1281">
            <v>76716.149999999994</v>
          </cell>
          <cell r="K1281">
            <v>2301.48</v>
          </cell>
        </row>
        <row r="1282">
          <cell r="A1282">
            <v>92055383</v>
          </cell>
          <cell r="B1282">
            <v>40</v>
          </cell>
          <cell r="C1282">
            <v>1.1299999999999999</v>
          </cell>
          <cell r="D1282">
            <v>90092</v>
          </cell>
          <cell r="E1282" t="str">
            <v>31.12.9999</v>
          </cell>
          <cell r="G1282">
            <v>109053.86</v>
          </cell>
          <cell r="K1282">
            <v>3271.62</v>
          </cell>
        </row>
        <row r="1283">
          <cell r="A1283">
            <v>92055668</v>
          </cell>
          <cell r="B1283">
            <v>40</v>
          </cell>
          <cell r="C1283">
            <v>1.01</v>
          </cell>
          <cell r="D1283">
            <v>33340</v>
          </cell>
          <cell r="E1283" t="str">
            <v>31.12.9999</v>
          </cell>
          <cell r="G1283">
            <v>38667.56</v>
          </cell>
        </row>
        <row r="1284">
          <cell r="A1284">
            <v>92057276</v>
          </cell>
          <cell r="B1284">
            <v>40</v>
          </cell>
          <cell r="C1284">
            <v>1</v>
          </cell>
          <cell r="D1284">
            <v>76965</v>
          </cell>
          <cell r="E1284" t="str">
            <v>31.12.9999</v>
          </cell>
          <cell r="G1284">
            <v>68640</v>
          </cell>
          <cell r="K1284">
            <v>2059.1999999999998</v>
          </cell>
        </row>
        <row r="1285">
          <cell r="A1285">
            <v>92057501</v>
          </cell>
          <cell r="B1285">
            <v>40</v>
          </cell>
          <cell r="C1285">
            <v>1.1399999999999999</v>
          </cell>
          <cell r="D1285">
            <v>90092</v>
          </cell>
          <cell r="E1285" t="str">
            <v>31.12.9999</v>
          </cell>
          <cell r="G1285">
            <v>110400</v>
          </cell>
          <cell r="K1285">
            <v>3312</v>
          </cell>
        </row>
        <row r="1286">
          <cell r="A1286">
            <v>92057558</v>
          </cell>
          <cell r="B1286">
            <v>36</v>
          </cell>
          <cell r="C1286">
            <v>1.25</v>
          </cell>
          <cell r="D1286">
            <v>92000</v>
          </cell>
          <cell r="E1286" t="str">
            <v>31.12.9999</v>
          </cell>
          <cell r="G1286">
            <v>121000</v>
          </cell>
          <cell r="K1286">
            <v>3630</v>
          </cell>
        </row>
        <row r="1287">
          <cell r="A1287">
            <v>92057605</v>
          </cell>
          <cell r="B1287">
            <v>40</v>
          </cell>
          <cell r="C1287">
            <v>0</v>
          </cell>
          <cell r="D1287" t="str">
            <v>(blank)</v>
          </cell>
          <cell r="E1287" t="str">
            <v>31.12.9999</v>
          </cell>
          <cell r="G1287">
            <v>244000</v>
          </cell>
          <cell r="L1287">
            <v>-7106.79</v>
          </cell>
        </row>
        <row r="1288">
          <cell r="A1288">
            <v>92063074</v>
          </cell>
          <cell r="B1288">
            <v>40</v>
          </cell>
          <cell r="C1288">
            <v>0.97</v>
          </cell>
          <cell r="D1288">
            <v>90092</v>
          </cell>
          <cell r="E1288" t="str">
            <v>01.02.2015</v>
          </cell>
          <cell r="G1288">
            <v>93704.48</v>
          </cell>
        </row>
        <row r="1289">
          <cell r="A1289">
            <v>92063080</v>
          </cell>
          <cell r="B1289">
            <v>40</v>
          </cell>
          <cell r="C1289">
            <v>1</v>
          </cell>
          <cell r="D1289">
            <v>105947</v>
          </cell>
          <cell r="E1289" t="str">
            <v>31.12.9999</v>
          </cell>
          <cell r="G1289">
            <v>114406.39999999999</v>
          </cell>
          <cell r="K1289">
            <v>3432.19</v>
          </cell>
        </row>
        <row r="1290">
          <cell r="A1290">
            <v>92063210</v>
          </cell>
          <cell r="B1290">
            <v>40</v>
          </cell>
          <cell r="C1290">
            <v>1</v>
          </cell>
          <cell r="D1290">
            <v>56000</v>
          </cell>
          <cell r="E1290" t="str">
            <v>31.12.9999</v>
          </cell>
          <cell r="G1290">
            <v>58982.400000000001</v>
          </cell>
          <cell r="K1290">
            <v>1769.47</v>
          </cell>
        </row>
        <row r="1291">
          <cell r="A1291">
            <v>92063355</v>
          </cell>
          <cell r="B1291">
            <v>40</v>
          </cell>
          <cell r="C1291">
            <v>1.1200000000000001</v>
          </cell>
          <cell r="D1291">
            <v>47389</v>
          </cell>
          <cell r="E1291" t="str">
            <v>31.12.9999</v>
          </cell>
          <cell r="G1291">
            <v>48726.74</v>
          </cell>
          <cell r="K1291">
            <v>1461.8</v>
          </cell>
          <cell r="T1291">
            <v>1599.62</v>
          </cell>
        </row>
        <row r="1292">
          <cell r="A1292">
            <v>92066100</v>
          </cell>
          <cell r="B1292">
            <v>40</v>
          </cell>
          <cell r="C1292">
            <v>0.92</v>
          </cell>
          <cell r="D1292">
            <v>65563</v>
          </cell>
          <cell r="E1292" t="str">
            <v>31.12.9999</v>
          </cell>
          <cell r="G1292">
            <v>63488</v>
          </cell>
        </row>
        <row r="1293">
          <cell r="A1293">
            <v>92066311</v>
          </cell>
          <cell r="B1293">
            <v>40</v>
          </cell>
          <cell r="C1293">
            <v>1.05</v>
          </cell>
          <cell r="D1293">
            <v>90092</v>
          </cell>
          <cell r="E1293" t="str">
            <v>31.12.9999</v>
          </cell>
          <cell r="G1293">
            <v>101346.58</v>
          </cell>
        </row>
        <row r="1294">
          <cell r="A1294">
            <v>92066883</v>
          </cell>
          <cell r="B1294">
            <v>40</v>
          </cell>
          <cell r="C1294">
            <v>1.06</v>
          </cell>
          <cell r="D1294">
            <v>78000</v>
          </cell>
          <cell r="E1294" t="str">
            <v>31.12.9999</v>
          </cell>
          <cell r="G1294">
            <v>87211.55</v>
          </cell>
          <cell r="K1294">
            <v>2616.35</v>
          </cell>
        </row>
        <row r="1295">
          <cell r="A1295">
            <v>92067782</v>
          </cell>
          <cell r="B1295">
            <v>40</v>
          </cell>
          <cell r="C1295">
            <v>0.99</v>
          </cell>
          <cell r="D1295">
            <v>125385</v>
          </cell>
          <cell r="E1295" t="str">
            <v>31.12.9999</v>
          </cell>
          <cell r="G1295">
            <v>126438.65</v>
          </cell>
          <cell r="K1295">
            <v>3793.16</v>
          </cell>
        </row>
        <row r="1296">
          <cell r="A1296">
            <v>92068827</v>
          </cell>
          <cell r="B1296">
            <v>40</v>
          </cell>
          <cell r="C1296">
            <v>0.96</v>
          </cell>
          <cell r="D1296">
            <v>128000</v>
          </cell>
          <cell r="E1296" t="str">
            <v>31.12.9999</v>
          </cell>
          <cell r="G1296">
            <v>122880</v>
          </cell>
        </row>
        <row r="1297">
          <cell r="A1297">
            <v>92075026</v>
          </cell>
          <cell r="B1297">
            <v>40</v>
          </cell>
          <cell r="C1297">
            <v>1.03</v>
          </cell>
          <cell r="D1297">
            <v>76965</v>
          </cell>
          <cell r="E1297" t="str">
            <v>31.12.9999</v>
          </cell>
          <cell r="G1297">
            <v>84021.7</v>
          </cell>
        </row>
        <row r="1298">
          <cell r="A1298">
            <v>93000065</v>
          </cell>
          <cell r="B1298">
            <v>40</v>
          </cell>
          <cell r="C1298">
            <v>0.93</v>
          </cell>
          <cell r="D1298">
            <v>149321</v>
          </cell>
          <cell r="E1298" t="str">
            <v>31.12.9999</v>
          </cell>
          <cell r="G1298">
            <v>143070.13</v>
          </cell>
          <cell r="K1298">
            <v>4292.1000000000004</v>
          </cell>
        </row>
        <row r="1299">
          <cell r="A1299">
            <v>93000209</v>
          </cell>
          <cell r="B1299">
            <v>36</v>
          </cell>
          <cell r="C1299">
            <v>0.9</v>
          </cell>
          <cell r="D1299">
            <v>65563</v>
          </cell>
          <cell r="E1299" t="str">
            <v>31.12.9999</v>
          </cell>
          <cell r="G1299">
            <v>62265.57</v>
          </cell>
          <cell r="K1299">
            <v>1867.97</v>
          </cell>
        </row>
        <row r="1300">
          <cell r="A1300">
            <v>93000488</v>
          </cell>
          <cell r="B1300">
            <v>40</v>
          </cell>
          <cell r="C1300">
            <v>1.01</v>
          </cell>
          <cell r="D1300">
            <v>90092</v>
          </cell>
          <cell r="E1300" t="str">
            <v>31.12.9999</v>
          </cell>
          <cell r="G1300">
            <v>97420.49</v>
          </cell>
          <cell r="K1300">
            <v>2922.61</v>
          </cell>
        </row>
        <row r="1301">
          <cell r="A1301">
            <v>93000599</v>
          </cell>
          <cell r="B1301">
            <v>40</v>
          </cell>
          <cell r="C1301">
            <v>1.03</v>
          </cell>
          <cell r="D1301">
            <v>149321</v>
          </cell>
          <cell r="E1301" t="str">
            <v>31.12.9999</v>
          </cell>
          <cell r="G1301">
            <v>158151.88</v>
          </cell>
        </row>
        <row r="1302">
          <cell r="A1302">
            <v>93001090</v>
          </cell>
          <cell r="B1302">
            <v>40</v>
          </cell>
          <cell r="C1302">
            <v>1.1399999999999999</v>
          </cell>
          <cell r="D1302">
            <v>55832</v>
          </cell>
          <cell r="E1302" t="str">
            <v>31.12.9999</v>
          </cell>
          <cell r="F1302">
            <v>1582.08</v>
          </cell>
          <cell r="G1302">
            <v>66964.039999999994</v>
          </cell>
        </row>
        <row r="1303">
          <cell r="A1303">
            <v>93001098</v>
          </cell>
          <cell r="B1303">
            <v>40</v>
          </cell>
          <cell r="C1303">
            <v>1.17</v>
          </cell>
          <cell r="D1303">
            <v>47389</v>
          </cell>
          <cell r="E1303" t="str">
            <v>31.12.9999</v>
          </cell>
          <cell r="G1303">
            <v>51042.26</v>
          </cell>
          <cell r="K1303">
            <v>1531.27</v>
          </cell>
          <cell r="T1303">
            <v>2452.7399999999998</v>
          </cell>
        </row>
        <row r="1304">
          <cell r="A1304">
            <v>93001267</v>
          </cell>
          <cell r="B1304">
            <v>40</v>
          </cell>
          <cell r="C1304">
            <v>0.98</v>
          </cell>
          <cell r="D1304">
            <v>90092</v>
          </cell>
          <cell r="E1304" t="str">
            <v>31.12.9999</v>
          </cell>
          <cell r="G1304">
            <v>94386.95</v>
          </cell>
        </row>
        <row r="1305">
          <cell r="A1305">
            <v>93001322</v>
          </cell>
          <cell r="B1305">
            <v>40</v>
          </cell>
          <cell r="C1305">
            <v>0.92</v>
          </cell>
          <cell r="D1305">
            <v>149321</v>
          </cell>
          <cell r="E1305" t="str">
            <v>31.12.9999</v>
          </cell>
          <cell r="G1305">
            <v>141094.79999999999</v>
          </cell>
          <cell r="K1305">
            <v>4232.84</v>
          </cell>
        </row>
        <row r="1306">
          <cell r="A1306">
            <v>93001574</v>
          </cell>
          <cell r="B1306">
            <v>40</v>
          </cell>
          <cell r="C1306">
            <v>0.98</v>
          </cell>
          <cell r="D1306">
            <v>90092</v>
          </cell>
          <cell r="E1306" t="str">
            <v>31.12.9999</v>
          </cell>
          <cell r="G1306">
            <v>94208</v>
          </cell>
          <cell r="K1306">
            <v>2826.24</v>
          </cell>
        </row>
        <row r="1307">
          <cell r="A1307">
            <v>93014070</v>
          </cell>
          <cell r="B1307">
            <v>40</v>
          </cell>
          <cell r="C1307">
            <v>1.1399999999999999</v>
          </cell>
          <cell r="D1307">
            <v>105947</v>
          </cell>
          <cell r="E1307" t="str">
            <v>31.12.9999</v>
          </cell>
          <cell r="G1307">
            <v>130800</v>
          </cell>
          <cell r="K1307">
            <v>3924</v>
          </cell>
        </row>
        <row r="1308">
          <cell r="A1308">
            <v>93300133</v>
          </cell>
          <cell r="B1308">
            <v>40</v>
          </cell>
          <cell r="C1308">
            <v>0.96</v>
          </cell>
          <cell r="D1308">
            <v>76965</v>
          </cell>
          <cell r="E1308" t="str">
            <v>30.06.2015</v>
          </cell>
          <cell r="G1308">
            <v>78811.520000000004</v>
          </cell>
          <cell r="K1308">
            <v>2364.35</v>
          </cell>
        </row>
        <row r="1309">
          <cell r="A1309">
            <v>93300175</v>
          </cell>
          <cell r="B1309">
            <v>28</v>
          </cell>
          <cell r="C1309">
            <v>1.02</v>
          </cell>
          <cell r="D1309">
            <v>65563</v>
          </cell>
          <cell r="E1309" t="str">
            <v>31.12.9999</v>
          </cell>
          <cell r="G1309">
            <v>70687.09</v>
          </cell>
          <cell r="K1309">
            <v>2120.61</v>
          </cell>
        </row>
        <row r="1310">
          <cell r="A1310">
            <v>93300462</v>
          </cell>
          <cell r="B1310">
            <v>40</v>
          </cell>
          <cell r="C1310">
            <v>0.91</v>
          </cell>
          <cell r="D1310">
            <v>105947</v>
          </cell>
          <cell r="E1310" t="str">
            <v>31.12.9999</v>
          </cell>
          <cell r="G1310">
            <v>103603.87</v>
          </cell>
          <cell r="K1310">
            <v>3108.12</v>
          </cell>
        </row>
        <row r="1311">
          <cell r="A1311">
            <v>93300533</v>
          </cell>
          <cell r="B1311">
            <v>40</v>
          </cell>
          <cell r="C1311">
            <v>1</v>
          </cell>
          <cell r="D1311">
            <v>76965</v>
          </cell>
          <cell r="E1311" t="str">
            <v>31.12.9999</v>
          </cell>
          <cell r="G1311">
            <v>70200</v>
          </cell>
          <cell r="K1311">
            <v>2106</v>
          </cell>
        </row>
        <row r="1312">
          <cell r="A1312">
            <v>93300700</v>
          </cell>
          <cell r="B1312">
            <v>40</v>
          </cell>
          <cell r="C1312">
            <v>1.01</v>
          </cell>
          <cell r="D1312">
            <v>90092</v>
          </cell>
          <cell r="E1312" t="str">
            <v>31.12.9999</v>
          </cell>
          <cell r="G1312">
            <v>97802.11</v>
          </cell>
          <cell r="K1312">
            <v>2934.06</v>
          </cell>
        </row>
        <row r="1313">
          <cell r="A1313">
            <v>93300748</v>
          </cell>
          <cell r="B1313">
            <v>24</v>
          </cell>
          <cell r="C1313">
            <v>1.01</v>
          </cell>
          <cell r="D1313">
            <v>65563</v>
          </cell>
          <cell r="E1313" t="str">
            <v>30.06.2015</v>
          </cell>
          <cell r="G1313">
            <v>70080.09</v>
          </cell>
          <cell r="K1313">
            <v>2102.4</v>
          </cell>
        </row>
        <row r="1314">
          <cell r="A1314">
            <v>93300851</v>
          </cell>
          <cell r="B1314">
            <v>40</v>
          </cell>
          <cell r="C1314">
            <v>1.02</v>
          </cell>
          <cell r="D1314">
            <v>128000</v>
          </cell>
          <cell r="E1314" t="str">
            <v>31.12.9999</v>
          </cell>
          <cell r="G1314">
            <v>130000</v>
          </cell>
          <cell r="K1314">
            <v>3900</v>
          </cell>
        </row>
        <row r="1315">
          <cell r="A1315">
            <v>93300878</v>
          </cell>
          <cell r="B1315">
            <v>40</v>
          </cell>
          <cell r="C1315">
            <v>0.99</v>
          </cell>
          <cell r="D1315">
            <v>47389</v>
          </cell>
          <cell r="E1315" t="str">
            <v>31.12.9999</v>
          </cell>
          <cell r="G1315">
            <v>50541.85</v>
          </cell>
          <cell r="K1315">
            <v>1516.26</v>
          </cell>
        </row>
        <row r="1316">
          <cell r="A1316">
            <v>93301038</v>
          </cell>
          <cell r="B1316">
            <v>40</v>
          </cell>
          <cell r="C1316">
            <v>1</v>
          </cell>
          <cell r="D1316">
            <v>78000</v>
          </cell>
          <cell r="E1316" t="str">
            <v>31.12.9999</v>
          </cell>
          <cell r="G1316">
            <v>70200</v>
          </cell>
          <cell r="K1316">
            <v>2106</v>
          </cell>
        </row>
        <row r="1317">
          <cell r="A1317">
            <v>93301115</v>
          </cell>
          <cell r="B1317">
            <v>40</v>
          </cell>
          <cell r="C1317">
            <v>1</v>
          </cell>
          <cell r="D1317">
            <v>90092</v>
          </cell>
          <cell r="E1317" t="str">
            <v>31.12.9999</v>
          </cell>
          <cell r="G1317">
            <v>97037.27</v>
          </cell>
        </row>
        <row r="1318">
          <cell r="A1318">
            <v>93301303</v>
          </cell>
          <cell r="B1318">
            <v>40</v>
          </cell>
          <cell r="C1318">
            <v>0.97</v>
          </cell>
          <cell r="D1318">
            <v>154000</v>
          </cell>
          <cell r="E1318" t="str">
            <v>31.12.9999</v>
          </cell>
          <cell r="G1318">
            <v>150000</v>
          </cell>
          <cell r="K1318">
            <v>4500</v>
          </cell>
        </row>
        <row r="1319">
          <cell r="A1319">
            <v>93301315</v>
          </cell>
          <cell r="B1319">
            <v>40</v>
          </cell>
          <cell r="C1319">
            <v>1.01</v>
          </cell>
          <cell r="D1319">
            <v>76965</v>
          </cell>
          <cell r="E1319" t="str">
            <v>31.12.9999</v>
          </cell>
          <cell r="G1319">
            <v>83061.16</v>
          </cell>
          <cell r="K1319">
            <v>2491.83</v>
          </cell>
        </row>
        <row r="1320">
          <cell r="A1320">
            <v>93301317</v>
          </cell>
          <cell r="B1320">
            <v>40</v>
          </cell>
          <cell r="C1320">
            <v>1</v>
          </cell>
          <cell r="D1320">
            <v>109000</v>
          </cell>
          <cell r="E1320" t="str">
            <v>31.12.9999</v>
          </cell>
          <cell r="G1320">
            <v>115000</v>
          </cell>
        </row>
        <row r="1321">
          <cell r="A1321">
            <v>93301370</v>
          </cell>
          <cell r="B1321">
            <v>40</v>
          </cell>
          <cell r="C1321">
            <v>1</v>
          </cell>
          <cell r="D1321">
            <v>78000</v>
          </cell>
          <cell r="E1321" t="str">
            <v>31.12.9999</v>
          </cell>
          <cell r="G1321">
            <v>67080</v>
          </cell>
        </row>
        <row r="1322">
          <cell r="A1322">
            <v>93301409</v>
          </cell>
          <cell r="B1322">
            <v>40</v>
          </cell>
          <cell r="C1322">
            <v>0.93</v>
          </cell>
          <cell r="D1322">
            <v>105947</v>
          </cell>
          <cell r="E1322" t="str">
            <v>31.12.9999</v>
          </cell>
          <cell r="G1322">
            <v>106770.06</v>
          </cell>
          <cell r="K1322">
            <v>3203.1</v>
          </cell>
        </row>
        <row r="1323">
          <cell r="A1323">
            <v>93301445</v>
          </cell>
          <cell r="B1323">
            <v>40</v>
          </cell>
          <cell r="C1323">
            <v>1.03</v>
          </cell>
          <cell r="D1323">
            <v>105947</v>
          </cell>
          <cell r="E1323" t="str">
            <v>31.12.9999</v>
          </cell>
          <cell r="G1323">
            <v>118088</v>
          </cell>
        </row>
        <row r="1324">
          <cell r="A1324">
            <v>93301453</v>
          </cell>
          <cell r="B1324">
            <v>40</v>
          </cell>
          <cell r="C1324">
            <v>0.95</v>
          </cell>
          <cell r="D1324">
            <v>90092</v>
          </cell>
          <cell r="E1324" t="str">
            <v>31.12.9999</v>
          </cell>
          <cell r="G1324">
            <v>92188.47</v>
          </cell>
        </row>
        <row r="1325">
          <cell r="A1325">
            <v>93301457</v>
          </cell>
          <cell r="B1325">
            <v>40</v>
          </cell>
          <cell r="C1325">
            <v>1</v>
          </cell>
          <cell r="D1325">
            <v>105947</v>
          </cell>
          <cell r="E1325" t="str">
            <v>31.12.9999</v>
          </cell>
          <cell r="G1325">
            <v>114226.64</v>
          </cell>
        </row>
        <row r="1326">
          <cell r="A1326">
            <v>93301504</v>
          </cell>
          <cell r="B1326">
            <v>20</v>
          </cell>
          <cell r="C1326">
            <v>0.97</v>
          </cell>
          <cell r="D1326">
            <v>78000</v>
          </cell>
          <cell r="E1326" t="str">
            <v>31.12.9999</v>
          </cell>
          <cell r="G1326">
            <v>79765.600000000006</v>
          </cell>
          <cell r="K1326">
            <v>2392.9699999999998</v>
          </cell>
        </row>
        <row r="1327">
          <cell r="A1327">
            <v>93301562</v>
          </cell>
          <cell r="B1327">
            <v>40</v>
          </cell>
          <cell r="C1327">
            <v>1.1399999999999999</v>
          </cell>
          <cell r="D1327">
            <v>90092</v>
          </cell>
          <cell r="E1327" t="str">
            <v>31.12.9999</v>
          </cell>
          <cell r="G1327">
            <v>110400</v>
          </cell>
          <cell r="K1327">
            <v>3312</v>
          </cell>
        </row>
        <row r="1328">
          <cell r="A1328">
            <v>93301612</v>
          </cell>
          <cell r="B1328">
            <v>40</v>
          </cell>
          <cell r="C1328">
            <v>0.9</v>
          </cell>
          <cell r="D1328">
            <v>55832</v>
          </cell>
          <cell r="E1328" t="str">
            <v>31.12.9999</v>
          </cell>
          <cell r="G1328">
            <v>52919.63</v>
          </cell>
          <cell r="K1328">
            <v>1587.59</v>
          </cell>
        </row>
        <row r="1329">
          <cell r="A1329">
            <v>93301686</v>
          </cell>
          <cell r="B1329">
            <v>40</v>
          </cell>
          <cell r="C1329">
            <v>0.99</v>
          </cell>
          <cell r="D1329">
            <v>55832</v>
          </cell>
          <cell r="E1329" t="str">
            <v>31.12.9999</v>
          </cell>
          <cell r="G1329">
            <v>58186.53</v>
          </cell>
          <cell r="K1329">
            <v>1745.6</v>
          </cell>
        </row>
        <row r="1330">
          <cell r="A1330">
            <v>93301688</v>
          </cell>
          <cell r="B1330">
            <v>40</v>
          </cell>
          <cell r="C1330">
            <v>1.05</v>
          </cell>
          <cell r="D1330">
            <v>105947</v>
          </cell>
          <cell r="E1330" t="str">
            <v>31.12.9999</v>
          </cell>
          <cell r="G1330">
            <v>120692.52</v>
          </cell>
          <cell r="K1330">
            <v>3620.78</v>
          </cell>
        </row>
        <row r="1331">
          <cell r="A1331">
            <v>93301710</v>
          </cell>
          <cell r="B1331">
            <v>40</v>
          </cell>
          <cell r="C1331">
            <v>0.96</v>
          </cell>
          <cell r="D1331">
            <v>90092</v>
          </cell>
          <cell r="E1331" t="str">
            <v>31.12.9999</v>
          </cell>
          <cell r="G1331">
            <v>92992.68</v>
          </cell>
        </row>
        <row r="1332">
          <cell r="A1332">
            <v>93301755</v>
          </cell>
          <cell r="B1332">
            <v>40</v>
          </cell>
          <cell r="C1332">
            <v>1</v>
          </cell>
          <cell r="D1332">
            <v>90092</v>
          </cell>
          <cell r="E1332" t="str">
            <v>31.12.9999</v>
          </cell>
          <cell r="G1332">
            <v>79120</v>
          </cell>
          <cell r="K1332">
            <v>2373.6</v>
          </cell>
        </row>
        <row r="1333">
          <cell r="A1333">
            <v>93301806</v>
          </cell>
          <cell r="B1333">
            <v>40</v>
          </cell>
          <cell r="C1333">
            <v>0.95</v>
          </cell>
          <cell r="D1333">
            <v>90092</v>
          </cell>
          <cell r="E1333" t="str">
            <v>31.12.9999</v>
          </cell>
          <cell r="G1333">
            <v>92160</v>
          </cell>
          <cell r="K1333">
            <v>2764.8</v>
          </cell>
        </row>
        <row r="1334">
          <cell r="A1334">
            <v>93302113</v>
          </cell>
          <cell r="B1334">
            <v>40</v>
          </cell>
          <cell r="C1334">
            <v>1.02</v>
          </cell>
          <cell r="D1334">
            <v>78000</v>
          </cell>
          <cell r="E1334" t="str">
            <v>31.12.9999</v>
          </cell>
          <cell r="G1334">
            <v>83557.240000000005</v>
          </cell>
          <cell r="K1334">
            <v>2506.7199999999998</v>
          </cell>
        </row>
        <row r="1335">
          <cell r="A1335">
            <v>93302127</v>
          </cell>
          <cell r="B1335">
            <v>24</v>
          </cell>
          <cell r="C1335">
            <v>1</v>
          </cell>
          <cell r="D1335">
            <v>109000</v>
          </cell>
          <cell r="E1335" t="str">
            <v>31.12.9999</v>
          </cell>
          <cell r="G1335">
            <v>115000</v>
          </cell>
          <cell r="K1335">
            <v>3450</v>
          </cell>
        </row>
        <row r="1336">
          <cell r="A1336">
            <v>93302160</v>
          </cell>
          <cell r="B1336">
            <v>40</v>
          </cell>
          <cell r="C1336">
            <v>1.1100000000000001</v>
          </cell>
          <cell r="D1336">
            <v>154000</v>
          </cell>
          <cell r="E1336" t="str">
            <v>31.12.9999</v>
          </cell>
          <cell r="G1336">
            <v>171000</v>
          </cell>
        </row>
        <row r="1337">
          <cell r="A1337">
            <v>93302175</v>
          </cell>
          <cell r="B1337">
            <v>36</v>
          </cell>
          <cell r="C1337">
            <v>1.02</v>
          </cell>
          <cell r="D1337">
            <v>47389</v>
          </cell>
          <cell r="E1337" t="str">
            <v>31.12.9999</v>
          </cell>
          <cell r="G1337">
            <v>51917.25</v>
          </cell>
          <cell r="K1337">
            <v>1557.52</v>
          </cell>
        </row>
        <row r="1338">
          <cell r="A1338">
            <v>93302194</v>
          </cell>
          <cell r="B1338">
            <v>40</v>
          </cell>
          <cell r="C1338">
            <v>1.07</v>
          </cell>
          <cell r="D1338">
            <v>109000</v>
          </cell>
          <cell r="E1338" t="str">
            <v>31.12.9999</v>
          </cell>
          <cell r="G1338">
            <v>122000</v>
          </cell>
        </row>
        <row r="1339">
          <cell r="A1339">
            <v>93302235</v>
          </cell>
          <cell r="B1339">
            <v>40</v>
          </cell>
          <cell r="C1339">
            <v>1.03</v>
          </cell>
          <cell r="D1339">
            <v>105947</v>
          </cell>
          <cell r="E1339" t="str">
            <v>31.12.9999</v>
          </cell>
          <cell r="G1339">
            <v>117643.26</v>
          </cell>
          <cell r="I1339">
            <v>11764.32</v>
          </cell>
        </row>
        <row r="1340">
          <cell r="A1340">
            <v>93302236</v>
          </cell>
          <cell r="B1340">
            <v>40</v>
          </cell>
          <cell r="C1340">
            <v>0.91</v>
          </cell>
          <cell r="D1340">
            <v>76965</v>
          </cell>
          <cell r="E1340" t="str">
            <v>31.12.9999</v>
          </cell>
          <cell r="G1340">
            <v>74623.839999999997</v>
          </cell>
          <cell r="K1340">
            <v>2238.7199999999998</v>
          </cell>
        </row>
        <row r="1341">
          <cell r="A1341">
            <v>93302239</v>
          </cell>
          <cell r="B1341">
            <v>40</v>
          </cell>
          <cell r="C1341">
            <v>0.89</v>
          </cell>
          <cell r="D1341">
            <v>90092</v>
          </cell>
          <cell r="E1341" t="str">
            <v>31.12.9999</v>
          </cell>
          <cell r="G1341">
            <v>85561.61</v>
          </cell>
          <cell r="K1341">
            <v>2566.85</v>
          </cell>
        </row>
        <row r="1342">
          <cell r="A1342">
            <v>93302270</v>
          </cell>
          <cell r="B1342">
            <v>40</v>
          </cell>
          <cell r="C1342">
            <v>0.97</v>
          </cell>
          <cell r="D1342">
            <v>105947</v>
          </cell>
          <cell r="E1342" t="str">
            <v>31.12.9999</v>
          </cell>
          <cell r="G1342">
            <v>110853.6</v>
          </cell>
          <cell r="K1342">
            <v>3325.61</v>
          </cell>
        </row>
        <row r="1343">
          <cell r="A1343">
            <v>93302281</v>
          </cell>
          <cell r="B1343">
            <v>40</v>
          </cell>
          <cell r="C1343">
            <v>1.1100000000000001</v>
          </cell>
          <cell r="D1343">
            <v>47389</v>
          </cell>
          <cell r="E1343" t="str">
            <v>31.12.9999</v>
          </cell>
          <cell r="G1343">
            <v>48498.559999999998</v>
          </cell>
          <cell r="K1343">
            <v>1454.96</v>
          </cell>
          <cell r="T1343">
            <v>2452.7399999999998</v>
          </cell>
        </row>
        <row r="1344">
          <cell r="A1344">
            <v>93302340</v>
          </cell>
          <cell r="B1344">
            <v>40</v>
          </cell>
          <cell r="C1344">
            <v>1.01</v>
          </cell>
          <cell r="D1344">
            <v>76965</v>
          </cell>
          <cell r="E1344" t="str">
            <v>31.12.9999</v>
          </cell>
          <cell r="G1344">
            <v>82903.42</v>
          </cell>
          <cell r="K1344">
            <v>2487.1</v>
          </cell>
        </row>
        <row r="1345">
          <cell r="A1345">
            <v>93302391</v>
          </cell>
          <cell r="B1345">
            <v>40</v>
          </cell>
          <cell r="C1345">
            <v>1.0900000000000001</v>
          </cell>
          <cell r="D1345">
            <v>47389</v>
          </cell>
          <cell r="E1345" t="str">
            <v>31.12.9999</v>
          </cell>
          <cell r="G1345">
            <v>55548.59</v>
          </cell>
          <cell r="K1345">
            <v>1666.46</v>
          </cell>
        </row>
        <row r="1346">
          <cell r="A1346">
            <v>93302392</v>
          </cell>
          <cell r="B1346">
            <v>40</v>
          </cell>
          <cell r="C1346">
            <v>0.88</v>
          </cell>
          <cell r="D1346">
            <v>48000</v>
          </cell>
          <cell r="E1346" t="str">
            <v>31.12.9999</v>
          </cell>
          <cell r="G1346">
            <v>44916.84</v>
          </cell>
          <cell r="K1346">
            <v>1347.51</v>
          </cell>
        </row>
        <row r="1347">
          <cell r="A1347">
            <v>93302420</v>
          </cell>
          <cell r="B1347">
            <v>40</v>
          </cell>
          <cell r="C1347">
            <v>0.89</v>
          </cell>
          <cell r="D1347">
            <v>55832</v>
          </cell>
          <cell r="E1347" t="str">
            <v>31.12.9999</v>
          </cell>
          <cell r="G1347">
            <v>52347.81</v>
          </cell>
          <cell r="K1347">
            <v>1570.43</v>
          </cell>
        </row>
        <row r="1348">
          <cell r="A1348">
            <v>93302432</v>
          </cell>
          <cell r="B1348">
            <v>40</v>
          </cell>
          <cell r="C1348">
            <v>0.89</v>
          </cell>
          <cell r="D1348">
            <v>90092</v>
          </cell>
          <cell r="E1348" t="str">
            <v>31.12.9999</v>
          </cell>
          <cell r="G1348">
            <v>85554.76</v>
          </cell>
          <cell r="K1348">
            <v>2566.64</v>
          </cell>
        </row>
        <row r="1349">
          <cell r="A1349">
            <v>93302513</v>
          </cell>
          <cell r="B1349">
            <v>40</v>
          </cell>
          <cell r="C1349">
            <v>0.92</v>
          </cell>
          <cell r="D1349">
            <v>78000</v>
          </cell>
          <cell r="E1349" t="str">
            <v>31.12.9999</v>
          </cell>
          <cell r="G1349">
            <v>75000</v>
          </cell>
          <cell r="K1349">
            <v>2250</v>
          </cell>
        </row>
        <row r="1350">
          <cell r="A1350">
            <v>93302514</v>
          </cell>
          <cell r="B1350">
            <v>20</v>
          </cell>
          <cell r="C1350">
            <v>0.88</v>
          </cell>
          <cell r="D1350">
            <v>76965</v>
          </cell>
          <cell r="E1350" t="str">
            <v>31.12.9999</v>
          </cell>
          <cell r="G1350">
            <v>72297.69</v>
          </cell>
          <cell r="K1350">
            <v>2168.9299999999998</v>
          </cell>
        </row>
        <row r="1351">
          <cell r="A1351">
            <v>93302527</v>
          </cell>
          <cell r="B1351">
            <v>40</v>
          </cell>
          <cell r="C1351">
            <v>1.0900000000000001</v>
          </cell>
          <cell r="D1351">
            <v>47389</v>
          </cell>
          <cell r="E1351" t="str">
            <v>31.12.9999</v>
          </cell>
          <cell r="G1351">
            <v>47391.99</v>
          </cell>
          <cell r="K1351">
            <v>1421.76</v>
          </cell>
          <cell r="T1351">
            <v>2452.7399999999998</v>
          </cell>
        </row>
        <row r="1352">
          <cell r="A1352">
            <v>93302542</v>
          </cell>
          <cell r="B1352">
            <v>40</v>
          </cell>
          <cell r="C1352">
            <v>0.88</v>
          </cell>
          <cell r="D1352">
            <v>90092</v>
          </cell>
          <cell r="E1352" t="str">
            <v>31.12.9999</v>
          </cell>
          <cell r="G1352">
            <v>85020</v>
          </cell>
          <cell r="K1352">
            <v>2550.6</v>
          </cell>
        </row>
        <row r="1353">
          <cell r="A1353">
            <v>93302575</v>
          </cell>
          <cell r="B1353">
            <v>40</v>
          </cell>
          <cell r="C1353">
            <v>1.01</v>
          </cell>
          <cell r="D1353">
            <v>78000</v>
          </cell>
          <cell r="E1353" t="str">
            <v>31.12.9999</v>
          </cell>
          <cell r="G1353">
            <v>82417.279999999999</v>
          </cell>
        </row>
        <row r="1354">
          <cell r="A1354">
            <v>93302579</v>
          </cell>
          <cell r="B1354">
            <v>40</v>
          </cell>
          <cell r="C1354">
            <v>1.02</v>
          </cell>
          <cell r="D1354">
            <v>56000</v>
          </cell>
          <cell r="E1354" t="str">
            <v>31.12.9999</v>
          </cell>
          <cell r="F1354">
            <v>5382.36</v>
          </cell>
          <cell r="G1354">
            <v>60267.64</v>
          </cell>
          <cell r="K1354">
            <v>1808.03</v>
          </cell>
        </row>
        <row r="1355">
          <cell r="A1355">
            <v>93302592</v>
          </cell>
          <cell r="B1355">
            <v>40</v>
          </cell>
          <cell r="C1355">
            <v>0.91</v>
          </cell>
          <cell r="D1355">
            <v>92000</v>
          </cell>
          <cell r="E1355" t="str">
            <v>31.12.9999</v>
          </cell>
          <cell r="G1355">
            <v>88000</v>
          </cell>
          <cell r="K1355">
            <v>2640</v>
          </cell>
        </row>
        <row r="1356">
          <cell r="A1356">
            <v>93302604</v>
          </cell>
          <cell r="B1356">
            <v>20</v>
          </cell>
          <cell r="C1356">
            <v>0.94</v>
          </cell>
          <cell r="D1356">
            <v>76965</v>
          </cell>
          <cell r="E1356" t="str">
            <v>31.12.9999</v>
          </cell>
          <cell r="G1356">
            <v>76633.570000000007</v>
          </cell>
          <cell r="K1356">
            <v>2299.0100000000002</v>
          </cell>
        </row>
        <row r="1357">
          <cell r="A1357">
            <v>93302625</v>
          </cell>
          <cell r="B1357">
            <v>40</v>
          </cell>
          <cell r="C1357">
            <v>1.02</v>
          </cell>
          <cell r="D1357">
            <v>128000</v>
          </cell>
          <cell r="E1357" t="str">
            <v>31.12.9999</v>
          </cell>
          <cell r="G1357">
            <v>130000</v>
          </cell>
          <cell r="K1357">
            <v>3900</v>
          </cell>
        </row>
        <row r="1358">
          <cell r="A1358">
            <v>93302657</v>
          </cell>
          <cell r="B1358">
            <v>40</v>
          </cell>
          <cell r="C1358">
            <v>1.06</v>
          </cell>
          <cell r="D1358">
            <v>182000</v>
          </cell>
          <cell r="E1358" t="str">
            <v>31.12.9999</v>
          </cell>
          <cell r="G1358">
            <v>193000</v>
          </cell>
          <cell r="K1358">
            <v>5790</v>
          </cell>
        </row>
        <row r="1359">
          <cell r="A1359">
            <v>93302669</v>
          </cell>
          <cell r="B1359">
            <v>40</v>
          </cell>
          <cell r="C1359">
            <v>1</v>
          </cell>
          <cell r="D1359">
            <v>76965</v>
          </cell>
          <cell r="E1359" t="str">
            <v>30.06.2015</v>
          </cell>
          <cell r="G1359">
            <v>81718.880000000005</v>
          </cell>
        </row>
        <row r="1360">
          <cell r="A1360">
            <v>93302696</v>
          </cell>
          <cell r="B1360">
            <v>40</v>
          </cell>
          <cell r="C1360">
            <v>0.86</v>
          </cell>
          <cell r="D1360">
            <v>47389</v>
          </cell>
          <cell r="E1360" t="str">
            <v>31.12.9999</v>
          </cell>
          <cell r="G1360">
            <v>43977.599999999999</v>
          </cell>
          <cell r="K1360">
            <v>1319.33</v>
          </cell>
        </row>
        <row r="1361">
          <cell r="A1361">
            <v>93302702</v>
          </cell>
          <cell r="B1361">
            <v>40</v>
          </cell>
          <cell r="C1361">
            <v>1.04</v>
          </cell>
          <cell r="D1361">
            <v>125385</v>
          </cell>
          <cell r="E1361" t="str">
            <v>31.12.9999</v>
          </cell>
          <cell r="G1361">
            <v>132907.01</v>
          </cell>
          <cell r="K1361">
            <v>3987.21</v>
          </cell>
        </row>
        <row r="1362">
          <cell r="A1362">
            <v>93302751</v>
          </cell>
          <cell r="B1362">
            <v>40</v>
          </cell>
          <cell r="C1362">
            <v>0.99</v>
          </cell>
          <cell r="D1362">
            <v>47389</v>
          </cell>
          <cell r="E1362" t="str">
            <v>31.12.9999</v>
          </cell>
          <cell r="G1362">
            <v>50347.22</v>
          </cell>
          <cell r="K1362">
            <v>1510.42</v>
          </cell>
        </row>
        <row r="1363">
          <cell r="A1363">
            <v>93302762</v>
          </cell>
          <cell r="B1363">
            <v>40</v>
          </cell>
          <cell r="C1363">
            <v>1.01</v>
          </cell>
          <cell r="D1363">
            <v>90092</v>
          </cell>
          <cell r="E1363" t="str">
            <v>31.12.9999</v>
          </cell>
          <cell r="G1363">
            <v>97476.72</v>
          </cell>
          <cell r="K1363">
            <v>2924.3</v>
          </cell>
        </row>
        <row r="1364">
          <cell r="A1364">
            <v>93302781</v>
          </cell>
          <cell r="B1364">
            <v>40</v>
          </cell>
          <cell r="C1364">
            <v>1.07</v>
          </cell>
          <cell r="D1364">
            <v>105947</v>
          </cell>
          <cell r="E1364" t="str">
            <v>31.12.9999</v>
          </cell>
          <cell r="G1364">
            <v>121925.86</v>
          </cell>
          <cell r="K1364">
            <v>3657.78</v>
          </cell>
        </row>
        <row r="1365">
          <cell r="A1365">
            <v>93302784</v>
          </cell>
          <cell r="B1365">
            <v>40</v>
          </cell>
          <cell r="C1365">
            <v>0.99</v>
          </cell>
          <cell r="D1365">
            <v>105947</v>
          </cell>
          <cell r="E1365" t="str">
            <v>31.12.9999</v>
          </cell>
          <cell r="G1365">
            <v>112978.19</v>
          </cell>
          <cell r="K1365">
            <v>3389.35</v>
          </cell>
        </row>
        <row r="1366">
          <cell r="A1366">
            <v>93302787</v>
          </cell>
          <cell r="B1366">
            <v>40</v>
          </cell>
          <cell r="C1366">
            <v>0.93</v>
          </cell>
          <cell r="D1366">
            <v>76965</v>
          </cell>
          <cell r="E1366" t="str">
            <v>31.12.9999</v>
          </cell>
          <cell r="G1366">
            <v>75990.62</v>
          </cell>
          <cell r="K1366">
            <v>2279.7199999999998</v>
          </cell>
        </row>
        <row r="1367">
          <cell r="A1367">
            <v>93302836</v>
          </cell>
          <cell r="B1367">
            <v>40</v>
          </cell>
          <cell r="C1367">
            <v>1</v>
          </cell>
          <cell r="D1367">
            <v>47389</v>
          </cell>
          <cell r="E1367" t="str">
            <v>31.12.9999</v>
          </cell>
          <cell r="G1367">
            <v>41710</v>
          </cell>
          <cell r="K1367">
            <v>1251.3</v>
          </cell>
        </row>
        <row r="1368">
          <cell r="A1368">
            <v>93302877</v>
          </cell>
          <cell r="B1368">
            <v>40</v>
          </cell>
          <cell r="C1368">
            <v>1.07</v>
          </cell>
          <cell r="D1368">
            <v>47389</v>
          </cell>
          <cell r="E1368" t="str">
            <v>31.12.9999</v>
          </cell>
          <cell r="G1368">
            <v>46853.45</v>
          </cell>
          <cell r="K1368">
            <v>1405.6</v>
          </cell>
          <cell r="T1368">
            <v>2452.7399999999998</v>
          </cell>
        </row>
        <row r="1369">
          <cell r="A1369">
            <v>93302886</v>
          </cell>
          <cell r="B1369">
            <v>40</v>
          </cell>
          <cell r="C1369">
            <v>1.07</v>
          </cell>
          <cell r="D1369">
            <v>47389</v>
          </cell>
          <cell r="E1369" t="str">
            <v>31.12.9999</v>
          </cell>
          <cell r="G1369">
            <v>46853.45</v>
          </cell>
          <cell r="K1369">
            <v>1405.6</v>
          </cell>
          <cell r="T1369">
            <v>2452.7399999999998</v>
          </cell>
        </row>
        <row r="1370">
          <cell r="A1370">
            <v>93302888</v>
          </cell>
          <cell r="B1370">
            <v>40</v>
          </cell>
          <cell r="C1370">
            <v>0.95</v>
          </cell>
          <cell r="D1370">
            <v>90092</v>
          </cell>
          <cell r="E1370" t="str">
            <v>31.12.9999</v>
          </cell>
          <cell r="G1370">
            <v>92000</v>
          </cell>
          <cell r="K1370">
            <v>2760</v>
          </cell>
        </row>
        <row r="1371">
          <cell r="A1371">
            <v>93302904</v>
          </cell>
          <cell r="B1371">
            <v>40</v>
          </cell>
          <cell r="C1371">
            <v>1</v>
          </cell>
          <cell r="D1371">
            <v>90092</v>
          </cell>
          <cell r="E1371" t="str">
            <v>31.12.9999</v>
          </cell>
          <cell r="G1371">
            <v>80960</v>
          </cell>
          <cell r="K1371">
            <v>2428.8000000000002</v>
          </cell>
        </row>
        <row r="1372">
          <cell r="A1372">
            <v>93302968</v>
          </cell>
          <cell r="B1372">
            <v>40</v>
          </cell>
          <cell r="C1372">
            <v>1</v>
          </cell>
          <cell r="D1372">
            <v>66000</v>
          </cell>
          <cell r="E1372" t="str">
            <v>31.12.9999</v>
          </cell>
          <cell r="G1372">
            <v>58080</v>
          </cell>
          <cell r="K1372">
            <v>1742.4</v>
          </cell>
        </row>
        <row r="1373">
          <cell r="A1373">
            <v>93302969</v>
          </cell>
          <cell r="B1373">
            <v>40</v>
          </cell>
          <cell r="C1373">
            <v>1</v>
          </cell>
          <cell r="D1373">
            <v>47389</v>
          </cell>
          <cell r="E1373" t="str">
            <v>31.12.9999</v>
          </cell>
          <cell r="G1373">
            <v>43650</v>
          </cell>
          <cell r="K1373">
            <v>1309.5</v>
          </cell>
        </row>
        <row r="1374">
          <cell r="A1374">
            <v>94000660</v>
          </cell>
          <cell r="B1374">
            <v>40</v>
          </cell>
          <cell r="C1374">
            <v>1.05</v>
          </cell>
          <cell r="D1374">
            <v>90092</v>
          </cell>
          <cell r="E1374" t="str">
            <v>31.12.9999</v>
          </cell>
          <cell r="G1374">
            <v>101354.13</v>
          </cell>
          <cell r="K1374">
            <v>3040.62</v>
          </cell>
        </row>
        <row r="1375">
          <cell r="A1375">
            <v>94004193</v>
          </cell>
          <cell r="B1375">
            <v>40</v>
          </cell>
          <cell r="C1375">
            <v>0.88</v>
          </cell>
          <cell r="D1375">
            <v>125385</v>
          </cell>
          <cell r="E1375" t="str">
            <v>30.06.2015</v>
          </cell>
          <cell r="G1375">
            <v>112640</v>
          </cell>
          <cell r="K1375">
            <v>3379.2</v>
          </cell>
        </row>
        <row r="1376">
          <cell r="A1376">
            <v>94008016</v>
          </cell>
          <cell r="B1376">
            <v>45</v>
          </cell>
          <cell r="C1376">
            <v>1.1399999999999999</v>
          </cell>
          <cell r="D1376">
            <v>33340</v>
          </cell>
          <cell r="E1376" t="str">
            <v>31.12.9999</v>
          </cell>
          <cell r="G1376">
            <v>58200</v>
          </cell>
        </row>
        <row r="1377">
          <cell r="A1377">
            <v>94012480</v>
          </cell>
          <cell r="B1377">
            <v>40</v>
          </cell>
          <cell r="C1377">
            <v>1.03</v>
          </cell>
          <cell r="D1377">
            <v>76965</v>
          </cell>
          <cell r="E1377" t="str">
            <v>31.12.9999</v>
          </cell>
          <cell r="G1377">
            <v>84541.86</v>
          </cell>
          <cell r="K1377">
            <v>2536.2600000000002</v>
          </cell>
        </row>
        <row r="1378">
          <cell r="A1378">
            <v>94015489</v>
          </cell>
          <cell r="B1378">
            <v>40</v>
          </cell>
          <cell r="C1378">
            <v>1</v>
          </cell>
          <cell r="D1378">
            <v>76965</v>
          </cell>
          <cell r="E1378" t="str">
            <v>31.12.9999</v>
          </cell>
          <cell r="G1378">
            <v>68640</v>
          </cell>
        </row>
        <row r="1379">
          <cell r="A1379">
            <v>94018526</v>
          </cell>
          <cell r="B1379">
            <v>40</v>
          </cell>
          <cell r="C1379">
            <v>1.0900000000000001</v>
          </cell>
          <cell r="D1379">
            <v>128000</v>
          </cell>
          <cell r="E1379" t="str">
            <v>31.12.9999</v>
          </cell>
          <cell r="G1379">
            <v>140000</v>
          </cell>
        </row>
        <row r="1380">
          <cell r="A1380">
            <v>94019913</v>
          </cell>
          <cell r="B1380">
            <v>40</v>
          </cell>
          <cell r="C1380">
            <v>1.04</v>
          </cell>
          <cell r="D1380">
            <v>125385</v>
          </cell>
          <cell r="E1380" t="str">
            <v>31.12.9999</v>
          </cell>
          <cell r="G1380">
            <v>132600</v>
          </cell>
          <cell r="K1380">
            <v>3978</v>
          </cell>
        </row>
        <row r="1381">
          <cell r="A1381">
            <v>94024216</v>
          </cell>
          <cell r="B1381">
            <v>40</v>
          </cell>
          <cell r="C1381">
            <v>1.31</v>
          </cell>
          <cell r="D1381">
            <v>47389</v>
          </cell>
          <cell r="E1381" t="str">
            <v>31.12.9999</v>
          </cell>
          <cell r="G1381">
            <v>57075.05</v>
          </cell>
        </row>
        <row r="1382">
          <cell r="A1382">
            <v>95000640</v>
          </cell>
          <cell r="B1382">
            <v>40</v>
          </cell>
          <cell r="C1382">
            <v>1.03</v>
          </cell>
          <cell r="D1382">
            <v>90092</v>
          </cell>
          <cell r="E1382" t="str">
            <v>31.12.9999</v>
          </cell>
          <cell r="G1382">
            <v>99485.69</v>
          </cell>
          <cell r="K1382">
            <v>2984.57</v>
          </cell>
          <cell r="Q1382">
            <v>1989.71</v>
          </cell>
        </row>
        <row r="1383">
          <cell r="A1383">
            <v>95000785</v>
          </cell>
          <cell r="B1383">
            <v>40</v>
          </cell>
          <cell r="C1383">
            <v>1.1399999999999999</v>
          </cell>
          <cell r="D1383">
            <v>90092</v>
          </cell>
          <cell r="E1383" t="str">
            <v>31.12.9999</v>
          </cell>
          <cell r="G1383">
            <v>110333.05</v>
          </cell>
          <cell r="Q1383">
            <v>2206.66</v>
          </cell>
        </row>
        <row r="1384">
          <cell r="A1384">
            <v>95000858</v>
          </cell>
          <cell r="B1384">
            <v>40</v>
          </cell>
          <cell r="C1384">
            <v>0.9</v>
          </cell>
          <cell r="D1384">
            <v>90092</v>
          </cell>
          <cell r="E1384" t="str">
            <v>31.12.9999</v>
          </cell>
          <cell r="G1384">
            <v>87040</v>
          </cell>
          <cell r="K1384">
            <v>2611.1999999999998</v>
          </cell>
        </row>
        <row r="1385">
          <cell r="A1385">
            <v>95000870</v>
          </cell>
          <cell r="B1385">
            <v>40</v>
          </cell>
          <cell r="C1385">
            <v>0.87</v>
          </cell>
          <cell r="D1385">
            <v>90092</v>
          </cell>
          <cell r="E1385" t="str">
            <v>31.12.9999</v>
          </cell>
          <cell r="G1385">
            <v>84290.4</v>
          </cell>
          <cell r="K1385">
            <v>2528.71</v>
          </cell>
        </row>
        <row r="1386">
          <cell r="A1386">
            <v>95000905</v>
          </cell>
          <cell r="B1386">
            <v>40</v>
          </cell>
          <cell r="C1386">
            <v>1.02</v>
          </cell>
          <cell r="D1386">
            <v>47389</v>
          </cell>
          <cell r="E1386" t="str">
            <v>31.12.9999</v>
          </cell>
          <cell r="G1386">
            <v>51746.47</v>
          </cell>
          <cell r="K1386">
            <v>1552.39</v>
          </cell>
        </row>
        <row r="1387">
          <cell r="A1387">
            <v>95000920</v>
          </cell>
          <cell r="B1387">
            <v>40</v>
          </cell>
          <cell r="C1387">
            <v>0.97</v>
          </cell>
          <cell r="D1387">
            <v>154000</v>
          </cell>
          <cell r="E1387" t="str">
            <v>31.12.9999</v>
          </cell>
          <cell r="G1387">
            <v>150000</v>
          </cell>
          <cell r="K1387">
            <v>4500</v>
          </cell>
          <cell r="R1387">
            <v>3000</v>
          </cell>
        </row>
        <row r="1388">
          <cell r="A1388">
            <v>95001000</v>
          </cell>
          <cell r="B1388">
            <v>40</v>
          </cell>
          <cell r="C1388">
            <v>1.02</v>
          </cell>
          <cell r="D1388">
            <v>128000</v>
          </cell>
          <cell r="E1388" t="str">
            <v>31.12.9999</v>
          </cell>
          <cell r="G1388">
            <v>129962.65</v>
          </cell>
          <cell r="Q1388">
            <v>2599.25</v>
          </cell>
        </row>
        <row r="1389">
          <cell r="A1389">
            <v>95001016</v>
          </cell>
          <cell r="B1389">
            <v>40</v>
          </cell>
          <cell r="C1389">
            <v>0.88</v>
          </cell>
          <cell r="D1389">
            <v>105947</v>
          </cell>
          <cell r="E1389" t="str">
            <v>31.12.9999</v>
          </cell>
          <cell r="G1389">
            <v>101064.19</v>
          </cell>
          <cell r="K1389">
            <v>3031.93</v>
          </cell>
          <cell r="Q1389">
            <v>2021.28</v>
          </cell>
        </row>
        <row r="1390">
          <cell r="A1390">
            <v>95001018</v>
          </cell>
          <cell r="B1390">
            <v>40</v>
          </cell>
          <cell r="C1390">
            <v>0.87</v>
          </cell>
          <cell r="D1390">
            <v>76965</v>
          </cell>
          <cell r="E1390" t="str">
            <v>31.12.9999</v>
          </cell>
          <cell r="G1390">
            <v>71463.600000000006</v>
          </cell>
          <cell r="K1390">
            <v>2143.91</v>
          </cell>
        </row>
        <row r="1391">
          <cell r="A1391">
            <v>96001484</v>
          </cell>
          <cell r="B1391">
            <v>40</v>
          </cell>
          <cell r="C1391">
            <v>1.03</v>
          </cell>
          <cell r="D1391">
            <v>90092</v>
          </cell>
          <cell r="E1391" t="str">
            <v>31.12.9999</v>
          </cell>
          <cell r="G1391">
            <v>99220.54</v>
          </cell>
        </row>
        <row r="1392">
          <cell r="A1392">
            <v>96001922</v>
          </cell>
          <cell r="B1392">
            <v>40</v>
          </cell>
          <cell r="C1392">
            <v>1</v>
          </cell>
          <cell r="D1392">
            <v>90092</v>
          </cell>
          <cell r="E1392" t="str">
            <v>31.12.9999</v>
          </cell>
          <cell r="G1392">
            <v>79120</v>
          </cell>
          <cell r="K1392">
            <v>2373.6</v>
          </cell>
        </row>
        <row r="1393">
          <cell r="A1393">
            <v>97055536</v>
          </cell>
          <cell r="B1393">
            <v>40</v>
          </cell>
          <cell r="C1393">
            <v>1.03</v>
          </cell>
          <cell r="D1393">
            <v>92000</v>
          </cell>
          <cell r="E1393" t="str">
            <v>31.12.9999</v>
          </cell>
          <cell r="G1393">
            <v>99147.73</v>
          </cell>
          <cell r="O1393">
            <v>3965.91</v>
          </cell>
        </row>
        <row r="1394">
          <cell r="A1394">
            <v>97055548</v>
          </cell>
          <cell r="B1394">
            <v>40</v>
          </cell>
          <cell r="C1394">
            <v>1.06</v>
          </cell>
          <cell r="D1394">
            <v>125385</v>
          </cell>
          <cell r="E1394" t="str">
            <v>31.12.9999</v>
          </cell>
          <cell r="G1394">
            <v>135051.04</v>
          </cell>
          <cell r="K1394">
            <v>4051.53</v>
          </cell>
        </row>
        <row r="1395">
          <cell r="A1395">
            <v>97055732</v>
          </cell>
          <cell r="B1395">
            <v>40</v>
          </cell>
          <cell r="C1395">
            <v>1</v>
          </cell>
          <cell r="D1395">
            <v>56000</v>
          </cell>
          <cell r="E1395" t="str">
            <v>31.12.9999</v>
          </cell>
          <cell r="G1395">
            <v>58924.800000000003</v>
          </cell>
          <cell r="K1395">
            <v>1767.74</v>
          </cell>
        </row>
        <row r="1396">
          <cell r="A1396">
            <v>97056285</v>
          </cell>
          <cell r="B1396">
            <v>40</v>
          </cell>
          <cell r="C1396">
            <v>0.95</v>
          </cell>
          <cell r="D1396">
            <v>56000</v>
          </cell>
          <cell r="E1396" t="str">
            <v>31.12.9999</v>
          </cell>
          <cell r="G1396">
            <v>56091.43</v>
          </cell>
          <cell r="K1396">
            <v>1682.74</v>
          </cell>
        </row>
        <row r="1397">
          <cell r="A1397">
            <v>97057498</v>
          </cell>
          <cell r="B1397">
            <v>40</v>
          </cell>
          <cell r="C1397">
            <v>0.99</v>
          </cell>
          <cell r="D1397">
            <v>105947</v>
          </cell>
          <cell r="E1397" t="str">
            <v>31.12.9999</v>
          </cell>
          <cell r="G1397">
            <v>126114.84</v>
          </cell>
        </row>
        <row r="1398">
          <cell r="A1398">
            <v>97058948</v>
          </cell>
          <cell r="B1398">
            <v>40</v>
          </cell>
          <cell r="C1398">
            <v>0.93</v>
          </cell>
          <cell r="D1398">
            <v>149321</v>
          </cell>
          <cell r="E1398" t="str">
            <v>31.12.9999</v>
          </cell>
          <cell r="G1398">
            <v>143070.13</v>
          </cell>
          <cell r="O1398">
            <v>5722.81</v>
          </cell>
        </row>
        <row r="1399">
          <cell r="A1399">
            <v>97058998</v>
          </cell>
          <cell r="B1399">
            <v>40</v>
          </cell>
          <cell r="C1399">
            <v>1.02</v>
          </cell>
          <cell r="D1399">
            <v>65563</v>
          </cell>
          <cell r="E1399" t="str">
            <v>31.12.9999</v>
          </cell>
          <cell r="G1399">
            <v>70964.149999999994</v>
          </cell>
          <cell r="K1399">
            <v>2128.92</v>
          </cell>
        </row>
        <row r="1400">
          <cell r="A1400">
            <v>97059074</v>
          </cell>
          <cell r="B1400">
            <v>40</v>
          </cell>
          <cell r="C1400">
            <v>1.1000000000000001</v>
          </cell>
          <cell r="D1400">
            <v>48000</v>
          </cell>
          <cell r="E1400" t="str">
            <v>31.12.9999</v>
          </cell>
          <cell r="G1400">
            <v>55845.66</v>
          </cell>
        </row>
        <row r="1401">
          <cell r="A1401">
            <v>97059173</v>
          </cell>
          <cell r="B1401">
            <v>40</v>
          </cell>
          <cell r="C1401">
            <v>1</v>
          </cell>
          <cell r="D1401">
            <v>92000</v>
          </cell>
          <cell r="E1401" t="str">
            <v>31.12.9999</v>
          </cell>
          <cell r="G1401">
            <v>96711</v>
          </cell>
          <cell r="O1401">
            <v>3868.44</v>
          </cell>
        </row>
        <row r="1402">
          <cell r="A1402">
            <v>97059427</v>
          </cell>
          <cell r="B1402">
            <v>40</v>
          </cell>
          <cell r="C1402">
            <v>1.1499999999999999</v>
          </cell>
          <cell r="D1402">
            <v>65563</v>
          </cell>
          <cell r="E1402" t="str">
            <v>31.12.9999</v>
          </cell>
          <cell r="G1402">
            <v>80010.58</v>
          </cell>
          <cell r="O1402">
            <v>3200.42</v>
          </cell>
        </row>
        <row r="1403">
          <cell r="A1403">
            <v>97061375</v>
          </cell>
          <cell r="B1403">
            <v>40</v>
          </cell>
          <cell r="C1403">
            <v>1.04</v>
          </cell>
          <cell r="D1403">
            <v>90092</v>
          </cell>
          <cell r="E1403" t="str">
            <v>31.12.9999</v>
          </cell>
          <cell r="G1403">
            <v>100022.26</v>
          </cell>
          <cell r="K1403">
            <v>3000.67</v>
          </cell>
        </row>
        <row r="1404">
          <cell r="A1404">
            <v>97063227</v>
          </cell>
          <cell r="B1404">
            <v>40</v>
          </cell>
          <cell r="C1404">
            <v>1.17</v>
          </cell>
          <cell r="D1404">
            <v>47389</v>
          </cell>
          <cell r="E1404" t="str">
            <v>31.12.9999</v>
          </cell>
          <cell r="G1404">
            <v>51042.26</v>
          </cell>
        </row>
        <row r="1405">
          <cell r="A1405">
            <v>97063604</v>
          </cell>
          <cell r="B1405">
            <v>40</v>
          </cell>
          <cell r="C1405">
            <v>1.1299999999999999</v>
          </cell>
          <cell r="D1405">
            <v>47389</v>
          </cell>
          <cell r="E1405" t="str">
            <v>31.12.9999</v>
          </cell>
          <cell r="G1405">
            <v>49358.27</v>
          </cell>
          <cell r="K1405">
            <v>1480.75</v>
          </cell>
        </row>
        <row r="1406">
          <cell r="A1406">
            <v>97063639</v>
          </cell>
          <cell r="B1406">
            <v>40</v>
          </cell>
          <cell r="C1406">
            <v>1.05</v>
          </cell>
          <cell r="D1406">
            <v>105947</v>
          </cell>
          <cell r="E1406" t="str">
            <v>31.12.9999</v>
          </cell>
          <cell r="G1406">
            <v>120401.05</v>
          </cell>
        </row>
        <row r="1407">
          <cell r="A1407">
            <v>97063642</v>
          </cell>
          <cell r="B1407">
            <v>40</v>
          </cell>
          <cell r="C1407">
            <v>1.01</v>
          </cell>
          <cell r="D1407">
            <v>55832</v>
          </cell>
          <cell r="E1407" t="str">
            <v>31.12.9999</v>
          </cell>
          <cell r="G1407">
            <v>59165.5</v>
          </cell>
          <cell r="K1407">
            <v>1774.97</v>
          </cell>
        </row>
        <row r="1408">
          <cell r="A1408">
            <v>97063691</v>
          </cell>
          <cell r="B1408">
            <v>40</v>
          </cell>
          <cell r="C1408">
            <v>1.1399999999999999</v>
          </cell>
          <cell r="D1408">
            <v>92000</v>
          </cell>
          <cell r="E1408" t="str">
            <v>31.12.9999</v>
          </cell>
          <cell r="F1408">
            <v>6476.61</v>
          </cell>
          <cell r="G1408">
            <v>110400</v>
          </cell>
          <cell r="K1408">
            <v>3312</v>
          </cell>
        </row>
        <row r="1409">
          <cell r="A1409">
            <v>97063752</v>
          </cell>
          <cell r="B1409">
            <v>40</v>
          </cell>
          <cell r="C1409">
            <v>0.96</v>
          </cell>
          <cell r="D1409">
            <v>65563</v>
          </cell>
          <cell r="E1409" t="str">
            <v>31.12.9999</v>
          </cell>
          <cell r="G1409">
            <v>66559.399999999994</v>
          </cell>
        </row>
        <row r="1410">
          <cell r="A1410">
            <v>97063757</v>
          </cell>
          <cell r="B1410">
            <v>40</v>
          </cell>
          <cell r="C1410">
            <v>0.96</v>
          </cell>
          <cell r="D1410">
            <v>78000</v>
          </cell>
          <cell r="E1410" t="str">
            <v>31.12.2016</v>
          </cell>
          <cell r="G1410">
            <v>78253.66</v>
          </cell>
          <cell r="K1410">
            <v>2347.61</v>
          </cell>
          <cell r="S1410">
            <v>4000</v>
          </cell>
        </row>
        <row r="1411">
          <cell r="A1411">
            <v>97063838</v>
          </cell>
          <cell r="B1411">
            <v>40</v>
          </cell>
          <cell r="C1411">
            <v>1.1599999999999999</v>
          </cell>
          <cell r="D1411">
            <v>90092</v>
          </cell>
          <cell r="E1411" t="str">
            <v>31.12.9999</v>
          </cell>
          <cell r="G1411">
            <v>112000</v>
          </cell>
          <cell r="O1411">
            <v>4480</v>
          </cell>
        </row>
        <row r="1412">
          <cell r="A1412">
            <v>97063921</v>
          </cell>
          <cell r="B1412">
            <v>40</v>
          </cell>
          <cell r="C1412">
            <v>1.2</v>
          </cell>
          <cell r="D1412">
            <v>235000</v>
          </cell>
          <cell r="E1412" t="str">
            <v>31.12.9999</v>
          </cell>
          <cell r="G1412">
            <v>282000</v>
          </cell>
          <cell r="L1412">
            <v>-8213.59</v>
          </cell>
        </row>
        <row r="1413">
          <cell r="A1413">
            <v>97064003</v>
          </cell>
          <cell r="B1413">
            <v>40</v>
          </cell>
          <cell r="C1413">
            <v>1</v>
          </cell>
          <cell r="D1413">
            <v>90092</v>
          </cell>
          <cell r="E1413" t="str">
            <v>31.12.9999</v>
          </cell>
          <cell r="G1413">
            <v>82800</v>
          </cell>
          <cell r="O1413">
            <v>3312</v>
          </cell>
        </row>
        <row r="1414">
          <cell r="A1414">
            <v>97064013</v>
          </cell>
          <cell r="B1414">
            <v>40</v>
          </cell>
          <cell r="C1414">
            <v>0.89</v>
          </cell>
          <cell r="D1414">
            <v>66000</v>
          </cell>
          <cell r="E1414" t="str">
            <v>31.12.9999</v>
          </cell>
          <cell r="G1414">
            <v>61859.16</v>
          </cell>
        </row>
        <row r="1415">
          <cell r="A1415">
            <v>97064229</v>
          </cell>
          <cell r="B1415">
            <v>40</v>
          </cell>
          <cell r="C1415">
            <v>1.1299999999999999</v>
          </cell>
          <cell r="D1415">
            <v>47389</v>
          </cell>
          <cell r="E1415" t="str">
            <v>31.12.9999</v>
          </cell>
          <cell r="G1415">
            <v>49187.74</v>
          </cell>
          <cell r="O1415">
            <v>1967.51</v>
          </cell>
        </row>
        <row r="1416">
          <cell r="A1416">
            <v>97064521</v>
          </cell>
          <cell r="B1416">
            <v>40</v>
          </cell>
          <cell r="C1416">
            <v>0.99</v>
          </cell>
          <cell r="D1416">
            <v>154000</v>
          </cell>
          <cell r="E1416" t="str">
            <v>31.12.9999</v>
          </cell>
          <cell r="G1416">
            <v>152276.14000000001</v>
          </cell>
          <cell r="K1416">
            <v>4568.28</v>
          </cell>
        </row>
        <row r="1417">
          <cell r="A1417">
            <v>97064533</v>
          </cell>
          <cell r="B1417">
            <v>40</v>
          </cell>
          <cell r="C1417">
            <v>1.1100000000000001</v>
          </cell>
          <cell r="D1417">
            <v>47389</v>
          </cell>
          <cell r="E1417" t="str">
            <v>31.12.9999</v>
          </cell>
          <cell r="G1417">
            <v>48284.61</v>
          </cell>
          <cell r="O1417">
            <v>1931.38</v>
          </cell>
        </row>
        <row r="1418">
          <cell r="A1418">
            <v>97064769</v>
          </cell>
          <cell r="B1418">
            <v>40</v>
          </cell>
          <cell r="C1418">
            <v>1.08</v>
          </cell>
          <cell r="D1418">
            <v>47389</v>
          </cell>
          <cell r="E1418" t="str">
            <v>31.12.9999</v>
          </cell>
          <cell r="G1418">
            <v>47115.44</v>
          </cell>
          <cell r="O1418">
            <v>1884.62</v>
          </cell>
        </row>
        <row r="1419">
          <cell r="A1419">
            <v>97064820</v>
          </cell>
          <cell r="B1419">
            <v>40</v>
          </cell>
          <cell r="C1419">
            <v>1.02</v>
          </cell>
          <cell r="D1419">
            <v>90092</v>
          </cell>
          <cell r="E1419" t="str">
            <v>31.12.9999</v>
          </cell>
          <cell r="G1419">
            <v>98270.9</v>
          </cell>
          <cell r="O1419">
            <v>3930.84</v>
          </cell>
        </row>
        <row r="1420">
          <cell r="A1420">
            <v>97064898</v>
          </cell>
          <cell r="B1420">
            <v>40</v>
          </cell>
          <cell r="C1420">
            <v>0.98</v>
          </cell>
          <cell r="D1420">
            <v>149321</v>
          </cell>
          <cell r="E1420" t="str">
            <v>31.12.9999</v>
          </cell>
          <cell r="G1420">
            <v>150956.18</v>
          </cell>
          <cell r="K1420">
            <v>4528.6899999999996</v>
          </cell>
        </row>
        <row r="1421">
          <cell r="A1421">
            <v>97064933</v>
          </cell>
          <cell r="B1421">
            <v>40</v>
          </cell>
          <cell r="C1421">
            <v>1.1100000000000001</v>
          </cell>
          <cell r="D1421">
            <v>128000</v>
          </cell>
          <cell r="E1421" t="str">
            <v>31.12.9999</v>
          </cell>
          <cell r="G1421">
            <v>142520</v>
          </cell>
          <cell r="K1421">
            <v>4275.6000000000004</v>
          </cell>
        </row>
        <row r="1422">
          <cell r="A1422">
            <v>97065102</v>
          </cell>
          <cell r="B1422">
            <v>40</v>
          </cell>
          <cell r="C1422">
            <v>1.29</v>
          </cell>
          <cell r="D1422">
            <v>76965</v>
          </cell>
          <cell r="E1422" t="str">
            <v>31.12.9999</v>
          </cell>
          <cell r="G1422">
            <v>105831.95</v>
          </cell>
          <cell r="K1422">
            <v>3174.96</v>
          </cell>
        </row>
        <row r="1423">
          <cell r="A1423">
            <v>97065219</v>
          </cell>
          <cell r="B1423">
            <v>36</v>
          </cell>
          <cell r="C1423">
            <v>1.03</v>
          </cell>
          <cell r="D1423">
            <v>105947</v>
          </cell>
          <cell r="E1423" t="str">
            <v>31.12.9999</v>
          </cell>
          <cell r="G1423">
            <v>118439.4</v>
          </cell>
          <cell r="K1423">
            <v>3553.18</v>
          </cell>
        </row>
        <row r="1424">
          <cell r="A1424">
            <v>97065220</v>
          </cell>
          <cell r="B1424">
            <v>40</v>
          </cell>
          <cell r="C1424">
            <v>1.03</v>
          </cell>
          <cell r="D1424">
            <v>90092</v>
          </cell>
          <cell r="E1424" t="str">
            <v>31.12.9999</v>
          </cell>
          <cell r="G1424">
            <v>99890.4</v>
          </cell>
          <cell r="O1424">
            <v>3995.62</v>
          </cell>
        </row>
        <row r="1425">
          <cell r="A1425">
            <v>97065249</v>
          </cell>
          <cell r="B1425">
            <v>40</v>
          </cell>
          <cell r="C1425">
            <v>1.08</v>
          </cell>
          <cell r="D1425">
            <v>47389</v>
          </cell>
          <cell r="E1425" t="str">
            <v>31.12.9999</v>
          </cell>
          <cell r="G1425">
            <v>47060.21</v>
          </cell>
        </row>
        <row r="1426">
          <cell r="A1426">
            <v>97065433</v>
          </cell>
          <cell r="B1426">
            <v>40</v>
          </cell>
          <cell r="C1426">
            <v>1.06</v>
          </cell>
          <cell r="D1426">
            <v>47389</v>
          </cell>
          <cell r="E1426" t="str">
            <v>31.12.9999</v>
          </cell>
          <cell r="G1426">
            <v>46091.19</v>
          </cell>
          <cell r="K1426">
            <v>1382.74</v>
          </cell>
        </row>
        <row r="1427">
          <cell r="A1427">
            <v>97065529</v>
          </cell>
          <cell r="B1427">
            <v>24</v>
          </cell>
          <cell r="C1427">
            <v>1.1200000000000001</v>
          </cell>
          <cell r="D1427">
            <v>90092</v>
          </cell>
          <cell r="E1427" t="str">
            <v>31.12.9999</v>
          </cell>
          <cell r="G1427">
            <v>108467.5</v>
          </cell>
          <cell r="K1427">
            <v>3254.03</v>
          </cell>
        </row>
        <row r="1428">
          <cell r="A1428">
            <v>97065725</v>
          </cell>
          <cell r="B1428">
            <v>40</v>
          </cell>
          <cell r="C1428">
            <v>0.88</v>
          </cell>
          <cell r="D1428">
            <v>48000</v>
          </cell>
          <cell r="E1428" t="str">
            <v>31.12.9999</v>
          </cell>
          <cell r="G1428">
            <v>44842.85</v>
          </cell>
          <cell r="K1428">
            <v>1345.29</v>
          </cell>
        </row>
        <row r="1429">
          <cell r="A1429">
            <v>97065783</v>
          </cell>
          <cell r="B1429">
            <v>40</v>
          </cell>
          <cell r="C1429">
            <v>1.1499999999999999</v>
          </cell>
          <cell r="D1429">
            <v>47389</v>
          </cell>
          <cell r="E1429" t="str">
            <v>31.12.9999</v>
          </cell>
          <cell r="G1429">
            <v>50410.92</v>
          </cell>
          <cell r="K1429">
            <v>1512.33</v>
          </cell>
        </row>
        <row r="1430">
          <cell r="A1430">
            <v>97065790</v>
          </cell>
          <cell r="B1430">
            <v>40</v>
          </cell>
          <cell r="C1430">
            <v>1.1100000000000001</v>
          </cell>
          <cell r="D1430">
            <v>47389</v>
          </cell>
          <cell r="E1430" t="str">
            <v>31.12.9999</v>
          </cell>
          <cell r="G1430">
            <v>48401.29</v>
          </cell>
          <cell r="K1430">
            <v>1452.04</v>
          </cell>
        </row>
        <row r="1431">
          <cell r="A1431">
            <v>97065798</v>
          </cell>
          <cell r="B1431">
            <v>40</v>
          </cell>
          <cell r="C1431">
            <v>1.06</v>
          </cell>
          <cell r="D1431">
            <v>47389</v>
          </cell>
          <cell r="E1431" t="str">
            <v>31.12.9999</v>
          </cell>
          <cell r="G1431">
            <v>46091.19</v>
          </cell>
          <cell r="K1431">
            <v>1382.74</v>
          </cell>
        </row>
        <row r="1432">
          <cell r="A1432">
            <v>97065818</v>
          </cell>
          <cell r="B1432">
            <v>40</v>
          </cell>
          <cell r="C1432">
            <v>1.1399999999999999</v>
          </cell>
          <cell r="D1432">
            <v>47389</v>
          </cell>
          <cell r="E1432" t="str">
            <v>31.12.9999</v>
          </cell>
          <cell r="G1432">
            <v>49676.06</v>
          </cell>
          <cell r="K1432">
            <v>1490.28</v>
          </cell>
        </row>
        <row r="1433">
          <cell r="A1433">
            <v>97065819</v>
          </cell>
          <cell r="B1433">
            <v>40</v>
          </cell>
          <cell r="C1433">
            <v>1.04</v>
          </cell>
          <cell r="D1433">
            <v>47389</v>
          </cell>
          <cell r="E1433" t="str">
            <v>31.12.9999</v>
          </cell>
          <cell r="G1433">
            <v>45277.79</v>
          </cell>
          <cell r="K1433">
            <v>1358.33</v>
          </cell>
        </row>
        <row r="1434">
          <cell r="A1434">
            <v>97065843</v>
          </cell>
          <cell r="B1434">
            <v>40</v>
          </cell>
          <cell r="C1434">
            <v>1.1299999999999999</v>
          </cell>
          <cell r="D1434">
            <v>47389</v>
          </cell>
          <cell r="E1434" t="str">
            <v>31.12.9999</v>
          </cell>
          <cell r="G1434">
            <v>49371.519999999997</v>
          </cell>
          <cell r="K1434">
            <v>1481.15</v>
          </cell>
        </row>
        <row r="1435">
          <cell r="A1435">
            <v>97065845</v>
          </cell>
          <cell r="B1435">
            <v>40</v>
          </cell>
          <cell r="C1435">
            <v>1.07</v>
          </cell>
          <cell r="D1435">
            <v>47389</v>
          </cell>
          <cell r="E1435" t="str">
            <v>31.12.9999</v>
          </cell>
          <cell r="G1435">
            <v>46789.55</v>
          </cell>
          <cell r="K1435">
            <v>1403.69</v>
          </cell>
        </row>
        <row r="1436">
          <cell r="A1436">
            <v>97065920</v>
          </cell>
          <cell r="B1436">
            <v>40</v>
          </cell>
          <cell r="C1436">
            <v>1.07</v>
          </cell>
          <cell r="D1436">
            <v>76965</v>
          </cell>
          <cell r="E1436" t="str">
            <v>31.12.9999</v>
          </cell>
          <cell r="G1436">
            <v>87729.01</v>
          </cell>
        </row>
        <row r="1437">
          <cell r="A1437">
            <v>97066168</v>
          </cell>
          <cell r="B1437">
            <v>40</v>
          </cell>
          <cell r="C1437">
            <v>1.01</v>
          </cell>
          <cell r="D1437">
            <v>47389</v>
          </cell>
          <cell r="E1437" t="str">
            <v>31.12.9999</v>
          </cell>
          <cell r="G1437">
            <v>43977.599999999999</v>
          </cell>
          <cell r="K1437">
            <v>1319.33</v>
          </cell>
        </row>
        <row r="1438">
          <cell r="A1438">
            <v>98000016</v>
          </cell>
          <cell r="B1438">
            <v>40</v>
          </cell>
          <cell r="C1438">
            <v>1.06</v>
          </cell>
          <cell r="D1438">
            <v>128000</v>
          </cell>
          <cell r="E1438" t="str">
            <v>31.12.9999</v>
          </cell>
          <cell r="G1438">
            <v>135284.87</v>
          </cell>
        </row>
        <row r="1439">
          <cell r="A1439">
            <v>98000017</v>
          </cell>
          <cell r="B1439">
            <v>40</v>
          </cell>
          <cell r="C1439">
            <v>1.1399999999999999</v>
          </cell>
          <cell r="D1439">
            <v>66000</v>
          </cell>
          <cell r="E1439" t="str">
            <v>31.12.9999</v>
          </cell>
          <cell r="G1439">
            <v>79200</v>
          </cell>
          <cell r="K1439">
            <v>2376</v>
          </cell>
        </row>
        <row r="1440">
          <cell r="A1440">
            <v>98000034</v>
          </cell>
          <cell r="B1440">
            <v>40</v>
          </cell>
          <cell r="C1440">
            <v>0.96</v>
          </cell>
          <cell r="D1440">
            <v>92000</v>
          </cell>
          <cell r="E1440" t="str">
            <v>31.12.9999</v>
          </cell>
          <cell r="G1440">
            <v>93083.88</v>
          </cell>
        </row>
        <row r="1441">
          <cell r="A1441">
            <v>98000041</v>
          </cell>
          <cell r="B1441">
            <v>42</v>
          </cell>
          <cell r="C1441">
            <v>1.07</v>
          </cell>
          <cell r="D1441">
            <v>47389</v>
          </cell>
          <cell r="E1441" t="str">
            <v>31.12.9999</v>
          </cell>
          <cell r="G1441">
            <v>54715.11</v>
          </cell>
        </row>
        <row r="1442">
          <cell r="A1442">
            <v>98000049</v>
          </cell>
          <cell r="B1442">
            <v>40</v>
          </cell>
          <cell r="C1442">
            <v>1.1399999999999999</v>
          </cell>
          <cell r="D1442">
            <v>66000</v>
          </cell>
          <cell r="E1442" t="str">
            <v>31.12.9999</v>
          </cell>
          <cell r="G1442">
            <v>79200</v>
          </cell>
        </row>
        <row r="1443">
          <cell r="A1443">
            <v>98050035</v>
          </cell>
          <cell r="B1443">
            <v>40</v>
          </cell>
          <cell r="C1443">
            <v>1.1299999999999999</v>
          </cell>
          <cell r="D1443">
            <v>47389</v>
          </cell>
          <cell r="E1443" t="str">
            <v>31.12.9999</v>
          </cell>
          <cell r="G1443">
            <v>57678.22</v>
          </cell>
          <cell r="K1443">
            <v>1730.35</v>
          </cell>
        </row>
        <row r="1444">
          <cell r="A1444">
            <v>98050101</v>
          </cell>
          <cell r="B1444">
            <v>40</v>
          </cell>
          <cell r="C1444">
            <v>0.87</v>
          </cell>
          <cell r="D1444">
            <v>92000</v>
          </cell>
          <cell r="E1444" t="str">
            <v>31.12.9999</v>
          </cell>
          <cell r="G1444">
            <v>84477.71</v>
          </cell>
          <cell r="K1444">
            <v>2534.33</v>
          </cell>
        </row>
        <row r="1445">
          <cell r="A1445">
            <v>98050164</v>
          </cell>
          <cell r="B1445">
            <v>40</v>
          </cell>
          <cell r="C1445">
            <v>1</v>
          </cell>
          <cell r="D1445">
            <v>65563</v>
          </cell>
          <cell r="E1445" t="str">
            <v>31.12.9999</v>
          </cell>
          <cell r="G1445">
            <v>69000</v>
          </cell>
        </row>
        <row r="1446">
          <cell r="A1446">
            <v>59</v>
          </cell>
          <cell r="B1446">
            <v>0</v>
          </cell>
          <cell r="C1446">
            <v>0</v>
          </cell>
          <cell r="D1446" t="str">
            <v>(blank)</v>
          </cell>
          <cell r="E1446" t="str">
            <v>31.03.2015</v>
          </cell>
          <cell r="U1446">
            <v>0</v>
          </cell>
        </row>
        <row r="1447">
          <cell r="A1447">
            <v>1352</v>
          </cell>
          <cell r="B1447">
            <v>40</v>
          </cell>
          <cell r="C1447">
            <v>1</v>
          </cell>
          <cell r="D1447">
            <v>78000</v>
          </cell>
          <cell r="E1447" t="str">
            <v>31.12.9999</v>
          </cell>
          <cell r="G1447">
            <v>65520</v>
          </cell>
          <cell r="K1447">
            <v>1965.6</v>
          </cell>
        </row>
        <row r="1448">
          <cell r="A1448">
            <v>1916</v>
          </cell>
          <cell r="B1448">
            <v>40</v>
          </cell>
          <cell r="C1448">
            <v>0.95</v>
          </cell>
          <cell r="D1448">
            <v>76965</v>
          </cell>
          <cell r="E1448" t="str">
            <v>31.12.9999</v>
          </cell>
          <cell r="G1448">
            <v>78000</v>
          </cell>
        </row>
        <row r="1449">
          <cell r="A1449">
            <v>2127</v>
          </cell>
          <cell r="B1449">
            <v>40</v>
          </cell>
          <cell r="C1449">
            <v>1</v>
          </cell>
          <cell r="D1449">
            <v>47389</v>
          </cell>
          <cell r="E1449" t="str">
            <v>31.12.9999</v>
          </cell>
          <cell r="G1449">
            <v>41710</v>
          </cell>
          <cell r="K1449">
            <v>1251.3</v>
          </cell>
        </row>
        <row r="1450">
          <cell r="A1450">
            <v>2134</v>
          </cell>
          <cell r="B1450">
            <v>40</v>
          </cell>
          <cell r="C1450">
            <v>0.89</v>
          </cell>
          <cell r="D1450">
            <v>78000</v>
          </cell>
          <cell r="E1450" t="str">
            <v>31.12.9999</v>
          </cell>
          <cell r="G1450">
            <v>72700</v>
          </cell>
          <cell r="K1450">
            <v>2181</v>
          </cell>
        </row>
        <row r="1451">
          <cell r="A1451">
            <v>2135</v>
          </cell>
          <cell r="B1451">
            <v>40</v>
          </cell>
          <cell r="C1451">
            <v>1</v>
          </cell>
          <cell r="D1451">
            <v>47389</v>
          </cell>
          <cell r="E1451" t="str">
            <v>31.12.9999</v>
          </cell>
          <cell r="G1451">
            <v>41710</v>
          </cell>
          <cell r="K1451">
            <v>1251.3</v>
          </cell>
        </row>
        <row r="1452">
          <cell r="A1452">
            <v>2156</v>
          </cell>
          <cell r="B1452">
            <v>40</v>
          </cell>
          <cell r="C1452">
            <v>1</v>
          </cell>
          <cell r="D1452">
            <v>47389</v>
          </cell>
          <cell r="E1452" t="str">
            <v>31.12.9999</v>
          </cell>
          <cell r="G1452">
            <v>41710</v>
          </cell>
          <cell r="K1452">
            <v>1251.3</v>
          </cell>
        </row>
        <row r="1453">
          <cell r="A1453">
            <v>2164</v>
          </cell>
          <cell r="B1453">
            <v>40</v>
          </cell>
          <cell r="C1453">
            <v>0.93</v>
          </cell>
          <cell r="D1453">
            <v>92000</v>
          </cell>
          <cell r="E1453" t="str">
            <v>31.12.9999</v>
          </cell>
          <cell r="G1453">
            <v>90000</v>
          </cell>
          <cell r="K1453">
            <v>2700</v>
          </cell>
        </row>
        <row r="1454">
          <cell r="A1454">
            <v>2165</v>
          </cell>
          <cell r="B1454">
            <v>40</v>
          </cell>
          <cell r="C1454">
            <v>1.25</v>
          </cell>
          <cell r="D1454">
            <v>128000</v>
          </cell>
          <cell r="E1454" t="str">
            <v>31.12.9999</v>
          </cell>
          <cell r="G1454">
            <v>160000</v>
          </cell>
          <cell r="K1454">
            <v>4800</v>
          </cell>
        </row>
        <row r="1455">
          <cell r="A1455">
            <v>2170</v>
          </cell>
          <cell r="B1455">
            <v>40</v>
          </cell>
          <cell r="C1455">
            <v>0.91</v>
          </cell>
          <cell r="D1455">
            <v>92000</v>
          </cell>
          <cell r="E1455" t="str">
            <v>31.12.9999</v>
          </cell>
          <cell r="G1455">
            <v>87500</v>
          </cell>
          <cell r="K1455">
            <v>2625</v>
          </cell>
        </row>
        <row r="1456">
          <cell r="A1456">
            <v>2171</v>
          </cell>
          <cell r="B1456">
            <v>40</v>
          </cell>
          <cell r="C1456">
            <v>1</v>
          </cell>
          <cell r="D1456">
            <v>92000</v>
          </cell>
          <cell r="E1456" t="str">
            <v>31.12.9999</v>
          </cell>
          <cell r="G1456">
            <v>96600</v>
          </cell>
          <cell r="K1456">
            <v>2898</v>
          </cell>
        </row>
        <row r="1457">
          <cell r="A1457">
            <v>2172</v>
          </cell>
          <cell r="B1457">
            <v>40</v>
          </cell>
          <cell r="C1457">
            <v>1.03</v>
          </cell>
          <cell r="D1457">
            <v>105947</v>
          </cell>
          <cell r="E1457" t="str">
            <v>31.12.9999</v>
          </cell>
          <cell r="G1457">
            <v>117500</v>
          </cell>
          <cell r="K1457">
            <v>3525</v>
          </cell>
        </row>
        <row r="1458">
          <cell r="A1458">
            <v>2173</v>
          </cell>
          <cell r="B1458">
            <v>40</v>
          </cell>
          <cell r="C1458">
            <v>0.98</v>
          </cell>
          <cell r="D1458">
            <v>76965</v>
          </cell>
          <cell r="E1458" t="str">
            <v>31.12.2016</v>
          </cell>
          <cell r="G1458">
            <v>80500</v>
          </cell>
          <cell r="K1458">
            <v>2415</v>
          </cell>
        </row>
        <row r="1459">
          <cell r="A1459">
            <v>2174</v>
          </cell>
          <cell r="B1459">
            <v>40</v>
          </cell>
          <cell r="C1459">
            <v>0.9</v>
          </cell>
          <cell r="D1459">
            <v>47389</v>
          </cell>
          <cell r="E1459" t="str">
            <v>23.10.2015</v>
          </cell>
          <cell r="G1459">
            <v>45920</v>
          </cell>
          <cell r="K1459">
            <v>1377.6</v>
          </cell>
        </row>
        <row r="1460">
          <cell r="A1460">
            <v>2175</v>
          </cell>
          <cell r="B1460">
            <v>0</v>
          </cell>
          <cell r="C1460">
            <v>0</v>
          </cell>
          <cell r="D1460">
            <v>48000</v>
          </cell>
          <cell r="E1460" t="str">
            <v>31.12.9999</v>
          </cell>
          <cell r="J1460">
            <v>2077</v>
          </cell>
        </row>
        <row r="1461">
          <cell r="A1461">
            <v>2176</v>
          </cell>
          <cell r="B1461">
            <v>40</v>
          </cell>
          <cell r="C1461">
            <v>0.86</v>
          </cell>
          <cell r="D1461">
            <v>48000</v>
          </cell>
          <cell r="E1461" t="str">
            <v>31.12.9999</v>
          </cell>
          <cell r="G1461">
            <v>44000</v>
          </cell>
          <cell r="K1461">
            <v>1320</v>
          </cell>
        </row>
        <row r="1462">
          <cell r="A1462">
            <v>2178</v>
          </cell>
          <cell r="B1462">
            <v>40</v>
          </cell>
          <cell r="C1462">
            <v>1</v>
          </cell>
          <cell r="D1462">
            <v>39174</v>
          </cell>
          <cell r="E1462" t="str">
            <v>31.12.9999</v>
          </cell>
          <cell r="G1462">
            <v>34030</v>
          </cell>
          <cell r="K1462">
            <v>1020.9</v>
          </cell>
        </row>
        <row r="1463">
          <cell r="A1463">
            <v>2179</v>
          </cell>
          <cell r="B1463">
            <v>40</v>
          </cell>
          <cell r="C1463">
            <v>1.05</v>
          </cell>
          <cell r="D1463">
            <v>66000</v>
          </cell>
          <cell r="E1463" t="str">
            <v>31.12.9999</v>
          </cell>
          <cell r="G1463">
            <v>73000</v>
          </cell>
          <cell r="K1463">
            <v>2190</v>
          </cell>
        </row>
        <row r="1464">
          <cell r="A1464">
            <v>2180</v>
          </cell>
          <cell r="B1464">
            <v>40</v>
          </cell>
          <cell r="C1464">
            <v>0.86</v>
          </cell>
          <cell r="D1464">
            <v>48000</v>
          </cell>
          <cell r="E1464" t="str">
            <v>31.12.9999</v>
          </cell>
          <cell r="G1464">
            <v>44000</v>
          </cell>
        </row>
        <row r="1465">
          <cell r="A1465">
            <v>2181</v>
          </cell>
          <cell r="B1465">
            <v>40</v>
          </cell>
          <cell r="C1465">
            <v>1</v>
          </cell>
          <cell r="D1465" t="str">
            <v>(blank)</v>
          </cell>
          <cell r="E1465" t="str">
            <v>31.12.9999</v>
          </cell>
          <cell r="G1465">
            <v>4365000</v>
          </cell>
          <cell r="K1465">
            <v>130950</v>
          </cell>
        </row>
        <row r="1466">
          <cell r="A1466">
            <v>2183</v>
          </cell>
          <cell r="B1466">
            <v>40</v>
          </cell>
          <cell r="C1466">
            <v>1.04</v>
          </cell>
          <cell r="D1466">
            <v>92000</v>
          </cell>
          <cell r="E1466" t="str">
            <v>31.12.9999</v>
          </cell>
          <cell r="G1466">
            <v>100000</v>
          </cell>
        </row>
        <row r="1467">
          <cell r="A1467">
            <v>2184</v>
          </cell>
          <cell r="B1467">
            <v>20</v>
          </cell>
          <cell r="C1467">
            <v>1</v>
          </cell>
          <cell r="D1467">
            <v>48000</v>
          </cell>
          <cell r="E1467" t="str">
            <v>31.12.9999</v>
          </cell>
          <cell r="G1467">
            <v>38800</v>
          </cell>
          <cell r="K1467">
            <v>1164</v>
          </cell>
        </row>
        <row r="1468">
          <cell r="A1468">
            <v>2185</v>
          </cell>
          <cell r="B1468">
            <v>40</v>
          </cell>
          <cell r="C1468">
            <v>1</v>
          </cell>
          <cell r="D1468">
            <v>78000</v>
          </cell>
          <cell r="E1468" t="str">
            <v>31.12.9999</v>
          </cell>
          <cell r="G1468">
            <v>65520</v>
          </cell>
          <cell r="K1468">
            <v>1965.6</v>
          </cell>
        </row>
        <row r="1469">
          <cell r="A1469">
            <v>2187</v>
          </cell>
          <cell r="B1469">
            <v>40</v>
          </cell>
          <cell r="C1469">
            <v>1.1399999999999999</v>
          </cell>
          <cell r="D1469">
            <v>105947</v>
          </cell>
          <cell r="E1469" t="str">
            <v>31.12.9999</v>
          </cell>
          <cell r="G1469">
            <v>130000</v>
          </cell>
          <cell r="K1469">
            <v>3900</v>
          </cell>
        </row>
        <row r="1470">
          <cell r="A1470">
            <v>2188</v>
          </cell>
          <cell r="B1470">
            <v>20</v>
          </cell>
          <cell r="C1470">
            <v>1</v>
          </cell>
          <cell r="D1470">
            <v>48000</v>
          </cell>
          <cell r="E1470" t="str">
            <v>31.12.9999</v>
          </cell>
          <cell r="G1470">
            <v>38800</v>
          </cell>
          <cell r="K1470">
            <v>1164</v>
          </cell>
        </row>
        <row r="1471">
          <cell r="A1471">
            <v>2190</v>
          </cell>
          <cell r="B1471">
            <v>20</v>
          </cell>
          <cell r="C1471">
            <v>0.94</v>
          </cell>
          <cell r="D1471">
            <v>56000</v>
          </cell>
          <cell r="E1471" t="str">
            <v>31.12.9999</v>
          </cell>
          <cell r="G1471">
            <v>55000</v>
          </cell>
          <cell r="K1471">
            <v>1650</v>
          </cell>
        </row>
        <row r="1472">
          <cell r="A1472">
            <v>2191</v>
          </cell>
          <cell r="B1472">
            <v>40</v>
          </cell>
          <cell r="C1472">
            <v>1</v>
          </cell>
          <cell r="D1472">
            <v>48000</v>
          </cell>
          <cell r="E1472" t="str">
            <v>31.12.9999</v>
          </cell>
          <cell r="G1472">
            <v>38800</v>
          </cell>
          <cell r="K1472">
            <v>1164</v>
          </cell>
        </row>
        <row r="1473">
          <cell r="A1473">
            <v>2192</v>
          </cell>
          <cell r="B1473">
            <v>40</v>
          </cell>
          <cell r="C1473">
            <v>0.94</v>
          </cell>
          <cell r="D1473">
            <v>66000</v>
          </cell>
          <cell r="E1473" t="str">
            <v>31.12.9999</v>
          </cell>
          <cell r="G1473">
            <v>65000</v>
          </cell>
          <cell r="K1473">
            <v>1950</v>
          </cell>
        </row>
        <row r="1474">
          <cell r="A1474">
            <v>2193</v>
          </cell>
          <cell r="B1474">
            <v>0</v>
          </cell>
          <cell r="C1474">
            <v>0</v>
          </cell>
          <cell r="D1474" t="str">
            <v>(blank)</v>
          </cell>
          <cell r="E1474" t="str">
            <v>31.12.9999</v>
          </cell>
          <cell r="U1474">
            <v>0</v>
          </cell>
        </row>
        <row r="1475">
          <cell r="A1475">
            <v>2194</v>
          </cell>
          <cell r="B1475">
            <v>0</v>
          </cell>
          <cell r="C1475">
            <v>0</v>
          </cell>
          <cell r="D1475" t="str">
            <v>(blank)</v>
          </cell>
          <cell r="E1475" t="str">
            <v>31.03.2015</v>
          </cell>
          <cell r="U1475">
            <v>0</v>
          </cell>
        </row>
        <row r="1476">
          <cell r="A1476">
            <v>2195</v>
          </cell>
          <cell r="B1476">
            <v>40</v>
          </cell>
          <cell r="C1476">
            <v>1.03</v>
          </cell>
          <cell r="D1476">
            <v>56000</v>
          </cell>
          <cell r="E1476" t="str">
            <v>31.12.9999</v>
          </cell>
          <cell r="G1476">
            <v>60500</v>
          </cell>
        </row>
        <row r="1477">
          <cell r="A1477">
            <v>2196</v>
          </cell>
          <cell r="B1477">
            <v>0</v>
          </cell>
          <cell r="C1477">
            <v>0</v>
          </cell>
          <cell r="D1477" t="str">
            <v>(blank)</v>
          </cell>
          <cell r="E1477" t="str">
            <v>31.01.2015</v>
          </cell>
          <cell r="U1477">
            <v>0</v>
          </cell>
        </row>
        <row r="1478">
          <cell r="A1478">
            <v>2202</v>
          </cell>
          <cell r="B1478">
            <v>40</v>
          </cell>
          <cell r="C1478">
            <v>1</v>
          </cell>
          <cell r="D1478">
            <v>48000</v>
          </cell>
          <cell r="E1478" t="str">
            <v>31.12.9999</v>
          </cell>
          <cell r="G1478">
            <v>38800</v>
          </cell>
          <cell r="K1478">
            <v>1164</v>
          </cell>
        </row>
        <row r="1479">
          <cell r="A1479">
            <v>2203</v>
          </cell>
          <cell r="B1479">
            <v>0</v>
          </cell>
          <cell r="C1479">
            <v>0</v>
          </cell>
          <cell r="D1479">
            <v>56000</v>
          </cell>
          <cell r="E1479" t="str">
            <v>31.12.9999</v>
          </cell>
          <cell r="J1479">
            <v>2223</v>
          </cell>
        </row>
        <row r="1480">
          <cell r="A1480">
            <v>2204</v>
          </cell>
          <cell r="B1480">
            <v>40</v>
          </cell>
          <cell r="C1480">
            <v>0.95</v>
          </cell>
          <cell r="D1480">
            <v>66000</v>
          </cell>
          <cell r="E1480" t="str">
            <v>31.12.9999</v>
          </cell>
          <cell r="G1480">
            <v>66000</v>
          </cell>
          <cell r="K1480">
            <v>1980</v>
          </cell>
        </row>
        <row r="1481">
          <cell r="A1481">
            <v>2206</v>
          </cell>
          <cell r="B1481">
            <v>20</v>
          </cell>
          <cell r="C1481">
            <v>1</v>
          </cell>
          <cell r="D1481">
            <v>48000</v>
          </cell>
          <cell r="E1481" t="str">
            <v>31.12.9999</v>
          </cell>
          <cell r="G1481">
            <v>38800</v>
          </cell>
          <cell r="K1481">
            <v>1164</v>
          </cell>
        </row>
        <row r="1482">
          <cell r="A1482">
            <v>2208</v>
          </cell>
          <cell r="B1482">
            <v>20</v>
          </cell>
          <cell r="C1482">
            <v>0.95</v>
          </cell>
          <cell r="D1482">
            <v>92000</v>
          </cell>
          <cell r="E1482" t="str">
            <v>31.12.9999</v>
          </cell>
          <cell r="G1482">
            <v>92000</v>
          </cell>
          <cell r="K1482">
            <v>2760</v>
          </cell>
        </row>
        <row r="1483">
          <cell r="A1483">
            <v>2216</v>
          </cell>
          <cell r="B1483">
            <v>0</v>
          </cell>
          <cell r="C1483">
            <v>0</v>
          </cell>
          <cell r="D1483" t="str">
            <v>(blank)</v>
          </cell>
          <cell r="E1483" t="str">
            <v>31.07.2015</v>
          </cell>
          <cell r="U1483">
            <v>0</v>
          </cell>
        </row>
        <row r="1484">
          <cell r="A1484">
            <v>2217</v>
          </cell>
          <cell r="B1484">
            <v>0</v>
          </cell>
          <cell r="C1484">
            <v>0</v>
          </cell>
          <cell r="D1484" t="str">
            <v>(blank)</v>
          </cell>
          <cell r="E1484" t="str">
            <v>31.07.2015</v>
          </cell>
          <cell r="U1484">
            <v>0</v>
          </cell>
        </row>
        <row r="1485">
          <cell r="A1485">
            <v>305</v>
          </cell>
          <cell r="B1485">
            <v>40</v>
          </cell>
          <cell r="C1485">
            <v>0.96</v>
          </cell>
          <cell r="D1485">
            <v>105947</v>
          </cell>
          <cell r="E1485" t="str">
            <v>31.12.9999</v>
          </cell>
          <cell r="G1485">
            <v>110000</v>
          </cell>
          <cell r="K1485">
            <v>3300</v>
          </cell>
        </row>
        <row r="1486">
          <cell r="A1486">
            <v>910</v>
          </cell>
          <cell r="B1486">
            <v>0</v>
          </cell>
          <cell r="C1486">
            <v>0</v>
          </cell>
          <cell r="D1486" t="str">
            <v>(blank)</v>
          </cell>
          <cell r="E1486" t="str">
            <v>31.12.9999</v>
          </cell>
          <cell r="U1486">
            <v>0</v>
          </cell>
        </row>
        <row r="1487">
          <cell r="A1487">
            <v>2182</v>
          </cell>
          <cell r="B1487">
            <v>35</v>
          </cell>
          <cell r="C1487">
            <v>1.1399999999999999</v>
          </cell>
          <cell r="D1487">
            <v>92000</v>
          </cell>
          <cell r="E1487" t="str">
            <v>27.01.2017</v>
          </cell>
          <cell r="G1487">
            <v>110000</v>
          </cell>
          <cell r="K1487">
            <v>3300</v>
          </cell>
        </row>
        <row r="1488">
          <cell r="A1488">
            <v>2189</v>
          </cell>
          <cell r="B1488">
            <v>40</v>
          </cell>
          <cell r="C1488">
            <v>1.01</v>
          </cell>
          <cell r="D1488">
            <v>92000</v>
          </cell>
          <cell r="E1488" t="str">
            <v>08.05.2016</v>
          </cell>
          <cell r="G1488">
            <v>98000</v>
          </cell>
          <cell r="K1488">
            <v>2940</v>
          </cell>
        </row>
        <row r="1489">
          <cell r="A1489">
            <v>2207</v>
          </cell>
          <cell r="B1489">
            <v>40</v>
          </cell>
          <cell r="C1489">
            <v>1.1499999999999999</v>
          </cell>
          <cell r="D1489">
            <v>109000</v>
          </cell>
          <cell r="E1489" t="str">
            <v>31.12.9999</v>
          </cell>
          <cell r="G1489">
            <v>132000</v>
          </cell>
          <cell r="K1489">
            <v>3960</v>
          </cell>
        </row>
        <row r="1490">
          <cell r="A1490">
            <v>2220</v>
          </cell>
          <cell r="B1490">
            <v>40</v>
          </cell>
          <cell r="C1490">
            <v>0.92</v>
          </cell>
          <cell r="D1490">
            <v>78000</v>
          </cell>
          <cell r="E1490" t="str">
            <v>18.08.2015</v>
          </cell>
          <cell r="G1490">
            <v>75000</v>
          </cell>
          <cell r="K1490">
            <v>2250</v>
          </cell>
        </row>
        <row r="1491">
          <cell r="A1491">
            <v>2226</v>
          </cell>
          <cell r="B1491">
            <v>0</v>
          </cell>
          <cell r="C1491">
            <v>0</v>
          </cell>
          <cell r="D1491" t="str">
            <v>(blank)</v>
          </cell>
          <cell r="E1491" t="str">
            <v>31.12.9999</v>
          </cell>
          <cell r="U1491">
            <v>0</v>
          </cell>
        </row>
        <row r="1492">
          <cell r="A1492">
            <v>2231</v>
          </cell>
          <cell r="B1492">
            <v>0</v>
          </cell>
          <cell r="C1492">
            <v>0</v>
          </cell>
          <cell r="D1492" t="str">
            <v>(blank)</v>
          </cell>
          <cell r="E1492" t="str">
            <v>31.01.2015</v>
          </cell>
          <cell r="U1492">
            <v>0</v>
          </cell>
        </row>
        <row r="1493">
          <cell r="A1493">
            <v>2233</v>
          </cell>
          <cell r="B1493">
            <v>0</v>
          </cell>
          <cell r="C1493">
            <v>0</v>
          </cell>
          <cell r="D1493">
            <v>48000</v>
          </cell>
          <cell r="E1493" t="str">
            <v>31.01.2015</v>
          </cell>
          <cell r="U1493">
            <v>0</v>
          </cell>
        </row>
        <row r="1494">
          <cell r="A1494">
            <v>2264</v>
          </cell>
          <cell r="B1494">
            <v>0</v>
          </cell>
          <cell r="C1494">
            <v>0</v>
          </cell>
          <cell r="D1494" t="str">
            <v>(blank)</v>
          </cell>
          <cell r="E1494" t="str">
            <v>30.01.2015</v>
          </cell>
          <cell r="U1494">
            <v>0</v>
          </cell>
        </row>
        <row r="1495">
          <cell r="A1495">
            <v>18</v>
          </cell>
          <cell r="B1495">
            <v>0</v>
          </cell>
          <cell r="C1495">
            <v>0</v>
          </cell>
          <cell r="D1495" t="str">
            <v>(blank)</v>
          </cell>
          <cell r="E1495" t="str">
            <v>30.04.2015</v>
          </cell>
          <cell r="U1495">
            <v>0</v>
          </cell>
        </row>
        <row r="1496">
          <cell r="A1496">
            <v>135</v>
          </cell>
          <cell r="B1496">
            <v>0</v>
          </cell>
          <cell r="C1496">
            <v>0</v>
          </cell>
          <cell r="D1496" t="str">
            <v>(blank)</v>
          </cell>
          <cell r="E1496" t="str">
            <v>31.03.2015</v>
          </cell>
          <cell r="U1496">
            <v>0</v>
          </cell>
        </row>
        <row r="1497">
          <cell r="A1497">
            <v>223</v>
          </cell>
          <cell r="B1497">
            <v>40</v>
          </cell>
          <cell r="C1497">
            <v>0.98</v>
          </cell>
          <cell r="D1497">
            <v>92000</v>
          </cell>
          <cell r="E1497" t="str">
            <v>31.12.9999</v>
          </cell>
          <cell r="G1497">
            <v>95000</v>
          </cell>
          <cell r="K1497">
            <v>2850</v>
          </cell>
        </row>
        <row r="1498">
          <cell r="A1498">
            <v>274</v>
          </cell>
          <cell r="B1498">
            <v>40</v>
          </cell>
          <cell r="C1498">
            <v>0.89</v>
          </cell>
          <cell r="D1498">
            <v>65563</v>
          </cell>
          <cell r="E1498" t="str">
            <v>30.06.2015</v>
          </cell>
          <cell r="G1498">
            <v>62000</v>
          </cell>
          <cell r="K1498">
            <v>1860</v>
          </cell>
        </row>
        <row r="1499">
          <cell r="A1499">
            <v>612</v>
          </cell>
          <cell r="B1499">
            <v>0</v>
          </cell>
          <cell r="C1499">
            <v>0</v>
          </cell>
          <cell r="D1499" t="str">
            <v>(blank)</v>
          </cell>
          <cell r="E1499" t="str">
            <v>13.04.2015</v>
          </cell>
          <cell r="U1499">
            <v>0</v>
          </cell>
        </row>
        <row r="1500">
          <cell r="A1500">
            <v>1248</v>
          </cell>
          <cell r="B1500">
            <v>40</v>
          </cell>
          <cell r="C1500">
            <v>0.89</v>
          </cell>
          <cell r="D1500">
            <v>78000</v>
          </cell>
          <cell r="E1500" t="str">
            <v>31.12.9999</v>
          </cell>
          <cell r="G1500">
            <v>73000</v>
          </cell>
          <cell r="K1500">
            <v>2190</v>
          </cell>
        </row>
        <row r="1501">
          <cell r="A1501">
            <v>1327</v>
          </cell>
          <cell r="B1501">
            <v>0</v>
          </cell>
          <cell r="C1501">
            <v>0</v>
          </cell>
          <cell r="D1501">
            <v>66000</v>
          </cell>
          <cell r="E1501" t="str">
            <v>31.12.9999</v>
          </cell>
          <cell r="J1501">
            <v>2538</v>
          </cell>
        </row>
        <row r="1502">
          <cell r="A1502">
            <v>1438</v>
          </cell>
          <cell r="B1502">
            <v>40</v>
          </cell>
          <cell r="C1502">
            <v>0.94</v>
          </cell>
          <cell r="D1502">
            <v>56000</v>
          </cell>
          <cell r="E1502" t="str">
            <v>30.06.2015</v>
          </cell>
          <cell r="G1502">
            <v>55000</v>
          </cell>
          <cell r="K1502">
            <v>1650</v>
          </cell>
        </row>
        <row r="1503">
          <cell r="A1503">
            <v>1465</v>
          </cell>
          <cell r="B1503">
            <v>40</v>
          </cell>
          <cell r="C1503">
            <v>1</v>
          </cell>
          <cell r="D1503">
            <v>76965</v>
          </cell>
          <cell r="E1503" t="str">
            <v>31.12.9999</v>
          </cell>
          <cell r="G1503">
            <v>65520</v>
          </cell>
          <cell r="K1503">
            <v>1965.6</v>
          </cell>
        </row>
        <row r="1504">
          <cell r="A1504">
            <v>1743</v>
          </cell>
          <cell r="B1504">
            <v>40</v>
          </cell>
          <cell r="C1504">
            <v>1</v>
          </cell>
          <cell r="D1504">
            <v>48500</v>
          </cell>
          <cell r="E1504" t="str">
            <v>15.12.2016</v>
          </cell>
          <cell r="G1504">
            <v>50925</v>
          </cell>
        </row>
        <row r="1505">
          <cell r="A1505">
            <v>1901</v>
          </cell>
          <cell r="B1505">
            <v>0</v>
          </cell>
          <cell r="C1505">
            <v>0</v>
          </cell>
          <cell r="D1505" t="str">
            <v>(blank)</v>
          </cell>
          <cell r="E1505" t="str">
            <v>31.01.2015</v>
          </cell>
          <cell r="U1505">
            <v>0</v>
          </cell>
        </row>
        <row r="1506">
          <cell r="A1506">
            <v>2218</v>
          </cell>
          <cell r="B1506">
            <v>40</v>
          </cell>
          <cell r="C1506">
            <v>1</v>
          </cell>
          <cell r="D1506">
            <v>109000</v>
          </cell>
          <cell r="E1506" t="str">
            <v>31.12.9999</v>
          </cell>
          <cell r="G1506">
            <v>95920</v>
          </cell>
        </row>
        <row r="1507">
          <cell r="A1507">
            <v>2219</v>
          </cell>
          <cell r="B1507">
            <v>40</v>
          </cell>
          <cell r="C1507">
            <v>1.07</v>
          </cell>
          <cell r="D1507">
            <v>90092</v>
          </cell>
          <cell r="E1507" t="str">
            <v>31.12.9999</v>
          </cell>
          <cell r="G1507">
            <v>103000</v>
          </cell>
          <cell r="K1507">
            <v>3090</v>
          </cell>
        </row>
        <row r="1508">
          <cell r="A1508">
            <v>2222</v>
          </cell>
          <cell r="B1508">
            <v>40</v>
          </cell>
          <cell r="C1508">
            <v>0.98</v>
          </cell>
          <cell r="D1508">
            <v>76965</v>
          </cell>
          <cell r="E1508" t="str">
            <v>31.12.9999</v>
          </cell>
          <cell r="G1508">
            <v>80000</v>
          </cell>
          <cell r="K1508">
            <v>2400</v>
          </cell>
        </row>
        <row r="1509">
          <cell r="A1509">
            <v>2223</v>
          </cell>
          <cell r="B1509">
            <v>40</v>
          </cell>
          <cell r="C1509">
            <v>0.88</v>
          </cell>
          <cell r="D1509">
            <v>47389</v>
          </cell>
          <cell r="E1509" t="str">
            <v>31.12.9999</v>
          </cell>
          <cell r="G1509">
            <v>45000</v>
          </cell>
          <cell r="K1509">
            <v>1350</v>
          </cell>
        </row>
        <row r="1510">
          <cell r="A1510">
            <v>2224</v>
          </cell>
          <cell r="B1510">
            <v>40</v>
          </cell>
          <cell r="C1510">
            <v>0.95</v>
          </cell>
          <cell r="D1510">
            <v>56000</v>
          </cell>
          <cell r="E1510" t="str">
            <v>31.12.9999</v>
          </cell>
          <cell r="G1510">
            <v>56000</v>
          </cell>
        </row>
        <row r="1511">
          <cell r="A1511">
            <v>2227</v>
          </cell>
          <cell r="B1511">
            <v>40</v>
          </cell>
          <cell r="C1511">
            <v>1</v>
          </cell>
          <cell r="D1511">
            <v>47389</v>
          </cell>
          <cell r="E1511" t="str">
            <v>31.12.9999</v>
          </cell>
          <cell r="G1511">
            <v>41710</v>
          </cell>
          <cell r="K1511">
            <v>1251.3</v>
          </cell>
        </row>
        <row r="1512">
          <cell r="A1512">
            <v>2228</v>
          </cell>
          <cell r="B1512">
            <v>40</v>
          </cell>
          <cell r="C1512">
            <v>0.98</v>
          </cell>
          <cell r="D1512">
            <v>76965</v>
          </cell>
          <cell r="E1512" t="str">
            <v>31.12.9999</v>
          </cell>
          <cell r="G1512">
            <v>80000</v>
          </cell>
          <cell r="K1512">
            <v>2400</v>
          </cell>
        </row>
        <row r="1513">
          <cell r="A1513">
            <v>2230</v>
          </cell>
          <cell r="B1513">
            <v>40</v>
          </cell>
          <cell r="C1513">
            <v>1.01</v>
          </cell>
          <cell r="D1513">
            <v>154000</v>
          </cell>
          <cell r="E1513" t="str">
            <v>31.12.9999</v>
          </cell>
          <cell r="G1513">
            <v>155000</v>
          </cell>
          <cell r="K1513">
            <v>4650</v>
          </cell>
        </row>
        <row r="1514">
          <cell r="A1514">
            <v>2234</v>
          </cell>
          <cell r="B1514">
            <v>40</v>
          </cell>
          <cell r="C1514">
            <v>1</v>
          </cell>
          <cell r="D1514">
            <v>47389</v>
          </cell>
          <cell r="E1514" t="str">
            <v>31.12.9999</v>
          </cell>
          <cell r="G1514">
            <v>41710</v>
          </cell>
          <cell r="K1514">
            <v>1251.3</v>
          </cell>
        </row>
        <row r="1515">
          <cell r="A1515">
            <v>2235</v>
          </cell>
          <cell r="B1515">
            <v>40</v>
          </cell>
          <cell r="C1515">
            <v>0.94</v>
          </cell>
          <cell r="D1515">
            <v>66000</v>
          </cell>
          <cell r="E1515" t="str">
            <v>31.12.9999</v>
          </cell>
          <cell r="G1515">
            <v>65000</v>
          </cell>
          <cell r="K1515">
            <v>1950</v>
          </cell>
        </row>
        <row r="1516">
          <cell r="A1516">
            <v>2236</v>
          </cell>
          <cell r="B1516">
            <v>0</v>
          </cell>
          <cell r="C1516">
            <v>0</v>
          </cell>
          <cell r="D1516" t="str">
            <v>(blank)</v>
          </cell>
          <cell r="E1516" t="str">
            <v>30.01.2015</v>
          </cell>
          <cell r="U1516">
            <v>0</v>
          </cell>
        </row>
        <row r="1517">
          <cell r="A1517">
            <v>2237</v>
          </cell>
          <cell r="B1517">
            <v>0</v>
          </cell>
          <cell r="C1517">
            <v>0</v>
          </cell>
          <cell r="D1517">
            <v>40000</v>
          </cell>
          <cell r="E1517" t="str">
            <v>31.12.9999</v>
          </cell>
          <cell r="J1517">
            <v>1700</v>
          </cell>
        </row>
        <row r="1518">
          <cell r="A1518">
            <v>2238</v>
          </cell>
          <cell r="B1518">
            <v>40</v>
          </cell>
          <cell r="C1518">
            <v>0.95</v>
          </cell>
          <cell r="D1518">
            <v>78000</v>
          </cell>
          <cell r="E1518" t="str">
            <v>31.12.9999</v>
          </cell>
          <cell r="G1518">
            <v>78000</v>
          </cell>
          <cell r="K1518">
            <v>2340</v>
          </cell>
        </row>
        <row r="1519">
          <cell r="A1519">
            <v>2239</v>
          </cell>
          <cell r="B1519">
            <v>24</v>
          </cell>
          <cell r="C1519">
            <v>1.1399999999999999</v>
          </cell>
          <cell r="D1519">
            <v>109000</v>
          </cell>
          <cell r="E1519" t="str">
            <v>20.02.2015</v>
          </cell>
          <cell r="G1519">
            <v>130800</v>
          </cell>
          <cell r="K1519">
            <v>3924</v>
          </cell>
        </row>
        <row r="1520">
          <cell r="A1520">
            <v>2240</v>
          </cell>
          <cell r="B1520">
            <v>0</v>
          </cell>
          <cell r="C1520">
            <v>0</v>
          </cell>
          <cell r="D1520" t="str">
            <v>(blank)</v>
          </cell>
          <cell r="E1520" t="str">
            <v>31.01.2015</v>
          </cell>
          <cell r="U1520">
            <v>0</v>
          </cell>
        </row>
        <row r="1521">
          <cell r="A1521">
            <v>2241</v>
          </cell>
          <cell r="B1521">
            <v>40</v>
          </cell>
          <cell r="C1521">
            <v>1</v>
          </cell>
          <cell r="D1521">
            <v>47389</v>
          </cell>
          <cell r="E1521" t="str">
            <v>31.12.9999</v>
          </cell>
          <cell r="G1521">
            <v>41710</v>
          </cell>
          <cell r="K1521">
            <v>1251.3</v>
          </cell>
        </row>
        <row r="1522">
          <cell r="A1522">
            <v>2243</v>
          </cell>
          <cell r="B1522">
            <v>0</v>
          </cell>
          <cell r="C1522">
            <v>0</v>
          </cell>
          <cell r="D1522" t="str">
            <v>(blank)</v>
          </cell>
          <cell r="E1522" t="str">
            <v>30.04.2015</v>
          </cell>
          <cell r="U1522">
            <v>0</v>
          </cell>
        </row>
        <row r="1523">
          <cell r="A1523">
            <v>2244</v>
          </cell>
          <cell r="B1523">
            <v>16</v>
          </cell>
          <cell r="C1523">
            <v>1</v>
          </cell>
          <cell r="D1523">
            <v>47389</v>
          </cell>
          <cell r="E1523" t="str">
            <v>31.12.9999</v>
          </cell>
          <cell r="G1523">
            <v>43650</v>
          </cell>
          <cell r="K1523">
            <v>1309.5</v>
          </cell>
        </row>
        <row r="1524">
          <cell r="A1524">
            <v>2245</v>
          </cell>
          <cell r="B1524">
            <v>40</v>
          </cell>
          <cell r="C1524">
            <v>0.88</v>
          </cell>
          <cell r="D1524">
            <v>47389</v>
          </cell>
          <cell r="E1524" t="str">
            <v>31.12.9999</v>
          </cell>
          <cell r="G1524">
            <v>45000</v>
          </cell>
          <cell r="K1524">
            <v>1350</v>
          </cell>
        </row>
        <row r="1525">
          <cell r="A1525">
            <v>2246</v>
          </cell>
          <cell r="B1525">
            <v>40</v>
          </cell>
          <cell r="C1525">
            <v>1</v>
          </cell>
          <cell r="D1525">
            <v>78000</v>
          </cell>
          <cell r="E1525" t="str">
            <v>31.07.2016</v>
          </cell>
          <cell r="G1525">
            <v>68640</v>
          </cell>
          <cell r="K1525">
            <v>2059.1999999999998</v>
          </cell>
        </row>
        <row r="1526">
          <cell r="A1526">
            <v>2248</v>
          </cell>
          <cell r="B1526">
            <v>20</v>
          </cell>
          <cell r="C1526">
            <v>1</v>
          </cell>
          <cell r="D1526">
            <v>48000</v>
          </cell>
          <cell r="E1526" t="str">
            <v>31.12.9999</v>
          </cell>
          <cell r="G1526">
            <v>38800</v>
          </cell>
          <cell r="K1526">
            <v>1164</v>
          </cell>
        </row>
        <row r="1527">
          <cell r="A1527">
            <v>2249</v>
          </cell>
          <cell r="B1527">
            <v>40</v>
          </cell>
          <cell r="C1527">
            <v>1</v>
          </cell>
          <cell r="D1527">
            <v>41500</v>
          </cell>
          <cell r="E1527" t="str">
            <v>30.03.2015</v>
          </cell>
          <cell r="G1527">
            <v>37350</v>
          </cell>
          <cell r="K1527">
            <v>1120.5</v>
          </cell>
        </row>
        <row r="1528">
          <cell r="A1528">
            <v>2250</v>
          </cell>
          <cell r="B1528">
            <v>40</v>
          </cell>
          <cell r="C1528">
            <v>1</v>
          </cell>
          <cell r="D1528">
            <v>41500</v>
          </cell>
          <cell r="E1528" t="str">
            <v>30.03.2015</v>
          </cell>
          <cell r="G1528">
            <v>37350</v>
          </cell>
          <cell r="K1528">
            <v>1120.5</v>
          </cell>
        </row>
        <row r="1529">
          <cell r="A1529">
            <v>2251</v>
          </cell>
          <cell r="B1529">
            <v>40</v>
          </cell>
          <cell r="C1529">
            <v>1</v>
          </cell>
          <cell r="D1529">
            <v>41500</v>
          </cell>
          <cell r="E1529" t="str">
            <v>30.03.2015</v>
          </cell>
          <cell r="G1529">
            <v>37350</v>
          </cell>
          <cell r="K1529">
            <v>1120.5</v>
          </cell>
        </row>
        <row r="1530">
          <cell r="A1530">
            <v>2252</v>
          </cell>
          <cell r="B1530">
            <v>40</v>
          </cell>
          <cell r="C1530">
            <v>1</v>
          </cell>
          <cell r="D1530">
            <v>40000</v>
          </cell>
          <cell r="E1530" t="str">
            <v>31.12.9999</v>
          </cell>
          <cell r="G1530">
            <v>37350</v>
          </cell>
          <cell r="K1530">
            <v>1120.5</v>
          </cell>
        </row>
        <row r="1531">
          <cell r="A1531">
            <v>2253</v>
          </cell>
          <cell r="B1531">
            <v>40</v>
          </cell>
          <cell r="C1531">
            <v>1.02</v>
          </cell>
          <cell r="D1531">
            <v>128000</v>
          </cell>
          <cell r="E1531" t="str">
            <v>16.01.2015</v>
          </cell>
          <cell r="G1531">
            <v>130000</v>
          </cell>
          <cell r="K1531">
            <v>3900</v>
          </cell>
        </row>
        <row r="1532">
          <cell r="A1532">
            <v>2254</v>
          </cell>
          <cell r="B1532">
            <v>40</v>
          </cell>
          <cell r="C1532">
            <v>1</v>
          </cell>
          <cell r="D1532">
            <v>41500</v>
          </cell>
          <cell r="E1532" t="str">
            <v>30.03.2015</v>
          </cell>
          <cell r="G1532">
            <v>37350</v>
          </cell>
          <cell r="K1532">
            <v>1120.5</v>
          </cell>
        </row>
        <row r="1533">
          <cell r="A1533">
            <v>2255</v>
          </cell>
          <cell r="B1533">
            <v>40</v>
          </cell>
          <cell r="C1533">
            <v>1.04</v>
          </cell>
          <cell r="D1533">
            <v>92000</v>
          </cell>
          <cell r="E1533" t="str">
            <v>31.12.9999</v>
          </cell>
          <cell r="G1533">
            <v>100000</v>
          </cell>
          <cell r="K1533">
            <v>3000</v>
          </cell>
        </row>
        <row r="1534">
          <cell r="A1534">
            <v>2256</v>
          </cell>
          <cell r="B1534">
            <v>40</v>
          </cell>
          <cell r="C1534">
            <v>1</v>
          </cell>
          <cell r="D1534">
            <v>48000</v>
          </cell>
          <cell r="E1534" t="str">
            <v>31.12.9999</v>
          </cell>
          <cell r="G1534">
            <v>38800</v>
          </cell>
          <cell r="K1534">
            <v>1164</v>
          </cell>
        </row>
        <row r="1535">
          <cell r="A1535">
            <v>2257</v>
          </cell>
          <cell r="B1535">
            <v>0</v>
          </cell>
          <cell r="C1535">
            <v>0</v>
          </cell>
          <cell r="D1535">
            <v>47389</v>
          </cell>
          <cell r="E1535" t="str">
            <v>30.01.2015</v>
          </cell>
          <cell r="U1535">
            <v>0</v>
          </cell>
        </row>
        <row r="1536">
          <cell r="A1536">
            <v>2259</v>
          </cell>
          <cell r="B1536">
            <v>0</v>
          </cell>
          <cell r="C1536">
            <v>0</v>
          </cell>
          <cell r="D1536">
            <v>109000</v>
          </cell>
          <cell r="E1536" t="str">
            <v>02.03.2015</v>
          </cell>
          <cell r="U1536">
            <v>0</v>
          </cell>
        </row>
        <row r="1537">
          <cell r="A1537">
            <v>2260</v>
          </cell>
          <cell r="B1537">
            <v>0</v>
          </cell>
          <cell r="C1537">
            <v>0</v>
          </cell>
          <cell r="D1537" t="str">
            <v>(blank)</v>
          </cell>
          <cell r="E1537" t="str">
            <v>28.02.2015</v>
          </cell>
          <cell r="U1537">
            <v>0</v>
          </cell>
        </row>
        <row r="1538">
          <cell r="A1538">
            <v>2262</v>
          </cell>
          <cell r="B1538">
            <v>40</v>
          </cell>
          <cell r="C1538">
            <v>1</v>
          </cell>
          <cell r="D1538">
            <v>78000</v>
          </cell>
          <cell r="E1538" t="str">
            <v>31.12.9999</v>
          </cell>
          <cell r="G1538">
            <v>65520</v>
          </cell>
          <cell r="K1538">
            <v>1965.6</v>
          </cell>
        </row>
        <row r="1539">
          <cell r="A1539">
            <v>2265</v>
          </cell>
          <cell r="B1539">
            <v>40</v>
          </cell>
          <cell r="C1539">
            <v>1</v>
          </cell>
          <cell r="D1539">
            <v>47389</v>
          </cell>
          <cell r="E1539" t="str">
            <v>31.12.9999</v>
          </cell>
          <cell r="G1539">
            <v>41710</v>
          </cell>
          <cell r="K1539">
            <v>1251.3</v>
          </cell>
        </row>
        <row r="1540">
          <cell r="A1540">
            <v>2266</v>
          </cell>
          <cell r="B1540">
            <v>40</v>
          </cell>
          <cell r="C1540">
            <v>0.95</v>
          </cell>
          <cell r="D1540">
            <v>92000</v>
          </cell>
          <cell r="E1540" t="str">
            <v>31.12.9999</v>
          </cell>
          <cell r="G1540">
            <v>92000</v>
          </cell>
        </row>
        <row r="1541">
          <cell r="A1541">
            <v>2267</v>
          </cell>
          <cell r="B1541">
            <v>40</v>
          </cell>
          <cell r="C1541">
            <v>1</v>
          </cell>
          <cell r="D1541">
            <v>78000</v>
          </cell>
          <cell r="E1541" t="str">
            <v>01.05.2015</v>
          </cell>
          <cell r="G1541">
            <v>62400</v>
          </cell>
        </row>
        <row r="1542">
          <cell r="A1542">
            <v>2268</v>
          </cell>
          <cell r="B1542">
            <v>20</v>
          </cell>
          <cell r="C1542">
            <v>1</v>
          </cell>
          <cell r="D1542">
            <v>48000</v>
          </cell>
          <cell r="E1542" t="str">
            <v>31.12.9999</v>
          </cell>
          <cell r="G1542">
            <v>38800</v>
          </cell>
        </row>
        <row r="1543">
          <cell r="A1543">
            <v>2269</v>
          </cell>
          <cell r="B1543">
            <v>20</v>
          </cell>
          <cell r="C1543">
            <v>1</v>
          </cell>
          <cell r="D1543">
            <v>48000</v>
          </cell>
          <cell r="E1543" t="str">
            <v>31.12.9999</v>
          </cell>
          <cell r="G1543">
            <v>38800</v>
          </cell>
          <cell r="K1543">
            <v>1164</v>
          </cell>
        </row>
        <row r="1544">
          <cell r="A1544">
            <v>2271</v>
          </cell>
          <cell r="B1544">
            <v>40</v>
          </cell>
          <cell r="C1544">
            <v>1.02</v>
          </cell>
          <cell r="D1544">
            <v>55832</v>
          </cell>
          <cell r="E1544" t="str">
            <v>31.12.9999</v>
          </cell>
          <cell r="G1544">
            <v>60000</v>
          </cell>
          <cell r="K1544">
            <v>1800</v>
          </cell>
        </row>
        <row r="1545">
          <cell r="A1545">
            <v>2272</v>
          </cell>
          <cell r="B1545">
            <v>40</v>
          </cell>
          <cell r="C1545">
            <v>1</v>
          </cell>
          <cell r="D1545">
            <v>66000</v>
          </cell>
          <cell r="E1545" t="str">
            <v>31.12.9999</v>
          </cell>
          <cell r="G1545">
            <v>56760</v>
          </cell>
          <cell r="K1545">
            <v>1702.8</v>
          </cell>
        </row>
        <row r="1546">
          <cell r="A1546">
            <v>2273</v>
          </cell>
          <cell r="B1546">
            <v>0</v>
          </cell>
          <cell r="C1546">
            <v>0</v>
          </cell>
          <cell r="D1546" t="str">
            <v>(blank)</v>
          </cell>
          <cell r="E1546" t="str">
            <v>06.03.2015</v>
          </cell>
          <cell r="U1546">
            <v>0</v>
          </cell>
        </row>
        <row r="1547">
          <cell r="A1547">
            <v>2274</v>
          </cell>
          <cell r="B1547">
            <v>40</v>
          </cell>
          <cell r="C1547">
            <v>0.86</v>
          </cell>
          <cell r="D1547">
            <v>48000</v>
          </cell>
          <cell r="E1547" t="str">
            <v>31.12.9999</v>
          </cell>
          <cell r="G1547">
            <v>44000</v>
          </cell>
          <cell r="K1547">
            <v>1320</v>
          </cell>
        </row>
        <row r="1548">
          <cell r="A1548">
            <v>2275</v>
          </cell>
          <cell r="B1548">
            <v>40</v>
          </cell>
          <cell r="C1548">
            <v>0.86</v>
          </cell>
          <cell r="D1548">
            <v>48000</v>
          </cell>
          <cell r="E1548" t="str">
            <v>31.12.9999</v>
          </cell>
          <cell r="G1548">
            <v>44000</v>
          </cell>
          <cell r="K1548">
            <v>1320</v>
          </cell>
        </row>
        <row r="1549">
          <cell r="A1549">
            <v>2276</v>
          </cell>
          <cell r="B1549">
            <v>0</v>
          </cell>
          <cell r="C1549">
            <v>0</v>
          </cell>
          <cell r="D1549" t="str">
            <v>(blank)</v>
          </cell>
          <cell r="E1549" t="str">
            <v>31.03.2015</v>
          </cell>
          <cell r="U1549">
            <v>0</v>
          </cell>
        </row>
        <row r="1550">
          <cell r="A1550">
            <v>2278</v>
          </cell>
          <cell r="B1550">
            <v>0</v>
          </cell>
          <cell r="C1550">
            <v>0</v>
          </cell>
          <cell r="D1550" t="str">
            <v>(blank)</v>
          </cell>
          <cell r="E1550" t="str">
            <v>31.12.2015</v>
          </cell>
          <cell r="U1550">
            <v>0</v>
          </cell>
        </row>
        <row r="1551">
          <cell r="A1551">
            <v>2279</v>
          </cell>
          <cell r="B1551">
            <v>40.25</v>
          </cell>
          <cell r="C1551">
            <v>1</v>
          </cell>
          <cell r="D1551">
            <v>56000</v>
          </cell>
          <cell r="E1551" t="str">
            <v>31.12.9999</v>
          </cell>
          <cell r="G1551">
            <v>49280</v>
          </cell>
          <cell r="K1551">
            <v>1478.4</v>
          </cell>
        </row>
        <row r="1552">
          <cell r="A1552">
            <v>2280</v>
          </cell>
          <cell r="B1552">
            <v>40</v>
          </cell>
          <cell r="C1552">
            <v>1.02</v>
          </cell>
          <cell r="D1552">
            <v>48000</v>
          </cell>
          <cell r="E1552" t="str">
            <v>31.12.9999</v>
          </cell>
          <cell r="G1552">
            <v>52000</v>
          </cell>
          <cell r="K1552">
            <v>1560</v>
          </cell>
        </row>
        <row r="1553">
          <cell r="A1553">
            <v>2281</v>
          </cell>
          <cell r="B1553">
            <v>40</v>
          </cell>
          <cell r="C1553">
            <v>1.0900000000000001</v>
          </cell>
          <cell r="D1553">
            <v>128000</v>
          </cell>
          <cell r="E1553" t="str">
            <v>01.09.2018</v>
          </cell>
          <cell r="G1553">
            <v>140000</v>
          </cell>
          <cell r="K1553">
            <v>4200</v>
          </cell>
        </row>
        <row r="1554">
          <cell r="A1554">
            <v>2283</v>
          </cell>
          <cell r="B1554">
            <v>40</v>
          </cell>
          <cell r="C1554">
            <v>1.37</v>
          </cell>
          <cell r="D1554">
            <v>128000</v>
          </cell>
          <cell r="E1554" t="str">
            <v>01.09.2018</v>
          </cell>
          <cell r="G1554">
            <v>175000</v>
          </cell>
        </row>
        <row r="1555">
          <cell r="A1555">
            <v>2285</v>
          </cell>
          <cell r="B1555">
            <v>40</v>
          </cell>
          <cell r="C1555">
            <v>1.1000000000000001</v>
          </cell>
          <cell r="D1555">
            <v>78000</v>
          </cell>
          <cell r="E1555" t="str">
            <v>18.12.2015</v>
          </cell>
          <cell r="G1555">
            <v>90000</v>
          </cell>
          <cell r="K1555">
            <v>2700</v>
          </cell>
        </row>
        <row r="1556">
          <cell r="A1556">
            <v>2286</v>
          </cell>
          <cell r="B1556">
            <v>40</v>
          </cell>
          <cell r="C1556">
            <v>1</v>
          </cell>
          <cell r="D1556">
            <v>76965</v>
          </cell>
          <cell r="E1556" t="str">
            <v>31.12.9999</v>
          </cell>
          <cell r="G1556">
            <v>70200</v>
          </cell>
          <cell r="K1556">
            <v>2106</v>
          </cell>
        </row>
        <row r="1557">
          <cell r="A1557">
            <v>2287</v>
          </cell>
          <cell r="B1557">
            <v>0</v>
          </cell>
          <cell r="C1557">
            <v>0</v>
          </cell>
          <cell r="D1557" t="str">
            <v>(blank)</v>
          </cell>
          <cell r="E1557" t="str">
            <v>10.04.2015</v>
          </cell>
          <cell r="U1557">
            <v>0</v>
          </cell>
        </row>
        <row r="1558">
          <cell r="A1558">
            <v>2288</v>
          </cell>
          <cell r="B1558">
            <v>40</v>
          </cell>
          <cell r="C1558">
            <v>1</v>
          </cell>
          <cell r="D1558">
            <v>66000</v>
          </cell>
          <cell r="E1558" t="str">
            <v>30.06.2015</v>
          </cell>
          <cell r="G1558">
            <v>52800</v>
          </cell>
          <cell r="K1558">
            <v>1584</v>
          </cell>
        </row>
        <row r="1559">
          <cell r="A1559">
            <v>2289</v>
          </cell>
          <cell r="B1559">
            <v>40</v>
          </cell>
          <cell r="C1559">
            <v>1.07</v>
          </cell>
          <cell r="D1559">
            <v>154000</v>
          </cell>
          <cell r="E1559" t="str">
            <v>31.12.9999</v>
          </cell>
          <cell r="G1559">
            <v>165000</v>
          </cell>
          <cell r="K1559">
            <v>4950</v>
          </cell>
        </row>
        <row r="1560">
          <cell r="A1560">
            <v>2290</v>
          </cell>
          <cell r="B1560">
            <v>16</v>
          </cell>
          <cell r="C1560">
            <v>1</v>
          </cell>
          <cell r="D1560">
            <v>65563</v>
          </cell>
          <cell r="E1560" t="str">
            <v>30.06.2015</v>
          </cell>
          <cell r="G1560">
            <v>55440</v>
          </cell>
          <cell r="K1560">
            <v>1663.2</v>
          </cell>
        </row>
        <row r="1561">
          <cell r="A1561">
            <v>2291</v>
          </cell>
          <cell r="B1561">
            <v>40</v>
          </cell>
          <cell r="C1561">
            <v>1</v>
          </cell>
          <cell r="D1561">
            <v>65563</v>
          </cell>
          <cell r="E1561" t="str">
            <v>30.06.2015</v>
          </cell>
          <cell r="G1561">
            <v>55440</v>
          </cell>
          <cell r="K1561">
            <v>1663.2</v>
          </cell>
        </row>
        <row r="1562">
          <cell r="A1562">
            <v>2292</v>
          </cell>
          <cell r="B1562">
            <v>40</v>
          </cell>
          <cell r="C1562">
            <v>1</v>
          </cell>
          <cell r="D1562">
            <v>66000</v>
          </cell>
          <cell r="E1562" t="str">
            <v>30.06.2015</v>
          </cell>
          <cell r="G1562">
            <v>52800</v>
          </cell>
          <cell r="K1562">
            <v>1584</v>
          </cell>
        </row>
        <row r="1563">
          <cell r="A1563">
            <v>2293</v>
          </cell>
          <cell r="B1563">
            <v>0</v>
          </cell>
          <cell r="C1563">
            <v>0</v>
          </cell>
          <cell r="D1563" t="str">
            <v>(blank)</v>
          </cell>
          <cell r="E1563" t="str">
            <v>27.02.2015</v>
          </cell>
          <cell r="U1563">
            <v>0</v>
          </cell>
        </row>
        <row r="1564">
          <cell r="A1564">
            <v>2294</v>
          </cell>
          <cell r="B1564">
            <v>0</v>
          </cell>
          <cell r="C1564">
            <v>0</v>
          </cell>
          <cell r="D1564" t="str">
            <v>(blank)</v>
          </cell>
          <cell r="E1564" t="str">
            <v>01.07.2015</v>
          </cell>
          <cell r="U1564">
            <v>0</v>
          </cell>
        </row>
        <row r="1565">
          <cell r="A1565">
            <v>2295</v>
          </cell>
          <cell r="B1565">
            <v>0</v>
          </cell>
          <cell r="C1565">
            <v>0</v>
          </cell>
          <cell r="D1565" t="str">
            <v>(blank)</v>
          </cell>
          <cell r="E1565" t="str">
            <v>01.05.2015</v>
          </cell>
          <cell r="U1565">
            <v>0</v>
          </cell>
        </row>
        <row r="1566">
          <cell r="A1566">
            <v>2296</v>
          </cell>
          <cell r="B1566">
            <v>40</v>
          </cell>
          <cell r="C1566">
            <v>0.95</v>
          </cell>
          <cell r="D1566">
            <v>66000</v>
          </cell>
          <cell r="E1566" t="str">
            <v>31.12.9999</v>
          </cell>
          <cell r="G1566">
            <v>66000</v>
          </cell>
        </row>
        <row r="1567">
          <cell r="A1567">
            <v>2301</v>
          </cell>
          <cell r="B1567">
            <v>0</v>
          </cell>
          <cell r="C1567">
            <v>0</v>
          </cell>
          <cell r="D1567" t="str">
            <v>(blank)</v>
          </cell>
          <cell r="E1567" t="str">
            <v>30.04.2015</v>
          </cell>
          <cell r="U1567">
            <v>0</v>
          </cell>
        </row>
        <row r="1568">
          <cell r="A1568">
            <v>2303</v>
          </cell>
          <cell r="B1568">
            <v>0</v>
          </cell>
          <cell r="C1568">
            <v>0</v>
          </cell>
          <cell r="D1568" t="str">
            <v>(blank)</v>
          </cell>
          <cell r="E1568" t="str">
            <v>31.01.2015</v>
          </cell>
          <cell r="U1568">
            <v>0</v>
          </cell>
        </row>
        <row r="1569">
          <cell r="A1569">
            <v>2305</v>
          </cell>
          <cell r="B1569">
            <v>0</v>
          </cell>
          <cell r="C1569">
            <v>0</v>
          </cell>
          <cell r="D1569" t="str">
            <v>(blank)</v>
          </cell>
          <cell r="E1569" t="str">
            <v>31.01.2015</v>
          </cell>
          <cell r="U1569">
            <v>0</v>
          </cell>
        </row>
        <row r="1570">
          <cell r="A1570">
            <v>2308</v>
          </cell>
          <cell r="B1570">
            <v>40</v>
          </cell>
          <cell r="C1570">
            <v>1</v>
          </cell>
          <cell r="D1570">
            <v>76965</v>
          </cell>
          <cell r="E1570" t="str">
            <v>31.12.9999</v>
          </cell>
          <cell r="G1570">
            <v>55400</v>
          </cell>
          <cell r="K1570">
            <v>1662</v>
          </cell>
        </row>
        <row r="1571">
          <cell r="A1571">
            <v>2310</v>
          </cell>
          <cell r="B1571">
            <v>40</v>
          </cell>
          <cell r="C1571">
            <v>1</v>
          </cell>
          <cell r="D1571">
            <v>76965</v>
          </cell>
          <cell r="E1571" t="str">
            <v>20.08.2015</v>
          </cell>
          <cell r="G1571">
            <v>65520</v>
          </cell>
        </row>
        <row r="1572">
          <cell r="A1572">
            <v>2311</v>
          </cell>
          <cell r="B1572">
            <v>40</v>
          </cell>
          <cell r="C1572">
            <v>1.1399999999999999</v>
          </cell>
          <cell r="D1572">
            <v>149321</v>
          </cell>
          <cell r="E1572" t="str">
            <v>31.12.9999</v>
          </cell>
          <cell r="G1572">
            <v>175000</v>
          </cell>
          <cell r="K1572">
            <v>5250</v>
          </cell>
        </row>
        <row r="1573">
          <cell r="A1573">
            <v>2312</v>
          </cell>
          <cell r="B1573">
            <v>40</v>
          </cell>
          <cell r="C1573">
            <v>1</v>
          </cell>
          <cell r="D1573">
            <v>47389</v>
          </cell>
          <cell r="E1573" t="str">
            <v>31.12.9999</v>
          </cell>
          <cell r="G1573">
            <v>41710</v>
          </cell>
          <cell r="K1573">
            <v>1251.3</v>
          </cell>
        </row>
        <row r="1574">
          <cell r="A1574">
            <v>2313</v>
          </cell>
          <cell r="B1574">
            <v>40</v>
          </cell>
          <cell r="C1574">
            <v>1</v>
          </cell>
          <cell r="D1574">
            <v>47389</v>
          </cell>
          <cell r="E1574" t="str">
            <v>31.12.9999</v>
          </cell>
          <cell r="G1574">
            <v>41710</v>
          </cell>
          <cell r="K1574">
            <v>1251.3</v>
          </cell>
        </row>
        <row r="1575">
          <cell r="A1575">
            <v>2315</v>
          </cell>
          <cell r="B1575">
            <v>40</v>
          </cell>
          <cell r="C1575">
            <v>1.0900000000000001</v>
          </cell>
          <cell r="D1575">
            <v>109000</v>
          </cell>
          <cell r="E1575" t="str">
            <v>31.12.9999</v>
          </cell>
          <cell r="G1575">
            <v>125000</v>
          </cell>
          <cell r="K1575">
            <v>3750</v>
          </cell>
        </row>
        <row r="1576">
          <cell r="A1576">
            <v>2316</v>
          </cell>
          <cell r="B1576">
            <v>40</v>
          </cell>
          <cell r="C1576">
            <v>1</v>
          </cell>
          <cell r="D1576">
            <v>47389</v>
          </cell>
          <cell r="E1576" t="str">
            <v>31.12.9999</v>
          </cell>
          <cell r="G1576">
            <v>41710</v>
          </cell>
          <cell r="K1576">
            <v>1251.3</v>
          </cell>
        </row>
        <row r="1577">
          <cell r="A1577">
            <v>2317</v>
          </cell>
          <cell r="B1577">
            <v>40</v>
          </cell>
          <cell r="C1577">
            <v>1</v>
          </cell>
          <cell r="D1577">
            <v>47389</v>
          </cell>
          <cell r="E1577" t="str">
            <v>31.12.9999</v>
          </cell>
          <cell r="G1577">
            <v>41710</v>
          </cell>
          <cell r="K1577">
            <v>1251.3</v>
          </cell>
        </row>
        <row r="1578">
          <cell r="A1578">
            <v>2318</v>
          </cell>
          <cell r="B1578">
            <v>0</v>
          </cell>
          <cell r="C1578">
            <v>0</v>
          </cell>
          <cell r="D1578" t="str">
            <v>(blank)</v>
          </cell>
          <cell r="E1578" t="str">
            <v>31.01.2015</v>
          </cell>
          <cell r="U1578">
            <v>0</v>
          </cell>
        </row>
        <row r="1579">
          <cell r="A1579">
            <v>2319</v>
          </cell>
          <cell r="B1579">
            <v>40</v>
          </cell>
          <cell r="C1579">
            <v>1.04</v>
          </cell>
          <cell r="D1579">
            <v>78000</v>
          </cell>
          <cell r="E1579" t="str">
            <v>31.12.9999</v>
          </cell>
          <cell r="G1579">
            <v>85000</v>
          </cell>
          <cell r="K1579">
            <v>2550</v>
          </cell>
        </row>
        <row r="1580">
          <cell r="A1580">
            <v>2320</v>
          </cell>
          <cell r="B1580">
            <v>40</v>
          </cell>
          <cell r="C1580">
            <v>1.1399999999999999</v>
          </cell>
          <cell r="D1580">
            <v>92000</v>
          </cell>
          <cell r="E1580" t="str">
            <v>31.12.9999</v>
          </cell>
          <cell r="G1580">
            <v>110000</v>
          </cell>
          <cell r="K1580">
            <v>3300</v>
          </cell>
        </row>
        <row r="1581">
          <cell r="A1581">
            <v>2321</v>
          </cell>
          <cell r="B1581">
            <v>40</v>
          </cell>
          <cell r="C1581">
            <v>1.04</v>
          </cell>
          <cell r="D1581">
            <v>92000</v>
          </cell>
          <cell r="E1581" t="str">
            <v>31.12.9999</v>
          </cell>
          <cell r="G1581">
            <v>100000</v>
          </cell>
          <cell r="K1581">
            <v>3000</v>
          </cell>
        </row>
        <row r="1582">
          <cell r="A1582">
            <v>2322</v>
          </cell>
          <cell r="B1582">
            <v>40</v>
          </cell>
          <cell r="C1582">
            <v>1.04</v>
          </cell>
          <cell r="D1582">
            <v>154000</v>
          </cell>
          <cell r="E1582" t="str">
            <v>04.11.2016</v>
          </cell>
          <cell r="G1582">
            <v>160000</v>
          </cell>
        </row>
        <row r="1583">
          <cell r="A1583">
            <v>2324</v>
          </cell>
          <cell r="B1583">
            <v>40</v>
          </cell>
          <cell r="C1583">
            <v>1</v>
          </cell>
          <cell r="D1583">
            <v>56000</v>
          </cell>
          <cell r="E1583" t="str">
            <v>24.11.2015</v>
          </cell>
          <cell r="G1583">
            <v>49280</v>
          </cell>
          <cell r="K1583">
            <v>1478.4</v>
          </cell>
        </row>
        <row r="1584">
          <cell r="A1584">
            <v>2325</v>
          </cell>
          <cell r="B1584">
            <v>40</v>
          </cell>
          <cell r="C1584">
            <v>0.86</v>
          </cell>
          <cell r="D1584">
            <v>41500</v>
          </cell>
          <cell r="E1584" t="str">
            <v>20.02.2015</v>
          </cell>
          <cell r="G1584">
            <v>37440</v>
          </cell>
          <cell r="K1584">
            <v>1123.2</v>
          </cell>
        </row>
        <row r="1585">
          <cell r="A1585">
            <v>2326</v>
          </cell>
          <cell r="B1585">
            <v>40</v>
          </cell>
          <cell r="C1585">
            <v>0.86</v>
          </cell>
          <cell r="D1585">
            <v>41500</v>
          </cell>
          <cell r="E1585" t="str">
            <v>14.02.2015</v>
          </cell>
          <cell r="G1585">
            <v>37440</v>
          </cell>
          <cell r="K1585">
            <v>1123.2</v>
          </cell>
        </row>
        <row r="1586">
          <cell r="A1586">
            <v>2327</v>
          </cell>
          <cell r="B1586">
            <v>0</v>
          </cell>
          <cell r="C1586">
            <v>0</v>
          </cell>
          <cell r="D1586" t="str">
            <v>(blank)</v>
          </cell>
          <cell r="E1586" t="str">
            <v>11.08.2015</v>
          </cell>
          <cell r="U1586">
            <v>0</v>
          </cell>
        </row>
        <row r="1587">
          <cell r="A1587">
            <v>2328</v>
          </cell>
          <cell r="B1587">
            <v>0</v>
          </cell>
          <cell r="C1587">
            <v>0</v>
          </cell>
          <cell r="D1587" t="str">
            <v>(blank)</v>
          </cell>
          <cell r="E1587" t="str">
            <v>11.08.2015</v>
          </cell>
          <cell r="U1587">
            <v>0</v>
          </cell>
        </row>
        <row r="1588">
          <cell r="A1588">
            <v>2330</v>
          </cell>
          <cell r="B1588">
            <v>40</v>
          </cell>
          <cell r="C1588">
            <v>0.95</v>
          </cell>
          <cell r="D1588">
            <v>48000</v>
          </cell>
          <cell r="E1588" t="str">
            <v>31.12.9999</v>
          </cell>
          <cell r="G1588">
            <v>48500</v>
          </cell>
          <cell r="K1588">
            <v>1455</v>
          </cell>
        </row>
        <row r="1589">
          <cell r="A1589">
            <v>2331</v>
          </cell>
          <cell r="B1589">
            <v>0</v>
          </cell>
          <cell r="C1589">
            <v>0</v>
          </cell>
          <cell r="D1589">
            <v>48500</v>
          </cell>
          <cell r="E1589" t="str">
            <v>31.03.2015</v>
          </cell>
          <cell r="U1589">
            <v>0</v>
          </cell>
        </row>
        <row r="1590">
          <cell r="A1590">
            <v>2332</v>
          </cell>
          <cell r="B1590">
            <v>40</v>
          </cell>
          <cell r="C1590">
            <v>0.91</v>
          </cell>
          <cell r="D1590">
            <v>65563</v>
          </cell>
          <cell r="E1590" t="str">
            <v>30.06.2015</v>
          </cell>
          <cell r="G1590">
            <v>63000</v>
          </cell>
          <cell r="K1590">
            <v>1890</v>
          </cell>
        </row>
        <row r="1591">
          <cell r="A1591">
            <v>2333</v>
          </cell>
          <cell r="B1591">
            <v>40</v>
          </cell>
          <cell r="C1591">
            <v>0.86</v>
          </cell>
          <cell r="D1591">
            <v>41500</v>
          </cell>
          <cell r="E1591" t="str">
            <v>30.01.2015</v>
          </cell>
          <cell r="G1591">
            <v>37440</v>
          </cell>
          <cell r="K1591">
            <v>1123.2</v>
          </cell>
        </row>
        <row r="1592">
          <cell r="A1592">
            <v>2334</v>
          </cell>
          <cell r="B1592">
            <v>40</v>
          </cell>
          <cell r="C1592">
            <v>0.95</v>
          </cell>
          <cell r="D1592">
            <v>48000</v>
          </cell>
          <cell r="E1592" t="str">
            <v>31.12.9999</v>
          </cell>
          <cell r="G1592">
            <v>48500</v>
          </cell>
        </row>
        <row r="1593">
          <cell r="A1593">
            <v>2335</v>
          </cell>
          <cell r="B1593">
            <v>16</v>
          </cell>
          <cell r="C1593">
            <v>1</v>
          </cell>
          <cell r="D1593">
            <v>48500</v>
          </cell>
          <cell r="E1593" t="str">
            <v>31.12.9999</v>
          </cell>
          <cell r="G1593">
            <v>43650</v>
          </cell>
          <cell r="K1593">
            <v>1309.5</v>
          </cell>
        </row>
        <row r="1594">
          <cell r="A1594">
            <v>2336</v>
          </cell>
          <cell r="B1594">
            <v>16</v>
          </cell>
          <cell r="C1594">
            <v>1</v>
          </cell>
          <cell r="D1594">
            <v>48500</v>
          </cell>
          <cell r="E1594" t="str">
            <v>31.12.9999</v>
          </cell>
          <cell r="G1594">
            <v>43650</v>
          </cell>
          <cell r="K1594">
            <v>1309.5</v>
          </cell>
        </row>
        <row r="1595">
          <cell r="A1595">
            <v>2337</v>
          </cell>
          <cell r="B1595">
            <v>40</v>
          </cell>
          <cell r="C1595">
            <v>1</v>
          </cell>
          <cell r="D1595">
            <v>48000</v>
          </cell>
          <cell r="E1595" t="str">
            <v>31.12.9999</v>
          </cell>
          <cell r="G1595">
            <v>43650</v>
          </cell>
          <cell r="K1595">
            <v>1309.5</v>
          </cell>
        </row>
        <row r="1596">
          <cell r="A1596">
            <v>2338</v>
          </cell>
          <cell r="B1596">
            <v>40</v>
          </cell>
          <cell r="C1596">
            <v>0.92</v>
          </cell>
          <cell r="D1596">
            <v>48500</v>
          </cell>
          <cell r="E1596" t="str">
            <v>31.12.9999</v>
          </cell>
          <cell r="G1596">
            <v>47040</v>
          </cell>
          <cell r="K1596">
            <v>1411.2</v>
          </cell>
        </row>
        <row r="1597">
          <cell r="A1597">
            <v>2339</v>
          </cell>
          <cell r="B1597">
            <v>40</v>
          </cell>
          <cell r="C1597">
            <v>0.92</v>
          </cell>
          <cell r="D1597">
            <v>48500</v>
          </cell>
          <cell r="E1597" t="str">
            <v>31.12.9999</v>
          </cell>
          <cell r="G1597">
            <v>47040</v>
          </cell>
          <cell r="K1597">
            <v>1411.2</v>
          </cell>
        </row>
        <row r="1598">
          <cell r="A1598">
            <v>2340</v>
          </cell>
          <cell r="B1598">
            <v>40</v>
          </cell>
          <cell r="C1598">
            <v>1</v>
          </cell>
          <cell r="D1598">
            <v>47389</v>
          </cell>
          <cell r="E1598" t="str">
            <v>31.12.9999</v>
          </cell>
          <cell r="G1598">
            <v>43650</v>
          </cell>
          <cell r="K1598">
            <v>1309.5</v>
          </cell>
        </row>
        <row r="1599">
          <cell r="A1599">
            <v>2341</v>
          </cell>
          <cell r="B1599">
            <v>0</v>
          </cell>
          <cell r="C1599">
            <v>0</v>
          </cell>
          <cell r="D1599">
            <v>48000</v>
          </cell>
          <cell r="E1599" t="str">
            <v>31.12.9999</v>
          </cell>
          <cell r="J1599">
            <v>2099</v>
          </cell>
        </row>
        <row r="1600">
          <cell r="A1600">
            <v>2342</v>
          </cell>
          <cell r="B1600">
            <v>0</v>
          </cell>
          <cell r="C1600">
            <v>0</v>
          </cell>
          <cell r="D1600">
            <v>48000</v>
          </cell>
          <cell r="E1600" t="str">
            <v>31.12.9999</v>
          </cell>
          <cell r="J1600">
            <v>2099</v>
          </cell>
        </row>
        <row r="1601">
          <cell r="A1601">
            <v>2343</v>
          </cell>
          <cell r="B1601">
            <v>40</v>
          </cell>
          <cell r="C1601">
            <v>0.86</v>
          </cell>
          <cell r="D1601">
            <v>41500</v>
          </cell>
          <cell r="E1601" t="str">
            <v>27.02.2015</v>
          </cell>
          <cell r="G1601">
            <v>37440</v>
          </cell>
          <cell r="K1601">
            <v>1123.2</v>
          </cell>
        </row>
        <row r="1602">
          <cell r="A1602">
            <v>2344</v>
          </cell>
          <cell r="B1602">
            <v>40</v>
          </cell>
          <cell r="C1602">
            <v>0.95</v>
          </cell>
          <cell r="D1602">
            <v>47389</v>
          </cell>
          <cell r="E1602" t="str">
            <v>26.06.2015</v>
          </cell>
          <cell r="G1602">
            <v>48500</v>
          </cell>
          <cell r="K1602">
            <v>1455</v>
          </cell>
        </row>
        <row r="1603">
          <cell r="A1603">
            <v>2345</v>
          </cell>
          <cell r="B1603">
            <v>40</v>
          </cell>
          <cell r="C1603">
            <v>1</v>
          </cell>
          <cell r="D1603">
            <v>76965</v>
          </cell>
          <cell r="E1603" t="str">
            <v>30.06.2015</v>
          </cell>
          <cell r="G1603">
            <v>65520</v>
          </cell>
        </row>
        <row r="1604">
          <cell r="A1604">
            <v>2346</v>
          </cell>
          <cell r="B1604">
            <v>40</v>
          </cell>
          <cell r="C1604">
            <v>0.86</v>
          </cell>
          <cell r="D1604">
            <v>41500</v>
          </cell>
          <cell r="E1604" t="str">
            <v>20.02.2015</v>
          </cell>
          <cell r="G1604">
            <v>37440</v>
          </cell>
          <cell r="K1604">
            <v>1123.2</v>
          </cell>
        </row>
        <row r="1605">
          <cell r="A1605">
            <v>2347</v>
          </cell>
          <cell r="B1605">
            <v>0</v>
          </cell>
          <cell r="C1605">
            <v>0</v>
          </cell>
          <cell r="D1605" t="str">
            <v>(blank)</v>
          </cell>
          <cell r="E1605" t="str">
            <v>17.01.2015</v>
          </cell>
          <cell r="U1605">
            <v>0</v>
          </cell>
        </row>
        <row r="1606">
          <cell r="A1606">
            <v>2348</v>
          </cell>
          <cell r="B1606">
            <v>40</v>
          </cell>
          <cell r="C1606">
            <v>0.95</v>
          </cell>
          <cell r="D1606">
            <v>92000</v>
          </cell>
          <cell r="E1606" t="str">
            <v>31.12.9999</v>
          </cell>
          <cell r="G1606">
            <v>92000</v>
          </cell>
          <cell r="K1606">
            <v>2760</v>
          </cell>
        </row>
        <row r="1607">
          <cell r="A1607">
            <v>2349</v>
          </cell>
          <cell r="B1607">
            <v>40</v>
          </cell>
          <cell r="C1607">
            <v>1</v>
          </cell>
          <cell r="D1607">
            <v>56000</v>
          </cell>
          <cell r="E1607" t="str">
            <v>30.05.2015</v>
          </cell>
          <cell r="G1607">
            <v>48160</v>
          </cell>
          <cell r="K1607">
            <v>1444.8</v>
          </cell>
        </row>
        <row r="1608">
          <cell r="A1608">
            <v>2350</v>
          </cell>
          <cell r="B1608">
            <v>40</v>
          </cell>
          <cell r="C1608">
            <v>0.86</v>
          </cell>
          <cell r="D1608">
            <v>41500</v>
          </cell>
          <cell r="E1608" t="str">
            <v>27.02.2015</v>
          </cell>
          <cell r="G1608">
            <v>37440</v>
          </cell>
          <cell r="K1608">
            <v>1123.2</v>
          </cell>
        </row>
        <row r="1609">
          <cell r="A1609">
            <v>2351</v>
          </cell>
          <cell r="B1609">
            <v>0</v>
          </cell>
          <cell r="C1609">
            <v>0</v>
          </cell>
          <cell r="D1609" t="str">
            <v>(blank)</v>
          </cell>
          <cell r="E1609" t="str">
            <v>31.12.9999</v>
          </cell>
          <cell r="U1609">
            <v>0</v>
          </cell>
        </row>
        <row r="1610">
          <cell r="A1610">
            <v>2352</v>
          </cell>
          <cell r="B1610">
            <v>40</v>
          </cell>
          <cell r="C1610">
            <v>0.94</v>
          </cell>
          <cell r="D1610">
            <v>65563</v>
          </cell>
          <cell r="E1610" t="str">
            <v>31.12.9999</v>
          </cell>
          <cell r="G1610">
            <v>65000</v>
          </cell>
          <cell r="K1610">
            <v>1950</v>
          </cell>
        </row>
        <row r="1611">
          <cell r="A1611">
            <v>2353</v>
          </cell>
          <cell r="B1611">
            <v>40</v>
          </cell>
          <cell r="C1611">
            <v>0.86</v>
          </cell>
          <cell r="D1611">
            <v>41500</v>
          </cell>
          <cell r="E1611" t="str">
            <v>27.02.2015</v>
          </cell>
          <cell r="G1611">
            <v>37440</v>
          </cell>
          <cell r="K1611">
            <v>1123.2</v>
          </cell>
        </row>
        <row r="1612">
          <cell r="A1612">
            <v>2354</v>
          </cell>
          <cell r="B1612">
            <v>40</v>
          </cell>
          <cell r="C1612">
            <v>0.91</v>
          </cell>
          <cell r="D1612">
            <v>92000</v>
          </cell>
          <cell r="E1612" t="str">
            <v>31.12.9999</v>
          </cell>
          <cell r="G1612">
            <v>88000</v>
          </cell>
          <cell r="K1612">
            <v>2640</v>
          </cell>
        </row>
        <row r="1613">
          <cell r="A1613">
            <v>2356</v>
          </cell>
          <cell r="B1613">
            <v>0</v>
          </cell>
          <cell r="C1613">
            <v>0</v>
          </cell>
          <cell r="D1613">
            <v>40000</v>
          </cell>
          <cell r="E1613" t="str">
            <v>30.01.2015</v>
          </cell>
          <cell r="U1613">
            <v>0</v>
          </cell>
        </row>
        <row r="1614">
          <cell r="A1614">
            <v>2357</v>
          </cell>
          <cell r="B1614">
            <v>40</v>
          </cell>
          <cell r="C1614">
            <v>0.86</v>
          </cell>
          <cell r="D1614">
            <v>41500</v>
          </cell>
          <cell r="E1614" t="str">
            <v>27.02.2015</v>
          </cell>
          <cell r="G1614">
            <v>37440</v>
          </cell>
          <cell r="K1614">
            <v>1123.2</v>
          </cell>
        </row>
        <row r="1615">
          <cell r="A1615">
            <v>2358</v>
          </cell>
          <cell r="B1615">
            <v>40</v>
          </cell>
          <cell r="C1615">
            <v>0.86</v>
          </cell>
          <cell r="D1615">
            <v>41500</v>
          </cell>
          <cell r="E1615" t="str">
            <v>27.02.2015</v>
          </cell>
          <cell r="G1615">
            <v>37440</v>
          </cell>
          <cell r="K1615">
            <v>1123.2</v>
          </cell>
        </row>
        <row r="1616">
          <cell r="A1616">
            <v>2359</v>
          </cell>
          <cell r="B1616">
            <v>40</v>
          </cell>
          <cell r="C1616">
            <v>1</v>
          </cell>
          <cell r="D1616">
            <v>109000</v>
          </cell>
          <cell r="E1616" t="str">
            <v>31.12.9999</v>
          </cell>
          <cell r="G1616">
            <v>95920</v>
          </cell>
          <cell r="K1616">
            <v>2877.6</v>
          </cell>
        </row>
        <row r="1617">
          <cell r="A1617">
            <v>2360</v>
          </cell>
          <cell r="B1617">
            <v>40</v>
          </cell>
          <cell r="C1617">
            <v>0.86</v>
          </cell>
          <cell r="D1617">
            <v>41500</v>
          </cell>
          <cell r="E1617" t="str">
            <v>27.02.2015</v>
          </cell>
          <cell r="G1617">
            <v>37440</v>
          </cell>
          <cell r="K1617">
            <v>1123.2</v>
          </cell>
        </row>
        <row r="1618">
          <cell r="A1618">
            <v>2361</v>
          </cell>
          <cell r="B1618">
            <v>40</v>
          </cell>
          <cell r="C1618">
            <v>0.86</v>
          </cell>
          <cell r="D1618">
            <v>41500</v>
          </cell>
          <cell r="E1618" t="str">
            <v>27.02.2015</v>
          </cell>
          <cell r="G1618">
            <v>37440</v>
          </cell>
          <cell r="K1618">
            <v>1123.2</v>
          </cell>
        </row>
        <row r="1619">
          <cell r="A1619">
            <v>2362</v>
          </cell>
          <cell r="B1619">
            <v>40</v>
          </cell>
          <cell r="C1619">
            <v>0.86</v>
          </cell>
          <cell r="D1619">
            <v>41500</v>
          </cell>
          <cell r="E1619" t="str">
            <v>27.02.2015</v>
          </cell>
          <cell r="G1619">
            <v>37440</v>
          </cell>
        </row>
        <row r="1620">
          <cell r="A1620">
            <v>2363</v>
          </cell>
          <cell r="B1620">
            <v>40</v>
          </cell>
          <cell r="C1620">
            <v>0.86</v>
          </cell>
          <cell r="D1620">
            <v>41500</v>
          </cell>
          <cell r="E1620" t="str">
            <v>27.02.2015</v>
          </cell>
          <cell r="G1620">
            <v>37440</v>
          </cell>
          <cell r="K1620">
            <v>1123.2</v>
          </cell>
        </row>
        <row r="1621">
          <cell r="A1621">
            <v>2364</v>
          </cell>
          <cell r="B1621">
            <v>40</v>
          </cell>
          <cell r="C1621">
            <v>0.86</v>
          </cell>
          <cell r="D1621">
            <v>41500</v>
          </cell>
          <cell r="E1621" t="str">
            <v>27.02.2015</v>
          </cell>
          <cell r="G1621">
            <v>37440</v>
          </cell>
          <cell r="K1621">
            <v>1123.2</v>
          </cell>
        </row>
        <row r="1622">
          <cell r="A1622">
            <v>2365</v>
          </cell>
          <cell r="B1622">
            <v>40</v>
          </cell>
          <cell r="C1622">
            <v>0.99</v>
          </cell>
          <cell r="D1622">
            <v>55832</v>
          </cell>
          <cell r="E1622" t="str">
            <v>31.12.9999</v>
          </cell>
          <cell r="G1622">
            <v>58000</v>
          </cell>
          <cell r="K1622">
            <v>1740</v>
          </cell>
        </row>
        <row r="1623">
          <cell r="A1623">
            <v>2366</v>
          </cell>
          <cell r="B1623">
            <v>40</v>
          </cell>
          <cell r="C1623">
            <v>1.1399999999999999</v>
          </cell>
          <cell r="D1623">
            <v>92000</v>
          </cell>
          <cell r="E1623" t="str">
            <v>31.12.9999</v>
          </cell>
          <cell r="G1623">
            <v>110000</v>
          </cell>
          <cell r="K1623">
            <v>3300</v>
          </cell>
        </row>
        <row r="1624">
          <cell r="A1624">
            <v>2367</v>
          </cell>
          <cell r="B1624">
            <v>0</v>
          </cell>
          <cell r="C1624">
            <v>0</v>
          </cell>
          <cell r="D1624">
            <v>76965</v>
          </cell>
          <cell r="E1624" t="str">
            <v>27.01.2015</v>
          </cell>
          <cell r="U1624">
            <v>0</v>
          </cell>
        </row>
        <row r="1625">
          <cell r="A1625">
            <v>2368</v>
          </cell>
          <cell r="B1625">
            <v>40</v>
          </cell>
          <cell r="C1625">
            <v>1.0900000000000001</v>
          </cell>
          <cell r="D1625">
            <v>128000</v>
          </cell>
          <cell r="E1625" t="str">
            <v>31.12.9999</v>
          </cell>
          <cell r="G1625">
            <v>140000</v>
          </cell>
          <cell r="K1625">
            <v>4200</v>
          </cell>
        </row>
        <row r="1626">
          <cell r="A1626">
            <v>2369</v>
          </cell>
          <cell r="B1626">
            <v>40</v>
          </cell>
          <cell r="C1626">
            <v>0.88</v>
          </cell>
          <cell r="D1626">
            <v>78000</v>
          </cell>
          <cell r="E1626" t="str">
            <v>31.12.9999</v>
          </cell>
          <cell r="G1626">
            <v>72000</v>
          </cell>
          <cell r="K1626">
            <v>2160</v>
          </cell>
        </row>
        <row r="1627">
          <cell r="A1627">
            <v>2371</v>
          </cell>
          <cell r="B1627">
            <v>40</v>
          </cell>
          <cell r="C1627">
            <v>0.86</v>
          </cell>
          <cell r="D1627">
            <v>41500</v>
          </cell>
          <cell r="E1627" t="str">
            <v>27.02.2015</v>
          </cell>
          <cell r="G1627">
            <v>37440</v>
          </cell>
        </row>
        <row r="1628">
          <cell r="A1628">
            <v>2372</v>
          </cell>
          <cell r="B1628">
            <v>0</v>
          </cell>
          <cell r="C1628">
            <v>0</v>
          </cell>
          <cell r="D1628">
            <v>55832</v>
          </cell>
          <cell r="E1628" t="str">
            <v>27.03.2015</v>
          </cell>
          <cell r="U1628">
            <v>0</v>
          </cell>
        </row>
        <row r="1629">
          <cell r="A1629">
            <v>2374</v>
          </cell>
          <cell r="B1629">
            <v>0</v>
          </cell>
          <cell r="C1629">
            <v>0</v>
          </cell>
          <cell r="D1629" t="str">
            <v>(blank)</v>
          </cell>
          <cell r="E1629" t="str">
            <v>30.04.2015</v>
          </cell>
          <cell r="U1629">
            <v>0</v>
          </cell>
        </row>
        <row r="1630">
          <cell r="A1630">
            <v>2375</v>
          </cell>
          <cell r="B1630">
            <v>40</v>
          </cell>
          <cell r="C1630">
            <v>1</v>
          </cell>
          <cell r="D1630">
            <v>41500</v>
          </cell>
          <cell r="E1630" t="str">
            <v>27.02.2015</v>
          </cell>
          <cell r="G1630">
            <v>37350</v>
          </cell>
          <cell r="K1630">
            <v>1120.5</v>
          </cell>
        </row>
        <row r="1631">
          <cell r="A1631">
            <v>2376</v>
          </cell>
          <cell r="B1631">
            <v>30</v>
          </cell>
          <cell r="C1631">
            <v>1</v>
          </cell>
          <cell r="D1631">
            <v>66000</v>
          </cell>
          <cell r="E1631" t="str">
            <v>31.12.9999</v>
          </cell>
          <cell r="G1631">
            <v>69000</v>
          </cell>
          <cell r="K1631">
            <v>2070</v>
          </cell>
        </row>
        <row r="1632">
          <cell r="A1632">
            <v>2377</v>
          </cell>
          <cell r="B1632">
            <v>40</v>
          </cell>
          <cell r="C1632">
            <v>0.92</v>
          </cell>
          <cell r="D1632">
            <v>78000</v>
          </cell>
          <cell r="E1632" t="str">
            <v>31.12.9999</v>
          </cell>
          <cell r="G1632">
            <v>75000</v>
          </cell>
          <cell r="K1632">
            <v>2250</v>
          </cell>
        </row>
        <row r="1633">
          <cell r="A1633">
            <v>2378</v>
          </cell>
          <cell r="B1633">
            <v>40</v>
          </cell>
          <cell r="C1633">
            <v>0.95</v>
          </cell>
          <cell r="D1633">
            <v>56000</v>
          </cell>
          <cell r="E1633" t="str">
            <v>31.12.9999</v>
          </cell>
          <cell r="G1633">
            <v>56000</v>
          </cell>
          <cell r="K1633">
            <v>1680</v>
          </cell>
        </row>
        <row r="1634">
          <cell r="A1634">
            <v>2380</v>
          </cell>
          <cell r="B1634">
            <v>0</v>
          </cell>
          <cell r="C1634">
            <v>0</v>
          </cell>
          <cell r="D1634" t="str">
            <v>(blank)</v>
          </cell>
          <cell r="E1634" t="str">
            <v>01.03.2015</v>
          </cell>
          <cell r="U1634">
            <v>0</v>
          </cell>
        </row>
        <row r="1635">
          <cell r="A1635">
            <v>2381</v>
          </cell>
          <cell r="B1635">
            <v>40</v>
          </cell>
          <cell r="C1635">
            <v>1</v>
          </cell>
          <cell r="D1635">
            <v>78000</v>
          </cell>
          <cell r="E1635" t="str">
            <v>31.12.9999</v>
          </cell>
          <cell r="G1635">
            <v>70200</v>
          </cell>
          <cell r="K1635">
            <v>2106</v>
          </cell>
        </row>
        <row r="1636">
          <cell r="A1636">
            <v>2382</v>
          </cell>
          <cell r="B1636">
            <v>0</v>
          </cell>
          <cell r="C1636">
            <v>0</v>
          </cell>
          <cell r="D1636" t="str">
            <v>(blank)</v>
          </cell>
          <cell r="E1636" t="str">
            <v>31.12.9999</v>
          </cell>
          <cell r="H1636">
            <v>4441.67</v>
          </cell>
        </row>
        <row r="1637">
          <cell r="A1637">
            <v>2384</v>
          </cell>
          <cell r="B1637">
            <v>40</v>
          </cell>
          <cell r="C1637">
            <v>0.95</v>
          </cell>
          <cell r="D1637">
            <v>76965</v>
          </cell>
          <cell r="E1637" t="str">
            <v>31.12.9999</v>
          </cell>
          <cell r="G1637">
            <v>78000</v>
          </cell>
          <cell r="K1637">
            <v>2340</v>
          </cell>
        </row>
        <row r="1638">
          <cell r="A1638">
            <v>2385</v>
          </cell>
          <cell r="B1638">
            <v>0</v>
          </cell>
          <cell r="C1638">
            <v>0</v>
          </cell>
          <cell r="D1638" t="str">
            <v>(blank)</v>
          </cell>
          <cell r="E1638" t="str">
            <v>31.03.2015</v>
          </cell>
          <cell r="U1638">
            <v>0</v>
          </cell>
        </row>
        <row r="1639">
          <cell r="A1639">
            <v>2386</v>
          </cell>
          <cell r="B1639">
            <v>40</v>
          </cell>
          <cell r="C1639">
            <v>0.98</v>
          </cell>
          <cell r="D1639">
            <v>92000</v>
          </cell>
          <cell r="E1639" t="str">
            <v>11.12.2015</v>
          </cell>
          <cell r="G1639">
            <v>95000</v>
          </cell>
          <cell r="K1639">
            <v>2850</v>
          </cell>
        </row>
        <row r="1640">
          <cell r="A1640">
            <v>2387</v>
          </cell>
          <cell r="B1640">
            <v>40</v>
          </cell>
          <cell r="C1640">
            <v>1.1399999999999999</v>
          </cell>
          <cell r="D1640">
            <v>154000</v>
          </cell>
          <cell r="E1640" t="str">
            <v>14.01.2018</v>
          </cell>
          <cell r="G1640">
            <v>175000</v>
          </cell>
          <cell r="K1640">
            <v>5250</v>
          </cell>
        </row>
        <row r="1641">
          <cell r="A1641">
            <v>2391</v>
          </cell>
          <cell r="B1641">
            <v>40</v>
          </cell>
          <cell r="C1641">
            <v>1</v>
          </cell>
          <cell r="D1641">
            <v>56000</v>
          </cell>
          <cell r="E1641" t="str">
            <v>31.12.9999</v>
          </cell>
          <cell r="G1641">
            <v>45920</v>
          </cell>
          <cell r="K1641">
            <v>1377.6</v>
          </cell>
        </row>
        <row r="1642">
          <cell r="A1642">
            <v>2392</v>
          </cell>
          <cell r="B1642">
            <v>40</v>
          </cell>
          <cell r="C1642">
            <v>1</v>
          </cell>
          <cell r="D1642">
            <v>65563</v>
          </cell>
          <cell r="E1642" t="str">
            <v>22.12.2017</v>
          </cell>
          <cell r="G1642">
            <v>52800</v>
          </cell>
          <cell r="K1642">
            <v>1584</v>
          </cell>
        </row>
        <row r="1643">
          <cell r="A1643">
            <v>2393</v>
          </cell>
          <cell r="B1643">
            <v>40</v>
          </cell>
          <cell r="C1643">
            <v>0.94</v>
          </cell>
          <cell r="D1643">
            <v>56000</v>
          </cell>
          <cell r="E1643" t="str">
            <v>31.12.9999</v>
          </cell>
          <cell r="G1643">
            <v>55500</v>
          </cell>
          <cell r="K1643">
            <v>1665</v>
          </cell>
        </row>
        <row r="1644">
          <cell r="A1644">
            <v>2394</v>
          </cell>
          <cell r="B1644">
            <v>40</v>
          </cell>
          <cell r="C1644">
            <v>1</v>
          </cell>
          <cell r="D1644">
            <v>65563</v>
          </cell>
          <cell r="E1644" t="str">
            <v>30.06.2015</v>
          </cell>
          <cell r="G1644">
            <v>56760</v>
          </cell>
          <cell r="K1644">
            <v>1702.8</v>
          </cell>
        </row>
        <row r="1645">
          <cell r="A1645">
            <v>2395</v>
          </cell>
          <cell r="B1645">
            <v>40</v>
          </cell>
          <cell r="C1645">
            <v>1</v>
          </cell>
          <cell r="D1645">
            <v>78000</v>
          </cell>
          <cell r="E1645" t="str">
            <v>31.12.9999</v>
          </cell>
          <cell r="G1645">
            <v>67080</v>
          </cell>
          <cell r="K1645">
            <v>2012.4</v>
          </cell>
        </row>
        <row r="1646">
          <cell r="A1646">
            <v>2396</v>
          </cell>
          <cell r="B1646">
            <v>40</v>
          </cell>
          <cell r="C1646">
            <v>1</v>
          </cell>
          <cell r="D1646">
            <v>76965</v>
          </cell>
          <cell r="E1646" t="str">
            <v>31.12.9999</v>
          </cell>
          <cell r="G1646">
            <v>70200</v>
          </cell>
          <cell r="K1646">
            <v>2106</v>
          </cell>
        </row>
        <row r="1647">
          <cell r="A1647">
            <v>2398</v>
          </cell>
          <cell r="B1647">
            <v>40</v>
          </cell>
          <cell r="C1647">
            <v>0.87</v>
          </cell>
          <cell r="D1647">
            <v>66000</v>
          </cell>
          <cell r="E1647" t="str">
            <v>31.12.9999</v>
          </cell>
          <cell r="G1647">
            <v>60000</v>
          </cell>
          <cell r="K1647">
            <v>1800</v>
          </cell>
        </row>
        <row r="1648">
          <cell r="A1648">
            <v>2399</v>
          </cell>
          <cell r="B1648">
            <v>0</v>
          </cell>
          <cell r="C1648">
            <v>0</v>
          </cell>
          <cell r="D1648" t="str">
            <v>(blank)</v>
          </cell>
          <cell r="E1648" t="str">
            <v>30.12.2015</v>
          </cell>
          <cell r="U1648">
            <v>0</v>
          </cell>
        </row>
        <row r="1649">
          <cell r="A1649">
            <v>2400</v>
          </cell>
          <cell r="B1649">
            <v>0</v>
          </cell>
          <cell r="C1649">
            <v>0</v>
          </cell>
          <cell r="D1649" t="str">
            <v>(blank)</v>
          </cell>
          <cell r="E1649" t="str">
            <v>28.02.2015</v>
          </cell>
          <cell r="U1649">
            <v>0</v>
          </cell>
        </row>
        <row r="1650">
          <cell r="A1650">
            <v>2401</v>
          </cell>
          <cell r="B1650">
            <v>0</v>
          </cell>
          <cell r="C1650">
            <v>0</v>
          </cell>
          <cell r="D1650" t="str">
            <v>(blank)</v>
          </cell>
          <cell r="E1650" t="str">
            <v>28.02.2015</v>
          </cell>
          <cell r="U1650">
            <v>0</v>
          </cell>
        </row>
        <row r="1651">
          <cell r="A1651">
            <v>2402</v>
          </cell>
          <cell r="B1651">
            <v>0</v>
          </cell>
          <cell r="C1651">
            <v>0</v>
          </cell>
          <cell r="D1651" t="str">
            <v>(blank)</v>
          </cell>
          <cell r="E1651" t="str">
            <v>28.02.2015</v>
          </cell>
          <cell r="U1651">
            <v>0</v>
          </cell>
        </row>
        <row r="1652">
          <cell r="A1652">
            <v>2403</v>
          </cell>
          <cell r="B1652">
            <v>0</v>
          </cell>
          <cell r="C1652">
            <v>0</v>
          </cell>
          <cell r="D1652" t="str">
            <v>(blank)</v>
          </cell>
          <cell r="E1652" t="str">
            <v>28.02.2015</v>
          </cell>
          <cell r="U1652">
            <v>0</v>
          </cell>
        </row>
        <row r="1653">
          <cell r="A1653">
            <v>2404</v>
          </cell>
          <cell r="B1653">
            <v>0</v>
          </cell>
          <cell r="C1653">
            <v>0</v>
          </cell>
          <cell r="D1653" t="str">
            <v>(blank)</v>
          </cell>
          <cell r="E1653" t="str">
            <v>28.02.2015</v>
          </cell>
          <cell r="U1653">
            <v>0</v>
          </cell>
        </row>
        <row r="1654">
          <cell r="A1654">
            <v>2405</v>
          </cell>
          <cell r="B1654">
            <v>0</v>
          </cell>
          <cell r="C1654">
            <v>0</v>
          </cell>
          <cell r="D1654" t="str">
            <v>(blank)</v>
          </cell>
          <cell r="E1654" t="str">
            <v>28.02.2015</v>
          </cell>
          <cell r="U1654">
            <v>0</v>
          </cell>
        </row>
        <row r="1655">
          <cell r="A1655">
            <v>2406</v>
          </cell>
          <cell r="B1655">
            <v>0</v>
          </cell>
          <cell r="C1655">
            <v>0</v>
          </cell>
          <cell r="D1655" t="str">
            <v>(blank)</v>
          </cell>
          <cell r="E1655" t="str">
            <v>28.02.2015</v>
          </cell>
          <cell r="U1655">
            <v>0</v>
          </cell>
        </row>
        <row r="1656">
          <cell r="A1656">
            <v>2407</v>
          </cell>
          <cell r="B1656">
            <v>0</v>
          </cell>
          <cell r="C1656">
            <v>0</v>
          </cell>
          <cell r="D1656" t="str">
            <v>(blank)</v>
          </cell>
          <cell r="E1656" t="str">
            <v>28.02.2015</v>
          </cell>
          <cell r="U1656">
            <v>0</v>
          </cell>
        </row>
        <row r="1657">
          <cell r="A1657">
            <v>2408</v>
          </cell>
          <cell r="B1657">
            <v>0</v>
          </cell>
          <cell r="C1657">
            <v>0</v>
          </cell>
          <cell r="D1657" t="str">
            <v>(blank)</v>
          </cell>
          <cell r="E1657" t="str">
            <v>28.02.2015</v>
          </cell>
          <cell r="U1657">
            <v>0</v>
          </cell>
        </row>
        <row r="1658">
          <cell r="A1658">
            <v>2409</v>
          </cell>
          <cell r="B1658">
            <v>0</v>
          </cell>
          <cell r="C1658">
            <v>0</v>
          </cell>
          <cell r="D1658" t="str">
            <v>(blank)</v>
          </cell>
          <cell r="E1658" t="str">
            <v>28.02.2015</v>
          </cell>
          <cell r="U1658">
            <v>0</v>
          </cell>
        </row>
        <row r="1659">
          <cell r="A1659">
            <v>2410</v>
          </cell>
          <cell r="B1659">
            <v>0</v>
          </cell>
          <cell r="C1659">
            <v>0</v>
          </cell>
          <cell r="D1659" t="str">
            <v>(blank)</v>
          </cell>
          <cell r="E1659" t="str">
            <v>28.02.2015</v>
          </cell>
          <cell r="U1659">
            <v>0</v>
          </cell>
        </row>
        <row r="1660">
          <cell r="A1660">
            <v>2411</v>
          </cell>
          <cell r="B1660">
            <v>0</v>
          </cell>
          <cell r="C1660">
            <v>0</v>
          </cell>
          <cell r="D1660" t="str">
            <v>(blank)</v>
          </cell>
          <cell r="E1660" t="str">
            <v>28.02.2015</v>
          </cell>
          <cell r="U1660">
            <v>0</v>
          </cell>
        </row>
        <row r="1661">
          <cell r="A1661">
            <v>2412</v>
          </cell>
          <cell r="B1661">
            <v>40</v>
          </cell>
          <cell r="C1661">
            <v>0.98</v>
          </cell>
          <cell r="D1661">
            <v>78000</v>
          </cell>
          <cell r="E1661" t="str">
            <v>31.12.9999</v>
          </cell>
          <cell r="G1661">
            <v>80000</v>
          </cell>
          <cell r="K1661">
            <v>2400</v>
          </cell>
        </row>
        <row r="1662">
          <cell r="A1662">
            <v>2413</v>
          </cell>
          <cell r="B1662">
            <v>40</v>
          </cell>
          <cell r="C1662">
            <v>0.99</v>
          </cell>
          <cell r="D1662">
            <v>90092</v>
          </cell>
          <cell r="E1662" t="str">
            <v>31.12.9999</v>
          </cell>
          <cell r="G1662">
            <v>96000</v>
          </cell>
          <cell r="K1662">
            <v>2880</v>
          </cell>
        </row>
        <row r="1663">
          <cell r="A1663">
            <v>2414</v>
          </cell>
          <cell r="B1663">
            <v>0</v>
          </cell>
          <cell r="C1663">
            <v>0</v>
          </cell>
          <cell r="D1663" t="str">
            <v>(blank)</v>
          </cell>
          <cell r="E1663" t="str">
            <v>30.06.2015</v>
          </cell>
          <cell r="U1663">
            <v>0</v>
          </cell>
        </row>
        <row r="1664">
          <cell r="A1664">
            <v>2422</v>
          </cell>
          <cell r="B1664">
            <v>40.25</v>
          </cell>
          <cell r="C1664">
            <v>1</v>
          </cell>
          <cell r="D1664">
            <v>56000</v>
          </cell>
          <cell r="E1664" t="str">
            <v>31.12.9999</v>
          </cell>
          <cell r="G1664">
            <v>49280</v>
          </cell>
          <cell r="K1664">
            <v>1478.4</v>
          </cell>
        </row>
        <row r="1665">
          <cell r="A1665">
            <v>2424</v>
          </cell>
          <cell r="B1665">
            <v>0</v>
          </cell>
          <cell r="C1665">
            <v>0</v>
          </cell>
          <cell r="D1665" t="str">
            <v>(blank)</v>
          </cell>
          <cell r="E1665" t="str">
            <v>31.03.2015</v>
          </cell>
          <cell r="U1665">
            <v>0</v>
          </cell>
        </row>
        <row r="1666">
          <cell r="A1666">
            <v>2426</v>
          </cell>
          <cell r="B1666">
            <v>0</v>
          </cell>
          <cell r="C1666">
            <v>0</v>
          </cell>
          <cell r="D1666" t="str">
            <v>(blank)</v>
          </cell>
          <cell r="E1666" t="str">
            <v>13.03.2015</v>
          </cell>
          <cell r="U1666">
            <v>0</v>
          </cell>
        </row>
        <row r="1667">
          <cell r="A1667">
            <v>90005621</v>
          </cell>
          <cell r="B1667">
            <v>32</v>
          </cell>
          <cell r="C1667">
            <v>1.53</v>
          </cell>
          <cell r="D1667">
            <v>154000</v>
          </cell>
          <cell r="E1667" t="str">
            <v>13.10.2018</v>
          </cell>
          <cell r="G1667">
            <v>235000</v>
          </cell>
          <cell r="K1667">
            <v>7050</v>
          </cell>
        </row>
        <row r="1668">
          <cell r="A1668">
            <v>90007961</v>
          </cell>
          <cell r="B1668">
            <v>40.25</v>
          </cell>
          <cell r="C1668">
            <v>1</v>
          </cell>
          <cell r="D1668">
            <v>56000</v>
          </cell>
          <cell r="E1668" t="str">
            <v>31.12.9999</v>
          </cell>
          <cell r="G1668">
            <v>49280</v>
          </cell>
          <cell r="K1668">
            <v>1478.4</v>
          </cell>
        </row>
        <row r="1669">
          <cell r="A1669">
            <v>92007683</v>
          </cell>
          <cell r="B1669">
            <v>40</v>
          </cell>
          <cell r="C1669">
            <v>1.1399999999999999</v>
          </cell>
          <cell r="D1669">
            <v>90092</v>
          </cell>
          <cell r="E1669" t="str">
            <v>31.12.9999</v>
          </cell>
          <cell r="G1669">
            <v>110000</v>
          </cell>
          <cell r="K1669">
            <v>3300</v>
          </cell>
        </row>
      </sheetData>
      <sheetData sheetId="1"/>
      <sheetData sheetId="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row>
        <row r="2">
          <cell r="A2" t="str">
            <v>ObjectID</v>
          </cell>
          <cell r="B2" t="str">
            <v>Tier 2</v>
          </cell>
          <cell r="C2" t="str">
            <v>Tier 3</v>
          </cell>
          <cell r="D2" t="str">
            <v>Tier 4</v>
          </cell>
          <cell r="E2" t="str">
            <v>Organizational unit(Name)</v>
          </cell>
          <cell r="F2" t="str">
            <v>ObjectID</v>
          </cell>
          <cell r="G2" t="str">
            <v>Object name</v>
          </cell>
          <cell r="H2" t="str">
            <v>Position created</v>
          </cell>
          <cell r="I2" t="str">
            <v>Position Level</v>
          </cell>
          <cell r="J2" t="str">
            <v>Job</v>
          </cell>
          <cell r="K2" t="str">
            <v xml:space="preserve">   FTE</v>
          </cell>
          <cell r="L2" t="str">
            <v>Weekly Hours</v>
          </cell>
          <cell r="M2" t="str">
            <v>Employee Group</v>
          </cell>
          <cell r="N2" t="str">
            <v>Employee Subgroup</v>
          </cell>
          <cell r="O2" t="str">
            <v>Status</v>
          </cell>
          <cell r="P2" t="str">
            <v>Pers.No.</v>
          </cell>
          <cell r="Q2" t="str">
            <v>Personnel Number</v>
          </cell>
          <cell r="R2" t="str">
            <v>Employee Group</v>
          </cell>
          <cell r="S2" t="str">
            <v>Employee Subgroup</v>
          </cell>
          <cell r="T2" t="str">
            <v>Contract Type</v>
          </cell>
          <cell r="U2" t="str">
            <v>EMP planned FTE</v>
          </cell>
          <cell r="V2" t="str">
            <v>Lv</v>
          </cell>
          <cell r="W2" t="str">
            <v>Annual salary</v>
          </cell>
          <cell r="X2" t="str">
            <v>Building Number</v>
          </cell>
          <cell r="Y2" t="str">
            <v>AVAIL. FTE</v>
          </cell>
          <cell r="Z2" t="str">
            <v>First name</v>
          </cell>
          <cell r="AA2" t="str">
            <v>Last name</v>
          </cell>
          <cell r="AB2" t="str">
            <v>Nickname</v>
          </cell>
          <cell r="AC2" t="str">
            <v>PS group</v>
          </cell>
          <cell r="AD2" t="str">
            <v>PS/Pay Grade Area</v>
          </cell>
          <cell r="AE2" t="str">
            <v>Gender Key</v>
          </cell>
          <cell r="AF2" t="str">
            <v>Cost Ctr</v>
          </cell>
          <cell r="AG2" t="str">
            <v>Cost Center</v>
          </cell>
          <cell r="AH2" t="str">
            <v>End Date</v>
          </cell>
        </row>
        <row r="3">
          <cell r="A3">
            <v>50000163</v>
          </cell>
          <cell r="B3" t="str">
            <v>People, Safety &amp; Contact</v>
          </cell>
          <cell r="C3" t="str">
            <v>Customer Contact</v>
          </cell>
          <cell r="D3" t="str">
            <v>Customer Response</v>
          </cell>
          <cell r="E3" t="str">
            <v>Customer Feedback 3</v>
          </cell>
          <cell r="F3">
            <v>50000163</v>
          </cell>
          <cell r="G3" t="str">
            <v>Feedback Coordinator</v>
          </cell>
          <cell r="H3" t="str">
            <v>01.04.2011</v>
          </cell>
          <cell r="I3" t="str">
            <v>Staff Member</v>
          </cell>
          <cell r="J3" t="str">
            <v>Band D</v>
          </cell>
          <cell r="K3">
            <v>1</v>
          </cell>
          <cell r="L3">
            <v>40</v>
          </cell>
          <cell r="M3" t="str">
            <v>Permanent Full-Time</v>
          </cell>
          <cell r="N3" t="str">
            <v>Waged/Timesheet</v>
          </cell>
          <cell r="O3" t="str">
            <v>Future Start exists</v>
          </cell>
          <cell r="P3">
            <v>0</v>
          </cell>
          <cell r="U3">
            <v>0</v>
          </cell>
          <cell r="W3">
            <v>0</v>
          </cell>
          <cell r="Y3">
            <v>1</v>
          </cell>
          <cell r="AD3" t="str">
            <v>PSA</v>
          </cell>
          <cell r="AH3" t="str">
            <v>00.00.0000</v>
          </cell>
        </row>
        <row r="4">
          <cell r="A4">
            <v>50000571</v>
          </cell>
          <cell r="E4" t="str">
            <v>Auckland Transport</v>
          </cell>
          <cell r="F4">
            <v>50000571</v>
          </cell>
          <cell r="G4" t="str">
            <v>Chief Executive</v>
          </cell>
          <cell r="H4" t="str">
            <v>01.07.2010</v>
          </cell>
          <cell r="I4" t="str">
            <v>CEO</v>
          </cell>
          <cell r="J4" t="str">
            <v>Executive</v>
          </cell>
          <cell r="K4">
            <v>1</v>
          </cell>
          <cell r="L4">
            <v>40</v>
          </cell>
          <cell r="M4" t="str">
            <v>Permanent Full-Time</v>
          </cell>
          <cell r="N4" t="str">
            <v>Salaried</v>
          </cell>
          <cell r="O4" t="str">
            <v>Position Filled</v>
          </cell>
          <cell r="P4">
            <v>1</v>
          </cell>
          <cell r="Q4" t="str">
            <v>David Warburton</v>
          </cell>
          <cell r="R4" t="str">
            <v>Fixed Term Full-Time</v>
          </cell>
          <cell r="S4" t="str">
            <v>Salaried</v>
          </cell>
          <cell r="T4" t="str">
            <v>IEA – Senior Mgmt</v>
          </cell>
          <cell r="U4">
            <v>1</v>
          </cell>
          <cell r="V4" t="str">
            <v>EX</v>
          </cell>
          <cell r="W4">
            <v>605288.13</v>
          </cell>
          <cell r="X4" t="str">
            <v>1 Queen Street - Level 17</v>
          </cell>
          <cell r="Y4">
            <v>0</v>
          </cell>
          <cell r="Z4" t="str">
            <v>David</v>
          </cell>
          <cell r="AA4" t="str">
            <v>Warburton</v>
          </cell>
          <cell r="AC4" t="str">
            <v>EXEC</v>
          </cell>
          <cell r="AD4" t="str">
            <v>AT Exec Scale</v>
          </cell>
          <cell r="AE4" t="str">
            <v>Male</v>
          </cell>
          <cell r="AF4">
            <v>1900</v>
          </cell>
          <cell r="AG4" t="str">
            <v>CHIEF EXECUTIVE</v>
          </cell>
          <cell r="AH4" t="str">
            <v>30.06.2017</v>
          </cell>
        </row>
        <row r="5">
          <cell r="A5">
            <v>50000572</v>
          </cell>
          <cell r="B5" t="str">
            <v>Capital Development Division</v>
          </cell>
          <cell r="E5" t="str">
            <v>Capital Development Division</v>
          </cell>
          <cell r="F5">
            <v>50000572</v>
          </cell>
          <cell r="G5" t="str">
            <v>Chief Development Officer</v>
          </cell>
          <cell r="H5" t="str">
            <v>01.07.2010</v>
          </cell>
          <cell r="I5" t="str">
            <v>Division Manager</v>
          </cell>
          <cell r="J5" t="str">
            <v>Executive</v>
          </cell>
          <cell r="K5">
            <v>1</v>
          </cell>
          <cell r="L5">
            <v>40</v>
          </cell>
          <cell r="M5" t="str">
            <v>Permanent Full-Time</v>
          </cell>
          <cell r="N5" t="str">
            <v>Salaried</v>
          </cell>
          <cell r="O5" t="str">
            <v>Position Filled</v>
          </cell>
          <cell r="P5">
            <v>716</v>
          </cell>
          <cell r="Q5" t="str">
            <v>Greg Edmonds</v>
          </cell>
          <cell r="R5" t="str">
            <v>Permanent Full-Time</v>
          </cell>
          <cell r="S5" t="str">
            <v>Salaried</v>
          </cell>
          <cell r="T5" t="str">
            <v>IEA – Senior Mgmt</v>
          </cell>
          <cell r="U5">
            <v>1</v>
          </cell>
          <cell r="V5" t="str">
            <v>EX</v>
          </cell>
          <cell r="W5">
            <v>388000</v>
          </cell>
          <cell r="X5" t="str">
            <v>1 Queen Street - Level 10</v>
          </cell>
          <cell r="Y5">
            <v>0</v>
          </cell>
          <cell r="Z5" t="str">
            <v>Gregory</v>
          </cell>
          <cell r="AA5" t="str">
            <v>Edmonds</v>
          </cell>
          <cell r="AB5" t="str">
            <v>Greg</v>
          </cell>
          <cell r="AC5" t="str">
            <v>EXEC</v>
          </cell>
          <cell r="AD5" t="str">
            <v>AT Exec Scale</v>
          </cell>
          <cell r="AE5" t="str">
            <v>Male</v>
          </cell>
          <cell r="AF5">
            <v>3001</v>
          </cell>
          <cell r="AG5" t="str">
            <v>Development Division</v>
          </cell>
          <cell r="AH5" t="str">
            <v>00.00.0000</v>
          </cell>
        </row>
        <row r="6">
          <cell r="A6">
            <v>50000573</v>
          </cell>
          <cell r="B6" t="str">
            <v>Services</v>
          </cell>
          <cell r="E6" t="str">
            <v>Services</v>
          </cell>
          <cell r="F6">
            <v>50000573</v>
          </cell>
          <cell r="G6" t="str">
            <v>Chief Services Officer</v>
          </cell>
          <cell r="H6" t="str">
            <v>01.07.2010</v>
          </cell>
          <cell r="I6" t="str">
            <v>Division Manager</v>
          </cell>
          <cell r="J6" t="str">
            <v>Executive</v>
          </cell>
          <cell r="K6">
            <v>1</v>
          </cell>
          <cell r="L6">
            <v>40</v>
          </cell>
          <cell r="M6" t="str">
            <v>Permanent Full-Time</v>
          </cell>
          <cell r="N6" t="str">
            <v>Salaried</v>
          </cell>
          <cell r="O6" t="str">
            <v>Position unfilled for  45 days</v>
          </cell>
          <cell r="P6">
            <v>0</v>
          </cell>
          <cell r="U6">
            <v>0</v>
          </cell>
          <cell r="W6">
            <v>0</v>
          </cell>
          <cell r="Y6">
            <v>1</v>
          </cell>
          <cell r="AD6" t="str">
            <v>AT Exec Scale</v>
          </cell>
          <cell r="AH6" t="str">
            <v>00.00.0000</v>
          </cell>
        </row>
        <row r="7">
          <cell r="A7">
            <v>50000574</v>
          </cell>
          <cell r="B7" t="str">
            <v>Finance Division</v>
          </cell>
          <cell r="E7" t="str">
            <v>Finance Division</v>
          </cell>
          <cell r="F7">
            <v>50000574</v>
          </cell>
          <cell r="G7" t="str">
            <v>Chief Financial Officer</v>
          </cell>
          <cell r="H7" t="str">
            <v>01.07.2010</v>
          </cell>
          <cell r="I7" t="str">
            <v>Division Manager</v>
          </cell>
          <cell r="J7" t="str">
            <v>Executive</v>
          </cell>
          <cell r="K7">
            <v>1</v>
          </cell>
          <cell r="L7">
            <v>40</v>
          </cell>
          <cell r="M7" t="str">
            <v>Permanent Full-Time</v>
          </cell>
          <cell r="N7" t="str">
            <v>Salaried</v>
          </cell>
          <cell r="O7" t="str">
            <v>Position Filled</v>
          </cell>
          <cell r="P7">
            <v>1857</v>
          </cell>
          <cell r="Q7" t="str">
            <v>Richard Morris</v>
          </cell>
          <cell r="R7" t="str">
            <v>Permanent Full-Time</v>
          </cell>
          <cell r="S7" t="str">
            <v>Salaried</v>
          </cell>
          <cell r="T7" t="str">
            <v>IEA – Senior Mgmt</v>
          </cell>
          <cell r="U7">
            <v>1</v>
          </cell>
          <cell r="V7" t="str">
            <v>EX</v>
          </cell>
          <cell r="W7">
            <v>350000</v>
          </cell>
          <cell r="X7" t="str">
            <v>Civic 1 - 6 Henderson Valley Road</v>
          </cell>
          <cell r="Y7">
            <v>0</v>
          </cell>
          <cell r="Z7" t="str">
            <v>Richard</v>
          </cell>
          <cell r="AA7" t="str">
            <v>Morris</v>
          </cell>
          <cell r="AC7" t="str">
            <v>EXEC</v>
          </cell>
          <cell r="AD7" t="str">
            <v>AT Exec Scale</v>
          </cell>
          <cell r="AE7" t="str">
            <v>Male</v>
          </cell>
          <cell r="AF7">
            <v>8000</v>
          </cell>
          <cell r="AG7" t="str">
            <v>FINANCE DIVISION</v>
          </cell>
          <cell r="AH7" t="str">
            <v>00.00.0000</v>
          </cell>
        </row>
        <row r="8">
          <cell r="A8">
            <v>50000576</v>
          </cell>
          <cell r="B8" t="str">
            <v>Capital Development Division</v>
          </cell>
          <cell r="C8" t="str">
            <v>Road Corridor</v>
          </cell>
          <cell r="D8" t="str">
            <v>Asset Management &amp; Systems</v>
          </cell>
          <cell r="E8" t="str">
            <v>Asset Management &amp; Systems</v>
          </cell>
          <cell r="F8">
            <v>50000576</v>
          </cell>
          <cell r="G8" t="str">
            <v>Mngr Strategic Asset Managemnt &amp; Systems</v>
          </cell>
          <cell r="H8" t="str">
            <v>01.07.2010</v>
          </cell>
          <cell r="I8" t="str">
            <v>Department Manager</v>
          </cell>
          <cell r="J8" t="str">
            <v>Band N</v>
          </cell>
          <cell r="K8">
            <v>1</v>
          </cell>
          <cell r="L8">
            <v>40</v>
          </cell>
          <cell r="M8" t="str">
            <v>Permanent Full-Time</v>
          </cell>
          <cell r="N8" t="str">
            <v>Salaried</v>
          </cell>
          <cell r="O8" t="str">
            <v>Position Filled</v>
          </cell>
          <cell r="P8">
            <v>26</v>
          </cell>
          <cell r="Q8" t="str">
            <v>Andrew Finch</v>
          </cell>
          <cell r="R8" t="str">
            <v>Permanent Full-Time</v>
          </cell>
          <cell r="S8" t="str">
            <v>Salaried</v>
          </cell>
          <cell r="T8" t="str">
            <v>IEA – Senior Mgmt</v>
          </cell>
          <cell r="U8">
            <v>1</v>
          </cell>
          <cell r="V8" t="str">
            <v>N+</v>
          </cell>
          <cell r="W8">
            <v>199362.56</v>
          </cell>
          <cell r="X8" t="str">
            <v>Admin 5 - 6 Henderson Valley Road</v>
          </cell>
          <cell r="Y8">
            <v>0</v>
          </cell>
          <cell r="Z8" t="str">
            <v>Andrew</v>
          </cell>
          <cell r="AA8" t="str">
            <v>Finch</v>
          </cell>
          <cell r="AC8" t="str">
            <v>BAND</v>
          </cell>
          <cell r="AD8" t="str">
            <v>AT Exec Scale</v>
          </cell>
          <cell r="AE8" t="str">
            <v>Male</v>
          </cell>
          <cell r="AF8">
            <v>3200</v>
          </cell>
          <cell r="AG8" t="str">
            <v>ASSET MAN. &amp; PROG</v>
          </cell>
          <cell r="AH8" t="str">
            <v>00.00.0000</v>
          </cell>
        </row>
        <row r="9">
          <cell r="A9">
            <v>50000579</v>
          </cell>
          <cell r="B9" t="str">
            <v>Capital Development Division</v>
          </cell>
          <cell r="C9" t="str">
            <v>Roading</v>
          </cell>
          <cell r="D9" t="str">
            <v>Delivery - North/ West</v>
          </cell>
          <cell r="E9" t="str">
            <v>Investigation and Design - North</v>
          </cell>
          <cell r="F9">
            <v>50000579</v>
          </cell>
          <cell r="G9" t="str">
            <v>Investigation and Design Manager - North</v>
          </cell>
          <cell r="H9" t="str">
            <v>01.07.2010</v>
          </cell>
          <cell r="I9" t="str">
            <v>Unit Manager</v>
          </cell>
          <cell r="J9" t="str">
            <v>Band J</v>
          </cell>
          <cell r="K9">
            <v>1</v>
          </cell>
          <cell r="L9">
            <v>40</v>
          </cell>
          <cell r="M9" t="str">
            <v>Permanent Full-Time</v>
          </cell>
          <cell r="N9" t="str">
            <v>Salaried</v>
          </cell>
          <cell r="O9" t="str">
            <v>Position Filled</v>
          </cell>
          <cell r="P9">
            <v>92003041</v>
          </cell>
          <cell r="Q9" t="str">
            <v>Stephen Burris</v>
          </cell>
          <cell r="R9" t="str">
            <v>Permanent Full-Time</v>
          </cell>
          <cell r="S9" t="str">
            <v>Salaried</v>
          </cell>
          <cell r="T9" t="str">
            <v>IEA – 2013 Standard</v>
          </cell>
          <cell r="U9">
            <v>1</v>
          </cell>
          <cell r="V9" t="str">
            <v>J+</v>
          </cell>
          <cell r="W9">
            <v>130000</v>
          </cell>
          <cell r="X9" t="str">
            <v>Admin 4 - 6 Henderson Valley Road</v>
          </cell>
          <cell r="Y9">
            <v>0</v>
          </cell>
          <cell r="Z9" t="str">
            <v>Stephen</v>
          </cell>
          <cell r="AA9" t="str">
            <v>Burris</v>
          </cell>
          <cell r="AB9" t="str">
            <v>Stephen</v>
          </cell>
          <cell r="AC9" t="str">
            <v>BAND</v>
          </cell>
          <cell r="AD9" t="str">
            <v>PSA</v>
          </cell>
          <cell r="AE9" t="str">
            <v>Male</v>
          </cell>
          <cell r="AF9">
            <v>3402</v>
          </cell>
          <cell r="AG9" t="str">
            <v>INV &amp; DESIGN NORTH</v>
          </cell>
          <cell r="AH9" t="str">
            <v>00.00.0000</v>
          </cell>
        </row>
        <row r="10">
          <cell r="A10">
            <v>50000580</v>
          </cell>
          <cell r="B10" t="str">
            <v>Capital Development Division</v>
          </cell>
          <cell r="C10" t="str">
            <v>Roading</v>
          </cell>
          <cell r="D10" t="str">
            <v>Delivery - Central</v>
          </cell>
          <cell r="E10" t="str">
            <v>Investigation and Design - Central</v>
          </cell>
          <cell r="F10">
            <v>50000580</v>
          </cell>
          <cell r="G10" t="str">
            <v>Investigation and Design Manager Central</v>
          </cell>
          <cell r="H10" t="str">
            <v>01.07.2010</v>
          </cell>
          <cell r="I10" t="str">
            <v>Unit Manager</v>
          </cell>
          <cell r="J10" t="str">
            <v>Band J</v>
          </cell>
          <cell r="K10">
            <v>1</v>
          </cell>
          <cell r="L10">
            <v>40</v>
          </cell>
          <cell r="M10" t="str">
            <v>Permanent Full-Time</v>
          </cell>
          <cell r="N10" t="str">
            <v>Salaried</v>
          </cell>
          <cell r="O10" t="str">
            <v>Position Filled</v>
          </cell>
          <cell r="P10">
            <v>192</v>
          </cell>
          <cell r="Q10" t="str">
            <v>Tarun Ahuja</v>
          </cell>
          <cell r="R10" t="str">
            <v>Permanent Full-Time</v>
          </cell>
          <cell r="S10" t="str">
            <v>Salaried</v>
          </cell>
          <cell r="T10" t="str">
            <v>IEA – 2013 Standard</v>
          </cell>
          <cell r="U10">
            <v>1</v>
          </cell>
          <cell r="V10" t="str">
            <v>J+</v>
          </cell>
          <cell r="W10">
            <v>130000</v>
          </cell>
          <cell r="X10" t="str">
            <v>Admin 4 - 6 Henderson Valley Road</v>
          </cell>
          <cell r="Y10">
            <v>0</v>
          </cell>
          <cell r="Z10" t="str">
            <v>Tarun</v>
          </cell>
          <cell r="AA10" t="str">
            <v>Ahuja</v>
          </cell>
          <cell r="AB10" t="str">
            <v>Tarun</v>
          </cell>
          <cell r="AC10" t="str">
            <v>BAND</v>
          </cell>
          <cell r="AD10" t="str">
            <v>PSA</v>
          </cell>
          <cell r="AE10" t="str">
            <v>Male</v>
          </cell>
          <cell r="AF10">
            <v>3401</v>
          </cell>
          <cell r="AG10" t="str">
            <v>INV &amp; DESIGN CENTRAL</v>
          </cell>
          <cell r="AH10" t="str">
            <v>00.00.0000</v>
          </cell>
        </row>
        <row r="11">
          <cell r="A11">
            <v>50000581</v>
          </cell>
          <cell r="B11" t="str">
            <v>Capital Development Division</v>
          </cell>
          <cell r="C11" t="str">
            <v>Road Corridor</v>
          </cell>
          <cell r="D11" t="str">
            <v>Asset Management &amp; Systems</v>
          </cell>
          <cell r="E11" t="str">
            <v>Asset Management Planning</v>
          </cell>
          <cell r="F11">
            <v>50000581</v>
          </cell>
          <cell r="G11" t="str">
            <v>Asset Management Planning Manager</v>
          </cell>
          <cell r="H11" t="str">
            <v>01.07.2010</v>
          </cell>
          <cell r="I11" t="str">
            <v>Unit Manager</v>
          </cell>
          <cell r="J11" t="str">
            <v>Band K</v>
          </cell>
          <cell r="K11">
            <v>1</v>
          </cell>
          <cell r="L11">
            <v>40</v>
          </cell>
          <cell r="M11" t="str">
            <v>Permanent Full-Time</v>
          </cell>
          <cell r="N11" t="str">
            <v>Salaried</v>
          </cell>
          <cell r="O11" t="str">
            <v>Position Filled</v>
          </cell>
          <cell r="P11">
            <v>93000599</v>
          </cell>
          <cell r="Q11" t="str">
            <v>Siri Rangamuwa</v>
          </cell>
          <cell r="R11" t="str">
            <v>Permanent Full-Time</v>
          </cell>
          <cell r="S11" t="str">
            <v>Salaried</v>
          </cell>
          <cell r="T11" t="str">
            <v>IEA – 2010 Standard</v>
          </cell>
          <cell r="U11">
            <v>1</v>
          </cell>
          <cell r="V11" t="str">
            <v>K+</v>
          </cell>
          <cell r="W11">
            <v>158151.88</v>
          </cell>
          <cell r="X11" t="str">
            <v>Admin 5 - 6 Henderson Valley Road</v>
          </cell>
          <cell r="Y11">
            <v>0</v>
          </cell>
          <cell r="Z11" t="str">
            <v>Siri</v>
          </cell>
          <cell r="AA11" t="str">
            <v>Rangamuwa</v>
          </cell>
          <cell r="AB11" t="str">
            <v>Siri</v>
          </cell>
          <cell r="AC11" t="str">
            <v>BAND</v>
          </cell>
          <cell r="AD11" t="str">
            <v>PSA</v>
          </cell>
          <cell r="AE11" t="str">
            <v>Male</v>
          </cell>
          <cell r="AF11">
            <v>3201</v>
          </cell>
          <cell r="AG11" t="str">
            <v>AMP AND POLICY</v>
          </cell>
          <cell r="AH11" t="str">
            <v>00.00.0000</v>
          </cell>
        </row>
        <row r="12">
          <cell r="A12">
            <v>50000583</v>
          </cell>
          <cell r="B12" t="str">
            <v>Capital Development Division</v>
          </cell>
          <cell r="C12" t="str">
            <v>Road Corridor</v>
          </cell>
          <cell r="D12" t="str">
            <v>Asset Management &amp; Systems</v>
          </cell>
          <cell r="E12" t="str">
            <v>Asset Systems and Monitoring</v>
          </cell>
          <cell r="F12">
            <v>50000583</v>
          </cell>
          <cell r="G12" t="str">
            <v>Asset Systems and Monitoring Manager</v>
          </cell>
          <cell r="H12" t="str">
            <v>01.07.2010</v>
          </cell>
          <cell r="I12" t="str">
            <v>Unit Manager</v>
          </cell>
          <cell r="J12" t="str">
            <v>Band K</v>
          </cell>
          <cell r="K12">
            <v>1</v>
          </cell>
          <cell r="L12">
            <v>40</v>
          </cell>
          <cell r="M12" t="str">
            <v>Permanent Full-Time</v>
          </cell>
          <cell r="N12" t="str">
            <v>Salaried</v>
          </cell>
          <cell r="O12" t="str">
            <v>Position unfilled for  75 days</v>
          </cell>
          <cell r="P12">
            <v>0</v>
          </cell>
          <cell r="U12">
            <v>0</v>
          </cell>
          <cell r="W12">
            <v>0</v>
          </cell>
          <cell r="Y12">
            <v>1</v>
          </cell>
          <cell r="AD12" t="str">
            <v>PSA</v>
          </cell>
          <cell r="AH12" t="str">
            <v>00.00.0000</v>
          </cell>
        </row>
        <row r="13">
          <cell r="A13">
            <v>50000584</v>
          </cell>
          <cell r="B13" t="str">
            <v>Capital Development Division</v>
          </cell>
          <cell r="C13" t="str">
            <v>Roading</v>
          </cell>
          <cell r="D13" t="str">
            <v>Capital Programming</v>
          </cell>
          <cell r="E13" t="str">
            <v>Capital Programming</v>
          </cell>
          <cell r="F13">
            <v>50000584</v>
          </cell>
          <cell r="G13" t="str">
            <v>Capital Programme Manager</v>
          </cell>
          <cell r="H13" t="str">
            <v>01.07.2010</v>
          </cell>
          <cell r="I13" t="str">
            <v>Department Manager</v>
          </cell>
          <cell r="J13" t="str">
            <v>Band K</v>
          </cell>
          <cell r="K13">
            <v>1</v>
          </cell>
          <cell r="L13">
            <v>40</v>
          </cell>
          <cell r="M13" t="str">
            <v>Permanent Full-Time</v>
          </cell>
          <cell r="N13" t="str">
            <v>Salaried</v>
          </cell>
          <cell r="O13" t="str">
            <v>Position Filled</v>
          </cell>
          <cell r="P13">
            <v>725</v>
          </cell>
          <cell r="Q13" t="str">
            <v>Rex Harland</v>
          </cell>
          <cell r="R13" t="str">
            <v>Permanent Full-Time</v>
          </cell>
          <cell r="S13" t="str">
            <v>Salaried</v>
          </cell>
          <cell r="T13" t="str">
            <v>IEA – 2013 Standard</v>
          </cell>
          <cell r="U13">
            <v>1</v>
          </cell>
          <cell r="V13" t="str">
            <v>K+</v>
          </cell>
          <cell r="W13">
            <v>145000</v>
          </cell>
          <cell r="X13" t="str">
            <v>Admin 4 - 6 Henderson Valley Road</v>
          </cell>
          <cell r="Y13">
            <v>0</v>
          </cell>
          <cell r="Z13" t="str">
            <v>Reginald</v>
          </cell>
          <cell r="AA13" t="str">
            <v>Harland</v>
          </cell>
          <cell r="AB13" t="str">
            <v>Rex</v>
          </cell>
          <cell r="AC13" t="str">
            <v>BAND</v>
          </cell>
          <cell r="AD13" t="str">
            <v>PSA</v>
          </cell>
          <cell r="AE13" t="str">
            <v>Male</v>
          </cell>
          <cell r="AF13">
            <v>3202</v>
          </cell>
          <cell r="AG13" t="str">
            <v>Capital Programme</v>
          </cell>
          <cell r="AH13" t="str">
            <v>00.00.0000</v>
          </cell>
        </row>
        <row r="14">
          <cell r="A14">
            <v>50000588</v>
          </cell>
          <cell r="B14" t="str">
            <v>Capital Development Division</v>
          </cell>
          <cell r="C14" t="str">
            <v>Investment &amp; Development</v>
          </cell>
          <cell r="D14" t="str">
            <v>Road Development - PT/Facility</v>
          </cell>
          <cell r="E14" t="str">
            <v>Road Development - PT/Facility</v>
          </cell>
          <cell r="F14">
            <v>50000588</v>
          </cell>
          <cell r="G14" t="str">
            <v>Road Development Manager PT &amp; Facilities</v>
          </cell>
          <cell r="H14" t="str">
            <v>01.07.2010</v>
          </cell>
          <cell r="I14" t="str">
            <v>Department Manager</v>
          </cell>
          <cell r="J14" t="str">
            <v>Band K</v>
          </cell>
          <cell r="K14">
            <v>1</v>
          </cell>
          <cell r="L14">
            <v>40</v>
          </cell>
          <cell r="M14" t="str">
            <v>Permanent Full-Time</v>
          </cell>
          <cell r="N14" t="str">
            <v>Salaried</v>
          </cell>
          <cell r="O14" t="str">
            <v>Position Filled</v>
          </cell>
          <cell r="P14">
            <v>92054283</v>
          </cell>
          <cell r="Q14" t="str">
            <v>Harish Singh</v>
          </cell>
          <cell r="R14" t="str">
            <v>Permanent Full-Time</v>
          </cell>
          <cell r="S14" t="str">
            <v>Salaried</v>
          </cell>
          <cell r="T14" t="str">
            <v>IEA – 2010 Standard</v>
          </cell>
          <cell r="U14">
            <v>1</v>
          </cell>
          <cell r="V14" t="str">
            <v>K+</v>
          </cell>
          <cell r="W14">
            <v>141094.79999999999</v>
          </cell>
          <cell r="X14" t="str">
            <v>Admin 4 - 6 Henderson Valley Road</v>
          </cell>
          <cell r="Y14">
            <v>0</v>
          </cell>
          <cell r="Z14" t="str">
            <v>Harish</v>
          </cell>
          <cell r="AA14" t="str">
            <v>Singh</v>
          </cell>
          <cell r="AB14" t="str">
            <v>Harish</v>
          </cell>
          <cell r="AC14" t="str">
            <v>BAND</v>
          </cell>
          <cell r="AD14" t="str">
            <v>PSA</v>
          </cell>
          <cell r="AE14" t="str">
            <v>Male</v>
          </cell>
          <cell r="AF14">
            <v>3107</v>
          </cell>
          <cell r="AG14" t="str">
            <v>INFRA DEV PT &amp;FACIL.</v>
          </cell>
          <cell r="AH14" t="str">
            <v>00.00.0000</v>
          </cell>
        </row>
        <row r="15">
          <cell r="A15">
            <v>50000590</v>
          </cell>
          <cell r="B15" t="str">
            <v>Capital Development Division</v>
          </cell>
          <cell r="C15" t="str">
            <v>Investment &amp; Development</v>
          </cell>
          <cell r="D15" t="str">
            <v>AMETI</v>
          </cell>
          <cell r="E15" t="str">
            <v>AMETI</v>
          </cell>
          <cell r="F15">
            <v>50000590</v>
          </cell>
          <cell r="G15" t="str">
            <v>Programme Director</v>
          </cell>
          <cell r="H15" t="str">
            <v>01.07.2010</v>
          </cell>
          <cell r="I15" t="str">
            <v>Department Manager</v>
          </cell>
          <cell r="J15" t="str">
            <v>Band K</v>
          </cell>
          <cell r="K15">
            <v>1</v>
          </cell>
          <cell r="L15">
            <v>40</v>
          </cell>
          <cell r="M15" t="str">
            <v>Permanent Full-Time</v>
          </cell>
          <cell r="N15" t="str">
            <v>Salaried</v>
          </cell>
          <cell r="O15" t="str">
            <v>Position Filled</v>
          </cell>
          <cell r="P15">
            <v>225</v>
          </cell>
          <cell r="Q15" t="str">
            <v>Peter King</v>
          </cell>
          <cell r="R15" t="str">
            <v>Permanent Full-Time</v>
          </cell>
          <cell r="S15" t="str">
            <v>Salaried</v>
          </cell>
          <cell r="T15" t="str">
            <v>IEA – 2010 Standard</v>
          </cell>
          <cell r="U15">
            <v>1</v>
          </cell>
          <cell r="V15" t="str">
            <v>K+</v>
          </cell>
          <cell r="W15">
            <v>186000</v>
          </cell>
          <cell r="X15" t="str">
            <v>1 Queen Street - Level 10</v>
          </cell>
          <cell r="Y15">
            <v>0</v>
          </cell>
          <cell r="Z15" t="str">
            <v>Peter</v>
          </cell>
          <cell r="AA15" t="str">
            <v>King</v>
          </cell>
          <cell r="AC15" t="str">
            <v>BAND</v>
          </cell>
          <cell r="AD15" t="str">
            <v>PSA</v>
          </cell>
          <cell r="AE15" t="str">
            <v>Male</v>
          </cell>
          <cell r="AF15">
            <v>3311</v>
          </cell>
          <cell r="AG15" t="str">
            <v>Project Direct AMETI</v>
          </cell>
          <cell r="AH15" t="str">
            <v>00.00.0000</v>
          </cell>
        </row>
        <row r="16">
          <cell r="A16">
            <v>50000591</v>
          </cell>
          <cell r="B16" t="str">
            <v>Strategy &amp; Planning</v>
          </cell>
          <cell r="C16" t="str">
            <v>Key Agency Initiatives</v>
          </cell>
          <cell r="E16" t="str">
            <v>Key Agency Initiatives</v>
          </cell>
          <cell r="F16">
            <v>50000591</v>
          </cell>
          <cell r="G16" t="str">
            <v>Project Director Key Strategic Initiativ</v>
          </cell>
          <cell r="H16" t="str">
            <v>01.07.2010</v>
          </cell>
          <cell r="I16" t="str">
            <v>Department Manager</v>
          </cell>
          <cell r="J16" t="str">
            <v>Band K</v>
          </cell>
          <cell r="K16">
            <v>1</v>
          </cell>
          <cell r="L16">
            <v>40</v>
          </cell>
          <cell r="M16" t="str">
            <v>Permanent Full-Time</v>
          </cell>
          <cell r="N16" t="str">
            <v>Salaried</v>
          </cell>
          <cell r="O16" t="str">
            <v>Position Filled</v>
          </cell>
          <cell r="P16">
            <v>210</v>
          </cell>
          <cell r="Q16" t="str">
            <v>Theunis van Schalkwyk</v>
          </cell>
          <cell r="R16" t="str">
            <v>Permanent Full-Time</v>
          </cell>
          <cell r="S16" t="str">
            <v>Salaried</v>
          </cell>
          <cell r="T16" t="str">
            <v>IEA – 2010 Standard</v>
          </cell>
          <cell r="U16">
            <v>1</v>
          </cell>
          <cell r="V16" t="str">
            <v>K+</v>
          </cell>
          <cell r="W16">
            <v>178850</v>
          </cell>
          <cell r="X16" t="str">
            <v>1 Queen Street - Level 10</v>
          </cell>
          <cell r="Y16">
            <v>0</v>
          </cell>
          <cell r="Z16" t="str">
            <v>Phillipus</v>
          </cell>
          <cell r="AA16" t="str">
            <v>van Schalkwyk</v>
          </cell>
          <cell r="AB16" t="str">
            <v>Theunis</v>
          </cell>
          <cell r="AC16" t="str">
            <v>BAND</v>
          </cell>
          <cell r="AD16" t="str">
            <v>PSA</v>
          </cell>
          <cell r="AE16" t="str">
            <v>Male</v>
          </cell>
          <cell r="AF16">
            <v>3312</v>
          </cell>
          <cell r="AG16" t="str">
            <v>Proj Dir Key Init Pr</v>
          </cell>
          <cell r="AH16" t="str">
            <v>00.00.0000</v>
          </cell>
        </row>
        <row r="17">
          <cell r="A17">
            <v>50000592</v>
          </cell>
          <cell r="B17" t="str">
            <v>Capital Development Division</v>
          </cell>
          <cell r="C17" t="str">
            <v>Road Corridor</v>
          </cell>
          <cell r="D17" t="str">
            <v>Delivery</v>
          </cell>
          <cell r="E17" t="str">
            <v>Delivery</v>
          </cell>
          <cell r="F17">
            <v>50000592</v>
          </cell>
          <cell r="G17" t="str">
            <v>Regional Road Corridor Delivery Manager</v>
          </cell>
          <cell r="H17" t="str">
            <v>01.07.2010</v>
          </cell>
          <cell r="I17" t="str">
            <v>Department Manager</v>
          </cell>
          <cell r="J17" t="str">
            <v>Band L</v>
          </cell>
          <cell r="K17">
            <v>1</v>
          </cell>
          <cell r="L17">
            <v>40</v>
          </cell>
          <cell r="M17" t="str">
            <v>Permanent Full-Time</v>
          </cell>
          <cell r="N17" t="str">
            <v>Salaried</v>
          </cell>
          <cell r="O17" t="str">
            <v>Position Filled</v>
          </cell>
          <cell r="P17">
            <v>93302657</v>
          </cell>
          <cell r="Q17" t="str">
            <v>Alan Wallace</v>
          </cell>
          <cell r="R17" t="str">
            <v>Permanent Full-Time</v>
          </cell>
          <cell r="S17" t="str">
            <v>Salaried</v>
          </cell>
          <cell r="T17" t="str">
            <v>IEA – 2013 Standard</v>
          </cell>
          <cell r="U17">
            <v>1</v>
          </cell>
          <cell r="V17" t="str">
            <v>L+</v>
          </cell>
          <cell r="W17">
            <v>193000</v>
          </cell>
          <cell r="X17" t="str">
            <v>Vodafone Building - Level 2 (74 Taharoto Road)</v>
          </cell>
          <cell r="Y17">
            <v>0</v>
          </cell>
          <cell r="Z17" t="str">
            <v>Alan</v>
          </cell>
          <cell r="AA17" t="str">
            <v>Wallace</v>
          </cell>
          <cell r="AB17" t="str">
            <v>Alan</v>
          </cell>
          <cell r="AC17" t="str">
            <v>BAND</v>
          </cell>
          <cell r="AD17" t="str">
            <v>PSA</v>
          </cell>
          <cell r="AE17" t="str">
            <v>Male</v>
          </cell>
          <cell r="AF17">
            <v>1600</v>
          </cell>
          <cell r="AG17" t="str">
            <v>ROAD CORR MAINT</v>
          </cell>
          <cell r="AH17" t="str">
            <v>00.00.0000</v>
          </cell>
        </row>
        <row r="18">
          <cell r="A18">
            <v>50000593</v>
          </cell>
          <cell r="B18" t="str">
            <v>Capital Development Division</v>
          </cell>
          <cell r="C18" t="str">
            <v>Road Corridor</v>
          </cell>
          <cell r="D18" t="str">
            <v>Road Corridor Access</v>
          </cell>
          <cell r="E18" t="str">
            <v>Road Corridor Access</v>
          </cell>
          <cell r="F18">
            <v>50000593</v>
          </cell>
          <cell r="G18" t="str">
            <v>Manager Road Corridor Access</v>
          </cell>
          <cell r="H18" t="str">
            <v>01.07.2010</v>
          </cell>
          <cell r="I18" t="str">
            <v>Department Manager</v>
          </cell>
          <cell r="J18" t="str">
            <v>Band L</v>
          </cell>
          <cell r="K18">
            <v>1</v>
          </cell>
          <cell r="L18">
            <v>40</v>
          </cell>
          <cell r="M18" t="str">
            <v>Permanent Full-Time</v>
          </cell>
          <cell r="N18" t="str">
            <v>Salaried</v>
          </cell>
          <cell r="O18" t="str">
            <v>Future Start exists</v>
          </cell>
          <cell r="P18">
            <v>0</v>
          </cell>
          <cell r="U18">
            <v>0</v>
          </cell>
          <cell r="W18">
            <v>0</v>
          </cell>
          <cell r="Y18">
            <v>1</v>
          </cell>
          <cell r="AD18" t="str">
            <v>AT Standard Scale</v>
          </cell>
          <cell r="AH18" t="str">
            <v>00.00.0000</v>
          </cell>
        </row>
        <row r="19">
          <cell r="A19">
            <v>50000594</v>
          </cell>
          <cell r="B19" t="str">
            <v>Services</v>
          </cell>
          <cell r="C19" t="str">
            <v>Services</v>
          </cell>
          <cell r="D19" t="str">
            <v>Network Operations &amp; Safety</v>
          </cell>
          <cell r="E19" t="str">
            <v>Network Operations &amp; Safety</v>
          </cell>
          <cell r="F19">
            <v>50000594</v>
          </cell>
          <cell r="G19" t="str">
            <v>Network Operations &amp; Safety Manager</v>
          </cell>
          <cell r="H19" t="str">
            <v>01.07.2010</v>
          </cell>
          <cell r="I19" t="str">
            <v>Department Manager</v>
          </cell>
          <cell r="J19" t="str">
            <v>Band M</v>
          </cell>
          <cell r="K19">
            <v>1</v>
          </cell>
          <cell r="L19">
            <v>40</v>
          </cell>
          <cell r="M19" t="str">
            <v>Permanent Full-Time</v>
          </cell>
          <cell r="N19" t="str">
            <v>Salaried</v>
          </cell>
          <cell r="O19" t="str">
            <v>Position Filled</v>
          </cell>
          <cell r="P19">
            <v>15</v>
          </cell>
          <cell r="Q19" t="str">
            <v>Randhir Karma</v>
          </cell>
          <cell r="R19" t="str">
            <v>Permanent Full-Time</v>
          </cell>
          <cell r="S19" t="str">
            <v>Salaried</v>
          </cell>
          <cell r="T19" t="str">
            <v>IEA – 2013 Standard</v>
          </cell>
          <cell r="U19">
            <v>1</v>
          </cell>
          <cell r="V19" t="str">
            <v>L+</v>
          </cell>
          <cell r="W19">
            <v>180000</v>
          </cell>
          <cell r="X19" t="str">
            <v>Vodafone Building - Level 2 (74 Taharoto Road)</v>
          </cell>
          <cell r="Y19">
            <v>0</v>
          </cell>
          <cell r="Z19" t="str">
            <v>Randhir</v>
          </cell>
          <cell r="AA19" t="str">
            <v>Karma</v>
          </cell>
          <cell r="AC19" t="str">
            <v>BAND</v>
          </cell>
          <cell r="AD19" t="str">
            <v>AT Exec Scale</v>
          </cell>
          <cell r="AE19" t="str">
            <v>Male</v>
          </cell>
          <cell r="AF19">
            <v>1500</v>
          </cell>
          <cell r="AG19" t="str">
            <v>ROAD CORRIDOR OPS</v>
          </cell>
          <cell r="AH19" t="str">
            <v>00.00.0000</v>
          </cell>
        </row>
        <row r="20">
          <cell r="A20">
            <v>50000595</v>
          </cell>
          <cell r="B20" t="str">
            <v>Services</v>
          </cell>
          <cell r="C20" t="str">
            <v>Public Transport</v>
          </cell>
          <cell r="E20" t="str">
            <v>Public Transport</v>
          </cell>
          <cell r="F20">
            <v>50000595</v>
          </cell>
          <cell r="G20" t="str">
            <v>Group Manager Public Transport</v>
          </cell>
          <cell r="H20" t="str">
            <v>01.07.2010</v>
          </cell>
          <cell r="I20" t="str">
            <v>Group Manager</v>
          </cell>
          <cell r="J20" t="str">
            <v>Band N</v>
          </cell>
          <cell r="K20">
            <v>1</v>
          </cell>
          <cell r="L20">
            <v>40</v>
          </cell>
          <cell r="M20" t="str">
            <v>Permanent Full-Time</v>
          </cell>
          <cell r="N20" t="str">
            <v>Salaried</v>
          </cell>
          <cell r="O20" t="str">
            <v>Position Filled</v>
          </cell>
          <cell r="P20">
            <v>91002068</v>
          </cell>
          <cell r="Q20" t="str">
            <v>Mark Lambert</v>
          </cell>
          <cell r="R20" t="str">
            <v>Permanent Full-Time</v>
          </cell>
          <cell r="S20" t="str">
            <v>Salaried</v>
          </cell>
          <cell r="T20" t="str">
            <v>IEA – Senior Mgmt</v>
          </cell>
          <cell r="U20">
            <v>1</v>
          </cell>
          <cell r="V20" t="str">
            <v>N+</v>
          </cell>
          <cell r="W20">
            <v>253113.74</v>
          </cell>
          <cell r="X20" t="str">
            <v>1 Queen Street - Level 17</v>
          </cell>
          <cell r="Y20">
            <v>0</v>
          </cell>
          <cell r="Z20" t="str">
            <v>Mark</v>
          </cell>
          <cell r="AA20" t="str">
            <v>Lambert</v>
          </cell>
          <cell r="AC20" t="str">
            <v>BAND</v>
          </cell>
          <cell r="AD20" t="str">
            <v>AT Exec Scale</v>
          </cell>
          <cell r="AE20" t="str">
            <v>Male</v>
          </cell>
          <cell r="AF20">
            <v>1200</v>
          </cell>
          <cell r="AG20" t="str">
            <v>PUBLIC TRNSPT OPS</v>
          </cell>
          <cell r="AH20" t="str">
            <v>00.00.0000</v>
          </cell>
        </row>
        <row r="21">
          <cell r="A21">
            <v>50000596</v>
          </cell>
          <cell r="B21" t="str">
            <v>Services</v>
          </cell>
          <cell r="C21" t="str">
            <v>Services</v>
          </cell>
          <cell r="D21" t="str">
            <v>Parking Services</v>
          </cell>
          <cell r="E21" t="str">
            <v>Parking Services</v>
          </cell>
          <cell r="F21">
            <v>50000596</v>
          </cell>
          <cell r="G21" t="str">
            <v>Parking Services Manager</v>
          </cell>
          <cell r="H21" t="str">
            <v>01.07.2010</v>
          </cell>
          <cell r="I21" t="str">
            <v>Department Manager</v>
          </cell>
          <cell r="J21" t="str">
            <v>Band L</v>
          </cell>
          <cell r="K21">
            <v>1</v>
          </cell>
          <cell r="L21">
            <v>40</v>
          </cell>
          <cell r="M21" t="str">
            <v>Permanent Full-Time</v>
          </cell>
          <cell r="N21" t="str">
            <v>Salaried</v>
          </cell>
          <cell r="O21" t="str">
            <v>Position Filled</v>
          </cell>
          <cell r="P21">
            <v>1025</v>
          </cell>
          <cell r="Q21" t="str">
            <v>Russell Derecourt</v>
          </cell>
          <cell r="R21" t="str">
            <v>Permanent Full-Time</v>
          </cell>
          <cell r="S21" t="str">
            <v>Salaried</v>
          </cell>
          <cell r="T21" t="str">
            <v>IEA – 2013 Standard</v>
          </cell>
          <cell r="U21">
            <v>1</v>
          </cell>
          <cell r="V21" t="str">
            <v>L+</v>
          </cell>
          <cell r="W21">
            <v>208690</v>
          </cell>
          <cell r="X21" t="str">
            <v>Admin 6 - 6 Henderson Valley Road</v>
          </cell>
          <cell r="Y21">
            <v>0</v>
          </cell>
          <cell r="Z21" t="str">
            <v>Russell</v>
          </cell>
          <cell r="AA21" t="str">
            <v>Derecourt</v>
          </cell>
          <cell r="AC21" t="str">
            <v>BAND</v>
          </cell>
          <cell r="AD21" t="str">
            <v>AT Standard Scale</v>
          </cell>
          <cell r="AE21" t="str">
            <v>Male</v>
          </cell>
          <cell r="AF21">
            <v>1100</v>
          </cell>
          <cell r="AG21" t="str">
            <v>PARKING &amp; ENFORCE</v>
          </cell>
          <cell r="AH21" t="str">
            <v>00.00.0000</v>
          </cell>
        </row>
        <row r="22">
          <cell r="A22">
            <v>50000598</v>
          </cell>
          <cell r="B22" t="str">
            <v>Capital Development Division</v>
          </cell>
          <cell r="C22" t="str">
            <v>Road Corridor</v>
          </cell>
          <cell r="D22" t="str">
            <v>Delivery</v>
          </cell>
          <cell r="E22" t="str">
            <v>Northern Road Corridor Delivery</v>
          </cell>
          <cell r="F22">
            <v>50000598</v>
          </cell>
          <cell r="G22" t="str">
            <v>Northern Road Corridor Delivery Manager</v>
          </cell>
          <cell r="H22" t="str">
            <v>01.07.2010</v>
          </cell>
          <cell r="I22" t="str">
            <v>Unit Manager</v>
          </cell>
          <cell r="J22" t="str">
            <v>Band K</v>
          </cell>
          <cell r="K22">
            <v>1</v>
          </cell>
          <cell r="L22">
            <v>40</v>
          </cell>
          <cell r="M22" t="str">
            <v>Permanent Full-Time</v>
          </cell>
          <cell r="N22" t="str">
            <v>Salaried</v>
          </cell>
          <cell r="O22" t="str">
            <v>Position Filled</v>
          </cell>
          <cell r="P22">
            <v>90003628</v>
          </cell>
          <cell r="Q22" t="str">
            <v>Len van der Harst</v>
          </cell>
          <cell r="R22" t="str">
            <v>Permanent Full-Time</v>
          </cell>
          <cell r="S22" t="str">
            <v>Salaried</v>
          </cell>
          <cell r="T22" t="str">
            <v>IEA – 2013 Standard</v>
          </cell>
          <cell r="U22">
            <v>1</v>
          </cell>
          <cell r="V22" t="str">
            <v>K+</v>
          </cell>
          <cell r="W22">
            <v>140000</v>
          </cell>
          <cell r="X22" t="str">
            <v>1 Queen Street - Level 6</v>
          </cell>
          <cell r="Y22">
            <v>0</v>
          </cell>
          <cell r="Z22" t="str">
            <v>Len</v>
          </cell>
          <cell r="AA22" t="str">
            <v>van der Harst</v>
          </cell>
          <cell r="AB22" t="str">
            <v>Len</v>
          </cell>
          <cell r="AC22" t="str">
            <v>BAND</v>
          </cell>
          <cell r="AD22" t="str">
            <v>PSA</v>
          </cell>
          <cell r="AE22" t="str">
            <v>Male</v>
          </cell>
          <cell r="AF22">
            <v>1604</v>
          </cell>
          <cell r="AG22" t="str">
            <v>MAINT CT'S - NORTH</v>
          </cell>
          <cell r="AH22" t="str">
            <v>00.00.0000</v>
          </cell>
        </row>
        <row r="23">
          <cell r="A23">
            <v>50000599</v>
          </cell>
          <cell r="B23" t="str">
            <v>Capital Development Division</v>
          </cell>
          <cell r="C23" t="str">
            <v>Road Corridor</v>
          </cell>
          <cell r="D23" t="str">
            <v>Delivery</v>
          </cell>
          <cell r="E23" t="str">
            <v>Western Road Corridor Delivery</v>
          </cell>
          <cell r="F23">
            <v>50000599</v>
          </cell>
          <cell r="G23" t="str">
            <v>Western Road Corridor Delivery Manager</v>
          </cell>
          <cell r="H23" t="str">
            <v>01.07.2010</v>
          </cell>
          <cell r="I23" t="str">
            <v>Unit Manager</v>
          </cell>
          <cell r="J23" t="str">
            <v>Band K</v>
          </cell>
          <cell r="K23">
            <v>1</v>
          </cell>
          <cell r="L23">
            <v>40</v>
          </cell>
          <cell r="M23" t="str">
            <v>Permanent Full-Time</v>
          </cell>
          <cell r="N23" t="str">
            <v>Salaried</v>
          </cell>
          <cell r="O23" t="str">
            <v>Position Filled</v>
          </cell>
          <cell r="P23">
            <v>93001322</v>
          </cell>
          <cell r="Q23" t="str">
            <v>Johan Swanepoel</v>
          </cell>
          <cell r="R23" t="str">
            <v>Permanent Full-Time</v>
          </cell>
          <cell r="S23" t="str">
            <v>Salaried</v>
          </cell>
          <cell r="T23" t="str">
            <v>IEA – 2010 Standard</v>
          </cell>
          <cell r="U23">
            <v>1</v>
          </cell>
          <cell r="V23" t="str">
            <v>K+</v>
          </cell>
          <cell r="W23">
            <v>141094.79999999999</v>
          </cell>
          <cell r="X23" t="str">
            <v>Admin 5 - 6 Henderson Valley Road</v>
          </cell>
          <cell r="Y23">
            <v>0</v>
          </cell>
          <cell r="Z23" t="str">
            <v>Johan</v>
          </cell>
          <cell r="AA23" t="str">
            <v>Swanepoel</v>
          </cell>
          <cell r="AB23" t="str">
            <v>Johan</v>
          </cell>
          <cell r="AC23" t="str">
            <v>BAND</v>
          </cell>
          <cell r="AD23" t="str">
            <v>PSA</v>
          </cell>
          <cell r="AE23" t="str">
            <v>Male</v>
          </cell>
          <cell r="AF23">
            <v>1608</v>
          </cell>
          <cell r="AG23" t="str">
            <v>MAINT CT'S  - WEST</v>
          </cell>
          <cell r="AH23" t="str">
            <v>00.00.0000</v>
          </cell>
        </row>
        <row r="24">
          <cell r="A24">
            <v>50000600</v>
          </cell>
          <cell r="B24" t="str">
            <v>Capital Development Division</v>
          </cell>
          <cell r="C24" t="str">
            <v>Road Corridor</v>
          </cell>
          <cell r="D24" t="str">
            <v>Delivery</v>
          </cell>
          <cell r="E24" t="str">
            <v>Maintenance Contracts - Central</v>
          </cell>
          <cell r="F24">
            <v>50000600</v>
          </cell>
          <cell r="G24" t="str">
            <v>Central Road Corridor Delivery Manager</v>
          </cell>
          <cell r="H24" t="str">
            <v>01.07.2010</v>
          </cell>
          <cell r="I24" t="str">
            <v>Unit Manager</v>
          </cell>
          <cell r="J24" t="str">
            <v>Band K</v>
          </cell>
          <cell r="K24">
            <v>1</v>
          </cell>
          <cell r="L24">
            <v>40</v>
          </cell>
          <cell r="M24" t="str">
            <v>Permanent Full-Time</v>
          </cell>
          <cell r="N24" t="str">
            <v>Salaried</v>
          </cell>
          <cell r="O24" t="str">
            <v>Position Filled</v>
          </cell>
          <cell r="P24">
            <v>90001092</v>
          </cell>
          <cell r="Q24" t="str">
            <v>Euan Ross</v>
          </cell>
          <cell r="R24" t="str">
            <v>Permanent Full-Time</v>
          </cell>
          <cell r="S24" t="str">
            <v>Salaried</v>
          </cell>
          <cell r="T24" t="str">
            <v>IEA – 2010 Standard</v>
          </cell>
          <cell r="U24">
            <v>1</v>
          </cell>
          <cell r="V24" t="str">
            <v>K+</v>
          </cell>
          <cell r="W24">
            <v>143070.13</v>
          </cell>
          <cell r="X24" t="str">
            <v>1 Queen Street - Level 6</v>
          </cell>
          <cell r="Y24">
            <v>0</v>
          </cell>
          <cell r="Z24" t="str">
            <v>Euan</v>
          </cell>
          <cell r="AA24" t="str">
            <v>Ross</v>
          </cell>
          <cell r="AB24" t="str">
            <v>Euan</v>
          </cell>
          <cell r="AC24" t="str">
            <v>BAND</v>
          </cell>
          <cell r="AD24" t="str">
            <v>PSA</v>
          </cell>
          <cell r="AE24" t="str">
            <v>Male</v>
          </cell>
          <cell r="AF24">
            <v>1601</v>
          </cell>
          <cell r="AG24" t="str">
            <v>MAINT CT'S  -CENTRAL</v>
          </cell>
          <cell r="AH24" t="str">
            <v>00.00.0000</v>
          </cell>
        </row>
        <row r="25">
          <cell r="A25">
            <v>50000601</v>
          </cell>
          <cell r="B25" t="str">
            <v>Capital Development Division</v>
          </cell>
          <cell r="C25" t="str">
            <v>Road Corridor</v>
          </cell>
          <cell r="D25" t="str">
            <v>Road Corridor Access</v>
          </cell>
          <cell r="E25" t="str">
            <v>Corridor Access Requests</v>
          </cell>
          <cell r="F25">
            <v>50000601</v>
          </cell>
          <cell r="G25" t="str">
            <v>Road Corridor Requests Manager</v>
          </cell>
          <cell r="H25" t="str">
            <v>01.07.2010</v>
          </cell>
          <cell r="I25" t="str">
            <v>Unit Manager</v>
          </cell>
          <cell r="J25" t="str">
            <v>Band K</v>
          </cell>
          <cell r="K25">
            <v>1</v>
          </cell>
          <cell r="L25">
            <v>40</v>
          </cell>
          <cell r="M25" t="str">
            <v>Permanent Full-Time</v>
          </cell>
          <cell r="N25" t="str">
            <v>Salaried</v>
          </cell>
          <cell r="O25" t="str">
            <v>Position Filled</v>
          </cell>
          <cell r="P25">
            <v>90001085</v>
          </cell>
          <cell r="Q25" t="str">
            <v>Barry Williams</v>
          </cell>
          <cell r="R25" t="str">
            <v>Permanent Full-Time</v>
          </cell>
          <cell r="S25" t="str">
            <v>Salaried</v>
          </cell>
          <cell r="T25" t="str">
            <v>IEA – 2010 Standard</v>
          </cell>
          <cell r="U25">
            <v>1</v>
          </cell>
          <cell r="V25" t="str">
            <v>K+</v>
          </cell>
          <cell r="W25">
            <v>143070.13</v>
          </cell>
          <cell r="X25" t="str">
            <v>Vodafone Building - Level 2 (74 Taharoto Road)</v>
          </cell>
          <cell r="Y25">
            <v>0</v>
          </cell>
          <cell r="Z25" t="str">
            <v>Barry</v>
          </cell>
          <cell r="AA25" t="str">
            <v>Williams</v>
          </cell>
          <cell r="AB25" t="str">
            <v>Barry</v>
          </cell>
          <cell r="AC25" t="str">
            <v>BAND</v>
          </cell>
          <cell r="AD25" t="str">
            <v>PSA</v>
          </cell>
          <cell r="AE25" t="str">
            <v>Male</v>
          </cell>
          <cell r="AF25">
            <v>1407</v>
          </cell>
          <cell r="AG25" t="str">
            <v>CORRIDOR ACCESS REQ</v>
          </cell>
          <cell r="AH25" t="str">
            <v>00.00.0000</v>
          </cell>
        </row>
        <row r="26">
          <cell r="A26">
            <v>50000604</v>
          </cell>
          <cell r="B26" t="str">
            <v>Services</v>
          </cell>
          <cell r="C26" t="str">
            <v>Services</v>
          </cell>
          <cell r="D26" t="str">
            <v>Network Operations &amp; Safety</v>
          </cell>
          <cell r="E26" t="str">
            <v>Traffic Operations</v>
          </cell>
          <cell r="F26">
            <v>50000604</v>
          </cell>
          <cell r="G26" t="str">
            <v>Traffic Operations Manager</v>
          </cell>
          <cell r="H26" t="str">
            <v>01.07.2010</v>
          </cell>
          <cell r="I26" t="str">
            <v>Unit Manager</v>
          </cell>
          <cell r="J26" t="str">
            <v>Band K</v>
          </cell>
          <cell r="K26">
            <v>1</v>
          </cell>
          <cell r="L26">
            <v>40</v>
          </cell>
          <cell r="M26" t="str">
            <v>Permanent Full-Time</v>
          </cell>
          <cell r="N26" t="str">
            <v>Salaried</v>
          </cell>
          <cell r="O26" t="str">
            <v>Position Filled</v>
          </cell>
          <cell r="P26">
            <v>82</v>
          </cell>
          <cell r="Q26" t="str">
            <v>Rob Douglas-Jones</v>
          </cell>
          <cell r="R26" t="str">
            <v>Permanent Full-Time</v>
          </cell>
          <cell r="S26" t="str">
            <v>Salaried</v>
          </cell>
          <cell r="T26" t="str">
            <v>IEA – 2013 Standard</v>
          </cell>
          <cell r="U26">
            <v>1</v>
          </cell>
          <cell r="V26" t="str">
            <v>K+</v>
          </cell>
          <cell r="W26">
            <v>145000</v>
          </cell>
          <cell r="X26" t="str">
            <v>Admin 5 - 6 Henderson Valley Road</v>
          </cell>
          <cell r="Y26">
            <v>0</v>
          </cell>
          <cell r="Z26" t="str">
            <v>Robert</v>
          </cell>
          <cell r="AA26" t="str">
            <v>Douglas-Jones</v>
          </cell>
          <cell r="AB26" t="str">
            <v>Rob</v>
          </cell>
          <cell r="AC26" t="str">
            <v>BAND</v>
          </cell>
          <cell r="AD26" t="str">
            <v>PSA</v>
          </cell>
          <cell r="AE26" t="str">
            <v>Male</v>
          </cell>
          <cell r="AF26">
            <v>1503</v>
          </cell>
          <cell r="AG26" t="str">
            <v>TRAFFIC OPERATIONS</v>
          </cell>
          <cell r="AH26" t="str">
            <v>00.00.0000</v>
          </cell>
        </row>
        <row r="27">
          <cell r="A27">
            <v>50000605</v>
          </cell>
          <cell r="B27" t="str">
            <v>Services</v>
          </cell>
          <cell r="C27" t="str">
            <v>Services</v>
          </cell>
          <cell r="D27" t="str">
            <v>Network Operations &amp; Safety</v>
          </cell>
          <cell r="E27" t="str">
            <v>Community &amp; Road Safety</v>
          </cell>
          <cell r="F27">
            <v>50000605</v>
          </cell>
          <cell r="G27" t="str">
            <v>Community &amp; Road Safety Manager</v>
          </cell>
          <cell r="H27" t="str">
            <v>01.07.2010</v>
          </cell>
          <cell r="I27" t="str">
            <v>Unit Manager</v>
          </cell>
          <cell r="J27" t="str">
            <v>Band K</v>
          </cell>
          <cell r="K27">
            <v>1</v>
          </cell>
          <cell r="L27">
            <v>40</v>
          </cell>
          <cell r="M27" t="str">
            <v>Permanent Full-Time</v>
          </cell>
          <cell r="N27" t="str">
            <v>Salaried</v>
          </cell>
          <cell r="O27" t="str">
            <v>Position Filled</v>
          </cell>
          <cell r="P27">
            <v>90001083</v>
          </cell>
          <cell r="Q27" t="str">
            <v>Karen Hay</v>
          </cell>
          <cell r="R27" t="str">
            <v>Permanent Full-Time</v>
          </cell>
          <cell r="S27" t="str">
            <v>Salaried</v>
          </cell>
          <cell r="T27" t="str">
            <v>IEA – 2013 Standard</v>
          </cell>
          <cell r="U27">
            <v>1</v>
          </cell>
          <cell r="V27" t="str">
            <v>K+</v>
          </cell>
          <cell r="W27">
            <v>156000</v>
          </cell>
          <cell r="X27" t="str">
            <v>Vodafone Building - Level 2 (74 Taharoto Road)</v>
          </cell>
          <cell r="Y27">
            <v>0</v>
          </cell>
          <cell r="Z27" t="str">
            <v>Karen</v>
          </cell>
          <cell r="AA27" t="str">
            <v>Hay</v>
          </cell>
          <cell r="AB27" t="str">
            <v>Karen</v>
          </cell>
          <cell r="AC27" t="str">
            <v>BAND</v>
          </cell>
          <cell r="AD27" t="str">
            <v>PSA</v>
          </cell>
          <cell r="AE27" t="str">
            <v>Female</v>
          </cell>
          <cell r="AF27">
            <v>1500</v>
          </cell>
          <cell r="AG27" t="str">
            <v>ROAD CORRIDOR OPS</v>
          </cell>
          <cell r="AH27" t="str">
            <v>00.00.0000</v>
          </cell>
        </row>
        <row r="28">
          <cell r="A28">
            <v>50000606</v>
          </cell>
          <cell r="B28" t="str">
            <v>Services</v>
          </cell>
          <cell r="C28" t="str">
            <v>Services</v>
          </cell>
          <cell r="D28" t="str">
            <v>Network Operations &amp; Safety</v>
          </cell>
          <cell r="E28" t="str">
            <v>Intelligent Transport Systems</v>
          </cell>
          <cell r="F28">
            <v>50000606</v>
          </cell>
          <cell r="G28" t="str">
            <v>Intelligent Transport Systems Manager</v>
          </cell>
          <cell r="H28" t="str">
            <v>01.07.2010</v>
          </cell>
          <cell r="I28" t="str">
            <v>Unit Manager</v>
          </cell>
          <cell r="J28" t="str">
            <v>Band K</v>
          </cell>
          <cell r="K28">
            <v>1</v>
          </cell>
          <cell r="L28">
            <v>40</v>
          </cell>
          <cell r="M28" t="str">
            <v>Permanent Full-Time</v>
          </cell>
          <cell r="N28" t="str">
            <v>Salaried</v>
          </cell>
          <cell r="O28" t="str">
            <v>Position unfilled for 136 days</v>
          </cell>
          <cell r="P28">
            <v>0</v>
          </cell>
          <cell r="U28">
            <v>0</v>
          </cell>
          <cell r="W28">
            <v>0</v>
          </cell>
          <cell r="Y28">
            <v>1</v>
          </cell>
          <cell r="AD28" t="str">
            <v>PSA</v>
          </cell>
          <cell r="AH28" t="str">
            <v>00.00.0000</v>
          </cell>
        </row>
        <row r="29">
          <cell r="A29">
            <v>50000609</v>
          </cell>
          <cell r="B29" t="str">
            <v>Services</v>
          </cell>
          <cell r="C29" t="str">
            <v>Public Transport</v>
          </cell>
          <cell r="D29" t="str">
            <v>PT Network Management</v>
          </cell>
          <cell r="E29" t="str">
            <v>PT Network Management</v>
          </cell>
          <cell r="F29">
            <v>50000609</v>
          </cell>
          <cell r="G29" t="str">
            <v>PT Network Manager</v>
          </cell>
          <cell r="H29" t="str">
            <v>01.07.2010</v>
          </cell>
          <cell r="I29" t="str">
            <v>Department Manager</v>
          </cell>
          <cell r="J29" t="str">
            <v>Band K</v>
          </cell>
          <cell r="K29">
            <v>1</v>
          </cell>
          <cell r="L29">
            <v>40</v>
          </cell>
          <cell r="M29" t="str">
            <v>Permanent Full-Time</v>
          </cell>
          <cell r="N29" t="str">
            <v>Salaried</v>
          </cell>
          <cell r="O29" t="str">
            <v>Position Filled</v>
          </cell>
          <cell r="P29">
            <v>91004290</v>
          </cell>
          <cell r="Q29" t="str">
            <v>Anthony Cross</v>
          </cell>
          <cell r="R29" t="str">
            <v>Permanent Full-Time</v>
          </cell>
          <cell r="S29" t="str">
            <v>Salaried</v>
          </cell>
          <cell r="T29" t="str">
            <v>IEA – 2010 Standard</v>
          </cell>
          <cell r="U29">
            <v>1</v>
          </cell>
          <cell r="V29" t="str">
            <v>K+</v>
          </cell>
          <cell r="W29">
            <v>155935.6</v>
          </cell>
          <cell r="X29" t="str">
            <v>1 Queen Street - Level 17</v>
          </cell>
          <cell r="Y29">
            <v>0</v>
          </cell>
          <cell r="Z29" t="str">
            <v>Anthony</v>
          </cell>
          <cell r="AA29" t="str">
            <v>Cross</v>
          </cell>
          <cell r="AC29" t="str">
            <v>BAND</v>
          </cell>
          <cell r="AD29" t="str">
            <v>PSA</v>
          </cell>
          <cell r="AE29" t="str">
            <v>Male</v>
          </cell>
          <cell r="AF29">
            <v>1208</v>
          </cell>
          <cell r="AG29" t="str">
            <v>PT NETWORK MANAGEMEN</v>
          </cell>
          <cell r="AH29" t="str">
            <v>00.00.0000</v>
          </cell>
        </row>
        <row r="30">
          <cell r="A30">
            <v>50000610</v>
          </cell>
          <cell r="B30" t="str">
            <v>Services</v>
          </cell>
          <cell r="C30" t="str">
            <v>Public Transport</v>
          </cell>
          <cell r="D30" t="str">
            <v>Rail Services</v>
          </cell>
          <cell r="E30" t="str">
            <v>Rail Services</v>
          </cell>
          <cell r="F30">
            <v>50000610</v>
          </cell>
          <cell r="G30" t="str">
            <v>Rail Services Manager</v>
          </cell>
          <cell r="H30" t="str">
            <v>01.07.2010</v>
          </cell>
          <cell r="I30" t="str">
            <v>Department Manager</v>
          </cell>
          <cell r="J30" t="str">
            <v>Band K</v>
          </cell>
          <cell r="K30">
            <v>1</v>
          </cell>
          <cell r="L30">
            <v>40</v>
          </cell>
          <cell r="M30" t="str">
            <v>Permanent Full-Time</v>
          </cell>
          <cell r="N30" t="str">
            <v>Salaried</v>
          </cell>
          <cell r="O30" t="str">
            <v>Position Filled</v>
          </cell>
          <cell r="P30">
            <v>1527</v>
          </cell>
          <cell r="Q30" t="str">
            <v>Craig Inger</v>
          </cell>
          <cell r="R30" t="str">
            <v>Permanent Full-Time</v>
          </cell>
          <cell r="S30" t="str">
            <v>Salaried</v>
          </cell>
          <cell r="T30" t="str">
            <v>IEA – 2010 Standard</v>
          </cell>
          <cell r="U30">
            <v>1</v>
          </cell>
          <cell r="V30" t="str">
            <v>K+</v>
          </cell>
          <cell r="W30">
            <v>178150</v>
          </cell>
          <cell r="X30" t="str">
            <v>1 Queen Street - Level 17</v>
          </cell>
          <cell r="Y30">
            <v>0</v>
          </cell>
          <cell r="Z30" t="str">
            <v>Craig</v>
          </cell>
          <cell r="AA30" t="str">
            <v>Inger</v>
          </cell>
          <cell r="AC30" t="str">
            <v>BAND</v>
          </cell>
          <cell r="AD30" t="str">
            <v>PSA</v>
          </cell>
          <cell r="AE30" t="str">
            <v>Male</v>
          </cell>
          <cell r="AF30">
            <v>1213</v>
          </cell>
          <cell r="AG30" t="str">
            <v>Rail Contract</v>
          </cell>
          <cell r="AH30" t="str">
            <v>00.00.0000</v>
          </cell>
        </row>
        <row r="31">
          <cell r="A31">
            <v>50000612</v>
          </cell>
          <cell r="B31" t="str">
            <v>Services</v>
          </cell>
          <cell r="C31" t="str">
            <v>Public Transport</v>
          </cell>
          <cell r="D31" t="str">
            <v>PT Customer Experience</v>
          </cell>
          <cell r="E31" t="str">
            <v>PT Customer Experience</v>
          </cell>
          <cell r="F31">
            <v>50000612</v>
          </cell>
          <cell r="G31" t="str">
            <v>PT Customer Experience Manager</v>
          </cell>
          <cell r="H31" t="str">
            <v>01.07.2010</v>
          </cell>
          <cell r="I31" t="str">
            <v>Department Manager</v>
          </cell>
          <cell r="J31" t="str">
            <v>Band K</v>
          </cell>
          <cell r="K31">
            <v>1</v>
          </cell>
          <cell r="L31">
            <v>40</v>
          </cell>
          <cell r="M31" t="str">
            <v>Permanent Full-Time</v>
          </cell>
          <cell r="N31" t="str">
            <v>Salaried</v>
          </cell>
          <cell r="O31" t="str">
            <v>Position Filled</v>
          </cell>
          <cell r="P31">
            <v>1459</v>
          </cell>
          <cell r="Q31" t="str">
            <v>Peter Paton</v>
          </cell>
          <cell r="R31" t="str">
            <v>Permanent Full-Time</v>
          </cell>
          <cell r="S31" t="str">
            <v>Salaried</v>
          </cell>
          <cell r="T31" t="str">
            <v>IEA – 2010 Standard</v>
          </cell>
          <cell r="U31">
            <v>1</v>
          </cell>
          <cell r="V31" t="str">
            <v>K+</v>
          </cell>
          <cell r="W31">
            <v>158565</v>
          </cell>
          <cell r="X31" t="str">
            <v>1 Queen Street - Level 17</v>
          </cell>
          <cell r="Y31">
            <v>0</v>
          </cell>
          <cell r="Z31" t="str">
            <v>Peter</v>
          </cell>
          <cell r="AA31" t="str">
            <v>Paton</v>
          </cell>
          <cell r="AC31" t="str">
            <v>BAND</v>
          </cell>
          <cell r="AD31" t="str">
            <v>PSA</v>
          </cell>
          <cell r="AE31" t="str">
            <v>Male</v>
          </cell>
          <cell r="AF31">
            <v>1202</v>
          </cell>
          <cell r="AG31" t="str">
            <v>PT CUSTOMER EXPERIEN</v>
          </cell>
          <cell r="AH31" t="str">
            <v>00.00.0000</v>
          </cell>
        </row>
        <row r="32">
          <cell r="A32">
            <v>50000613</v>
          </cell>
          <cell r="B32" t="str">
            <v>Services</v>
          </cell>
          <cell r="C32" t="str">
            <v>Public Transport</v>
          </cell>
          <cell r="D32" t="str">
            <v>PT Commercial</v>
          </cell>
          <cell r="E32" t="str">
            <v>PT Commercial</v>
          </cell>
          <cell r="F32">
            <v>50000613</v>
          </cell>
          <cell r="G32" t="str">
            <v>PT Commercial Manager</v>
          </cell>
          <cell r="H32" t="str">
            <v>01.07.2010</v>
          </cell>
          <cell r="I32" t="str">
            <v>Department Manager</v>
          </cell>
          <cell r="J32" t="str">
            <v>Band L</v>
          </cell>
          <cell r="K32">
            <v>1</v>
          </cell>
          <cell r="L32">
            <v>40</v>
          </cell>
          <cell r="M32" t="str">
            <v>Permanent Full-Time</v>
          </cell>
          <cell r="N32" t="str">
            <v>Salaried</v>
          </cell>
          <cell r="O32" t="str">
            <v>Position Filled</v>
          </cell>
          <cell r="P32">
            <v>91002579</v>
          </cell>
          <cell r="Q32" t="str">
            <v>Colin Homan</v>
          </cell>
          <cell r="R32" t="str">
            <v>Permanent Full-Time</v>
          </cell>
          <cell r="S32" t="str">
            <v>Salaried</v>
          </cell>
          <cell r="T32" t="str">
            <v>IEA – 2010 Standard</v>
          </cell>
          <cell r="U32">
            <v>1</v>
          </cell>
          <cell r="V32" t="str">
            <v>L+</v>
          </cell>
          <cell r="W32">
            <v>195881.2</v>
          </cell>
          <cell r="X32" t="str">
            <v>1 Queen Street - Level 17</v>
          </cell>
          <cell r="Y32">
            <v>0</v>
          </cell>
          <cell r="Z32" t="str">
            <v>Colin</v>
          </cell>
          <cell r="AA32" t="str">
            <v>Homan</v>
          </cell>
          <cell r="AC32" t="str">
            <v>BAND</v>
          </cell>
          <cell r="AD32" t="str">
            <v>PSA</v>
          </cell>
          <cell r="AE32" t="str">
            <v>Male</v>
          </cell>
          <cell r="AF32">
            <v>1201</v>
          </cell>
          <cell r="AG32" t="str">
            <v>PT COMMERCIAL</v>
          </cell>
          <cell r="AH32" t="str">
            <v>00.00.0000</v>
          </cell>
        </row>
        <row r="33">
          <cell r="A33">
            <v>50000614</v>
          </cell>
          <cell r="B33" t="str">
            <v>Services</v>
          </cell>
          <cell r="C33" t="str">
            <v>Services</v>
          </cell>
          <cell r="D33" t="str">
            <v>Parking Services</v>
          </cell>
          <cell r="E33" t="str">
            <v>Parking Facilities</v>
          </cell>
          <cell r="F33">
            <v>50000614</v>
          </cell>
          <cell r="G33" t="str">
            <v>Parking Facilities Manager</v>
          </cell>
          <cell r="H33" t="str">
            <v>01.07.2010</v>
          </cell>
          <cell r="I33" t="str">
            <v>Unit Manager</v>
          </cell>
          <cell r="J33" t="str">
            <v>Band I</v>
          </cell>
          <cell r="K33">
            <v>1</v>
          </cell>
          <cell r="L33">
            <v>40</v>
          </cell>
          <cell r="M33" t="str">
            <v>Permanent Full-Time</v>
          </cell>
          <cell r="N33" t="str">
            <v>Salaried</v>
          </cell>
          <cell r="O33" t="str">
            <v>Position Filled</v>
          </cell>
          <cell r="P33">
            <v>90008728</v>
          </cell>
          <cell r="Q33" t="str">
            <v>Kevin Enderby</v>
          </cell>
          <cell r="R33" t="str">
            <v>Permanent Full-Time</v>
          </cell>
          <cell r="S33" t="str">
            <v>Salaried</v>
          </cell>
          <cell r="T33" t="str">
            <v>IEA – 2010 Standard</v>
          </cell>
          <cell r="U33">
            <v>1</v>
          </cell>
          <cell r="V33" t="str">
            <v>I+</v>
          </cell>
          <cell r="W33">
            <v>99865.8</v>
          </cell>
          <cell r="X33" t="str">
            <v>1 Queen Street - Level 6</v>
          </cell>
          <cell r="Y33">
            <v>0</v>
          </cell>
          <cell r="Z33" t="str">
            <v>Kevin</v>
          </cell>
          <cell r="AA33" t="str">
            <v>Enderby</v>
          </cell>
          <cell r="AB33" t="str">
            <v>Kevin</v>
          </cell>
          <cell r="AC33" t="str">
            <v>BAND</v>
          </cell>
          <cell r="AD33" t="str">
            <v>PSA</v>
          </cell>
          <cell r="AE33" t="str">
            <v>Male</v>
          </cell>
          <cell r="AF33">
            <v>1120</v>
          </cell>
          <cell r="AG33" t="str">
            <v>PARKING FACILITIES</v>
          </cell>
          <cell r="AH33" t="str">
            <v>00.00.0000</v>
          </cell>
        </row>
        <row r="34">
          <cell r="A34">
            <v>50000615</v>
          </cell>
          <cell r="B34" t="str">
            <v>Services</v>
          </cell>
          <cell r="C34" t="str">
            <v>Services</v>
          </cell>
          <cell r="D34" t="str">
            <v>Parking Services</v>
          </cell>
          <cell r="E34" t="str">
            <v>Parking Enforcement</v>
          </cell>
          <cell r="F34">
            <v>50000615</v>
          </cell>
          <cell r="G34" t="str">
            <v>Parking Enforcement Manager</v>
          </cell>
          <cell r="H34" t="str">
            <v>01.07.2010</v>
          </cell>
          <cell r="I34" t="str">
            <v>Unit Manager</v>
          </cell>
          <cell r="J34" t="str">
            <v>Band J</v>
          </cell>
          <cell r="K34">
            <v>1</v>
          </cell>
          <cell r="L34">
            <v>40</v>
          </cell>
          <cell r="M34" t="str">
            <v>Permanent Full-Time</v>
          </cell>
          <cell r="N34" t="str">
            <v>Salaried</v>
          </cell>
          <cell r="O34" t="str">
            <v>Position Filled</v>
          </cell>
          <cell r="P34">
            <v>90007259</v>
          </cell>
          <cell r="Q34" t="str">
            <v>Rick Bidgood</v>
          </cell>
          <cell r="R34" t="str">
            <v>Permanent Full-Time</v>
          </cell>
          <cell r="S34" t="str">
            <v>Salaried</v>
          </cell>
          <cell r="T34" t="str">
            <v>IEA – 2010 Standard</v>
          </cell>
          <cell r="U34">
            <v>1</v>
          </cell>
          <cell r="V34" t="str">
            <v>J+</v>
          </cell>
          <cell r="W34">
            <v>124737.83</v>
          </cell>
          <cell r="X34" t="str">
            <v>29 Customs Street West - Level 1</v>
          </cell>
          <cell r="Y34">
            <v>0</v>
          </cell>
          <cell r="Z34" t="str">
            <v>Rick</v>
          </cell>
          <cell r="AA34" t="str">
            <v>Bidgood</v>
          </cell>
          <cell r="AB34" t="str">
            <v>Rick</v>
          </cell>
          <cell r="AC34" t="str">
            <v>BAND</v>
          </cell>
          <cell r="AD34" t="str">
            <v>PSA</v>
          </cell>
          <cell r="AE34" t="str">
            <v>Male</v>
          </cell>
          <cell r="AF34">
            <v>1101</v>
          </cell>
          <cell r="AG34" t="str">
            <v>PARKING ENFORCEMENT</v>
          </cell>
          <cell r="AH34" t="str">
            <v>00.00.0000</v>
          </cell>
        </row>
        <row r="35">
          <cell r="A35">
            <v>50000617</v>
          </cell>
          <cell r="B35" t="str">
            <v>Services</v>
          </cell>
          <cell r="C35" t="str">
            <v>Services</v>
          </cell>
          <cell r="D35" t="str">
            <v>Parking Services</v>
          </cell>
          <cell r="E35" t="str">
            <v>Infringement Review</v>
          </cell>
          <cell r="F35">
            <v>50000617</v>
          </cell>
          <cell r="G35" t="str">
            <v>Infringement Review Manager</v>
          </cell>
          <cell r="H35" t="str">
            <v>01.07.2010</v>
          </cell>
          <cell r="I35" t="str">
            <v>Unit Manager</v>
          </cell>
          <cell r="J35" t="str">
            <v>Band J</v>
          </cell>
          <cell r="K35">
            <v>1</v>
          </cell>
          <cell r="L35">
            <v>40</v>
          </cell>
          <cell r="M35" t="str">
            <v>Permanent Full-Time</v>
          </cell>
          <cell r="N35" t="str">
            <v>Salaried</v>
          </cell>
          <cell r="O35" t="str">
            <v>Position Filled</v>
          </cell>
          <cell r="P35">
            <v>97055548</v>
          </cell>
          <cell r="Q35" t="str">
            <v>Elizabeth Hogan</v>
          </cell>
          <cell r="R35" t="str">
            <v>Permanent Full-Time</v>
          </cell>
          <cell r="S35" t="str">
            <v>Salaried</v>
          </cell>
          <cell r="T35" t="str">
            <v>IEA – 2010 Standard</v>
          </cell>
          <cell r="U35">
            <v>1</v>
          </cell>
          <cell r="V35" t="str">
            <v>J+</v>
          </cell>
          <cell r="W35">
            <v>135051.04</v>
          </cell>
          <cell r="X35" t="str">
            <v>1 Queen Street - Level 6</v>
          </cell>
          <cell r="Y35">
            <v>0</v>
          </cell>
          <cell r="Z35" t="str">
            <v>Elizabeth</v>
          </cell>
          <cell r="AA35" t="str">
            <v>Hogan</v>
          </cell>
          <cell r="AB35" t="str">
            <v>Elizabeth</v>
          </cell>
          <cell r="AC35" t="str">
            <v>BAND</v>
          </cell>
          <cell r="AD35" t="str">
            <v>PSA</v>
          </cell>
          <cell r="AE35" t="str">
            <v>Female</v>
          </cell>
          <cell r="AF35">
            <v>1129</v>
          </cell>
          <cell r="AG35" t="str">
            <v>INFRINGEMENT REVIEW</v>
          </cell>
          <cell r="AH35" t="str">
            <v>00.00.0000</v>
          </cell>
        </row>
        <row r="36">
          <cell r="A36">
            <v>50000621</v>
          </cell>
          <cell r="B36" t="str">
            <v>Finance Division</v>
          </cell>
          <cell r="C36" t="str">
            <v>Revenue &amp; Analysis</v>
          </cell>
          <cell r="E36" t="str">
            <v>Revenue &amp; Analysis</v>
          </cell>
          <cell r="F36">
            <v>50000621</v>
          </cell>
          <cell r="G36" t="str">
            <v>Manager Revenue and Analysis</v>
          </cell>
          <cell r="H36" t="str">
            <v>01.07.2010</v>
          </cell>
          <cell r="I36" t="str">
            <v>Department Manager</v>
          </cell>
          <cell r="J36" t="str">
            <v>Band M</v>
          </cell>
          <cell r="K36">
            <v>1</v>
          </cell>
          <cell r="L36">
            <v>40</v>
          </cell>
          <cell r="M36" t="str">
            <v>Permanent Full-Time</v>
          </cell>
          <cell r="N36" t="str">
            <v>Salaried</v>
          </cell>
          <cell r="O36" t="str">
            <v>Position Filled</v>
          </cell>
          <cell r="P36">
            <v>90001692</v>
          </cell>
          <cell r="Q36" t="str">
            <v>Nicki Lucas</v>
          </cell>
          <cell r="R36" t="str">
            <v>Permanent Full-Time</v>
          </cell>
          <cell r="S36" t="str">
            <v>Salaried</v>
          </cell>
          <cell r="T36" t="str">
            <v>IEA – Senior Mgmt</v>
          </cell>
          <cell r="U36">
            <v>1</v>
          </cell>
          <cell r="V36" t="str">
            <v>M+</v>
          </cell>
          <cell r="W36">
            <v>211194.28</v>
          </cell>
          <cell r="X36" t="str">
            <v>Admin 5 - 6 Henderson Valley Road</v>
          </cell>
          <cell r="Y36">
            <v>0</v>
          </cell>
          <cell r="Z36" t="str">
            <v>Nicki</v>
          </cell>
          <cell r="AA36" t="str">
            <v>Lucas</v>
          </cell>
          <cell r="AB36" t="str">
            <v>Nicki</v>
          </cell>
          <cell r="AC36" t="str">
            <v>BAND</v>
          </cell>
          <cell r="AD36" t="str">
            <v>AT Exec Scale</v>
          </cell>
          <cell r="AE36" t="str">
            <v>Female</v>
          </cell>
          <cell r="AF36">
            <v>8200</v>
          </cell>
          <cell r="AG36" t="str">
            <v>Revenue &amp; Analysis</v>
          </cell>
          <cell r="AH36" t="str">
            <v>00.00.0000</v>
          </cell>
        </row>
        <row r="37">
          <cell r="A37">
            <v>50000622</v>
          </cell>
          <cell r="B37" t="str">
            <v>Finance Division</v>
          </cell>
          <cell r="C37" t="str">
            <v>Finance</v>
          </cell>
          <cell r="E37" t="str">
            <v>Finance</v>
          </cell>
          <cell r="F37">
            <v>50000622</v>
          </cell>
          <cell r="G37" t="str">
            <v>Group Manager Finance</v>
          </cell>
          <cell r="H37" t="str">
            <v>01.07.2010</v>
          </cell>
          <cell r="I37" t="str">
            <v>Group Manager</v>
          </cell>
          <cell r="J37" t="str">
            <v>Band M</v>
          </cell>
          <cell r="K37">
            <v>1</v>
          </cell>
          <cell r="L37">
            <v>40</v>
          </cell>
          <cell r="M37" t="str">
            <v>Permanent Full-Time</v>
          </cell>
          <cell r="N37" t="str">
            <v>Salaried</v>
          </cell>
          <cell r="O37" t="str">
            <v>Position Filled</v>
          </cell>
          <cell r="P37">
            <v>91003827</v>
          </cell>
          <cell r="Q37" t="str">
            <v>Stephen Smith</v>
          </cell>
          <cell r="R37" t="str">
            <v>Permanent Full-Time</v>
          </cell>
          <cell r="S37" t="str">
            <v>Salaried</v>
          </cell>
          <cell r="T37" t="str">
            <v>IEA – Senior Mgmt</v>
          </cell>
          <cell r="U37">
            <v>1</v>
          </cell>
          <cell r="V37" t="str">
            <v>M+</v>
          </cell>
          <cell r="W37">
            <v>258610.15</v>
          </cell>
          <cell r="X37" t="str">
            <v>Admin 6 - 6 Henderson Valley Road</v>
          </cell>
          <cell r="Y37">
            <v>0</v>
          </cell>
          <cell r="Z37" t="str">
            <v>Stephen</v>
          </cell>
          <cell r="AA37" t="str">
            <v>Smith</v>
          </cell>
          <cell r="AC37" t="str">
            <v>BAND</v>
          </cell>
          <cell r="AD37" t="str">
            <v>AT Exec Scale</v>
          </cell>
          <cell r="AE37" t="str">
            <v>Male</v>
          </cell>
          <cell r="AF37">
            <v>8100</v>
          </cell>
          <cell r="AG37" t="str">
            <v>FINANCE</v>
          </cell>
          <cell r="AH37" t="str">
            <v>00.00.0000</v>
          </cell>
        </row>
        <row r="38">
          <cell r="A38">
            <v>50000623</v>
          </cell>
          <cell r="B38" t="str">
            <v>Capital Development Division</v>
          </cell>
          <cell r="C38" t="str">
            <v>Property &amp; Planning</v>
          </cell>
          <cell r="E38" t="str">
            <v>Property &amp; Planning</v>
          </cell>
          <cell r="F38">
            <v>50000623</v>
          </cell>
          <cell r="G38" t="str">
            <v>Group Manager Property and Planning</v>
          </cell>
          <cell r="H38" t="str">
            <v>01.07.2010</v>
          </cell>
          <cell r="I38" t="str">
            <v>Group Manager</v>
          </cell>
          <cell r="J38" t="str">
            <v>Band M</v>
          </cell>
          <cell r="K38">
            <v>1</v>
          </cell>
          <cell r="L38">
            <v>40</v>
          </cell>
          <cell r="M38" t="str">
            <v>Permanent Full-Time</v>
          </cell>
          <cell r="N38" t="str">
            <v>Salaried</v>
          </cell>
          <cell r="O38" t="str">
            <v>Position Filled</v>
          </cell>
          <cell r="P38">
            <v>90003937</v>
          </cell>
          <cell r="Q38" t="str">
            <v>Deb Godinet</v>
          </cell>
          <cell r="R38" t="str">
            <v>Permanent Full-Time</v>
          </cell>
          <cell r="S38" t="str">
            <v>Salaried</v>
          </cell>
          <cell r="T38" t="str">
            <v>IEA – Senior Mgmt</v>
          </cell>
          <cell r="U38">
            <v>1</v>
          </cell>
          <cell r="V38" t="str">
            <v>M+</v>
          </cell>
          <cell r="W38">
            <v>220000</v>
          </cell>
          <cell r="X38" t="str">
            <v>1 Queen Street - Level 10</v>
          </cell>
          <cell r="Y38">
            <v>0</v>
          </cell>
          <cell r="Z38" t="str">
            <v>Deborah</v>
          </cell>
          <cell r="AA38" t="str">
            <v>Godinet</v>
          </cell>
          <cell r="AB38" t="str">
            <v>Deb</v>
          </cell>
          <cell r="AC38" t="str">
            <v>BAND</v>
          </cell>
          <cell r="AD38" t="str">
            <v>AT Standard Scale</v>
          </cell>
          <cell r="AE38" t="str">
            <v>Female</v>
          </cell>
          <cell r="AF38">
            <v>8400</v>
          </cell>
          <cell r="AG38" t="str">
            <v>Property &amp; Planning</v>
          </cell>
          <cell r="AH38" t="str">
            <v>00.00.0000</v>
          </cell>
        </row>
        <row r="39">
          <cell r="A39">
            <v>50000624</v>
          </cell>
          <cell r="B39" t="str">
            <v>Marketing &amp; Customer Experience</v>
          </cell>
          <cell r="C39" t="str">
            <v>Customer Strategy</v>
          </cell>
          <cell r="E39" t="str">
            <v>Customer Strategy</v>
          </cell>
          <cell r="F39">
            <v>50000624</v>
          </cell>
          <cell r="G39" t="str">
            <v>Customer Strategy Manager</v>
          </cell>
          <cell r="H39" t="str">
            <v>01.07.2010</v>
          </cell>
          <cell r="I39" t="str">
            <v>Department Manager</v>
          </cell>
          <cell r="J39" t="str">
            <v>Band K</v>
          </cell>
          <cell r="K39">
            <v>1</v>
          </cell>
          <cell r="L39">
            <v>40</v>
          </cell>
          <cell r="M39" t="str">
            <v>Permanent Full-Time</v>
          </cell>
          <cell r="N39" t="str">
            <v>Salaried</v>
          </cell>
          <cell r="O39" t="str">
            <v>Position Filled</v>
          </cell>
          <cell r="P39">
            <v>414</v>
          </cell>
          <cell r="Q39" t="str">
            <v>Marc Fisk</v>
          </cell>
          <cell r="R39" t="str">
            <v>Permanent Full-Time</v>
          </cell>
          <cell r="S39" t="str">
            <v>Salaried</v>
          </cell>
          <cell r="T39" t="str">
            <v>IEA – Senior Mgmt</v>
          </cell>
          <cell r="U39">
            <v>1</v>
          </cell>
          <cell r="V39" t="str">
            <v>K+</v>
          </cell>
          <cell r="W39">
            <v>183893.56</v>
          </cell>
          <cell r="X39" t="str">
            <v>Civic 1 - 6 Henderson Valley Road</v>
          </cell>
          <cell r="Y39">
            <v>0</v>
          </cell>
          <cell r="Z39" t="str">
            <v>Marc</v>
          </cell>
          <cell r="AA39" t="str">
            <v>Fisk</v>
          </cell>
          <cell r="AC39" t="str">
            <v>BAND</v>
          </cell>
          <cell r="AD39" t="str">
            <v>AT Standard Scale</v>
          </cell>
          <cell r="AE39" t="str">
            <v>Male</v>
          </cell>
          <cell r="AF39">
            <v>9321</v>
          </cell>
          <cell r="AG39" t="str">
            <v>Customer Strategy</v>
          </cell>
          <cell r="AH39" t="str">
            <v>00.00.0000</v>
          </cell>
        </row>
        <row r="40">
          <cell r="A40">
            <v>50000625</v>
          </cell>
          <cell r="B40" t="str">
            <v>Business Technology Division</v>
          </cell>
          <cell r="E40" t="str">
            <v>Business Technology Division</v>
          </cell>
          <cell r="F40">
            <v>50000625</v>
          </cell>
          <cell r="G40" t="str">
            <v>Chief Technology Officer</v>
          </cell>
          <cell r="H40" t="str">
            <v>01.07.2010</v>
          </cell>
          <cell r="I40" t="str">
            <v>Division Manager</v>
          </cell>
          <cell r="J40" t="str">
            <v>Executive</v>
          </cell>
          <cell r="K40">
            <v>1</v>
          </cell>
          <cell r="L40">
            <v>40</v>
          </cell>
          <cell r="M40" t="str">
            <v>Permanent Full-Time</v>
          </cell>
          <cell r="N40" t="str">
            <v>Salaried</v>
          </cell>
          <cell r="O40" t="str">
            <v>Position Filled</v>
          </cell>
          <cell r="P40">
            <v>91003039</v>
          </cell>
          <cell r="Q40" t="str">
            <v>Roger Jones</v>
          </cell>
          <cell r="R40" t="str">
            <v>Permanent Full-Time</v>
          </cell>
          <cell r="S40" t="str">
            <v>Salaried</v>
          </cell>
          <cell r="T40" t="str">
            <v>IEA – Senior Mgmt</v>
          </cell>
          <cell r="U40">
            <v>1</v>
          </cell>
          <cell r="V40" t="str">
            <v>EX</v>
          </cell>
          <cell r="W40">
            <v>285000</v>
          </cell>
          <cell r="X40" t="str">
            <v>Admin 6 - 6 Henderson Valley Road</v>
          </cell>
          <cell r="Y40">
            <v>0</v>
          </cell>
          <cell r="Z40" t="str">
            <v>Roger</v>
          </cell>
          <cell r="AA40" t="str">
            <v>Jones</v>
          </cell>
          <cell r="AC40" t="str">
            <v>EXEC</v>
          </cell>
          <cell r="AD40" t="str">
            <v>AT Exec Scale</v>
          </cell>
          <cell r="AE40" t="str">
            <v>Male</v>
          </cell>
          <cell r="AF40">
            <v>8500</v>
          </cell>
          <cell r="AG40" t="str">
            <v>IT &amp; BUS SYSTEMS</v>
          </cell>
          <cell r="AH40" t="str">
            <v>00.00.0000</v>
          </cell>
        </row>
        <row r="41">
          <cell r="A41">
            <v>50000626</v>
          </cell>
          <cell r="B41" t="str">
            <v>Finance Division</v>
          </cell>
          <cell r="C41" t="str">
            <v>Finance</v>
          </cell>
          <cell r="D41" t="str">
            <v>Operations Performance</v>
          </cell>
          <cell r="E41" t="str">
            <v>Roading Support</v>
          </cell>
          <cell r="F41">
            <v>50000626</v>
          </cell>
          <cell r="G41" t="str">
            <v>Roading Financial Manager</v>
          </cell>
          <cell r="H41" t="str">
            <v>01.07.2010</v>
          </cell>
          <cell r="I41" t="str">
            <v>Unit Manager</v>
          </cell>
          <cell r="J41" t="str">
            <v>Band J</v>
          </cell>
          <cell r="K41">
            <v>1</v>
          </cell>
          <cell r="L41">
            <v>40</v>
          </cell>
          <cell r="M41" t="str">
            <v>Permanent Full-Time</v>
          </cell>
          <cell r="N41" t="str">
            <v>Salaried</v>
          </cell>
          <cell r="O41" t="str">
            <v>Position Filled</v>
          </cell>
          <cell r="P41">
            <v>94019913</v>
          </cell>
          <cell r="Q41" t="str">
            <v>Nick Roadley</v>
          </cell>
          <cell r="R41" t="str">
            <v>Permanent Full-Time</v>
          </cell>
          <cell r="S41" t="str">
            <v>Salaried</v>
          </cell>
          <cell r="T41" t="str">
            <v>IEA – 2010 Standard</v>
          </cell>
          <cell r="U41">
            <v>1</v>
          </cell>
          <cell r="V41" t="str">
            <v>J+</v>
          </cell>
          <cell r="W41">
            <v>132600</v>
          </cell>
          <cell r="X41" t="str">
            <v>Vodafone Building - Level 2 (74 Taharoto Road)</v>
          </cell>
          <cell r="Y41">
            <v>0</v>
          </cell>
          <cell r="Z41" t="str">
            <v>Nicholas</v>
          </cell>
          <cell r="AA41" t="str">
            <v>Roadley</v>
          </cell>
          <cell r="AB41" t="str">
            <v>Nick</v>
          </cell>
          <cell r="AC41" t="str">
            <v>BAND</v>
          </cell>
          <cell r="AD41" t="str">
            <v>PSA</v>
          </cell>
          <cell r="AE41" t="str">
            <v>Male</v>
          </cell>
          <cell r="AF41">
            <v>8201</v>
          </cell>
          <cell r="AG41" t="str">
            <v>Roading support</v>
          </cell>
          <cell r="AH41" t="str">
            <v>00.00.0000</v>
          </cell>
        </row>
        <row r="42">
          <cell r="A42">
            <v>50000627</v>
          </cell>
          <cell r="B42" t="str">
            <v>Finance Division</v>
          </cell>
          <cell r="C42" t="str">
            <v>Finance</v>
          </cell>
          <cell r="D42" t="str">
            <v>Operations Performance</v>
          </cell>
          <cell r="E42" t="str">
            <v>Parking and Corporate Support</v>
          </cell>
          <cell r="F42">
            <v>50000627</v>
          </cell>
          <cell r="G42" t="str">
            <v>Parking and Corporate Financial Manager</v>
          </cell>
          <cell r="H42" t="str">
            <v>01.07.2010</v>
          </cell>
          <cell r="I42" t="str">
            <v>Unit Manager</v>
          </cell>
          <cell r="J42" t="str">
            <v>Band J</v>
          </cell>
          <cell r="K42">
            <v>1</v>
          </cell>
          <cell r="L42">
            <v>40</v>
          </cell>
          <cell r="M42" t="str">
            <v>Permanent Full-Time</v>
          </cell>
          <cell r="N42" t="str">
            <v>Salaried</v>
          </cell>
          <cell r="O42" t="str">
            <v>Position Filled</v>
          </cell>
          <cell r="P42">
            <v>91004467</v>
          </cell>
          <cell r="Q42" t="str">
            <v>Nancy Rodrigues</v>
          </cell>
          <cell r="R42" t="str">
            <v>Permanent Full-Time</v>
          </cell>
          <cell r="S42" t="str">
            <v>Salaried</v>
          </cell>
          <cell r="T42" t="str">
            <v>IEA – 2013 Standard</v>
          </cell>
          <cell r="U42">
            <v>1</v>
          </cell>
          <cell r="V42" t="str">
            <v>J+</v>
          </cell>
          <cell r="W42">
            <v>114000</v>
          </cell>
          <cell r="X42" t="str">
            <v>1 Queen Street - Level 6</v>
          </cell>
          <cell r="Y42">
            <v>0</v>
          </cell>
          <cell r="Z42" t="str">
            <v>Nancy</v>
          </cell>
          <cell r="AA42" t="str">
            <v>Rodrigues</v>
          </cell>
          <cell r="AC42" t="str">
            <v>BAND</v>
          </cell>
          <cell r="AD42" t="str">
            <v>PSA</v>
          </cell>
          <cell r="AE42" t="str">
            <v>Female</v>
          </cell>
          <cell r="AF42">
            <v>8206</v>
          </cell>
          <cell r="AG42" t="str">
            <v>Parking &amp; Corporate</v>
          </cell>
          <cell r="AH42" t="str">
            <v>00.00.0000</v>
          </cell>
        </row>
        <row r="43">
          <cell r="A43">
            <v>50000628</v>
          </cell>
          <cell r="B43" t="str">
            <v>Finance Division</v>
          </cell>
          <cell r="C43" t="str">
            <v>Finance</v>
          </cell>
          <cell r="D43" t="str">
            <v>Operations Performance</v>
          </cell>
          <cell r="E43" t="str">
            <v>Public Transport Support</v>
          </cell>
          <cell r="F43">
            <v>50000628</v>
          </cell>
          <cell r="G43" t="str">
            <v>Public Transport Financial Manager</v>
          </cell>
          <cell r="H43" t="str">
            <v>01.07.2010</v>
          </cell>
          <cell r="I43" t="str">
            <v>Unit Manager</v>
          </cell>
          <cell r="J43" t="str">
            <v>Band K</v>
          </cell>
          <cell r="K43">
            <v>1</v>
          </cell>
          <cell r="L43">
            <v>40</v>
          </cell>
          <cell r="M43" t="str">
            <v>Permanent Full-Time</v>
          </cell>
          <cell r="N43" t="str">
            <v>Salaried</v>
          </cell>
          <cell r="O43" t="str">
            <v>Position Filled</v>
          </cell>
          <cell r="P43">
            <v>90008973</v>
          </cell>
          <cell r="Q43" t="str">
            <v>Grant Smith</v>
          </cell>
          <cell r="R43" t="str">
            <v>Permanent Full-Time</v>
          </cell>
          <cell r="S43" t="str">
            <v>Salaried</v>
          </cell>
          <cell r="T43" t="str">
            <v>IEA – 2010 Standard</v>
          </cell>
          <cell r="U43">
            <v>1</v>
          </cell>
          <cell r="V43" t="str">
            <v>K+</v>
          </cell>
          <cell r="W43">
            <v>161563.62</v>
          </cell>
          <cell r="X43" t="str">
            <v>1 Queen Street - Level 17</v>
          </cell>
          <cell r="Y43">
            <v>0</v>
          </cell>
          <cell r="Z43" t="str">
            <v>Grant</v>
          </cell>
          <cell r="AA43" t="str">
            <v>Smith</v>
          </cell>
          <cell r="AB43" t="str">
            <v>Grant</v>
          </cell>
          <cell r="AC43" t="str">
            <v>BAND</v>
          </cell>
          <cell r="AD43" t="str">
            <v>PSA</v>
          </cell>
          <cell r="AE43" t="str">
            <v>Male</v>
          </cell>
          <cell r="AF43">
            <v>8203</v>
          </cell>
          <cell r="AG43" t="str">
            <v>Public Transport sup</v>
          </cell>
          <cell r="AH43" t="str">
            <v>00.00.0000</v>
          </cell>
        </row>
        <row r="44">
          <cell r="A44">
            <v>50000629</v>
          </cell>
          <cell r="B44" t="str">
            <v>Finance Division</v>
          </cell>
          <cell r="C44" t="str">
            <v>Procurement</v>
          </cell>
          <cell r="D44" t="str">
            <v>Strategy &amp; Systems</v>
          </cell>
          <cell r="E44" t="str">
            <v>Strategy &amp; Systems</v>
          </cell>
          <cell r="F44">
            <v>50000629</v>
          </cell>
          <cell r="G44" t="str">
            <v>Procurement Manager, Strategy &amp; Systems</v>
          </cell>
          <cell r="H44" t="str">
            <v>01.07.2010</v>
          </cell>
          <cell r="I44" t="str">
            <v>Unit Manager</v>
          </cell>
          <cell r="J44" t="str">
            <v>Band J</v>
          </cell>
          <cell r="K44">
            <v>1</v>
          </cell>
          <cell r="L44">
            <v>40</v>
          </cell>
          <cell r="M44" t="str">
            <v>Permanent Full-Time</v>
          </cell>
          <cell r="N44" t="str">
            <v>Salaried</v>
          </cell>
          <cell r="O44" t="str">
            <v>Position Filled</v>
          </cell>
          <cell r="P44">
            <v>91003783</v>
          </cell>
          <cell r="Q44" t="str">
            <v>Kelvin Stuart</v>
          </cell>
          <cell r="R44" t="str">
            <v>Permanent Full-Time</v>
          </cell>
          <cell r="S44" t="str">
            <v>Salaried</v>
          </cell>
          <cell r="T44" t="str">
            <v>IEA – 2013 Standard</v>
          </cell>
          <cell r="U44">
            <v>1</v>
          </cell>
          <cell r="V44" t="str">
            <v>J+</v>
          </cell>
          <cell r="W44">
            <v>137216</v>
          </cell>
          <cell r="X44" t="str">
            <v>Admin 4 - 6 Henderson Valley Road</v>
          </cell>
          <cell r="Y44">
            <v>0</v>
          </cell>
          <cell r="Z44" t="str">
            <v>Kelvin</v>
          </cell>
          <cell r="AA44" t="str">
            <v>Stuart</v>
          </cell>
          <cell r="AC44" t="str">
            <v>BAND</v>
          </cell>
          <cell r="AD44" t="str">
            <v>PSA</v>
          </cell>
          <cell r="AE44" t="str">
            <v>Male</v>
          </cell>
          <cell r="AF44">
            <v>8202</v>
          </cell>
          <cell r="AG44" t="str">
            <v>PROCUREMENT SUPPORT</v>
          </cell>
          <cell r="AH44" t="str">
            <v>00.00.0000</v>
          </cell>
        </row>
        <row r="45">
          <cell r="A45">
            <v>50000630</v>
          </cell>
          <cell r="B45" t="str">
            <v>Finance Division</v>
          </cell>
          <cell r="C45" t="str">
            <v>Finance</v>
          </cell>
          <cell r="D45" t="str">
            <v>Financial Reporting</v>
          </cell>
          <cell r="E45" t="str">
            <v>Financial Reporting</v>
          </cell>
          <cell r="F45">
            <v>50000630</v>
          </cell>
          <cell r="G45" t="str">
            <v>Financial Reporting Manager</v>
          </cell>
          <cell r="H45" t="str">
            <v>01.07.2010</v>
          </cell>
          <cell r="I45" t="str">
            <v>Department Manager</v>
          </cell>
          <cell r="J45" t="str">
            <v>Band K</v>
          </cell>
          <cell r="K45">
            <v>1</v>
          </cell>
          <cell r="L45">
            <v>40</v>
          </cell>
          <cell r="M45" t="str">
            <v>Permanent Full-Time</v>
          </cell>
          <cell r="N45" t="str">
            <v>Salaried</v>
          </cell>
          <cell r="O45" t="str">
            <v>Position Filled</v>
          </cell>
          <cell r="P45">
            <v>62</v>
          </cell>
          <cell r="Q45" t="str">
            <v>Julian Michael</v>
          </cell>
          <cell r="R45" t="str">
            <v>Permanent Full-Time</v>
          </cell>
          <cell r="S45" t="str">
            <v>Salaried</v>
          </cell>
          <cell r="T45" t="str">
            <v>IEA – 2010 Standard</v>
          </cell>
          <cell r="U45">
            <v>1</v>
          </cell>
          <cell r="V45" t="str">
            <v>K+</v>
          </cell>
          <cell r="W45">
            <v>160832.23000000001</v>
          </cell>
          <cell r="X45" t="str">
            <v>Admin 6 - 6 Henderson Valley Road</v>
          </cell>
          <cell r="Y45">
            <v>0</v>
          </cell>
          <cell r="Z45" t="str">
            <v>Julian</v>
          </cell>
          <cell r="AA45" t="str">
            <v>Michael</v>
          </cell>
          <cell r="AC45" t="str">
            <v>BAND</v>
          </cell>
          <cell r="AD45" t="str">
            <v>PSA</v>
          </cell>
          <cell r="AE45" t="str">
            <v>Male</v>
          </cell>
          <cell r="AF45">
            <v>8101</v>
          </cell>
          <cell r="AG45" t="str">
            <v>FINANCIAL REPORTING</v>
          </cell>
          <cell r="AH45" t="str">
            <v>00.00.0000</v>
          </cell>
        </row>
        <row r="46">
          <cell r="A46">
            <v>50000631</v>
          </cell>
          <cell r="B46" t="str">
            <v>Finance Division</v>
          </cell>
          <cell r="C46" t="str">
            <v>Finance</v>
          </cell>
          <cell r="D46" t="str">
            <v>Financial Reporting</v>
          </cell>
          <cell r="E46" t="str">
            <v>Financial Reporting</v>
          </cell>
          <cell r="F46">
            <v>50000631</v>
          </cell>
          <cell r="G46" t="str">
            <v>Financial Systems Accountant</v>
          </cell>
          <cell r="H46" t="str">
            <v>01.07.2010</v>
          </cell>
          <cell r="I46" t="str">
            <v>Staff Member</v>
          </cell>
          <cell r="J46" t="str">
            <v>Band I</v>
          </cell>
          <cell r="K46">
            <v>1</v>
          </cell>
          <cell r="L46">
            <v>40</v>
          </cell>
          <cell r="M46" t="str">
            <v>Permanent Full-Time</v>
          </cell>
          <cell r="N46" t="str">
            <v>Salaried</v>
          </cell>
          <cell r="O46" t="str">
            <v>Position Filled</v>
          </cell>
          <cell r="P46">
            <v>92007687</v>
          </cell>
          <cell r="Q46" t="str">
            <v>Clive Crasto</v>
          </cell>
          <cell r="R46" t="str">
            <v>Permanent Full-Time</v>
          </cell>
          <cell r="S46" t="str">
            <v>Salaried</v>
          </cell>
          <cell r="T46" t="str">
            <v>IEA – 2013 Standard</v>
          </cell>
          <cell r="U46">
            <v>1</v>
          </cell>
          <cell r="V46" t="str">
            <v>I+</v>
          </cell>
          <cell r="W46">
            <v>130800</v>
          </cell>
          <cell r="X46" t="str">
            <v>Admin 6 - 6 Henderson Valley Road</v>
          </cell>
          <cell r="Y46">
            <v>0</v>
          </cell>
          <cell r="Z46" t="str">
            <v>Clive</v>
          </cell>
          <cell r="AA46" t="str">
            <v>Crasto</v>
          </cell>
          <cell r="AB46" t="str">
            <v>Clive</v>
          </cell>
          <cell r="AC46" t="str">
            <v>BAND</v>
          </cell>
          <cell r="AD46" t="str">
            <v>PSA</v>
          </cell>
          <cell r="AE46" t="str">
            <v>Male</v>
          </cell>
          <cell r="AF46">
            <v>8101</v>
          </cell>
          <cell r="AG46" t="str">
            <v>FINANCIAL REPORTING</v>
          </cell>
          <cell r="AH46" t="str">
            <v>00.00.0000</v>
          </cell>
        </row>
        <row r="47">
          <cell r="A47">
            <v>50000633</v>
          </cell>
          <cell r="B47" t="str">
            <v>Finance Division</v>
          </cell>
          <cell r="C47" t="str">
            <v>Finance</v>
          </cell>
          <cell r="D47" t="str">
            <v>Receivables and Payables</v>
          </cell>
          <cell r="E47" t="str">
            <v>Receivables and Payables</v>
          </cell>
          <cell r="F47">
            <v>50000633</v>
          </cell>
          <cell r="G47" t="str">
            <v>Accounts Receivables &amp; Payables Manager</v>
          </cell>
          <cell r="H47" t="str">
            <v>01.07.2010</v>
          </cell>
          <cell r="I47" t="str">
            <v>Department Manager</v>
          </cell>
          <cell r="J47" t="str">
            <v>Band J</v>
          </cell>
          <cell r="K47">
            <v>1</v>
          </cell>
          <cell r="L47">
            <v>40</v>
          </cell>
          <cell r="M47" t="str">
            <v>Permanent Full-Time</v>
          </cell>
          <cell r="N47" t="str">
            <v>Salaried</v>
          </cell>
          <cell r="O47" t="str">
            <v>Position Filled</v>
          </cell>
          <cell r="P47">
            <v>90008087</v>
          </cell>
          <cell r="Q47" t="str">
            <v>Gary Miller</v>
          </cell>
          <cell r="R47" t="str">
            <v>Permanent Full-Time</v>
          </cell>
          <cell r="S47" t="str">
            <v>Salaried</v>
          </cell>
          <cell r="T47" t="str">
            <v>IEA – 2010 Standard</v>
          </cell>
          <cell r="U47">
            <v>1</v>
          </cell>
          <cell r="V47" t="str">
            <v>J+</v>
          </cell>
          <cell r="W47">
            <v>136197.73000000001</v>
          </cell>
          <cell r="X47" t="str">
            <v>Admin 6 - 6 Henderson Valley Road</v>
          </cell>
          <cell r="Y47">
            <v>0</v>
          </cell>
          <cell r="Z47" t="str">
            <v>Gary</v>
          </cell>
          <cell r="AA47" t="str">
            <v>Miller</v>
          </cell>
          <cell r="AB47" t="str">
            <v>Gary</v>
          </cell>
          <cell r="AC47" t="str">
            <v>BAND</v>
          </cell>
          <cell r="AD47" t="str">
            <v>PSA</v>
          </cell>
          <cell r="AE47" t="str">
            <v>Male</v>
          </cell>
          <cell r="AF47">
            <v>8105</v>
          </cell>
          <cell r="AG47" t="str">
            <v>RECEIVABLES</v>
          </cell>
          <cell r="AH47" t="str">
            <v>00.00.0000</v>
          </cell>
        </row>
        <row r="48">
          <cell r="A48">
            <v>50000634</v>
          </cell>
          <cell r="B48" t="str">
            <v>Capital Development Division</v>
          </cell>
          <cell r="C48" t="str">
            <v>Property &amp; Planning</v>
          </cell>
          <cell r="D48" t="str">
            <v>Technical Services</v>
          </cell>
          <cell r="E48" t="str">
            <v>Technical Services</v>
          </cell>
          <cell r="F48">
            <v>50000634</v>
          </cell>
          <cell r="G48" t="str">
            <v>Technical Services Manager</v>
          </cell>
          <cell r="H48" t="str">
            <v>01.07.2010</v>
          </cell>
          <cell r="I48" t="str">
            <v>Department Manager</v>
          </cell>
          <cell r="J48" t="str">
            <v>Band I</v>
          </cell>
          <cell r="K48">
            <v>1</v>
          </cell>
          <cell r="L48">
            <v>40</v>
          </cell>
          <cell r="M48" t="str">
            <v>Permanent Full-Time</v>
          </cell>
          <cell r="N48" t="str">
            <v>Salaried</v>
          </cell>
          <cell r="O48" t="str">
            <v>Position Filled</v>
          </cell>
          <cell r="P48">
            <v>90007575</v>
          </cell>
          <cell r="Q48" t="str">
            <v>Wendy O'Neill</v>
          </cell>
          <cell r="R48" t="str">
            <v>Permanent Full-Time</v>
          </cell>
          <cell r="S48" t="str">
            <v>Salaried</v>
          </cell>
          <cell r="T48" t="str">
            <v>IEA – 2010 Standard</v>
          </cell>
          <cell r="U48">
            <v>1</v>
          </cell>
          <cell r="V48" t="str">
            <v>I+</v>
          </cell>
          <cell r="W48">
            <v>108279.57</v>
          </cell>
          <cell r="X48" t="str">
            <v>1 Queen Street - Level 10</v>
          </cell>
          <cell r="Y48">
            <v>0</v>
          </cell>
          <cell r="Z48" t="str">
            <v>Wendy</v>
          </cell>
          <cell r="AA48" t="str">
            <v>O'Neill</v>
          </cell>
          <cell r="AB48" t="str">
            <v>Wendy</v>
          </cell>
          <cell r="AC48" t="str">
            <v>BAND</v>
          </cell>
          <cell r="AD48" t="str">
            <v>PSA</v>
          </cell>
          <cell r="AE48" t="str">
            <v>Female</v>
          </cell>
          <cell r="AF48">
            <v>8405</v>
          </cell>
          <cell r="AG48" t="str">
            <v>Technical Services</v>
          </cell>
          <cell r="AH48" t="str">
            <v>00.00.0000</v>
          </cell>
        </row>
        <row r="49">
          <cell r="A49">
            <v>50000638</v>
          </cell>
          <cell r="B49" t="str">
            <v>Business Technology Division</v>
          </cell>
          <cell r="C49" t="str">
            <v>Business Delivery</v>
          </cell>
          <cell r="E49" t="str">
            <v>Business Delivery</v>
          </cell>
          <cell r="F49">
            <v>50000638</v>
          </cell>
          <cell r="G49" t="str">
            <v>Business Delivery Manager</v>
          </cell>
          <cell r="H49" t="str">
            <v>01.07.2010</v>
          </cell>
          <cell r="I49" t="str">
            <v>Department Manager</v>
          </cell>
          <cell r="J49" t="str">
            <v>Band K</v>
          </cell>
          <cell r="K49">
            <v>1</v>
          </cell>
          <cell r="L49">
            <v>40</v>
          </cell>
          <cell r="M49" t="str">
            <v>Permanent Full-Time</v>
          </cell>
          <cell r="N49" t="str">
            <v>Salaried</v>
          </cell>
          <cell r="O49" t="str">
            <v>Future Start exists</v>
          </cell>
          <cell r="P49">
            <v>0</v>
          </cell>
          <cell r="U49">
            <v>0</v>
          </cell>
          <cell r="W49">
            <v>0</v>
          </cell>
          <cell r="Y49">
            <v>1</v>
          </cell>
          <cell r="AD49" t="str">
            <v>PSA</v>
          </cell>
          <cell r="AH49" t="str">
            <v>00.00.0000</v>
          </cell>
        </row>
        <row r="50">
          <cell r="A50">
            <v>50000639</v>
          </cell>
          <cell r="B50" t="str">
            <v>Business Technology Division</v>
          </cell>
          <cell r="C50" t="str">
            <v>Technology</v>
          </cell>
          <cell r="E50" t="str">
            <v>Technology</v>
          </cell>
          <cell r="F50">
            <v>50000639</v>
          </cell>
          <cell r="G50" t="str">
            <v>Technology Manager</v>
          </cell>
          <cell r="H50" t="str">
            <v>01.07.2010</v>
          </cell>
          <cell r="I50" t="str">
            <v>Department Manager</v>
          </cell>
          <cell r="J50" t="str">
            <v>Band K</v>
          </cell>
          <cell r="K50">
            <v>1</v>
          </cell>
          <cell r="L50">
            <v>40</v>
          </cell>
          <cell r="M50" t="str">
            <v>Permanent Full-Time</v>
          </cell>
          <cell r="N50" t="str">
            <v>Salaried</v>
          </cell>
          <cell r="O50" t="str">
            <v>Position Filled</v>
          </cell>
          <cell r="P50">
            <v>2311</v>
          </cell>
          <cell r="Q50" t="str">
            <v>Miles Fordyce</v>
          </cell>
          <cell r="R50" t="str">
            <v>Permanent Full-Time</v>
          </cell>
          <cell r="S50" t="str">
            <v>Salaried</v>
          </cell>
          <cell r="T50" t="str">
            <v>IEA – 2013 Standard</v>
          </cell>
          <cell r="U50">
            <v>1</v>
          </cell>
          <cell r="V50" t="str">
            <v>K+</v>
          </cell>
          <cell r="W50">
            <v>175000</v>
          </cell>
          <cell r="X50" t="str">
            <v>Admin 6 - 6 Henderson Valley Road</v>
          </cell>
          <cell r="Y50">
            <v>0</v>
          </cell>
          <cell r="Z50" t="str">
            <v>Miles</v>
          </cell>
          <cell r="AA50" t="str">
            <v>Fordyce</v>
          </cell>
          <cell r="AC50" t="str">
            <v>BAND</v>
          </cell>
          <cell r="AD50" t="str">
            <v>PSA</v>
          </cell>
          <cell r="AE50" t="str">
            <v>Male</v>
          </cell>
          <cell r="AF50">
            <v>8506</v>
          </cell>
          <cell r="AG50" t="str">
            <v>IT OPERATIONS</v>
          </cell>
          <cell r="AH50" t="str">
            <v>00.00.0000</v>
          </cell>
        </row>
        <row r="51">
          <cell r="A51">
            <v>50000640</v>
          </cell>
          <cell r="B51" t="str">
            <v>Business Technology Division</v>
          </cell>
          <cell r="C51" t="str">
            <v>BT Commercial</v>
          </cell>
          <cell r="E51" t="str">
            <v>BT Commercial</v>
          </cell>
          <cell r="F51">
            <v>50000640</v>
          </cell>
          <cell r="G51" t="str">
            <v>BT Commercial Manager</v>
          </cell>
          <cell r="H51" t="str">
            <v>01.07.2010</v>
          </cell>
          <cell r="I51" t="str">
            <v>Department Manager</v>
          </cell>
          <cell r="J51" t="str">
            <v>Band I</v>
          </cell>
          <cell r="K51">
            <v>1</v>
          </cell>
          <cell r="L51">
            <v>40</v>
          </cell>
          <cell r="M51" t="str">
            <v>Permanent Full-Time</v>
          </cell>
          <cell r="N51" t="str">
            <v>Salaried</v>
          </cell>
          <cell r="O51" t="str">
            <v>Position Filled</v>
          </cell>
          <cell r="P51">
            <v>1864</v>
          </cell>
          <cell r="Q51" t="str">
            <v>Deborah Lucas</v>
          </cell>
          <cell r="R51" t="str">
            <v>Permanent Full-Time</v>
          </cell>
          <cell r="S51" t="str">
            <v>Salaried</v>
          </cell>
          <cell r="T51" t="str">
            <v>IEA – 2013 Standard</v>
          </cell>
          <cell r="U51">
            <v>1</v>
          </cell>
          <cell r="V51" t="str">
            <v>I+</v>
          </cell>
          <cell r="W51">
            <v>124318</v>
          </cell>
          <cell r="X51" t="str">
            <v>Admin 6 - 6 Henderson Valley Road</v>
          </cell>
          <cell r="Y51">
            <v>0</v>
          </cell>
          <cell r="Z51" t="str">
            <v>Deborah</v>
          </cell>
          <cell r="AA51" t="str">
            <v>Lucas</v>
          </cell>
          <cell r="AC51" t="str">
            <v>BAND</v>
          </cell>
          <cell r="AD51" t="str">
            <v>PSA</v>
          </cell>
          <cell r="AE51" t="str">
            <v>Female</v>
          </cell>
          <cell r="AF51">
            <v>8522</v>
          </cell>
          <cell r="AG51" t="str">
            <v>BT Commercial</v>
          </cell>
          <cell r="AH51" t="str">
            <v>00.00.0000</v>
          </cell>
        </row>
        <row r="52">
          <cell r="A52">
            <v>50000641</v>
          </cell>
          <cell r="B52" t="str">
            <v>Marketing &amp; Customer Experience</v>
          </cell>
          <cell r="C52" t="str">
            <v>Digital Services</v>
          </cell>
          <cell r="E52" t="str">
            <v>Digital Services</v>
          </cell>
          <cell r="F52">
            <v>50000641</v>
          </cell>
          <cell r="G52" t="str">
            <v>Manager Digital Services</v>
          </cell>
          <cell r="H52" t="str">
            <v>01.07.2010</v>
          </cell>
          <cell r="I52" t="str">
            <v>Department Manager</v>
          </cell>
          <cell r="J52" t="str">
            <v>Band I</v>
          </cell>
          <cell r="K52">
            <v>1</v>
          </cell>
          <cell r="L52">
            <v>40</v>
          </cell>
          <cell r="M52" t="str">
            <v>Permanent Full-Time</v>
          </cell>
          <cell r="N52" t="str">
            <v>Salaried</v>
          </cell>
          <cell r="O52" t="str">
            <v>Position Filled</v>
          </cell>
          <cell r="P52">
            <v>662</v>
          </cell>
          <cell r="Q52" t="str">
            <v>Duncan Kirkman</v>
          </cell>
          <cell r="R52" t="str">
            <v>Permanent Full-Time</v>
          </cell>
          <cell r="S52" t="str">
            <v>Salaried</v>
          </cell>
          <cell r="T52" t="str">
            <v>IEA – 2010 Standard</v>
          </cell>
          <cell r="U52">
            <v>1</v>
          </cell>
          <cell r="V52" t="str">
            <v>I+</v>
          </cell>
          <cell r="W52">
            <v>116712.8</v>
          </cell>
          <cell r="X52" t="str">
            <v>Civic 3 - 6 Henderson Valley Road</v>
          </cell>
          <cell r="Y52">
            <v>0</v>
          </cell>
          <cell r="Z52" t="str">
            <v>Duncan</v>
          </cell>
          <cell r="AA52" t="str">
            <v>Kirkman</v>
          </cell>
          <cell r="AC52" t="str">
            <v>BAND</v>
          </cell>
          <cell r="AD52" t="str">
            <v>PSA</v>
          </cell>
          <cell r="AE52" t="str">
            <v>Male</v>
          </cell>
          <cell r="AF52">
            <v>9311</v>
          </cell>
          <cell r="AG52" t="str">
            <v>CUSTOMER INFORMATION</v>
          </cell>
          <cell r="AH52" t="str">
            <v>00.00.0000</v>
          </cell>
        </row>
        <row r="53">
          <cell r="A53">
            <v>50000642</v>
          </cell>
          <cell r="B53" t="str">
            <v>People, Safety &amp; Contact</v>
          </cell>
          <cell r="C53" t="str">
            <v>Customer Contact</v>
          </cell>
          <cell r="E53" t="str">
            <v>Customer Contact</v>
          </cell>
          <cell r="F53">
            <v>50000642</v>
          </cell>
          <cell r="G53" t="str">
            <v>Customer Services Operations Manager</v>
          </cell>
          <cell r="H53" t="str">
            <v>01.07.2010</v>
          </cell>
          <cell r="I53" t="str">
            <v>Department Manager</v>
          </cell>
          <cell r="J53" t="str">
            <v>Band K</v>
          </cell>
          <cell r="K53">
            <v>1</v>
          </cell>
          <cell r="L53">
            <v>40</v>
          </cell>
          <cell r="M53" t="str">
            <v>Permanent Full-Time</v>
          </cell>
          <cell r="N53" t="str">
            <v>Salaried</v>
          </cell>
          <cell r="O53" t="str">
            <v>Position Filled</v>
          </cell>
          <cell r="P53">
            <v>1069</v>
          </cell>
          <cell r="Q53" t="str">
            <v>Andrea McKenzie</v>
          </cell>
          <cell r="R53" t="str">
            <v>Permanent Full-Time</v>
          </cell>
          <cell r="S53" t="str">
            <v>Salaried</v>
          </cell>
          <cell r="T53" t="str">
            <v>IEA – 2010 Standard</v>
          </cell>
          <cell r="U53">
            <v>1</v>
          </cell>
          <cell r="V53" t="str">
            <v>K+</v>
          </cell>
          <cell r="W53">
            <v>153456.64000000001</v>
          </cell>
          <cell r="X53" t="str">
            <v>Goodman Fielder L3 - 8 Nelson Street</v>
          </cell>
          <cell r="Y53">
            <v>0</v>
          </cell>
          <cell r="Z53" t="str">
            <v>Andrea</v>
          </cell>
          <cell r="AA53" t="str">
            <v>McKenzie</v>
          </cell>
          <cell r="AC53" t="str">
            <v>BAND</v>
          </cell>
          <cell r="AD53" t="str">
            <v>PSA</v>
          </cell>
          <cell r="AE53" t="str">
            <v>Female</v>
          </cell>
          <cell r="AF53">
            <v>9310</v>
          </cell>
          <cell r="AG53" t="str">
            <v>CUSTOMER SERVICES</v>
          </cell>
          <cell r="AH53" t="str">
            <v>00.00.0000</v>
          </cell>
        </row>
        <row r="54">
          <cell r="A54">
            <v>50000643</v>
          </cell>
          <cell r="B54" t="str">
            <v>People, Safety &amp; Contact</v>
          </cell>
          <cell r="C54" t="str">
            <v>Customer Contact</v>
          </cell>
          <cell r="D54" t="str">
            <v>Business Performance</v>
          </cell>
          <cell r="E54" t="str">
            <v>Business Performance</v>
          </cell>
          <cell r="F54">
            <v>50000643</v>
          </cell>
          <cell r="G54" t="str">
            <v>Business Performance Manager</v>
          </cell>
          <cell r="H54" t="str">
            <v>01.07.2010</v>
          </cell>
          <cell r="I54" t="str">
            <v>Unit Manager</v>
          </cell>
          <cell r="J54" t="str">
            <v>Band I</v>
          </cell>
          <cell r="K54">
            <v>1</v>
          </cell>
          <cell r="L54">
            <v>40</v>
          </cell>
          <cell r="M54" t="str">
            <v>Permanent Full-Time</v>
          </cell>
          <cell r="N54" t="str">
            <v>Salaried</v>
          </cell>
          <cell r="O54" t="str">
            <v>Position Filled</v>
          </cell>
          <cell r="P54">
            <v>2187</v>
          </cell>
          <cell r="Q54" t="str">
            <v>Kelly Brickley</v>
          </cell>
          <cell r="R54" t="str">
            <v>Permanent Full-Time</v>
          </cell>
          <cell r="S54" t="str">
            <v>Salaried</v>
          </cell>
          <cell r="T54" t="str">
            <v>IEA – 2013 Standard</v>
          </cell>
          <cell r="U54">
            <v>1</v>
          </cell>
          <cell r="V54" t="str">
            <v>I+</v>
          </cell>
          <cell r="W54">
            <v>130000</v>
          </cell>
          <cell r="X54" t="str">
            <v>Goodman Fielder L3 - 8 Nelson Street</v>
          </cell>
          <cell r="Y54">
            <v>0</v>
          </cell>
          <cell r="Z54" t="str">
            <v>Kelly</v>
          </cell>
          <cell r="AA54" t="str">
            <v>Brickley</v>
          </cell>
          <cell r="AC54" t="str">
            <v>BAND</v>
          </cell>
          <cell r="AD54" t="str">
            <v>PSA</v>
          </cell>
          <cell r="AE54" t="str">
            <v>Female</v>
          </cell>
          <cell r="AF54">
            <v>9310</v>
          </cell>
          <cell r="AG54" t="str">
            <v>CUSTOMER SERVICES</v>
          </cell>
          <cell r="AH54" t="str">
            <v>00.00.0000</v>
          </cell>
        </row>
        <row r="55">
          <cell r="A55">
            <v>50000644</v>
          </cell>
          <cell r="B55" t="str">
            <v>People, Safety &amp; Contact</v>
          </cell>
          <cell r="C55" t="str">
            <v>Customer Contact</v>
          </cell>
          <cell r="D55" t="str">
            <v>Customer Response</v>
          </cell>
          <cell r="E55" t="str">
            <v>Customer Response</v>
          </cell>
          <cell r="F55">
            <v>50000644</v>
          </cell>
          <cell r="G55" t="str">
            <v>Customer Response Manager</v>
          </cell>
          <cell r="H55" t="str">
            <v>01.07.2010</v>
          </cell>
          <cell r="I55" t="str">
            <v>Unit Manager</v>
          </cell>
          <cell r="J55" t="str">
            <v>Band H</v>
          </cell>
          <cell r="K55">
            <v>1</v>
          </cell>
          <cell r="L55">
            <v>40</v>
          </cell>
          <cell r="M55" t="str">
            <v>Permanent Full-Time</v>
          </cell>
          <cell r="N55" t="str">
            <v>Salaried</v>
          </cell>
          <cell r="O55" t="str">
            <v>Position Filled</v>
          </cell>
          <cell r="P55">
            <v>92009338</v>
          </cell>
          <cell r="Q55" t="str">
            <v>Ray Day</v>
          </cell>
          <cell r="R55" t="str">
            <v>Permanent Full-Time</v>
          </cell>
          <cell r="S55" t="str">
            <v>Salaried</v>
          </cell>
          <cell r="T55" t="str">
            <v>IEA – 2010 Standard</v>
          </cell>
          <cell r="U55">
            <v>1</v>
          </cell>
          <cell r="V55" t="str">
            <v>H+</v>
          </cell>
          <cell r="W55">
            <v>101068.81</v>
          </cell>
          <cell r="X55" t="str">
            <v>Civic 1 - 6 Henderson Valley Road</v>
          </cell>
          <cell r="Y55">
            <v>0</v>
          </cell>
          <cell r="Z55" t="str">
            <v>Raymond</v>
          </cell>
          <cell r="AA55" t="str">
            <v>Day</v>
          </cell>
          <cell r="AB55" t="str">
            <v>Ray</v>
          </cell>
          <cell r="AC55" t="str">
            <v>BAND</v>
          </cell>
          <cell r="AD55" t="str">
            <v>PSA</v>
          </cell>
          <cell r="AE55" t="str">
            <v>Male</v>
          </cell>
          <cell r="AF55">
            <v>9314</v>
          </cell>
          <cell r="AG55" t="str">
            <v>CUSTOMER RESPONSE</v>
          </cell>
          <cell r="AH55" t="str">
            <v>00.00.0000</v>
          </cell>
        </row>
        <row r="56">
          <cell r="A56">
            <v>50000645</v>
          </cell>
          <cell r="B56" t="str">
            <v>Strategy &amp; Planning</v>
          </cell>
          <cell r="E56" t="str">
            <v>Strategy &amp; Planning</v>
          </cell>
          <cell r="F56">
            <v>50000645</v>
          </cell>
          <cell r="G56" t="str">
            <v>General Manager - Strategy &amp; Planning</v>
          </cell>
          <cell r="H56" t="str">
            <v>01.07.2010</v>
          </cell>
          <cell r="I56" t="str">
            <v>Division Manager</v>
          </cell>
          <cell r="J56" t="str">
            <v>Executive</v>
          </cell>
          <cell r="K56">
            <v>1</v>
          </cell>
          <cell r="L56">
            <v>40</v>
          </cell>
          <cell r="M56" t="str">
            <v>Permanent Full-Time</v>
          </cell>
          <cell r="N56" t="str">
            <v>Salaried</v>
          </cell>
          <cell r="O56" t="str">
            <v>Position Filled</v>
          </cell>
          <cell r="P56">
            <v>91001474</v>
          </cell>
          <cell r="Q56" t="str">
            <v>Peter Clark</v>
          </cell>
          <cell r="R56" t="str">
            <v>Permanent Full-Time</v>
          </cell>
          <cell r="S56" t="str">
            <v>Salaried</v>
          </cell>
          <cell r="T56" t="str">
            <v>IEA – Senior Mgmt</v>
          </cell>
          <cell r="U56">
            <v>1</v>
          </cell>
          <cell r="V56" t="str">
            <v>EX</v>
          </cell>
          <cell r="W56">
            <v>260000</v>
          </cell>
          <cell r="X56" t="str">
            <v>1 Queen Street - Level 10</v>
          </cell>
          <cell r="Y56">
            <v>0</v>
          </cell>
          <cell r="Z56" t="str">
            <v>Peter</v>
          </cell>
          <cell r="AA56" t="str">
            <v>Clark</v>
          </cell>
          <cell r="AC56" t="str">
            <v>EXEC</v>
          </cell>
          <cell r="AD56" t="str">
            <v>AT Exec Scale</v>
          </cell>
          <cell r="AE56" t="str">
            <v>Male</v>
          </cell>
          <cell r="AF56">
            <v>9200</v>
          </cell>
          <cell r="AG56" t="str">
            <v>STRATEGY &amp; PLANNING</v>
          </cell>
          <cell r="AH56" t="str">
            <v>00.00.0000</v>
          </cell>
        </row>
        <row r="57">
          <cell r="A57">
            <v>50000646</v>
          </cell>
          <cell r="B57" t="str">
            <v>Strategy &amp; Planning</v>
          </cell>
          <cell r="C57" t="str">
            <v>Transport Planning</v>
          </cell>
          <cell r="D57" t="str">
            <v>Transport Modelling GIS and Monitoring</v>
          </cell>
          <cell r="E57" t="str">
            <v>Transport Modelling GIS and Monitoring</v>
          </cell>
          <cell r="F57">
            <v>50000646</v>
          </cell>
          <cell r="G57" t="str">
            <v>Transport Modelling GIS/Monitoring Lead</v>
          </cell>
          <cell r="H57" t="str">
            <v>01.07.2010</v>
          </cell>
          <cell r="I57" t="str">
            <v>Unit Manager</v>
          </cell>
          <cell r="J57" t="str">
            <v>Band J</v>
          </cell>
          <cell r="K57">
            <v>1</v>
          </cell>
          <cell r="L57">
            <v>40</v>
          </cell>
          <cell r="M57" t="str">
            <v>Permanent Full-Time</v>
          </cell>
          <cell r="N57" t="str">
            <v>Salaried</v>
          </cell>
          <cell r="O57" t="str">
            <v>Position Filled</v>
          </cell>
          <cell r="P57">
            <v>91002865</v>
          </cell>
          <cell r="Q57" t="str">
            <v>John Davies</v>
          </cell>
          <cell r="R57" t="str">
            <v>Permanent Full-Time</v>
          </cell>
          <cell r="S57" t="str">
            <v>Salaried</v>
          </cell>
          <cell r="T57" t="str">
            <v>IEA – Old ELGOU Agmt</v>
          </cell>
          <cell r="U57">
            <v>1</v>
          </cell>
          <cell r="V57" t="str">
            <v>J+</v>
          </cell>
          <cell r="W57">
            <v>139436.88</v>
          </cell>
          <cell r="X57" t="str">
            <v>Admin 5 - 6 Henderson Valley Road</v>
          </cell>
          <cell r="Y57">
            <v>0</v>
          </cell>
          <cell r="Z57" t="str">
            <v>John</v>
          </cell>
          <cell r="AA57" t="str">
            <v>Davies</v>
          </cell>
          <cell r="AC57" t="str">
            <v>BAND</v>
          </cell>
          <cell r="AD57" t="str">
            <v>PSA</v>
          </cell>
          <cell r="AE57" t="str">
            <v>Male</v>
          </cell>
          <cell r="AF57">
            <v>9220</v>
          </cell>
          <cell r="AG57" t="str">
            <v>TRANSPORT MODELLING</v>
          </cell>
          <cell r="AH57" t="str">
            <v>00.00.0000</v>
          </cell>
        </row>
        <row r="58">
          <cell r="A58">
            <v>50000647</v>
          </cell>
          <cell r="B58" t="str">
            <v>Strategy &amp; Planning</v>
          </cell>
          <cell r="C58" t="str">
            <v>Transport Integration</v>
          </cell>
          <cell r="E58" t="str">
            <v>Transport Integration</v>
          </cell>
          <cell r="F58">
            <v>50000647</v>
          </cell>
          <cell r="G58" t="str">
            <v>Manager Strategic Transport Integration</v>
          </cell>
          <cell r="H58" t="str">
            <v>01.07.2010</v>
          </cell>
          <cell r="I58" t="str">
            <v>Department Manager</v>
          </cell>
          <cell r="J58" t="str">
            <v>Band K</v>
          </cell>
          <cell r="K58">
            <v>1</v>
          </cell>
          <cell r="L58">
            <v>40</v>
          </cell>
          <cell r="M58" t="str">
            <v>Permanent Full-Time</v>
          </cell>
          <cell r="N58" t="str">
            <v>Salaried</v>
          </cell>
          <cell r="O58" t="str">
            <v>Position Filled</v>
          </cell>
          <cell r="P58">
            <v>90006363</v>
          </cell>
          <cell r="Q58" t="str">
            <v>Don Munro</v>
          </cell>
          <cell r="R58" t="str">
            <v>Permanent Full-Time</v>
          </cell>
          <cell r="S58" t="str">
            <v>Salaried</v>
          </cell>
          <cell r="T58" t="str">
            <v>IEA – 2010 Standard</v>
          </cell>
          <cell r="U58">
            <v>1</v>
          </cell>
          <cell r="V58" t="str">
            <v>K+</v>
          </cell>
          <cell r="W58">
            <v>178661.52</v>
          </cell>
          <cell r="X58" t="str">
            <v>Admin 5 - 6 Henderson Valley Road</v>
          </cell>
          <cell r="Y58">
            <v>0</v>
          </cell>
          <cell r="Z58" t="str">
            <v>Don</v>
          </cell>
          <cell r="AA58" t="str">
            <v>Munro</v>
          </cell>
          <cell r="AB58" t="str">
            <v>Don</v>
          </cell>
          <cell r="AC58" t="str">
            <v>BAND</v>
          </cell>
          <cell r="AD58" t="str">
            <v>PSA</v>
          </cell>
          <cell r="AE58" t="str">
            <v>Male</v>
          </cell>
          <cell r="AF58">
            <v>9201</v>
          </cell>
          <cell r="AG58" t="str">
            <v>PLANS &amp; POLICIES</v>
          </cell>
          <cell r="AH58" t="str">
            <v>00.00.0000</v>
          </cell>
        </row>
        <row r="59">
          <cell r="A59">
            <v>50000648</v>
          </cell>
          <cell r="B59" t="str">
            <v>Strategy &amp; Planning</v>
          </cell>
          <cell r="E59" t="str">
            <v>Strategy &amp; Planning</v>
          </cell>
          <cell r="F59">
            <v>50000648</v>
          </cell>
          <cell r="G59" t="str">
            <v>Strategic Planning Advisor</v>
          </cell>
          <cell r="H59" t="str">
            <v>01.07.2010</v>
          </cell>
          <cell r="I59" t="str">
            <v>Staff Member</v>
          </cell>
          <cell r="J59" t="str">
            <v>Band I</v>
          </cell>
          <cell r="K59">
            <v>1</v>
          </cell>
          <cell r="L59">
            <v>40</v>
          </cell>
          <cell r="M59" t="str">
            <v>Permanent Full-Time</v>
          </cell>
          <cell r="N59" t="str">
            <v>Salaried</v>
          </cell>
          <cell r="O59" t="str">
            <v>Position unfilled for  62 days</v>
          </cell>
          <cell r="P59">
            <v>0</v>
          </cell>
          <cell r="U59">
            <v>0</v>
          </cell>
          <cell r="W59">
            <v>0</v>
          </cell>
          <cell r="Y59">
            <v>1</v>
          </cell>
          <cell r="AD59" t="str">
            <v>PSA</v>
          </cell>
          <cell r="AH59" t="str">
            <v>00.00.0000</v>
          </cell>
        </row>
        <row r="60">
          <cell r="A60">
            <v>50000649</v>
          </cell>
          <cell r="B60" t="str">
            <v>Finance Division</v>
          </cell>
          <cell r="C60" t="str">
            <v>Revenue &amp; Analysis</v>
          </cell>
          <cell r="D60" t="str">
            <v>Regional Land Transport Program Funding</v>
          </cell>
          <cell r="E60" t="str">
            <v>Regional Land Transport Program Funding</v>
          </cell>
          <cell r="F60">
            <v>50000649</v>
          </cell>
          <cell r="G60" t="str">
            <v>Reg. Land Transport Program Funding Mgr</v>
          </cell>
          <cell r="H60" t="str">
            <v>01.07.2010</v>
          </cell>
          <cell r="I60" t="str">
            <v>Unit Manager</v>
          </cell>
          <cell r="J60" t="str">
            <v>Band K</v>
          </cell>
          <cell r="K60">
            <v>1</v>
          </cell>
          <cell r="L60">
            <v>40</v>
          </cell>
          <cell r="M60" t="str">
            <v>Permanent Full-Time</v>
          </cell>
          <cell r="N60" t="str">
            <v>Salaried</v>
          </cell>
          <cell r="O60" t="str">
            <v>Position Filled</v>
          </cell>
          <cell r="P60">
            <v>91002875</v>
          </cell>
          <cell r="Q60" t="str">
            <v>Stuart McDougall</v>
          </cell>
          <cell r="R60" t="str">
            <v>Permanent Full-Time</v>
          </cell>
          <cell r="S60" t="str">
            <v>Salaried</v>
          </cell>
          <cell r="T60" t="str">
            <v>IEA – 2010 Standard</v>
          </cell>
          <cell r="U60">
            <v>1</v>
          </cell>
          <cell r="V60" t="str">
            <v>K+</v>
          </cell>
          <cell r="W60">
            <v>174351.95</v>
          </cell>
          <cell r="X60" t="str">
            <v>Admin 5 - 6 Henderson Valley Road</v>
          </cell>
          <cell r="Y60">
            <v>0</v>
          </cell>
          <cell r="Z60" t="str">
            <v>Stuart</v>
          </cell>
          <cell r="AA60" t="str">
            <v>McDougall</v>
          </cell>
          <cell r="AC60" t="str">
            <v>BAND</v>
          </cell>
          <cell r="AD60" t="str">
            <v>PSA</v>
          </cell>
          <cell r="AE60" t="str">
            <v>Male</v>
          </cell>
          <cell r="AF60">
            <v>9202</v>
          </cell>
          <cell r="AG60" t="str">
            <v>RLTP FUNDING</v>
          </cell>
          <cell r="AH60" t="str">
            <v>00.00.0000</v>
          </cell>
        </row>
        <row r="61">
          <cell r="A61">
            <v>50000651</v>
          </cell>
          <cell r="B61" t="str">
            <v>Communications</v>
          </cell>
          <cell r="C61" t="str">
            <v>Stakeholder Management</v>
          </cell>
          <cell r="E61" t="str">
            <v>Stakeholder Management</v>
          </cell>
          <cell r="F61">
            <v>50000651</v>
          </cell>
          <cell r="G61" t="str">
            <v>Stakeholder Management Manager</v>
          </cell>
          <cell r="H61" t="str">
            <v>01.07.2010</v>
          </cell>
          <cell r="I61" t="str">
            <v>Department Manager</v>
          </cell>
          <cell r="J61" t="str">
            <v>Band K</v>
          </cell>
          <cell r="K61">
            <v>1</v>
          </cell>
          <cell r="L61">
            <v>40</v>
          </cell>
          <cell r="M61" t="str">
            <v>Permanent Full-Time</v>
          </cell>
          <cell r="N61" t="str">
            <v>Salaried</v>
          </cell>
          <cell r="O61" t="str">
            <v>Position Filled</v>
          </cell>
          <cell r="P61">
            <v>589</v>
          </cell>
          <cell r="Q61" t="str">
            <v>Alan Howard-Smith</v>
          </cell>
          <cell r="R61" t="str">
            <v>Permanent Full-Time</v>
          </cell>
          <cell r="S61" t="str">
            <v>Salaried</v>
          </cell>
          <cell r="T61" t="str">
            <v>IEA – 2010 Standard</v>
          </cell>
          <cell r="U61">
            <v>1</v>
          </cell>
          <cell r="V61" t="str">
            <v>K+</v>
          </cell>
          <cell r="W61">
            <v>167553.35999999999</v>
          </cell>
          <cell r="X61" t="str">
            <v>Civic 1 - 6 Henderson Valley Road</v>
          </cell>
          <cell r="Y61">
            <v>0</v>
          </cell>
          <cell r="Z61" t="str">
            <v>Alan</v>
          </cell>
          <cell r="AA61" t="str">
            <v>Howard-Smith</v>
          </cell>
          <cell r="AC61" t="str">
            <v>BAND</v>
          </cell>
          <cell r="AD61" t="str">
            <v>AT Standard Scale</v>
          </cell>
          <cell r="AE61" t="str">
            <v>Male</v>
          </cell>
          <cell r="AF61">
            <v>9400</v>
          </cell>
          <cell r="AG61" t="str">
            <v>Stakeholder Manageme</v>
          </cell>
          <cell r="AH61" t="str">
            <v>00.00.0000</v>
          </cell>
        </row>
        <row r="62">
          <cell r="A62">
            <v>50000652</v>
          </cell>
          <cell r="B62" t="str">
            <v>Communications</v>
          </cell>
          <cell r="E62" t="str">
            <v>Communications</v>
          </cell>
          <cell r="F62">
            <v>50000652</v>
          </cell>
          <cell r="G62" t="str">
            <v>General Manager - Communications</v>
          </cell>
          <cell r="H62" t="str">
            <v>01.07.2010</v>
          </cell>
          <cell r="I62" t="str">
            <v>Division Manager</v>
          </cell>
          <cell r="J62" t="str">
            <v>Executive</v>
          </cell>
          <cell r="K62">
            <v>1</v>
          </cell>
          <cell r="L62">
            <v>40</v>
          </cell>
          <cell r="M62" t="str">
            <v>Permanent Full-Time</v>
          </cell>
          <cell r="N62" t="str">
            <v>Salaried</v>
          </cell>
          <cell r="O62" t="str">
            <v>Position Filled</v>
          </cell>
          <cell r="P62">
            <v>92057605</v>
          </cell>
          <cell r="Q62" t="str">
            <v>Wally Thomas</v>
          </cell>
          <cell r="R62" t="str">
            <v>Permanent Full-Time</v>
          </cell>
          <cell r="S62" t="str">
            <v>Salaried</v>
          </cell>
          <cell r="T62" t="str">
            <v>IEA – Senior Mgmt</v>
          </cell>
          <cell r="U62">
            <v>1</v>
          </cell>
          <cell r="V62" t="str">
            <v>EX</v>
          </cell>
          <cell r="W62">
            <v>244000</v>
          </cell>
          <cell r="X62" t="str">
            <v>Civic 1 - 6 Henderson Valley Road</v>
          </cell>
          <cell r="Y62">
            <v>0</v>
          </cell>
          <cell r="Z62" t="str">
            <v>Wally</v>
          </cell>
          <cell r="AA62" t="str">
            <v>Thomas</v>
          </cell>
          <cell r="AB62" t="str">
            <v>Wally</v>
          </cell>
          <cell r="AC62" t="str">
            <v>EXEC</v>
          </cell>
          <cell r="AD62" t="str">
            <v>AT Exec Scale</v>
          </cell>
          <cell r="AE62" t="str">
            <v>Male</v>
          </cell>
          <cell r="AF62">
            <v>9501</v>
          </cell>
          <cell r="AG62" t="str">
            <v>COMMS &amp; PUBLIC</v>
          </cell>
          <cell r="AH62" t="str">
            <v>00.00.0000</v>
          </cell>
        </row>
        <row r="63">
          <cell r="A63">
            <v>50000653</v>
          </cell>
          <cell r="B63" t="str">
            <v>Communications</v>
          </cell>
          <cell r="C63" t="str">
            <v>Campaigns &amp; Customer Insight</v>
          </cell>
          <cell r="E63" t="str">
            <v>Campaigns &amp; Customer Insight</v>
          </cell>
          <cell r="F63">
            <v>50000653</v>
          </cell>
          <cell r="G63" t="str">
            <v>Manager Campaigns &amp; Customer Insights</v>
          </cell>
          <cell r="H63" t="str">
            <v>01.07.2010</v>
          </cell>
          <cell r="I63" t="str">
            <v>Department Manager</v>
          </cell>
          <cell r="J63" t="str">
            <v>Band J</v>
          </cell>
          <cell r="K63">
            <v>1</v>
          </cell>
          <cell r="L63">
            <v>40</v>
          </cell>
          <cell r="M63" t="str">
            <v>Permanent Full-Time</v>
          </cell>
          <cell r="N63" t="str">
            <v>Salaried</v>
          </cell>
          <cell r="O63" t="str">
            <v>Position Filled</v>
          </cell>
          <cell r="P63">
            <v>93302702</v>
          </cell>
          <cell r="Q63" t="str">
            <v>Rob Pitney</v>
          </cell>
          <cell r="R63" t="str">
            <v>Permanent Full-Time</v>
          </cell>
          <cell r="S63" t="str">
            <v>Salaried</v>
          </cell>
          <cell r="T63" t="str">
            <v>IEA – 2010 Standard</v>
          </cell>
          <cell r="U63">
            <v>1</v>
          </cell>
          <cell r="V63" t="str">
            <v>J+</v>
          </cell>
          <cell r="W63">
            <v>132907.01</v>
          </cell>
          <cell r="X63" t="str">
            <v>Civic 1 - 6 Henderson Valley Road</v>
          </cell>
          <cell r="Y63">
            <v>0</v>
          </cell>
          <cell r="Z63" t="str">
            <v>Rob</v>
          </cell>
          <cell r="AA63" t="str">
            <v>Pitney</v>
          </cell>
          <cell r="AB63" t="str">
            <v>Rob</v>
          </cell>
          <cell r="AC63" t="str">
            <v>BAND</v>
          </cell>
          <cell r="AD63" t="str">
            <v>PSA</v>
          </cell>
          <cell r="AE63" t="str">
            <v>Male</v>
          </cell>
          <cell r="AF63">
            <v>9503</v>
          </cell>
          <cell r="AG63" t="str">
            <v>Campaigns and Custom</v>
          </cell>
          <cell r="AH63" t="str">
            <v>00.00.0000</v>
          </cell>
        </row>
        <row r="64">
          <cell r="A64">
            <v>50000654</v>
          </cell>
          <cell r="B64" t="str">
            <v>Communications</v>
          </cell>
          <cell r="C64" t="str">
            <v>Campaigns &amp; Customer Insight</v>
          </cell>
          <cell r="D64" t="str">
            <v>Marketing Services</v>
          </cell>
          <cell r="E64" t="str">
            <v>Marketing Services</v>
          </cell>
          <cell r="F64">
            <v>50000654</v>
          </cell>
          <cell r="G64" t="str">
            <v>Marketing Services Manager</v>
          </cell>
          <cell r="H64" t="str">
            <v>01.07.2010</v>
          </cell>
          <cell r="I64" t="str">
            <v>Unit Manager</v>
          </cell>
          <cell r="J64" t="str">
            <v>Band I</v>
          </cell>
          <cell r="K64">
            <v>1</v>
          </cell>
          <cell r="L64">
            <v>40</v>
          </cell>
          <cell r="M64" t="str">
            <v>Permanent Full-Time</v>
          </cell>
          <cell r="N64" t="str">
            <v>Salaried</v>
          </cell>
          <cell r="O64" t="str">
            <v>Position Filled</v>
          </cell>
          <cell r="P64">
            <v>93302784</v>
          </cell>
          <cell r="Q64" t="str">
            <v>Mark Sharman</v>
          </cell>
          <cell r="R64" t="str">
            <v>Permanent Full-Time</v>
          </cell>
          <cell r="S64" t="str">
            <v>Salaried</v>
          </cell>
          <cell r="T64" t="str">
            <v>IEA – 2010 Standard</v>
          </cell>
          <cell r="U64">
            <v>1</v>
          </cell>
          <cell r="V64" t="str">
            <v>I+</v>
          </cell>
          <cell r="W64">
            <v>112978.19</v>
          </cell>
          <cell r="X64" t="str">
            <v>Civic 1 - 6 Henderson Valley Road</v>
          </cell>
          <cell r="Y64">
            <v>0</v>
          </cell>
          <cell r="Z64" t="str">
            <v>Mark</v>
          </cell>
          <cell r="AA64" t="str">
            <v>Sharman</v>
          </cell>
          <cell r="AB64" t="str">
            <v>Mark</v>
          </cell>
          <cell r="AC64" t="str">
            <v>BAND</v>
          </cell>
          <cell r="AD64" t="str">
            <v>PSA</v>
          </cell>
          <cell r="AE64" t="str">
            <v>Male</v>
          </cell>
          <cell r="AF64">
            <v>9503</v>
          </cell>
          <cell r="AG64" t="str">
            <v>Campaigns and Custom</v>
          </cell>
          <cell r="AH64" t="str">
            <v>00.00.0000</v>
          </cell>
        </row>
        <row r="65">
          <cell r="A65">
            <v>50000655</v>
          </cell>
          <cell r="B65" t="str">
            <v>Communications</v>
          </cell>
          <cell r="C65" t="str">
            <v>Communications &amp; Media</v>
          </cell>
          <cell r="E65" t="str">
            <v>Communications &amp; Media</v>
          </cell>
          <cell r="F65">
            <v>50000655</v>
          </cell>
          <cell r="G65" t="str">
            <v>Communications Manager</v>
          </cell>
          <cell r="H65" t="str">
            <v>01.07.2010</v>
          </cell>
          <cell r="I65" t="str">
            <v>Department Manager</v>
          </cell>
          <cell r="J65" t="str">
            <v>Band J</v>
          </cell>
          <cell r="K65">
            <v>1</v>
          </cell>
          <cell r="L65">
            <v>40</v>
          </cell>
          <cell r="M65" t="str">
            <v>Permanent Full-Time</v>
          </cell>
          <cell r="N65" t="str">
            <v>Salaried</v>
          </cell>
          <cell r="O65" t="str">
            <v>Position Filled</v>
          </cell>
          <cell r="P65">
            <v>91002597</v>
          </cell>
          <cell r="Q65" t="str">
            <v>Sharon Hunter</v>
          </cell>
          <cell r="R65" t="str">
            <v>Permanent Full-Time</v>
          </cell>
          <cell r="S65" t="str">
            <v>Salaried</v>
          </cell>
          <cell r="T65" t="str">
            <v>IEA – 2010 Standard</v>
          </cell>
          <cell r="U65">
            <v>1</v>
          </cell>
          <cell r="V65" t="str">
            <v>J+</v>
          </cell>
          <cell r="W65">
            <v>153600</v>
          </cell>
          <cell r="X65" t="str">
            <v>Civic 1 - 6 Henderson Valley Road</v>
          </cell>
          <cell r="Y65">
            <v>0</v>
          </cell>
          <cell r="Z65" t="str">
            <v>Sharon</v>
          </cell>
          <cell r="AA65" t="str">
            <v>Hunter</v>
          </cell>
          <cell r="AC65" t="str">
            <v>BAND</v>
          </cell>
          <cell r="AD65" t="str">
            <v>PSA</v>
          </cell>
          <cell r="AE65" t="str">
            <v>Female</v>
          </cell>
          <cell r="AF65">
            <v>9504</v>
          </cell>
          <cell r="AG65" t="str">
            <v>Communications &amp; Med</v>
          </cell>
          <cell r="AH65" t="str">
            <v>00.00.0000</v>
          </cell>
        </row>
        <row r="66">
          <cell r="A66">
            <v>50000656</v>
          </cell>
          <cell r="B66" t="str">
            <v>Chief Executive Office</v>
          </cell>
          <cell r="C66" t="str">
            <v>Risk &amp; Audit</v>
          </cell>
          <cell r="E66" t="str">
            <v>Risk &amp; Audit</v>
          </cell>
          <cell r="F66">
            <v>50000656</v>
          </cell>
          <cell r="G66" t="str">
            <v>Group Manager Risk and Audit</v>
          </cell>
          <cell r="H66" t="str">
            <v>01.07.2010</v>
          </cell>
          <cell r="I66" t="str">
            <v>Group Manager</v>
          </cell>
          <cell r="J66" t="str">
            <v>Band L</v>
          </cell>
          <cell r="K66">
            <v>1</v>
          </cell>
          <cell r="L66">
            <v>40</v>
          </cell>
          <cell r="M66" t="str">
            <v>Permanent Full-Time</v>
          </cell>
          <cell r="N66" t="str">
            <v>Salaried</v>
          </cell>
          <cell r="O66" t="str">
            <v>Position Filled</v>
          </cell>
          <cell r="P66">
            <v>1205</v>
          </cell>
          <cell r="Q66" t="str">
            <v>Eifion James</v>
          </cell>
          <cell r="R66" t="str">
            <v>Permanent Full-Time</v>
          </cell>
          <cell r="S66" t="str">
            <v>Salaried</v>
          </cell>
          <cell r="T66" t="str">
            <v>IEA – Senior Mgmt</v>
          </cell>
          <cell r="U66">
            <v>1</v>
          </cell>
          <cell r="V66" t="str">
            <v>L+</v>
          </cell>
          <cell r="W66">
            <v>200000</v>
          </cell>
          <cell r="X66" t="str">
            <v>Civic 1 - 6 Henderson Valley Road</v>
          </cell>
          <cell r="Y66">
            <v>0</v>
          </cell>
          <cell r="Z66" t="str">
            <v>Eifion</v>
          </cell>
          <cell r="AA66" t="str">
            <v>James</v>
          </cell>
          <cell r="AC66" t="str">
            <v>BAND</v>
          </cell>
          <cell r="AD66" t="str">
            <v>AT Standard Scale</v>
          </cell>
          <cell r="AE66" t="str">
            <v>Male</v>
          </cell>
          <cell r="AF66">
            <v>9100</v>
          </cell>
          <cell r="AG66" t="str">
            <v>RISK &amp; AUDIT</v>
          </cell>
          <cell r="AH66" t="str">
            <v>00.00.0000</v>
          </cell>
        </row>
        <row r="67">
          <cell r="A67">
            <v>50000658</v>
          </cell>
          <cell r="B67" t="str">
            <v>Chief Executive Office</v>
          </cell>
          <cell r="C67" t="str">
            <v>Risk &amp; Audit</v>
          </cell>
          <cell r="E67" t="str">
            <v>Risk &amp; Audit</v>
          </cell>
          <cell r="F67">
            <v>50000658</v>
          </cell>
          <cell r="G67" t="str">
            <v>Assistant Risk &amp; Internal Auditor</v>
          </cell>
          <cell r="H67" t="str">
            <v>01.07.2010</v>
          </cell>
          <cell r="I67" t="str">
            <v>Staff Member</v>
          </cell>
          <cell r="J67" t="str">
            <v>Band E</v>
          </cell>
          <cell r="K67">
            <v>1</v>
          </cell>
          <cell r="L67">
            <v>40</v>
          </cell>
          <cell r="M67" t="str">
            <v>Permanent Full-Time</v>
          </cell>
          <cell r="N67" t="str">
            <v>Waged/Timesheet</v>
          </cell>
          <cell r="O67" t="str">
            <v>Position Filled</v>
          </cell>
          <cell r="P67">
            <v>2118</v>
          </cell>
          <cell r="Q67" t="str">
            <v>Mashouda Chuttur</v>
          </cell>
          <cell r="R67" t="str">
            <v>Permanent Full-Time</v>
          </cell>
          <cell r="S67" t="str">
            <v>Waged/Timesheet</v>
          </cell>
          <cell r="T67" t="str">
            <v>CEA – PSA</v>
          </cell>
          <cell r="U67">
            <v>1</v>
          </cell>
          <cell r="V67" t="str">
            <v>E5</v>
          </cell>
          <cell r="W67">
            <v>50400</v>
          </cell>
          <cell r="X67" t="str">
            <v>Civic 1 - 6 Henderson Valley Road</v>
          </cell>
          <cell r="Y67">
            <v>0</v>
          </cell>
          <cell r="Z67" t="str">
            <v>Koraysia</v>
          </cell>
          <cell r="AA67" t="str">
            <v>Chuttur</v>
          </cell>
          <cell r="AB67" t="str">
            <v>Mashouda</v>
          </cell>
          <cell r="AC67" t="str">
            <v>BAND</v>
          </cell>
          <cell r="AD67" t="str">
            <v>PSA</v>
          </cell>
          <cell r="AE67" t="str">
            <v>Female</v>
          </cell>
          <cell r="AF67">
            <v>9100</v>
          </cell>
          <cell r="AG67" t="str">
            <v>RISK &amp; AUDIT</v>
          </cell>
          <cell r="AH67" t="str">
            <v>00.00.0000</v>
          </cell>
        </row>
        <row r="68">
          <cell r="A68">
            <v>50000659</v>
          </cell>
          <cell r="B68" t="str">
            <v>Chief Executive Office</v>
          </cell>
          <cell r="C68" t="str">
            <v>Risk &amp; Audit</v>
          </cell>
          <cell r="E68" t="str">
            <v>Risk &amp; Audit</v>
          </cell>
          <cell r="F68">
            <v>50000659</v>
          </cell>
          <cell r="G68" t="str">
            <v>Risk &amp; Internal Auditor</v>
          </cell>
          <cell r="H68" t="str">
            <v>01.07.2010</v>
          </cell>
          <cell r="I68" t="str">
            <v>Staff Member</v>
          </cell>
          <cell r="J68" t="str">
            <v>Band G</v>
          </cell>
          <cell r="K68">
            <v>1</v>
          </cell>
          <cell r="L68">
            <v>40</v>
          </cell>
          <cell r="M68" t="str">
            <v>Permanent Full-Time</v>
          </cell>
          <cell r="N68" t="str">
            <v>Waged/Timesheet</v>
          </cell>
          <cell r="O68" t="str">
            <v>Position unfilled for 248 days</v>
          </cell>
          <cell r="P68">
            <v>0</v>
          </cell>
          <cell r="U68">
            <v>0</v>
          </cell>
          <cell r="W68">
            <v>0</v>
          </cell>
          <cell r="Y68">
            <v>1</v>
          </cell>
          <cell r="AD68" t="str">
            <v>PSA</v>
          </cell>
          <cell r="AH68" t="str">
            <v>00.00.0000</v>
          </cell>
        </row>
        <row r="69">
          <cell r="A69">
            <v>50000660</v>
          </cell>
          <cell r="B69" t="str">
            <v>Chief Executive Office</v>
          </cell>
          <cell r="C69" t="str">
            <v>Risk &amp; Audit</v>
          </cell>
          <cell r="E69" t="str">
            <v>Risk &amp; Audit</v>
          </cell>
          <cell r="F69">
            <v>50000660</v>
          </cell>
          <cell r="G69" t="str">
            <v>Assistant Risk &amp; Internal Auditor</v>
          </cell>
          <cell r="H69" t="str">
            <v>01.07.2010</v>
          </cell>
          <cell r="I69" t="str">
            <v>Staff Member</v>
          </cell>
          <cell r="J69" t="str">
            <v>Band E</v>
          </cell>
          <cell r="K69">
            <v>1</v>
          </cell>
          <cell r="L69">
            <v>40</v>
          </cell>
          <cell r="M69" t="str">
            <v>Permanent Full-Time</v>
          </cell>
          <cell r="N69" t="str">
            <v>Waged/Timesheet</v>
          </cell>
          <cell r="O69" t="str">
            <v>Position Filled</v>
          </cell>
          <cell r="P69">
            <v>2349</v>
          </cell>
          <cell r="Q69" t="str">
            <v>Sabrina Roy</v>
          </cell>
          <cell r="R69" t="str">
            <v>Fixed Term Full-Time</v>
          </cell>
          <cell r="S69" t="str">
            <v>Waged/Timesheet</v>
          </cell>
          <cell r="T69" t="str">
            <v>CEA – PSA</v>
          </cell>
          <cell r="U69">
            <v>1</v>
          </cell>
          <cell r="V69" t="str">
            <v>E3</v>
          </cell>
          <cell r="W69">
            <v>48160</v>
          </cell>
          <cell r="X69" t="str">
            <v>Civic 1 - 6 Henderson Valley Road</v>
          </cell>
          <cell r="Y69">
            <v>0</v>
          </cell>
          <cell r="Z69" t="str">
            <v>Sarbina</v>
          </cell>
          <cell r="AA69" t="str">
            <v>Roy</v>
          </cell>
          <cell r="AB69" t="str">
            <v>Sabrina</v>
          </cell>
          <cell r="AC69" t="str">
            <v>BAND</v>
          </cell>
          <cell r="AD69" t="str">
            <v>PSA</v>
          </cell>
          <cell r="AE69" t="str">
            <v>Female</v>
          </cell>
          <cell r="AF69">
            <v>9100</v>
          </cell>
          <cell r="AG69" t="str">
            <v>RISK &amp; AUDIT</v>
          </cell>
          <cell r="AH69" t="str">
            <v>30.05.2015</v>
          </cell>
        </row>
        <row r="70">
          <cell r="A70">
            <v>50000661</v>
          </cell>
          <cell r="B70" t="str">
            <v>People, Safety &amp; Contact</v>
          </cell>
          <cell r="E70" t="str">
            <v>People, Safety &amp; Contact</v>
          </cell>
          <cell r="F70">
            <v>50000661</v>
          </cell>
          <cell r="G70" t="str">
            <v>Chief People Officer</v>
          </cell>
          <cell r="H70" t="str">
            <v>01.07.2010</v>
          </cell>
          <cell r="I70" t="str">
            <v>Division Manager</v>
          </cell>
          <cell r="J70" t="str">
            <v>Executive</v>
          </cell>
          <cell r="K70">
            <v>1</v>
          </cell>
          <cell r="L70">
            <v>40</v>
          </cell>
          <cell r="M70" t="str">
            <v>Permanent Full-Time</v>
          </cell>
          <cell r="N70" t="str">
            <v>Salaried</v>
          </cell>
          <cell r="O70" t="str">
            <v>Position Filled</v>
          </cell>
          <cell r="P70">
            <v>89</v>
          </cell>
          <cell r="Q70" t="str">
            <v>Simon Harvey</v>
          </cell>
          <cell r="R70" t="str">
            <v>Permanent Full-Time</v>
          </cell>
          <cell r="S70" t="str">
            <v>Salaried</v>
          </cell>
          <cell r="T70" t="str">
            <v>IEA – Senior Mgmt</v>
          </cell>
          <cell r="U70">
            <v>1</v>
          </cell>
          <cell r="V70" t="str">
            <v>EX</v>
          </cell>
          <cell r="W70">
            <v>320000</v>
          </cell>
          <cell r="X70" t="str">
            <v>Central One Level 2 - 6 Henderson Valley Road</v>
          </cell>
          <cell r="Y70">
            <v>0</v>
          </cell>
          <cell r="Z70" t="str">
            <v>Simon</v>
          </cell>
          <cell r="AA70" t="str">
            <v>Harvey</v>
          </cell>
          <cell r="AC70" t="str">
            <v>EXEC</v>
          </cell>
          <cell r="AD70" t="str">
            <v>AT Exec Scale</v>
          </cell>
          <cell r="AE70" t="str">
            <v>Male</v>
          </cell>
          <cell r="AF70">
            <v>9300</v>
          </cell>
          <cell r="AG70" t="str">
            <v>HUMAN RESOURCES</v>
          </cell>
          <cell r="AH70" t="str">
            <v>00.00.0000</v>
          </cell>
        </row>
        <row r="71">
          <cell r="A71">
            <v>50000662</v>
          </cell>
          <cell r="B71" t="str">
            <v>People, Safety &amp; Contact</v>
          </cell>
          <cell r="C71" t="str">
            <v>Health and Safety</v>
          </cell>
          <cell r="E71" t="str">
            <v>Health and Safety</v>
          </cell>
          <cell r="F71">
            <v>50000662</v>
          </cell>
          <cell r="G71" t="str">
            <v>Employee Wellbeing Manager</v>
          </cell>
          <cell r="H71" t="str">
            <v>01.07.2010</v>
          </cell>
          <cell r="I71" t="str">
            <v>Staff Member</v>
          </cell>
          <cell r="J71" t="str">
            <v>Band H</v>
          </cell>
          <cell r="K71">
            <v>1</v>
          </cell>
          <cell r="L71">
            <v>40</v>
          </cell>
          <cell r="M71" t="str">
            <v>Permanent Full-Time</v>
          </cell>
          <cell r="N71" t="str">
            <v>Salaried</v>
          </cell>
          <cell r="O71" t="str">
            <v>Position Filled</v>
          </cell>
          <cell r="P71">
            <v>91004161</v>
          </cell>
          <cell r="Q71" t="str">
            <v>Kevin Honeybun</v>
          </cell>
          <cell r="R71" t="str">
            <v>Permanent Full-Time</v>
          </cell>
          <cell r="S71" t="str">
            <v>Salaried</v>
          </cell>
          <cell r="T71" t="str">
            <v>IEA – 2010 Standard</v>
          </cell>
          <cell r="U71">
            <v>1</v>
          </cell>
          <cell r="V71" t="str">
            <v>H+</v>
          </cell>
          <cell r="W71">
            <v>110400</v>
          </cell>
          <cell r="X71" t="str">
            <v>Central One Level 2 - 6 Henderson Valley Road</v>
          </cell>
          <cell r="Y71">
            <v>0</v>
          </cell>
          <cell r="Z71" t="str">
            <v>Kevin</v>
          </cell>
          <cell r="AA71" t="str">
            <v>Honeybun</v>
          </cell>
          <cell r="AC71" t="str">
            <v>BAND</v>
          </cell>
          <cell r="AD71" t="str">
            <v>PSA</v>
          </cell>
          <cell r="AE71" t="str">
            <v>Male</v>
          </cell>
          <cell r="AF71">
            <v>9304</v>
          </cell>
          <cell r="AG71" t="str">
            <v>Health and Safety</v>
          </cell>
          <cell r="AH71" t="str">
            <v>00.00.0000</v>
          </cell>
        </row>
        <row r="72">
          <cell r="A72">
            <v>50000663</v>
          </cell>
          <cell r="B72" t="str">
            <v>People, Safety &amp; Contact</v>
          </cell>
          <cell r="C72" t="str">
            <v>Organisational Development</v>
          </cell>
          <cell r="E72" t="str">
            <v>Organisational Development</v>
          </cell>
          <cell r="F72">
            <v>50000663</v>
          </cell>
          <cell r="G72" t="str">
            <v>Organisational Development Manager</v>
          </cell>
          <cell r="H72" t="str">
            <v>01.07.2010</v>
          </cell>
          <cell r="I72" t="str">
            <v>Department Manager</v>
          </cell>
          <cell r="J72" t="str">
            <v>Band J</v>
          </cell>
          <cell r="K72">
            <v>1</v>
          </cell>
          <cell r="L72">
            <v>40</v>
          </cell>
          <cell r="M72" t="str">
            <v>Permanent Full-Time</v>
          </cell>
          <cell r="N72" t="str">
            <v>Salaried</v>
          </cell>
          <cell r="O72" t="str">
            <v>Position Filled</v>
          </cell>
          <cell r="P72">
            <v>94018526</v>
          </cell>
          <cell r="Q72" t="str">
            <v>Anna Paris</v>
          </cell>
          <cell r="R72" t="str">
            <v>Permanent Full-Time</v>
          </cell>
          <cell r="S72" t="str">
            <v>Salaried</v>
          </cell>
          <cell r="T72" t="str">
            <v>IEA – 2010 Standard</v>
          </cell>
          <cell r="U72">
            <v>1</v>
          </cell>
          <cell r="V72" t="str">
            <v>J+</v>
          </cell>
          <cell r="W72">
            <v>140000</v>
          </cell>
          <cell r="X72" t="str">
            <v>Central One Level 2 - 6 Henderson Valley Road</v>
          </cell>
          <cell r="Y72">
            <v>0</v>
          </cell>
          <cell r="Z72" t="str">
            <v>Anna</v>
          </cell>
          <cell r="AA72" t="str">
            <v>Paris</v>
          </cell>
          <cell r="AB72" t="str">
            <v>Anna</v>
          </cell>
          <cell r="AC72" t="str">
            <v>BAND</v>
          </cell>
          <cell r="AD72" t="str">
            <v>PSA</v>
          </cell>
          <cell r="AE72" t="str">
            <v>Female</v>
          </cell>
          <cell r="AF72">
            <v>9303</v>
          </cell>
          <cell r="AG72" t="str">
            <v>ORG DEVELOPMENT</v>
          </cell>
          <cell r="AH72" t="str">
            <v>00.00.0000</v>
          </cell>
        </row>
        <row r="73">
          <cell r="A73">
            <v>50000664</v>
          </cell>
          <cell r="B73" t="str">
            <v>People, Safety &amp; Contact</v>
          </cell>
          <cell r="C73" t="str">
            <v>Business Services</v>
          </cell>
          <cell r="E73" t="str">
            <v>Business Services</v>
          </cell>
          <cell r="F73">
            <v>50000664</v>
          </cell>
          <cell r="G73" t="str">
            <v>Senior HR Analyst</v>
          </cell>
          <cell r="H73" t="str">
            <v>01.07.2010</v>
          </cell>
          <cell r="I73" t="str">
            <v>Staff Member</v>
          </cell>
          <cell r="J73" t="str">
            <v>Band H</v>
          </cell>
          <cell r="K73">
            <v>1</v>
          </cell>
          <cell r="L73">
            <v>40</v>
          </cell>
          <cell r="M73" t="str">
            <v>Permanent Full-Time</v>
          </cell>
          <cell r="N73" t="str">
            <v>Salaried</v>
          </cell>
          <cell r="O73" t="str">
            <v>Future Start exists</v>
          </cell>
          <cell r="P73">
            <v>0</v>
          </cell>
          <cell r="U73">
            <v>0</v>
          </cell>
          <cell r="W73">
            <v>0</v>
          </cell>
          <cell r="Y73">
            <v>1</v>
          </cell>
          <cell r="AD73" t="str">
            <v>PSA</v>
          </cell>
          <cell r="AH73" t="str">
            <v>00.00.0000</v>
          </cell>
        </row>
        <row r="74">
          <cell r="A74">
            <v>50000665</v>
          </cell>
          <cell r="B74" t="str">
            <v>People, Safety &amp; Contact</v>
          </cell>
          <cell r="C74" t="str">
            <v>HRBP - Operations</v>
          </cell>
          <cell r="E74" t="str">
            <v>HRBP - Operations</v>
          </cell>
          <cell r="F74">
            <v>50000665</v>
          </cell>
          <cell r="G74" t="str">
            <v>HR Business Partner - Operations</v>
          </cell>
          <cell r="H74" t="str">
            <v>01.07.2010</v>
          </cell>
          <cell r="I74" t="str">
            <v>Department Manager</v>
          </cell>
          <cell r="J74" t="str">
            <v>Band K</v>
          </cell>
          <cell r="K74">
            <v>1</v>
          </cell>
          <cell r="L74">
            <v>40</v>
          </cell>
          <cell r="M74" t="str">
            <v>Permanent Full-Time</v>
          </cell>
          <cell r="N74" t="str">
            <v>Salaried</v>
          </cell>
          <cell r="O74" t="str">
            <v>Position Filled</v>
          </cell>
          <cell r="P74">
            <v>97064898</v>
          </cell>
          <cell r="Q74" t="str">
            <v>Les Lohrentz</v>
          </cell>
          <cell r="R74" t="str">
            <v>Permanent Full-Time</v>
          </cell>
          <cell r="S74" t="str">
            <v>Salaried</v>
          </cell>
          <cell r="T74" t="str">
            <v>IEA – 2010 Standard</v>
          </cell>
          <cell r="U74">
            <v>1</v>
          </cell>
          <cell r="V74" t="str">
            <v>K+</v>
          </cell>
          <cell r="W74">
            <v>150956.18</v>
          </cell>
          <cell r="X74" t="str">
            <v>1 Queen Street - Level 17</v>
          </cell>
          <cell r="Y74">
            <v>0</v>
          </cell>
          <cell r="Z74" t="str">
            <v>Leslie</v>
          </cell>
          <cell r="AA74" t="str">
            <v>Lohrentz</v>
          </cell>
          <cell r="AB74" t="str">
            <v>Les</v>
          </cell>
          <cell r="AC74" t="str">
            <v>BAND</v>
          </cell>
          <cell r="AD74" t="str">
            <v>PSA</v>
          </cell>
          <cell r="AE74" t="str">
            <v>Male</v>
          </cell>
          <cell r="AF74">
            <v>9307</v>
          </cell>
          <cell r="AG74" t="str">
            <v>HR BUSINESS PARTNER</v>
          </cell>
          <cell r="AH74" t="str">
            <v>00.00.0000</v>
          </cell>
        </row>
        <row r="75">
          <cell r="A75">
            <v>50010530</v>
          </cell>
          <cell r="B75" t="str">
            <v>Strategy &amp; Planning</v>
          </cell>
          <cell r="E75" t="str">
            <v>Strategy &amp; Planning</v>
          </cell>
          <cell r="F75">
            <v>50010530</v>
          </cell>
          <cell r="G75" t="str">
            <v>EA to GM - Strategy &amp; Planning</v>
          </cell>
          <cell r="H75" t="str">
            <v>01.07.2010</v>
          </cell>
          <cell r="I75" t="str">
            <v>Staff Member</v>
          </cell>
          <cell r="J75" t="str">
            <v>Band E</v>
          </cell>
          <cell r="K75">
            <v>1</v>
          </cell>
          <cell r="L75">
            <v>40</v>
          </cell>
          <cell r="M75" t="str">
            <v>Permanent Full-Time</v>
          </cell>
          <cell r="N75" t="str">
            <v>Waged/Timesheet</v>
          </cell>
          <cell r="O75" t="str">
            <v>Position Filled</v>
          </cell>
          <cell r="P75">
            <v>91003486</v>
          </cell>
          <cell r="Q75" t="str">
            <v>Angela Robinson</v>
          </cell>
          <cell r="R75" t="str">
            <v>Permanent Full-Time</v>
          </cell>
          <cell r="S75" t="str">
            <v>Waged/Timesheet</v>
          </cell>
          <cell r="T75" t="str">
            <v>IEA – 2010 Standard</v>
          </cell>
          <cell r="U75">
            <v>1</v>
          </cell>
          <cell r="V75" t="str">
            <v>E+</v>
          </cell>
          <cell r="W75">
            <v>63488</v>
          </cell>
          <cell r="X75" t="str">
            <v>Admin 5 - 6 Henderson Valley Road</v>
          </cell>
          <cell r="Y75">
            <v>0</v>
          </cell>
          <cell r="Z75" t="str">
            <v>Angela</v>
          </cell>
          <cell r="AA75" t="str">
            <v>Robinson</v>
          </cell>
          <cell r="AC75" t="str">
            <v>BAND</v>
          </cell>
          <cell r="AD75" t="str">
            <v>PSA</v>
          </cell>
          <cell r="AE75" t="str">
            <v>Female</v>
          </cell>
          <cell r="AF75">
            <v>9200</v>
          </cell>
          <cell r="AG75" t="str">
            <v>STRATEGY &amp; PLANNING</v>
          </cell>
          <cell r="AH75" t="str">
            <v>00.00.0000</v>
          </cell>
        </row>
        <row r="76">
          <cell r="A76">
            <v>50010531</v>
          </cell>
          <cell r="B76" t="str">
            <v>Strategy &amp; Planning</v>
          </cell>
          <cell r="E76" t="str">
            <v>Strategy &amp; Planning</v>
          </cell>
          <cell r="F76">
            <v>50010531</v>
          </cell>
          <cell r="G76" t="str">
            <v>Finance &amp; Administration Coordinator</v>
          </cell>
          <cell r="H76" t="str">
            <v>01.07.2010</v>
          </cell>
          <cell r="I76" t="str">
            <v>Staff Member</v>
          </cell>
          <cell r="J76" t="str">
            <v>Band E</v>
          </cell>
          <cell r="K76">
            <v>1</v>
          </cell>
          <cell r="L76">
            <v>40</v>
          </cell>
          <cell r="M76" t="str">
            <v>Permanent Full-Time</v>
          </cell>
          <cell r="N76" t="str">
            <v>Waged/Timesheet</v>
          </cell>
          <cell r="O76" t="str">
            <v>Position Filled</v>
          </cell>
          <cell r="P76">
            <v>92034623</v>
          </cell>
          <cell r="Q76" t="str">
            <v>Alison Laws</v>
          </cell>
          <cell r="R76" t="str">
            <v>Permanent Full-Time</v>
          </cell>
          <cell r="S76" t="str">
            <v>Waged/Timesheet</v>
          </cell>
          <cell r="T76" t="str">
            <v>CEA – PSA</v>
          </cell>
          <cell r="U76">
            <v>1</v>
          </cell>
          <cell r="V76" t="str">
            <v>E+</v>
          </cell>
          <cell r="W76">
            <v>51500</v>
          </cell>
          <cell r="X76" t="str">
            <v>Admin 5 - 6 Henderson Valley Road</v>
          </cell>
          <cell r="Y76">
            <v>0</v>
          </cell>
          <cell r="Z76" t="str">
            <v>Alison</v>
          </cell>
          <cell r="AA76" t="str">
            <v>Laws</v>
          </cell>
          <cell r="AB76" t="str">
            <v>Alison</v>
          </cell>
          <cell r="AC76" t="str">
            <v>BAND</v>
          </cell>
          <cell r="AD76" t="str">
            <v>PSA</v>
          </cell>
          <cell r="AE76" t="str">
            <v>Female</v>
          </cell>
          <cell r="AF76">
            <v>9200</v>
          </cell>
          <cell r="AG76" t="str">
            <v>STRATEGY &amp; PLANNING</v>
          </cell>
          <cell r="AH76" t="str">
            <v>00.00.0000</v>
          </cell>
        </row>
        <row r="77">
          <cell r="A77">
            <v>50010533</v>
          </cell>
          <cell r="B77" t="str">
            <v>Business Technology Division</v>
          </cell>
          <cell r="C77" t="str">
            <v>Enterprise Information</v>
          </cell>
          <cell r="D77" t="str">
            <v>GIS</v>
          </cell>
          <cell r="E77" t="str">
            <v>GIS</v>
          </cell>
          <cell r="F77">
            <v>50010533</v>
          </cell>
          <cell r="G77" t="str">
            <v>GIS Analyst</v>
          </cell>
          <cell r="H77" t="str">
            <v>01.07.2010</v>
          </cell>
          <cell r="I77" t="str">
            <v>Staff Member</v>
          </cell>
          <cell r="J77" t="str">
            <v>Band F</v>
          </cell>
          <cell r="K77">
            <v>1</v>
          </cell>
          <cell r="L77">
            <v>40</v>
          </cell>
          <cell r="M77" t="str">
            <v>Permanent Full-Time</v>
          </cell>
          <cell r="N77" t="str">
            <v>Waged/Timesheet</v>
          </cell>
          <cell r="O77" t="str">
            <v>Position Filled</v>
          </cell>
          <cell r="P77">
            <v>1555</v>
          </cell>
          <cell r="Q77" t="str">
            <v>Sean O'Hanlon</v>
          </cell>
          <cell r="R77" t="str">
            <v>Permanent Full-Time</v>
          </cell>
          <cell r="S77" t="str">
            <v>Waged/Timesheet</v>
          </cell>
          <cell r="T77" t="str">
            <v>IEA – 2013 Standard</v>
          </cell>
          <cell r="U77">
            <v>1</v>
          </cell>
          <cell r="V77" t="str">
            <v>F1</v>
          </cell>
          <cell r="W77">
            <v>54120</v>
          </cell>
          <cell r="X77" t="str">
            <v>Civic 1 - 6 Henderson Valley Road</v>
          </cell>
          <cell r="Y77">
            <v>0</v>
          </cell>
          <cell r="Z77" t="str">
            <v>Sean</v>
          </cell>
          <cell r="AA77" t="str">
            <v>O'Hanlon</v>
          </cell>
          <cell r="AC77" t="str">
            <v>BAND</v>
          </cell>
          <cell r="AD77" t="str">
            <v>PSA</v>
          </cell>
          <cell r="AE77" t="str">
            <v>Male</v>
          </cell>
          <cell r="AF77">
            <v>8514</v>
          </cell>
          <cell r="AG77" t="str">
            <v>GIS</v>
          </cell>
          <cell r="AH77" t="str">
            <v>00.00.0000</v>
          </cell>
        </row>
        <row r="78">
          <cell r="A78">
            <v>50010534</v>
          </cell>
          <cell r="B78" t="str">
            <v>Business Technology Division</v>
          </cell>
          <cell r="C78" t="str">
            <v>Enterprise Information</v>
          </cell>
          <cell r="D78" t="str">
            <v>GIS</v>
          </cell>
          <cell r="E78" t="str">
            <v>GIS</v>
          </cell>
          <cell r="F78">
            <v>50010534</v>
          </cell>
          <cell r="G78" t="str">
            <v>GIS Lead</v>
          </cell>
          <cell r="H78" t="str">
            <v>01.07.2010</v>
          </cell>
          <cell r="I78" t="str">
            <v>Unit Manager</v>
          </cell>
          <cell r="J78" t="str">
            <v>Band H</v>
          </cell>
          <cell r="K78">
            <v>1</v>
          </cell>
          <cell r="L78">
            <v>40</v>
          </cell>
          <cell r="M78" t="str">
            <v>Permanent Full-Time</v>
          </cell>
          <cell r="N78" t="str">
            <v>Salaried</v>
          </cell>
          <cell r="O78" t="str">
            <v>Position Filled</v>
          </cell>
          <cell r="P78">
            <v>521</v>
          </cell>
          <cell r="Q78" t="str">
            <v>Chris Wheldon</v>
          </cell>
          <cell r="R78" t="str">
            <v>Permanent Full-Time</v>
          </cell>
          <cell r="S78" t="str">
            <v>Salaried</v>
          </cell>
          <cell r="T78" t="str">
            <v>IEA – 2010 Standard</v>
          </cell>
          <cell r="U78">
            <v>1</v>
          </cell>
          <cell r="V78" t="str">
            <v>H+</v>
          </cell>
          <cell r="W78">
            <v>89744.27</v>
          </cell>
          <cell r="X78" t="str">
            <v>Civic 1 - 6 Henderson Valley Road</v>
          </cell>
          <cell r="Y78">
            <v>0</v>
          </cell>
          <cell r="Z78" t="str">
            <v>Christopher</v>
          </cell>
          <cell r="AA78" t="str">
            <v>Wheldon</v>
          </cell>
          <cell r="AB78" t="str">
            <v>Chris</v>
          </cell>
          <cell r="AC78" t="str">
            <v>BAND</v>
          </cell>
          <cell r="AD78" t="str">
            <v>PSA</v>
          </cell>
          <cell r="AE78" t="str">
            <v>Male</v>
          </cell>
          <cell r="AF78">
            <v>8514</v>
          </cell>
          <cell r="AG78" t="str">
            <v>GIS</v>
          </cell>
          <cell r="AH78" t="str">
            <v>00.00.0000</v>
          </cell>
        </row>
        <row r="79">
          <cell r="A79">
            <v>50010535</v>
          </cell>
          <cell r="B79" t="str">
            <v>Business Technology Division</v>
          </cell>
          <cell r="C79" t="str">
            <v>Enterprise Information</v>
          </cell>
          <cell r="D79" t="str">
            <v>GIS</v>
          </cell>
          <cell r="E79" t="str">
            <v>GIS</v>
          </cell>
          <cell r="F79">
            <v>50010535</v>
          </cell>
          <cell r="G79" t="str">
            <v>GIS Analyst</v>
          </cell>
          <cell r="H79" t="str">
            <v>01.07.2010</v>
          </cell>
          <cell r="I79" t="str">
            <v>Staff Member</v>
          </cell>
          <cell r="J79" t="str">
            <v>Band F</v>
          </cell>
          <cell r="K79">
            <v>1</v>
          </cell>
          <cell r="L79">
            <v>40</v>
          </cell>
          <cell r="M79" t="str">
            <v>Permanent Full-Time</v>
          </cell>
          <cell r="N79" t="str">
            <v>Waged/Timesheet</v>
          </cell>
          <cell r="O79" t="str">
            <v>Position Filled</v>
          </cell>
          <cell r="P79">
            <v>90009556</v>
          </cell>
          <cell r="Q79" t="str">
            <v>Jake Bryson</v>
          </cell>
          <cell r="R79" t="str">
            <v>Permanent Full-Time</v>
          </cell>
          <cell r="S79" t="str">
            <v>Waged/Timesheet</v>
          </cell>
          <cell r="T79" t="str">
            <v>CEA – PSA</v>
          </cell>
          <cell r="U79">
            <v>1</v>
          </cell>
          <cell r="V79" t="str">
            <v>F+</v>
          </cell>
          <cell r="W79">
            <v>79200</v>
          </cell>
          <cell r="X79" t="str">
            <v>Civic 1 - 6 Henderson Valley Road</v>
          </cell>
          <cell r="Y79">
            <v>0</v>
          </cell>
          <cell r="Z79" t="str">
            <v>Jacob</v>
          </cell>
          <cell r="AA79" t="str">
            <v>Bryson</v>
          </cell>
          <cell r="AB79" t="str">
            <v>Jake</v>
          </cell>
          <cell r="AC79" t="str">
            <v>BAND</v>
          </cell>
          <cell r="AD79" t="str">
            <v>PSA</v>
          </cell>
          <cell r="AE79" t="str">
            <v>Male</v>
          </cell>
          <cell r="AF79">
            <v>8514</v>
          </cell>
          <cell r="AG79" t="str">
            <v>GIS</v>
          </cell>
          <cell r="AH79" t="str">
            <v>00.00.0000</v>
          </cell>
        </row>
        <row r="80">
          <cell r="A80">
            <v>50010537</v>
          </cell>
          <cell r="B80" t="str">
            <v>Strategy &amp; Planning</v>
          </cell>
          <cell r="C80" t="str">
            <v>Transport Planning</v>
          </cell>
          <cell r="D80" t="str">
            <v>Transport Modelling GIS and Monitoring</v>
          </cell>
          <cell r="E80" t="str">
            <v>Transport Modelling GIS and Monitoring</v>
          </cell>
          <cell r="F80">
            <v>50010537</v>
          </cell>
          <cell r="G80" t="str">
            <v>Transport Modeller</v>
          </cell>
          <cell r="H80" t="str">
            <v>01.07.2010</v>
          </cell>
          <cell r="I80" t="str">
            <v>Staff Member</v>
          </cell>
          <cell r="J80" t="str">
            <v>Band G</v>
          </cell>
          <cell r="K80">
            <v>1</v>
          </cell>
          <cell r="L80">
            <v>40</v>
          </cell>
          <cell r="M80" t="str">
            <v>Permanent Full-Time</v>
          </cell>
          <cell r="N80" t="str">
            <v>Waged/Timesheet</v>
          </cell>
          <cell r="O80" t="str">
            <v>Position Filled</v>
          </cell>
          <cell r="P80">
            <v>515</v>
          </cell>
          <cell r="Q80" t="str">
            <v>Mark Gardiner</v>
          </cell>
          <cell r="R80" t="str">
            <v>Permanent Full-Time</v>
          </cell>
          <cell r="S80" t="str">
            <v>Waged/Timesheet</v>
          </cell>
          <cell r="T80" t="str">
            <v>IEA – 2010 Standard</v>
          </cell>
          <cell r="U80">
            <v>1</v>
          </cell>
          <cell r="V80" t="str">
            <v>G+</v>
          </cell>
          <cell r="W80">
            <v>71463.600000000006</v>
          </cell>
          <cell r="X80" t="str">
            <v>Admin 5 - 6 Henderson Valley Road</v>
          </cell>
          <cell r="Y80">
            <v>0</v>
          </cell>
          <cell r="Z80" t="str">
            <v>Mark</v>
          </cell>
          <cell r="AA80" t="str">
            <v>Gardiner</v>
          </cell>
          <cell r="AC80" t="str">
            <v>BAND</v>
          </cell>
          <cell r="AD80" t="str">
            <v>PSA</v>
          </cell>
          <cell r="AE80" t="str">
            <v>Male</v>
          </cell>
          <cell r="AF80">
            <v>9220</v>
          </cell>
          <cell r="AG80" t="str">
            <v>TRANSPORT MODELLING</v>
          </cell>
          <cell r="AH80" t="str">
            <v>00.00.0000</v>
          </cell>
        </row>
        <row r="81">
          <cell r="A81">
            <v>50010538</v>
          </cell>
          <cell r="B81" t="str">
            <v>Strategy &amp; Planning</v>
          </cell>
          <cell r="C81" t="str">
            <v>Transport Planning</v>
          </cell>
          <cell r="D81" t="str">
            <v>Transport Modelling GIS and Monitoring</v>
          </cell>
          <cell r="E81" t="str">
            <v>Transport Modelling GIS and Monitoring</v>
          </cell>
          <cell r="F81">
            <v>50010538</v>
          </cell>
          <cell r="G81" t="str">
            <v>Senior Transport Modeller</v>
          </cell>
          <cell r="H81" t="str">
            <v>01.07.2010</v>
          </cell>
          <cell r="I81" t="str">
            <v>Staff Member</v>
          </cell>
          <cell r="J81" t="str">
            <v>Band H</v>
          </cell>
          <cell r="K81">
            <v>1</v>
          </cell>
          <cell r="L81">
            <v>40</v>
          </cell>
          <cell r="M81" t="str">
            <v>Permanent Full-Time</v>
          </cell>
          <cell r="N81" t="str">
            <v>Salaried</v>
          </cell>
          <cell r="O81" t="str">
            <v>Position Filled</v>
          </cell>
          <cell r="P81">
            <v>93301806</v>
          </cell>
          <cell r="Q81" t="str">
            <v>Greig McDonnell</v>
          </cell>
          <cell r="R81" t="str">
            <v>Permanent Full-Time</v>
          </cell>
          <cell r="S81" t="str">
            <v>Salaried</v>
          </cell>
          <cell r="T81" t="str">
            <v>IEA – 2010 Standard</v>
          </cell>
          <cell r="U81">
            <v>1</v>
          </cell>
          <cell r="V81" t="str">
            <v>H+</v>
          </cell>
          <cell r="W81">
            <v>92160</v>
          </cell>
          <cell r="X81" t="str">
            <v>Admin 5 - 6 Henderson Valley Road</v>
          </cell>
          <cell r="Y81">
            <v>0</v>
          </cell>
          <cell r="Z81" t="str">
            <v>Greig</v>
          </cell>
          <cell r="AA81" t="str">
            <v>McDonnell</v>
          </cell>
          <cell r="AB81" t="str">
            <v>Greig</v>
          </cell>
          <cell r="AC81" t="str">
            <v>BAND</v>
          </cell>
          <cell r="AD81" t="str">
            <v>PSA</v>
          </cell>
          <cell r="AE81" t="str">
            <v>Male</v>
          </cell>
          <cell r="AF81">
            <v>9220</v>
          </cell>
          <cell r="AG81" t="str">
            <v>TRANSPORT MODELLING</v>
          </cell>
          <cell r="AH81" t="str">
            <v>00.00.0000</v>
          </cell>
        </row>
        <row r="82">
          <cell r="A82">
            <v>50010539</v>
          </cell>
          <cell r="B82" t="str">
            <v>Strategy &amp; Planning</v>
          </cell>
          <cell r="C82" t="str">
            <v>Transport Planning</v>
          </cell>
          <cell r="D82" t="str">
            <v>Transport Modelling GIS and Monitoring</v>
          </cell>
          <cell r="E82" t="str">
            <v>Transport Modelling GIS and Monitoring</v>
          </cell>
          <cell r="F82">
            <v>50010539</v>
          </cell>
          <cell r="G82" t="str">
            <v>Senior Transport Modeller</v>
          </cell>
          <cell r="H82" t="str">
            <v>01.07.2010</v>
          </cell>
          <cell r="I82" t="str">
            <v>Staff Member</v>
          </cell>
          <cell r="J82" t="str">
            <v>Band H</v>
          </cell>
          <cell r="K82">
            <v>1</v>
          </cell>
          <cell r="L82">
            <v>40</v>
          </cell>
          <cell r="M82" t="str">
            <v>Permanent Full-Time</v>
          </cell>
          <cell r="N82" t="str">
            <v>Salaried</v>
          </cell>
          <cell r="O82" t="str">
            <v>Position Filled</v>
          </cell>
          <cell r="P82">
            <v>92055383</v>
          </cell>
          <cell r="Q82" t="str">
            <v>Honwin Shen</v>
          </cell>
          <cell r="R82" t="str">
            <v>Permanent Full-Time</v>
          </cell>
          <cell r="S82" t="str">
            <v>Salaried</v>
          </cell>
          <cell r="T82" t="str">
            <v>IEA – 2010 Standard</v>
          </cell>
          <cell r="U82">
            <v>1</v>
          </cell>
          <cell r="V82" t="str">
            <v>H+</v>
          </cell>
          <cell r="W82">
            <v>109053.86</v>
          </cell>
          <cell r="X82" t="str">
            <v>Admin 5 - 6 Henderson Valley Road</v>
          </cell>
          <cell r="Y82">
            <v>0</v>
          </cell>
          <cell r="Z82" t="str">
            <v>Honwin</v>
          </cell>
          <cell r="AA82" t="str">
            <v>Shen</v>
          </cell>
          <cell r="AB82" t="str">
            <v>Honwin</v>
          </cell>
          <cell r="AC82" t="str">
            <v>BAND</v>
          </cell>
          <cell r="AD82" t="str">
            <v>PSA</v>
          </cell>
          <cell r="AE82" t="str">
            <v>Male</v>
          </cell>
          <cell r="AF82">
            <v>9220</v>
          </cell>
          <cell r="AG82" t="str">
            <v>TRANSPORT MODELLING</v>
          </cell>
          <cell r="AH82" t="str">
            <v>00.00.0000</v>
          </cell>
        </row>
        <row r="83">
          <cell r="A83">
            <v>50010540</v>
          </cell>
          <cell r="B83" t="str">
            <v>Strategy &amp; Planning</v>
          </cell>
          <cell r="C83" t="str">
            <v>Transport Planning</v>
          </cell>
          <cell r="D83" t="str">
            <v>Transport Modelling GIS and Monitoring</v>
          </cell>
          <cell r="E83" t="str">
            <v>Transport Modelling GIS and Monitoring</v>
          </cell>
          <cell r="F83">
            <v>50010540</v>
          </cell>
          <cell r="G83" t="str">
            <v>Transport Monitoring &amp; Research Analyst</v>
          </cell>
          <cell r="H83" t="str">
            <v>01.07.2010</v>
          </cell>
          <cell r="I83" t="str">
            <v>Staff Member</v>
          </cell>
          <cell r="J83" t="str">
            <v>Band F</v>
          </cell>
          <cell r="K83">
            <v>1</v>
          </cell>
          <cell r="L83">
            <v>40</v>
          </cell>
          <cell r="M83" t="str">
            <v>Permanent Full-Time</v>
          </cell>
          <cell r="N83" t="str">
            <v>Waged/Timesheet</v>
          </cell>
          <cell r="O83" t="str">
            <v>Position unfilled for 125 days</v>
          </cell>
          <cell r="P83">
            <v>0</v>
          </cell>
          <cell r="U83">
            <v>0</v>
          </cell>
          <cell r="W83">
            <v>0</v>
          </cell>
          <cell r="Y83">
            <v>1</v>
          </cell>
          <cell r="AD83" t="str">
            <v>PSA</v>
          </cell>
          <cell r="AH83" t="str">
            <v>00.00.0000</v>
          </cell>
        </row>
        <row r="84">
          <cell r="A84">
            <v>50010542</v>
          </cell>
          <cell r="B84" t="str">
            <v>Strategy &amp; Planning</v>
          </cell>
          <cell r="C84" t="str">
            <v>Transport Planning</v>
          </cell>
          <cell r="D84" t="str">
            <v>Plans and Policies</v>
          </cell>
          <cell r="E84" t="str">
            <v>Plans and Policies</v>
          </cell>
          <cell r="F84">
            <v>50010542</v>
          </cell>
          <cell r="G84" t="str">
            <v>Planning Projects Manager</v>
          </cell>
          <cell r="H84" t="str">
            <v>01.07.2010</v>
          </cell>
          <cell r="I84" t="str">
            <v>Staff Member</v>
          </cell>
          <cell r="J84" t="str">
            <v>Band I</v>
          </cell>
          <cell r="K84">
            <v>1</v>
          </cell>
          <cell r="L84">
            <v>40</v>
          </cell>
          <cell r="M84" t="str">
            <v>Permanent Full-Time</v>
          </cell>
          <cell r="N84" t="str">
            <v>Salaried</v>
          </cell>
          <cell r="O84" t="str">
            <v>Position Filled</v>
          </cell>
          <cell r="P84">
            <v>90000227</v>
          </cell>
          <cell r="Q84" t="str">
            <v>Stuart Knarston</v>
          </cell>
          <cell r="R84" t="str">
            <v>Permanent Full-Time</v>
          </cell>
          <cell r="S84" t="str">
            <v>Salaried</v>
          </cell>
          <cell r="T84" t="str">
            <v>IEA – 2010 Standard</v>
          </cell>
          <cell r="U84">
            <v>1</v>
          </cell>
          <cell r="V84" t="str">
            <v>I+</v>
          </cell>
          <cell r="W84">
            <v>116670.65</v>
          </cell>
          <cell r="X84" t="str">
            <v>Admin 5 - 6 Henderson Valley Road</v>
          </cell>
          <cell r="Y84">
            <v>0</v>
          </cell>
          <cell r="Z84" t="str">
            <v>Stuart</v>
          </cell>
          <cell r="AA84" t="str">
            <v>Knarston</v>
          </cell>
          <cell r="AB84" t="str">
            <v>Stuart</v>
          </cell>
          <cell r="AC84" t="str">
            <v>BAND</v>
          </cell>
          <cell r="AD84" t="str">
            <v>PSA</v>
          </cell>
          <cell r="AE84" t="str">
            <v>Male</v>
          </cell>
          <cell r="AF84">
            <v>9221</v>
          </cell>
          <cell r="AG84" t="str">
            <v>PLANS AND POLICIES</v>
          </cell>
          <cell r="AH84" t="str">
            <v>00.00.0000</v>
          </cell>
        </row>
        <row r="85">
          <cell r="A85">
            <v>50010543</v>
          </cell>
          <cell r="B85" t="str">
            <v>Strategy &amp; Planning</v>
          </cell>
          <cell r="C85" t="str">
            <v>Transport Planning</v>
          </cell>
          <cell r="D85" t="str">
            <v>Network Integration</v>
          </cell>
          <cell r="E85" t="str">
            <v>Network Integration</v>
          </cell>
          <cell r="F85">
            <v>50010543</v>
          </cell>
          <cell r="G85" t="str">
            <v>Senior Transport Planner</v>
          </cell>
          <cell r="H85" t="str">
            <v>01.07.2010</v>
          </cell>
          <cell r="I85" t="str">
            <v>Staff Member</v>
          </cell>
          <cell r="J85" t="str">
            <v>Band H</v>
          </cell>
          <cell r="K85">
            <v>1</v>
          </cell>
          <cell r="L85">
            <v>40</v>
          </cell>
          <cell r="M85" t="str">
            <v>Permanent Full-Time</v>
          </cell>
          <cell r="N85" t="str">
            <v>Salaried</v>
          </cell>
          <cell r="O85" t="str">
            <v>Position Filled</v>
          </cell>
          <cell r="P85">
            <v>247</v>
          </cell>
          <cell r="Q85" t="str">
            <v>Jon Kearins</v>
          </cell>
          <cell r="R85" t="str">
            <v>Permanent Full-Time</v>
          </cell>
          <cell r="S85" t="str">
            <v>Salaried</v>
          </cell>
          <cell r="T85" t="str">
            <v>IEA – 2010 Standard</v>
          </cell>
          <cell r="U85">
            <v>1</v>
          </cell>
          <cell r="V85" t="str">
            <v>H+</v>
          </cell>
          <cell r="W85">
            <v>91912.46</v>
          </cell>
          <cell r="X85" t="str">
            <v>Admin 5 - 6 Henderson Valley Road</v>
          </cell>
          <cell r="Y85">
            <v>0</v>
          </cell>
          <cell r="Z85" t="str">
            <v>Jon</v>
          </cell>
          <cell r="AA85" t="str">
            <v>Kearins</v>
          </cell>
          <cell r="AB85" t="str">
            <v>Jon</v>
          </cell>
          <cell r="AC85" t="str">
            <v>BAND</v>
          </cell>
          <cell r="AD85" t="str">
            <v>PSA</v>
          </cell>
          <cell r="AE85" t="str">
            <v>Male</v>
          </cell>
          <cell r="AF85">
            <v>9225</v>
          </cell>
          <cell r="AG85" t="str">
            <v>Network Integration</v>
          </cell>
          <cell r="AH85" t="str">
            <v>00.00.0000</v>
          </cell>
        </row>
        <row r="86">
          <cell r="A86">
            <v>50010544</v>
          </cell>
          <cell r="B86" t="str">
            <v>Strategy &amp; Planning</v>
          </cell>
          <cell r="C86" t="str">
            <v>Transport Planning</v>
          </cell>
          <cell r="D86" t="str">
            <v>Plans and Policies</v>
          </cell>
          <cell r="E86" t="str">
            <v>Plans and Policies</v>
          </cell>
          <cell r="F86">
            <v>50010544</v>
          </cell>
          <cell r="G86" t="str">
            <v>Senior Transport Planner</v>
          </cell>
          <cell r="H86" t="str">
            <v>01.07.2010</v>
          </cell>
          <cell r="I86" t="str">
            <v>Staff Member</v>
          </cell>
          <cell r="J86" t="str">
            <v>Band H</v>
          </cell>
          <cell r="K86">
            <v>1</v>
          </cell>
          <cell r="L86">
            <v>40</v>
          </cell>
          <cell r="M86" t="str">
            <v>Permanent Full-Time</v>
          </cell>
          <cell r="N86" t="str">
            <v>Salaried</v>
          </cell>
          <cell r="O86" t="str">
            <v>Position Filled</v>
          </cell>
          <cell r="P86">
            <v>91004292</v>
          </cell>
          <cell r="Q86" t="str">
            <v>Dirk Osborne</v>
          </cell>
          <cell r="R86" t="str">
            <v>Permanent Full-Time</v>
          </cell>
          <cell r="S86" t="str">
            <v>Salaried</v>
          </cell>
          <cell r="T86" t="str">
            <v>IEA – 2010 Standard</v>
          </cell>
          <cell r="U86">
            <v>1</v>
          </cell>
          <cell r="V86" t="str">
            <v>H+</v>
          </cell>
          <cell r="W86">
            <v>102745.16</v>
          </cell>
          <cell r="X86" t="str">
            <v>Admin 5 - 6 Henderson Valley Road</v>
          </cell>
          <cell r="Y86">
            <v>0</v>
          </cell>
          <cell r="Z86" t="str">
            <v>Dirk</v>
          </cell>
          <cell r="AA86" t="str">
            <v>Osborne</v>
          </cell>
          <cell r="AC86" t="str">
            <v>BAND</v>
          </cell>
          <cell r="AD86" t="str">
            <v>PSA</v>
          </cell>
          <cell r="AE86" t="str">
            <v>Male</v>
          </cell>
          <cell r="AF86">
            <v>9221</v>
          </cell>
          <cell r="AG86" t="str">
            <v>PLANS AND POLICIES</v>
          </cell>
          <cell r="AH86" t="str">
            <v>00.00.0000</v>
          </cell>
        </row>
        <row r="87">
          <cell r="A87">
            <v>50010545</v>
          </cell>
          <cell r="B87" t="str">
            <v>Strategy &amp; Planning</v>
          </cell>
          <cell r="C87" t="str">
            <v>Transport Planning</v>
          </cell>
          <cell r="D87" t="str">
            <v>Network Integration</v>
          </cell>
          <cell r="E87" t="str">
            <v>Network Integration</v>
          </cell>
          <cell r="F87">
            <v>50010545</v>
          </cell>
          <cell r="G87" t="str">
            <v>Transport Economist</v>
          </cell>
          <cell r="H87" t="str">
            <v>01.07.2010</v>
          </cell>
          <cell r="I87" t="str">
            <v>Staff Member</v>
          </cell>
          <cell r="J87" t="str">
            <v>Band H</v>
          </cell>
          <cell r="K87">
            <v>1</v>
          </cell>
          <cell r="L87">
            <v>40</v>
          </cell>
          <cell r="M87" t="str">
            <v>Permanent Full-Time</v>
          </cell>
          <cell r="N87" t="str">
            <v>Salaried</v>
          </cell>
          <cell r="O87" t="str">
            <v>Position Filled</v>
          </cell>
          <cell r="P87">
            <v>91003583</v>
          </cell>
          <cell r="Q87" t="str">
            <v>Nik Vorster</v>
          </cell>
          <cell r="R87" t="str">
            <v>Permanent Full-Time</v>
          </cell>
          <cell r="S87" t="str">
            <v>Salaried</v>
          </cell>
          <cell r="T87" t="str">
            <v>IEA – 2010 Standard</v>
          </cell>
          <cell r="U87">
            <v>1</v>
          </cell>
          <cell r="V87" t="str">
            <v>H+</v>
          </cell>
          <cell r="W87">
            <v>110400</v>
          </cell>
          <cell r="X87" t="str">
            <v>Admin 5 - 6 Henderson Valley Road</v>
          </cell>
          <cell r="Y87">
            <v>0</v>
          </cell>
          <cell r="Z87" t="str">
            <v>Nik</v>
          </cell>
          <cell r="AA87" t="str">
            <v>Vorster</v>
          </cell>
          <cell r="AB87" t="str">
            <v>Nik</v>
          </cell>
          <cell r="AC87" t="str">
            <v>BAND</v>
          </cell>
          <cell r="AD87" t="str">
            <v>PSA</v>
          </cell>
          <cell r="AE87" t="str">
            <v>Male</v>
          </cell>
          <cell r="AF87">
            <v>9225</v>
          </cell>
          <cell r="AG87" t="str">
            <v>Network Integration</v>
          </cell>
          <cell r="AH87" t="str">
            <v>00.00.0000</v>
          </cell>
        </row>
        <row r="88">
          <cell r="A88">
            <v>50010546</v>
          </cell>
          <cell r="B88" t="str">
            <v>Strategy &amp; Planning</v>
          </cell>
          <cell r="C88" t="str">
            <v>Transport Planning</v>
          </cell>
          <cell r="D88" t="str">
            <v>Plans and Policies</v>
          </cell>
          <cell r="E88" t="str">
            <v>Plans and Policies</v>
          </cell>
          <cell r="F88">
            <v>50010546</v>
          </cell>
          <cell r="G88" t="str">
            <v>Transport Planner</v>
          </cell>
          <cell r="H88" t="str">
            <v>01.07.2010</v>
          </cell>
          <cell r="I88" t="str">
            <v>Staff Member</v>
          </cell>
          <cell r="J88" t="str">
            <v>Band G</v>
          </cell>
          <cell r="K88">
            <v>1</v>
          </cell>
          <cell r="L88">
            <v>40</v>
          </cell>
          <cell r="M88" t="str">
            <v>Permanent Full-Time</v>
          </cell>
          <cell r="N88" t="str">
            <v>Waged/Timesheet</v>
          </cell>
          <cell r="O88" t="str">
            <v>Position Filled</v>
          </cell>
          <cell r="P88">
            <v>91000249</v>
          </cell>
          <cell r="Q88" t="str">
            <v>Alison Rust</v>
          </cell>
          <cell r="R88" t="str">
            <v>Permanent Full-Time</v>
          </cell>
          <cell r="S88" t="str">
            <v>Waged/Timesheet</v>
          </cell>
          <cell r="T88" t="str">
            <v>CEA – PSA</v>
          </cell>
          <cell r="U88">
            <v>1</v>
          </cell>
          <cell r="V88" t="str">
            <v>G+</v>
          </cell>
          <cell r="W88">
            <v>91187.59</v>
          </cell>
          <cell r="X88" t="str">
            <v>Admin 5 - 6 Henderson Valley Road</v>
          </cell>
          <cell r="Y88">
            <v>0</v>
          </cell>
          <cell r="Z88" t="str">
            <v>Alison</v>
          </cell>
          <cell r="AA88" t="str">
            <v>Rust</v>
          </cell>
          <cell r="AC88" t="str">
            <v>BAND</v>
          </cell>
          <cell r="AD88" t="str">
            <v>PSA</v>
          </cell>
          <cell r="AE88" t="str">
            <v>Female</v>
          </cell>
          <cell r="AF88">
            <v>9221</v>
          </cell>
          <cell r="AG88" t="str">
            <v>PLANS AND POLICIES</v>
          </cell>
          <cell r="AH88" t="str">
            <v>00.00.0000</v>
          </cell>
        </row>
        <row r="89">
          <cell r="A89">
            <v>50010547</v>
          </cell>
          <cell r="B89" t="str">
            <v>Strategy &amp; Planning</v>
          </cell>
          <cell r="C89" t="str">
            <v>Transport Planning</v>
          </cell>
          <cell r="D89" t="str">
            <v>Plans and Policies</v>
          </cell>
          <cell r="E89" t="str">
            <v>Plans and Policies</v>
          </cell>
          <cell r="F89">
            <v>50010547</v>
          </cell>
          <cell r="G89" t="str">
            <v>Transport Planner</v>
          </cell>
          <cell r="H89" t="str">
            <v>01.07.2010</v>
          </cell>
          <cell r="I89" t="str">
            <v>Staff Member</v>
          </cell>
          <cell r="J89" t="str">
            <v>Band G</v>
          </cell>
          <cell r="K89">
            <v>1</v>
          </cell>
          <cell r="L89">
            <v>40</v>
          </cell>
          <cell r="M89" t="str">
            <v>Permanent Full-Time</v>
          </cell>
          <cell r="N89" t="str">
            <v>Waged/Timesheet</v>
          </cell>
          <cell r="O89" t="str">
            <v>Position Filled</v>
          </cell>
          <cell r="P89">
            <v>90004891</v>
          </cell>
          <cell r="Q89" t="str">
            <v>Alan Meharry</v>
          </cell>
          <cell r="R89" t="str">
            <v>Permanent Part-Time</v>
          </cell>
          <cell r="S89" t="str">
            <v>Waged/Timesheet</v>
          </cell>
          <cell r="T89" t="str">
            <v>IEA – 2010 Standard</v>
          </cell>
          <cell r="U89">
            <v>0.8</v>
          </cell>
          <cell r="V89" t="str">
            <v>G+</v>
          </cell>
          <cell r="W89">
            <v>86167.27</v>
          </cell>
          <cell r="X89" t="str">
            <v>Admin 5 - 6 Henderson Valley Road</v>
          </cell>
          <cell r="Y89">
            <v>0.2</v>
          </cell>
          <cell r="Z89" t="str">
            <v>Alan</v>
          </cell>
          <cell r="AA89" t="str">
            <v>Meharry</v>
          </cell>
          <cell r="AB89" t="str">
            <v>Alan</v>
          </cell>
          <cell r="AC89" t="str">
            <v>BAND</v>
          </cell>
          <cell r="AD89" t="str">
            <v>PSA</v>
          </cell>
          <cell r="AE89" t="str">
            <v>Male</v>
          </cell>
          <cell r="AF89">
            <v>9221</v>
          </cell>
          <cell r="AG89" t="str">
            <v>PLANS AND POLICIES</v>
          </cell>
          <cell r="AH89" t="str">
            <v>00.00.0000</v>
          </cell>
        </row>
        <row r="90">
          <cell r="A90">
            <v>50010550</v>
          </cell>
          <cell r="B90" t="str">
            <v>Strategy &amp; Planning</v>
          </cell>
          <cell r="C90" t="str">
            <v>Key Agency Initiatives</v>
          </cell>
          <cell r="D90" t="str">
            <v>Corridor and Centre Plans Team</v>
          </cell>
          <cell r="E90" t="str">
            <v>Corridor and Centre Plans Team</v>
          </cell>
          <cell r="F90">
            <v>50010550</v>
          </cell>
          <cell r="G90" t="str">
            <v>Corridor and Centre Plans Leader</v>
          </cell>
          <cell r="H90" t="str">
            <v>01.07.2010</v>
          </cell>
          <cell r="I90" t="str">
            <v>Unit Manager</v>
          </cell>
          <cell r="J90" t="str">
            <v>Band I</v>
          </cell>
          <cell r="K90">
            <v>1</v>
          </cell>
          <cell r="L90">
            <v>40</v>
          </cell>
          <cell r="M90" t="str">
            <v>Permanent Full-Time</v>
          </cell>
          <cell r="N90" t="str">
            <v>Salaried</v>
          </cell>
          <cell r="O90" t="str">
            <v>Position Filled</v>
          </cell>
          <cell r="P90">
            <v>222</v>
          </cell>
          <cell r="Q90" t="str">
            <v>Daniel Newcombe</v>
          </cell>
          <cell r="R90" t="str">
            <v>Permanent Full-Time</v>
          </cell>
          <cell r="S90" t="str">
            <v>Salaried</v>
          </cell>
          <cell r="T90" t="str">
            <v>IEA – 2010 Standard</v>
          </cell>
          <cell r="U90">
            <v>1</v>
          </cell>
          <cell r="V90" t="str">
            <v>I+</v>
          </cell>
          <cell r="W90">
            <v>118487.03999999999</v>
          </cell>
          <cell r="X90" t="str">
            <v>Admin 5 - 6 Henderson Valley Road</v>
          </cell>
          <cell r="Y90">
            <v>0</v>
          </cell>
          <cell r="Z90" t="str">
            <v>Daniel</v>
          </cell>
          <cell r="AA90" t="str">
            <v>Newcombe</v>
          </cell>
          <cell r="AC90" t="str">
            <v>BAND</v>
          </cell>
          <cell r="AD90" t="str">
            <v>PSA</v>
          </cell>
          <cell r="AE90" t="str">
            <v>Male</v>
          </cell>
          <cell r="AF90">
            <v>9222</v>
          </cell>
          <cell r="AG90" t="str">
            <v>CORRIDOR/LOCAL PLANS</v>
          </cell>
          <cell r="AH90" t="str">
            <v>00.00.0000</v>
          </cell>
        </row>
        <row r="91">
          <cell r="A91">
            <v>50010551</v>
          </cell>
          <cell r="B91" t="str">
            <v>Strategy &amp; Planning</v>
          </cell>
          <cell r="C91" t="str">
            <v>Key Agency Initiatives</v>
          </cell>
          <cell r="D91" t="str">
            <v>Corridor and Centre Plans Team</v>
          </cell>
          <cell r="E91" t="str">
            <v>Corridor and Centre Plans Team</v>
          </cell>
          <cell r="F91">
            <v>50010551</v>
          </cell>
          <cell r="G91" t="str">
            <v>Senior Transport Planner</v>
          </cell>
          <cell r="H91" t="str">
            <v>01.07.2010</v>
          </cell>
          <cell r="I91" t="str">
            <v>Staff Member</v>
          </cell>
          <cell r="J91" t="str">
            <v>Band H</v>
          </cell>
          <cell r="K91">
            <v>1</v>
          </cell>
          <cell r="L91">
            <v>40</v>
          </cell>
          <cell r="M91" t="str">
            <v>Permanent Full-Time</v>
          </cell>
          <cell r="N91" t="str">
            <v>Salaried</v>
          </cell>
          <cell r="O91" t="str">
            <v>Position Filled</v>
          </cell>
          <cell r="P91">
            <v>894</v>
          </cell>
          <cell r="Q91" t="str">
            <v>Nalisha Kesha</v>
          </cell>
          <cell r="R91" t="str">
            <v>Permanent Full-Time</v>
          </cell>
          <cell r="S91" t="str">
            <v>Salaried</v>
          </cell>
          <cell r="T91" t="str">
            <v>IEA – 2010 Standard</v>
          </cell>
          <cell r="U91">
            <v>1</v>
          </cell>
          <cell r="V91" t="str">
            <v>H+</v>
          </cell>
          <cell r="W91">
            <v>89936</v>
          </cell>
          <cell r="X91" t="str">
            <v>Admin 5 - 6 Henderson Valley Road</v>
          </cell>
          <cell r="Y91">
            <v>0</v>
          </cell>
          <cell r="Z91" t="str">
            <v>Nalisha</v>
          </cell>
          <cell r="AA91" t="str">
            <v>Kesha</v>
          </cell>
          <cell r="AC91" t="str">
            <v>BAND</v>
          </cell>
          <cell r="AD91" t="str">
            <v>PSA</v>
          </cell>
          <cell r="AE91" t="str">
            <v>Female</v>
          </cell>
          <cell r="AF91">
            <v>9222</v>
          </cell>
          <cell r="AG91" t="str">
            <v>CORRIDOR/LOCAL PLANS</v>
          </cell>
          <cell r="AH91" t="str">
            <v>00.00.0000</v>
          </cell>
        </row>
        <row r="92">
          <cell r="A92">
            <v>50010552</v>
          </cell>
          <cell r="B92" t="str">
            <v>Strategy &amp; Planning</v>
          </cell>
          <cell r="C92" t="str">
            <v>Key Agency Initiatives</v>
          </cell>
          <cell r="D92" t="str">
            <v>Corridor and Centre Plans Team</v>
          </cell>
          <cell r="E92" t="str">
            <v>Corridor and Centre Plans Team</v>
          </cell>
          <cell r="F92">
            <v>50010552</v>
          </cell>
          <cell r="G92" t="str">
            <v>Senior Transport Planner</v>
          </cell>
          <cell r="H92" t="str">
            <v>01.07.2010</v>
          </cell>
          <cell r="I92" t="str">
            <v>Staff Member</v>
          </cell>
          <cell r="J92" t="str">
            <v>Band H</v>
          </cell>
          <cell r="K92">
            <v>1</v>
          </cell>
          <cell r="L92">
            <v>40</v>
          </cell>
          <cell r="M92" t="str">
            <v>Permanent Full-Time</v>
          </cell>
          <cell r="N92" t="str">
            <v>Salaried</v>
          </cell>
          <cell r="O92" t="str">
            <v>Position Filled</v>
          </cell>
          <cell r="P92">
            <v>90009850</v>
          </cell>
          <cell r="Q92" t="str">
            <v>Ian Blundell</v>
          </cell>
          <cell r="R92" t="str">
            <v>Permanent Full-Time</v>
          </cell>
          <cell r="S92" t="str">
            <v>Salaried</v>
          </cell>
          <cell r="T92" t="str">
            <v>IEA – 2010 Standard</v>
          </cell>
          <cell r="U92">
            <v>1</v>
          </cell>
          <cell r="V92" t="str">
            <v>H+</v>
          </cell>
          <cell r="W92">
            <v>87820.87</v>
          </cell>
          <cell r="X92" t="str">
            <v>1 Queen Street - Level 10</v>
          </cell>
          <cell r="Y92">
            <v>0</v>
          </cell>
          <cell r="Z92" t="str">
            <v>Ian</v>
          </cell>
          <cell r="AA92" t="str">
            <v>Blundell</v>
          </cell>
          <cell r="AB92" t="str">
            <v>Ian</v>
          </cell>
          <cell r="AC92" t="str">
            <v>BAND</v>
          </cell>
          <cell r="AD92" t="str">
            <v>PSA</v>
          </cell>
          <cell r="AE92" t="str">
            <v>Male</v>
          </cell>
          <cell r="AF92">
            <v>9222</v>
          </cell>
          <cell r="AG92" t="str">
            <v>CORRIDOR/LOCAL PLANS</v>
          </cell>
          <cell r="AH92" t="str">
            <v>00.00.0000</v>
          </cell>
        </row>
        <row r="93">
          <cell r="A93">
            <v>50010555</v>
          </cell>
          <cell r="B93" t="str">
            <v>Strategy &amp; Planning</v>
          </cell>
          <cell r="C93" t="str">
            <v>Key Agency Initiatives</v>
          </cell>
          <cell r="D93" t="str">
            <v>Corridor and Centre Plans Team</v>
          </cell>
          <cell r="E93" t="str">
            <v>Corridor and Centre Plans Team</v>
          </cell>
          <cell r="F93">
            <v>50010555</v>
          </cell>
          <cell r="G93" t="str">
            <v>Transport Planner</v>
          </cell>
          <cell r="H93" t="str">
            <v>01.07.2010</v>
          </cell>
          <cell r="I93" t="str">
            <v>Staff Member</v>
          </cell>
          <cell r="J93" t="str">
            <v>Band G</v>
          </cell>
          <cell r="K93">
            <v>1</v>
          </cell>
          <cell r="L93">
            <v>40</v>
          </cell>
          <cell r="M93" t="str">
            <v>Permanent Full-Time</v>
          </cell>
          <cell r="N93" t="str">
            <v>Waged/Timesheet</v>
          </cell>
          <cell r="O93" t="str">
            <v>Position Filled</v>
          </cell>
          <cell r="P93">
            <v>90006937</v>
          </cell>
          <cell r="Q93" t="str">
            <v>Jenny Estong</v>
          </cell>
          <cell r="R93" t="str">
            <v>Permanent Full-Time</v>
          </cell>
          <cell r="S93" t="str">
            <v>Waged/Timesheet</v>
          </cell>
          <cell r="T93" t="str">
            <v>IEA – 2010 Standard</v>
          </cell>
          <cell r="U93">
            <v>1</v>
          </cell>
          <cell r="V93" t="str">
            <v>G3</v>
          </cell>
          <cell r="W93">
            <v>67080</v>
          </cell>
          <cell r="X93" t="str">
            <v>Admin 5 - 6 Henderson Valley Road</v>
          </cell>
          <cell r="Y93">
            <v>0</v>
          </cell>
          <cell r="Z93" t="str">
            <v>Jennifer</v>
          </cell>
          <cell r="AA93" t="str">
            <v>Estong</v>
          </cell>
          <cell r="AB93" t="str">
            <v>Jenny</v>
          </cell>
          <cell r="AC93" t="str">
            <v>BAND</v>
          </cell>
          <cell r="AD93" t="str">
            <v>PSA</v>
          </cell>
          <cell r="AE93" t="str">
            <v>Female</v>
          </cell>
          <cell r="AF93">
            <v>9222</v>
          </cell>
          <cell r="AG93" t="str">
            <v>CORRIDOR/LOCAL PLANS</v>
          </cell>
          <cell r="AH93" t="str">
            <v>00.00.0000</v>
          </cell>
        </row>
        <row r="94">
          <cell r="A94">
            <v>50010556</v>
          </cell>
          <cell r="B94" t="str">
            <v>Strategy &amp; Planning</v>
          </cell>
          <cell r="C94" t="str">
            <v>Key Agency Initiatives</v>
          </cell>
          <cell r="D94" t="str">
            <v>Corridor and Centre Plans Team</v>
          </cell>
          <cell r="E94" t="str">
            <v>Corridor and Centre Plans Team</v>
          </cell>
          <cell r="F94">
            <v>50010556</v>
          </cell>
          <cell r="G94" t="str">
            <v>Transport Planner</v>
          </cell>
          <cell r="H94" t="str">
            <v>01.07.2010</v>
          </cell>
          <cell r="I94" t="str">
            <v>Staff Member</v>
          </cell>
          <cell r="J94" t="str">
            <v>Band G</v>
          </cell>
          <cell r="K94">
            <v>0.5</v>
          </cell>
          <cell r="L94">
            <v>20</v>
          </cell>
          <cell r="M94" t="str">
            <v>Permanent Part-Time</v>
          </cell>
          <cell r="N94" t="str">
            <v>Waged/Timesheet</v>
          </cell>
          <cell r="O94" t="str">
            <v>Position Filled</v>
          </cell>
          <cell r="P94">
            <v>93302514</v>
          </cell>
          <cell r="Q94" t="str">
            <v>Lorraine Stone</v>
          </cell>
          <cell r="R94" t="str">
            <v>Permanent Part-Time</v>
          </cell>
          <cell r="S94" t="str">
            <v>Waged/Timesheet</v>
          </cell>
          <cell r="T94" t="str">
            <v>IEA – 2010 Standard</v>
          </cell>
          <cell r="U94">
            <v>0.5</v>
          </cell>
          <cell r="V94" t="str">
            <v>G+</v>
          </cell>
          <cell r="W94">
            <v>72297.69</v>
          </cell>
          <cell r="X94" t="str">
            <v>Admin 5 - 6 Henderson Valley Road</v>
          </cell>
          <cell r="Y94">
            <v>0</v>
          </cell>
          <cell r="Z94" t="str">
            <v>Lorraine</v>
          </cell>
          <cell r="AA94" t="str">
            <v>Stone</v>
          </cell>
          <cell r="AB94" t="str">
            <v>Lorraine</v>
          </cell>
          <cell r="AC94" t="str">
            <v>BAND</v>
          </cell>
          <cell r="AD94" t="str">
            <v>PSA</v>
          </cell>
          <cell r="AE94" t="str">
            <v>Female</v>
          </cell>
          <cell r="AF94">
            <v>9222</v>
          </cell>
          <cell r="AG94" t="str">
            <v>CORRIDOR/LOCAL PLANS</v>
          </cell>
          <cell r="AH94" t="str">
            <v>00.00.0000</v>
          </cell>
        </row>
        <row r="95">
          <cell r="A95">
            <v>50010557</v>
          </cell>
          <cell r="B95" t="str">
            <v>Strategy &amp; Planning</v>
          </cell>
          <cell r="C95" t="str">
            <v>Key Agency Initiatives</v>
          </cell>
          <cell r="D95" t="str">
            <v>Corridor and Centre Plans Team</v>
          </cell>
          <cell r="E95" t="str">
            <v>Corridor and Centre Plans Team</v>
          </cell>
          <cell r="F95">
            <v>50010557</v>
          </cell>
          <cell r="G95" t="str">
            <v>Principal Transport Planner</v>
          </cell>
          <cell r="H95" t="str">
            <v>01.07.2010</v>
          </cell>
          <cell r="I95" t="str">
            <v>Staff Member</v>
          </cell>
          <cell r="J95" t="str">
            <v>Band I</v>
          </cell>
          <cell r="K95">
            <v>1</v>
          </cell>
          <cell r="L95">
            <v>40</v>
          </cell>
          <cell r="M95" t="str">
            <v>Permanent Full-Time</v>
          </cell>
          <cell r="N95" t="str">
            <v>Salaried</v>
          </cell>
          <cell r="O95" t="str">
            <v>Position Filled</v>
          </cell>
          <cell r="P95">
            <v>1019</v>
          </cell>
          <cell r="Q95" t="str">
            <v>Sam Corbett</v>
          </cell>
          <cell r="R95" t="str">
            <v>Permanent Full-Time</v>
          </cell>
          <cell r="S95" t="str">
            <v>Salaried</v>
          </cell>
          <cell r="T95" t="str">
            <v>IEA – 2010 Standard</v>
          </cell>
          <cell r="U95">
            <v>1</v>
          </cell>
          <cell r="V95" t="str">
            <v>I+</v>
          </cell>
          <cell r="W95">
            <v>113520</v>
          </cell>
          <cell r="X95" t="str">
            <v>Admin 5 - 6 Henderson Valley Road</v>
          </cell>
          <cell r="Y95">
            <v>0</v>
          </cell>
          <cell r="Z95" t="str">
            <v>Samuel</v>
          </cell>
          <cell r="AA95" t="str">
            <v>Corbett</v>
          </cell>
          <cell r="AB95" t="str">
            <v>Sam</v>
          </cell>
          <cell r="AC95" t="str">
            <v>BAND</v>
          </cell>
          <cell r="AD95" t="str">
            <v>PSA</v>
          </cell>
          <cell r="AE95" t="str">
            <v>Male</v>
          </cell>
          <cell r="AF95">
            <v>9222</v>
          </cell>
          <cell r="AG95" t="str">
            <v>CORRIDOR/LOCAL PLANS</v>
          </cell>
          <cell r="AH95" t="str">
            <v>00.00.0000</v>
          </cell>
        </row>
        <row r="96">
          <cell r="A96">
            <v>50010561</v>
          </cell>
          <cell r="B96" t="str">
            <v>Strategy &amp; Planning</v>
          </cell>
          <cell r="C96" t="str">
            <v>Transport Integration</v>
          </cell>
          <cell r="D96" t="str">
            <v>Transport / Land Use Integration Plans</v>
          </cell>
          <cell r="E96" t="str">
            <v>Transport / Land Use Integration Plans</v>
          </cell>
          <cell r="F96">
            <v>50010561</v>
          </cell>
          <cell r="G96" t="str">
            <v>Transport Land Use Intgrtn Plans Leader</v>
          </cell>
          <cell r="H96" t="str">
            <v>01.07.2010</v>
          </cell>
          <cell r="I96" t="str">
            <v>Unit Manager</v>
          </cell>
          <cell r="J96" t="str">
            <v>Band I</v>
          </cell>
          <cell r="K96">
            <v>1</v>
          </cell>
          <cell r="L96">
            <v>40</v>
          </cell>
          <cell r="M96" t="str">
            <v>Permanent Full-Time</v>
          </cell>
          <cell r="N96" t="str">
            <v>Salaried</v>
          </cell>
          <cell r="O96" t="str">
            <v>Position Filled</v>
          </cell>
          <cell r="P96">
            <v>90000098</v>
          </cell>
          <cell r="Q96" t="str">
            <v>Christina Robertson</v>
          </cell>
          <cell r="R96" t="str">
            <v>Permanent Full-Time</v>
          </cell>
          <cell r="S96" t="str">
            <v>Salaried</v>
          </cell>
          <cell r="T96" t="str">
            <v>IEA – 2010 Standard</v>
          </cell>
          <cell r="U96">
            <v>1</v>
          </cell>
          <cell r="V96" t="str">
            <v>I+</v>
          </cell>
          <cell r="W96">
            <v>108108.8</v>
          </cell>
          <cell r="X96" t="str">
            <v>Admin 5 - 6 Henderson Valley Road</v>
          </cell>
          <cell r="Y96">
            <v>0</v>
          </cell>
          <cell r="Z96" t="str">
            <v>Christina</v>
          </cell>
          <cell r="AA96" t="str">
            <v>Robertson</v>
          </cell>
          <cell r="AB96" t="str">
            <v>Christina</v>
          </cell>
          <cell r="AC96" t="str">
            <v>BAND</v>
          </cell>
          <cell r="AD96" t="str">
            <v>PSA</v>
          </cell>
          <cell r="AE96" t="str">
            <v>Female</v>
          </cell>
          <cell r="AF96">
            <v>9223</v>
          </cell>
          <cell r="AG96" t="str">
            <v>TRANSPORT PLANNING</v>
          </cell>
          <cell r="AH96" t="str">
            <v>00.00.0000</v>
          </cell>
        </row>
        <row r="97">
          <cell r="A97">
            <v>50010562</v>
          </cell>
          <cell r="B97" t="str">
            <v>Strategy &amp; Planning</v>
          </cell>
          <cell r="C97" t="str">
            <v>Transport Integration</v>
          </cell>
          <cell r="D97" t="str">
            <v>Transport / Land Use Integration Plans</v>
          </cell>
          <cell r="E97" t="str">
            <v>Transport / Land Use Integration Plans</v>
          </cell>
          <cell r="F97">
            <v>50010562</v>
          </cell>
          <cell r="G97" t="str">
            <v>Senior Transport Planner</v>
          </cell>
          <cell r="H97" t="str">
            <v>01.07.2010</v>
          </cell>
          <cell r="I97" t="str">
            <v>Staff Member</v>
          </cell>
          <cell r="J97" t="str">
            <v>Band H</v>
          </cell>
          <cell r="K97">
            <v>1</v>
          </cell>
          <cell r="L97">
            <v>40</v>
          </cell>
          <cell r="M97" t="str">
            <v>Permanent Full-Time</v>
          </cell>
          <cell r="N97" t="str">
            <v>Salaried</v>
          </cell>
          <cell r="O97" t="str">
            <v>Position Filled</v>
          </cell>
          <cell r="P97">
            <v>1425</v>
          </cell>
          <cell r="Q97" t="str">
            <v>Evan Keating</v>
          </cell>
          <cell r="R97" t="str">
            <v>Permanent Full-Time</v>
          </cell>
          <cell r="S97" t="str">
            <v>Salaried</v>
          </cell>
          <cell r="T97" t="str">
            <v>IEA – 2010 Standard</v>
          </cell>
          <cell r="U97">
            <v>1</v>
          </cell>
          <cell r="V97" t="str">
            <v>H+</v>
          </cell>
          <cell r="W97">
            <v>84704.4</v>
          </cell>
          <cell r="X97" t="str">
            <v>Admin 5 - 6 Henderson Valley Road</v>
          </cell>
          <cell r="Y97">
            <v>0</v>
          </cell>
          <cell r="Z97" t="str">
            <v>Evan</v>
          </cell>
          <cell r="AA97" t="str">
            <v>Keating</v>
          </cell>
          <cell r="AC97" t="str">
            <v>BAND</v>
          </cell>
          <cell r="AD97" t="str">
            <v>PSA</v>
          </cell>
          <cell r="AE97" t="str">
            <v>Male</v>
          </cell>
          <cell r="AF97">
            <v>9223</v>
          </cell>
          <cell r="AG97" t="str">
            <v>TRANSPORT PLANNING</v>
          </cell>
          <cell r="AH97" t="str">
            <v>00.00.0000</v>
          </cell>
        </row>
        <row r="98">
          <cell r="A98">
            <v>50010563</v>
          </cell>
          <cell r="B98" t="str">
            <v>Strategy &amp; Planning</v>
          </cell>
          <cell r="C98" t="str">
            <v>Transport Integration</v>
          </cell>
          <cell r="D98" t="str">
            <v>Transport / Land Use Integration Plans</v>
          </cell>
          <cell r="E98" t="str">
            <v>Transport / Land Use Integration Plans</v>
          </cell>
          <cell r="F98">
            <v>50010563</v>
          </cell>
          <cell r="G98" t="str">
            <v>Senior Transport Planner</v>
          </cell>
          <cell r="H98" t="str">
            <v>01.07.2010</v>
          </cell>
          <cell r="I98" t="str">
            <v>Staff Member</v>
          </cell>
          <cell r="J98" t="str">
            <v>Band H</v>
          </cell>
          <cell r="K98">
            <v>1</v>
          </cell>
          <cell r="L98">
            <v>40</v>
          </cell>
          <cell r="M98" t="str">
            <v>Permanent Full-Time</v>
          </cell>
          <cell r="N98" t="str">
            <v>Salaried</v>
          </cell>
          <cell r="O98" t="str">
            <v>Position Filled</v>
          </cell>
          <cell r="P98">
            <v>240</v>
          </cell>
          <cell r="Q98" t="str">
            <v>Scott Macarthur</v>
          </cell>
          <cell r="R98" t="str">
            <v>Permanent Full-Time</v>
          </cell>
          <cell r="S98" t="str">
            <v>Salaried</v>
          </cell>
          <cell r="T98" t="str">
            <v>IEA – 2010 Standard</v>
          </cell>
          <cell r="U98">
            <v>1</v>
          </cell>
          <cell r="V98" t="str">
            <v>H+</v>
          </cell>
          <cell r="W98">
            <v>85504</v>
          </cell>
          <cell r="X98" t="str">
            <v>Admin 5 - 6 Henderson Valley Road</v>
          </cell>
          <cell r="Y98">
            <v>0</v>
          </cell>
          <cell r="Z98" t="str">
            <v>Scott</v>
          </cell>
          <cell r="AA98" t="str">
            <v>Macarthur</v>
          </cell>
          <cell r="AC98" t="str">
            <v>BAND</v>
          </cell>
          <cell r="AD98" t="str">
            <v>PSA</v>
          </cell>
          <cell r="AE98" t="str">
            <v>Male</v>
          </cell>
          <cell r="AF98">
            <v>9223</v>
          </cell>
          <cell r="AG98" t="str">
            <v>TRANSPORT PLANNING</v>
          </cell>
          <cell r="AH98" t="str">
            <v>00.00.0000</v>
          </cell>
        </row>
        <row r="99">
          <cell r="A99">
            <v>50010565</v>
          </cell>
          <cell r="B99" t="str">
            <v>Strategy &amp; Planning</v>
          </cell>
          <cell r="C99" t="str">
            <v>Transport Integration</v>
          </cell>
          <cell r="D99" t="str">
            <v>Transport / Land Use Integration Plans</v>
          </cell>
          <cell r="E99" t="str">
            <v>Transport / Land Use Integration Plans</v>
          </cell>
          <cell r="F99">
            <v>50010565</v>
          </cell>
          <cell r="G99" t="str">
            <v>Principal Transport Planner</v>
          </cell>
          <cell r="H99" t="str">
            <v>01.07.2010</v>
          </cell>
          <cell r="I99" t="str">
            <v>Staff Member</v>
          </cell>
          <cell r="J99" t="str">
            <v>Band I</v>
          </cell>
          <cell r="K99">
            <v>1</v>
          </cell>
          <cell r="L99">
            <v>40</v>
          </cell>
          <cell r="M99" t="str">
            <v>Permanent Full-Time</v>
          </cell>
          <cell r="N99" t="str">
            <v>Salaried</v>
          </cell>
          <cell r="O99" t="str">
            <v>Position Filled</v>
          </cell>
          <cell r="P99">
            <v>2126</v>
          </cell>
          <cell r="Q99" t="str">
            <v>Alastair Lovell</v>
          </cell>
          <cell r="R99" t="str">
            <v>Permanent Full-Time</v>
          </cell>
          <cell r="S99" t="str">
            <v>Salaried</v>
          </cell>
          <cell r="T99" t="str">
            <v>IEA – 2013 Standard</v>
          </cell>
          <cell r="U99">
            <v>1</v>
          </cell>
          <cell r="V99" t="str">
            <v>I4</v>
          </cell>
          <cell r="W99">
            <v>95920</v>
          </cell>
          <cell r="X99" t="str">
            <v>Admin 5 - 6 Henderson Valley Road</v>
          </cell>
          <cell r="Y99">
            <v>0</v>
          </cell>
          <cell r="Z99" t="str">
            <v>Alastair</v>
          </cell>
          <cell r="AA99" t="str">
            <v>Lovell</v>
          </cell>
          <cell r="AC99" t="str">
            <v>BAND</v>
          </cell>
          <cell r="AD99" t="str">
            <v>PSA</v>
          </cell>
          <cell r="AE99" t="str">
            <v>Male</v>
          </cell>
          <cell r="AF99">
            <v>9223</v>
          </cell>
          <cell r="AG99" t="str">
            <v>TRANSPORT PLANNING</v>
          </cell>
          <cell r="AH99" t="str">
            <v>00.00.0000</v>
          </cell>
        </row>
        <row r="100">
          <cell r="A100">
            <v>50010569</v>
          </cell>
          <cell r="B100" t="str">
            <v>Finance Division</v>
          </cell>
          <cell r="C100" t="str">
            <v>Revenue &amp; Analysis</v>
          </cell>
          <cell r="D100" t="str">
            <v>Regional Land Transport Program Funding</v>
          </cell>
          <cell r="E100" t="str">
            <v>Regional Land Transport Program Funding</v>
          </cell>
          <cell r="F100">
            <v>50010569</v>
          </cell>
          <cell r="G100" t="str">
            <v>Funding Planner / Engineer</v>
          </cell>
          <cell r="H100" t="str">
            <v>01.07.2010</v>
          </cell>
          <cell r="I100" t="str">
            <v>Staff Member</v>
          </cell>
          <cell r="J100" t="str">
            <v>Band G</v>
          </cell>
          <cell r="K100">
            <v>1</v>
          </cell>
          <cell r="L100">
            <v>40</v>
          </cell>
          <cell r="M100" t="str">
            <v>Permanent Full-Time</v>
          </cell>
          <cell r="N100" t="str">
            <v>Waged/Timesheet</v>
          </cell>
          <cell r="O100" t="str">
            <v>Position Filled</v>
          </cell>
          <cell r="P100">
            <v>1697</v>
          </cell>
          <cell r="Q100" t="str">
            <v>Tom Caiger</v>
          </cell>
          <cell r="R100" t="str">
            <v>Permanent Full-Time</v>
          </cell>
          <cell r="S100" t="str">
            <v>Waged/Timesheet</v>
          </cell>
          <cell r="T100" t="str">
            <v>CEA – PSA</v>
          </cell>
          <cell r="U100">
            <v>1</v>
          </cell>
          <cell r="V100" t="str">
            <v>G1</v>
          </cell>
          <cell r="W100">
            <v>63960</v>
          </cell>
          <cell r="X100" t="str">
            <v>Admin 5 - 6 Henderson Valley Road</v>
          </cell>
          <cell r="Y100">
            <v>0</v>
          </cell>
          <cell r="Z100" t="str">
            <v>Thomas</v>
          </cell>
          <cell r="AA100" t="str">
            <v>Caiger</v>
          </cell>
          <cell r="AB100" t="str">
            <v>Tom</v>
          </cell>
          <cell r="AC100" t="str">
            <v>BAND</v>
          </cell>
          <cell r="AD100" t="str">
            <v>PSA</v>
          </cell>
          <cell r="AE100" t="str">
            <v>Male</v>
          </cell>
          <cell r="AF100">
            <v>9202</v>
          </cell>
          <cell r="AG100" t="str">
            <v>RLTP FUNDING</v>
          </cell>
          <cell r="AH100" t="str">
            <v>00.00.0000</v>
          </cell>
        </row>
        <row r="101">
          <cell r="A101">
            <v>50010570</v>
          </cell>
          <cell r="B101" t="str">
            <v>Finance Division</v>
          </cell>
          <cell r="C101" t="str">
            <v>Revenue &amp; Analysis</v>
          </cell>
          <cell r="D101" t="str">
            <v>Regional Land Transport Program Funding</v>
          </cell>
          <cell r="E101" t="str">
            <v>Regional Land Transport Program Funding</v>
          </cell>
          <cell r="F101">
            <v>50010570</v>
          </cell>
          <cell r="G101" t="str">
            <v>Principal Evaluation Engineer</v>
          </cell>
          <cell r="H101" t="str">
            <v>01.07.2010</v>
          </cell>
          <cell r="I101" t="str">
            <v>Staff Member</v>
          </cell>
          <cell r="J101" t="str">
            <v>Band I</v>
          </cell>
          <cell r="K101">
            <v>1</v>
          </cell>
          <cell r="L101">
            <v>40</v>
          </cell>
          <cell r="M101" t="str">
            <v>Permanent Full-Time</v>
          </cell>
          <cell r="N101" t="str">
            <v>Salaried</v>
          </cell>
          <cell r="O101" t="str">
            <v>Position Filled</v>
          </cell>
          <cell r="P101">
            <v>91003033</v>
          </cell>
          <cell r="Q101" t="str">
            <v>Tim Mueller</v>
          </cell>
          <cell r="R101" t="str">
            <v>Permanent Full-Time</v>
          </cell>
          <cell r="S101" t="str">
            <v>Salaried</v>
          </cell>
          <cell r="T101" t="str">
            <v>IEA – 2010 Standard</v>
          </cell>
          <cell r="U101">
            <v>1</v>
          </cell>
          <cell r="V101" t="str">
            <v>I+</v>
          </cell>
          <cell r="W101">
            <v>130800</v>
          </cell>
          <cell r="X101" t="str">
            <v>Admin 5 - 6 Henderson Valley Road</v>
          </cell>
          <cell r="Y101">
            <v>0</v>
          </cell>
          <cell r="Z101" t="str">
            <v>Tim</v>
          </cell>
          <cell r="AA101" t="str">
            <v>Mueller</v>
          </cell>
          <cell r="AC101" t="str">
            <v>BAND</v>
          </cell>
          <cell r="AD101" t="str">
            <v>PSA</v>
          </cell>
          <cell r="AE101" t="str">
            <v>Male</v>
          </cell>
          <cell r="AF101">
            <v>9202</v>
          </cell>
          <cell r="AG101" t="str">
            <v>RLTP FUNDING</v>
          </cell>
          <cell r="AH101" t="str">
            <v>00.00.0000</v>
          </cell>
        </row>
        <row r="102">
          <cell r="A102">
            <v>50010573</v>
          </cell>
          <cell r="B102" t="str">
            <v>Finance Division</v>
          </cell>
          <cell r="C102" t="str">
            <v>Revenue &amp; Analysis</v>
          </cell>
          <cell r="D102" t="str">
            <v>Regional Land Transport Program Funding</v>
          </cell>
          <cell r="E102" t="str">
            <v>Regional Land Transport Program Funding</v>
          </cell>
          <cell r="F102">
            <v>50010573</v>
          </cell>
          <cell r="G102" t="str">
            <v>Funding Planner and Engineer</v>
          </cell>
          <cell r="H102" t="str">
            <v>01.07.2010</v>
          </cell>
          <cell r="I102" t="str">
            <v>Staff Member</v>
          </cell>
          <cell r="J102" t="str">
            <v>Band G</v>
          </cell>
          <cell r="K102">
            <v>1</v>
          </cell>
          <cell r="L102">
            <v>40</v>
          </cell>
          <cell r="M102" t="str">
            <v>Permanent Full-Time</v>
          </cell>
          <cell r="N102" t="str">
            <v>Waged/Timesheet</v>
          </cell>
          <cell r="O102" t="str">
            <v>Position Filled</v>
          </cell>
          <cell r="P102">
            <v>90007487</v>
          </cell>
          <cell r="Q102" t="str">
            <v>Ralph Hall</v>
          </cell>
          <cell r="R102" t="str">
            <v>Permanent Part-Time</v>
          </cell>
          <cell r="S102" t="str">
            <v>Waged/Timesheet</v>
          </cell>
          <cell r="T102" t="str">
            <v>CEA – PSA</v>
          </cell>
          <cell r="U102">
            <v>0.6</v>
          </cell>
          <cell r="V102" t="str">
            <v>G+</v>
          </cell>
          <cell r="W102">
            <v>92358.98</v>
          </cell>
          <cell r="X102" t="str">
            <v>Admin 5 - 6 Henderson Valley Road</v>
          </cell>
          <cell r="Y102">
            <v>0.4</v>
          </cell>
          <cell r="Z102" t="str">
            <v>Ralph</v>
          </cell>
          <cell r="AA102" t="str">
            <v>Hall</v>
          </cell>
          <cell r="AB102" t="str">
            <v>Ralph</v>
          </cell>
          <cell r="AC102" t="str">
            <v>BAND</v>
          </cell>
          <cell r="AD102" t="str">
            <v>PSA</v>
          </cell>
          <cell r="AE102" t="str">
            <v>Male</v>
          </cell>
          <cell r="AF102">
            <v>9202</v>
          </cell>
          <cell r="AG102" t="str">
            <v>RLTP FUNDING</v>
          </cell>
          <cell r="AH102" t="str">
            <v>00.00.0000</v>
          </cell>
        </row>
        <row r="103">
          <cell r="A103">
            <v>50010574</v>
          </cell>
          <cell r="B103" t="str">
            <v>Finance Division</v>
          </cell>
          <cell r="C103" t="str">
            <v>Revenue &amp; Analysis</v>
          </cell>
          <cell r="D103" t="str">
            <v>Regional Land Transport Program Funding</v>
          </cell>
          <cell r="E103" t="str">
            <v>Regional Land Transport Program Funding</v>
          </cell>
          <cell r="F103">
            <v>50010574</v>
          </cell>
          <cell r="G103" t="str">
            <v>Senior Evaluation Engineer</v>
          </cell>
          <cell r="H103" t="str">
            <v>01.07.2010</v>
          </cell>
          <cell r="I103" t="str">
            <v>Staff Member</v>
          </cell>
          <cell r="J103" t="str">
            <v>Band H</v>
          </cell>
          <cell r="K103">
            <v>1</v>
          </cell>
          <cell r="L103">
            <v>40</v>
          </cell>
          <cell r="M103" t="str">
            <v>Permanent Full-Time</v>
          </cell>
          <cell r="N103" t="str">
            <v>Salaried</v>
          </cell>
          <cell r="O103" t="str">
            <v>Position Filled</v>
          </cell>
          <cell r="P103">
            <v>91003020</v>
          </cell>
          <cell r="Q103" t="str">
            <v>Kandiah Kumar Kumarasamy</v>
          </cell>
          <cell r="R103" t="str">
            <v>Permanent Full-Time</v>
          </cell>
          <cell r="S103" t="str">
            <v>Salaried</v>
          </cell>
          <cell r="T103" t="str">
            <v>IEA – 2010 Standard</v>
          </cell>
          <cell r="U103">
            <v>1</v>
          </cell>
          <cell r="V103" t="str">
            <v>H+</v>
          </cell>
          <cell r="W103">
            <v>99958.66</v>
          </cell>
          <cell r="X103" t="str">
            <v>Admin 5 - 6 Henderson Valley Road</v>
          </cell>
          <cell r="Y103">
            <v>0</v>
          </cell>
          <cell r="Z103" t="str">
            <v>Kandiah Kumar</v>
          </cell>
          <cell r="AA103" t="str">
            <v>Kumarasamy</v>
          </cell>
          <cell r="AC103" t="str">
            <v>BAND</v>
          </cell>
          <cell r="AD103" t="str">
            <v>PSA</v>
          </cell>
          <cell r="AE103" t="str">
            <v>Male</v>
          </cell>
          <cell r="AF103">
            <v>9202</v>
          </cell>
          <cell r="AG103" t="str">
            <v>RLTP FUNDING</v>
          </cell>
          <cell r="AH103" t="str">
            <v>00.00.0000</v>
          </cell>
        </row>
        <row r="104">
          <cell r="A104">
            <v>50010575</v>
          </cell>
          <cell r="B104" t="str">
            <v>Finance Division</v>
          </cell>
          <cell r="C104" t="str">
            <v>Revenue &amp; Analysis</v>
          </cell>
          <cell r="E104" t="str">
            <v>Revenue &amp; Analysis</v>
          </cell>
          <cell r="F104">
            <v>50010575</v>
          </cell>
          <cell r="G104" t="str">
            <v>Senior Administrator</v>
          </cell>
          <cell r="H104" t="str">
            <v>01.07.2010</v>
          </cell>
          <cell r="I104" t="str">
            <v>Staff Member</v>
          </cell>
          <cell r="J104" t="str">
            <v>Band E</v>
          </cell>
          <cell r="K104">
            <v>0.5</v>
          </cell>
          <cell r="L104">
            <v>20</v>
          </cell>
          <cell r="M104" t="str">
            <v>Permanent Part-Time</v>
          </cell>
          <cell r="N104" t="str">
            <v>Waged/Timesheet</v>
          </cell>
          <cell r="O104" t="str">
            <v>Position Filled</v>
          </cell>
          <cell r="P104">
            <v>2190</v>
          </cell>
          <cell r="Q104" t="str">
            <v>Jolene Stack</v>
          </cell>
          <cell r="R104" t="str">
            <v>Permanent Part-Time</v>
          </cell>
          <cell r="S104" t="str">
            <v>Waged/Timesheet</v>
          </cell>
          <cell r="T104" t="str">
            <v>IEA – 2013 Standard</v>
          </cell>
          <cell r="U104">
            <v>0.5</v>
          </cell>
          <cell r="V104" t="str">
            <v>E+</v>
          </cell>
          <cell r="W104">
            <v>55000</v>
          </cell>
          <cell r="X104" t="str">
            <v>Admin 5 - 6 Henderson Valley Road</v>
          </cell>
          <cell r="Y104">
            <v>0</v>
          </cell>
          <cell r="Z104" t="str">
            <v>Jolene</v>
          </cell>
          <cell r="AA104" t="str">
            <v>Stack</v>
          </cell>
          <cell r="AC104" t="str">
            <v>BAND</v>
          </cell>
          <cell r="AD104" t="str">
            <v>PSA</v>
          </cell>
          <cell r="AE104" t="str">
            <v>Female</v>
          </cell>
          <cell r="AF104">
            <v>8200</v>
          </cell>
          <cell r="AG104" t="str">
            <v>Revenue &amp; Analysis</v>
          </cell>
          <cell r="AH104" t="str">
            <v>00.00.0000</v>
          </cell>
        </row>
        <row r="105">
          <cell r="A105">
            <v>50010579</v>
          </cell>
          <cell r="B105" t="str">
            <v>Communications</v>
          </cell>
          <cell r="C105" t="str">
            <v>Stakeholder Management</v>
          </cell>
          <cell r="E105" t="str">
            <v>Stakeholder Management</v>
          </cell>
          <cell r="F105">
            <v>50010579</v>
          </cell>
          <cell r="G105" t="str">
            <v>Administrator</v>
          </cell>
          <cell r="H105" t="str">
            <v>01.07.2010</v>
          </cell>
          <cell r="I105" t="str">
            <v>Staff Member</v>
          </cell>
          <cell r="J105" t="str">
            <v>Band D</v>
          </cell>
          <cell r="K105">
            <v>1</v>
          </cell>
          <cell r="L105">
            <v>40</v>
          </cell>
          <cell r="M105" t="str">
            <v>Permanent Full-Time</v>
          </cell>
          <cell r="N105" t="str">
            <v>Waged/Timesheet</v>
          </cell>
          <cell r="O105" t="str">
            <v>Position Filled</v>
          </cell>
          <cell r="P105">
            <v>1329</v>
          </cell>
          <cell r="Q105" t="str">
            <v>Nancy Burgess</v>
          </cell>
          <cell r="R105" t="str">
            <v>Permanent Full-Time</v>
          </cell>
          <cell r="S105" t="str">
            <v>Waged/Timesheet</v>
          </cell>
          <cell r="T105" t="str">
            <v>IEA – 2010 Standard</v>
          </cell>
          <cell r="U105">
            <v>1</v>
          </cell>
          <cell r="V105" t="str">
            <v>D+</v>
          </cell>
          <cell r="W105">
            <v>55990</v>
          </cell>
          <cell r="X105" t="str">
            <v>Civic 1 - 6 Henderson Valley Road</v>
          </cell>
          <cell r="Y105">
            <v>0</v>
          </cell>
          <cell r="Z105" t="str">
            <v>Nancy</v>
          </cell>
          <cell r="AA105" t="str">
            <v>Burgess</v>
          </cell>
          <cell r="AC105" t="str">
            <v>BAND</v>
          </cell>
          <cell r="AD105" t="str">
            <v>PSA</v>
          </cell>
          <cell r="AE105" t="str">
            <v>Female</v>
          </cell>
          <cell r="AF105">
            <v>9400</v>
          </cell>
          <cell r="AG105" t="str">
            <v>Stakeholder Manageme</v>
          </cell>
          <cell r="AH105" t="str">
            <v>00.00.0000</v>
          </cell>
        </row>
        <row r="106">
          <cell r="A106">
            <v>50010581</v>
          </cell>
          <cell r="B106" t="str">
            <v>Communications</v>
          </cell>
          <cell r="C106" t="str">
            <v>Stakeholder Management</v>
          </cell>
          <cell r="D106" t="str">
            <v>Elected Member Liaison</v>
          </cell>
          <cell r="E106" t="str">
            <v>Elected Member Liaison</v>
          </cell>
          <cell r="F106">
            <v>50010581</v>
          </cell>
          <cell r="G106" t="str">
            <v>Council Engagement Manager</v>
          </cell>
          <cell r="H106" t="str">
            <v>01.07.2010</v>
          </cell>
          <cell r="I106" t="str">
            <v>Unit Manager</v>
          </cell>
          <cell r="J106" t="str">
            <v>Band J</v>
          </cell>
          <cell r="K106">
            <v>1</v>
          </cell>
          <cell r="L106">
            <v>40</v>
          </cell>
          <cell r="M106" t="str">
            <v>Permanent Full-Time</v>
          </cell>
          <cell r="N106" t="str">
            <v>Salaried</v>
          </cell>
          <cell r="O106" t="str">
            <v>Position Filled</v>
          </cell>
          <cell r="P106">
            <v>92067782</v>
          </cell>
          <cell r="Q106" t="str">
            <v>Roger Wilson</v>
          </cell>
          <cell r="R106" t="str">
            <v>Permanent Full-Time</v>
          </cell>
          <cell r="S106" t="str">
            <v>Salaried</v>
          </cell>
          <cell r="T106" t="str">
            <v>IEA – 2010 Standard</v>
          </cell>
          <cell r="U106">
            <v>1</v>
          </cell>
          <cell r="V106" t="str">
            <v>J+</v>
          </cell>
          <cell r="W106">
            <v>126438.65</v>
          </cell>
          <cell r="X106" t="str">
            <v>Civic 1 - 6 Henderson Valley Road</v>
          </cell>
          <cell r="Y106">
            <v>0</v>
          </cell>
          <cell r="Z106" t="str">
            <v>Roger</v>
          </cell>
          <cell r="AA106" t="str">
            <v>Wilson</v>
          </cell>
          <cell r="AB106" t="str">
            <v>Roger</v>
          </cell>
          <cell r="AC106" t="str">
            <v>BAND</v>
          </cell>
          <cell r="AD106" t="str">
            <v>PSA</v>
          </cell>
          <cell r="AE106" t="str">
            <v>Male</v>
          </cell>
          <cell r="AF106">
            <v>9401</v>
          </cell>
          <cell r="AG106" t="str">
            <v>ELECTED MEMBR LIAISE</v>
          </cell>
          <cell r="AH106" t="str">
            <v>00.00.0000</v>
          </cell>
        </row>
        <row r="107">
          <cell r="A107">
            <v>50010582</v>
          </cell>
          <cell r="B107" t="str">
            <v>Communications</v>
          </cell>
          <cell r="C107" t="str">
            <v>Stakeholder Management</v>
          </cell>
          <cell r="D107" t="str">
            <v>Elected Member Liaison</v>
          </cell>
          <cell r="E107" t="str">
            <v>Elected Member Relationship Unit</v>
          </cell>
          <cell r="F107">
            <v>50010582</v>
          </cell>
          <cell r="G107" t="str">
            <v>Elected Member Relationship Manager</v>
          </cell>
          <cell r="H107" t="str">
            <v>01.07.2010</v>
          </cell>
          <cell r="I107" t="str">
            <v>Staff Member</v>
          </cell>
          <cell r="J107" t="str">
            <v>Band H</v>
          </cell>
          <cell r="K107">
            <v>1</v>
          </cell>
          <cell r="L107">
            <v>40</v>
          </cell>
          <cell r="M107" t="str">
            <v>Permanent Full-Time</v>
          </cell>
          <cell r="N107" t="str">
            <v>Salaried</v>
          </cell>
          <cell r="O107" t="str">
            <v>Position Filled</v>
          </cell>
          <cell r="P107">
            <v>94000660</v>
          </cell>
          <cell r="Q107" t="str">
            <v>Ellen Barrett</v>
          </cell>
          <cell r="R107" t="str">
            <v>Permanent Full-Time</v>
          </cell>
          <cell r="S107" t="str">
            <v>Salaried</v>
          </cell>
          <cell r="T107" t="str">
            <v>CEA – PSA</v>
          </cell>
          <cell r="U107">
            <v>1</v>
          </cell>
          <cell r="V107" t="str">
            <v>H+</v>
          </cell>
          <cell r="W107">
            <v>101354.13</v>
          </cell>
          <cell r="X107" t="str">
            <v>Vodafone Building - Level 2 (74 Taharoto Road)</v>
          </cell>
          <cell r="Y107">
            <v>0</v>
          </cell>
          <cell r="Z107" t="str">
            <v>Ellen</v>
          </cell>
          <cell r="AA107" t="str">
            <v>Barrett</v>
          </cell>
          <cell r="AB107" t="str">
            <v>Ellen</v>
          </cell>
          <cell r="AC107" t="str">
            <v>BAND</v>
          </cell>
          <cell r="AD107" t="str">
            <v>PSA</v>
          </cell>
          <cell r="AE107" t="str">
            <v>Female</v>
          </cell>
          <cell r="AF107">
            <v>9401</v>
          </cell>
          <cell r="AG107" t="str">
            <v>ELECTED MEMBR LIAISE</v>
          </cell>
          <cell r="AH107" t="str">
            <v>00.00.0000</v>
          </cell>
        </row>
        <row r="108">
          <cell r="A108">
            <v>50010583</v>
          </cell>
          <cell r="B108" t="str">
            <v>Communications</v>
          </cell>
          <cell r="C108" t="str">
            <v>Stakeholder Management</v>
          </cell>
          <cell r="D108" t="str">
            <v>Elected Member Liaison</v>
          </cell>
          <cell r="E108" t="str">
            <v>Elected Member Relationship Unit</v>
          </cell>
          <cell r="F108">
            <v>50010583</v>
          </cell>
          <cell r="G108" t="str">
            <v>Elected Member Relationship Manager</v>
          </cell>
          <cell r="H108" t="str">
            <v>01.07.2010</v>
          </cell>
          <cell r="I108" t="str">
            <v>Staff Member</v>
          </cell>
          <cell r="J108" t="str">
            <v>Band H</v>
          </cell>
          <cell r="K108">
            <v>1</v>
          </cell>
          <cell r="L108">
            <v>40</v>
          </cell>
          <cell r="M108" t="str">
            <v>Permanent Full-Time</v>
          </cell>
          <cell r="N108" t="str">
            <v>Salaried</v>
          </cell>
          <cell r="O108" t="str">
            <v>Position Filled</v>
          </cell>
          <cell r="P108">
            <v>93001574</v>
          </cell>
          <cell r="Q108" t="str">
            <v>Marilyn Nicholls</v>
          </cell>
          <cell r="R108" t="str">
            <v>Permanent Full-Time</v>
          </cell>
          <cell r="S108" t="str">
            <v>Salaried</v>
          </cell>
          <cell r="T108" t="str">
            <v>CEA – PSA</v>
          </cell>
          <cell r="U108">
            <v>1</v>
          </cell>
          <cell r="V108" t="str">
            <v>H+</v>
          </cell>
          <cell r="W108">
            <v>94208</v>
          </cell>
          <cell r="X108" t="str">
            <v>Vodafone Building - Level 2 (74 Taharoto Road)</v>
          </cell>
          <cell r="Y108">
            <v>0</v>
          </cell>
          <cell r="Z108" t="str">
            <v>Marilyn</v>
          </cell>
          <cell r="AA108" t="str">
            <v>Nicholls</v>
          </cell>
          <cell r="AB108" t="str">
            <v>Marilyn</v>
          </cell>
          <cell r="AC108" t="str">
            <v>BAND</v>
          </cell>
          <cell r="AD108" t="str">
            <v>PSA</v>
          </cell>
          <cell r="AE108" t="str">
            <v>Female</v>
          </cell>
          <cell r="AF108">
            <v>9401</v>
          </cell>
          <cell r="AG108" t="str">
            <v>ELECTED MEMBR LIAISE</v>
          </cell>
          <cell r="AH108" t="str">
            <v>00.00.0000</v>
          </cell>
        </row>
        <row r="109">
          <cell r="A109">
            <v>50010584</v>
          </cell>
          <cell r="B109" t="str">
            <v>Communications</v>
          </cell>
          <cell r="C109" t="str">
            <v>Stakeholder Management</v>
          </cell>
          <cell r="D109" t="str">
            <v>Elected Member Liaison</v>
          </cell>
          <cell r="E109" t="str">
            <v>Elected Member Relationship Unit</v>
          </cell>
          <cell r="F109">
            <v>50010584</v>
          </cell>
          <cell r="G109" t="str">
            <v>Elected Member Relationship Manager</v>
          </cell>
          <cell r="H109" t="str">
            <v>01.07.2010</v>
          </cell>
          <cell r="I109" t="str">
            <v>Staff Member</v>
          </cell>
          <cell r="J109" t="str">
            <v>Band H</v>
          </cell>
          <cell r="K109">
            <v>1</v>
          </cell>
          <cell r="L109">
            <v>40</v>
          </cell>
          <cell r="M109" t="str">
            <v>Permanent Full-Time</v>
          </cell>
          <cell r="N109" t="str">
            <v>Salaried</v>
          </cell>
          <cell r="O109" t="str">
            <v>Position Filled</v>
          </cell>
          <cell r="P109">
            <v>92054516</v>
          </cell>
          <cell r="Q109" t="str">
            <v>Owena Schuster</v>
          </cell>
          <cell r="R109" t="str">
            <v>Permanent Full-Time</v>
          </cell>
          <cell r="S109" t="str">
            <v>Salaried</v>
          </cell>
          <cell r="T109" t="str">
            <v>CEA – PSA</v>
          </cell>
          <cell r="U109">
            <v>1</v>
          </cell>
          <cell r="V109" t="str">
            <v>H+</v>
          </cell>
          <cell r="W109">
            <v>105713.44</v>
          </cell>
          <cell r="X109" t="str">
            <v>Civic 1 - 6 Henderson Valley Road</v>
          </cell>
          <cell r="Y109">
            <v>0</v>
          </cell>
          <cell r="Z109" t="str">
            <v>Owena</v>
          </cell>
          <cell r="AA109" t="str">
            <v>Schuster</v>
          </cell>
          <cell r="AB109" t="str">
            <v>Owena</v>
          </cell>
          <cell r="AC109" t="str">
            <v>BAND</v>
          </cell>
          <cell r="AD109" t="str">
            <v>PSA</v>
          </cell>
          <cell r="AE109" t="str">
            <v>Female</v>
          </cell>
          <cell r="AF109">
            <v>9401</v>
          </cell>
          <cell r="AG109" t="str">
            <v>ELECTED MEMBR LIAISE</v>
          </cell>
          <cell r="AH109" t="str">
            <v>00.00.0000</v>
          </cell>
        </row>
        <row r="110">
          <cell r="A110">
            <v>50010586</v>
          </cell>
          <cell r="B110" t="str">
            <v>Communications</v>
          </cell>
          <cell r="C110" t="str">
            <v>Stakeholder Management</v>
          </cell>
          <cell r="D110" t="str">
            <v>Elected Member Liaison</v>
          </cell>
          <cell r="E110" t="str">
            <v>Elected Member Relationship Unit</v>
          </cell>
          <cell r="F110">
            <v>50010586</v>
          </cell>
          <cell r="G110" t="str">
            <v>Elected Member Relationship Manager</v>
          </cell>
          <cell r="H110" t="str">
            <v>01.07.2010</v>
          </cell>
          <cell r="I110" t="str">
            <v>Staff Member</v>
          </cell>
          <cell r="J110" t="str">
            <v>Band H</v>
          </cell>
          <cell r="K110">
            <v>1</v>
          </cell>
          <cell r="L110">
            <v>40</v>
          </cell>
          <cell r="M110" t="str">
            <v>Permanent Full-Time</v>
          </cell>
          <cell r="N110" t="str">
            <v>Salaried</v>
          </cell>
          <cell r="O110" t="str">
            <v>Position Filled</v>
          </cell>
          <cell r="P110">
            <v>395</v>
          </cell>
          <cell r="Q110" t="str">
            <v>Ben Stallworthy</v>
          </cell>
          <cell r="R110" t="str">
            <v>Permanent Full-Time</v>
          </cell>
          <cell r="S110" t="str">
            <v>Salaried</v>
          </cell>
          <cell r="T110" t="str">
            <v>IEA – 2010 Standard</v>
          </cell>
          <cell r="U110">
            <v>1</v>
          </cell>
          <cell r="V110" t="str">
            <v>H+</v>
          </cell>
          <cell r="W110">
            <v>107158.83</v>
          </cell>
          <cell r="X110" t="str">
            <v>1 Queen Street - Level 10</v>
          </cell>
          <cell r="Y110">
            <v>0</v>
          </cell>
          <cell r="Z110" t="str">
            <v>Ben</v>
          </cell>
          <cell r="AA110" t="str">
            <v>Stallworthy</v>
          </cell>
          <cell r="AC110" t="str">
            <v>BAND</v>
          </cell>
          <cell r="AD110" t="str">
            <v>PSA</v>
          </cell>
          <cell r="AE110" t="str">
            <v>Male</v>
          </cell>
          <cell r="AF110">
            <v>9401</v>
          </cell>
          <cell r="AG110" t="str">
            <v>ELECTED MEMBR LIAISE</v>
          </cell>
          <cell r="AH110" t="str">
            <v>00.00.0000</v>
          </cell>
        </row>
        <row r="111">
          <cell r="A111">
            <v>50010587</v>
          </cell>
          <cell r="B111" t="str">
            <v>Communications</v>
          </cell>
          <cell r="C111" t="str">
            <v>Stakeholder Management</v>
          </cell>
          <cell r="D111" t="str">
            <v>Elected Member Liaison</v>
          </cell>
          <cell r="E111" t="str">
            <v>Elected Member Relationship Unit</v>
          </cell>
          <cell r="F111">
            <v>50010587</v>
          </cell>
          <cell r="G111" t="str">
            <v>Elected Member Relationship Manager</v>
          </cell>
          <cell r="H111" t="str">
            <v>01.07.2010</v>
          </cell>
          <cell r="I111" t="str">
            <v>Staff Member</v>
          </cell>
          <cell r="J111" t="str">
            <v>Band H</v>
          </cell>
          <cell r="K111">
            <v>1</v>
          </cell>
          <cell r="L111">
            <v>40</v>
          </cell>
          <cell r="M111" t="str">
            <v>Permanent Full-Time</v>
          </cell>
          <cell r="N111" t="str">
            <v>Salaried</v>
          </cell>
          <cell r="O111" t="str">
            <v>Position Filled</v>
          </cell>
          <cell r="P111">
            <v>91000698</v>
          </cell>
          <cell r="Q111" t="str">
            <v>Lorna Stewart</v>
          </cell>
          <cell r="R111" t="str">
            <v>Permanent Full-Time</v>
          </cell>
          <cell r="S111" t="str">
            <v>Salaried</v>
          </cell>
          <cell r="T111" t="str">
            <v>IEA – 2010 Standard</v>
          </cell>
          <cell r="U111">
            <v>1</v>
          </cell>
          <cell r="V111" t="str">
            <v>H+</v>
          </cell>
          <cell r="W111">
            <v>102544.78</v>
          </cell>
          <cell r="X111" t="str">
            <v>1 Queen Street - Level 10</v>
          </cell>
          <cell r="Y111">
            <v>0</v>
          </cell>
          <cell r="Z111" t="str">
            <v>Lorna</v>
          </cell>
          <cell r="AA111" t="str">
            <v>Stewart</v>
          </cell>
          <cell r="AC111" t="str">
            <v>BAND</v>
          </cell>
          <cell r="AD111" t="str">
            <v>PSA</v>
          </cell>
          <cell r="AE111" t="str">
            <v>Female</v>
          </cell>
          <cell r="AF111">
            <v>9401</v>
          </cell>
          <cell r="AG111" t="str">
            <v>ELECTED MEMBR LIAISE</v>
          </cell>
          <cell r="AH111" t="str">
            <v>00.00.0000</v>
          </cell>
        </row>
        <row r="112">
          <cell r="A112">
            <v>50010588</v>
          </cell>
          <cell r="B112" t="str">
            <v>Communications</v>
          </cell>
          <cell r="C112" t="str">
            <v>Stakeholder Management</v>
          </cell>
          <cell r="D112" t="str">
            <v>Elected Member Liaison</v>
          </cell>
          <cell r="E112" t="str">
            <v>Elected Member Relationship Unit</v>
          </cell>
          <cell r="F112">
            <v>50010588</v>
          </cell>
          <cell r="G112" t="str">
            <v>Elected Member Relationship Manager</v>
          </cell>
          <cell r="H112" t="str">
            <v>01.07.2010</v>
          </cell>
          <cell r="I112" t="str">
            <v>Staff Member</v>
          </cell>
          <cell r="J112" t="str">
            <v>Band H</v>
          </cell>
          <cell r="K112">
            <v>1</v>
          </cell>
          <cell r="L112">
            <v>40</v>
          </cell>
          <cell r="M112" t="str">
            <v>Permanent Full-Time</v>
          </cell>
          <cell r="N112" t="str">
            <v>Salaried</v>
          </cell>
          <cell r="O112" t="str">
            <v>Position Filled</v>
          </cell>
          <cell r="P112">
            <v>97065220</v>
          </cell>
          <cell r="Q112" t="str">
            <v>Jenni Wild</v>
          </cell>
          <cell r="R112" t="str">
            <v>Permanent Full-Time</v>
          </cell>
          <cell r="S112" t="str">
            <v>Salaried</v>
          </cell>
          <cell r="T112" t="str">
            <v>CEA – PSA</v>
          </cell>
          <cell r="U112">
            <v>1</v>
          </cell>
          <cell r="V112" t="str">
            <v>H+</v>
          </cell>
          <cell r="W112">
            <v>99890.4</v>
          </cell>
          <cell r="X112" t="str">
            <v>Floor 8 - 31 Wiri Station Road</v>
          </cell>
          <cell r="Y112">
            <v>0</v>
          </cell>
          <cell r="Z112" t="str">
            <v>Jenni</v>
          </cell>
          <cell r="AA112" t="str">
            <v>Wild</v>
          </cell>
          <cell r="AB112" t="str">
            <v>Jenni</v>
          </cell>
          <cell r="AC112" t="str">
            <v>BAND</v>
          </cell>
          <cell r="AD112" t="str">
            <v>PSA</v>
          </cell>
          <cell r="AE112" t="str">
            <v>Female</v>
          </cell>
          <cell r="AF112">
            <v>9401</v>
          </cell>
          <cell r="AG112" t="str">
            <v>ELECTED MEMBR LIAISE</v>
          </cell>
          <cell r="AH112" t="str">
            <v>00.00.0000</v>
          </cell>
        </row>
        <row r="113">
          <cell r="A113">
            <v>50010589</v>
          </cell>
          <cell r="B113" t="str">
            <v>Communications</v>
          </cell>
          <cell r="C113" t="str">
            <v>Stakeholder Management</v>
          </cell>
          <cell r="D113" t="str">
            <v>Elected Member Liaison</v>
          </cell>
          <cell r="E113" t="str">
            <v>Elected Member Relationship Unit</v>
          </cell>
          <cell r="F113">
            <v>50010589</v>
          </cell>
          <cell r="G113" t="str">
            <v>Elected Member Relationship Manager</v>
          </cell>
          <cell r="H113" t="str">
            <v>01.07.2010</v>
          </cell>
          <cell r="I113" t="str">
            <v>Staff Member</v>
          </cell>
          <cell r="J113" t="str">
            <v>Band H</v>
          </cell>
          <cell r="K113">
            <v>1</v>
          </cell>
          <cell r="L113">
            <v>40</v>
          </cell>
          <cell r="M113" t="str">
            <v>Permanent Full-Time</v>
          </cell>
          <cell r="N113" t="str">
            <v>Salaried</v>
          </cell>
          <cell r="O113" t="str">
            <v>Position Filled</v>
          </cell>
          <cell r="P113">
            <v>90007525</v>
          </cell>
          <cell r="Q113" t="str">
            <v>Priscilla Steel</v>
          </cell>
          <cell r="R113" t="str">
            <v>Permanent Full-Time</v>
          </cell>
          <cell r="S113" t="str">
            <v>Salaried</v>
          </cell>
          <cell r="T113" t="str">
            <v>IEA – 2010 Standard</v>
          </cell>
          <cell r="U113">
            <v>1</v>
          </cell>
          <cell r="V113" t="str">
            <v>H+</v>
          </cell>
          <cell r="W113">
            <v>96600</v>
          </cell>
          <cell r="X113" t="str">
            <v>1 Queen Street - Level 10</v>
          </cell>
          <cell r="Y113">
            <v>0</v>
          </cell>
          <cell r="Z113" t="str">
            <v>Priscilla</v>
          </cell>
          <cell r="AA113" t="str">
            <v>Steel</v>
          </cell>
          <cell r="AB113" t="str">
            <v>Priscilla</v>
          </cell>
          <cell r="AC113" t="str">
            <v>BAND</v>
          </cell>
          <cell r="AD113" t="str">
            <v>PSA</v>
          </cell>
          <cell r="AE113" t="str">
            <v>Female</v>
          </cell>
          <cell r="AF113">
            <v>9401</v>
          </cell>
          <cell r="AG113" t="str">
            <v>ELECTED MEMBR LIAISE</v>
          </cell>
          <cell r="AH113" t="str">
            <v>00.00.0000</v>
          </cell>
        </row>
        <row r="114">
          <cell r="A114">
            <v>50010593</v>
          </cell>
          <cell r="B114" t="str">
            <v>Communications</v>
          </cell>
          <cell r="C114" t="str">
            <v>Maori Policy and Engagement</v>
          </cell>
          <cell r="E114" t="str">
            <v>Maori Policy and Engagement</v>
          </cell>
          <cell r="F114">
            <v>50010593</v>
          </cell>
          <cell r="G114" t="str">
            <v>Maori Policy and Engagement Manager</v>
          </cell>
          <cell r="H114" t="str">
            <v>01.07.2010</v>
          </cell>
          <cell r="I114" t="str">
            <v>Department Manager</v>
          </cell>
          <cell r="J114" t="str">
            <v>Band I</v>
          </cell>
          <cell r="K114">
            <v>1</v>
          </cell>
          <cell r="L114">
            <v>40</v>
          </cell>
          <cell r="M114" t="str">
            <v>Permanent Full-Time</v>
          </cell>
          <cell r="N114" t="str">
            <v>Salaried</v>
          </cell>
          <cell r="O114" t="str">
            <v>Position Filled</v>
          </cell>
          <cell r="P114">
            <v>91002591</v>
          </cell>
          <cell r="Q114" t="str">
            <v>Tipa Compain</v>
          </cell>
          <cell r="R114" t="str">
            <v>Permanent Full-Time</v>
          </cell>
          <cell r="S114" t="str">
            <v>Salaried</v>
          </cell>
          <cell r="T114" t="str">
            <v>IEA – 2010 Standard</v>
          </cell>
          <cell r="U114">
            <v>1</v>
          </cell>
          <cell r="V114" t="str">
            <v>I+</v>
          </cell>
          <cell r="W114">
            <v>99865.8</v>
          </cell>
          <cell r="X114" t="str">
            <v>Civic 1 - 6 Henderson Valley Road</v>
          </cell>
          <cell r="Y114">
            <v>0</v>
          </cell>
          <cell r="Z114" t="str">
            <v>Tipa</v>
          </cell>
          <cell r="AA114" t="str">
            <v>Compain</v>
          </cell>
          <cell r="AC114" t="str">
            <v>BAND</v>
          </cell>
          <cell r="AD114" t="str">
            <v>PSA</v>
          </cell>
          <cell r="AE114" t="str">
            <v>Male</v>
          </cell>
          <cell r="AF114">
            <v>9400</v>
          </cell>
          <cell r="AG114" t="str">
            <v>Stakeholder Manageme</v>
          </cell>
          <cell r="AH114" t="str">
            <v>00.00.0000</v>
          </cell>
        </row>
        <row r="115">
          <cell r="A115">
            <v>50010594</v>
          </cell>
          <cell r="B115" t="str">
            <v>Services</v>
          </cell>
          <cell r="C115" t="str">
            <v>Services</v>
          </cell>
          <cell r="D115" t="str">
            <v>Parking Services</v>
          </cell>
          <cell r="E115" t="str">
            <v>Parking Services</v>
          </cell>
          <cell r="F115">
            <v>50010594</v>
          </cell>
          <cell r="G115" t="str">
            <v>Team Administrator</v>
          </cell>
          <cell r="H115" t="str">
            <v>01.07.2010</v>
          </cell>
          <cell r="I115" t="str">
            <v>Staff Member</v>
          </cell>
          <cell r="J115" t="str">
            <v>Band D</v>
          </cell>
          <cell r="K115">
            <v>1</v>
          </cell>
          <cell r="L115">
            <v>40</v>
          </cell>
          <cell r="M115" t="str">
            <v>Permanent Full-Time</v>
          </cell>
          <cell r="N115" t="str">
            <v>Waged/Timesheet</v>
          </cell>
          <cell r="O115" t="str">
            <v>Perm. Position Filled by Non Employee</v>
          </cell>
          <cell r="P115">
            <v>2257</v>
          </cell>
          <cell r="Q115" t="str">
            <v>Trish Purchase</v>
          </cell>
          <cell r="R115" t="str">
            <v>Non-Employee</v>
          </cell>
          <cell r="S115" t="str">
            <v>Contractor</v>
          </cell>
          <cell r="U115">
            <v>0</v>
          </cell>
          <cell r="W115">
            <v>0</v>
          </cell>
          <cell r="X115" t="str">
            <v>1 Queen Street - Level 6</v>
          </cell>
          <cell r="Y115">
            <v>1</v>
          </cell>
          <cell r="Z115" t="str">
            <v>Trish</v>
          </cell>
          <cell r="AA115" t="str">
            <v>Purchase</v>
          </cell>
          <cell r="AD115" t="str">
            <v>PSA</v>
          </cell>
          <cell r="AE115" t="str">
            <v>Female</v>
          </cell>
          <cell r="AF115">
            <v>1100</v>
          </cell>
          <cell r="AG115" t="str">
            <v>PARKING &amp; ENFORCE</v>
          </cell>
          <cell r="AH115" t="str">
            <v>31.01.2015</v>
          </cell>
        </row>
        <row r="116">
          <cell r="A116">
            <v>50010596</v>
          </cell>
          <cell r="B116" t="str">
            <v>Services</v>
          </cell>
          <cell r="C116" t="str">
            <v>Services</v>
          </cell>
          <cell r="D116" t="str">
            <v>Parking Services</v>
          </cell>
          <cell r="E116" t="str">
            <v>Central Control Room (2)</v>
          </cell>
          <cell r="F116">
            <v>50010596</v>
          </cell>
          <cell r="G116" t="str">
            <v>Central Control Room Operator</v>
          </cell>
          <cell r="H116" t="str">
            <v>01.07.2010</v>
          </cell>
          <cell r="I116" t="str">
            <v>Staff Member</v>
          </cell>
          <cell r="J116" t="str">
            <v>Band D</v>
          </cell>
          <cell r="K116">
            <v>1.2</v>
          </cell>
          <cell r="L116">
            <v>48</v>
          </cell>
          <cell r="M116" t="str">
            <v>Permanent Full-Time</v>
          </cell>
          <cell r="N116" t="str">
            <v>Waged/Timesheet</v>
          </cell>
          <cell r="O116" t="str">
            <v>Position Filled</v>
          </cell>
          <cell r="P116">
            <v>90001030</v>
          </cell>
          <cell r="Q116" t="str">
            <v>Andrea Connor</v>
          </cell>
          <cell r="R116" t="str">
            <v>Permanent Full-Time</v>
          </cell>
          <cell r="S116" t="str">
            <v>Waged/Timesheet</v>
          </cell>
          <cell r="T116" t="str">
            <v>CEA – PSA</v>
          </cell>
          <cell r="U116">
            <v>1</v>
          </cell>
          <cell r="V116" t="str">
            <v>D+</v>
          </cell>
          <cell r="W116">
            <v>55116.56</v>
          </cell>
          <cell r="X116" t="str">
            <v>29 Customs Street West - Level 1</v>
          </cell>
          <cell r="Y116">
            <v>0.2</v>
          </cell>
          <cell r="Z116" t="str">
            <v>Andrea</v>
          </cell>
          <cell r="AA116" t="str">
            <v>Connor</v>
          </cell>
          <cell r="AC116" t="str">
            <v>BAND</v>
          </cell>
          <cell r="AD116" t="str">
            <v>PSA</v>
          </cell>
          <cell r="AE116" t="str">
            <v>Female</v>
          </cell>
          <cell r="AF116">
            <v>1148</v>
          </cell>
          <cell r="AG116" t="str">
            <v>Control Room</v>
          </cell>
          <cell r="AH116" t="str">
            <v>00.00.0000</v>
          </cell>
        </row>
        <row r="117">
          <cell r="A117">
            <v>50010597</v>
          </cell>
          <cell r="B117" t="str">
            <v>Services</v>
          </cell>
          <cell r="C117" t="str">
            <v>Services</v>
          </cell>
          <cell r="D117" t="str">
            <v>Parking Services</v>
          </cell>
          <cell r="E117" t="str">
            <v>Fanshawe Street</v>
          </cell>
          <cell r="F117">
            <v>50010597</v>
          </cell>
          <cell r="G117" t="str">
            <v>Car Park Attendant</v>
          </cell>
          <cell r="H117" t="str">
            <v>01.07.2010</v>
          </cell>
          <cell r="I117" t="str">
            <v>Staff Member</v>
          </cell>
          <cell r="J117" t="str">
            <v>Band B</v>
          </cell>
          <cell r="K117">
            <v>1.2</v>
          </cell>
          <cell r="L117">
            <v>48</v>
          </cell>
          <cell r="M117" t="str">
            <v>Permanent Full-Time</v>
          </cell>
          <cell r="N117" t="str">
            <v>Waged/Timesheet</v>
          </cell>
          <cell r="O117" t="str">
            <v>Position unfilled for 406 days</v>
          </cell>
          <cell r="P117">
            <v>0</v>
          </cell>
          <cell r="U117">
            <v>0</v>
          </cell>
          <cell r="W117">
            <v>0</v>
          </cell>
          <cell r="Y117">
            <v>1.2</v>
          </cell>
          <cell r="AD117" t="str">
            <v>PSA</v>
          </cell>
          <cell r="AH117" t="str">
            <v>00.00.0000</v>
          </cell>
        </row>
        <row r="118">
          <cell r="A118">
            <v>50010598</v>
          </cell>
          <cell r="B118" t="str">
            <v>Services</v>
          </cell>
          <cell r="C118" t="str">
            <v>Services</v>
          </cell>
          <cell r="D118" t="str">
            <v>Parking Services</v>
          </cell>
          <cell r="E118" t="str">
            <v>Central Control Room (1)</v>
          </cell>
          <cell r="F118">
            <v>50010598</v>
          </cell>
          <cell r="G118" t="str">
            <v>Central Control Room Operator</v>
          </cell>
          <cell r="H118" t="str">
            <v>01.07.2010</v>
          </cell>
          <cell r="I118" t="str">
            <v>Staff Member</v>
          </cell>
          <cell r="J118" t="str">
            <v>Band D</v>
          </cell>
          <cell r="K118">
            <v>1</v>
          </cell>
          <cell r="L118">
            <v>40</v>
          </cell>
          <cell r="M118" t="str">
            <v>Permanent Full-Time</v>
          </cell>
          <cell r="N118" t="str">
            <v>Waged/Timesheet</v>
          </cell>
          <cell r="O118" t="str">
            <v>Position Filled</v>
          </cell>
          <cell r="P118">
            <v>2099</v>
          </cell>
          <cell r="Q118" t="str">
            <v>Nae Sainty</v>
          </cell>
          <cell r="R118" t="str">
            <v>Permanent Full-Time</v>
          </cell>
          <cell r="S118" t="str">
            <v>Waged/Timesheet</v>
          </cell>
          <cell r="T118" t="str">
            <v>IEA – 2013 Standard</v>
          </cell>
          <cell r="U118">
            <v>1</v>
          </cell>
          <cell r="V118" t="str">
            <v>D+</v>
          </cell>
          <cell r="W118">
            <v>46000</v>
          </cell>
          <cell r="X118" t="str">
            <v>99 Quay Street</v>
          </cell>
          <cell r="Y118">
            <v>0</v>
          </cell>
          <cell r="Z118" t="str">
            <v>Shanee</v>
          </cell>
          <cell r="AA118" t="str">
            <v>Sainty</v>
          </cell>
          <cell r="AB118" t="str">
            <v>Nae</v>
          </cell>
          <cell r="AC118" t="str">
            <v>BAND</v>
          </cell>
          <cell r="AD118" t="str">
            <v>PSA</v>
          </cell>
          <cell r="AE118" t="str">
            <v>Female</v>
          </cell>
          <cell r="AF118">
            <v>1148</v>
          </cell>
          <cell r="AG118" t="str">
            <v>Control Room</v>
          </cell>
          <cell r="AH118" t="str">
            <v>00.00.0000</v>
          </cell>
        </row>
        <row r="119">
          <cell r="A119">
            <v>50010599</v>
          </cell>
          <cell r="B119" t="str">
            <v>Services</v>
          </cell>
          <cell r="C119" t="str">
            <v>Services</v>
          </cell>
          <cell r="D119" t="str">
            <v>Parking Services</v>
          </cell>
          <cell r="E119" t="str">
            <v>Unitec Car Park</v>
          </cell>
          <cell r="F119">
            <v>50010599</v>
          </cell>
          <cell r="G119" t="str">
            <v>Car Park Attendant</v>
          </cell>
          <cell r="H119" t="str">
            <v>01.07.2010</v>
          </cell>
          <cell r="I119" t="str">
            <v>Staff Member</v>
          </cell>
          <cell r="J119" t="str">
            <v>Band B</v>
          </cell>
          <cell r="K119">
            <v>1.2</v>
          </cell>
          <cell r="L119">
            <v>48</v>
          </cell>
          <cell r="M119" t="str">
            <v>Permanent Full-Time</v>
          </cell>
          <cell r="N119" t="str">
            <v>Waged/Timesheet</v>
          </cell>
          <cell r="O119" t="str">
            <v>Position Filled</v>
          </cell>
          <cell r="P119">
            <v>92047139</v>
          </cell>
          <cell r="Q119" t="str">
            <v>Victor Peris</v>
          </cell>
          <cell r="R119" t="str">
            <v>Permanent Full-Time</v>
          </cell>
          <cell r="S119" t="str">
            <v>Waged/Timesheet</v>
          </cell>
          <cell r="T119" t="str">
            <v>CEA – PSA</v>
          </cell>
          <cell r="U119">
            <v>1</v>
          </cell>
          <cell r="V119" t="str">
            <v>B+</v>
          </cell>
          <cell r="W119">
            <v>38581.4</v>
          </cell>
          <cell r="X119" t="str">
            <v>4 Claude Brooks Drive</v>
          </cell>
          <cell r="Y119">
            <v>0.2</v>
          </cell>
          <cell r="Z119" t="str">
            <v>Victor</v>
          </cell>
          <cell r="AA119" t="str">
            <v>Peris</v>
          </cell>
          <cell r="AB119" t="str">
            <v>Victor</v>
          </cell>
          <cell r="AC119" t="str">
            <v>BAND</v>
          </cell>
          <cell r="AD119" t="str">
            <v>PSA</v>
          </cell>
          <cell r="AE119" t="str">
            <v>Male</v>
          </cell>
          <cell r="AF119">
            <v>1145</v>
          </cell>
          <cell r="AG119" t="str">
            <v>Unitec Carpark</v>
          </cell>
          <cell r="AH119" t="str">
            <v>00.00.0000</v>
          </cell>
        </row>
        <row r="120">
          <cell r="A120">
            <v>50010600</v>
          </cell>
          <cell r="B120" t="str">
            <v>Services</v>
          </cell>
          <cell r="C120" t="str">
            <v>Services</v>
          </cell>
          <cell r="D120" t="str">
            <v>Parking Services</v>
          </cell>
          <cell r="E120" t="str">
            <v>Logistics</v>
          </cell>
          <cell r="F120">
            <v>50010600</v>
          </cell>
          <cell r="G120" t="str">
            <v>Logistics Coordinator</v>
          </cell>
          <cell r="H120" t="str">
            <v>01.07.2010</v>
          </cell>
          <cell r="I120" t="str">
            <v>Staff Member</v>
          </cell>
          <cell r="J120" t="str">
            <v>Band D</v>
          </cell>
          <cell r="K120">
            <v>1.2</v>
          </cell>
          <cell r="L120">
            <v>48</v>
          </cell>
          <cell r="M120" t="str">
            <v>Permanent Full-Time</v>
          </cell>
          <cell r="N120" t="str">
            <v>Waged/Timesheet</v>
          </cell>
          <cell r="O120" t="str">
            <v>Position Filled</v>
          </cell>
          <cell r="P120">
            <v>439</v>
          </cell>
          <cell r="Q120" t="str">
            <v>Ruairi Swann</v>
          </cell>
          <cell r="R120" t="str">
            <v>Permanent Full-Time</v>
          </cell>
          <cell r="S120" t="str">
            <v>Waged/Timesheet</v>
          </cell>
          <cell r="T120" t="str">
            <v>CEA – PSA</v>
          </cell>
          <cell r="U120">
            <v>1</v>
          </cell>
          <cell r="V120" t="str">
            <v>D+</v>
          </cell>
          <cell r="W120">
            <v>48775.87</v>
          </cell>
          <cell r="X120" t="str">
            <v>Goodman Fielder L2 - 8 Nelson Street</v>
          </cell>
          <cell r="Y120">
            <v>0.2</v>
          </cell>
          <cell r="Z120" t="str">
            <v>Ruairi</v>
          </cell>
          <cell r="AA120" t="str">
            <v>Swann</v>
          </cell>
          <cell r="AC120" t="str">
            <v>BAND</v>
          </cell>
          <cell r="AD120" t="str">
            <v>PSA</v>
          </cell>
          <cell r="AE120" t="str">
            <v>Male</v>
          </cell>
          <cell r="AF120">
            <v>1128</v>
          </cell>
          <cell r="AG120" t="str">
            <v>LOGISTICS</v>
          </cell>
          <cell r="AH120" t="str">
            <v>00.00.0000</v>
          </cell>
        </row>
        <row r="121">
          <cell r="A121">
            <v>50010601</v>
          </cell>
          <cell r="B121" t="str">
            <v>Services</v>
          </cell>
          <cell r="C121" t="str">
            <v>Services</v>
          </cell>
          <cell r="D121" t="str">
            <v>Parking Services</v>
          </cell>
          <cell r="E121" t="str">
            <v>Operations Central</v>
          </cell>
          <cell r="F121">
            <v>50010601</v>
          </cell>
          <cell r="G121" t="str">
            <v>Mobile Car Park Support</v>
          </cell>
          <cell r="H121" t="str">
            <v>01.07.2010</v>
          </cell>
          <cell r="I121" t="str">
            <v>Staff Member</v>
          </cell>
          <cell r="J121" t="str">
            <v>Band D</v>
          </cell>
          <cell r="K121">
            <v>1.2</v>
          </cell>
          <cell r="L121">
            <v>48</v>
          </cell>
          <cell r="M121" t="str">
            <v>Permanent Full-Time</v>
          </cell>
          <cell r="N121" t="str">
            <v>ParkRight</v>
          </cell>
          <cell r="O121" t="str">
            <v>Position Filled</v>
          </cell>
          <cell r="P121">
            <v>90009834</v>
          </cell>
          <cell r="Q121" t="str">
            <v>Charles Alexander</v>
          </cell>
          <cell r="R121" t="str">
            <v>Permanent Full-Time</v>
          </cell>
          <cell r="S121" t="str">
            <v>Waged/Timesheet</v>
          </cell>
          <cell r="T121" t="str">
            <v>IEA – 2010 Standard</v>
          </cell>
          <cell r="U121">
            <v>1</v>
          </cell>
          <cell r="V121" t="str">
            <v>D+</v>
          </cell>
          <cell r="W121">
            <v>48337.73</v>
          </cell>
          <cell r="X121" t="str">
            <v>29 Customs Street West - Level 1</v>
          </cell>
          <cell r="Y121">
            <v>0.2</v>
          </cell>
          <cell r="Z121" t="str">
            <v>Charles</v>
          </cell>
          <cell r="AA121" t="str">
            <v>Alexander</v>
          </cell>
          <cell r="AB121" t="str">
            <v>Charles</v>
          </cell>
          <cell r="AC121" t="str">
            <v>BAND</v>
          </cell>
          <cell r="AD121" t="str">
            <v>PSA</v>
          </cell>
          <cell r="AE121" t="str">
            <v>Male</v>
          </cell>
          <cell r="AF121">
            <v>1121</v>
          </cell>
          <cell r="AG121" t="str">
            <v>CAR PARKS</v>
          </cell>
          <cell r="AH121" t="str">
            <v>00.00.0000</v>
          </cell>
        </row>
        <row r="122">
          <cell r="A122">
            <v>50010602</v>
          </cell>
          <cell r="B122" t="str">
            <v>Services</v>
          </cell>
          <cell r="C122" t="str">
            <v>Services</v>
          </cell>
          <cell r="D122" t="str">
            <v>Parking Services</v>
          </cell>
          <cell r="E122" t="str">
            <v>Operations Central</v>
          </cell>
          <cell r="F122">
            <v>50010602</v>
          </cell>
          <cell r="G122" t="str">
            <v>Mobile Car Park Support</v>
          </cell>
          <cell r="H122" t="str">
            <v>01.07.2010</v>
          </cell>
          <cell r="I122" t="str">
            <v>Staff Member</v>
          </cell>
          <cell r="J122" t="str">
            <v>Band D</v>
          </cell>
          <cell r="K122">
            <v>1.2</v>
          </cell>
          <cell r="L122">
            <v>48</v>
          </cell>
          <cell r="M122" t="str">
            <v>Permanent Full-Time</v>
          </cell>
          <cell r="N122" t="str">
            <v>ParkRight</v>
          </cell>
          <cell r="O122" t="str">
            <v>Position Filled</v>
          </cell>
          <cell r="P122">
            <v>90009848</v>
          </cell>
          <cell r="Q122" t="str">
            <v>Joseph Soans</v>
          </cell>
          <cell r="R122" t="str">
            <v>Permanent Full-Time</v>
          </cell>
          <cell r="S122" t="str">
            <v>Waged/Timesheet</v>
          </cell>
          <cell r="T122" t="str">
            <v>IEA – 2010 Standard</v>
          </cell>
          <cell r="U122">
            <v>1</v>
          </cell>
          <cell r="V122" t="str">
            <v>D+</v>
          </cell>
          <cell r="W122">
            <v>48337.73</v>
          </cell>
          <cell r="X122" t="str">
            <v>29 Customs Street West - Level 1</v>
          </cell>
          <cell r="Y122">
            <v>0.2</v>
          </cell>
          <cell r="Z122" t="str">
            <v>Joseph</v>
          </cell>
          <cell r="AA122" t="str">
            <v>Soans</v>
          </cell>
          <cell r="AB122" t="str">
            <v>Joseph</v>
          </cell>
          <cell r="AC122" t="str">
            <v>BAND</v>
          </cell>
          <cell r="AD122" t="str">
            <v>PSA</v>
          </cell>
          <cell r="AE122" t="str">
            <v>Male</v>
          </cell>
          <cell r="AF122">
            <v>1121</v>
          </cell>
          <cell r="AG122" t="str">
            <v>CAR PARKS</v>
          </cell>
          <cell r="AH122" t="str">
            <v>00.00.0000</v>
          </cell>
        </row>
        <row r="123">
          <cell r="A123">
            <v>50010603</v>
          </cell>
          <cell r="B123" t="str">
            <v>Services</v>
          </cell>
          <cell r="C123" t="str">
            <v>Services</v>
          </cell>
          <cell r="D123" t="str">
            <v>Parking Services</v>
          </cell>
          <cell r="E123" t="str">
            <v>Central Control Room (1)</v>
          </cell>
          <cell r="F123">
            <v>50010603</v>
          </cell>
          <cell r="G123" t="str">
            <v>Central Control Room Operator</v>
          </cell>
          <cell r="H123" t="str">
            <v>01.07.2010</v>
          </cell>
          <cell r="I123" t="str">
            <v>Staff Member</v>
          </cell>
          <cell r="J123" t="str">
            <v>Band D</v>
          </cell>
          <cell r="K123">
            <v>0.5</v>
          </cell>
          <cell r="L123">
            <v>20</v>
          </cell>
          <cell r="M123" t="str">
            <v>Permanent Part-Time</v>
          </cell>
          <cell r="N123" t="str">
            <v>Waged/Timesheet</v>
          </cell>
          <cell r="O123" t="str">
            <v>Position Filled</v>
          </cell>
          <cell r="P123">
            <v>527</v>
          </cell>
          <cell r="Q123" t="str">
            <v>Mike Mudford</v>
          </cell>
          <cell r="R123" t="str">
            <v>Permanent Part-Time</v>
          </cell>
          <cell r="S123" t="str">
            <v>Waged/Timesheet</v>
          </cell>
          <cell r="T123" t="str">
            <v>CEA – PSA</v>
          </cell>
          <cell r="U123">
            <v>0.4</v>
          </cell>
          <cell r="V123" t="str">
            <v>D+</v>
          </cell>
          <cell r="W123">
            <v>47024.61</v>
          </cell>
          <cell r="X123" t="str">
            <v>29 Customs Street West - Level 1</v>
          </cell>
          <cell r="Y123">
            <v>0.1</v>
          </cell>
          <cell r="Z123" t="str">
            <v>Michael</v>
          </cell>
          <cell r="AA123" t="str">
            <v>Mudford</v>
          </cell>
          <cell r="AB123" t="str">
            <v>Mike</v>
          </cell>
          <cell r="AC123" t="str">
            <v>BAND</v>
          </cell>
          <cell r="AD123" t="str">
            <v>PSA</v>
          </cell>
          <cell r="AE123" t="str">
            <v>Male</v>
          </cell>
          <cell r="AF123">
            <v>1148</v>
          </cell>
          <cell r="AG123" t="str">
            <v>Control Room</v>
          </cell>
          <cell r="AH123" t="str">
            <v>00.00.0000</v>
          </cell>
        </row>
        <row r="124">
          <cell r="A124">
            <v>50010604</v>
          </cell>
          <cell r="B124" t="str">
            <v>Services</v>
          </cell>
          <cell r="C124" t="str">
            <v>Services</v>
          </cell>
          <cell r="D124" t="str">
            <v>Parking Services</v>
          </cell>
          <cell r="E124" t="str">
            <v>Unitec Car Park</v>
          </cell>
          <cell r="F124">
            <v>50010604</v>
          </cell>
          <cell r="G124" t="str">
            <v>Car Park Attendant</v>
          </cell>
          <cell r="H124" t="str">
            <v>01.07.2010</v>
          </cell>
          <cell r="I124" t="str">
            <v>Staff Member</v>
          </cell>
          <cell r="J124" t="str">
            <v>Band B</v>
          </cell>
          <cell r="K124">
            <v>1</v>
          </cell>
          <cell r="L124">
            <v>40</v>
          </cell>
          <cell r="M124" t="str">
            <v>Permanent Full-Time</v>
          </cell>
          <cell r="N124" t="str">
            <v>Waged/Timesheet</v>
          </cell>
          <cell r="O124" t="str">
            <v>Position Filled</v>
          </cell>
          <cell r="P124">
            <v>92055668</v>
          </cell>
          <cell r="Q124" t="str">
            <v>Ashutosh Shah</v>
          </cell>
          <cell r="R124" t="str">
            <v>Permanent Full-Time</v>
          </cell>
          <cell r="S124" t="str">
            <v>Waged/Timesheet</v>
          </cell>
          <cell r="T124" t="str">
            <v>CEA – PSA</v>
          </cell>
          <cell r="U124">
            <v>1</v>
          </cell>
          <cell r="V124" t="str">
            <v>B+</v>
          </cell>
          <cell r="W124">
            <v>38667.56</v>
          </cell>
          <cell r="X124" t="str">
            <v>4 Claude Brooks Drive</v>
          </cell>
          <cell r="Y124">
            <v>0</v>
          </cell>
          <cell r="Z124" t="str">
            <v>Ashutosh</v>
          </cell>
          <cell r="AA124" t="str">
            <v>Shah</v>
          </cell>
          <cell r="AB124" t="str">
            <v>Ashutosh</v>
          </cell>
          <cell r="AC124" t="str">
            <v>BAND</v>
          </cell>
          <cell r="AD124" t="str">
            <v>PSA</v>
          </cell>
          <cell r="AE124" t="str">
            <v>Male</v>
          </cell>
          <cell r="AF124">
            <v>1145</v>
          </cell>
          <cell r="AG124" t="str">
            <v>Unitec Carpark</v>
          </cell>
          <cell r="AH124" t="str">
            <v>00.00.0000</v>
          </cell>
        </row>
        <row r="125">
          <cell r="A125">
            <v>50010605</v>
          </cell>
          <cell r="B125" t="str">
            <v>Services</v>
          </cell>
          <cell r="C125" t="str">
            <v>Services</v>
          </cell>
          <cell r="D125" t="str">
            <v>Parking Services</v>
          </cell>
          <cell r="E125" t="str">
            <v>Central Control Room (1)</v>
          </cell>
          <cell r="F125">
            <v>50010605</v>
          </cell>
          <cell r="G125" t="str">
            <v>Central Control Room Operator</v>
          </cell>
          <cell r="H125" t="str">
            <v>01.07.2010</v>
          </cell>
          <cell r="I125" t="str">
            <v>Staff Member</v>
          </cell>
          <cell r="J125" t="str">
            <v>Band D</v>
          </cell>
          <cell r="K125">
            <v>0.5</v>
          </cell>
          <cell r="L125">
            <v>20</v>
          </cell>
          <cell r="M125" t="str">
            <v>Permanent Part-Time</v>
          </cell>
          <cell r="N125" t="str">
            <v>Waged/Timesheet</v>
          </cell>
          <cell r="O125" t="str">
            <v>Position Filled</v>
          </cell>
          <cell r="P125">
            <v>1581</v>
          </cell>
          <cell r="Q125" t="str">
            <v>Mitchell Potts</v>
          </cell>
          <cell r="R125" t="str">
            <v>Permanent Part-Time</v>
          </cell>
          <cell r="S125" t="str">
            <v>Waged/Timesheet</v>
          </cell>
          <cell r="T125" t="str">
            <v>CEA – PSA</v>
          </cell>
          <cell r="U125">
            <v>0.4</v>
          </cell>
          <cell r="V125" t="str">
            <v>D+</v>
          </cell>
          <cell r="W125">
            <v>44262.64</v>
          </cell>
          <cell r="X125" t="str">
            <v>99 Quay Street</v>
          </cell>
          <cell r="Y125">
            <v>0.1</v>
          </cell>
          <cell r="Z125" t="str">
            <v>Mitchell</v>
          </cell>
          <cell r="AA125" t="str">
            <v>Potts</v>
          </cell>
          <cell r="AC125" t="str">
            <v>BAND</v>
          </cell>
          <cell r="AD125" t="str">
            <v>PSA</v>
          </cell>
          <cell r="AE125" t="str">
            <v>Male</v>
          </cell>
          <cell r="AF125">
            <v>1148</v>
          </cell>
          <cell r="AG125" t="str">
            <v>Control Room</v>
          </cell>
          <cell r="AH125" t="str">
            <v>00.00.0000</v>
          </cell>
        </row>
        <row r="126">
          <cell r="A126">
            <v>50010606</v>
          </cell>
          <cell r="B126" t="str">
            <v>Services</v>
          </cell>
          <cell r="C126" t="str">
            <v>Services</v>
          </cell>
          <cell r="D126" t="str">
            <v>Parking Services</v>
          </cell>
          <cell r="E126" t="str">
            <v>Operations Central</v>
          </cell>
          <cell r="F126">
            <v>50010606</v>
          </cell>
          <cell r="G126" t="str">
            <v>Mobile Car Park Support</v>
          </cell>
          <cell r="H126" t="str">
            <v>01.07.2010</v>
          </cell>
          <cell r="I126" t="str">
            <v>Staff Member</v>
          </cell>
          <cell r="J126" t="str">
            <v>Band D</v>
          </cell>
          <cell r="K126">
            <v>0.5</v>
          </cell>
          <cell r="L126">
            <v>20</v>
          </cell>
          <cell r="M126" t="str">
            <v>Permanent Part-Time</v>
          </cell>
          <cell r="N126" t="str">
            <v>ParkRight</v>
          </cell>
          <cell r="O126" t="str">
            <v>Position Filled</v>
          </cell>
          <cell r="P126">
            <v>90001845</v>
          </cell>
          <cell r="Q126" t="str">
            <v>Jahan Hasnat</v>
          </cell>
          <cell r="R126" t="str">
            <v>Permanent Part-Time</v>
          </cell>
          <cell r="S126" t="str">
            <v>Waged/Timesheet</v>
          </cell>
          <cell r="T126" t="str">
            <v>IEA – 2013 Standard</v>
          </cell>
          <cell r="U126">
            <v>0.4</v>
          </cell>
          <cell r="V126" t="str">
            <v>D5</v>
          </cell>
          <cell r="W126">
            <v>43650</v>
          </cell>
          <cell r="X126" t="str">
            <v>29 Customs Street West - Level 1</v>
          </cell>
          <cell r="Y126">
            <v>0.1</v>
          </cell>
          <cell r="Z126" t="str">
            <v>Jahan</v>
          </cell>
          <cell r="AA126" t="str">
            <v>Hasnat</v>
          </cell>
          <cell r="AC126" t="str">
            <v>BAND</v>
          </cell>
          <cell r="AD126" t="str">
            <v>PSA</v>
          </cell>
          <cell r="AE126" t="str">
            <v>Male</v>
          </cell>
          <cell r="AF126">
            <v>1121</v>
          </cell>
          <cell r="AG126" t="str">
            <v>CAR PARKS</v>
          </cell>
          <cell r="AH126" t="str">
            <v>00.00.0000</v>
          </cell>
        </row>
        <row r="127">
          <cell r="A127">
            <v>50010628</v>
          </cell>
          <cell r="B127" t="str">
            <v>Services</v>
          </cell>
          <cell r="C127" t="str">
            <v>Services</v>
          </cell>
          <cell r="D127" t="str">
            <v>Parking Services</v>
          </cell>
          <cell r="E127" t="str">
            <v>Parking Quality Administration</v>
          </cell>
          <cell r="F127">
            <v>50010628</v>
          </cell>
          <cell r="G127" t="str">
            <v>Parking Quality Co-ordinator</v>
          </cell>
          <cell r="H127" t="str">
            <v>01.07.2010</v>
          </cell>
          <cell r="I127" t="str">
            <v>Team Leader</v>
          </cell>
          <cell r="J127" t="str">
            <v>Band D</v>
          </cell>
          <cell r="K127">
            <v>1</v>
          </cell>
          <cell r="L127">
            <v>40</v>
          </cell>
          <cell r="M127" t="str">
            <v>Permanent Full-Time</v>
          </cell>
          <cell r="N127" t="str">
            <v>Waged/Timesheet</v>
          </cell>
          <cell r="O127" t="str">
            <v>Position Filled</v>
          </cell>
          <cell r="P127">
            <v>90002496</v>
          </cell>
          <cell r="Q127" t="str">
            <v>Jenny Matthews</v>
          </cell>
          <cell r="R127" t="str">
            <v>Permanent Full-Time</v>
          </cell>
          <cell r="S127" t="str">
            <v>Waged/Timesheet</v>
          </cell>
          <cell r="T127" t="str">
            <v>CEA – PSA</v>
          </cell>
          <cell r="U127">
            <v>1</v>
          </cell>
          <cell r="V127" t="str">
            <v>D+</v>
          </cell>
          <cell r="W127">
            <v>70930</v>
          </cell>
          <cell r="X127" t="str">
            <v>1 Queen Street - Level 6</v>
          </cell>
          <cell r="Y127">
            <v>0</v>
          </cell>
          <cell r="Z127" t="str">
            <v>Jeanette</v>
          </cell>
          <cell r="AA127" t="str">
            <v>Matthews</v>
          </cell>
          <cell r="AB127" t="str">
            <v>Jenny</v>
          </cell>
          <cell r="AC127" t="str">
            <v>BAND</v>
          </cell>
          <cell r="AD127" t="str">
            <v>PSA</v>
          </cell>
          <cell r="AE127" t="str">
            <v>Female</v>
          </cell>
          <cell r="AF127">
            <v>1147</v>
          </cell>
          <cell r="AG127" t="str">
            <v>Parking Quality Admi</v>
          </cell>
          <cell r="AH127" t="str">
            <v>00.00.0000</v>
          </cell>
        </row>
        <row r="128">
          <cell r="A128">
            <v>50010630</v>
          </cell>
          <cell r="B128" t="str">
            <v>Services</v>
          </cell>
          <cell r="C128" t="str">
            <v>Services</v>
          </cell>
          <cell r="D128" t="str">
            <v>Parking Services</v>
          </cell>
          <cell r="E128" t="str">
            <v>Customer Sales &amp; Services</v>
          </cell>
          <cell r="F128">
            <v>50010630</v>
          </cell>
          <cell r="G128" t="str">
            <v>Customer Service Administrator</v>
          </cell>
          <cell r="H128" t="str">
            <v>01.07.2010</v>
          </cell>
          <cell r="I128" t="str">
            <v>Staff Member</v>
          </cell>
          <cell r="J128" t="str">
            <v>Band D</v>
          </cell>
          <cell r="K128">
            <v>1</v>
          </cell>
          <cell r="L128">
            <v>40</v>
          </cell>
          <cell r="M128" t="str">
            <v>Permanent Full-Time</v>
          </cell>
          <cell r="N128" t="str">
            <v>Waged/Timesheet</v>
          </cell>
          <cell r="O128" t="str">
            <v>Position Filled</v>
          </cell>
          <cell r="P128">
            <v>93300878</v>
          </cell>
          <cell r="Q128" t="str">
            <v>Peter Coulson</v>
          </cell>
          <cell r="R128" t="str">
            <v>Permanent Full-Time</v>
          </cell>
          <cell r="S128" t="str">
            <v>Waged/Timesheet</v>
          </cell>
          <cell r="T128" t="str">
            <v>CEA – PSA</v>
          </cell>
          <cell r="U128">
            <v>1</v>
          </cell>
          <cell r="V128" t="str">
            <v>D+</v>
          </cell>
          <cell r="W128">
            <v>50541.85</v>
          </cell>
          <cell r="X128" t="str">
            <v>1 Queen Street - Level 6</v>
          </cell>
          <cell r="Y128">
            <v>0</v>
          </cell>
          <cell r="Z128" t="str">
            <v>Peter</v>
          </cell>
          <cell r="AA128" t="str">
            <v>Coulson</v>
          </cell>
          <cell r="AB128" t="str">
            <v>Peter</v>
          </cell>
          <cell r="AC128" t="str">
            <v>BAND</v>
          </cell>
          <cell r="AD128" t="str">
            <v>PSA</v>
          </cell>
          <cell r="AE128" t="str">
            <v>Male</v>
          </cell>
          <cell r="AF128">
            <v>1123</v>
          </cell>
          <cell r="AG128" t="str">
            <v>Customer Sales &amp; Ser</v>
          </cell>
          <cell r="AH128" t="str">
            <v>00.00.0000</v>
          </cell>
        </row>
        <row r="129">
          <cell r="A129">
            <v>50010631</v>
          </cell>
          <cell r="B129" t="str">
            <v>Services</v>
          </cell>
          <cell r="C129" t="str">
            <v>Services</v>
          </cell>
          <cell r="D129" t="str">
            <v>Parking Services</v>
          </cell>
          <cell r="E129" t="str">
            <v>Customer Sales &amp; Services</v>
          </cell>
          <cell r="F129">
            <v>50010631</v>
          </cell>
          <cell r="G129" t="str">
            <v>Customer Service Administrator</v>
          </cell>
          <cell r="H129" t="str">
            <v>01.07.2010</v>
          </cell>
          <cell r="I129" t="str">
            <v>Staff Member</v>
          </cell>
          <cell r="J129" t="str">
            <v>Band D</v>
          </cell>
          <cell r="K129">
            <v>1</v>
          </cell>
          <cell r="L129">
            <v>40</v>
          </cell>
          <cell r="M129" t="str">
            <v>Permanent Full-Time</v>
          </cell>
          <cell r="N129" t="str">
            <v>Waged/Timesheet</v>
          </cell>
          <cell r="O129" t="str">
            <v>Position Filled</v>
          </cell>
          <cell r="P129">
            <v>90003596</v>
          </cell>
          <cell r="Q129" t="str">
            <v>Christine Powles</v>
          </cell>
          <cell r="R129" t="str">
            <v>Permanent Full-Time</v>
          </cell>
          <cell r="S129" t="str">
            <v>Waged/Timesheet</v>
          </cell>
          <cell r="T129" t="str">
            <v>CEA – PSA</v>
          </cell>
          <cell r="U129">
            <v>1</v>
          </cell>
          <cell r="V129" t="str">
            <v>D+</v>
          </cell>
          <cell r="W129">
            <v>55848.74</v>
          </cell>
          <cell r="X129" t="str">
            <v>1 Queen Street - Level 6</v>
          </cell>
          <cell r="Y129">
            <v>0</v>
          </cell>
          <cell r="Z129" t="str">
            <v>Christine</v>
          </cell>
          <cell r="AA129" t="str">
            <v>Powles</v>
          </cell>
          <cell r="AB129" t="str">
            <v>Christine</v>
          </cell>
          <cell r="AC129" t="str">
            <v>BAND</v>
          </cell>
          <cell r="AD129" t="str">
            <v>PSA</v>
          </cell>
          <cell r="AE129" t="str">
            <v>Female</v>
          </cell>
          <cell r="AF129">
            <v>1123</v>
          </cell>
          <cell r="AG129" t="str">
            <v>Customer Sales &amp; Ser</v>
          </cell>
          <cell r="AH129" t="str">
            <v>00.00.0000</v>
          </cell>
        </row>
        <row r="130">
          <cell r="A130">
            <v>50010632</v>
          </cell>
          <cell r="B130" t="str">
            <v>Services</v>
          </cell>
          <cell r="C130" t="str">
            <v>Services</v>
          </cell>
          <cell r="D130" t="str">
            <v>Parking Services</v>
          </cell>
          <cell r="E130" t="str">
            <v>Parking Enforcement - North</v>
          </cell>
          <cell r="F130">
            <v>50010632</v>
          </cell>
          <cell r="G130" t="str">
            <v>Parking Enforcement Leader North</v>
          </cell>
          <cell r="H130" t="str">
            <v>01.07.2010</v>
          </cell>
          <cell r="I130" t="str">
            <v>Team Leader</v>
          </cell>
          <cell r="J130" t="str">
            <v>Band G</v>
          </cell>
          <cell r="K130">
            <v>1</v>
          </cell>
          <cell r="L130">
            <v>40</v>
          </cell>
          <cell r="M130" t="str">
            <v>Permanent Full-Time</v>
          </cell>
          <cell r="N130" t="str">
            <v>Waged/Timesheet</v>
          </cell>
          <cell r="O130" t="str">
            <v>Position unfilled for 941 days</v>
          </cell>
          <cell r="P130">
            <v>0</v>
          </cell>
          <cell r="U130">
            <v>0</v>
          </cell>
          <cell r="W130">
            <v>0</v>
          </cell>
          <cell r="Y130">
            <v>1</v>
          </cell>
          <cell r="AD130" t="str">
            <v>PSA</v>
          </cell>
          <cell r="AH130" t="str">
            <v>00.00.0000</v>
          </cell>
        </row>
        <row r="131">
          <cell r="A131">
            <v>50010633</v>
          </cell>
          <cell r="B131" t="str">
            <v>Services</v>
          </cell>
          <cell r="C131" t="str">
            <v>Services</v>
          </cell>
          <cell r="D131" t="str">
            <v>Parking Services</v>
          </cell>
          <cell r="E131" t="str">
            <v>Parking - North (2)</v>
          </cell>
          <cell r="F131">
            <v>50010633</v>
          </cell>
          <cell r="G131" t="str">
            <v>Parking Supervisor North</v>
          </cell>
          <cell r="H131" t="str">
            <v>01.07.2010</v>
          </cell>
          <cell r="I131" t="str">
            <v>Sub Team/Supervisor</v>
          </cell>
          <cell r="J131" t="str">
            <v>Band E</v>
          </cell>
          <cell r="K131">
            <v>1</v>
          </cell>
          <cell r="L131">
            <v>40</v>
          </cell>
          <cell r="M131" t="str">
            <v>Permanent Full-Time</v>
          </cell>
          <cell r="N131" t="str">
            <v>Parking Officer</v>
          </cell>
          <cell r="O131" t="str">
            <v>Position Filled</v>
          </cell>
          <cell r="P131">
            <v>90008283</v>
          </cell>
          <cell r="Q131" t="str">
            <v>Brent McLeod</v>
          </cell>
          <cell r="R131" t="str">
            <v>Permanent Full-Time</v>
          </cell>
          <cell r="S131" t="str">
            <v>Parking Officer</v>
          </cell>
          <cell r="T131" t="str">
            <v>CEA – PSA</v>
          </cell>
          <cell r="U131">
            <v>1</v>
          </cell>
          <cell r="V131" t="str">
            <v>E+</v>
          </cell>
          <cell r="W131">
            <v>52121.599999999999</v>
          </cell>
          <cell r="X131" t="str">
            <v>1 The Strand</v>
          </cell>
          <cell r="Y131">
            <v>0</v>
          </cell>
          <cell r="Z131" t="str">
            <v>Brent</v>
          </cell>
          <cell r="AA131" t="str">
            <v>McLeod</v>
          </cell>
          <cell r="AB131" t="str">
            <v>Brent</v>
          </cell>
          <cell r="AC131" t="str">
            <v>BAND</v>
          </cell>
          <cell r="AD131" t="str">
            <v>PSA</v>
          </cell>
          <cell r="AE131" t="str">
            <v>Male</v>
          </cell>
          <cell r="AF131">
            <v>1115</v>
          </cell>
          <cell r="AG131" t="str">
            <v>PARKING - NORTH (2)</v>
          </cell>
          <cell r="AH131" t="str">
            <v>00.00.0000</v>
          </cell>
        </row>
        <row r="132">
          <cell r="A132">
            <v>50010634</v>
          </cell>
          <cell r="B132" t="str">
            <v>Services</v>
          </cell>
          <cell r="C132" t="str">
            <v>Services</v>
          </cell>
          <cell r="D132" t="str">
            <v>Parking Services</v>
          </cell>
          <cell r="E132" t="str">
            <v>Parking - North (2)</v>
          </cell>
          <cell r="F132">
            <v>50010634</v>
          </cell>
          <cell r="G132" t="str">
            <v>Parking Officer</v>
          </cell>
          <cell r="H132" t="str">
            <v>01.07.2010</v>
          </cell>
          <cell r="I132" t="str">
            <v>Staff Member</v>
          </cell>
          <cell r="J132" t="str">
            <v>Band D</v>
          </cell>
          <cell r="K132">
            <v>1</v>
          </cell>
          <cell r="L132">
            <v>40</v>
          </cell>
          <cell r="M132" t="str">
            <v>Permanent Full-Time</v>
          </cell>
          <cell r="N132" t="str">
            <v>Parking Officer</v>
          </cell>
          <cell r="O132" t="str">
            <v>Position Filled</v>
          </cell>
          <cell r="P132">
            <v>2135</v>
          </cell>
          <cell r="Q132" t="str">
            <v>Gwydion Skinner</v>
          </cell>
          <cell r="R132" t="str">
            <v>Permanent Full-Time</v>
          </cell>
          <cell r="S132" t="str">
            <v>Parking Officer</v>
          </cell>
          <cell r="T132" t="str">
            <v>CEA – PSA</v>
          </cell>
          <cell r="U132">
            <v>1</v>
          </cell>
          <cell r="V132" t="str">
            <v>1P</v>
          </cell>
          <cell r="W132">
            <v>41710</v>
          </cell>
          <cell r="X132" t="str">
            <v>1 The Strand</v>
          </cell>
          <cell r="Y132">
            <v>0</v>
          </cell>
          <cell r="Z132" t="str">
            <v>Gwydion</v>
          </cell>
          <cell r="AA132" t="str">
            <v>Skinner</v>
          </cell>
          <cell r="AC132" t="str">
            <v>PO</v>
          </cell>
          <cell r="AD132" t="str">
            <v>PSA</v>
          </cell>
          <cell r="AE132" t="str">
            <v>Male</v>
          </cell>
          <cell r="AF132">
            <v>1115</v>
          </cell>
          <cell r="AG132" t="str">
            <v>PARKING - NORTH (2)</v>
          </cell>
          <cell r="AH132" t="str">
            <v>00.00.0000</v>
          </cell>
        </row>
        <row r="133">
          <cell r="A133">
            <v>50010635</v>
          </cell>
          <cell r="B133" t="str">
            <v>Services</v>
          </cell>
          <cell r="C133" t="str">
            <v>Services</v>
          </cell>
          <cell r="D133" t="str">
            <v>Parking Services</v>
          </cell>
          <cell r="E133" t="str">
            <v>Parking - North (2)</v>
          </cell>
          <cell r="F133">
            <v>50010635</v>
          </cell>
          <cell r="G133" t="str">
            <v>Parking Officer</v>
          </cell>
          <cell r="H133" t="str">
            <v>01.07.2010</v>
          </cell>
          <cell r="I133" t="str">
            <v>Staff Member</v>
          </cell>
          <cell r="J133" t="str">
            <v>Band D</v>
          </cell>
          <cell r="K133">
            <v>1</v>
          </cell>
          <cell r="L133">
            <v>40</v>
          </cell>
          <cell r="M133" t="str">
            <v>Permanent Full-Time</v>
          </cell>
          <cell r="N133" t="str">
            <v>Parking Officer</v>
          </cell>
          <cell r="O133" t="str">
            <v>Position Filled</v>
          </cell>
          <cell r="P133">
            <v>93302281</v>
          </cell>
          <cell r="Q133" t="str">
            <v>Richard Davis</v>
          </cell>
          <cell r="R133" t="str">
            <v>Permanent Full-Time</v>
          </cell>
          <cell r="S133" t="str">
            <v>Parking Officer</v>
          </cell>
          <cell r="T133" t="str">
            <v>CEA – PSA</v>
          </cell>
          <cell r="U133">
            <v>1</v>
          </cell>
          <cell r="V133" t="str">
            <v>2P</v>
          </cell>
          <cell r="W133">
            <v>48498.559999999998</v>
          </cell>
          <cell r="X133" t="str">
            <v>1 The Strand</v>
          </cell>
          <cell r="Y133">
            <v>0</v>
          </cell>
          <cell r="Z133" t="str">
            <v>Richard</v>
          </cell>
          <cell r="AA133" t="str">
            <v>Davis</v>
          </cell>
          <cell r="AB133" t="str">
            <v>Richard</v>
          </cell>
          <cell r="AC133" t="str">
            <v>PO</v>
          </cell>
          <cell r="AD133" t="str">
            <v>PSA</v>
          </cell>
          <cell r="AE133" t="str">
            <v>Male</v>
          </cell>
          <cell r="AF133">
            <v>1115</v>
          </cell>
          <cell r="AG133" t="str">
            <v>PARKING - NORTH (2)</v>
          </cell>
          <cell r="AH133" t="str">
            <v>00.00.0000</v>
          </cell>
        </row>
        <row r="134">
          <cell r="A134">
            <v>50010636</v>
          </cell>
          <cell r="B134" t="str">
            <v>Services</v>
          </cell>
          <cell r="C134" t="str">
            <v>Services</v>
          </cell>
          <cell r="D134" t="str">
            <v>Parking Services</v>
          </cell>
          <cell r="E134" t="str">
            <v>Parking - Central Suburb (4)</v>
          </cell>
          <cell r="F134">
            <v>50010636</v>
          </cell>
          <cell r="G134" t="str">
            <v>Parking Officer</v>
          </cell>
          <cell r="H134" t="str">
            <v>01.07.2010</v>
          </cell>
          <cell r="I134" t="str">
            <v>Staff Member</v>
          </cell>
          <cell r="J134" t="str">
            <v>Band D</v>
          </cell>
          <cell r="K134">
            <v>1</v>
          </cell>
          <cell r="L134">
            <v>40</v>
          </cell>
          <cell r="M134" t="str">
            <v>Permanent Full-Time</v>
          </cell>
          <cell r="N134" t="str">
            <v>Parking Officer</v>
          </cell>
          <cell r="O134" t="str">
            <v>Position Filled</v>
          </cell>
          <cell r="P134">
            <v>1384</v>
          </cell>
          <cell r="Q134" t="str">
            <v>Viju Devassy</v>
          </cell>
          <cell r="R134" t="str">
            <v>Permanent Full-Time</v>
          </cell>
          <cell r="S134" t="str">
            <v>Parking Officer</v>
          </cell>
          <cell r="T134" t="str">
            <v>CEA – PSA</v>
          </cell>
          <cell r="U134">
            <v>1</v>
          </cell>
          <cell r="V134" t="str">
            <v>2P</v>
          </cell>
          <cell r="W134">
            <v>43650</v>
          </cell>
          <cell r="X134" t="str">
            <v>29 Customs Street West - Level 1</v>
          </cell>
          <cell r="Y134">
            <v>0</v>
          </cell>
          <cell r="Z134" t="str">
            <v>Viju</v>
          </cell>
          <cell r="AA134" t="str">
            <v>Devassy</v>
          </cell>
          <cell r="AC134" t="str">
            <v>PO</v>
          </cell>
          <cell r="AD134" t="str">
            <v>PSA</v>
          </cell>
          <cell r="AE134" t="str">
            <v>Male</v>
          </cell>
          <cell r="AF134">
            <v>1111</v>
          </cell>
          <cell r="AG134" t="str">
            <v>PARKNG CENTRAL (4)</v>
          </cell>
          <cell r="AH134" t="str">
            <v>00.00.0000</v>
          </cell>
        </row>
        <row r="135">
          <cell r="A135">
            <v>50010637</v>
          </cell>
          <cell r="B135" t="str">
            <v>Services</v>
          </cell>
          <cell r="C135" t="str">
            <v>Services</v>
          </cell>
          <cell r="D135" t="str">
            <v>Parking Services</v>
          </cell>
          <cell r="E135" t="str">
            <v>Parking - North (2)</v>
          </cell>
          <cell r="F135">
            <v>50010637</v>
          </cell>
          <cell r="G135" t="str">
            <v>Parking Officer</v>
          </cell>
          <cell r="H135" t="str">
            <v>01.07.2010</v>
          </cell>
          <cell r="I135" t="str">
            <v>Staff Member</v>
          </cell>
          <cell r="J135" t="str">
            <v>Band D</v>
          </cell>
          <cell r="K135">
            <v>1</v>
          </cell>
          <cell r="L135">
            <v>40</v>
          </cell>
          <cell r="M135" t="str">
            <v>Permanent Full-Time</v>
          </cell>
          <cell r="N135" t="str">
            <v>Parking Officer</v>
          </cell>
          <cell r="O135" t="str">
            <v>Position Filled</v>
          </cell>
          <cell r="P135">
            <v>94024216</v>
          </cell>
          <cell r="Q135" t="str">
            <v>Vic Hemmings</v>
          </cell>
          <cell r="R135" t="str">
            <v>Permanent Full-Time</v>
          </cell>
          <cell r="S135" t="str">
            <v>Waged/Timesheet</v>
          </cell>
          <cell r="T135" t="str">
            <v>IEA – 2010 Standard</v>
          </cell>
          <cell r="U135">
            <v>1</v>
          </cell>
          <cell r="V135" t="str">
            <v>2P</v>
          </cell>
          <cell r="W135">
            <v>57075.05</v>
          </cell>
          <cell r="X135" t="str">
            <v>1 The Strand</v>
          </cell>
          <cell r="Y135">
            <v>0</v>
          </cell>
          <cell r="Z135" t="str">
            <v>Victor</v>
          </cell>
          <cell r="AA135" t="str">
            <v>Hemmings</v>
          </cell>
          <cell r="AB135" t="str">
            <v>Vic</v>
          </cell>
          <cell r="AC135" t="str">
            <v>PO</v>
          </cell>
          <cell r="AD135" t="str">
            <v>PSA</v>
          </cell>
          <cell r="AE135" t="str">
            <v>Male</v>
          </cell>
          <cell r="AF135">
            <v>1115</v>
          </cell>
          <cell r="AG135" t="str">
            <v>PARKING - NORTH (2)</v>
          </cell>
          <cell r="AH135" t="str">
            <v>00.00.0000</v>
          </cell>
        </row>
        <row r="136">
          <cell r="A136">
            <v>50010638</v>
          </cell>
          <cell r="B136" t="str">
            <v>Services</v>
          </cell>
          <cell r="C136" t="str">
            <v>Services</v>
          </cell>
          <cell r="D136" t="str">
            <v>Parking Services</v>
          </cell>
          <cell r="E136" t="str">
            <v>Parking - North (2)</v>
          </cell>
          <cell r="F136">
            <v>50010638</v>
          </cell>
          <cell r="G136" t="str">
            <v>Parking Officer</v>
          </cell>
          <cell r="H136" t="str">
            <v>01.07.2010</v>
          </cell>
          <cell r="I136" t="str">
            <v>Staff Member</v>
          </cell>
          <cell r="J136" t="str">
            <v>Band D</v>
          </cell>
          <cell r="K136">
            <v>1</v>
          </cell>
          <cell r="L136">
            <v>40</v>
          </cell>
          <cell r="M136" t="str">
            <v>Permanent Full-Time</v>
          </cell>
          <cell r="N136" t="str">
            <v>Parking Officer</v>
          </cell>
          <cell r="O136" t="str">
            <v>Position Filled</v>
          </cell>
          <cell r="P136">
            <v>2265</v>
          </cell>
          <cell r="Q136" t="str">
            <v>Theresa Henry</v>
          </cell>
          <cell r="R136" t="str">
            <v>Permanent Full-Time</v>
          </cell>
          <cell r="S136" t="str">
            <v>Parking Officer</v>
          </cell>
          <cell r="T136" t="str">
            <v>CEA – PSA</v>
          </cell>
          <cell r="U136">
            <v>1</v>
          </cell>
          <cell r="V136" t="str">
            <v>1P</v>
          </cell>
          <cell r="W136">
            <v>41710</v>
          </cell>
          <cell r="X136" t="str">
            <v>1 The Strand</v>
          </cell>
          <cell r="Y136">
            <v>0</v>
          </cell>
          <cell r="Z136" t="str">
            <v>Theresa</v>
          </cell>
          <cell r="AA136" t="str">
            <v>Henry</v>
          </cell>
          <cell r="AC136" t="str">
            <v>PO</v>
          </cell>
          <cell r="AD136" t="str">
            <v>PSA</v>
          </cell>
          <cell r="AE136" t="str">
            <v>Female</v>
          </cell>
          <cell r="AF136">
            <v>1115</v>
          </cell>
          <cell r="AG136" t="str">
            <v>PARKING - NORTH (2)</v>
          </cell>
          <cell r="AH136" t="str">
            <v>00.00.0000</v>
          </cell>
        </row>
        <row r="137">
          <cell r="A137">
            <v>50010639</v>
          </cell>
          <cell r="B137" t="str">
            <v>Services</v>
          </cell>
          <cell r="C137" t="str">
            <v>Services</v>
          </cell>
          <cell r="D137" t="str">
            <v>Parking Services</v>
          </cell>
          <cell r="E137" t="str">
            <v>Parking - North (2)</v>
          </cell>
          <cell r="F137">
            <v>50010639</v>
          </cell>
          <cell r="G137" t="str">
            <v>Parking Officer</v>
          </cell>
          <cell r="H137" t="str">
            <v>01.07.2010</v>
          </cell>
          <cell r="I137" t="str">
            <v>Staff Member</v>
          </cell>
          <cell r="J137" t="str">
            <v>Band D</v>
          </cell>
          <cell r="K137">
            <v>1</v>
          </cell>
          <cell r="L137">
            <v>40</v>
          </cell>
          <cell r="M137" t="str">
            <v>Permanent Full-Time</v>
          </cell>
          <cell r="N137" t="str">
            <v>Parking Officer</v>
          </cell>
          <cell r="O137" t="str">
            <v>Position unfilled for 103 days</v>
          </cell>
          <cell r="P137">
            <v>0</v>
          </cell>
          <cell r="U137">
            <v>0</v>
          </cell>
          <cell r="W137">
            <v>0</v>
          </cell>
          <cell r="Y137">
            <v>1</v>
          </cell>
          <cell r="AD137" t="str">
            <v>PSA</v>
          </cell>
          <cell r="AH137" t="str">
            <v>00.00.0000</v>
          </cell>
        </row>
        <row r="138">
          <cell r="A138">
            <v>50010640</v>
          </cell>
          <cell r="B138" t="str">
            <v>Services</v>
          </cell>
          <cell r="C138" t="str">
            <v>Services</v>
          </cell>
          <cell r="D138" t="str">
            <v>Parking Services</v>
          </cell>
          <cell r="E138" t="str">
            <v>Parking - North (2)</v>
          </cell>
          <cell r="F138">
            <v>50010640</v>
          </cell>
          <cell r="G138" t="str">
            <v>Parking Officer</v>
          </cell>
          <cell r="H138" t="str">
            <v>01.07.2010</v>
          </cell>
          <cell r="I138" t="str">
            <v>Staff Member</v>
          </cell>
          <cell r="J138" t="str">
            <v>Band D</v>
          </cell>
          <cell r="K138">
            <v>1</v>
          </cell>
          <cell r="L138">
            <v>40</v>
          </cell>
          <cell r="M138" t="str">
            <v>Permanent Full-Time</v>
          </cell>
          <cell r="N138" t="str">
            <v>Parking Officer</v>
          </cell>
          <cell r="O138" t="str">
            <v>Position Filled</v>
          </cell>
          <cell r="P138">
            <v>93302886</v>
          </cell>
          <cell r="Q138" t="str">
            <v>Ariel Guanlao</v>
          </cell>
          <cell r="R138" t="str">
            <v>Permanent Full-Time</v>
          </cell>
          <cell r="S138" t="str">
            <v>Parking Officer</v>
          </cell>
          <cell r="T138" t="str">
            <v>CEA – PSA</v>
          </cell>
          <cell r="U138">
            <v>1</v>
          </cell>
          <cell r="V138" t="str">
            <v>2P</v>
          </cell>
          <cell r="W138">
            <v>46853.45</v>
          </cell>
          <cell r="X138" t="str">
            <v>1 The Strand</v>
          </cell>
          <cell r="Y138">
            <v>0</v>
          </cell>
          <cell r="Z138" t="str">
            <v>Ariel</v>
          </cell>
          <cell r="AA138" t="str">
            <v>Guanlao</v>
          </cell>
          <cell r="AB138" t="str">
            <v>Ariel</v>
          </cell>
          <cell r="AC138" t="str">
            <v>PO</v>
          </cell>
          <cell r="AD138" t="str">
            <v>PSA</v>
          </cell>
          <cell r="AE138" t="str">
            <v>Male</v>
          </cell>
          <cell r="AF138">
            <v>1115</v>
          </cell>
          <cell r="AG138" t="str">
            <v>PARKING - NORTH (2)</v>
          </cell>
          <cell r="AH138" t="str">
            <v>00.00.0000</v>
          </cell>
        </row>
        <row r="139">
          <cell r="A139">
            <v>50010641</v>
          </cell>
          <cell r="B139" t="str">
            <v>Services</v>
          </cell>
          <cell r="C139" t="str">
            <v>Services</v>
          </cell>
          <cell r="D139" t="str">
            <v>Parking Services</v>
          </cell>
          <cell r="E139" t="str">
            <v>Parking - North (1)</v>
          </cell>
          <cell r="F139">
            <v>50010641</v>
          </cell>
          <cell r="G139" t="str">
            <v>Parking Officer</v>
          </cell>
          <cell r="H139" t="str">
            <v>01.07.2010</v>
          </cell>
          <cell r="I139" t="str">
            <v>Staff Member</v>
          </cell>
          <cell r="J139" t="str">
            <v>Band D</v>
          </cell>
          <cell r="K139">
            <v>1</v>
          </cell>
          <cell r="L139">
            <v>40</v>
          </cell>
          <cell r="M139" t="str">
            <v>Permanent Full-Time</v>
          </cell>
          <cell r="N139" t="str">
            <v>Parking Officer</v>
          </cell>
          <cell r="O139" t="str">
            <v>Position Filled</v>
          </cell>
          <cell r="P139">
            <v>93302877</v>
          </cell>
          <cell r="Q139" t="str">
            <v>Martin Harte</v>
          </cell>
          <cell r="R139" t="str">
            <v>Permanent Full-Time</v>
          </cell>
          <cell r="S139" t="str">
            <v>Parking Officer</v>
          </cell>
          <cell r="T139" t="str">
            <v>CEA – PSA</v>
          </cell>
          <cell r="U139">
            <v>1</v>
          </cell>
          <cell r="V139" t="str">
            <v>2P</v>
          </cell>
          <cell r="W139">
            <v>46853.45</v>
          </cell>
          <cell r="X139" t="str">
            <v>1 The Strand</v>
          </cell>
          <cell r="Y139">
            <v>0</v>
          </cell>
          <cell r="Z139" t="str">
            <v>Martin</v>
          </cell>
          <cell r="AA139" t="str">
            <v>Harte</v>
          </cell>
          <cell r="AB139" t="str">
            <v>Martin</v>
          </cell>
          <cell r="AC139" t="str">
            <v>PO</v>
          </cell>
          <cell r="AD139" t="str">
            <v>PSA</v>
          </cell>
          <cell r="AE139" t="str">
            <v>Male</v>
          </cell>
          <cell r="AF139">
            <v>1114</v>
          </cell>
          <cell r="AG139" t="str">
            <v>PARKING - NORTH (1)</v>
          </cell>
          <cell r="AH139" t="str">
            <v>00.00.0000</v>
          </cell>
        </row>
        <row r="140">
          <cell r="A140">
            <v>50010642</v>
          </cell>
          <cell r="B140" t="str">
            <v>Services</v>
          </cell>
          <cell r="C140" t="str">
            <v>Services</v>
          </cell>
          <cell r="D140" t="str">
            <v>Parking Services</v>
          </cell>
          <cell r="E140" t="str">
            <v>Parking - North (1)</v>
          </cell>
          <cell r="F140">
            <v>50010642</v>
          </cell>
          <cell r="G140" t="str">
            <v>Parking Officer</v>
          </cell>
          <cell r="H140" t="str">
            <v>01.07.2010</v>
          </cell>
          <cell r="I140" t="str">
            <v>Staff Member</v>
          </cell>
          <cell r="J140" t="str">
            <v>Band D</v>
          </cell>
          <cell r="K140">
            <v>1</v>
          </cell>
          <cell r="L140">
            <v>40</v>
          </cell>
          <cell r="M140" t="str">
            <v>Permanent Full-Time</v>
          </cell>
          <cell r="N140" t="str">
            <v>Parking Officer</v>
          </cell>
          <cell r="O140" t="str">
            <v>Position Filled</v>
          </cell>
          <cell r="P140">
            <v>302</v>
          </cell>
          <cell r="Q140" t="str">
            <v>Rod Cummings</v>
          </cell>
          <cell r="R140" t="str">
            <v>Permanent Full-Time</v>
          </cell>
          <cell r="S140" t="str">
            <v>Parking Officer</v>
          </cell>
          <cell r="T140" t="str">
            <v>CEA – PSA</v>
          </cell>
          <cell r="U140">
            <v>1</v>
          </cell>
          <cell r="V140" t="str">
            <v>2P</v>
          </cell>
          <cell r="W140">
            <v>44427.6</v>
          </cell>
          <cell r="X140" t="str">
            <v>1 The Strand</v>
          </cell>
          <cell r="Y140">
            <v>0</v>
          </cell>
          <cell r="Z140" t="str">
            <v>Rodney</v>
          </cell>
          <cell r="AA140" t="str">
            <v>Cummings</v>
          </cell>
          <cell r="AB140" t="str">
            <v>Rod</v>
          </cell>
          <cell r="AC140" t="str">
            <v>PO</v>
          </cell>
          <cell r="AD140" t="str">
            <v>PSA</v>
          </cell>
          <cell r="AE140" t="str">
            <v>Male</v>
          </cell>
          <cell r="AF140">
            <v>1114</v>
          </cell>
          <cell r="AG140" t="str">
            <v>PARKING - NORTH (1)</v>
          </cell>
          <cell r="AH140" t="str">
            <v>00.00.0000</v>
          </cell>
        </row>
        <row r="141">
          <cell r="A141">
            <v>50010643</v>
          </cell>
          <cell r="B141" t="str">
            <v>Services</v>
          </cell>
          <cell r="C141" t="str">
            <v>Services</v>
          </cell>
          <cell r="D141" t="str">
            <v>Parking Services</v>
          </cell>
          <cell r="E141" t="str">
            <v>Parking - Central Suburb (1)</v>
          </cell>
          <cell r="F141">
            <v>50010643</v>
          </cell>
          <cell r="G141" t="str">
            <v>Parking Officer</v>
          </cell>
          <cell r="H141" t="str">
            <v>01.07.2010</v>
          </cell>
          <cell r="I141" t="str">
            <v>Staff Member</v>
          </cell>
          <cell r="J141" t="str">
            <v>Band D</v>
          </cell>
          <cell r="K141">
            <v>1</v>
          </cell>
          <cell r="L141">
            <v>40</v>
          </cell>
          <cell r="M141" t="str">
            <v>Permanent Full-Time</v>
          </cell>
          <cell r="N141" t="str">
            <v>Parking Officer</v>
          </cell>
          <cell r="O141" t="str">
            <v>Future Start exists</v>
          </cell>
          <cell r="P141">
            <v>0</v>
          </cell>
          <cell r="U141">
            <v>0</v>
          </cell>
          <cell r="W141">
            <v>0</v>
          </cell>
          <cell r="Y141">
            <v>1</v>
          </cell>
          <cell r="AD141" t="str">
            <v>PSA</v>
          </cell>
          <cell r="AH141" t="str">
            <v>00.00.0000</v>
          </cell>
        </row>
        <row r="142">
          <cell r="A142">
            <v>50010644</v>
          </cell>
          <cell r="B142" t="str">
            <v>Services</v>
          </cell>
          <cell r="C142" t="str">
            <v>Services</v>
          </cell>
          <cell r="D142" t="str">
            <v>Parking Services</v>
          </cell>
          <cell r="E142" t="str">
            <v>Parking - North (1)</v>
          </cell>
          <cell r="F142">
            <v>50010644</v>
          </cell>
          <cell r="G142" t="str">
            <v>Parking Officer</v>
          </cell>
          <cell r="H142" t="str">
            <v>01.07.2010</v>
          </cell>
          <cell r="I142" t="str">
            <v>Staff Member</v>
          </cell>
          <cell r="J142" t="str">
            <v>Band D</v>
          </cell>
          <cell r="K142">
            <v>1</v>
          </cell>
          <cell r="L142">
            <v>40</v>
          </cell>
          <cell r="M142" t="str">
            <v>Permanent Full-Time</v>
          </cell>
          <cell r="N142" t="str">
            <v>Parking Officer</v>
          </cell>
          <cell r="O142" t="str">
            <v>Position Filled</v>
          </cell>
          <cell r="P142">
            <v>93302527</v>
          </cell>
          <cell r="Q142" t="str">
            <v>Robyne Morrison</v>
          </cell>
          <cell r="R142" t="str">
            <v>Permanent Full-Time</v>
          </cell>
          <cell r="S142" t="str">
            <v>Parking Officer</v>
          </cell>
          <cell r="T142" t="str">
            <v>CEA – PSA</v>
          </cell>
          <cell r="U142">
            <v>1</v>
          </cell>
          <cell r="V142" t="str">
            <v>2P</v>
          </cell>
          <cell r="W142">
            <v>47391.99</v>
          </cell>
          <cell r="X142" t="str">
            <v>1 The Strand</v>
          </cell>
          <cell r="Y142">
            <v>0</v>
          </cell>
          <cell r="Z142" t="str">
            <v>Robyne</v>
          </cell>
          <cell r="AA142" t="str">
            <v>Morrison</v>
          </cell>
          <cell r="AB142" t="str">
            <v>Robyne</v>
          </cell>
          <cell r="AC142" t="str">
            <v>PO</v>
          </cell>
          <cell r="AD142" t="str">
            <v>PSA</v>
          </cell>
          <cell r="AE142" t="str">
            <v>Female</v>
          </cell>
          <cell r="AF142">
            <v>1114</v>
          </cell>
          <cell r="AG142" t="str">
            <v>PARKING - NORTH (1)</v>
          </cell>
          <cell r="AH142" t="str">
            <v>00.00.0000</v>
          </cell>
        </row>
        <row r="143">
          <cell r="A143">
            <v>50010645</v>
          </cell>
          <cell r="B143" t="str">
            <v>Services</v>
          </cell>
          <cell r="C143" t="str">
            <v>Services</v>
          </cell>
          <cell r="D143" t="str">
            <v>Parking Services</v>
          </cell>
          <cell r="E143" t="str">
            <v>Parking - North (1)</v>
          </cell>
          <cell r="F143">
            <v>50010645</v>
          </cell>
          <cell r="G143" t="str">
            <v>Parking Officer</v>
          </cell>
          <cell r="H143" t="str">
            <v>01.07.2010</v>
          </cell>
          <cell r="I143" t="str">
            <v>Staff Member</v>
          </cell>
          <cell r="J143" t="str">
            <v>Band D</v>
          </cell>
          <cell r="K143">
            <v>1</v>
          </cell>
          <cell r="L143">
            <v>40</v>
          </cell>
          <cell r="M143" t="str">
            <v>Permanent Full-Time</v>
          </cell>
          <cell r="N143" t="str">
            <v>Parking Officer</v>
          </cell>
          <cell r="O143" t="str">
            <v>Position Filled</v>
          </cell>
          <cell r="P143">
            <v>764</v>
          </cell>
          <cell r="Q143" t="str">
            <v>Tina-Maree Hurn</v>
          </cell>
          <cell r="R143" t="str">
            <v>Permanent Full-Time</v>
          </cell>
          <cell r="S143" t="str">
            <v>Parking Officer</v>
          </cell>
          <cell r="T143" t="str">
            <v>CEA – PSA</v>
          </cell>
          <cell r="U143">
            <v>1</v>
          </cell>
          <cell r="V143" t="str">
            <v>2P</v>
          </cell>
          <cell r="W143">
            <v>44427.6</v>
          </cell>
          <cell r="X143" t="str">
            <v>1 The Strand</v>
          </cell>
          <cell r="Y143">
            <v>0</v>
          </cell>
          <cell r="Z143" t="str">
            <v>Tina-Maree</v>
          </cell>
          <cell r="AA143" t="str">
            <v>Hurn</v>
          </cell>
          <cell r="AB143" t="str">
            <v>Tina-Maree Hurn</v>
          </cell>
          <cell r="AC143" t="str">
            <v>PO</v>
          </cell>
          <cell r="AD143" t="str">
            <v>PSA</v>
          </cell>
          <cell r="AE143" t="str">
            <v>Female</v>
          </cell>
          <cell r="AF143">
            <v>1114</v>
          </cell>
          <cell r="AG143" t="str">
            <v>PARKING - NORTH (1)</v>
          </cell>
          <cell r="AH143" t="str">
            <v>00.00.0000</v>
          </cell>
        </row>
        <row r="144">
          <cell r="A144">
            <v>50010646</v>
          </cell>
          <cell r="B144" t="str">
            <v>Services</v>
          </cell>
          <cell r="C144" t="str">
            <v>Services</v>
          </cell>
          <cell r="D144" t="str">
            <v>Parking Services</v>
          </cell>
          <cell r="E144" t="str">
            <v>Parking - North (1)</v>
          </cell>
          <cell r="F144">
            <v>50010646</v>
          </cell>
          <cell r="G144" t="str">
            <v>Parking Officer</v>
          </cell>
          <cell r="H144" t="str">
            <v>01.07.2010</v>
          </cell>
          <cell r="I144" t="str">
            <v>Staff Member</v>
          </cell>
          <cell r="J144" t="str">
            <v>Band D</v>
          </cell>
          <cell r="K144">
            <v>1</v>
          </cell>
          <cell r="L144">
            <v>40</v>
          </cell>
          <cell r="M144" t="str">
            <v>Permanent Full-Time</v>
          </cell>
          <cell r="N144" t="str">
            <v>Parking Officer</v>
          </cell>
          <cell r="O144" t="str">
            <v>Position Filled</v>
          </cell>
          <cell r="P144">
            <v>2234</v>
          </cell>
          <cell r="Q144" t="str">
            <v>Joel David</v>
          </cell>
          <cell r="R144" t="str">
            <v>Permanent Full-Time</v>
          </cell>
          <cell r="S144" t="str">
            <v>Parking Officer</v>
          </cell>
          <cell r="T144" t="str">
            <v>CEA – PSA</v>
          </cell>
          <cell r="U144">
            <v>1</v>
          </cell>
          <cell r="V144" t="str">
            <v>1P</v>
          </cell>
          <cell r="W144">
            <v>41710</v>
          </cell>
          <cell r="X144" t="str">
            <v>1 The Strand</v>
          </cell>
          <cell r="Y144">
            <v>0</v>
          </cell>
          <cell r="Z144" t="str">
            <v>Joel</v>
          </cell>
          <cell r="AA144" t="str">
            <v>David</v>
          </cell>
          <cell r="AC144" t="str">
            <v>PO</v>
          </cell>
          <cell r="AD144" t="str">
            <v>PSA</v>
          </cell>
          <cell r="AE144" t="str">
            <v>Male</v>
          </cell>
          <cell r="AF144">
            <v>1114</v>
          </cell>
          <cell r="AG144" t="str">
            <v>PARKING - NORTH (1)</v>
          </cell>
          <cell r="AH144" t="str">
            <v>00.00.0000</v>
          </cell>
        </row>
        <row r="145">
          <cell r="A145">
            <v>50010647</v>
          </cell>
          <cell r="B145" t="str">
            <v>Services</v>
          </cell>
          <cell r="C145" t="str">
            <v>Services</v>
          </cell>
          <cell r="D145" t="str">
            <v>Parking Services</v>
          </cell>
          <cell r="E145" t="str">
            <v>Parking - North (1)</v>
          </cell>
          <cell r="F145">
            <v>50010647</v>
          </cell>
          <cell r="G145" t="str">
            <v>Parking Officer</v>
          </cell>
          <cell r="H145" t="str">
            <v>01.07.2010</v>
          </cell>
          <cell r="I145" t="str">
            <v>Staff Member</v>
          </cell>
          <cell r="J145" t="str">
            <v>Band D</v>
          </cell>
          <cell r="K145">
            <v>1</v>
          </cell>
          <cell r="L145">
            <v>40</v>
          </cell>
          <cell r="M145" t="str">
            <v>Permanent Full-Time</v>
          </cell>
          <cell r="N145" t="str">
            <v>Parking Officer</v>
          </cell>
          <cell r="O145" t="str">
            <v>Position Filled</v>
          </cell>
          <cell r="P145">
            <v>1276</v>
          </cell>
          <cell r="Q145" t="str">
            <v>Lawrence Nicholson</v>
          </cell>
          <cell r="R145" t="str">
            <v>Permanent Full-Time</v>
          </cell>
          <cell r="S145" t="str">
            <v>Parking Officer</v>
          </cell>
          <cell r="T145" t="str">
            <v>CEA – PSA</v>
          </cell>
          <cell r="U145">
            <v>1</v>
          </cell>
          <cell r="V145" t="str">
            <v>3P</v>
          </cell>
          <cell r="W145">
            <v>44995.6</v>
          </cell>
          <cell r="X145" t="str">
            <v>29 Customs Street West - Level 1</v>
          </cell>
          <cell r="Y145">
            <v>0</v>
          </cell>
          <cell r="Z145" t="str">
            <v>Lawrence</v>
          </cell>
          <cell r="AA145" t="str">
            <v>Nicholson</v>
          </cell>
          <cell r="AC145" t="str">
            <v>PO</v>
          </cell>
          <cell r="AD145" t="str">
            <v>PSA</v>
          </cell>
          <cell r="AE145" t="str">
            <v>Male</v>
          </cell>
          <cell r="AF145">
            <v>1114</v>
          </cell>
          <cell r="AG145" t="str">
            <v>PARKING - NORTH (1)</v>
          </cell>
          <cell r="AH145" t="str">
            <v>00.00.0000</v>
          </cell>
        </row>
        <row r="146">
          <cell r="A146">
            <v>50010648</v>
          </cell>
          <cell r="B146" t="str">
            <v>Services</v>
          </cell>
          <cell r="C146" t="str">
            <v>Services</v>
          </cell>
          <cell r="D146" t="str">
            <v>Parking Services</v>
          </cell>
          <cell r="E146" t="str">
            <v>Parking - North (2)</v>
          </cell>
          <cell r="F146">
            <v>50010648</v>
          </cell>
          <cell r="G146" t="str">
            <v>Parking Officer</v>
          </cell>
          <cell r="H146" t="str">
            <v>01.07.2010</v>
          </cell>
          <cell r="I146" t="str">
            <v>Staff Member</v>
          </cell>
          <cell r="J146" t="str">
            <v>Band D</v>
          </cell>
          <cell r="K146">
            <v>1</v>
          </cell>
          <cell r="L146">
            <v>40</v>
          </cell>
          <cell r="M146" t="str">
            <v>Permanent Full-Time</v>
          </cell>
          <cell r="N146" t="str">
            <v>Parking Officer</v>
          </cell>
          <cell r="O146" t="str">
            <v>Position Filled</v>
          </cell>
          <cell r="P146">
            <v>93001098</v>
          </cell>
          <cell r="Q146" t="str">
            <v>Jane Watts</v>
          </cell>
          <cell r="R146" t="str">
            <v>Permanent Full-Time</v>
          </cell>
          <cell r="S146" t="str">
            <v>Parking Officer</v>
          </cell>
          <cell r="T146" t="str">
            <v>CEA – PSA</v>
          </cell>
          <cell r="U146">
            <v>1</v>
          </cell>
          <cell r="V146" t="str">
            <v>2P</v>
          </cell>
          <cell r="W146">
            <v>51042.26</v>
          </cell>
          <cell r="X146" t="str">
            <v>1 The Strand</v>
          </cell>
          <cell r="Y146">
            <v>0</v>
          </cell>
          <cell r="Z146" t="str">
            <v>Jane</v>
          </cell>
          <cell r="AA146" t="str">
            <v>Watts</v>
          </cell>
          <cell r="AB146" t="str">
            <v>Jane</v>
          </cell>
          <cell r="AC146" t="str">
            <v>PO</v>
          </cell>
          <cell r="AD146" t="str">
            <v>PSA</v>
          </cell>
          <cell r="AE146" t="str">
            <v>Female</v>
          </cell>
          <cell r="AF146">
            <v>1115</v>
          </cell>
          <cell r="AG146" t="str">
            <v>PARKING - NORTH (2)</v>
          </cell>
          <cell r="AH146" t="str">
            <v>00.00.0000</v>
          </cell>
        </row>
        <row r="147">
          <cell r="A147">
            <v>50010649</v>
          </cell>
          <cell r="B147" t="str">
            <v>Services</v>
          </cell>
          <cell r="C147" t="str">
            <v>Services</v>
          </cell>
          <cell r="D147" t="str">
            <v>Parking Services</v>
          </cell>
          <cell r="E147" t="str">
            <v>Parking - North (1)</v>
          </cell>
          <cell r="F147">
            <v>50010649</v>
          </cell>
          <cell r="G147" t="str">
            <v>Parking Officer</v>
          </cell>
          <cell r="H147" t="str">
            <v>01.07.2010</v>
          </cell>
          <cell r="I147" t="str">
            <v>Staff Member</v>
          </cell>
          <cell r="J147" t="str">
            <v>Band D</v>
          </cell>
          <cell r="K147">
            <v>1</v>
          </cell>
          <cell r="L147">
            <v>40</v>
          </cell>
          <cell r="M147" t="str">
            <v>Permanent Full-Time</v>
          </cell>
          <cell r="N147" t="str">
            <v>Parking Officer</v>
          </cell>
          <cell r="O147" t="str">
            <v>Position Filled</v>
          </cell>
          <cell r="P147">
            <v>978</v>
          </cell>
          <cell r="Q147" t="str">
            <v>Geoff Hall</v>
          </cell>
          <cell r="R147" t="str">
            <v>Permanent Full-Time</v>
          </cell>
          <cell r="S147" t="str">
            <v>Parking Officer</v>
          </cell>
          <cell r="T147" t="str">
            <v>CEA – PSA</v>
          </cell>
          <cell r="U147">
            <v>1</v>
          </cell>
          <cell r="V147" t="str">
            <v>2P</v>
          </cell>
          <cell r="W147">
            <v>44427.6</v>
          </cell>
          <cell r="X147" t="str">
            <v>1 The Strand</v>
          </cell>
          <cell r="Y147">
            <v>0</v>
          </cell>
          <cell r="Z147" t="str">
            <v>Geoffrey</v>
          </cell>
          <cell r="AA147" t="str">
            <v>Hall</v>
          </cell>
          <cell r="AB147" t="str">
            <v>Geoff</v>
          </cell>
          <cell r="AC147" t="str">
            <v>PO</v>
          </cell>
          <cell r="AD147" t="str">
            <v>PSA</v>
          </cell>
          <cell r="AE147" t="str">
            <v>Male</v>
          </cell>
          <cell r="AF147">
            <v>1114</v>
          </cell>
          <cell r="AG147" t="str">
            <v>PARKING - NORTH (1)</v>
          </cell>
          <cell r="AH147" t="str">
            <v>00.00.0000</v>
          </cell>
        </row>
        <row r="148">
          <cell r="A148">
            <v>50010650</v>
          </cell>
          <cell r="B148" t="str">
            <v>Services</v>
          </cell>
          <cell r="C148" t="str">
            <v>Services</v>
          </cell>
          <cell r="D148" t="str">
            <v>Parking Services</v>
          </cell>
          <cell r="E148" t="str">
            <v>Customer Sales &amp; Services</v>
          </cell>
          <cell r="F148">
            <v>50010650</v>
          </cell>
          <cell r="G148" t="str">
            <v>Customer Service Administrator</v>
          </cell>
          <cell r="H148" t="str">
            <v>01.07.2010</v>
          </cell>
          <cell r="I148" t="str">
            <v>Staff Member</v>
          </cell>
          <cell r="J148" t="str">
            <v>Band D</v>
          </cell>
          <cell r="K148">
            <v>1</v>
          </cell>
          <cell r="L148">
            <v>40</v>
          </cell>
          <cell r="M148" t="str">
            <v>Permanent Full-Time</v>
          </cell>
          <cell r="N148" t="str">
            <v>Waged/Timesheet</v>
          </cell>
          <cell r="O148" t="str">
            <v>Position Filled</v>
          </cell>
          <cell r="P148">
            <v>1074</v>
          </cell>
          <cell r="Q148" t="str">
            <v>Melanie Den Tandt</v>
          </cell>
          <cell r="R148" t="str">
            <v>Permanent Full-Time</v>
          </cell>
          <cell r="S148" t="str">
            <v>Waged/Timesheet</v>
          </cell>
          <cell r="T148" t="str">
            <v>CEA – PSA</v>
          </cell>
          <cell r="U148">
            <v>1</v>
          </cell>
          <cell r="V148" t="str">
            <v>D+</v>
          </cell>
          <cell r="W148">
            <v>54885.47</v>
          </cell>
          <cell r="X148" t="str">
            <v>1 Queen Street - Level 6</v>
          </cell>
          <cell r="Y148">
            <v>0</v>
          </cell>
          <cell r="Z148" t="str">
            <v>Melanie</v>
          </cell>
          <cell r="AA148" t="str">
            <v>Den Tandt</v>
          </cell>
          <cell r="AB148" t="str">
            <v>Melanie</v>
          </cell>
          <cell r="AC148" t="str">
            <v>BAND</v>
          </cell>
          <cell r="AD148" t="str">
            <v>PSA</v>
          </cell>
          <cell r="AE148" t="str">
            <v>Female</v>
          </cell>
          <cell r="AF148">
            <v>1123</v>
          </cell>
          <cell r="AG148" t="str">
            <v>Customer Sales &amp; Ser</v>
          </cell>
          <cell r="AH148" t="str">
            <v>00.00.0000</v>
          </cell>
        </row>
        <row r="149">
          <cell r="A149">
            <v>50010651</v>
          </cell>
          <cell r="B149" t="str">
            <v>Services</v>
          </cell>
          <cell r="C149" t="str">
            <v>Services</v>
          </cell>
          <cell r="D149" t="str">
            <v>Parking Services</v>
          </cell>
          <cell r="E149" t="str">
            <v>Parking Enforcement - West</v>
          </cell>
          <cell r="F149">
            <v>50010651</v>
          </cell>
          <cell r="G149" t="str">
            <v>Parking Enforcement Leader West</v>
          </cell>
          <cell r="H149" t="str">
            <v>01.07.2010</v>
          </cell>
          <cell r="I149" t="str">
            <v>Team Leader</v>
          </cell>
          <cell r="J149" t="str">
            <v>Band G</v>
          </cell>
          <cell r="K149">
            <v>1</v>
          </cell>
          <cell r="L149">
            <v>40</v>
          </cell>
          <cell r="M149" t="str">
            <v>Permanent Full-Time</v>
          </cell>
          <cell r="N149" t="str">
            <v>Waged/Timesheet</v>
          </cell>
          <cell r="O149" t="str">
            <v>Position Filled</v>
          </cell>
          <cell r="P149">
            <v>92066883</v>
          </cell>
          <cell r="Q149" t="str">
            <v>Colin Waite</v>
          </cell>
          <cell r="R149" t="str">
            <v>Permanent Full-Time</v>
          </cell>
          <cell r="S149" t="str">
            <v>Waged/Timesheet</v>
          </cell>
          <cell r="T149" t="str">
            <v>CEA – PSA</v>
          </cell>
          <cell r="U149">
            <v>1</v>
          </cell>
          <cell r="V149" t="str">
            <v>G+</v>
          </cell>
          <cell r="W149">
            <v>87211.55</v>
          </cell>
          <cell r="X149" t="str">
            <v>4 Claude Brooks Drive</v>
          </cell>
          <cell r="Y149">
            <v>0</v>
          </cell>
          <cell r="Z149" t="str">
            <v>Colin</v>
          </cell>
          <cell r="AA149" t="str">
            <v>Waite</v>
          </cell>
          <cell r="AB149" t="str">
            <v>Colin</v>
          </cell>
          <cell r="AC149" t="str">
            <v>BAND</v>
          </cell>
          <cell r="AD149" t="str">
            <v>PSA</v>
          </cell>
          <cell r="AE149" t="str">
            <v>Male</v>
          </cell>
          <cell r="AF149">
            <v>1119</v>
          </cell>
          <cell r="AG149" t="str">
            <v>PARKING ENFORCE-WST</v>
          </cell>
          <cell r="AH149" t="str">
            <v>00.00.0000</v>
          </cell>
        </row>
        <row r="150">
          <cell r="A150">
            <v>50010652</v>
          </cell>
          <cell r="B150" t="str">
            <v>Services</v>
          </cell>
          <cell r="C150" t="str">
            <v>Services</v>
          </cell>
          <cell r="D150" t="str">
            <v>Parking Services</v>
          </cell>
          <cell r="E150" t="str">
            <v>Parking - North (1)</v>
          </cell>
          <cell r="F150">
            <v>50010652</v>
          </cell>
          <cell r="G150" t="str">
            <v>Parking Supervisor North</v>
          </cell>
          <cell r="H150" t="str">
            <v>01.07.2010</v>
          </cell>
          <cell r="I150" t="str">
            <v>Sub Team/Supervisor</v>
          </cell>
          <cell r="J150" t="str">
            <v>Band E</v>
          </cell>
          <cell r="K150">
            <v>1</v>
          </cell>
          <cell r="L150">
            <v>40</v>
          </cell>
          <cell r="M150" t="str">
            <v>Permanent Full-Time</v>
          </cell>
          <cell r="N150" t="str">
            <v>Parking Officer</v>
          </cell>
          <cell r="O150" t="str">
            <v>Position Filled</v>
          </cell>
          <cell r="P150">
            <v>90008886</v>
          </cell>
          <cell r="Q150" t="str">
            <v>Anna Burger</v>
          </cell>
          <cell r="R150" t="str">
            <v>Permanent Full-Time</v>
          </cell>
          <cell r="S150" t="str">
            <v>Parking Officer</v>
          </cell>
          <cell r="T150" t="str">
            <v>IEA – 2010 Standard</v>
          </cell>
          <cell r="U150">
            <v>1</v>
          </cell>
          <cell r="V150" t="str">
            <v>E+</v>
          </cell>
          <cell r="W150">
            <v>52917.04</v>
          </cell>
          <cell r="X150" t="str">
            <v>1 The Strand</v>
          </cell>
          <cell r="Y150">
            <v>0</v>
          </cell>
          <cell r="Z150" t="str">
            <v>Anna</v>
          </cell>
          <cell r="AA150" t="str">
            <v>Burger</v>
          </cell>
          <cell r="AB150" t="str">
            <v>Anna</v>
          </cell>
          <cell r="AC150" t="str">
            <v>BAND</v>
          </cell>
          <cell r="AD150" t="str">
            <v>PSA</v>
          </cell>
          <cell r="AE150" t="str">
            <v>Female</v>
          </cell>
          <cell r="AF150">
            <v>1114</v>
          </cell>
          <cell r="AG150" t="str">
            <v>PARKING - NORTH (1)</v>
          </cell>
          <cell r="AH150" t="str">
            <v>00.00.0000</v>
          </cell>
        </row>
        <row r="151">
          <cell r="A151">
            <v>50010653</v>
          </cell>
          <cell r="B151" t="str">
            <v>Services</v>
          </cell>
          <cell r="C151" t="str">
            <v>Services</v>
          </cell>
          <cell r="D151" t="str">
            <v>Parking Services</v>
          </cell>
          <cell r="E151" t="str">
            <v>Parking Enforcement - West</v>
          </cell>
          <cell r="F151">
            <v>50010653</v>
          </cell>
          <cell r="G151" t="str">
            <v>Parking Officer</v>
          </cell>
          <cell r="H151" t="str">
            <v>01.07.2010</v>
          </cell>
          <cell r="I151" t="str">
            <v>Staff Member</v>
          </cell>
          <cell r="J151" t="str">
            <v>Band D</v>
          </cell>
          <cell r="K151">
            <v>1</v>
          </cell>
          <cell r="L151">
            <v>40</v>
          </cell>
          <cell r="M151" t="str">
            <v>Permanent Full-Time</v>
          </cell>
          <cell r="N151" t="str">
            <v>Parking Officer</v>
          </cell>
          <cell r="O151" t="str">
            <v>Position Filled</v>
          </cell>
          <cell r="P151">
            <v>92006011</v>
          </cell>
          <cell r="Q151" t="str">
            <v>Olga Caine-caitlin</v>
          </cell>
          <cell r="R151" t="str">
            <v>Permanent Full-Time</v>
          </cell>
          <cell r="S151" t="str">
            <v>Parking Officer</v>
          </cell>
          <cell r="T151" t="str">
            <v>CEA – PSA</v>
          </cell>
          <cell r="U151">
            <v>1</v>
          </cell>
          <cell r="V151" t="str">
            <v>2P</v>
          </cell>
          <cell r="W151">
            <v>51042.26</v>
          </cell>
          <cell r="X151" t="str">
            <v>4 Claude Brooks Drive</v>
          </cell>
          <cell r="Y151">
            <v>0</v>
          </cell>
          <cell r="Z151" t="str">
            <v>Olga</v>
          </cell>
          <cell r="AA151" t="str">
            <v>Caine-caitlin</v>
          </cell>
          <cell r="AB151" t="str">
            <v>Olga</v>
          </cell>
          <cell r="AC151" t="str">
            <v>PO</v>
          </cell>
          <cell r="AD151" t="str">
            <v>PSA</v>
          </cell>
          <cell r="AE151" t="str">
            <v>Female</v>
          </cell>
          <cell r="AF151">
            <v>1119</v>
          </cell>
          <cell r="AG151" t="str">
            <v>PARKING ENFORCE-WST</v>
          </cell>
          <cell r="AH151" t="str">
            <v>00.00.0000</v>
          </cell>
        </row>
        <row r="152">
          <cell r="A152">
            <v>50010654</v>
          </cell>
          <cell r="B152" t="str">
            <v>Services</v>
          </cell>
          <cell r="C152" t="str">
            <v>Services</v>
          </cell>
          <cell r="D152" t="str">
            <v>Parking Services</v>
          </cell>
          <cell r="E152" t="str">
            <v>Parking Enforcement - West</v>
          </cell>
          <cell r="F152">
            <v>50010654</v>
          </cell>
          <cell r="G152" t="str">
            <v>Parking Officer</v>
          </cell>
          <cell r="H152" t="str">
            <v>01.07.2010</v>
          </cell>
          <cell r="I152" t="str">
            <v>Staff Member</v>
          </cell>
          <cell r="J152" t="str">
            <v>Band D</v>
          </cell>
          <cell r="K152">
            <v>1</v>
          </cell>
          <cell r="L152">
            <v>40</v>
          </cell>
          <cell r="M152" t="str">
            <v>Permanent Full-Time</v>
          </cell>
          <cell r="N152" t="str">
            <v>Parking Officer</v>
          </cell>
          <cell r="O152" t="str">
            <v>Position Filled</v>
          </cell>
          <cell r="P152">
            <v>92033118</v>
          </cell>
          <cell r="Q152" t="str">
            <v>Stephen Lamusitele</v>
          </cell>
          <cell r="R152" t="str">
            <v>Permanent Full-Time</v>
          </cell>
          <cell r="S152" t="str">
            <v>Parking Officer</v>
          </cell>
          <cell r="T152" t="str">
            <v>CEA – PSA</v>
          </cell>
          <cell r="U152">
            <v>1</v>
          </cell>
          <cell r="V152" t="str">
            <v>3P</v>
          </cell>
          <cell r="W152">
            <v>51294.44</v>
          </cell>
          <cell r="X152" t="str">
            <v>4 Claude Brooks Drive</v>
          </cell>
          <cell r="Y152">
            <v>0</v>
          </cell>
          <cell r="Z152" t="str">
            <v>Stephen</v>
          </cell>
          <cell r="AA152" t="str">
            <v>Lamusitele</v>
          </cell>
          <cell r="AB152" t="str">
            <v>Stephen</v>
          </cell>
          <cell r="AC152" t="str">
            <v>PO</v>
          </cell>
          <cell r="AD152" t="str">
            <v>PSA</v>
          </cell>
          <cell r="AE152" t="str">
            <v>Male</v>
          </cell>
          <cell r="AF152">
            <v>1119</v>
          </cell>
          <cell r="AG152" t="str">
            <v>PARKING ENFORCE-WST</v>
          </cell>
          <cell r="AH152" t="str">
            <v>00.00.0000</v>
          </cell>
        </row>
        <row r="153">
          <cell r="A153">
            <v>50010655</v>
          </cell>
          <cell r="B153" t="str">
            <v>Services</v>
          </cell>
          <cell r="C153" t="str">
            <v>Services</v>
          </cell>
          <cell r="D153" t="str">
            <v>Parking Services</v>
          </cell>
          <cell r="E153" t="str">
            <v>Parking Enforcement - West</v>
          </cell>
          <cell r="F153">
            <v>50010655</v>
          </cell>
          <cell r="G153" t="str">
            <v>Parking Officer</v>
          </cell>
          <cell r="H153" t="str">
            <v>01.07.2010</v>
          </cell>
          <cell r="I153" t="str">
            <v>Staff Member</v>
          </cell>
          <cell r="J153" t="str">
            <v>Band D</v>
          </cell>
          <cell r="K153">
            <v>1</v>
          </cell>
          <cell r="L153">
            <v>40</v>
          </cell>
          <cell r="M153" t="str">
            <v>Permanent Full-Time</v>
          </cell>
          <cell r="N153" t="str">
            <v>Parking Officer</v>
          </cell>
          <cell r="O153" t="str">
            <v>Position Filled</v>
          </cell>
          <cell r="P153">
            <v>92037537</v>
          </cell>
          <cell r="Q153" t="str">
            <v>Jerry Middlecote</v>
          </cell>
          <cell r="R153" t="str">
            <v>Permanent Full-Time</v>
          </cell>
          <cell r="S153" t="str">
            <v>Parking Officer</v>
          </cell>
          <cell r="T153" t="str">
            <v>CEA – PSA</v>
          </cell>
          <cell r="U153">
            <v>1</v>
          </cell>
          <cell r="V153" t="str">
            <v>2P</v>
          </cell>
          <cell r="W153">
            <v>48253.67</v>
          </cell>
          <cell r="X153" t="str">
            <v>4 Claude Brooks Drive</v>
          </cell>
          <cell r="Y153">
            <v>0</v>
          </cell>
          <cell r="Z153" t="str">
            <v>Jerry</v>
          </cell>
          <cell r="AA153" t="str">
            <v>Middlecote</v>
          </cell>
          <cell r="AB153" t="str">
            <v>Jerry</v>
          </cell>
          <cell r="AC153" t="str">
            <v>PO</v>
          </cell>
          <cell r="AD153" t="str">
            <v>PSA</v>
          </cell>
          <cell r="AE153" t="str">
            <v>Male</v>
          </cell>
          <cell r="AF153">
            <v>1119</v>
          </cell>
          <cell r="AG153" t="str">
            <v>PARKING ENFORCE-WST</v>
          </cell>
          <cell r="AH153" t="str">
            <v>00.00.0000</v>
          </cell>
        </row>
        <row r="154">
          <cell r="A154">
            <v>50010656</v>
          </cell>
          <cell r="B154" t="str">
            <v>Services</v>
          </cell>
          <cell r="C154" t="str">
            <v>Services</v>
          </cell>
          <cell r="D154" t="str">
            <v>Parking Services</v>
          </cell>
          <cell r="E154" t="str">
            <v>Parking Enforcement - West</v>
          </cell>
          <cell r="F154">
            <v>50010656</v>
          </cell>
          <cell r="G154" t="str">
            <v>Parking Officer</v>
          </cell>
          <cell r="H154" t="str">
            <v>01.07.2010</v>
          </cell>
          <cell r="I154" t="str">
            <v>Staff Member</v>
          </cell>
          <cell r="J154" t="str">
            <v>Band D</v>
          </cell>
          <cell r="K154">
            <v>1</v>
          </cell>
          <cell r="L154">
            <v>40</v>
          </cell>
          <cell r="M154" t="str">
            <v>Permanent Full-Time</v>
          </cell>
          <cell r="N154" t="str">
            <v>Parking Officer</v>
          </cell>
          <cell r="O154" t="str">
            <v>Position Filled</v>
          </cell>
          <cell r="P154">
            <v>92039518</v>
          </cell>
          <cell r="Q154" t="str">
            <v>Stewart Nash</v>
          </cell>
          <cell r="R154" t="str">
            <v>Permanent Full-Time</v>
          </cell>
          <cell r="S154" t="str">
            <v>Parking Officer</v>
          </cell>
          <cell r="T154" t="str">
            <v>CEA – PSA</v>
          </cell>
          <cell r="U154">
            <v>1</v>
          </cell>
          <cell r="V154" t="str">
            <v>2P</v>
          </cell>
          <cell r="W154">
            <v>51948.92</v>
          </cell>
          <cell r="X154" t="str">
            <v>4 Claude Brooks Drive</v>
          </cell>
          <cell r="Y154">
            <v>0</v>
          </cell>
          <cell r="Z154" t="str">
            <v>Stewart</v>
          </cell>
          <cell r="AA154" t="str">
            <v>Nash</v>
          </cell>
          <cell r="AB154" t="str">
            <v>Stewart</v>
          </cell>
          <cell r="AC154" t="str">
            <v>PO</v>
          </cell>
          <cell r="AD154" t="str">
            <v>PSA</v>
          </cell>
          <cell r="AE154" t="str">
            <v>Male</v>
          </cell>
          <cell r="AF154">
            <v>1119</v>
          </cell>
          <cell r="AG154" t="str">
            <v>PARKING ENFORCE-WST</v>
          </cell>
          <cell r="AH154" t="str">
            <v>00.00.0000</v>
          </cell>
        </row>
        <row r="155">
          <cell r="A155">
            <v>50010657</v>
          </cell>
          <cell r="B155" t="str">
            <v>Services</v>
          </cell>
          <cell r="C155" t="str">
            <v>Services</v>
          </cell>
          <cell r="D155" t="str">
            <v>Parking Services</v>
          </cell>
          <cell r="E155" t="str">
            <v>Parking Enforcement - West</v>
          </cell>
          <cell r="F155">
            <v>50010657</v>
          </cell>
          <cell r="G155" t="str">
            <v>Parking Officer</v>
          </cell>
          <cell r="H155" t="str">
            <v>01.07.2010</v>
          </cell>
          <cell r="I155" t="str">
            <v>Staff Member</v>
          </cell>
          <cell r="J155" t="str">
            <v>Band D</v>
          </cell>
          <cell r="K155">
            <v>1</v>
          </cell>
          <cell r="L155">
            <v>40</v>
          </cell>
          <cell r="M155" t="str">
            <v>Permanent Full-Time</v>
          </cell>
          <cell r="N155" t="str">
            <v>Parking Officer</v>
          </cell>
          <cell r="O155" t="str">
            <v>Position Filled</v>
          </cell>
          <cell r="P155">
            <v>92051266</v>
          </cell>
          <cell r="Q155" t="str">
            <v>Ram Reddy</v>
          </cell>
          <cell r="R155" t="str">
            <v>Permanent Full-Time</v>
          </cell>
          <cell r="S155" t="str">
            <v>Parking Officer</v>
          </cell>
          <cell r="T155" t="str">
            <v>CEA – PSA</v>
          </cell>
          <cell r="U155">
            <v>1</v>
          </cell>
          <cell r="V155" t="str">
            <v>2P</v>
          </cell>
          <cell r="W155">
            <v>51042.26</v>
          </cell>
          <cell r="X155" t="str">
            <v>4 Claude Brooks Drive</v>
          </cell>
          <cell r="Y155">
            <v>0</v>
          </cell>
          <cell r="Z155" t="str">
            <v>Ram</v>
          </cell>
          <cell r="AA155" t="str">
            <v>Reddy</v>
          </cell>
          <cell r="AB155" t="str">
            <v>Ram</v>
          </cell>
          <cell r="AC155" t="str">
            <v>PO</v>
          </cell>
          <cell r="AD155" t="str">
            <v>PSA</v>
          </cell>
          <cell r="AE155" t="str">
            <v>Male</v>
          </cell>
          <cell r="AF155">
            <v>1119</v>
          </cell>
          <cell r="AG155" t="str">
            <v>PARKING ENFORCE-WST</v>
          </cell>
          <cell r="AH155" t="str">
            <v>00.00.0000</v>
          </cell>
        </row>
        <row r="156">
          <cell r="A156">
            <v>50010658</v>
          </cell>
          <cell r="B156" t="str">
            <v>Services</v>
          </cell>
          <cell r="C156" t="str">
            <v>Services</v>
          </cell>
          <cell r="D156" t="str">
            <v>Parking Services</v>
          </cell>
          <cell r="E156" t="str">
            <v>Parking Enforcement - West</v>
          </cell>
          <cell r="F156">
            <v>50010658</v>
          </cell>
          <cell r="G156" t="str">
            <v>Parking Officer</v>
          </cell>
          <cell r="H156" t="str">
            <v>01.07.2010</v>
          </cell>
          <cell r="I156" t="str">
            <v>Staff Member</v>
          </cell>
          <cell r="J156" t="str">
            <v>Band D</v>
          </cell>
          <cell r="K156">
            <v>1</v>
          </cell>
          <cell r="L156">
            <v>40</v>
          </cell>
          <cell r="M156" t="str">
            <v>Permanent Full-Time</v>
          </cell>
          <cell r="N156" t="str">
            <v>Parking Officer</v>
          </cell>
          <cell r="O156" t="str">
            <v>Position Filled</v>
          </cell>
          <cell r="P156">
            <v>92063355</v>
          </cell>
          <cell r="Q156" t="str">
            <v>Lakshman Vadhiparthi</v>
          </cell>
          <cell r="R156" t="str">
            <v>Permanent Full-Time</v>
          </cell>
          <cell r="S156" t="str">
            <v>Parking Officer</v>
          </cell>
          <cell r="T156" t="str">
            <v>CEA – PSA</v>
          </cell>
          <cell r="U156">
            <v>1</v>
          </cell>
          <cell r="V156" t="str">
            <v>2P</v>
          </cell>
          <cell r="W156">
            <v>48726.74</v>
          </cell>
          <cell r="X156" t="str">
            <v>4 Claude Brooks Drive</v>
          </cell>
          <cell r="Y156">
            <v>0</v>
          </cell>
          <cell r="Z156" t="str">
            <v>Lakshman</v>
          </cell>
          <cell r="AA156" t="str">
            <v>Vadhiparthi</v>
          </cell>
          <cell r="AB156" t="str">
            <v>Lakshman</v>
          </cell>
          <cell r="AC156" t="str">
            <v>PO</v>
          </cell>
          <cell r="AD156" t="str">
            <v>PSA</v>
          </cell>
          <cell r="AE156" t="str">
            <v>Male</v>
          </cell>
          <cell r="AF156">
            <v>1119</v>
          </cell>
          <cell r="AG156" t="str">
            <v>PARKING ENFORCE-WST</v>
          </cell>
          <cell r="AH156" t="str">
            <v>00.00.0000</v>
          </cell>
        </row>
        <row r="157">
          <cell r="A157">
            <v>50010659</v>
          </cell>
          <cell r="B157" t="str">
            <v>Services</v>
          </cell>
          <cell r="C157" t="str">
            <v>Services</v>
          </cell>
          <cell r="D157" t="str">
            <v>Parking Services</v>
          </cell>
          <cell r="E157" t="str">
            <v>Parking Enforcement - West</v>
          </cell>
          <cell r="F157">
            <v>50010659</v>
          </cell>
          <cell r="G157" t="str">
            <v>Parking Officer</v>
          </cell>
          <cell r="H157" t="str">
            <v>01.07.2010</v>
          </cell>
          <cell r="I157" t="str">
            <v>Staff Member</v>
          </cell>
          <cell r="J157" t="str">
            <v>Band D</v>
          </cell>
          <cell r="K157">
            <v>1</v>
          </cell>
          <cell r="L157">
            <v>40</v>
          </cell>
          <cell r="M157" t="str">
            <v>Permanent Full-Time</v>
          </cell>
          <cell r="N157" t="str">
            <v>Parking Officer</v>
          </cell>
          <cell r="O157" t="str">
            <v>Position Filled</v>
          </cell>
          <cell r="P157">
            <v>307</v>
          </cell>
          <cell r="Q157" t="str">
            <v>John Mules</v>
          </cell>
          <cell r="R157" t="str">
            <v>Permanent Full-Time</v>
          </cell>
          <cell r="S157" t="str">
            <v>Parking Officer</v>
          </cell>
          <cell r="T157" t="str">
            <v>CEA – PSA</v>
          </cell>
          <cell r="U157">
            <v>1</v>
          </cell>
          <cell r="V157" t="str">
            <v>2P</v>
          </cell>
          <cell r="W157">
            <v>43977.599999999999</v>
          </cell>
          <cell r="X157" t="str">
            <v>29 Customs Street West - Level 1</v>
          </cell>
          <cell r="Y157">
            <v>0</v>
          </cell>
          <cell r="Z157" t="str">
            <v>John</v>
          </cell>
          <cell r="AA157" t="str">
            <v>Mules</v>
          </cell>
          <cell r="AC157" t="str">
            <v>PO</v>
          </cell>
          <cell r="AD157" t="str">
            <v>PSA</v>
          </cell>
          <cell r="AE157" t="str">
            <v>Male</v>
          </cell>
          <cell r="AF157">
            <v>1119</v>
          </cell>
          <cell r="AG157" t="str">
            <v>PARKING ENFORCE-WST</v>
          </cell>
          <cell r="AH157" t="str">
            <v>00.00.0000</v>
          </cell>
        </row>
        <row r="158">
          <cell r="A158">
            <v>50010660</v>
          </cell>
          <cell r="B158" t="str">
            <v>Services</v>
          </cell>
          <cell r="C158" t="str">
            <v>Services</v>
          </cell>
          <cell r="D158" t="str">
            <v>Parking Services</v>
          </cell>
          <cell r="E158" t="str">
            <v>Parking Enforcement - West</v>
          </cell>
          <cell r="F158">
            <v>50010660</v>
          </cell>
          <cell r="G158" t="str">
            <v>Parking Officer</v>
          </cell>
          <cell r="H158" t="str">
            <v>01.07.2010</v>
          </cell>
          <cell r="I158" t="str">
            <v>Staff Member</v>
          </cell>
          <cell r="J158" t="str">
            <v>Band D</v>
          </cell>
          <cell r="K158">
            <v>1</v>
          </cell>
          <cell r="L158">
            <v>40</v>
          </cell>
          <cell r="M158" t="str">
            <v>Permanent Full-Time</v>
          </cell>
          <cell r="N158" t="str">
            <v>Parking Officer</v>
          </cell>
          <cell r="O158" t="str">
            <v>Position Filled</v>
          </cell>
          <cell r="P158">
            <v>90008950</v>
          </cell>
          <cell r="Q158" t="str">
            <v>Craig Watters</v>
          </cell>
          <cell r="R158" t="str">
            <v>Permanent Full-Time</v>
          </cell>
          <cell r="S158" t="str">
            <v>Parking Officer</v>
          </cell>
          <cell r="T158" t="str">
            <v>CEA – PSA</v>
          </cell>
          <cell r="U158">
            <v>1</v>
          </cell>
          <cell r="V158" t="str">
            <v>2P</v>
          </cell>
          <cell r="W158">
            <v>46400.05</v>
          </cell>
          <cell r="X158" t="str">
            <v>4 Claude Brooks Drive</v>
          </cell>
          <cell r="Y158">
            <v>0</v>
          </cell>
          <cell r="Z158" t="str">
            <v>Craig</v>
          </cell>
          <cell r="AA158" t="str">
            <v>Watters</v>
          </cell>
          <cell r="AB158" t="str">
            <v>Craig</v>
          </cell>
          <cell r="AC158" t="str">
            <v>PO</v>
          </cell>
          <cell r="AD158" t="str">
            <v>PSA</v>
          </cell>
          <cell r="AE158" t="str">
            <v>Male</v>
          </cell>
          <cell r="AF158">
            <v>1119</v>
          </cell>
          <cell r="AG158" t="str">
            <v>PARKING ENFORCE-WST</v>
          </cell>
          <cell r="AH158" t="str">
            <v>00.00.0000</v>
          </cell>
        </row>
        <row r="159">
          <cell r="A159">
            <v>50010661</v>
          </cell>
          <cell r="B159" t="str">
            <v>Services</v>
          </cell>
          <cell r="C159" t="str">
            <v>Services</v>
          </cell>
          <cell r="D159" t="str">
            <v>Parking Services</v>
          </cell>
          <cell r="E159" t="str">
            <v>Operations Central</v>
          </cell>
          <cell r="F159">
            <v>50010661</v>
          </cell>
          <cell r="G159" t="str">
            <v>Mobile Car Park Support</v>
          </cell>
          <cell r="H159" t="str">
            <v>01.07.2010</v>
          </cell>
          <cell r="I159" t="str">
            <v>Staff Member</v>
          </cell>
          <cell r="J159" t="str">
            <v>Band D</v>
          </cell>
          <cell r="K159">
            <v>1</v>
          </cell>
          <cell r="L159">
            <v>40</v>
          </cell>
          <cell r="M159" t="str">
            <v>Permanent Full-Time</v>
          </cell>
          <cell r="N159" t="str">
            <v>ParkRight</v>
          </cell>
          <cell r="O159" t="str">
            <v>Position Filled</v>
          </cell>
          <cell r="P159">
            <v>570</v>
          </cell>
          <cell r="Q159" t="str">
            <v>Rakesh Prasad</v>
          </cell>
          <cell r="R159" t="str">
            <v>Permanent Full-Time</v>
          </cell>
          <cell r="S159" t="str">
            <v>Waged/Timesheet</v>
          </cell>
          <cell r="T159" t="str">
            <v>IEA – 2013 Standard</v>
          </cell>
          <cell r="U159">
            <v>1</v>
          </cell>
          <cell r="V159" t="str">
            <v>D5</v>
          </cell>
          <cell r="W159">
            <v>43650</v>
          </cell>
          <cell r="X159" t="str">
            <v>29 Customs Street West - Level 1</v>
          </cell>
          <cell r="Y159">
            <v>0</v>
          </cell>
          <cell r="Z159" t="str">
            <v>Rakesh</v>
          </cell>
          <cell r="AA159" t="str">
            <v>Prasad</v>
          </cell>
          <cell r="AC159" t="str">
            <v>BAND</v>
          </cell>
          <cell r="AD159" t="str">
            <v>PSA</v>
          </cell>
          <cell r="AE159" t="str">
            <v>Male</v>
          </cell>
          <cell r="AF159">
            <v>1121</v>
          </cell>
          <cell r="AG159" t="str">
            <v>CAR PARKS</v>
          </cell>
          <cell r="AH159" t="str">
            <v>00.00.0000</v>
          </cell>
        </row>
        <row r="160">
          <cell r="A160">
            <v>50010662</v>
          </cell>
          <cell r="B160" t="str">
            <v>Services</v>
          </cell>
          <cell r="C160" t="str">
            <v>Services</v>
          </cell>
          <cell r="D160" t="str">
            <v>Parking Services</v>
          </cell>
          <cell r="E160" t="str">
            <v>Parking Enforcement - South</v>
          </cell>
          <cell r="F160">
            <v>50010662</v>
          </cell>
          <cell r="G160" t="str">
            <v>Parking Enforcement Leader South</v>
          </cell>
          <cell r="H160" t="str">
            <v>01.07.2010</v>
          </cell>
          <cell r="I160" t="str">
            <v>Team Leader</v>
          </cell>
          <cell r="J160" t="str">
            <v>Band G</v>
          </cell>
          <cell r="K160">
            <v>1</v>
          </cell>
          <cell r="L160">
            <v>40</v>
          </cell>
          <cell r="M160" t="str">
            <v>Permanent Full-Time</v>
          </cell>
          <cell r="N160" t="str">
            <v>Waged/Timesheet</v>
          </cell>
          <cell r="O160" t="str">
            <v>Position Filled</v>
          </cell>
          <cell r="P160">
            <v>90005539</v>
          </cell>
          <cell r="Q160" t="str">
            <v>Peter Barfoot</v>
          </cell>
          <cell r="R160" t="str">
            <v>Permanent Full-Time</v>
          </cell>
          <cell r="S160" t="str">
            <v>Waged/Timesheet</v>
          </cell>
          <cell r="T160" t="str">
            <v>IEA – 2010 Standard</v>
          </cell>
          <cell r="U160">
            <v>1</v>
          </cell>
          <cell r="V160" t="str">
            <v>G+</v>
          </cell>
          <cell r="W160">
            <v>71943.12</v>
          </cell>
          <cell r="X160" t="str">
            <v>Basement - 31 Wiri Station Road</v>
          </cell>
          <cell r="Y160">
            <v>0</v>
          </cell>
          <cell r="Z160" t="str">
            <v>Peter</v>
          </cell>
          <cell r="AA160" t="str">
            <v>Barfoot</v>
          </cell>
          <cell r="AB160" t="str">
            <v>Peter</v>
          </cell>
          <cell r="AC160" t="str">
            <v>BAND</v>
          </cell>
          <cell r="AD160" t="str">
            <v>PSA</v>
          </cell>
          <cell r="AE160" t="str">
            <v>Male</v>
          </cell>
          <cell r="AF160">
            <v>1116</v>
          </cell>
          <cell r="AG160" t="str">
            <v>PARKING ENFORCE-STH</v>
          </cell>
          <cell r="AH160" t="str">
            <v>00.00.0000</v>
          </cell>
        </row>
        <row r="161">
          <cell r="A161">
            <v>50010663</v>
          </cell>
          <cell r="B161" t="str">
            <v>Services</v>
          </cell>
          <cell r="C161" t="str">
            <v>Services</v>
          </cell>
          <cell r="D161" t="str">
            <v>Parking Services</v>
          </cell>
          <cell r="E161" t="str">
            <v>Parking - South (1)</v>
          </cell>
          <cell r="F161">
            <v>50010663</v>
          </cell>
          <cell r="G161" t="str">
            <v>Parking Supervisor South</v>
          </cell>
          <cell r="H161" t="str">
            <v>01.07.2010</v>
          </cell>
          <cell r="I161" t="str">
            <v>Sub Team/Supervisor</v>
          </cell>
          <cell r="J161" t="str">
            <v>Band E</v>
          </cell>
          <cell r="K161">
            <v>1</v>
          </cell>
          <cell r="L161">
            <v>40</v>
          </cell>
          <cell r="M161" t="str">
            <v>Permanent Full-Time</v>
          </cell>
          <cell r="N161" t="str">
            <v>Parking Officer</v>
          </cell>
          <cell r="O161" t="str">
            <v>Position Filled</v>
          </cell>
          <cell r="P161">
            <v>90001143</v>
          </cell>
          <cell r="Q161" t="str">
            <v>Robert Twyman</v>
          </cell>
          <cell r="R161" t="str">
            <v>Permanent Full-Time</v>
          </cell>
          <cell r="S161" t="str">
            <v>Parking Officer</v>
          </cell>
          <cell r="T161" t="str">
            <v>IEA – 2010 Standard</v>
          </cell>
          <cell r="U161">
            <v>1</v>
          </cell>
          <cell r="V161" t="str">
            <v>E+</v>
          </cell>
          <cell r="W161">
            <v>64513.67</v>
          </cell>
          <cell r="X161" t="str">
            <v>Basement - 31 Wiri Station Road</v>
          </cell>
          <cell r="Y161">
            <v>0</v>
          </cell>
          <cell r="Z161" t="str">
            <v>Robert</v>
          </cell>
          <cell r="AA161" t="str">
            <v>Twyman</v>
          </cell>
          <cell r="AB161" t="str">
            <v>Robert</v>
          </cell>
          <cell r="AC161" t="str">
            <v>BAND</v>
          </cell>
          <cell r="AD161" t="str">
            <v>PSA</v>
          </cell>
          <cell r="AE161" t="str">
            <v>Male</v>
          </cell>
          <cell r="AF161">
            <v>1118</v>
          </cell>
          <cell r="AG161" t="str">
            <v>PARKING - SOUTH (1)</v>
          </cell>
          <cell r="AH161" t="str">
            <v>00.00.0000</v>
          </cell>
        </row>
        <row r="162">
          <cell r="A162">
            <v>50010664</v>
          </cell>
          <cell r="B162" t="str">
            <v>Services</v>
          </cell>
          <cell r="C162" t="str">
            <v>Services</v>
          </cell>
          <cell r="D162" t="str">
            <v>Parking Services</v>
          </cell>
          <cell r="E162" t="str">
            <v>Parking - South (2)</v>
          </cell>
          <cell r="F162">
            <v>50010664</v>
          </cell>
          <cell r="G162" t="str">
            <v>Parking Supervisor South</v>
          </cell>
          <cell r="H162" t="str">
            <v>01.07.2010</v>
          </cell>
          <cell r="I162" t="str">
            <v>Sub Team/Supervisor</v>
          </cell>
          <cell r="J162" t="str">
            <v>Band E</v>
          </cell>
          <cell r="K162">
            <v>1</v>
          </cell>
          <cell r="L162">
            <v>40</v>
          </cell>
          <cell r="M162" t="str">
            <v>Permanent Full-Time</v>
          </cell>
          <cell r="N162" t="str">
            <v>Parking Officer</v>
          </cell>
          <cell r="O162" t="str">
            <v>Position Filled</v>
          </cell>
          <cell r="P162">
            <v>97063642</v>
          </cell>
          <cell r="Q162" t="str">
            <v>Ritendra Singh</v>
          </cell>
          <cell r="R162" t="str">
            <v>Permanent Full-Time</v>
          </cell>
          <cell r="S162" t="str">
            <v>Parking Officer</v>
          </cell>
          <cell r="T162" t="str">
            <v>CEA – PSA</v>
          </cell>
          <cell r="U162">
            <v>1</v>
          </cell>
          <cell r="V162" t="str">
            <v>E+</v>
          </cell>
          <cell r="W162">
            <v>59165.5</v>
          </cell>
          <cell r="X162" t="str">
            <v>Basement - 31 Wiri Station Road</v>
          </cell>
          <cell r="Y162">
            <v>0</v>
          </cell>
          <cell r="Z162" t="str">
            <v>Ritendra</v>
          </cell>
          <cell r="AA162" t="str">
            <v>Singh</v>
          </cell>
          <cell r="AB162" t="str">
            <v>Ritendra</v>
          </cell>
          <cell r="AC162" t="str">
            <v>BAND</v>
          </cell>
          <cell r="AD162" t="str">
            <v>PSA</v>
          </cell>
          <cell r="AE162" t="str">
            <v>Male</v>
          </cell>
          <cell r="AF162">
            <v>1117</v>
          </cell>
          <cell r="AG162" t="str">
            <v>PARKING - SOUTH (2)</v>
          </cell>
          <cell r="AH162" t="str">
            <v>00.00.0000</v>
          </cell>
        </row>
        <row r="163">
          <cell r="A163">
            <v>50010665</v>
          </cell>
          <cell r="B163" t="str">
            <v>Services</v>
          </cell>
          <cell r="C163" t="str">
            <v>Services</v>
          </cell>
          <cell r="D163" t="str">
            <v>Parking Services</v>
          </cell>
          <cell r="E163" t="str">
            <v>Parking - South (2)</v>
          </cell>
          <cell r="F163">
            <v>50010665</v>
          </cell>
          <cell r="G163" t="str">
            <v>Parking Officer</v>
          </cell>
          <cell r="H163" t="str">
            <v>01.07.2010</v>
          </cell>
          <cell r="I163" t="str">
            <v>Staff Member</v>
          </cell>
          <cell r="J163" t="str">
            <v>Band D</v>
          </cell>
          <cell r="K163">
            <v>1</v>
          </cell>
          <cell r="L163">
            <v>40</v>
          </cell>
          <cell r="M163" t="str">
            <v>Permanent Full-Time</v>
          </cell>
          <cell r="N163" t="str">
            <v>Parking Officer</v>
          </cell>
          <cell r="O163" t="str">
            <v>Position Filled</v>
          </cell>
          <cell r="P163">
            <v>1867</v>
          </cell>
          <cell r="Q163" t="str">
            <v>Rosan Ali</v>
          </cell>
          <cell r="R163" t="str">
            <v>Permanent Full-Time</v>
          </cell>
          <cell r="S163" t="str">
            <v>Parking Officer</v>
          </cell>
          <cell r="T163" t="str">
            <v>CEA – PSA</v>
          </cell>
          <cell r="U163">
            <v>1</v>
          </cell>
          <cell r="V163" t="str">
            <v>1P</v>
          </cell>
          <cell r="W163">
            <v>41710</v>
          </cell>
          <cell r="X163" t="str">
            <v>Basement - 31 Wiri Station Road</v>
          </cell>
          <cell r="Y163">
            <v>0</v>
          </cell>
          <cell r="Z163" t="str">
            <v>Hussen</v>
          </cell>
          <cell r="AA163" t="str">
            <v>Ali</v>
          </cell>
          <cell r="AB163" t="str">
            <v>Rosan</v>
          </cell>
          <cell r="AC163" t="str">
            <v>PO</v>
          </cell>
          <cell r="AD163" t="str">
            <v>PSA</v>
          </cell>
          <cell r="AE163" t="str">
            <v>Male</v>
          </cell>
          <cell r="AF163">
            <v>1117</v>
          </cell>
          <cell r="AG163" t="str">
            <v>PARKING - SOUTH (2)</v>
          </cell>
          <cell r="AH163" t="str">
            <v>00.00.0000</v>
          </cell>
        </row>
        <row r="164">
          <cell r="A164">
            <v>50010666</v>
          </cell>
          <cell r="B164" t="str">
            <v>Services</v>
          </cell>
          <cell r="C164" t="str">
            <v>Services</v>
          </cell>
          <cell r="D164" t="str">
            <v>Parking Services</v>
          </cell>
          <cell r="E164" t="str">
            <v>Parking - South (1)</v>
          </cell>
          <cell r="F164">
            <v>50010666</v>
          </cell>
          <cell r="G164" t="str">
            <v>Parking Officer</v>
          </cell>
          <cell r="H164" t="str">
            <v>01.07.2010</v>
          </cell>
          <cell r="I164" t="str">
            <v>Staff Member</v>
          </cell>
          <cell r="J164" t="str">
            <v>Band D</v>
          </cell>
          <cell r="K164">
            <v>1</v>
          </cell>
          <cell r="L164">
            <v>40</v>
          </cell>
          <cell r="M164" t="str">
            <v>Permanent Full-Time</v>
          </cell>
          <cell r="N164" t="str">
            <v>Parking Officer</v>
          </cell>
          <cell r="O164" t="str">
            <v>Position Filled</v>
          </cell>
          <cell r="P164">
            <v>97066168</v>
          </cell>
          <cell r="Q164" t="str">
            <v>Helene Collins</v>
          </cell>
          <cell r="R164" t="str">
            <v>Permanent Full-Time</v>
          </cell>
          <cell r="S164" t="str">
            <v>Parking Officer</v>
          </cell>
          <cell r="T164" t="str">
            <v>CEA – PSA</v>
          </cell>
          <cell r="U164">
            <v>1</v>
          </cell>
          <cell r="V164" t="str">
            <v>2P</v>
          </cell>
          <cell r="W164">
            <v>43977.599999999999</v>
          </cell>
          <cell r="X164" t="str">
            <v>Basement - 31 Wiri Station Road</v>
          </cell>
          <cell r="Y164">
            <v>0</v>
          </cell>
          <cell r="Z164" t="str">
            <v>Helene</v>
          </cell>
          <cell r="AA164" t="str">
            <v>Collins</v>
          </cell>
          <cell r="AC164" t="str">
            <v>PO</v>
          </cell>
          <cell r="AD164" t="str">
            <v>PSA</v>
          </cell>
          <cell r="AE164" t="str">
            <v>Female</v>
          </cell>
          <cell r="AF164">
            <v>1118</v>
          </cell>
          <cell r="AG164" t="str">
            <v>PARKING - SOUTH (1)</v>
          </cell>
          <cell r="AH164" t="str">
            <v>00.00.0000</v>
          </cell>
        </row>
        <row r="165">
          <cell r="A165">
            <v>50010667</v>
          </cell>
          <cell r="B165" t="str">
            <v>Services</v>
          </cell>
          <cell r="C165" t="str">
            <v>Services</v>
          </cell>
          <cell r="D165" t="str">
            <v>Parking Services</v>
          </cell>
          <cell r="E165" t="str">
            <v>Parking - South (2)</v>
          </cell>
          <cell r="F165">
            <v>50010667</v>
          </cell>
          <cell r="G165" t="str">
            <v>Parking Officer</v>
          </cell>
          <cell r="H165" t="str">
            <v>01.07.2010</v>
          </cell>
          <cell r="I165" t="str">
            <v>Staff Member</v>
          </cell>
          <cell r="J165" t="str">
            <v>Band D</v>
          </cell>
          <cell r="K165">
            <v>1</v>
          </cell>
          <cell r="L165">
            <v>40</v>
          </cell>
          <cell r="M165" t="str">
            <v>Permanent Full-Time</v>
          </cell>
          <cell r="N165" t="str">
            <v>Parking Officer</v>
          </cell>
          <cell r="O165" t="str">
            <v>Position Filled</v>
          </cell>
          <cell r="P165">
            <v>97064769</v>
          </cell>
          <cell r="Q165" t="str">
            <v>Fae Armstrong</v>
          </cell>
          <cell r="R165" t="str">
            <v>Permanent Full-Time</v>
          </cell>
          <cell r="S165" t="str">
            <v>Parking Officer</v>
          </cell>
          <cell r="T165" t="str">
            <v>CEA – PSA</v>
          </cell>
          <cell r="U165">
            <v>1</v>
          </cell>
          <cell r="V165" t="str">
            <v>2P</v>
          </cell>
          <cell r="W165">
            <v>47115.44</v>
          </cell>
          <cell r="X165" t="str">
            <v>Basement - 31 Wiri Station Road</v>
          </cell>
          <cell r="Y165">
            <v>0</v>
          </cell>
          <cell r="Z165" t="str">
            <v>Fae</v>
          </cell>
          <cell r="AA165" t="str">
            <v>Armstrong</v>
          </cell>
          <cell r="AB165" t="str">
            <v>Fae</v>
          </cell>
          <cell r="AC165" t="str">
            <v>PO</v>
          </cell>
          <cell r="AD165" t="str">
            <v>PSA</v>
          </cell>
          <cell r="AE165" t="str">
            <v>Female</v>
          </cell>
          <cell r="AF165">
            <v>1117</v>
          </cell>
          <cell r="AG165" t="str">
            <v>PARKING - SOUTH (2)</v>
          </cell>
          <cell r="AH165" t="str">
            <v>00.00.0000</v>
          </cell>
        </row>
        <row r="166">
          <cell r="A166">
            <v>50010668</v>
          </cell>
          <cell r="B166" t="str">
            <v>Services</v>
          </cell>
          <cell r="C166" t="str">
            <v>Services</v>
          </cell>
          <cell r="D166" t="str">
            <v>Parking Services</v>
          </cell>
          <cell r="E166" t="str">
            <v>Parking - South (2)</v>
          </cell>
          <cell r="F166">
            <v>50010668</v>
          </cell>
          <cell r="G166" t="str">
            <v>Parking Officer</v>
          </cell>
          <cell r="H166" t="str">
            <v>01.07.2010</v>
          </cell>
          <cell r="I166" t="str">
            <v>Staff Member</v>
          </cell>
          <cell r="J166" t="str">
            <v>Band D</v>
          </cell>
          <cell r="K166">
            <v>1</v>
          </cell>
          <cell r="L166">
            <v>40</v>
          </cell>
          <cell r="M166" t="str">
            <v>Permanent Full-Time</v>
          </cell>
          <cell r="N166" t="str">
            <v>Parking Officer</v>
          </cell>
          <cell r="O166" t="str">
            <v>Position Filled</v>
          </cell>
          <cell r="P166">
            <v>97063604</v>
          </cell>
          <cell r="Q166" t="str">
            <v>Liam Beazley</v>
          </cell>
          <cell r="R166" t="str">
            <v>Permanent Full-Time</v>
          </cell>
          <cell r="S166" t="str">
            <v>Parking Officer</v>
          </cell>
          <cell r="T166" t="str">
            <v>CEA – PSA</v>
          </cell>
          <cell r="U166">
            <v>1</v>
          </cell>
          <cell r="V166" t="str">
            <v>2P</v>
          </cell>
          <cell r="W166">
            <v>49358.27</v>
          </cell>
          <cell r="X166" t="str">
            <v>Basement - 31 Wiri Station Road</v>
          </cell>
          <cell r="Y166">
            <v>0</v>
          </cell>
          <cell r="Z166" t="str">
            <v>Liam</v>
          </cell>
          <cell r="AA166" t="str">
            <v>Beazley</v>
          </cell>
          <cell r="AB166" t="str">
            <v>Liam</v>
          </cell>
          <cell r="AC166" t="str">
            <v>PO</v>
          </cell>
          <cell r="AD166" t="str">
            <v>PSA</v>
          </cell>
          <cell r="AE166" t="str">
            <v>Male</v>
          </cell>
          <cell r="AF166">
            <v>1117</v>
          </cell>
          <cell r="AG166" t="str">
            <v>PARKING - SOUTH (2)</v>
          </cell>
          <cell r="AH166" t="str">
            <v>00.00.0000</v>
          </cell>
        </row>
        <row r="167">
          <cell r="A167">
            <v>50010669</v>
          </cell>
          <cell r="B167" t="str">
            <v>Services</v>
          </cell>
          <cell r="C167" t="str">
            <v>Services</v>
          </cell>
          <cell r="D167" t="str">
            <v>Parking Services</v>
          </cell>
          <cell r="E167" t="str">
            <v>Parking - South (1)</v>
          </cell>
          <cell r="F167">
            <v>50010669</v>
          </cell>
          <cell r="G167" t="str">
            <v>Parking Officer</v>
          </cell>
          <cell r="H167" t="str">
            <v>01.07.2010</v>
          </cell>
          <cell r="I167" t="str">
            <v>Staff Member</v>
          </cell>
          <cell r="J167" t="str">
            <v>Band D</v>
          </cell>
          <cell r="K167">
            <v>1</v>
          </cell>
          <cell r="L167">
            <v>40</v>
          </cell>
          <cell r="M167" t="str">
            <v>Permanent Full-Time</v>
          </cell>
          <cell r="N167" t="str">
            <v>Parking Officer</v>
          </cell>
          <cell r="O167" t="str">
            <v>Position Filled</v>
          </cell>
          <cell r="P167">
            <v>97065433</v>
          </cell>
          <cell r="Q167" t="str">
            <v>Carla Johnson</v>
          </cell>
          <cell r="R167" t="str">
            <v>Permanent Full-Time</v>
          </cell>
          <cell r="S167" t="str">
            <v>Parking Officer</v>
          </cell>
          <cell r="T167" t="str">
            <v>CEA – PSA</v>
          </cell>
          <cell r="U167">
            <v>1</v>
          </cell>
          <cell r="V167" t="str">
            <v>2P</v>
          </cell>
          <cell r="W167">
            <v>46091.19</v>
          </cell>
          <cell r="X167" t="str">
            <v>Basement - 31 Wiri Station Road</v>
          </cell>
          <cell r="Y167">
            <v>0</v>
          </cell>
          <cell r="Z167" t="str">
            <v>Carla</v>
          </cell>
          <cell r="AA167" t="str">
            <v>Johnson</v>
          </cell>
          <cell r="AB167" t="str">
            <v>Carla</v>
          </cell>
          <cell r="AC167" t="str">
            <v>PO</v>
          </cell>
          <cell r="AD167" t="str">
            <v>PSA</v>
          </cell>
          <cell r="AE167" t="str">
            <v>Female</v>
          </cell>
          <cell r="AF167">
            <v>1118</v>
          </cell>
          <cell r="AG167" t="str">
            <v>PARKING - SOUTH (1)</v>
          </cell>
          <cell r="AH167" t="str">
            <v>00.00.0000</v>
          </cell>
        </row>
        <row r="168">
          <cell r="A168">
            <v>50010670</v>
          </cell>
          <cell r="B168" t="str">
            <v>Services</v>
          </cell>
          <cell r="C168" t="str">
            <v>Services</v>
          </cell>
          <cell r="D168" t="str">
            <v>Parking Services</v>
          </cell>
          <cell r="E168" t="str">
            <v>Parking - South (2)</v>
          </cell>
          <cell r="F168">
            <v>50010670</v>
          </cell>
          <cell r="G168" t="str">
            <v>Parking Officer</v>
          </cell>
          <cell r="H168" t="str">
            <v>01.07.2010</v>
          </cell>
          <cell r="I168" t="str">
            <v>Staff Member</v>
          </cell>
          <cell r="J168" t="str">
            <v>Band D</v>
          </cell>
          <cell r="K168">
            <v>1</v>
          </cell>
          <cell r="L168">
            <v>40</v>
          </cell>
          <cell r="M168" t="str">
            <v>Permanent Full-Time</v>
          </cell>
          <cell r="N168" t="str">
            <v>Parking Officer</v>
          </cell>
          <cell r="O168" t="str">
            <v>Position Filled</v>
          </cell>
          <cell r="P168">
            <v>1580</v>
          </cell>
          <cell r="Q168" t="str">
            <v>Gaurav Kumar</v>
          </cell>
          <cell r="R168" t="str">
            <v>Permanent Full-Time</v>
          </cell>
          <cell r="S168" t="str">
            <v>Parking Officer</v>
          </cell>
          <cell r="T168" t="str">
            <v>CEA – PSA</v>
          </cell>
          <cell r="U168">
            <v>1</v>
          </cell>
          <cell r="V168" t="str">
            <v>3P</v>
          </cell>
          <cell r="W168">
            <v>44654</v>
          </cell>
          <cell r="X168" t="str">
            <v>Basement - 31 Wiri Station Road</v>
          </cell>
          <cell r="Y168">
            <v>0</v>
          </cell>
          <cell r="Z168" t="str">
            <v>Gaurav</v>
          </cell>
          <cell r="AA168" t="str">
            <v>Kumar</v>
          </cell>
          <cell r="AC168" t="str">
            <v>PO</v>
          </cell>
          <cell r="AD168" t="str">
            <v>PSA</v>
          </cell>
          <cell r="AE168" t="str">
            <v>Male</v>
          </cell>
          <cell r="AF168">
            <v>1117</v>
          </cell>
          <cell r="AG168" t="str">
            <v>PARKING - SOUTH (2)</v>
          </cell>
          <cell r="AH168" t="str">
            <v>00.00.0000</v>
          </cell>
        </row>
        <row r="169">
          <cell r="A169">
            <v>50010671</v>
          </cell>
          <cell r="B169" t="str">
            <v>Services</v>
          </cell>
          <cell r="C169" t="str">
            <v>Services</v>
          </cell>
          <cell r="D169" t="str">
            <v>Parking Services</v>
          </cell>
          <cell r="E169" t="str">
            <v>Parking - South (2)</v>
          </cell>
          <cell r="F169">
            <v>50010671</v>
          </cell>
          <cell r="G169" t="str">
            <v>Parking Officer</v>
          </cell>
          <cell r="H169" t="str">
            <v>01.07.2010</v>
          </cell>
          <cell r="I169" t="str">
            <v>Staff Member</v>
          </cell>
          <cell r="J169" t="str">
            <v>Band D</v>
          </cell>
          <cell r="K169">
            <v>1</v>
          </cell>
          <cell r="L169">
            <v>40</v>
          </cell>
          <cell r="M169" t="str">
            <v>Permanent Full-Time</v>
          </cell>
          <cell r="N169" t="str">
            <v>Parking Officer</v>
          </cell>
          <cell r="O169" t="str">
            <v>Position Filled</v>
          </cell>
          <cell r="P169">
            <v>97065818</v>
          </cell>
          <cell r="Q169" t="str">
            <v>Adam Knowles</v>
          </cell>
          <cell r="R169" t="str">
            <v>Permanent Full-Time</v>
          </cell>
          <cell r="S169" t="str">
            <v>Parking Officer</v>
          </cell>
          <cell r="T169" t="str">
            <v>CEA – PSA</v>
          </cell>
          <cell r="U169">
            <v>1</v>
          </cell>
          <cell r="V169" t="str">
            <v>2P</v>
          </cell>
          <cell r="W169">
            <v>49676.06</v>
          </cell>
          <cell r="X169" t="str">
            <v>Basement - 31 Wiri Station Road</v>
          </cell>
          <cell r="Y169">
            <v>0</v>
          </cell>
          <cell r="Z169" t="str">
            <v>Adam</v>
          </cell>
          <cell r="AA169" t="str">
            <v>Knowles</v>
          </cell>
          <cell r="AB169" t="str">
            <v>Adam</v>
          </cell>
          <cell r="AC169" t="str">
            <v>PO</v>
          </cell>
          <cell r="AD169" t="str">
            <v>PSA</v>
          </cell>
          <cell r="AE169" t="str">
            <v>Male</v>
          </cell>
          <cell r="AF169">
            <v>1117</v>
          </cell>
          <cell r="AG169" t="str">
            <v>PARKING - SOUTH (2)</v>
          </cell>
          <cell r="AH169" t="str">
            <v>00.00.0000</v>
          </cell>
        </row>
        <row r="170">
          <cell r="A170">
            <v>50010672</v>
          </cell>
          <cell r="B170" t="str">
            <v>Services</v>
          </cell>
          <cell r="C170" t="str">
            <v>Services</v>
          </cell>
          <cell r="D170" t="str">
            <v>Parking Services</v>
          </cell>
          <cell r="E170" t="str">
            <v>Parking - South (1)</v>
          </cell>
          <cell r="F170">
            <v>50010672</v>
          </cell>
          <cell r="G170" t="str">
            <v>Parking Officer</v>
          </cell>
          <cell r="H170" t="str">
            <v>01.07.2010</v>
          </cell>
          <cell r="I170" t="str">
            <v>Staff Member</v>
          </cell>
          <cell r="J170" t="str">
            <v>Band D</v>
          </cell>
          <cell r="K170">
            <v>1</v>
          </cell>
          <cell r="L170">
            <v>40</v>
          </cell>
          <cell r="M170" t="str">
            <v>Permanent Full-Time</v>
          </cell>
          <cell r="N170" t="str">
            <v>Parking Officer</v>
          </cell>
          <cell r="O170" t="str">
            <v>Position Filled</v>
          </cell>
          <cell r="P170">
            <v>97065783</v>
          </cell>
          <cell r="Q170" t="str">
            <v>Richard Kuysten</v>
          </cell>
          <cell r="R170" t="str">
            <v>Permanent Full-Time</v>
          </cell>
          <cell r="S170" t="str">
            <v>Parking Officer</v>
          </cell>
          <cell r="T170" t="str">
            <v>CEA – PSA</v>
          </cell>
          <cell r="U170">
            <v>1</v>
          </cell>
          <cell r="V170" t="str">
            <v>2P</v>
          </cell>
          <cell r="W170">
            <v>50410.92</v>
          </cell>
          <cell r="X170" t="str">
            <v>Basement - 31 Wiri Station Road</v>
          </cell>
          <cell r="Y170">
            <v>0</v>
          </cell>
          <cell r="Z170" t="str">
            <v>Richard</v>
          </cell>
          <cell r="AA170" t="str">
            <v>Kuysten</v>
          </cell>
          <cell r="AB170" t="str">
            <v>Richard</v>
          </cell>
          <cell r="AC170" t="str">
            <v>PO</v>
          </cell>
          <cell r="AD170" t="str">
            <v>PSA</v>
          </cell>
          <cell r="AE170" t="str">
            <v>Male</v>
          </cell>
          <cell r="AF170">
            <v>1118</v>
          </cell>
          <cell r="AG170" t="str">
            <v>PARKING - SOUTH (1)</v>
          </cell>
          <cell r="AH170" t="str">
            <v>00.00.0000</v>
          </cell>
        </row>
        <row r="171">
          <cell r="A171">
            <v>50010673</v>
          </cell>
          <cell r="B171" t="str">
            <v>Services</v>
          </cell>
          <cell r="C171" t="str">
            <v>Services</v>
          </cell>
          <cell r="D171" t="str">
            <v>Parking Services</v>
          </cell>
          <cell r="E171" t="str">
            <v>Parking - South (2)</v>
          </cell>
          <cell r="F171">
            <v>50010673</v>
          </cell>
          <cell r="G171" t="str">
            <v>Parking Officer</v>
          </cell>
          <cell r="H171" t="str">
            <v>01.07.2010</v>
          </cell>
          <cell r="I171" t="str">
            <v>Staff Member</v>
          </cell>
          <cell r="J171" t="str">
            <v>Band D</v>
          </cell>
          <cell r="K171">
            <v>1</v>
          </cell>
          <cell r="L171">
            <v>40</v>
          </cell>
          <cell r="M171" t="str">
            <v>Permanent Full-Time</v>
          </cell>
          <cell r="N171" t="str">
            <v>Parking Officer</v>
          </cell>
          <cell r="O171" t="str">
            <v>Position Filled</v>
          </cell>
          <cell r="P171">
            <v>770</v>
          </cell>
          <cell r="Q171" t="str">
            <v>William Wong</v>
          </cell>
          <cell r="R171" t="str">
            <v>Permanent Full-Time</v>
          </cell>
          <cell r="S171" t="str">
            <v>Parking Officer</v>
          </cell>
          <cell r="T171" t="str">
            <v>CEA – PSA</v>
          </cell>
          <cell r="U171">
            <v>1</v>
          </cell>
          <cell r="V171" t="str">
            <v>2P</v>
          </cell>
          <cell r="W171">
            <v>43977.599999999999</v>
          </cell>
          <cell r="X171" t="str">
            <v>Basement - 31 Wiri Station Road</v>
          </cell>
          <cell r="Y171">
            <v>0</v>
          </cell>
          <cell r="Z171" t="str">
            <v>William</v>
          </cell>
          <cell r="AA171" t="str">
            <v>Wong</v>
          </cell>
          <cell r="AC171" t="str">
            <v>PO</v>
          </cell>
          <cell r="AD171" t="str">
            <v>PSA</v>
          </cell>
          <cell r="AE171" t="str">
            <v>Male</v>
          </cell>
          <cell r="AF171">
            <v>1117</v>
          </cell>
          <cell r="AG171" t="str">
            <v>PARKING - SOUTH (2)</v>
          </cell>
          <cell r="AH171" t="str">
            <v>00.00.0000</v>
          </cell>
        </row>
        <row r="172">
          <cell r="A172">
            <v>50010674</v>
          </cell>
          <cell r="B172" t="str">
            <v>Services</v>
          </cell>
          <cell r="C172" t="str">
            <v>Services</v>
          </cell>
          <cell r="D172" t="str">
            <v>Parking Services</v>
          </cell>
          <cell r="E172" t="str">
            <v>Parking - South (1)</v>
          </cell>
          <cell r="F172">
            <v>50010674</v>
          </cell>
          <cell r="G172" t="str">
            <v>Parking Officer</v>
          </cell>
          <cell r="H172" t="str">
            <v>01.07.2010</v>
          </cell>
          <cell r="I172" t="str">
            <v>Staff Member</v>
          </cell>
          <cell r="J172" t="str">
            <v>Band D</v>
          </cell>
          <cell r="K172">
            <v>1</v>
          </cell>
          <cell r="L172">
            <v>40</v>
          </cell>
          <cell r="M172" t="str">
            <v>Permanent Full-Time</v>
          </cell>
          <cell r="N172" t="str">
            <v>Parking Officer</v>
          </cell>
          <cell r="O172" t="str">
            <v>Position unfilled for  54 days</v>
          </cell>
          <cell r="P172">
            <v>0</v>
          </cell>
          <cell r="U172">
            <v>0</v>
          </cell>
          <cell r="W172">
            <v>0</v>
          </cell>
          <cell r="Y172">
            <v>1</v>
          </cell>
          <cell r="AD172" t="str">
            <v>PSA</v>
          </cell>
          <cell r="AH172" t="str">
            <v>00.00.0000</v>
          </cell>
        </row>
        <row r="173">
          <cell r="A173">
            <v>50010675</v>
          </cell>
          <cell r="B173" t="str">
            <v>Services</v>
          </cell>
          <cell r="C173" t="str">
            <v>Services</v>
          </cell>
          <cell r="D173" t="str">
            <v>Parking Services</v>
          </cell>
          <cell r="E173" t="str">
            <v>Parking - South (2)</v>
          </cell>
          <cell r="F173">
            <v>50010675</v>
          </cell>
          <cell r="G173" t="str">
            <v>Parking Officer</v>
          </cell>
          <cell r="H173" t="str">
            <v>01.07.2010</v>
          </cell>
          <cell r="I173" t="str">
            <v>Staff Member</v>
          </cell>
          <cell r="J173" t="str">
            <v>Band D</v>
          </cell>
          <cell r="K173">
            <v>1</v>
          </cell>
          <cell r="L173">
            <v>40</v>
          </cell>
          <cell r="M173" t="str">
            <v>Permanent Full-Time</v>
          </cell>
          <cell r="N173" t="str">
            <v>Parking Officer</v>
          </cell>
          <cell r="O173" t="str">
            <v>Position Filled</v>
          </cell>
          <cell r="P173">
            <v>97064229</v>
          </cell>
          <cell r="Q173" t="str">
            <v>Cilla Nukunuku</v>
          </cell>
          <cell r="R173" t="str">
            <v>Permanent Full-Time</v>
          </cell>
          <cell r="S173" t="str">
            <v>Parking Officer</v>
          </cell>
          <cell r="T173" t="str">
            <v>CEA – PSA</v>
          </cell>
          <cell r="U173">
            <v>1</v>
          </cell>
          <cell r="V173" t="str">
            <v>2P</v>
          </cell>
          <cell r="W173">
            <v>49187.74</v>
          </cell>
          <cell r="X173" t="str">
            <v>Basement - 31 Wiri Station Road</v>
          </cell>
          <cell r="Y173">
            <v>0</v>
          </cell>
          <cell r="Z173" t="str">
            <v>Cilla Ann</v>
          </cell>
          <cell r="AA173" t="str">
            <v>Nukunuku</v>
          </cell>
          <cell r="AB173" t="str">
            <v>Cilla</v>
          </cell>
          <cell r="AC173" t="str">
            <v>PO</v>
          </cell>
          <cell r="AD173" t="str">
            <v>PSA</v>
          </cell>
          <cell r="AE173" t="str">
            <v>Female</v>
          </cell>
          <cell r="AF173">
            <v>1117</v>
          </cell>
          <cell r="AG173" t="str">
            <v>PARKING - SOUTH (2)</v>
          </cell>
          <cell r="AH173" t="str">
            <v>00.00.0000</v>
          </cell>
        </row>
        <row r="174">
          <cell r="A174">
            <v>50010676</v>
          </cell>
          <cell r="B174" t="str">
            <v>Services</v>
          </cell>
          <cell r="C174" t="str">
            <v>Services</v>
          </cell>
          <cell r="D174" t="str">
            <v>Parking Services</v>
          </cell>
          <cell r="E174" t="str">
            <v>Parking - South (1)</v>
          </cell>
          <cell r="F174">
            <v>50010676</v>
          </cell>
          <cell r="G174" t="str">
            <v>Parking Officer</v>
          </cell>
          <cell r="H174" t="str">
            <v>01.07.2010</v>
          </cell>
          <cell r="I174" t="str">
            <v>Staff Member</v>
          </cell>
          <cell r="J174" t="str">
            <v>Band D</v>
          </cell>
          <cell r="K174">
            <v>1</v>
          </cell>
          <cell r="L174">
            <v>40</v>
          </cell>
          <cell r="M174" t="str">
            <v>Permanent Full-Time</v>
          </cell>
          <cell r="N174" t="str">
            <v>Parking Officer</v>
          </cell>
          <cell r="O174" t="str">
            <v>Position Filled</v>
          </cell>
          <cell r="P174">
            <v>1192</v>
          </cell>
          <cell r="Q174" t="str">
            <v>Paul Jeram</v>
          </cell>
          <cell r="R174" t="str">
            <v>Permanent Full-Time</v>
          </cell>
          <cell r="S174" t="str">
            <v>Parking Officer</v>
          </cell>
          <cell r="T174" t="str">
            <v>CEA – PSA</v>
          </cell>
          <cell r="U174">
            <v>1</v>
          </cell>
          <cell r="V174" t="str">
            <v>2P</v>
          </cell>
          <cell r="W174">
            <v>43977.599999999999</v>
          </cell>
          <cell r="X174" t="str">
            <v>Basement - 31 Wiri Station Road</v>
          </cell>
          <cell r="Y174">
            <v>0</v>
          </cell>
          <cell r="Z174" t="str">
            <v>Paul</v>
          </cell>
          <cell r="AA174" t="str">
            <v>Jeram</v>
          </cell>
          <cell r="AC174" t="str">
            <v>PO</v>
          </cell>
          <cell r="AD174" t="str">
            <v>PSA</v>
          </cell>
          <cell r="AE174" t="str">
            <v>Male</v>
          </cell>
          <cell r="AF174">
            <v>1118</v>
          </cell>
          <cell r="AG174" t="str">
            <v>PARKING - SOUTH (1)</v>
          </cell>
          <cell r="AH174" t="str">
            <v>00.00.0000</v>
          </cell>
        </row>
        <row r="175">
          <cell r="A175">
            <v>50010677</v>
          </cell>
          <cell r="B175" t="str">
            <v>Services</v>
          </cell>
          <cell r="C175" t="str">
            <v>Services</v>
          </cell>
          <cell r="D175" t="str">
            <v>Parking Services</v>
          </cell>
          <cell r="E175" t="str">
            <v>Parking - South (2)</v>
          </cell>
          <cell r="F175">
            <v>50010677</v>
          </cell>
          <cell r="G175" t="str">
            <v>Parking Officer</v>
          </cell>
          <cell r="H175" t="str">
            <v>01.07.2010</v>
          </cell>
          <cell r="I175" t="str">
            <v>Staff Member</v>
          </cell>
          <cell r="J175" t="str">
            <v>Band D</v>
          </cell>
          <cell r="K175">
            <v>1</v>
          </cell>
          <cell r="L175">
            <v>40</v>
          </cell>
          <cell r="M175" t="str">
            <v>Permanent Full-Time</v>
          </cell>
          <cell r="N175" t="str">
            <v>Parking Officer</v>
          </cell>
          <cell r="O175" t="str">
            <v>Position Filled</v>
          </cell>
          <cell r="P175">
            <v>97065790</v>
          </cell>
          <cell r="Q175" t="str">
            <v>Joe Piggott</v>
          </cell>
          <cell r="R175" t="str">
            <v>Permanent Full-Time</v>
          </cell>
          <cell r="S175" t="str">
            <v>Parking Officer</v>
          </cell>
          <cell r="T175" t="str">
            <v>CEA – PSA</v>
          </cell>
          <cell r="U175">
            <v>1</v>
          </cell>
          <cell r="V175" t="str">
            <v>2P</v>
          </cell>
          <cell r="W175">
            <v>48401.29</v>
          </cell>
          <cell r="X175" t="str">
            <v>Basement - 31 Wiri Station Road</v>
          </cell>
          <cell r="Y175">
            <v>0</v>
          </cell>
          <cell r="Z175" t="str">
            <v>Ricky</v>
          </cell>
          <cell r="AA175" t="str">
            <v>Piggott</v>
          </cell>
          <cell r="AB175" t="str">
            <v>Joe</v>
          </cell>
          <cell r="AC175" t="str">
            <v>PO</v>
          </cell>
          <cell r="AD175" t="str">
            <v>PSA</v>
          </cell>
          <cell r="AE175" t="str">
            <v>Male</v>
          </cell>
          <cell r="AF175">
            <v>1117</v>
          </cell>
          <cell r="AG175" t="str">
            <v>PARKING - SOUTH (2)</v>
          </cell>
          <cell r="AH175" t="str">
            <v>00.00.0000</v>
          </cell>
        </row>
        <row r="176">
          <cell r="A176">
            <v>50010678</v>
          </cell>
          <cell r="B176" t="str">
            <v>Services</v>
          </cell>
          <cell r="C176" t="str">
            <v>Services</v>
          </cell>
          <cell r="D176" t="str">
            <v>Parking Services</v>
          </cell>
          <cell r="E176" t="str">
            <v>Parking - South (1)</v>
          </cell>
          <cell r="F176">
            <v>50010678</v>
          </cell>
          <cell r="G176" t="str">
            <v>Parking Officer</v>
          </cell>
          <cell r="H176" t="str">
            <v>01.07.2010</v>
          </cell>
          <cell r="I176" t="str">
            <v>Staff Member</v>
          </cell>
          <cell r="J176" t="str">
            <v>Band D</v>
          </cell>
          <cell r="K176">
            <v>1</v>
          </cell>
          <cell r="L176">
            <v>40</v>
          </cell>
          <cell r="M176" t="str">
            <v>Permanent Full-Time</v>
          </cell>
          <cell r="N176" t="str">
            <v>Parking Officer</v>
          </cell>
          <cell r="O176" t="str">
            <v>Position Filled</v>
          </cell>
          <cell r="P176">
            <v>97065843</v>
          </cell>
          <cell r="Q176" t="str">
            <v>Zakiyy Samad</v>
          </cell>
          <cell r="R176" t="str">
            <v>Permanent Full-Time</v>
          </cell>
          <cell r="S176" t="str">
            <v>Parking Officer</v>
          </cell>
          <cell r="T176" t="str">
            <v>CEA – PSA</v>
          </cell>
          <cell r="U176">
            <v>1</v>
          </cell>
          <cell r="V176" t="str">
            <v>2P</v>
          </cell>
          <cell r="W176">
            <v>49371.519999999997</v>
          </cell>
          <cell r="X176" t="str">
            <v>Basement - 31 Wiri Station Road</v>
          </cell>
          <cell r="Y176">
            <v>0</v>
          </cell>
          <cell r="Z176" t="str">
            <v>Zakiyy</v>
          </cell>
          <cell r="AA176" t="str">
            <v>Samad</v>
          </cell>
          <cell r="AB176" t="str">
            <v>Zakiyy</v>
          </cell>
          <cell r="AC176" t="str">
            <v>PO</v>
          </cell>
          <cell r="AD176" t="str">
            <v>PSA</v>
          </cell>
          <cell r="AE176" t="str">
            <v>Male</v>
          </cell>
          <cell r="AF176">
            <v>1118</v>
          </cell>
          <cell r="AG176" t="str">
            <v>PARKING - SOUTH (1)</v>
          </cell>
          <cell r="AH176" t="str">
            <v>00.00.0000</v>
          </cell>
        </row>
        <row r="177">
          <cell r="A177">
            <v>50010679</v>
          </cell>
          <cell r="B177" t="str">
            <v>Services</v>
          </cell>
          <cell r="C177" t="str">
            <v>Services</v>
          </cell>
          <cell r="D177" t="str">
            <v>Parking Services</v>
          </cell>
          <cell r="E177" t="str">
            <v>Parking - South (2)</v>
          </cell>
          <cell r="F177">
            <v>50010679</v>
          </cell>
          <cell r="G177" t="str">
            <v>Parking Officer</v>
          </cell>
          <cell r="H177" t="str">
            <v>01.07.2010</v>
          </cell>
          <cell r="I177" t="str">
            <v>Staff Member</v>
          </cell>
          <cell r="J177" t="str">
            <v>Band D</v>
          </cell>
          <cell r="K177">
            <v>1</v>
          </cell>
          <cell r="L177">
            <v>40</v>
          </cell>
          <cell r="M177" t="str">
            <v>Permanent Full-Time</v>
          </cell>
          <cell r="N177" t="str">
            <v>Parking Officer</v>
          </cell>
          <cell r="O177" t="str">
            <v>Position Filled</v>
          </cell>
          <cell r="P177">
            <v>802</v>
          </cell>
          <cell r="Q177" t="str">
            <v>Lynette Te Ruki</v>
          </cell>
          <cell r="R177" t="str">
            <v>Permanent Full-Time</v>
          </cell>
          <cell r="S177" t="str">
            <v>Parking Officer</v>
          </cell>
          <cell r="T177" t="str">
            <v>IEA – 2010 Standard</v>
          </cell>
          <cell r="U177">
            <v>1</v>
          </cell>
          <cell r="V177" t="str">
            <v>2P</v>
          </cell>
          <cell r="W177">
            <v>43977.599999999999</v>
          </cell>
          <cell r="X177" t="str">
            <v>Basement - 31 Wiri Station Road</v>
          </cell>
          <cell r="Y177">
            <v>0</v>
          </cell>
          <cell r="Z177" t="str">
            <v>Lynette</v>
          </cell>
          <cell r="AA177" t="str">
            <v>Te Ruki</v>
          </cell>
          <cell r="AC177" t="str">
            <v>PO</v>
          </cell>
          <cell r="AD177" t="str">
            <v>PSA</v>
          </cell>
          <cell r="AE177" t="str">
            <v>Female</v>
          </cell>
          <cell r="AF177">
            <v>1117</v>
          </cell>
          <cell r="AG177" t="str">
            <v>PARKING - SOUTH (2)</v>
          </cell>
          <cell r="AH177" t="str">
            <v>00.00.0000</v>
          </cell>
        </row>
        <row r="178">
          <cell r="A178">
            <v>50010680</v>
          </cell>
          <cell r="B178" t="str">
            <v>Services</v>
          </cell>
          <cell r="C178" t="str">
            <v>Services</v>
          </cell>
          <cell r="D178" t="str">
            <v>Parking Services</v>
          </cell>
          <cell r="E178" t="str">
            <v>Parking - Central Suburb (3)</v>
          </cell>
          <cell r="F178">
            <v>50010680</v>
          </cell>
          <cell r="G178" t="str">
            <v>Parking Officer</v>
          </cell>
          <cell r="H178" t="str">
            <v>01.07.2010</v>
          </cell>
          <cell r="I178" t="str">
            <v>Staff Member</v>
          </cell>
          <cell r="J178" t="str">
            <v>Band D</v>
          </cell>
          <cell r="K178">
            <v>1</v>
          </cell>
          <cell r="L178">
            <v>40</v>
          </cell>
          <cell r="M178" t="str">
            <v>Permanent Full-Time</v>
          </cell>
          <cell r="N178" t="str">
            <v>Parking Officer</v>
          </cell>
          <cell r="O178" t="str">
            <v>Position Filled</v>
          </cell>
          <cell r="P178">
            <v>90005548</v>
          </cell>
          <cell r="Q178" t="str">
            <v>Theresa Raval</v>
          </cell>
          <cell r="R178" t="str">
            <v>Permanent Full-Time</v>
          </cell>
          <cell r="S178" t="str">
            <v>Parking Officer</v>
          </cell>
          <cell r="T178" t="str">
            <v>IEA – 2010 Standard</v>
          </cell>
          <cell r="U178">
            <v>1</v>
          </cell>
          <cell r="V178" t="str">
            <v>2P</v>
          </cell>
          <cell r="W178">
            <v>52044.08</v>
          </cell>
          <cell r="X178" t="str">
            <v>29 Customs Street West - Level 1</v>
          </cell>
          <cell r="Y178">
            <v>0</v>
          </cell>
          <cell r="Z178" t="str">
            <v>Theresamma</v>
          </cell>
          <cell r="AA178" t="str">
            <v>Raval</v>
          </cell>
          <cell r="AB178" t="str">
            <v>Theresa</v>
          </cell>
          <cell r="AC178" t="str">
            <v>PO</v>
          </cell>
          <cell r="AD178" t="str">
            <v>PSA</v>
          </cell>
          <cell r="AE178" t="str">
            <v>Female</v>
          </cell>
          <cell r="AF178">
            <v>1110</v>
          </cell>
          <cell r="AG178" t="str">
            <v>PARKNG CENTRAL (3)</v>
          </cell>
          <cell r="AH178" t="str">
            <v>00.00.0000</v>
          </cell>
        </row>
        <row r="179">
          <cell r="A179">
            <v>50010681</v>
          </cell>
          <cell r="B179" t="str">
            <v>Services</v>
          </cell>
          <cell r="C179" t="str">
            <v>Services</v>
          </cell>
          <cell r="D179" t="str">
            <v>Parking Services</v>
          </cell>
          <cell r="E179" t="str">
            <v>Parking - South (1)</v>
          </cell>
          <cell r="F179">
            <v>50010681</v>
          </cell>
          <cell r="G179" t="str">
            <v>Parking Officer</v>
          </cell>
          <cell r="H179" t="str">
            <v>01.07.2010</v>
          </cell>
          <cell r="I179" t="str">
            <v>Staff Member</v>
          </cell>
          <cell r="J179" t="str">
            <v>Band D</v>
          </cell>
          <cell r="K179">
            <v>1</v>
          </cell>
          <cell r="L179">
            <v>40</v>
          </cell>
          <cell r="M179" t="str">
            <v>Permanent Full-Time</v>
          </cell>
          <cell r="N179" t="str">
            <v>Parking Officer</v>
          </cell>
          <cell r="O179" t="str">
            <v>Position Filled</v>
          </cell>
          <cell r="P179">
            <v>97065249</v>
          </cell>
          <cell r="Q179" t="str">
            <v>Kalani Takao</v>
          </cell>
          <cell r="R179" t="str">
            <v>Permanent Full-Time</v>
          </cell>
          <cell r="S179" t="str">
            <v>Parking Officer</v>
          </cell>
          <cell r="T179" t="str">
            <v>CEA – PSA</v>
          </cell>
          <cell r="U179">
            <v>1</v>
          </cell>
          <cell r="V179" t="str">
            <v>2P</v>
          </cell>
          <cell r="W179">
            <v>47060.21</v>
          </cell>
          <cell r="X179" t="str">
            <v>Basement - 31 Wiri Station Road</v>
          </cell>
          <cell r="Y179">
            <v>0</v>
          </cell>
          <cell r="Z179" t="str">
            <v>Kalani</v>
          </cell>
          <cell r="AA179" t="str">
            <v>Takao</v>
          </cell>
          <cell r="AB179" t="str">
            <v>Kalani</v>
          </cell>
          <cell r="AC179" t="str">
            <v>PO</v>
          </cell>
          <cell r="AD179" t="str">
            <v>PSA</v>
          </cell>
          <cell r="AE179" t="str">
            <v>Male</v>
          </cell>
          <cell r="AF179">
            <v>1118</v>
          </cell>
          <cell r="AG179" t="str">
            <v>PARKING - SOUTH (1)</v>
          </cell>
          <cell r="AH179" t="str">
            <v>00.00.0000</v>
          </cell>
        </row>
        <row r="180">
          <cell r="A180">
            <v>50010682</v>
          </cell>
          <cell r="B180" t="str">
            <v>Services</v>
          </cell>
          <cell r="C180" t="str">
            <v>Services</v>
          </cell>
          <cell r="D180" t="str">
            <v>Parking Services</v>
          </cell>
          <cell r="E180" t="str">
            <v>Parking - South (1)</v>
          </cell>
          <cell r="F180">
            <v>50010682</v>
          </cell>
          <cell r="G180" t="str">
            <v>Parking Officer</v>
          </cell>
          <cell r="H180" t="str">
            <v>01.07.2010</v>
          </cell>
          <cell r="I180" t="str">
            <v>Staff Member</v>
          </cell>
          <cell r="J180" t="str">
            <v>Band D</v>
          </cell>
          <cell r="K180">
            <v>1</v>
          </cell>
          <cell r="L180">
            <v>40</v>
          </cell>
          <cell r="M180" t="str">
            <v>Permanent Full-Time</v>
          </cell>
          <cell r="N180" t="str">
            <v>Parking Officer</v>
          </cell>
          <cell r="O180" t="str">
            <v>Position Filled</v>
          </cell>
          <cell r="P180">
            <v>97065819</v>
          </cell>
          <cell r="Q180" t="str">
            <v>Davey Shapleski</v>
          </cell>
          <cell r="R180" t="str">
            <v>Permanent Full-Time</v>
          </cell>
          <cell r="S180" t="str">
            <v>Parking Officer</v>
          </cell>
          <cell r="T180" t="str">
            <v>CEA – PSA</v>
          </cell>
          <cell r="U180">
            <v>1</v>
          </cell>
          <cell r="V180" t="str">
            <v>2P</v>
          </cell>
          <cell r="W180">
            <v>45277.79</v>
          </cell>
          <cell r="X180" t="str">
            <v>Basement - 31 Wiri Station Road</v>
          </cell>
          <cell r="Y180">
            <v>0</v>
          </cell>
          <cell r="Z180" t="str">
            <v>Davey</v>
          </cell>
          <cell r="AA180" t="str">
            <v>Shapleski</v>
          </cell>
          <cell r="AB180" t="str">
            <v>Davey</v>
          </cell>
          <cell r="AC180" t="str">
            <v>PO</v>
          </cell>
          <cell r="AD180" t="str">
            <v>PSA</v>
          </cell>
          <cell r="AE180" t="str">
            <v>Male</v>
          </cell>
          <cell r="AF180">
            <v>1118</v>
          </cell>
          <cell r="AG180" t="str">
            <v>PARKING - SOUTH (1)</v>
          </cell>
          <cell r="AH180" t="str">
            <v>00.00.0000</v>
          </cell>
        </row>
        <row r="181">
          <cell r="A181">
            <v>50010683</v>
          </cell>
          <cell r="B181" t="str">
            <v>Services</v>
          </cell>
          <cell r="C181" t="str">
            <v>Services</v>
          </cell>
          <cell r="D181" t="str">
            <v>Parking Services</v>
          </cell>
          <cell r="E181" t="str">
            <v>Parking - South (2)</v>
          </cell>
          <cell r="F181">
            <v>50010683</v>
          </cell>
          <cell r="G181" t="str">
            <v>Parking Officer</v>
          </cell>
          <cell r="H181" t="str">
            <v>01.07.2010</v>
          </cell>
          <cell r="I181" t="str">
            <v>Staff Member</v>
          </cell>
          <cell r="J181" t="str">
            <v>Band D</v>
          </cell>
          <cell r="K181">
            <v>1</v>
          </cell>
          <cell r="L181">
            <v>40</v>
          </cell>
          <cell r="M181" t="str">
            <v>Permanent Full-Time</v>
          </cell>
          <cell r="N181" t="str">
            <v>Parking Officer</v>
          </cell>
          <cell r="O181" t="str">
            <v>Position Filled</v>
          </cell>
          <cell r="P181">
            <v>97064533</v>
          </cell>
          <cell r="Q181" t="str">
            <v>Lavinia Tuigamala</v>
          </cell>
          <cell r="R181" t="str">
            <v>Permanent Full-Time</v>
          </cell>
          <cell r="S181" t="str">
            <v>Parking Officer</v>
          </cell>
          <cell r="T181" t="str">
            <v>CEA – PSA</v>
          </cell>
          <cell r="U181">
            <v>1</v>
          </cell>
          <cell r="V181" t="str">
            <v>2P</v>
          </cell>
          <cell r="W181">
            <v>48284.61</v>
          </cell>
          <cell r="X181" t="str">
            <v>Basement - 31 Wiri Station Road</v>
          </cell>
          <cell r="Y181">
            <v>0</v>
          </cell>
          <cell r="Z181" t="str">
            <v>Lavinia</v>
          </cell>
          <cell r="AA181" t="str">
            <v>Tuigamala</v>
          </cell>
          <cell r="AB181" t="str">
            <v>Lavinia</v>
          </cell>
          <cell r="AC181" t="str">
            <v>PO</v>
          </cell>
          <cell r="AD181" t="str">
            <v>PSA</v>
          </cell>
          <cell r="AE181" t="str">
            <v>Female</v>
          </cell>
          <cell r="AF181">
            <v>1117</v>
          </cell>
          <cell r="AG181" t="str">
            <v>PARKING - SOUTH (2)</v>
          </cell>
          <cell r="AH181" t="str">
            <v>00.00.0000</v>
          </cell>
        </row>
        <row r="182">
          <cell r="A182">
            <v>50010684</v>
          </cell>
          <cell r="B182" t="str">
            <v>Services</v>
          </cell>
          <cell r="C182" t="str">
            <v>Services</v>
          </cell>
          <cell r="D182" t="str">
            <v>Parking Services</v>
          </cell>
          <cell r="E182" t="str">
            <v>Parking - South (1)</v>
          </cell>
          <cell r="F182">
            <v>50010684</v>
          </cell>
          <cell r="G182" t="str">
            <v>Parking Officer</v>
          </cell>
          <cell r="H182" t="str">
            <v>01.07.2010</v>
          </cell>
          <cell r="I182" t="str">
            <v>Staff Member</v>
          </cell>
          <cell r="J182" t="str">
            <v>Band D</v>
          </cell>
          <cell r="K182">
            <v>1</v>
          </cell>
          <cell r="L182">
            <v>40</v>
          </cell>
          <cell r="M182" t="str">
            <v>Permanent Full-Time</v>
          </cell>
          <cell r="N182" t="str">
            <v>Parking Officer</v>
          </cell>
          <cell r="O182" t="str">
            <v>Position Filled</v>
          </cell>
          <cell r="P182">
            <v>97065798</v>
          </cell>
          <cell r="Q182" t="str">
            <v>Tasi Pitone</v>
          </cell>
          <cell r="R182" t="str">
            <v>Permanent Full-Time</v>
          </cell>
          <cell r="S182" t="str">
            <v>Parking Officer</v>
          </cell>
          <cell r="T182" t="str">
            <v>CEA – PSA</v>
          </cell>
          <cell r="U182">
            <v>1</v>
          </cell>
          <cell r="V182" t="str">
            <v>2P</v>
          </cell>
          <cell r="W182">
            <v>46091.19</v>
          </cell>
          <cell r="X182" t="str">
            <v>Basement - 31 Wiri Station Road</v>
          </cell>
          <cell r="Y182">
            <v>0</v>
          </cell>
          <cell r="Z182" t="str">
            <v>Tasi</v>
          </cell>
          <cell r="AA182" t="str">
            <v>Pitone</v>
          </cell>
          <cell r="AC182" t="str">
            <v>PO</v>
          </cell>
          <cell r="AD182" t="str">
            <v>PSA</v>
          </cell>
          <cell r="AE182" t="str">
            <v>Male</v>
          </cell>
          <cell r="AF182">
            <v>1118</v>
          </cell>
          <cell r="AG182" t="str">
            <v>PARKING - SOUTH (1)</v>
          </cell>
          <cell r="AH182" t="str">
            <v>00.00.0000</v>
          </cell>
        </row>
        <row r="183">
          <cell r="A183">
            <v>50010685</v>
          </cell>
          <cell r="B183" t="str">
            <v>Services</v>
          </cell>
          <cell r="C183" t="str">
            <v>Services</v>
          </cell>
          <cell r="D183" t="str">
            <v>Parking Services</v>
          </cell>
          <cell r="E183" t="str">
            <v>Parking - South (2)</v>
          </cell>
          <cell r="F183">
            <v>50010685</v>
          </cell>
          <cell r="G183" t="str">
            <v>Parking Officer</v>
          </cell>
          <cell r="H183" t="str">
            <v>01.07.2010</v>
          </cell>
          <cell r="I183" t="str">
            <v>Staff Member</v>
          </cell>
          <cell r="J183" t="str">
            <v>Band D</v>
          </cell>
          <cell r="K183">
            <v>1</v>
          </cell>
          <cell r="L183">
            <v>40</v>
          </cell>
          <cell r="M183" t="str">
            <v>Permanent Full-Time</v>
          </cell>
          <cell r="N183" t="str">
            <v>Parking Officer</v>
          </cell>
          <cell r="O183" t="str">
            <v>Position Filled</v>
          </cell>
          <cell r="P183">
            <v>97063227</v>
          </cell>
          <cell r="Q183" t="str">
            <v>Susan Williams</v>
          </cell>
          <cell r="R183" t="str">
            <v>Permanent Full-Time</v>
          </cell>
          <cell r="S183" t="str">
            <v>Parking Officer</v>
          </cell>
          <cell r="T183" t="str">
            <v>CEA – PSA</v>
          </cell>
          <cell r="U183">
            <v>1</v>
          </cell>
          <cell r="V183" t="str">
            <v>2P</v>
          </cell>
          <cell r="W183">
            <v>51042.26</v>
          </cell>
          <cell r="X183" t="str">
            <v>Basement - 31 Wiri Station Road</v>
          </cell>
          <cell r="Y183">
            <v>0</v>
          </cell>
          <cell r="Z183" t="str">
            <v>Susan</v>
          </cell>
          <cell r="AA183" t="str">
            <v>Williams</v>
          </cell>
          <cell r="AB183" t="str">
            <v>Susan</v>
          </cell>
          <cell r="AC183" t="str">
            <v>PO</v>
          </cell>
          <cell r="AD183" t="str">
            <v>PSA</v>
          </cell>
          <cell r="AE183" t="str">
            <v>Female</v>
          </cell>
          <cell r="AF183">
            <v>1117</v>
          </cell>
          <cell r="AG183" t="str">
            <v>PARKING - SOUTH (2)</v>
          </cell>
          <cell r="AH183" t="str">
            <v>00.00.0000</v>
          </cell>
        </row>
        <row r="184">
          <cell r="A184">
            <v>50010686</v>
          </cell>
          <cell r="B184" t="str">
            <v>Services</v>
          </cell>
          <cell r="C184" t="str">
            <v>Services</v>
          </cell>
          <cell r="D184" t="str">
            <v>Parking Services</v>
          </cell>
          <cell r="E184" t="str">
            <v>Parking - South (1)</v>
          </cell>
          <cell r="F184">
            <v>50010686</v>
          </cell>
          <cell r="G184" t="str">
            <v>Parking Officer</v>
          </cell>
          <cell r="H184" t="str">
            <v>01.07.2010</v>
          </cell>
          <cell r="I184" t="str">
            <v>Staff Member</v>
          </cell>
          <cell r="J184" t="str">
            <v>Band D</v>
          </cell>
          <cell r="K184">
            <v>1</v>
          </cell>
          <cell r="L184">
            <v>40</v>
          </cell>
          <cell r="M184" t="str">
            <v>Permanent Full-Time</v>
          </cell>
          <cell r="N184" t="str">
            <v>Parking Officer</v>
          </cell>
          <cell r="O184" t="str">
            <v>Position Filled</v>
          </cell>
          <cell r="P184">
            <v>1342</v>
          </cell>
          <cell r="Q184" t="str">
            <v>Guru Modgill</v>
          </cell>
          <cell r="R184" t="str">
            <v>Permanent Full-Time</v>
          </cell>
          <cell r="S184" t="str">
            <v>Parking Officer</v>
          </cell>
          <cell r="T184" t="str">
            <v>CEA – PSA</v>
          </cell>
          <cell r="U184">
            <v>1</v>
          </cell>
          <cell r="V184" t="str">
            <v>2P</v>
          </cell>
          <cell r="W184">
            <v>43977.599999999999</v>
          </cell>
          <cell r="X184" t="str">
            <v>Basement - 31 Wiri Station Road</v>
          </cell>
          <cell r="Y184">
            <v>0</v>
          </cell>
          <cell r="Z184" t="str">
            <v>Gurubakshish</v>
          </cell>
          <cell r="AA184" t="str">
            <v>Modgill</v>
          </cell>
          <cell r="AB184" t="str">
            <v>Guru</v>
          </cell>
          <cell r="AC184" t="str">
            <v>PO</v>
          </cell>
          <cell r="AD184" t="str">
            <v>PSA</v>
          </cell>
          <cell r="AE184" t="str">
            <v>Male</v>
          </cell>
          <cell r="AF184">
            <v>1118</v>
          </cell>
          <cell r="AG184" t="str">
            <v>PARKING - SOUTH (1)</v>
          </cell>
          <cell r="AH184" t="str">
            <v>00.00.0000</v>
          </cell>
        </row>
        <row r="185">
          <cell r="A185">
            <v>50010687</v>
          </cell>
          <cell r="B185" t="str">
            <v>Services</v>
          </cell>
          <cell r="C185" t="str">
            <v>Services</v>
          </cell>
          <cell r="D185" t="str">
            <v>Parking Services</v>
          </cell>
          <cell r="E185" t="str">
            <v>Parking - Central Suburb (3)</v>
          </cell>
          <cell r="F185">
            <v>50010687</v>
          </cell>
          <cell r="G185" t="str">
            <v>Parking Officer</v>
          </cell>
          <cell r="H185" t="str">
            <v>01.07.2010</v>
          </cell>
          <cell r="I185" t="str">
            <v>Staff Member</v>
          </cell>
          <cell r="J185" t="str">
            <v>Band D</v>
          </cell>
          <cell r="K185">
            <v>1</v>
          </cell>
          <cell r="L185">
            <v>40</v>
          </cell>
          <cell r="M185" t="str">
            <v>Permanent Full-Time</v>
          </cell>
          <cell r="N185" t="str">
            <v>Parking Officer</v>
          </cell>
          <cell r="O185" t="str">
            <v>Position Filled</v>
          </cell>
          <cell r="P185">
            <v>92033013</v>
          </cell>
          <cell r="Q185" t="str">
            <v>Ye Ye Li</v>
          </cell>
          <cell r="R185" t="str">
            <v>Permanent Full-Time</v>
          </cell>
          <cell r="S185" t="str">
            <v>Parking Officer</v>
          </cell>
          <cell r="T185" t="str">
            <v>CEA – PSA</v>
          </cell>
          <cell r="U185">
            <v>1</v>
          </cell>
          <cell r="V185" t="str">
            <v>2P</v>
          </cell>
          <cell r="W185">
            <v>49304.53</v>
          </cell>
          <cell r="X185" t="str">
            <v>29 Customs Street West - Level 1</v>
          </cell>
          <cell r="Y185">
            <v>0</v>
          </cell>
          <cell r="Z185" t="str">
            <v>Ye Ye</v>
          </cell>
          <cell r="AA185" t="str">
            <v>Li</v>
          </cell>
          <cell r="AB185" t="str">
            <v>Ye Ye</v>
          </cell>
          <cell r="AC185" t="str">
            <v>PO</v>
          </cell>
          <cell r="AD185" t="str">
            <v>PSA</v>
          </cell>
          <cell r="AE185" t="str">
            <v>Female</v>
          </cell>
          <cell r="AF185">
            <v>1110</v>
          </cell>
          <cell r="AG185" t="str">
            <v>PARKNG CENTRAL (3)</v>
          </cell>
          <cell r="AH185" t="str">
            <v>00.00.0000</v>
          </cell>
        </row>
        <row r="186">
          <cell r="A186">
            <v>50010688</v>
          </cell>
          <cell r="B186" t="str">
            <v>Services</v>
          </cell>
          <cell r="C186" t="str">
            <v>Services</v>
          </cell>
          <cell r="D186" t="str">
            <v>Parking Services</v>
          </cell>
          <cell r="E186" t="str">
            <v>Parking - South (2)</v>
          </cell>
          <cell r="F186">
            <v>50010688</v>
          </cell>
          <cell r="G186" t="str">
            <v>Parking Officer</v>
          </cell>
          <cell r="H186" t="str">
            <v>01.07.2010</v>
          </cell>
          <cell r="I186" t="str">
            <v>Staff Member</v>
          </cell>
          <cell r="J186" t="str">
            <v>Band D</v>
          </cell>
          <cell r="K186">
            <v>1</v>
          </cell>
          <cell r="L186">
            <v>40</v>
          </cell>
          <cell r="M186" t="str">
            <v>Permanent Full-Time</v>
          </cell>
          <cell r="N186" t="str">
            <v>Parking Officer</v>
          </cell>
          <cell r="O186" t="str">
            <v>Position Filled</v>
          </cell>
          <cell r="P186">
            <v>1895</v>
          </cell>
          <cell r="Q186" t="str">
            <v>Alex Younchik</v>
          </cell>
          <cell r="R186" t="str">
            <v>Permanent Full-Time</v>
          </cell>
          <cell r="S186" t="str">
            <v>Parking Officer</v>
          </cell>
          <cell r="T186" t="str">
            <v>CEA – PSA</v>
          </cell>
          <cell r="U186">
            <v>1</v>
          </cell>
          <cell r="V186" t="str">
            <v>1P</v>
          </cell>
          <cell r="W186">
            <v>41710</v>
          </cell>
          <cell r="X186" t="str">
            <v>Basement - 31 Wiri Station Road</v>
          </cell>
          <cell r="Y186">
            <v>0</v>
          </cell>
          <cell r="Z186" t="str">
            <v>Alexander</v>
          </cell>
          <cell r="AA186" t="str">
            <v>Younchik</v>
          </cell>
          <cell r="AB186" t="str">
            <v>Alex</v>
          </cell>
          <cell r="AC186" t="str">
            <v>PO</v>
          </cell>
          <cell r="AD186" t="str">
            <v>PSA</v>
          </cell>
          <cell r="AE186" t="str">
            <v>Male</v>
          </cell>
          <cell r="AF186">
            <v>1117</v>
          </cell>
          <cell r="AG186" t="str">
            <v>PARKING - SOUTH (2)</v>
          </cell>
          <cell r="AH186" t="str">
            <v>00.00.0000</v>
          </cell>
        </row>
        <row r="187">
          <cell r="A187">
            <v>50010689</v>
          </cell>
          <cell r="B187" t="str">
            <v>Services</v>
          </cell>
          <cell r="C187" t="str">
            <v>Services</v>
          </cell>
          <cell r="D187" t="str">
            <v>Parking Services</v>
          </cell>
          <cell r="E187" t="str">
            <v>Parking - Central Suburb (3)</v>
          </cell>
          <cell r="F187">
            <v>50010689</v>
          </cell>
          <cell r="G187" t="str">
            <v>Parking Officer</v>
          </cell>
          <cell r="H187" t="str">
            <v>01.07.2010</v>
          </cell>
          <cell r="I187" t="str">
            <v>Staff Member</v>
          </cell>
          <cell r="J187" t="str">
            <v>Band D</v>
          </cell>
          <cell r="K187">
            <v>1</v>
          </cell>
          <cell r="L187">
            <v>40</v>
          </cell>
          <cell r="M187" t="str">
            <v>Permanent Full-Time</v>
          </cell>
          <cell r="N187" t="str">
            <v>Parking Officer</v>
          </cell>
          <cell r="O187" t="str">
            <v>Position Filled</v>
          </cell>
          <cell r="P187">
            <v>753</v>
          </cell>
          <cell r="Q187" t="str">
            <v>Rajesh Shanigaram</v>
          </cell>
          <cell r="R187" t="str">
            <v>Permanent Full-Time</v>
          </cell>
          <cell r="S187" t="str">
            <v>Parking Officer</v>
          </cell>
          <cell r="T187" t="str">
            <v>CEA – PSA</v>
          </cell>
          <cell r="U187">
            <v>1</v>
          </cell>
          <cell r="V187" t="str">
            <v>2P</v>
          </cell>
          <cell r="W187">
            <v>43977.599999999999</v>
          </cell>
          <cell r="X187" t="str">
            <v>29 Customs Street West - Level 1</v>
          </cell>
          <cell r="Y187">
            <v>0</v>
          </cell>
          <cell r="Z187" t="str">
            <v>Rajesh</v>
          </cell>
          <cell r="AA187" t="str">
            <v>Shanigaram</v>
          </cell>
          <cell r="AC187" t="str">
            <v>PO</v>
          </cell>
          <cell r="AD187" t="str">
            <v>PSA</v>
          </cell>
          <cell r="AE187" t="str">
            <v>Male</v>
          </cell>
          <cell r="AF187">
            <v>1110</v>
          </cell>
          <cell r="AG187" t="str">
            <v>PARKNG CENTRAL (3)</v>
          </cell>
          <cell r="AH187" t="str">
            <v>00.00.0000</v>
          </cell>
        </row>
        <row r="188">
          <cell r="A188">
            <v>50010690</v>
          </cell>
          <cell r="B188" t="str">
            <v>Services</v>
          </cell>
          <cell r="C188" t="str">
            <v>Services</v>
          </cell>
          <cell r="D188" t="str">
            <v>Parking Services</v>
          </cell>
          <cell r="E188" t="str">
            <v>Parking - Central Suburb (3)</v>
          </cell>
          <cell r="F188">
            <v>50010690</v>
          </cell>
          <cell r="G188" t="str">
            <v>Parking Officer</v>
          </cell>
          <cell r="H188" t="str">
            <v>01.07.2010</v>
          </cell>
          <cell r="I188" t="str">
            <v>Staff Member</v>
          </cell>
          <cell r="J188" t="str">
            <v>Band D</v>
          </cell>
          <cell r="K188">
            <v>1</v>
          </cell>
          <cell r="L188">
            <v>40</v>
          </cell>
          <cell r="M188" t="str">
            <v>Permanent Full-Time</v>
          </cell>
          <cell r="N188" t="str">
            <v>Parking Officer</v>
          </cell>
          <cell r="O188" t="str">
            <v>Position Filled</v>
          </cell>
          <cell r="P188">
            <v>1896</v>
          </cell>
          <cell r="Q188" t="str">
            <v>Raj Gomber</v>
          </cell>
          <cell r="R188" t="str">
            <v>Permanent Full-Time</v>
          </cell>
          <cell r="S188" t="str">
            <v>Parking Officer</v>
          </cell>
          <cell r="T188" t="str">
            <v>IEA – 2013 Standard</v>
          </cell>
          <cell r="U188">
            <v>1</v>
          </cell>
          <cell r="V188" t="str">
            <v>1P</v>
          </cell>
          <cell r="W188">
            <v>41710</v>
          </cell>
          <cell r="X188" t="str">
            <v>29 Customs Street West - Level 1</v>
          </cell>
          <cell r="Y188">
            <v>0</v>
          </cell>
          <cell r="Z188" t="str">
            <v>Rajendra</v>
          </cell>
          <cell r="AA188" t="str">
            <v>Gomber</v>
          </cell>
          <cell r="AB188" t="str">
            <v>Raj</v>
          </cell>
          <cell r="AC188" t="str">
            <v>PO</v>
          </cell>
          <cell r="AD188" t="str">
            <v>PSA</v>
          </cell>
          <cell r="AE188" t="str">
            <v>Male</v>
          </cell>
          <cell r="AF188">
            <v>1110</v>
          </cell>
          <cell r="AG188" t="str">
            <v>PARKNG CENTRAL (3)</v>
          </cell>
          <cell r="AH188" t="str">
            <v>00.00.0000</v>
          </cell>
        </row>
        <row r="189">
          <cell r="A189">
            <v>50010691</v>
          </cell>
          <cell r="B189" t="str">
            <v>Services</v>
          </cell>
          <cell r="C189" t="str">
            <v>Services</v>
          </cell>
          <cell r="D189" t="str">
            <v>Parking Services</v>
          </cell>
          <cell r="E189" t="str">
            <v>Parking Enforcement - South</v>
          </cell>
          <cell r="F189">
            <v>50010691</v>
          </cell>
          <cell r="G189" t="str">
            <v>Parking Enforcement Administrator</v>
          </cell>
          <cell r="H189" t="str">
            <v>01.07.2010</v>
          </cell>
          <cell r="I189" t="str">
            <v>Staff Member</v>
          </cell>
          <cell r="J189" t="str">
            <v>Band D</v>
          </cell>
          <cell r="K189">
            <v>1</v>
          </cell>
          <cell r="L189">
            <v>40</v>
          </cell>
          <cell r="M189" t="str">
            <v>Permanent Full-Time</v>
          </cell>
          <cell r="N189" t="str">
            <v>Waged/Timesheet</v>
          </cell>
          <cell r="O189" t="str">
            <v>Position Filled</v>
          </cell>
          <cell r="P189">
            <v>97065725</v>
          </cell>
          <cell r="Q189" t="str">
            <v>Gloria-Jean Tata</v>
          </cell>
          <cell r="R189" t="str">
            <v>Permanent Full-Time</v>
          </cell>
          <cell r="S189" t="str">
            <v>Waged/Timesheet</v>
          </cell>
          <cell r="T189" t="str">
            <v>CEA – PSA</v>
          </cell>
          <cell r="U189">
            <v>1</v>
          </cell>
          <cell r="V189" t="str">
            <v>D+</v>
          </cell>
          <cell r="W189">
            <v>44842.85</v>
          </cell>
          <cell r="X189" t="str">
            <v>Basement - 31 Wiri Station Road</v>
          </cell>
          <cell r="Y189">
            <v>0</v>
          </cell>
          <cell r="Z189" t="str">
            <v>Gloria-Jean</v>
          </cell>
          <cell r="AA189" t="str">
            <v>Tata</v>
          </cell>
          <cell r="AB189" t="str">
            <v>Gloria-Jean</v>
          </cell>
          <cell r="AC189" t="str">
            <v>BAND</v>
          </cell>
          <cell r="AD189" t="str">
            <v>PSA</v>
          </cell>
          <cell r="AE189" t="str">
            <v>Female</v>
          </cell>
          <cell r="AF189">
            <v>1116</v>
          </cell>
          <cell r="AG189" t="str">
            <v>PARKING ENFORCE-STH</v>
          </cell>
          <cell r="AH189" t="str">
            <v>00.00.0000</v>
          </cell>
        </row>
        <row r="190">
          <cell r="A190">
            <v>50010692</v>
          </cell>
          <cell r="B190" t="str">
            <v>Services</v>
          </cell>
          <cell r="C190" t="str">
            <v>Services</v>
          </cell>
          <cell r="D190" t="str">
            <v>Parking Services</v>
          </cell>
          <cell r="E190" t="str">
            <v>Parking Enforcement - CBD</v>
          </cell>
          <cell r="F190">
            <v>50010692</v>
          </cell>
          <cell r="G190" t="str">
            <v>Parking Enforcement Leader CBD</v>
          </cell>
          <cell r="H190" t="str">
            <v>01.07.2010</v>
          </cell>
          <cell r="I190" t="str">
            <v>Team Leader</v>
          </cell>
          <cell r="J190" t="str">
            <v>Band G</v>
          </cell>
          <cell r="K190">
            <v>1</v>
          </cell>
          <cell r="L190">
            <v>40</v>
          </cell>
          <cell r="M190" t="str">
            <v>Permanent Full-Time</v>
          </cell>
          <cell r="N190" t="str">
            <v>Waged/Timesheet</v>
          </cell>
          <cell r="O190" t="str">
            <v>Position Filled</v>
          </cell>
          <cell r="P190">
            <v>90001107</v>
          </cell>
          <cell r="Q190" t="str">
            <v>Garry Brown</v>
          </cell>
          <cell r="R190" t="str">
            <v>Permanent Full-Time</v>
          </cell>
          <cell r="S190" t="str">
            <v>Waged/Timesheet</v>
          </cell>
          <cell r="T190" t="str">
            <v>IEA – 2010 Standard</v>
          </cell>
          <cell r="U190">
            <v>1</v>
          </cell>
          <cell r="V190" t="str">
            <v>G+</v>
          </cell>
          <cell r="W190">
            <v>80817</v>
          </cell>
          <cell r="X190" t="str">
            <v>29 Customs Street West - Level 1</v>
          </cell>
          <cell r="Y190">
            <v>0</v>
          </cell>
          <cell r="Z190" t="str">
            <v>Garry</v>
          </cell>
          <cell r="AA190" t="str">
            <v>Brown</v>
          </cell>
          <cell r="AB190" t="str">
            <v>Garry</v>
          </cell>
          <cell r="AC190" t="str">
            <v>BAND</v>
          </cell>
          <cell r="AD190" t="str">
            <v>PSA</v>
          </cell>
          <cell r="AE190" t="str">
            <v>Male</v>
          </cell>
          <cell r="AF190">
            <v>1102</v>
          </cell>
          <cell r="AG190" t="str">
            <v>PARKING ENFORCE-CBD</v>
          </cell>
          <cell r="AH190" t="str">
            <v>00.00.0000</v>
          </cell>
        </row>
        <row r="191">
          <cell r="A191">
            <v>50010693</v>
          </cell>
          <cell r="B191" t="str">
            <v>Services</v>
          </cell>
          <cell r="C191" t="str">
            <v>Services</v>
          </cell>
          <cell r="D191" t="str">
            <v>Parking Services</v>
          </cell>
          <cell r="E191" t="str">
            <v>Parking - CBD (3)</v>
          </cell>
          <cell r="F191">
            <v>50010693</v>
          </cell>
          <cell r="G191" t="str">
            <v>Parking Supervisor CBD</v>
          </cell>
          <cell r="H191" t="str">
            <v>01.07.2010</v>
          </cell>
          <cell r="I191" t="str">
            <v>Sub Team/Supervisor</v>
          </cell>
          <cell r="J191" t="str">
            <v>Band E</v>
          </cell>
          <cell r="K191">
            <v>1</v>
          </cell>
          <cell r="L191">
            <v>40</v>
          </cell>
          <cell r="M191" t="str">
            <v>Permanent Full-Time</v>
          </cell>
          <cell r="N191" t="str">
            <v>Parking Officer</v>
          </cell>
          <cell r="O191" t="str">
            <v>Position Filled</v>
          </cell>
          <cell r="P191">
            <v>90009502</v>
          </cell>
          <cell r="Q191" t="str">
            <v>Marcus Shaw</v>
          </cell>
          <cell r="R191" t="str">
            <v>Permanent Full-Time</v>
          </cell>
          <cell r="S191" t="str">
            <v>Parking Officer</v>
          </cell>
          <cell r="T191" t="str">
            <v>IEA – 2013 Standard</v>
          </cell>
          <cell r="U191">
            <v>1</v>
          </cell>
          <cell r="V191" t="str">
            <v>E+</v>
          </cell>
          <cell r="W191">
            <v>59007.14</v>
          </cell>
          <cell r="X191" t="str">
            <v>29 Customs Street West - Level 1</v>
          </cell>
          <cell r="Y191">
            <v>0</v>
          </cell>
          <cell r="Z191" t="str">
            <v>Marcus</v>
          </cell>
          <cell r="AA191" t="str">
            <v>Shaw</v>
          </cell>
          <cell r="AB191" t="str">
            <v>Marcus</v>
          </cell>
          <cell r="AC191" t="str">
            <v>BAND</v>
          </cell>
          <cell r="AD191" t="str">
            <v>PSA</v>
          </cell>
          <cell r="AE191" t="str">
            <v>Male</v>
          </cell>
          <cell r="AF191">
            <v>1105</v>
          </cell>
          <cell r="AG191" t="str">
            <v>PARKING - CBD (3)</v>
          </cell>
          <cell r="AH191" t="str">
            <v>00.00.0000</v>
          </cell>
        </row>
        <row r="192">
          <cell r="A192">
            <v>50010694</v>
          </cell>
          <cell r="B192" t="str">
            <v>Services</v>
          </cell>
          <cell r="C192" t="str">
            <v>Services</v>
          </cell>
          <cell r="D192" t="str">
            <v>Parking Services</v>
          </cell>
          <cell r="E192" t="str">
            <v>Parking - CBD (2)</v>
          </cell>
          <cell r="F192">
            <v>50010694</v>
          </cell>
          <cell r="G192" t="str">
            <v>Parking Supervisor CBD</v>
          </cell>
          <cell r="H192" t="str">
            <v>01.07.2010</v>
          </cell>
          <cell r="I192" t="str">
            <v>Sub Team/Supervisor</v>
          </cell>
          <cell r="J192" t="str">
            <v>Band E</v>
          </cell>
          <cell r="K192">
            <v>1</v>
          </cell>
          <cell r="L192">
            <v>40</v>
          </cell>
          <cell r="M192" t="str">
            <v>Permanent Full-Time</v>
          </cell>
          <cell r="N192" t="str">
            <v>Parking Officer</v>
          </cell>
          <cell r="O192" t="str">
            <v>Position Filled</v>
          </cell>
          <cell r="P192">
            <v>870</v>
          </cell>
          <cell r="Q192" t="str">
            <v>Shelley Leader</v>
          </cell>
          <cell r="R192" t="str">
            <v>Permanent Full-Time</v>
          </cell>
          <cell r="S192" t="str">
            <v>Parking Officer</v>
          </cell>
          <cell r="T192" t="str">
            <v>CEA – PSA</v>
          </cell>
          <cell r="U192">
            <v>1</v>
          </cell>
          <cell r="V192" t="str">
            <v>E+</v>
          </cell>
          <cell r="W192">
            <v>51200</v>
          </cell>
          <cell r="X192" t="str">
            <v>29 Customs Street West - Level 1</v>
          </cell>
          <cell r="Y192">
            <v>0</v>
          </cell>
          <cell r="Z192" t="str">
            <v>Shelley</v>
          </cell>
          <cell r="AA192" t="str">
            <v>Leader</v>
          </cell>
          <cell r="AC192" t="str">
            <v>BAND</v>
          </cell>
          <cell r="AD192" t="str">
            <v>PSA</v>
          </cell>
          <cell r="AE192" t="str">
            <v>Female</v>
          </cell>
          <cell r="AF192">
            <v>1104</v>
          </cell>
          <cell r="AG192" t="str">
            <v>PARKING - CBD (2)</v>
          </cell>
          <cell r="AH192" t="str">
            <v>00.00.0000</v>
          </cell>
        </row>
        <row r="193">
          <cell r="A193">
            <v>50010695</v>
          </cell>
          <cell r="B193" t="str">
            <v>Services</v>
          </cell>
          <cell r="C193" t="str">
            <v>Services</v>
          </cell>
          <cell r="D193" t="str">
            <v>Parking Services</v>
          </cell>
          <cell r="E193" t="str">
            <v>Parking - CBD (4)</v>
          </cell>
          <cell r="F193">
            <v>50010695</v>
          </cell>
          <cell r="G193" t="str">
            <v>Parking Supervisor CBD</v>
          </cell>
          <cell r="H193" t="str">
            <v>01.07.2010</v>
          </cell>
          <cell r="I193" t="str">
            <v>Sub Team/Supervisor</v>
          </cell>
          <cell r="J193" t="str">
            <v>Band E</v>
          </cell>
          <cell r="K193">
            <v>1</v>
          </cell>
          <cell r="L193">
            <v>40</v>
          </cell>
          <cell r="M193" t="str">
            <v>Permanent Full-Time</v>
          </cell>
          <cell r="N193" t="str">
            <v>Parking Officer</v>
          </cell>
          <cell r="O193" t="str">
            <v>Position Filled</v>
          </cell>
          <cell r="P193">
            <v>90006825</v>
          </cell>
          <cell r="Q193" t="str">
            <v>Mohammed Nazimuddin Molla</v>
          </cell>
          <cell r="R193" t="str">
            <v>Permanent Full-Time</v>
          </cell>
          <cell r="S193" t="str">
            <v>Parking Officer</v>
          </cell>
          <cell r="T193" t="str">
            <v>CEA – PSA</v>
          </cell>
          <cell r="U193">
            <v>1</v>
          </cell>
          <cell r="V193" t="str">
            <v>E+</v>
          </cell>
          <cell r="W193">
            <v>59693.36</v>
          </cell>
          <cell r="X193" t="str">
            <v>29 Customs Street West - Level 1</v>
          </cell>
          <cell r="Y193">
            <v>0</v>
          </cell>
          <cell r="Z193" t="str">
            <v>Mohammed Nazimuddin</v>
          </cell>
          <cell r="AA193" t="str">
            <v>Molla</v>
          </cell>
          <cell r="AB193" t="str">
            <v>Mohammed Nazimuddin</v>
          </cell>
          <cell r="AC193" t="str">
            <v>BAND</v>
          </cell>
          <cell r="AD193" t="str">
            <v>PSA</v>
          </cell>
          <cell r="AE193" t="str">
            <v>Male</v>
          </cell>
          <cell r="AF193">
            <v>1106</v>
          </cell>
          <cell r="AG193" t="str">
            <v>PARKING - CBD (4)</v>
          </cell>
          <cell r="AH193" t="str">
            <v>00.00.0000</v>
          </cell>
        </row>
        <row r="194">
          <cell r="A194">
            <v>50010696</v>
          </cell>
          <cell r="B194" t="str">
            <v>Services</v>
          </cell>
          <cell r="C194" t="str">
            <v>Services</v>
          </cell>
          <cell r="D194" t="str">
            <v>Parking Services</v>
          </cell>
          <cell r="E194" t="str">
            <v>Parking - CBD (1)</v>
          </cell>
          <cell r="F194">
            <v>50010696</v>
          </cell>
          <cell r="G194" t="str">
            <v>Parking Supervisor CBD</v>
          </cell>
          <cell r="H194" t="str">
            <v>01.07.2010</v>
          </cell>
          <cell r="I194" t="str">
            <v>Sub Team/Supervisor</v>
          </cell>
          <cell r="J194" t="str">
            <v>Band E</v>
          </cell>
          <cell r="K194">
            <v>1</v>
          </cell>
          <cell r="L194">
            <v>40</v>
          </cell>
          <cell r="M194" t="str">
            <v>Permanent Full-Time</v>
          </cell>
          <cell r="N194" t="str">
            <v>Parking Officer</v>
          </cell>
          <cell r="O194" t="str">
            <v>Position Filled</v>
          </cell>
          <cell r="P194">
            <v>90009980</v>
          </cell>
          <cell r="Q194" t="str">
            <v>Paul Wright</v>
          </cell>
          <cell r="R194" t="str">
            <v>Permanent Full-Time</v>
          </cell>
          <cell r="S194" t="str">
            <v>Parking Officer</v>
          </cell>
          <cell r="T194" t="str">
            <v>IEA – 2013 Standard</v>
          </cell>
          <cell r="U194">
            <v>1</v>
          </cell>
          <cell r="V194" t="str">
            <v>E+</v>
          </cell>
          <cell r="W194">
            <v>52121.599999999999</v>
          </cell>
          <cell r="X194" t="str">
            <v>29 Customs Street West - Level 1</v>
          </cell>
          <cell r="Y194">
            <v>0</v>
          </cell>
          <cell r="Z194" t="str">
            <v>Paul</v>
          </cell>
          <cell r="AA194" t="str">
            <v>Wright</v>
          </cell>
          <cell r="AB194" t="str">
            <v>Paul</v>
          </cell>
          <cell r="AC194" t="str">
            <v>BAND</v>
          </cell>
          <cell r="AD194" t="str">
            <v>PSA</v>
          </cell>
          <cell r="AE194" t="str">
            <v>Male</v>
          </cell>
          <cell r="AF194">
            <v>1103</v>
          </cell>
          <cell r="AG194" t="str">
            <v>PARKING - CBD (1)</v>
          </cell>
          <cell r="AH194" t="str">
            <v>00.00.0000</v>
          </cell>
        </row>
        <row r="195">
          <cell r="A195">
            <v>50010697</v>
          </cell>
          <cell r="B195" t="str">
            <v>Services</v>
          </cell>
          <cell r="C195" t="str">
            <v>Services</v>
          </cell>
          <cell r="D195" t="str">
            <v>Parking Services</v>
          </cell>
          <cell r="E195" t="str">
            <v>Parking - CBD (1)</v>
          </cell>
          <cell r="F195">
            <v>50010697</v>
          </cell>
          <cell r="G195" t="str">
            <v>Parking Officer</v>
          </cell>
          <cell r="H195" t="str">
            <v>01.07.2010</v>
          </cell>
          <cell r="I195" t="str">
            <v>Staff Member</v>
          </cell>
          <cell r="J195" t="str">
            <v>Band D</v>
          </cell>
          <cell r="K195">
            <v>1</v>
          </cell>
          <cell r="L195">
            <v>40</v>
          </cell>
          <cell r="M195" t="str">
            <v>Permanent Full-Time</v>
          </cell>
          <cell r="N195" t="str">
            <v>Parking Officer</v>
          </cell>
          <cell r="O195" t="str">
            <v>Position unfilled for  99 days</v>
          </cell>
          <cell r="P195">
            <v>0</v>
          </cell>
          <cell r="U195">
            <v>0</v>
          </cell>
          <cell r="W195">
            <v>0</v>
          </cell>
          <cell r="Y195">
            <v>1</v>
          </cell>
          <cell r="AD195" t="str">
            <v>PSA</v>
          </cell>
          <cell r="AH195" t="str">
            <v>00.00.0000</v>
          </cell>
        </row>
        <row r="196">
          <cell r="A196">
            <v>50010698</v>
          </cell>
          <cell r="B196" t="str">
            <v>Services</v>
          </cell>
          <cell r="C196" t="str">
            <v>Services</v>
          </cell>
          <cell r="D196" t="str">
            <v>Parking Services</v>
          </cell>
          <cell r="E196" t="str">
            <v>Parking Enforcement - CBD</v>
          </cell>
          <cell r="F196">
            <v>50010698</v>
          </cell>
          <cell r="G196" t="str">
            <v>Parking Officer</v>
          </cell>
          <cell r="H196" t="str">
            <v>01.07.2010</v>
          </cell>
          <cell r="I196" t="str">
            <v>Staff Member</v>
          </cell>
          <cell r="J196" t="str">
            <v>Band D</v>
          </cell>
          <cell r="K196">
            <v>1</v>
          </cell>
          <cell r="L196">
            <v>40</v>
          </cell>
          <cell r="M196" t="str">
            <v>Permanent Full-Time</v>
          </cell>
          <cell r="N196" t="str">
            <v>Parking Officer</v>
          </cell>
          <cell r="O196" t="str">
            <v>Position Filled</v>
          </cell>
          <cell r="P196">
            <v>455</v>
          </cell>
          <cell r="Q196" t="str">
            <v>Jay Jia</v>
          </cell>
          <cell r="R196" t="str">
            <v>Permanent Full-Time</v>
          </cell>
          <cell r="S196" t="str">
            <v>Parking Officer</v>
          </cell>
          <cell r="T196" t="str">
            <v>CEA – PSA</v>
          </cell>
          <cell r="U196">
            <v>1</v>
          </cell>
          <cell r="V196" t="str">
            <v>2P</v>
          </cell>
          <cell r="W196">
            <v>43977.599999999999</v>
          </cell>
          <cell r="X196" t="str">
            <v>29 Customs Street West - Level 1</v>
          </cell>
          <cell r="Y196">
            <v>0</v>
          </cell>
          <cell r="Z196" t="str">
            <v>Li Bing</v>
          </cell>
          <cell r="AA196" t="str">
            <v>Jia</v>
          </cell>
          <cell r="AB196" t="str">
            <v>Jay</v>
          </cell>
          <cell r="AC196" t="str">
            <v>PO</v>
          </cell>
          <cell r="AD196" t="str">
            <v>PSA</v>
          </cell>
          <cell r="AE196" t="str">
            <v>Male</v>
          </cell>
          <cell r="AF196">
            <v>1102</v>
          </cell>
          <cell r="AG196" t="str">
            <v>PARKING ENFORCE-CBD</v>
          </cell>
          <cell r="AH196" t="str">
            <v>00.00.0000</v>
          </cell>
        </row>
        <row r="197">
          <cell r="A197">
            <v>50010699</v>
          </cell>
          <cell r="B197" t="str">
            <v>Services</v>
          </cell>
          <cell r="C197" t="str">
            <v>Services</v>
          </cell>
          <cell r="D197" t="str">
            <v>Parking Services</v>
          </cell>
          <cell r="E197" t="str">
            <v>Parking - Central Suburb (3)</v>
          </cell>
          <cell r="F197">
            <v>50010699</v>
          </cell>
          <cell r="G197" t="str">
            <v>Parking Officer</v>
          </cell>
          <cell r="H197" t="str">
            <v>01.07.2010</v>
          </cell>
          <cell r="I197" t="str">
            <v>Staff Member</v>
          </cell>
          <cell r="J197" t="str">
            <v>Band D</v>
          </cell>
          <cell r="K197">
            <v>1</v>
          </cell>
          <cell r="L197">
            <v>40</v>
          </cell>
          <cell r="M197" t="str">
            <v>Permanent Full-Time</v>
          </cell>
          <cell r="N197" t="str">
            <v>Parking Officer</v>
          </cell>
          <cell r="O197" t="str">
            <v>Position Filled</v>
          </cell>
          <cell r="P197">
            <v>1079</v>
          </cell>
          <cell r="Q197" t="str">
            <v>Huatahi Maunsell</v>
          </cell>
          <cell r="R197" t="str">
            <v>Permanent Full-Time</v>
          </cell>
          <cell r="S197" t="str">
            <v>Parking Officer</v>
          </cell>
          <cell r="T197" t="str">
            <v>CEA – PSA</v>
          </cell>
          <cell r="U197">
            <v>1</v>
          </cell>
          <cell r="V197" t="str">
            <v>2P</v>
          </cell>
          <cell r="W197">
            <v>43977.599999999999</v>
          </cell>
          <cell r="X197" t="str">
            <v>29 Customs Street West - Level 1</v>
          </cell>
          <cell r="Y197">
            <v>0</v>
          </cell>
          <cell r="Z197" t="str">
            <v>Huatahi</v>
          </cell>
          <cell r="AA197" t="str">
            <v>Maunsell</v>
          </cell>
          <cell r="AB197" t="str">
            <v>Tahi</v>
          </cell>
          <cell r="AC197" t="str">
            <v>PO</v>
          </cell>
          <cell r="AD197" t="str">
            <v>PSA</v>
          </cell>
          <cell r="AE197" t="str">
            <v>Female</v>
          </cell>
          <cell r="AF197">
            <v>1110</v>
          </cell>
          <cell r="AG197" t="str">
            <v>PARKNG CENTRAL (3)</v>
          </cell>
          <cell r="AH197" t="str">
            <v>00.00.0000</v>
          </cell>
        </row>
        <row r="198">
          <cell r="A198">
            <v>50010700</v>
          </cell>
          <cell r="B198" t="str">
            <v>Services</v>
          </cell>
          <cell r="C198" t="str">
            <v>Services</v>
          </cell>
          <cell r="D198" t="str">
            <v>Parking Services</v>
          </cell>
          <cell r="E198" t="str">
            <v>Parking - CBD (1)</v>
          </cell>
          <cell r="F198">
            <v>50010700</v>
          </cell>
          <cell r="G198" t="str">
            <v>Parking Officer</v>
          </cell>
          <cell r="H198" t="str">
            <v>01.07.2010</v>
          </cell>
          <cell r="I198" t="str">
            <v>Staff Member</v>
          </cell>
          <cell r="J198" t="str">
            <v>Band D</v>
          </cell>
          <cell r="K198">
            <v>1</v>
          </cell>
          <cell r="L198">
            <v>40</v>
          </cell>
          <cell r="M198" t="str">
            <v>Permanent Full-Time</v>
          </cell>
          <cell r="N198" t="str">
            <v>Parking Officer</v>
          </cell>
          <cell r="O198" t="str">
            <v>Position Filled</v>
          </cell>
          <cell r="P198">
            <v>1689</v>
          </cell>
          <cell r="Q198" t="str">
            <v>Sanjay Kumar</v>
          </cell>
          <cell r="R198" t="str">
            <v>Permanent Full-Time</v>
          </cell>
          <cell r="S198" t="str">
            <v>Parking Officer</v>
          </cell>
          <cell r="T198" t="str">
            <v>CEA – PSA</v>
          </cell>
          <cell r="U198">
            <v>1</v>
          </cell>
          <cell r="V198" t="str">
            <v>2P</v>
          </cell>
          <cell r="W198">
            <v>43650</v>
          </cell>
          <cell r="X198" t="str">
            <v>29 Customs Street West - Level 1</v>
          </cell>
          <cell r="Y198">
            <v>0</v>
          </cell>
          <cell r="Z198" t="str">
            <v>Sanjay</v>
          </cell>
          <cell r="AA198" t="str">
            <v>Kumar</v>
          </cell>
          <cell r="AC198" t="str">
            <v>PO</v>
          </cell>
          <cell r="AD198" t="str">
            <v>PSA</v>
          </cell>
          <cell r="AE198" t="str">
            <v>Male</v>
          </cell>
          <cell r="AF198">
            <v>1103</v>
          </cell>
          <cell r="AG198" t="str">
            <v>PARKING - CBD (1)</v>
          </cell>
          <cell r="AH198" t="str">
            <v>00.00.0000</v>
          </cell>
        </row>
        <row r="199">
          <cell r="A199">
            <v>50010701</v>
          </cell>
          <cell r="B199" t="str">
            <v>Services</v>
          </cell>
          <cell r="C199" t="str">
            <v>Services</v>
          </cell>
          <cell r="D199" t="str">
            <v>Parking Services</v>
          </cell>
          <cell r="E199" t="str">
            <v>Parking - CBD (2)</v>
          </cell>
          <cell r="F199">
            <v>50010701</v>
          </cell>
          <cell r="G199" t="str">
            <v>Parking Officer</v>
          </cell>
          <cell r="H199" t="str">
            <v>01.07.2010</v>
          </cell>
          <cell r="I199" t="str">
            <v>Staff Member</v>
          </cell>
          <cell r="J199" t="str">
            <v>Band D</v>
          </cell>
          <cell r="K199">
            <v>1</v>
          </cell>
          <cell r="L199">
            <v>40</v>
          </cell>
          <cell r="M199" t="str">
            <v>Permanent Full-Time</v>
          </cell>
          <cell r="N199" t="str">
            <v>Parking Officer</v>
          </cell>
          <cell r="O199" t="str">
            <v>Position Filled</v>
          </cell>
          <cell r="P199">
            <v>90008296</v>
          </cell>
          <cell r="Q199" t="str">
            <v>David Blackman</v>
          </cell>
          <cell r="R199" t="str">
            <v>Permanent Full-Time</v>
          </cell>
          <cell r="S199" t="str">
            <v>Parking Officer</v>
          </cell>
          <cell r="T199" t="str">
            <v>CEA – PSA</v>
          </cell>
          <cell r="U199">
            <v>1</v>
          </cell>
          <cell r="V199" t="str">
            <v>2P</v>
          </cell>
          <cell r="W199">
            <v>46722.28</v>
          </cell>
          <cell r="X199" t="str">
            <v>29 Customs Street West - Level 1</v>
          </cell>
          <cell r="Y199">
            <v>0</v>
          </cell>
          <cell r="Z199" t="str">
            <v>David</v>
          </cell>
          <cell r="AA199" t="str">
            <v>Blackman</v>
          </cell>
          <cell r="AB199" t="str">
            <v>David</v>
          </cell>
          <cell r="AC199" t="str">
            <v>PO</v>
          </cell>
          <cell r="AD199" t="str">
            <v>PSA</v>
          </cell>
          <cell r="AE199" t="str">
            <v>Male</v>
          </cell>
          <cell r="AF199">
            <v>1104</v>
          </cell>
          <cell r="AG199" t="str">
            <v>PARKING - CBD (2)</v>
          </cell>
          <cell r="AH199" t="str">
            <v>00.00.0000</v>
          </cell>
        </row>
        <row r="200">
          <cell r="A200">
            <v>50010702</v>
          </cell>
          <cell r="B200" t="str">
            <v>Services</v>
          </cell>
          <cell r="C200" t="str">
            <v>Services</v>
          </cell>
          <cell r="D200" t="str">
            <v>Parking Services</v>
          </cell>
          <cell r="E200" t="str">
            <v>Parking - CBD (2)</v>
          </cell>
          <cell r="F200">
            <v>50010702</v>
          </cell>
          <cell r="G200" t="str">
            <v>Parking Officer</v>
          </cell>
          <cell r="H200" t="str">
            <v>01.07.2010</v>
          </cell>
          <cell r="I200" t="str">
            <v>Staff Member</v>
          </cell>
          <cell r="J200" t="str">
            <v>Band D</v>
          </cell>
          <cell r="K200">
            <v>0.6</v>
          </cell>
          <cell r="L200">
            <v>24</v>
          </cell>
          <cell r="M200" t="str">
            <v>Permanent Part-Time</v>
          </cell>
          <cell r="N200" t="str">
            <v>Parking Officer</v>
          </cell>
          <cell r="O200" t="str">
            <v>Position Filled</v>
          </cell>
          <cell r="P200">
            <v>90007351</v>
          </cell>
          <cell r="Q200" t="str">
            <v>Frank Bozich</v>
          </cell>
          <cell r="R200" t="str">
            <v>Permanent Part-Time</v>
          </cell>
          <cell r="S200" t="str">
            <v>Parking Officer</v>
          </cell>
          <cell r="T200" t="str">
            <v>IEA – Old ELGOU Agmt</v>
          </cell>
          <cell r="U200">
            <v>0.6</v>
          </cell>
          <cell r="V200" t="str">
            <v>2P</v>
          </cell>
          <cell r="W200">
            <v>47650.5</v>
          </cell>
          <cell r="X200" t="str">
            <v>29 Customs Street West - Level 1</v>
          </cell>
          <cell r="Y200">
            <v>0</v>
          </cell>
          <cell r="Z200" t="str">
            <v>Frank</v>
          </cell>
          <cell r="AA200" t="str">
            <v>Bozich</v>
          </cell>
          <cell r="AB200" t="str">
            <v>Frank</v>
          </cell>
          <cell r="AC200" t="str">
            <v>PO</v>
          </cell>
          <cell r="AD200" t="str">
            <v>PSA</v>
          </cell>
          <cell r="AE200" t="str">
            <v>Male</v>
          </cell>
          <cell r="AF200">
            <v>1104</v>
          </cell>
          <cell r="AG200" t="str">
            <v>PARKING - CBD (2)</v>
          </cell>
          <cell r="AH200" t="str">
            <v>00.00.0000</v>
          </cell>
        </row>
        <row r="201">
          <cell r="A201">
            <v>50010703</v>
          </cell>
          <cell r="B201" t="str">
            <v>Services</v>
          </cell>
          <cell r="C201" t="str">
            <v>Services</v>
          </cell>
          <cell r="D201" t="str">
            <v>Parking Services</v>
          </cell>
          <cell r="E201" t="str">
            <v>Parking - CBD (1)</v>
          </cell>
          <cell r="F201">
            <v>50010703</v>
          </cell>
          <cell r="G201" t="str">
            <v>Parking Officer</v>
          </cell>
          <cell r="H201" t="str">
            <v>01.07.2010</v>
          </cell>
          <cell r="I201" t="str">
            <v>Staff Member</v>
          </cell>
          <cell r="J201" t="str">
            <v>Band D</v>
          </cell>
          <cell r="K201">
            <v>1</v>
          </cell>
          <cell r="L201">
            <v>40</v>
          </cell>
          <cell r="M201" t="str">
            <v>Permanent Full-Time</v>
          </cell>
          <cell r="N201" t="str">
            <v>Parking Officer</v>
          </cell>
          <cell r="O201" t="str">
            <v>Position Filled</v>
          </cell>
          <cell r="P201">
            <v>90001115</v>
          </cell>
          <cell r="Q201" t="str">
            <v>Robert Smallridge</v>
          </cell>
          <cell r="R201" t="str">
            <v>Permanent Full-Time</v>
          </cell>
          <cell r="S201" t="str">
            <v>Parking Officer</v>
          </cell>
          <cell r="T201" t="str">
            <v>CEA – PSA</v>
          </cell>
          <cell r="U201">
            <v>1</v>
          </cell>
          <cell r="V201" t="str">
            <v>2P</v>
          </cell>
          <cell r="W201">
            <v>51042.26</v>
          </cell>
          <cell r="X201" t="str">
            <v>29 Customs Street West - Level 1</v>
          </cell>
          <cell r="Y201">
            <v>0</v>
          </cell>
          <cell r="Z201" t="str">
            <v>Robert</v>
          </cell>
          <cell r="AA201" t="str">
            <v>Smallridge</v>
          </cell>
          <cell r="AB201" t="str">
            <v>Robert</v>
          </cell>
          <cell r="AC201" t="str">
            <v>PO</v>
          </cell>
          <cell r="AD201" t="str">
            <v>PSA</v>
          </cell>
          <cell r="AE201" t="str">
            <v>Male</v>
          </cell>
          <cell r="AF201">
            <v>1103</v>
          </cell>
          <cell r="AG201" t="str">
            <v>PARKING - CBD (1)</v>
          </cell>
          <cell r="AH201" t="str">
            <v>00.00.0000</v>
          </cell>
        </row>
        <row r="202">
          <cell r="A202">
            <v>50010704</v>
          </cell>
          <cell r="B202" t="str">
            <v>Services</v>
          </cell>
          <cell r="C202" t="str">
            <v>Services</v>
          </cell>
          <cell r="D202" t="str">
            <v>Parking Services</v>
          </cell>
          <cell r="E202" t="str">
            <v>Parking - CBD (4)</v>
          </cell>
          <cell r="F202">
            <v>50010704</v>
          </cell>
          <cell r="G202" t="str">
            <v>Parking Officer</v>
          </cell>
          <cell r="H202" t="str">
            <v>01.07.2010</v>
          </cell>
          <cell r="I202" t="str">
            <v>Staff Member</v>
          </cell>
          <cell r="J202" t="str">
            <v>Band D</v>
          </cell>
          <cell r="K202">
            <v>1</v>
          </cell>
          <cell r="L202">
            <v>40</v>
          </cell>
          <cell r="M202" t="str">
            <v>Permanent Full-Time</v>
          </cell>
          <cell r="N202" t="str">
            <v>Parking Officer</v>
          </cell>
          <cell r="O202" t="str">
            <v>Position Filled</v>
          </cell>
          <cell r="P202">
            <v>306</v>
          </cell>
          <cell r="Q202" t="str">
            <v>Jawad Karimi</v>
          </cell>
          <cell r="R202" t="str">
            <v>Permanent Full-Time</v>
          </cell>
          <cell r="S202" t="str">
            <v>Parking Officer</v>
          </cell>
          <cell r="T202" t="str">
            <v>IEA – 2010 Standard</v>
          </cell>
          <cell r="U202">
            <v>1</v>
          </cell>
          <cell r="V202" t="str">
            <v>2P</v>
          </cell>
          <cell r="W202">
            <v>43977.599999999999</v>
          </cell>
          <cell r="X202" t="str">
            <v>29 Customs Street West - Level 1</v>
          </cell>
          <cell r="Y202">
            <v>0</v>
          </cell>
          <cell r="Z202" t="str">
            <v>Jawad</v>
          </cell>
          <cell r="AA202" t="str">
            <v>Karimi</v>
          </cell>
          <cell r="AC202" t="str">
            <v>PO</v>
          </cell>
          <cell r="AD202" t="str">
            <v>PSA</v>
          </cell>
          <cell r="AE202" t="str">
            <v>Male</v>
          </cell>
          <cell r="AF202">
            <v>1106</v>
          </cell>
          <cell r="AG202" t="str">
            <v>PARKING - CBD (4)</v>
          </cell>
          <cell r="AH202" t="str">
            <v>00.00.0000</v>
          </cell>
        </row>
        <row r="203">
          <cell r="A203">
            <v>50010705</v>
          </cell>
          <cell r="B203" t="str">
            <v>Services</v>
          </cell>
          <cell r="C203" t="str">
            <v>Services</v>
          </cell>
          <cell r="D203" t="str">
            <v>Parking Services</v>
          </cell>
          <cell r="E203" t="str">
            <v>Parking - CBD (1)</v>
          </cell>
          <cell r="F203">
            <v>50010705</v>
          </cell>
          <cell r="G203" t="str">
            <v>Parking Officer</v>
          </cell>
          <cell r="H203" t="str">
            <v>01.07.2010</v>
          </cell>
          <cell r="I203" t="str">
            <v>Staff Member</v>
          </cell>
          <cell r="J203" t="str">
            <v>Band D</v>
          </cell>
          <cell r="K203">
            <v>1</v>
          </cell>
          <cell r="L203">
            <v>40</v>
          </cell>
          <cell r="M203" t="str">
            <v>Permanent Full-Time</v>
          </cell>
          <cell r="N203" t="str">
            <v>Parking Officer</v>
          </cell>
          <cell r="O203" t="str">
            <v>Position Filled</v>
          </cell>
          <cell r="P203">
            <v>2127</v>
          </cell>
          <cell r="Q203" t="str">
            <v>Harsha Amirneni</v>
          </cell>
          <cell r="R203" t="str">
            <v>Permanent Full-Time</v>
          </cell>
          <cell r="S203" t="str">
            <v>Parking Officer</v>
          </cell>
          <cell r="T203" t="str">
            <v>CEA – PSA</v>
          </cell>
          <cell r="U203">
            <v>1</v>
          </cell>
          <cell r="V203" t="str">
            <v>1P</v>
          </cell>
          <cell r="W203">
            <v>41710</v>
          </cell>
          <cell r="X203" t="str">
            <v>29 Customs Street West - Level 1</v>
          </cell>
          <cell r="Y203">
            <v>0</v>
          </cell>
          <cell r="Z203" t="str">
            <v>Sriharsha</v>
          </cell>
          <cell r="AA203" t="str">
            <v>Amirneni</v>
          </cell>
          <cell r="AB203" t="str">
            <v>Harsha</v>
          </cell>
          <cell r="AC203" t="str">
            <v>PO</v>
          </cell>
          <cell r="AD203" t="str">
            <v>PSA</v>
          </cell>
          <cell r="AE203" t="str">
            <v>Male</v>
          </cell>
          <cell r="AF203">
            <v>1103</v>
          </cell>
          <cell r="AG203" t="str">
            <v>PARKING - CBD (1)</v>
          </cell>
          <cell r="AH203" t="str">
            <v>00.00.0000</v>
          </cell>
        </row>
        <row r="204">
          <cell r="A204">
            <v>50010706</v>
          </cell>
          <cell r="B204" t="str">
            <v>Services</v>
          </cell>
          <cell r="C204" t="str">
            <v>Services</v>
          </cell>
          <cell r="D204" t="str">
            <v>Parking Services</v>
          </cell>
          <cell r="E204" t="str">
            <v>Parking - CBD (1)</v>
          </cell>
          <cell r="F204">
            <v>50010706</v>
          </cell>
          <cell r="G204" t="str">
            <v>Parking Officer</v>
          </cell>
          <cell r="H204" t="str">
            <v>01.07.2010</v>
          </cell>
          <cell r="I204" t="str">
            <v>Staff Member</v>
          </cell>
          <cell r="J204" t="str">
            <v>Band D</v>
          </cell>
          <cell r="K204">
            <v>1</v>
          </cell>
          <cell r="L204">
            <v>40</v>
          </cell>
          <cell r="M204" t="str">
            <v>Permanent Full-Time</v>
          </cell>
          <cell r="N204" t="str">
            <v>Parking Officer</v>
          </cell>
          <cell r="O204" t="str">
            <v>Future Start exists</v>
          </cell>
          <cell r="P204">
            <v>0</v>
          </cell>
          <cell r="U204">
            <v>0</v>
          </cell>
          <cell r="W204">
            <v>0</v>
          </cell>
          <cell r="Y204">
            <v>1</v>
          </cell>
          <cell r="AD204" t="str">
            <v>PSA</v>
          </cell>
          <cell r="AH204" t="str">
            <v>00.00.0000</v>
          </cell>
        </row>
        <row r="205">
          <cell r="A205">
            <v>50010707</v>
          </cell>
          <cell r="B205" t="str">
            <v>Services</v>
          </cell>
          <cell r="C205" t="str">
            <v>Services</v>
          </cell>
          <cell r="D205" t="str">
            <v>Parking Services</v>
          </cell>
          <cell r="E205" t="str">
            <v>Parking - Central Suburb (4)</v>
          </cell>
          <cell r="F205">
            <v>50010707</v>
          </cell>
          <cell r="G205" t="str">
            <v>Parking Officer</v>
          </cell>
          <cell r="H205" t="str">
            <v>01.07.2010</v>
          </cell>
          <cell r="I205" t="str">
            <v>Staff Member</v>
          </cell>
          <cell r="J205" t="str">
            <v>Band D</v>
          </cell>
          <cell r="K205">
            <v>1</v>
          </cell>
          <cell r="L205">
            <v>40</v>
          </cell>
          <cell r="M205" t="str">
            <v>Permanent Full-Time</v>
          </cell>
          <cell r="N205" t="str">
            <v>Parking Officer</v>
          </cell>
          <cell r="O205" t="str">
            <v>Position Filled</v>
          </cell>
          <cell r="P205">
            <v>752</v>
          </cell>
          <cell r="Q205" t="str">
            <v>Alli Dzaferic</v>
          </cell>
          <cell r="R205" t="str">
            <v>Permanent Full-Time</v>
          </cell>
          <cell r="S205" t="str">
            <v>Parking Officer</v>
          </cell>
          <cell r="T205" t="str">
            <v>CEA – PSA</v>
          </cell>
          <cell r="U205">
            <v>1</v>
          </cell>
          <cell r="V205" t="str">
            <v>2P</v>
          </cell>
          <cell r="W205">
            <v>43977.599999999999</v>
          </cell>
          <cell r="X205" t="str">
            <v>29 Customs Street West - Level 1</v>
          </cell>
          <cell r="Y205">
            <v>0</v>
          </cell>
          <cell r="Z205" t="str">
            <v>Alli</v>
          </cell>
          <cell r="AA205" t="str">
            <v>Dzaferic</v>
          </cell>
          <cell r="AC205" t="str">
            <v>PO</v>
          </cell>
          <cell r="AD205" t="str">
            <v>PSA</v>
          </cell>
          <cell r="AE205" t="str">
            <v>Male</v>
          </cell>
          <cell r="AF205">
            <v>1111</v>
          </cell>
          <cell r="AG205" t="str">
            <v>PARKNG CENTRAL (4)</v>
          </cell>
          <cell r="AH205" t="str">
            <v>00.00.0000</v>
          </cell>
        </row>
        <row r="206">
          <cell r="A206">
            <v>50010708</v>
          </cell>
          <cell r="B206" t="str">
            <v>Services</v>
          </cell>
          <cell r="C206" t="str">
            <v>Services</v>
          </cell>
          <cell r="D206" t="str">
            <v>Parking Services</v>
          </cell>
          <cell r="E206" t="str">
            <v>Parking - CBD (1)</v>
          </cell>
          <cell r="F206">
            <v>50010708</v>
          </cell>
          <cell r="G206" t="str">
            <v>Parking Officer</v>
          </cell>
          <cell r="H206" t="str">
            <v>01.07.2010</v>
          </cell>
          <cell r="I206" t="str">
            <v>Staff Member</v>
          </cell>
          <cell r="J206" t="str">
            <v>Band D</v>
          </cell>
          <cell r="K206">
            <v>1</v>
          </cell>
          <cell r="L206">
            <v>40</v>
          </cell>
          <cell r="M206" t="str">
            <v>Permanent Full-Time</v>
          </cell>
          <cell r="N206" t="str">
            <v>Parking Officer</v>
          </cell>
          <cell r="O206" t="str">
            <v>Position Filled</v>
          </cell>
          <cell r="P206">
            <v>1345</v>
          </cell>
          <cell r="Q206" t="str">
            <v>Elvi Efendi</v>
          </cell>
          <cell r="R206" t="str">
            <v>Permanent Full-Time</v>
          </cell>
          <cell r="S206" t="str">
            <v>Parking Officer</v>
          </cell>
          <cell r="T206" t="str">
            <v>IEA – 2010 Standard</v>
          </cell>
          <cell r="U206">
            <v>1</v>
          </cell>
          <cell r="V206" t="str">
            <v>2P</v>
          </cell>
          <cell r="W206">
            <v>43977.599999999999</v>
          </cell>
          <cell r="X206" t="str">
            <v>29 Customs Street West - Level 1</v>
          </cell>
          <cell r="Y206">
            <v>0</v>
          </cell>
          <cell r="Z206" t="str">
            <v>Elvi</v>
          </cell>
          <cell r="AA206" t="str">
            <v>Efendi</v>
          </cell>
          <cell r="AC206" t="str">
            <v>PO</v>
          </cell>
          <cell r="AD206" t="str">
            <v>PSA</v>
          </cell>
          <cell r="AE206" t="str">
            <v>Female</v>
          </cell>
          <cell r="AF206">
            <v>1103</v>
          </cell>
          <cell r="AG206" t="str">
            <v>PARKING - CBD (1)</v>
          </cell>
          <cell r="AH206" t="str">
            <v>00.00.0000</v>
          </cell>
        </row>
        <row r="207">
          <cell r="A207">
            <v>50010709</v>
          </cell>
          <cell r="B207" t="str">
            <v>Services</v>
          </cell>
          <cell r="C207" t="str">
            <v>Services</v>
          </cell>
          <cell r="D207" t="str">
            <v>Parking Services</v>
          </cell>
          <cell r="E207" t="str">
            <v>Parking - CBD (2)</v>
          </cell>
          <cell r="F207">
            <v>50010709</v>
          </cell>
          <cell r="G207" t="str">
            <v>Parking Officer</v>
          </cell>
          <cell r="H207" t="str">
            <v>01.07.2010</v>
          </cell>
          <cell r="I207" t="str">
            <v>Staff Member</v>
          </cell>
          <cell r="J207" t="str">
            <v>Band D</v>
          </cell>
          <cell r="K207">
            <v>1</v>
          </cell>
          <cell r="L207">
            <v>40</v>
          </cell>
          <cell r="M207" t="str">
            <v>Permanent Full-Time</v>
          </cell>
          <cell r="N207" t="str">
            <v>Parking Officer</v>
          </cell>
          <cell r="O207" t="str">
            <v>Position Filled</v>
          </cell>
          <cell r="P207">
            <v>90008540</v>
          </cell>
          <cell r="Q207" t="str">
            <v>Varner Edhouse</v>
          </cell>
          <cell r="R207" t="str">
            <v>Permanent Full-Time</v>
          </cell>
          <cell r="S207" t="str">
            <v>Parking Officer</v>
          </cell>
          <cell r="T207" t="str">
            <v>CEA – PSA</v>
          </cell>
          <cell r="U207">
            <v>1</v>
          </cell>
          <cell r="V207" t="str">
            <v>3P</v>
          </cell>
          <cell r="W207">
            <v>44995.6</v>
          </cell>
          <cell r="X207" t="str">
            <v>29 Customs Street West - Level 1</v>
          </cell>
          <cell r="Y207">
            <v>0</v>
          </cell>
          <cell r="Z207" t="str">
            <v>Varner</v>
          </cell>
          <cell r="AA207" t="str">
            <v>Edhouse</v>
          </cell>
          <cell r="AB207" t="str">
            <v>Varner</v>
          </cell>
          <cell r="AC207" t="str">
            <v>PO</v>
          </cell>
          <cell r="AD207" t="str">
            <v>PSA</v>
          </cell>
          <cell r="AE207" t="str">
            <v>Male</v>
          </cell>
          <cell r="AF207">
            <v>1104</v>
          </cell>
          <cell r="AG207" t="str">
            <v>PARKING - CBD (2)</v>
          </cell>
          <cell r="AH207" t="str">
            <v>00.00.0000</v>
          </cell>
        </row>
        <row r="208">
          <cell r="A208">
            <v>50010710</v>
          </cell>
          <cell r="B208" t="str">
            <v>Services</v>
          </cell>
          <cell r="C208" t="str">
            <v>Services</v>
          </cell>
          <cell r="D208" t="str">
            <v>Parking Services</v>
          </cell>
          <cell r="E208" t="str">
            <v>Parking - Central Suburb (4)</v>
          </cell>
          <cell r="F208">
            <v>50010710</v>
          </cell>
          <cell r="G208" t="str">
            <v>Parking Officer</v>
          </cell>
          <cell r="H208" t="str">
            <v>01.07.2010</v>
          </cell>
          <cell r="I208" t="str">
            <v>Staff Member</v>
          </cell>
          <cell r="J208" t="str">
            <v>Band D</v>
          </cell>
          <cell r="K208">
            <v>1</v>
          </cell>
          <cell r="L208">
            <v>40</v>
          </cell>
          <cell r="M208" t="str">
            <v>Permanent Full-Time</v>
          </cell>
          <cell r="N208" t="str">
            <v>Parking Officer</v>
          </cell>
          <cell r="O208" t="str">
            <v>Position Filled</v>
          </cell>
          <cell r="P208">
            <v>686</v>
          </cell>
          <cell r="Q208" t="str">
            <v>Ronald Prasad</v>
          </cell>
          <cell r="R208" t="str">
            <v>Permanent Full-Time</v>
          </cell>
          <cell r="S208" t="str">
            <v>Parking Officer</v>
          </cell>
          <cell r="T208" t="str">
            <v>IEA – 2010 Standard</v>
          </cell>
          <cell r="U208">
            <v>1</v>
          </cell>
          <cell r="V208" t="str">
            <v>2P</v>
          </cell>
          <cell r="W208">
            <v>43977.599999999999</v>
          </cell>
          <cell r="X208" t="str">
            <v>29 Customs Street West - Level 1</v>
          </cell>
          <cell r="Y208">
            <v>0</v>
          </cell>
          <cell r="Z208" t="str">
            <v>Ronald</v>
          </cell>
          <cell r="AA208" t="str">
            <v>Prasad</v>
          </cell>
          <cell r="AC208" t="str">
            <v>PO</v>
          </cell>
          <cell r="AD208" t="str">
            <v>PSA</v>
          </cell>
          <cell r="AE208" t="str">
            <v>Male</v>
          </cell>
          <cell r="AF208">
            <v>1111</v>
          </cell>
          <cell r="AG208" t="str">
            <v>PARKNG CENTRAL (4)</v>
          </cell>
          <cell r="AH208" t="str">
            <v>00.00.0000</v>
          </cell>
        </row>
        <row r="209">
          <cell r="A209">
            <v>50010711</v>
          </cell>
          <cell r="B209" t="str">
            <v>Services</v>
          </cell>
          <cell r="C209" t="str">
            <v>Services</v>
          </cell>
          <cell r="D209" t="str">
            <v>Parking Services</v>
          </cell>
          <cell r="E209" t="str">
            <v>Parking - CBD (2)</v>
          </cell>
          <cell r="F209">
            <v>50010711</v>
          </cell>
          <cell r="G209" t="str">
            <v>Parking Officer</v>
          </cell>
          <cell r="H209" t="str">
            <v>01.07.2010</v>
          </cell>
          <cell r="I209" t="str">
            <v>Staff Member</v>
          </cell>
          <cell r="J209" t="str">
            <v>Band D</v>
          </cell>
          <cell r="K209">
            <v>1</v>
          </cell>
          <cell r="L209">
            <v>40</v>
          </cell>
          <cell r="M209" t="str">
            <v>Permanent Full-Time</v>
          </cell>
          <cell r="N209" t="str">
            <v>Parking Officer</v>
          </cell>
          <cell r="O209" t="str">
            <v>Position Filled</v>
          </cell>
          <cell r="P209">
            <v>2317</v>
          </cell>
          <cell r="Q209" t="str">
            <v>Ajay Tekam</v>
          </cell>
          <cell r="R209" t="str">
            <v>Permanent Full-Time</v>
          </cell>
          <cell r="S209" t="str">
            <v>Parking Officer</v>
          </cell>
          <cell r="T209" t="str">
            <v>CEA – PSA</v>
          </cell>
          <cell r="U209">
            <v>1</v>
          </cell>
          <cell r="V209" t="str">
            <v>1P</v>
          </cell>
          <cell r="W209">
            <v>41710</v>
          </cell>
          <cell r="X209" t="str">
            <v>29 Customs Street West - Level 1</v>
          </cell>
          <cell r="Y209">
            <v>0</v>
          </cell>
          <cell r="Z209" t="str">
            <v>Ajay</v>
          </cell>
          <cell r="AA209" t="str">
            <v>Tekam</v>
          </cell>
          <cell r="AC209" t="str">
            <v>PO</v>
          </cell>
          <cell r="AD209" t="str">
            <v>PSA</v>
          </cell>
          <cell r="AE209" t="str">
            <v>Male</v>
          </cell>
          <cell r="AF209">
            <v>1104</v>
          </cell>
          <cell r="AG209" t="str">
            <v>PARKING - CBD (2)</v>
          </cell>
          <cell r="AH209" t="str">
            <v>00.00.0000</v>
          </cell>
        </row>
        <row r="210">
          <cell r="A210">
            <v>50010712</v>
          </cell>
          <cell r="B210" t="str">
            <v>Services</v>
          </cell>
          <cell r="C210" t="str">
            <v>Services</v>
          </cell>
          <cell r="D210" t="str">
            <v>Parking Services</v>
          </cell>
          <cell r="E210" t="str">
            <v>Parking - CBD (4)</v>
          </cell>
          <cell r="F210">
            <v>50010712</v>
          </cell>
          <cell r="G210" t="str">
            <v>Parking Officer</v>
          </cell>
          <cell r="H210" t="str">
            <v>01.07.2010</v>
          </cell>
          <cell r="I210" t="str">
            <v>Staff Member</v>
          </cell>
          <cell r="J210" t="str">
            <v>Band D</v>
          </cell>
          <cell r="K210">
            <v>1</v>
          </cell>
          <cell r="L210">
            <v>40</v>
          </cell>
          <cell r="M210" t="str">
            <v>Permanent Full-Time</v>
          </cell>
          <cell r="N210" t="str">
            <v>Parking Officer</v>
          </cell>
          <cell r="O210" t="str">
            <v>Position Filled</v>
          </cell>
          <cell r="P210">
            <v>2227</v>
          </cell>
          <cell r="Q210" t="str">
            <v>West Wang</v>
          </cell>
          <cell r="R210" t="str">
            <v>Permanent Full-Time</v>
          </cell>
          <cell r="S210" t="str">
            <v>Parking Officer</v>
          </cell>
          <cell r="T210" t="str">
            <v>CEA – PSA</v>
          </cell>
          <cell r="U210">
            <v>1</v>
          </cell>
          <cell r="V210" t="str">
            <v>1P</v>
          </cell>
          <cell r="W210">
            <v>41710</v>
          </cell>
          <cell r="X210" t="str">
            <v>29 Customs Street West - Level 1</v>
          </cell>
          <cell r="Y210">
            <v>0</v>
          </cell>
          <cell r="Z210" t="str">
            <v>Yanxin</v>
          </cell>
          <cell r="AA210" t="str">
            <v>Wang</v>
          </cell>
          <cell r="AB210" t="str">
            <v>West</v>
          </cell>
          <cell r="AC210" t="str">
            <v>PO</v>
          </cell>
          <cell r="AD210" t="str">
            <v>PSA</v>
          </cell>
          <cell r="AE210" t="str">
            <v>Male</v>
          </cell>
          <cell r="AF210">
            <v>1106</v>
          </cell>
          <cell r="AG210" t="str">
            <v>PARKING - CBD (4)</v>
          </cell>
          <cell r="AH210" t="str">
            <v>00.00.0000</v>
          </cell>
        </row>
        <row r="211">
          <cell r="A211">
            <v>50010713</v>
          </cell>
          <cell r="B211" t="str">
            <v>Services</v>
          </cell>
          <cell r="C211" t="str">
            <v>Services</v>
          </cell>
          <cell r="D211" t="str">
            <v>Parking Services</v>
          </cell>
          <cell r="E211" t="str">
            <v>Parking - CBD (2)</v>
          </cell>
          <cell r="F211">
            <v>50010713</v>
          </cell>
          <cell r="G211" t="str">
            <v>Parking Officer</v>
          </cell>
          <cell r="H211" t="str">
            <v>01.07.2010</v>
          </cell>
          <cell r="I211" t="str">
            <v>Staff Member</v>
          </cell>
          <cell r="J211" t="str">
            <v>Band D</v>
          </cell>
          <cell r="K211">
            <v>1</v>
          </cell>
          <cell r="L211">
            <v>40</v>
          </cell>
          <cell r="M211" t="str">
            <v>Permanent Full-Time</v>
          </cell>
          <cell r="N211" t="str">
            <v>Parking Officer</v>
          </cell>
          <cell r="O211" t="str">
            <v>Position Filled</v>
          </cell>
          <cell r="P211">
            <v>90006826</v>
          </cell>
          <cell r="Q211" t="str">
            <v>Leonardus Iskandar</v>
          </cell>
          <cell r="R211" t="str">
            <v>Permanent Full-Time</v>
          </cell>
          <cell r="S211" t="str">
            <v>Parking Officer</v>
          </cell>
          <cell r="T211" t="str">
            <v>IEA – 2010 Standard</v>
          </cell>
          <cell r="U211">
            <v>1</v>
          </cell>
          <cell r="V211" t="str">
            <v>2P</v>
          </cell>
          <cell r="W211">
            <v>47586.5</v>
          </cell>
          <cell r="X211" t="str">
            <v>29 Customs Street West - Level 1</v>
          </cell>
          <cell r="Y211">
            <v>0</v>
          </cell>
          <cell r="Z211" t="str">
            <v>Leonardus</v>
          </cell>
          <cell r="AA211" t="str">
            <v>Iskandar</v>
          </cell>
          <cell r="AB211" t="str">
            <v>Leonardus</v>
          </cell>
          <cell r="AC211" t="str">
            <v>PO</v>
          </cell>
          <cell r="AD211" t="str">
            <v>PSA</v>
          </cell>
          <cell r="AE211" t="str">
            <v>Male</v>
          </cell>
          <cell r="AF211">
            <v>1104</v>
          </cell>
          <cell r="AG211" t="str">
            <v>PARKING - CBD (2)</v>
          </cell>
          <cell r="AH211" t="str">
            <v>00.00.0000</v>
          </cell>
        </row>
        <row r="212">
          <cell r="A212">
            <v>50010714</v>
          </cell>
          <cell r="B212" t="str">
            <v>Services</v>
          </cell>
          <cell r="C212" t="str">
            <v>Services</v>
          </cell>
          <cell r="D212" t="str">
            <v>Parking Services</v>
          </cell>
          <cell r="E212" t="str">
            <v>Parking - Central Suburb (1)</v>
          </cell>
          <cell r="F212">
            <v>50010714</v>
          </cell>
          <cell r="G212" t="str">
            <v>Parking Officer</v>
          </cell>
          <cell r="H212" t="str">
            <v>01.07.2010</v>
          </cell>
          <cell r="I212" t="str">
            <v>Staff Member</v>
          </cell>
          <cell r="J212" t="str">
            <v>Band D</v>
          </cell>
          <cell r="K212">
            <v>1</v>
          </cell>
          <cell r="L212">
            <v>40</v>
          </cell>
          <cell r="M212" t="str">
            <v>Permanent Full-Time</v>
          </cell>
          <cell r="N212" t="str">
            <v>Parking Officer</v>
          </cell>
          <cell r="O212" t="str">
            <v>Position Filled</v>
          </cell>
          <cell r="P212">
            <v>2156</v>
          </cell>
          <cell r="Q212" t="str">
            <v>Rahul Arora</v>
          </cell>
          <cell r="R212" t="str">
            <v>Permanent Full-Time</v>
          </cell>
          <cell r="S212" t="str">
            <v>Parking Officer</v>
          </cell>
          <cell r="T212" t="str">
            <v>CEA – PSA</v>
          </cell>
          <cell r="U212">
            <v>1</v>
          </cell>
          <cell r="V212" t="str">
            <v>1P</v>
          </cell>
          <cell r="W212">
            <v>41710</v>
          </cell>
          <cell r="X212" t="str">
            <v>29 Customs Street West - Level 1</v>
          </cell>
          <cell r="Y212">
            <v>0</v>
          </cell>
          <cell r="Z212" t="str">
            <v>Rahul</v>
          </cell>
          <cell r="AA212" t="str">
            <v>Arora</v>
          </cell>
          <cell r="AC212" t="str">
            <v>PO</v>
          </cell>
          <cell r="AD212" t="str">
            <v>PSA</v>
          </cell>
          <cell r="AE212" t="str">
            <v>Male</v>
          </cell>
          <cell r="AF212">
            <v>1108</v>
          </cell>
          <cell r="AG212" t="str">
            <v>PARKNG CENTRAL (1)</v>
          </cell>
          <cell r="AH212" t="str">
            <v>00.00.0000</v>
          </cell>
        </row>
        <row r="213">
          <cell r="A213">
            <v>50010715</v>
          </cell>
          <cell r="B213" t="str">
            <v>Services</v>
          </cell>
          <cell r="C213" t="str">
            <v>Services</v>
          </cell>
          <cell r="D213" t="str">
            <v>Parking Services</v>
          </cell>
          <cell r="E213" t="str">
            <v>Parking - CBD (2)</v>
          </cell>
          <cell r="F213">
            <v>50010715</v>
          </cell>
          <cell r="G213" t="str">
            <v>Parking Officer</v>
          </cell>
          <cell r="H213" t="str">
            <v>01.07.2010</v>
          </cell>
          <cell r="I213" t="str">
            <v>Staff Member</v>
          </cell>
          <cell r="J213" t="str">
            <v>Band D</v>
          </cell>
          <cell r="K213">
            <v>1</v>
          </cell>
          <cell r="L213">
            <v>40</v>
          </cell>
          <cell r="M213" t="str">
            <v>Permanent Full-Time</v>
          </cell>
          <cell r="N213" t="str">
            <v>Parking Officer</v>
          </cell>
          <cell r="O213" t="str">
            <v>Position Filled</v>
          </cell>
          <cell r="P213">
            <v>90001128</v>
          </cell>
          <cell r="Q213" t="str">
            <v>Barry Wells</v>
          </cell>
          <cell r="R213" t="str">
            <v>Permanent Full-Time</v>
          </cell>
          <cell r="S213" t="str">
            <v>Parking Officer</v>
          </cell>
          <cell r="T213" t="str">
            <v>CEA – PSA</v>
          </cell>
          <cell r="U213">
            <v>1</v>
          </cell>
          <cell r="V213" t="str">
            <v>2P</v>
          </cell>
          <cell r="W213">
            <v>53509.88</v>
          </cell>
          <cell r="X213" t="str">
            <v>29 Customs Street West - Level 1</v>
          </cell>
          <cell r="Y213">
            <v>0</v>
          </cell>
          <cell r="Z213" t="str">
            <v>Barry</v>
          </cell>
          <cell r="AA213" t="str">
            <v>Wells</v>
          </cell>
          <cell r="AB213" t="str">
            <v>Barry</v>
          </cell>
          <cell r="AC213" t="str">
            <v>PO</v>
          </cell>
          <cell r="AD213" t="str">
            <v>PSA</v>
          </cell>
          <cell r="AE213" t="str">
            <v>Male</v>
          </cell>
          <cell r="AF213">
            <v>1104</v>
          </cell>
          <cell r="AG213" t="str">
            <v>PARKING - CBD (2)</v>
          </cell>
          <cell r="AH213" t="str">
            <v>00.00.0000</v>
          </cell>
        </row>
        <row r="214">
          <cell r="A214">
            <v>50010716</v>
          </cell>
          <cell r="B214" t="str">
            <v>Services</v>
          </cell>
          <cell r="C214" t="str">
            <v>Services</v>
          </cell>
          <cell r="D214" t="str">
            <v>Parking Services</v>
          </cell>
          <cell r="E214" t="str">
            <v>Parking - CBD (1)</v>
          </cell>
          <cell r="F214">
            <v>50010716</v>
          </cell>
          <cell r="G214" t="str">
            <v>Parking Officer</v>
          </cell>
          <cell r="H214" t="str">
            <v>01.07.2010</v>
          </cell>
          <cell r="I214" t="str">
            <v>Staff Member</v>
          </cell>
          <cell r="J214" t="str">
            <v>Band D</v>
          </cell>
          <cell r="K214">
            <v>1</v>
          </cell>
          <cell r="L214">
            <v>40</v>
          </cell>
          <cell r="M214" t="str">
            <v>Permanent Full-Time</v>
          </cell>
          <cell r="N214" t="str">
            <v>Parking Officer</v>
          </cell>
          <cell r="O214" t="str">
            <v>Position Filled</v>
          </cell>
          <cell r="P214">
            <v>1880</v>
          </cell>
          <cell r="Q214" t="str">
            <v>Tushar Kundal</v>
          </cell>
          <cell r="R214" t="str">
            <v>Permanent Full-Time</v>
          </cell>
          <cell r="S214" t="str">
            <v>Parking Officer</v>
          </cell>
          <cell r="T214" t="str">
            <v>IEA – 2013 Standard</v>
          </cell>
          <cell r="U214">
            <v>1</v>
          </cell>
          <cell r="V214" t="str">
            <v>1P</v>
          </cell>
          <cell r="W214">
            <v>41710</v>
          </cell>
          <cell r="X214" t="str">
            <v>29 Customs Street West - Level 1</v>
          </cell>
          <cell r="Y214">
            <v>0</v>
          </cell>
          <cell r="Z214" t="str">
            <v>Tushar</v>
          </cell>
          <cell r="AA214" t="str">
            <v>Kundal</v>
          </cell>
          <cell r="AC214" t="str">
            <v>PO</v>
          </cell>
          <cell r="AD214" t="str">
            <v>PSA</v>
          </cell>
          <cell r="AE214" t="str">
            <v>Male</v>
          </cell>
          <cell r="AF214">
            <v>1103</v>
          </cell>
          <cell r="AG214" t="str">
            <v>PARKING - CBD (1)</v>
          </cell>
          <cell r="AH214" t="str">
            <v>00.00.0000</v>
          </cell>
        </row>
        <row r="215">
          <cell r="A215">
            <v>50010717</v>
          </cell>
          <cell r="B215" t="str">
            <v>Services</v>
          </cell>
          <cell r="C215" t="str">
            <v>Services</v>
          </cell>
          <cell r="D215" t="str">
            <v>Parking Services</v>
          </cell>
          <cell r="E215" t="str">
            <v>Parking Enforcement - CBD</v>
          </cell>
          <cell r="F215">
            <v>50010717</v>
          </cell>
          <cell r="G215" t="str">
            <v>Parking Officer</v>
          </cell>
          <cell r="H215" t="str">
            <v>01.07.2010</v>
          </cell>
          <cell r="I215" t="str">
            <v>Staff Member</v>
          </cell>
          <cell r="J215" t="str">
            <v>Band D</v>
          </cell>
          <cell r="K215">
            <v>1</v>
          </cell>
          <cell r="L215">
            <v>40</v>
          </cell>
          <cell r="M215" t="str">
            <v>Permanent Full-Time</v>
          </cell>
          <cell r="N215" t="str">
            <v>Parking Officer</v>
          </cell>
          <cell r="O215" t="str">
            <v>Position Filled</v>
          </cell>
          <cell r="P215">
            <v>90005361</v>
          </cell>
          <cell r="Q215" t="str">
            <v>AJ Duffadar</v>
          </cell>
          <cell r="R215" t="str">
            <v>Permanent Full-Time</v>
          </cell>
          <cell r="S215" t="str">
            <v>Parking Officer</v>
          </cell>
          <cell r="T215" t="str">
            <v>IEA – 2010 Standard</v>
          </cell>
          <cell r="U215">
            <v>1</v>
          </cell>
          <cell r="V215" t="str">
            <v>2P</v>
          </cell>
          <cell r="W215">
            <v>51092.7</v>
          </cell>
          <cell r="X215" t="str">
            <v>29 Customs Street West - Level 1</v>
          </cell>
          <cell r="Y215">
            <v>0</v>
          </cell>
          <cell r="Z215" t="str">
            <v>Ajoy</v>
          </cell>
          <cell r="AA215" t="str">
            <v>Duffadar</v>
          </cell>
          <cell r="AB215" t="str">
            <v>AJ</v>
          </cell>
          <cell r="AC215" t="str">
            <v>PO</v>
          </cell>
          <cell r="AD215" t="str">
            <v>PSA</v>
          </cell>
          <cell r="AE215" t="str">
            <v>Male</v>
          </cell>
          <cell r="AF215">
            <v>1102</v>
          </cell>
          <cell r="AG215" t="str">
            <v>PARKING ENFORCE-CBD</v>
          </cell>
          <cell r="AH215" t="str">
            <v>00.00.0000</v>
          </cell>
        </row>
        <row r="216">
          <cell r="A216">
            <v>50010718</v>
          </cell>
          <cell r="B216" t="str">
            <v>Services</v>
          </cell>
          <cell r="C216" t="str">
            <v>Services</v>
          </cell>
          <cell r="D216" t="str">
            <v>Parking Services</v>
          </cell>
          <cell r="E216" t="str">
            <v>Parking Enforcement - CBD</v>
          </cell>
          <cell r="F216">
            <v>50010718</v>
          </cell>
          <cell r="G216" t="str">
            <v>Parking Officer</v>
          </cell>
          <cell r="H216" t="str">
            <v>01.07.2010</v>
          </cell>
          <cell r="I216" t="str">
            <v>Staff Member</v>
          </cell>
          <cell r="J216" t="str">
            <v>Band D</v>
          </cell>
          <cell r="K216">
            <v>1</v>
          </cell>
          <cell r="L216">
            <v>40</v>
          </cell>
          <cell r="M216" t="str">
            <v>Permanent Full-Time</v>
          </cell>
          <cell r="N216" t="str">
            <v>Parking Officer</v>
          </cell>
          <cell r="O216" t="str">
            <v>Position Filled</v>
          </cell>
          <cell r="P216">
            <v>2022</v>
          </cell>
          <cell r="Q216" t="str">
            <v>Guanjiang Liu</v>
          </cell>
          <cell r="R216" t="str">
            <v>Permanent Full-Time</v>
          </cell>
          <cell r="S216" t="str">
            <v>Parking Officer</v>
          </cell>
          <cell r="T216" t="str">
            <v>CEA – PSA</v>
          </cell>
          <cell r="U216">
            <v>1</v>
          </cell>
          <cell r="V216" t="str">
            <v>1P</v>
          </cell>
          <cell r="W216">
            <v>41710</v>
          </cell>
          <cell r="X216" t="str">
            <v>29 Customs Street West - Level 1</v>
          </cell>
          <cell r="Y216">
            <v>0</v>
          </cell>
          <cell r="Z216" t="str">
            <v>Guanjiang</v>
          </cell>
          <cell r="AA216" t="str">
            <v>Liu</v>
          </cell>
          <cell r="AB216" t="str">
            <v>Liu</v>
          </cell>
          <cell r="AC216" t="str">
            <v>PO</v>
          </cell>
          <cell r="AD216" t="str">
            <v>PSA</v>
          </cell>
          <cell r="AE216" t="str">
            <v>Male</v>
          </cell>
          <cell r="AF216">
            <v>1102</v>
          </cell>
          <cell r="AG216" t="str">
            <v>PARKING ENFORCE-CBD</v>
          </cell>
          <cell r="AH216" t="str">
            <v>00.00.0000</v>
          </cell>
        </row>
        <row r="217">
          <cell r="A217">
            <v>50010719</v>
          </cell>
          <cell r="B217" t="str">
            <v>Services</v>
          </cell>
          <cell r="C217" t="str">
            <v>Services</v>
          </cell>
          <cell r="D217" t="str">
            <v>Parking Services</v>
          </cell>
          <cell r="E217" t="str">
            <v>Parking - CBD (4)</v>
          </cell>
          <cell r="F217">
            <v>50010719</v>
          </cell>
          <cell r="G217" t="str">
            <v>Parking Officer</v>
          </cell>
          <cell r="H217" t="str">
            <v>01.07.2010</v>
          </cell>
          <cell r="I217" t="str">
            <v>Staff Member</v>
          </cell>
          <cell r="J217" t="str">
            <v>Band D</v>
          </cell>
          <cell r="K217">
            <v>1</v>
          </cell>
          <cell r="L217">
            <v>40</v>
          </cell>
          <cell r="M217" t="str">
            <v>Permanent Full-Time</v>
          </cell>
          <cell r="N217" t="str">
            <v>Parking Officer</v>
          </cell>
          <cell r="O217" t="str">
            <v>Position Filled</v>
          </cell>
          <cell r="P217">
            <v>416</v>
          </cell>
          <cell r="Q217" t="str">
            <v>Greg Harper</v>
          </cell>
          <cell r="R217" t="str">
            <v>Permanent Full-Time</v>
          </cell>
          <cell r="S217" t="str">
            <v>Parking Officer</v>
          </cell>
          <cell r="T217" t="str">
            <v>IEA – 2013 Standard</v>
          </cell>
          <cell r="U217">
            <v>1</v>
          </cell>
          <cell r="V217" t="str">
            <v>2P</v>
          </cell>
          <cell r="W217">
            <v>43650</v>
          </cell>
          <cell r="X217" t="str">
            <v>29 Customs Street West - Level 1</v>
          </cell>
          <cell r="Y217">
            <v>0</v>
          </cell>
          <cell r="Z217" t="str">
            <v>Gregory</v>
          </cell>
          <cell r="AA217" t="str">
            <v>Harper</v>
          </cell>
          <cell r="AB217" t="str">
            <v>Greg</v>
          </cell>
          <cell r="AC217" t="str">
            <v>PO</v>
          </cell>
          <cell r="AD217" t="str">
            <v>PSA</v>
          </cell>
          <cell r="AE217" t="str">
            <v>Male</v>
          </cell>
          <cell r="AF217">
            <v>1106</v>
          </cell>
          <cell r="AG217" t="str">
            <v>PARKING - CBD (4)</v>
          </cell>
          <cell r="AH217" t="str">
            <v>00.00.0000</v>
          </cell>
        </row>
        <row r="218">
          <cell r="A218">
            <v>50010720</v>
          </cell>
          <cell r="B218" t="str">
            <v>Services</v>
          </cell>
          <cell r="C218" t="str">
            <v>Services</v>
          </cell>
          <cell r="D218" t="str">
            <v>Parking Services</v>
          </cell>
          <cell r="E218" t="str">
            <v>Parking - Central Suburb (1)</v>
          </cell>
          <cell r="F218">
            <v>50010720</v>
          </cell>
          <cell r="G218" t="str">
            <v>Parking Officer</v>
          </cell>
          <cell r="H218" t="str">
            <v>01.07.2010</v>
          </cell>
          <cell r="I218" t="str">
            <v>Staff Member</v>
          </cell>
          <cell r="J218" t="str">
            <v>Band D</v>
          </cell>
          <cell r="K218">
            <v>1</v>
          </cell>
          <cell r="L218">
            <v>40</v>
          </cell>
          <cell r="M218" t="str">
            <v>Permanent Full-Time</v>
          </cell>
          <cell r="N218" t="str">
            <v>Parking Officer</v>
          </cell>
          <cell r="O218" t="str">
            <v>Position Filled</v>
          </cell>
          <cell r="P218">
            <v>1577</v>
          </cell>
          <cell r="Q218" t="str">
            <v>Anthony Karl</v>
          </cell>
          <cell r="R218" t="str">
            <v>Permanent Full-Time</v>
          </cell>
          <cell r="S218" t="str">
            <v>Parking Officer</v>
          </cell>
          <cell r="T218" t="str">
            <v>CEA – PSA</v>
          </cell>
          <cell r="U218">
            <v>1</v>
          </cell>
          <cell r="V218" t="str">
            <v>2P</v>
          </cell>
          <cell r="W218">
            <v>43650</v>
          </cell>
          <cell r="X218" t="str">
            <v>29 Customs Street West - Level 1</v>
          </cell>
          <cell r="Y218">
            <v>0</v>
          </cell>
          <cell r="Z218" t="str">
            <v>Anthony</v>
          </cell>
          <cell r="AA218" t="str">
            <v>Karl</v>
          </cell>
          <cell r="AC218" t="str">
            <v>PO</v>
          </cell>
          <cell r="AD218" t="str">
            <v>PSA</v>
          </cell>
          <cell r="AE218" t="str">
            <v>Male</v>
          </cell>
          <cell r="AF218">
            <v>1108</v>
          </cell>
          <cell r="AG218" t="str">
            <v>PARKNG CENTRAL (1)</v>
          </cell>
          <cell r="AH218" t="str">
            <v>00.00.0000</v>
          </cell>
        </row>
        <row r="219">
          <cell r="A219">
            <v>50010721</v>
          </cell>
          <cell r="B219" t="str">
            <v>Services</v>
          </cell>
          <cell r="C219" t="str">
            <v>Services</v>
          </cell>
          <cell r="D219" t="str">
            <v>Parking Services</v>
          </cell>
          <cell r="E219" t="str">
            <v>Parking - CBD (2)</v>
          </cell>
          <cell r="F219">
            <v>50010721</v>
          </cell>
          <cell r="G219" t="str">
            <v>Parking Officer</v>
          </cell>
          <cell r="H219" t="str">
            <v>01.07.2010</v>
          </cell>
          <cell r="I219" t="str">
            <v>Staff Member</v>
          </cell>
          <cell r="J219" t="str">
            <v>Band D</v>
          </cell>
          <cell r="K219">
            <v>1</v>
          </cell>
          <cell r="L219">
            <v>40</v>
          </cell>
          <cell r="M219" t="str">
            <v>Permanent Full-Time</v>
          </cell>
          <cell r="N219" t="str">
            <v>Parking Officer</v>
          </cell>
          <cell r="O219" t="str">
            <v>Position Filled</v>
          </cell>
          <cell r="P219">
            <v>1995</v>
          </cell>
          <cell r="Q219" t="str">
            <v>Juliana Henry</v>
          </cell>
          <cell r="R219" t="str">
            <v>Permanent Full-Time</v>
          </cell>
          <cell r="S219" t="str">
            <v>Parking Officer</v>
          </cell>
          <cell r="T219" t="str">
            <v>CEA – PSA</v>
          </cell>
          <cell r="U219">
            <v>1</v>
          </cell>
          <cell r="V219" t="str">
            <v>1P</v>
          </cell>
          <cell r="W219">
            <v>41710</v>
          </cell>
          <cell r="X219" t="str">
            <v>29 Customs Street West - Level 1</v>
          </cell>
          <cell r="Y219">
            <v>0</v>
          </cell>
          <cell r="Z219" t="str">
            <v>Juliana</v>
          </cell>
          <cell r="AA219" t="str">
            <v>Henry</v>
          </cell>
          <cell r="AC219" t="str">
            <v>PO</v>
          </cell>
          <cell r="AD219" t="str">
            <v>PSA</v>
          </cell>
          <cell r="AE219" t="str">
            <v>Female</v>
          </cell>
          <cell r="AF219">
            <v>1104</v>
          </cell>
          <cell r="AG219" t="str">
            <v>PARKING - CBD (2)</v>
          </cell>
          <cell r="AH219" t="str">
            <v>00.00.0000</v>
          </cell>
        </row>
        <row r="220">
          <cell r="A220">
            <v>50010722</v>
          </cell>
          <cell r="B220" t="str">
            <v>Services</v>
          </cell>
          <cell r="C220" t="str">
            <v>Services</v>
          </cell>
          <cell r="D220" t="str">
            <v>Parking Services</v>
          </cell>
          <cell r="E220" t="str">
            <v>Parking - CBD (3)</v>
          </cell>
          <cell r="F220">
            <v>50010722</v>
          </cell>
          <cell r="G220" t="str">
            <v>Parking Officer</v>
          </cell>
          <cell r="H220" t="str">
            <v>01.07.2010</v>
          </cell>
          <cell r="I220" t="str">
            <v>Staff Member</v>
          </cell>
          <cell r="J220" t="str">
            <v>Band D</v>
          </cell>
          <cell r="K220">
            <v>1</v>
          </cell>
          <cell r="L220">
            <v>40</v>
          </cell>
          <cell r="M220" t="str">
            <v>Permanent Full-Time</v>
          </cell>
          <cell r="N220" t="str">
            <v>Parking Officer</v>
          </cell>
          <cell r="O220" t="str">
            <v>Position unfilled for 416 days</v>
          </cell>
          <cell r="P220">
            <v>0</v>
          </cell>
          <cell r="U220">
            <v>0</v>
          </cell>
          <cell r="W220">
            <v>0</v>
          </cell>
          <cell r="Y220">
            <v>1</v>
          </cell>
          <cell r="AD220" t="str">
            <v>PSA</v>
          </cell>
          <cell r="AH220" t="str">
            <v>00.00.0000</v>
          </cell>
        </row>
        <row r="221">
          <cell r="A221">
            <v>50010723</v>
          </cell>
          <cell r="B221" t="str">
            <v>Services</v>
          </cell>
          <cell r="C221" t="str">
            <v>Services</v>
          </cell>
          <cell r="D221" t="str">
            <v>Parking Services</v>
          </cell>
          <cell r="E221" t="str">
            <v>Parking - CBD (3)</v>
          </cell>
          <cell r="F221">
            <v>50010723</v>
          </cell>
          <cell r="G221" t="str">
            <v>Parking Officer</v>
          </cell>
          <cell r="H221" t="str">
            <v>01.07.2010</v>
          </cell>
          <cell r="I221" t="str">
            <v>Staff Member</v>
          </cell>
          <cell r="J221" t="str">
            <v>Band D</v>
          </cell>
          <cell r="K221">
            <v>1</v>
          </cell>
          <cell r="L221">
            <v>40</v>
          </cell>
          <cell r="M221" t="str">
            <v>Permanent Full-Time</v>
          </cell>
          <cell r="N221" t="str">
            <v>Parking Officer</v>
          </cell>
          <cell r="O221" t="str">
            <v>Position Filled</v>
          </cell>
          <cell r="P221">
            <v>2241</v>
          </cell>
          <cell r="Q221" t="str">
            <v>Nik Barnard</v>
          </cell>
          <cell r="R221" t="str">
            <v>Permanent Full-Time</v>
          </cell>
          <cell r="S221" t="str">
            <v>Parking Officer</v>
          </cell>
          <cell r="T221" t="str">
            <v>CEA – PSA</v>
          </cell>
          <cell r="U221">
            <v>1</v>
          </cell>
          <cell r="V221" t="str">
            <v>1P</v>
          </cell>
          <cell r="W221">
            <v>41710</v>
          </cell>
          <cell r="X221" t="str">
            <v>29 Customs Street West - Level 1</v>
          </cell>
          <cell r="Y221">
            <v>0</v>
          </cell>
          <cell r="Z221" t="str">
            <v>Nikolas</v>
          </cell>
          <cell r="AA221" t="str">
            <v>Barnard</v>
          </cell>
          <cell r="AB221" t="str">
            <v>Nik</v>
          </cell>
          <cell r="AC221" t="str">
            <v>PO</v>
          </cell>
          <cell r="AD221" t="str">
            <v>PSA</v>
          </cell>
          <cell r="AE221" t="str">
            <v>Male</v>
          </cell>
          <cell r="AF221">
            <v>1105</v>
          </cell>
          <cell r="AG221" t="str">
            <v>PARKING - CBD (3)</v>
          </cell>
          <cell r="AH221" t="str">
            <v>00.00.0000</v>
          </cell>
        </row>
        <row r="222">
          <cell r="A222">
            <v>50010724</v>
          </cell>
          <cell r="B222" t="str">
            <v>Services</v>
          </cell>
          <cell r="C222" t="str">
            <v>Services</v>
          </cell>
          <cell r="D222" t="str">
            <v>Parking Services</v>
          </cell>
          <cell r="E222" t="str">
            <v>Parking - CBD (2)</v>
          </cell>
          <cell r="F222">
            <v>50010724</v>
          </cell>
          <cell r="G222" t="str">
            <v>Parking Officer</v>
          </cell>
          <cell r="H222" t="str">
            <v>01.07.2010</v>
          </cell>
          <cell r="I222" t="str">
            <v>Staff Member</v>
          </cell>
          <cell r="J222" t="str">
            <v>Band D</v>
          </cell>
          <cell r="K222">
            <v>1</v>
          </cell>
          <cell r="L222">
            <v>40</v>
          </cell>
          <cell r="M222" t="str">
            <v>Permanent Full-Time</v>
          </cell>
          <cell r="N222" t="str">
            <v>Parking Officer</v>
          </cell>
          <cell r="O222" t="str">
            <v>Position Filled</v>
          </cell>
          <cell r="P222">
            <v>90010337</v>
          </cell>
          <cell r="Q222" t="str">
            <v>Karan Paul</v>
          </cell>
          <cell r="R222" t="str">
            <v>Permanent Full-Time</v>
          </cell>
          <cell r="S222" t="str">
            <v>Parking Officer</v>
          </cell>
          <cell r="T222" t="str">
            <v>IEA – 2010 Standard</v>
          </cell>
          <cell r="U222">
            <v>1</v>
          </cell>
          <cell r="V222" t="str">
            <v>2P</v>
          </cell>
          <cell r="W222">
            <v>43650</v>
          </cell>
          <cell r="X222" t="str">
            <v>29 Customs Street West - Level 1</v>
          </cell>
          <cell r="Y222">
            <v>0</v>
          </cell>
          <cell r="Z222" t="str">
            <v>Karan</v>
          </cell>
          <cell r="AA222" t="str">
            <v>Paul</v>
          </cell>
          <cell r="AB222" t="str">
            <v>Karan</v>
          </cell>
          <cell r="AC222" t="str">
            <v>PO</v>
          </cell>
          <cell r="AD222" t="str">
            <v>PSA</v>
          </cell>
          <cell r="AE222" t="str">
            <v>Male</v>
          </cell>
          <cell r="AF222">
            <v>1104</v>
          </cell>
          <cell r="AG222" t="str">
            <v>PARKING - CBD (2)</v>
          </cell>
          <cell r="AH222" t="str">
            <v>00.00.0000</v>
          </cell>
        </row>
        <row r="223">
          <cell r="A223">
            <v>50010725</v>
          </cell>
          <cell r="B223" t="str">
            <v>Services</v>
          </cell>
          <cell r="C223" t="str">
            <v>Services</v>
          </cell>
          <cell r="D223" t="str">
            <v>Parking Services</v>
          </cell>
          <cell r="E223" t="str">
            <v>Parking - CBD (4)</v>
          </cell>
          <cell r="F223">
            <v>50010725</v>
          </cell>
          <cell r="G223" t="str">
            <v>Parking Officer</v>
          </cell>
          <cell r="H223" t="str">
            <v>01.07.2010</v>
          </cell>
          <cell r="I223" t="str">
            <v>Staff Member</v>
          </cell>
          <cell r="J223" t="str">
            <v>Band D</v>
          </cell>
          <cell r="K223">
            <v>1</v>
          </cell>
          <cell r="L223">
            <v>40</v>
          </cell>
          <cell r="M223" t="str">
            <v>Permanent Full-Time</v>
          </cell>
          <cell r="N223" t="str">
            <v>Parking Officer</v>
          </cell>
          <cell r="O223" t="str">
            <v>Position Filled</v>
          </cell>
          <cell r="P223">
            <v>783</v>
          </cell>
          <cell r="Q223" t="str">
            <v>Kahurangi Isaac</v>
          </cell>
          <cell r="R223" t="str">
            <v>Permanent Full-Time</v>
          </cell>
          <cell r="S223" t="str">
            <v>Parking Officer</v>
          </cell>
          <cell r="T223" t="str">
            <v>CEA – PSA</v>
          </cell>
          <cell r="U223">
            <v>1</v>
          </cell>
          <cell r="V223" t="str">
            <v>2P</v>
          </cell>
          <cell r="W223">
            <v>43650</v>
          </cell>
          <cell r="X223" t="str">
            <v>29 Customs Street West - Level 1</v>
          </cell>
          <cell r="Y223">
            <v>0</v>
          </cell>
          <cell r="Z223" t="str">
            <v>Kahurangi</v>
          </cell>
          <cell r="AA223" t="str">
            <v>Isaac</v>
          </cell>
          <cell r="AC223" t="str">
            <v>PO</v>
          </cell>
          <cell r="AD223" t="str">
            <v>PSA</v>
          </cell>
          <cell r="AE223" t="str">
            <v>Female</v>
          </cell>
          <cell r="AF223">
            <v>1106</v>
          </cell>
          <cell r="AG223" t="str">
            <v>PARKING - CBD (4)</v>
          </cell>
          <cell r="AH223" t="str">
            <v>00.00.0000</v>
          </cell>
        </row>
        <row r="224">
          <cell r="A224">
            <v>50010726</v>
          </cell>
          <cell r="B224" t="str">
            <v>Services</v>
          </cell>
          <cell r="C224" t="str">
            <v>Services</v>
          </cell>
          <cell r="D224" t="str">
            <v>Parking Services</v>
          </cell>
          <cell r="E224" t="str">
            <v>Parking - North (2)</v>
          </cell>
          <cell r="F224">
            <v>50010726</v>
          </cell>
          <cell r="G224" t="str">
            <v>Parking Officer</v>
          </cell>
          <cell r="H224" t="str">
            <v>01.07.2010</v>
          </cell>
          <cell r="I224" t="str">
            <v>Staff Member</v>
          </cell>
          <cell r="J224" t="str">
            <v>Band D</v>
          </cell>
          <cell r="K224">
            <v>1</v>
          </cell>
          <cell r="L224">
            <v>40</v>
          </cell>
          <cell r="M224" t="str">
            <v>Permanent Full-Time</v>
          </cell>
          <cell r="N224" t="str">
            <v>Parking Officer</v>
          </cell>
          <cell r="O224" t="str">
            <v>Position unfilled for 141 days</v>
          </cell>
          <cell r="P224">
            <v>0</v>
          </cell>
          <cell r="U224">
            <v>0</v>
          </cell>
          <cell r="W224">
            <v>0</v>
          </cell>
          <cell r="Y224">
            <v>1</v>
          </cell>
          <cell r="AD224" t="str">
            <v>PSA</v>
          </cell>
          <cell r="AH224" t="str">
            <v>00.00.0000</v>
          </cell>
        </row>
        <row r="225">
          <cell r="A225">
            <v>50010727</v>
          </cell>
          <cell r="B225" t="str">
            <v>Services</v>
          </cell>
          <cell r="C225" t="str">
            <v>Services</v>
          </cell>
          <cell r="D225" t="str">
            <v>Parking Services</v>
          </cell>
          <cell r="E225" t="str">
            <v>Parking - CBD (3)</v>
          </cell>
          <cell r="F225">
            <v>50010727</v>
          </cell>
          <cell r="G225" t="str">
            <v>Parking Officer</v>
          </cell>
          <cell r="H225" t="str">
            <v>01.07.2010</v>
          </cell>
          <cell r="I225" t="str">
            <v>Staff Member</v>
          </cell>
          <cell r="J225" t="str">
            <v>Band D</v>
          </cell>
          <cell r="K225">
            <v>1</v>
          </cell>
          <cell r="L225">
            <v>40</v>
          </cell>
          <cell r="M225" t="str">
            <v>Permanent Full-Time</v>
          </cell>
          <cell r="N225" t="str">
            <v>Parking Officer</v>
          </cell>
          <cell r="O225" t="str">
            <v>Position Filled</v>
          </cell>
          <cell r="P225">
            <v>1498</v>
          </cell>
          <cell r="Q225" t="str">
            <v>Mark Padgett</v>
          </cell>
          <cell r="R225" t="str">
            <v>Permanent Full-Time</v>
          </cell>
          <cell r="S225" t="str">
            <v>Parking Officer</v>
          </cell>
          <cell r="T225" t="str">
            <v>CEA – PSA</v>
          </cell>
          <cell r="U225">
            <v>1</v>
          </cell>
          <cell r="V225" t="str">
            <v>2P</v>
          </cell>
          <cell r="W225">
            <v>43650</v>
          </cell>
          <cell r="X225" t="str">
            <v>29 Customs Street West - Level 1</v>
          </cell>
          <cell r="Y225">
            <v>0</v>
          </cell>
          <cell r="Z225" t="str">
            <v>Mark</v>
          </cell>
          <cell r="AA225" t="str">
            <v>Padgett</v>
          </cell>
          <cell r="AC225" t="str">
            <v>PO</v>
          </cell>
          <cell r="AD225" t="str">
            <v>PSA</v>
          </cell>
          <cell r="AE225" t="str">
            <v>Male</v>
          </cell>
          <cell r="AF225">
            <v>1105</v>
          </cell>
          <cell r="AG225" t="str">
            <v>PARKING - CBD (3)</v>
          </cell>
          <cell r="AH225" t="str">
            <v>00.00.0000</v>
          </cell>
        </row>
        <row r="226">
          <cell r="A226">
            <v>50010728</v>
          </cell>
          <cell r="B226" t="str">
            <v>Services</v>
          </cell>
          <cell r="C226" t="str">
            <v>Services</v>
          </cell>
          <cell r="D226" t="str">
            <v>Parking Services</v>
          </cell>
          <cell r="E226" t="str">
            <v>Parking - CBD (3)</v>
          </cell>
          <cell r="F226">
            <v>50010728</v>
          </cell>
          <cell r="G226" t="str">
            <v>Parking Officer</v>
          </cell>
          <cell r="H226" t="str">
            <v>01.07.2010</v>
          </cell>
          <cell r="I226" t="str">
            <v>Staff Member</v>
          </cell>
          <cell r="J226" t="str">
            <v>Band D</v>
          </cell>
          <cell r="K226">
            <v>1</v>
          </cell>
          <cell r="L226">
            <v>40</v>
          </cell>
          <cell r="M226" t="str">
            <v>Permanent Full-Time</v>
          </cell>
          <cell r="N226" t="str">
            <v>Parking Officer</v>
          </cell>
          <cell r="O226" t="str">
            <v>Position Filled</v>
          </cell>
          <cell r="P226">
            <v>1366</v>
          </cell>
          <cell r="Q226" t="str">
            <v>Pani Marsh</v>
          </cell>
          <cell r="R226" t="str">
            <v>Permanent Full-Time</v>
          </cell>
          <cell r="S226" t="str">
            <v>Parking Officer</v>
          </cell>
          <cell r="T226" t="str">
            <v>CEA – PSA</v>
          </cell>
          <cell r="U226">
            <v>1</v>
          </cell>
          <cell r="V226" t="str">
            <v>2P</v>
          </cell>
          <cell r="W226">
            <v>43977.599999999999</v>
          </cell>
          <cell r="X226" t="str">
            <v>29 Customs Street West - Level 1</v>
          </cell>
          <cell r="Y226">
            <v>0</v>
          </cell>
          <cell r="Z226" t="str">
            <v>Pani</v>
          </cell>
          <cell r="AA226" t="str">
            <v>Marsh</v>
          </cell>
          <cell r="AC226" t="str">
            <v>PO</v>
          </cell>
          <cell r="AD226" t="str">
            <v>PSA</v>
          </cell>
          <cell r="AE226" t="str">
            <v>Male</v>
          </cell>
          <cell r="AF226">
            <v>1105</v>
          </cell>
          <cell r="AG226" t="str">
            <v>PARKING - CBD (3)</v>
          </cell>
          <cell r="AH226" t="str">
            <v>00.00.0000</v>
          </cell>
        </row>
        <row r="227">
          <cell r="A227">
            <v>50010729</v>
          </cell>
          <cell r="B227" t="str">
            <v>Services</v>
          </cell>
          <cell r="C227" t="str">
            <v>Services</v>
          </cell>
          <cell r="D227" t="str">
            <v>Parking Services</v>
          </cell>
          <cell r="E227" t="str">
            <v>Parking - North (1)</v>
          </cell>
          <cell r="F227">
            <v>50010729</v>
          </cell>
          <cell r="G227" t="str">
            <v>Parking Officer</v>
          </cell>
          <cell r="H227" t="str">
            <v>01.07.2010</v>
          </cell>
          <cell r="I227" t="str">
            <v>Staff Member</v>
          </cell>
          <cell r="J227" t="str">
            <v>Band D</v>
          </cell>
          <cell r="K227">
            <v>1</v>
          </cell>
          <cell r="L227">
            <v>40</v>
          </cell>
          <cell r="M227" t="str">
            <v>Permanent Full-Time</v>
          </cell>
          <cell r="N227" t="str">
            <v>Parking Officer</v>
          </cell>
          <cell r="O227" t="str">
            <v>Position Filled</v>
          </cell>
          <cell r="P227">
            <v>1131</v>
          </cell>
          <cell r="Q227" t="str">
            <v>Meriel Muir</v>
          </cell>
          <cell r="R227" t="str">
            <v>Permanent Full-Time</v>
          </cell>
          <cell r="S227" t="str">
            <v>Parking Officer</v>
          </cell>
          <cell r="T227" t="str">
            <v>CEA – PSA</v>
          </cell>
          <cell r="U227">
            <v>1</v>
          </cell>
          <cell r="V227" t="str">
            <v>2P</v>
          </cell>
          <cell r="W227">
            <v>44427.6</v>
          </cell>
          <cell r="X227" t="str">
            <v>1 The Strand</v>
          </cell>
          <cell r="Y227">
            <v>0</v>
          </cell>
          <cell r="Z227" t="str">
            <v>Meriel</v>
          </cell>
          <cell r="AA227" t="str">
            <v>Muir</v>
          </cell>
          <cell r="AC227" t="str">
            <v>PO</v>
          </cell>
          <cell r="AD227" t="str">
            <v>PSA</v>
          </cell>
          <cell r="AE227" t="str">
            <v>Female</v>
          </cell>
          <cell r="AF227">
            <v>1114</v>
          </cell>
          <cell r="AG227" t="str">
            <v>PARKING - NORTH (1)</v>
          </cell>
          <cell r="AH227" t="str">
            <v>00.00.0000</v>
          </cell>
        </row>
        <row r="228">
          <cell r="A228">
            <v>50010730</v>
          </cell>
          <cell r="B228" t="str">
            <v>Services</v>
          </cell>
          <cell r="C228" t="str">
            <v>Services</v>
          </cell>
          <cell r="D228" t="str">
            <v>Parking Services</v>
          </cell>
          <cell r="E228" t="str">
            <v>Parking - CBD (3)</v>
          </cell>
          <cell r="F228">
            <v>50010730</v>
          </cell>
          <cell r="G228" t="str">
            <v>Parking Officer</v>
          </cell>
          <cell r="H228" t="str">
            <v>01.07.2010</v>
          </cell>
          <cell r="I228" t="str">
            <v>Staff Member</v>
          </cell>
          <cell r="J228" t="str">
            <v>Band D</v>
          </cell>
          <cell r="K228">
            <v>1</v>
          </cell>
          <cell r="L228">
            <v>40</v>
          </cell>
          <cell r="M228" t="str">
            <v>Permanent Full-Time</v>
          </cell>
          <cell r="N228" t="str">
            <v>Parking Officer</v>
          </cell>
          <cell r="O228" t="str">
            <v>Position Filled</v>
          </cell>
          <cell r="P228">
            <v>1508</v>
          </cell>
          <cell r="Q228" t="str">
            <v>Michelle Waldron</v>
          </cell>
          <cell r="R228" t="str">
            <v>Permanent Full-Time</v>
          </cell>
          <cell r="S228" t="str">
            <v>Parking Officer</v>
          </cell>
          <cell r="T228" t="str">
            <v>IEA – 2010 Standard</v>
          </cell>
          <cell r="U228">
            <v>1</v>
          </cell>
          <cell r="V228" t="str">
            <v>2P</v>
          </cell>
          <cell r="W228">
            <v>43650</v>
          </cell>
          <cell r="X228" t="str">
            <v>29 Customs Street West - Level 1</v>
          </cell>
          <cell r="Y228">
            <v>0</v>
          </cell>
          <cell r="Z228" t="str">
            <v>Michelle</v>
          </cell>
          <cell r="AA228" t="str">
            <v>Waldron</v>
          </cell>
          <cell r="AC228" t="str">
            <v>PO</v>
          </cell>
          <cell r="AD228" t="str">
            <v>PSA</v>
          </cell>
          <cell r="AE228" t="str">
            <v>Female</v>
          </cell>
          <cell r="AF228">
            <v>1105</v>
          </cell>
          <cell r="AG228" t="str">
            <v>PARKING - CBD (3)</v>
          </cell>
          <cell r="AH228" t="str">
            <v>00.00.0000</v>
          </cell>
        </row>
        <row r="229">
          <cell r="A229">
            <v>50010731</v>
          </cell>
          <cell r="B229" t="str">
            <v>Services</v>
          </cell>
          <cell r="C229" t="str">
            <v>Services</v>
          </cell>
          <cell r="D229" t="str">
            <v>Parking Services</v>
          </cell>
          <cell r="E229" t="str">
            <v>Parking - CBD (3)</v>
          </cell>
          <cell r="F229">
            <v>50010731</v>
          </cell>
          <cell r="G229" t="str">
            <v>Parking Officer</v>
          </cell>
          <cell r="H229" t="str">
            <v>01.07.2010</v>
          </cell>
          <cell r="I229" t="str">
            <v>Staff Member</v>
          </cell>
          <cell r="J229" t="str">
            <v>Band D</v>
          </cell>
          <cell r="K229">
            <v>1</v>
          </cell>
          <cell r="L229">
            <v>40</v>
          </cell>
          <cell r="M229" t="str">
            <v>Permanent Full-Time</v>
          </cell>
          <cell r="N229" t="str">
            <v>Parking Officer</v>
          </cell>
          <cell r="O229" t="str">
            <v>Position Filled</v>
          </cell>
          <cell r="P229">
            <v>90010060</v>
          </cell>
          <cell r="Q229" t="str">
            <v>Michael Apulu</v>
          </cell>
          <cell r="R229" t="str">
            <v>Permanent Full-Time</v>
          </cell>
          <cell r="S229" t="str">
            <v>Parking Officer</v>
          </cell>
          <cell r="T229" t="str">
            <v>CEA – PSA</v>
          </cell>
          <cell r="U229">
            <v>1</v>
          </cell>
          <cell r="V229" t="str">
            <v>3P</v>
          </cell>
          <cell r="W229">
            <v>44995.6</v>
          </cell>
          <cell r="X229" t="str">
            <v>29 Customs Street West - Level 1</v>
          </cell>
          <cell r="Y229">
            <v>0</v>
          </cell>
          <cell r="Z229" t="str">
            <v>Michael</v>
          </cell>
          <cell r="AA229" t="str">
            <v>Apulu</v>
          </cell>
          <cell r="AB229" t="str">
            <v>Michael</v>
          </cell>
          <cell r="AC229" t="str">
            <v>PO</v>
          </cell>
          <cell r="AD229" t="str">
            <v>PSA</v>
          </cell>
          <cell r="AE229" t="str">
            <v>Male</v>
          </cell>
          <cell r="AF229">
            <v>1105</v>
          </cell>
          <cell r="AG229" t="str">
            <v>PARKING - CBD (3)</v>
          </cell>
          <cell r="AH229" t="str">
            <v>00.00.0000</v>
          </cell>
        </row>
        <row r="230">
          <cell r="A230">
            <v>50010732</v>
          </cell>
          <cell r="B230" t="str">
            <v>Services</v>
          </cell>
          <cell r="C230" t="str">
            <v>Services</v>
          </cell>
          <cell r="D230" t="str">
            <v>Parking Services</v>
          </cell>
          <cell r="E230" t="str">
            <v>Parking - CBD (1)</v>
          </cell>
          <cell r="F230">
            <v>50010732</v>
          </cell>
          <cell r="G230" t="str">
            <v>Parking Officer</v>
          </cell>
          <cell r="H230" t="str">
            <v>01.07.2010</v>
          </cell>
          <cell r="I230" t="str">
            <v>Staff Member</v>
          </cell>
          <cell r="J230" t="str">
            <v>Band D</v>
          </cell>
          <cell r="K230">
            <v>1</v>
          </cell>
          <cell r="L230">
            <v>40</v>
          </cell>
          <cell r="M230" t="str">
            <v>Permanent Full-Time</v>
          </cell>
          <cell r="N230" t="str">
            <v>Parking Officer</v>
          </cell>
          <cell r="O230" t="str">
            <v>Position Filled</v>
          </cell>
          <cell r="P230">
            <v>90006569</v>
          </cell>
          <cell r="Q230" t="str">
            <v>Ravinder Juluri</v>
          </cell>
          <cell r="R230" t="str">
            <v>Permanent Full-Time</v>
          </cell>
          <cell r="S230" t="str">
            <v>Parking Officer</v>
          </cell>
          <cell r="T230" t="str">
            <v>IEA – 2010 Standard</v>
          </cell>
          <cell r="U230">
            <v>1</v>
          </cell>
          <cell r="V230" t="str">
            <v>2P</v>
          </cell>
          <cell r="W230">
            <v>49193.78</v>
          </cell>
          <cell r="X230" t="str">
            <v>29 Customs Street West - Level 1</v>
          </cell>
          <cell r="Y230">
            <v>0</v>
          </cell>
          <cell r="Z230" t="str">
            <v>Ravinder</v>
          </cell>
          <cell r="AA230" t="str">
            <v>Juluri</v>
          </cell>
          <cell r="AB230" t="str">
            <v>Ravinder</v>
          </cell>
          <cell r="AC230" t="str">
            <v>PO</v>
          </cell>
          <cell r="AD230" t="str">
            <v>PSA</v>
          </cell>
          <cell r="AE230" t="str">
            <v>Male</v>
          </cell>
          <cell r="AF230">
            <v>1103</v>
          </cell>
          <cell r="AG230" t="str">
            <v>PARKING - CBD (1)</v>
          </cell>
          <cell r="AH230" t="str">
            <v>00.00.0000</v>
          </cell>
        </row>
        <row r="231">
          <cell r="A231">
            <v>50010733</v>
          </cell>
          <cell r="B231" t="str">
            <v>Services</v>
          </cell>
          <cell r="C231" t="str">
            <v>Services</v>
          </cell>
          <cell r="D231" t="str">
            <v>Parking Services</v>
          </cell>
          <cell r="E231" t="str">
            <v>Parking - CBD (4)</v>
          </cell>
          <cell r="F231">
            <v>50010733</v>
          </cell>
          <cell r="G231" t="str">
            <v>Parking Officer</v>
          </cell>
          <cell r="H231" t="str">
            <v>01.07.2010</v>
          </cell>
          <cell r="I231" t="str">
            <v>Staff Member</v>
          </cell>
          <cell r="J231" t="str">
            <v>Band D</v>
          </cell>
          <cell r="K231">
            <v>1</v>
          </cell>
          <cell r="L231">
            <v>40</v>
          </cell>
          <cell r="M231" t="str">
            <v>Permanent Full-Time</v>
          </cell>
          <cell r="N231" t="str">
            <v>Parking Officer</v>
          </cell>
          <cell r="O231" t="str">
            <v>Position unfilled for 108 days</v>
          </cell>
          <cell r="P231">
            <v>0</v>
          </cell>
          <cell r="U231">
            <v>0</v>
          </cell>
          <cell r="W231">
            <v>0</v>
          </cell>
          <cell r="Y231">
            <v>1</v>
          </cell>
          <cell r="AD231" t="str">
            <v>PSA</v>
          </cell>
          <cell r="AH231" t="str">
            <v>00.00.0000</v>
          </cell>
        </row>
        <row r="232">
          <cell r="A232">
            <v>50010734</v>
          </cell>
          <cell r="B232" t="str">
            <v>Services</v>
          </cell>
          <cell r="C232" t="str">
            <v>Services</v>
          </cell>
          <cell r="D232" t="str">
            <v>Parking Services</v>
          </cell>
          <cell r="E232" t="str">
            <v>Parking - Central Suburb (2)</v>
          </cell>
          <cell r="F232">
            <v>50010734</v>
          </cell>
          <cell r="G232" t="str">
            <v>Parking Officer</v>
          </cell>
          <cell r="H232" t="str">
            <v>01.07.2010</v>
          </cell>
          <cell r="I232" t="str">
            <v>Staff Member</v>
          </cell>
          <cell r="J232" t="str">
            <v>Band D</v>
          </cell>
          <cell r="K232">
            <v>1</v>
          </cell>
          <cell r="L232">
            <v>40</v>
          </cell>
          <cell r="M232" t="str">
            <v>Permanent Full-Time</v>
          </cell>
          <cell r="N232" t="str">
            <v>Parking Officer</v>
          </cell>
          <cell r="O232" t="str">
            <v>Position Filled</v>
          </cell>
          <cell r="P232">
            <v>2061</v>
          </cell>
          <cell r="Q232" t="str">
            <v>Ned Music</v>
          </cell>
          <cell r="R232" t="str">
            <v>Permanent Full-Time</v>
          </cell>
          <cell r="S232" t="str">
            <v>Parking Officer</v>
          </cell>
          <cell r="T232" t="str">
            <v>CEA – PSA</v>
          </cell>
          <cell r="U232">
            <v>1</v>
          </cell>
          <cell r="V232" t="str">
            <v>1P</v>
          </cell>
          <cell r="W232">
            <v>41710</v>
          </cell>
          <cell r="X232" t="str">
            <v>29 Customs Street West - Level 1</v>
          </cell>
          <cell r="Y232">
            <v>0</v>
          </cell>
          <cell r="Z232" t="str">
            <v>Nedzad</v>
          </cell>
          <cell r="AA232" t="str">
            <v>Music</v>
          </cell>
          <cell r="AB232" t="str">
            <v>Ned</v>
          </cell>
          <cell r="AC232" t="str">
            <v>PO</v>
          </cell>
          <cell r="AD232" t="str">
            <v>PSA</v>
          </cell>
          <cell r="AE232" t="str">
            <v>Male</v>
          </cell>
          <cell r="AF232">
            <v>1109</v>
          </cell>
          <cell r="AG232" t="str">
            <v>PARKNG CENTRAL (2)</v>
          </cell>
          <cell r="AH232" t="str">
            <v>00.00.0000</v>
          </cell>
        </row>
        <row r="233">
          <cell r="A233">
            <v>50010735</v>
          </cell>
          <cell r="B233" t="str">
            <v>Services</v>
          </cell>
          <cell r="C233" t="str">
            <v>Services</v>
          </cell>
          <cell r="D233" t="str">
            <v>Parking Services</v>
          </cell>
          <cell r="E233" t="str">
            <v>Parking - CBD (4)</v>
          </cell>
          <cell r="F233">
            <v>50010735</v>
          </cell>
          <cell r="G233" t="str">
            <v>Parking Officer</v>
          </cell>
          <cell r="H233" t="str">
            <v>01.07.2010</v>
          </cell>
          <cell r="I233" t="str">
            <v>Staff Member</v>
          </cell>
          <cell r="J233" t="str">
            <v>Band D</v>
          </cell>
          <cell r="K233">
            <v>1</v>
          </cell>
          <cell r="L233">
            <v>40</v>
          </cell>
          <cell r="M233" t="str">
            <v>Permanent Full-Time</v>
          </cell>
          <cell r="N233" t="str">
            <v>Parking Officer</v>
          </cell>
          <cell r="O233" t="str">
            <v>Position Filled</v>
          </cell>
          <cell r="P233">
            <v>1971</v>
          </cell>
          <cell r="Q233" t="str">
            <v>Hasanth Paruchuri</v>
          </cell>
          <cell r="R233" t="str">
            <v>Permanent Full-Time</v>
          </cell>
          <cell r="S233" t="str">
            <v>Parking Officer</v>
          </cell>
          <cell r="T233" t="str">
            <v>IEA – 2013 Standard</v>
          </cell>
          <cell r="U233">
            <v>1</v>
          </cell>
          <cell r="V233" t="str">
            <v>1P</v>
          </cell>
          <cell r="W233">
            <v>41710</v>
          </cell>
          <cell r="X233" t="str">
            <v>29 Customs Street West - Level 1</v>
          </cell>
          <cell r="Y233">
            <v>0</v>
          </cell>
          <cell r="Z233" t="str">
            <v>Hasanth</v>
          </cell>
          <cell r="AA233" t="str">
            <v>Paruchuri</v>
          </cell>
          <cell r="AC233" t="str">
            <v>PO</v>
          </cell>
          <cell r="AD233" t="str">
            <v>PSA</v>
          </cell>
          <cell r="AE233" t="str">
            <v>Male</v>
          </cell>
          <cell r="AF233">
            <v>1106</v>
          </cell>
          <cell r="AG233" t="str">
            <v>PARKING - CBD (4)</v>
          </cell>
          <cell r="AH233" t="str">
            <v>00.00.0000</v>
          </cell>
        </row>
        <row r="234">
          <cell r="A234">
            <v>50010736</v>
          </cell>
          <cell r="B234" t="str">
            <v>Services</v>
          </cell>
          <cell r="C234" t="str">
            <v>Services</v>
          </cell>
          <cell r="D234" t="str">
            <v>Parking Services</v>
          </cell>
          <cell r="E234" t="str">
            <v>Parking - CBD (4)</v>
          </cell>
          <cell r="F234">
            <v>50010736</v>
          </cell>
          <cell r="G234" t="str">
            <v>Parking Officer</v>
          </cell>
          <cell r="H234" t="str">
            <v>01.07.2010</v>
          </cell>
          <cell r="I234" t="str">
            <v>Staff Member</v>
          </cell>
          <cell r="J234" t="str">
            <v>Band D</v>
          </cell>
          <cell r="K234">
            <v>1</v>
          </cell>
          <cell r="L234">
            <v>40</v>
          </cell>
          <cell r="M234" t="str">
            <v>Permanent Full-Time</v>
          </cell>
          <cell r="N234" t="str">
            <v>Parking Officer</v>
          </cell>
          <cell r="O234" t="str">
            <v>Position Filled</v>
          </cell>
          <cell r="P234">
            <v>90010059</v>
          </cell>
          <cell r="Q234" t="str">
            <v>Joel Reuben</v>
          </cell>
          <cell r="R234" t="str">
            <v>Permanent Full-Time</v>
          </cell>
          <cell r="S234" t="str">
            <v>Parking Officer</v>
          </cell>
          <cell r="T234" t="str">
            <v>CEA – PSA</v>
          </cell>
          <cell r="U234">
            <v>1</v>
          </cell>
          <cell r="V234" t="str">
            <v>2P</v>
          </cell>
          <cell r="W234">
            <v>43977.599999999999</v>
          </cell>
          <cell r="X234" t="str">
            <v>29 Customs Street West - Level 1</v>
          </cell>
          <cell r="Y234">
            <v>0</v>
          </cell>
          <cell r="Z234" t="str">
            <v>Joel</v>
          </cell>
          <cell r="AA234" t="str">
            <v>Reuben</v>
          </cell>
          <cell r="AB234" t="str">
            <v>Joel</v>
          </cell>
          <cell r="AC234" t="str">
            <v>PO</v>
          </cell>
          <cell r="AD234" t="str">
            <v>PSA</v>
          </cell>
          <cell r="AE234" t="str">
            <v>Male</v>
          </cell>
          <cell r="AF234">
            <v>1106</v>
          </cell>
          <cell r="AG234" t="str">
            <v>PARKING - CBD (4)</v>
          </cell>
          <cell r="AH234" t="str">
            <v>00.00.0000</v>
          </cell>
        </row>
        <row r="235">
          <cell r="A235">
            <v>50010737</v>
          </cell>
          <cell r="B235" t="str">
            <v>Services</v>
          </cell>
          <cell r="C235" t="str">
            <v>Services</v>
          </cell>
          <cell r="D235" t="str">
            <v>Parking Services</v>
          </cell>
          <cell r="E235" t="str">
            <v>Parking Enforcement - CBD</v>
          </cell>
          <cell r="F235">
            <v>50010737</v>
          </cell>
          <cell r="G235" t="str">
            <v>Parking Officer</v>
          </cell>
          <cell r="H235" t="str">
            <v>01.07.2010</v>
          </cell>
          <cell r="I235" t="str">
            <v>Staff Member</v>
          </cell>
          <cell r="J235" t="str">
            <v>Band D</v>
          </cell>
          <cell r="K235">
            <v>1</v>
          </cell>
          <cell r="L235">
            <v>40</v>
          </cell>
          <cell r="M235" t="str">
            <v>Permanent Full-Time</v>
          </cell>
          <cell r="N235" t="str">
            <v>Parking Officer</v>
          </cell>
          <cell r="O235" t="str">
            <v>Position Filled</v>
          </cell>
          <cell r="P235">
            <v>90007993</v>
          </cell>
          <cell r="Q235" t="str">
            <v>Pramkumar Krishnan</v>
          </cell>
          <cell r="R235" t="str">
            <v>Permanent Full-Time</v>
          </cell>
          <cell r="S235" t="str">
            <v>Parking Officer</v>
          </cell>
          <cell r="T235" t="str">
            <v>CEA – PSA</v>
          </cell>
          <cell r="U235">
            <v>1</v>
          </cell>
          <cell r="V235" t="str">
            <v>2P</v>
          </cell>
          <cell r="W235">
            <v>47005.78</v>
          </cell>
          <cell r="X235" t="str">
            <v>29 Customs Street West - Level 1</v>
          </cell>
          <cell r="Y235">
            <v>0</v>
          </cell>
          <cell r="Z235" t="str">
            <v>Pramkumar</v>
          </cell>
          <cell r="AA235" t="str">
            <v>Krishnan</v>
          </cell>
          <cell r="AB235" t="str">
            <v>Pramkumar</v>
          </cell>
          <cell r="AC235" t="str">
            <v>PO</v>
          </cell>
          <cell r="AD235" t="str">
            <v>PSA</v>
          </cell>
          <cell r="AE235" t="str">
            <v>Male</v>
          </cell>
          <cell r="AF235">
            <v>1102</v>
          </cell>
          <cell r="AG235" t="str">
            <v>PARKING ENFORCE-CBD</v>
          </cell>
          <cell r="AH235" t="str">
            <v>00.00.0000</v>
          </cell>
        </row>
        <row r="236">
          <cell r="A236">
            <v>50010738</v>
          </cell>
          <cell r="B236" t="str">
            <v>Services</v>
          </cell>
          <cell r="C236" t="str">
            <v>Services</v>
          </cell>
          <cell r="D236" t="str">
            <v>Parking Services</v>
          </cell>
          <cell r="E236" t="str">
            <v>Parking - CBD (4)</v>
          </cell>
          <cell r="F236">
            <v>50010738</v>
          </cell>
          <cell r="G236" t="str">
            <v>Parking Officer</v>
          </cell>
          <cell r="H236" t="str">
            <v>01.07.2010</v>
          </cell>
          <cell r="I236" t="str">
            <v>Staff Member</v>
          </cell>
          <cell r="J236" t="str">
            <v>Band D</v>
          </cell>
          <cell r="K236">
            <v>1</v>
          </cell>
          <cell r="L236">
            <v>40</v>
          </cell>
          <cell r="M236" t="str">
            <v>Permanent Full-Time</v>
          </cell>
          <cell r="N236" t="str">
            <v>Parking Officer</v>
          </cell>
          <cell r="O236" t="str">
            <v>Position Filled</v>
          </cell>
          <cell r="P236">
            <v>90004570</v>
          </cell>
          <cell r="Q236" t="str">
            <v>Barry Oates</v>
          </cell>
          <cell r="R236" t="str">
            <v>Permanent Full-Time</v>
          </cell>
          <cell r="S236" t="str">
            <v>Parking Officer</v>
          </cell>
          <cell r="T236" t="str">
            <v>IEA – 2010 Standard</v>
          </cell>
          <cell r="U236">
            <v>1</v>
          </cell>
          <cell r="V236" t="str">
            <v>2P</v>
          </cell>
          <cell r="W236">
            <v>55557.88</v>
          </cell>
          <cell r="X236" t="str">
            <v>29 Customs Street West - Level 1</v>
          </cell>
          <cell r="Y236">
            <v>0</v>
          </cell>
          <cell r="Z236" t="str">
            <v>Barry</v>
          </cell>
          <cell r="AA236" t="str">
            <v>Oates</v>
          </cell>
          <cell r="AB236" t="str">
            <v>Barry</v>
          </cell>
          <cell r="AC236" t="str">
            <v>PO</v>
          </cell>
          <cell r="AD236" t="str">
            <v>PSA</v>
          </cell>
          <cell r="AE236" t="str">
            <v>Male</v>
          </cell>
          <cell r="AF236">
            <v>1106</v>
          </cell>
          <cell r="AG236" t="str">
            <v>PARKING - CBD (4)</v>
          </cell>
          <cell r="AH236" t="str">
            <v>00.00.0000</v>
          </cell>
        </row>
        <row r="237">
          <cell r="A237">
            <v>50010739</v>
          </cell>
          <cell r="B237" t="str">
            <v>Services</v>
          </cell>
          <cell r="C237" t="str">
            <v>Services</v>
          </cell>
          <cell r="D237" t="str">
            <v>Parking Services</v>
          </cell>
          <cell r="E237" t="str">
            <v>Parking - CBD (3)</v>
          </cell>
          <cell r="F237">
            <v>50010739</v>
          </cell>
          <cell r="G237" t="str">
            <v>Parking Officer</v>
          </cell>
          <cell r="H237" t="str">
            <v>01.07.2010</v>
          </cell>
          <cell r="I237" t="str">
            <v>Staff Member</v>
          </cell>
          <cell r="J237" t="str">
            <v>Band D</v>
          </cell>
          <cell r="K237">
            <v>1</v>
          </cell>
          <cell r="L237">
            <v>40</v>
          </cell>
          <cell r="M237" t="str">
            <v>Permanent Full-Time</v>
          </cell>
          <cell r="N237" t="str">
            <v>Parking Officer</v>
          </cell>
          <cell r="O237" t="str">
            <v>Position Filled</v>
          </cell>
          <cell r="P237">
            <v>90010173</v>
          </cell>
          <cell r="Q237" t="str">
            <v>Hersh Gandalal</v>
          </cell>
          <cell r="R237" t="str">
            <v>Permanent Full-Time</v>
          </cell>
          <cell r="S237" t="str">
            <v>Parking Officer</v>
          </cell>
          <cell r="T237" t="str">
            <v>CEA – PSA</v>
          </cell>
          <cell r="U237">
            <v>1</v>
          </cell>
          <cell r="V237" t="str">
            <v>2P</v>
          </cell>
          <cell r="W237">
            <v>43977.599999999999</v>
          </cell>
          <cell r="X237" t="str">
            <v>29 Customs Street West - Level 1</v>
          </cell>
          <cell r="Y237">
            <v>0</v>
          </cell>
          <cell r="Z237" t="str">
            <v>Hershilla</v>
          </cell>
          <cell r="AA237" t="str">
            <v>Gandalal</v>
          </cell>
          <cell r="AB237" t="str">
            <v>Hersh</v>
          </cell>
          <cell r="AC237" t="str">
            <v>PO</v>
          </cell>
          <cell r="AD237" t="str">
            <v>PSA</v>
          </cell>
          <cell r="AE237" t="str">
            <v>Female</v>
          </cell>
          <cell r="AF237">
            <v>1105</v>
          </cell>
          <cell r="AG237" t="str">
            <v>PARKING - CBD (3)</v>
          </cell>
          <cell r="AH237" t="str">
            <v>00.00.0000</v>
          </cell>
        </row>
        <row r="238">
          <cell r="A238">
            <v>50010740</v>
          </cell>
          <cell r="B238" t="str">
            <v>Services</v>
          </cell>
          <cell r="C238" t="str">
            <v>Services</v>
          </cell>
          <cell r="D238" t="str">
            <v>Parking Services</v>
          </cell>
          <cell r="E238" t="str">
            <v>Parking - CBD (1)</v>
          </cell>
          <cell r="F238">
            <v>50010740</v>
          </cell>
          <cell r="G238" t="str">
            <v>Parking Officer</v>
          </cell>
          <cell r="H238" t="str">
            <v>01.07.2010</v>
          </cell>
          <cell r="I238" t="str">
            <v>Staff Member</v>
          </cell>
          <cell r="J238" t="str">
            <v>Band D</v>
          </cell>
          <cell r="K238">
            <v>1</v>
          </cell>
          <cell r="L238">
            <v>40</v>
          </cell>
          <cell r="M238" t="str">
            <v>Permanent Full-Time</v>
          </cell>
          <cell r="N238" t="str">
            <v>Parking Officer</v>
          </cell>
          <cell r="O238" t="str">
            <v>Position Filled</v>
          </cell>
          <cell r="P238">
            <v>1274</v>
          </cell>
          <cell r="Q238" t="str">
            <v>Dominica Au</v>
          </cell>
          <cell r="R238" t="str">
            <v>Permanent Full-Time</v>
          </cell>
          <cell r="S238" t="str">
            <v>Parking Officer</v>
          </cell>
          <cell r="T238" t="str">
            <v>CEA – PSA</v>
          </cell>
          <cell r="U238">
            <v>1</v>
          </cell>
          <cell r="V238" t="str">
            <v>3P</v>
          </cell>
          <cell r="W238">
            <v>44654</v>
          </cell>
          <cell r="X238" t="str">
            <v>29 Customs Street West - Level 1</v>
          </cell>
          <cell r="Y238">
            <v>0</v>
          </cell>
          <cell r="Z238" t="str">
            <v>Dominica</v>
          </cell>
          <cell r="AA238" t="str">
            <v>Au</v>
          </cell>
          <cell r="AC238" t="str">
            <v>PO</v>
          </cell>
          <cell r="AD238" t="str">
            <v>PSA</v>
          </cell>
          <cell r="AE238" t="str">
            <v>Female</v>
          </cell>
          <cell r="AF238">
            <v>1103</v>
          </cell>
          <cell r="AG238" t="str">
            <v>PARKING - CBD (1)</v>
          </cell>
          <cell r="AH238" t="str">
            <v>00.00.0000</v>
          </cell>
        </row>
        <row r="239">
          <cell r="A239">
            <v>50010741</v>
          </cell>
          <cell r="B239" t="str">
            <v>Services</v>
          </cell>
          <cell r="C239" t="str">
            <v>Services</v>
          </cell>
          <cell r="D239" t="str">
            <v>Parking Services</v>
          </cell>
          <cell r="E239" t="str">
            <v>Parking Enforcement - CBD</v>
          </cell>
          <cell r="F239">
            <v>50010741</v>
          </cell>
          <cell r="G239" t="str">
            <v>Parking Officer</v>
          </cell>
          <cell r="H239" t="str">
            <v>01.07.2010</v>
          </cell>
          <cell r="I239" t="str">
            <v>Staff Member</v>
          </cell>
          <cell r="J239" t="str">
            <v>Band D</v>
          </cell>
          <cell r="K239">
            <v>1</v>
          </cell>
          <cell r="L239">
            <v>40</v>
          </cell>
          <cell r="M239" t="str">
            <v>Permanent Full-Time</v>
          </cell>
          <cell r="N239" t="str">
            <v>Parking Officer</v>
          </cell>
          <cell r="O239" t="str">
            <v>Position Filled</v>
          </cell>
          <cell r="P239">
            <v>90005363</v>
          </cell>
          <cell r="Q239" t="str">
            <v>Poorna Madduri</v>
          </cell>
          <cell r="R239" t="str">
            <v>Permanent Full-Time</v>
          </cell>
          <cell r="S239" t="str">
            <v>Parking Officer</v>
          </cell>
          <cell r="T239" t="str">
            <v>IEA – 2010 Standard</v>
          </cell>
          <cell r="U239">
            <v>1</v>
          </cell>
          <cell r="V239" t="str">
            <v>2P</v>
          </cell>
          <cell r="W239">
            <v>52815.08</v>
          </cell>
          <cell r="X239" t="str">
            <v>29 Customs Street West - Level 1</v>
          </cell>
          <cell r="Y239">
            <v>0</v>
          </cell>
          <cell r="Z239" t="str">
            <v>Poorna</v>
          </cell>
          <cell r="AA239" t="str">
            <v>Madduri</v>
          </cell>
          <cell r="AB239" t="str">
            <v>Poorna</v>
          </cell>
          <cell r="AC239" t="str">
            <v>PO</v>
          </cell>
          <cell r="AD239" t="str">
            <v>PSA</v>
          </cell>
          <cell r="AE239" t="str">
            <v>Male</v>
          </cell>
          <cell r="AF239">
            <v>1102</v>
          </cell>
          <cell r="AG239" t="str">
            <v>PARKING ENFORCE-CBD</v>
          </cell>
          <cell r="AH239" t="str">
            <v>00.00.0000</v>
          </cell>
        </row>
        <row r="240">
          <cell r="A240">
            <v>50010742</v>
          </cell>
          <cell r="B240" t="str">
            <v>Services</v>
          </cell>
          <cell r="C240" t="str">
            <v>Services</v>
          </cell>
          <cell r="D240" t="str">
            <v>Parking Services</v>
          </cell>
          <cell r="E240" t="str">
            <v>Parking Enforcement - Central Suburbs</v>
          </cell>
          <cell r="F240">
            <v>50010742</v>
          </cell>
          <cell r="G240" t="str">
            <v>Parking Enforcement Leader Cent. Suburbs</v>
          </cell>
          <cell r="H240" t="str">
            <v>01.07.2010</v>
          </cell>
          <cell r="I240" t="str">
            <v>Team Leader</v>
          </cell>
          <cell r="J240" t="str">
            <v>Band G</v>
          </cell>
          <cell r="K240">
            <v>1</v>
          </cell>
          <cell r="L240">
            <v>40</v>
          </cell>
          <cell r="M240" t="str">
            <v>Permanent Full-Time</v>
          </cell>
          <cell r="N240" t="str">
            <v>Waged/Timesheet</v>
          </cell>
          <cell r="O240" t="str">
            <v>Position Filled</v>
          </cell>
          <cell r="P240">
            <v>90001140</v>
          </cell>
          <cell r="Q240" t="str">
            <v>Jason Flay</v>
          </cell>
          <cell r="R240" t="str">
            <v>Permanent Full-Time</v>
          </cell>
          <cell r="S240" t="str">
            <v>Waged/Timesheet</v>
          </cell>
          <cell r="T240" t="str">
            <v>IEA – 2010 Standard</v>
          </cell>
          <cell r="U240">
            <v>1</v>
          </cell>
          <cell r="V240" t="str">
            <v>G+</v>
          </cell>
          <cell r="W240">
            <v>80817</v>
          </cell>
          <cell r="X240" t="str">
            <v>29 Customs Street West - Level 1</v>
          </cell>
          <cell r="Y240">
            <v>0</v>
          </cell>
          <cell r="Z240" t="str">
            <v>Jason</v>
          </cell>
          <cell r="AA240" t="str">
            <v>Flay</v>
          </cell>
          <cell r="AB240" t="str">
            <v>Jason</v>
          </cell>
          <cell r="AC240" t="str">
            <v>BAND</v>
          </cell>
          <cell r="AD240" t="str">
            <v>PSA</v>
          </cell>
          <cell r="AE240" t="str">
            <v>Male</v>
          </cell>
          <cell r="AF240">
            <v>1107</v>
          </cell>
          <cell r="AG240" t="str">
            <v>PARKNG CENTRAL SUBS</v>
          </cell>
          <cell r="AH240" t="str">
            <v>00.00.0000</v>
          </cell>
        </row>
        <row r="241">
          <cell r="A241">
            <v>50010743</v>
          </cell>
          <cell r="B241" t="str">
            <v>Services</v>
          </cell>
          <cell r="C241" t="str">
            <v>Services</v>
          </cell>
          <cell r="D241" t="str">
            <v>Parking Services</v>
          </cell>
          <cell r="E241" t="str">
            <v>Parking - Central Suburb (1)</v>
          </cell>
          <cell r="F241">
            <v>50010743</v>
          </cell>
          <cell r="G241" t="str">
            <v>Parking Supervisor Central Suburb</v>
          </cell>
          <cell r="H241" t="str">
            <v>01.07.2010</v>
          </cell>
          <cell r="I241" t="str">
            <v>Sub Team/Supervisor</v>
          </cell>
          <cell r="J241" t="str">
            <v>Band E</v>
          </cell>
          <cell r="K241">
            <v>1</v>
          </cell>
          <cell r="L241">
            <v>40</v>
          </cell>
          <cell r="M241" t="str">
            <v>Permanent Full-Time</v>
          </cell>
          <cell r="N241" t="str">
            <v>Parking Officer</v>
          </cell>
          <cell r="O241" t="str">
            <v>Position Filled</v>
          </cell>
          <cell r="P241">
            <v>90005556</v>
          </cell>
          <cell r="Q241" t="str">
            <v>Berson Coutinho</v>
          </cell>
          <cell r="R241" t="str">
            <v>Permanent Full-Time</v>
          </cell>
          <cell r="S241" t="str">
            <v>Parking Officer</v>
          </cell>
          <cell r="T241" t="str">
            <v>IEA – 2010 Standard</v>
          </cell>
          <cell r="U241">
            <v>1</v>
          </cell>
          <cell r="V241" t="str">
            <v>E+</v>
          </cell>
          <cell r="W241">
            <v>65174.77</v>
          </cell>
          <cell r="X241" t="str">
            <v>29 Customs Street West - Level 1</v>
          </cell>
          <cell r="Y241">
            <v>0</v>
          </cell>
          <cell r="Z241" t="str">
            <v>Berson</v>
          </cell>
          <cell r="AA241" t="str">
            <v>Coutinho</v>
          </cell>
          <cell r="AB241" t="str">
            <v>Berson</v>
          </cell>
          <cell r="AC241" t="str">
            <v>BAND</v>
          </cell>
          <cell r="AD241" t="str">
            <v>PSA</v>
          </cell>
          <cell r="AE241" t="str">
            <v>Male</v>
          </cell>
          <cell r="AF241">
            <v>1108</v>
          </cell>
          <cell r="AG241" t="str">
            <v>PARKNG CENTRAL (1)</v>
          </cell>
          <cell r="AH241" t="str">
            <v>00.00.0000</v>
          </cell>
        </row>
        <row r="242">
          <cell r="A242">
            <v>50010743</v>
          </cell>
          <cell r="B242" t="str">
            <v>Services</v>
          </cell>
          <cell r="C242" t="str">
            <v>Services</v>
          </cell>
          <cell r="D242" t="str">
            <v>Parking Services</v>
          </cell>
          <cell r="E242" t="str">
            <v>Parking - Central Suburb (1)</v>
          </cell>
          <cell r="F242">
            <v>50010743</v>
          </cell>
          <cell r="G242" t="str">
            <v>Parking Supervisor Central Suburb</v>
          </cell>
          <cell r="H242" t="str">
            <v>01.07.2010</v>
          </cell>
          <cell r="I242" t="str">
            <v>Sub Team/Supervisor</v>
          </cell>
          <cell r="J242" t="str">
            <v>Band E</v>
          </cell>
          <cell r="K242">
            <v>1</v>
          </cell>
          <cell r="L242">
            <v>40</v>
          </cell>
          <cell r="M242" t="str">
            <v>Permanent Full-Time</v>
          </cell>
          <cell r="N242" t="str">
            <v>Parking Officer</v>
          </cell>
          <cell r="O242" t="str">
            <v>Position Filled</v>
          </cell>
          <cell r="P242">
            <v>90010058</v>
          </cell>
          <cell r="Q242" t="str">
            <v>Lesley Harding</v>
          </cell>
          <cell r="R242" t="str">
            <v>Permanent Full-Time</v>
          </cell>
          <cell r="S242" t="str">
            <v>Parking Officer</v>
          </cell>
          <cell r="T242" t="str">
            <v>CEA – PSA</v>
          </cell>
          <cell r="U242">
            <v>1</v>
          </cell>
          <cell r="V242" t="str">
            <v>3P</v>
          </cell>
          <cell r="W242">
            <v>44995.6</v>
          </cell>
          <cell r="X242" t="str">
            <v>29 Customs Street West - Level 1</v>
          </cell>
          <cell r="Y242">
            <v>0</v>
          </cell>
          <cell r="Z242" t="str">
            <v>Lesley</v>
          </cell>
          <cell r="AA242" t="str">
            <v>Harding</v>
          </cell>
          <cell r="AB242" t="str">
            <v>Lesley</v>
          </cell>
          <cell r="AC242" t="str">
            <v>PO</v>
          </cell>
          <cell r="AD242" t="str">
            <v>PSA</v>
          </cell>
          <cell r="AE242" t="str">
            <v>Female</v>
          </cell>
          <cell r="AF242">
            <v>1108</v>
          </cell>
          <cell r="AG242" t="str">
            <v>PARKNG CENTRAL (1)</v>
          </cell>
          <cell r="AH242" t="str">
            <v>00.00.0000</v>
          </cell>
        </row>
        <row r="243">
          <cell r="A243">
            <v>50010744</v>
          </cell>
          <cell r="B243" t="str">
            <v>Services</v>
          </cell>
          <cell r="C243" t="str">
            <v>Services</v>
          </cell>
          <cell r="D243" t="str">
            <v>Parking Services</v>
          </cell>
          <cell r="E243" t="str">
            <v>Parking - Central Suburb (2)</v>
          </cell>
          <cell r="F243">
            <v>50010744</v>
          </cell>
          <cell r="G243" t="str">
            <v>Parking Supervisor Central Suburb</v>
          </cell>
          <cell r="H243" t="str">
            <v>01.07.2010</v>
          </cell>
          <cell r="I243" t="str">
            <v>Sub Team/Supervisor</v>
          </cell>
          <cell r="J243" t="str">
            <v>Band E</v>
          </cell>
          <cell r="K243">
            <v>1</v>
          </cell>
          <cell r="L243">
            <v>40</v>
          </cell>
          <cell r="M243" t="str">
            <v>Permanent Full-Time</v>
          </cell>
          <cell r="N243" t="str">
            <v>Parking Officer</v>
          </cell>
          <cell r="O243" t="str">
            <v>Position Filled</v>
          </cell>
          <cell r="P243">
            <v>90001137</v>
          </cell>
          <cell r="Q243" t="str">
            <v>Vishwa Prasad</v>
          </cell>
          <cell r="R243" t="str">
            <v>Permanent Full-Time</v>
          </cell>
          <cell r="S243" t="str">
            <v>Parking Officer</v>
          </cell>
          <cell r="T243" t="str">
            <v>CEA – PSA</v>
          </cell>
          <cell r="U243">
            <v>1</v>
          </cell>
          <cell r="V243" t="str">
            <v>E+</v>
          </cell>
          <cell r="W243">
            <v>67200</v>
          </cell>
          <cell r="X243" t="str">
            <v>29 Customs Street West - Level 1</v>
          </cell>
          <cell r="Y243">
            <v>0</v>
          </cell>
          <cell r="Z243" t="str">
            <v>Vishwa</v>
          </cell>
          <cell r="AA243" t="str">
            <v>Prasad</v>
          </cell>
          <cell r="AB243" t="str">
            <v>Vishwa</v>
          </cell>
          <cell r="AC243" t="str">
            <v>BAND</v>
          </cell>
          <cell r="AD243" t="str">
            <v>PSA</v>
          </cell>
          <cell r="AE243" t="str">
            <v>Male</v>
          </cell>
          <cell r="AF243">
            <v>1109</v>
          </cell>
          <cell r="AG243" t="str">
            <v>PARKNG CENTRAL (2)</v>
          </cell>
          <cell r="AH243" t="str">
            <v>00.00.0000</v>
          </cell>
        </row>
        <row r="244">
          <cell r="A244">
            <v>50010745</v>
          </cell>
          <cell r="B244" t="str">
            <v>Services</v>
          </cell>
          <cell r="C244" t="str">
            <v>Services</v>
          </cell>
          <cell r="D244" t="str">
            <v>Parking Services</v>
          </cell>
          <cell r="E244" t="str">
            <v>Parking - Central Suburb (3)</v>
          </cell>
          <cell r="F244">
            <v>50010745</v>
          </cell>
          <cell r="G244" t="str">
            <v>Parking Supervisor Central Suburb</v>
          </cell>
          <cell r="H244" t="str">
            <v>01.07.2010</v>
          </cell>
          <cell r="I244" t="str">
            <v>Sub Team/Supervisor</v>
          </cell>
          <cell r="J244" t="str">
            <v>Band E</v>
          </cell>
          <cell r="K244">
            <v>1</v>
          </cell>
          <cell r="L244">
            <v>40</v>
          </cell>
          <cell r="M244" t="str">
            <v>Permanent Full-Time</v>
          </cell>
          <cell r="N244" t="str">
            <v>Parking Officer</v>
          </cell>
          <cell r="O244" t="str">
            <v>Position Filled</v>
          </cell>
          <cell r="P244">
            <v>90005107</v>
          </cell>
          <cell r="Q244" t="str">
            <v>Joel Amolik</v>
          </cell>
          <cell r="R244" t="str">
            <v>Permanent Full-Time</v>
          </cell>
          <cell r="S244" t="str">
            <v>Parking Officer</v>
          </cell>
          <cell r="T244" t="str">
            <v>IEA – 2010 Standard</v>
          </cell>
          <cell r="U244">
            <v>1</v>
          </cell>
          <cell r="V244" t="str">
            <v>E+</v>
          </cell>
          <cell r="W244">
            <v>63354.49</v>
          </cell>
          <cell r="X244" t="str">
            <v>29 Customs Street West - Level 1</v>
          </cell>
          <cell r="Y244">
            <v>0</v>
          </cell>
          <cell r="Z244" t="str">
            <v>Joel</v>
          </cell>
          <cell r="AA244" t="str">
            <v>Amolik</v>
          </cell>
          <cell r="AB244" t="str">
            <v>Joel</v>
          </cell>
          <cell r="AC244" t="str">
            <v>BAND</v>
          </cell>
          <cell r="AD244" t="str">
            <v>PSA</v>
          </cell>
          <cell r="AE244" t="str">
            <v>Male</v>
          </cell>
          <cell r="AF244">
            <v>1110</v>
          </cell>
          <cell r="AG244" t="str">
            <v>PARKNG CENTRAL (3)</v>
          </cell>
          <cell r="AH244" t="str">
            <v>00.00.0000</v>
          </cell>
        </row>
        <row r="245">
          <cell r="A245">
            <v>50010746</v>
          </cell>
          <cell r="B245" t="str">
            <v>Services</v>
          </cell>
          <cell r="C245" t="str">
            <v>Services</v>
          </cell>
          <cell r="D245" t="str">
            <v>Parking Services</v>
          </cell>
          <cell r="E245" t="str">
            <v>Parking - Central Suburb (4)</v>
          </cell>
          <cell r="F245">
            <v>50010746</v>
          </cell>
          <cell r="G245" t="str">
            <v>Parking Supervisor Central Suburb</v>
          </cell>
          <cell r="H245" t="str">
            <v>01.07.2010</v>
          </cell>
          <cell r="I245" t="str">
            <v>Sub Team/Supervisor</v>
          </cell>
          <cell r="J245" t="str">
            <v>Band E</v>
          </cell>
          <cell r="K245">
            <v>1</v>
          </cell>
          <cell r="L245">
            <v>40</v>
          </cell>
          <cell r="M245" t="str">
            <v>Permanent Full-Time</v>
          </cell>
          <cell r="N245" t="str">
            <v>Parking Officer</v>
          </cell>
          <cell r="O245" t="str">
            <v>Position Filled</v>
          </cell>
          <cell r="P245">
            <v>90009707</v>
          </cell>
          <cell r="Q245" t="str">
            <v>Lyndon D'Mello</v>
          </cell>
          <cell r="R245" t="str">
            <v>Permanent Full-Time</v>
          </cell>
          <cell r="S245" t="str">
            <v>Parking Officer</v>
          </cell>
          <cell r="T245" t="str">
            <v>IEA – 2013 Standard</v>
          </cell>
          <cell r="U245">
            <v>1</v>
          </cell>
          <cell r="V245" t="str">
            <v>E+</v>
          </cell>
          <cell r="W245">
            <v>52121.599999999999</v>
          </cell>
          <cell r="X245" t="str">
            <v>29 Customs Street West - Level 1</v>
          </cell>
          <cell r="Y245">
            <v>0</v>
          </cell>
          <cell r="Z245" t="str">
            <v>Lyndon</v>
          </cell>
          <cell r="AA245" t="str">
            <v>D'Mello</v>
          </cell>
          <cell r="AB245" t="str">
            <v>Lyndon</v>
          </cell>
          <cell r="AC245" t="str">
            <v>BAND</v>
          </cell>
          <cell r="AD245" t="str">
            <v>PSA</v>
          </cell>
          <cell r="AE245" t="str">
            <v>Male</v>
          </cell>
          <cell r="AF245">
            <v>1111</v>
          </cell>
          <cell r="AG245" t="str">
            <v>PARKNG CENTRAL (4)</v>
          </cell>
          <cell r="AH245" t="str">
            <v>00.00.0000</v>
          </cell>
        </row>
        <row r="246">
          <cell r="A246">
            <v>50010747</v>
          </cell>
          <cell r="B246" t="str">
            <v>Services</v>
          </cell>
          <cell r="C246" t="str">
            <v>Services</v>
          </cell>
          <cell r="D246" t="str">
            <v>Parking Services</v>
          </cell>
          <cell r="E246" t="str">
            <v>Parking - Central Suburb (5)</v>
          </cell>
          <cell r="F246">
            <v>50010747</v>
          </cell>
          <cell r="G246" t="str">
            <v>Parking Supervisor Central Suburb</v>
          </cell>
          <cell r="H246" t="str">
            <v>01.07.2010</v>
          </cell>
          <cell r="I246" t="str">
            <v>Sub Team/Supervisor</v>
          </cell>
          <cell r="J246" t="str">
            <v>Band E</v>
          </cell>
          <cell r="K246">
            <v>1</v>
          </cell>
          <cell r="L246">
            <v>40</v>
          </cell>
          <cell r="M246" t="str">
            <v>Permanent Full-Time</v>
          </cell>
          <cell r="N246" t="str">
            <v>Parking Officer</v>
          </cell>
          <cell r="O246" t="str">
            <v>Position Filled</v>
          </cell>
          <cell r="P246">
            <v>90005888</v>
          </cell>
          <cell r="Q246" t="str">
            <v>Asif Naim</v>
          </cell>
          <cell r="R246" t="str">
            <v>Permanent Full-Time</v>
          </cell>
          <cell r="S246" t="str">
            <v>Parking Officer</v>
          </cell>
          <cell r="T246" t="str">
            <v>CEA – PSA</v>
          </cell>
          <cell r="U246">
            <v>1</v>
          </cell>
          <cell r="V246" t="str">
            <v>E+</v>
          </cell>
          <cell r="W246">
            <v>51200</v>
          </cell>
          <cell r="X246" t="str">
            <v>29 Customs Street West - Level 1</v>
          </cell>
          <cell r="Y246">
            <v>0</v>
          </cell>
          <cell r="Z246" t="str">
            <v>Asif</v>
          </cell>
          <cell r="AA246" t="str">
            <v>Naim</v>
          </cell>
          <cell r="AB246" t="str">
            <v>Asif</v>
          </cell>
          <cell r="AC246" t="str">
            <v>BAND</v>
          </cell>
          <cell r="AD246" t="str">
            <v>PSA</v>
          </cell>
          <cell r="AE246" t="str">
            <v>Male</v>
          </cell>
          <cell r="AF246">
            <v>1112</v>
          </cell>
          <cell r="AG246" t="str">
            <v>PARKNG CENTRAL (5)</v>
          </cell>
          <cell r="AH246" t="str">
            <v>00.00.0000</v>
          </cell>
        </row>
        <row r="247">
          <cell r="A247">
            <v>50010748</v>
          </cell>
          <cell r="B247" t="str">
            <v>Services</v>
          </cell>
          <cell r="C247" t="str">
            <v>Services</v>
          </cell>
          <cell r="D247" t="str">
            <v>Parking Services</v>
          </cell>
          <cell r="E247" t="str">
            <v>Parking Enforcement - CBD</v>
          </cell>
          <cell r="F247">
            <v>50010748</v>
          </cell>
          <cell r="G247" t="str">
            <v>Parking Officer</v>
          </cell>
          <cell r="H247" t="str">
            <v>01.07.2010</v>
          </cell>
          <cell r="I247" t="str">
            <v>Staff Member</v>
          </cell>
          <cell r="J247" t="str">
            <v>Band D</v>
          </cell>
          <cell r="K247">
            <v>1</v>
          </cell>
          <cell r="L247">
            <v>40</v>
          </cell>
          <cell r="M247" t="str">
            <v>Permanent Full-Time</v>
          </cell>
          <cell r="N247" t="str">
            <v>Parking Officer</v>
          </cell>
          <cell r="O247" t="str">
            <v>Position Filled</v>
          </cell>
          <cell r="P247">
            <v>90002180</v>
          </cell>
          <cell r="Q247" t="str">
            <v>Prama Maharaj</v>
          </cell>
          <cell r="R247" t="str">
            <v>Permanent Full-Time</v>
          </cell>
          <cell r="S247" t="str">
            <v>Parking Officer</v>
          </cell>
          <cell r="T247" t="str">
            <v>IEA – 2010 Standard</v>
          </cell>
          <cell r="U247">
            <v>1</v>
          </cell>
          <cell r="V247" t="str">
            <v>2P</v>
          </cell>
          <cell r="W247">
            <v>56654.98</v>
          </cell>
          <cell r="X247" t="str">
            <v>29 Customs Street West - Level 1</v>
          </cell>
          <cell r="Y247">
            <v>0</v>
          </cell>
          <cell r="Z247" t="str">
            <v>Prama</v>
          </cell>
          <cell r="AA247" t="str">
            <v>Maharaj</v>
          </cell>
          <cell r="AB247" t="str">
            <v>Prama</v>
          </cell>
          <cell r="AC247" t="str">
            <v>PO</v>
          </cell>
          <cell r="AD247" t="str">
            <v>PSA</v>
          </cell>
          <cell r="AE247" t="str">
            <v>Female</v>
          </cell>
          <cell r="AF247">
            <v>1102</v>
          </cell>
          <cell r="AG247" t="str">
            <v>PARKING ENFORCE-CBD</v>
          </cell>
          <cell r="AH247" t="str">
            <v>00.00.0000</v>
          </cell>
        </row>
        <row r="248">
          <cell r="A248">
            <v>50010749</v>
          </cell>
          <cell r="B248" t="str">
            <v>Services</v>
          </cell>
          <cell r="C248" t="str">
            <v>Services</v>
          </cell>
          <cell r="D248" t="str">
            <v>Parking Services</v>
          </cell>
          <cell r="E248" t="str">
            <v>Parking - Central Suburb (1)</v>
          </cell>
          <cell r="F248">
            <v>50010749</v>
          </cell>
          <cell r="G248" t="str">
            <v>Parking Officer</v>
          </cell>
          <cell r="H248" t="str">
            <v>01.07.2010</v>
          </cell>
          <cell r="I248" t="str">
            <v>Staff Member</v>
          </cell>
          <cell r="J248" t="str">
            <v>Band D</v>
          </cell>
          <cell r="K248">
            <v>1</v>
          </cell>
          <cell r="L248">
            <v>40</v>
          </cell>
          <cell r="M248" t="str">
            <v>Permanent Full-Time</v>
          </cell>
          <cell r="N248" t="str">
            <v>Parking Officer</v>
          </cell>
          <cell r="O248" t="str">
            <v>Position unfilled for  21 days</v>
          </cell>
          <cell r="P248">
            <v>0</v>
          </cell>
          <cell r="U248">
            <v>0</v>
          </cell>
          <cell r="W248">
            <v>0</v>
          </cell>
          <cell r="Y248">
            <v>1</v>
          </cell>
          <cell r="AD248" t="str">
            <v>PSA</v>
          </cell>
          <cell r="AH248" t="str">
            <v>00.00.0000</v>
          </cell>
        </row>
        <row r="249">
          <cell r="A249">
            <v>50010750</v>
          </cell>
          <cell r="B249" t="str">
            <v>Services</v>
          </cell>
          <cell r="C249" t="str">
            <v>Services</v>
          </cell>
          <cell r="D249" t="str">
            <v>Parking Services</v>
          </cell>
          <cell r="E249" t="str">
            <v>Parking - Central Suburb (2)</v>
          </cell>
          <cell r="F249">
            <v>50010750</v>
          </cell>
          <cell r="G249" t="str">
            <v>Parking Officer</v>
          </cell>
          <cell r="H249" t="str">
            <v>01.07.2010</v>
          </cell>
          <cell r="I249" t="str">
            <v>Staff Member</v>
          </cell>
          <cell r="J249" t="str">
            <v>Band D</v>
          </cell>
          <cell r="K249">
            <v>1</v>
          </cell>
          <cell r="L249">
            <v>40</v>
          </cell>
          <cell r="M249" t="str">
            <v>Permanent Full-Time</v>
          </cell>
          <cell r="N249" t="str">
            <v>Parking Officer</v>
          </cell>
          <cell r="O249" t="str">
            <v>Position Filled</v>
          </cell>
          <cell r="P249">
            <v>853</v>
          </cell>
          <cell r="Q249" t="str">
            <v>Riyaz Nathani</v>
          </cell>
          <cell r="R249" t="str">
            <v>Permanent Full-Time</v>
          </cell>
          <cell r="S249" t="str">
            <v>Parking Officer</v>
          </cell>
          <cell r="T249" t="str">
            <v>CEA – PSA</v>
          </cell>
          <cell r="U249">
            <v>1</v>
          </cell>
          <cell r="V249" t="str">
            <v>2P</v>
          </cell>
          <cell r="W249">
            <v>43977.599999999999</v>
          </cell>
          <cell r="X249" t="str">
            <v>29 Customs Street West - Level 1</v>
          </cell>
          <cell r="Y249">
            <v>0</v>
          </cell>
          <cell r="Z249" t="str">
            <v>Riyaz</v>
          </cell>
          <cell r="AA249" t="str">
            <v>Nathani</v>
          </cell>
          <cell r="AC249" t="str">
            <v>PO</v>
          </cell>
          <cell r="AD249" t="str">
            <v>PSA</v>
          </cell>
          <cell r="AE249" t="str">
            <v>Male</v>
          </cell>
          <cell r="AF249">
            <v>1109</v>
          </cell>
          <cell r="AG249" t="str">
            <v>PARKNG CENTRAL (2)</v>
          </cell>
          <cell r="AH249" t="str">
            <v>00.00.0000</v>
          </cell>
        </row>
        <row r="250">
          <cell r="A250">
            <v>50010751</v>
          </cell>
          <cell r="B250" t="str">
            <v>Services</v>
          </cell>
          <cell r="C250" t="str">
            <v>Services</v>
          </cell>
          <cell r="D250" t="str">
            <v>Parking Services</v>
          </cell>
          <cell r="E250" t="str">
            <v>Parking Enforcement - CBD</v>
          </cell>
          <cell r="F250">
            <v>50010751</v>
          </cell>
          <cell r="G250" t="str">
            <v>Parking Officer</v>
          </cell>
          <cell r="H250" t="str">
            <v>01.07.2010</v>
          </cell>
          <cell r="I250" t="str">
            <v>Staff Member</v>
          </cell>
          <cell r="J250" t="str">
            <v>Band D</v>
          </cell>
          <cell r="K250">
            <v>1</v>
          </cell>
          <cell r="L250">
            <v>40</v>
          </cell>
          <cell r="M250" t="str">
            <v>Permanent Full-Time</v>
          </cell>
          <cell r="N250" t="str">
            <v>Parking Officer</v>
          </cell>
          <cell r="O250" t="str">
            <v>Position Filled</v>
          </cell>
          <cell r="P250">
            <v>90006568</v>
          </cell>
          <cell r="Q250" t="str">
            <v>Mani Rajakal</v>
          </cell>
          <cell r="R250" t="str">
            <v>Permanent Full-Time</v>
          </cell>
          <cell r="S250" t="str">
            <v>Parking Officer</v>
          </cell>
          <cell r="T250" t="str">
            <v>CEA – PSA</v>
          </cell>
          <cell r="U250">
            <v>1</v>
          </cell>
          <cell r="V250" t="str">
            <v>2P</v>
          </cell>
          <cell r="W250">
            <v>49096.94</v>
          </cell>
          <cell r="X250" t="str">
            <v>29 Customs Street West - Level 1</v>
          </cell>
          <cell r="Y250">
            <v>0</v>
          </cell>
          <cell r="Z250" t="str">
            <v>Doraiswamy</v>
          </cell>
          <cell r="AA250" t="str">
            <v>Rajakal</v>
          </cell>
          <cell r="AB250" t="str">
            <v>Mani</v>
          </cell>
          <cell r="AC250" t="str">
            <v>PO</v>
          </cell>
          <cell r="AD250" t="str">
            <v>PSA</v>
          </cell>
          <cell r="AE250" t="str">
            <v>Male</v>
          </cell>
          <cell r="AF250">
            <v>1102</v>
          </cell>
          <cell r="AG250" t="str">
            <v>PARKING ENFORCE-CBD</v>
          </cell>
          <cell r="AH250" t="str">
            <v>00.00.0000</v>
          </cell>
        </row>
        <row r="251">
          <cell r="A251">
            <v>50010752</v>
          </cell>
          <cell r="B251" t="str">
            <v>Services</v>
          </cell>
          <cell r="C251" t="str">
            <v>Services</v>
          </cell>
          <cell r="D251" t="str">
            <v>Parking Services</v>
          </cell>
          <cell r="E251" t="str">
            <v>Parking - Central Suburb (1)</v>
          </cell>
          <cell r="F251">
            <v>50010752</v>
          </cell>
          <cell r="G251" t="str">
            <v>Parking Officer</v>
          </cell>
          <cell r="H251" t="str">
            <v>01.07.2010</v>
          </cell>
          <cell r="I251" t="str">
            <v>Staff Member</v>
          </cell>
          <cell r="J251" t="str">
            <v>Band D</v>
          </cell>
          <cell r="K251">
            <v>1</v>
          </cell>
          <cell r="L251">
            <v>40</v>
          </cell>
          <cell r="M251" t="str">
            <v>Permanent Full-Time</v>
          </cell>
          <cell r="N251" t="str">
            <v>Parking Officer</v>
          </cell>
          <cell r="O251" t="str">
            <v>Position Filled</v>
          </cell>
          <cell r="P251">
            <v>321</v>
          </cell>
          <cell r="Q251" t="str">
            <v>David Whittet</v>
          </cell>
          <cell r="R251" t="str">
            <v>Permanent Full-Time</v>
          </cell>
          <cell r="S251" t="str">
            <v>Parking Officer</v>
          </cell>
          <cell r="T251" t="str">
            <v>CEA – PSA</v>
          </cell>
          <cell r="U251">
            <v>1</v>
          </cell>
          <cell r="V251" t="str">
            <v>2P</v>
          </cell>
          <cell r="W251">
            <v>43977.599999999999</v>
          </cell>
          <cell r="X251" t="str">
            <v>29 Customs Street West - Level 1</v>
          </cell>
          <cell r="Y251">
            <v>0</v>
          </cell>
          <cell r="Z251" t="str">
            <v>David</v>
          </cell>
          <cell r="AA251" t="str">
            <v>Whittet</v>
          </cell>
          <cell r="AC251" t="str">
            <v>PO</v>
          </cell>
          <cell r="AD251" t="str">
            <v>PSA</v>
          </cell>
          <cell r="AE251" t="str">
            <v>Male</v>
          </cell>
          <cell r="AF251">
            <v>1108</v>
          </cell>
          <cell r="AG251" t="str">
            <v>PARKNG CENTRAL (1)</v>
          </cell>
          <cell r="AH251" t="str">
            <v>00.00.0000</v>
          </cell>
        </row>
        <row r="252">
          <cell r="A252">
            <v>50010753</v>
          </cell>
          <cell r="B252" t="str">
            <v>Services</v>
          </cell>
          <cell r="C252" t="str">
            <v>Services</v>
          </cell>
          <cell r="D252" t="str">
            <v>Parking Services</v>
          </cell>
          <cell r="E252" t="str">
            <v>Parking - Central Suburb (3)</v>
          </cell>
          <cell r="F252">
            <v>50010753</v>
          </cell>
          <cell r="G252" t="str">
            <v>Parking Officer</v>
          </cell>
          <cell r="H252" t="str">
            <v>01.07.2010</v>
          </cell>
          <cell r="I252" t="str">
            <v>Staff Member</v>
          </cell>
          <cell r="J252" t="str">
            <v>Band D</v>
          </cell>
          <cell r="K252">
            <v>1</v>
          </cell>
          <cell r="L252">
            <v>40</v>
          </cell>
          <cell r="M252" t="str">
            <v>Permanent Full-Time</v>
          </cell>
          <cell r="N252" t="str">
            <v>Parking Officer</v>
          </cell>
          <cell r="O252" t="str">
            <v>Position Filled</v>
          </cell>
          <cell r="P252">
            <v>90006564</v>
          </cell>
          <cell r="Q252" t="str">
            <v>Alak Karmakar</v>
          </cell>
          <cell r="R252" t="str">
            <v>Permanent Full-Time</v>
          </cell>
          <cell r="S252" t="str">
            <v>Parking Officer</v>
          </cell>
          <cell r="T252" t="str">
            <v>CEA – PSA</v>
          </cell>
          <cell r="U252">
            <v>1</v>
          </cell>
          <cell r="V252" t="str">
            <v>2P</v>
          </cell>
          <cell r="W252">
            <v>49940.28</v>
          </cell>
          <cell r="X252" t="str">
            <v>29 Customs Street West - Level 1</v>
          </cell>
          <cell r="Y252">
            <v>0</v>
          </cell>
          <cell r="Z252" t="str">
            <v>Alakendu</v>
          </cell>
          <cell r="AA252" t="str">
            <v>Karmakar</v>
          </cell>
          <cell r="AB252" t="str">
            <v>Alak</v>
          </cell>
          <cell r="AC252" t="str">
            <v>PO</v>
          </cell>
          <cell r="AD252" t="str">
            <v>PSA</v>
          </cell>
          <cell r="AE252" t="str">
            <v>Male</v>
          </cell>
          <cell r="AF252">
            <v>1110</v>
          </cell>
          <cell r="AG252" t="str">
            <v>PARKNG CENTRAL (3)</v>
          </cell>
          <cell r="AH252" t="str">
            <v>00.00.0000</v>
          </cell>
        </row>
        <row r="253">
          <cell r="A253">
            <v>50010754</v>
          </cell>
          <cell r="B253" t="str">
            <v>Services</v>
          </cell>
          <cell r="C253" t="str">
            <v>Services</v>
          </cell>
          <cell r="D253" t="str">
            <v>Parking Services</v>
          </cell>
          <cell r="E253" t="str">
            <v>Parking - CBD (3)</v>
          </cell>
          <cell r="F253">
            <v>50010754</v>
          </cell>
          <cell r="G253" t="str">
            <v>Parking Officer</v>
          </cell>
          <cell r="H253" t="str">
            <v>01.07.2010</v>
          </cell>
          <cell r="I253" t="str">
            <v>Staff Member</v>
          </cell>
          <cell r="J253" t="str">
            <v>Band D</v>
          </cell>
          <cell r="K253">
            <v>1</v>
          </cell>
          <cell r="L253">
            <v>40</v>
          </cell>
          <cell r="M253" t="str">
            <v>Permanent Full-Time</v>
          </cell>
          <cell r="N253" t="str">
            <v>Parking Officer</v>
          </cell>
          <cell r="O253" t="str">
            <v>Position Filled</v>
          </cell>
          <cell r="P253">
            <v>779</v>
          </cell>
          <cell r="Q253" t="str">
            <v>Yoon Cheol Hong</v>
          </cell>
          <cell r="R253" t="str">
            <v>Permanent Full-Time</v>
          </cell>
          <cell r="S253" t="str">
            <v>Parking Officer</v>
          </cell>
          <cell r="T253" t="str">
            <v>CEA – PSA</v>
          </cell>
          <cell r="U253">
            <v>1</v>
          </cell>
          <cell r="V253" t="str">
            <v>2P</v>
          </cell>
          <cell r="W253">
            <v>43977.599999999999</v>
          </cell>
          <cell r="X253" t="str">
            <v>29 Customs Street West - Level 1</v>
          </cell>
          <cell r="Y253">
            <v>0</v>
          </cell>
          <cell r="Z253" t="str">
            <v>Yoon Cheol</v>
          </cell>
          <cell r="AA253" t="str">
            <v>Hong</v>
          </cell>
          <cell r="AB253" t="str">
            <v>Peter</v>
          </cell>
          <cell r="AC253" t="str">
            <v>PO</v>
          </cell>
          <cell r="AD253" t="str">
            <v>PSA</v>
          </cell>
          <cell r="AE253" t="str">
            <v>Male</v>
          </cell>
          <cell r="AF253">
            <v>1105</v>
          </cell>
          <cell r="AG253" t="str">
            <v>PARKING - CBD (3)</v>
          </cell>
          <cell r="AH253" t="str">
            <v>00.00.0000</v>
          </cell>
        </row>
        <row r="254">
          <cell r="A254">
            <v>50010755</v>
          </cell>
          <cell r="B254" t="str">
            <v>Services</v>
          </cell>
          <cell r="C254" t="str">
            <v>Services</v>
          </cell>
          <cell r="D254" t="str">
            <v>Parking Services</v>
          </cell>
          <cell r="E254" t="str">
            <v>Parking - CBD (3)</v>
          </cell>
          <cell r="F254">
            <v>50010755</v>
          </cell>
          <cell r="G254" t="str">
            <v>Parking Officer</v>
          </cell>
          <cell r="H254" t="str">
            <v>01.07.2010</v>
          </cell>
          <cell r="I254" t="str">
            <v>Staff Member</v>
          </cell>
          <cell r="J254" t="str">
            <v>Band D</v>
          </cell>
          <cell r="K254">
            <v>1</v>
          </cell>
          <cell r="L254">
            <v>40</v>
          </cell>
          <cell r="M254" t="str">
            <v>Permanent Full-Time</v>
          </cell>
          <cell r="N254" t="str">
            <v>Parking Officer</v>
          </cell>
          <cell r="O254" t="str">
            <v>Position Filled</v>
          </cell>
          <cell r="P254">
            <v>90001148</v>
          </cell>
          <cell r="Q254" t="str">
            <v>Don McVittie</v>
          </cell>
          <cell r="R254" t="str">
            <v>Permanent Full-Time</v>
          </cell>
          <cell r="S254" t="str">
            <v>Parking Officer</v>
          </cell>
          <cell r="T254" t="str">
            <v>CEA – PSA</v>
          </cell>
          <cell r="U254">
            <v>1</v>
          </cell>
          <cell r="V254" t="str">
            <v>2P</v>
          </cell>
          <cell r="W254">
            <v>51042.26</v>
          </cell>
          <cell r="X254" t="str">
            <v>29 Customs Street West - Level 1</v>
          </cell>
          <cell r="Y254">
            <v>0</v>
          </cell>
          <cell r="Z254" t="str">
            <v>Donald</v>
          </cell>
          <cell r="AA254" t="str">
            <v>McVittie</v>
          </cell>
          <cell r="AB254" t="str">
            <v>Don</v>
          </cell>
          <cell r="AC254" t="str">
            <v>PO</v>
          </cell>
          <cell r="AD254" t="str">
            <v>PSA</v>
          </cell>
          <cell r="AE254" t="str">
            <v>Male</v>
          </cell>
          <cell r="AF254">
            <v>1105</v>
          </cell>
          <cell r="AG254" t="str">
            <v>PARKING - CBD (3)</v>
          </cell>
          <cell r="AH254" t="str">
            <v>00.00.0000</v>
          </cell>
        </row>
        <row r="255">
          <cell r="A255">
            <v>50010756</v>
          </cell>
          <cell r="B255" t="str">
            <v>Services</v>
          </cell>
          <cell r="C255" t="str">
            <v>Services</v>
          </cell>
          <cell r="D255" t="str">
            <v>Parking Services</v>
          </cell>
          <cell r="E255" t="str">
            <v>Parking - Central Suburb (5)</v>
          </cell>
          <cell r="F255">
            <v>50010756</v>
          </cell>
          <cell r="G255" t="str">
            <v>Parking Officer</v>
          </cell>
          <cell r="H255" t="str">
            <v>01.07.2010</v>
          </cell>
          <cell r="I255" t="str">
            <v>Staff Member</v>
          </cell>
          <cell r="J255" t="str">
            <v>Band D</v>
          </cell>
          <cell r="K255">
            <v>1</v>
          </cell>
          <cell r="L255">
            <v>40</v>
          </cell>
          <cell r="M255" t="str">
            <v>Permanent Full-Time</v>
          </cell>
          <cell r="N255" t="str">
            <v>Parking Officer</v>
          </cell>
          <cell r="O255" t="str">
            <v>Position Filled</v>
          </cell>
          <cell r="P255">
            <v>97065845</v>
          </cell>
          <cell r="Q255" t="str">
            <v>Sione Kengike</v>
          </cell>
          <cell r="R255" t="str">
            <v>Permanent Full-Time</v>
          </cell>
          <cell r="S255" t="str">
            <v>Parking Officer</v>
          </cell>
          <cell r="T255" t="str">
            <v>CEA – PSA</v>
          </cell>
          <cell r="U255">
            <v>1</v>
          </cell>
          <cell r="V255" t="str">
            <v>2P</v>
          </cell>
          <cell r="W255">
            <v>46789.55</v>
          </cell>
          <cell r="X255" t="str">
            <v>29 Customs Street West - Level 1</v>
          </cell>
          <cell r="Y255">
            <v>0</v>
          </cell>
          <cell r="Z255" t="str">
            <v>Sione</v>
          </cell>
          <cell r="AA255" t="str">
            <v>Kengike</v>
          </cell>
          <cell r="AB255" t="str">
            <v>Sione</v>
          </cell>
          <cell r="AC255" t="str">
            <v>PO</v>
          </cell>
          <cell r="AD255" t="str">
            <v>PSA</v>
          </cell>
          <cell r="AE255" t="str">
            <v>Male</v>
          </cell>
          <cell r="AF255">
            <v>1112</v>
          </cell>
          <cell r="AG255" t="str">
            <v>PARKNG CENTRAL (5)</v>
          </cell>
          <cell r="AH255" t="str">
            <v>00.00.0000</v>
          </cell>
        </row>
        <row r="256">
          <cell r="A256">
            <v>50010757</v>
          </cell>
          <cell r="B256" t="str">
            <v>Services</v>
          </cell>
          <cell r="C256" t="str">
            <v>Services</v>
          </cell>
          <cell r="D256" t="str">
            <v>Parking Services</v>
          </cell>
          <cell r="E256" t="str">
            <v>Parking - Central Suburb (4)</v>
          </cell>
          <cell r="F256">
            <v>50010757</v>
          </cell>
          <cell r="G256" t="str">
            <v>Parking Officer</v>
          </cell>
          <cell r="H256" t="str">
            <v>01.07.2010</v>
          </cell>
          <cell r="I256" t="str">
            <v>Staff Member</v>
          </cell>
          <cell r="J256" t="str">
            <v>Band D</v>
          </cell>
          <cell r="K256">
            <v>1</v>
          </cell>
          <cell r="L256">
            <v>40</v>
          </cell>
          <cell r="M256" t="str">
            <v>Permanent Full-Time</v>
          </cell>
          <cell r="N256" t="str">
            <v>Parking Officer</v>
          </cell>
          <cell r="O256" t="str">
            <v>Position Filled</v>
          </cell>
          <cell r="P256">
            <v>2316</v>
          </cell>
          <cell r="Q256" t="str">
            <v>Sameer Dewan</v>
          </cell>
          <cell r="R256" t="str">
            <v>Permanent Full-Time</v>
          </cell>
          <cell r="S256" t="str">
            <v>Parking Officer</v>
          </cell>
          <cell r="T256" t="str">
            <v>IEA – 2013 Standard</v>
          </cell>
          <cell r="U256">
            <v>1</v>
          </cell>
          <cell r="V256" t="str">
            <v>1P</v>
          </cell>
          <cell r="W256">
            <v>41710</v>
          </cell>
          <cell r="X256" t="str">
            <v>29 Customs Street West - Level 1</v>
          </cell>
          <cell r="Y256">
            <v>0</v>
          </cell>
          <cell r="Z256" t="str">
            <v>Sameer</v>
          </cell>
          <cell r="AA256" t="str">
            <v>Dewan</v>
          </cell>
          <cell r="AC256" t="str">
            <v>PO</v>
          </cell>
          <cell r="AD256" t="str">
            <v>PSA</v>
          </cell>
          <cell r="AE256" t="str">
            <v>Male</v>
          </cell>
          <cell r="AF256">
            <v>1111</v>
          </cell>
          <cell r="AG256" t="str">
            <v>PARKNG CENTRAL (4)</v>
          </cell>
          <cell r="AH256" t="str">
            <v>00.00.0000</v>
          </cell>
        </row>
        <row r="257">
          <cell r="A257">
            <v>50010758</v>
          </cell>
          <cell r="B257" t="str">
            <v>Services</v>
          </cell>
          <cell r="C257" t="str">
            <v>Services</v>
          </cell>
          <cell r="D257" t="str">
            <v>Parking Services</v>
          </cell>
          <cell r="E257" t="str">
            <v>Parking - Central Suburb (5)</v>
          </cell>
          <cell r="F257">
            <v>50010758</v>
          </cell>
          <cell r="G257" t="str">
            <v>Parking Officer</v>
          </cell>
          <cell r="H257" t="str">
            <v>01.07.2010</v>
          </cell>
          <cell r="I257" t="str">
            <v>Staff Member</v>
          </cell>
          <cell r="J257" t="str">
            <v>Band D</v>
          </cell>
          <cell r="K257">
            <v>1</v>
          </cell>
          <cell r="L257">
            <v>40</v>
          </cell>
          <cell r="M257" t="str">
            <v>Permanent Full-Time</v>
          </cell>
          <cell r="N257" t="str">
            <v>Parking Officer</v>
          </cell>
          <cell r="O257" t="str">
            <v>Position Filled</v>
          </cell>
          <cell r="P257">
            <v>1343</v>
          </cell>
          <cell r="Q257" t="str">
            <v>Elias Hussain</v>
          </cell>
          <cell r="R257" t="str">
            <v>Permanent Full-Time</v>
          </cell>
          <cell r="S257" t="str">
            <v>Parking Officer</v>
          </cell>
          <cell r="T257" t="str">
            <v>CEA – PSA</v>
          </cell>
          <cell r="U257">
            <v>1</v>
          </cell>
          <cell r="V257" t="str">
            <v>2P</v>
          </cell>
          <cell r="W257">
            <v>43977.599999999999</v>
          </cell>
          <cell r="X257" t="str">
            <v>29 Customs Street West - Level 1</v>
          </cell>
          <cell r="Y257">
            <v>0</v>
          </cell>
          <cell r="Z257" t="str">
            <v>Mohammed</v>
          </cell>
          <cell r="AA257" t="str">
            <v>Hussain</v>
          </cell>
          <cell r="AB257" t="str">
            <v>Elias</v>
          </cell>
          <cell r="AC257" t="str">
            <v>PO</v>
          </cell>
          <cell r="AD257" t="str">
            <v>PSA</v>
          </cell>
          <cell r="AE257" t="str">
            <v>Male</v>
          </cell>
          <cell r="AF257">
            <v>1112</v>
          </cell>
          <cell r="AG257" t="str">
            <v>PARKNG CENTRAL (5)</v>
          </cell>
          <cell r="AH257" t="str">
            <v>00.00.0000</v>
          </cell>
        </row>
        <row r="258">
          <cell r="A258">
            <v>50010759</v>
          </cell>
          <cell r="B258" t="str">
            <v>Services</v>
          </cell>
          <cell r="C258" t="str">
            <v>Services</v>
          </cell>
          <cell r="D258" t="str">
            <v>Parking Services</v>
          </cell>
          <cell r="E258" t="str">
            <v>Parking - South (1)</v>
          </cell>
          <cell r="F258">
            <v>50010759</v>
          </cell>
          <cell r="G258" t="str">
            <v>Parking Officer</v>
          </cell>
          <cell r="H258" t="str">
            <v>01.07.2010</v>
          </cell>
          <cell r="I258" t="str">
            <v>Staff Member</v>
          </cell>
          <cell r="J258" t="str">
            <v>Band D</v>
          </cell>
          <cell r="K258">
            <v>1</v>
          </cell>
          <cell r="L258">
            <v>40</v>
          </cell>
          <cell r="M258" t="str">
            <v>Permanent Full-Time</v>
          </cell>
          <cell r="N258" t="str">
            <v>Parking Officer</v>
          </cell>
          <cell r="O258" t="str">
            <v>Position Filled</v>
          </cell>
          <cell r="P258">
            <v>772</v>
          </cell>
          <cell r="Q258" t="str">
            <v>Inderpreet Singh</v>
          </cell>
          <cell r="R258" t="str">
            <v>Permanent Full-Time</v>
          </cell>
          <cell r="S258" t="str">
            <v>Parking Officer</v>
          </cell>
          <cell r="T258" t="str">
            <v>CEA – PSA</v>
          </cell>
          <cell r="U258">
            <v>1</v>
          </cell>
          <cell r="V258" t="str">
            <v>2P</v>
          </cell>
          <cell r="W258">
            <v>43977.599999999999</v>
          </cell>
          <cell r="X258" t="str">
            <v>29 Customs Street West - Level 1</v>
          </cell>
          <cell r="Y258">
            <v>0</v>
          </cell>
          <cell r="Z258" t="str">
            <v>Inderpreet</v>
          </cell>
          <cell r="AA258" t="str">
            <v>Singh</v>
          </cell>
          <cell r="AC258" t="str">
            <v>PO</v>
          </cell>
          <cell r="AD258" t="str">
            <v>PSA</v>
          </cell>
          <cell r="AE258" t="str">
            <v>Male</v>
          </cell>
          <cell r="AF258">
            <v>1118</v>
          </cell>
          <cell r="AG258" t="str">
            <v>PARKING - SOUTH (1)</v>
          </cell>
          <cell r="AH258" t="str">
            <v>00.00.0000</v>
          </cell>
        </row>
        <row r="259">
          <cell r="A259">
            <v>50010760</v>
          </cell>
          <cell r="B259" t="str">
            <v>Services</v>
          </cell>
          <cell r="C259" t="str">
            <v>Services</v>
          </cell>
          <cell r="D259" t="str">
            <v>Parking Services</v>
          </cell>
          <cell r="E259" t="str">
            <v>Parking - Central Suburb (5)</v>
          </cell>
          <cell r="F259">
            <v>50010760</v>
          </cell>
          <cell r="G259" t="str">
            <v>Parking Officer</v>
          </cell>
          <cell r="H259" t="str">
            <v>01.07.2010</v>
          </cell>
          <cell r="I259" t="str">
            <v>Staff Member</v>
          </cell>
          <cell r="J259" t="str">
            <v>Band D</v>
          </cell>
          <cell r="K259">
            <v>1</v>
          </cell>
          <cell r="L259">
            <v>40</v>
          </cell>
          <cell r="M259" t="str">
            <v>Permanent Full-Time</v>
          </cell>
          <cell r="N259" t="str">
            <v>Parking Officer</v>
          </cell>
          <cell r="O259" t="str">
            <v>Position Filled</v>
          </cell>
          <cell r="P259">
            <v>90005551</v>
          </cell>
          <cell r="Q259" t="str">
            <v>Mukhtar Kutty</v>
          </cell>
          <cell r="R259" t="str">
            <v>Permanent Full-Time</v>
          </cell>
          <cell r="S259" t="str">
            <v>Parking Officer</v>
          </cell>
          <cell r="T259" t="str">
            <v>IEA – Old ELGOU Agmt</v>
          </cell>
          <cell r="U259">
            <v>1</v>
          </cell>
          <cell r="V259" t="str">
            <v>2P</v>
          </cell>
          <cell r="W259">
            <v>52001.94</v>
          </cell>
          <cell r="X259" t="str">
            <v>29 Customs Street West - Level 1</v>
          </cell>
          <cell r="Y259">
            <v>0</v>
          </cell>
          <cell r="Z259" t="str">
            <v>Mukhtar</v>
          </cell>
          <cell r="AA259" t="str">
            <v>Kutty</v>
          </cell>
          <cell r="AB259" t="str">
            <v>Mukhtar</v>
          </cell>
          <cell r="AC259" t="str">
            <v>PO</v>
          </cell>
          <cell r="AD259" t="str">
            <v>PSA</v>
          </cell>
          <cell r="AE259" t="str">
            <v>Male</v>
          </cell>
          <cell r="AF259">
            <v>1112</v>
          </cell>
          <cell r="AG259" t="str">
            <v>PARKNG CENTRAL (5)</v>
          </cell>
          <cell r="AH259" t="str">
            <v>00.00.0000</v>
          </cell>
        </row>
        <row r="260">
          <cell r="A260">
            <v>50010761</v>
          </cell>
          <cell r="B260" t="str">
            <v>Services</v>
          </cell>
          <cell r="C260" t="str">
            <v>Services</v>
          </cell>
          <cell r="D260" t="str">
            <v>Parking Services</v>
          </cell>
          <cell r="E260" t="str">
            <v>Parking Enforcement - CBD</v>
          </cell>
          <cell r="F260">
            <v>50010761</v>
          </cell>
          <cell r="G260" t="str">
            <v>Parking Officer</v>
          </cell>
          <cell r="H260" t="str">
            <v>01.07.2010</v>
          </cell>
          <cell r="I260" t="str">
            <v>Staff Member</v>
          </cell>
          <cell r="J260" t="str">
            <v>Band D</v>
          </cell>
          <cell r="K260">
            <v>1</v>
          </cell>
          <cell r="L260">
            <v>40</v>
          </cell>
          <cell r="M260" t="str">
            <v>Permanent Full-Time</v>
          </cell>
          <cell r="N260" t="str">
            <v>Parking Officer</v>
          </cell>
          <cell r="O260" t="str">
            <v>Position Filled</v>
          </cell>
          <cell r="P260">
            <v>90002179</v>
          </cell>
          <cell r="Q260" t="str">
            <v>Bo Man Hong</v>
          </cell>
          <cell r="R260" t="str">
            <v>Permanent Full-Time</v>
          </cell>
          <cell r="S260" t="str">
            <v>Parking Officer</v>
          </cell>
          <cell r="T260" t="str">
            <v>IEA – 2010 Standard</v>
          </cell>
          <cell r="U260">
            <v>1</v>
          </cell>
          <cell r="V260" t="str">
            <v>2P</v>
          </cell>
          <cell r="W260">
            <v>52655.12</v>
          </cell>
          <cell r="X260" t="str">
            <v>29 Customs Street West - Level 1</v>
          </cell>
          <cell r="Y260">
            <v>0</v>
          </cell>
          <cell r="Z260" t="str">
            <v>Bo Man</v>
          </cell>
          <cell r="AA260" t="str">
            <v>Hong</v>
          </cell>
          <cell r="AB260" t="str">
            <v>Bo Man</v>
          </cell>
          <cell r="AC260" t="str">
            <v>PO</v>
          </cell>
          <cell r="AD260" t="str">
            <v>PSA</v>
          </cell>
          <cell r="AE260" t="str">
            <v>Male</v>
          </cell>
          <cell r="AF260">
            <v>1102</v>
          </cell>
          <cell r="AG260" t="str">
            <v>PARKING ENFORCE-CBD</v>
          </cell>
          <cell r="AH260" t="str">
            <v>00.00.0000</v>
          </cell>
        </row>
        <row r="261">
          <cell r="A261">
            <v>50010762</v>
          </cell>
          <cell r="B261" t="str">
            <v>Services</v>
          </cell>
          <cell r="C261" t="str">
            <v>Services</v>
          </cell>
          <cell r="D261" t="str">
            <v>Parking Services</v>
          </cell>
          <cell r="E261" t="str">
            <v>Parking - Central Suburb (1)</v>
          </cell>
          <cell r="F261">
            <v>50010762</v>
          </cell>
          <cell r="G261" t="str">
            <v>Parking Officer</v>
          </cell>
          <cell r="H261" t="str">
            <v>01.07.2010</v>
          </cell>
          <cell r="I261" t="str">
            <v>Staff Member</v>
          </cell>
          <cell r="J261" t="str">
            <v>Band D</v>
          </cell>
          <cell r="K261">
            <v>1</v>
          </cell>
          <cell r="L261">
            <v>40</v>
          </cell>
          <cell r="M261" t="str">
            <v>Permanent Full-Time</v>
          </cell>
          <cell r="N261" t="str">
            <v>Parking Officer</v>
          </cell>
          <cell r="O261" t="str">
            <v>Position Filled</v>
          </cell>
          <cell r="P261">
            <v>313</v>
          </cell>
          <cell r="Q261" t="str">
            <v>Susan Martin</v>
          </cell>
          <cell r="R261" t="str">
            <v>Permanent Full-Time</v>
          </cell>
          <cell r="S261" t="str">
            <v>Parking Officer</v>
          </cell>
          <cell r="T261" t="str">
            <v>CEA – PSA</v>
          </cell>
          <cell r="U261">
            <v>1</v>
          </cell>
          <cell r="V261" t="str">
            <v>2P</v>
          </cell>
          <cell r="W261">
            <v>43977.599999999999</v>
          </cell>
          <cell r="X261" t="str">
            <v>29 Customs Street West - Level 1</v>
          </cell>
          <cell r="Y261">
            <v>0</v>
          </cell>
          <cell r="Z261" t="str">
            <v>Susan</v>
          </cell>
          <cell r="AA261" t="str">
            <v>Martin</v>
          </cell>
          <cell r="AC261" t="str">
            <v>PO</v>
          </cell>
          <cell r="AD261" t="str">
            <v>PSA</v>
          </cell>
          <cell r="AE261" t="str">
            <v>Female</v>
          </cell>
          <cell r="AF261">
            <v>1108</v>
          </cell>
          <cell r="AG261" t="str">
            <v>PARKNG CENTRAL (1)</v>
          </cell>
          <cell r="AH261" t="str">
            <v>00.00.0000</v>
          </cell>
        </row>
        <row r="262">
          <cell r="A262">
            <v>50010763</v>
          </cell>
          <cell r="B262" t="str">
            <v>Services</v>
          </cell>
          <cell r="C262" t="str">
            <v>Services</v>
          </cell>
          <cell r="D262" t="str">
            <v>Parking Services</v>
          </cell>
          <cell r="E262" t="str">
            <v>Parking - CBD (4)</v>
          </cell>
          <cell r="F262">
            <v>50010763</v>
          </cell>
          <cell r="G262" t="str">
            <v>Parking Officer</v>
          </cell>
          <cell r="H262" t="str">
            <v>01.07.2010</v>
          </cell>
          <cell r="I262" t="str">
            <v>Staff Member</v>
          </cell>
          <cell r="J262" t="str">
            <v>Band D</v>
          </cell>
          <cell r="K262">
            <v>1</v>
          </cell>
          <cell r="L262">
            <v>40</v>
          </cell>
          <cell r="M262" t="str">
            <v>Permanent Full-Time</v>
          </cell>
          <cell r="N262" t="str">
            <v>Parking Officer</v>
          </cell>
          <cell r="O262" t="str">
            <v>Position Filled</v>
          </cell>
          <cell r="P262">
            <v>1996</v>
          </cell>
          <cell r="Q262" t="str">
            <v>Quentin Lagocki</v>
          </cell>
          <cell r="R262" t="str">
            <v>Permanent Full-Time</v>
          </cell>
          <cell r="S262" t="str">
            <v>Parking Officer</v>
          </cell>
          <cell r="T262" t="str">
            <v>CEA – PSA</v>
          </cell>
          <cell r="U262">
            <v>1</v>
          </cell>
          <cell r="V262" t="str">
            <v>1P</v>
          </cell>
          <cell r="W262">
            <v>41710</v>
          </cell>
          <cell r="X262" t="str">
            <v>29 Customs Street West - Level 1</v>
          </cell>
          <cell r="Y262">
            <v>0</v>
          </cell>
          <cell r="Z262" t="str">
            <v>Quentin</v>
          </cell>
          <cell r="AA262" t="str">
            <v>Lagocki</v>
          </cell>
          <cell r="AC262" t="str">
            <v>PO</v>
          </cell>
          <cell r="AD262" t="str">
            <v>PSA</v>
          </cell>
          <cell r="AE262" t="str">
            <v>Male</v>
          </cell>
          <cell r="AF262">
            <v>1106</v>
          </cell>
          <cell r="AG262" t="str">
            <v>PARKING - CBD (4)</v>
          </cell>
          <cell r="AH262" t="str">
            <v>00.00.0000</v>
          </cell>
        </row>
        <row r="263">
          <cell r="A263">
            <v>50010764</v>
          </cell>
          <cell r="B263" t="str">
            <v>Services</v>
          </cell>
          <cell r="C263" t="str">
            <v>Services</v>
          </cell>
          <cell r="D263" t="str">
            <v>Parking Services</v>
          </cell>
          <cell r="E263" t="str">
            <v>Parking - CBD (3)</v>
          </cell>
          <cell r="F263">
            <v>50010764</v>
          </cell>
          <cell r="G263" t="str">
            <v>Parking Officer</v>
          </cell>
          <cell r="H263" t="str">
            <v>01.07.2010</v>
          </cell>
          <cell r="I263" t="str">
            <v>Staff Member</v>
          </cell>
          <cell r="J263" t="str">
            <v>Band D</v>
          </cell>
          <cell r="K263">
            <v>1</v>
          </cell>
          <cell r="L263">
            <v>40</v>
          </cell>
          <cell r="M263" t="str">
            <v>Permanent Full-Time</v>
          </cell>
          <cell r="N263" t="str">
            <v>Parking Officer</v>
          </cell>
          <cell r="O263" t="str">
            <v>Position Filled</v>
          </cell>
          <cell r="P263">
            <v>90001149</v>
          </cell>
          <cell r="Q263" t="str">
            <v>Duncan Quinn</v>
          </cell>
          <cell r="R263" t="str">
            <v>Permanent Full-Time</v>
          </cell>
          <cell r="S263" t="str">
            <v>Parking Officer</v>
          </cell>
          <cell r="T263" t="str">
            <v>CEA – PSA</v>
          </cell>
          <cell r="U263">
            <v>1</v>
          </cell>
          <cell r="V263" t="str">
            <v>2P</v>
          </cell>
          <cell r="W263">
            <v>51042.26</v>
          </cell>
          <cell r="X263" t="str">
            <v>29 Customs Street West - Level 1</v>
          </cell>
          <cell r="Y263">
            <v>0</v>
          </cell>
          <cell r="Z263" t="str">
            <v>Duncan</v>
          </cell>
          <cell r="AA263" t="str">
            <v>Quinn</v>
          </cell>
          <cell r="AB263" t="str">
            <v>Duncan</v>
          </cell>
          <cell r="AC263" t="str">
            <v>PO</v>
          </cell>
          <cell r="AD263" t="str">
            <v>PSA</v>
          </cell>
          <cell r="AE263" t="str">
            <v>Male</v>
          </cell>
          <cell r="AF263">
            <v>1105</v>
          </cell>
          <cell r="AG263" t="str">
            <v>PARKING - CBD (3)</v>
          </cell>
          <cell r="AH263" t="str">
            <v>00.00.0000</v>
          </cell>
        </row>
        <row r="264">
          <cell r="A264">
            <v>50010765</v>
          </cell>
          <cell r="B264" t="str">
            <v>Services</v>
          </cell>
          <cell r="C264" t="str">
            <v>Services</v>
          </cell>
          <cell r="D264" t="str">
            <v>Parking Services</v>
          </cell>
          <cell r="E264" t="str">
            <v>Parking - Central Suburb (4)</v>
          </cell>
          <cell r="F264">
            <v>50010765</v>
          </cell>
          <cell r="G264" t="str">
            <v>Parking Officer</v>
          </cell>
          <cell r="H264" t="str">
            <v>01.07.2010</v>
          </cell>
          <cell r="I264" t="str">
            <v>Staff Member</v>
          </cell>
          <cell r="J264" t="str">
            <v>Band D</v>
          </cell>
          <cell r="K264">
            <v>1</v>
          </cell>
          <cell r="L264">
            <v>40</v>
          </cell>
          <cell r="M264" t="str">
            <v>Permanent Full-Time</v>
          </cell>
          <cell r="N264" t="str">
            <v>Parking Officer</v>
          </cell>
          <cell r="O264" t="str">
            <v>Position Filled</v>
          </cell>
          <cell r="P264">
            <v>1191</v>
          </cell>
          <cell r="Q264" t="str">
            <v>Ying Tan</v>
          </cell>
          <cell r="R264" t="str">
            <v>Permanent Full-Time</v>
          </cell>
          <cell r="S264" t="str">
            <v>Parking Officer</v>
          </cell>
          <cell r="T264" t="str">
            <v>CEA – PSA</v>
          </cell>
          <cell r="U264">
            <v>1</v>
          </cell>
          <cell r="V264" t="str">
            <v>2P</v>
          </cell>
          <cell r="W264">
            <v>43977.599999999999</v>
          </cell>
          <cell r="X264" t="str">
            <v>29 Customs Street West - Level 1</v>
          </cell>
          <cell r="Y264">
            <v>0</v>
          </cell>
          <cell r="Z264" t="str">
            <v>Ying</v>
          </cell>
          <cell r="AA264" t="str">
            <v>Tan</v>
          </cell>
          <cell r="AC264" t="str">
            <v>PO</v>
          </cell>
          <cell r="AD264" t="str">
            <v>PSA</v>
          </cell>
          <cell r="AE264" t="str">
            <v>Male</v>
          </cell>
          <cell r="AF264">
            <v>1111</v>
          </cell>
          <cell r="AG264" t="str">
            <v>PARKNG CENTRAL (4)</v>
          </cell>
          <cell r="AH264" t="str">
            <v>00.00.0000</v>
          </cell>
        </row>
        <row r="265">
          <cell r="A265">
            <v>50010766</v>
          </cell>
          <cell r="B265" t="str">
            <v>Services</v>
          </cell>
          <cell r="C265" t="str">
            <v>Services</v>
          </cell>
          <cell r="D265" t="str">
            <v>Parking Services</v>
          </cell>
          <cell r="E265" t="str">
            <v>Parking - CBD (3)</v>
          </cell>
          <cell r="F265">
            <v>50010766</v>
          </cell>
          <cell r="G265" t="str">
            <v>Parking Officer</v>
          </cell>
          <cell r="H265" t="str">
            <v>01.07.2010</v>
          </cell>
          <cell r="I265" t="str">
            <v>Staff Member</v>
          </cell>
          <cell r="J265" t="str">
            <v>Band D</v>
          </cell>
          <cell r="K265">
            <v>1</v>
          </cell>
          <cell r="L265">
            <v>40</v>
          </cell>
          <cell r="M265" t="str">
            <v>Permanent Full-Time</v>
          </cell>
          <cell r="N265" t="str">
            <v>Parking Officer</v>
          </cell>
          <cell r="O265" t="str">
            <v>Position Filled</v>
          </cell>
          <cell r="P265">
            <v>90005200</v>
          </cell>
          <cell r="Q265" t="str">
            <v>Shyamal Raval</v>
          </cell>
          <cell r="R265" t="str">
            <v>Permanent Full-Time</v>
          </cell>
          <cell r="S265" t="str">
            <v>Parking Officer</v>
          </cell>
          <cell r="T265" t="str">
            <v>IEA – 2010 Standard</v>
          </cell>
          <cell r="U265">
            <v>1</v>
          </cell>
          <cell r="V265" t="str">
            <v>2P</v>
          </cell>
          <cell r="W265">
            <v>51092.7</v>
          </cell>
          <cell r="X265" t="str">
            <v>29 Customs Street West - Level 1</v>
          </cell>
          <cell r="Y265">
            <v>0</v>
          </cell>
          <cell r="Z265" t="str">
            <v>Shyamal</v>
          </cell>
          <cell r="AA265" t="str">
            <v>Raval</v>
          </cell>
          <cell r="AB265" t="str">
            <v>Shyamal</v>
          </cell>
          <cell r="AC265" t="str">
            <v>PO</v>
          </cell>
          <cell r="AD265" t="str">
            <v>PSA</v>
          </cell>
          <cell r="AE265" t="str">
            <v>Male</v>
          </cell>
          <cell r="AF265">
            <v>1105</v>
          </cell>
          <cell r="AG265" t="str">
            <v>PARKING - CBD (3)</v>
          </cell>
          <cell r="AH265" t="str">
            <v>00.00.0000</v>
          </cell>
        </row>
        <row r="266">
          <cell r="A266">
            <v>50010767</v>
          </cell>
          <cell r="B266" t="str">
            <v>Services</v>
          </cell>
          <cell r="C266" t="str">
            <v>Services</v>
          </cell>
          <cell r="D266" t="str">
            <v>Parking Services</v>
          </cell>
          <cell r="E266" t="str">
            <v>Parking - Central Suburb (1)</v>
          </cell>
          <cell r="F266">
            <v>50010767</v>
          </cell>
          <cell r="G266" t="str">
            <v>Parking Officer</v>
          </cell>
          <cell r="H266" t="str">
            <v>01.07.2010</v>
          </cell>
          <cell r="I266" t="str">
            <v>Staff Member</v>
          </cell>
          <cell r="J266" t="str">
            <v>Band D</v>
          </cell>
          <cell r="K266">
            <v>1</v>
          </cell>
          <cell r="L266">
            <v>40</v>
          </cell>
          <cell r="M266" t="str">
            <v>Permanent Full-Time</v>
          </cell>
          <cell r="N266" t="str">
            <v>Parking Officer</v>
          </cell>
          <cell r="O266" t="str">
            <v>Position Filled</v>
          </cell>
          <cell r="P266">
            <v>1881</v>
          </cell>
          <cell r="Q266" t="str">
            <v>Reddy Sama</v>
          </cell>
          <cell r="R266" t="str">
            <v>Permanent Full-Time</v>
          </cell>
          <cell r="S266" t="str">
            <v>Parking Officer</v>
          </cell>
          <cell r="T266" t="str">
            <v>IEA – 2013 Standard</v>
          </cell>
          <cell r="U266">
            <v>1</v>
          </cell>
          <cell r="V266" t="str">
            <v>1P</v>
          </cell>
          <cell r="W266">
            <v>41710</v>
          </cell>
          <cell r="X266" t="str">
            <v>29 Customs Street West - Level 1</v>
          </cell>
          <cell r="Y266">
            <v>0</v>
          </cell>
          <cell r="Z266" t="str">
            <v>Vijay Sena Reddy</v>
          </cell>
          <cell r="AA266" t="str">
            <v>Sama</v>
          </cell>
          <cell r="AB266" t="str">
            <v>Reddy</v>
          </cell>
          <cell r="AC266" t="str">
            <v>PO</v>
          </cell>
          <cell r="AD266" t="str">
            <v>PSA</v>
          </cell>
          <cell r="AE266" t="str">
            <v>Male</v>
          </cell>
          <cell r="AF266">
            <v>1108</v>
          </cell>
          <cell r="AG266" t="str">
            <v>PARKNG CENTRAL (1)</v>
          </cell>
          <cell r="AH266" t="str">
            <v>00.00.0000</v>
          </cell>
        </row>
        <row r="267">
          <cell r="A267">
            <v>50010768</v>
          </cell>
          <cell r="B267" t="str">
            <v>Services</v>
          </cell>
          <cell r="C267" t="str">
            <v>Services</v>
          </cell>
          <cell r="D267" t="str">
            <v>Parking Services</v>
          </cell>
          <cell r="E267" t="str">
            <v>Parking - Central Suburb (5)</v>
          </cell>
          <cell r="F267">
            <v>50010768</v>
          </cell>
          <cell r="G267" t="str">
            <v>Parking Officer</v>
          </cell>
          <cell r="H267" t="str">
            <v>01.07.2010</v>
          </cell>
          <cell r="I267" t="str">
            <v>Staff Member</v>
          </cell>
          <cell r="J267" t="str">
            <v>Band D</v>
          </cell>
          <cell r="K267">
            <v>1</v>
          </cell>
          <cell r="L267">
            <v>40</v>
          </cell>
          <cell r="M267" t="str">
            <v>Permanent Full-Time</v>
          </cell>
          <cell r="N267" t="str">
            <v>Parking Officer</v>
          </cell>
          <cell r="O267" t="str">
            <v>Position Filled</v>
          </cell>
          <cell r="P267">
            <v>90008494</v>
          </cell>
          <cell r="Q267" t="str">
            <v>Ramesh Reghunathan</v>
          </cell>
          <cell r="R267" t="str">
            <v>Permanent Full-Time</v>
          </cell>
          <cell r="S267" t="str">
            <v>Parking Officer</v>
          </cell>
          <cell r="T267" t="str">
            <v>CEA – PSA</v>
          </cell>
          <cell r="U267">
            <v>1</v>
          </cell>
          <cell r="V267" t="str">
            <v>2P</v>
          </cell>
          <cell r="W267">
            <v>47047.33</v>
          </cell>
          <cell r="X267" t="str">
            <v>29 Customs Street West - Level 1</v>
          </cell>
          <cell r="Y267">
            <v>0</v>
          </cell>
          <cell r="Z267" t="str">
            <v>Banu</v>
          </cell>
          <cell r="AA267" t="str">
            <v>Reghunathan</v>
          </cell>
          <cell r="AB267" t="str">
            <v>Ramesh</v>
          </cell>
          <cell r="AC267" t="str">
            <v>PO</v>
          </cell>
          <cell r="AD267" t="str">
            <v>PSA</v>
          </cell>
          <cell r="AE267" t="str">
            <v>Male</v>
          </cell>
          <cell r="AF267">
            <v>1112</v>
          </cell>
          <cell r="AG267" t="str">
            <v>PARKNG CENTRAL (5)</v>
          </cell>
          <cell r="AH267" t="str">
            <v>00.00.0000</v>
          </cell>
        </row>
        <row r="268">
          <cell r="A268">
            <v>50010769</v>
          </cell>
          <cell r="B268" t="str">
            <v>Services</v>
          </cell>
          <cell r="C268" t="str">
            <v>Services</v>
          </cell>
          <cell r="D268" t="str">
            <v>Parking Services</v>
          </cell>
          <cell r="E268" t="str">
            <v>Parking - Central Suburb (3)</v>
          </cell>
          <cell r="F268">
            <v>50010769</v>
          </cell>
          <cell r="G268" t="str">
            <v>Parking Officer</v>
          </cell>
          <cell r="H268" t="str">
            <v>01.07.2010</v>
          </cell>
          <cell r="I268" t="str">
            <v>Staff Member</v>
          </cell>
          <cell r="J268" t="str">
            <v>Band D</v>
          </cell>
          <cell r="K268">
            <v>1</v>
          </cell>
          <cell r="L268">
            <v>40</v>
          </cell>
          <cell r="M268" t="str">
            <v>Permanent Full-Time</v>
          </cell>
          <cell r="N268" t="str">
            <v>Parking Officer</v>
          </cell>
          <cell r="O268" t="str">
            <v>Position Filled</v>
          </cell>
          <cell r="P268">
            <v>2062</v>
          </cell>
          <cell r="Q268" t="str">
            <v>Dennis Magcalas</v>
          </cell>
          <cell r="R268" t="str">
            <v>Permanent Full-Time</v>
          </cell>
          <cell r="S268" t="str">
            <v>Parking Officer</v>
          </cell>
          <cell r="T268" t="str">
            <v>IEA – 2013 Standard</v>
          </cell>
          <cell r="U268">
            <v>1</v>
          </cell>
          <cell r="V268" t="str">
            <v>1P</v>
          </cell>
          <cell r="W268">
            <v>41710</v>
          </cell>
          <cell r="X268" t="str">
            <v>29 Customs Street West - Level 1</v>
          </cell>
          <cell r="Y268">
            <v>0</v>
          </cell>
          <cell r="Z268" t="str">
            <v>Dennis</v>
          </cell>
          <cell r="AA268" t="str">
            <v>Magcalas</v>
          </cell>
          <cell r="AC268" t="str">
            <v>PO</v>
          </cell>
          <cell r="AD268" t="str">
            <v>PSA</v>
          </cell>
          <cell r="AE268" t="str">
            <v>Male</v>
          </cell>
          <cell r="AF268">
            <v>1110</v>
          </cell>
          <cell r="AG268" t="str">
            <v>PARKNG CENTRAL (3)</v>
          </cell>
          <cell r="AH268" t="str">
            <v>00.00.0000</v>
          </cell>
        </row>
        <row r="269">
          <cell r="A269">
            <v>50010770</v>
          </cell>
          <cell r="B269" t="str">
            <v>Services</v>
          </cell>
          <cell r="C269" t="str">
            <v>Services</v>
          </cell>
          <cell r="D269" t="str">
            <v>Parking Services</v>
          </cell>
          <cell r="E269" t="str">
            <v>Parking - Central Suburb (2)</v>
          </cell>
          <cell r="F269">
            <v>50010770</v>
          </cell>
          <cell r="G269" t="str">
            <v>Parking Officer</v>
          </cell>
          <cell r="H269" t="str">
            <v>01.07.2010</v>
          </cell>
          <cell r="I269" t="str">
            <v>Staff Member</v>
          </cell>
          <cell r="J269" t="str">
            <v>Band D</v>
          </cell>
          <cell r="K269">
            <v>1</v>
          </cell>
          <cell r="L269">
            <v>40</v>
          </cell>
          <cell r="M269" t="str">
            <v>Permanent Full-Time</v>
          </cell>
          <cell r="N269" t="str">
            <v>Parking Officer</v>
          </cell>
          <cell r="O269" t="str">
            <v>Position Filled</v>
          </cell>
          <cell r="P269">
            <v>1103</v>
          </cell>
          <cell r="Q269" t="str">
            <v>Guy Willis</v>
          </cell>
          <cell r="R269" t="str">
            <v>Permanent Full-Time</v>
          </cell>
          <cell r="S269" t="str">
            <v>Parking Officer</v>
          </cell>
          <cell r="T269" t="str">
            <v>IEA – 2010 Standard</v>
          </cell>
          <cell r="U269">
            <v>1</v>
          </cell>
          <cell r="V269" t="str">
            <v>2P</v>
          </cell>
          <cell r="W269">
            <v>43977.599999999999</v>
          </cell>
          <cell r="X269" t="str">
            <v>29 Customs Street West - Level 1</v>
          </cell>
          <cell r="Y269">
            <v>0</v>
          </cell>
          <cell r="Z269" t="str">
            <v>Antony</v>
          </cell>
          <cell r="AA269" t="str">
            <v>Willis</v>
          </cell>
          <cell r="AB269" t="str">
            <v>Guy</v>
          </cell>
          <cell r="AC269" t="str">
            <v>PO</v>
          </cell>
          <cell r="AD269" t="str">
            <v>PSA</v>
          </cell>
          <cell r="AE269" t="str">
            <v>Male</v>
          </cell>
          <cell r="AF269">
            <v>1109</v>
          </cell>
          <cell r="AG269" t="str">
            <v>PARKNG CENTRAL (2)</v>
          </cell>
          <cell r="AH269" t="str">
            <v>00.00.0000</v>
          </cell>
        </row>
        <row r="270">
          <cell r="A270">
            <v>50010771</v>
          </cell>
          <cell r="B270" t="str">
            <v>Services</v>
          </cell>
          <cell r="C270" t="str">
            <v>Services</v>
          </cell>
          <cell r="D270" t="str">
            <v>Parking Services</v>
          </cell>
          <cell r="E270" t="str">
            <v>Parking Enforcement - CBD</v>
          </cell>
          <cell r="F270">
            <v>50010771</v>
          </cell>
          <cell r="G270" t="str">
            <v>Parking Officer</v>
          </cell>
          <cell r="H270" t="str">
            <v>01.07.2010</v>
          </cell>
          <cell r="I270" t="str">
            <v>Staff Member</v>
          </cell>
          <cell r="J270" t="str">
            <v>Band D</v>
          </cell>
          <cell r="K270">
            <v>1</v>
          </cell>
          <cell r="L270">
            <v>40</v>
          </cell>
          <cell r="M270" t="str">
            <v>Permanent Full-Time</v>
          </cell>
          <cell r="N270" t="str">
            <v>Parking Officer</v>
          </cell>
          <cell r="O270" t="str">
            <v>Position Filled</v>
          </cell>
          <cell r="P270">
            <v>90007235</v>
          </cell>
          <cell r="Q270" t="str">
            <v>Anwar Samad</v>
          </cell>
          <cell r="R270" t="str">
            <v>Permanent Full-Time</v>
          </cell>
          <cell r="S270" t="str">
            <v>Parking Officer</v>
          </cell>
          <cell r="T270" t="str">
            <v>CEA – PSA</v>
          </cell>
          <cell r="U270">
            <v>1</v>
          </cell>
          <cell r="V270" t="str">
            <v>2P</v>
          </cell>
          <cell r="W270">
            <v>48312.14</v>
          </cell>
          <cell r="X270" t="str">
            <v>29 Customs Street West - Level 1</v>
          </cell>
          <cell r="Y270">
            <v>0</v>
          </cell>
          <cell r="Z270" t="str">
            <v>Anwar</v>
          </cell>
          <cell r="AA270" t="str">
            <v>Samad</v>
          </cell>
          <cell r="AB270" t="str">
            <v>Anwar</v>
          </cell>
          <cell r="AC270" t="str">
            <v>PO</v>
          </cell>
          <cell r="AD270" t="str">
            <v>PSA</v>
          </cell>
          <cell r="AE270" t="str">
            <v>Male</v>
          </cell>
          <cell r="AF270">
            <v>1102</v>
          </cell>
          <cell r="AG270" t="str">
            <v>PARKING ENFORCE-CBD</v>
          </cell>
          <cell r="AH270" t="str">
            <v>00.00.0000</v>
          </cell>
        </row>
        <row r="271">
          <cell r="A271">
            <v>50010772</v>
          </cell>
          <cell r="B271" t="str">
            <v>Services</v>
          </cell>
          <cell r="C271" t="str">
            <v>Services</v>
          </cell>
          <cell r="D271" t="str">
            <v>Parking Services</v>
          </cell>
          <cell r="E271" t="str">
            <v>Parking - CBD (4)</v>
          </cell>
          <cell r="F271">
            <v>50010772</v>
          </cell>
          <cell r="G271" t="str">
            <v>Parking Officer</v>
          </cell>
          <cell r="H271" t="str">
            <v>01.07.2010</v>
          </cell>
          <cell r="I271" t="str">
            <v>Staff Member</v>
          </cell>
          <cell r="J271" t="str">
            <v>Band D</v>
          </cell>
          <cell r="K271">
            <v>1</v>
          </cell>
          <cell r="L271">
            <v>40</v>
          </cell>
          <cell r="M271" t="str">
            <v>Permanent Full-Time</v>
          </cell>
          <cell r="N271" t="str">
            <v>Parking Officer</v>
          </cell>
          <cell r="O271" t="str">
            <v>Position Filled</v>
          </cell>
          <cell r="P271">
            <v>90010336</v>
          </cell>
          <cell r="Q271" t="str">
            <v>Gail Wells</v>
          </cell>
          <cell r="R271" t="str">
            <v>Permanent Full-Time</v>
          </cell>
          <cell r="S271" t="str">
            <v>Parking Officer</v>
          </cell>
          <cell r="T271" t="str">
            <v>CEA – PSA</v>
          </cell>
          <cell r="U271">
            <v>1</v>
          </cell>
          <cell r="V271" t="str">
            <v>2P</v>
          </cell>
          <cell r="W271">
            <v>44280</v>
          </cell>
          <cell r="X271" t="str">
            <v>29 Customs Street West - Level 1</v>
          </cell>
          <cell r="Y271">
            <v>0</v>
          </cell>
          <cell r="Z271" t="str">
            <v>Gail</v>
          </cell>
          <cell r="AA271" t="str">
            <v>Wells</v>
          </cell>
          <cell r="AB271" t="str">
            <v>Gail</v>
          </cell>
          <cell r="AC271" t="str">
            <v>PO</v>
          </cell>
          <cell r="AD271" t="str">
            <v>PSA</v>
          </cell>
          <cell r="AE271" t="str">
            <v>Female</v>
          </cell>
          <cell r="AF271">
            <v>1106</v>
          </cell>
          <cell r="AG271" t="str">
            <v>PARKING - CBD (4)</v>
          </cell>
          <cell r="AH271" t="str">
            <v>00.00.0000</v>
          </cell>
        </row>
        <row r="272">
          <cell r="A272">
            <v>50010773</v>
          </cell>
          <cell r="B272" t="str">
            <v>Services</v>
          </cell>
          <cell r="C272" t="str">
            <v>Services</v>
          </cell>
          <cell r="D272" t="str">
            <v>Parking Services</v>
          </cell>
          <cell r="E272" t="str">
            <v>Parking - Central Suburb (4)</v>
          </cell>
          <cell r="F272">
            <v>50010773</v>
          </cell>
          <cell r="G272" t="str">
            <v>Parking Officer</v>
          </cell>
          <cell r="H272" t="str">
            <v>01.07.2010</v>
          </cell>
          <cell r="I272" t="str">
            <v>Staff Member</v>
          </cell>
          <cell r="J272" t="str">
            <v>Band D</v>
          </cell>
          <cell r="K272">
            <v>1</v>
          </cell>
          <cell r="L272">
            <v>40</v>
          </cell>
          <cell r="M272" t="str">
            <v>Permanent Full-Time</v>
          </cell>
          <cell r="N272" t="str">
            <v>Parking Officer</v>
          </cell>
          <cell r="O272" t="str">
            <v>Position Filled</v>
          </cell>
          <cell r="P272">
            <v>317</v>
          </cell>
          <cell r="Q272" t="str">
            <v>Brenda Jeffery</v>
          </cell>
          <cell r="R272" t="str">
            <v>Permanent Full-Time</v>
          </cell>
          <cell r="S272" t="str">
            <v>Parking Officer</v>
          </cell>
          <cell r="T272" t="str">
            <v>CEA – PSA</v>
          </cell>
          <cell r="U272">
            <v>1</v>
          </cell>
          <cell r="V272" t="str">
            <v>2P</v>
          </cell>
          <cell r="W272">
            <v>43977.599999999999</v>
          </cell>
          <cell r="X272" t="str">
            <v>29 Customs Street West - Level 1</v>
          </cell>
          <cell r="Y272">
            <v>0</v>
          </cell>
          <cell r="Z272" t="str">
            <v>Brenda</v>
          </cell>
          <cell r="AA272" t="str">
            <v>Jeffery</v>
          </cell>
          <cell r="AC272" t="str">
            <v>PO</v>
          </cell>
          <cell r="AD272" t="str">
            <v>PSA</v>
          </cell>
          <cell r="AE272" t="str">
            <v>Female</v>
          </cell>
          <cell r="AF272">
            <v>1111</v>
          </cell>
          <cell r="AG272" t="str">
            <v>PARKNG CENTRAL (4)</v>
          </cell>
          <cell r="AH272" t="str">
            <v>00.00.0000</v>
          </cell>
        </row>
        <row r="273">
          <cell r="A273">
            <v>50010774</v>
          </cell>
          <cell r="B273" t="str">
            <v>Services</v>
          </cell>
          <cell r="C273" t="str">
            <v>Services</v>
          </cell>
          <cell r="D273" t="str">
            <v>Parking Services</v>
          </cell>
          <cell r="E273" t="str">
            <v>Parking - Central Suburb (4)</v>
          </cell>
          <cell r="F273">
            <v>50010774</v>
          </cell>
          <cell r="G273" t="str">
            <v>Parking Officer</v>
          </cell>
          <cell r="H273" t="str">
            <v>01.07.2010</v>
          </cell>
          <cell r="I273" t="str">
            <v>Staff Member</v>
          </cell>
          <cell r="J273" t="str">
            <v>Band D</v>
          </cell>
          <cell r="K273">
            <v>1</v>
          </cell>
          <cell r="L273">
            <v>40</v>
          </cell>
          <cell r="M273" t="str">
            <v>Permanent Full-Time</v>
          </cell>
          <cell r="N273" t="str">
            <v>Parking Officer</v>
          </cell>
          <cell r="O273" t="str">
            <v>Position Filled</v>
          </cell>
          <cell r="P273">
            <v>861</v>
          </cell>
          <cell r="Q273" t="str">
            <v>Aneta Stefanovska</v>
          </cell>
          <cell r="R273" t="str">
            <v>Permanent Full-Time</v>
          </cell>
          <cell r="S273" t="str">
            <v>Parking Officer</v>
          </cell>
          <cell r="T273" t="str">
            <v>CEA – PSA</v>
          </cell>
          <cell r="U273">
            <v>1</v>
          </cell>
          <cell r="V273" t="str">
            <v>2P</v>
          </cell>
          <cell r="W273">
            <v>43977.599999999999</v>
          </cell>
          <cell r="X273" t="str">
            <v>29 Customs Street West - Level 1</v>
          </cell>
          <cell r="Y273">
            <v>0</v>
          </cell>
          <cell r="Z273" t="str">
            <v>Aneta</v>
          </cell>
          <cell r="AA273" t="str">
            <v>Stefanovska</v>
          </cell>
          <cell r="AC273" t="str">
            <v>PO</v>
          </cell>
          <cell r="AD273" t="str">
            <v>PSA</v>
          </cell>
          <cell r="AE273" t="str">
            <v>Female</v>
          </cell>
          <cell r="AF273">
            <v>1111</v>
          </cell>
          <cell r="AG273" t="str">
            <v>PARKNG CENTRAL (4)</v>
          </cell>
          <cell r="AH273" t="str">
            <v>00.00.0000</v>
          </cell>
        </row>
        <row r="274">
          <cell r="A274">
            <v>50010775</v>
          </cell>
          <cell r="B274" t="str">
            <v>Services</v>
          </cell>
          <cell r="C274" t="str">
            <v>Services</v>
          </cell>
          <cell r="D274" t="str">
            <v>Parking Services</v>
          </cell>
          <cell r="E274" t="str">
            <v>Parking - Central Suburb (2)</v>
          </cell>
          <cell r="F274">
            <v>50010775</v>
          </cell>
          <cell r="G274" t="str">
            <v>Parking Officer</v>
          </cell>
          <cell r="H274" t="str">
            <v>01.07.2010</v>
          </cell>
          <cell r="I274" t="str">
            <v>Staff Member</v>
          </cell>
          <cell r="J274" t="str">
            <v>Band D</v>
          </cell>
          <cell r="K274">
            <v>1</v>
          </cell>
          <cell r="L274">
            <v>40</v>
          </cell>
          <cell r="M274" t="str">
            <v>Permanent Full-Time</v>
          </cell>
          <cell r="N274" t="str">
            <v>Parking Officer</v>
          </cell>
          <cell r="O274" t="str">
            <v>Position Filled</v>
          </cell>
          <cell r="P274">
            <v>90001127</v>
          </cell>
          <cell r="Q274" t="str">
            <v>Mavis Cousins</v>
          </cell>
          <cell r="R274" t="str">
            <v>Permanent Full-Time</v>
          </cell>
          <cell r="S274" t="str">
            <v>Parking Officer</v>
          </cell>
          <cell r="T274" t="str">
            <v>IEA – Old ELGOU Agmt</v>
          </cell>
          <cell r="U274">
            <v>1</v>
          </cell>
          <cell r="V274" t="str">
            <v>2P</v>
          </cell>
          <cell r="W274">
            <v>51635.74</v>
          </cell>
          <cell r="X274" t="str">
            <v>29 Customs Street West - Level 1</v>
          </cell>
          <cell r="Y274">
            <v>0</v>
          </cell>
          <cell r="Z274" t="str">
            <v>Mavis</v>
          </cell>
          <cell r="AA274" t="str">
            <v>Cousins</v>
          </cell>
          <cell r="AB274" t="str">
            <v>Mavis</v>
          </cell>
          <cell r="AC274" t="str">
            <v>PO</v>
          </cell>
          <cell r="AD274" t="str">
            <v>PSA</v>
          </cell>
          <cell r="AE274" t="str">
            <v>Female</v>
          </cell>
          <cell r="AF274">
            <v>1109</v>
          </cell>
          <cell r="AG274" t="str">
            <v>PARKNG CENTRAL (2)</v>
          </cell>
          <cell r="AH274" t="str">
            <v>00.00.0000</v>
          </cell>
        </row>
        <row r="275">
          <cell r="A275">
            <v>50010776</v>
          </cell>
          <cell r="B275" t="str">
            <v>Services</v>
          </cell>
          <cell r="C275" t="str">
            <v>Services</v>
          </cell>
          <cell r="D275" t="str">
            <v>Parking Services</v>
          </cell>
          <cell r="E275" t="str">
            <v>Parking - Central Suburb (2)</v>
          </cell>
          <cell r="F275">
            <v>50010776</v>
          </cell>
          <cell r="G275" t="str">
            <v>Parking Officer</v>
          </cell>
          <cell r="H275" t="str">
            <v>01.07.2010</v>
          </cell>
          <cell r="I275" t="str">
            <v>Staff Member</v>
          </cell>
          <cell r="J275" t="str">
            <v>Band D</v>
          </cell>
          <cell r="K275">
            <v>1</v>
          </cell>
          <cell r="L275">
            <v>40</v>
          </cell>
          <cell r="M275" t="str">
            <v>Permanent Full-Time</v>
          </cell>
          <cell r="N275" t="str">
            <v>Parking Officer</v>
          </cell>
          <cell r="O275" t="str">
            <v>Position Filled</v>
          </cell>
          <cell r="P275">
            <v>90006215</v>
          </cell>
          <cell r="Q275" t="str">
            <v>Mor Singh</v>
          </cell>
          <cell r="R275" t="str">
            <v>Permanent Full-Time</v>
          </cell>
          <cell r="S275" t="str">
            <v>Parking Officer</v>
          </cell>
          <cell r="T275" t="str">
            <v>CEA – PSA</v>
          </cell>
          <cell r="U275">
            <v>1</v>
          </cell>
          <cell r="V275" t="str">
            <v>2P</v>
          </cell>
          <cell r="W275">
            <v>52552.61</v>
          </cell>
          <cell r="X275" t="str">
            <v>29 Customs Street West - Level 1</v>
          </cell>
          <cell r="Y275">
            <v>0</v>
          </cell>
          <cell r="Z275" t="str">
            <v>Mor</v>
          </cell>
          <cell r="AA275" t="str">
            <v>Singh</v>
          </cell>
          <cell r="AB275" t="str">
            <v>Mor</v>
          </cell>
          <cell r="AC275" t="str">
            <v>PO</v>
          </cell>
          <cell r="AD275" t="str">
            <v>PSA</v>
          </cell>
          <cell r="AE275" t="str">
            <v>Male</v>
          </cell>
          <cell r="AF275">
            <v>1109</v>
          </cell>
          <cell r="AG275" t="str">
            <v>PARKNG CENTRAL (2)</v>
          </cell>
          <cell r="AH275" t="str">
            <v>00.00.0000</v>
          </cell>
        </row>
        <row r="276">
          <cell r="A276">
            <v>50010777</v>
          </cell>
          <cell r="B276" t="str">
            <v>Services</v>
          </cell>
          <cell r="C276" t="str">
            <v>Services</v>
          </cell>
          <cell r="D276" t="str">
            <v>Parking Services</v>
          </cell>
          <cell r="E276" t="str">
            <v>Parking - Central Suburb (2)</v>
          </cell>
          <cell r="F276">
            <v>50010777</v>
          </cell>
          <cell r="G276" t="str">
            <v>Parking Officer</v>
          </cell>
          <cell r="H276" t="str">
            <v>01.07.2010</v>
          </cell>
          <cell r="I276" t="str">
            <v>Staff Member</v>
          </cell>
          <cell r="J276" t="str">
            <v>Band D</v>
          </cell>
          <cell r="K276">
            <v>1</v>
          </cell>
          <cell r="L276">
            <v>40</v>
          </cell>
          <cell r="M276" t="str">
            <v>Permanent Full-Time</v>
          </cell>
          <cell r="N276" t="str">
            <v>Parking Officer</v>
          </cell>
          <cell r="O276" t="str">
            <v>Position Filled</v>
          </cell>
          <cell r="P276">
            <v>90006571</v>
          </cell>
          <cell r="Q276" t="str">
            <v>Raj Singh</v>
          </cell>
          <cell r="R276" t="str">
            <v>Permanent Full-Time</v>
          </cell>
          <cell r="S276" t="str">
            <v>Parking Officer</v>
          </cell>
          <cell r="T276" t="str">
            <v>CEA – PSA</v>
          </cell>
          <cell r="U276">
            <v>1</v>
          </cell>
          <cell r="V276" t="str">
            <v>2P</v>
          </cell>
          <cell r="W276">
            <v>45237.81</v>
          </cell>
          <cell r="X276" t="str">
            <v>29 Customs Street West - Level 1</v>
          </cell>
          <cell r="Y276">
            <v>0</v>
          </cell>
          <cell r="Z276" t="str">
            <v>Rachpal</v>
          </cell>
          <cell r="AA276" t="str">
            <v>Singh</v>
          </cell>
          <cell r="AB276" t="str">
            <v>Raj</v>
          </cell>
          <cell r="AC276" t="str">
            <v>PO</v>
          </cell>
          <cell r="AD276" t="str">
            <v>PSA</v>
          </cell>
          <cell r="AE276" t="str">
            <v>Male</v>
          </cell>
          <cell r="AF276">
            <v>1109</v>
          </cell>
          <cell r="AG276" t="str">
            <v>PARKNG CENTRAL (2)</v>
          </cell>
          <cell r="AH276" t="str">
            <v>00.00.0000</v>
          </cell>
        </row>
        <row r="277">
          <cell r="A277">
            <v>50010778</v>
          </cell>
          <cell r="B277" t="str">
            <v>Services</v>
          </cell>
          <cell r="C277" t="str">
            <v>Services</v>
          </cell>
          <cell r="D277" t="str">
            <v>Parking Services</v>
          </cell>
          <cell r="E277" t="str">
            <v>Parking - Central Suburb (2)</v>
          </cell>
          <cell r="F277">
            <v>50010778</v>
          </cell>
          <cell r="G277" t="str">
            <v>Parking Officer</v>
          </cell>
          <cell r="H277" t="str">
            <v>01.07.2010</v>
          </cell>
          <cell r="I277" t="str">
            <v>Staff Member</v>
          </cell>
          <cell r="J277" t="str">
            <v>Band D</v>
          </cell>
          <cell r="K277">
            <v>1</v>
          </cell>
          <cell r="L277">
            <v>40</v>
          </cell>
          <cell r="M277" t="str">
            <v>Permanent Full-Time</v>
          </cell>
          <cell r="N277" t="str">
            <v>Parking Officer</v>
          </cell>
          <cell r="O277" t="str">
            <v>Position Filled</v>
          </cell>
          <cell r="P277">
            <v>1950</v>
          </cell>
          <cell r="Q277" t="str">
            <v>Newton Solis</v>
          </cell>
          <cell r="R277" t="str">
            <v>Permanent Full-Time</v>
          </cell>
          <cell r="S277" t="str">
            <v>Parking Officer</v>
          </cell>
          <cell r="T277" t="str">
            <v>CEA – PSA</v>
          </cell>
          <cell r="U277">
            <v>1</v>
          </cell>
          <cell r="V277" t="str">
            <v>1P</v>
          </cell>
          <cell r="W277">
            <v>41710</v>
          </cell>
          <cell r="X277" t="str">
            <v>29 Customs Street West - Level 1</v>
          </cell>
          <cell r="Y277">
            <v>0</v>
          </cell>
          <cell r="Z277" t="str">
            <v>Merwyn</v>
          </cell>
          <cell r="AA277" t="str">
            <v>Solis</v>
          </cell>
          <cell r="AB277" t="str">
            <v>Newton</v>
          </cell>
          <cell r="AC277" t="str">
            <v>PO</v>
          </cell>
          <cell r="AD277" t="str">
            <v>PSA</v>
          </cell>
          <cell r="AE277" t="str">
            <v>Male</v>
          </cell>
          <cell r="AF277">
            <v>1109</v>
          </cell>
          <cell r="AG277" t="str">
            <v>PARKNG CENTRAL (2)</v>
          </cell>
          <cell r="AH277" t="str">
            <v>00.00.0000</v>
          </cell>
        </row>
        <row r="278">
          <cell r="A278">
            <v>50010779</v>
          </cell>
          <cell r="B278" t="str">
            <v>Services</v>
          </cell>
          <cell r="C278" t="str">
            <v>Services</v>
          </cell>
          <cell r="D278" t="str">
            <v>Parking Services</v>
          </cell>
          <cell r="E278" t="str">
            <v>Parking - Central Suburb (1)</v>
          </cell>
          <cell r="F278">
            <v>50010779</v>
          </cell>
          <cell r="G278" t="str">
            <v>Parking Officer</v>
          </cell>
          <cell r="H278" t="str">
            <v>01.07.2010</v>
          </cell>
          <cell r="I278" t="str">
            <v>Staff Member</v>
          </cell>
          <cell r="J278" t="str">
            <v>Band D</v>
          </cell>
          <cell r="K278">
            <v>1</v>
          </cell>
          <cell r="L278">
            <v>40</v>
          </cell>
          <cell r="M278" t="str">
            <v>Permanent Full-Time</v>
          </cell>
          <cell r="N278" t="str">
            <v>Parking Officer</v>
          </cell>
          <cell r="O278" t="str">
            <v>Position Filled</v>
          </cell>
          <cell r="P278">
            <v>90006562</v>
          </cell>
          <cell r="Q278" t="str">
            <v>Ananda Sumanaratne</v>
          </cell>
          <cell r="R278" t="str">
            <v>Permanent Full-Time</v>
          </cell>
          <cell r="S278" t="str">
            <v>Parking Officer</v>
          </cell>
          <cell r="T278" t="str">
            <v>CEA – PSA</v>
          </cell>
          <cell r="U278">
            <v>1</v>
          </cell>
          <cell r="V278" t="str">
            <v>2P</v>
          </cell>
          <cell r="W278">
            <v>49513.87</v>
          </cell>
          <cell r="X278" t="str">
            <v>29 Customs Street West - Level 1</v>
          </cell>
          <cell r="Y278">
            <v>0</v>
          </cell>
          <cell r="Z278" t="str">
            <v>Ananda</v>
          </cell>
          <cell r="AA278" t="str">
            <v>Sumanaratne</v>
          </cell>
          <cell r="AB278" t="str">
            <v>Ananda</v>
          </cell>
          <cell r="AC278" t="str">
            <v>PO</v>
          </cell>
          <cell r="AD278" t="str">
            <v>PSA</v>
          </cell>
          <cell r="AE278" t="str">
            <v>Male</v>
          </cell>
          <cell r="AF278">
            <v>1108</v>
          </cell>
          <cell r="AG278" t="str">
            <v>PARKNG CENTRAL (1)</v>
          </cell>
          <cell r="AH278" t="str">
            <v>00.00.0000</v>
          </cell>
        </row>
        <row r="279">
          <cell r="A279">
            <v>50010780</v>
          </cell>
          <cell r="B279" t="str">
            <v>Services</v>
          </cell>
          <cell r="C279" t="str">
            <v>Services</v>
          </cell>
          <cell r="D279" t="str">
            <v>Parking Services</v>
          </cell>
          <cell r="E279" t="str">
            <v>Parking - CBD (3)</v>
          </cell>
          <cell r="F279">
            <v>50010780</v>
          </cell>
          <cell r="G279" t="str">
            <v>Parking Officer</v>
          </cell>
          <cell r="H279" t="str">
            <v>01.07.2010</v>
          </cell>
          <cell r="I279" t="str">
            <v>Staff Member</v>
          </cell>
          <cell r="J279" t="str">
            <v>Band D</v>
          </cell>
          <cell r="K279">
            <v>1</v>
          </cell>
          <cell r="L279">
            <v>40</v>
          </cell>
          <cell r="M279" t="str">
            <v>Permanent Full-Time</v>
          </cell>
          <cell r="N279" t="str">
            <v>Parking Officer</v>
          </cell>
          <cell r="O279" t="str">
            <v>Position Filled</v>
          </cell>
          <cell r="P279">
            <v>90008727</v>
          </cell>
          <cell r="Q279" t="str">
            <v>Laressa Tanner</v>
          </cell>
          <cell r="R279" t="str">
            <v>Permanent Full-Time</v>
          </cell>
          <cell r="S279" t="str">
            <v>Parking Officer</v>
          </cell>
          <cell r="T279" t="str">
            <v>CEA – PSA</v>
          </cell>
          <cell r="U279">
            <v>1</v>
          </cell>
          <cell r="V279" t="str">
            <v>3P</v>
          </cell>
          <cell r="W279">
            <v>45791.29</v>
          </cell>
          <cell r="X279" t="str">
            <v>29 Customs Street West - Level 1</v>
          </cell>
          <cell r="Y279">
            <v>0</v>
          </cell>
          <cell r="Z279" t="str">
            <v>Laressa</v>
          </cell>
          <cell r="AA279" t="str">
            <v>Tanner</v>
          </cell>
          <cell r="AB279" t="str">
            <v>Laressa</v>
          </cell>
          <cell r="AC279" t="str">
            <v>PO</v>
          </cell>
          <cell r="AD279" t="str">
            <v>PSA</v>
          </cell>
          <cell r="AE279" t="str">
            <v>Female</v>
          </cell>
          <cell r="AF279">
            <v>1105</v>
          </cell>
          <cell r="AG279" t="str">
            <v>PARKING - CBD (3)</v>
          </cell>
          <cell r="AH279" t="str">
            <v>00.00.0000</v>
          </cell>
        </row>
        <row r="280">
          <cell r="A280">
            <v>50010781</v>
          </cell>
          <cell r="B280" t="str">
            <v>Services</v>
          </cell>
          <cell r="C280" t="str">
            <v>Services</v>
          </cell>
          <cell r="D280" t="str">
            <v>Parking Services</v>
          </cell>
          <cell r="E280" t="str">
            <v>Parking - Central Suburb (1)</v>
          </cell>
          <cell r="F280">
            <v>50010781</v>
          </cell>
          <cell r="G280" t="str">
            <v>Parking Officer</v>
          </cell>
          <cell r="H280" t="str">
            <v>01.07.2010</v>
          </cell>
          <cell r="I280" t="str">
            <v>Staff Member</v>
          </cell>
          <cell r="J280" t="str">
            <v>Band D</v>
          </cell>
          <cell r="K280">
            <v>1</v>
          </cell>
          <cell r="L280">
            <v>40</v>
          </cell>
          <cell r="M280" t="str">
            <v>Permanent Full-Time</v>
          </cell>
          <cell r="N280" t="str">
            <v>Parking Officer</v>
          </cell>
          <cell r="O280" t="str">
            <v>Position Filled</v>
          </cell>
          <cell r="P280">
            <v>90005550</v>
          </cell>
          <cell r="Q280" t="str">
            <v>PaoPao Tavae</v>
          </cell>
          <cell r="R280" t="str">
            <v>Permanent Full-Time</v>
          </cell>
          <cell r="S280" t="str">
            <v>Parking Officer</v>
          </cell>
          <cell r="T280" t="str">
            <v>IEA – Old ELGOU Agmt</v>
          </cell>
          <cell r="U280">
            <v>1</v>
          </cell>
          <cell r="V280" t="str">
            <v>2P</v>
          </cell>
          <cell r="W280">
            <v>53671.44</v>
          </cell>
          <cell r="X280" t="str">
            <v>29 Customs Street West - Level 1</v>
          </cell>
          <cell r="Y280">
            <v>0</v>
          </cell>
          <cell r="Z280" t="str">
            <v>PaoPao</v>
          </cell>
          <cell r="AA280" t="str">
            <v>Tavae</v>
          </cell>
          <cell r="AB280" t="str">
            <v>PaoPao</v>
          </cell>
          <cell r="AC280" t="str">
            <v>PO</v>
          </cell>
          <cell r="AD280" t="str">
            <v>PSA</v>
          </cell>
          <cell r="AE280" t="str">
            <v>Female</v>
          </cell>
          <cell r="AF280">
            <v>1108</v>
          </cell>
          <cell r="AG280" t="str">
            <v>PARKNG CENTRAL (1)</v>
          </cell>
          <cell r="AH280" t="str">
            <v>00.00.0000</v>
          </cell>
        </row>
        <row r="281">
          <cell r="A281">
            <v>50010782</v>
          </cell>
          <cell r="B281" t="str">
            <v>Services</v>
          </cell>
          <cell r="C281" t="str">
            <v>Services</v>
          </cell>
          <cell r="D281" t="str">
            <v>Parking Services</v>
          </cell>
          <cell r="E281" t="str">
            <v>Parking - Central Suburb (2)</v>
          </cell>
          <cell r="F281">
            <v>50010782</v>
          </cell>
          <cell r="G281" t="str">
            <v>Parking Officer</v>
          </cell>
          <cell r="H281" t="str">
            <v>01.07.2010</v>
          </cell>
          <cell r="I281" t="str">
            <v>Staff Member</v>
          </cell>
          <cell r="J281" t="str">
            <v>Band D</v>
          </cell>
          <cell r="K281">
            <v>1</v>
          </cell>
          <cell r="L281">
            <v>40</v>
          </cell>
          <cell r="M281" t="str">
            <v>Permanent Full-Time</v>
          </cell>
          <cell r="N281" t="str">
            <v>Parking Officer</v>
          </cell>
          <cell r="O281" t="str">
            <v>Position Filled</v>
          </cell>
          <cell r="P281">
            <v>90009408</v>
          </cell>
          <cell r="Q281" t="str">
            <v>Peter Twyman</v>
          </cell>
          <cell r="R281" t="str">
            <v>Permanent Full-Time</v>
          </cell>
          <cell r="S281" t="str">
            <v>Parking Officer</v>
          </cell>
          <cell r="T281" t="str">
            <v>CEA – PSA</v>
          </cell>
          <cell r="U281">
            <v>1</v>
          </cell>
          <cell r="V281" t="str">
            <v>2P</v>
          </cell>
          <cell r="W281">
            <v>45235.38</v>
          </cell>
          <cell r="X281" t="str">
            <v>29 Customs Street West - Level 1</v>
          </cell>
          <cell r="Y281">
            <v>0</v>
          </cell>
          <cell r="Z281" t="str">
            <v>Peter</v>
          </cell>
          <cell r="AA281" t="str">
            <v>Twyman</v>
          </cell>
          <cell r="AB281" t="str">
            <v>Peter</v>
          </cell>
          <cell r="AC281" t="str">
            <v>PO</v>
          </cell>
          <cell r="AD281" t="str">
            <v>PSA</v>
          </cell>
          <cell r="AE281" t="str">
            <v>Male</v>
          </cell>
          <cell r="AF281">
            <v>1109</v>
          </cell>
          <cell r="AG281" t="str">
            <v>PARKNG CENTRAL (2)</v>
          </cell>
          <cell r="AH281" t="str">
            <v>00.00.0000</v>
          </cell>
        </row>
        <row r="282">
          <cell r="A282">
            <v>50010783</v>
          </cell>
          <cell r="B282" t="str">
            <v>Services</v>
          </cell>
          <cell r="C282" t="str">
            <v>Services</v>
          </cell>
          <cell r="D282" t="str">
            <v>Parking Services</v>
          </cell>
          <cell r="E282" t="str">
            <v>Parking - North (2)</v>
          </cell>
          <cell r="F282">
            <v>50010783</v>
          </cell>
          <cell r="G282" t="str">
            <v>Parking Officer</v>
          </cell>
          <cell r="H282" t="str">
            <v>01.07.2010</v>
          </cell>
          <cell r="I282" t="str">
            <v>Staff Member</v>
          </cell>
          <cell r="J282" t="str">
            <v>Band D</v>
          </cell>
          <cell r="K282">
            <v>1</v>
          </cell>
          <cell r="L282">
            <v>40</v>
          </cell>
          <cell r="M282" t="str">
            <v>Permanent Full-Time</v>
          </cell>
          <cell r="N282" t="str">
            <v>Parking Officer</v>
          </cell>
          <cell r="O282" t="str">
            <v>Position Filled</v>
          </cell>
          <cell r="P282">
            <v>587</v>
          </cell>
          <cell r="Q282" t="str">
            <v>Davesh Maharaj</v>
          </cell>
          <cell r="R282" t="str">
            <v>Permanent Full-Time</v>
          </cell>
          <cell r="S282" t="str">
            <v>Parking Officer</v>
          </cell>
          <cell r="T282" t="str">
            <v>CEA – PSA</v>
          </cell>
          <cell r="U282">
            <v>1</v>
          </cell>
          <cell r="V282" t="str">
            <v>2P</v>
          </cell>
          <cell r="W282">
            <v>44427.6</v>
          </cell>
          <cell r="X282" t="str">
            <v>1 The Strand</v>
          </cell>
          <cell r="Y282">
            <v>0</v>
          </cell>
          <cell r="Z282" t="str">
            <v>Davesh</v>
          </cell>
          <cell r="AA282" t="str">
            <v>Maharaj</v>
          </cell>
          <cell r="AC282" t="str">
            <v>PO</v>
          </cell>
          <cell r="AD282" t="str">
            <v>PSA</v>
          </cell>
          <cell r="AE282" t="str">
            <v>Male</v>
          </cell>
          <cell r="AF282">
            <v>1115</v>
          </cell>
          <cell r="AG282" t="str">
            <v>PARKING - NORTH (2)</v>
          </cell>
          <cell r="AH282" t="str">
            <v>00.00.0000</v>
          </cell>
        </row>
        <row r="283">
          <cell r="A283">
            <v>50010784</v>
          </cell>
          <cell r="B283" t="str">
            <v>Services</v>
          </cell>
          <cell r="C283" t="str">
            <v>Services</v>
          </cell>
          <cell r="D283" t="str">
            <v>Parking Services</v>
          </cell>
          <cell r="E283" t="str">
            <v>Parking - CBD (2)</v>
          </cell>
          <cell r="F283">
            <v>50010784</v>
          </cell>
          <cell r="G283" t="str">
            <v>Parking Officer</v>
          </cell>
          <cell r="H283" t="str">
            <v>01.07.2010</v>
          </cell>
          <cell r="I283" t="str">
            <v>Staff Member</v>
          </cell>
          <cell r="J283" t="str">
            <v>Band D</v>
          </cell>
          <cell r="K283">
            <v>1</v>
          </cell>
          <cell r="L283">
            <v>40</v>
          </cell>
          <cell r="M283" t="str">
            <v>Permanent Full-Time</v>
          </cell>
          <cell r="N283" t="str">
            <v>Parking Officer</v>
          </cell>
          <cell r="O283" t="str">
            <v>Position unfilled for 136 days</v>
          </cell>
          <cell r="P283">
            <v>0</v>
          </cell>
          <cell r="U283">
            <v>0</v>
          </cell>
          <cell r="W283">
            <v>0</v>
          </cell>
          <cell r="Y283">
            <v>1</v>
          </cell>
          <cell r="AD283" t="str">
            <v>PSA</v>
          </cell>
          <cell r="AH283" t="str">
            <v>00.00.0000</v>
          </cell>
        </row>
        <row r="284">
          <cell r="A284">
            <v>50010785</v>
          </cell>
          <cell r="B284" t="str">
            <v>Services</v>
          </cell>
          <cell r="C284" t="str">
            <v>Services</v>
          </cell>
          <cell r="D284" t="str">
            <v>Parking Services</v>
          </cell>
          <cell r="E284" t="str">
            <v>Parking - Central Suburb (2)</v>
          </cell>
          <cell r="F284">
            <v>50010785</v>
          </cell>
          <cell r="G284" t="str">
            <v>Parking Officer</v>
          </cell>
          <cell r="H284" t="str">
            <v>01.07.2010</v>
          </cell>
          <cell r="I284" t="str">
            <v>Staff Member</v>
          </cell>
          <cell r="J284" t="str">
            <v>Band D</v>
          </cell>
          <cell r="K284">
            <v>1</v>
          </cell>
          <cell r="L284">
            <v>40</v>
          </cell>
          <cell r="M284" t="str">
            <v>Permanent Full-Time</v>
          </cell>
          <cell r="N284" t="str">
            <v>Parking Officer</v>
          </cell>
          <cell r="O284" t="str">
            <v>Position Filled</v>
          </cell>
          <cell r="P284">
            <v>90006829</v>
          </cell>
          <cell r="Q284" t="str">
            <v>Hohepa Walsh</v>
          </cell>
          <cell r="R284" t="str">
            <v>Permanent Full-Time</v>
          </cell>
          <cell r="S284" t="str">
            <v>Parking Officer</v>
          </cell>
          <cell r="T284" t="str">
            <v>CEA – PSA</v>
          </cell>
          <cell r="U284">
            <v>1</v>
          </cell>
          <cell r="V284" t="str">
            <v>2P</v>
          </cell>
          <cell r="W284">
            <v>47554.400000000001</v>
          </cell>
          <cell r="X284" t="str">
            <v>29 Customs Street West - Level 1</v>
          </cell>
          <cell r="Y284">
            <v>0</v>
          </cell>
          <cell r="Z284" t="str">
            <v>Hohepa</v>
          </cell>
          <cell r="AA284" t="str">
            <v>Walsh</v>
          </cell>
          <cell r="AB284" t="str">
            <v>Hohepa</v>
          </cell>
          <cell r="AC284" t="str">
            <v>PO</v>
          </cell>
          <cell r="AD284" t="str">
            <v>PSA</v>
          </cell>
          <cell r="AE284" t="str">
            <v>Male</v>
          </cell>
          <cell r="AF284">
            <v>1109</v>
          </cell>
          <cell r="AG284" t="str">
            <v>PARKNG CENTRAL (2)</v>
          </cell>
          <cell r="AH284" t="str">
            <v>00.00.0000</v>
          </cell>
        </row>
        <row r="285">
          <cell r="A285">
            <v>50010786</v>
          </cell>
          <cell r="B285" t="str">
            <v>Services</v>
          </cell>
          <cell r="C285" t="str">
            <v>Services</v>
          </cell>
          <cell r="D285" t="str">
            <v>Parking Services</v>
          </cell>
          <cell r="E285" t="str">
            <v>Parking - Central Suburb (4)</v>
          </cell>
          <cell r="F285">
            <v>50010786</v>
          </cell>
          <cell r="G285" t="str">
            <v>Parking Officer</v>
          </cell>
          <cell r="H285" t="str">
            <v>01.07.2010</v>
          </cell>
          <cell r="I285" t="str">
            <v>Staff Member</v>
          </cell>
          <cell r="J285" t="str">
            <v>Band D</v>
          </cell>
          <cell r="K285">
            <v>1</v>
          </cell>
          <cell r="L285">
            <v>40</v>
          </cell>
          <cell r="M285" t="str">
            <v>Permanent Full-Time</v>
          </cell>
          <cell r="N285" t="str">
            <v>Parking Officer</v>
          </cell>
          <cell r="O285" t="str">
            <v>Position Filled</v>
          </cell>
          <cell r="P285">
            <v>90010416</v>
          </cell>
          <cell r="Q285" t="str">
            <v>Catherine Mules</v>
          </cell>
          <cell r="R285" t="str">
            <v>Permanent Full-Time</v>
          </cell>
          <cell r="S285" t="str">
            <v>Parking Officer</v>
          </cell>
          <cell r="T285" t="str">
            <v>CEA – PSA</v>
          </cell>
          <cell r="U285">
            <v>1</v>
          </cell>
          <cell r="V285" t="str">
            <v>2P</v>
          </cell>
          <cell r="W285">
            <v>43977.599999999999</v>
          </cell>
          <cell r="X285" t="str">
            <v>29 Customs Street West - Level 1</v>
          </cell>
          <cell r="Y285">
            <v>0</v>
          </cell>
          <cell r="Z285" t="str">
            <v>Catherine</v>
          </cell>
          <cell r="AA285" t="str">
            <v>Mules</v>
          </cell>
          <cell r="AB285" t="str">
            <v>Catherine</v>
          </cell>
          <cell r="AC285" t="str">
            <v>PO</v>
          </cell>
          <cell r="AD285" t="str">
            <v>PSA</v>
          </cell>
          <cell r="AE285" t="str">
            <v>Female</v>
          </cell>
          <cell r="AF285">
            <v>1111</v>
          </cell>
          <cell r="AG285" t="str">
            <v>PARKNG CENTRAL (4)</v>
          </cell>
          <cell r="AH285" t="str">
            <v>00.00.0000</v>
          </cell>
        </row>
        <row r="286">
          <cell r="A286">
            <v>50010787</v>
          </cell>
          <cell r="B286" t="str">
            <v>Services</v>
          </cell>
          <cell r="C286" t="str">
            <v>Services</v>
          </cell>
          <cell r="D286" t="str">
            <v>Parking Services</v>
          </cell>
          <cell r="E286" t="str">
            <v>Parking - Central Suburb (4)</v>
          </cell>
          <cell r="F286">
            <v>50010787</v>
          </cell>
          <cell r="G286" t="str">
            <v>Parking Officer</v>
          </cell>
          <cell r="H286" t="str">
            <v>01.07.2010</v>
          </cell>
          <cell r="I286" t="str">
            <v>Staff Member</v>
          </cell>
          <cell r="J286" t="str">
            <v>Band D</v>
          </cell>
          <cell r="K286">
            <v>1</v>
          </cell>
          <cell r="L286">
            <v>40</v>
          </cell>
          <cell r="M286" t="str">
            <v>Permanent Full-Time</v>
          </cell>
          <cell r="N286" t="str">
            <v>Parking Officer</v>
          </cell>
          <cell r="O286" t="str">
            <v>Position Filled</v>
          </cell>
          <cell r="P286">
            <v>2089</v>
          </cell>
          <cell r="Q286" t="str">
            <v>Nash Singh</v>
          </cell>
          <cell r="R286" t="str">
            <v>Permanent Full-Time</v>
          </cell>
          <cell r="S286" t="str">
            <v>Parking Officer</v>
          </cell>
          <cell r="T286" t="str">
            <v>CEA – PSA</v>
          </cell>
          <cell r="U286">
            <v>1</v>
          </cell>
          <cell r="V286" t="str">
            <v>1P</v>
          </cell>
          <cell r="W286">
            <v>41710</v>
          </cell>
          <cell r="X286" t="str">
            <v>29 Customs Street West - Level 1</v>
          </cell>
          <cell r="Y286">
            <v>0</v>
          </cell>
          <cell r="Z286" t="str">
            <v>Avinash</v>
          </cell>
          <cell r="AA286" t="str">
            <v>Singh</v>
          </cell>
          <cell r="AB286" t="str">
            <v>Nash</v>
          </cell>
          <cell r="AC286" t="str">
            <v>PO</v>
          </cell>
          <cell r="AD286" t="str">
            <v>PSA</v>
          </cell>
          <cell r="AE286" t="str">
            <v>Male</v>
          </cell>
          <cell r="AF286">
            <v>1111</v>
          </cell>
          <cell r="AG286" t="str">
            <v>PARKNG CENTRAL (4)</v>
          </cell>
          <cell r="AH286" t="str">
            <v>00.00.0000</v>
          </cell>
        </row>
        <row r="287">
          <cell r="A287">
            <v>50010788</v>
          </cell>
          <cell r="B287" t="str">
            <v>Services</v>
          </cell>
          <cell r="C287" t="str">
            <v>Services</v>
          </cell>
          <cell r="D287" t="str">
            <v>Parking Services</v>
          </cell>
          <cell r="E287" t="str">
            <v>Parking - Central Suburb (1)</v>
          </cell>
          <cell r="F287">
            <v>50010788</v>
          </cell>
          <cell r="G287" t="str">
            <v>Parking Officer</v>
          </cell>
          <cell r="H287" t="str">
            <v>01.07.2010</v>
          </cell>
          <cell r="I287" t="str">
            <v>Staff Member</v>
          </cell>
          <cell r="J287" t="str">
            <v>Band D</v>
          </cell>
          <cell r="K287">
            <v>1</v>
          </cell>
          <cell r="L287">
            <v>40</v>
          </cell>
          <cell r="M287" t="str">
            <v>Permanent Full-Time</v>
          </cell>
          <cell r="N287" t="str">
            <v>Parking Officer</v>
          </cell>
          <cell r="O287" t="str">
            <v>Position Filled</v>
          </cell>
          <cell r="P287">
            <v>90006034</v>
          </cell>
          <cell r="Q287" t="str">
            <v>Karen Wehi</v>
          </cell>
          <cell r="R287" t="str">
            <v>Permanent Full-Time</v>
          </cell>
          <cell r="S287" t="str">
            <v>Parking Officer</v>
          </cell>
          <cell r="T287" t="str">
            <v>IEA – 2010 Standard</v>
          </cell>
          <cell r="U287">
            <v>1</v>
          </cell>
          <cell r="V287" t="str">
            <v>2P</v>
          </cell>
          <cell r="W287">
            <v>50108.06</v>
          </cell>
          <cell r="X287" t="str">
            <v>29 Customs Street West - Level 1</v>
          </cell>
          <cell r="Y287">
            <v>0</v>
          </cell>
          <cell r="Z287" t="str">
            <v>Karen</v>
          </cell>
          <cell r="AA287" t="str">
            <v>Wehi</v>
          </cell>
          <cell r="AB287" t="str">
            <v>Karen</v>
          </cell>
          <cell r="AC287" t="str">
            <v>PO</v>
          </cell>
          <cell r="AD287" t="str">
            <v>PSA</v>
          </cell>
          <cell r="AE287" t="str">
            <v>Female</v>
          </cell>
          <cell r="AF287">
            <v>1108</v>
          </cell>
          <cell r="AG287" t="str">
            <v>PARKNG CENTRAL (1)</v>
          </cell>
          <cell r="AH287" t="str">
            <v>00.00.0000</v>
          </cell>
        </row>
        <row r="288">
          <cell r="A288">
            <v>50010789</v>
          </cell>
          <cell r="B288" t="str">
            <v>Services</v>
          </cell>
          <cell r="C288" t="str">
            <v>Services</v>
          </cell>
          <cell r="D288" t="str">
            <v>Parking Services</v>
          </cell>
          <cell r="E288" t="str">
            <v>Parking - South (1)</v>
          </cell>
          <cell r="F288">
            <v>50010789</v>
          </cell>
          <cell r="G288" t="str">
            <v>Parking Officer</v>
          </cell>
          <cell r="H288" t="str">
            <v>01.07.2010</v>
          </cell>
          <cell r="I288" t="str">
            <v>Staff Member</v>
          </cell>
          <cell r="J288" t="str">
            <v>Band D</v>
          </cell>
          <cell r="K288">
            <v>1</v>
          </cell>
          <cell r="L288">
            <v>40</v>
          </cell>
          <cell r="M288" t="str">
            <v>Permanent Full-Time</v>
          </cell>
          <cell r="N288" t="str">
            <v>Parking Officer</v>
          </cell>
          <cell r="O288" t="str">
            <v>Position Filled</v>
          </cell>
          <cell r="P288">
            <v>90005193</v>
          </cell>
          <cell r="Q288" t="str">
            <v>Vinod Vinod</v>
          </cell>
          <cell r="R288" t="str">
            <v>Permanent Full-Time</v>
          </cell>
          <cell r="S288" t="str">
            <v>Parking Officer</v>
          </cell>
          <cell r="T288" t="str">
            <v>CEA – PSA</v>
          </cell>
          <cell r="U288">
            <v>1</v>
          </cell>
          <cell r="V288" t="str">
            <v>3P</v>
          </cell>
          <cell r="W288">
            <v>51042.26</v>
          </cell>
          <cell r="X288" t="str">
            <v>Basement - 31 Wiri Station Road</v>
          </cell>
          <cell r="Y288">
            <v>0</v>
          </cell>
          <cell r="Z288" t="str">
            <v>Vinod</v>
          </cell>
          <cell r="AA288" t="str">
            <v>Vinod</v>
          </cell>
          <cell r="AB288" t="str">
            <v>Vinod</v>
          </cell>
          <cell r="AC288" t="str">
            <v>PO</v>
          </cell>
          <cell r="AD288" t="str">
            <v>PSA</v>
          </cell>
          <cell r="AE288" t="str">
            <v>Male</v>
          </cell>
          <cell r="AF288">
            <v>1118</v>
          </cell>
          <cell r="AG288" t="str">
            <v>PARKING - SOUTH (1)</v>
          </cell>
          <cell r="AH288" t="str">
            <v>00.00.0000</v>
          </cell>
        </row>
        <row r="289">
          <cell r="A289">
            <v>50010790</v>
          </cell>
          <cell r="B289" t="str">
            <v>Services</v>
          </cell>
          <cell r="C289" t="str">
            <v>Services</v>
          </cell>
          <cell r="D289" t="str">
            <v>Parking Services</v>
          </cell>
          <cell r="E289" t="str">
            <v>Parking Enforcement - CBD</v>
          </cell>
          <cell r="F289">
            <v>50010790</v>
          </cell>
          <cell r="G289" t="str">
            <v>Parking Officer</v>
          </cell>
          <cell r="H289" t="str">
            <v>01.07.2010</v>
          </cell>
          <cell r="I289" t="str">
            <v>Staff Member</v>
          </cell>
          <cell r="J289" t="str">
            <v>Band D</v>
          </cell>
          <cell r="K289">
            <v>1</v>
          </cell>
          <cell r="L289">
            <v>40</v>
          </cell>
          <cell r="M289" t="str">
            <v>Permanent Full-Time</v>
          </cell>
          <cell r="N289" t="str">
            <v>Parking Officer</v>
          </cell>
          <cell r="O289" t="str">
            <v>Future Start exists</v>
          </cell>
          <cell r="P289">
            <v>0</v>
          </cell>
          <cell r="U289">
            <v>0</v>
          </cell>
          <cell r="W289">
            <v>0</v>
          </cell>
          <cell r="Y289">
            <v>1</v>
          </cell>
          <cell r="AD289" t="str">
            <v>PSA</v>
          </cell>
          <cell r="AH289" t="str">
            <v>00.00.0000</v>
          </cell>
        </row>
        <row r="290">
          <cell r="A290">
            <v>50010791</v>
          </cell>
          <cell r="B290" t="str">
            <v>Services</v>
          </cell>
          <cell r="C290" t="str">
            <v>Services</v>
          </cell>
          <cell r="D290" t="str">
            <v>Parking Services</v>
          </cell>
          <cell r="E290" t="str">
            <v>Parking - CBD (3)</v>
          </cell>
          <cell r="F290">
            <v>50010791</v>
          </cell>
          <cell r="G290" t="str">
            <v>Parking Officer</v>
          </cell>
          <cell r="H290" t="str">
            <v>01.07.2010</v>
          </cell>
          <cell r="I290" t="str">
            <v>Staff Member</v>
          </cell>
          <cell r="J290" t="str">
            <v>Band D</v>
          </cell>
          <cell r="K290">
            <v>1</v>
          </cell>
          <cell r="L290">
            <v>40</v>
          </cell>
          <cell r="M290" t="str">
            <v>Permanent Full-Time</v>
          </cell>
          <cell r="N290" t="str">
            <v>Parking Officer</v>
          </cell>
          <cell r="O290" t="str">
            <v>Position Filled</v>
          </cell>
          <cell r="P290">
            <v>90001150</v>
          </cell>
          <cell r="Q290" t="str">
            <v>Paul Kaiser</v>
          </cell>
          <cell r="R290" t="str">
            <v>Permanent Full-Time</v>
          </cell>
          <cell r="S290" t="str">
            <v>Parking Officer</v>
          </cell>
          <cell r="T290" t="str">
            <v>CEA – PSA</v>
          </cell>
          <cell r="U290">
            <v>1</v>
          </cell>
          <cell r="V290" t="str">
            <v>2P</v>
          </cell>
          <cell r="W290">
            <v>51042.26</v>
          </cell>
          <cell r="X290" t="str">
            <v>29 Customs Street West - Level 1</v>
          </cell>
          <cell r="Y290">
            <v>0</v>
          </cell>
          <cell r="Z290" t="str">
            <v>Paul</v>
          </cell>
          <cell r="AA290" t="str">
            <v>Kaiser</v>
          </cell>
          <cell r="AB290" t="str">
            <v>Paul</v>
          </cell>
          <cell r="AC290" t="str">
            <v>PO</v>
          </cell>
          <cell r="AD290" t="str">
            <v>PSA</v>
          </cell>
          <cell r="AE290" t="str">
            <v>Male</v>
          </cell>
          <cell r="AF290">
            <v>1105</v>
          </cell>
          <cell r="AG290" t="str">
            <v>PARKING - CBD (3)</v>
          </cell>
          <cell r="AH290" t="str">
            <v>00.00.0000</v>
          </cell>
        </row>
        <row r="291">
          <cell r="A291">
            <v>50010792</v>
          </cell>
          <cell r="B291" t="str">
            <v>Services</v>
          </cell>
          <cell r="C291" t="str">
            <v>Services</v>
          </cell>
          <cell r="D291" t="str">
            <v>Parking Services</v>
          </cell>
          <cell r="E291" t="str">
            <v>Parking - Central Suburb (3)</v>
          </cell>
          <cell r="F291">
            <v>50010792</v>
          </cell>
          <cell r="G291" t="str">
            <v>Parking Officer</v>
          </cell>
          <cell r="H291" t="str">
            <v>01.07.2010</v>
          </cell>
          <cell r="I291" t="str">
            <v>Staff Member</v>
          </cell>
          <cell r="J291" t="str">
            <v>Band D</v>
          </cell>
          <cell r="K291">
            <v>1</v>
          </cell>
          <cell r="L291">
            <v>40</v>
          </cell>
          <cell r="M291" t="str">
            <v>Permanent Full-Time</v>
          </cell>
          <cell r="N291" t="str">
            <v>Parking Officer</v>
          </cell>
          <cell r="O291" t="str">
            <v>Position unfilled for 239 days</v>
          </cell>
          <cell r="P291">
            <v>0</v>
          </cell>
          <cell r="U291">
            <v>0</v>
          </cell>
          <cell r="W291">
            <v>0</v>
          </cell>
          <cell r="Y291">
            <v>1</v>
          </cell>
          <cell r="AD291" t="str">
            <v>PSA</v>
          </cell>
          <cell r="AH291" t="str">
            <v>00.00.0000</v>
          </cell>
        </row>
        <row r="292">
          <cell r="A292">
            <v>50010793</v>
          </cell>
          <cell r="B292" t="str">
            <v>Services</v>
          </cell>
          <cell r="C292" t="str">
            <v>Services</v>
          </cell>
          <cell r="D292" t="str">
            <v>Parking Services</v>
          </cell>
          <cell r="E292" t="str">
            <v>Parking - Central Suburb (2)</v>
          </cell>
          <cell r="F292">
            <v>50010793</v>
          </cell>
          <cell r="G292" t="str">
            <v>Parking Officer</v>
          </cell>
          <cell r="H292" t="str">
            <v>01.07.2010</v>
          </cell>
          <cell r="I292" t="str">
            <v>Staff Member</v>
          </cell>
          <cell r="J292" t="str">
            <v>Band D</v>
          </cell>
          <cell r="K292">
            <v>1</v>
          </cell>
          <cell r="L292">
            <v>40</v>
          </cell>
          <cell r="M292" t="str">
            <v>Permanent Full-Time</v>
          </cell>
          <cell r="N292" t="str">
            <v>Parking Officer</v>
          </cell>
          <cell r="O292" t="str">
            <v>Position Filled</v>
          </cell>
          <cell r="P292">
            <v>2313</v>
          </cell>
          <cell r="Q292" t="str">
            <v>Harmeet Singh</v>
          </cell>
          <cell r="R292" t="str">
            <v>Permanent Full-Time</v>
          </cell>
          <cell r="S292" t="str">
            <v>Parking Officer</v>
          </cell>
          <cell r="T292" t="str">
            <v>CEA – PSA</v>
          </cell>
          <cell r="U292">
            <v>1</v>
          </cell>
          <cell r="V292" t="str">
            <v>1P</v>
          </cell>
          <cell r="W292">
            <v>41710</v>
          </cell>
          <cell r="X292" t="str">
            <v>29 Customs Street West - Level 1</v>
          </cell>
          <cell r="Y292">
            <v>0</v>
          </cell>
          <cell r="Z292" t="str">
            <v>Harmeet</v>
          </cell>
          <cell r="AA292" t="str">
            <v>Singh</v>
          </cell>
          <cell r="AC292" t="str">
            <v>PO</v>
          </cell>
          <cell r="AD292" t="str">
            <v>PSA</v>
          </cell>
          <cell r="AE292" t="str">
            <v>Male</v>
          </cell>
          <cell r="AF292">
            <v>1109</v>
          </cell>
          <cell r="AG292" t="str">
            <v>PARKNG CENTRAL (2)</v>
          </cell>
          <cell r="AH292" t="str">
            <v>00.00.0000</v>
          </cell>
        </row>
        <row r="293">
          <cell r="A293">
            <v>50010794</v>
          </cell>
          <cell r="B293" t="str">
            <v>Services</v>
          </cell>
          <cell r="C293" t="str">
            <v>Services</v>
          </cell>
          <cell r="D293" t="str">
            <v>Parking Services</v>
          </cell>
          <cell r="E293" t="str">
            <v>Parking - Central Suburb (5)</v>
          </cell>
          <cell r="F293">
            <v>50010794</v>
          </cell>
          <cell r="G293" t="str">
            <v>Parking Officer</v>
          </cell>
          <cell r="H293" t="str">
            <v>01.07.2010</v>
          </cell>
          <cell r="I293" t="str">
            <v>Staff Member</v>
          </cell>
          <cell r="J293" t="str">
            <v>Band D</v>
          </cell>
          <cell r="K293">
            <v>1</v>
          </cell>
          <cell r="L293">
            <v>40</v>
          </cell>
          <cell r="M293" t="str">
            <v>Permanent Full-Time</v>
          </cell>
          <cell r="N293" t="str">
            <v>Parking Officer</v>
          </cell>
          <cell r="O293" t="str">
            <v>Position Filled</v>
          </cell>
          <cell r="P293">
            <v>90006563</v>
          </cell>
          <cell r="Q293" t="str">
            <v>Christopher de Guzman</v>
          </cell>
          <cell r="R293" t="str">
            <v>Permanent Full-Time</v>
          </cell>
          <cell r="S293" t="str">
            <v>Parking Officer</v>
          </cell>
          <cell r="T293" t="str">
            <v>CEA – PSA</v>
          </cell>
          <cell r="U293">
            <v>1</v>
          </cell>
          <cell r="V293" t="str">
            <v>2P</v>
          </cell>
          <cell r="W293">
            <v>49000.11</v>
          </cell>
          <cell r="X293" t="str">
            <v>29 Customs Street West - Level 1</v>
          </cell>
          <cell r="Y293">
            <v>0</v>
          </cell>
          <cell r="Z293" t="str">
            <v>Christopher</v>
          </cell>
          <cell r="AA293" t="str">
            <v>de Guzman</v>
          </cell>
          <cell r="AB293" t="str">
            <v>Christopher</v>
          </cell>
          <cell r="AC293" t="str">
            <v>PO</v>
          </cell>
          <cell r="AD293" t="str">
            <v>PSA</v>
          </cell>
          <cell r="AE293" t="str">
            <v>Male</v>
          </cell>
          <cell r="AF293">
            <v>1112</v>
          </cell>
          <cell r="AG293" t="str">
            <v>PARKNG CENTRAL (5)</v>
          </cell>
          <cell r="AH293" t="str">
            <v>00.00.0000</v>
          </cell>
        </row>
        <row r="294">
          <cell r="A294">
            <v>50010795</v>
          </cell>
          <cell r="B294" t="str">
            <v>Services</v>
          </cell>
          <cell r="C294" t="str">
            <v>Services</v>
          </cell>
          <cell r="D294" t="str">
            <v>Parking Services</v>
          </cell>
          <cell r="E294" t="str">
            <v>Parking Enforcement - CBD</v>
          </cell>
          <cell r="F294">
            <v>50010795</v>
          </cell>
          <cell r="G294" t="str">
            <v>Parking Officer</v>
          </cell>
          <cell r="H294" t="str">
            <v>01.07.2010</v>
          </cell>
          <cell r="I294" t="str">
            <v>Staff Member</v>
          </cell>
          <cell r="J294" t="str">
            <v>Band D</v>
          </cell>
          <cell r="K294">
            <v>1</v>
          </cell>
          <cell r="L294">
            <v>40</v>
          </cell>
          <cell r="M294" t="str">
            <v>Permanent Full-Time</v>
          </cell>
          <cell r="N294" t="str">
            <v>Parking Officer</v>
          </cell>
          <cell r="O294" t="str">
            <v>Position unfilled for  47 days</v>
          </cell>
          <cell r="P294">
            <v>0</v>
          </cell>
          <cell r="U294">
            <v>0</v>
          </cell>
          <cell r="W294">
            <v>0</v>
          </cell>
          <cell r="Y294">
            <v>1</v>
          </cell>
          <cell r="AD294" t="str">
            <v>PSA</v>
          </cell>
          <cell r="AH294" t="str">
            <v>00.00.0000</v>
          </cell>
        </row>
        <row r="295">
          <cell r="A295">
            <v>50010796</v>
          </cell>
          <cell r="B295" t="str">
            <v>Services</v>
          </cell>
          <cell r="C295" t="str">
            <v>Services</v>
          </cell>
          <cell r="D295" t="str">
            <v>Parking Services</v>
          </cell>
          <cell r="E295" t="str">
            <v>Parking - Central Suburb (3)</v>
          </cell>
          <cell r="F295">
            <v>50010796</v>
          </cell>
          <cell r="G295" t="str">
            <v>Parking Officer</v>
          </cell>
          <cell r="H295" t="str">
            <v>01.07.2010</v>
          </cell>
          <cell r="I295" t="str">
            <v>Staff Member</v>
          </cell>
          <cell r="J295" t="str">
            <v>Band D</v>
          </cell>
          <cell r="K295">
            <v>1</v>
          </cell>
          <cell r="L295">
            <v>40</v>
          </cell>
          <cell r="M295" t="str">
            <v>Permanent Full-Time</v>
          </cell>
          <cell r="N295" t="str">
            <v>Parking Officer</v>
          </cell>
          <cell r="O295" t="str">
            <v>Position Filled</v>
          </cell>
          <cell r="P295">
            <v>1434</v>
          </cell>
          <cell r="Q295" t="str">
            <v>Venkat Kurumala Jayaprakash</v>
          </cell>
          <cell r="R295" t="str">
            <v>Permanent Full-Time</v>
          </cell>
          <cell r="S295" t="str">
            <v>Parking Officer</v>
          </cell>
          <cell r="T295" t="str">
            <v>CEA – PSA</v>
          </cell>
          <cell r="U295">
            <v>1</v>
          </cell>
          <cell r="V295" t="str">
            <v>2P</v>
          </cell>
          <cell r="W295">
            <v>43650</v>
          </cell>
          <cell r="X295" t="str">
            <v>29 Customs Street West - Level 1</v>
          </cell>
          <cell r="Y295">
            <v>0</v>
          </cell>
          <cell r="Z295" t="str">
            <v>Venkatnarayan</v>
          </cell>
          <cell r="AA295" t="str">
            <v>Kurumala Jayaprakash</v>
          </cell>
          <cell r="AB295" t="str">
            <v>Venkat</v>
          </cell>
          <cell r="AC295" t="str">
            <v>PO</v>
          </cell>
          <cell r="AD295" t="str">
            <v>PSA</v>
          </cell>
          <cell r="AE295" t="str">
            <v>Male</v>
          </cell>
          <cell r="AF295">
            <v>1110</v>
          </cell>
          <cell r="AG295" t="str">
            <v>PARKNG CENTRAL (3)</v>
          </cell>
          <cell r="AH295" t="str">
            <v>00.00.0000</v>
          </cell>
        </row>
        <row r="296">
          <cell r="A296">
            <v>50010797</v>
          </cell>
          <cell r="B296" t="str">
            <v>Services</v>
          </cell>
          <cell r="C296" t="str">
            <v>Services</v>
          </cell>
          <cell r="D296" t="str">
            <v>Parking Services</v>
          </cell>
          <cell r="E296" t="str">
            <v>Parking - Central Suburb (5)</v>
          </cell>
          <cell r="F296">
            <v>50010797</v>
          </cell>
          <cell r="G296" t="str">
            <v>Parking Officer</v>
          </cell>
          <cell r="H296" t="str">
            <v>01.07.2010</v>
          </cell>
          <cell r="I296" t="str">
            <v>Staff Member</v>
          </cell>
          <cell r="J296" t="str">
            <v>Band D</v>
          </cell>
          <cell r="K296">
            <v>1</v>
          </cell>
          <cell r="L296">
            <v>40</v>
          </cell>
          <cell r="M296" t="str">
            <v>Permanent Full-Time</v>
          </cell>
          <cell r="N296" t="str">
            <v>Parking Officer</v>
          </cell>
          <cell r="O296" t="str">
            <v>Position Filled</v>
          </cell>
          <cell r="P296">
            <v>90007896</v>
          </cell>
          <cell r="Q296" t="str">
            <v>Ramesh Kanakuntla</v>
          </cell>
          <cell r="R296" t="str">
            <v>Permanent Full-Time</v>
          </cell>
          <cell r="S296" t="str">
            <v>Parking Officer</v>
          </cell>
          <cell r="T296" t="str">
            <v>CEA – PSA</v>
          </cell>
          <cell r="U296">
            <v>1</v>
          </cell>
          <cell r="V296" t="str">
            <v>2P</v>
          </cell>
          <cell r="W296">
            <v>48311.67</v>
          </cell>
          <cell r="X296" t="str">
            <v>29 Customs Street West - Level 1</v>
          </cell>
          <cell r="Y296">
            <v>0</v>
          </cell>
          <cell r="Z296" t="str">
            <v>Ramesh</v>
          </cell>
          <cell r="AA296" t="str">
            <v>Kanakuntla</v>
          </cell>
          <cell r="AB296" t="str">
            <v>Ramesh</v>
          </cell>
          <cell r="AC296" t="str">
            <v>PO</v>
          </cell>
          <cell r="AD296" t="str">
            <v>PSA</v>
          </cell>
          <cell r="AE296" t="str">
            <v>Male</v>
          </cell>
          <cell r="AF296">
            <v>1112</v>
          </cell>
          <cell r="AG296" t="str">
            <v>PARKNG CENTRAL (5)</v>
          </cell>
          <cell r="AH296" t="str">
            <v>00.00.0000</v>
          </cell>
        </row>
        <row r="297">
          <cell r="A297">
            <v>50010798</v>
          </cell>
          <cell r="B297" t="str">
            <v>Services</v>
          </cell>
          <cell r="C297" t="str">
            <v>Services</v>
          </cell>
          <cell r="D297" t="str">
            <v>Parking Services</v>
          </cell>
          <cell r="E297" t="str">
            <v>Parking - Central Suburb (5)</v>
          </cell>
          <cell r="F297">
            <v>50010798</v>
          </cell>
          <cell r="G297" t="str">
            <v>Parking Officer</v>
          </cell>
          <cell r="H297" t="str">
            <v>01.07.2010</v>
          </cell>
          <cell r="I297" t="str">
            <v>Staff Member</v>
          </cell>
          <cell r="J297" t="str">
            <v>Band D</v>
          </cell>
          <cell r="K297">
            <v>1</v>
          </cell>
          <cell r="L297">
            <v>40</v>
          </cell>
          <cell r="M297" t="str">
            <v>Permanent Full-Time</v>
          </cell>
          <cell r="N297" t="str">
            <v>Parking Officer</v>
          </cell>
          <cell r="O297" t="str">
            <v>Position Filled</v>
          </cell>
          <cell r="P297">
            <v>90005891</v>
          </cell>
          <cell r="Q297" t="str">
            <v>Mohammed Feroz</v>
          </cell>
          <cell r="R297" t="str">
            <v>Permanent Full-Time</v>
          </cell>
          <cell r="S297" t="str">
            <v>Parking Officer</v>
          </cell>
          <cell r="T297" t="str">
            <v>IEA – 2010 Standard</v>
          </cell>
          <cell r="U297">
            <v>1</v>
          </cell>
          <cell r="V297" t="str">
            <v>2P</v>
          </cell>
          <cell r="W297">
            <v>49000.11</v>
          </cell>
          <cell r="X297" t="str">
            <v>29 Customs Street West - Level 1</v>
          </cell>
          <cell r="Y297">
            <v>0</v>
          </cell>
          <cell r="Z297" t="str">
            <v>Mohammed</v>
          </cell>
          <cell r="AA297" t="str">
            <v>Feroz</v>
          </cell>
          <cell r="AB297" t="str">
            <v>Mohammed</v>
          </cell>
          <cell r="AC297" t="str">
            <v>PO</v>
          </cell>
          <cell r="AD297" t="str">
            <v>PSA</v>
          </cell>
          <cell r="AE297" t="str">
            <v>Male</v>
          </cell>
          <cell r="AF297">
            <v>1112</v>
          </cell>
          <cell r="AG297" t="str">
            <v>PARKNG CENTRAL (5)</v>
          </cell>
          <cell r="AH297" t="str">
            <v>00.00.0000</v>
          </cell>
        </row>
        <row r="298">
          <cell r="A298">
            <v>50010799</v>
          </cell>
          <cell r="B298" t="str">
            <v>Services</v>
          </cell>
          <cell r="C298" t="str">
            <v>Services</v>
          </cell>
          <cell r="D298" t="str">
            <v>Parking Services</v>
          </cell>
          <cell r="E298" t="str">
            <v>Parking - Central Suburb (5)</v>
          </cell>
          <cell r="F298">
            <v>50010799</v>
          </cell>
          <cell r="G298" t="str">
            <v>Parking Officer</v>
          </cell>
          <cell r="H298" t="str">
            <v>01.07.2010</v>
          </cell>
          <cell r="I298" t="str">
            <v>Staff Member</v>
          </cell>
          <cell r="J298" t="str">
            <v>Band D</v>
          </cell>
          <cell r="K298">
            <v>1</v>
          </cell>
          <cell r="L298">
            <v>40</v>
          </cell>
          <cell r="M298" t="str">
            <v>Permanent Full-Time</v>
          </cell>
          <cell r="N298" t="str">
            <v>Parking Officer</v>
          </cell>
          <cell r="O298" t="str">
            <v>Position Filled</v>
          </cell>
          <cell r="P298">
            <v>90003705</v>
          </cell>
          <cell r="Q298" t="str">
            <v>Darrin Baggarley</v>
          </cell>
          <cell r="R298" t="str">
            <v>Permanent Full-Time</v>
          </cell>
          <cell r="S298" t="str">
            <v>Parking Officer</v>
          </cell>
          <cell r="T298" t="str">
            <v>IEA – 2010 Standard</v>
          </cell>
          <cell r="U298">
            <v>1</v>
          </cell>
          <cell r="V298" t="str">
            <v>2P</v>
          </cell>
          <cell r="W298">
            <v>52034.27</v>
          </cell>
          <cell r="X298" t="str">
            <v>29 Customs Street West - Level 1</v>
          </cell>
          <cell r="Y298">
            <v>0</v>
          </cell>
          <cell r="Z298" t="str">
            <v>Darrin</v>
          </cell>
          <cell r="AA298" t="str">
            <v>Baggarley</v>
          </cell>
          <cell r="AB298" t="str">
            <v>Darrin</v>
          </cell>
          <cell r="AC298" t="str">
            <v>PO</v>
          </cell>
          <cell r="AD298" t="str">
            <v>PSA</v>
          </cell>
          <cell r="AE298" t="str">
            <v>Male</v>
          </cell>
          <cell r="AF298">
            <v>1112</v>
          </cell>
          <cell r="AG298" t="str">
            <v>PARKNG CENTRAL (5)</v>
          </cell>
          <cell r="AH298" t="str">
            <v>00.00.0000</v>
          </cell>
        </row>
        <row r="299">
          <cell r="A299">
            <v>50010800</v>
          </cell>
          <cell r="B299" t="str">
            <v>Services</v>
          </cell>
          <cell r="C299" t="str">
            <v>Services</v>
          </cell>
          <cell r="D299" t="str">
            <v>Parking Services</v>
          </cell>
          <cell r="E299" t="str">
            <v>Parking - Central Suburb (3)</v>
          </cell>
          <cell r="F299">
            <v>50010800</v>
          </cell>
          <cell r="G299" t="str">
            <v>Parking Officer</v>
          </cell>
          <cell r="H299" t="str">
            <v>01.07.2010</v>
          </cell>
          <cell r="I299" t="str">
            <v>Staff Member</v>
          </cell>
          <cell r="J299" t="str">
            <v>Band D</v>
          </cell>
          <cell r="K299">
            <v>1</v>
          </cell>
          <cell r="L299">
            <v>40</v>
          </cell>
          <cell r="M299" t="str">
            <v>Permanent Full-Time</v>
          </cell>
          <cell r="N299" t="str">
            <v>Parking Officer</v>
          </cell>
          <cell r="O299" t="str">
            <v>Position Filled</v>
          </cell>
          <cell r="P299">
            <v>2312</v>
          </cell>
          <cell r="Q299" t="str">
            <v>Jimmy Campbell</v>
          </cell>
          <cell r="R299" t="str">
            <v>Permanent Full-Time</v>
          </cell>
          <cell r="S299" t="str">
            <v>Parking Officer</v>
          </cell>
          <cell r="T299" t="str">
            <v>CEA – PSA</v>
          </cell>
          <cell r="U299">
            <v>1</v>
          </cell>
          <cell r="V299" t="str">
            <v>1P</v>
          </cell>
          <cell r="W299">
            <v>41710</v>
          </cell>
          <cell r="X299" t="str">
            <v>29 Customs Street West - Level 1</v>
          </cell>
          <cell r="Y299">
            <v>0</v>
          </cell>
          <cell r="Z299" t="str">
            <v>James</v>
          </cell>
          <cell r="AA299" t="str">
            <v>Campbell</v>
          </cell>
          <cell r="AB299" t="str">
            <v>Jimmy</v>
          </cell>
          <cell r="AC299" t="str">
            <v>PO</v>
          </cell>
          <cell r="AD299" t="str">
            <v>PSA</v>
          </cell>
          <cell r="AE299" t="str">
            <v>Male</v>
          </cell>
          <cell r="AF299">
            <v>1110</v>
          </cell>
          <cell r="AG299" t="str">
            <v>PARKNG CENTRAL (3)</v>
          </cell>
          <cell r="AH299" t="str">
            <v>00.00.0000</v>
          </cell>
        </row>
        <row r="300">
          <cell r="A300">
            <v>50010801</v>
          </cell>
          <cell r="B300" t="str">
            <v>Services</v>
          </cell>
          <cell r="C300" t="str">
            <v>Services</v>
          </cell>
          <cell r="D300" t="str">
            <v>Parking Services</v>
          </cell>
          <cell r="E300" t="str">
            <v>Parking - Central Suburb (5)</v>
          </cell>
          <cell r="F300">
            <v>50010801</v>
          </cell>
          <cell r="G300" t="str">
            <v>Parking Officer</v>
          </cell>
          <cell r="H300" t="str">
            <v>01.07.2010</v>
          </cell>
          <cell r="I300" t="str">
            <v>Staff Member</v>
          </cell>
          <cell r="J300" t="str">
            <v>Band D</v>
          </cell>
          <cell r="K300">
            <v>1</v>
          </cell>
          <cell r="L300">
            <v>40</v>
          </cell>
          <cell r="M300" t="str">
            <v>Permanent Full-Time</v>
          </cell>
          <cell r="N300" t="str">
            <v>Parking Officer</v>
          </cell>
          <cell r="O300" t="str">
            <v>Position Filled</v>
          </cell>
          <cell r="P300">
            <v>311</v>
          </cell>
          <cell r="Q300" t="str">
            <v>Pauline Matete</v>
          </cell>
          <cell r="R300" t="str">
            <v>Permanent Full-Time</v>
          </cell>
          <cell r="S300" t="str">
            <v>Parking Officer</v>
          </cell>
          <cell r="T300" t="str">
            <v>CEA – PSA</v>
          </cell>
          <cell r="U300">
            <v>1</v>
          </cell>
          <cell r="V300" t="str">
            <v>2P</v>
          </cell>
          <cell r="W300">
            <v>43977.599999999999</v>
          </cell>
          <cell r="X300" t="str">
            <v>29 Customs Street West - Level 1</v>
          </cell>
          <cell r="Y300">
            <v>0</v>
          </cell>
          <cell r="Z300" t="str">
            <v>Pauline</v>
          </cell>
          <cell r="AA300" t="str">
            <v>Matete</v>
          </cell>
          <cell r="AC300" t="str">
            <v>PO</v>
          </cell>
          <cell r="AD300" t="str">
            <v>PSA</v>
          </cell>
          <cell r="AE300" t="str">
            <v>Female</v>
          </cell>
          <cell r="AF300">
            <v>1112</v>
          </cell>
          <cell r="AG300" t="str">
            <v>PARKNG CENTRAL (5)</v>
          </cell>
          <cell r="AH300" t="str">
            <v>00.00.0000</v>
          </cell>
        </row>
        <row r="301">
          <cell r="A301">
            <v>50010802</v>
          </cell>
          <cell r="B301" t="str">
            <v>Services</v>
          </cell>
          <cell r="C301" t="str">
            <v>Services</v>
          </cell>
          <cell r="D301" t="str">
            <v>Parking Services</v>
          </cell>
          <cell r="E301" t="str">
            <v>Operations Support</v>
          </cell>
          <cell r="F301">
            <v>50010802</v>
          </cell>
          <cell r="G301" t="str">
            <v>Operations Support Manager</v>
          </cell>
          <cell r="H301" t="str">
            <v>01.07.2010</v>
          </cell>
          <cell r="I301" t="str">
            <v>Unit Manager</v>
          </cell>
          <cell r="J301" t="str">
            <v>Band G</v>
          </cell>
          <cell r="K301">
            <v>1</v>
          </cell>
          <cell r="L301">
            <v>40</v>
          </cell>
          <cell r="M301" t="str">
            <v>Permanent Full-Time</v>
          </cell>
          <cell r="N301" t="str">
            <v>Waged/Timesheet</v>
          </cell>
          <cell r="O301" t="str">
            <v>Position Filled</v>
          </cell>
          <cell r="P301">
            <v>90005218</v>
          </cell>
          <cell r="Q301" t="str">
            <v>Zara Ngawaka-Walker</v>
          </cell>
          <cell r="R301" t="str">
            <v>Permanent Full-Time</v>
          </cell>
          <cell r="S301" t="str">
            <v>Waged/Timesheet</v>
          </cell>
          <cell r="T301" t="str">
            <v>IEA – 2010 Standard</v>
          </cell>
          <cell r="U301">
            <v>1</v>
          </cell>
          <cell r="V301" t="str">
            <v>G+</v>
          </cell>
          <cell r="W301">
            <v>84494</v>
          </cell>
          <cell r="X301" t="str">
            <v>1 Queen Street - Level 6</v>
          </cell>
          <cell r="Y301">
            <v>0</v>
          </cell>
          <cell r="Z301" t="str">
            <v>Zara</v>
          </cell>
          <cell r="AA301" t="str">
            <v>Ngawaka-Walker</v>
          </cell>
          <cell r="AB301" t="str">
            <v>Zara</v>
          </cell>
          <cell r="AC301" t="str">
            <v>BAND</v>
          </cell>
          <cell r="AD301" t="str">
            <v>PSA</v>
          </cell>
          <cell r="AE301" t="str">
            <v>Female</v>
          </cell>
          <cell r="AF301">
            <v>1124</v>
          </cell>
          <cell r="AG301" t="str">
            <v>PARKING OPS SUPPORT</v>
          </cell>
          <cell r="AH301" t="str">
            <v>00.00.0000</v>
          </cell>
        </row>
        <row r="302">
          <cell r="A302">
            <v>50010803</v>
          </cell>
          <cell r="B302" t="str">
            <v>Services</v>
          </cell>
          <cell r="C302" t="str">
            <v>Services</v>
          </cell>
          <cell r="D302" t="str">
            <v>Parking Services</v>
          </cell>
          <cell r="E302" t="str">
            <v>Central Control Room (2)</v>
          </cell>
          <cell r="F302">
            <v>50010803</v>
          </cell>
          <cell r="G302" t="str">
            <v>Central Control Room Operator</v>
          </cell>
          <cell r="H302" t="str">
            <v>01.07.2010</v>
          </cell>
          <cell r="I302" t="str">
            <v>Staff Member</v>
          </cell>
          <cell r="J302" t="str">
            <v>Band D</v>
          </cell>
          <cell r="K302">
            <v>1</v>
          </cell>
          <cell r="L302">
            <v>40</v>
          </cell>
          <cell r="M302" t="str">
            <v>Permanent Full-Time</v>
          </cell>
          <cell r="N302" t="str">
            <v>Waged/Timesheet</v>
          </cell>
          <cell r="O302" t="str">
            <v>Position Filled</v>
          </cell>
          <cell r="P302">
            <v>90007652</v>
          </cell>
          <cell r="Q302" t="str">
            <v>Shaq Rietveld</v>
          </cell>
          <cell r="R302" t="str">
            <v>Permanent Full-Time</v>
          </cell>
          <cell r="S302" t="str">
            <v>Waged/Timesheet</v>
          </cell>
          <cell r="T302" t="str">
            <v>IEA – 2010 Standard</v>
          </cell>
          <cell r="U302">
            <v>1</v>
          </cell>
          <cell r="V302" t="str">
            <v>D+</v>
          </cell>
          <cell r="W302">
            <v>48537.48</v>
          </cell>
          <cell r="X302" t="str">
            <v>29 Customs Street West - Level 1</v>
          </cell>
          <cell r="Y302">
            <v>0</v>
          </cell>
          <cell r="Z302" t="str">
            <v>Shafiq</v>
          </cell>
          <cell r="AA302" t="str">
            <v>Rietveld</v>
          </cell>
          <cell r="AB302" t="str">
            <v>Shaq</v>
          </cell>
          <cell r="AC302" t="str">
            <v>BAND</v>
          </cell>
          <cell r="AD302" t="str">
            <v>PSA</v>
          </cell>
          <cell r="AE302" t="str">
            <v>Male</v>
          </cell>
          <cell r="AF302">
            <v>1148</v>
          </cell>
          <cell r="AG302" t="str">
            <v>Control Room</v>
          </cell>
          <cell r="AH302" t="str">
            <v>00.00.0000</v>
          </cell>
        </row>
        <row r="303">
          <cell r="A303">
            <v>50010804</v>
          </cell>
          <cell r="B303" t="str">
            <v>Services</v>
          </cell>
          <cell r="C303" t="str">
            <v>Services</v>
          </cell>
          <cell r="D303" t="str">
            <v>Parking Services</v>
          </cell>
          <cell r="E303" t="str">
            <v>Central Control Room (2)</v>
          </cell>
          <cell r="F303">
            <v>50010804</v>
          </cell>
          <cell r="G303" t="str">
            <v>Central Control Room Operator</v>
          </cell>
          <cell r="H303" t="str">
            <v>01.07.2010</v>
          </cell>
          <cell r="I303" t="str">
            <v>Staff Member</v>
          </cell>
          <cell r="J303" t="str">
            <v>Band D</v>
          </cell>
          <cell r="K303">
            <v>1</v>
          </cell>
          <cell r="L303">
            <v>40</v>
          </cell>
          <cell r="M303" t="str">
            <v>Permanent Full-Time</v>
          </cell>
          <cell r="N303" t="str">
            <v>Waged/Timesheet</v>
          </cell>
          <cell r="O303" t="str">
            <v>Position Filled</v>
          </cell>
          <cell r="P303">
            <v>454</v>
          </cell>
          <cell r="Q303" t="str">
            <v>Johnny Vashi</v>
          </cell>
          <cell r="R303" t="str">
            <v>Permanent Full-Time</v>
          </cell>
          <cell r="S303" t="str">
            <v>Waged/Timesheet</v>
          </cell>
          <cell r="T303" t="str">
            <v>CEA – PSA</v>
          </cell>
          <cell r="U303">
            <v>1</v>
          </cell>
          <cell r="V303" t="str">
            <v>D+</v>
          </cell>
          <cell r="W303">
            <v>48489.56</v>
          </cell>
          <cell r="X303" t="str">
            <v>29 Customs Street West - Level 1</v>
          </cell>
          <cell r="Y303">
            <v>0</v>
          </cell>
          <cell r="Z303" t="str">
            <v>Thotreingam</v>
          </cell>
          <cell r="AA303" t="str">
            <v>Vashi</v>
          </cell>
          <cell r="AB303" t="str">
            <v>Johnny</v>
          </cell>
          <cell r="AC303" t="str">
            <v>BAND</v>
          </cell>
          <cell r="AD303" t="str">
            <v>PSA</v>
          </cell>
          <cell r="AE303" t="str">
            <v>Male</v>
          </cell>
          <cell r="AF303">
            <v>1148</v>
          </cell>
          <cell r="AG303" t="str">
            <v>Control Room</v>
          </cell>
          <cell r="AH303" t="str">
            <v>00.00.0000</v>
          </cell>
        </row>
        <row r="304">
          <cell r="A304">
            <v>50010805</v>
          </cell>
          <cell r="B304" t="str">
            <v>Services</v>
          </cell>
          <cell r="C304" t="str">
            <v>Services</v>
          </cell>
          <cell r="D304" t="str">
            <v>Parking Services</v>
          </cell>
          <cell r="E304" t="str">
            <v>Central Control Room (2)</v>
          </cell>
          <cell r="F304">
            <v>50010805</v>
          </cell>
          <cell r="G304" t="str">
            <v>Central Control Room Operator</v>
          </cell>
          <cell r="H304" t="str">
            <v>01.07.2010</v>
          </cell>
          <cell r="I304" t="str">
            <v>Staff Member</v>
          </cell>
          <cell r="J304" t="str">
            <v>Band D</v>
          </cell>
          <cell r="K304">
            <v>1</v>
          </cell>
          <cell r="L304">
            <v>40</v>
          </cell>
          <cell r="M304" t="str">
            <v>Permanent Full-Time</v>
          </cell>
          <cell r="N304" t="str">
            <v>Waged/Timesheet</v>
          </cell>
          <cell r="O304" t="str">
            <v>Position Filled</v>
          </cell>
          <cell r="P304">
            <v>90001139</v>
          </cell>
          <cell r="Q304" t="str">
            <v>Jeffrey Wilson</v>
          </cell>
          <cell r="R304" t="str">
            <v>Permanent Full-Time</v>
          </cell>
          <cell r="S304" t="str">
            <v>Waged/Timesheet</v>
          </cell>
          <cell r="T304" t="str">
            <v>CEA – PSA</v>
          </cell>
          <cell r="U304">
            <v>1</v>
          </cell>
          <cell r="V304" t="str">
            <v>D+</v>
          </cell>
          <cell r="W304">
            <v>49649.9</v>
          </cell>
          <cell r="X304" t="str">
            <v>29 Customs Street West - Level 1</v>
          </cell>
          <cell r="Y304">
            <v>0</v>
          </cell>
          <cell r="Z304" t="str">
            <v>Jeffrey</v>
          </cell>
          <cell r="AA304" t="str">
            <v>Wilson</v>
          </cell>
          <cell r="AB304" t="str">
            <v>Jeffrey</v>
          </cell>
          <cell r="AC304" t="str">
            <v>BAND</v>
          </cell>
          <cell r="AD304" t="str">
            <v>PSA</v>
          </cell>
          <cell r="AE304" t="str">
            <v>Male</v>
          </cell>
          <cell r="AF304">
            <v>1148</v>
          </cell>
          <cell r="AG304" t="str">
            <v>Control Room</v>
          </cell>
          <cell r="AH304" t="str">
            <v>00.00.0000</v>
          </cell>
        </row>
        <row r="305">
          <cell r="A305">
            <v>50010806</v>
          </cell>
          <cell r="B305" t="str">
            <v>Services</v>
          </cell>
          <cell r="C305" t="str">
            <v>Services</v>
          </cell>
          <cell r="D305" t="str">
            <v>Parking Services</v>
          </cell>
          <cell r="E305" t="str">
            <v>Central Control Room (2)</v>
          </cell>
          <cell r="F305">
            <v>50010806</v>
          </cell>
          <cell r="G305" t="str">
            <v>Central Control Room Operator</v>
          </cell>
          <cell r="H305" t="str">
            <v>01.07.2010</v>
          </cell>
          <cell r="I305" t="str">
            <v>Staff Member</v>
          </cell>
          <cell r="J305" t="str">
            <v>Band D</v>
          </cell>
          <cell r="K305">
            <v>1</v>
          </cell>
          <cell r="L305">
            <v>40</v>
          </cell>
          <cell r="M305" t="str">
            <v>Permanent Full-Time</v>
          </cell>
          <cell r="N305" t="str">
            <v>Waged/Timesheet</v>
          </cell>
          <cell r="O305" t="str">
            <v>Position Filled</v>
          </cell>
          <cell r="P305">
            <v>415</v>
          </cell>
          <cell r="Q305" t="str">
            <v>Matt Matamu</v>
          </cell>
          <cell r="R305" t="str">
            <v>Permanent Full-Time</v>
          </cell>
          <cell r="S305" t="str">
            <v>Waged/Timesheet</v>
          </cell>
          <cell r="T305" t="str">
            <v>CEA – PSA</v>
          </cell>
          <cell r="U305">
            <v>1</v>
          </cell>
          <cell r="V305" t="str">
            <v>D+</v>
          </cell>
          <cell r="W305">
            <v>48000</v>
          </cell>
          <cell r="X305" t="str">
            <v>1 Queen Street - Level 6</v>
          </cell>
          <cell r="Y305">
            <v>0</v>
          </cell>
          <cell r="Z305" t="str">
            <v>Maphyl</v>
          </cell>
          <cell r="AA305" t="str">
            <v>Matamu</v>
          </cell>
          <cell r="AB305" t="str">
            <v>Matt</v>
          </cell>
          <cell r="AC305" t="str">
            <v>BAND</v>
          </cell>
          <cell r="AD305" t="str">
            <v>PSA</v>
          </cell>
          <cell r="AE305" t="str">
            <v>Male</v>
          </cell>
          <cell r="AF305">
            <v>1148</v>
          </cell>
          <cell r="AG305" t="str">
            <v>Control Room</v>
          </cell>
          <cell r="AH305" t="str">
            <v>00.00.0000</v>
          </cell>
        </row>
        <row r="306">
          <cell r="A306">
            <v>50010807</v>
          </cell>
          <cell r="B306" t="str">
            <v>Services</v>
          </cell>
          <cell r="C306" t="str">
            <v>Services</v>
          </cell>
          <cell r="D306" t="str">
            <v>Parking Services</v>
          </cell>
          <cell r="E306" t="str">
            <v>Central Control Room (2)</v>
          </cell>
          <cell r="F306">
            <v>50010807</v>
          </cell>
          <cell r="G306" t="str">
            <v>Central Control Room Operator</v>
          </cell>
          <cell r="H306" t="str">
            <v>01.07.2010</v>
          </cell>
          <cell r="I306" t="str">
            <v>Staff Member</v>
          </cell>
          <cell r="J306" t="str">
            <v>Band D</v>
          </cell>
          <cell r="K306">
            <v>1</v>
          </cell>
          <cell r="L306">
            <v>40</v>
          </cell>
          <cell r="M306" t="str">
            <v>Permanent Full-Time</v>
          </cell>
          <cell r="N306" t="str">
            <v>Waged/Timesheet</v>
          </cell>
          <cell r="O306" t="str">
            <v>Position Filled</v>
          </cell>
          <cell r="P306">
            <v>473</v>
          </cell>
          <cell r="Q306" t="str">
            <v>Paige Kaimoana</v>
          </cell>
          <cell r="R306" t="str">
            <v>Permanent Full-Time</v>
          </cell>
          <cell r="S306" t="str">
            <v>Waged/Timesheet</v>
          </cell>
          <cell r="T306" t="str">
            <v>IEA – 2013 Standard</v>
          </cell>
          <cell r="U306">
            <v>1</v>
          </cell>
          <cell r="V306" t="str">
            <v>D+</v>
          </cell>
          <cell r="W306">
            <v>48000</v>
          </cell>
          <cell r="X306" t="str">
            <v>1 Queen Street - Level 6</v>
          </cell>
          <cell r="Y306">
            <v>0</v>
          </cell>
          <cell r="Z306" t="str">
            <v>Paige</v>
          </cell>
          <cell r="AA306" t="str">
            <v>Kaimoana</v>
          </cell>
          <cell r="AC306" t="str">
            <v>BAND</v>
          </cell>
          <cell r="AD306" t="str">
            <v>PSA</v>
          </cell>
          <cell r="AE306" t="str">
            <v>Female</v>
          </cell>
          <cell r="AF306">
            <v>1148</v>
          </cell>
          <cell r="AG306" t="str">
            <v>Control Room</v>
          </cell>
          <cell r="AH306" t="str">
            <v>00.00.0000</v>
          </cell>
        </row>
        <row r="307">
          <cell r="A307">
            <v>50010808</v>
          </cell>
          <cell r="B307" t="str">
            <v>Services</v>
          </cell>
          <cell r="C307" t="str">
            <v>Services</v>
          </cell>
          <cell r="D307" t="str">
            <v>Parking Services</v>
          </cell>
          <cell r="E307" t="str">
            <v>Central Control Room (2)</v>
          </cell>
          <cell r="F307">
            <v>50010808</v>
          </cell>
          <cell r="G307" t="str">
            <v>Central Control Room Operator</v>
          </cell>
          <cell r="H307" t="str">
            <v>01.07.2010</v>
          </cell>
          <cell r="I307" t="str">
            <v>Staff Member</v>
          </cell>
          <cell r="J307" t="str">
            <v>Band D</v>
          </cell>
          <cell r="K307">
            <v>1</v>
          </cell>
          <cell r="L307">
            <v>40</v>
          </cell>
          <cell r="M307" t="str">
            <v>Permanent Full-Time</v>
          </cell>
          <cell r="N307" t="str">
            <v>Waged/Timesheet</v>
          </cell>
          <cell r="O307" t="str">
            <v>Position Filled</v>
          </cell>
          <cell r="P307">
            <v>90008696</v>
          </cell>
          <cell r="Q307" t="str">
            <v>Antony Salter</v>
          </cell>
          <cell r="R307" t="str">
            <v>Permanent Full-Time</v>
          </cell>
          <cell r="S307" t="str">
            <v>Waged/Timesheet</v>
          </cell>
          <cell r="T307" t="str">
            <v>IEA – 2010 Standard</v>
          </cell>
          <cell r="U307">
            <v>1</v>
          </cell>
          <cell r="V307" t="str">
            <v>D+</v>
          </cell>
          <cell r="W307">
            <v>48489.56</v>
          </cell>
          <cell r="X307" t="str">
            <v>111 Quay Street</v>
          </cell>
          <cell r="Y307">
            <v>0</v>
          </cell>
          <cell r="Z307" t="str">
            <v>Antony</v>
          </cell>
          <cell r="AA307" t="str">
            <v>Salter</v>
          </cell>
          <cell r="AB307" t="str">
            <v>Antony</v>
          </cell>
          <cell r="AC307" t="str">
            <v>BAND</v>
          </cell>
          <cell r="AD307" t="str">
            <v>PSA</v>
          </cell>
          <cell r="AE307" t="str">
            <v>Male</v>
          </cell>
          <cell r="AF307">
            <v>1148</v>
          </cell>
          <cell r="AG307" t="str">
            <v>Control Room</v>
          </cell>
          <cell r="AH307" t="str">
            <v>00.00.0000</v>
          </cell>
        </row>
        <row r="308">
          <cell r="A308">
            <v>50010810</v>
          </cell>
          <cell r="B308" t="str">
            <v>Services</v>
          </cell>
          <cell r="C308" t="str">
            <v>Services</v>
          </cell>
          <cell r="D308" t="str">
            <v>Parking Services</v>
          </cell>
          <cell r="E308" t="str">
            <v>Parking Training</v>
          </cell>
          <cell r="F308">
            <v>50010810</v>
          </cell>
          <cell r="G308" t="str">
            <v>Parking Trainer</v>
          </cell>
          <cell r="H308" t="str">
            <v>01.07.2010</v>
          </cell>
          <cell r="I308" t="str">
            <v>Staff Member</v>
          </cell>
          <cell r="J308" t="str">
            <v>Band E</v>
          </cell>
          <cell r="K308">
            <v>1</v>
          </cell>
          <cell r="L308">
            <v>40</v>
          </cell>
          <cell r="M308" t="str">
            <v>Permanent Full-Time</v>
          </cell>
          <cell r="N308" t="str">
            <v>Waged/Timesheet</v>
          </cell>
          <cell r="O308" t="str">
            <v>Position Filled</v>
          </cell>
          <cell r="P308">
            <v>93001090</v>
          </cell>
          <cell r="Q308" t="str">
            <v>Karen Boyes</v>
          </cell>
          <cell r="R308" t="str">
            <v>Permanent Full-Time</v>
          </cell>
          <cell r="S308" t="str">
            <v>Waged/Timesheet</v>
          </cell>
          <cell r="T308" t="str">
            <v>CEA – PSA</v>
          </cell>
          <cell r="U308">
            <v>1</v>
          </cell>
          <cell r="V308" t="str">
            <v>E+</v>
          </cell>
          <cell r="W308">
            <v>66964.039999999994</v>
          </cell>
          <cell r="X308" t="str">
            <v>Goodman Fielder L2 - 8 Nelson Street</v>
          </cell>
          <cell r="Y308">
            <v>0</v>
          </cell>
          <cell r="Z308" t="str">
            <v>Karen</v>
          </cell>
          <cell r="AA308" t="str">
            <v>Boyes</v>
          </cell>
          <cell r="AB308" t="str">
            <v>Karen</v>
          </cell>
          <cell r="AC308" t="str">
            <v>BAND</v>
          </cell>
          <cell r="AD308" t="str">
            <v>PSA</v>
          </cell>
          <cell r="AE308" t="str">
            <v>Female</v>
          </cell>
          <cell r="AF308">
            <v>1124</v>
          </cell>
          <cell r="AG308" t="str">
            <v>PARKING OPS SUPPORT</v>
          </cell>
          <cell r="AH308" t="str">
            <v>00.00.0000</v>
          </cell>
        </row>
        <row r="309">
          <cell r="A309">
            <v>50010811</v>
          </cell>
          <cell r="B309" t="str">
            <v>Services</v>
          </cell>
          <cell r="C309" t="str">
            <v>Services</v>
          </cell>
          <cell r="D309" t="str">
            <v>Parking Services</v>
          </cell>
          <cell r="E309" t="str">
            <v>Parking Training</v>
          </cell>
          <cell r="F309">
            <v>50010811</v>
          </cell>
          <cell r="G309" t="str">
            <v>Parking Trainer</v>
          </cell>
          <cell r="H309" t="str">
            <v>01.07.2010</v>
          </cell>
          <cell r="I309" t="str">
            <v>Staff Member</v>
          </cell>
          <cell r="J309" t="str">
            <v>Band E</v>
          </cell>
          <cell r="K309">
            <v>1</v>
          </cell>
          <cell r="L309">
            <v>40</v>
          </cell>
          <cell r="M309" t="str">
            <v>Permanent Full-Time</v>
          </cell>
          <cell r="N309" t="str">
            <v>Waged/Timesheet</v>
          </cell>
          <cell r="O309" t="str">
            <v>Position Filled</v>
          </cell>
          <cell r="P309">
            <v>90007528</v>
          </cell>
          <cell r="Q309" t="str">
            <v>Rachel Elisaia-Hopa</v>
          </cell>
          <cell r="R309" t="str">
            <v>Permanent Full-Time</v>
          </cell>
          <cell r="S309" t="str">
            <v>Parking Officer</v>
          </cell>
          <cell r="T309" t="str">
            <v>CEA – PSA</v>
          </cell>
          <cell r="U309">
            <v>1</v>
          </cell>
          <cell r="V309" t="str">
            <v>E+</v>
          </cell>
          <cell r="W309">
            <v>66951.83</v>
          </cell>
          <cell r="X309" t="str">
            <v>Goodman Fielder L2 - 8 Nelson Street</v>
          </cell>
          <cell r="Y309">
            <v>0</v>
          </cell>
          <cell r="Z309" t="str">
            <v>Rachel</v>
          </cell>
          <cell r="AA309" t="str">
            <v>Elisaia-Hopa</v>
          </cell>
          <cell r="AB309" t="str">
            <v>Rachel</v>
          </cell>
          <cell r="AC309" t="str">
            <v>BAND</v>
          </cell>
          <cell r="AD309" t="str">
            <v>PSA</v>
          </cell>
          <cell r="AE309" t="str">
            <v>Female</v>
          </cell>
          <cell r="AF309">
            <v>1124</v>
          </cell>
          <cell r="AG309" t="str">
            <v>PARKING OPS SUPPORT</v>
          </cell>
          <cell r="AH309" t="str">
            <v>00.00.0000</v>
          </cell>
        </row>
        <row r="310">
          <cell r="A310">
            <v>50010812</v>
          </cell>
          <cell r="B310" t="str">
            <v>Services</v>
          </cell>
          <cell r="C310" t="str">
            <v>Services</v>
          </cell>
          <cell r="D310" t="str">
            <v>Parking Services</v>
          </cell>
          <cell r="E310" t="str">
            <v>Parking Design</v>
          </cell>
          <cell r="F310">
            <v>50010812</v>
          </cell>
          <cell r="G310" t="str">
            <v>Parking Design Manager</v>
          </cell>
          <cell r="H310" t="str">
            <v>01.07.2010</v>
          </cell>
          <cell r="I310" t="str">
            <v>Unit Manager</v>
          </cell>
          <cell r="J310" t="str">
            <v>Band G</v>
          </cell>
          <cell r="K310">
            <v>1</v>
          </cell>
          <cell r="L310">
            <v>40</v>
          </cell>
          <cell r="M310" t="str">
            <v>Permanent Full-Time</v>
          </cell>
          <cell r="N310" t="str">
            <v>Waged/Timesheet</v>
          </cell>
          <cell r="O310" t="str">
            <v>Position Filled</v>
          </cell>
          <cell r="P310">
            <v>90009467</v>
          </cell>
          <cell r="Q310" t="str">
            <v>Scott Ebbett</v>
          </cell>
          <cell r="R310" t="str">
            <v>Permanent Full-Time</v>
          </cell>
          <cell r="S310" t="str">
            <v>Waged/Timesheet</v>
          </cell>
          <cell r="T310" t="str">
            <v>IEA – 2010 Standard</v>
          </cell>
          <cell r="U310">
            <v>1</v>
          </cell>
          <cell r="V310" t="str">
            <v>G+</v>
          </cell>
          <cell r="W310">
            <v>90177.16</v>
          </cell>
          <cell r="X310" t="str">
            <v>1 Queen Street - Level 6</v>
          </cell>
          <cell r="Y310">
            <v>0</v>
          </cell>
          <cell r="Z310" t="str">
            <v>Scott</v>
          </cell>
          <cell r="AA310" t="str">
            <v>Ebbett</v>
          </cell>
          <cell r="AB310" t="str">
            <v>Scott</v>
          </cell>
          <cell r="AC310" t="str">
            <v>BAND</v>
          </cell>
          <cell r="AD310" t="str">
            <v>PSA</v>
          </cell>
          <cell r="AE310" t="str">
            <v>Male</v>
          </cell>
          <cell r="AF310">
            <v>1125</v>
          </cell>
          <cell r="AG310" t="str">
            <v>BUSINESS DESIGN</v>
          </cell>
          <cell r="AH310" t="str">
            <v>00.00.0000</v>
          </cell>
        </row>
        <row r="311">
          <cell r="A311">
            <v>50010813</v>
          </cell>
          <cell r="B311" t="str">
            <v>Services</v>
          </cell>
          <cell r="C311" t="str">
            <v>Services</v>
          </cell>
          <cell r="D311" t="str">
            <v>Network Operations &amp; Safety</v>
          </cell>
          <cell r="E311" t="str">
            <v>Transport Controls</v>
          </cell>
          <cell r="F311">
            <v>50010813</v>
          </cell>
          <cell r="G311" t="str">
            <v>Resolutions Technician</v>
          </cell>
          <cell r="H311" t="str">
            <v>01.07.2010</v>
          </cell>
          <cell r="I311" t="str">
            <v>Staff Member</v>
          </cell>
          <cell r="J311" t="str">
            <v>Band F</v>
          </cell>
          <cell r="K311">
            <v>1</v>
          </cell>
          <cell r="L311">
            <v>40</v>
          </cell>
          <cell r="M311" t="str">
            <v>Permanent Full-Time</v>
          </cell>
          <cell r="N311" t="str">
            <v>Waged/Timesheet</v>
          </cell>
          <cell r="O311" t="str">
            <v>Position Filled</v>
          </cell>
          <cell r="P311">
            <v>90006827</v>
          </cell>
          <cell r="Q311" t="str">
            <v>Ramen Sharma</v>
          </cell>
          <cell r="R311" t="str">
            <v>Permanent Full-Time</v>
          </cell>
          <cell r="S311" t="str">
            <v>Waged/Timesheet</v>
          </cell>
          <cell r="T311" t="str">
            <v>IEA – 2010 Standard</v>
          </cell>
          <cell r="U311">
            <v>1</v>
          </cell>
          <cell r="V311" t="str">
            <v>F3</v>
          </cell>
          <cell r="W311">
            <v>56760</v>
          </cell>
          <cell r="X311" t="str">
            <v>1 Queen Street - Level 6</v>
          </cell>
          <cell r="Y311">
            <v>0</v>
          </cell>
          <cell r="Z311" t="str">
            <v>Ramen</v>
          </cell>
          <cell r="AA311" t="str">
            <v>Sharma</v>
          </cell>
          <cell r="AB311" t="str">
            <v>Ramen</v>
          </cell>
          <cell r="AC311" t="str">
            <v>BAND</v>
          </cell>
          <cell r="AD311" t="str">
            <v>PSA</v>
          </cell>
          <cell r="AE311" t="str">
            <v>Male</v>
          </cell>
          <cell r="AF311">
            <v>1511</v>
          </cell>
          <cell r="AG311" t="str">
            <v>Transport Controls</v>
          </cell>
          <cell r="AH311" t="str">
            <v>00.00.0000</v>
          </cell>
        </row>
        <row r="312">
          <cell r="A312">
            <v>50010814</v>
          </cell>
          <cell r="B312" t="str">
            <v>Services</v>
          </cell>
          <cell r="C312" t="str">
            <v>Services</v>
          </cell>
          <cell r="D312" t="str">
            <v>Parking Services</v>
          </cell>
          <cell r="E312" t="str">
            <v>Parking Design</v>
          </cell>
          <cell r="F312">
            <v>50010814</v>
          </cell>
          <cell r="G312" t="str">
            <v>Parking Design Coordinator</v>
          </cell>
          <cell r="H312" t="str">
            <v>01.07.2010</v>
          </cell>
          <cell r="I312" t="str">
            <v>Staff Member</v>
          </cell>
          <cell r="J312" t="str">
            <v>Band F</v>
          </cell>
          <cell r="K312">
            <v>1</v>
          </cell>
          <cell r="L312">
            <v>40</v>
          </cell>
          <cell r="M312" t="str">
            <v>Permanent Full-Time</v>
          </cell>
          <cell r="N312" t="str">
            <v>Waged/Timesheet</v>
          </cell>
          <cell r="O312" t="str">
            <v>Position Filled</v>
          </cell>
          <cell r="P312">
            <v>90004829</v>
          </cell>
          <cell r="Q312" t="str">
            <v>David Talapati</v>
          </cell>
          <cell r="R312" t="str">
            <v>Permanent Full-Time</v>
          </cell>
          <cell r="S312" t="str">
            <v>Waged/Timesheet</v>
          </cell>
          <cell r="T312" t="str">
            <v>IEA – 2013 Standard</v>
          </cell>
          <cell r="U312">
            <v>1</v>
          </cell>
          <cell r="V312" t="str">
            <v>F+</v>
          </cell>
          <cell r="W312">
            <v>63354.49</v>
          </cell>
          <cell r="X312" t="str">
            <v>1 Queen Street - Level 6</v>
          </cell>
          <cell r="Y312">
            <v>0</v>
          </cell>
          <cell r="Z312" t="str">
            <v>Kurian</v>
          </cell>
          <cell r="AA312" t="str">
            <v>Talapati</v>
          </cell>
          <cell r="AB312" t="str">
            <v>David</v>
          </cell>
          <cell r="AC312" t="str">
            <v>BAND</v>
          </cell>
          <cell r="AD312" t="str">
            <v>PSA</v>
          </cell>
          <cell r="AE312" t="str">
            <v>Male</v>
          </cell>
          <cell r="AF312">
            <v>1125</v>
          </cell>
          <cell r="AG312" t="str">
            <v>BUSINESS DESIGN</v>
          </cell>
          <cell r="AH312" t="str">
            <v>00.00.0000</v>
          </cell>
        </row>
        <row r="313">
          <cell r="A313">
            <v>50010815</v>
          </cell>
          <cell r="B313" t="str">
            <v>Services</v>
          </cell>
          <cell r="C313" t="str">
            <v>Services</v>
          </cell>
          <cell r="D313" t="str">
            <v>Parking Services</v>
          </cell>
          <cell r="E313" t="str">
            <v>Parking Design</v>
          </cell>
          <cell r="F313">
            <v>50010815</v>
          </cell>
          <cell r="G313" t="str">
            <v>Parking Design Coordinator</v>
          </cell>
          <cell r="H313" t="str">
            <v>01.07.2010</v>
          </cell>
          <cell r="I313" t="str">
            <v>Staff Member</v>
          </cell>
          <cell r="J313" t="str">
            <v>Band F</v>
          </cell>
          <cell r="K313">
            <v>1</v>
          </cell>
          <cell r="L313">
            <v>40</v>
          </cell>
          <cell r="M313" t="str">
            <v>Permanent Full-Time</v>
          </cell>
          <cell r="N313" t="str">
            <v>Waged/Timesheet</v>
          </cell>
          <cell r="O313" t="str">
            <v>Position Filled</v>
          </cell>
          <cell r="P313">
            <v>90007332</v>
          </cell>
          <cell r="Q313" t="str">
            <v>Loretta Su'a-Chang</v>
          </cell>
          <cell r="R313" t="str">
            <v>Permanent Full-Time</v>
          </cell>
          <cell r="S313" t="str">
            <v>Waged/Timesheet</v>
          </cell>
          <cell r="T313" t="str">
            <v>CEA – PSA</v>
          </cell>
          <cell r="U313">
            <v>1</v>
          </cell>
          <cell r="V313" t="str">
            <v>F+</v>
          </cell>
          <cell r="W313">
            <v>69590.850000000006</v>
          </cell>
          <cell r="X313" t="str">
            <v>1 Queen Street - Level 6</v>
          </cell>
          <cell r="Y313">
            <v>0</v>
          </cell>
          <cell r="Z313" t="str">
            <v>Loretta</v>
          </cell>
          <cell r="AA313" t="str">
            <v>Su'a-Chang</v>
          </cell>
          <cell r="AB313" t="str">
            <v>Loretta</v>
          </cell>
          <cell r="AC313" t="str">
            <v>BAND</v>
          </cell>
          <cell r="AD313" t="str">
            <v>PSA</v>
          </cell>
          <cell r="AE313" t="str">
            <v>Female</v>
          </cell>
          <cell r="AF313">
            <v>1125</v>
          </cell>
          <cell r="AG313" t="str">
            <v>BUSINESS DESIGN</v>
          </cell>
          <cell r="AH313" t="str">
            <v>00.00.0000</v>
          </cell>
        </row>
        <row r="314">
          <cell r="A314">
            <v>50010816</v>
          </cell>
          <cell r="B314" t="str">
            <v>Services</v>
          </cell>
          <cell r="C314" t="str">
            <v>Services</v>
          </cell>
          <cell r="D314" t="str">
            <v>Parking Services</v>
          </cell>
          <cell r="E314" t="str">
            <v>Parking Design</v>
          </cell>
          <cell r="F314">
            <v>50010816</v>
          </cell>
          <cell r="G314" t="str">
            <v>Parking Design Coordinator</v>
          </cell>
          <cell r="H314" t="str">
            <v>01.07.2010</v>
          </cell>
          <cell r="I314" t="str">
            <v>Staff Member</v>
          </cell>
          <cell r="J314" t="str">
            <v>Band F</v>
          </cell>
          <cell r="K314">
            <v>1</v>
          </cell>
          <cell r="L314">
            <v>40</v>
          </cell>
          <cell r="M314" t="str">
            <v>Permanent Full-Time</v>
          </cell>
          <cell r="N314" t="str">
            <v>Waged/Timesheet</v>
          </cell>
          <cell r="O314" t="str">
            <v>Position unfilled for   0 days</v>
          </cell>
          <cell r="P314">
            <v>90009903</v>
          </cell>
          <cell r="Q314" t="str">
            <v>Paul Buckle</v>
          </cell>
          <cell r="R314" t="str">
            <v>Permanent Full-Time</v>
          </cell>
          <cell r="S314" t="str">
            <v>Waged/Timesheet</v>
          </cell>
          <cell r="T314" t="str">
            <v>CEA – PSA</v>
          </cell>
          <cell r="U314">
            <v>1</v>
          </cell>
          <cell r="V314" t="str">
            <v>F+</v>
          </cell>
          <cell r="W314">
            <v>71309.64</v>
          </cell>
          <cell r="X314" t="str">
            <v>1 Queen Street - Level 6</v>
          </cell>
          <cell r="Y314">
            <v>0</v>
          </cell>
          <cell r="Z314" t="str">
            <v>Damion</v>
          </cell>
          <cell r="AA314" t="str">
            <v>Buckle</v>
          </cell>
          <cell r="AB314" t="str">
            <v>Paul</v>
          </cell>
          <cell r="AC314" t="str">
            <v>BAND</v>
          </cell>
          <cell r="AD314" t="str">
            <v>PSA</v>
          </cell>
          <cell r="AE314" t="str">
            <v>Male</v>
          </cell>
          <cell r="AF314">
            <v>1125</v>
          </cell>
          <cell r="AG314" t="str">
            <v>BUSINESS DESIGN</v>
          </cell>
          <cell r="AH314" t="str">
            <v>00.00.0000</v>
          </cell>
        </row>
        <row r="315">
          <cell r="A315">
            <v>50010817</v>
          </cell>
          <cell r="B315" t="str">
            <v>Services</v>
          </cell>
          <cell r="C315" t="str">
            <v>Services</v>
          </cell>
          <cell r="D315" t="str">
            <v>Network Operations &amp; Safety</v>
          </cell>
          <cell r="E315" t="str">
            <v>Transport Controls</v>
          </cell>
          <cell r="F315">
            <v>50010817</v>
          </cell>
          <cell r="G315" t="str">
            <v>Resolutions Technician</v>
          </cell>
          <cell r="H315" t="str">
            <v>01.07.2010</v>
          </cell>
          <cell r="I315" t="str">
            <v>Staff Member</v>
          </cell>
          <cell r="J315" t="str">
            <v>Band F</v>
          </cell>
          <cell r="K315">
            <v>1</v>
          </cell>
          <cell r="L315">
            <v>40</v>
          </cell>
          <cell r="M315" t="str">
            <v>Permanent Full-Time</v>
          </cell>
          <cell r="N315" t="str">
            <v>Waged/Timesheet</v>
          </cell>
          <cell r="O315" t="str">
            <v>Position unfilled for  66 days</v>
          </cell>
          <cell r="P315">
            <v>0</v>
          </cell>
          <cell r="U315">
            <v>0</v>
          </cell>
          <cell r="W315">
            <v>0</v>
          </cell>
          <cell r="Y315">
            <v>1</v>
          </cell>
          <cell r="AD315" t="str">
            <v>PSA</v>
          </cell>
          <cell r="AH315" t="str">
            <v>00.00.0000</v>
          </cell>
        </row>
        <row r="316">
          <cell r="A316">
            <v>50010818</v>
          </cell>
          <cell r="B316" t="str">
            <v>Services</v>
          </cell>
          <cell r="C316" t="str">
            <v>Services</v>
          </cell>
          <cell r="D316" t="str">
            <v>Business Integration &amp; Development</v>
          </cell>
          <cell r="E316" t="str">
            <v>Information &amp; Analysis</v>
          </cell>
          <cell r="F316">
            <v>50010818</v>
          </cell>
          <cell r="G316" t="str">
            <v>Information &amp; Analysis Team Lead</v>
          </cell>
          <cell r="H316" t="str">
            <v>01.07.2010</v>
          </cell>
          <cell r="I316" t="str">
            <v>Team Leader</v>
          </cell>
          <cell r="J316" t="str">
            <v>Band G</v>
          </cell>
          <cell r="K316">
            <v>1</v>
          </cell>
          <cell r="L316">
            <v>40</v>
          </cell>
          <cell r="M316" t="str">
            <v>Permanent Full-Time</v>
          </cell>
          <cell r="N316" t="str">
            <v>Waged/Timesheet</v>
          </cell>
          <cell r="O316" t="str">
            <v>Position Filled</v>
          </cell>
          <cell r="P316">
            <v>90001666</v>
          </cell>
          <cell r="Q316" t="str">
            <v>Guy Cory-Wright</v>
          </cell>
          <cell r="R316" t="str">
            <v>Permanent Full-Time</v>
          </cell>
          <cell r="S316" t="str">
            <v>Waged/Timesheet</v>
          </cell>
          <cell r="T316" t="str">
            <v>CEA – PSA</v>
          </cell>
          <cell r="U316">
            <v>1</v>
          </cell>
          <cell r="V316" t="str">
            <v>G+</v>
          </cell>
          <cell r="W316">
            <v>91635.47</v>
          </cell>
          <cell r="X316" t="str">
            <v>1 Queen Street - Level 6</v>
          </cell>
          <cell r="Y316">
            <v>0</v>
          </cell>
          <cell r="Z316" t="str">
            <v>Guy</v>
          </cell>
          <cell r="AA316" t="str">
            <v>Cory-Wright</v>
          </cell>
          <cell r="AB316" t="str">
            <v>Guy</v>
          </cell>
          <cell r="AC316" t="str">
            <v>BAND</v>
          </cell>
          <cell r="AD316" t="str">
            <v>PSA</v>
          </cell>
          <cell r="AE316" t="str">
            <v>Male</v>
          </cell>
          <cell r="AF316">
            <v>1525</v>
          </cell>
          <cell r="AG316" t="str">
            <v>Business Improvement</v>
          </cell>
          <cell r="AH316" t="str">
            <v>00.00.0000</v>
          </cell>
        </row>
        <row r="317">
          <cell r="A317">
            <v>50010819</v>
          </cell>
          <cell r="B317" t="str">
            <v>Services</v>
          </cell>
          <cell r="C317" t="str">
            <v>Services</v>
          </cell>
          <cell r="D317" t="str">
            <v>Business Integration &amp; Development</v>
          </cell>
          <cell r="E317" t="str">
            <v>Information &amp; Analysis</v>
          </cell>
          <cell r="F317">
            <v>50010819</v>
          </cell>
          <cell r="G317" t="str">
            <v>Business Analyst</v>
          </cell>
          <cell r="H317" t="str">
            <v>01.07.2010</v>
          </cell>
          <cell r="I317" t="str">
            <v>Staff Member</v>
          </cell>
          <cell r="J317" t="str">
            <v>Band F</v>
          </cell>
          <cell r="K317">
            <v>1</v>
          </cell>
          <cell r="L317">
            <v>40</v>
          </cell>
          <cell r="M317" t="str">
            <v>Permanent Full-Time</v>
          </cell>
          <cell r="N317" t="str">
            <v>Waged/Timesheet</v>
          </cell>
          <cell r="O317" t="str">
            <v>Position Filled</v>
          </cell>
          <cell r="P317">
            <v>529</v>
          </cell>
          <cell r="Q317" t="str">
            <v>Shirley Lucas</v>
          </cell>
          <cell r="R317" t="str">
            <v>Permanent Full-Time</v>
          </cell>
          <cell r="S317" t="str">
            <v>Waged/Timesheet</v>
          </cell>
          <cell r="T317" t="str">
            <v>CEA – PSA</v>
          </cell>
          <cell r="U317">
            <v>1</v>
          </cell>
          <cell r="V317" t="str">
            <v>F+</v>
          </cell>
          <cell r="W317">
            <v>73013.55</v>
          </cell>
          <cell r="X317" t="str">
            <v>1 Queen Street - Level 6</v>
          </cell>
          <cell r="Y317">
            <v>0</v>
          </cell>
          <cell r="Z317" t="str">
            <v>Shirley</v>
          </cell>
          <cell r="AA317" t="str">
            <v>Lucas</v>
          </cell>
          <cell r="AC317" t="str">
            <v>BAND</v>
          </cell>
          <cell r="AD317" t="str">
            <v>PSA</v>
          </cell>
          <cell r="AE317" t="str">
            <v>Female</v>
          </cell>
          <cell r="AF317">
            <v>1525</v>
          </cell>
          <cell r="AG317" t="str">
            <v>Business Improvement</v>
          </cell>
          <cell r="AH317" t="str">
            <v>00.00.0000</v>
          </cell>
        </row>
        <row r="318">
          <cell r="A318">
            <v>50010820</v>
          </cell>
          <cell r="B318" t="str">
            <v>Services</v>
          </cell>
          <cell r="C318" t="str">
            <v>Services</v>
          </cell>
          <cell r="D318" t="str">
            <v>Business Integration &amp; Development</v>
          </cell>
          <cell r="E318" t="str">
            <v>Information &amp; Analysis</v>
          </cell>
          <cell r="F318">
            <v>50010820</v>
          </cell>
          <cell r="G318" t="str">
            <v>Business Analyst</v>
          </cell>
          <cell r="H318" t="str">
            <v>01.07.2010</v>
          </cell>
          <cell r="I318" t="str">
            <v>Staff Member</v>
          </cell>
          <cell r="J318" t="str">
            <v>Band F</v>
          </cell>
          <cell r="K318">
            <v>1</v>
          </cell>
          <cell r="L318">
            <v>40</v>
          </cell>
          <cell r="M318" t="str">
            <v>Permanent Full-Time</v>
          </cell>
          <cell r="N318" t="str">
            <v>Waged/Timesheet</v>
          </cell>
          <cell r="O318" t="str">
            <v>Position unfilled for 856 days</v>
          </cell>
          <cell r="P318">
            <v>0</v>
          </cell>
          <cell r="U318">
            <v>0</v>
          </cell>
          <cell r="W318">
            <v>0</v>
          </cell>
          <cell r="Y318">
            <v>1</v>
          </cell>
          <cell r="AD318" t="str">
            <v>PSA</v>
          </cell>
          <cell r="AH318" t="str">
            <v>00.00.0000</v>
          </cell>
        </row>
        <row r="319">
          <cell r="A319">
            <v>50010821</v>
          </cell>
          <cell r="B319" t="str">
            <v>Services</v>
          </cell>
          <cell r="C319" t="str">
            <v>Services</v>
          </cell>
          <cell r="D319" t="str">
            <v>Business Integration &amp; Development</v>
          </cell>
          <cell r="E319" t="str">
            <v>Information &amp; Analysis</v>
          </cell>
          <cell r="F319">
            <v>50010821</v>
          </cell>
          <cell r="G319" t="str">
            <v>Business Analyst</v>
          </cell>
          <cell r="H319" t="str">
            <v>01.07.2010</v>
          </cell>
          <cell r="I319" t="str">
            <v>Staff Member</v>
          </cell>
          <cell r="J319" t="str">
            <v>Band F</v>
          </cell>
          <cell r="K319">
            <v>1</v>
          </cell>
          <cell r="L319">
            <v>40</v>
          </cell>
          <cell r="M319" t="str">
            <v>Permanent Full-Time</v>
          </cell>
          <cell r="N319" t="str">
            <v>Waged/Timesheet</v>
          </cell>
          <cell r="O319" t="str">
            <v>Position Filled</v>
          </cell>
          <cell r="P319">
            <v>97063752</v>
          </cell>
          <cell r="Q319" t="str">
            <v>Fiatele VIIGA</v>
          </cell>
          <cell r="R319" t="str">
            <v>Permanent Full-Time</v>
          </cell>
          <cell r="S319" t="str">
            <v>Waged/Timesheet</v>
          </cell>
          <cell r="T319" t="str">
            <v>CEA – PSA</v>
          </cell>
          <cell r="U319">
            <v>1</v>
          </cell>
          <cell r="V319" t="str">
            <v>F+</v>
          </cell>
          <cell r="W319">
            <v>66559.399999999994</v>
          </cell>
          <cell r="X319" t="str">
            <v>1 Queen Street - Level 6</v>
          </cell>
          <cell r="Y319">
            <v>0</v>
          </cell>
          <cell r="Z319" t="str">
            <v>Fiatele</v>
          </cell>
          <cell r="AA319" t="str">
            <v>VIIGA</v>
          </cell>
          <cell r="AB319" t="str">
            <v>Fiatele</v>
          </cell>
          <cell r="AC319" t="str">
            <v>BAND</v>
          </cell>
          <cell r="AD319" t="str">
            <v>PSA</v>
          </cell>
          <cell r="AE319" t="str">
            <v>Male</v>
          </cell>
          <cell r="AF319">
            <v>1525</v>
          </cell>
          <cell r="AG319" t="str">
            <v>Business Improvement</v>
          </cell>
          <cell r="AH319" t="str">
            <v>00.00.0000</v>
          </cell>
        </row>
        <row r="320">
          <cell r="A320">
            <v>50010823</v>
          </cell>
          <cell r="B320" t="str">
            <v>Services</v>
          </cell>
          <cell r="C320" t="str">
            <v>Services</v>
          </cell>
          <cell r="D320" t="str">
            <v>Parking Services</v>
          </cell>
          <cell r="E320" t="str">
            <v>Parking Ops Support</v>
          </cell>
          <cell r="F320">
            <v>50010823</v>
          </cell>
          <cell r="G320" t="str">
            <v>Technical Operations Support Lead</v>
          </cell>
          <cell r="H320" t="str">
            <v>01.07.2010</v>
          </cell>
          <cell r="I320" t="str">
            <v>Team Leader</v>
          </cell>
          <cell r="J320" t="str">
            <v>Band F</v>
          </cell>
          <cell r="K320">
            <v>1</v>
          </cell>
          <cell r="L320">
            <v>40</v>
          </cell>
          <cell r="M320" t="str">
            <v>Permanent Full-Time</v>
          </cell>
          <cell r="N320" t="str">
            <v>Waged/Timesheet</v>
          </cell>
          <cell r="O320" t="str">
            <v>Position Filled</v>
          </cell>
          <cell r="P320">
            <v>97064013</v>
          </cell>
          <cell r="Q320" t="str">
            <v>Edward Maumeasagisagi</v>
          </cell>
          <cell r="R320" t="str">
            <v>Permanent Full-Time</v>
          </cell>
          <cell r="S320" t="str">
            <v>Waged/Timesheet</v>
          </cell>
          <cell r="T320" t="str">
            <v>CEA – PSA</v>
          </cell>
          <cell r="U320">
            <v>1</v>
          </cell>
          <cell r="V320" t="str">
            <v>F+</v>
          </cell>
          <cell r="W320">
            <v>61859.16</v>
          </cell>
          <cell r="X320" t="str">
            <v>29 Customs Street West - Level 1</v>
          </cell>
          <cell r="Y320">
            <v>0</v>
          </cell>
          <cell r="Z320" t="str">
            <v>Edward</v>
          </cell>
          <cell r="AA320" t="str">
            <v>Maumeasagisagi</v>
          </cell>
          <cell r="AB320" t="str">
            <v>Edward</v>
          </cell>
          <cell r="AC320" t="str">
            <v>BAND</v>
          </cell>
          <cell r="AD320" t="str">
            <v>PSA</v>
          </cell>
          <cell r="AE320" t="str">
            <v>Male</v>
          </cell>
          <cell r="AF320">
            <v>1124</v>
          </cell>
          <cell r="AG320" t="str">
            <v>PARKING OPS SUPPORT</v>
          </cell>
          <cell r="AH320" t="str">
            <v>00.00.0000</v>
          </cell>
        </row>
        <row r="321">
          <cell r="A321">
            <v>50010825</v>
          </cell>
          <cell r="B321" t="str">
            <v>Services</v>
          </cell>
          <cell r="C321" t="str">
            <v>Services</v>
          </cell>
          <cell r="D321" t="str">
            <v>Parking Services</v>
          </cell>
          <cell r="E321" t="str">
            <v>Parking Ops Support</v>
          </cell>
          <cell r="F321">
            <v>50010825</v>
          </cell>
          <cell r="G321" t="str">
            <v>Technical Operations Support Coordinator</v>
          </cell>
          <cell r="H321" t="str">
            <v>01.07.2010</v>
          </cell>
          <cell r="I321" t="str">
            <v>Staff Member</v>
          </cell>
          <cell r="J321" t="str">
            <v>Band E</v>
          </cell>
          <cell r="K321">
            <v>1</v>
          </cell>
          <cell r="L321">
            <v>40</v>
          </cell>
          <cell r="M321" t="str">
            <v>Permanent Full-Time</v>
          </cell>
          <cell r="N321" t="str">
            <v>Waged/Timesheet</v>
          </cell>
          <cell r="O321" t="str">
            <v>Position Filled</v>
          </cell>
          <cell r="P321">
            <v>90001116</v>
          </cell>
          <cell r="Q321" t="str">
            <v>John Wilson</v>
          </cell>
          <cell r="R321" t="str">
            <v>Permanent Full-Time</v>
          </cell>
          <cell r="S321" t="str">
            <v>Waged/Timesheet</v>
          </cell>
          <cell r="T321" t="str">
            <v>CEA – PSA</v>
          </cell>
          <cell r="U321">
            <v>1</v>
          </cell>
          <cell r="V321" t="str">
            <v>E+</v>
          </cell>
          <cell r="W321">
            <v>54000</v>
          </cell>
          <cell r="X321" t="str">
            <v>29 Customs Street West - Level 1</v>
          </cell>
          <cell r="Y321">
            <v>0</v>
          </cell>
          <cell r="Z321" t="str">
            <v>John</v>
          </cell>
          <cell r="AA321" t="str">
            <v>Wilson</v>
          </cell>
          <cell r="AB321" t="str">
            <v>John</v>
          </cell>
          <cell r="AC321" t="str">
            <v>BAND</v>
          </cell>
          <cell r="AD321" t="str">
            <v>PSA</v>
          </cell>
          <cell r="AE321" t="str">
            <v>Male</v>
          </cell>
          <cell r="AF321">
            <v>1124</v>
          </cell>
          <cell r="AG321" t="str">
            <v>PARKING OPS SUPPORT</v>
          </cell>
          <cell r="AH321" t="str">
            <v>00.00.0000</v>
          </cell>
        </row>
        <row r="322">
          <cell r="A322">
            <v>50010828</v>
          </cell>
          <cell r="B322" t="str">
            <v>Chief Executive Office</v>
          </cell>
          <cell r="C322" t="str">
            <v>Legal Services</v>
          </cell>
          <cell r="D322" t="str">
            <v>Legal Counsel (Prosecutions)</v>
          </cell>
          <cell r="E322" t="str">
            <v>Legal Counsel (Prosecutions)</v>
          </cell>
          <cell r="F322">
            <v>50010828</v>
          </cell>
          <cell r="G322" t="str">
            <v>Prosecutor</v>
          </cell>
          <cell r="H322" t="str">
            <v>01.07.2010</v>
          </cell>
          <cell r="I322" t="str">
            <v>Staff Member</v>
          </cell>
          <cell r="J322" t="str">
            <v>Band F</v>
          </cell>
          <cell r="K322">
            <v>1</v>
          </cell>
          <cell r="L322">
            <v>40</v>
          </cell>
          <cell r="M322" t="str">
            <v>Permanent Full-Time</v>
          </cell>
          <cell r="N322" t="str">
            <v>Waged/Timesheet</v>
          </cell>
          <cell r="O322" t="str">
            <v>Position Filled</v>
          </cell>
          <cell r="P322">
            <v>90007303</v>
          </cell>
          <cell r="Q322" t="str">
            <v>Vanessa Olivier</v>
          </cell>
          <cell r="R322" t="str">
            <v>Permanent Full-Time</v>
          </cell>
          <cell r="S322" t="str">
            <v>Waged/Timesheet</v>
          </cell>
          <cell r="T322" t="str">
            <v>CEA – PSA</v>
          </cell>
          <cell r="U322">
            <v>1</v>
          </cell>
          <cell r="V322" t="str">
            <v>F+</v>
          </cell>
          <cell r="W322">
            <v>70894.12</v>
          </cell>
          <cell r="X322" t="str">
            <v>1 Queen Street - Level 6</v>
          </cell>
          <cell r="Y322">
            <v>0</v>
          </cell>
          <cell r="Z322" t="str">
            <v>Vanessa</v>
          </cell>
          <cell r="AA322" t="str">
            <v>Olivier</v>
          </cell>
          <cell r="AB322" t="str">
            <v>Vanessa</v>
          </cell>
          <cell r="AC322" t="str">
            <v>BAND</v>
          </cell>
          <cell r="AD322" t="str">
            <v>PSA</v>
          </cell>
          <cell r="AE322" t="str">
            <v>Female</v>
          </cell>
          <cell r="AF322">
            <v>9150</v>
          </cell>
          <cell r="AG322" t="str">
            <v>Legal</v>
          </cell>
          <cell r="AH322" t="str">
            <v>00.00.0000</v>
          </cell>
        </row>
        <row r="323">
          <cell r="A323">
            <v>50010829</v>
          </cell>
          <cell r="B323" t="str">
            <v>Chief Executive Office</v>
          </cell>
          <cell r="C323" t="str">
            <v>Legal Services</v>
          </cell>
          <cell r="D323" t="str">
            <v>Legal Counsel (Prosecutions)</v>
          </cell>
          <cell r="E323" t="str">
            <v>Legal Counsel (Prosecutions)</v>
          </cell>
          <cell r="F323">
            <v>50010829</v>
          </cell>
          <cell r="G323" t="str">
            <v>Prosecutor</v>
          </cell>
          <cell r="H323" t="str">
            <v>01.07.2010</v>
          </cell>
          <cell r="I323" t="str">
            <v>Staff Member</v>
          </cell>
          <cell r="J323" t="str">
            <v>Band F</v>
          </cell>
          <cell r="K323">
            <v>1</v>
          </cell>
          <cell r="L323">
            <v>40</v>
          </cell>
          <cell r="M323" t="str">
            <v>Permanent Full-Time</v>
          </cell>
          <cell r="N323" t="str">
            <v>Waged/Timesheet</v>
          </cell>
          <cell r="O323" t="str">
            <v>Position Filled</v>
          </cell>
          <cell r="P323">
            <v>97058998</v>
          </cell>
          <cell r="Q323" t="str">
            <v>Maruaao Ngere</v>
          </cell>
          <cell r="R323" t="str">
            <v>Permanent Full-Time</v>
          </cell>
          <cell r="S323" t="str">
            <v>Waged/Timesheet</v>
          </cell>
          <cell r="T323" t="str">
            <v>CEA – PSA</v>
          </cell>
          <cell r="U323">
            <v>1</v>
          </cell>
          <cell r="V323" t="str">
            <v>F+</v>
          </cell>
          <cell r="W323">
            <v>70964.149999999994</v>
          </cell>
          <cell r="X323" t="str">
            <v>1 Queen Street - Level 6</v>
          </cell>
          <cell r="Y323">
            <v>0</v>
          </cell>
          <cell r="Z323" t="str">
            <v>Maruaao</v>
          </cell>
          <cell r="AA323" t="str">
            <v>Ngere</v>
          </cell>
          <cell r="AB323" t="str">
            <v>Maruaao</v>
          </cell>
          <cell r="AC323" t="str">
            <v>BAND</v>
          </cell>
          <cell r="AD323" t="str">
            <v>PSA</v>
          </cell>
          <cell r="AE323" t="str">
            <v>Male</v>
          </cell>
          <cell r="AF323">
            <v>9150</v>
          </cell>
          <cell r="AG323" t="str">
            <v>Legal</v>
          </cell>
          <cell r="AH323" t="str">
            <v>00.00.0000</v>
          </cell>
        </row>
        <row r="324">
          <cell r="A324">
            <v>50010830</v>
          </cell>
          <cell r="B324" t="str">
            <v>Services</v>
          </cell>
          <cell r="C324" t="str">
            <v>Services</v>
          </cell>
          <cell r="D324" t="str">
            <v>Parking Services</v>
          </cell>
          <cell r="E324" t="str">
            <v>Parking Design</v>
          </cell>
          <cell r="F324">
            <v>50010830</v>
          </cell>
          <cell r="G324" t="str">
            <v>Parking Design Coordinator</v>
          </cell>
          <cell r="H324" t="str">
            <v>01.07.2010</v>
          </cell>
          <cell r="I324" t="str">
            <v>Staff Member</v>
          </cell>
          <cell r="J324" t="str">
            <v>Band F</v>
          </cell>
          <cell r="K324">
            <v>1</v>
          </cell>
          <cell r="L324">
            <v>40</v>
          </cell>
          <cell r="M324" t="str">
            <v>Permanent Full-Time</v>
          </cell>
          <cell r="N324" t="str">
            <v>Waged/Timesheet</v>
          </cell>
          <cell r="O324" t="str">
            <v>Position Filled</v>
          </cell>
          <cell r="P324">
            <v>90009002</v>
          </cell>
          <cell r="Q324" t="str">
            <v>Trevor Clark</v>
          </cell>
          <cell r="R324" t="str">
            <v>Permanent Full-Time</v>
          </cell>
          <cell r="S324" t="str">
            <v>Waged/Timesheet</v>
          </cell>
          <cell r="T324" t="str">
            <v>CEA – PSA</v>
          </cell>
          <cell r="U324">
            <v>1</v>
          </cell>
          <cell r="V324" t="str">
            <v>F+</v>
          </cell>
          <cell r="W324">
            <v>60766.2</v>
          </cell>
          <cell r="X324" t="str">
            <v>1 Queen Street - Level 6</v>
          </cell>
          <cell r="Y324">
            <v>0</v>
          </cell>
          <cell r="Z324" t="str">
            <v>Trevor</v>
          </cell>
          <cell r="AA324" t="str">
            <v>Clark</v>
          </cell>
          <cell r="AB324" t="str">
            <v>Trevor</v>
          </cell>
          <cell r="AC324" t="str">
            <v>BAND</v>
          </cell>
          <cell r="AD324" t="str">
            <v>PSA</v>
          </cell>
          <cell r="AE324" t="str">
            <v>Male</v>
          </cell>
          <cell r="AF324">
            <v>1125</v>
          </cell>
          <cell r="AG324" t="str">
            <v>BUSINESS DESIGN</v>
          </cell>
          <cell r="AH324" t="str">
            <v>00.00.0000</v>
          </cell>
        </row>
        <row r="325">
          <cell r="A325">
            <v>50010831</v>
          </cell>
          <cell r="B325" t="str">
            <v>Services</v>
          </cell>
          <cell r="C325" t="str">
            <v>Services</v>
          </cell>
          <cell r="D325" t="str">
            <v>Parking Services</v>
          </cell>
          <cell r="E325" t="str">
            <v>Infringement Adjudication</v>
          </cell>
          <cell r="F325">
            <v>50010831</v>
          </cell>
          <cell r="G325" t="str">
            <v>Infringement Adjudication Team Leader</v>
          </cell>
          <cell r="H325" t="str">
            <v>01.07.2010</v>
          </cell>
          <cell r="I325" t="str">
            <v>Team Leader</v>
          </cell>
          <cell r="J325" t="str">
            <v>Band F</v>
          </cell>
          <cell r="K325">
            <v>1</v>
          </cell>
          <cell r="L325">
            <v>40</v>
          </cell>
          <cell r="M325" t="str">
            <v>Permanent Full-Time</v>
          </cell>
          <cell r="N325" t="str">
            <v>Waged/Timesheet</v>
          </cell>
          <cell r="O325" t="str">
            <v>Position Filled</v>
          </cell>
          <cell r="P325">
            <v>97059427</v>
          </cell>
          <cell r="Q325" t="str">
            <v>Lee Jenkins</v>
          </cell>
          <cell r="R325" t="str">
            <v>Permanent Full-Time</v>
          </cell>
          <cell r="S325" t="str">
            <v>Waged/Timesheet</v>
          </cell>
          <cell r="T325" t="str">
            <v>CEA – PSA</v>
          </cell>
          <cell r="U325">
            <v>1</v>
          </cell>
          <cell r="V325" t="str">
            <v>F+</v>
          </cell>
          <cell r="W325">
            <v>80010.58</v>
          </cell>
          <cell r="X325" t="str">
            <v>1 Queen Street - Level 6</v>
          </cell>
          <cell r="Y325">
            <v>0</v>
          </cell>
          <cell r="Z325" t="str">
            <v>Lee</v>
          </cell>
          <cell r="AA325" t="str">
            <v>Jenkins</v>
          </cell>
          <cell r="AB325" t="str">
            <v>Lee</v>
          </cell>
          <cell r="AC325" t="str">
            <v>BAND</v>
          </cell>
          <cell r="AD325" t="str">
            <v>PSA</v>
          </cell>
          <cell r="AE325" t="str">
            <v>Female</v>
          </cell>
          <cell r="AF325">
            <v>1131</v>
          </cell>
          <cell r="AG325" t="str">
            <v>Infringement Adjudic</v>
          </cell>
          <cell r="AH325" t="str">
            <v>00.00.0000</v>
          </cell>
        </row>
        <row r="326">
          <cell r="A326">
            <v>50010833</v>
          </cell>
          <cell r="B326" t="str">
            <v>Services</v>
          </cell>
          <cell r="C326" t="str">
            <v>Services</v>
          </cell>
          <cell r="D326" t="str">
            <v>Parking Services</v>
          </cell>
          <cell r="E326" t="str">
            <v>Parking Design</v>
          </cell>
          <cell r="F326">
            <v>50010833</v>
          </cell>
          <cell r="G326" t="str">
            <v>Parking Design Coordinator</v>
          </cell>
          <cell r="H326" t="str">
            <v>01.07.2010</v>
          </cell>
          <cell r="I326" t="str">
            <v>Staff Member</v>
          </cell>
          <cell r="J326" t="str">
            <v>Band F</v>
          </cell>
          <cell r="K326">
            <v>1</v>
          </cell>
          <cell r="L326">
            <v>40</v>
          </cell>
          <cell r="M326" t="str">
            <v>Permanent Full-Time</v>
          </cell>
          <cell r="N326" t="str">
            <v>Waged/Timesheet</v>
          </cell>
          <cell r="O326" t="str">
            <v>Position Filled</v>
          </cell>
          <cell r="P326">
            <v>90010413</v>
          </cell>
          <cell r="Q326" t="str">
            <v>Jonathan Levell</v>
          </cell>
          <cell r="R326" t="str">
            <v>Permanent Full-Time</v>
          </cell>
          <cell r="S326" t="str">
            <v>Waged/Timesheet</v>
          </cell>
          <cell r="T326" t="str">
            <v>CEA – PSA</v>
          </cell>
          <cell r="U326">
            <v>1</v>
          </cell>
          <cell r="V326" t="str">
            <v>F4</v>
          </cell>
          <cell r="W326">
            <v>58080</v>
          </cell>
          <cell r="X326" t="str">
            <v>1 Queen Street - Level 6</v>
          </cell>
          <cell r="Y326">
            <v>0</v>
          </cell>
          <cell r="Z326" t="str">
            <v>Jonathan</v>
          </cell>
          <cell r="AA326" t="str">
            <v>Levell</v>
          </cell>
          <cell r="AB326" t="str">
            <v>Jonathan</v>
          </cell>
          <cell r="AC326" t="str">
            <v>BAND</v>
          </cell>
          <cell r="AD326" t="str">
            <v>PSA</v>
          </cell>
          <cell r="AE326" t="str">
            <v>Male</v>
          </cell>
          <cell r="AF326">
            <v>1125</v>
          </cell>
          <cell r="AG326" t="str">
            <v>BUSINESS DESIGN</v>
          </cell>
          <cell r="AH326" t="str">
            <v>00.00.0000</v>
          </cell>
        </row>
        <row r="327">
          <cell r="A327">
            <v>50010835</v>
          </cell>
          <cell r="B327" t="str">
            <v>Services</v>
          </cell>
          <cell r="C327" t="str">
            <v>Services</v>
          </cell>
          <cell r="D327" t="str">
            <v>Parking Services</v>
          </cell>
          <cell r="E327" t="str">
            <v>Infringement Adjudication</v>
          </cell>
          <cell r="F327">
            <v>50010835</v>
          </cell>
          <cell r="G327" t="str">
            <v>Infringement Adjudicator</v>
          </cell>
          <cell r="H327" t="str">
            <v>01.07.2010</v>
          </cell>
          <cell r="I327" t="str">
            <v>Staff Member</v>
          </cell>
          <cell r="J327" t="str">
            <v>Band E</v>
          </cell>
          <cell r="K327">
            <v>1</v>
          </cell>
          <cell r="L327">
            <v>40</v>
          </cell>
          <cell r="M327" t="str">
            <v>Permanent Full-Time</v>
          </cell>
          <cell r="N327" t="str">
            <v>Waged/Timesheet</v>
          </cell>
          <cell r="O327" t="str">
            <v>Position Filled</v>
          </cell>
          <cell r="P327">
            <v>97055732</v>
          </cell>
          <cell r="Q327" t="str">
            <v>Lucy Maoate</v>
          </cell>
          <cell r="R327" t="str">
            <v>Permanent Full-Time</v>
          </cell>
          <cell r="S327" t="str">
            <v>Waged/Timesheet</v>
          </cell>
          <cell r="T327" t="str">
            <v>CEA – PSA</v>
          </cell>
          <cell r="U327">
            <v>1</v>
          </cell>
          <cell r="V327" t="str">
            <v>E+</v>
          </cell>
          <cell r="W327">
            <v>58924.800000000003</v>
          </cell>
          <cell r="X327" t="str">
            <v>1 Queen Street - Level 6</v>
          </cell>
          <cell r="Y327">
            <v>0</v>
          </cell>
          <cell r="Z327" t="str">
            <v>Lucy</v>
          </cell>
          <cell r="AA327" t="str">
            <v>Maoate</v>
          </cell>
          <cell r="AB327" t="str">
            <v>Lucy</v>
          </cell>
          <cell r="AC327" t="str">
            <v>BAND</v>
          </cell>
          <cell r="AD327" t="str">
            <v>PSA</v>
          </cell>
          <cell r="AE327" t="str">
            <v>Female</v>
          </cell>
          <cell r="AF327">
            <v>1131</v>
          </cell>
          <cell r="AG327" t="str">
            <v>Infringement Adjudic</v>
          </cell>
          <cell r="AH327" t="str">
            <v>00.00.0000</v>
          </cell>
        </row>
        <row r="328">
          <cell r="A328">
            <v>50010836</v>
          </cell>
          <cell r="B328" t="str">
            <v>Services</v>
          </cell>
          <cell r="C328" t="str">
            <v>Services</v>
          </cell>
          <cell r="D328" t="str">
            <v>Parking Services</v>
          </cell>
          <cell r="E328" t="str">
            <v>Infringement Adjudication</v>
          </cell>
          <cell r="F328">
            <v>50010836</v>
          </cell>
          <cell r="G328" t="str">
            <v>Infringement Adjudicator</v>
          </cell>
          <cell r="H328" t="str">
            <v>01.07.2010</v>
          </cell>
          <cell r="I328" t="str">
            <v>Staff Member</v>
          </cell>
          <cell r="J328" t="str">
            <v>Band E</v>
          </cell>
          <cell r="K328">
            <v>1</v>
          </cell>
          <cell r="L328">
            <v>40</v>
          </cell>
          <cell r="M328" t="str">
            <v>Permanent Full-Time</v>
          </cell>
          <cell r="N328" t="str">
            <v>Waged/Timesheet</v>
          </cell>
          <cell r="O328" t="str">
            <v>Position Filled</v>
          </cell>
          <cell r="P328">
            <v>2224</v>
          </cell>
          <cell r="Q328" t="str">
            <v>Jennifer Fraser</v>
          </cell>
          <cell r="R328" t="str">
            <v>Permanent Full-Time</v>
          </cell>
          <cell r="S328" t="str">
            <v>Waged/Timesheet</v>
          </cell>
          <cell r="T328" t="str">
            <v>CEA – PSA</v>
          </cell>
          <cell r="U328">
            <v>1</v>
          </cell>
          <cell r="V328" t="str">
            <v>E+</v>
          </cell>
          <cell r="W328">
            <v>56000</v>
          </cell>
          <cell r="X328" t="str">
            <v>1 Queen Street - Level 6</v>
          </cell>
          <cell r="Y328">
            <v>0</v>
          </cell>
          <cell r="Z328" t="str">
            <v>Jennifer</v>
          </cell>
          <cell r="AA328" t="str">
            <v>Fraser</v>
          </cell>
          <cell r="AC328" t="str">
            <v>BAND</v>
          </cell>
          <cell r="AD328" t="str">
            <v>PSA</v>
          </cell>
          <cell r="AE328" t="str">
            <v>Female</v>
          </cell>
          <cell r="AF328">
            <v>1131</v>
          </cell>
          <cell r="AG328" t="str">
            <v>Infringement Adjudic</v>
          </cell>
          <cell r="AH328" t="str">
            <v>00.00.0000</v>
          </cell>
        </row>
        <row r="329">
          <cell r="A329">
            <v>50010837</v>
          </cell>
          <cell r="B329" t="str">
            <v>Services</v>
          </cell>
          <cell r="C329" t="str">
            <v>Services</v>
          </cell>
          <cell r="D329" t="str">
            <v>Parking Services</v>
          </cell>
          <cell r="E329" t="str">
            <v>Infringement Adjudication</v>
          </cell>
          <cell r="F329">
            <v>50010837</v>
          </cell>
          <cell r="G329" t="str">
            <v>Infringement Adjudicator</v>
          </cell>
          <cell r="H329" t="str">
            <v>01.07.2010</v>
          </cell>
          <cell r="I329" t="str">
            <v>Staff Member</v>
          </cell>
          <cell r="J329" t="str">
            <v>Band E</v>
          </cell>
          <cell r="K329">
            <v>1</v>
          </cell>
          <cell r="L329">
            <v>40</v>
          </cell>
          <cell r="M329" t="str">
            <v>Permanent Full-Time</v>
          </cell>
          <cell r="N329" t="str">
            <v>Waged/Timesheet</v>
          </cell>
          <cell r="O329" t="str">
            <v>Position Filled</v>
          </cell>
          <cell r="P329">
            <v>90004804</v>
          </cell>
          <cell r="Q329" t="str">
            <v>Giovanni Manica</v>
          </cell>
          <cell r="R329" t="str">
            <v>Permanent Full-Time</v>
          </cell>
          <cell r="S329" t="str">
            <v>Waged/Timesheet</v>
          </cell>
          <cell r="T329" t="str">
            <v>CEA – PSA</v>
          </cell>
          <cell r="U329">
            <v>1</v>
          </cell>
          <cell r="V329" t="str">
            <v>E+</v>
          </cell>
          <cell r="W329">
            <v>51716.17</v>
          </cell>
          <cell r="X329" t="str">
            <v>1 Queen Street - Level 6</v>
          </cell>
          <cell r="Y329">
            <v>0</v>
          </cell>
          <cell r="Z329" t="str">
            <v>Giovanni</v>
          </cell>
          <cell r="AA329" t="str">
            <v>Manica</v>
          </cell>
          <cell r="AB329" t="str">
            <v>Giovanni</v>
          </cell>
          <cell r="AC329" t="str">
            <v>BAND</v>
          </cell>
          <cell r="AD329" t="str">
            <v>PSA</v>
          </cell>
          <cell r="AE329" t="str">
            <v>Male</v>
          </cell>
          <cell r="AF329">
            <v>1131</v>
          </cell>
          <cell r="AG329" t="str">
            <v>Infringement Adjudic</v>
          </cell>
          <cell r="AH329" t="str">
            <v>00.00.0000</v>
          </cell>
        </row>
        <row r="330">
          <cell r="A330">
            <v>50010838</v>
          </cell>
          <cell r="B330" t="str">
            <v>Services</v>
          </cell>
          <cell r="C330" t="str">
            <v>Services</v>
          </cell>
          <cell r="D330" t="str">
            <v>Parking Services</v>
          </cell>
          <cell r="E330" t="str">
            <v>Infringement Adjudication</v>
          </cell>
          <cell r="F330">
            <v>50010838</v>
          </cell>
          <cell r="G330" t="str">
            <v>Infringement Adjudicator</v>
          </cell>
          <cell r="H330" t="str">
            <v>01.07.2010</v>
          </cell>
          <cell r="I330" t="str">
            <v>Staff Member</v>
          </cell>
          <cell r="J330" t="str">
            <v>Band E</v>
          </cell>
          <cell r="K330">
            <v>1</v>
          </cell>
          <cell r="L330">
            <v>40</v>
          </cell>
          <cell r="M330" t="str">
            <v>Permanent Full-Time</v>
          </cell>
          <cell r="N330" t="str">
            <v>Waged/Timesheet</v>
          </cell>
          <cell r="O330" t="str">
            <v>Position Filled</v>
          </cell>
          <cell r="P330">
            <v>90003775</v>
          </cell>
          <cell r="Q330" t="str">
            <v>Tennille McGrath-Mamea</v>
          </cell>
          <cell r="R330" t="str">
            <v>Permanent Full-Time</v>
          </cell>
          <cell r="S330" t="str">
            <v>Waged/Timesheet</v>
          </cell>
          <cell r="T330" t="str">
            <v>CEA – PSA</v>
          </cell>
          <cell r="U330">
            <v>1</v>
          </cell>
          <cell r="V330" t="str">
            <v>E+</v>
          </cell>
          <cell r="W330">
            <v>54188.39</v>
          </cell>
          <cell r="X330" t="str">
            <v>1 Queen Street - Level 6</v>
          </cell>
          <cell r="Y330">
            <v>0</v>
          </cell>
          <cell r="Z330" t="str">
            <v>Tennille</v>
          </cell>
          <cell r="AA330" t="str">
            <v>McGrath-Mamea</v>
          </cell>
          <cell r="AB330" t="str">
            <v>Tennille</v>
          </cell>
          <cell r="AC330" t="str">
            <v>BAND</v>
          </cell>
          <cell r="AD330" t="str">
            <v>PSA</v>
          </cell>
          <cell r="AE330" t="str">
            <v>Female</v>
          </cell>
          <cell r="AF330">
            <v>1131</v>
          </cell>
          <cell r="AG330" t="str">
            <v>Infringement Adjudic</v>
          </cell>
          <cell r="AH330" t="str">
            <v>00.00.0000</v>
          </cell>
        </row>
        <row r="331">
          <cell r="A331">
            <v>50010838</v>
          </cell>
          <cell r="B331" t="str">
            <v>Services</v>
          </cell>
          <cell r="C331" t="str">
            <v>Services</v>
          </cell>
          <cell r="D331" t="str">
            <v>Parking Services</v>
          </cell>
          <cell r="E331" t="str">
            <v>Infringement Adjudication</v>
          </cell>
          <cell r="F331">
            <v>50010838</v>
          </cell>
          <cell r="G331" t="str">
            <v>Infringement Adjudicator</v>
          </cell>
          <cell r="H331" t="str">
            <v>01.07.2010</v>
          </cell>
          <cell r="I331" t="str">
            <v>Staff Member</v>
          </cell>
          <cell r="J331" t="str">
            <v>Band E</v>
          </cell>
          <cell r="K331">
            <v>1</v>
          </cell>
          <cell r="L331">
            <v>40</v>
          </cell>
          <cell r="M331" t="str">
            <v>Permanent Full-Time</v>
          </cell>
          <cell r="N331" t="str">
            <v>Waged/Timesheet</v>
          </cell>
          <cell r="O331" t="str">
            <v>Position Filled</v>
          </cell>
          <cell r="P331">
            <v>1319</v>
          </cell>
          <cell r="Q331" t="str">
            <v>Scott Barnes-Milbank</v>
          </cell>
          <cell r="R331" t="str">
            <v>Permanent Full-Time</v>
          </cell>
          <cell r="S331" t="str">
            <v>Waged/Timesheet</v>
          </cell>
          <cell r="T331" t="str">
            <v>CEA – PSA</v>
          </cell>
          <cell r="U331">
            <v>1</v>
          </cell>
          <cell r="V331" t="str">
            <v>2P</v>
          </cell>
          <cell r="W331">
            <v>43977.599999999999</v>
          </cell>
          <cell r="X331" t="str">
            <v>29 Customs Street West - Level 1</v>
          </cell>
          <cell r="Y331">
            <v>0</v>
          </cell>
          <cell r="Z331" t="str">
            <v>Scott</v>
          </cell>
          <cell r="AA331" t="str">
            <v>Barnes-Milbank</v>
          </cell>
          <cell r="AC331" t="str">
            <v>PO</v>
          </cell>
          <cell r="AD331" t="str">
            <v>PSA</v>
          </cell>
          <cell r="AE331" t="str">
            <v>Male</v>
          </cell>
          <cell r="AF331">
            <v>1131</v>
          </cell>
          <cell r="AG331" t="str">
            <v>Infringement Adjudic</v>
          </cell>
          <cell r="AH331" t="str">
            <v>00.00.0000</v>
          </cell>
        </row>
        <row r="332">
          <cell r="A332">
            <v>50010839</v>
          </cell>
          <cell r="B332" t="str">
            <v>Services</v>
          </cell>
          <cell r="C332" t="str">
            <v>Services</v>
          </cell>
          <cell r="D332" t="str">
            <v>Parking Services</v>
          </cell>
          <cell r="E332" t="str">
            <v>Infringement Adjudication</v>
          </cell>
          <cell r="F332">
            <v>50010839</v>
          </cell>
          <cell r="G332" t="str">
            <v>Infringement Adjudicator</v>
          </cell>
          <cell r="H332" t="str">
            <v>01.07.2010</v>
          </cell>
          <cell r="I332" t="str">
            <v>Staff Member</v>
          </cell>
          <cell r="J332" t="str">
            <v>Band E</v>
          </cell>
          <cell r="K332">
            <v>1</v>
          </cell>
          <cell r="L332">
            <v>40</v>
          </cell>
          <cell r="M332" t="str">
            <v>Permanent Full-Time</v>
          </cell>
          <cell r="N332" t="str">
            <v>Waged/Timesheet</v>
          </cell>
          <cell r="O332" t="str">
            <v>Position Filled</v>
          </cell>
          <cell r="P332">
            <v>1926</v>
          </cell>
          <cell r="Q332" t="str">
            <v>Tracy Stowers</v>
          </cell>
          <cell r="R332" t="str">
            <v>Permanent Full-Time</v>
          </cell>
          <cell r="S332" t="str">
            <v>Waged/Timesheet</v>
          </cell>
          <cell r="T332" t="str">
            <v>CEA – PSA</v>
          </cell>
          <cell r="U332">
            <v>1</v>
          </cell>
          <cell r="V332" t="str">
            <v>E+</v>
          </cell>
          <cell r="W332">
            <v>50752.800000000003</v>
          </cell>
          <cell r="X332" t="str">
            <v>1 Queen Street - Level 6</v>
          </cell>
          <cell r="Y332">
            <v>0</v>
          </cell>
          <cell r="Z332" t="str">
            <v>Tracy</v>
          </cell>
          <cell r="AA332" t="str">
            <v>Stowers</v>
          </cell>
          <cell r="AB332" t="str">
            <v>Tracy</v>
          </cell>
          <cell r="AC332" t="str">
            <v>BAND</v>
          </cell>
          <cell r="AD332" t="str">
            <v>PSA</v>
          </cell>
          <cell r="AE332" t="str">
            <v>Female</v>
          </cell>
          <cell r="AF332">
            <v>1131</v>
          </cell>
          <cell r="AG332" t="str">
            <v>Infringement Adjudic</v>
          </cell>
          <cell r="AH332" t="str">
            <v>00.00.0000</v>
          </cell>
        </row>
        <row r="333">
          <cell r="A333">
            <v>50010840</v>
          </cell>
          <cell r="B333" t="str">
            <v>Services</v>
          </cell>
          <cell r="C333" t="str">
            <v>Services</v>
          </cell>
          <cell r="D333" t="str">
            <v>Parking Services</v>
          </cell>
          <cell r="E333" t="str">
            <v>Infringement Adjudication</v>
          </cell>
          <cell r="F333">
            <v>50010840</v>
          </cell>
          <cell r="G333" t="str">
            <v>Infringement Adjudicator</v>
          </cell>
          <cell r="H333" t="str">
            <v>01.07.2010</v>
          </cell>
          <cell r="I333" t="str">
            <v>Staff Member</v>
          </cell>
          <cell r="J333" t="str">
            <v>Band E</v>
          </cell>
          <cell r="K333">
            <v>1</v>
          </cell>
          <cell r="L333">
            <v>40</v>
          </cell>
          <cell r="M333" t="str">
            <v>Permanent Full-Time</v>
          </cell>
          <cell r="N333" t="str">
            <v>Waged/Timesheet</v>
          </cell>
          <cell r="O333" t="str">
            <v>Position Filled</v>
          </cell>
          <cell r="P333">
            <v>90007988</v>
          </cell>
          <cell r="Q333" t="str">
            <v>Deven Verma</v>
          </cell>
          <cell r="R333" t="str">
            <v>Permanent Full-Time</v>
          </cell>
          <cell r="S333" t="str">
            <v>Waged/Timesheet</v>
          </cell>
          <cell r="T333" t="str">
            <v>IEA – 2013 Standard</v>
          </cell>
          <cell r="U333">
            <v>1</v>
          </cell>
          <cell r="V333" t="str">
            <v>E+</v>
          </cell>
          <cell r="W333">
            <v>51303.519999999997</v>
          </cell>
          <cell r="X333" t="str">
            <v>1 Queen Street - Level 6</v>
          </cell>
          <cell r="Y333">
            <v>0</v>
          </cell>
          <cell r="Z333" t="str">
            <v>Deven</v>
          </cell>
          <cell r="AA333" t="str">
            <v>Verma</v>
          </cell>
          <cell r="AB333" t="str">
            <v>Deven</v>
          </cell>
          <cell r="AC333" t="str">
            <v>BAND</v>
          </cell>
          <cell r="AD333" t="str">
            <v>PSA</v>
          </cell>
          <cell r="AE333" t="str">
            <v>Male</v>
          </cell>
          <cell r="AF333">
            <v>1131</v>
          </cell>
          <cell r="AG333" t="str">
            <v>Infringement Adjudic</v>
          </cell>
          <cell r="AH333" t="str">
            <v>00.00.0000</v>
          </cell>
        </row>
        <row r="334">
          <cell r="A334">
            <v>50010844</v>
          </cell>
          <cell r="B334" t="str">
            <v>Services</v>
          </cell>
          <cell r="C334" t="str">
            <v>Services</v>
          </cell>
          <cell r="D334" t="str">
            <v>Parking Services</v>
          </cell>
          <cell r="E334" t="str">
            <v>Infringement Adjudication</v>
          </cell>
          <cell r="F334">
            <v>50010844</v>
          </cell>
          <cell r="G334" t="str">
            <v>Infringement Adjudicator</v>
          </cell>
          <cell r="H334" t="str">
            <v>01.07.2010</v>
          </cell>
          <cell r="I334" t="str">
            <v>Staff Member</v>
          </cell>
          <cell r="J334" t="str">
            <v>Band E</v>
          </cell>
          <cell r="K334">
            <v>1</v>
          </cell>
          <cell r="L334">
            <v>40</v>
          </cell>
          <cell r="M334" t="str">
            <v>Permanent Full-Time</v>
          </cell>
          <cell r="N334" t="str">
            <v>Waged/Timesheet</v>
          </cell>
          <cell r="O334" t="str">
            <v>Position Filled</v>
          </cell>
          <cell r="P334">
            <v>90001104</v>
          </cell>
          <cell r="Q334" t="str">
            <v>Derek Leach</v>
          </cell>
          <cell r="R334" t="str">
            <v>Permanent Full-Time</v>
          </cell>
          <cell r="S334" t="str">
            <v>Waged/Timesheet</v>
          </cell>
          <cell r="T334" t="str">
            <v>CEA – PSA</v>
          </cell>
          <cell r="U334">
            <v>1</v>
          </cell>
          <cell r="V334" t="str">
            <v>E+</v>
          </cell>
          <cell r="W334">
            <v>59904</v>
          </cell>
          <cell r="X334" t="str">
            <v>1 Queen Street - Level 6</v>
          </cell>
          <cell r="Y334">
            <v>0</v>
          </cell>
          <cell r="Z334" t="str">
            <v>Derek</v>
          </cell>
          <cell r="AA334" t="str">
            <v>Leach</v>
          </cell>
          <cell r="AB334" t="str">
            <v>Derek</v>
          </cell>
          <cell r="AC334" t="str">
            <v>BAND</v>
          </cell>
          <cell r="AD334" t="str">
            <v>PSA</v>
          </cell>
          <cell r="AE334" t="str">
            <v>Male</v>
          </cell>
          <cell r="AF334">
            <v>1131</v>
          </cell>
          <cell r="AG334" t="str">
            <v>Infringement Adjudic</v>
          </cell>
          <cell r="AH334" t="str">
            <v>00.00.0000</v>
          </cell>
        </row>
        <row r="335">
          <cell r="A335">
            <v>50010845</v>
          </cell>
          <cell r="B335" t="str">
            <v>Services</v>
          </cell>
          <cell r="C335" t="str">
            <v>Services</v>
          </cell>
          <cell r="D335" t="str">
            <v>Parking Services</v>
          </cell>
          <cell r="E335" t="str">
            <v>Infringement Adjudication</v>
          </cell>
          <cell r="F335">
            <v>50010845</v>
          </cell>
          <cell r="G335" t="str">
            <v>Infringement Adjudicator</v>
          </cell>
          <cell r="H335" t="str">
            <v>01.07.2010</v>
          </cell>
          <cell r="I335" t="str">
            <v>Staff Member</v>
          </cell>
          <cell r="J335" t="str">
            <v>Band E</v>
          </cell>
          <cell r="K335">
            <v>1</v>
          </cell>
          <cell r="L335">
            <v>40</v>
          </cell>
          <cell r="M335" t="str">
            <v>Permanent Full-Time</v>
          </cell>
          <cell r="N335" t="str">
            <v>Waged/Timesheet</v>
          </cell>
          <cell r="O335" t="str">
            <v>Position Filled</v>
          </cell>
          <cell r="P335">
            <v>97056285</v>
          </cell>
          <cell r="Q335" t="str">
            <v>Emily Manuel</v>
          </cell>
          <cell r="R335" t="str">
            <v>Permanent Full-Time</v>
          </cell>
          <cell r="S335" t="str">
            <v>Waged/Timesheet</v>
          </cell>
          <cell r="T335" t="str">
            <v>CEA – PSA</v>
          </cell>
          <cell r="U335">
            <v>1</v>
          </cell>
          <cell r="V335" t="str">
            <v>E+</v>
          </cell>
          <cell r="W335">
            <v>56091.43</v>
          </cell>
          <cell r="X335" t="str">
            <v>1 Queen Street - Level 6</v>
          </cell>
          <cell r="Y335">
            <v>0</v>
          </cell>
          <cell r="Z335" t="str">
            <v>Emily</v>
          </cell>
          <cell r="AA335" t="str">
            <v>Manuel</v>
          </cell>
          <cell r="AB335" t="str">
            <v>Emily</v>
          </cell>
          <cell r="AC335" t="str">
            <v>BAND</v>
          </cell>
          <cell r="AD335" t="str">
            <v>PSA</v>
          </cell>
          <cell r="AE335" t="str">
            <v>Female</v>
          </cell>
          <cell r="AF335">
            <v>1131</v>
          </cell>
          <cell r="AG335" t="str">
            <v>Infringement Adjudic</v>
          </cell>
          <cell r="AH335" t="str">
            <v>00.00.0000</v>
          </cell>
        </row>
        <row r="336">
          <cell r="A336">
            <v>50010848</v>
          </cell>
          <cell r="B336" t="str">
            <v>Services</v>
          </cell>
          <cell r="C336" t="str">
            <v>Services</v>
          </cell>
          <cell r="D336" t="str">
            <v>Parking Services</v>
          </cell>
          <cell r="E336" t="str">
            <v>Infringement Coordination</v>
          </cell>
          <cell r="F336">
            <v>50010848</v>
          </cell>
          <cell r="G336" t="str">
            <v>Infringement Coordination Team Leader</v>
          </cell>
          <cell r="H336" t="str">
            <v>01.07.2010</v>
          </cell>
          <cell r="I336" t="str">
            <v>Team Leader</v>
          </cell>
          <cell r="J336" t="str">
            <v>Band F</v>
          </cell>
          <cell r="K336">
            <v>1</v>
          </cell>
          <cell r="L336">
            <v>40</v>
          </cell>
          <cell r="M336" t="str">
            <v>Permanent Full-Time</v>
          </cell>
          <cell r="N336" t="str">
            <v>Waged/Timesheet</v>
          </cell>
          <cell r="O336" t="str">
            <v>Position Filled</v>
          </cell>
          <cell r="P336">
            <v>90007186</v>
          </cell>
          <cell r="Q336" t="str">
            <v>Rachel Milroy</v>
          </cell>
          <cell r="R336" t="str">
            <v>Permanent Full-Time</v>
          </cell>
          <cell r="S336" t="str">
            <v>Waged/Timesheet</v>
          </cell>
          <cell r="T336" t="str">
            <v>IEA – 2010 Standard</v>
          </cell>
          <cell r="U336">
            <v>1</v>
          </cell>
          <cell r="V336" t="str">
            <v>F5</v>
          </cell>
          <cell r="W336">
            <v>59400</v>
          </cell>
          <cell r="X336" t="str">
            <v>1 Queen Street - Level 6</v>
          </cell>
          <cell r="Y336">
            <v>0</v>
          </cell>
          <cell r="Z336" t="str">
            <v>Rachel</v>
          </cell>
          <cell r="AA336" t="str">
            <v>Milroy</v>
          </cell>
          <cell r="AB336" t="str">
            <v>Rachel</v>
          </cell>
          <cell r="AC336" t="str">
            <v>BAND</v>
          </cell>
          <cell r="AD336" t="str">
            <v>PSA</v>
          </cell>
          <cell r="AE336" t="str">
            <v>Female</v>
          </cell>
          <cell r="AF336">
            <v>1130</v>
          </cell>
          <cell r="AG336" t="str">
            <v>Infringement Co-ordi</v>
          </cell>
          <cell r="AH336" t="str">
            <v>00.00.0000</v>
          </cell>
        </row>
        <row r="337">
          <cell r="A337">
            <v>50010849</v>
          </cell>
          <cell r="B337" t="str">
            <v>Services</v>
          </cell>
          <cell r="C337" t="str">
            <v>Services</v>
          </cell>
          <cell r="D337" t="str">
            <v>Parking Services</v>
          </cell>
          <cell r="E337" t="str">
            <v>Infringement Coordination</v>
          </cell>
          <cell r="F337">
            <v>50010849</v>
          </cell>
          <cell r="G337" t="str">
            <v>Parking Infringement Coordinator</v>
          </cell>
          <cell r="H337" t="str">
            <v>01.07.2010</v>
          </cell>
          <cell r="I337" t="str">
            <v>Staff Member</v>
          </cell>
          <cell r="J337" t="str">
            <v>Band D</v>
          </cell>
          <cell r="K337">
            <v>1</v>
          </cell>
          <cell r="L337">
            <v>40</v>
          </cell>
          <cell r="M337" t="str">
            <v>Permanent Full-Time</v>
          </cell>
          <cell r="N337" t="str">
            <v>Waged/Timesheet</v>
          </cell>
          <cell r="O337" t="str">
            <v>Position Filled</v>
          </cell>
          <cell r="P337">
            <v>2245</v>
          </cell>
          <cell r="Q337" t="str">
            <v>Janessa Alofoe</v>
          </cell>
          <cell r="R337" t="str">
            <v>Permanent Full-Time</v>
          </cell>
          <cell r="S337" t="str">
            <v>Waged/Timesheet</v>
          </cell>
          <cell r="T337" t="str">
            <v>CEA – PSA</v>
          </cell>
          <cell r="U337">
            <v>1</v>
          </cell>
          <cell r="V337" t="str">
            <v>D+</v>
          </cell>
          <cell r="W337">
            <v>45000</v>
          </cell>
          <cell r="X337" t="str">
            <v>1 Queen Street - Level 6</v>
          </cell>
          <cell r="Y337">
            <v>0</v>
          </cell>
          <cell r="Z337" t="str">
            <v>Janessa</v>
          </cell>
          <cell r="AA337" t="str">
            <v>Alofoe</v>
          </cell>
          <cell r="AC337" t="str">
            <v>BAND</v>
          </cell>
          <cell r="AD337" t="str">
            <v>PSA</v>
          </cell>
          <cell r="AE337" t="str">
            <v>Female</v>
          </cell>
          <cell r="AF337">
            <v>1130</v>
          </cell>
          <cell r="AG337" t="str">
            <v>Infringement Co-ordi</v>
          </cell>
          <cell r="AH337" t="str">
            <v>00.00.0000</v>
          </cell>
        </row>
        <row r="338">
          <cell r="A338">
            <v>50010850</v>
          </cell>
          <cell r="B338" t="str">
            <v>Services</v>
          </cell>
          <cell r="C338" t="str">
            <v>Services</v>
          </cell>
          <cell r="D338" t="str">
            <v>Parking Services</v>
          </cell>
          <cell r="E338" t="str">
            <v>Infringement Coordination</v>
          </cell>
          <cell r="F338">
            <v>50010850</v>
          </cell>
          <cell r="G338" t="str">
            <v>Parking Infringement Coordinator</v>
          </cell>
          <cell r="H338" t="str">
            <v>01.07.2010</v>
          </cell>
          <cell r="I338" t="str">
            <v>Staff Member</v>
          </cell>
          <cell r="J338" t="str">
            <v>Band D</v>
          </cell>
          <cell r="K338">
            <v>1</v>
          </cell>
          <cell r="L338">
            <v>40</v>
          </cell>
          <cell r="M338" t="str">
            <v>Permanent Full-Time</v>
          </cell>
          <cell r="N338" t="str">
            <v>Waged/Timesheet</v>
          </cell>
          <cell r="O338" t="str">
            <v>Position Filled</v>
          </cell>
          <cell r="P338">
            <v>90007253</v>
          </cell>
          <cell r="Q338" t="str">
            <v>Suki Chung</v>
          </cell>
          <cell r="R338" t="str">
            <v>Permanent Full-Time</v>
          </cell>
          <cell r="S338" t="str">
            <v>Waged/Timesheet</v>
          </cell>
          <cell r="T338" t="str">
            <v>IEA – Old ELGOU Agmt</v>
          </cell>
          <cell r="U338">
            <v>1</v>
          </cell>
          <cell r="V338" t="str">
            <v>D+</v>
          </cell>
          <cell r="W338">
            <v>46142.57</v>
          </cell>
          <cell r="X338" t="str">
            <v>1 Queen Street - Level 6</v>
          </cell>
          <cell r="Y338">
            <v>0</v>
          </cell>
          <cell r="Z338" t="str">
            <v>Shuk-Yee</v>
          </cell>
          <cell r="AA338" t="str">
            <v>Chung</v>
          </cell>
          <cell r="AB338" t="str">
            <v>Suki</v>
          </cell>
          <cell r="AC338" t="str">
            <v>BAND</v>
          </cell>
          <cell r="AD338" t="str">
            <v>PSA</v>
          </cell>
          <cell r="AE338" t="str">
            <v>Female</v>
          </cell>
          <cell r="AF338">
            <v>1130</v>
          </cell>
          <cell r="AG338" t="str">
            <v>Infringement Co-ordi</v>
          </cell>
          <cell r="AH338" t="str">
            <v>00.00.0000</v>
          </cell>
        </row>
        <row r="339">
          <cell r="A339">
            <v>50010851</v>
          </cell>
          <cell r="B339" t="str">
            <v>Services</v>
          </cell>
          <cell r="C339" t="str">
            <v>Services</v>
          </cell>
          <cell r="D339" t="str">
            <v>Parking Services</v>
          </cell>
          <cell r="E339" t="str">
            <v>Infringement Coordination</v>
          </cell>
          <cell r="F339">
            <v>50010851</v>
          </cell>
          <cell r="G339" t="str">
            <v>Parking Infringement Coordinator</v>
          </cell>
          <cell r="H339" t="str">
            <v>01.07.2010</v>
          </cell>
          <cell r="I339" t="str">
            <v>Staff Member</v>
          </cell>
          <cell r="J339" t="str">
            <v>Band D</v>
          </cell>
          <cell r="K339">
            <v>1</v>
          </cell>
          <cell r="L339">
            <v>40</v>
          </cell>
          <cell r="M339" t="str">
            <v>Permanent Full-Time</v>
          </cell>
          <cell r="N339" t="str">
            <v>Waged/Timesheet</v>
          </cell>
          <cell r="O339" t="str">
            <v>Position Filled</v>
          </cell>
          <cell r="P339">
            <v>2223</v>
          </cell>
          <cell r="Q339" t="str">
            <v>Mavis Asafo</v>
          </cell>
          <cell r="R339" t="str">
            <v>Permanent Full-Time</v>
          </cell>
          <cell r="S339" t="str">
            <v>Waged/Timesheet</v>
          </cell>
          <cell r="T339" t="str">
            <v>IEA – 2013 Standard</v>
          </cell>
          <cell r="U339">
            <v>1</v>
          </cell>
          <cell r="V339" t="str">
            <v>D+</v>
          </cell>
          <cell r="W339">
            <v>45000</v>
          </cell>
          <cell r="X339" t="str">
            <v>1 Queen Street - Level 6</v>
          </cell>
          <cell r="Y339">
            <v>0</v>
          </cell>
          <cell r="Z339" t="str">
            <v>Mavis</v>
          </cell>
          <cell r="AA339" t="str">
            <v>Asafo</v>
          </cell>
          <cell r="AC339" t="str">
            <v>BAND</v>
          </cell>
          <cell r="AD339" t="str">
            <v>PSA</v>
          </cell>
          <cell r="AE339" t="str">
            <v>Female</v>
          </cell>
          <cell r="AF339">
            <v>1130</v>
          </cell>
          <cell r="AG339" t="str">
            <v>Infringement Co-ordi</v>
          </cell>
          <cell r="AH339" t="str">
            <v>00.00.0000</v>
          </cell>
        </row>
        <row r="340">
          <cell r="A340">
            <v>50010852</v>
          </cell>
          <cell r="B340" t="str">
            <v>Services</v>
          </cell>
          <cell r="C340" t="str">
            <v>Services</v>
          </cell>
          <cell r="D340" t="str">
            <v>Parking Services</v>
          </cell>
          <cell r="E340" t="str">
            <v>Infringement Adjudication</v>
          </cell>
          <cell r="F340">
            <v>50010852</v>
          </cell>
          <cell r="G340" t="str">
            <v>Infringement Adjudicator</v>
          </cell>
          <cell r="H340" t="str">
            <v>01.07.2010</v>
          </cell>
          <cell r="I340" t="str">
            <v>Staff Member</v>
          </cell>
          <cell r="J340" t="str">
            <v>Band E</v>
          </cell>
          <cell r="K340">
            <v>1</v>
          </cell>
          <cell r="L340">
            <v>40</v>
          </cell>
          <cell r="M340" t="str">
            <v>Permanent Full-Time</v>
          </cell>
          <cell r="N340" t="str">
            <v>Waged/Timesheet</v>
          </cell>
          <cell r="O340" t="str">
            <v>Position Filled</v>
          </cell>
          <cell r="P340">
            <v>489</v>
          </cell>
          <cell r="Q340" t="str">
            <v>Daniel Vakatini</v>
          </cell>
          <cell r="R340" t="str">
            <v>Permanent Full-Time</v>
          </cell>
          <cell r="S340" t="str">
            <v>Waged/Timesheet</v>
          </cell>
          <cell r="T340" t="str">
            <v>CEA – PSA</v>
          </cell>
          <cell r="U340">
            <v>1</v>
          </cell>
          <cell r="V340" t="str">
            <v>E5</v>
          </cell>
          <cell r="W340">
            <v>50400</v>
          </cell>
          <cell r="X340" t="str">
            <v>1 Queen Street - Level 6</v>
          </cell>
          <cell r="Y340">
            <v>0</v>
          </cell>
          <cell r="Z340" t="str">
            <v>Daniel</v>
          </cell>
          <cell r="AA340" t="str">
            <v>Vakatini</v>
          </cell>
          <cell r="AC340" t="str">
            <v>BAND</v>
          </cell>
          <cell r="AD340" t="str">
            <v>PSA</v>
          </cell>
          <cell r="AE340" t="str">
            <v>Male</v>
          </cell>
          <cell r="AF340">
            <v>1131</v>
          </cell>
          <cell r="AG340" t="str">
            <v>Infringement Adjudic</v>
          </cell>
          <cell r="AH340" t="str">
            <v>00.00.0000</v>
          </cell>
        </row>
        <row r="341">
          <cell r="A341">
            <v>50010853</v>
          </cell>
          <cell r="B341" t="str">
            <v>Services</v>
          </cell>
          <cell r="C341" t="str">
            <v>Services</v>
          </cell>
          <cell r="D341" t="str">
            <v>Parking Services</v>
          </cell>
          <cell r="E341" t="str">
            <v>Infringement Coordination</v>
          </cell>
          <cell r="F341">
            <v>50010853</v>
          </cell>
          <cell r="G341" t="str">
            <v>Parking Infringement Coordinator</v>
          </cell>
          <cell r="H341" t="str">
            <v>01.07.2010</v>
          </cell>
          <cell r="I341" t="str">
            <v>Staff Member</v>
          </cell>
          <cell r="J341" t="str">
            <v>Band D</v>
          </cell>
          <cell r="K341">
            <v>1</v>
          </cell>
          <cell r="L341">
            <v>40</v>
          </cell>
          <cell r="M341" t="str">
            <v>Permanent Full-Time</v>
          </cell>
          <cell r="N341" t="str">
            <v>Waged/Timesheet</v>
          </cell>
          <cell r="O341" t="str">
            <v>Position Filled</v>
          </cell>
          <cell r="P341">
            <v>443</v>
          </cell>
          <cell r="Q341" t="str">
            <v>Nick Gallagher</v>
          </cell>
          <cell r="R341" t="str">
            <v>Permanent Full-Time</v>
          </cell>
          <cell r="S341" t="str">
            <v>Waged/Timesheet</v>
          </cell>
          <cell r="T341" t="str">
            <v>CEA – PSA</v>
          </cell>
          <cell r="U341">
            <v>1</v>
          </cell>
          <cell r="V341" t="str">
            <v>D+</v>
          </cell>
          <cell r="W341">
            <v>43977.599999999999</v>
          </cell>
          <cell r="X341" t="str">
            <v>1 Queen Street - Level 6</v>
          </cell>
          <cell r="Y341">
            <v>0</v>
          </cell>
          <cell r="Z341" t="str">
            <v>Nicholas</v>
          </cell>
          <cell r="AA341" t="str">
            <v>Gallagher</v>
          </cell>
          <cell r="AB341" t="str">
            <v>Nick</v>
          </cell>
          <cell r="AC341" t="str">
            <v>BAND</v>
          </cell>
          <cell r="AD341" t="str">
            <v>PSA</v>
          </cell>
          <cell r="AE341" t="str">
            <v>Male</v>
          </cell>
          <cell r="AF341">
            <v>1130</v>
          </cell>
          <cell r="AG341" t="str">
            <v>Infringement Co-ordi</v>
          </cell>
          <cell r="AH341" t="str">
            <v>00.00.0000</v>
          </cell>
        </row>
        <row r="342">
          <cell r="A342">
            <v>50010854</v>
          </cell>
          <cell r="B342" t="str">
            <v>Services</v>
          </cell>
          <cell r="C342" t="str">
            <v>Services</v>
          </cell>
          <cell r="D342" t="str">
            <v>Parking Services</v>
          </cell>
          <cell r="E342" t="str">
            <v>Infringement Coordination</v>
          </cell>
          <cell r="F342">
            <v>50010854</v>
          </cell>
          <cell r="G342" t="str">
            <v>Parking Infringement Coordinator</v>
          </cell>
          <cell r="H342" t="str">
            <v>01.07.2010</v>
          </cell>
          <cell r="I342" t="str">
            <v>Staff Member</v>
          </cell>
          <cell r="J342" t="str">
            <v>Band D</v>
          </cell>
          <cell r="K342">
            <v>1</v>
          </cell>
          <cell r="L342">
            <v>40</v>
          </cell>
          <cell r="M342" t="str">
            <v>Permanent Full-Time</v>
          </cell>
          <cell r="N342" t="str">
            <v>Waged/Timesheet</v>
          </cell>
          <cell r="O342" t="str">
            <v>Position unfilled for  31 days</v>
          </cell>
          <cell r="P342">
            <v>0</v>
          </cell>
          <cell r="U342">
            <v>0</v>
          </cell>
          <cell r="W342">
            <v>0</v>
          </cell>
          <cell r="Y342">
            <v>1</v>
          </cell>
          <cell r="AD342" t="str">
            <v>PSA</v>
          </cell>
          <cell r="AH342" t="str">
            <v>00.00.0000</v>
          </cell>
        </row>
        <row r="343">
          <cell r="A343">
            <v>50010855</v>
          </cell>
          <cell r="B343" t="str">
            <v>Services</v>
          </cell>
          <cell r="C343" t="str">
            <v>Services</v>
          </cell>
          <cell r="D343" t="str">
            <v>Parking Services</v>
          </cell>
          <cell r="E343" t="str">
            <v>Infringement Coordination</v>
          </cell>
          <cell r="F343">
            <v>50010855</v>
          </cell>
          <cell r="G343" t="str">
            <v>Parking Infringement Coordinator</v>
          </cell>
          <cell r="H343" t="str">
            <v>01.07.2010</v>
          </cell>
          <cell r="I343" t="str">
            <v>Staff Member</v>
          </cell>
          <cell r="J343" t="str">
            <v>Band D</v>
          </cell>
          <cell r="K343">
            <v>1</v>
          </cell>
          <cell r="L343">
            <v>40</v>
          </cell>
          <cell r="M343" t="str">
            <v>Permanent Full-Time</v>
          </cell>
          <cell r="N343" t="str">
            <v>Waged/Timesheet</v>
          </cell>
          <cell r="O343" t="str">
            <v>Position Filled</v>
          </cell>
          <cell r="P343">
            <v>171</v>
          </cell>
          <cell r="Q343" t="str">
            <v>Alley Bunce</v>
          </cell>
          <cell r="R343" t="str">
            <v>Permanent Full-Time</v>
          </cell>
          <cell r="S343" t="str">
            <v>Waged/Timesheet</v>
          </cell>
          <cell r="T343" t="str">
            <v>IEA – 2010 Standard</v>
          </cell>
          <cell r="U343">
            <v>1</v>
          </cell>
          <cell r="V343" t="str">
            <v>D3</v>
          </cell>
          <cell r="W343">
            <v>41710</v>
          </cell>
          <cell r="X343" t="str">
            <v>1 Queen Street - Level 6</v>
          </cell>
          <cell r="Y343">
            <v>0</v>
          </cell>
          <cell r="Z343" t="str">
            <v>Alexandra</v>
          </cell>
          <cell r="AA343" t="str">
            <v>Bunce</v>
          </cell>
          <cell r="AB343" t="str">
            <v>Alley</v>
          </cell>
          <cell r="AC343" t="str">
            <v>BAND</v>
          </cell>
          <cell r="AD343" t="str">
            <v>PSA</v>
          </cell>
          <cell r="AE343" t="str">
            <v>Female</v>
          </cell>
          <cell r="AF343">
            <v>1130</v>
          </cell>
          <cell r="AG343" t="str">
            <v>Infringement Co-ordi</v>
          </cell>
          <cell r="AH343" t="str">
            <v>00.00.0000</v>
          </cell>
        </row>
        <row r="344">
          <cell r="A344">
            <v>50010856</v>
          </cell>
          <cell r="B344" t="str">
            <v>Services</v>
          </cell>
          <cell r="C344" t="str">
            <v>Services</v>
          </cell>
          <cell r="D344" t="str">
            <v>Parking Services</v>
          </cell>
          <cell r="E344" t="str">
            <v>Infringement Coordination</v>
          </cell>
          <cell r="F344">
            <v>50010856</v>
          </cell>
          <cell r="G344" t="str">
            <v>Parking Infringement Coordinator</v>
          </cell>
          <cell r="H344" t="str">
            <v>01.07.2010</v>
          </cell>
          <cell r="I344" t="str">
            <v>Staff Member</v>
          </cell>
          <cell r="J344" t="str">
            <v>Band D</v>
          </cell>
          <cell r="K344">
            <v>1</v>
          </cell>
          <cell r="L344">
            <v>40</v>
          </cell>
          <cell r="M344" t="str">
            <v>Permanent Full-Time</v>
          </cell>
          <cell r="N344" t="str">
            <v>Waged/Timesheet</v>
          </cell>
          <cell r="O344" t="str">
            <v>Position Filled</v>
          </cell>
          <cell r="P344">
            <v>90005555</v>
          </cell>
          <cell r="Q344" t="str">
            <v>Sandeep Prakash</v>
          </cell>
          <cell r="R344" t="str">
            <v>Permanent Full-Time</v>
          </cell>
          <cell r="S344" t="str">
            <v>Waged/Timesheet</v>
          </cell>
          <cell r="T344" t="str">
            <v>CEA – PSA</v>
          </cell>
          <cell r="U344">
            <v>1</v>
          </cell>
          <cell r="V344" t="str">
            <v>2P</v>
          </cell>
          <cell r="W344">
            <v>51143.13</v>
          </cell>
          <cell r="X344" t="str">
            <v>29 Customs Street West - Level 1</v>
          </cell>
          <cell r="Y344">
            <v>0</v>
          </cell>
          <cell r="Z344" t="str">
            <v>Shayleen</v>
          </cell>
          <cell r="AA344" t="str">
            <v>Prakash</v>
          </cell>
          <cell r="AB344" t="str">
            <v>Sandeep</v>
          </cell>
          <cell r="AC344" t="str">
            <v>PO</v>
          </cell>
          <cell r="AD344" t="str">
            <v>PSA</v>
          </cell>
          <cell r="AE344" t="str">
            <v>Male</v>
          </cell>
          <cell r="AF344">
            <v>1130</v>
          </cell>
          <cell r="AG344" t="str">
            <v>Infringement Co-ordi</v>
          </cell>
          <cell r="AH344" t="str">
            <v>00.00.0000</v>
          </cell>
        </row>
        <row r="345">
          <cell r="A345">
            <v>50010856</v>
          </cell>
          <cell r="B345" t="str">
            <v>Services</v>
          </cell>
          <cell r="C345" t="str">
            <v>Services</v>
          </cell>
          <cell r="D345" t="str">
            <v>Parking Services</v>
          </cell>
          <cell r="E345" t="str">
            <v>Infringement Coordination</v>
          </cell>
          <cell r="F345">
            <v>50010856</v>
          </cell>
          <cell r="G345" t="str">
            <v>Parking Infringement Coordinator</v>
          </cell>
          <cell r="H345" t="str">
            <v>01.07.2010</v>
          </cell>
          <cell r="I345" t="str">
            <v>Staff Member</v>
          </cell>
          <cell r="J345" t="str">
            <v>Band D</v>
          </cell>
          <cell r="K345">
            <v>1</v>
          </cell>
          <cell r="L345">
            <v>40</v>
          </cell>
          <cell r="M345" t="str">
            <v>Permanent Full-Time</v>
          </cell>
          <cell r="N345" t="str">
            <v>Waged/Timesheet</v>
          </cell>
          <cell r="O345" t="str">
            <v>Position Filled</v>
          </cell>
          <cell r="P345">
            <v>188</v>
          </cell>
          <cell r="Q345" t="str">
            <v>Ina Savelio</v>
          </cell>
          <cell r="R345" t="str">
            <v>Permanent Full-Time</v>
          </cell>
          <cell r="S345" t="str">
            <v>Waged/Timesheet</v>
          </cell>
          <cell r="T345" t="str">
            <v>CEA – PSA</v>
          </cell>
          <cell r="U345">
            <v>1</v>
          </cell>
          <cell r="V345" t="str">
            <v>D5</v>
          </cell>
          <cell r="W345">
            <v>43650</v>
          </cell>
          <cell r="X345" t="str">
            <v>1 Queen Street - Level 6</v>
          </cell>
          <cell r="Y345">
            <v>0</v>
          </cell>
          <cell r="Z345" t="str">
            <v>Faafouina</v>
          </cell>
          <cell r="AA345" t="str">
            <v>Savelio</v>
          </cell>
          <cell r="AB345" t="str">
            <v>Ina</v>
          </cell>
          <cell r="AC345" t="str">
            <v>BAND</v>
          </cell>
          <cell r="AD345" t="str">
            <v>PSA</v>
          </cell>
          <cell r="AE345" t="str">
            <v>Female</v>
          </cell>
          <cell r="AF345">
            <v>1130</v>
          </cell>
          <cell r="AG345" t="str">
            <v>Infringement Co-ordi</v>
          </cell>
          <cell r="AH345" t="str">
            <v>00.00.0000</v>
          </cell>
        </row>
        <row r="346">
          <cell r="A346">
            <v>50010857</v>
          </cell>
          <cell r="B346" t="str">
            <v>Services</v>
          </cell>
          <cell r="C346" t="str">
            <v>Public Transport</v>
          </cell>
          <cell r="E346" t="str">
            <v>Public Transport</v>
          </cell>
          <cell r="F346">
            <v>50010857</v>
          </cell>
          <cell r="G346" t="str">
            <v>PA to Group Manager Public Transport</v>
          </cell>
          <cell r="H346" t="str">
            <v>01.07.2010</v>
          </cell>
          <cell r="I346" t="str">
            <v>Staff Member</v>
          </cell>
          <cell r="J346" t="str">
            <v>Band E</v>
          </cell>
          <cell r="K346">
            <v>1</v>
          </cell>
          <cell r="L346">
            <v>40</v>
          </cell>
          <cell r="M346" t="str">
            <v>Permanent Full-Time</v>
          </cell>
          <cell r="N346" t="str">
            <v>Waged/Timesheet</v>
          </cell>
          <cell r="O346" t="str">
            <v>Position Filled</v>
          </cell>
          <cell r="P346">
            <v>91003420</v>
          </cell>
          <cell r="Q346" t="str">
            <v>Kylie Brown</v>
          </cell>
          <cell r="R346" t="str">
            <v>Permanent Full-Time</v>
          </cell>
          <cell r="S346" t="str">
            <v>Waged/Timesheet</v>
          </cell>
          <cell r="T346" t="str">
            <v>IEA – 2010 Standard</v>
          </cell>
          <cell r="U346">
            <v>1</v>
          </cell>
          <cell r="V346" t="str">
            <v>E+</v>
          </cell>
          <cell r="W346">
            <v>67200</v>
          </cell>
          <cell r="X346" t="str">
            <v>1 Queen Street - Level 17</v>
          </cell>
          <cell r="Y346">
            <v>0</v>
          </cell>
          <cell r="Z346" t="str">
            <v>Kylie</v>
          </cell>
          <cell r="AA346" t="str">
            <v>Brown</v>
          </cell>
          <cell r="AC346" t="str">
            <v>BAND</v>
          </cell>
          <cell r="AD346" t="str">
            <v>PSA</v>
          </cell>
          <cell r="AE346" t="str">
            <v>Female</v>
          </cell>
          <cell r="AF346">
            <v>1200</v>
          </cell>
          <cell r="AG346" t="str">
            <v>PUBLIC TRNSPT OPS</v>
          </cell>
          <cell r="AH346" t="str">
            <v>00.00.0000</v>
          </cell>
        </row>
        <row r="347">
          <cell r="A347">
            <v>50010859</v>
          </cell>
          <cell r="B347" t="str">
            <v>Services</v>
          </cell>
          <cell r="C347" t="str">
            <v>Public Transport</v>
          </cell>
          <cell r="D347" t="str">
            <v>PT Network Management</v>
          </cell>
          <cell r="E347" t="str">
            <v>PT Infrastructure Planning</v>
          </cell>
          <cell r="F347">
            <v>50010859</v>
          </cell>
          <cell r="G347" t="str">
            <v>Principal PT Planner Infrastructure</v>
          </cell>
          <cell r="H347" t="str">
            <v>01.07.2010</v>
          </cell>
          <cell r="I347" t="str">
            <v>Unit Manager</v>
          </cell>
          <cell r="J347" t="str">
            <v>Band I</v>
          </cell>
          <cell r="K347">
            <v>1</v>
          </cell>
          <cell r="L347">
            <v>40</v>
          </cell>
          <cell r="M347" t="str">
            <v>Permanent Full-Time</v>
          </cell>
          <cell r="N347" t="str">
            <v>Salaried</v>
          </cell>
          <cell r="O347" t="str">
            <v>Position Filled</v>
          </cell>
          <cell r="P347">
            <v>690</v>
          </cell>
          <cell r="Q347" t="str">
            <v>Simon Milner</v>
          </cell>
          <cell r="R347" t="str">
            <v>Permanent Full-Time</v>
          </cell>
          <cell r="S347" t="str">
            <v>Salaried</v>
          </cell>
          <cell r="T347" t="str">
            <v>IEA – 2010 Standard</v>
          </cell>
          <cell r="U347">
            <v>1</v>
          </cell>
          <cell r="V347" t="str">
            <v>I+</v>
          </cell>
          <cell r="W347">
            <v>114576</v>
          </cell>
          <cell r="X347" t="str">
            <v>1 Queen Street - Level 17</v>
          </cell>
          <cell r="Y347">
            <v>0</v>
          </cell>
          <cell r="Z347" t="str">
            <v>Simon</v>
          </cell>
          <cell r="AA347" t="str">
            <v>Milner</v>
          </cell>
          <cell r="AC347" t="str">
            <v>BAND</v>
          </cell>
          <cell r="AD347" t="str">
            <v>PSA</v>
          </cell>
          <cell r="AE347" t="str">
            <v>Male</v>
          </cell>
          <cell r="AF347">
            <v>1208</v>
          </cell>
          <cell r="AG347" t="str">
            <v>PT NETWORK MANAGEMEN</v>
          </cell>
          <cell r="AH347" t="str">
            <v>00.00.0000</v>
          </cell>
        </row>
        <row r="348">
          <cell r="A348">
            <v>50010863</v>
          </cell>
          <cell r="B348" t="str">
            <v>Services</v>
          </cell>
          <cell r="C348" t="str">
            <v>Public Transport</v>
          </cell>
          <cell r="D348" t="str">
            <v>Rail Services</v>
          </cell>
          <cell r="E348" t="str">
            <v>Rail Development</v>
          </cell>
          <cell r="F348">
            <v>50010863</v>
          </cell>
          <cell r="G348" t="str">
            <v>Rail Infra &amp; Facilities Development Lead</v>
          </cell>
          <cell r="H348" t="str">
            <v>01.07.2010</v>
          </cell>
          <cell r="I348" t="str">
            <v>Staff Member</v>
          </cell>
          <cell r="J348" t="str">
            <v>Band H</v>
          </cell>
          <cell r="K348">
            <v>1</v>
          </cell>
          <cell r="L348">
            <v>40</v>
          </cell>
          <cell r="M348" t="str">
            <v>Permanent Full-Time</v>
          </cell>
          <cell r="N348" t="str">
            <v>Salaried</v>
          </cell>
          <cell r="O348" t="str">
            <v>Position Filled</v>
          </cell>
          <cell r="P348">
            <v>91003894</v>
          </cell>
          <cell r="Q348" t="str">
            <v>Raymond Siddalls</v>
          </cell>
          <cell r="R348" t="str">
            <v>Permanent Full-Time</v>
          </cell>
          <cell r="S348" t="str">
            <v>Salaried</v>
          </cell>
          <cell r="T348" t="str">
            <v>IEA – 2010 Standard</v>
          </cell>
          <cell r="U348">
            <v>1</v>
          </cell>
          <cell r="V348" t="str">
            <v>H+</v>
          </cell>
          <cell r="W348">
            <v>110086.64</v>
          </cell>
          <cell r="X348" t="str">
            <v>1 Queen Street - Level 17</v>
          </cell>
          <cell r="Y348">
            <v>0</v>
          </cell>
          <cell r="Z348" t="str">
            <v>Raymond</v>
          </cell>
          <cell r="AA348" t="str">
            <v>Siddalls</v>
          </cell>
          <cell r="AC348" t="str">
            <v>BAND</v>
          </cell>
          <cell r="AD348" t="str">
            <v>PSA</v>
          </cell>
          <cell r="AE348" t="str">
            <v>Male</v>
          </cell>
          <cell r="AF348">
            <v>1213</v>
          </cell>
          <cell r="AG348" t="str">
            <v>Rail Contract</v>
          </cell>
          <cell r="AH348" t="str">
            <v>00.00.0000</v>
          </cell>
        </row>
        <row r="349">
          <cell r="A349">
            <v>50010866</v>
          </cell>
          <cell r="B349" t="str">
            <v>Services</v>
          </cell>
          <cell r="C349" t="str">
            <v>Public Transport</v>
          </cell>
          <cell r="D349" t="str">
            <v>Bus Services</v>
          </cell>
          <cell r="E349" t="str">
            <v>Concessions Services</v>
          </cell>
          <cell r="F349">
            <v>50010866</v>
          </cell>
          <cell r="G349" t="str">
            <v>Concessions Services Lead</v>
          </cell>
          <cell r="H349" t="str">
            <v>01.07.2010</v>
          </cell>
          <cell r="I349" t="str">
            <v>Team Leader</v>
          </cell>
          <cell r="J349" t="str">
            <v>Band G</v>
          </cell>
          <cell r="K349">
            <v>1</v>
          </cell>
          <cell r="L349">
            <v>40</v>
          </cell>
          <cell r="M349" t="str">
            <v>Permanent Full-Time</v>
          </cell>
          <cell r="N349" t="str">
            <v>Waged/Timesheet</v>
          </cell>
          <cell r="O349" t="str">
            <v>Position Filled</v>
          </cell>
          <cell r="P349">
            <v>91002454</v>
          </cell>
          <cell r="Q349" t="str">
            <v>Bronwyn Coster</v>
          </cell>
          <cell r="R349" t="str">
            <v>Permanent Full-Time</v>
          </cell>
          <cell r="S349" t="str">
            <v>Waged/Timesheet</v>
          </cell>
          <cell r="T349" t="str">
            <v>CEA – PSA</v>
          </cell>
          <cell r="U349">
            <v>1</v>
          </cell>
          <cell r="V349" t="str">
            <v>G+</v>
          </cell>
          <cell r="W349">
            <v>89672.77</v>
          </cell>
          <cell r="X349" t="str">
            <v>1 Queen Street - Level 17</v>
          </cell>
          <cell r="Y349">
            <v>0</v>
          </cell>
          <cell r="Z349" t="str">
            <v>Bronwyn</v>
          </cell>
          <cell r="AA349" t="str">
            <v>Coster</v>
          </cell>
          <cell r="AC349" t="str">
            <v>BAND</v>
          </cell>
          <cell r="AD349" t="str">
            <v>PSA</v>
          </cell>
          <cell r="AE349" t="str">
            <v>Female</v>
          </cell>
          <cell r="AF349">
            <v>1212</v>
          </cell>
          <cell r="AG349" t="str">
            <v>PT Sev Delivery-Bus</v>
          </cell>
          <cell r="AH349" t="str">
            <v>00.00.0000</v>
          </cell>
        </row>
        <row r="350">
          <cell r="A350">
            <v>50010867</v>
          </cell>
          <cell r="B350" t="str">
            <v>Services</v>
          </cell>
          <cell r="C350" t="str">
            <v>Public Transport</v>
          </cell>
          <cell r="D350" t="str">
            <v>Rail Services</v>
          </cell>
          <cell r="E350" t="str">
            <v>Rail Delivery</v>
          </cell>
          <cell r="F350">
            <v>50010867</v>
          </cell>
          <cell r="G350" t="str">
            <v>Rail Services Delivery Manager</v>
          </cell>
          <cell r="H350" t="str">
            <v>01.07.2010</v>
          </cell>
          <cell r="I350" t="str">
            <v>Unit Manager</v>
          </cell>
          <cell r="J350" t="str">
            <v>Band J</v>
          </cell>
          <cell r="K350">
            <v>1</v>
          </cell>
          <cell r="L350">
            <v>40</v>
          </cell>
          <cell r="M350" t="str">
            <v>Permanent Full-Time</v>
          </cell>
          <cell r="N350" t="str">
            <v>Salaried</v>
          </cell>
          <cell r="O350" t="str">
            <v>Position Filled</v>
          </cell>
          <cell r="P350">
            <v>91003215</v>
          </cell>
          <cell r="Q350" t="str">
            <v>Gareth Willis</v>
          </cell>
          <cell r="R350" t="str">
            <v>Permanent Full-Time</v>
          </cell>
          <cell r="S350" t="str">
            <v>Salaried</v>
          </cell>
          <cell r="T350" t="str">
            <v>IEA – 2010 Standard</v>
          </cell>
          <cell r="U350">
            <v>1</v>
          </cell>
          <cell r="V350" t="str">
            <v>J+</v>
          </cell>
          <cell r="W350">
            <v>140400</v>
          </cell>
          <cell r="X350" t="str">
            <v>1 Queen Street - Level 17</v>
          </cell>
          <cell r="Y350">
            <v>0</v>
          </cell>
          <cell r="Z350" t="str">
            <v>Gareth</v>
          </cell>
          <cell r="AA350" t="str">
            <v>Willis</v>
          </cell>
          <cell r="AC350" t="str">
            <v>BAND</v>
          </cell>
          <cell r="AD350" t="str">
            <v>PSA</v>
          </cell>
          <cell r="AE350" t="str">
            <v>Male</v>
          </cell>
          <cell r="AF350">
            <v>1211</v>
          </cell>
          <cell r="AG350" t="str">
            <v>Rail Track Access</v>
          </cell>
          <cell r="AH350" t="str">
            <v>00.00.0000</v>
          </cell>
        </row>
        <row r="351">
          <cell r="A351">
            <v>50010868</v>
          </cell>
          <cell r="B351" t="str">
            <v>Services</v>
          </cell>
          <cell r="C351" t="str">
            <v>Public Transport</v>
          </cell>
          <cell r="D351" t="str">
            <v>Rail Services</v>
          </cell>
          <cell r="E351" t="str">
            <v>Rail Delivery</v>
          </cell>
          <cell r="F351">
            <v>50010868</v>
          </cell>
          <cell r="G351" t="str">
            <v>Rail Performance Lead</v>
          </cell>
          <cell r="H351" t="str">
            <v>01.07.2010</v>
          </cell>
          <cell r="I351" t="str">
            <v>Staff Member</v>
          </cell>
          <cell r="J351" t="str">
            <v>Band H</v>
          </cell>
          <cell r="K351">
            <v>1</v>
          </cell>
          <cell r="L351">
            <v>40</v>
          </cell>
          <cell r="M351" t="str">
            <v>Permanent Full-Time</v>
          </cell>
          <cell r="N351" t="str">
            <v>Salaried</v>
          </cell>
          <cell r="O351" t="str">
            <v>Position Filled</v>
          </cell>
          <cell r="P351">
            <v>91000390</v>
          </cell>
          <cell r="Q351" t="str">
            <v>Ken McLeod</v>
          </cell>
          <cell r="R351" t="str">
            <v>Permanent Full-Time</v>
          </cell>
          <cell r="S351" t="str">
            <v>Salaried</v>
          </cell>
          <cell r="T351" t="str">
            <v>IEA – 2010 Standard</v>
          </cell>
          <cell r="U351">
            <v>1</v>
          </cell>
          <cell r="V351" t="str">
            <v>H+</v>
          </cell>
          <cell r="W351">
            <v>106070.66</v>
          </cell>
          <cell r="X351" t="str">
            <v>1 Queen Street - Level 17</v>
          </cell>
          <cell r="Y351">
            <v>0</v>
          </cell>
          <cell r="Z351" t="str">
            <v>Ken</v>
          </cell>
          <cell r="AA351" t="str">
            <v>McLeod</v>
          </cell>
          <cell r="AC351" t="str">
            <v>BAND</v>
          </cell>
          <cell r="AD351" t="str">
            <v>PSA</v>
          </cell>
          <cell r="AE351" t="str">
            <v>Male</v>
          </cell>
          <cell r="AF351">
            <v>1211</v>
          </cell>
          <cell r="AG351" t="str">
            <v>Rail Track Access</v>
          </cell>
          <cell r="AH351" t="str">
            <v>00.00.0000</v>
          </cell>
        </row>
        <row r="352">
          <cell r="A352">
            <v>50010869</v>
          </cell>
          <cell r="B352" t="str">
            <v>Services</v>
          </cell>
          <cell r="C352" t="str">
            <v>Public Transport</v>
          </cell>
          <cell r="D352" t="str">
            <v>Rail Services</v>
          </cell>
          <cell r="E352" t="str">
            <v>Rail Delivery</v>
          </cell>
          <cell r="F352">
            <v>50010869</v>
          </cell>
          <cell r="G352" t="str">
            <v>Rolling Stock Asset Engineer</v>
          </cell>
          <cell r="H352" t="str">
            <v>01.07.2010</v>
          </cell>
          <cell r="I352" t="str">
            <v>Staff Member</v>
          </cell>
          <cell r="J352" t="str">
            <v>Band I</v>
          </cell>
          <cell r="K352">
            <v>1</v>
          </cell>
          <cell r="L352">
            <v>40</v>
          </cell>
          <cell r="M352" t="str">
            <v>Permanent Full-Time</v>
          </cell>
          <cell r="N352" t="str">
            <v>Salaried</v>
          </cell>
          <cell r="O352" t="str">
            <v>Position Filled</v>
          </cell>
          <cell r="P352">
            <v>91003785</v>
          </cell>
          <cell r="Q352" t="str">
            <v>Norm Marange</v>
          </cell>
          <cell r="R352" t="str">
            <v>Permanent Full-Time</v>
          </cell>
          <cell r="S352" t="str">
            <v>Salaried</v>
          </cell>
          <cell r="T352" t="str">
            <v>IEA – 2010 Standard</v>
          </cell>
          <cell r="U352">
            <v>1</v>
          </cell>
          <cell r="V352" t="str">
            <v>I+</v>
          </cell>
          <cell r="W352">
            <v>130737.28</v>
          </cell>
          <cell r="X352" t="str">
            <v>1 Queen Street - Level 17</v>
          </cell>
          <cell r="Y352">
            <v>0</v>
          </cell>
          <cell r="Z352" t="str">
            <v>Norman</v>
          </cell>
          <cell r="AA352" t="str">
            <v>Marange</v>
          </cell>
          <cell r="AB352" t="str">
            <v>Norm</v>
          </cell>
          <cell r="AC352" t="str">
            <v>BAND</v>
          </cell>
          <cell r="AD352" t="str">
            <v>PSA</v>
          </cell>
          <cell r="AE352" t="str">
            <v>Male</v>
          </cell>
          <cell r="AF352">
            <v>1211</v>
          </cell>
          <cell r="AG352" t="str">
            <v>Rail Track Access</v>
          </cell>
          <cell r="AH352" t="str">
            <v>00.00.0000</v>
          </cell>
        </row>
        <row r="353">
          <cell r="A353">
            <v>50010870</v>
          </cell>
          <cell r="B353" t="str">
            <v>Services</v>
          </cell>
          <cell r="C353" t="str">
            <v>Public Transport</v>
          </cell>
          <cell r="D353" t="str">
            <v>PT Commercial</v>
          </cell>
          <cell r="E353" t="str">
            <v>PT Commercial</v>
          </cell>
          <cell r="F353">
            <v>50010870</v>
          </cell>
          <cell r="G353" t="str">
            <v>Team Administrator</v>
          </cell>
          <cell r="H353" t="str">
            <v>01.07.2010</v>
          </cell>
          <cell r="I353" t="str">
            <v>Staff Member</v>
          </cell>
          <cell r="J353" t="str">
            <v>Band D</v>
          </cell>
          <cell r="K353">
            <v>1</v>
          </cell>
          <cell r="L353">
            <v>40</v>
          </cell>
          <cell r="M353" t="str">
            <v>Permanent Full-Time</v>
          </cell>
          <cell r="N353" t="str">
            <v>Waged/Timesheet</v>
          </cell>
          <cell r="O353" t="str">
            <v>Position Filled</v>
          </cell>
          <cell r="P353">
            <v>1433</v>
          </cell>
          <cell r="Q353" t="str">
            <v>Holly Cushen</v>
          </cell>
          <cell r="R353" t="str">
            <v>Permanent Part-Time</v>
          </cell>
          <cell r="S353" t="str">
            <v>Waged/Timesheet</v>
          </cell>
          <cell r="T353" t="str">
            <v>IEA – 2013 Standard</v>
          </cell>
          <cell r="U353">
            <v>0.8</v>
          </cell>
          <cell r="V353" t="str">
            <v>D+</v>
          </cell>
          <cell r="W353">
            <v>45810</v>
          </cell>
          <cell r="X353" t="str">
            <v>1 Queen Street - Level 17</v>
          </cell>
          <cell r="Y353">
            <v>0.2</v>
          </cell>
          <cell r="Z353" t="str">
            <v>Holly</v>
          </cell>
          <cell r="AA353" t="str">
            <v>Cushen</v>
          </cell>
          <cell r="AB353" t="str">
            <v>Holly</v>
          </cell>
          <cell r="AC353" t="str">
            <v>BAND</v>
          </cell>
          <cell r="AD353" t="str">
            <v>PSA</v>
          </cell>
          <cell r="AE353" t="str">
            <v>Female</v>
          </cell>
          <cell r="AF353">
            <v>1201</v>
          </cell>
          <cell r="AG353" t="str">
            <v>PT COMMERCIAL</v>
          </cell>
          <cell r="AH353" t="str">
            <v>00.00.0000</v>
          </cell>
        </row>
        <row r="354">
          <cell r="A354">
            <v>50010871</v>
          </cell>
          <cell r="B354" t="str">
            <v>Services</v>
          </cell>
          <cell r="C354" t="str">
            <v>Public Transport</v>
          </cell>
          <cell r="D354" t="str">
            <v>Bus Services</v>
          </cell>
          <cell r="E354" t="str">
            <v>Bus Services</v>
          </cell>
          <cell r="F354">
            <v>50010871</v>
          </cell>
          <cell r="G354" t="str">
            <v>Account Manager</v>
          </cell>
          <cell r="H354" t="str">
            <v>01.07.2010</v>
          </cell>
          <cell r="I354" t="str">
            <v>Staff Member</v>
          </cell>
          <cell r="J354" t="str">
            <v>Band H</v>
          </cell>
          <cell r="K354">
            <v>1</v>
          </cell>
          <cell r="L354">
            <v>40</v>
          </cell>
          <cell r="M354" t="str">
            <v>Permanent Full-Time</v>
          </cell>
          <cell r="N354" t="str">
            <v>Salaried</v>
          </cell>
          <cell r="O354" t="str">
            <v>Position Filled</v>
          </cell>
          <cell r="P354">
            <v>93301562</v>
          </cell>
          <cell r="Q354" t="str">
            <v>Anthony Blom</v>
          </cell>
          <cell r="R354" t="str">
            <v>Permanent Full-Time</v>
          </cell>
          <cell r="S354" t="str">
            <v>Salaried</v>
          </cell>
          <cell r="T354" t="str">
            <v>IEA – 2013 Standard</v>
          </cell>
          <cell r="U354">
            <v>1</v>
          </cell>
          <cell r="V354" t="str">
            <v>H+</v>
          </cell>
          <cell r="W354">
            <v>110400</v>
          </cell>
          <cell r="X354" t="str">
            <v>1 Queen Street - Level 17</v>
          </cell>
          <cell r="Y354">
            <v>0</v>
          </cell>
          <cell r="Z354" t="str">
            <v>Anthony</v>
          </cell>
          <cell r="AA354" t="str">
            <v>Blom</v>
          </cell>
          <cell r="AB354" t="str">
            <v>Anthony</v>
          </cell>
          <cell r="AC354" t="str">
            <v>BAND</v>
          </cell>
          <cell r="AD354" t="str">
            <v>PSA</v>
          </cell>
          <cell r="AE354" t="str">
            <v>Male</v>
          </cell>
          <cell r="AF354">
            <v>1212</v>
          </cell>
          <cell r="AG354" t="str">
            <v>PT Sev Delivery-Bus</v>
          </cell>
          <cell r="AH354" t="str">
            <v>00.00.0000</v>
          </cell>
        </row>
        <row r="355">
          <cell r="A355">
            <v>50010873</v>
          </cell>
          <cell r="B355" t="str">
            <v>Services</v>
          </cell>
          <cell r="C355" t="str">
            <v>Public Transport</v>
          </cell>
          <cell r="D355" t="str">
            <v>Ferry Services</v>
          </cell>
          <cell r="E355" t="str">
            <v>Ferry Services</v>
          </cell>
          <cell r="F355">
            <v>50010873</v>
          </cell>
          <cell r="G355" t="str">
            <v>Senior Account Manager</v>
          </cell>
          <cell r="H355" t="str">
            <v>01.07.2010</v>
          </cell>
          <cell r="I355" t="str">
            <v>Staff Member</v>
          </cell>
          <cell r="J355" t="str">
            <v>Band H</v>
          </cell>
          <cell r="K355">
            <v>1</v>
          </cell>
          <cell r="L355">
            <v>40</v>
          </cell>
          <cell r="M355" t="str">
            <v>Permanent Full-Time</v>
          </cell>
          <cell r="N355" t="str">
            <v>Salaried</v>
          </cell>
          <cell r="O355" t="str">
            <v>Position Filled</v>
          </cell>
          <cell r="P355">
            <v>91004459</v>
          </cell>
          <cell r="Q355" t="str">
            <v>Christine Herbert</v>
          </cell>
          <cell r="R355" t="str">
            <v>Permanent Full-Time</v>
          </cell>
          <cell r="S355" t="str">
            <v>Salaried</v>
          </cell>
          <cell r="T355" t="str">
            <v>IEA – 2010 Standard</v>
          </cell>
          <cell r="U355">
            <v>1</v>
          </cell>
          <cell r="V355" t="str">
            <v>H+</v>
          </cell>
          <cell r="W355">
            <v>90470.97</v>
          </cell>
          <cell r="X355" t="str">
            <v>1 Queen Street - Level 17</v>
          </cell>
          <cell r="Y355">
            <v>0</v>
          </cell>
          <cell r="Z355" t="str">
            <v>Christine</v>
          </cell>
          <cell r="AA355" t="str">
            <v>Herbert</v>
          </cell>
          <cell r="AC355" t="str">
            <v>BAND</v>
          </cell>
          <cell r="AD355" t="str">
            <v>PSA</v>
          </cell>
          <cell r="AE355" t="str">
            <v>Female</v>
          </cell>
          <cell r="AF355">
            <v>1214</v>
          </cell>
          <cell r="AG355" t="str">
            <v>PT Ser Delivery-Ferr</v>
          </cell>
          <cell r="AH355" t="str">
            <v>00.00.0000</v>
          </cell>
        </row>
        <row r="356">
          <cell r="A356">
            <v>50010874</v>
          </cell>
          <cell r="B356" t="str">
            <v>Services</v>
          </cell>
          <cell r="C356" t="str">
            <v>Public Transport</v>
          </cell>
          <cell r="D356" t="str">
            <v>Bus Services</v>
          </cell>
          <cell r="E356" t="str">
            <v>PT Service Performance</v>
          </cell>
          <cell r="F356">
            <v>50010874</v>
          </cell>
          <cell r="G356" t="str">
            <v>PT Service Performance Lead</v>
          </cell>
          <cell r="H356" t="str">
            <v>01.07.2010</v>
          </cell>
          <cell r="I356" t="str">
            <v>Team Leader</v>
          </cell>
          <cell r="J356" t="str">
            <v>Band H</v>
          </cell>
          <cell r="K356">
            <v>1</v>
          </cell>
          <cell r="L356">
            <v>40</v>
          </cell>
          <cell r="M356" t="str">
            <v>Permanent Full-Time</v>
          </cell>
          <cell r="N356" t="str">
            <v>Salaried</v>
          </cell>
          <cell r="O356" t="str">
            <v>Position Filled</v>
          </cell>
          <cell r="P356">
            <v>267</v>
          </cell>
          <cell r="Q356" t="str">
            <v>Fraser Barrons</v>
          </cell>
          <cell r="R356" t="str">
            <v>Permanent Full-Time</v>
          </cell>
          <cell r="S356" t="str">
            <v>Salaried</v>
          </cell>
          <cell r="T356" t="str">
            <v>IEA – 2010 Standard</v>
          </cell>
          <cell r="U356">
            <v>1</v>
          </cell>
          <cell r="V356" t="str">
            <v>H+</v>
          </cell>
          <cell r="W356">
            <v>101800</v>
          </cell>
          <cell r="X356" t="str">
            <v>1 Queen Street - Level 17</v>
          </cell>
          <cell r="Y356">
            <v>0</v>
          </cell>
          <cell r="Z356" t="str">
            <v>Fraser</v>
          </cell>
          <cell r="AA356" t="str">
            <v>Barrons</v>
          </cell>
          <cell r="AC356" t="str">
            <v>BAND</v>
          </cell>
          <cell r="AD356" t="str">
            <v>PSA</v>
          </cell>
          <cell r="AE356" t="str">
            <v>Male</v>
          </cell>
          <cell r="AF356">
            <v>1212</v>
          </cell>
          <cell r="AG356" t="str">
            <v>PT Sev Delivery-Bus</v>
          </cell>
          <cell r="AH356" t="str">
            <v>00.00.0000</v>
          </cell>
        </row>
        <row r="357">
          <cell r="A357">
            <v>50010875</v>
          </cell>
          <cell r="B357" t="str">
            <v>Services</v>
          </cell>
          <cell r="C357" t="str">
            <v>Public Transport</v>
          </cell>
          <cell r="D357" t="str">
            <v>Bus Services</v>
          </cell>
          <cell r="E357" t="str">
            <v>PT Service Performance</v>
          </cell>
          <cell r="F357">
            <v>50010875</v>
          </cell>
          <cell r="G357" t="str">
            <v>PT Compliance Analyst</v>
          </cell>
          <cell r="H357" t="str">
            <v>01.07.2010</v>
          </cell>
          <cell r="I357" t="str">
            <v>Staff Member</v>
          </cell>
          <cell r="J357" t="str">
            <v>Band E</v>
          </cell>
          <cell r="K357">
            <v>1</v>
          </cell>
          <cell r="L357">
            <v>40</v>
          </cell>
          <cell r="M357" t="str">
            <v>Permanent Full-Time</v>
          </cell>
          <cell r="N357" t="str">
            <v>Waged/Timesheet</v>
          </cell>
          <cell r="O357" t="str">
            <v>Position Filled</v>
          </cell>
          <cell r="P357">
            <v>1578</v>
          </cell>
          <cell r="Q357" t="str">
            <v>Ripul Sachdeva</v>
          </cell>
          <cell r="R357" t="str">
            <v>Permanent Full-Time</v>
          </cell>
          <cell r="S357" t="str">
            <v>Waged/Timesheet</v>
          </cell>
          <cell r="T357" t="str">
            <v>IEA – 2013 Standard</v>
          </cell>
          <cell r="U357">
            <v>1</v>
          </cell>
          <cell r="V357" t="str">
            <v>E5</v>
          </cell>
          <cell r="W357">
            <v>50400</v>
          </cell>
          <cell r="X357" t="str">
            <v>1 Queen Street - Level 17</v>
          </cell>
          <cell r="Y357">
            <v>0</v>
          </cell>
          <cell r="Z357" t="str">
            <v>Ripul</v>
          </cell>
          <cell r="AA357" t="str">
            <v>Sachdeva</v>
          </cell>
          <cell r="AC357" t="str">
            <v>BAND</v>
          </cell>
          <cell r="AD357" t="str">
            <v>PSA</v>
          </cell>
          <cell r="AE357" t="str">
            <v>Male</v>
          </cell>
          <cell r="AF357">
            <v>1212</v>
          </cell>
          <cell r="AG357" t="str">
            <v>PT Sev Delivery-Bus</v>
          </cell>
          <cell r="AH357" t="str">
            <v>00.00.0000</v>
          </cell>
        </row>
        <row r="358">
          <cell r="A358">
            <v>50010876</v>
          </cell>
          <cell r="B358" t="str">
            <v>Services</v>
          </cell>
          <cell r="C358" t="str">
            <v>Public Transport</v>
          </cell>
          <cell r="D358" t="str">
            <v>Bus Services</v>
          </cell>
          <cell r="E358" t="str">
            <v>PT Service Performance</v>
          </cell>
          <cell r="F358">
            <v>50010876</v>
          </cell>
          <cell r="G358" t="str">
            <v>PT Compliance Analyst</v>
          </cell>
          <cell r="H358" t="str">
            <v>01.07.2010</v>
          </cell>
          <cell r="I358" t="str">
            <v>Staff Member</v>
          </cell>
          <cell r="J358" t="str">
            <v>Band E</v>
          </cell>
          <cell r="K358">
            <v>1</v>
          </cell>
          <cell r="L358">
            <v>40</v>
          </cell>
          <cell r="M358" t="str">
            <v>Permanent Full-Time</v>
          </cell>
          <cell r="N358" t="str">
            <v>Waged/Timesheet</v>
          </cell>
          <cell r="O358" t="str">
            <v>Position Filled</v>
          </cell>
          <cell r="P358">
            <v>2102</v>
          </cell>
          <cell r="Q358" t="str">
            <v>EJ Cho</v>
          </cell>
          <cell r="R358" t="str">
            <v>Fixed Term Full-Time</v>
          </cell>
          <cell r="S358" t="str">
            <v>Waged/Timesheet</v>
          </cell>
          <cell r="T358" t="str">
            <v>IEA – 2013 Standard</v>
          </cell>
          <cell r="U358">
            <v>1</v>
          </cell>
          <cell r="V358" t="str">
            <v>E5</v>
          </cell>
          <cell r="W358">
            <v>50400</v>
          </cell>
          <cell r="X358" t="str">
            <v>29 Customs Street West - Level 17</v>
          </cell>
          <cell r="Y358">
            <v>0</v>
          </cell>
          <cell r="Z358" t="str">
            <v>Eun Jin</v>
          </cell>
          <cell r="AA358" t="str">
            <v>Cho</v>
          </cell>
          <cell r="AB358" t="str">
            <v>EJ</v>
          </cell>
          <cell r="AC358" t="str">
            <v>BAND</v>
          </cell>
          <cell r="AD358" t="str">
            <v>PSA</v>
          </cell>
          <cell r="AE358" t="str">
            <v>Female</v>
          </cell>
          <cell r="AF358">
            <v>1212</v>
          </cell>
          <cell r="AG358" t="str">
            <v>PT Sev Delivery-Bus</v>
          </cell>
          <cell r="AH358" t="str">
            <v>30.04.2015</v>
          </cell>
        </row>
        <row r="359">
          <cell r="A359">
            <v>50010877</v>
          </cell>
          <cell r="B359" t="str">
            <v>Services</v>
          </cell>
          <cell r="C359" t="str">
            <v>Public Transport</v>
          </cell>
          <cell r="D359" t="str">
            <v>Bus Services</v>
          </cell>
          <cell r="E359" t="str">
            <v>PT Service Performance</v>
          </cell>
          <cell r="F359">
            <v>50010877</v>
          </cell>
          <cell r="G359" t="str">
            <v>PT Performance Analyst</v>
          </cell>
          <cell r="H359" t="str">
            <v>01.07.2010</v>
          </cell>
          <cell r="I359" t="str">
            <v>Staff Member</v>
          </cell>
          <cell r="J359" t="str">
            <v>Band F</v>
          </cell>
          <cell r="K359">
            <v>1</v>
          </cell>
          <cell r="L359">
            <v>40</v>
          </cell>
          <cell r="M359" t="str">
            <v>Permanent Full-Time</v>
          </cell>
          <cell r="N359" t="str">
            <v>Waged/Timesheet</v>
          </cell>
          <cell r="O359" t="str">
            <v>Position Filled</v>
          </cell>
          <cell r="P359">
            <v>2019</v>
          </cell>
          <cell r="Q359" t="str">
            <v>Hugh Prichard</v>
          </cell>
          <cell r="R359" t="str">
            <v>Permanent Full-Time</v>
          </cell>
          <cell r="S359" t="str">
            <v>Waged/Timesheet</v>
          </cell>
          <cell r="T359" t="str">
            <v>CEA – PSA</v>
          </cell>
          <cell r="U359">
            <v>1</v>
          </cell>
          <cell r="V359" t="str">
            <v>F+</v>
          </cell>
          <cell r="W359">
            <v>62000</v>
          </cell>
          <cell r="X359" t="str">
            <v>1 Queen Street - Level 17</v>
          </cell>
          <cell r="Y359">
            <v>0</v>
          </cell>
          <cell r="Z359" t="str">
            <v>Ivor</v>
          </cell>
          <cell r="AA359" t="str">
            <v>Prichard</v>
          </cell>
          <cell r="AB359" t="str">
            <v>Hugh</v>
          </cell>
          <cell r="AC359" t="str">
            <v>BAND</v>
          </cell>
          <cell r="AD359" t="str">
            <v>PSA</v>
          </cell>
          <cell r="AE359" t="str">
            <v>Male</v>
          </cell>
          <cell r="AF359">
            <v>1212</v>
          </cell>
          <cell r="AG359" t="str">
            <v>PT Sev Delivery-Bus</v>
          </cell>
          <cell r="AH359" t="str">
            <v>00.00.0000</v>
          </cell>
        </row>
        <row r="360">
          <cell r="A360">
            <v>50010878</v>
          </cell>
          <cell r="B360" t="str">
            <v>Services</v>
          </cell>
          <cell r="C360" t="str">
            <v>Public Transport</v>
          </cell>
          <cell r="D360" t="str">
            <v>Bus Services</v>
          </cell>
          <cell r="E360" t="str">
            <v>PT Service Planned Disruption</v>
          </cell>
          <cell r="F360">
            <v>50010878</v>
          </cell>
          <cell r="G360" t="str">
            <v>Service Disruption Lead</v>
          </cell>
          <cell r="H360" t="str">
            <v>01.07.2010</v>
          </cell>
          <cell r="I360" t="str">
            <v>Team Leader</v>
          </cell>
          <cell r="J360" t="str">
            <v>Band H</v>
          </cell>
          <cell r="K360">
            <v>1</v>
          </cell>
          <cell r="L360">
            <v>40</v>
          </cell>
          <cell r="M360" t="str">
            <v>Permanent Full-Time</v>
          </cell>
          <cell r="N360" t="str">
            <v>Salaried</v>
          </cell>
          <cell r="O360" t="str">
            <v>Position Filled</v>
          </cell>
          <cell r="P360">
            <v>1606</v>
          </cell>
          <cell r="Q360" t="str">
            <v>Stuart McAlpine</v>
          </cell>
          <cell r="R360" t="str">
            <v>Permanent Full-Time</v>
          </cell>
          <cell r="S360" t="str">
            <v>Salaried</v>
          </cell>
          <cell r="T360" t="str">
            <v>IEA – 2013 Standard</v>
          </cell>
          <cell r="U360">
            <v>1</v>
          </cell>
          <cell r="V360" t="str">
            <v>H+</v>
          </cell>
          <cell r="W360">
            <v>85595</v>
          </cell>
          <cell r="X360" t="str">
            <v>1 Queen Street - Level 17</v>
          </cell>
          <cell r="Y360">
            <v>0</v>
          </cell>
          <cell r="Z360" t="str">
            <v>Stuart</v>
          </cell>
          <cell r="AA360" t="str">
            <v>McAlpine</v>
          </cell>
          <cell r="AC360" t="str">
            <v>BAND</v>
          </cell>
          <cell r="AD360" t="str">
            <v>PSA</v>
          </cell>
          <cell r="AE360" t="str">
            <v>Male</v>
          </cell>
          <cell r="AF360">
            <v>1212</v>
          </cell>
          <cell r="AG360" t="str">
            <v>PT Sev Delivery-Bus</v>
          </cell>
          <cell r="AH360" t="str">
            <v>00.00.0000</v>
          </cell>
        </row>
        <row r="361">
          <cell r="A361">
            <v>50010879</v>
          </cell>
          <cell r="B361" t="str">
            <v>Services</v>
          </cell>
          <cell r="C361" t="str">
            <v>Services</v>
          </cell>
          <cell r="D361" t="str">
            <v>ATOC - Central</v>
          </cell>
          <cell r="E361" t="str">
            <v>Special Events</v>
          </cell>
          <cell r="F361">
            <v>50010879</v>
          </cell>
          <cell r="G361" t="str">
            <v>Senior Transport Team Leader</v>
          </cell>
          <cell r="H361" t="str">
            <v>01.07.2010</v>
          </cell>
          <cell r="I361" t="str">
            <v>Staff Member</v>
          </cell>
          <cell r="J361" t="str">
            <v>Band H</v>
          </cell>
          <cell r="K361">
            <v>1</v>
          </cell>
          <cell r="L361">
            <v>40</v>
          </cell>
          <cell r="M361" t="str">
            <v>Permanent Full-Time</v>
          </cell>
          <cell r="N361" t="str">
            <v>Salaried</v>
          </cell>
          <cell r="O361" t="str">
            <v>Position Filled</v>
          </cell>
          <cell r="P361">
            <v>91003367</v>
          </cell>
          <cell r="Q361" t="str">
            <v>Shelley Simpson</v>
          </cell>
          <cell r="R361" t="str">
            <v>Permanent Part-Time</v>
          </cell>
          <cell r="S361" t="str">
            <v>Waged/Timesheet</v>
          </cell>
          <cell r="T361" t="str">
            <v>IEA – 2010 Standard</v>
          </cell>
          <cell r="U361">
            <v>0.75</v>
          </cell>
          <cell r="V361" t="str">
            <v>H+</v>
          </cell>
          <cell r="W361">
            <v>96574.46</v>
          </cell>
          <cell r="X361" t="str">
            <v>99 Quay Street</v>
          </cell>
          <cell r="Y361">
            <v>0.25</v>
          </cell>
          <cell r="Z361" t="str">
            <v>Shelley</v>
          </cell>
          <cell r="AA361" t="str">
            <v>Simpson</v>
          </cell>
          <cell r="AC361" t="str">
            <v>BAND</v>
          </cell>
          <cell r="AD361" t="str">
            <v>PSA</v>
          </cell>
          <cell r="AE361" t="str">
            <v>Female</v>
          </cell>
          <cell r="AF361">
            <v>1521</v>
          </cell>
          <cell r="AG361" t="str">
            <v>ATOC</v>
          </cell>
          <cell r="AH361" t="str">
            <v>00.00.0000</v>
          </cell>
        </row>
        <row r="362">
          <cell r="A362">
            <v>50010880</v>
          </cell>
          <cell r="B362" t="str">
            <v>Services</v>
          </cell>
          <cell r="C362" t="str">
            <v>Public Transport</v>
          </cell>
          <cell r="D362" t="str">
            <v>Rail Services</v>
          </cell>
          <cell r="E362" t="str">
            <v>Rail Stations</v>
          </cell>
          <cell r="F362">
            <v>50010880</v>
          </cell>
          <cell r="G362" t="str">
            <v>Facilities Manager - Rail</v>
          </cell>
          <cell r="H362" t="str">
            <v>01.07.2010</v>
          </cell>
          <cell r="I362" t="str">
            <v>Unit Manager</v>
          </cell>
          <cell r="J362" t="str">
            <v>Band J</v>
          </cell>
          <cell r="K362">
            <v>1</v>
          </cell>
          <cell r="L362">
            <v>40</v>
          </cell>
          <cell r="M362" t="str">
            <v>Permanent Full-Time</v>
          </cell>
          <cell r="N362" t="str">
            <v>Salaried</v>
          </cell>
          <cell r="O362" t="str">
            <v>Position Filled</v>
          </cell>
          <cell r="P362">
            <v>98000016</v>
          </cell>
          <cell r="Q362" t="str">
            <v>Ray Steele</v>
          </cell>
          <cell r="R362" t="str">
            <v>Permanent Full-Time</v>
          </cell>
          <cell r="S362" t="str">
            <v>Salaried</v>
          </cell>
          <cell r="T362" t="str">
            <v>IEA – Old ELGOU Agmt</v>
          </cell>
          <cell r="U362">
            <v>1</v>
          </cell>
          <cell r="V362" t="str">
            <v>J+</v>
          </cell>
          <cell r="W362">
            <v>135284.87</v>
          </cell>
          <cell r="X362" t="str">
            <v>1 Queen Street - Level 17</v>
          </cell>
          <cell r="Y362">
            <v>0</v>
          </cell>
          <cell r="Z362" t="str">
            <v>Ray</v>
          </cell>
          <cell r="AA362" t="str">
            <v>Steele</v>
          </cell>
          <cell r="AC362" t="str">
            <v>BAND</v>
          </cell>
          <cell r="AD362" t="str">
            <v>PSA</v>
          </cell>
          <cell r="AE362" t="str">
            <v>Male</v>
          </cell>
          <cell r="AF362">
            <v>1206</v>
          </cell>
          <cell r="AG362" t="str">
            <v>RAIL STATIONS</v>
          </cell>
          <cell r="AH362" t="str">
            <v>00.00.0000</v>
          </cell>
        </row>
        <row r="363">
          <cell r="A363">
            <v>50010881</v>
          </cell>
          <cell r="B363" t="str">
            <v>Services</v>
          </cell>
          <cell r="C363" t="str">
            <v>Public Transport</v>
          </cell>
          <cell r="D363" t="str">
            <v>Rail Services</v>
          </cell>
          <cell r="E363" t="str">
            <v>Britomart &amp; Newmarket</v>
          </cell>
          <cell r="F363">
            <v>50010881</v>
          </cell>
          <cell r="G363" t="str">
            <v>Stations Manager Britomart &amp; Newmarket</v>
          </cell>
          <cell r="H363" t="str">
            <v>01.07.2010</v>
          </cell>
          <cell r="I363" t="str">
            <v>Team Leader</v>
          </cell>
          <cell r="J363" t="str">
            <v>Band H</v>
          </cell>
          <cell r="K363">
            <v>1</v>
          </cell>
          <cell r="L363">
            <v>40</v>
          </cell>
          <cell r="M363" t="str">
            <v>Permanent Full-Time</v>
          </cell>
          <cell r="N363" t="str">
            <v>Salaried</v>
          </cell>
          <cell r="O363" t="str">
            <v>Position Filled</v>
          </cell>
          <cell r="P363">
            <v>98000034</v>
          </cell>
          <cell r="Q363" t="str">
            <v>Barry Fraser</v>
          </cell>
          <cell r="R363" t="str">
            <v>Permanent Full-Time</v>
          </cell>
          <cell r="S363" t="str">
            <v>Salaried</v>
          </cell>
          <cell r="T363" t="str">
            <v>IEA – Old ELGOU Agmt</v>
          </cell>
          <cell r="U363">
            <v>1</v>
          </cell>
          <cell r="V363" t="str">
            <v>H+</v>
          </cell>
          <cell r="W363">
            <v>93083.88</v>
          </cell>
          <cell r="X363" t="str">
            <v>8-10 Queen Street</v>
          </cell>
          <cell r="Y363">
            <v>0</v>
          </cell>
          <cell r="Z363" t="str">
            <v>Barry</v>
          </cell>
          <cell r="AA363" t="str">
            <v>Fraser</v>
          </cell>
          <cell r="AC363" t="str">
            <v>BAND</v>
          </cell>
          <cell r="AD363" t="str">
            <v>PSA</v>
          </cell>
          <cell r="AE363" t="str">
            <v>Male</v>
          </cell>
          <cell r="AF363">
            <v>1206</v>
          </cell>
          <cell r="AG363" t="str">
            <v>RAIL STATIONS</v>
          </cell>
          <cell r="AH363" t="str">
            <v>00.00.0000</v>
          </cell>
        </row>
        <row r="364">
          <cell r="A364">
            <v>50010882</v>
          </cell>
          <cell r="B364" t="str">
            <v>Services</v>
          </cell>
          <cell r="C364" t="str">
            <v>Public Transport</v>
          </cell>
          <cell r="D364" t="str">
            <v>Rail Services</v>
          </cell>
          <cell r="E364" t="str">
            <v>Britomart &amp; Newmarket</v>
          </cell>
          <cell r="F364">
            <v>50010882</v>
          </cell>
          <cell r="G364" t="str">
            <v>PT Facilities Operator - BTC</v>
          </cell>
          <cell r="H364" t="str">
            <v>01.07.2010</v>
          </cell>
          <cell r="I364" t="str">
            <v>Staff Member</v>
          </cell>
          <cell r="J364" t="str">
            <v>Band D</v>
          </cell>
          <cell r="K364">
            <v>1.05</v>
          </cell>
          <cell r="L364">
            <v>42</v>
          </cell>
          <cell r="M364" t="str">
            <v>Permanent Full-Time</v>
          </cell>
          <cell r="N364" t="str">
            <v>Waged/Timesheet</v>
          </cell>
          <cell r="O364" t="str">
            <v>Position Filled</v>
          </cell>
          <cell r="P364">
            <v>145</v>
          </cell>
          <cell r="Q364" t="str">
            <v>Su Kaur</v>
          </cell>
          <cell r="R364" t="str">
            <v>Permanent Full-Time</v>
          </cell>
          <cell r="S364" t="str">
            <v>Waged/Timesheet</v>
          </cell>
          <cell r="T364" t="str">
            <v>CEA – PSA</v>
          </cell>
          <cell r="U364">
            <v>1.05</v>
          </cell>
          <cell r="V364" t="str">
            <v>D+</v>
          </cell>
          <cell r="W364">
            <v>49026.879999999997</v>
          </cell>
          <cell r="X364" t="str">
            <v>8-10 Queen Street</v>
          </cell>
          <cell r="Y364">
            <v>0</v>
          </cell>
          <cell r="Z364" t="str">
            <v>Sukhsimrat</v>
          </cell>
          <cell r="AA364" t="str">
            <v>Kaur</v>
          </cell>
          <cell r="AB364" t="str">
            <v>Su</v>
          </cell>
          <cell r="AC364" t="str">
            <v>BAND</v>
          </cell>
          <cell r="AD364" t="str">
            <v>PSA</v>
          </cell>
          <cell r="AE364" t="str">
            <v>Female</v>
          </cell>
          <cell r="AF364">
            <v>1206</v>
          </cell>
          <cell r="AG364" t="str">
            <v>RAIL STATIONS</v>
          </cell>
          <cell r="AH364" t="str">
            <v>00.00.0000</v>
          </cell>
        </row>
        <row r="365">
          <cell r="A365">
            <v>50010883</v>
          </cell>
          <cell r="B365" t="str">
            <v>Services</v>
          </cell>
          <cell r="C365" t="str">
            <v>Public Transport</v>
          </cell>
          <cell r="D365" t="str">
            <v>Rail Services</v>
          </cell>
          <cell r="E365" t="str">
            <v>Britomart &amp; Newmarket</v>
          </cell>
          <cell r="F365">
            <v>50010883</v>
          </cell>
          <cell r="G365" t="str">
            <v>PT Facilities Operator - BTC</v>
          </cell>
          <cell r="H365" t="str">
            <v>01.07.2010</v>
          </cell>
          <cell r="I365" t="str">
            <v>Staff Member</v>
          </cell>
          <cell r="J365" t="str">
            <v>Band D</v>
          </cell>
          <cell r="K365">
            <v>1.05</v>
          </cell>
          <cell r="L365">
            <v>42</v>
          </cell>
          <cell r="M365" t="str">
            <v>Permanent Full-Time</v>
          </cell>
          <cell r="N365" t="str">
            <v>Waged/Timesheet</v>
          </cell>
          <cell r="O365" t="str">
            <v>Position Filled</v>
          </cell>
          <cell r="P365">
            <v>98000041</v>
          </cell>
          <cell r="Q365" t="str">
            <v>Duncan Fay</v>
          </cell>
          <cell r="R365" t="str">
            <v>Permanent Full-Time</v>
          </cell>
          <cell r="S365" t="str">
            <v>Waged/Timesheet</v>
          </cell>
          <cell r="T365" t="str">
            <v>CEA – PSA</v>
          </cell>
          <cell r="U365">
            <v>1.05</v>
          </cell>
          <cell r="V365" t="str">
            <v>D+</v>
          </cell>
          <cell r="W365">
            <v>54715.11</v>
          </cell>
          <cell r="X365" t="str">
            <v>8-10 Queen Street</v>
          </cell>
          <cell r="Y365">
            <v>0</v>
          </cell>
          <cell r="Z365" t="str">
            <v>Duncan</v>
          </cell>
          <cell r="AA365" t="str">
            <v>Fay</v>
          </cell>
          <cell r="AC365" t="str">
            <v>BAND</v>
          </cell>
          <cell r="AD365" t="str">
            <v>PSA</v>
          </cell>
          <cell r="AE365" t="str">
            <v>Male</v>
          </cell>
          <cell r="AF365">
            <v>1206</v>
          </cell>
          <cell r="AG365" t="str">
            <v>RAIL STATIONS</v>
          </cell>
          <cell r="AH365" t="str">
            <v>00.00.0000</v>
          </cell>
        </row>
        <row r="366">
          <cell r="A366">
            <v>50010884</v>
          </cell>
          <cell r="B366" t="str">
            <v>Services</v>
          </cell>
          <cell r="C366" t="str">
            <v>Public Transport</v>
          </cell>
          <cell r="D366" t="str">
            <v>Rail Services</v>
          </cell>
          <cell r="E366" t="str">
            <v>Britomart &amp; Newmarket</v>
          </cell>
          <cell r="F366">
            <v>50010884</v>
          </cell>
          <cell r="G366" t="str">
            <v>PT Facilities Operator - BTC</v>
          </cell>
          <cell r="H366" t="str">
            <v>01.07.2010</v>
          </cell>
          <cell r="I366" t="str">
            <v>Staff Member</v>
          </cell>
          <cell r="J366" t="str">
            <v>Band D</v>
          </cell>
          <cell r="K366">
            <v>1.05</v>
          </cell>
          <cell r="L366">
            <v>42</v>
          </cell>
          <cell r="M366" t="str">
            <v>Permanent Full-Time</v>
          </cell>
          <cell r="N366" t="str">
            <v>Waged/Timesheet</v>
          </cell>
          <cell r="O366" t="str">
            <v>Position Filled</v>
          </cell>
          <cell r="P366">
            <v>642</v>
          </cell>
          <cell r="Q366" t="str">
            <v>Saras Pather</v>
          </cell>
          <cell r="R366" t="str">
            <v>Permanent Full-Time</v>
          </cell>
          <cell r="S366" t="str">
            <v>Waged/Timesheet</v>
          </cell>
          <cell r="T366" t="str">
            <v>CEA – PSA</v>
          </cell>
          <cell r="U366">
            <v>1.05</v>
          </cell>
          <cell r="V366" t="str">
            <v>D+</v>
          </cell>
          <cell r="W366">
            <v>49450.37</v>
          </cell>
          <cell r="X366" t="str">
            <v>8-10 Queen Street</v>
          </cell>
          <cell r="Y366">
            <v>0</v>
          </cell>
          <cell r="Z366" t="str">
            <v>Saraspathy</v>
          </cell>
          <cell r="AA366" t="str">
            <v>Pather</v>
          </cell>
          <cell r="AB366" t="str">
            <v>Saras</v>
          </cell>
          <cell r="AC366" t="str">
            <v>BAND</v>
          </cell>
          <cell r="AD366" t="str">
            <v>PSA</v>
          </cell>
          <cell r="AE366" t="str">
            <v>Female</v>
          </cell>
          <cell r="AF366">
            <v>1206</v>
          </cell>
          <cell r="AG366" t="str">
            <v>RAIL STATIONS</v>
          </cell>
          <cell r="AH366" t="str">
            <v>00.00.0000</v>
          </cell>
        </row>
        <row r="367">
          <cell r="A367">
            <v>50010885</v>
          </cell>
          <cell r="B367" t="str">
            <v>Services</v>
          </cell>
          <cell r="C367" t="str">
            <v>Public Transport</v>
          </cell>
          <cell r="D367" t="str">
            <v>Rail Services</v>
          </cell>
          <cell r="E367" t="str">
            <v>Britomart &amp; Newmarket</v>
          </cell>
          <cell r="F367">
            <v>50010885</v>
          </cell>
          <cell r="G367" t="str">
            <v>PT Facilities Operator - BTC</v>
          </cell>
          <cell r="H367" t="str">
            <v>01.07.2010</v>
          </cell>
          <cell r="I367" t="str">
            <v>Staff Member</v>
          </cell>
          <cell r="J367" t="str">
            <v>Band D</v>
          </cell>
          <cell r="K367">
            <v>1.05</v>
          </cell>
          <cell r="L367">
            <v>42</v>
          </cell>
          <cell r="M367" t="str">
            <v>Permanent Full-Time</v>
          </cell>
          <cell r="N367" t="str">
            <v>Waged/Timesheet</v>
          </cell>
          <cell r="O367" t="str">
            <v>Position Filled</v>
          </cell>
          <cell r="P367">
            <v>61</v>
          </cell>
          <cell r="Q367" t="str">
            <v>Richard McBride</v>
          </cell>
          <cell r="R367" t="str">
            <v>Permanent Full-Time</v>
          </cell>
          <cell r="S367" t="str">
            <v>Waged/Timesheet</v>
          </cell>
          <cell r="T367" t="str">
            <v>CEA – PSA</v>
          </cell>
          <cell r="U367">
            <v>1.05</v>
          </cell>
          <cell r="V367" t="str">
            <v>D+</v>
          </cell>
          <cell r="W367">
            <v>51042.26</v>
          </cell>
          <cell r="X367" t="str">
            <v>8-10 Queen Street</v>
          </cell>
          <cell r="Y367">
            <v>0</v>
          </cell>
          <cell r="Z367" t="str">
            <v>Richard</v>
          </cell>
          <cell r="AA367" t="str">
            <v>McBride</v>
          </cell>
          <cell r="AC367" t="str">
            <v>BAND</v>
          </cell>
          <cell r="AD367" t="str">
            <v>PSA</v>
          </cell>
          <cell r="AE367" t="str">
            <v>Male</v>
          </cell>
          <cell r="AF367">
            <v>1206</v>
          </cell>
          <cell r="AG367" t="str">
            <v>RAIL STATIONS</v>
          </cell>
          <cell r="AH367" t="str">
            <v>00.00.0000</v>
          </cell>
        </row>
        <row r="368">
          <cell r="A368">
            <v>50010886</v>
          </cell>
          <cell r="B368" t="str">
            <v>Services</v>
          </cell>
          <cell r="C368" t="str">
            <v>Public Transport</v>
          </cell>
          <cell r="D368" t="str">
            <v>Rail Services</v>
          </cell>
          <cell r="E368" t="str">
            <v>Britomart &amp; Newmarket</v>
          </cell>
          <cell r="F368">
            <v>50010886</v>
          </cell>
          <cell r="G368" t="str">
            <v>Senior PT Facilities Operator</v>
          </cell>
          <cell r="H368" t="str">
            <v>01.07.2010</v>
          </cell>
          <cell r="I368" t="str">
            <v>Staff Member</v>
          </cell>
          <cell r="J368" t="str">
            <v>Band F</v>
          </cell>
          <cell r="K368">
            <v>1</v>
          </cell>
          <cell r="L368">
            <v>40</v>
          </cell>
          <cell r="M368" t="str">
            <v>Permanent Full-Time</v>
          </cell>
          <cell r="N368" t="str">
            <v>Waged/Timesheet</v>
          </cell>
          <cell r="O368" t="str">
            <v>Position Filled</v>
          </cell>
          <cell r="P368">
            <v>98000049</v>
          </cell>
          <cell r="Q368" t="str">
            <v>Trevor Somerville</v>
          </cell>
          <cell r="R368" t="str">
            <v>Permanent Full-Time</v>
          </cell>
          <cell r="S368" t="str">
            <v>Waged/Timesheet</v>
          </cell>
          <cell r="T368" t="str">
            <v>IEA – Old ELGOU Agmt</v>
          </cell>
          <cell r="U368">
            <v>1</v>
          </cell>
          <cell r="V368" t="str">
            <v>F+</v>
          </cell>
          <cell r="W368">
            <v>79200</v>
          </cell>
          <cell r="X368" t="str">
            <v>8-10 Queen Street</v>
          </cell>
          <cell r="Y368">
            <v>0</v>
          </cell>
          <cell r="Z368" t="str">
            <v>Trevor</v>
          </cell>
          <cell r="AA368" t="str">
            <v>Somerville</v>
          </cell>
          <cell r="AC368" t="str">
            <v>BAND</v>
          </cell>
          <cell r="AD368" t="str">
            <v>PSA</v>
          </cell>
          <cell r="AE368" t="str">
            <v>Male</v>
          </cell>
          <cell r="AF368">
            <v>1206</v>
          </cell>
          <cell r="AG368" t="str">
            <v>RAIL STATIONS</v>
          </cell>
          <cell r="AH368" t="str">
            <v>00.00.0000</v>
          </cell>
        </row>
        <row r="369">
          <cell r="A369">
            <v>50010887</v>
          </cell>
          <cell r="B369" t="str">
            <v>Services</v>
          </cell>
          <cell r="C369" t="str">
            <v>Public Transport</v>
          </cell>
          <cell r="D369" t="str">
            <v>Rail Services</v>
          </cell>
          <cell r="E369" t="str">
            <v>Britomart &amp; Newmarket</v>
          </cell>
          <cell r="F369">
            <v>50010887</v>
          </cell>
          <cell r="G369" t="str">
            <v>Senior PT Facilities Operator</v>
          </cell>
          <cell r="H369" t="str">
            <v>01.07.2010</v>
          </cell>
          <cell r="I369" t="str">
            <v>Staff Member</v>
          </cell>
          <cell r="J369" t="str">
            <v>Band F</v>
          </cell>
          <cell r="K369">
            <v>1</v>
          </cell>
          <cell r="L369">
            <v>40</v>
          </cell>
          <cell r="M369" t="str">
            <v>Permanent Full-Time</v>
          </cell>
          <cell r="N369" t="str">
            <v>Waged/Timesheet</v>
          </cell>
          <cell r="O369" t="str">
            <v>Position Filled</v>
          </cell>
          <cell r="P369">
            <v>98000017</v>
          </cell>
          <cell r="Q369" t="str">
            <v>Maurice Banse</v>
          </cell>
          <cell r="R369" t="str">
            <v>Permanent Full-Time</v>
          </cell>
          <cell r="S369" t="str">
            <v>Waged/Timesheet</v>
          </cell>
          <cell r="T369" t="str">
            <v>IEA – Old ELGOU Agmt</v>
          </cell>
          <cell r="U369">
            <v>1</v>
          </cell>
          <cell r="V369" t="str">
            <v>F+</v>
          </cell>
          <cell r="W369">
            <v>79200</v>
          </cell>
          <cell r="X369" t="str">
            <v>8-10 Queen Street</v>
          </cell>
          <cell r="Y369">
            <v>0</v>
          </cell>
          <cell r="Z369" t="str">
            <v>Maurice</v>
          </cell>
          <cell r="AA369" t="str">
            <v>Banse</v>
          </cell>
          <cell r="AC369" t="str">
            <v>BAND</v>
          </cell>
          <cell r="AD369" t="str">
            <v>PSA</v>
          </cell>
          <cell r="AE369" t="str">
            <v>Male</v>
          </cell>
          <cell r="AF369">
            <v>1206</v>
          </cell>
          <cell r="AG369" t="str">
            <v>RAIL STATIONS</v>
          </cell>
          <cell r="AH369" t="str">
            <v>00.00.0000</v>
          </cell>
        </row>
        <row r="370">
          <cell r="A370">
            <v>50010888</v>
          </cell>
          <cell r="B370" t="str">
            <v>Services</v>
          </cell>
          <cell r="C370" t="str">
            <v>Public Transport</v>
          </cell>
          <cell r="D370" t="str">
            <v>Bus Services</v>
          </cell>
          <cell r="E370" t="str">
            <v>Bus Services</v>
          </cell>
          <cell r="F370">
            <v>50010888</v>
          </cell>
          <cell r="G370" t="str">
            <v>Bus Services Manager</v>
          </cell>
          <cell r="H370" t="str">
            <v>01.07.2010</v>
          </cell>
          <cell r="I370" t="str">
            <v>Department Manager</v>
          </cell>
          <cell r="J370" t="str">
            <v>Band K</v>
          </cell>
          <cell r="K370">
            <v>1</v>
          </cell>
          <cell r="L370">
            <v>40</v>
          </cell>
          <cell r="M370" t="str">
            <v>Permanent Full-Time</v>
          </cell>
          <cell r="N370" t="str">
            <v>Salaried</v>
          </cell>
          <cell r="O370" t="str">
            <v>Position Filled</v>
          </cell>
          <cell r="P370">
            <v>1294</v>
          </cell>
          <cell r="Q370" t="str">
            <v>Brendon Main</v>
          </cell>
          <cell r="R370" t="str">
            <v>Permanent Full-Time</v>
          </cell>
          <cell r="S370" t="str">
            <v>Salaried</v>
          </cell>
          <cell r="T370" t="str">
            <v>IEA – 2010 Standard</v>
          </cell>
          <cell r="U370">
            <v>1</v>
          </cell>
          <cell r="V370" t="str">
            <v>K+</v>
          </cell>
          <cell r="W370">
            <v>176692.56</v>
          </cell>
          <cell r="X370" t="str">
            <v>1 Queen Street - Level 17</v>
          </cell>
          <cell r="Y370">
            <v>0</v>
          </cell>
          <cell r="Z370" t="str">
            <v>Brendon</v>
          </cell>
          <cell r="AA370" t="str">
            <v>Main</v>
          </cell>
          <cell r="AC370" t="str">
            <v>BAND</v>
          </cell>
          <cell r="AD370" t="str">
            <v>PSA</v>
          </cell>
          <cell r="AE370" t="str">
            <v>Male</v>
          </cell>
          <cell r="AF370">
            <v>1212</v>
          </cell>
          <cell r="AG370" t="str">
            <v>PT Sev Delivery-Bus</v>
          </cell>
          <cell r="AH370" t="str">
            <v>00.00.0000</v>
          </cell>
        </row>
        <row r="371">
          <cell r="A371">
            <v>50010889</v>
          </cell>
          <cell r="B371" t="str">
            <v>Services</v>
          </cell>
          <cell r="C371" t="str">
            <v>Public Transport</v>
          </cell>
          <cell r="D371" t="str">
            <v>Rail Services</v>
          </cell>
          <cell r="E371" t="str">
            <v>Britomart &amp; Newmarket</v>
          </cell>
          <cell r="F371">
            <v>50010889</v>
          </cell>
          <cell r="G371" t="str">
            <v>PT Facilities Operator</v>
          </cell>
          <cell r="H371" t="str">
            <v>01.07.2010</v>
          </cell>
          <cell r="I371" t="str">
            <v>Staff Member</v>
          </cell>
          <cell r="J371" t="str">
            <v>Band D</v>
          </cell>
          <cell r="K371">
            <v>1</v>
          </cell>
          <cell r="L371">
            <v>40</v>
          </cell>
          <cell r="M371" t="str">
            <v>Permanent Full-Time</v>
          </cell>
          <cell r="N371" t="str">
            <v>Waged/Timesheet</v>
          </cell>
          <cell r="O371" t="str">
            <v>Position Filled</v>
          </cell>
          <cell r="P371">
            <v>1395</v>
          </cell>
          <cell r="Q371" t="str">
            <v>Terry O'Kane</v>
          </cell>
          <cell r="R371" t="str">
            <v>Permanent Full-Time</v>
          </cell>
          <cell r="S371" t="str">
            <v>Waged/Timesheet</v>
          </cell>
          <cell r="T371" t="str">
            <v>CEA – PSA</v>
          </cell>
          <cell r="U371">
            <v>1</v>
          </cell>
          <cell r="V371" t="str">
            <v>D+</v>
          </cell>
          <cell r="W371">
            <v>48500</v>
          </cell>
          <cell r="X371" t="str">
            <v>8-10 Queen Street</v>
          </cell>
          <cell r="Y371">
            <v>0</v>
          </cell>
          <cell r="Z371" t="str">
            <v>Terrence</v>
          </cell>
          <cell r="AA371" t="str">
            <v>O'Kane</v>
          </cell>
          <cell r="AB371" t="str">
            <v>Terry</v>
          </cell>
          <cell r="AC371" t="str">
            <v>BAND</v>
          </cell>
          <cell r="AD371" t="str">
            <v>PSA</v>
          </cell>
          <cell r="AE371" t="str">
            <v>Male</v>
          </cell>
          <cell r="AF371">
            <v>1206</v>
          </cell>
          <cell r="AG371" t="str">
            <v>RAIL STATIONS</v>
          </cell>
          <cell r="AH371" t="str">
            <v>00.00.0000</v>
          </cell>
        </row>
        <row r="372">
          <cell r="A372">
            <v>50010890</v>
          </cell>
          <cell r="B372" t="str">
            <v>Services</v>
          </cell>
          <cell r="C372" t="str">
            <v>Public Transport</v>
          </cell>
          <cell r="D372" t="str">
            <v>Rail Services</v>
          </cell>
          <cell r="E372" t="str">
            <v>Central &amp; West</v>
          </cell>
          <cell r="F372">
            <v>50010890</v>
          </cell>
          <cell r="G372" t="str">
            <v>PT Facilities Operator</v>
          </cell>
          <cell r="H372" t="str">
            <v>01.07.2010</v>
          </cell>
          <cell r="I372" t="str">
            <v>Staff Member</v>
          </cell>
          <cell r="J372" t="str">
            <v>Band D</v>
          </cell>
          <cell r="K372">
            <v>1.05</v>
          </cell>
          <cell r="L372">
            <v>42</v>
          </cell>
          <cell r="M372" t="str">
            <v>Permanent Full-Time</v>
          </cell>
          <cell r="N372" t="str">
            <v>Waged/Timesheet</v>
          </cell>
          <cell r="O372" t="str">
            <v>Position Filled</v>
          </cell>
          <cell r="P372">
            <v>91003529</v>
          </cell>
          <cell r="Q372" t="str">
            <v>Robert Steiner</v>
          </cell>
          <cell r="R372" t="str">
            <v>Permanent Full-Time</v>
          </cell>
          <cell r="S372" t="str">
            <v>Waged/Timesheet</v>
          </cell>
          <cell r="T372" t="str">
            <v>CEA – PSA</v>
          </cell>
          <cell r="U372">
            <v>1.05</v>
          </cell>
          <cell r="V372" t="str">
            <v>D+</v>
          </cell>
          <cell r="W372">
            <v>50429.39</v>
          </cell>
          <cell r="X372" t="str">
            <v>8-10 Queen Street</v>
          </cell>
          <cell r="Y372">
            <v>0</v>
          </cell>
          <cell r="Z372" t="str">
            <v>Robert</v>
          </cell>
          <cell r="AA372" t="str">
            <v>Steiner</v>
          </cell>
          <cell r="AC372" t="str">
            <v>BAND</v>
          </cell>
          <cell r="AD372" t="str">
            <v>PSA</v>
          </cell>
          <cell r="AE372" t="str">
            <v>Male</v>
          </cell>
          <cell r="AF372">
            <v>1206</v>
          </cell>
          <cell r="AG372" t="str">
            <v>RAIL STATIONS</v>
          </cell>
          <cell r="AH372" t="str">
            <v>00.00.0000</v>
          </cell>
        </row>
        <row r="373">
          <cell r="A373">
            <v>50010891</v>
          </cell>
          <cell r="B373" t="str">
            <v>Services</v>
          </cell>
          <cell r="C373" t="str">
            <v>Public Transport</v>
          </cell>
          <cell r="D373" t="str">
            <v>Bus Services</v>
          </cell>
          <cell r="E373" t="str">
            <v>Account Management 2</v>
          </cell>
          <cell r="F373">
            <v>50010891</v>
          </cell>
          <cell r="G373" t="str">
            <v>Contract Lead Bus</v>
          </cell>
          <cell r="H373" t="str">
            <v>01.07.2010</v>
          </cell>
          <cell r="I373" t="str">
            <v>Staff Member</v>
          </cell>
          <cell r="J373" t="str">
            <v>Band F</v>
          </cell>
          <cell r="K373">
            <v>1</v>
          </cell>
          <cell r="L373">
            <v>40</v>
          </cell>
          <cell r="M373" t="str">
            <v>Permanent Full-Time</v>
          </cell>
          <cell r="N373" t="str">
            <v>Waged/Timesheet</v>
          </cell>
          <cell r="O373" t="str">
            <v>Position unfilled for  38 days</v>
          </cell>
          <cell r="P373">
            <v>0</v>
          </cell>
          <cell r="U373">
            <v>0</v>
          </cell>
          <cell r="W373">
            <v>0</v>
          </cell>
          <cell r="Y373">
            <v>1</v>
          </cell>
          <cell r="AD373" t="str">
            <v>PSA</v>
          </cell>
          <cell r="AH373" t="str">
            <v>00.00.0000</v>
          </cell>
        </row>
        <row r="374">
          <cell r="A374">
            <v>50010892</v>
          </cell>
          <cell r="B374" t="str">
            <v>Services</v>
          </cell>
          <cell r="C374" t="str">
            <v>Public Transport</v>
          </cell>
          <cell r="D374" t="str">
            <v>Rail Services</v>
          </cell>
          <cell r="E374" t="str">
            <v>Asset Management Projects</v>
          </cell>
          <cell r="F374">
            <v>50010892</v>
          </cell>
          <cell r="G374" t="str">
            <v>Senior Asset Management Projects Lead</v>
          </cell>
          <cell r="H374" t="str">
            <v>01.07.2010</v>
          </cell>
          <cell r="I374" t="str">
            <v>Team Leader</v>
          </cell>
          <cell r="J374" t="str">
            <v>Band I</v>
          </cell>
          <cell r="K374">
            <v>1</v>
          </cell>
          <cell r="L374">
            <v>40</v>
          </cell>
          <cell r="M374" t="str">
            <v>Permanent Full-Time</v>
          </cell>
          <cell r="N374" t="str">
            <v>Salaried</v>
          </cell>
          <cell r="O374" t="str">
            <v>Position Filled</v>
          </cell>
          <cell r="P374">
            <v>91003730</v>
          </cell>
          <cell r="Q374" t="str">
            <v>Paul Jenkinson</v>
          </cell>
          <cell r="R374" t="str">
            <v>Permanent Full-Time</v>
          </cell>
          <cell r="S374" t="str">
            <v>Salaried</v>
          </cell>
          <cell r="T374" t="str">
            <v>IEA – 2010 Standard</v>
          </cell>
          <cell r="U374">
            <v>1</v>
          </cell>
          <cell r="V374" t="str">
            <v>I+</v>
          </cell>
          <cell r="W374">
            <v>130331.62</v>
          </cell>
          <cell r="X374" t="str">
            <v>1 Queen Street - Level 17</v>
          </cell>
          <cell r="Y374">
            <v>0</v>
          </cell>
          <cell r="Z374" t="str">
            <v>Paul</v>
          </cell>
          <cell r="AA374" t="str">
            <v>Jenkinson</v>
          </cell>
          <cell r="AC374" t="str">
            <v>BAND</v>
          </cell>
          <cell r="AD374" t="str">
            <v>PSA</v>
          </cell>
          <cell r="AE374" t="str">
            <v>Male</v>
          </cell>
          <cell r="AF374">
            <v>1206</v>
          </cell>
          <cell r="AG374" t="str">
            <v>RAIL STATIONS</v>
          </cell>
          <cell r="AH374" t="str">
            <v>00.00.0000</v>
          </cell>
        </row>
        <row r="375">
          <cell r="A375">
            <v>50010893</v>
          </cell>
          <cell r="B375" t="str">
            <v>Services</v>
          </cell>
          <cell r="C375" t="str">
            <v>Public Transport</v>
          </cell>
          <cell r="D375" t="str">
            <v>Bus Services</v>
          </cell>
          <cell r="E375" t="str">
            <v>Infrastructure &amp; Facilities Operations 1</v>
          </cell>
          <cell r="F375">
            <v>50010893</v>
          </cell>
          <cell r="G375" t="str">
            <v>Infrastruct &amp; Facilities Ops Team Leader</v>
          </cell>
          <cell r="H375" t="str">
            <v>01.07.2010</v>
          </cell>
          <cell r="I375" t="str">
            <v>Team Leader</v>
          </cell>
          <cell r="J375" t="str">
            <v>Band H</v>
          </cell>
          <cell r="K375">
            <v>1</v>
          </cell>
          <cell r="L375">
            <v>40</v>
          </cell>
          <cell r="M375" t="str">
            <v>Permanent Full-Time</v>
          </cell>
          <cell r="N375" t="str">
            <v>Salaried</v>
          </cell>
          <cell r="O375" t="str">
            <v>Position Filled</v>
          </cell>
          <cell r="P375">
            <v>1770</v>
          </cell>
          <cell r="Q375" t="str">
            <v>Rachael Turnage</v>
          </cell>
          <cell r="R375" t="str">
            <v>Fixed Term Full-Time</v>
          </cell>
          <cell r="S375" t="str">
            <v>Salaried</v>
          </cell>
          <cell r="T375" t="str">
            <v>IEA – 2013 Standard</v>
          </cell>
          <cell r="U375">
            <v>1</v>
          </cell>
          <cell r="V375" t="str">
            <v>H+</v>
          </cell>
          <cell r="W375">
            <v>89584</v>
          </cell>
          <cell r="X375" t="str">
            <v>1 Queen Street - Level 17</v>
          </cell>
          <cell r="Y375">
            <v>0</v>
          </cell>
          <cell r="Z375" t="str">
            <v>Rachael</v>
          </cell>
          <cell r="AA375" t="str">
            <v>Turnage</v>
          </cell>
          <cell r="AC375" t="str">
            <v>BAND</v>
          </cell>
          <cell r="AD375" t="str">
            <v>PSA</v>
          </cell>
          <cell r="AE375" t="str">
            <v>Female</v>
          </cell>
          <cell r="AF375">
            <v>1205</v>
          </cell>
          <cell r="AG375" t="str">
            <v>NORTHERN BUSWAY</v>
          </cell>
          <cell r="AH375" t="str">
            <v>10.02.2015</v>
          </cell>
        </row>
        <row r="376">
          <cell r="A376">
            <v>50010894</v>
          </cell>
          <cell r="B376" t="str">
            <v>Services</v>
          </cell>
          <cell r="C376" t="str">
            <v>Public Transport</v>
          </cell>
          <cell r="D376" t="str">
            <v>Bus Services</v>
          </cell>
          <cell r="E376" t="str">
            <v>Infrastructure &amp; Facilities Operations 1</v>
          </cell>
          <cell r="F376">
            <v>50010894</v>
          </cell>
          <cell r="G376" t="str">
            <v>PT Facilities Operator</v>
          </cell>
          <cell r="H376" t="str">
            <v>01.07.2010</v>
          </cell>
          <cell r="I376" t="str">
            <v>Staff Member</v>
          </cell>
          <cell r="J376" t="str">
            <v>Band E</v>
          </cell>
          <cell r="K376">
            <v>1</v>
          </cell>
          <cell r="L376">
            <v>40</v>
          </cell>
          <cell r="M376" t="str">
            <v>Permanent Full-Time</v>
          </cell>
          <cell r="N376" t="str">
            <v>Waged/Timesheet</v>
          </cell>
          <cell r="O376" t="str">
            <v>Position Filled</v>
          </cell>
          <cell r="P376">
            <v>93301612</v>
          </cell>
          <cell r="Q376" t="str">
            <v>Stella Broughton</v>
          </cell>
          <cell r="R376" t="str">
            <v>Permanent Full-Time</v>
          </cell>
          <cell r="S376" t="str">
            <v>Waged/Timesheet</v>
          </cell>
          <cell r="T376" t="str">
            <v>IEA – 2010 Standard</v>
          </cell>
          <cell r="U376">
            <v>1</v>
          </cell>
          <cell r="V376" t="str">
            <v>E+</v>
          </cell>
          <cell r="W376">
            <v>52919.63</v>
          </cell>
          <cell r="X376" t="str">
            <v>1 Queen Street - Level 17</v>
          </cell>
          <cell r="Y376">
            <v>0</v>
          </cell>
          <cell r="Z376" t="str">
            <v>Stella</v>
          </cell>
          <cell r="AA376" t="str">
            <v>Broughton</v>
          </cell>
          <cell r="AB376" t="str">
            <v>Stella</v>
          </cell>
          <cell r="AC376" t="str">
            <v>BAND</v>
          </cell>
          <cell r="AD376" t="str">
            <v>PSA</v>
          </cell>
          <cell r="AE376" t="str">
            <v>Female</v>
          </cell>
          <cell r="AF376">
            <v>1205</v>
          </cell>
          <cell r="AG376" t="str">
            <v>NORTHERN BUSWAY</v>
          </cell>
          <cell r="AH376" t="str">
            <v>00.00.0000</v>
          </cell>
        </row>
        <row r="377">
          <cell r="A377">
            <v>50010895</v>
          </cell>
          <cell r="B377" t="str">
            <v>Services</v>
          </cell>
          <cell r="C377" t="str">
            <v>Public Transport</v>
          </cell>
          <cell r="D377" t="str">
            <v>Bus Services</v>
          </cell>
          <cell r="E377" t="str">
            <v>Infrastructure &amp; Facilities Operations 1</v>
          </cell>
          <cell r="F377">
            <v>50010895</v>
          </cell>
          <cell r="G377" t="str">
            <v>PT Facilities Operator</v>
          </cell>
          <cell r="H377" t="str">
            <v>01.07.2010</v>
          </cell>
          <cell r="I377" t="str">
            <v>Staff Member</v>
          </cell>
          <cell r="J377" t="str">
            <v>Band E</v>
          </cell>
          <cell r="K377">
            <v>1</v>
          </cell>
          <cell r="L377">
            <v>40</v>
          </cell>
          <cell r="M377" t="str">
            <v>Permanent Full-Time</v>
          </cell>
          <cell r="N377" t="str">
            <v>Waged/Timesheet</v>
          </cell>
          <cell r="O377" t="str">
            <v>Position Filled</v>
          </cell>
          <cell r="P377">
            <v>93302420</v>
          </cell>
          <cell r="Q377" t="str">
            <v>Daphne Van Beek</v>
          </cell>
          <cell r="R377" t="str">
            <v>Permanent Full-Time</v>
          </cell>
          <cell r="S377" t="str">
            <v>Waged/Timesheet</v>
          </cell>
          <cell r="T377" t="str">
            <v>IEA – 2010 Standard</v>
          </cell>
          <cell r="U377">
            <v>1</v>
          </cell>
          <cell r="V377" t="str">
            <v>E+</v>
          </cell>
          <cell r="W377">
            <v>52347.81</v>
          </cell>
          <cell r="X377" t="str">
            <v>Q4 Building – 74 Taharoto (JTOC)</v>
          </cell>
          <cell r="Y377">
            <v>0</v>
          </cell>
          <cell r="Z377" t="str">
            <v>Daphne</v>
          </cell>
          <cell r="AA377" t="str">
            <v>Van Beek</v>
          </cell>
          <cell r="AB377" t="str">
            <v>Daphne</v>
          </cell>
          <cell r="AC377" t="str">
            <v>BAND</v>
          </cell>
          <cell r="AD377" t="str">
            <v>PSA</v>
          </cell>
          <cell r="AE377" t="str">
            <v>Female</v>
          </cell>
          <cell r="AF377">
            <v>1205</v>
          </cell>
          <cell r="AG377" t="str">
            <v>NORTHERN BUSWAY</v>
          </cell>
          <cell r="AH377" t="str">
            <v>00.00.0000</v>
          </cell>
        </row>
        <row r="378">
          <cell r="A378">
            <v>50010897</v>
          </cell>
          <cell r="B378" t="str">
            <v>Services</v>
          </cell>
          <cell r="C378" t="str">
            <v>Public Transport</v>
          </cell>
          <cell r="D378" t="str">
            <v>Bus Services</v>
          </cell>
          <cell r="E378" t="str">
            <v>Infrastructure &amp; Facilities Operations 1</v>
          </cell>
          <cell r="F378">
            <v>50010897</v>
          </cell>
          <cell r="G378" t="str">
            <v>PT Facilities Operator</v>
          </cell>
          <cell r="H378" t="str">
            <v>01.07.2010</v>
          </cell>
          <cell r="I378" t="str">
            <v>Staff Member</v>
          </cell>
          <cell r="J378" t="str">
            <v>Band D</v>
          </cell>
          <cell r="K378">
            <v>1</v>
          </cell>
          <cell r="L378">
            <v>40</v>
          </cell>
          <cell r="M378" t="str">
            <v>Permanent Full-Time</v>
          </cell>
          <cell r="N378" t="str">
            <v>Waged/Timesheet</v>
          </cell>
          <cell r="O378" t="str">
            <v>Position Filled</v>
          </cell>
          <cell r="P378">
            <v>1440</v>
          </cell>
          <cell r="Q378" t="str">
            <v>Carlo De Bruin</v>
          </cell>
          <cell r="R378" t="str">
            <v>Permanent Full-Time</v>
          </cell>
          <cell r="S378" t="str">
            <v>Waged/Timesheet</v>
          </cell>
          <cell r="T378" t="str">
            <v>IEA – 2013 Standard</v>
          </cell>
          <cell r="U378">
            <v>1</v>
          </cell>
          <cell r="V378" t="str">
            <v>D3</v>
          </cell>
          <cell r="W378">
            <v>41710</v>
          </cell>
          <cell r="X378" t="str">
            <v>Q4 Building – 74 Taharoto (JTOC)</v>
          </cell>
          <cell r="Y378">
            <v>0</v>
          </cell>
          <cell r="Z378" t="str">
            <v>Ingimir</v>
          </cell>
          <cell r="AA378" t="str">
            <v>De Bruin</v>
          </cell>
          <cell r="AB378" t="str">
            <v>Carlo</v>
          </cell>
          <cell r="AC378" t="str">
            <v>BAND</v>
          </cell>
          <cell r="AD378" t="str">
            <v>PSA</v>
          </cell>
          <cell r="AE378" t="str">
            <v>Male</v>
          </cell>
          <cell r="AF378">
            <v>1205</v>
          </cell>
          <cell r="AG378" t="str">
            <v>NORTHERN BUSWAY</v>
          </cell>
          <cell r="AH378" t="str">
            <v>00.00.0000</v>
          </cell>
        </row>
        <row r="379">
          <cell r="A379">
            <v>50010898</v>
          </cell>
          <cell r="B379" t="str">
            <v>Services</v>
          </cell>
          <cell r="C379" t="str">
            <v>Public Transport</v>
          </cell>
          <cell r="D379" t="str">
            <v>Bus Services</v>
          </cell>
          <cell r="E379" t="str">
            <v>Infrastructure &amp; Facilities Operations 1</v>
          </cell>
          <cell r="F379">
            <v>50010898</v>
          </cell>
          <cell r="G379" t="str">
            <v>PT Facilities Operator</v>
          </cell>
          <cell r="H379" t="str">
            <v>01.07.2010</v>
          </cell>
          <cell r="I379" t="str">
            <v>Staff Member</v>
          </cell>
          <cell r="J379" t="str">
            <v>Band D</v>
          </cell>
          <cell r="K379">
            <v>1</v>
          </cell>
          <cell r="L379">
            <v>40</v>
          </cell>
          <cell r="M379" t="str">
            <v>Permanent Full-Time</v>
          </cell>
          <cell r="N379" t="str">
            <v>Waged/Timesheet</v>
          </cell>
          <cell r="O379" t="str">
            <v>Position Filled</v>
          </cell>
          <cell r="P379">
            <v>93302836</v>
          </cell>
          <cell r="Q379" t="str">
            <v>Margaret Firth</v>
          </cell>
          <cell r="R379" t="str">
            <v>Permanent Full-Time</v>
          </cell>
          <cell r="S379" t="str">
            <v>Waged/Timesheet</v>
          </cell>
          <cell r="T379" t="str">
            <v>CEA – PSA</v>
          </cell>
          <cell r="U379">
            <v>1</v>
          </cell>
          <cell r="V379" t="str">
            <v>D3</v>
          </cell>
          <cell r="W379">
            <v>41710</v>
          </cell>
          <cell r="X379" t="str">
            <v>1 Queen Street - Level 17</v>
          </cell>
          <cell r="Y379">
            <v>0</v>
          </cell>
          <cell r="Z379" t="str">
            <v>Margaret</v>
          </cell>
          <cell r="AA379" t="str">
            <v>Firth</v>
          </cell>
          <cell r="AB379" t="str">
            <v>Margaret</v>
          </cell>
          <cell r="AC379" t="str">
            <v>BAND</v>
          </cell>
          <cell r="AD379" t="str">
            <v>PSA</v>
          </cell>
          <cell r="AE379" t="str">
            <v>Female</v>
          </cell>
          <cell r="AF379">
            <v>1205</v>
          </cell>
          <cell r="AG379" t="str">
            <v>NORTHERN BUSWAY</v>
          </cell>
          <cell r="AH379" t="str">
            <v>00.00.0000</v>
          </cell>
        </row>
        <row r="380">
          <cell r="A380">
            <v>50010899</v>
          </cell>
          <cell r="B380" t="str">
            <v>Services</v>
          </cell>
          <cell r="C380" t="str">
            <v>Public Transport</v>
          </cell>
          <cell r="D380" t="str">
            <v>Bus Services</v>
          </cell>
          <cell r="E380" t="str">
            <v>Infrastructure &amp; Facilities Operations 1</v>
          </cell>
          <cell r="F380">
            <v>50010899</v>
          </cell>
          <cell r="G380" t="str">
            <v>PT Facilities Operator</v>
          </cell>
          <cell r="H380" t="str">
            <v>01.07.2010</v>
          </cell>
          <cell r="I380" t="str">
            <v>Staff Member</v>
          </cell>
          <cell r="J380" t="str">
            <v>Band D</v>
          </cell>
          <cell r="K380">
            <v>1</v>
          </cell>
          <cell r="L380">
            <v>40</v>
          </cell>
          <cell r="M380" t="str">
            <v>Permanent Full-Time</v>
          </cell>
          <cell r="N380" t="str">
            <v>Waged/Timesheet</v>
          </cell>
          <cell r="O380" t="str">
            <v>Position Filled</v>
          </cell>
          <cell r="P380">
            <v>93302969</v>
          </cell>
          <cell r="Q380" t="str">
            <v>Sheryl McGreevy</v>
          </cell>
          <cell r="R380" t="str">
            <v>Permanent Full-Time</v>
          </cell>
          <cell r="S380" t="str">
            <v>Waged/Timesheet</v>
          </cell>
          <cell r="T380" t="str">
            <v>CEA – PSA</v>
          </cell>
          <cell r="U380">
            <v>1</v>
          </cell>
          <cell r="V380" t="str">
            <v>D5</v>
          </cell>
          <cell r="W380">
            <v>43650</v>
          </cell>
          <cell r="X380" t="str">
            <v>1 Queen Street - Level 17</v>
          </cell>
          <cell r="Y380">
            <v>0</v>
          </cell>
          <cell r="Z380" t="str">
            <v>Sheryl</v>
          </cell>
          <cell r="AA380" t="str">
            <v>McGreevy</v>
          </cell>
          <cell r="AB380" t="str">
            <v>Sheryl</v>
          </cell>
          <cell r="AC380" t="str">
            <v>BAND</v>
          </cell>
          <cell r="AD380" t="str">
            <v>PSA</v>
          </cell>
          <cell r="AE380" t="str">
            <v>Female</v>
          </cell>
          <cell r="AF380">
            <v>1205</v>
          </cell>
          <cell r="AG380" t="str">
            <v>NORTHERN BUSWAY</v>
          </cell>
          <cell r="AH380" t="str">
            <v>00.00.0000</v>
          </cell>
        </row>
        <row r="381">
          <cell r="A381">
            <v>50010901</v>
          </cell>
          <cell r="B381" t="str">
            <v>Services</v>
          </cell>
          <cell r="C381" t="str">
            <v>Public Transport</v>
          </cell>
          <cell r="D381" t="str">
            <v>Bus Services</v>
          </cell>
          <cell r="E381" t="str">
            <v>Infrastructure &amp; Facilities Operations 1</v>
          </cell>
          <cell r="F381">
            <v>50010901</v>
          </cell>
          <cell r="G381" t="str">
            <v>PT Facilities Operator</v>
          </cell>
          <cell r="H381" t="str">
            <v>01.07.2010</v>
          </cell>
          <cell r="I381" t="str">
            <v>Staff Member</v>
          </cell>
          <cell r="J381" t="str">
            <v>Band D</v>
          </cell>
          <cell r="K381">
            <v>1</v>
          </cell>
          <cell r="L381">
            <v>40</v>
          </cell>
          <cell r="M381" t="str">
            <v>Permanent Full-Time</v>
          </cell>
          <cell r="N381" t="str">
            <v>Waged/Timesheet</v>
          </cell>
          <cell r="O381" t="str">
            <v>Position Filled</v>
          </cell>
          <cell r="P381">
            <v>93302696</v>
          </cell>
          <cell r="Q381" t="str">
            <v>Dez Pooley</v>
          </cell>
          <cell r="R381" t="str">
            <v>Permanent Full-Time</v>
          </cell>
          <cell r="S381" t="str">
            <v>Waged/Timesheet</v>
          </cell>
          <cell r="T381" t="str">
            <v>IEA – 2010 Standard</v>
          </cell>
          <cell r="U381">
            <v>1</v>
          </cell>
          <cell r="V381" t="str">
            <v>D+</v>
          </cell>
          <cell r="W381">
            <v>43977.599999999999</v>
          </cell>
          <cell r="X381" t="str">
            <v>1 Queen Street - Level 17</v>
          </cell>
          <cell r="Y381">
            <v>0</v>
          </cell>
          <cell r="Z381" t="str">
            <v>Desmond</v>
          </cell>
          <cell r="AA381" t="str">
            <v>Pooley</v>
          </cell>
          <cell r="AB381" t="str">
            <v>Dez</v>
          </cell>
          <cell r="AC381" t="str">
            <v>BAND</v>
          </cell>
          <cell r="AD381" t="str">
            <v>PSA</v>
          </cell>
          <cell r="AE381" t="str">
            <v>Male</v>
          </cell>
          <cell r="AF381">
            <v>1205</v>
          </cell>
          <cell r="AG381" t="str">
            <v>NORTHERN BUSWAY</v>
          </cell>
          <cell r="AH381" t="str">
            <v>00.00.0000</v>
          </cell>
        </row>
        <row r="382">
          <cell r="A382">
            <v>50010902</v>
          </cell>
          <cell r="B382" t="str">
            <v>Services</v>
          </cell>
          <cell r="C382" t="str">
            <v>Public Transport</v>
          </cell>
          <cell r="D382" t="str">
            <v>Bus Services</v>
          </cell>
          <cell r="E382" t="str">
            <v>Infrastructure &amp; Facilities Operations 1</v>
          </cell>
          <cell r="F382">
            <v>50010902</v>
          </cell>
          <cell r="G382" t="str">
            <v>PT Facilities Operator</v>
          </cell>
          <cell r="H382" t="str">
            <v>01.07.2010</v>
          </cell>
          <cell r="I382" t="str">
            <v>Staff Member</v>
          </cell>
          <cell r="J382" t="str">
            <v>Band D</v>
          </cell>
          <cell r="K382">
            <v>1</v>
          </cell>
          <cell r="L382">
            <v>40</v>
          </cell>
          <cell r="M382" t="str">
            <v>Permanent Full-Time</v>
          </cell>
          <cell r="N382" t="str">
            <v>Waged/Timesheet</v>
          </cell>
          <cell r="O382" t="str">
            <v>Position Filled</v>
          </cell>
          <cell r="P382">
            <v>2051</v>
          </cell>
          <cell r="Q382" t="str">
            <v>Dennis Tam</v>
          </cell>
          <cell r="R382" t="str">
            <v>Permanent Full-Time</v>
          </cell>
          <cell r="S382" t="str">
            <v>Waged/Timesheet</v>
          </cell>
          <cell r="T382" t="str">
            <v>IEA – 2013 Standard</v>
          </cell>
          <cell r="U382">
            <v>1</v>
          </cell>
          <cell r="V382" t="str">
            <v>D1</v>
          </cell>
          <cell r="W382">
            <v>39770</v>
          </cell>
          <cell r="X382" t="str">
            <v>1 Queen Street - Level 17</v>
          </cell>
          <cell r="Y382">
            <v>0</v>
          </cell>
          <cell r="Z382" t="str">
            <v>Wai Yip</v>
          </cell>
          <cell r="AA382" t="str">
            <v>Tam</v>
          </cell>
          <cell r="AB382" t="str">
            <v>Dennis</v>
          </cell>
          <cell r="AC382" t="str">
            <v>BAND</v>
          </cell>
          <cell r="AD382" t="str">
            <v>PSA</v>
          </cell>
          <cell r="AE382" t="str">
            <v>Male</v>
          </cell>
          <cell r="AF382">
            <v>1205</v>
          </cell>
          <cell r="AG382" t="str">
            <v>NORTHERN BUSWAY</v>
          </cell>
          <cell r="AH382" t="str">
            <v>00.00.0000</v>
          </cell>
        </row>
        <row r="383">
          <cell r="A383">
            <v>50010903</v>
          </cell>
          <cell r="B383" t="str">
            <v>Services</v>
          </cell>
          <cell r="C383" t="str">
            <v>Public Transport</v>
          </cell>
          <cell r="D383" t="str">
            <v>Bus Services</v>
          </cell>
          <cell r="E383" t="str">
            <v>Infrastructure &amp; Facilities Operations 1</v>
          </cell>
          <cell r="F383">
            <v>50010903</v>
          </cell>
          <cell r="G383" t="str">
            <v>PT Facilities Operator</v>
          </cell>
          <cell r="H383" t="str">
            <v>01.07.2010</v>
          </cell>
          <cell r="I383" t="str">
            <v>Staff Member</v>
          </cell>
          <cell r="J383" t="str">
            <v>Band D</v>
          </cell>
          <cell r="K383">
            <v>1</v>
          </cell>
          <cell r="L383">
            <v>40</v>
          </cell>
          <cell r="M383" t="str">
            <v>Permanent Full-Time</v>
          </cell>
          <cell r="N383" t="str">
            <v>Waged/Timesheet</v>
          </cell>
          <cell r="O383" t="str">
            <v>Position Filled</v>
          </cell>
          <cell r="P383">
            <v>93302751</v>
          </cell>
          <cell r="Q383" t="str">
            <v>Ratapu Kaponga</v>
          </cell>
          <cell r="R383" t="str">
            <v>Permanent Full-Time</v>
          </cell>
          <cell r="S383" t="str">
            <v>Waged/Timesheet</v>
          </cell>
          <cell r="T383" t="str">
            <v>IEA – 2010 Standard</v>
          </cell>
          <cell r="U383">
            <v>1</v>
          </cell>
          <cell r="V383" t="str">
            <v>D+</v>
          </cell>
          <cell r="W383">
            <v>50347.22</v>
          </cell>
          <cell r="X383" t="str">
            <v>1 Queen Street - Level 17</v>
          </cell>
          <cell r="Y383">
            <v>0</v>
          </cell>
          <cell r="Z383" t="str">
            <v>Ratapu</v>
          </cell>
          <cell r="AA383" t="str">
            <v>Kaponga</v>
          </cell>
          <cell r="AB383" t="str">
            <v>Ratapu</v>
          </cell>
          <cell r="AC383" t="str">
            <v>BAND</v>
          </cell>
          <cell r="AD383" t="str">
            <v>PSA</v>
          </cell>
          <cell r="AE383" t="str">
            <v>Male</v>
          </cell>
          <cell r="AF383">
            <v>1205</v>
          </cell>
          <cell r="AG383" t="str">
            <v>NORTHERN BUSWAY</v>
          </cell>
          <cell r="AH383" t="str">
            <v>00.00.0000</v>
          </cell>
        </row>
        <row r="384">
          <cell r="A384">
            <v>50010904</v>
          </cell>
          <cell r="B384" t="str">
            <v>Services</v>
          </cell>
          <cell r="C384" t="str">
            <v>Public Transport</v>
          </cell>
          <cell r="D384" t="str">
            <v>Ferry Services</v>
          </cell>
          <cell r="E384" t="str">
            <v>Infrastructure &amp; Facilities Operations</v>
          </cell>
          <cell r="F384">
            <v>50010904</v>
          </cell>
          <cell r="G384" t="str">
            <v>Infrastruc &amp; Facilities Ops Team Leader</v>
          </cell>
          <cell r="H384" t="str">
            <v>01.07.2010</v>
          </cell>
          <cell r="I384" t="str">
            <v>Team Leader</v>
          </cell>
          <cell r="J384" t="str">
            <v>Band F</v>
          </cell>
          <cell r="K384">
            <v>1</v>
          </cell>
          <cell r="L384">
            <v>40</v>
          </cell>
          <cell r="M384" t="str">
            <v>Permanent Full-Time</v>
          </cell>
          <cell r="N384" t="str">
            <v>Waged/Timesheet</v>
          </cell>
          <cell r="O384" t="str">
            <v>Position Filled</v>
          </cell>
          <cell r="P384">
            <v>2096</v>
          </cell>
          <cell r="Q384" t="str">
            <v>John Simpson</v>
          </cell>
          <cell r="R384" t="str">
            <v>Permanent Full-Time</v>
          </cell>
          <cell r="S384" t="str">
            <v>Waged/Timesheet</v>
          </cell>
          <cell r="T384" t="str">
            <v>IEA – 2013 Standard</v>
          </cell>
          <cell r="U384">
            <v>1</v>
          </cell>
          <cell r="V384" t="str">
            <v>F+</v>
          </cell>
          <cell r="W384">
            <v>75000</v>
          </cell>
          <cell r="X384" t="str">
            <v>111 Quay Street</v>
          </cell>
          <cell r="Y384">
            <v>0</v>
          </cell>
          <cell r="Z384" t="str">
            <v>John</v>
          </cell>
          <cell r="AA384" t="str">
            <v>Simpson</v>
          </cell>
          <cell r="AC384" t="str">
            <v>BAND</v>
          </cell>
          <cell r="AD384" t="str">
            <v>PSA</v>
          </cell>
          <cell r="AE384" t="str">
            <v>Male</v>
          </cell>
          <cell r="AF384">
            <v>1207</v>
          </cell>
          <cell r="AG384" t="str">
            <v>WHARF FACILITIES</v>
          </cell>
          <cell r="AH384" t="str">
            <v>00.00.0000</v>
          </cell>
        </row>
        <row r="385">
          <cell r="A385">
            <v>50010905</v>
          </cell>
          <cell r="B385" t="str">
            <v>Services</v>
          </cell>
          <cell r="C385" t="str">
            <v>Public Transport</v>
          </cell>
          <cell r="D385" t="str">
            <v>Bus Services</v>
          </cell>
          <cell r="E385" t="str">
            <v>Concessions Services</v>
          </cell>
          <cell r="F385">
            <v>50010905</v>
          </cell>
          <cell r="G385" t="str">
            <v>PT Concessions Administrator</v>
          </cell>
          <cell r="H385" t="str">
            <v>01.07.2010</v>
          </cell>
          <cell r="I385" t="str">
            <v>Staff Member</v>
          </cell>
          <cell r="J385" t="str">
            <v>Band D</v>
          </cell>
          <cell r="K385">
            <v>1</v>
          </cell>
          <cell r="L385">
            <v>40</v>
          </cell>
          <cell r="M385" t="str">
            <v>Permanent Full-Time</v>
          </cell>
          <cell r="N385" t="str">
            <v>Waged/Timesheet</v>
          </cell>
          <cell r="O385" t="str">
            <v>Position Filled</v>
          </cell>
          <cell r="P385">
            <v>2344</v>
          </cell>
          <cell r="Q385" t="str">
            <v>Kathryn Paynter</v>
          </cell>
          <cell r="R385" t="str">
            <v>Fixed Term Full-Time</v>
          </cell>
          <cell r="S385" t="str">
            <v>Waged/Timesheet</v>
          </cell>
          <cell r="T385" t="str">
            <v>CEA – PSA</v>
          </cell>
          <cell r="U385">
            <v>1</v>
          </cell>
          <cell r="V385" t="str">
            <v>D+</v>
          </cell>
          <cell r="W385">
            <v>48500</v>
          </cell>
          <cell r="X385" t="str">
            <v>1 Queen Street - Level 17</v>
          </cell>
          <cell r="Y385">
            <v>0</v>
          </cell>
          <cell r="Z385" t="str">
            <v>Kathryn</v>
          </cell>
          <cell r="AA385" t="str">
            <v>Paynter</v>
          </cell>
          <cell r="AB385" t="str">
            <v>Kathryn</v>
          </cell>
          <cell r="AC385" t="str">
            <v>BAND</v>
          </cell>
          <cell r="AD385" t="str">
            <v>PSA</v>
          </cell>
          <cell r="AE385" t="str">
            <v>Female</v>
          </cell>
          <cell r="AF385">
            <v>1212</v>
          </cell>
          <cell r="AG385" t="str">
            <v>PT Sev Delivery-Bus</v>
          </cell>
          <cell r="AH385" t="str">
            <v>26.06.2015</v>
          </cell>
        </row>
        <row r="386">
          <cell r="A386">
            <v>50010906</v>
          </cell>
          <cell r="B386" t="str">
            <v>Services</v>
          </cell>
          <cell r="C386" t="str">
            <v>Public Transport</v>
          </cell>
          <cell r="D386" t="str">
            <v>Ferry Services</v>
          </cell>
          <cell r="E386" t="str">
            <v>Infrastructure &amp; Facilities Operations</v>
          </cell>
          <cell r="F386">
            <v>50010906</v>
          </cell>
          <cell r="G386" t="str">
            <v>PT Facilities Operator</v>
          </cell>
          <cell r="H386" t="str">
            <v>01.07.2010</v>
          </cell>
          <cell r="I386" t="str">
            <v>Staff Member</v>
          </cell>
          <cell r="J386" t="str">
            <v>Band D</v>
          </cell>
          <cell r="K386">
            <v>1</v>
          </cell>
          <cell r="L386">
            <v>40</v>
          </cell>
          <cell r="M386" t="str">
            <v>Permanent Full-Time</v>
          </cell>
          <cell r="N386" t="str">
            <v>Waged/Timesheet</v>
          </cell>
          <cell r="O386" t="str">
            <v>Position Filled</v>
          </cell>
          <cell r="P386">
            <v>91003533</v>
          </cell>
          <cell r="Q386" t="str">
            <v>Paul Khan</v>
          </cell>
          <cell r="R386" t="str">
            <v>Permanent Full-Time</v>
          </cell>
          <cell r="S386" t="str">
            <v>Waged/Timesheet</v>
          </cell>
          <cell r="T386" t="str">
            <v>IEA – 2013 Standard</v>
          </cell>
          <cell r="U386">
            <v>1</v>
          </cell>
          <cell r="V386" t="str">
            <v>D+</v>
          </cell>
          <cell r="W386">
            <v>49675.53</v>
          </cell>
          <cell r="X386" t="str">
            <v>99 Quay Street</v>
          </cell>
          <cell r="Y386">
            <v>0</v>
          </cell>
          <cell r="Z386" t="str">
            <v>Sayed</v>
          </cell>
          <cell r="AA386" t="str">
            <v>Khan</v>
          </cell>
          <cell r="AB386" t="str">
            <v>Paul</v>
          </cell>
          <cell r="AC386" t="str">
            <v>BAND</v>
          </cell>
          <cell r="AD386" t="str">
            <v>PSA</v>
          </cell>
          <cell r="AE386" t="str">
            <v>Male</v>
          </cell>
          <cell r="AF386">
            <v>1207</v>
          </cell>
          <cell r="AG386" t="str">
            <v>WHARF FACILITIES</v>
          </cell>
          <cell r="AH386" t="str">
            <v>00.00.0000</v>
          </cell>
        </row>
        <row r="387">
          <cell r="A387">
            <v>50010907</v>
          </cell>
          <cell r="B387" t="str">
            <v>Services</v>
          </cell>
          <cell r="C387" t="str">
            <v>Public Transport</v>
          </cell>
          <cell r="D387" t="str">
            <v>Ferry Services</v>
          </cell>
          <cell r="E387" t="str">
            <v>Infrastructure &amp; Facilities Operations</v>
          </cell>
          <cell r="F387">
            <v>50010907</v>
          </cell>
          <cell r="G387" t="str">
            <v>PT Facilities Operator</v>
          </cell>
          <cell r="H387" t="str">
            <v>01.07.2010</v>
          </cell>
          <cell r="I387" t="str">
            <v>Staff Member</v>
          </cell>
          <cell r="J387" t="str">
            <v>Band D</v>
          </cell>
          <cell r="K387">
            <v>1</v>
          </cell>
          <cell r="L387">
            <v>40</v>
          </cell>
          <cell r="M387" t="str">
            <v>Permanent Full-Time</v>
          </cell>
          <cell r="N387" t="str">
            <v>Waged/Timesheet</v>
          </cell>
          <cell r="O387" t="str">
            <v>Position Filled</v>
          </cell>
          <cell r="P387">
            <v>91003534</v>
          </cell>
          <cell r="Q387" t="str">
            <v>Naveen Kumar</v>
          </cell>
          <cell r="R387" t="str">
            <v>Permanent Full-Time</v>
          </cell>
          <cell r="S387" t="str">
            <v>Waged/Timesheet</v>
          </cell>
          <cell r="T387" t="str">
            <v>IEA – 2013 Standard</v>
          </cell>
          <cell r="U387">
            <v>1</v>
          </cell>
          <cell r="V387" t="str">
            <v>D+</v>
          </cell>
          <cell r="W387">
            <v>49675.53</v>
          </cell>
          <cell r="X387" t="str">
            <v>99 Quay Street</v>
          </cell>
          <cell r="Y387">
            <v>0</v>
          </cell>
          <cell r="Z387" t="str">
            <v>Naveen</v>
          </cell>
          <cell r="AA387" t="str">
            <v>Kumar</v>
          </cell>
          <cell r="AC387" t="str">
            <v>BAND</v>
          </cell>
          <cell r="AD387" t="str">
            <v>PSA</v>
          </cell>
          <cell r="AE387" t="str">
            <v>Male</v>
          </cell>
          <cell r="AF387">
            <v>1207</v>
          </cell>
          <cell r="AG387" t="str">
            <v>WHARF FACILITIES</v>
          </cell>
          <cell r="AH387" t="str">
            <v>00.00.0000</v>
          </cell>
        </row>
        <row r="388">
          <cell r="A388">
            <v>50010910</v>
          </cell>
          <cell r="B388" t="str">
            <v>Services</v>
          </cell>
          <cell r="C388" t="str">
            <v>Public Transport</v>
          </cell>
          <cell r="D388" t="str">
            <v>Ferry Services</v>
          </cell>
          <cell r="E388" t="str">
            <v>Infrastructure &amp; Facilities Operations</v>
          </cell>
          <cell r="F388">
            <v>50010910</v>
          </cell>
          <cell r="G388" t="str">
            <v>PT Facilities Operator</v>
          </cell>
          <cell r="H388" t="str">
            <v>01.07.2010</v>
          </cell>
          <cell r="I388" t="str">
            <v>Staff Member</v>
          </cell>
          <cell r="J388" t="str">
            <v>Band D</v>
          </cell>
          <cell r="K388">
            <v>1</v>
          </cell>
          <cell r="L388">
            <v>40</v>
          </cell>
          <cell r="M388" t="str">
            <v>Permanent Full-Time</v>
          </cell>
          <cell r="N388" t="str">
            <v>Waged/Timesheet</v>
          </cell>
          <cell r="O388" t="str">
            <v>Position Filled</v>
          </cell>
          <cell r="P388">
            <v>90005157</v>
          </cell>
          <cell r="Q388" t="str">
            <v>Peter Tidey</v>
          </cell>
          <cell r="R388" t="str">
            <v>Permanent Full-Time</v>
          </cell>
          <cell r="S388" t="str">
            <v>Waged/Timesheet</v>
          </cell>
          <cell r="T388" t="str">
            <v>IEA – 2010 Standard</v>
          </cell>
          <cell r="U388">
            <v>1</v>
          </cell>
          <cell r="V388" t="str">
            <v>D+</v>
          </cell>
          <cell r="W388">
            <v>49894.61</v>
          </cell>
          <cell r="X388" t="str">
            <v>Great Barrier Island Wharf</v>
          </cell>
          <cell r="Y388">
            <v>0</v>
          </cell>
          <cell r="Z388" t="str">
            <v>Peter</v>
          </cell>
          <cell r="AA388" t="str">
            <v>Tidey</v>
          </cell>
          <cell r="AB388" t="str">
            <v>Peter</v>
          </cell>
          <cell r="AC388" t="str">
            <v>BAND</v>
          </cell>
          <cell r="AD388" t="str">
            <v>PSA</v>
          </cell>
          <cell r="AE388" t="str">
            <v>Male</v>
          </cell>
          <cell r="AF388">
            <v>1207</v>
          </cell>
          <cell r="AG388" t="str">
            <v>WHARF FACILITIES</v>
          </cell>
          <cell r="AH388" t="str">
            <v>00.00.0000</v>
          </cell>
        </row>
        <row r="389">
          <cell r="A389">
            <v>50010914</v>
          </cell>
          <cell r="B389" t="str">
            <v>Services</v>
          </cell>
          <cell r="C389" t="str">
            <v>Public Transport</v>
          </cell>
          <cell r="D389" t="str">
            <v>PT Customer Experience</v>
          </cell>
          <cell r="E389" t="str">
            <v>PT Customer Channels</v>
          </cell>
          <cell r="F389">
            <v>50010914</v>
          </cell>
          <cell r="G389" t="str">
            <v>PT Customer Feedback Coordinator</v>
          </cell>
          <cell r="H389" t="str">
            <v>01.07.2010</v>
          </cell>
          <cell r="I389" t="str">
            <v>Staff Member</v>
          </cell>
          <cell r="J389" t="str">
            <v>Band E</v>
          </cell>
          <cell r="K389">
            <v>1</v>
          </cell>
          <cell r="L389">
            <v>40</v>
          </cell>
          <cell r="M389" t="str">
            <v>Permanent Full-Time</v>
          </cell>
          <cell r="N389" t="str">
            <v>Waged/Timesheet</v>
          </cell>
          <cell r="O389" t="str">
            <v>Position Filled</v>
          </cell>
          <cell r="P389">
            <v>1141</v>
          </cell>
          <cell r="Q389" t="str">
            <v>Cherie Subritzky</v>
          </cell>
          <cell r="R389" t="str">
            <v>Permanent Full-Time</v>
          </cell>
          <cell r="S389" t="str">
            <v>Waged/Timesheet</v>
          </cell>
          <cell r="T389" t="str">
            <v>IEA – 2010 Standard</v>
          </cell>
          <cell r="U389">
            <v>1</v>
          </cell>
          <cell r="V389" t="str">
            <v>E+</v>
          </cell>
          <cell r="W389">
            <v>52946.46</v>
          </cell>
          <cell r="X389" t="str">
            <v>1 Queen Street - Level 17</v>
          </cell>
          <cell r="Y389">
            <v>0</v>
          </cell>
          <cell r="Z389" t="str">
            <v>Cherie</v>
          </cell>
          <cell r="AA389" t="str">
            <v>Subritzky</v>
          </cell>
          <cell r="AC389" t="str">
            <v>BAND</v>
          </cell>
          <cell r="AD389" t="str">
            <v>PSA</v>
          </cell>
          <cell r="AE389" t="str">
            <v>Female</v>
          </cell>
          <cell r="AF389">
            <v>1202</v>
          </cell>
          <cell r="AG389" t="str">
            <v>PT CUSTOMER EXPERIEN</v>
          </cell>
          <cell r="AH389" t="str">
            <v>00.00.0000</v>
          </cell>
        </row>
        <row r="390">
          <cell r="A390">
            <v>50010915</v>
          </cell>
          <cell r="B390" t="str">
            <v>Services</v>
          </cell>
          <cell r="C390" t="str">
            <v>Public Transport</v>
          </cell>
          <cell r="D390" t="str">
            <v>PT Customer Experience</v>
          </cell>
          <cell r="E390" t="str">
            <v>PT Service Information</v>
          </cell>
          <cell r="F390">
            <v>50010915</v>
          </cell>
          <cell r="G390" t="str">
            <v>PT Service Information Lead</v>
          </cell>
          <cell r="H390" t="str">
            <v>01.07.2010</v>
          </cell>
          <cell r="I390" t="str">
            <v>Unit Manager</v>
          </cell>
          <cell r="J390" t="str">
            <v>Band G</v>
          </cell>
          <cell r="K390">
            <v>1</v>
          </cell>
          <cell r="L390">
            <v>40</v>
          </cell>
          <cell r="M390" t="str">
            <v>Permanent Full-Time</v>
          </cell>
          <cell r="N390" t="str">
            <v>Waged/Timesheet</v>
          </cell>
          <cell r="O390" t="str">
            <v>Position Filled</v>
          </cell>
          <cell r="P390">
            <v>91000594</v>
          </cell>
          <cell r="Q390" t="str">
            <v>Nigel Watkins</v>
          </cell>
          <cell r="R390" t="str">
            <v>Permanent Full-Time</v>
          </cell>
          <cell r="S390" t="str">
            <v>Waged/Timesheet</v>
          </cell>
          <cell r="T390" t="str">
            <v>IEA – 2010 Standard</v>
          </cell>
          <cell r="U390">
            <v>1</v>
          </cell>
          <cell r="V390" t="str">
            <v>G+</v>
          </cell>
          <cell r="W390">
            <v>83634.73</v>
          </cell>
          <cell r="X390" t="str">
            <v>1 Queen Street - Level 17</v>
          </cell>
          <cell r="Y390">
            <v>0</v>
          </cell>
          <cell r="Z390" t="str">
            <v>Nigel</v>
          </cell>
          <cell r="AA390" t="str">
            <v>Watkins</v>
          </cell>
          <cell r="AB390" t="str">
            <v>Nigel</v>
          </cell>
          <cell r="AC390" t="str">
            <v>BAND</v>
          </cell>
          <cell r="AD390" t="str">
            <v>PSA</v>
          </cell>
          <cell r="AE390" t="str">
            <v>Male</v>
          </cell>
          <cell r="AF390">
            <v>1202</v>
          </cell>
          <cell r="AG390" t="str">
            <v>PT CUSTOMER EXPERIEN</v>
          </cell>
          <cell r="AH390" t="str">
            <v>00.00.0000</v>
          </cell>
        </row>
        <row r="391">
          <cell r="A391">
            <v>50010916</v>
          </cell>
          <cell r="B391" t="str">
            <v>Services</v>
          </cell>
          <cell r="C391" t="str">
            <v>Public Transport</v>
          </cell>
          <cell r="D391" t="str">
            <v>PT Customer Experience</v>
          </cell>
          <cell r="E391" t="str">
            <v>PT Service Information</v>
          </cell>
          <cell r="F391">
            <v>50010916</v>
          </cell>
          <cell r="G391" t="str">
            <v>PT Customer Information Coordinator</v>
          </cell>
          <cell r="H391" t="str">
            <v>01.07.2010</v>
          </cell>
          <cell r="I391" t="str">
            <v>Staff Member</v>
          </cell>
          <cell r="J391" t="str">
            <v>Band D</v>
          </cell>
          <cell r="K391">
            <v>1</v>
          </cell>
          <cell r="L391">
            <v>40</v>
          </cell>
          <cell r="M391" t="str">
            <v>Permanent Full-Time</v>
          </cell>
          <cell r="N391" t="str">
            <v>Waged/Timesheet</v>
          </cell>
          <cell r="O391" t="str">
            <v>Position Filled</v>
          </cell>
          <cell r="P391">
            <v>91004443</v>
          </cell>
          <cell r="Q391" t="str">
            <v>Himanshu Chopra</v>
          </cell>
          <cell r="R391" t="str">
            <v>Permanent Full-Time</v>
          </cell>
          <cell r="S391" t="str">
            <v>Waged/Timesheet</v>
          </cell>
          <cell r="T391" t="str">
            <v>IEA – 2013 Standard</v>
          </cell>
          <cell r="U391">
            <v>1</v>
          </cell>
          <cell r="V391" t="str">
            <v>D+</v>
          </cell>
          <cell r="W391">
            <v>48864</v>
          </cell>
          <cell r="X391" t="str">
            <v>1 Queen Street - Level 17</v>
          </cell>
          <cell r="Y391">
            <v>0</v>
          </cell>
          <cell r="Z391" t="str">
            <v>Himanshu</v>
          </cell>
          <cell r="AA391" t="str">
            <v>Chopra</v>
          </cell>
          <cell r="AC391" t="str">
            <v>BAND</v>
          </cell>
          <cell r="AD391" t="str">
            <v>PSA</v>
          </cell>
          <cell r="AE391" t="str">
            <v>Male</v>
          </cell>
          <cell r="AF391">
            <v>1202</v>
          </cell>
          <cell r="AG391" t="str">
            <v>PT CUSTOMER EXPERIEN</v>
          </cell>
          <cell r="AH391" t="str">
            <v>00.00.0000</v>
          </cell>
        </row>
        <row r="392">
          <cell r="A392">
            <v>50010917</v>
          </cell>
          <cell r="B392" t="str">
            <v>Services</v>
          </cell>
          <cell r="C392" t="str">
            <v>Public Transport</v>
          </cell>
          <cell r="D392" t="str">
            <v>PT Customer Experience</v>
          </cell>
          <cell r="E392" t="str">
            <v>PT Service Information</v>
          </cell>
          <cell r="F392">
            <v>50010917</v>
          </cell>
          <cell r="G392" t="str">
            <v>PT Customer Information Coordinator</v>
          </cell>
          <cell r="H392" t="str">
            <v>01.07.2010</v>
          </cell>
          <cell r="I392" t="str">
            <v>Staff Member</v>
          </cell>
          <cell r="J392" t="str">
            <v>Band D</v>
          </cell>
          <cell r="K392">
            <v>1</v>
          </cell>
          <cell r="L392">
            <v>40</v>
          </cell>
          <cell r="M392" t="str">
            <v>Permanent Full-Time</v>
          </cell>
          <cell r="N392" t="str">
            <v>Waged/Timesheet</v>
          </cell>
          <cell r="O392" t="str">
            <v>Position Filled</v>
          </cell>
          <cell r="P392">
            <v>91003281</v>
          </cell>
          <cell r="Q392" t="str">
            <v>Kenneth Ah Fook</v>
          </cell>
          <cell r="R392" t="str">
            <v>Permanent Full-Time</v>
          </cell>
          <cell r="S392" t="str">
            <v>Waged/Timesheet</v>
          </cell>
          <cell r="T392" t="str">
            <v>IEA – 2010 Standard</v>
          </cell>
          <cell r="U392">
            <v>1</v>
          </cell>
          <cell r="V392" t="str">
            <v>D+</v>
          </cell>
          <cell r="W392">
            <v>48864</v>
          </cell>
          <cell r="X392" t="str">
            <v>1 Queen Street - Level 17</v>
          </cell>
          <cell r="Y392">
            <v>0</v>
          </cell>
          <cell r="Z392" t="str">
            <v>Kenneth</v>
          </cell>
          <cell r="AA392" t="str">
            <v>Ah Fook</v>
          </cell>
          <cell r="AC392" t="str">
            <v>BAND</v>
          </cell>
          <cell r="AD392" t="str">
            <v>PSA</v>
          </cell>
          <cell r="AE392" t="str">
            <v>Male</v>
          </cell>
          <cell r="AF392">
            <v>1202</v>
          </cell>
          <cell r="AG392" t="str">
            <v>PT CUSTOMER EXPERIEN</v>
          </cell>
          <cell r="AH392" t="str">
            <v>00.00.0000</v>
          </cell>
        </row>
        <row r="393">
          <cell r="A393">
            <v>50010919</v>
          </cell>
          <cell r="B393" t="str">
            <v>Finance Division</v>
          </cell>
          <cell r="C393" t="str">
            <v>Procurement</v>
          </cell>
          <cell r="D393" t="str">
            <v>Strategy &amp; Systems</v>
          </cell>
          <cell r="E393" t="str">
            <v>PM Contract Support</v>
          </cell>
          <cell r="F393">
            <v>50010919</v>
          </cell>
          <cell r="G393" t="str">
            <v>PT Contracts Administrator</v>
          </cell>
          <cell r="H393" t="str">
            <v>01.07.2010</v>
          </cell>
          <cell r="I393" t="str">
            <v>Staff Member</v>
          </cell>
          <cell r="J393" t="str">
            <v>Band E</v>
          </cell>
          <cell r="K393">
            <v>1</v>
          </cell>
          <cell r="L393">
            <v>40</v>
          </cell>
          <cell r="M393" t="str">
            <v>Permanent Full-Time</v>
          </cell>
          <cell r="N393" t="str">
            <v>Waged/Timesheet</v>
          </cell>
          <cell r="O393" t="str">
            <v>Position Filled</v>
          </cell>
          <cell r="P393">
            <v>91002965</v>
          </cell>
          <cell r="Q393" t="str">
            <v>Sonja Kato</v>
          </cell>
          <cell r="R393" t="str">
            <v>Permanent Full-Time</v>
          </cell>
          <cell r="S393" t="str">
            <v>Waged/Timesheet</v>
          </cell>
          <cell r="T393" t="str">
            <v>IEA – 2010 Standard</v>
          </cell>
          <cell r="U393">
            <v>1</v>
          </cell>
          <cell r="V393" t="str">
            <v>E+</v>
          </cell>
          <cell r="W393">
            <v>55029.66</v>
          </cell>
          <cell r="X393" t="str">
            <v>1 Queen Street - Level 17</v>
          </cell>
          <cell r="Y393">
            <v>0</v>
          </cell>
          <cell r="Z393" t="str">
            <v>Sonja</v>
          </cell>
          <cell r="AA393" t="str">
            <v>Kato</v>
          </cell>
          <cell r="AC393" t="str">
            <v>BAND</v>
          </cell>
          <cell r="AD393" t="str">
            <v>PSA</v>
          </cell>
          <cell r="AE393" t="str">
            <v>Female</v>
          </cell>
          <cell r="AF393">
            <v>8207</v>
          </cell>
          <cell r="AG393" t="str">
            <v>Contract admin</v>
          </cell>
          <cell r="AH393" t="str">
            <v>00.00.0000</v>
          </cell>
        </row>
        <row r="394">
          <cell r="A394">
            <v>50010920</v>
          </cell>
          <cell r="B394" t="str">
            <v>Services</v>
          </cell>
          <cell r="C394" t="str">
            <v>Public Transport</v>
          </cell>
          <cell r="D394" t="str">
            <v>Bus Services</v>
          </cell>
          <cell r="E394" t="str">
            <v>Bus Services</v>
          </cell>
          <cell r="F394">
            <v>50010920</v>
          </cell>
          <cell r="G394" t="str">
            <v>Team Administrator</v>
          </cell>
          <cell r="H394" t="str">
            <v>01.07.2010</v>
          </cell>
          <cell r="I394" t="str">
            <v>Staff Member</v>
          </cell>
          <cell r="J394" t="str">
            <v>Band D</v>
          </cell>
          <cell r="K394">
            <v>1</v>
          </cell>
          <cell r="L394">
            <v>40</v>
          </cell>
          <cell r="M394" t="str">
            <v>Permanent Full-Time</v>
          </cell>
          <cell r="N394" t="str">
            <v>Waged/Timesheet</v>
          </cell>
          <cell r="O394" t="str">
            <v>Position Filled</v>
          </cell>
          <cell r="P394">
            <v>1102</v>
          </cell>
          <cell r="Q394" t="str">
            <v>Rebecca Fielding</v>
          </cell>
          <cell r="R394" t="str">
            <v>Permanent Full-Time</v>
          </cell>
          <cell r="S394" t="str">
            <v>Waged/Timesheet</v>
          </cell>
          <cell r="T394" t="str">
            <v>IEA – 2010 Standard</v>
          </cell>
          <cell r="U394">
            <v>1</v>
          </cell>
          <cell r="V394" t="str">
            <v>D+</v>
          </cell>
          <cell r="W394">
            <v>46828</v>
          </cell>
          <cell r="X394" t="str">
            <v>1 Queen Street - Level 17</v>
          </cell>
          <cell r="Y394">
            <v>0</v>
          </cell>
          <cell r="Z394" t="str">
            <v>Rebecca</v>
          </cell>
          <cell r="AA394" t="str">
            <v>Fielding</v>
          </cell>
          <cell r="AC394" t="str">
            <v>BAND</v>
          </cell>
          <cell r="AD394" t="str">
            <v>PSA</v>
          </cell>
          <cell r="AE394" t="str">
            <v>Female</v>
          </cell>
          <cell r="AF394">
            <v>1212</v>
          </cell>
          <cell r="AG394" t="str">
            <v>PT Sev Delivery-Bus</v>
          </cell>
          <cell r="AH394" t="str">
            <v>00.00.0000</v>
          </cell>
        </row>
        <row r="395">
          <cell r="A395">
            <v>50010921</v>
          </cell>
          <cell r="B395" t="str">
            <v>Services</v>
          </cell>
          <cell r="C395" t="str">
            <v>Public Transport</v>
          </cell>
          <cell r="D395" t="str">
            <v>PT Commercial</v>
          </cell>
          <cell r="E395" t="str">
            <v>Commercial Advisory</v>
          </cell>
          <cell r="F395">
            <v>50010921</v>
          </cell>
          <cell r="G395" t="str">
            <v>Commercial Advisor (Policy &amp; Projects)</v>
          </cell>
          <cell r="H395" t="str">
            <v>01.07.2010</v>
          </cell>
          <cell r="I395" t="str">
            <v>Staff Member</v>
          </cell>
          <cell r="J395" t="str">
            <v>Band H</v>
          </cell>
          <cell r="K395">
            <v>0.8</v>
          </cell>
          <cell r="L395">
            <v>32</v>
          </cell>
          <cell r="M395" t="str">
            <v>Permanent Part-Time</v>
          </cell>
          <cell r="N395" t="str">
            <v>Salaried</v>
          </cell>
          <cell r="O395" t="str">
            <v>Position Filled</v>
          </cell>
          <cell r="P395">
            <v>91003524</v>
          </cell>
          <cell r="Q395" t="str">
            <v>Sarah Taylor</v>
          </cell>
          <cell r="R395" t="str">
            <v>Permanent Part-Time</v>
          </cell>
          <cell r="S395" t="str">
            <v>Salaried</v>
          </cell>
          <cell r="T395" t="str">
            <v>IEA – 2010 Standard</v>
          </cell>
          <cell r="U395">
            <v>0.8</v>
          </cell>
          <cell r="V395" t="str">
            <v>H+</v>
          </cell>
          <cell r="W395">
            <v>94208</v>
          </cell>
          <cell r="X395" t="str">
            <v>1 Queen Street - Level 17</v>
          </cell>
          <cell r="Y395">
            <v>0</v>
          </cell>
          <cell r="Z395" t="str">
            <v>Sarah</v>
          </cell>
          <cell r="AA395" t="str">
            <v>Taylor</v>
          </cell>
          <cell r="AC395" t="str">
            <v>BAND</v>
          </cell>
          <cell r="AD395" t="str">
            <v>PSA</v>
          </cell>
          <cell r="AE395" t="str">
            <v>Female</v>
          </cell>
          <cell r="AF395">
            <v>1201</v>
          </cell>
          <cell r="AG395" t="str">
            <v>PT COMMERCIAL</v>
          </cell>
          <cell r="AH395" t="str">
            <v>00.00.0000</v>
          </cell>
        </row>
        <row r="396">
          <cell r="A396">
            <v>50010922</v>
          </cell>
          <cell r="B396" t="str">
            <v>Services</v>
          </cell>
          <cell r="C396" t="str">
            <v>Public Transport</v>
          </cell>
          <cell r="D396" t="str">
            <v>PT Commercial</v>
          </cell>
          <cell r="E396" t="str">
            <v>PT Business Reporting</v>
          </cell>
          <cell r="F396">
            <v>50010922</v>
          </cell>
          <cell r="G396" t="str">
            <v>PT Data Analyst</v>
          </cell>
          <cell r="H396" t="str">
            <v>01.07.2010</v>
          </cell>
          <cell r="I396" t="str">
            <v>Staff Member</v>
          </cell>
          <cell r="J396" t="str">
            <v>Band F</v>
          </cell>
          <cell r="K396">
            <v>1</v>
          </cell>
          <cell r="L396">
            <v>40</v>
          </cell>
          <cell r="M396" t="str">
            <v>Permanent Full-Time</v>
          </cell>
          <cell r="N396" t="str">
            <v>Waged/Timesheet</v>
          </cell>
          <cell r="O396" t="str">
            <v>Position Filled</v>
          </cell>
          <cell r="P396">
            <v>37</v>
          </cell>
          <cell r="Q396" t="str">
            <v>Dennis Sim</v>
          </cell>
          <cell r="R396" t="str">
            <v>Permanent Full-Time</v>
          </cell>
          <cell r="S396" t="str">
            <v>Waged/Timesheet</v>
          </cell>
          <cell r="T396" t="str">
            <v>IEA – 2010 Standard</v>
          </cell>
          <cell r="U396">
            <v>1</v>
          </cell>
          <cell r="V396" t="str">
            <v>F+</v>
          </cell>
          <cell r="W396">
            <v>77643.81</v>
          </cell>
          <cell r="X396" t="str">
            <v>1 Queen Street - Level 17</v>
          </cell>
          <cell r="Y396">
            <v>0</v>
          </cell>
          <cell r="Z396" t="str">
            <v>Dennis</v>
          </cell>
          <cell r="AA396" t="str">
            <v>Sim</v>
          </cell>
          <cell r="AC396" t="str">
            <v>BAND</v>
          </cell>
          <cell r="AD396" t="str">
            <v>PSA</v>
          </cell>
          <cell r="AE396" t="str">
            <v>Male</v>
          </cell>
          <cell r="AF396">
            <v>1201</v>
          </cell>
          <cell r="AG396" t="str">
            <v>PT COMMERCIAL</v>
          </cell>
          <cell r="AH396" t="str">
            <v>00.00.0000</v>
          </cell>
        </row>
        <row r="397">
          <cell r="A397">
            <v>50010923</v>
          </cell>
          <cell r="B397" t="str">
            <v>Services</v>
          </cell>
          <cell r="C397" t="str">
            <v>Public Transport</v>
          </cell>
          <cell r="D397" t="str">
            <v>PT Commercial</v>
          </cell>
          <cell r="E397" t="str">
            <v>PT Compliance</v>
          </cell>
          <cell r="F397">
            <v>50010923</v>
          </cell>
          <cell r="G397" t="str">
            <v>PT Contract Compliance Auditor</v>
          </cell>
          <cell r="H397" t="str">
            <v>01.07.2010</v>
          </cell>
          <cell r="I397" t="str">
            <v>Staff Member</v>
          </cell>
          <cell r="J397" t="str">
            <v>Band G</v>
          </cell>
          <cell r="K397">
            <v>1</v>
          </cell>
          <cell r="L397">
            <v>40</v>
          </cell>
          <cell r="M397" t="str">
            <v>Permanent Full-Time</v>
          </cell>
          <cell r="N397" t="str">
            <v>Waged/Timesheet</v>
          </cell>
          <cell r="O397" t="str">
            <v>Position Filled</v>
          </cell>
          <cell r="P397">
            <v>91002103</v>
          </cell>
          <cell r="Q397" t="str">
            <v>Gary Downey</v>
          </cell>
          <cell r="R397" t="str">
            <v>Permanent Full-Time</v>
          </cell>
          <cell r="S397" t="str">
            <v>Waged/Timesheet</v>
          </cell>
          <cell r="T397" t="str">
            <v>IEA – 2010 Standard</v>
          </cell>
          <cell r="U397">
            <v>1</v>
          </cell>
          <cell r="V397" t="str">
            <v>G+</v>
          </cell>
          <cell r="W397">
            <v>82002.539999999994</v>
          </cell>
          <cell r="X397" t="str">
            <v>1 Queen Street - Level 17</v>
          </cell>
          <cell r="Y397">
            <v>0</v>
          </cell>
          <cell r="Z397" t="str">
            <v>Gary</v>
          </cell>
          <cell r="AA397" t="str">
            <v>Downey</v>
          </cell>
          <cell r="AC397" t="str">
            <v>BAND</v>
          </cell>
          <cell r="AD397" t="str">
            <v>PSA</v>
          </cell>
          <cell r="AE397" t="str">
            <v>Male</v>
          </cell>
          <cell r="AF397">
            <v>1201</v>
          </cell>
          <cell r="AG397" t="str">
            <v>PT COMMERCIAL</v>
          </cell>
          <cell r="AH397" t="str">
            <v>00.00.0000</v>
          </cell>
        </row>
        <row r="398">
          <cell r="A398">
            <v>50010926</v>
          </cell>
          <cell r="B398" t="str">
            <v>Services</v>
          </cell>
          <cell r="C398" t="str">
            <v>Services</v>
          </cell>
          <cell r="D398" t="str">
            <v>Walking &amp; Cycling</v>
          </cell>
          <cell r="E398" t="str">
            <v>Walking &amp; Cycling</v>
          </cell>
          <cell r="F398">
            <v>50010926</v>
          </cell>
          <cell r="G398" t="str">
            <v>Snr Regional Walking &amp; Cycling Advisor</v>
          </cell>
          <cell r="H398" t="str">
            <v>01.07.2010</v>
          </cell>
          <cell r="I398" t="str">
            <v>Staff Member</v>
          </cell>
          <cell r="J398" t="str">
            <v>Band H</v>
          </cell>
          <cell r="K398">
            <v>1</v>
          </cell>
          <cell r="L398">
            <v>40</v>
          </cell>
          <cell r="M398" t="str">
            <v>Permanent Full-Time</v>
          </cell>
          <cell r="N398" t="str">
            <v>Salaried</v>
          </cell>
          <cell r="O398" t="str">
            <v>Position Filled</v>
          </cell>
          <cell r="P398">
            <v>1576</v>
          </cell>
          <cell r="Q398" t="str">
            <v>Patricia De Vasconcelos Da Silva</v>
          </cell>
          <cell r="R398" t="str">
            <v>Permanent Full-Time</v>
          </cell>
          <cell r="S398" t="str">
            <v>Salaried</v>
          </cell>
          <cell r="T398" t="str">
            <v>CEA – PSA</v>
          </cell>
          <cell r="U398">
            <v>1</v>
          </cell>
          <cell r="V398" t="str">
            <v>H+</v>
          </cell>
          <cell r="W398">
            <v>110400</v>
          </cell>
          <cell r="X398" t="str">
            <v>Vodafone Building - Level 2 (74 Taharoto Road)</v>
          </cell>
          <cell r="Y398">
            <v>0</v>
          </cell>
          <cell r="Z398" t="str">
            <v>Patricia</v>
          </cell>
          <cell r="AA398" t="str">
            <v>De Vasconcelos Da Silva</v>
          </cell>
          <cell r="AC398" t="str">
            <v>BAND</v>
          </cell>
          <cell r="AD398" t="str">
            <v>PSA</v>
          </cell>
          <cell r="AE398" t="str">
            <v>Female</v>
          </cell>
          <cell r="AF398">
            <v>1510</v>
          </cell>
          <cell r="AG398" t="str">
            <v>Walking &amp; Cycling</v>
          </cell>
          <cell r="AH398" t="str">
            <v>00.00.0000</v>
          </cell>
        </row>
        <row r="399">
          <cell r="A399">
            <v>50010929</v>
          </cell>
          <cell r="B399" t="str">
            <v>Services</v>
          </cell>
          <cell r="C399" t="str">
            <v>Services</v>
          </cell>
          <cell r="D399" t="str">
            <v>Network Operations &amp; Safety</v>
          </cell>
          <cell r="E399" t="str">
            <v>Strategy &amp; Performance</v>
          </cell>
          <cell r="F399">
            <v>50010929</v>
          </cell>
          <cell r="G399" t="str">
            <v>Senior Regional School Advisor</v>
          </cell>
          <cell r="H399" t="str">
            <v>01.07.2010</v>
          </cell>
          <cell r="I399" t="str">
            <v>Staff Member</v>
          </cell>
          <cell r="J399" t="str">
            <v>Band G</v>
          </cell>
          <cell r="K399">
            <v>1</v>
          </cell>
          <cell r="L399">
            <v>40</v>
          </cell>
          <cell r="M399" t="str">
            <v>Permanent Full-Time</v>
          </cell>
          <cell r="N399" t="str">
            <v>Waged/Timesheet</v>
          </cell>
          <cell r="O399" t="str">
            <v>Position Filled</v>
          </cell>
          <cell r="P399">
            <v>90007029</v>
          </cell>
          <cell r="Q399" t="str">
            <v>Melanie Turner</v>
          </cell>
          <cell r="R399" t="str">
            <v>Permanent Full-Time</v>
          </cell>
          <cell r="S399" t="str">
            <v>Waged/Timesheet</v>
          </cell>
          <cell r="T399" t="str">
            <v>IEA – 2010 Standard</v>
          </cell>
          <cell r="U399">
            <v>1</v>
          </cell>
          <cell r="V399" t="str">
            <v>G+</v>
          </cell>
          <cell r="W399">
            <v>71814.600000000006</v>
          </cell>
          <cell r="X399" t="str">
            <v>Vodafone Building - Level 2 (74 Taharoto Road)</v>
          </cell>
          <cell r="Y399">
            <v>0</v>
          </cell>
          <cell r="Z399" t="str">
            <v>Melanie</v>
          </cell>
          <cell r="AA399" t="str">
            <v>Turner</v>
          </cell>
          <cell r="AB399" t="str">
            <v>Melanie</v>
          </cell>
          <cell r="AC399" t="str">
            <v>BAND</v>
          </cell>
          <cell r="AD399" t="str">
            <v>PSA</v>
          </cell>
          <cell r="AE399" t="str">
            <v>Female</v>
          </cell>
          <cell r="AF399">
            <v>1514</v>
          </cell>
          <cell r="AG399" t="str">
            <v>Strategy &amp; Perf</v>
          </cell>
          <cell r="AH399" t="str">
            <v>00.00.0000</v>
          </cell>
        </row>
        <row r="400">
          <cell r="A400">
            <v>50010930</v>
          </cell>
          <cell r="B400" t="str">
            <v>Services</v>
          </cell>
          <cell r="C400" t="str">
            <v>Services</v>
          </cell>
          <cell r="D400" t="str">
            <v>Network Operations &amp; Safety</v>
          </cell>
          <cell r="E400" t="str">
            <v>Travel Demand Planning</v>
          </cell>
          <cell r="F400">
            <v>50010930</v>
          </cell>
          <cell r="G400" t="str">
            <v>Senior Travel Demand Planner</v>
          </cell>
          <cell r="H400" t="str">
            <v>01.07.2010</v>
          </cell>
          <cell r="I400" t="str">
            <v>Staff Member</v>
          </cell>
          <cell r="J400" t="str">
            <v>Band G</v>
          </cell>
          <cell r="K400">
            <v>1</v>
          </cell>
          <cell r="L400">
            <v>40</v>
          </cell>
          <cell r="M400" t="str">
            <v>Permanent Full-Time</v>
          </cell>
          <cell r="N400" t="str">
            <v>Waged/Timesheet</v>
          </cell>
          <cell r="O400" t="str">
            <v>Position Filled</v>
          </cell>
          <cell r="P400">
            <v>1956</v>
          </cell>
          <cell r="Q400" t="str">
            <v>Hilary Fowler</v>
          </cell>
          <cell r="R400" t="str">
            <v>Permanent Full-Time</v>
          </cell>
          <cell r="S400" t="str">
            <v>Waged/Timesheet</v>
          </cell>
          <cell r="T400" t="str">
            <v>IEA – 2013 Standard</v>
          </cell>
          <cell r="U400">
            <v>1</v>
          </cell>
          <cell r="V400" t="str">
            <v>G3</v>
          </cell>
          <cell r="W400">
            <v>67080</v>
          </cell>
          <cell r="X400" t="str">
            <v>Vodafone Building - Level 2 (74 Taharoto Road)</v>
          </cell>
          <cell r="Y400">
            <v>0</v>
          </cell>
          <cell r="Z400" t="str">
            <v>Hilary</v>
          </cell>
          <cell r="AA400" t="str">
            <v>Fowler</v>
          </cell>
          <cell r="AC400" t="str">
            <v>BAND</v>
          </cell>
          <cell r="AD400" t="str">
            <v>PSA</v>
          </cell>
          <cell r="AE400" t="str">
            <v>Female</v>
          </cell>
          <cell r="AF400">
            <v>1520</v>
          </cell>
          <cell r="AG400" t="str">
            <v>Travel Demand</v>
          </cell>
          <cell r="AH400" t="str">
            <v>00.00.0000</v>
          </cell>
        </row>
        <row r="401">
          <cell r="A401">
            <v>50010931</v>
          </cell>
          <cell r="B401" t="str">
            <v>Services</v>
          </cell>
          <cell r="C401" t="str">
            <v>Services</v>
          </cell>
          <cell r="D401" t="str">
            <v>Network Operations &amp; Safety</v>
          </cell>
          <cell r="E401" t="str">
            <v>Community Transport Central/South</v>
          </cell>
          <cell r="F401">
            <v>50010931</v>
          </cell>
          <cell r="G401" t="str">
            <v>Community Transport Coordinator</v>
          </cell>
          <cell r="H401" t="str">
            <v>01.07.2010</v>
          </cell>
          <cell r="I401" t="str">
            <v>Staff Member</v>
          </cell>
          <cell r="J401" t="str">
            <v>Band F</v>
          </cell>
          <cell r="K401">
            <v>1</v>
          </cell>
          <cell r="L401">
            <v>40</v>
          </cell>
          <cell r="M401" t="str">
            <v>Permanent Full-Time</v>
          </cell>
          <cell r="N401" t="str">
            <v>Waged/Timesheet</v>
          </cell>
          <cell r="O401" t="str">
            <v>Position Filled</v>
          </cell>
          <cell r="P401">
            <v>91004424</v>
          </cell>
          <cell r="Q401" t="str">
            <v>Mayur Chauhan</v>
          </cell>
          <cell r="R401" t="str">
            <v>Permanent Full-Time</v>
          </cell>
          <cell r="S401" t="str">
            <v>Waged/Timesheet</v>
          </cell>
          <cell r="T401" t="str">
            <v>IEA – 2010 Standard</v>
          </cell>
          <cell r="U401">
            <v>1</v>
          </cell>
          <cell r="V401" t="str">
            <v>F+</v>
          </cell>
          <cell r="W401">
            <v>63608.78</v>
          </cell>
          <cell r="X401" t="str">
            <v>1 Queen Street - Level 6</v>
          </cell>
          <cell r="Y401">
            <v>0</v>
          </cell>
          <cell r="Z401" t="str">
            <v>Mayur</v>
          </cell>
          <cell r="AA401" t="str">
            <v>Chauhan</v>
          </cell>
          <cell r="AC401" t="str">
            <v>BAND</v>
          </cell>
          <cell r="AD401" t="str">
            <v>PSA</v>
          </cell>
          <cell r="AE401" t="str">
            <v>Male</v>
          </cell>
          <cell r="AF401">
            <v>1518</v>
          </cell>
          <cell r="AG401" t="str">
            <v>Com Transport South</v>
          </cell>
          <cell r="AH401" t="str">
            <v>00.00.0000</v>
          </cell>
        </row>
        <row r="402">
          <cell r="A402">
            <v>50010932</v>
          </cell>
          <cell r="B402" t="str">
            <v>Services</v>
          </cell>
          <cell r="C402" t="str">
            <v>Services</v>
          </cell>
          <cell r="D402" t="str">
            <v>Network Operations &amp; Safety</v>
          </cell>
          <cell r="E402" t="str">
            <v>Community Transport North/ West</v>
          </cell>
          <cell r="F402">
            <v>50010932</v>
          </cell>
          <cell r="G402" t="str">
            <v>Community Transport Coordinator</v>
          </cell>
          <cell r="H402" t="str">
            <v>01.07.2010</v>
          </cell>
          <cell r="I402" t="str">
            <v>Staff Member</v>
          </cell>
          <cell r="J402" t="str">
            <v>Band F</v>
          </cell>
          <cell r="K402">
            <v>1</v>
          </cell>
          <cell r="L402">
            <v>40</v>
          </cell>
          <cell r="M402" t="str">
            <v>Permanent Full-Time</v>
          </cell>
          <cell r="N402" t="str">
            <v>Waged/Timesheet</v>
          </cell>
          <cell r="O402" t="str">
            <v>Position Filled</v>
          </cell>
          <cell r="P402">
            <v>90007188</v>
          </cell>
          <cell r="Q402" t="str">
            <v>Herena Paurini</v>
          </cell>
          <cell r="R402" t="str">
            <v>Permanent Full-Time</v>
          </cell>
          <cell r="S402" t="str">
            <v>Waged/Timesheet</v>
          </cell>
          <cell r="T402" t="str">
            <v>IEA – 2013 Standard</v>
          </cell>
          <cell r="U402">
            <v>1</v>
          </cell>
          <cell r="V402" t="str">
            <v>F3</v>
          </cell>
          <cell r="W402">
            <v>56760</v>
          </cell>
          <cell r="X402" t="str">
            <v>1 Queen Street - Level 17</v>
          </cell>
          <cell r="Y402">
            <v>0</v>
          </cell>
          <cell r="Z402" t="str">
            <v>Herena</v>
          </cell>
          <cell r="AA402" t="str">
            <v>Paurini</v>
          </cell>
          <cell r="AC402" t="str">
            <v>BAND</v>
          </cell>
          <cell r="AD402" t="str">
            <v>PSA</v>
          </cell>
          <cell r="AE402" t="str">
            <v>Female</v>
          </cell>
          <cell r="AF402">
            <v>1519</v>
          </cell>
          <cell r="AG402" t="str">
            <v>Com Transport North</v>
          </cell>
          <cell r="AH402" t="str">
            <v>00.00.0000</v>
          </cell>
        </row>
        <row r="403">
          <cell r="A403">
            <v>50010933</v>
          </cell>
          <cell r="B403" t="str">
            <v>Services</v>
          </cell>
          <cell r="C403" t="str">
            <v>Services</v>
          </cell>
          <cell r="D403" t="str">
            <v>Network Operations &amp; Safety</v>
          </cell>
          <cell r="E403" t="str">
            <v>Community Transport Central/South</v>
          </cell>
          <cell r="F403">
            <v>50010933</v>
          </cell>
          <cell r="G403" t="str">
            <v>Community Transport Coordinator</v>
          </cell>
          <cell r="H403" t="str">
            <v>01.07.2010</v>
          </cell>
          <cell r="I403" t="str">
            <v>Staff Member</v>
          </cell>
          <cell r="J403" t="str">
            <v>Band F</v>
          </cell>
          <cell r="K403">
            <v>1</v>
          </cell>
          <cell r="L403">
            <v>40</v>
          </cell>
          <cell r="M403" t="str">
            <v>Permanent Full-Time</v>
          </cell>
          <cell r="N403" t="str">
            <v>Waged/Timesheet</v>
          </cell>
          <cell r="O403" t="str">
            <v>Position Filled</v>
          </cell>
          <cell r="P403">
            <v>775</v>
          </cell>
          <cell r="Q403" t="str">
            <v>Samantha Petersen</v>
          </cell>
          <cell r="R403" t="str">
            <v>Permanent Full-Time</v>
          </cell>
          <cell r="S403" t="str">
            <v>Waged/Timesheet</v>
          </cell>
          <cell r="T403" t="str">
            <v>IEA – 2013 Standard</v>
          </cell>
          <cell r="U403">
            <v>1</v>
          </cell>
          <cell r="V403" t="str">
            <v>F+</v>
          </cell>
          <cell r="W403">
            <v>61996.2</v>
          </cell>
          <cell r="X403" t="str">
            <v>1 Queen Street - Level 6</v>
          </cell>
          <cell r="Y403">
            <v>0</v>
          </cell>
          <cell r="Z403" t="str">
            <v>Samantha</v>
          </cell>
          <cell r="AA403" t="str">
            <v>Petersen</v>
          </cell>
          <cell r="AC403" t="str">
            <v>BAND</v>
          </cell>
          <cell r="AD403" t="str">
            <v>PSA</v>
          </cell>
          <cell r="AE403" t="str">
            <v>Female</v>
          </cell>
          <cell r="AF403">
            <v>1518</v>
          </cell>
          <cell r="AG403" t="str">
            <v>Com Transport South</v>
          </cell>
          <cell r="AH403" t="str">
            <v>00.00.0000</v>
          </cell>
        </row>
        <row r="404">
          <cell r="A404">
            <v>50010936</v>
          </cell>
          <cell r="B404" t="str">
            <v>Services</v>
          </cell>
          <cell r="C404" t="str">
            <v>Services</v>
          </cell>
          <cell r="D404" t="str">
            <v>Network Operations &amp; Safety</v>
          </cell>
          <cell r="E404" t="str">
            <v>Strategy &amp; Performance</v>
          </cell>
          <cell r="F404">
            <v>50010936</v>
          </cell>
          <cell r="G404" t="str">
            <v>Strategy &amp; Performance Team Leader</v>
          </cell>
          <cell r="H404" t="str">
            <v>01.07.2010</v>
          </cell>
          <cell r="I404" t="str">
            <v>Team Leader</v>
          </cell>
          <cell r="J404" t="str">
            <v>Band I</v>
          </cell>
          <cell r="K404">
            <v>1</v>
          </cell>
          <cell r="L404">
            <v>40</v>
          </cell>
          <cell r="M404" t="str">
            <v>Permanent Full-Time</v>
          </cell>
          <cell r="N404" t="str">
            <v>Salaried</v>
          </cell>
          <cell r="O404" t="str">
            <v>Position Filled</v>
          </cell>
          <cell r="P404">
            <v>91002218</v>
          </cell>
          <cell r="Q404" t="str">
            <v>Andrew Bell</v>
          </cell>
          <cell r="R404" t="str">
            <v>Permanent Full-Time</v>
          </cell>
          <cell r="S404" t="str">
            <v>Salaried</v>
          </cell>
          <cell r="T404" t="str">
            <v>IEA – 2013 Standard</v>
          </cell>
          <cell r="U404">
            <v>1</v>
          </cell>
          <cell r="V404" t="str">
            <v>I+</v>
          </cell>
          <cell r="W404">
            <v>114450</v>
          </cell>
          <cell r="X404" t="str">
            <v>Vodafone Building - Level 2 (74 Taharoto Road)</v>
          </cell>
          <cell r="Y404">
            <v>0</v>
          </cell>
          <cell r="Z404" t="str">
            <v>Andrew</v>
          </cell>
          <cell r="AA404" t="str">
            <v>Bell</v>
          </cell>
          <cell r="AC404" t="str">
            <v>BAND</v>
          </cell>
          <cell r="AD404" t="str">
            <v>PSA</v>
          </cell>
          <cell r="AE404" t="str">
            <v>Male</v>
          </cell>
          <cell r="AF404">
            <v>1514</v>
          </cell>
          <cell r="AG404" t="str">
            <v>Strategy &amp; Perf</v>
          </cell>
          <cell r="AH404" t="str">
            <v>00.00.0000</v>
          </cell>
        </row>
        <row r="405">
          <cell r="A405">
            <v>50010940</v>
          </cell>
          <cell r="B405" t="str">
            <v>Services</v>
          </cell>
          <cell r="C405" t="str">
            <v>Services</v>
          </cell>
          <cell r="D405" t="str">
            <v>Network Operations &amp; Safety</v>
          </cell>
          <cell r="E405" t="str">
            <v>Community Transport North/ West</v>
          </cell>
          <cell r="F405">
            <v>50010940</v>
          </cell>
          <cell r="G405" t="str">
            <v>Community Transport Coordinator</v>
          </cell>
          <cell r="H405" t="str">
            <v>01.07.2010</v>
          </cell>
          <cell r="I405" t="str">
            <v>Staff Member</v>
          </cell>
          <cell r="J405" t="str">
            <v>Band F</v>
          </cell>
          <cell r="K405">
            <v>1</v>
          </cell>
          <cell r="L405">
            <v>40</v>
          </cell>
          <cell r="M405" t="str">
            <v>Permanent Full-Time</v>
          </cell>
          <cell r="N405" t="str">
            <v>Waged/Timesheet</v>
          </cell>
          <cell r="O405" t="str">
            <v>Position Filled</v>
          </cell>
          <cell r="P405">
            <v>2332</v>
          </cell>
          <cell r="Q405" t="str">
            <v>Alex Elton-Farr</v>
          </cell>
          <cell r="R405" t="str">
            <v>Permanent Full-Time</v>
          </cell>
          <cell r="S405" t="str">
            <v>Waged/Timesheet</v>
          </cell>
          <cell r="T405" t="str">
            <v>CEA – PSA</v>
          </cell>
          <cell r="U405">
            <v>1</v>
          </cell>
          <cell r="V405" t="str">
            <v>F+</v>
          </cell>
          <cell r="W405">
            <v>63000</v>
          </cell>
          <cell r="X405" t="str">
            <v>Vodafone Building - Level 2 (74 Taharoto Road)</v>
          </cell>
          <cell r="Y405">
            <v>0</v>
          </cell>
          <cell r="Z405" t="str">
            <v>Alex</v>
          </cell>
          <cell r="AA405" t="str">
            <v>Elton-Farr</v>
          </cell>
          <cell r="AC405" t="str">
            <v>BAND</v>
          </cell>
          <cell r="AD405" t="str">
            <v>PSA</v>
          </cell>
          <cell r="AE405" t="str">
            <v>Male</v>
          </cell>
          <cell r="AF405">
            <v>1519</v>
          </cell>
          <cell r="AG405" t="str">
            <v>Com Transport North</v>
          </cell>
          <cell r="AH405" t="str">
            <v>00.00.0000</v>
          </cell>
        </row>
        <row r="406">
          <cell r="A406">
            <v>50010942</v>
          </cell>
          <cell r="B406" t="str">
            <v>Services</v>
          </cell>
          <cell r="C406" t="str">
            <v>Services</v>
          </cell>
          <cell r="D406" t="str">
            <v>Walking &amp; Cycling</v>
          </cell>
          <cell r="E406" t="str">
            <v>Regional Coordination</v>
          </cell>
          <cell r="F406">
            <v>50010942</v>
          </cell>
          <cell r="G406" t="str">
            <v>Walking &amp; Cycling Coordinator</v>
          </cell>
          <cell r="H406" t="str">
            <v>01.07.2010</v>
          </cell>
          <cell r="I406" t="str">
            <v>Staff Member</v>
          </cell>
          <cell r="J406" t="str">
            <v>Band F</v>
          </cell>
          <cell r="K406">
            <v>0.7</v>
          </cell>
          <cell r="L406">
            <v>28</v>
          </cell>
          <cell r="M406" t="str">
            <v>Permanent Part-Time</v>
          </cell>
          <cell r="N406" t="str">
            <v>Waged/Timesheet</v>
          </cell>
          <cell r="O406" t="str">
            <v>Position Filled</v>
          </cell>
          <cell r="P406">
            <v>93300175</v>
          </cell>
          <cell r="Q406" t="str">
            <v>Linda Peters</v>
          </cell>
          <cell r="R406" t="str">
            <v>Permanent Part-Time</v>
          </cell>
          <cell r="S406" t="str">
            <v>Waged/Timesheet</v>
          </cell>
          <cell r="T406" t="str">
            <v>IEA – 2010 Standard</v>
          </cell>
          <cell r="U406">
            <v>0.7</v>
          </cell>
          <cell r="V406" t="str">
            <v>F+</v>
          </cell>
          <cell r="W406">
            <v>70687.09</v>
          </cell>
          <cell r="X406" t="str">
            <v>Vodafone Building - Level 2 (74 Taharoto Road)</v>
          </cell>
          <cell r="Y406">
            <v>0</v>
          </cell>
          <cell r="Z406" t="str">
            <v>Linda</v>
          </cell>
          <cell r="AA406" t="str">
            <v>Peters</v>
          </cell>
          <cell r="AB406" t="str">
            <v>Linda</v>
          </cell>
          <cell r="AC406" t="str">
            <v>BAND</v>
          </cell>
          <cell r="AD406" t="str">
            <v>PSA</v>
          </cell>
          <cell r="AE406" t="str">
            <v>Female</v>
          </cell>
          <cell r="AF406">
            <v>1510</v>
          </cell>
          <cell r="AG406" t="str">
            <v>Walking &amp; Cycling</v>
          </cell>
          <cell r="AH406" t="str">
            <v>00.00.0000</v>
          </cell>
        </row>
        <row r="407">
          <cell r="A407">
            <v>50010943</v>
          </cell>
          <cell r="B407" t="str">
            <v>Services</v>
          </cell>
          <cell r="C407" t="str">
            <v>Services</v>
          </cell>
          <cell r="D407" t="str">
            <v>Network Operations &amp; Safety</v>
          </cell>
          <cell r="E407" t="str">
            <v>Community Transport Central/South</v>
          </cell>
          <cell r="F407">
            <v>50010943</v>
          </cell>
          <cell r="G407" t="str">
            <v>Community Transport Coordinator</v>
          </cell>
          <cell r="H407" t="str">
            <v>01.07.2010</v>
          </cell>
          <cell r="I407" t="str">
            <v>Staff Member</v>
          </cell>
          <cell r="J407" t="str">
            <v>Band F</v>
          </cell>
          <cell r="K407">
            <v>1</v>
          </cell>
          <cell r="L407">
            <v>40</v>
          </cell>
          <cell r="M407" t="str">
            <v>Permanent Full-Time</v>
          </cell>
          <cell r="N407" t="str">
            <v>Waged/Timesheet</v>
          </cell>
          <cell r="O407" t="str">
            <v>Position Filled</v>
          </cell>
          <cell r="P407">
            <v>1104</v>
          </cell>
          <cell r="Q407" t="str">
            <v>Lauren Hanson</v>
          </cell>
          <cell r="R407" t="str">
            <v>Permanent Full-Time</v>
          </cell>
          <cell r="S407" t="str">
            <v>Waged/Timesheet</v>
          </cell>
          <cell r="T407" t="str">
            <v>IEA – 2013 Standard</v>
          </cell>
          <cell r="U407">
            <v>1</v>
          </cell>
          <cell r="V407" t="str">
            <v>F+</v>
          </cell>
          <cell r="W407">
            <v>60000</v>
          </cell>
          <cell r="X407" t="str">
            <v>Floor 8 - 31 Wiri Station Road</v>
          </cell>
          <cell r="Y407">
            <v>0</v>
          </cell>
          <cell r="Z407" t="str">
            <v>Lauren</v>
          </cell>
          <cell r="AA407" t="str">
            <v>Hanson</v>
          </cell>
          <cell r="AC407" t="str">
            <v>BAND</v>
          </cell>
          <cell r="AD407" t="str">
            <v>PSA</v>
          </cell>
          <cell r="AE407" t="str">
            <v>Female</v>
          </cell>
          <cell r="AF407">
            <v>1518</v>
          </cell>
          <cell r="AG407" t="str">
            <v>Com Transport South</v>
          </cell>
          <cell r="AH407" t="str">
            <v>00.00.0000</v>
          </cell>
        </row>
        <row r="408">
          <cell r="A408">
            <v>50010945</v>
          </cell>
          <cell r="B408" t="str">
            <v>Services</v>
          </cell>
          <cell r="C408" t="str">
            <v>Services</v>
          </cell>
          <cell r="D408" t="str">
            <v>Network Operations &amp; Safety</v>
          </cell>
          <cell r="E408" t="str">
            <v>Travel Demand Planning</v>
          </cell>
          <cell r="F408">
            <v>50010945</v>
          </cell>
          <cell r="G408" t="str">
            <v>Senior Travel Demand Planner</v>
          </cell>
          <cell r="H408" t="str">
            <v>01.07.2010</v>
          </cell>
          <cell r="I408" t="str">
            <v>Staff Member</v>
          </cell>
          <cell r="J408" t="str">
            <v>Band G</v>
          </cell>
          <cell r="K408">
            <v>1</v>
          </cell>
          <cell r="L408">
            <v>40</v>
          </cell>
          <cell r="M408" t="str">
            <v>Permanent Full-Time</v>
          </cell>
          <cell r="N408" t="str">
            <v>Waged/Timesheet</v>
          </cell>
          <cell r="O408" t="str">
            <v>Future Start exists</v>
          </cell>
          <cell r="P408">
            <v>0</v>
          </cell>
          <cell r="U408">
            <v>0</v>
          </cell>
          <cell r="W408">
            <v>0</v>
          </cell>
          <cell r="Y408">
            <v>1</v>
          </cell>
          <cell r="AD408" t="str">
            <v>PSA</v>
          </cell>
          <cell r="AH408" t="str">
            <v>00.00.0000</v>
          </cell>
        </row>
        <row r="409">
          <cell r="A409">
            <v>50010946</v>
          </cell>
          <cell r="B409" t="str">
            <v>Services</v>
          </cell>
          <cell r="C409" t="str">
            <v>Services</v>
          </cell>
          <cell r="D409" t="str">
            <v>Network Operations &amp; Safety</v>
          </cell>
          <cell r="E409" t="str">
            <v>Travel Demand Planning</v>
          </cell>
          <cell r="F409">
            <v>50010946</v>
          </cell>
          <cell r="G409" t="str">
            <v>Senior Travel Demand Planner</v>
          </cell>
          <cell r="H409" t="str">
            <v>01.07.2010</v>
          </cell>
          <cell r="I409" t="str">
            <v>Staff Member</v>
          </cell>
          <cell r="J409" t="str">
            <v>Band G</v>
          </cell>
          <cell r="K409">
            <v>1</v>
          </cell>
          <cell r="L409">
            <v>40</v>
          </cell>
          <cell r="M409" t="str">
            <v>Permanent Full-Time</v>
          </cell>
          <cell r="N409" t="str">
            <v>Waged/Timesheet</v>
          </cell>
          <cell r="O409" t="str">
            <v>Position Filled</v>
          </cell>
          <cell r="P409">
            <v>1691</v>
          </cell>
          <cell r="Q409" t="str">
            <v>Ravina Patel</v>
          </cell>
          <cell r="R409" t="str">
            <v>Permanent Part-Time</v>
          </cell>
          <cell r="S409" t="str">
            <v>Waged/Timesheet</v>
          </cell>
          <cell r="T409" t="str">
            <v>IEA – 2013 Standard</v>
          </cell>
          <cell r="U409">
            <v>0.875</v>
          </cell>
          <cell r="V409" t="str">
            <v>G+</v>
          </cell>
          <cell r="W409">
            <v>88566</v>
          </cell>
          <cell r="X409" t="str">
            <v>Vodafone Building - Level 2 (74 Taharoto Road)</v>
          </cell>
          <cell r="Y409">
            <v>0.125</v>
          </cell>
          <cell r="Z409" t="str">
            <v>Ravina</v>
          </cell>
          <cell r="AA409" t="str">
            <v>Patel</v>
          </cell>
          <cell r="AC409" t="str">
            <v>BAND</v>
          </cell>
          <cell r="AD409" t="str">
            <v>PSA</v>
          </cell>
          <cell r="AE409" t="str">
            <v>Female</v>
          </cell>
          <cell r="AF409">
            <v>1520</v>
          </cell>
          <cell r="AG409" t="str">
            <v>Travel Demand</v>
          </cell>
          <cell r="AH409" t="str">
            <v>00.00.0000</v>
          </cell>
        </row>
        <row r="410">
          <cell r="A410">
            <v>50010947</v>
          </cell>
          <cell r="B410" t="str">
            <v>Services</v>
          </cell>
          <cell r="C410" t="str">
            <v>Services</v>
          </cell>
          <cell r="D410" t="str">
            <v>Network Operations &amp; Safety</v>
          </cell>
          <cell r="E410" t="str">
            <v>Travel Demand Planning</v>
          </cell>
          <cell r="F410">
            <v>50010947</v>
          </cell>
          <cell r="G410" t="str">
            <v>Senior Travel Demand Planner</v>
          </cell>
          <cell r="H410" t="str">
            <v>01.07.2010</v>
          </cell>
          <cell r="I410" t="str">
            <v>Staff Member</v>
          </cell>
          <cell r="J410" t="str">
            <v>Band G</v>
          </cell>
          <cell r="K410">
            <v>0.5</v>
          </cell>
          <cell r="L410">
            <v>20</v>
          </cell>
          <cell r="M410" t="str">
            <v>Permanent Part-Time</v>
          </cell>
          <cell r="N410" t="str">
            <v>Waged/Timesheet</v>
          </cell>
          <cell r="O410" t="str">
            <v>Position Filled</v>
          </cell>
          <cell r="P410">
            <v>93302604</v>
          </cell>
          <cell r="Q410" t="str">
            <v>Hannah Jemmett</v>
          </cell>
          <cell r="R410" t="str">
            <v>Permanent Part-Time</v>
          </cell>
          <cell r="S410" t="str">
            <v>Waged/Timesheet</v>
          </cell>
          <cell r="T410" t="str">
            <v>IEA – 2010 Standard</v>
          </cell>
          <cell r="U410">
            <v>0.5</v>
          </cell>
          <cell r="V410" t="str">
            <v>G+</v>
          </cell>
          <cell r="W410">
            <v>76633.570000000007</v>
          </cell>
          <cell r="X410" t="str">
            <v>Vodafone Building - Level 2 (74 Taharoto Road)</v>
          </cell>
          <cell r="Y410">
            <v>0</v>
          </cell>
          <cell r="Z410" t="str">
            <v>Hannah</v>
          </cell>
          <cell r="AA410" t="str">
            <v>Jemmett</v>
          </cell>
          <cell r="AB410" t="str">
            <v>Hannah</v>
          </cell>
          <cell r="AC410" t="str">
            <v>BAND</v>
          </cell>
          <cell r="AD410" t="str">
            <v>PSA</v>
          </cell>
          <cell r="AE410" t="str">
            <v>Female</v>
          </cell>
          <cell r="AF410">
            <v>1520</v>
          </cell>
          <cell r="AG410" t="str">
            <v>Travel Demand</v>
          </cell>
          <cell r="AH410" t="str">
            <v>00.00.0000</v>
          </cell>
        </row>
        <row r="411">
          <cell r="A411">
            <v>50010956</v>
          </cell>
          <cell r="B411" t="str">
            <v>Services</v>
          </cell>
          <cell r="C411" t="str">
            <v>Services</v>
          </cell>
          <cell r="D411" t="str">
            <v>Network Operations &amp; Safety</v>
          </cell>
          <cell r="E411" t="str">
            <v>Community Transport North/ West</v>
          </cell>
          <cell r="F411">
            <v>50010956</v>
          </cell>
          <cell r="G411" t="str">
            <v>Community Transport Coordinator</v>
          </cell>
          <cell r="H411" t="str">
            <v>01.07.2010</v>
          </cell>
          <cell r="I411" t="str">
            <v>Staff Member</v>
          </cell>
          <cell r="J411" t="str">
            <v>Band F</v>
          </cell>
          <cell r="K411">
            <v>1</v>
          </cell>
          <cell r="L411">
            <v>40</v>
          </cell>
          <cell r="M411" t="str">
            <v>Permanent Full-Time</v>
          </cell>
          <cell r="N411" t="str">
            <v>Waged/Timesheet</v>
          </cell>
          <cell r="O411" t="str">
            <v>Position unfilled for 195 days</v>
          </cell>
          <cell r="P411">
            <v>0</v>
          </cell>
          <cell r="U411">
            <v>0</v>
          </cell>
          <cell r="W411">
            <v>0</v>
          </cell>
          <cell r="Y411">
            <v>1</v>
          </cell>
          <cell r="AD411" t="str">
            <v>PSA</v>
          </cell>
          <cell r="AH411" t="str">
            <v>00.00.0000</v>
          </cell>
        </row>
        <row r="412">
          <cell r="A412">
            <v>50010958</v>
          </cell>
          <cell r="B412" t="str">
            <v>Services</v>
          </cell>
          <cell r="C412" t="str">
            <v>Services</v>
          </cell>
          <cell r="D412" t="str">
            <v>Network Operations &amp; Safety</v>
          </cell>
          <cell r="E412" t="str">
            <v>Community Transport Central/South</v>
          </cell>
          <cell r="F412">
            <v>50010958</v>
          </cell>
          <cell r="G412" t="str">
            <v>Community Transport Coordinator</v>
          </cell>
          <cell r="H412" t="str">
            <v>01.07.2010</v>
          </cell>
          <cell r="I412" t="str">
            <v>Staff Member</v>
          </cell>
          <cell r="J412" t="str">
            <v>Band F</v>
          </cell>
          <cell r="K412">
            <v>1</v>
          </cell>
          <cell r="L412">
            <v>40</v>
          </cell>
          <cell r="M412" t="str">
            <v>Permanent Full-Time</v>
          </cell>
          <cell r="N412" t="str">
            <v>Waged/Timesheet</v>
          </cell>
          <cell r="O412" t="str">
            <v>Position Filled</v>
          </cell>
          <cell r="P412">
            <v>1860</v>
          </cell>
          <cell r="Q412" t="str">
            <v>Kim Modlin</v>
          </cell>
          <cell r="R412" t="str">
            <v>Permanent Full-Time</v>
          </cell>
          <cell r="S412" t="str">
            <v>Waged/Timesheet</v>
          </cell>
          <cell r="T412" t="str">
            <v>IEA – 2013 Standard</v>
          </cell>
          <cell r="U412">
            <v>1</v>
          </cell>
          <cell r="V412" t="str">
            <v>F4</v>
          </cell>
          <cell r="W412">
            <v>58080</v>
          </cell>
          <cell r="X412" t="str">
            <v>1 Queen Street - Level 6</v>
          </cell>
          <cell r="Y412">
            <v>0</v>
          </cell>
          <cell r="Z412" t="str">
            <v>Kim</v>
          </cell>
          <cell r="AA412" t="str">
            <v>Modlin</v>
          </cell>
          <cell r="AC412" t="str">
            <v>BAND</v>
          </cell>
          <cell r="AD412" t="str">
            <v>PSA</v>
          </cell>
          <cell r="AE412" t="str">
            <v>Female</v>
          </cell>
          <cell r="AF412">
            <v>1518</v>
          </cell>
          <cell r="AG412" t="str">
            <v>Com Transport South</v>
          </cell>
          <cell r="AH412" t="str">
            <v>00.00.0000</v>
          </cell>
        </row>
        <row r="413">
          <cell r="A413">
            <v>50010959</v>
          </cell>
          <cell r="B413" t="str">
            <v>Services</v>
          </cell>
          <cell r="C413" t="str">
            <v>Services</v>
          </cell>
          <cell r="D413" t="str">
            <v>Walking &amp; Cycling</v>
          </cell>
          <cell r="E413" t="str">
            <v>Regional Coordination</v>
          </cell>
          <cell r="F413">
            <v>50010959</v>
          </cell>
          <cell r="G413" t="str">
            <v>Walking &amp; Cycling Coordinator</v>
          </cell>
          <cell r="H413" t="str">
            <v>01.07.2010</v>
          </cell>
          <cell r="I413" t="str">
            <v>Staff Member</v>
          </cell>
          <cell r="J413" t="str">
            <v>Band F</v>
          </cell>
          <cell r="K413">
            <v>1</v>
          </cell>
          <cell r="L413">
            <v>40</v>
          </cell>
          <cell r="M413" t="str">
            <v>Permanent Full-Time</v>
          </cell>
          <cell r="N413" t="str">
            <v>Waged/Timesheet</v>
          </cell>
          <cell r="O413" t="str">
            <v>Position Filled</v>
          </cell>
          <cell r="P413">
            <v>91003698</v>
          </cell>
          <cell r="Q413" t="str">
            <v>Simon Vincent</v>
          </cell>
          <cell r="R413" t="str">
            <v>Permanent Full-Time</v>
          </cell>
          <cell r="S413" t="str">
            <v>Waged/Timesheet</v>
          </cell>
          <cell r="T413" t="str">
            <v>CEA – PSA</v>
          </cell>
          <cell r="U413">
            <v>1</v>
          </cell>
          <cell r="V413" t="str">
            <v>F+</v>
          </cell>
          <cell r="W413">
            <v>71043.81</v>
          </cell>
          <cell r="X413" t="str">
            <v>Admin 5 - 6 Henderson Valley Road</v>
          </cell>
          <cell r="Y413">
            <v>0</v>
          </cell>
          <cell r="Z413" t="str">
            <v>Simon</v>
          </cell>
          <cell r="AA413" t="str">
            <v>Vincent</v>
          </cell>
          <cell r="AC413" t="str">
            <v>BAND</v>
          </cell>
          <cell r="AD413" t="str">
            <v>PSA</v>
          </cell>
          <cell r="AE413" t="str">
            <v>Male</v>
          </cell>
          <cell r="AF413">
            <v>1510</v>
          </cell>
          <cell r="AG413" t="str">
            <v>Walking &amp; Cycling</v>
          </cell>
          <cell r="AH413" t="str">
            <v>00.00.0000</v>
          </cell>
        </row>
        <row r="414">
          <cell r="A414">
            <v>50010960</v>
          </cell>
          <cell r="B414" t="str">
            <v>Services</v>
          </cell>
          <cell r="C414" t="str">
            <v>Services</v>
          </cell>
          <cell r="D414" t="str">
            <v>Network Operations &amp; Safety</v>
          </cell>
          <cell r="E414" t="str">
            <v>Community Transport Central/South</v>
          </cell>
          <cell r="F414">
            <v>50010960</v>
          </cell>
          <cell r="G414" t="str">
            <v>Community Transport Coordinator</v>
          </cell>
          <cell r="H414" t="str">
            <v>01.07.2010</v>
          </cell>
          <cell r="I414" t="str">
            <v>Staff Member</v>
          </cell>
          <cell r="J414" t="str">
            <v>Band F</v>
          </cell>
          <cell r="K414">
            <v>1</v>
          </cell>
          <cell r="L414">
            <v>40</v>
          </cell>
          <cell r="M414" t="str">
            <v>Permanent Full-Time</v>
          </cell>
          <cell r="N414" t="str">
            <v>Waged/Timesheet</v>
          </cell>
          <cell r="O414" t="str">
            <v>Position Filled</v>
          </cell>
          <cell r="P414">
            <v>1253</v>
          </cell>
          <cell r="Q414" t="str">
            <v>Delia Matthias</v>
          </cell>
          <cell r="R414" t="str">
            <v>Permanent Full-Time</v>
          </cell>
          <cell r="S414" t="str">
            <v>Waged/Timesheet</v>
          </cell>
          <cell r="T414" t="str">
            <v>IEA – 2010 Standard</v>
          </cell>
          <cell r="U414">
            <v>1</v>
          </cell>
          <cell r="V414" t="str">
            <v>F+</v>
          </cell>
          <cell r="W414">
            <v>65369.7</v>
          </cell>
          <cell r="X414" t="str">
            <v>1 Queen Street - Level 6</v>
          </cell>
          <cell r="Y414">
            <v>0</v>
          </cell>
          <cell r="Z414" t="str">
            <v>Cordelia</v>
          </cell>
          <cell r="AA414" t="str">
            <v>Matthias</v>
          </cell>
          <cell r="AB414" t="str">
            <v>Delia</v>
          </cell>
          <cell r="AC414" t="str">
            <v>BAND</v>
          </cell>
          <cell r="AD414" t="str">
            <v>PSA</v>
          </cell>
          <cell r="AE414" t="str">
            <v>Female</v>
          </cell>
          <cell r="AF414">
            <v>1518</v>
          </cell>
          <cell r="AG414" t="str">
            <v>Com Transport South</v>
          </cell>
          <cell r="AH414" t="str">
            <v>00.00.0000</v>
          </cell>
        </row>
        <row r="415">
          <cell r="A415">
            <v>50010962</v>
          </cell>
          <cell r="B415" t="str">
            <v>Services</v>
          </cell>
          <cell r="C415" t="str">
            <v>Services</v>
          </cell>
          <cell r="D415" t="str">
            <v>Network Operations &amp; Safety</v>
          </cell>
          <cell r="E415" t="str">
            <v>Community Transport Central/South</v>
          </cell>
          <cell r="F415">
            <v>50010962</v>
          </cell>
          <cell r="G415" t="str">
            <v>Community Transport Coordinator</v>
          </cell>
          <cell r="H415" t="str">
            <v>01.07.2010</v>
          </cell>
          <cell r="I415" t="str">
            <v>Staff Member</v>
          </cell>
          <cell r="J415" t="str">
            <v>Band F</v>
          </cell>
          <cell r="K415">
            <v>1</v>
          </cell>
          <cell r="L415">
            <v>40</v>
          </cell>
          <cell r="M415" t="str">
            <v>Permanent Full-Time</v>
          </cell>
          <cell r="N415" t="str">
            <v>Waged/Timesheet</v>
          </cell>
          <cell r="O415" t="str">
            <v>Position Filled</v>
          </cell>
          <cell r="P415">
            <v>1538</v>
          </cell>
          <cell r="Q415" t="str">
            <v>Lisa Gambolati</v>
          </cell>
          <cell r="R415" t="str">
            <v>Permanent Full-Time</v>
          </cell>
          <cell r="S415" t="str">
            <v>Waged/Timesheet</v>
          </cell>
          <cell r="T415" t="str">
            <v>IEA – 2013 Standard</v>
          </cell>
          <cell r="U415">
            <v>1</v>
          </cell>
          <cell r="V415" t="str">
            <v>F4</v>
          </cell>
          <cell r="W415">
            <v>58080</v>
          </cell>
          <cell r="X415" t="str">
            <v>Floor 8 - 31 Wiri Station Road</v>
          </cell>
          <cell r="Y415">
            <v>0</v>
          </cell>
          <cell r="Z415" t="str">
            <v>Lisa</v>
          </cell>
          <cell r="AA415" t="str">
            <v>Gambolati</v>
          </cell>
          <cell r="AB415" t="str">
            <v>Lisa</v>
          </cell>
          <cell r="AC415" t="str">
            <v>BAND</v>
          </cell>
          <cell r="AD415" t="str">
            <v>PSA</v>
          </cell>
          <cell r="AE415" t="str">
            <v>Female</v>
          </cell>
          <cell r="AF415">
            <v>1518</v>
          </cell>
          <cell r="AG415" t="str">
            <v>Com Transport South</v>
          </cell>
          <cell r="AH415" t="str">
            <v>00.00.0000</v>
          </cell>
        </row>
        <row r="416">
          <cell r="A416">
            <v>50010963</v>
          </cell>
          <cell r="B416" t="str">
            <v>Services</v>
          </cell>
          <cell r="C416" t="str">
            <v>Services</v>
          </cell>
          <cell r="D416" t="str">
            <v>Network Operations &amp; Safety</v>
          </cell>
          <cell r="E416" t="str">
            <v>Community Transport Central/South</v>
          </cell>
          <cell r="F416">
            <v>50010963</v>
          </cell>
          <cell r="G416" t="str">
            <v>Community Transport Coordinator</v>
          </cell>
          <cell r="H416" t="str">
            <v>01.07.2010</v>
          </cell>
          <cell r="I416" t="str">
            <v>Staff Member</v>
          </cell>
          <cell r="J416" t="str">
            <v>Band F</v>
          </cell>
          <cell r="K416">
            <v>1</v>
          </cell>
          <cell r="L416">
            <v>40</v>
          </cell>
          <cell r="M416" t="str">
            <v>Permanent Full-Time</v>
          </cell>
          <cell r="N416" t="str">
            <v>Waged/Timesheet</v>
          </cell>
          <cell r="O416" t="str">
            <v>Position Filled</v>
          </cell>
          <cell r="P416">
            <v>495</v>
          </cell>
          <cell r="Q416" t="str">
            <v>Vicky Mailei</v>
          </cell>
          <cell r="R416" t="str">
            <v>Permanent Part-Time</v>
          </cell>
          <cell r="S416" t="str">
            <v>Waged/Timesheet</v>
          </cell>
          <cell r="T416" t="str">
            <v>IEA – 2010 Standard</v>
          </cell>
          <cell r="U416">
            <v>0.6</v>
          </cell>
          <cell r="V416" t="str">
            <v>F+</v>
          </cell>
          <cell r="W416">
            <v>60720</v>
          </cell>
          <cell r="X416" t="str">
            <v>Floor 8 - 31 Wiri Station Road</v>
          </cell>
          <cell r="Y416">
            <v>0.4</v>
          </cell>
          <cell r="Z416" t="str">
            <v>Victoria</v>
          </cell>
          <cell r="AA416" t="str">
            <v>Mailei</v>
          </cell>
          <cell r="AB416" t="str">
            <v>Vicky</v>
          </cell>
          <cell r="AC416" t="str">
            <v>BAND</v>
          </cell>
          <cell r="AD416" t="str">
            <v>PSA</v>
          </cell>
          <cell r="AE416" t="str">
            <v>Female</v>
          </cell>
          <cell r="AF416">
            <v>1518</v>
          </cell>
          <cell r="AG416" t="str">
            <v>Com Transport South</v>
          </cell>
          <cell r="AH416" t="str">
            <v>00.00.0000</v>
          </cell>
        </row>
        <row r="417">
          <cell r="A417">
            <v>50010963</v>
          </cell>
          <cell r="B417" t="str">
            <v>Services</v>
          </cell>
          <cell r="C417" t="str">
            <v>Services</v>
          </cell>
          <cell r="D417" t="str">
            <v>Network Operations &amp; Safety</v>
          </cell>
          <cell r="E417" t="str">
            <v>Community Transport Central/South</v>
          </cell>
          <cell r="F417">
            <v>50010963</v>
          </cell>
          <cell r="G417" t="str">
            <v>Community Transport Coordinator</v>
          </cell>
          <cell r="H417" t="str">
            <v>01.07.2010</v>
          </cell>
          <cell r="I417" t="str">
            <v>Staff Member</v>
          </cell>
          <cell r="J417" t="str">
            <v>Band F</v>
          </cell>
          <cell r="K417">
            <v>1</v>
          </cell>
          <cell r="L417">
            <v>40</v>
          </cell>
          <cell r="M417" t="str">
            <v>Permanent Full-Time</v>
          </cell>
          <cell r="N417" t="str">
            <v>Waged/Timesheet</v>
          </cell>
          <cell r="O417" t="str">
            <v>Position Filled</v>
          </cell>
          <cell r="P417">
            <v>2290</v>
          </cell>
          <cell r="Q417" t="str">
            <v>Lucy Stallworthy</v>
          </cell>
          <cell r="R417" t="str">
            <v>Fixed Term Part-Time</v>
          </cell>
          <cell r="S417" t="str">
            <v>Waged/Timesheet</v>
          </cell>
          <cell r="T417" t="str">
            <v>IEA – 2013 Standard</v>
          </cell>
          <cell r="U417">
            <v>0.4</v>
          </cell>
          <cell r="V417" t="str">
            <v>F2</v>
          </cell>
          <cell r="W417">
            <v>55440</v>
          </cell>
          <cell r="X417" t="str">
            <v>Floor 8 - 31 Wiri Station Road</v>
          </cell>
          <cell r="Y417">
            <v>0.6</v>
          </cell>
          <cell r="Z417" t="str">
            <v>Lucy</v>
          </cell>
          <cell r="AA417" t="str">
            <v>Stallworthy</v>
          </cell>
          <cell r="AC417" t="str">
            <v>BAND</v>
          </cell>
          <cell r="AD417" t="str">
            <v>PSA</v>
          </cell>
          <cell r="AE417" t="str">
            <v>Female</v>
          </cell>
          <cell r="AF417">
            <v>1518</v>
          </cell>
          <cell r="AG417" t="str">
            <v>Com Transport South</v>
          </cell>
          <cell r="AH417" t="str">
            <v>30.06.2015</v>
          </cell>
        </row>
        <row r="418">
          <cell r="A418">
            <v>50010964</v>
          </cell>
          <cell r="B418" t="str">
            <v>Services</v>
          </cell>
          <cell r="C418" t="str">
            <v>Services</v>
          </cell>
          <cell r="D418" t="str">
            <v>Network Operations &amp; Safety</v>
          </cell>
          <cell r="E418" t="str">
            <v>Travel Demand Planning</v>
          </cell>
          <cell r="F418">
            <v>50010964</v>
          </cell>
          <cell r="G418" t="str">
            <v>Senior Travel Demand Planner</v>
          </cell>
          <cell r="H418" t="str">
            <v>01.07.2010</v>
          </cell>
          <cell r="I418" t="str">
            <v>Staff Member</v>
          </cell>
          <cell r="J418" t="str">
            <v>Band G</v>
          </cell>
          <cell r="K418">
            <v>1</v>
          </cell>
          <cell r="L418">
            <v>40</v>
          </cell>
          <cell r="M418" t="str">
            <v>Permanent Full-Time</v>
          </cell>
          <cell r="N418" t="str">
            <v>Waged/Timesheet</v>
          </cell>
          <cell r="O418" t="str">
            <v>Position unfilled for 136 days</v>
          </cell>
          <cell r="P418">
            <v>0</v>
          </cell>
          <cell r="U418">
            <v>0</v>
          </cell>
          <cell r="W418">
            <v>0</v>
          </cell>
          <cell r="Y418">
            <v>1</v>
          </cell>
          <cell r="AD418" t="str">
            <v>PSA</v>
          </cell>
          <cell r="AH418" t="str">
            <v>00.00.0000</v>
          </cell>
        </row>
        <row r="419">
          <cell r="A419">
            <v>50010966</v>
          </cell>
          <cell r="B419" t="str">
            <v>Services</v>
          </cell>
          <cell r="C419" t="str">
            <v>Services</v>
          </cell>
          <cell r="D419" t="str">
            <v>Walking &amp; Cycling</v>
          </cell>
          <cell r="E419" t="str">
            <v>Regional Coordination</v>
          </cell>
          <cell r="F419">
            <v>50010966</v>
          </cell>
          <cell r="G419" t="str">
            <v>Walking &amp; Cycling Coordinator</v>
          </cell>
          <cell r="H419" t="str">
            <v>01.07.2010</v>
          </cell>
          <cell r="I419" t="str">
            <v>Staff Member</v>
          </cell>
          <cell r="J419" t="str">
            <v>Band F</v>
          </cell>
          <cell r="K419">
            <v>1</v>
          </cell>
          <cell r="L419">
            <v>40</v>
          </cell>
          <cell r="M419" t="str">
            <v>Permanent Full-Time</v>
          </cell>
          <cell r="N419" t="str">
            <v>Waged/Timesheet</v>
          </cell>
          <cell r="O419" t="str">
            <v>Position Filled</v>
          </cell>
          <cell r="P419">
            <v>1092</v>
          </cell>
          <cell r="Q419" t="str">
            <v>Joe Viqasi</v>
          </cell>
          <cell r="R419" t="str">
            <v>Permanent Full-Time</v>
          </cell>
          <cell r="S419" t="str">
            <v>Waged/Timesheet</v>
          </cell>
          <cell r="T419" t="str">
            <v>IEA – 2013 Standard</v>
          </cell>
          <cell r="U419">
            <v>1</v>
          </cell>
          <cell r="V419" t="str">
            <v>F3</v>
          </cell>
          <cell r="W419">
            <v>56760</v>
          </cell>
          <cell r="X419" t="str">
            <v>Floor 8 - 31 Wiri Station Road</v>
          </cell>
          <cell r="Y419">
            <v>0</v>
          </cell>
          <cell r="Z419" t="str">
            <v>Joseva</v>
          </cell>
          <cell r="AA419" t="str">
            <v>Viqasi</v>
          </cell>
          <cell r="AB419" t="str">
            <v>Joe</v>
          </cell>
          <cell r="AC419" t="str">
            <v>BAND</v>
          </cell>
          <cell r="AD419" t="str">
            <v>PSA</v>
          </cell>
          <cell r="AE419" t="str">
            <v>Male</v>
          </cell>
          <cell r="AF419">
            <v>1510</v>
          </cell>
          <cell r="AG419" t="str">
            <v>Walking &amp; Cycling</v>
          </cell>
          <cell r="AH419" t="str">
            <v>00.00.0000</v>
          </cell>
        </row>
        <row r="420">
          <cell r="A420">
            <v>50010968</v>
          </cell>
          <cell r="B420" t="str">
            <v>Capital Development Division</v>
          </cell>
          <cell r="C420" t="str">
            <v>Roading</v>
          </cell>
          <cell r="D420" t="str">
            <v>Delivery - South East</v>
          </cell>
          <cell r="E420" t="str">
            <v>Delivery - South East</v>
          </cell>
          <cell r="F420">
            <v>50010968</v>
          </cell>
          <cell r="G420" t="str">
            <v>Administrator</v>
          </cell>
          <cell r="H420" t="str">
            <v>01.07.2010</v>
          </cell>
          <cell r="I420" t="str">
            <v>Staff Member</v>
          </cell>
          <cell r="J420" t="str">
            <v>Band D</v>
          </cell>
          <cell r="K420">
            <v>1</v>
          </cell>
          <cell r="L420">
            <v>40</v>
          </cell>
          <cell r="M420" t="str">
            <v>Permanent Full-Time</v>
          </cell>
          <cell r="N420" t="str">
            <v>Waged/Timesheet</v>
          </cell>
          <cell r="O420" t="str">
            <v>Position Filled</v>
          </cell>
          <cell r="P420">
            <v>215</v>
          </cell>
          <cell r="Q420" t="str">
            <v>Sandy Webb</v>
          </cell>
          <cell r="R420" t="str">
            <v>Permanent Full-Time</v>
          </cell>
          <cell r="S420" t="str">
            <v>Waged/Timesheet</v>
          </cell>
          <cell r="T420" t="str">
            <v>CEA – PSA</v>
          </cell>
          <cell r="U420">
            <v>1</v>
          </cell>
          <cell r="V420" t="str">
            <v>D+</v>
          </cell>
          <cell r="W420">
            <v>46500</v>
          </cell>
          <cell r="X420" t="str">
            <v>Civic 3 - 6 Henderson Valley Road</v>
          </cell>
          <cell r="Y420">
            <v>0</v>
          </cell>
          <cell r="Z420" t="str">
            <v>Sandy</v>
          </cell>
          <cell r="AA420" t="str">
            <v>Webb</v>
          </cell>
          <cell r="AC420" t="str">
            <v>BAND</v>
          </cell>
          <cell r="AD420" t="str">
            <v>PSA</v>
          </cell>
          <cell r="AE420" t="str">
            <v>Female</v>
          </cell>
          <cell r="AF420">
            <v>3408</v>
          </cell>
          <cell r="AG420" t="str">
            <v>Delivery South/East</v>
          </cell>
          <cell r="AH420" t="str">
            <v>00.00.0000</v>
          </cell>
        </row>
        <row r="421">
          <cell r="A421">
            <v>50010969</v>
          </cell>
          <cell r="B421" t="str">
            <v>Capital Development Division</v>
          </cell>
          <cell r="C421" t="str">
            <v>Roading</v>
          </cell>
          <cell r="E421" t="str">
            <v>Roading</v>
          </cell>
          <cell r="F421">
            <v>50010969</v>
          </cell>
          <cell r="G421" t="str">
            <v>PA to Group Manager</v>
          </cell>
          <cell r="H421" t="str">
            <v>01.07.2010</v>
          </cell>
          <cell r="I421" t="str">
            <v>Staff Member</v>
          </cell>
          <cell r="J421" t="str">
            <v>Band E</v>
          </cell>
          <cell r="K421">
            <v>1</v>
          </cell>
          <cell r="L421">
            <v>40</v>
          </cell>
          <cell r="M421" t="str">
            <v>Permanent Full-Time</v>
          </cell>
          <cell r="N421" t="str">
            <v>Waged/Timesheet</v>
          </cell>
          <cell r="O421" t="str">
            <v>Position Filled</v>
          </cell>
          <cell r="P421">
            <v>92030525</v>
          </cell>
          <cell r="Q421" t="str">
            <v>Tanja Katalenic</v>
          </cell>
          <cell r="R421" t="str">
            <v>Permanent Full-Time</v>
          </cell>
          <cell r="S421" t="str">
            <v>Waged/Timesheet</v>
          </cell>
          <cell r="T421" t="str">
            <v>IEA – 2010 Standard</v>
          </cell>
          <cell r="U421">
            <v>1</v>
          </cell>
          <cell r="V421" t="str">
            <v>E+</v>
          </cell>
          <cell r="W421">
            <v>66253.350000000006</v>
          </cell>
          <cell r="X421" t="str">
            <v>Admin 4 - 6 Henderson Valley Road</v>
          </cell>
          <cell r="Y421">
            <v>0</v>
          </cell>
          <cell r="Z421" t="str">
            <v>Tanja</v>
          </cell>
          <cell r="AA421" t="str">
            <v>Katalenic</v>
          </cell>
          <cell r="AB421" t="str">
            <v>Tanja</v>
          </cell>
          <cell r="AC421" t="str">
            <v>BAND</v>
          </cell>
          <cell r="AD421" t="str">
            <v>PSA</v>
          </cell>
          <cell r="AE421" t="str">
            <v>Female</v>
          </cell>
          <cell r="AF421">
            <v>3100</v>
          </cell>
          <cell r="AG421" t="str">
            <v>INFRASTRUCTURE DEV</v>
          </cell>
          <cell r="AH421" t="str">
            <v>00.00.0000</v>
          </cell>
        </row>
        <row r="422">
          <cell r="A422">
            <v>50010970</v>
          </cell>
          <cell r="B422" t="str">
            <v>Finance Division</v>
          </cell>
          <cell r="C422" t="str">
            <v>Procurement</v>
          </cell>
          <cell r="D422" t="str">
            <v>Strategy &amp; Systems</v>
          </cell>
          <cell r="E422" t="str">
            <v>PM Contract Support</v>
          </cell>
          <cell r="F422">
            <v>50010970</v>
          </cell>
          <cell r="G422" t="str">
            <v>Senior Procurement Support Coodinator</v>
          </cell>
          <cell r="H422" t="str">
            <v>01.07.2010</v>
          </cell>
          <cell r="I422" t="str">
            <v>Staff Member</v>
          </cell>
          <cell r="J422" t="str">
            <v>Band F</v>
          </cell>
          <cell r="K422">
            <v>1</v>
          </cell>
          <cell r="L422">
            <v>40</v>
          </cell>
          <cell r="M422" t="str">
            <v>Permanent Full-Time</v>
          </cell>
          <cell r="N422" t="str">
            <v>Waged/Timesheet</v>
          </cell>
          <cell r="O422" t="str">
            <v>Position Filled</v>
          </cell>
          <cell r="P422">
            <v>1800</v>
          </cell>
          <cell r="Q422" t="str">
            <v>Giselle Burrell</v>
          </cell>
          <cell r="R422" t="str">
            <v>Permanent Full-Time</v>
          </cell>
          <cell r="S422" t="str">
            <v>Waged/Timesheet</v>
          </cell>
          <cell r="T422" t="str">
            <v>IEA – 2013 Standard</v>
          </cell>
          <cell r="U422">
            <v>1</v>
          </cell>
          <cell r="V422" t="str">
            <v>F5</v>
          </cell>
          <cell r="W422">
            <v>59400</v>
          </cell>
          <cell r="X422" t="str">
            <v>Admin L4 - 6 Henderson Valley Road</v>
          </cell>
          <cell r="Y422">
            <v>0</v>
          </cell>
          <cell r="Z422" t="str">
            <v>Giselle</v>
          </cell>
          <cell r="AA422" t="str">
            <v>Burrell</v>
          </cell>
          <cell r="AC422" t="str">
            <v>BAND</v>
          </cell>
          <cell r="AD422" t="str">
            <v>PSA</v>
          </cell>
          <cell r="AE422" t="str">
            <v>Female</v>
          </cell>
          <cell r="AF422">
            <v>8207</v>
          </cell>
          <cell r="AG422" t="str">
            <v>Contract admin</v>
          </cell>
          <cell r="AH422" t="str">
            <v>00.00.0000</v>
          </cell>
        </row>
        <row r="423">
          <cell r="A423">
            <v>50010971</v>
          </cell>
          <cell r="B423" t="str">
            <v>Finance Division</v>
          </cell>
          <cell r="C423" t="str">
            <v>Procurement</v>
          </cell>
          <cell r="D423" t="str">
            <v>Strategy &amp; Systems</v>
          </cell>
          <cell r="E423" t="str">
            <v>PM Contract Support</v>
          </cell>
          <cell r="F423">
            <v>50010971</v>
          </cell>
          <cell r="G423" t="str">
            <v>Senior Procurement Support Coordinator</v>
          </cell>
          <cell r="H423" t="str">
            <v>01.07.2010</v>
          </cell>
          <cell r="I423" t="str">
            <v>Staff Member</v>
          </cell>
          <cell r="J423" t="str">
            <v>Band F</v>
          </cell>
          <cell r="K423">
            <v>1</v>
          </cell>
          <cell r="L423">
            <v>40</v>
          </cell>
          <cell r="M423" t="str">
            <v>Permanent Full-Time</v>
          </cell>
          <cell r="N423" t="str">
            <v>Waged/Timesheet</v>
          </cell>
          <cell r="O423" t="str">
            <v>Position Filled</v>
          </cell>
          <cell r="P423">
            <v>184</v>
          </cell>
          <cell r="Q423" t="str">
            <v>Marthelet Greyling</v>
          </cell>
          <cell r="R423" t="str">
            <v>Permanent Full-Time</v>
          </cell>
          <cell r="S423" t="str">
            <v>Waged/Timesheet</v>
          </cell>
          <cell r="T423" t="str">
            <v>IEA – 2013 Standard</v>
          </cell>
          <cell r="U423">
            <v>1</v>
          </cell>
          <cell r="V423" t="str">
            <v>F+</v>
          </cell>
          <cell r="W423">
            <v>68500</v>
          </cell>
          <cell r="X423" t="str">
            <v>Admin 4 - 6 Henderson Valley Road</v>
          </cell>
          <cell r="Y423">
            <v>0</v>
          </cell>
          <cell r="Z423" t="str">
            <v>Marthelet</v>
          </cell>
          <cell r="AA423" t="str">
            <v>Greyling</v>
          </cell>
          <cell r="AC423" t="str">
            <v>BAND</v>
          </cell>
          <cell r="AD423" t="str">
            <v>PSA</v>
          </cell>
          <cell r="AE423" t="str">
            <v>Female</v>
          </cell>
          <cell r="AF423">
            <v>8207</v>
          </cell>
          <cell r="AG423" t="str">
            <v>Contract admin</v>
          </cell>
          <cell r="AH423" t="str">
            <v>00.00.0000</v>
          </cell>
        </row>
        <row r="424">
          <cell r="A424">
            <v>50010974</v>
          </cell>
          <cell r="B424" t="str">
            <v>Capital Development Division</v>
          </cell>
          <cell r="C424" t="str">
            <v>Investment &amp; Development</v>
          </cell>
          <cell r="D424" t="str">
            <v>Road Development - PT/Facility</v>
          </cell>
          <cell r="E424" t="str">
            <v>Road Development - PT/Facility</v>
          </cell>
          <cell r="F424">
            <v>50010974</v>
          </cell>
          <cell r="G424" t="str">
            <v>Principal Infra Dev Eng PT &amp; Facilities</v>
          </cell>
          <cell r="H424" t="str">
            <v>01.07.2010</v>
          </cell>
          <cell r="I424" t="str">
            <v>Staff Member</v>
          </cell>
          <cell r="J424" t="str">
            <v>Band I</v>
          </cell>
          <cell r="K424">
            <v>1</v>
          </cell>
          <cell r="L424">
            <v>40</v>
          </cell>
          <cell r="M424" t="str">
            <v>Permanent Full-Time</v>
          </cell>
          <cell r="N424" t="str">
            <v>Salaried</v>
          </cell>
          <cell r="O424" t="str">
            <v>Position Filled</v>
          </cell>
          <cell r="P424">
            <v>90009031</v>
          </cell>
          <cell r="Q424" t="str">
            <v>Stephen Boyle</v>
          </cell>
          <cell r="R424" t="str">
            <v>Permanent Full-Time</v>
          </cell>
          <cell r="S424" t="str">
            <v>Salaried</v>
          </cell>
          <cell r="T424" t="str">
            <v>IEA – 2010 Standard</v>
          </cell>
          <cell r="U424">
            <v>1</v>
          </cell>
          <cell r="V424" t="str">
            <v>I+</v>
          </cell>
          <cell r="W424">
            <v>125329.4</v>
          </cell>
          <cell r="X424" t="str">
            <v>Admin 4 - 6 Henderson Valley Road</v>
          </cell>
          <cell r="Y424">
            <v>0</v>
          </cell>
          <cell r="Z424" t="str">
            <v>Stephen</v>
          </cell>
          <cell r="AA424" t="str">
            <v>Boyle</v>
          </cell>
          <cell r="AB424" t="str">
            <v>Stephen</v>
          </cell>
          <cell r="AC424" t="str">
            <v>BAND</v>
          </cell>
          <cell r="AD424" t="str">
            <v>PSA</v>
          </cell>
          <cell r="AE424" t="str">
            <v>Male</v>
          </cell>
          <cell r="AF424">
            <v>3107</v>
          </cell>
          <cell r="AG424" t="str">
            <v>INFRA DEV PT &amp;FACIL.</v>
          </cell>
          <cell r="AH424" t="str">
            <v>00.00.0000</v>
          </cell>
        </row>
        <row r="425">
          <cell r="A425">
            <v>50010975</v>
          </cell>
          <cell r="B425" t="str">
            <v>Capital Development Division</v>
          </cell>
          <cell r="C425" t="str">
            <v>Investment &amp; Development</v>
          </cell>
          <cell r="D425" t="str">
            <v>Road Development - PT/Facility</v>
          </cell>
          <cell r="E425" t="str">
            <v>Road Development - PT/Facility</v>
          </cell>
          <cell r="F425">
            <v>50010975</v>
          </cell>
          <cell r="G425" t="str">
            <v>Senior Infra Dev Eng PT &amp; Facilities</v>
          </cell>
          <cell r="H425" t="str">
            <v>01.07.2010</v>
          </cell>
          <cell r="I425" t="str">
            <v>Staff Member</v>
          </cell>
          <cell r="J425" t="str">
            <v>Band H</v>
          </cell>
          <cell r="K425">
            <v>1</v>
          </cell>
          <cell r="L425">
            <v>40</v>
          </cell>
          <cell r="M425" t="str">
            <v>Permanent Full-Time</v>
          </cell>
          <cell r="N425" t="str">
            <v>Salaried</v>
          </cell>
          <cell r="O425" t="str">
            <v>Position Filled</v>
          </cell>
          <cell r="P425">
            <v>431</v>
          </cell>
          <cell r="Q425" t="str">
            <v>Walter MacDonald</v>
          </cell>
          <cell r="R425" t="str">
            <v>Permanent Full-Time</v>
          </cell>
          <cell r="S425" t="str">
            <v>Salaried</v>
          </cell>
          <cell r="T425" t="str">
            <v>IEA – 2010 Standard</v>
          </cell>
          <cell r="U425">
            <v>1</v>
          </cell>
          <cell r="V425" t="str">
            <v>H+</v>
          </cell>
          <cell r="W425">
            <v>108843.53</v>
          </cell>
          <cell r="X425" t="str">
            <v>Admin 4 - 6 Henderson Valley Road</v>
          </cell>
          <cell r="Y425">
            <v>0</v>
          </cell>
          <cell r="Z425" t="str">
            <v>Walter</v>
          </cell>
          <cell r="AA425" t="str">
            <v>MacDonald</v>
          </cell>
          <cell r="AC425" t="str">
            <v>BAND</v>
          </cell>
          <cell r="AD425" t="str">
            <v>PSA</v>
          </cell>
          <cell r="AE425" t="str">
            <v>Male</v>
          </cell>
          <cell r="AF425">
            <v>3107</v>
          </cell>
          <cell r="AG425" t="str">
            <v>INFRA DEV PT &amp;FACIL.</v>
          </cell>
          <cell r="AH425" t="str">
            <v>00.00.0000</v>
          </cell>
        </row>
        <row r="426">
          <cell r="A426">
            <v>50010976</v>
          </cell>
          <cell r="B426" t="str">
            <v>Capital Development Division</v>
          </cell>
          <cell r="C426" t="str">
            <v>Investment &amp; Development</v>
          </cell>
          <cell r="D426" t="str">
            <v>Road Development - PT/Facility</v>
          </cell>
          <cell r="E426" t="str">
            <v>Road Development - PT/Facility</v>
          </cell>
          <cell r="F426">
            <v>50010976</v>
          </cell>
          <cell r="G426" t="str">
            <v>Senior Infra Dev Eng PT &amp; Facilities</v>
          </cell>
          <cell r="H426" t="str">
            <v>01.07.2010</v>
          </cell>
          <cell r="I426" t="str">
            <v>Staff Member</v>
          </cell>
          <cell r="J426" t="str">
            <v>Band H</v>
          </cell>
          <cell r="K426">
            <v>1</v>
          </cell>
          <cell r="L426">
            <v>40</v>
          </cell>
          <cell r="M426" t="str">
            <v>Permanent Full-Time</v>
          </cell>
          <cell r="N426" t="str">
            <v>Salaried</v>
          </cell>
          <cell r="O426" t="str">
            <v>Position Filled</v>
          </cell>
          <cell r="P426">
            <v>92066311</v>
          </cell>
          <cell r="Q426" t="str">
            <v>Para Wijesooriya</v>
          </cell>
          <cell r="R426" t="str">
            <v>Permanent Full-Time</v>
          </cell>
          <cell r="S426" t="str">
            <v>Salaried</v>
          </cell>
          <cell r="T426" t="str">
            <v>CEA – PSA</v>
          </cell>
          <cell r="U426">
            <v>1</v>
          </cell>
          <cell r="V426" t="str">
            <v>H+</v>
          </cell>
          <cell r="W426">
            <v>101346.58</v>
          </cell>
          <cell r="X426" t="str">
            <v>Admin 4 - 6 Henderson Valley Road</v>
          </cell>
          <cell r="Y426">
            <v>0</v>
          </cell>
          <cell r="Z426" t="str">
            <v>Para</v>
          </cell>
          <cell r="AA426" t="str">
            <v>Wijesooriya</v>
          </cell>
          <cell r="AB426" t="str">
            <v>Para</v>
          </cell>
          <cell r="AC426" t="str">
            <v>BAND</v>
          </cell>
          <cell r="AD426" t="str">
            <v>PSA</v>
          </cell>
          <cell r="AE426" t="str">
            <v>Male</v>
          </cell>
          <cell r="AF426">
            <v>3107</v>
          </cell>
          <cell r="AG426" t="str">
            <v>INFRA DEV PT &amp;FACIL.</v>
          </cell>
          <cell r="AH426" t="str">
            <v>00.00.0000</v>
          </cell>
        </row>
        <row r="427">
          <cell r="A427">
            <v>50010977</v>
          </cell>
          <cell r="B427" t="str">
            <v>Capital Development Division</v>
          </cell>
          <cell r="C427" t="str">
            <v>Investment &amp; Development</v>
          </cell>
          <cell r="D427" t="str">
            <v>Road Development - PT/Facility</v>
          </cell>
          <cell r="E427" t="str">
            <v>Road Development - PT/Facility</v>
          </cell>
          <cell r="F427">
            <v>50010977</v>
          </cell>
          <cell r="G427" t="str">
            <v>Senior Infra Dev Eng PT &amp; Facilities</v>
          </cell>
          <cell r="H427" t="str">
            <v>01.07.2010</v>
          </cell>
          <cell r="I427" t="str">
            <v>Staff Member</v>
          </cell>
          <cell r="J427" t="str">
            <v>Band H</v>
          </cell>
          <cell r="K427">
            <v>1</v>
          </cell>
          <cell r="L427">
            <v>40</v>
          </cell>
          <cell r="M427" t="str">
            <v>Permanent Full-Time</v>
          </cell>
          <cell r="N427" t="str">
            <v>Salaried</v>
          </cell>
          <cell r="O427" t="str">
            <v>Position Filled</v>
          </cell>
          <cell r="P427">
            <v>91004186</v>
          </cell>
          <cell r="Q427" t="str">
            <v>Richard Murray</v>
          </cell>
          <cell r="R427" t="str">
            <v>Permanent Full-Time</v>
          </cell>
          <cell r="S427" t="str">
            <v>Salaried</v>
          </cell>
          <cell r="T427" t="str">
            <v>IEA – 2010 Standard</v>
          </cell>
          <cell r="U427">
            <v>1</v>
          </cell>
          <cell r="V427" t="str">
            <v>H+</v>
          </cell>
          <cell r="W427">
            <v>104649.94</v>
          </cell>
          <cell r="X427" t="str">
            <v>Admin 4 - 6 Henderson Valley Road</v>
          </cell>
          <cell r="Y427">
            <v>0</v>
          </cell>
          <cell r="Z427" t="str">
            <v>Richard</v>
          </cell>
          <cell r="AA427" t="str">
            <v>Murray</v>
          </cell>
          <cell r="AC427" t="str">
            <v>BAND</v>
          </cell>
          <cell r="AD427" t="str">
            <v>PSA</v>
          </cell>
          <cell r="AE427" t="str">
            <v>Male</v>
          </cell>
          <cell r="AF427">
            <v>3107</v>
          </cell>
          <cell r="AG427" t="str">
            <v>INFRA DEV PT &amp;FACIL.</v>
          </cell>
          <cell r="AH427" t="str">
            <v>00.00.0000</v>
          </cell>
        </row>
        <row r="428">
          <cell r="A428">
            <v>50010978</v>
          </cell>
          <cell r="B428" t="str">
            <v>Capital Development Division</v>
          </cell>
          <cell r="C428" t="str">
            <v>Investment &amp; Development</v>
          </cell>
          <cell r="D428" t="str">
            <v>Road Development - PT/Facility</v>
          </cell>
          <cell r="E428" t="str">
            <v>Road Development - PT/Facility</v>
          </cell>
          <cell r="F428">
            <v>50010978</v>
          </cell>
          <cell r="G428" t="str">
            <v>Senior Infra Dev Eng PT &amp; Facilities</v>
          </cell>
          <cell r="H428" t="str">
            <v>01.07.2010</v>
          </cell>
          <cell r="I428" t="str">
            <v>Staff Member</v>
          </cell>
          <cell r="J428" t="str">
            <v>Band H</v>
          </cell>
          <cell r="K428">
            <v>1</v>
          </cell>
          <cell r="L428">
            <v>40</v>
          </cell>
          <cell r="M428" t="str">
            <v>Permanent Full-Time</v>
          </cell>
          <cell r="N428" t="str">
            <v>Salaried</v>
          </cell>
          <cell r="O428" t="str">
            <v>Position Filled</v>
          </cell>
          <cell r="P428">
            <v>93300700</v>
          </cell>
          <cell r="Q428" t="str">
            <v>Bill Strickland</v>
          </cell>
          <cell r="R428" t="str">
            <v>Permanent Full-Time</v>
          </cell>
          <cell r="S428" t="str">
            <v>Salaried</v>
          </cell>
          <cell r="T428" t="str">
            <v>IEA – 2010 Standard</v>
          </cell>
          <cell r="U428">
            <v>1</v>
          </cell>
          <cell r="V428" t="str">
            <v>H+</v>
          </cell>
          <cell r="W428">
            <v>97802.11</v>
          </cell>
          <cell r="X428" t="str">
            <v>Admin 4 - 6 Henderson Valley Road</v>
          </cell>
          <cell r="Y428">
            <v>0</v>
          </cell>
          <cell r="Z428" t="str">
            <v>Bill</v>
          </cell>
          <cell r="AA428" t="str">
            <v>Strickland</v>
          </cell>
          <cell r="AB428" t="str">
            <v>Bill</v>
          </cell>
          <cell r="AC428" t="str">
            <v>BAND</v>
          </cell>
          <cell r="AD428" t="str">
            <v>PSA</v>
          </cell>
          <cell r="AE428" t="str">
            <v>Male</v>
          </cell>
          <cell r="AF428">
            <v>3107</v>
          </cell>
          <cell r="AG428" t="str">
            <v>INFRA DEV PT &amp;FACIL.</v>
          </cell>
          <cell r="AH428" t="str">
            <v>00.00.0000</v>
          </cell>
        </row>
        <row r="429">
          <cell r="A429">
            <v>50010979</v>
          </cell>
          <cell r="B429" t="str">
            <v>Capital Development Division</v>
          </cell>
          <cell r="C429" t="str">
            <v>Investment &amp; Development</v>
          </cell>
          <cell r="D429" t="str">
            <v>Road Development - PT/Facility</v>
          </cell>
          <cell r="E429" t="str">
            <v>Road Development - PT/Facility</v>
          </cell>
          <cell r="F429">
            <v>50010979</v>
          </cell>
          <cell r="G429" t="str">
            <v>Senior Infra Dev Eng PT &amp; Facilities</v>
          </cell>
          <cell r="H429" t="str">
            <v>01.07.2010</v>
          </cell>
          <cell r="I429" t="str">
            <v>Staff Member</v>
          </cell>
          <cell r="J429" t="str">
            <v>Band H</v>
          </cell>
          <cell r="K429">
            <v>1</v>
          </cell>
          <cell r="L429">
            <v>40</v>
          </cell>
          <cell r="M429" t="str">
            <v>Permanent Full-Time</v>
          </cell>
          <cell r="N429" t="str">
            <v>Salaried</v>
          </cell>
          <cell r="O429" t="str">
            <v>Position Filled</v>
          </cell>
          <cell r="P429">
            <v>92007683</v>
          </cell>
          <cell r="Q429" t="str">
            <v>Canute Chandrakumaran</v>
          </cell>
          <cell r="R429" t="str">
            <v>Permanent Full-Time</v>
          </cell>
          <cell r="S429" t="str">
            <v>Salaried</v>
          </cell>
          <cell r="T429" t="str">
            <v>CEA – PSA</v>
          </cell>
          <cell r="U429">
            <v>1</v>
          </cell>
          <cell r="V429" t="str">
            <v>H+</v>
          </cell>
          <cell r="W429">
            <v>110000</v>
          </cell>
          <cell r="X429" t="str">
            <v>Admin 4 - 6 Henderson Valley Road</v>
          </cell>
          <cell r="Y429">
            <v>0</v>
          </cell>
          <cell r="Z429" t="str">
            <v>Nicholapillai</v>
          </cell>
          <cell r="AA429" t="str">
            <v>Chandrakumaran</v>
          </cell>
          <cell r="AB429" t="str">
            <v>Canute</v>
          </cell>
          <cell r="AC429" t="str">
            <v>BAND</v>
          </cell>
          <cell r="AD429" t="str">
            <v>PSA</v>
          </cell>
          <cell r="AE429" t="str">
            <v>Male</v>
          </cell>
          <cell r="AF429">
            <v>3107</v>
          </cell>
          <cell r="AG429" t="str">
            <v>INFRA DEV PT &amp;FACIL.</v>
          </cell>
          <cell r="AH429" t="str">
            <v>00.00.0000</v>
          </cell>
        </row>
        <row r="430">
          <cell r="A430">
            <v>50010980</v>
          </cell>
          <cell r="B430" t="str">
            <v>Capital Development Division</v>
          </cell>
          <cell r="C430" t="str">
            <v>Investment &amp; Development</v>
          </cell>
          <cell r="D430" t="str">
            <v>Road Development - PT/Facility</v>
          </cell>
          <cell r="E430" t="str">
            <v>Road Development - PT/Facility</v>
          </cell>
          <cell r="F430">
            <v>50010980</v>
          </cell>
          <cell r="G430" t="str">
            <v>Infrastructure Dev Eng PT &amp; Facilities</v>
          </cell>
          <cell r="H430" t="str">
            <v>01.07.2010</v>
          </cell>
          <cell r="I430" t="str">
            <v>Staff Member</v>
          </cell>
          <cell r="J430" t="str">
            <v>Band G</v>
          </cell>
          <cell r="K430">
            <v>1</v>
          </cell>
          <cell r="L430">
            <v>40</v>
          </cell>
          <cell r="M430" t="str">
            <v>Permanent Full-Time</v>
          </cell>
          <cell r="N430" t="str">
            <v>Waged/Timesheet</v>
          </cell>
          <cell r="O430" t="str">
            <v>Position Filled</v>
          </cell>
          <cell r="P430">
            <v>91003813</v>
          </cell>
          <cell r="Q430" t="str">
            <v>Keith Kwan</v>
          </cell>
          <cell r="R430" t="str">
            <v>Permanent Full-Time</v>
          </cell>
          <cell r="S430" t="str">
            <v>Waged/Timesheet</v>
          </cell>
          <cell r="T430" t="str">
            <v>IEA – 2010 Standard</v>
          </cell>
          <cell r="U430">
            <v>1</v>
          </cell>
          <cell r="V430" t="str">
            <v>G+</v>
          </cell>
          <cell r="W430">
            <v>90163.28</v>
          </cell>
          <cell r="X430" t="str">
            <v>Floor 8 - 31 Wiri Station Road</v>
          </cell>
          <cell r="Y430">
            <v>0</v>
          </cell>
          <cell r="Z430" t="str">
            <v>Keith</v>
          </cell>
          <cell r="AA430" t="str">
            <v>Kwan</v>
          </cell>
          <cell r="AC430" t="str">
            <v>BAND</v>
          </cell>
          <cell r="AD430" t="str">
            <v>PSA</v>
          </cell>
          <cell r="AE430" t="str">
            <v>Male</v>
          </cell>
          <cell r="AF430">
            <v>3107</v>
          </cell>
          <cell r="AG430" t="str">
            <v>INFRA DEV PT &amp;FACIL.</v>
          </cell>
          <cell r="AH430" t="str">
            <v>00.00.0000</v>
          </cell>
        </row>
        <row r="431">
          <cell r="A431">
            <v>50010981</v>
          </cell>
          <cell r="B431" t="str">
            <v>Capital Development Division</v>
          </cell>
          <cell r="C431" t="str">
            <v>Investment &amp; Development</v>
          </cell>
          <cell r="D431" t="str">
            <v>Road Development - PT/Facility</v>
          </cell>
          <cell r="E431" t="str">
            <v>Road Development - PT/Facility</v>
          </cell>
          <cell r="F431">
            <v>50010981</v>
          </cell>
          <cell r="G431" t="str">
            <v>Infrastructure Dev Eng PT &amp; Facilities</v>
          </cell>
          <cell r="H431" t="str">
            <v>01.07.2010</v>
          </cell>
          <cell r="I431" t="str">
            <v>Staff Member</v>
          </cell>
          <cell r="J431" t="str">
            <v>Band G</v>
          </cell>
          <cell r="K431">
            <v>1</v>
          </cell>
          <cell r="L431">
            <v>40</v>
          </cell>
          <cell r="M431" t="str">
            <v>Permanent Full-Time</v>
          </cell>
          <cell r="N431" t="str">
            <v>Waged/Timesheet</v>
          </cell>
          <cell r="O431" t="str">
            <v>Position Filled</v>
          </cell>
          <cell r="P431">
            <v>93302787</v>
          </cell>
          <cell r="Q431" t="str">
            <v>Kung-Ann Loh</v>
          </cell>
          <cell r="R431" t="str">
            <v>Permanent Full-Time</v>
          </cell>
          <cell r="S431" t="str">
            <v>Waged/Timesheet</v>
          </cell>
          <cell r="T431" t="str">
            <v>CEA – PSA</v>
          </cell>
          <cell r="U431">
            <v>1</v>
          </cell>
          <cell r="V431" t="str">
            <v>G+</v>
          </cell>
          <cell r="W431">
            <v>75990.62</v>
          </cell>
          <cell r="X431" t="str">
            <v>Admin 4 - 6 Henderson Valley Road</v>
          </cell>
          <cell r="Y431">
            <v>0</v>
          </cell>
          <cell r="Z431" t="str">
            <v>Kung-Ann</v>
          </cell>
          <cell r="AA431" t="str">
            <v>Loh</v>
          </cell>
          <cell r="AB431" t="str">
            <v>Kung-Ann</v>
          </cell>
          <cell r="AC431" t="str">
            <v>BAND</v>
          </cell>
          <cell r="AD431" t="str">
            <v>PSA</v>
          </cell>
          <cell r="AE431" t="str">
            <v>Male</v>
          </cell>
          <cell r="AF431">
            <v>3107</v>
          </cell>
          <cell r="AG431" t="str">
            <v>INFRA DEV PT &amp;FACIL.</v>
          </cell>
          <cell r="AH431" t="str">
            <v>00.00.0000</v>
          </cell>
        </row>
        <row r="432">
          <cell r="A432">
            <v>50010983</v>
          </cell>
          <cell r="B432" t="str">
            <v>Capital Development Division</v>
          </cell>
          <cell r="C432" t="str">
            <v>Roading</v>
          </cell>
          <cell r="D432" t="str">
            <v>Delivery - North/ West</v>
          </cell>
          <cell r="E432" t="str">
            <v>Road Development - North</v>
          </cell>
          <cell r="F432">
            <v>50010983</v>
          </cell>
          <cell r="G432" t="str">
            <v>Road Development Manager North</v>
          </cell>
          <cell r="H432" t="str">
            <v>01.07.2010</v>
          </cell>
          <cell r="I432" t="str">
            <v>Unit Manager</v>
          </cell>
          <cell r="J432" t="str">
            <v>Band J</v>
          </cell>
          <cell r="K432">
            <v>1</v>
          </cell>
          <cell r="L432">
            <v>40</v>
          </cell>
          <cell r="M432" t="str">
            <v>Permanent Full-Time</v>
          </cell>
          <cell r="N432" t="str">
            <v>Salaried</v>
          </cell>
          <cell r="O432" t="str">
            <v>Position Filled</v>
          </cell>
          <cell r="P432">
            <v>1509</v>
          </cell>
          <cell r="Q432" t="str">
            <v>Mark Walker</v>
          </cell>
          <cell r="R432" t="str">
            <v>Permanent Full-Time</v>
          </cell>
          <cell r="S432" t="str">
            <v>Salaried</v>
          </cell>
          <cell r="T432" t="str">
            <v>IEA – 2013 Standard</v>
          </cell>
          <cell r="U432">
            <v>1</v>
          </cell>
          <cell r="V432" t="str">
            <v>J+</v>
          </cell>
          <cell r="W432">
            <v>130000</v>
          </cell>
          <cell r="X432" t="str">
            <v>Admin 4 - 6 Henderson Valley Road</v>
          </cell>
          <cell r="Y432">
            <v>0</v>
          </cell>
          <cell r="Z432" t="str">
            <v>Mark</v>
          </cell>
          <cell r="AA432" t="str">
            <v>Walker</v>
          </cell>
          <cell r="AC432" t="str">
            <v>BAND</v>
          </cell>
          <cell r="AD432" t="str">
            <v>PSA</v>
          </cell>
          <cell r="AE432" t="str">
            <v>Male</v>
          </cell>
          <cell r="AF432">
            <v>3105</v>
          </cell>
          <cell r="AG432" t="str">
            <v>Road DEV - NORTH</v>
          </cell>
          <cell r="AH432" t="str">
            <v>00.00.0000</v>
          </cell>
        </row>
        <row r="433">
          <cell r="A433">
            <v>50010984</v>
          </cell>
          <cell r="B433" t="str">
            <v>Capital Development Division</v>
          </cell>
          <cell r="C433" t="str">
            <v>Roading</v>
          </cell>
          <cell r="D433" t="str">
            <v>Delivery - North/ West</v>
          </cell>
          <cell r="E433" t="str">
            <v>Road Development - North</v>
          </cell>
          <cell r="F433">
            <v>50010984</v>
          </cell>
          <cell r="G433" t="str">
            <v>Principal Road Development Engineer</v>
          </cell>
          <cell r="H433" t="str">
            <v>01.07.2010</v>
          </cell>
          <cell r="I433" t="str">
            <v>Staff Member</v>
          </cell>
          <cell r="J433" t="str">
            <v>Band I</v>
          </cell>
          <cell r="K433">
            <v>1</v>
          </cell>
          <cell r="L433">
            <v>40</v>
          </cell>
          <cell r="M433" t="str">
            <v>Permanent Full-Time</v>
          </cell>
          <cell r="N433" t="str">
            <v>Salaried</v>
          </cell>
          <cell r="O433" t="str">
            <v>Position Filled</v>
          </cell>
          <cell r="P433">
            <v>93300462</v>
          </cell>
          <cell r="Q433" t="str">
            <v>Colin Anderson</v>
          </cell>
          <cell r="R433" t="str">
            <v>Permanent Full-Time</v>
          </cell>
          <cell r="S433" t="str">
            <v>Salaried</v>
          </cell>
          <cell r="T433" t="str">
            <v>IEA – Old ELGOU Agmt</v>
          </cell>
          <cell r="U433">
            <v>1</v>
          </cell>
          <cell r="V433" t="str">
            <v>I+</v>
          </cell>
          <cell r="W433">
            <v>103603.87</v>
          </cell>
          <cell r="X433" t="str">
            <v>1 The Strand</v>
          </cell>
          <cell r="Y433">
            <v>0</v>
          </cell>
          <cell r="Z433" t="str">
            <v>Colin</v>
          </cell>
          <cell r="AA433" t="str">
            <v>Anderson</v>
          </cell>
          <cell r="AB433" t="str">
            <v>Colin</v>
          </cell>
          <cell r="AC433" t="str">
            <v>BAND</v>
          </cell>
          <cell r="AD433" t="str">
            <v>PSA</v>
          </cell>
          <cell r="AE433" t="str">
            <v>Male</v>
          </cell>
          <cell r="AF433">
            <v>3105</v>
          </cell>
          <cell r="AG433" t="str">
            <v>Road DEV - NORTH</v>
          </cell>
          <cell r="AH433" t="str">
            <v>00.00.0000</v>
          </cell>
        </row>
        <row r="434">
          <cell r="A434">
            <v>50010985</v>
          </cell>
          <cell r="B434" t="str">
            <v>Capital Development Division</v>
          </cell>
          <cell r="C434" t="str">
            <v>Roading</v>
          </cell>
          <cell r="D434" t="str">
            <v>Delivery - North/ West</v>
          </cell>
          <cell r="E434" t="str">
            <v>Road Development - North</v>
          </cell>
          <cell r="F434">
            <v>50010985</v>
          </cell>
          <cell r="G434" t="str">
            <v>Senior Road Development Engineer - North</v>
          </cell>
          <cell r="H434" t="str">
            <v>01.07.2010</v>
          </cell>
          <cell r="I434" t="str">
            <v>Staff Member</v>
          </cell>
          <cell r="J434" t="str">
            <v>Band H</v>
          </cell>
          <cell r="K434">
            <v>1</v>
          </cell>
          <cell r="L434">
            <v>40</v>
          </cell>
          <cell r="M434" t="str">
            <v>Permanent Full-Time</v>
          </cell>
          <cell r="N434" t="str">
            <v>Salaried</v>
          </cell>
          <cell r="O434" t="str">
            <v>Position Filled</v>
          </cell>
          <cell r="P434">
            <v>93302888</v>
          </cell>
          <cell r="Q434" t="str">
            <v>Davey Chang</v>
          </cell>
          <cell r="R434" t="str">
            <v>Permanent Full-Time</v>
          </cell>
          <cell r="S434" t="str">
            <v>Salaried</v>
          </cell>
          <cell r="T434" t="str">
            <v>IEA – 2013 Standard</v>
          </cell>
          <cell r="U434">
            <v>1</v>
          </cell>
          <cell r="V434" t="str">
            <v>H+</v>
          </cell>
          <cell r="W434">
            <v>92000</v>
          </cell>
          <cell r="X434" t="str">
            <v>Admin 4 - 6 Henderson Valley Road</v>
          </cell>
          <cell r="Y434">
            <v>0</v>
          </cell>
          <cell r="Z434" t="str">
            <v>Davey</v>
          </cell>
          <cell r="AA434" t="str">
            <v>Chang</v>
          </cell>
          <cell r="AB434" t="str">
            <v>Davey</v>
          </cell>
          <cell r="AC434" t="str">
            <v>BAND</v>
          </cell>
          <cell r="AD434" t="str">
            <v>PSA</v>
          </cell>
          <cell r="AE434" t="str">
            <v>Male</v>
          </cell>
          <cell r="AF434">
            <v>3105</v>
          </cell>
          <cell r="AG434" t="str">
            <v>Road DEV - NORTH</v>
          </cell>
          <cell r="AH434" t="str">
            <v>00.00.0000</v>
          </cell>
        </row>
        <row r="435">
          <cell r="A435">
            <v>50010986</v>
          </cell>
          <cell r="B435" t="str">
            <v>Capital Development Division</v>
          </cell>
          <cell r="C435" t="str">
            <v>Roading</v>
          </cell>
          <cell r="D435" t="str">
            <v>Delivery - Central</v>
          </cell>
          <cell r="E435" t="str">
            <v>Road Development CBD</v>
          </cell>
          <cell r="F435">
            <v>50010986</v>
          </cell>
          <cell r="G435" t="str">
            <v>Senior Road Development Engineer - CBD</v>
          </cell>
          <cell r="H435" t="str">
            <v>01.07.2010</v>
          </cell>
          <cell r="I435" t="str">
            <v>Staff Member</v>
          </cell>
          <cell r="J435" t="str">
            <v>Band H</v>
          </cell>
          <cell r="K435">
            <v>1</v>
          </cell>
          <cell r="L435">
            <v>40</v>
          </cell>
          <cell r="M435" t="str">
            <v>Permanent Full-Time</v>
          </cell>
          <cell r="N435" t="str">
            <v>Salaried</v>
          </cell>
          <cell r="O435" t="str">
            <v>Future Start exists</v>
          </cell>
          <cell r="P435">
            <v>0</v>
          </cell>
          <cell r="U435">
            <v>0</v>
          </cell>
          <cell r="W435">
            <v>0</v>
          </cell>
          <cell r="Y435">
            <v>1</v>
          </cell>
          <cell r="AD435" t="str">
            <v>PSA</v>
          </cell>
          <cell r="AH435" t="str">
            <v>00.00.0000</v>
          </cell>
        </row>
        <row r="436">
          <cell r="A436">
            <v>50010987</v>
          </cell>
          <cell r="B436" t="str">
            <v>Capital Development Division</v>
          </cell>
          <cell r="C436" t="str">
            <v>Roading</v>
          </cell>
          <cell r="D436" t="str">
            <v>Delivery - North/ West</v>
          </cell>
          <cell r="E436" t="str">
            <v>Road Development - North</v>
          </cell>
          <cell r="F436">
            <v>50010987</v>
          </cell>
          <cell r="G436" t="str">
            <v>Road Development Engineer - North</v>
          </cell>
          <cell r="H436" t="str">
            <v>01.07.2010</v>
          </cell>
          <cell r="I436" t="str">
            <v>Staff Member</v>
          </cell>
          <cell r="J436" t="str">
            <v>Band G</v>
          </cell>
          <cell r="K436">
            <v>1</v>
          </cell>
          <cell r="L436">
            <v>40</v>
          </cell>
          <cell r="M436" t="str">
            <v>Permanent Full-Time</v>
          </cell>
          <cell r="N436" t="str">
            <v>Waged/Timesheet</v>
          </cell>
          <cell r="O436" t="str">
            <v>Position unfilled for  52 days</v>
          </cell>
          <cell r="P436">
            <v>0</v>
          </cell>
          <cell r="U436">
            <v>0</v>
          </cell>
          <cell r="W436">
            <v>0</v>
          </cell>
          <cell r="Y436">
            <v>1</v>
          </cell>
          <cell r="AD436" t="str">
            <v>PSA</v>
          </cell>
          <cell r="AH436" t="str">
            <v>00.00.0000</v>
          </cell>
        </row>
        <row r="437">
          <cell r="A437">
            <v>50010989</v>
          </cell>
          <cell r="B437" t="str">
            <v>Capital Development Division</v>
          </cell>
          <cell r="C437" t="str">
            <v>Roading</v>
          </cell>
          <cell r="D437" t="str">
            <v>Delivery - North/ West</v>
          </cell>
          <cell r="E437" t="str">
            <v>Road Development - West</v>
          </cell>
          <cell r="F437">
            <v>50010989</v>
          </cell>
          <cell r="G437" t="str">
            <v>Road Development Manager West</v>
          </cell>
          <cell r="H437" t="str">
            <v>01.07.2010</v>
          </cell>
          <cell r="I437" t="str">
            <v>Unit Manager</v>
          </cell>
          <cell r="J437" t="str">
            <v>Band J</v>
          </cell>
          <cell r="K437">
            <v>1</v>
          </cell>
          <cell r="L437">
            <v>40</v>
          </cell>
          <cell r="M437" t="str">
            <v>Permanent Full-Time</v>
          </cell>
          <cell r="N437" t="str">
            <v>Salaried</v>
          </cell>
          <cell r="O437" t="str">
            <v>Position Filled</v>
          </cell>
          <cell r="P437">
            <v>92027780</v>
          </cell>
          <cell r="Q437" t="str">
            <v>David Jiggins</v>
          </cell>
          <cell r="R437" t="str">
            <v>Permanent Full-Time</v>
          </cell>
          <cell r="S437" t="str">
            <v>Salaried</v>
          </cell>
          <cell r="T437" t="str">
            <v>CEA – PSA</v>
          </cell>
          <cell r="U437">
            <v>1</v>
          </cell>
          <cell r="V437" t="str">
            <v>J+</v>
          </cell>
          <cell r="W437">
            <v>127842.3</v>
          </cell>
          <cell r="X437" t="str">
            <v>Admin 4 - 6 Henderson Valley Road</v>
          </cell>
          <cell r="Y437">
            <v>0</v>
          </cell>
          <cell r="Z437" t="str">
            <v>David</v>
          </cell>
          <cell r="AA437" t="str">
            <v>Jiggins</v>
          </cell>
          <cell r="AB437" t="str">
            <v>David</v>
          </cell>
          <cell r="AC437" t="str">
            <v>BAND</v>
          </cell>
          <cell r="AD437" t="str">
            <v>PSA</v>
          </cell>
          <cell r="AE437" t="str">
            <v>Male</v>
          </cell>
          <cell r="AF437">
            <v>3106</v>
          </cell>
          <cell r="AG437" t="str">
            <v>Road DEV  - WEST</v>
          </cell>
          <cell r="AH437" t="str">
            <v>00.00.0000</v>
          </cell>
        </row>
        <row r="438">
          <cell r="A438">
            <v>50010990</v>
          </cell>
          <cell r="B438" t="str">
            <v>Capital Development Division</v>
          </cell>
          <cell r="C438" t="str">
            <v>Roading</v>
          </cell>
          <cell r="D438" t="str">
            <v>Delivery - North/ West</v>
          </cell>
          <cell r="E438" t="str">
            <v>Road Development - West</v>
          </cell>
          <cell r="F438">
            <v>50010990</v>
          </cell>
          <cell r="G438" t="str">
            <v>Road Development Engineer - West</v>
          </cell>
          <cell r="H438" t="str">
            <v>01.07.2010</v>
          </cell>
          <cell r="I438" t="str">
            <v>Staff Member</v>
          </cell>
          <cell r="J438" t="str">
            <v>Band G</v>
          </cell>
          <cell r="K438">
            <v>1</v>
          </cell>
          <cell r="L438">
            <v>40</v>
          </cell>
          <cell r="M438" t="str">
            <v>Permanent Full-Time</v>
          </cell>
          <cell r="N438" t="str">
            <v>Waged/Timesheet</v>
          </cell>
          <cell r="O438" t="str">
            <v>Position Filled</v>
          </cell>
          <cell r="P438">
            <v>896</v>
          </cell>
          <cell r="Q438" t="str">
            <v>Michael Ting</v>
          </cell>
          <cell r="R438" t="str">
            <v>Permanent Full-Time</v>
          </cell>
          <cell r="S438" t="str">
            <v>Waged/Timesheet</v>
          </cell>
          <cell r="T438" t="str">
            <v>IEA – 2013 Standard</v>
          </cell>
          <cell r="U438">
            <v>1</v>
          </cell>
          <cell r="V438" t="str">
            <v>G+</v>
          </cell>
          <cell r="W438">
            <v>73145.34</v>
          </cell>
          <cell r="X438" t="str">
            <v>Admin 4 - 6 Henderson Valley Road</v>
          </cell>
          <cell r="Y438">
            <v>0</v>
          </cell>
          <cell r="Z438" t="str">
            <v>Kee Sang</v>
          </cell>
          <cell r="AA438" t="str">
            <v>Ting</v>
          </cell>
          <cell r="AB438" t="str">
            <v>Michael</v>
          </cell>
          <cell r="AC438" t="str">
            <v>BAND</v>
          </cell>
          <cell r="AD438" t="str">
            <v>PSA</v>
          </cell>
          <cell r="AE438" t="str">
            <v>Male</v>
          </cell>
          <cell r="AF438">
            <v>3106</v>
          </cell>
          <cell r="AG438" t="str">
            <v>Road DEV  - WEST</v>
          </cell>
          <cell r="AH438" t="str">
            <v>00.00.0000</v>
          </cell>
        </row>
        <row r="439">
          <cell r="A439">
            <v>50010991</v>
          </cell>
          <cell r="B439" t="str">
            <v>Capital Development Division</v>
          </cell>
          <cell r="C439" t="str">
            <v>Roading</v>
          </cell>
          <cell r="D439" t="str">
            <v>Delivery - North/ West</v>
          </cell>
          <cell r="E439" t="str">
            <v>Road Development - West</v>
          </cell>
          <cell r="F439">
            <v>50010991</v>
          </cell>
          <cell r="G439" t="str">
            <v>Principal Road Development Engineer</v>
          </cell>
          <cell r="H439" t="str">
            <v>01.07.2010</v>
          </cell>
          <cell r="I439" t="str">
            <v>Staff Member</v>
          </cell>
          <cell r="J439" t="str">
            <v>Band I</v>
          </cell>
          <cell r="K439">
            <v>1</v>
          </cell>
          <cell r="L439">
            <v>40</v>
          </cell>
          <cell r="M439" t="str">
            <v>Permanent Full-Time</v>
          </cell>
          <cell r="N439" t="str">
            <v>Salaried</v>
          </cell>
          <cell r="O439" t="str">
            <v>Position Filled</v>
          </cell>
          <cell r="P439">
            <v>2172</v>
          </cell>
          <cell r="Q439" t="str">
            <v>Colin Hunt</v>
          </cell>
          <cell r="R439" t="str">
            <v>Permanent Full-Time</v>
          </cell>
          <cell r="S439" t="str">
            <v>Salaried</v>
          </cell>
          <cell r="T439" t="str">
            <v>IEA – 2013 Standard</v>
          </cell>
          <cell r="U439">
            <v>1</v>
          </cell>
          <cell r="V439" t="str">
            <v>I+</v>
          </cell>
          <cell r="W439">
            <v>117500</v>
          </cell>
          <cell r="X439" t="str">
            <v>Admin 4 - 6 Henderson Valley Road</v>
          </cell>
          <cell r="Y439">
            <v>0</v>
          </cell>
          <cell r="Z439" t="str">
            <v>Colin</v>
          </cell>
          <cell r="AA439" t="str">
            <v>Hunt</v>
          </cell>
          <cell r="AC439" t="str">
            <v>BAND</v>
          </cell>
          <cell r="AD439" t="str">
            <v>PSA</v>
          </cell>
          <cell r="AE439" t="str">
            <v>Male</v>
          </cell>
          <cell r="AF439">
            <v>3106</v>
          </cell>
          <cell r="AG439" t="str">
            <v>Road DEV  - WEST</v>
          </cell>
          <cell r="AH439" t="str">
            <v>00.00.0000</v>
          </cell>
        </row>
        <row r="440">
          <cell r="A440">
            <v>50010992</v>
          </cell>
          <cell r="B440" t="str">
            <v>Capital Development Division</v>
          </cell>
          <cell r="C440" t="str">
            <v>Roading</v>
          </cell>
          <cell r="D440" t="str">
            <v>Delivery - North/ West</v>
          </cell>
          <cell r="E440" t="str">
            <v>Road Development - West</v>
          </cell>
          <cell r="F440">
            <v>50010992</v>
          </cell>
          <cell r="G440" t="str">
            <v>Senior Road Development Engineer - West</v>
          </cell>
          <cell r="H440" t="str">
            <v>01.07.2010</v>
          </cell>
          <cell r="I440" t="str">
            <v>Staff Member</v>
          </cell>
          <cell r="J440" t="str">
            <v>Band H</v>
          </cell>
          <cell r="K440">
            <v>1</v>
          </cell>
          <cell r="L440">
            <v>40</v>
          </cell>
          <cell r="M440" t="str">
            <v>Permanent Full-Time</v>
          </cell>
          <cell r="N440" t="str">
            <v>Salaried</v>
          </cell>
          <cell r="O440" t="str">
            <v>Position Filled</v>
          </cell>
          <cell r="P440">
            <v>92038550</v>
          </cell>
          <cell r="Q440" t="str">
            <v>Rob Munro</v>
          </cell>
          <cell r="R440" t="str">
            <v>Permanent Full-Time</v>
          </cell>
          <cell r="S440" t="str">
            <v>Salaried</v>
          </cell>
          <cell r="T440" t="str">
            <v>CEA – PSA</v>
          </cell>
          <cell r="U440">
            <v>1</v>
          </cell>
          <cell r="V440" t="str">
            <v>H+</v>
          </cell>
          <cell r="W440">
            <v>109697.89</v>
          </cell>
          <cell r="X440" t="str">
            <v>Admin 4 - 6 Henderson Valley Road</v>
          </cell>
          <cell r="Y440">
            <v>0</v>
          </cell>
          <cell r="Z440" t="str">
            <v>Rob</v>
          </cell>
          <cell r="AA440" t="str">
            <v>Munro</v>
          </cell>
          <cell r="AB440" t="str">
            <v>Rob</v>
          </cell>
          <cell r="AC440" t="str">
            <v>BAND</v>
          </cell>
          <cell r="AD440" t="str">
            <v>PSA</v>
          </cell>
          <cell r="AE440" t="str">
            <v>Male</v>
          </cell>
          <cell r="AF440">
            <v>3106</v>
          </cell>
          <cell r="AG440" t="str">
            <v>Road DEV  - WEST</v>
          </cell>
          <cell r="AH440" t="str">
            <v>00.00.0000</v>
          </cell>
        </row>
        <row r="441">
          <cell r="A441">
            <v>50010993</v>
          </cell>
          <cell r="B441" t="str">
            <v>Capital Development Division</v>
          </cell>
          <cell r="C441" t="str">
            <v>Roading</v>
          </cell>
          <cell r="D441" t="str">
            <v>Delivery - North/ West</v>
          </cell>
          <cell r="E441" t="str">
            <v>Road Development - West</v>
          </cell>
          <cell r="F441">
            <v>50010993</v>
          </cell>
          <cell r="G441" t="str">
            <v>Road Development Engineer - West</v>
          </cell>
          <cell r="H441" t="str">
            <v>01.07.2010</v>
          </cell>
          <cell r="I441" t="str">
            <v>Staff Member</v>
          </cell>
          <cell r="J441" t="str">
            <v>Band G</v>
          </cell>
          <cell r="K441">
            <v>1</v>
          </cell>
          <cell r="L441">
            <v>40</v>
          </cell>
          <cell r="M441" t="str">
            <v>Permanent Full-Time</v>
          </cell>
          <cell r="N441" t="str">
            <v>Waged/Timesheet</v>
          </cell>
          <cell r="O441" t="str">
            <v>Position Filled</v>
          </cell>
          <cell r="P441">
            <v>92054000</v>
          </cell>
          <cell r="Q441" t="str">
            <v>Jagath Rupasinghe</v>
          </cell>
          <cell r="R441" t="str">
            <v>Permanent Full-Time</v>
          </cell>
          <cell r="S441" t="str">
            <v>Waged/Timesheet</v>
          </cell>
          <cell r="T441" t="str">
            <v>CEA – PSA</v>
          </cell>
          <cell r="U441">
            <v>1</v>
          </cell>
          <cell r="V441" t="str">
            <v>G+</v>
          </cell>
          <cell r="W441">
            <v>93600</v>
          </cell>
          <cell r="X441" t="str">
            <v>Admin 4 - 6 Henderson Valley Road</v>
          </cell>
          <cell r="Y441">
            <v>0</v>
          </cell>
          <cell r="Z441" t="str">
            <v>Jagath</v>
          </cell>
          <cell r="AA441" t="str">
            <v>Rupasinghe</v>
          </cell>
          <cell r="AB441" t="str">
            <v>Jagath</v>
          </cell>
          <cell r="AC441" t="str">
            <v>BAND</v>
          </cell>
          <cell r="AD441" t="str">
            <v>PSA</v>
          </cell>
          <cell r="AE441" t="str">
            <v>Male</v>
          </cell>
          <cell r="AF441">
            <v>3106</v>
          </cell>
          <cell r="AG441" t="str">
            <v>Road DEV  - WEST</v>
          </cell>
          <cell r="AH441" t="str">
            <v>00.00.0000</v>
          </cell>
        </row>
        <row r="442">
          <cell r="A442">
            <v>50010995</v>
          </cell>
          <cell r="B442" t="str">
            <v>Capital Development Division</v>
          </cell>
          <cell r="C442" t="str">
            <v>Roading</v>
          </cell>
          <cell r="D442" t="str">
            <v>Delivery - Central</v>
          </cell>
          <cell r="E442" t="str">
            <v>Road Development Central</v>
          </cell>
          <cell r="F442">
            <v>50010995</v>
          </cell>
          <cell r="G442" t="str">
            <v>Road Development Manager Central</v>
          </cell>
          <cell r="H442" t="str">
            <v>01.07.2010</v>
          </cell>
          <cell r="I442" t="str">
            <v>Unit Manager</v>
          </cell>
          <cell r="J442" t="str">
            <v>Band J</v>
          </cell>
          <cell r="K442">
            <v>1</v>
          </cell>
          <cell r="L442">
            <v>40</v>
          </cell>
          <cell r="M442" t="str">
            <v>Permanent Full-Time</v>
          </cell>
          <cell r="N442" t="str">
            <v>Salaried</v>
          </cell>
          <cell r="O442" t="str">
            <v>Position Filled</v>
          </cell>
          <cell r="P442">
            <v>93300851</v>
          </cell>
          <cell r="Q442" t="str">
            <v>Ken Lee-Jones</v>
          </cell>
          <cell r="R442" t="str">
            <v>Permanent Full-Time</v>
          </cell>
          <cell r="S442" t="str">
            <v>Salaried</v>
          </cell>
          <cell r="T442" t="str">
            <v>IEA – 2013 Standard</v>
          </cell>
          <cell r="U442">
            <v>1</v>
          </cell>
          <cell r="V442" t="str">
            <v>J+</v>
          </cell>
          <cell r="W442">
            <v>130000</v>
          </cell>
          <cell r="X442" t="str">
            <v>1 Queen Street - Level 10</v>
          </cell>
          <cell r="Y442">
            <v>0</v>
          </cell>
          <cell r="Z442" t="str">
            <v>Kenneth</v>
          </cell>
          <cell r="AA442" t="str">
            <v>Lee-Jones</v>
          </cell>
          <cell r="AB442" t="str">
            <v>Ken</v>
          </cell>
          <cell r="AC442" t="str">
            <v>BAND</v>
          </cell>
          <cell r="AD442" t="str">
            <v>PSA</v>
          </cell>
          <cell r="AE442" t="str">
            <v>Male</v>
          </cell>
          <cell r="AF442">
            <v>3101</v>
          </cell>
          <cell r="AG442" t="str">
            <v>Road DEV - CENTRAL</v>
          </cell>
          <cell r="AH442" t="str">
            <v>00.00.0000</v>
          </cell>
        </row>
        <row r="443">
          <cell r="A443">
            <v>50010996</v>
          </cell>
          <cell r="B443" t="str">
            <v>Capital Development Division</v>
          </cell>
          <cell r="C443" t="str">
            <v>Roading</v>
          </cell>
          <cell r="D443" t="str">
            <v>Delivery - Central</v>
          </cell>
          <cell r="E443" t="str">
            <v>Road Development Central</v>
          </cell>
          <cell r="F443">
            <v>50010996</v>
          </cell>
          <cell r="G443" t="str">
            <v>Principal Road Development Engineer</v>
          </cell>
          <cell r="H443" t="str">
            <v>01.07.2010</v>
          </cell>
          <cell r="I443" t="str">
            <v>Staff Member</v>
          </cell>
          <cell r="J443" t="str">
            <v>Band I</v>
          </cell>
          <cell r="K443">
            <v>1</v>
          </cell>
          <cell r="L443">
            <v>40</v>
          </cell>
          <cell r="M443" t="str">
            <v>Permanent Full-Time</v>
          </cell>
          <cell r="N443" t="str">
            <v>Salaried</v>
          </cell>
          <cell r="O443" t="str">
            <v>Future Start exists</v>
          </cell>
          <cell r="P443">
            <v>0</v>
          </cell>
          <cell r="U443">
            <v>0</v>
          </cell>
          <cell r="W443">
            <v>0</v>
          </cell>
          <cell r="Y443">
            <v>1</v>
          </cell>
          <cell r="AD443" t="str">
            <v>PSA</v>
          </cell>
          <cell r="AH443" t="str">
            <v>00.00.0000</v>
          </cell>
        </row>
        <row r="444">
          <cell r="A444">
            <v>50010997</v>
          </cell>
          <cell r="B444" t="str">
            <v>Capital Development Division</v>
          </cell>
          <cell r="C444" t="str">
            <v>Roading</v>
          </cell>
          <cell r="D444" t="str">
            <v>Delivery - Central</v>
          </cell>
          <cell r="E444" t="str">
            <v>Road Development Central</v>
          </cell>
          <cell r="F444">
            <v>50010997</v>
          </cell>
          <cell r="G444" t="str">
            <v>Senior Road Development Engineer</v>
          </cell>
          <cell r="H444" t="str">
            <v>01.07.2010</v>
          </cell>
          <cell r="I444" t="str">
            <v>Staff Member</v>
          </cell>
          <cell r="J444" t="str">
            <v>Band H</v>
          </cell>
          <cell r="K444">
            <v>1</v>
          </cell>
          <cell r="L444">
            <v>40</v>
          </cell>
          <cell r="M444" t="str">
            <v>Permanent Full-Time</v>
          </cell>
          <cell r="N444" t="str">
            <v>Salaried</v>
          </cell>
          <cell r="O444" t="str">
            <v>Position Filled</v>
          </cell>
          <cell r="P444">
            <v>90008770</v>
          </cell>
          <cell r="Q444" t="str">
            <v>Hester Leung</v>
          </cell>
          <cell r="R444" t="str">
            <v>Permanent Full-Time</v>
          </cell>
          <cell r="S444" t="str">
            <v>Salaried</v>
          </cell>
          <cell r="T444" t="str">
            <v>CEA – PSA</v>
          </cell>
          <cell r="U444">
            <v>1</v>
          </cell>
          <cell r="V444" t="str">
            <v>H+</v>
          </cell>
          <cell r="W444">
            <v>102400.86</v>
          </cell>
          <cell r="X444" t="str">
            <v>1 Queen Street - Level 10</v>
          </cell>
          <cell r="Y444">
            <v>0</v>
          </cell>
          <cell r="Z444" t="str">
            <v>Hester</v>
          </cell>
          <cell r="AA444" t="str">
            <v>Leung</v>
          </cell>
          <cell r="AB444" t="str">
            <v>Hester</v>
          </cell>
          <cell r="AC444" t="str">
            <v>BAND</v>
          </cell>
          <cell r="AD444" t="str">
            <v>PSA</v>
          </cell>
          <cell r="AE444" t="str">
            <v>Female</v>
          </cell>
          <cell r="AF444">
            <v>3101</v>
          </cell>
          <cell r="AG444" t="str">
            <v>Road DEV - CENTRAL</v>
          </cell>
          <cell r="AH444" t="str">
            <v>00.00.0000</v>
          </cell>
        </row>
        <row r="445">
          <cell r="A445">
            <v>50010998</v>
          </cell>
          <cell r="B445" t="str">
            <v>Capital Development Division</v>
          </cell>
          <cell r="C445" t="str">
            <v>Roading</v>
          </cell>
          <cell r="D445" t="str">
            <v>Delivery - Central</v>
          </cell>
          <cell r="E445" t="str">
            <v>Road Development Central</v>
          </cell>
          <cell r="F445">
            <v>50010998</v>
          </cell>
          <cell r="G445" t="str">
            <v>Senior Road Development Engineer</v>
          </cell>
          <cell r="H445" t="str">
            <v>01.07.2010</v>
          </cell>
          <cell r="I445" t="str">
            <v>Staff Member</v>
          </cell>
          <cell r="J445" t="str">
            <v>Band H</v>
          </cell>
          <cell r="K445">
            <v>1</v>
          </cell>
          <cell r="L445">
            <v>40</v>
          </cell>
          <cell r="M445" t="str">
            <v>Permanent Full-Time</v>
          </cell>
          <cell r="N445" t="str">
            <v>Salaried</v>
          </cell>
          <cell r="O445" t="str">
            <v>Position Filled</v>
          </cell>
          <cell r="P445">
            <v>90006463</v>
          </cell>
          <cell r="Q445" t="str">
            <v>Suppiah Maheswaran</v>
          </cell>
          <cell r="R445" t="str">
            <v>Permanent Full-Time</v>
          </cell>
          <cell r="S445" t="str">
            <v>Salaried</v>
          </cell>
          <cell r="T445" t="str">
            <v>IEA – 2010 Standard</v>
          </cell>
          <cell r="U445">
            <v>1</v>
          </cell>
          <cell r="V445" t="str">
            <v>H+</v>
          </cell>
          <cell r="W445">
            <v>102032.82</v>
          </cell>
          <cell r="X445" t="str">
            <v>1 Queen Street - Level 10</v>
          </cell>
          <cell r="Y445">
            <v>0</v>
          </cell>
          <cell r="Z445" t="str">
            <v>Suppiah</v>
          </cell>
          <cell r="AA445" t="str">
            <v>Maheswaran</v>
          </cell>
          <cell r="AB445" t="str">
            <v>Suppiah</v>
          </cell>
          <cell r="AC445" t="str">
            <v>BAND</v>
          </cell>
          <cell r="AD445" t="str">
            <v>PSA</v>
          </cell>
          <cell r="AE445" t="str">
            <v>Male</v>
          </cell>
          <cell r="AF445">
            <v>3101</v>
          </cell>
          <cell r="AG445" t="str">
            <v>Road DEV - CENTRAL</v>
          </cell>
          <cell r="AH445" t="str">
            <v>00.00.0000</v>
          </cell>
        </row>
        <row r="446">
          <cell r="A446">
            <v>50010999</v>
          </cell>
          <cell r="B446" t="str">
            <v>Capital Development Division</v>
          </cell>
          <cell r="C446" t="str">
            <v>Roading</v>
          </cell>
          <cell r="D446" t="str">
            <v>Delivery - Central</v>
          </cell>
          <cell r="E446" t="str">
            <v>Road Development Central</v>
          </cell>
          <cell r="F446">
            <v>50010999</v>
          </cell>
          <cell r="G446" t="str">
            <v>Road Development Engineer - Central</v>
          </cell>
          <cell r="H446" t="str">
            <v>01.07.2010</v>
          </cell>
          <cell r="I446" t="str">
            <v>Staff Member</v>
          </cell>
          <cell r="J446" t="str">
            <v>Band G</v>
          </cell>
          <cell r="K446">
            <v>1</v>
          </cell>
          <cell r="L446">
            <v>40</v>
          </cell>
          <cell r="M446" t="str">
            <v>Permanent Full-Time</v>
          </cell>
          <cell r="N446" t="str">
            <v>Waged/Timesheet</v>
          </cell>
          <cell r="O446" t="str">
            <v>Position Filled</v>
          </cell>
          <cell r="P446">
            <v>93301315</v>
          </cell>
          <cell r="Q446" t="str">
            <v>Shaun Kay</v>
          </cell>
          <cell r="R446" t="str">
            <v>Permanent Full-Time</v>
          </cell>
          <cell r="S446" t="str">
            <v>Waged/Timesheet</v>
          </cell>
          <cell r="T446" t="str">
            <v>IEA – 2010 Standard</v>
          </cell>
          <cell r="U446">
            <v>1</v>
          </cell>
          <cell r="V446" t="str">
            <v>G+</v>
          </cell>
          <cell r="W446">
            <v>83061.16</v>
          </cell>
          <cell r="X446" t="str">
            <v>1 Queen Street - Level 10</v>
          </cell>
          <cell r="Y446">
            <v>0</v>
          </cell>
          <cell r="Z446" t="str">
            <v>Shaun</v>
          </cell>
          <cell r="AA446" t="str">
            <v>Kay</v>
          </cell>
          <cell r="AB446" t="str">
            <v>Shaun</v>
          </cell>
          <cell r="AC446" t="str">
            <v>BAND</v>
          </cell>
          <cell r="AD446" t="str">
            <v>PSA</v>
          </cell>
          <cell r="AE446" t="str">
            <v>Male</v>
          </cell>
          <cell r="AF446">
            <v>3101</v>
          </cell>
          <cell r="AG446" t="str">
            <v>Road DEV - CENTRAL</v>
          </cell>
          <cell r="AH446" t="str">
            <v>00.00.0000</v>
          </cell>
        </row>
        <row r="447">
          <cell r="A447">
            <v>50011000</v>
          </cell>
          <cell r="B447" t="str">
            <v>Communications</v>
          </cell>
          <cell r="C447" t="str">
            <v>Communications &amp; Media</v>
          </cell>
          <cell r="D447" t="str">
            <v>Communications (1)</v>
          </cell>
          <cell r="E447" t="str">
            <v>Communications (1)</v>
          </cell>
          <cell r="F447">
            <v>50011000</v>
          </cell>
          <cell r="G447" t="str">
            <v>Stakeholder Relationship Manager</v>
          </cell>
          <cell r="H447" t="str">
            <v>01.07.2010</v>
          </cell>
          <cell r="I447" t="str">
            <v>Staff Member</v>
          </cell>
          <cell r="J447" t="str">
            <v>Band G</v>
          </cell>
          <cell r="K447">
            <v>1</v>
          </cell>
          <cell r="L447">
            <v>40</v>
          </cell>
          <cell r="M447" t="str">
            <v>Permanent Full-Time</v>
          </cell>
          <cell r="N447" t="str">
            <v>Waged/Timesheet</v>
          </cell>
          <cell r="O447" t="str">
            <v>Position Filled</v>
          </cell>
          <cell r="P447">
            <v>2173</v>
          </cell>
          <cell r="Q447" t="str">
            <v>Sharleen Grounds</v>
          </cell>
          <cell r="R447" t="str">
            <v>Fixed Term Full-Time</v>
          </cell>
          <cell r="S447" t="str">
            <v>Waged/Timesheet</v>
          </cell>
          <cell r="T447" t="str">
            <v>CEA – PSA</v>
          </cell>
          <cell r="U447">
            <v>1</v>
          </cell>
          <cell r="V447" t="str">
            <v>G+</v>
          </cell>
          <cell r="W447">
            <v>80500</v>
          </cell>
          <cell r="X447" t="str">
            <v>Civic 1 - 6 Henderson Valley Road</v>
          </cell>
          <cell r="Y447">
            <v>0</v>
          </cell>
          <cell r="Z447" t="str">
            <v>Sharleen</v>
          </cell>
          <cell r="AA447" t="str">
            <v>Grounds</v>
          </cell>
          <cell r="AC447" t="str">
            <v>BAND</v>
          </cell>
          <cell r="AD447" t="str">
            <v>PSA</v>
          </cell>
          <cell r="AE447" t="str">
            <v>Female</v>
          </cell>
          <cell r="AF447">
            <v>9504</v>
          </cell>
          <cell r="AG447" t="str">
            <v>Communications &amp; Med</v>
          </cell>
          <cell r="AH447" t="str">
            <v>31.12.2016</v>
          </cell>
        </row>
        <row r="448">
          <cell r="A448">
            <v>50011002</v>
          </cell>
          <cell r="B448" t="str">
            <v>Capital Development Division</v>
          </cell>
          <cell r="C448" t="str">
            <v>Roading</v>
          </cell>
          <cell r="D448" t="str">
            <v>Delivery - South East</v>
          </cell>
          <cell r="E448" t="str">
            <v>Road Development - East</v>
          </cell>
          <cell r="F448">
            <v>50011002</v>
          </cell>
          <cell r="G448" t="str">
            <v>Road Development Manager East</v>
          </cell>
          <cell r="H448" t="str">
            <v>01.07.2010</v>
          </cell>
          <cell r="I448" t="str">
            <v>Unit Manager</v>
          </cell>
          <cell r="J448" t="str">
            <v>Band J</v>
          </cell>
          <cell r="K448">
            <v>1</v>
          </cell>
          <cell r="L448">
            <v>40</v>
          </cell>
          <cell r="M448" t="str">
            <v>Permanent Full-Time</v>
          </cell>
          <cell r="N448" t="str">
            <v>Salaried</v>
          </cell>
          <cell r="O448" t="str">
            <v>Position Filled</v>
          </cell>
          <cell r="P448">
            <v>97057498</v>
          </cell>
          <cell r="Q448" t="str">
            <v>Phil Donnelly</v>
          </cell>
          <cell r="R448" t="str">
            <v>Permanent Full-Time</v>
          </cell>
          <cell r="S448" t="str">
            <v>Salaried</v>
          </cell>
          <cell r="T448" t="str">
            <v>IEA – Old ELGOU Agmt</v>
          </cell>
          <cell r="U448">
            <v>1</v>
          </cell>
          <cell r="V448" t="str">
            <v>J+</v>
          </cell>
          <cell r="W448">
            <v>126114.84</v>
          </cell>
          <cell r="X448" t="str">
            <v>Admin 4 - 6 Henderson Valley Road</v>
          </cell>
          <cell r="Y448">
            <v>0</v>
          </cell>
          <cell r="Z448" t="str">
            <v>Phil</v>
          </cell>
          <cell r="AA448" t="str">
            <v>Donnelly</v>
          </cell>
          <cell r="AB448" t="str">
            <v>Phil</v>
          </cell>
          <cell r="AC448" t="str">
            <v>BAND</v>
          </cell>
          <cell r="AD448" t="str">
            <v>PSA</v>
          </cell>
          <cell r="AE448" t="str">
            <v>Male</v>
          </cell>
          <cell r="AF448">
            <v>3109</v>
          </cell>
          <cell r="AG448" t="str">
            <v>Road DEV  - EAST</v>
          </cell>
          <cell r="AH448" t="str">
            <v>00.00.0000</v>
          </cell>
        </row>
        <row r="449">
          <cell r="A449">
            <v>50011003</v>
          </cell>
          <cell r="B449" t="str">
            <v>Capital Development Division</v>
          </cell>
          <cell r="C449" t="str">
            <v>Roading</v>
          </cell>
          <cell r="D449" t="str">
            <v>Delivery - South East</v>
          </cell>
          <cell r="E449" t="str">
            <v>Road Development - East</v>
          </cell>
          <cell r="F449">
            <v>50011003</v>
          </cell>
          <cell r="G449" t="str">
            <v>Principal Road Development Engineer</v>
          </cell>
          <cell r="H449" t="str">
            <v>01.07.2010</v>
          </cell>
          <cell r="I449" t="str">
            <v>Staff Member</v>
          </cell>
          <cell r="J449" t="str">
            <v>Band I</v>
          </cell>
          <cell r="K449">
            <v>1</v>
          </cell>
          <cell r="L449">
            <v>40</v>
          </cell>
          <cell r="M449" t="str">
            <v>Permanent Full-Time</v>
          </cell>
          <cell r="N449" t="str">
            <v>Salaried</v>
          </cell>
          <cell r="O449" t="str">
            <v>Position Filled</v>
          </cell>
          <cell r="P449">
            <v>90007345</v>
          </cell>
          <cell r="Q449" t="str">
            <v>Reg Cuthers</v>
          </cell>
          <cell r="R449" t="str">
            <v>Permanent Full-Time</v>
          </cell>
          <cell r="S449" t="str">
            <v>Salaried</v>
          </cell>
          <cell r="T449" t="str">
            <v>IEA – 2010 Standard</v>
          </cell>
          <cell r="U449">
            <v>1</v>
          </cell>
          <cell r="V449" t="str">
            <v>I+</v>
          </cell>
          <cell r="W449">
            <v>114114.54</v>
          </cell>
          <cell r="X449" t="str">
            <v>Admin 4 - 6 Henderson Valley Road</v>
          </cell>
          <cell r="Y449">
            <v>0</v>
          </cell>
          <cell r="Z449" t="str">
            <v>Reg</v>
          </cell>
          <cell r="AA449" t="str">
            <v>Cuthers</v>
          </cell>
          <cell r="AB449" t="str">
            <v>Reg</v>
          </cell>
          <cell r="AC449" t="str">
            <v>BAND</v>
          </cell>
          <cell r="AD449" t="str">
            <v>PSA</v>
          </cell>
          <cell r="AE449" t="str">
            <v>Male</v>
          </cell>
          <cell r="AF449">
            <v>3109</v>
          </cell>
          <cell r="AG449" t="str">
            <v>Road DEV  - EAST</v>
          </cell>
          <cell r="AH449" t="str">
            <v>00.00.0000</v>
          </cell>
        </row>
        <row r="450">
          <cell r="A450">
            <v>50011004</v>
          </cell>
          <cell r="B450" t="str">
            <v>Capital Development Division</v>
          </cell>
          <cell r="C450" t="str">
            <v>Roading</v>
          </cell>
          <cell r="D450" t="str">
            <v>Delivery - South East</v>
          </cell>
          <cell r="E450" t="str">
            <v>Road Development - East</v>
          </cell>
          <cell r="F450">
            <v>50011004</v>
          </cell>
          <cell r="G450" t="str">
            <v>Senior Road Development Engineer - East</v>
          </cell>
          <cell r="H450" t="str">
            <v>01.07.2010</v>
          </cell>
          <cell r="I450" t="str">
            <v>Staff Member</v>
          </cell>
          <cell r="J450" t="str">
            <v>Band H</v>
          </cell>
          <cell r="K450">
            <v>1</v>
          </cell>
          <cell r="L450">
            <v>40</v>
          </cell>
          <cell r="M450" t="str">
            <v>Permanent Full-Time</v>
          </cell>
          <cell r="N450" t="str">
            <v>Salaried</v>
          </cell>
          <cell r="O450" t="str">
            <v>Position Filled</v>
          </cell>
          <cell r="P450">
            <v>469</v>
          </cell>
          <cell r="Q450" t="str">
            <v>Fiona Tang</v>
          </cell>
          <cell r="R450" t="str">
            <v>Permanent Full-Time</v>
          </cell>
          <cell r="S450" t="str">
            <v>Salaried</v>
          </cell>
          <cell r="T450" t="str">
            <v>IEA – 2013 Standard</v>
          </cell>
          <cell r="U450">
            <v>1</v>
          </cell>
          <cell r="V450" t="str">
            <v>H1</v>
          </cell>
          <cell r="W450">
            <v>75440</v>
          </cell>
          <cell r="X450" t="str">
            <v>Floor 8 - 31 Wiri Station Road</v>
          </cell>
          <cell r="Y450">
            <v>0</v>
          </cell>
          <cell r="Z450" t="str">
            <v>Fiona</v>
          </cell>
          <cell r="AA450" t="str">
            <v>Tang</v>
          </cell>
          <cell r="AC450" t="str">
            <v>BAND</v>
          </cell>
          <cell r="AD450" t="str">
            <v>PSA</v>
          </cell>
          <cell r="AE450" t="str">
            <v>Female</v>
          </cell>
          <cell r="AF450">
            <v>3109</v>
          </cell>
          <cell r="AG450" t="str">
            <v>Road DEV  - EAST</v>
          </cell>
          <cell r="AH450" t="str">
            <v>00.00.0000</v>
          </cell>
        </row>
        <row r="451">
          <cell r="A451">
            <v>50011005</v>
          </cell>
          <cell r="B451" t="str">
            <v>Capital Development Division</v>
          </cell>
          <cell r="C451" t="str">
            <v>Roading</v>
          </cell>
          <cell r="D451" t="str">
            <v>Delivery - South East</v>
          </cell>
          <cell r="E451" t="str">
            <v>Road Development - East</v>
          </cell>
          <cell r="F451">
            <v>50011005</v>
          </cell>
          <cell r="G451" t="str">
            <v>Principal Road Development Engineer</v>
          </cell>
          <cell r="H451" t="str">
            <v>01.07.2010</v>
          </cell>
          <cell r="I451" t="str">
            <v>Staff Member</v>
          </cell>
          <cell r="J451" t="str">
            <v>Band I</v>
          </cell>
          <cell r="K451">
            <v>1</v>
          </cell>
          <cell r="L451">
            <v>40</v>
          </cell>
          <cell r="M451" t="str">
            <v>Permanent Full-Time</v>
          </cell>
          <cell r="N451" t="str">
            <v>Salaried</v>
          </cell>
          <cell r="O451" t="str">
            <v>Position unfilled for 147 days</v>
          </cell>
          <cell r="P451">
            <v>0</v>
          </cell>
          <cell r="U451">
            <v>0</v>
          </cell>
          <cell r="W451">
            <v>0</v>
          </cell>
          <cell r="Y451">
            <v>1</v>
          </cell>
          <cell r="AD451" t="str">
            <v>PSA</v>
          </cell>
          <cell r="AH451" t="str">
            <v>00.00.0000</v>
          </cell>
        </row>
        <row r="452">
          <cell r="A452">
            <v>50011006</v>
          </cell>
          <cell r="B452" t="str">
            <v>Communications</v>
          </cell>
          <cell r="C452" t="str">
            <v>Communications &amp; Media</v>
          </cell>
          <cell r="D452" t="str">
            <v>Communications (1)</v>
          </cell>
          <cell r="E452" t="str">
            <v>Communications (1)</v>
          </cell>
          <cell r="F452">
            <v>50011006</v>
          </cell>
          <cell r="G452" t="str">
            <v>Stakeholder Relationship Manager</v>
          </cell>
          <cell r="H452" t="str">
            <v>01.07.2010</v>
          </cell>
          <cell r="I452" t="str">
            <v>Staff Member</v>
          </cell>
          <cell r="J452" t="str">
            <v>Band G</v>
          </cell>
          <cell r="K452">
            <v>1</v>
          </cell>
          <cell r="L452">
            <v>40</v>
          </cell>
          <cell r="M452" t="str">
            <v>Permanent Full-Time</v>
          </cell>
          <cell r="N452" t="str">
            <v>Waged/Timesheet</v>
          </cell>
          <cell r="O452" t="str">
            <v>Position Filled</v>
          </cell>
          <cell r="P452">
            <v>1159</v>
          </cell>
          <cell r="Q452" t="str">
            <v>Emma Taylor</v>
          </cell>
          <cell r="R452" t="str">
            <v>Permanent Full-Time</v>
          </cell>
          <cell r="S452" t="str">
            <v>Waged/Timesheet</v>
          </cell>
          <cell r="T452" t="str">
            <v>CEA – PSA</v>
          </cell>
          <cell r="U452">
            <v>1</v>
          </cell>
          <cell r="V452" t="str">
            <v>G+</v>
          </cell>
          <cell r="W452">
            <v>87827.95</v>
          </cell>
          <cell r="X452" t="str">
            <v>Goodman Fielder L2 - 8 Nelson Street</v>
          </cell>
          <cell r="Y452">
            <v>0</v>
          </cell>
          <cell r="Z452" t="str">
            <v>Emma</v>
          </cell>
          <cell r="AA452" t="str">
            <v>Taylor</v>
          </cell>
          <cell r="AC452" t="str">
            <v>BAND</v>
          </cell>
          <cell r="AD452" t="str">
            <v>PSA</v>
          </cell>
          <cell r="AE452" t="str">
            <v>Female</v>
          </cell>
          <cell r="AF452">
            <v>9504</v>
          </cell>
          <cell r="AG452" t="str">
            <v>Communications &amp; Med</v>
          </cell>
          <cell r="AH452" t="str">
            <v>00.00.0000</v>
          </cell>
        </row>
        <row r="453">
          <cell r="A453">
            <v>50011008</v>
          </cell>
          <cell r="B453" t="str">
            <v>Capital Development Division</v>
          </cell>
          <cell r="C453" t="str">
            <v>Roading</v>
          </cell>
          <cell r="D453" t="str">
            <v>Delivery - Central</v>
          </cell>
          <cell r="E453" t="str">
            <v>Road Development CBD</v>
          </cell>
          <cell r="F453">
            <v>50011008</v>
          </cell>
          <cell r="G453" t="str">
            <v>Road Development Manager CBD</v>
          </cell>
          <cell r="H453" t="str">
            <v>01.07.2010</v>
          </cell>
          <cell r="I453" t="str">
            <v>Unit Manager</v>
          </cell>
          <cell r="J453" t="str">
            <v>Band J</v>
          </cell>
          <cell r="K453">
            <v>1</v>
          </cell>
          <cell r="L453">
            <v>40</v>
          </cell>
          <cell r="M453" t="str">
            <v>Permanent Full-Time</v>
          </cell>
          <cell r="N453" t="str">
            <v>Salaried</v>
          </cell>
          <cell r="O453" t="str">
            <v>Position Filled</v>
          </cell>
          <cell r="P453">
            <v>90008972</v>
          </cell>
          <cell r="Q453" t="str">
            <v>Stefan Lauber</v>
          </cell>
          <cell r="R453" t="str">
            <v>Permanent Full-Time</v>
          </cell>
          <cell r="S453" t="str">
            <v>Salaried</v>
          </cell>
          <cell r="T453" t="str">
            <v>IEA – 2010 Standard</v>
          </cell>
          <cell r="U453">
            <v>1</v>
          </cell>
          <cell r="V453" t="str">
            <v>J+</v>
          </cell>
          <cell r="W453">
            <v>122880</v>
          </cell>
          <cell r="X453" t="str">
            <v>1 Queen Street - Level 10</v>
          </cell>
          <cell r="Y453">
            <v>0</v>
          </cell>
          <cell r="Z453" t="str">
            <v>Stefan</v>
          </cell>
          <cell r="AA453" t="str">
            <v>Lauber</v>
          </cell>
          <cell r="AB453" t="str">
            <v>Stefan</v>
          </cell>
          <cell r="AC453" t="str">
            <v>BAND</v>
          </cell>
          <cell r="AD453" t="str">
            <v>PSA</v>
          </cell>
          <cell r="AE453" t="str">
            <v>Male</v>
          </cell>
          <cell r="AF453">
            <v>3102</v>
          </cell>
          <cell r="AG453" t="str">
            <v>Road DEV - CBD</v>
          </cell>
          <cell r="AH453" t="str">
            <v>00.00.0000</v>
          </cell>
        </row>
        <row r="454">
          <cell r="A454">
            <v>50011009</v>
          </cell>
          <cell r="B454" t="str">
            <v>Capital Development Division</v>
          </cell>
          <cell r="C454" t="str">
            <v>Roading</v>
          </cell>
          <cell r="D454" t="str">
            <v>Delivery - Central</v>
          </cell>
          <cell r="E454" t="str">
            <v>Road Development CBD</v>
          </cell>
          <cell r="F454">
            <v>50011009</v>
          </cell>
          <cell r="G454" t="str">
            <v>Principal Road Development Engineer -CBD</v>
          </cell>
          <cell r="H454" t="str">
            <v>01.07.2010</v>
          </cell>
          <cell r="I454" t="str">
            <v>Staff Member</v>
          </cell>
          <cell r="J454" t="str">
            <v>Band I</v>
          </cell>
          <cell r="K454">
            <v>1</v>
          </cell>
          <cell r="L454">
            <v>40</v>
          </cell>
          <cell r="M454" t="str">
            <v>Permanent Full-Time</v>
          </cell>
          <cell r="N454" t="str">
            <v>Salaried</v>
          </cell>
          <cell r="O454" t="str">
            <v>Position unfilled for  52 days</v>
          </cell>
          <cell r="P454">
            <v>0</v>
          </cell>
          <cell r="U454">
            <v>0</v>
          </cell>
          <cell r="W454">
            <v>0</v>
          </cell>
          <cell r="Y454">
            <v>1</v>
          </cell>
          <cell r="AD454" t="str">
            <v>PSA</v>
          </cell>
          <cell r="AH454" t="str">
            <v>00.00.0000</v>
          </cell>
        </row>
        <row r="455">
          <cell r="A455">
            <v>50011010</v>
          </cell>
          <cell r="B455" t="str">
            <v>Capital Development Division</v>
          </cell>
          <cell r="C455" t="str">
            <v>Roading</v>
          </cell>
          <cell r="D455" t="str">
            <v>Delivery - Central</v>
          </cell>
          <cell r="E455" t="str">
            <v>Road Development CBD</v>
          </cell>
          <cell r="F455">
            <v>50011010</v>
          </cell>
          <cell r="G455" t="str">
            <v>Senior Road Development Engineer - CBD</v>
          </cell>
          <cell r="H455" t="str">
            <v>01.07.2010</v>
          </cell>
          <cell r="I455" t="str">
            <v>Staff Member</v>
          </cell>
          <cell r="J455" t="str">
            <v>Band H</v>
          </cell>
          <cell r="K455">
            <v>1</v>
          </cell>
          <cell r="L455">
            <v>40</v>
          </cell>
          <cell r="M455" t="str">
            <v>Permanent Full-Time</v>
          </cell>
          <cell r="N455" t="str">
            <v>Salaried</v>
          </cell>
          <cell r="O455" t="str">
            <v>Position Filled</v>
          </cell>
          <cell r="P455">
            <v>1150</v>
          </cell>
          <cell r="Q455" t="str">
            <v>Arash Barzin</v>
          </cell>
          <cell r="R455" t="str">
            <v>Permanent Full-Time</v>
          </cell>
          <cell r="S455" t="str">
            <v>Salaried</v>
          </cell>
          <cell r="T455" t="str">
            <v>IEA – 2010 Standard</v>
          </cell>
          <cell r="U455">
            <v>1</v>
          </cell>
          <cell r="V455" t="str">
            <v>H+</v>
          </cell>
          <cell r="W455">
            <v>95341.440000000002</v>
          </cell>
          <cell r="X455" t="str">
            <v>1 Queen Street - Level 10</v>
          </cell>
          <cell r="Y455">
            <v>0</v>
          </cell>
          <cell r="Z455" t="str">
            <v>Arash</v>
          </cell>
          <cell r="AA455" t="str">
            <v>Barzin</v>
          </cell>
          <cell r="AC455" t="str">
            <v>BAND</v>
          </cell>
          <cell r="AD455" t="str">
            <v>PSA</v>
          </cell>
          <cell r="AE455" t="str">
            <v>Male</v>
          </cell>
          <cell r="AF455">
            <v>3102</v>
          </cell>
          <cell r="AG455" t="str">
            <v>Road DEV - CBD</v>
          </cell>
          <cell r="AH455" t="str">
            <v>00.00.0000</v>
          </cell>
        </row>
        <row r="456">
          <cell r="A456">
            <v>50011013</v>
          </cell>
          <cell r="B456" t="str">
            <v>Capital Development Division</v>
          </cell>
          <cell r="C456" t="str">
            <v>Roading</v>
          </cell>
          <cell r="D456" t="str">
            <v>Delivery - South East</v>
          </cell>
          <cell r="E456" t="str">
            <v>Road Development - South</v>
          </cell>
          <cell r="F456">
            <v>50011013</v>
          </cell>
          <cell r="G456" t="str">
            <v>Road Development Manager South</v>
          </cell>
          <cell r="H456" t="str">
            <v>01.07.2010</v>
          </cell>
          <cell r="I456" t="str">
            <v>Unit Manager</v>
          </cell>
          <cell r="J456" t="str">
            <v>Band J</v>
          </cell>
          <cell r="K456">
            <v>1</v>
          </cell>
          <cell r="L456">
            <v>40</v>
          </cell>
          <cell r="M456" t="str">
            <v>Permanent Full-Time</v>
          </cell>
          <cell r="N456" t="str">
            <v>Salaried</v>
          </cell>
          <cell r="O456" t="str">
            <v>Position Filled</v>
          </cell>
          <cell r="P456">
            <v>95001000</v>
          </cell>
          <cell r="Q456" t="str">
            <v>Richard Firth</v>
          </cell>
          <cell r="R456" t="str">
            <v>Permanent Full-Time</v>
          </cell>
          <cell r="S456" t="str">
            <v>Salaried</v>
          </cell>
          <cell r="T456" t="str">
            <v>CEA – PSA</v>
          </cell>
          <cell r="U456">
            <v>1</v>
          </cell>
          <cell r="V456" t="str">
            <v>J+</v>
          </cell>
          <cell r="W456">
            <v>129962.65</v>
          </cell>
          <cell r="X456" t="str">
            <v>Floor 8 - 31 Wiri Station Road</v>
          </cell>
          <cell r="Y456">
            <v>0</v>
          </cell>
          <cell r="Z456" t="str">
            <v>Richard</v>
          </cell>
          <cell r="AA456" t="str">
            <v>Firth</v>
          </cell>
          <cell r="AC456" t="str">
            <v>BAND</v>
          </cell>
          <cell r="AD456" t="str">
            <v>PSA</v>
          </cell>
          <cell r="AE456" t="str">
            <v>Male</v>
          </cell>
          <cell r="AF456">
            <v>3110</v>
          </cell>
          <cell r="AG456" t="str">
            <v>Road DEV - SOUTH</v>
          </cell>
          <cell r="AH456" t="str">
            <v>00.00.0000</v>
          </cell>
        </row>
        <row r="457">
          <cell r="A457">
            <v>50011014</v>
          </cell>
          <cell r="B457" t="str">
            <v>Capital Development Division</v>
          </cell>
          <cell r="C457" t="str">
            <v>Roading</v>
          </cell>
          <cell r="D457" t="str">
            <v>Delivery - South East</v>
          </cell>
          <cell r="E457" t="str">
            <v>Road Development - South</v>
          </cell>
          <cell r="F457">
            <v>50011014</v>
          </cell>
          <cell r="G457" t="str">
            <v>Principal Road Development Engineer</v>
          </cell>
          <cell r="H457" t="str">
            <v>01.07.2010</v>
          </cell>
          <cell r="I457" t="str">
            <v>Staff Member</v>
          </cell>
          <cell r="J457" t="str">
            <v>Band I</v>
          </cell>
          <cell r="K457">
            <v>1</v>
          </cell>
          <cell r="L457">
            <v>40</v>
          </cell>
          <cell r="M457" t="str">
            <v>Permanent Full-Time</v>
          </cell>
          <cell r="N457" t="str">
            <v>Salaried</v>
          </cell>
          <cell r="O457" t="str">
            <v>Position Filled</v>
          </cell>
          <cell r="P457">
            <v>95001016</v>
          </cell>
          <cell r="Q457" t="str">
            <v>Danilo De La Cruz</v>
          </cell>
          <cell r="R457" t="str">
            <v>Permanent Full-Time</v>
          </cell>
          <cell r="S457" t="str">
            <v>Salaried</v>
          </cell>
          <cell r="T457" t="str">
            <v>CEA – PSA</v>
          </cell>
          <cell r="U457">
            <v>1</v>
          </cell>
          <cell r="V457" t="str">
            <v>I+</v>
          </cell>
          <cell r="W457">
            <v>101064.19</v>
          </cell>
          <cell r="X457" t="str">
            <v>Admin 4 - 6 Henderson Valley Road</v>
          </cell>
          <cell r="Y457">
            <v>0</v>
          </cell>
          <cell r="Z457" t="str">
            <v>Danilo</v>
          </cell>
          <cell r="AA457" t="str">
            <v>De La Cruz</v>
          </cell>
          <cell r="AC457" t="str">
            <v>BAND</v>
          </cell>
          <cell r="AD457" t="str">
            <v>PSA</v>
          </cell>
          <cell r="AE457" t="str">
            <v>Male</v>
          </cell>
          <cell r="AF457">
            <v>3110</v>
          </cell>
          <cell r="AG457" t="str">
            <v>Road DEV - SOUTH</v>
          </cell>
          <cell r="AH457" t="str">
            <v>00.00.0000</v>
          </cell>
        </row>
        <row r="458">
          <cell r="A458">
            <v>50011015</v>
          </cell>
          <cell r="B458" t="str">
            <v>Capital Development Division</v>
          </cell>
          <cell r="C458" t="str">
            <v>Construction</v>
          </cell>
          <cell r="D458" t="str">
            <v>Rail Development - EMU Depot Proj Deliv</v>
          </cell>
          <cell r="E458" t="str">
            <v>Rail Development - EMU Depot Proj Deliv</v>
          </cell>
          <cell r="F458">
            <v>50011015</v>
          </cell>
          <cell r="G458" t="str">
            <v>Senior Project Manager</v>
          </cell>
          <cell r="H458" t="str">
            <v>01.07.2010</v>
          </cell>
          <cell r="I458" t="str">
            <v>Staff Member</v>
          </cell>
          <cell r="J458" t="str">
            <v>Band H</v>
          </cell>
          <cell r="K458">
            <v>1</v>
          </cell>
          <cell r="L458">
            <v>40</v>
          </cell>
          <cell r="M458" t="str">
            <v>Permanent Full-Time</v>
          </cell>
          <cell r="N458" t="str">
            <v>Salaried</v>
          </cell>
          <cell r="O458" t="str">
            <v>Position Filled</v>
          </cell>
          <cell r="P458">
            <v>95000858</v>
          </cell>
          <cell r="Q458" t="str">
            <v>Alan Peddie</v>
          </cell>
          <cell r="R458" t="str">
            <v>Permanent Full-Time</v>
          </cell>
          <cell r="S458" t="str">
            <v>Salaried</v>
          </cell>
          <cell r="T458" t="str">
            <v>CEA – PSA</v>
          </cell>
          <cell r="U458">
            <v>1</v>
          </cell>
          <cell r="V458" t="str">
            <v>H+</v>
          </cell>
          <cell r="W458">
            <v>87040</v>
          </cell>
          <cell r="X458" t="str">
            <v>1 Queen Street - Level 10</v>
          </cell>
          <cell r="Y458">
            <v>0</v>
          </cell>
          <cell r="Z458" t="str">
            <v>Alan</v>
          </cell>
          <cell r="AA458" t="str">
            <v>Peddie</v>
          </cell>
          <cell r="AC458" t="str">
            <v>BAND</v>
          </cell>
          <cell r="AD458" t="str">
            <v>PSA</v>
          </cell>
          <cell r="AE458" t="str">
            <v>Male</v>
          </cell>
          <cell r="AF458">
            <v>9603</v>
          </cell>
          <cell r="AG458" t="str">
            <v>EMU Depot project</v>
          </cell>
          <cell r="AH458" t="str">
            <v>00.00.0000</v>
          </cell>
        </row>
        <row r="459">
          <cell r="A459">
            <v>50011016</v>
          </cell>
          <cell r="B459" t="str">
            <v>Capital Development Division</v>
          </cell>
          <cell r="C459" t="str">
            <v>Roading</v>
          </cell>
          <cell r="D459" t="str">
            <v>Delivery - South East</v>
          </cell>
          <cell r="E459" t="str">
            <v>Road Development - South</v>
          </cell>
          <cell r="F459">
            <v>50011016</v>
          </cell>
          <cell r="G459" t="str">
            <v>Senior Road Development Engineer - South</v>
          </cell>
          <cell r="H459" t="str">
            <v>01.07.2010</v>
          </cell>
          <cell r="I459" t="str">
            <v>Staff Member</v>
          </cell>
          <cell r="J459" t="str">
            <v>Band H</v>
          </cell>
          <cell r="K459">
            <v>1</v>
          </cell>
          <cell r="L459">
            <v>40</v>
          </cell>
          <cell r="M459" t="str">
            <v>Permanent Full-Time</v>
          </cell>
          <cell r="N459" t="str">
            <v>Salaried</v>
          </cell>
          <cell r="O459" t="str">
            <v>Position Filled</v>
          </cell>
          <cell r="P459">
            <v>97064820</v>
          </cell>
          <cell r="Q459" t="str">
            <v>Anne Reed</v>
          </cell>
          <cell r="R459" t="str">
            <v>Permanent Full-Time</v>
          </cell>
          <cell r="S459" t="str">
            <v>Salaried</v>
          </cell>
          <cell r="T459" t="str">
            <v>CEA – PSA</v>
          </cell>
          <cell r="U459">
            <v>1</v>
          </cell>
          <cell r="V459" t="str">
            <v>H+</v>
          </cell>
          <cell r="W459">
            <v>98270.9</v>
          </cell>
          <cell r="X459" t="str">
            <v>Admin 4 - 6 Henderson Valley Road</v>
          </cell>
          <cell r="Y459">
            <v>0</v>
          </cell>
          <cell r="Z459" t="str">
            <v>Anne</v>
          </cell>
          <cell r="AA459" t="str">
            <v>Reed</v>
          </cell>
          <cell r="AB459" t="str">
            <v>Anne</v>
          </cell>
          <cell r="AC459" t="str">
            <v>BAND</v>
          </cell>
          <cell r="AD459" t="str">
            <v>PSA</v>
          </cell>
          <cell r="AE459" t="str">
            <v>Female</v>
          </cell>
          <cell r="AF459">
            <v>3110</v>
          </cell>
          <cell r="AG459" t="str">
            <v>Road DEV - SOUTH</v>
          </cell>
          <cell r="AH459" t="str">
            <v>00.00.0000</v>
          </cell>
        </row>
        <row r="460">
          <cell r="A460">
            <v>50011017</v>
          </cell>
          <cell r="B460" t="str">
            <v>Capital Development Division</v>
          </cell>
          <cell r="C460" t="str">
            <v>Roading</v>
          </cell>
          <cell r="D460" t="str">
            <v>Delivery - South East</v>
          </cell>
          <cell r="E460" t="str">
            <v>Road Development - South</v>
          </cell>
          <cell r="F460">
            <v>50011017</v>
          </cell>
          <cell r="G460" t="str">
            <v>Infrastructure Dev Engineer - South</v>
          </cell>
          <cell r="H460" t="str">
            <v>01.07.2010</v>
          </cell>
          <cell r="I460" t="str">
            <v>Staff Member</v>
          </cell>
          <cell r="J460" t="str">
            <v>Band G</v>
          </cell>
          <cell r="K460">
            <v>1</v>
          </cell>
          <cell r="L460">
            <v>40</v>
          </cell>
          <cell r="M460" t="str">
            <v>Permanent Full-Time</v>
          </cell>
          <cell r="N460" t="str">
            <v>Waged/Timesheet</v>
          </cell>
          <cell r="O460" t="str">
            <v>Future Start exists</v>
          </cell>
          <cell r="P460">
            <v>0</v>
          </cell>
          <cell r="U460">
            <v>0</v>
          </cell>
          <cell r="W460">
            <v>0</v>
          </cell>
          <cell r="Y460">
            <v>1</v>
          </cell>
          <cell r="AD460" t="str">
            <v>PSA</v>
          </cell>
          <cell r="AH460" t="str">
            <v>00.00.0000</v>
          </cell>
        </row>
        <row r="461">
          <cell r="A461">
            <v>50011018</v>
          </cell>
          <cell r="B461" t="str">
            <v>Capital Development Division</v>
          </cell>
          <cell r="C461" t="str">
            <v>Roading</v>
          </cell>
          <cell r="D461" t="str">
            <v>Project Specialists</v>
          </cell>
          <cell r="E461" t="str">
            <v>Project Specialists</v>
          </cell>
          <cell r="F461">
            <v>50011018</v>
          </cell>
          <cell r="G461" t="str">
            <v>Principal Specialist - Walking &amp; Cycling</v>
          </cell>
          <cell r="H461" t="str">
            <v>01.07.2010</v>
          </cell>
          <cell r="I461" t="str">
            <v>Staff Member</v>
          </cell>
          <cell r="J461" t="str">
            <v>Band I</v>
          </cell>
          <cell r="K461">
            <v>1</v>
          </cell>
          <cell r="L461">
            <v>40</v>
          </cell>
          <cell r="M461" t="str">
            <v>Permanent Full-Time</v>
          </cell>
          <cell r="N461" t="str">
            <v>Salaried</v>
          </cell>
          <cell r="O461" t="str">
            <v>Position Filled</v>
          </cell>
          <cell r="P461">
            <v>90005995</v>
          </cell>
          <cell r="Q461" t="str">
            <v>Ina Stenzel</v>
          </cell>
          <cell r="R461" t="str">
            <v>Permanent Full-Time</v>
          </cell>
          <cell r="S461" t="str">
            <v>Salaried</v>
          </cell>
          <cell r="T461" t="str">
            <v>IEA – 2010 Standard</v>
          </cell>
          <cell r="U461">
            <v>1</v>
          </cell>
          <cell r="V461" t="str">
            <v>I5</v>
          </cell>
          <cell r="W461">
            <v>98100</v>
          </cell>
          <cell r="X461" t="str">
            <v>Admin 5 - 6 Henderson Valley Road</v>
          </cell>
          <cell r="Y461">
            <v>0</v>
          </cell>
          <cell r="Z461" t="str">
            <v>Ina</v>
          </cell>
          <cell r="AA461" t="str">
            <v>Stenzel</v>
          </cell>
          <cell r="AB461" t="str">
            <v>Ina</v>
          </cell>
          <cell r="AC461" t="str">
            <v>BAND</v>
          </cell>
          <cell r="AD461" t="str">
            <v>PSA</v>
          </cell>
          <cell r="AE461" t="str">
            <v>Female</v>
          </cell>
          <cell r="AF461">
            <v>3405</v>
          </cell>
          <cell r="AG461" t="str">
            <v>Inv. &amp; Design PS</v>
          </cell>
          <cell r="AH461" t="str">
            <v>00.00.0000</v>
          </cell>
        </row>
        <row r="462">
          <cell r="A462">
            <v>50011022</v>
          </cell>
          <cell r="B462" t="str">
            <v>Capital Development Division</v>
          </cell>
          <cell r="C462" t="str">
            <v>Roading</v>
          </cell>
          <cell r="D462" t="str">
            <v>Project Services</v>
          </cell>
          <cell r="E462" t="str">
            <v>PM Specialists</v>
          </cell>
          <cell r="F462">
            <v>50011022</v>
          </cell>
          <cell r="G462" t="str">
            <v>Projects Performance Specialist</v>
          </cell>
          <cell r="H462" t="str">
            <v>01.07.2010</v>
          </cell>
          <cell r="I462" t="str">
            <v>Staff Member</v>
          </cell>
          <cell r="J462" t="str">
            <v>Band G</v>
          </cell>
          <cell r="K462">
            <v>1</v>
          </cell>
          <cell r="L462">
            <v>40</v>
          </cell>
          <cell r="M462" t="str">
            <v>Permanent Full-Time</v>
          </cell>
          <cell r="N462" t="str">
            <v>Waged/Timesheet</v>
          </cell>
          <cell r="O462" t="str">
            <v>Position Filled</v>
          </cell>
          <cell r="P462">
            <v>92030059</v>
          </cell>
          <cell r="Q462" t="str">
            <v>Natasha Plunkett</v>
          </cell>
          <cell r="R462" t="str">
            <v>Permanent Part-Time</v>
          </cell>
          <cell r="S462" t="str">
            <v>Waged/Timesheet</v>
          </cell>
          <cell r="T462" t="str">
            <v>CEA – PSA</v>
          </cell>
          <cell r="U462">
            <v>0.875</v>
          </cell>
          <cell r="V462" t="str">
            <v>G+</v>
          </cell>
          <cell r="W462">
            <v>81920</v>
          </cell>
          <cell r="X462" t="str">
            <v>Admin 4 - 6 Henderson Valley Road</v>
          </cell>
          <cell r="Y462">
            <v>0.125</v>
          </cell>
          <cell r="Z462" t="str">
            <v>Natasha</v>
          </cell>
          <cell r="AA462" t="str">
            <v>Plunkett</v>
          </cell>
          <cell r="AB462" t="str">
            <v>Natasha</v>
          </cell>
          <cell r="AC462" t="str">
            <v>BAND</v>
          </cell>
          <cell r="AD462" t="str">
            <v>PSA</v>
          </cell>
          <cell r="AE462" t="str">
            <v>Female</v>
          </cell>
          <cell r="AF462">
            <v>3313</v>
          </cell>
          <cell r="AG462" t="str">
            <v>Project Services</v>
          </cell>
          <cell r="AH462" t="str">
            <v>00.00.0000</v>
          </cell>
        </row>
        <row r="463">
          <cell r="A463">
            <v>50011023</v>
          </cell>
          <cell r="B463" t="str">
            <v>Capital Development Division</v>
          </cell>
          <cell r="C463" t="str">
            <v>Roading</v>
          </cell>
          <cell r="D463" t="str">
            <v>Project Services</v>
          </cell>
          <cell r="E463" t="str">
            <v>PM Specialists</v>
          </cell>
          <cell r="F463">
            <v>50011023</v>
          </cell>
          <cell r="G463" t="str">
            <v>Projects Performance Specialist</v>
          </cell>
          <cell r="H463" t="str">
            <v>01.07.2010</v>
          </cell>
          <cell r="I463" t="str">
            <v>Staff Member</v>
          </cell>
          <cell r="J463" t="str">
            <v>Band G</v>
          </cell>
          <cell r="K463">
            <v>1</v>
          </cell>
          <cell r="L463">
            <v>40</v>
          </cell>
          <cell r="M463" t="str">
            <v>Permanent Full-Time</v>
          </cell>
          <cell r="N463" t="str">
            <v>Waged/Timesheet</v>
          </cell>
          <cell r="O463" t="str">
            <v>Position Filled</v>
          </cell>
          <cell r="P463">
            <v>611</v>
          </cell>
          <cell r="Q463" t="str">
            <v>Danelle Kostrencic</v>
          </cell>
          <cell r="R463" t="str">
            <v>Permanent Full-Time</v>
          </cell>
          <cell r="S463" t="str">
            <v>Waged/Timesheet</v>
          </cell>
          <cell r="T463" t="str">
            <v>IEA – 2010 Standard</v>
          </cell>
          <cell r="U463">
            <v>1</v>
          </cell>
          <cell r="V463" t="str">
            <v>G+</v>
          </cell>
          <cell r="W463">
            <v>79603.360000000001</v>
          </cell>
          <cell r="X463" t="str">
            <v>Admin 4 - 6 Henderson Valley Road</v>
          </cell>
          <cell r="Y463">
            <v>0</v>
          </cell>
          <cell r="Z463" t="str">
            <v>Danelle</v>
          </cell>
          <cell r="AA463" t="str">
            <v>Kostrencic</v>
          </cell>
          <cell r="AC463" t="str">
            <v>BAND</v>
          </cell>
          <cell r="AD463" t="str">
            <v>PSA</v>
          </cell>
          <cell r="AE463" t="str">
            <v>Female</v>
          </cell>
          <cell r="AF463">
            <v>3313</v>
          </cell>
          <cell r="AG463" t="str">
            <v>Project Services</v>
          </cell>
          <cell r="AH463" t="str">
            <v>00.00.0000</v>
          </cell>
        </row>
        <row r="464">
          <cell r="A464">
            <v>50011024</v>
          </cell>
          <cell r="B464" t="str">
            <v>People, Safety &amp; Contact</v>
          </cell>
          <cell r="C464" t="str">
            <v>Health and Safety</v>
          </cell>
          <cell r="E464" t="str">
            <v>Health and Safety</v>
          </cell>
          <cell r="F464">
            <v>50011024</v>
          </cell>
          <cell r="G464" t="str">
            <v>H&amp;S Advisor</v>
          </cell>
          <cell r="H464" t="str">
            <v>01.07.2010</v>
          </cell>
          <cell r="I464" t="str">
            <v>Staff Member</v>
          </cell>
          <cell r="J464" t="str">
            <v>Band H</v>
          </cell>
          <cell r="K464">
            <v>1</v>
          </cell>
          <cell r="L464">
            <v>40</v>
          </cell>
          <cell r="M464" t="str">
            <v>Permanent Full-Time</v>
          </cell>
          <cell r="N464" t="str">
            <v>Salaried</v>
          </cell>
          <cell r="O464" t="str">
            <v>Position Filled</v>
          </cell>
          <cell r="P464">
            <v>2219</v>
          </cell>
          <cell r="Q464" t="str">
            <v>Jon Harper-Slade</v>
          </cell>
          <cell r="R464" t="str">
            <v>Permanent Full-Time</v>
          </cell>
          <cell r="S464" t="str">
            <v>Salaried</v>
          </cell>
          <cell r="T464" t="str">
            <v>IEA – 2013 Standard</v>
          </cell>
          <cell r="U464">
            <v>1</v>
          </cell>
          <cell r="V464" t="str">
            <v>H+</v>
          </cell>
          <cell r="W464">
            <v>103000</v>
          </cell>
          <cell r="X464" t="str">
            <v>Central One Level 2 - 6 Henderson Valley Road</v>
          </cell>
          <cell r="Y464">
            <v>0</v>
          </cell>
          <cell r="Z464" t="str">
            <v>Jon</v>
          </cell>
          <cell r="AA464" t="str">
            <v>Harper-Slade</v>
          </cell>
          <cell r="AC464" t="str">
            <v>BAND</v>
          </cell>
          <cell r="AD464" t="str">
            <v>PSA</v>
          </cell>
          <cell r="AE464" t="str">
            <v>Male</v>
          </cell>
          <cell r="AF464">
            <v>9304</v>
          </cell>
          <cell r="AG464" t="str">
            <v>Health and Safety</v>
          </cell>
          <cell r="AH464" t="str">
            <v>00.00.0000</v>
          </cell>
        </row>
        <row r="465">
          <cell r="A465">
            <v>50011025</v>
          </cell>
          <cell r="B465" t="str">
            <v>Strategy &amp; Planning</v>
          </cell>
          <cell r="C465" t="str">
            <v>Transport Planning</v>
          </cell>
          <cell r="D465" t="str">
            <v>Plans and Policies</v>
          </cell>
          <cell r="E465" t="str">
            <v>Plans and Policies</v>
          </cell>
          <cell r="F465">
            <v>50011025</v>
          </cell>
          <cell r="G465" t="str">
            <v>Environmental and Sustainability Advisor</v>
          </cell>
          <cell r="H465" t="str">
            <v>01.07.2010</v>
          </cell>
          <cell r="I465" t="str">
            <v>Staff Member</v>
          </cell>
          <cell r="J465" t="str">
            <v>Band H</v>
          </cell>
          <cell r="K465">
            <v>1</v>
          </cell>
          <cell r="L465">
            <v>40</v>
          </cell>
          <cell r="M465" t="str">
            <v>Permanent Full-Time</v>
          </cell>
          <cell r="N465" t="str">
            <v>Salaried</v>
          </cell>
          <cell r="O465" t="str">
            <v>Position Filled</v>
          </cell>
          <cell r="P465">
            <v>461</v>
          </cell>
          <cell r="Q465" t="str">
            <v>Carl Chenery</v>
          </cell>
          <cell r="R465" t="str">
            <v>Permanent Full-Time</v>
          </cell>
          <cell r="S465" t="str">
            <v>Salaried</v>
          </cell>
          <cell r="T465" t="str">
            <v>CEA – PSA</v>
          </cell>
          <cell r="U465">
            <v>1</v>
          </cell>
          <cell r="V465" t="str">
            <v>H+</v>
          </cell>
          <cell r="W465">
            <v>97611.75</v>
          </cell>
          <cell r="X465" t="str">
            <v>Admin 5 - 6 Henderson Valley Road</v>
          </cell>
          <cell r="Y465">
            <v>0</v>
          </cell>
          <cell r="Z465" t="str">
            <v>Carl</v>
          </cell>
          <cell r="AA465" t="str">
            <v>Chenery</v>
          </cell>
          <cell r="AC465" t="str">
            <v>BAND</v>
          </cell>
          <cell r="AD465" t="str">
            <v>PSA</v>
          </cell>
          <cell r="AE465" t="str">
            <v>Male</v>
          </cell>
          <cell r="AF465">
            <v>9221</v>
          </cell>
          <cell r="AG465" t="str">
            <v>PLANS AND POLICIES</v>
          </cell>
          <cell r="AH465" t="str">
            <v>00.00.0000</v>
          </cell>
        </row>
        <row r="466">
          <cell r="A466">
            <v>50011026</v>
          </cell>
          <cell r="B466" t="str">
            <v>Capital Development Division</v>
          </cell>
          <cell r="C466" t="str">
            <v>Roading</v>
          </cell>
          <cell r="D466" t="str">
            <v>Capital Programming</v>
          </cell>
          <cell r="E466" t="str">
            <v>Capital Programming and Systems</v>
          </cell>
          <cell r="F466">
            <v>50011026</v>
          </cell>
          <cell r="G466" t="str">
            <v>Programme &amp; Systems Analyst</v>
          </cell>
          <cell r="H466" t="str">
            <v>01.07.2010</v>
          </cell>
          <cell r="I466" t="str">
            <v>Staff Member</v>
          </cell>
          <cell r="J466" t="str">
            <v>Band H</v>
          </cell>
          <cell r="K466">
            <v>1</v>
          </cell>
          <cell r="L466">
            <v>40</v>
          </cell>
          <cell r="M466" t="str">
            <v>Permanent Full-Time</v>
          </cell>
          <cell r="N466" t="str">
            <v>Salaried</v>
          </cell>
          <cell r="O466" t="str">
            <v>Position Filled</v>
          </cell>
          <cell r="P466">
            <v>90006553</v>
          </cell>
          <cell r="Q466" t="str">
            <v>Jo Logan</v>
          </cell>
          <cell r="R466" t="str">
            <v>Permanent Full-Time</v>
          </cell>
          <cell r="S466" t="str">
            <v>Salaried</v>
          </cell>
          <cell r="T466" t="str">
            <v>IEA – 2010 Standard</v>
          </cell>
          <cell r="U466">
            <v>1</v>
          </cell>
          <cell r="V466" t="str">
            <v>H+</v>
          </cell>
          <cell r="W466">
            <v>85301.88</v>
          </cell>
          <cell r="X466" t="str">
            <v>Admin 4 - 6 Henderson Valley Road</v>
          </cell>
          <cell r="Y466">
            <v>0</v>
          </cell>
          <cell r="Z466" t="str">
            <v>Joannah</v>
          </cell>
          <cell r="AA466" t="str">
            <v>Logan</v>
          </cell>
          <cell r="AB466" t="str">
            <v>Jo</v>
          </cell>
          <cell r="AC466" t="str">
            <v>BAND</v>
          </cell>
          <cell r="AD466" t="str">
            <v>PSA</v>
          </cell>
          <cell r="AE466" t="str">
            <v>Female</v>
          </cell>
          <cell r="AF466">
            <v>3202</v>
          </cell>
          <cell r="AG466" t="str">
            <v>Capital Programme</v>
          </cell>
          <cell r="AH466" t="str">
            <v>00.00.0000</v>
          </cell>
        </row>
        <row r="467">
          <cell r="A467">
            <v>50011027</v>
          </cell>
          <cell r="B467" t="str">
            <v>Capital Development Division</v>
          </cell>
          <cell r="C467" t="str">
            <v>Roading</v>
          </cell>
          <cell r="D467" t="str">
            <v>Capital Programming</v>
          </cell>
          <cell r="E467" t="str">
            <v>Capital Programming and Systems</v>
          </cell>
          <cell r="F467">
            <v>50011027</v>
          </cell>
          <cell r="G467" t="str">
            <v>Programme &amp; Systems Analyst</v>
          </cell>
          <cell r="H467" t="str">
            <v>01.07.2010</v>
          </cell>
          <cell r="I467" t="str">
            <v>Staff Member</v>
          </cell>
          <cell r="J467" t="str">
            <v>Band H</v>
          </cell>
          <cell r="K467">
            <v>1</v>
          </cell>
          <cell r="L467">
            <v>40</v>
          </cell>
          <cell r="M467" t="str">
            <v>Permanent Full-Time</v>
          </cell>
          <cell r="N467" t="str">
            <v>Salaried</v>
          </cell>
          <cell r="O467" t="str">
            <v>Position Filled</v>
          </cell>
          <cell r="P467">
            <v>1106</v>
          </cell>
          <cell r="Q467" t="str">
            <v>Rouben Mangalasseril</v>
          </cell>
          <cell r="R467" t="str">
            <v>Permanent Full-Time</v>
          </cell>
          <cell r="S467" t="str">
            <v>Salaried</v>
          </cell>
          <cell r="T467" t="str">
            <v>IEA – 2010 Standard</v>
          </cell>
          <cell r="U467">
            <v>1</v>
          </cell>
          <cell r="V467" t="str">
            <v>H+</v>
          </cell>
          <cell r="W467">
            <v>85000</v>
          </cell>
          <cell r="X467" t="str">
            <v>Admin 4 - 6 Henderson Valley Road</v>
          </cell>
          <cell r="Y467">
            <v>0</v>
          </cell>
          <cell r="Z467" t="str">
            <v>Rouben</v>
          </cell>
          <cell r="AA467" t="str">
            <v>Mangalasseril</v>
          </cell>
          <cell r="AB467" t="str">
            <v>Rouben Thomas</v>
          </cell>
          <cell r="AC467" t="str">
            <v>BAND</v>
          </cell>
          <cell r="AD467" t="str">
            <v>PSA</v>
          </cell>
          <cell r="AE467" t="str">
            <v>Male</v>
          </cell>
          <cell r="AF467">
            <v>3202</v>
          </cell>
          <cell r="AG467" t="str">
            <v>Capital Programme</v>
          </cell>
          <cell r="AH467" t="str">
            <v>00.00.0000</v>
          </cell>
        </row>
        <row r="468">
          <cell r="A468">
            <v>50011028</v>
          </cell>
          <cell r="B468" t="str">
            <v>Capital Development Division</v>
          </cell>
          <cell r="C468" t="str">
            <v>Roading</v>
          </cell>
          <cell r="D468" t="str">
            <v>Project Services</v>
          </cell>
          <cell r="E468" t="str">
            <v>PM Specialists</v>
          </cell>
          <cell r="F468">
            <v>50011028</v>
          </cell>
          <cell r="G468" t="str">
            <v>Project Management Capability Specialist</v>
          </cell>
          <cell r="H468" t="str">
            <v>01.07.2010</v>
          </cell>
          <cell r="I468" t="str">
            <v>Staff Member</v>
          </cell>
          <cell r="J468" t="str">
            <v>Band H</v>
          </cell>
          <cell r="K468">
            <v>1</v>
          </cell>
          <cell r="L468">
            <v>40</v>
          </cell>
          <cell r="M468" t="str">
            <v>Permanent Full-Time</v>
          </cell>
          <cell r="N468" t="str">
            <v>Salaried</v>
          </cell>
          <cell r="O468" t="str">
            <v>Position unfilled for 248 days</v>
          </cell>
          <cell r="P468">
            <v>0</v>
          </cell>
          <cell r="U468">
            <v>0</v>
          </cell>
          <cell r="W468">
            <v>0</v>
          </cell>
          <cell r="Y468">
            <v>1</v>
          </cell>
          <cell r="AD468" t="str">
            <v>PSA</v>
          </cell>
          <cell r="AH468" t="str">
            <v>00.00.0000</v>
          </cell>
        </row>
        <row r="469">
          <cell r="A469">
            <v>50011029</v>
          </cell>
          <cell r="B469" t="str">
            <v>Capital Development Division</v>
          </cell>
          <cell r="C469" t="str">
            <v>Roading</v>
          </cell>
          <cell r="D469" t="str">
            <v>Project Services</v>
          </cell>
          <cell r="E469" t="str">
            <v>PM Specialists</v>
          </cell>
          <cell r="F469">
            <v>50011029</v>
          </cell>
          <cell r="G469" t="str">
            <v>Project Management Specialists Leader</v>
          </cell>
          <cell r="H469" t="str">
            <v>01.07.2010</v>
          </cell>
          <cell r="I469" t="str">
            <v>Unit Manager</v>
          </cell>
          <cell r="J469" t="str">
            <v>Band I</v>
          </cell>
          <cell r="K469">
            <v>1</v>
          </cell>
          <cell r="L469">
            <v>40</v>
          </cell>
          <cell r="M469" t="str">
            <v>Permanent Full-Time</v>
          </cell>
          <cell r="N469" t="str">
            <v>Salaried</v>
          </cell>
          <cell r="O469" t="str">
            <v>Position Filled</v>
          </cell>
          <cell r="P469">
            <v>305</v>
          </cell>
          <cell r="Q469" t="str">
            <v>Michael Loulie-Wijtenburg</v>
          </cell>
          <cell r="R469" t="str">
            <v>Permanent Full-Time</v>
          </cell>
          <cell r="S469" t="str">
            <v>Salaried</v>
          </cell>
          <cell r="T469" t="str">
            <v>IEA – 2013 Standard</v>
          </cell>
          <cell r="U469">
            <v>1</v>
          </cell>
          <cell r="V469" t="str">
            <v>I+</v>
          </cell>
          <cell r="W469">
            <v>110000</v>
          </cell>
          <cell r="X469" t="str">
            <v>Admin 4 - 6 Henderson Valley Road</v>
          </cell>
          <cell r="Y469">
            <v>0</v>
          </cell>
          <cell r="Z469" t="str">
            <v>Michael</v>
          </cell>
          <cell r="AA469" t="str">
            <v>Loulie-Wijtenburg</v>
          </cell>
          <cell r="AC469" t="str">
            <v>BAND</v>
          </cell>
          <cell r="AD469" t="str">
            <v>PSA</v>
          </cell>
          <cell r="AE469" t="str">
            <v>Male</v>
          </cell>
          <cell r="AF469">
            <v>3313</v>
          </cell>
          <cell r="AG469" t="str">
            <v>Project Services</v>
          </cell>
          <cell r="AH469" t="str">
            <v>00.00.0000</v>
          </cell>
        </row>
        <row r="470">
          <cell r="A470">
            <v>50011030</v>
          </cell>
          <cell r="B470" t="str">
            <v>Chief Executive Office</v>
          </cell>
          <cell r="C470" t="str">
            <v>CCIG</v>
          </cell>
          <cell r="D470" t="str">
            <v>City Centre Integration</v>
          </cell>
          <cell r="E470" t="str">
            <v>City Centre Integration</v>
          </cell>
          <cell r="F470">
            <v>50011030</v>
          </cell>
          <cell r="G470" t="str">
            <v>Principal Project Manager</v>
          </cell>
          <cell r="H470" t="str">
            <v>01.07.2010</v>
          </cell>
          <cell r="I470" t="str">
            <v>Staff Member</v>
          </cell>
          <cell r="J470" t="str">
            <v>Band I</v>
          </cell>
          <cell r="K470">
            <v>1</v>
          </cell>
          <cell r="L470">
            <v>40</v>
          </cell>
          <cell r="M470" t="str">
            <v>Permanent Full-Time</v>
          </cell>
          <cell r="N470" t="str">
            <v>Salaried</v>
          </cell>
          <cell r="O470" t="str">
            <v>Position unfilled for  61 days</v>
          </cell>
          <cell r="P470">
            <v>0</v>
          </cell>
          <cell r="U470">
            <v>0</v>
          </cell>
          <cell r="W470">
            <v>0</v>
          </cell>
          <cell r="Y470">
            <v>1</v>
          </cell>
          <cell r="AD470" t="str">
            <v>PSA</v>
          </cell>
          <cell r="AH470" t="str">
            <v>00.00.0000</v>
          </cell>
        </row>
        <row r="471">
          <cell r="A471">
            <v>50011031</v>
          </cell>
          <cell r="B471" t="str">
            <v>Strategy &amp; Planning</v>
          </cell>
          <cell r="C471" t="str">
            <v>Key Agency Initiatives</v>
          </cell>
          <cell r="E471" t="str">
            <v>Key Agency Initiatives</v>
          </cell>
          <cell r="F471">
            <v>50011031</v>
          </cell>
          <cell r="G471" t="str">
            <v>Projects Coordinator</v>
          </cell>
          <cell r="H471" t="str">
            <v>01.07.2010</v>
          </cell>
          <cell r="I471" t="str">
            <v>Staff Member</v>
          </cell>
          <cell r="J471" t="str">
            <v>Band F</v>
          </cell>
          <cell r="K471">
            <v>1</v>
          </cell>
          <cell r="L471">
            <v>40</v>
          </cell>
          <cell r="M471" t="str">
            <v>Permanent Full-Time</v>
          </cell>
          <cell r="N471" t="str">
            <v>Waged/Timesheet</v>
          </cell>
          <cell r="O471" t="str">
            <v>Position Filled</v>
          </cell>
          <cell r="P471">
            <v>2296</v>
          </cell>
          <cell r="Q471" t="str">
            <v>Ashwini Bhide</v>
          </cell>
          <cell r="R471" t="str">
            <v>Permanent Full-Time</v>
          </cell>
          <cell r="S471" t="str">
            <v>Waged/Timesheet</v>
          </cell>
          <cell r="T471" t="str">
            <v>CEA – PSA</v>
          </cell>
          <cell r="U471">
            <v>1</v>
          </cell>
          <cell r="V471" t="str">
            <v>F+</v>
          </cell>
          <cell r="W471">
            <v>66000</v>
          </cell>
          <cell r="X471" t="str">
            <v>1 Queen Street - Level 10</v>
          </cell>
          <cell r="Y471">
            <v>0</v>
          </cell>
          <cell r="Z471" t="str">
            <v>Ashwini</v>
          </cell>
          <cell r="AA471" t="str">
            <v>Bhide</v>
          </cell>
          <cell r="AC471" t="str">
            <v>BAND</v>
          </cell>
          <cell r="AD471" t="str">
            <v>PSA</v>
          </cell>
          <cell r="AE471" t="str">
            <v>Female</v>
          </cell>
          <cell r="AF471">
            <v>3312</v>
          </cell>
          <cell r="AG471" t="str">
            <v>Proj Dir Key Init Pr</v>
          </cell>
          <cell r="AH471" t="str">
            <v>00.00.0000</v>
          </cell>
        </row>
        <row r="472">
          <cell r="A472">
            <v>50011032</v>
          </cell>
          <cell r="B472" t="str">
            <v>Capital Development Division</v>
          </cell>
          <cell r="C472" t="str">
            <v>Investment &amp; Development</v>
          </cell>
          <cell r="D472" t="str">
            <v>PT Capital Improvements</v>
          </cell>
          <cell r="E472" t="str">
            <v>PT Capital Improvements</v>
          </cell>
          <cell r="F472">
            <v>50011032</v>
          </cell>
          <cell r="G472" t="str">
            <v>Projects Support Administrator</v>
          </cell>
          <cell r="H472" t="str">
            <v>01.07.2010</v>
          </cell>
          <cell r="I472" t="str">
            <v>Staff Member</v>
          </cell>
          <cell r="J472" t="str">
            <v>Band D</v>
          </cell>
          <cell r="K472">
            <v>1</v>
          </cell>
          <cell r="L472">
            <v>40</v>
          </cell>
          <cell r="M472" t="str">
            <v>Permanent Full-Time</v>
          </cell>
          <cell r="N472" t="str">
            <v>Waged/Timesheet</v>
          </cell>
          <cell r="O472" t="str">
            <v>Position Filled</v>
          </cell>
          <cell r="P472">
            <v>1806</v>
          </cell>
          <cell r="Q472" t="str">
            <v>Vanessa McArthur</v>
          </cell>
          <cell r="R472" t="str">
            <v>Permanent Full-Time</v>
          </cell>
          <cell r="S472" t="str">
            <v>Waged/Timesheet</v>
          </cell>
          <cell r="T472" t="str">
            <v>IEA – 2013 Standard</v>
          </cell>
          <cell r="U472">
            <v>1</v>
          </cell>
          <cell r="V472" t="str">
            <v>D+</v>
          </cell>
          <cell r="W472">
            <v>50900</v>
          </cell>
          <cell r="X472" t="str">
            <v>1 Queen Street - Level 10</v>
          </cell>
          <cell r="Y472">
            <v>0</v>
          </cell>
          <cell r="Z472" t="str">
            <v>Vanessa</v>
          </cell>
          <cell r="AA472" t="str">
            <v>McArthur</v>
          </cell>
          <cell r="AC472" t="str">
            <v>BAND</v>
          </cell>
          <cell r="AD472" t="str">
            <v>PSA</v>
          </cell>
          <cell r="AE472" t="str">
            <v>Female</v>
          </cell>
          <cell r="AF472">
            <v>3308</v>
          </cell>
          <cell r="AG472" t="str">
            <v>PT Capital Improveme</v>
          </cell>
          <cell r="AH472" t="str">
            <v>00.00.0000</v>
          </cell>
        </row>
        <row r="473">
          <cell r="A473">
            <v>50011034</v>
          </cell>
          <cell r="B473" t="str">
            <v>Chief Executive Office</v>
          </cell>
          <cell r="C473" t="str">
            <v>CCIG</v>
          </cell>
          <cell r="E473" t="str">
            <v>CCIG</v>
          </cell>
          <cell r="F473">
            <v>50011034</v>
          </cell>
          <cell r="G473" t="str">
            <v>PA to Group Manager CCI</v>
          </cell>
          <cell r="H473" t="str">
            <v>01.07.2010</v>
          </cell>
          <cell r="I473" t="str">
            <v>Staff Member</v>
          </cell>
          <cell r="J473" t="str">
            <v>Band E</v>
          </cell>
          <cell r="K473">
            <v>1</v>
          </cell>
          <cell r="L473">
            <v>40</v>
          </cell>
          <cell r="M473" t="str">
            <v>Permanent Full-Time</v>
          </cell>
          <cell r="N473" t="str">
            <v>Waged/Timesheet</v>
          </cell>
          <cell r="O473" t="str">
            <v>Position Filled</v>
          </cell>
          <cell r="P473">
            <v>182</v>
          </cell>
          <cell r="Q473" t="str">
            <v>Lianne Mold</v>
          </cell>
          <cell r="R473" t="str">
            <v>Permanent Full-Time</v>
          </cell>
          <cell r="S473" t="str">
            <v>Waged/Timesheet</v>
          </cell>
          <cell r="T473" t="str">
            <v>CEA – PSA</v>
          </cell>
          <cell r="U473">
            <v>1</v>
          </cell>
          <cell r="V473" t="str">
            <v>E+</v>
          </cell>
          <cell r="W473">
            <v>58636.800000000003</v>
          </cell>
          <cell r="X473" t="str">
            <v>1 Queen Street - Level 4</v>
          </cell>
          <cell r="Y473">
            <v>0</v>
          </cell>
          <cell r="Z473" t="str">
            <v>Lianne</v>
          </cell>
          <cell r="AA473" t="str">
            <v>Mold</v>
          </cell>
          <cell r="AC473" t="str">
            <v>BAND</v>
          </cell>
          <cell r="AD473" t="str">
            <v>PSA</v>
          </cell>
          <cell r="AE473" t="str">
            <v>Female</v>
          </cell>
          <cell r="AF473">
            <v>3306</v>
          </cell>
          <cell r="AG473" t="str">
            <v>City Centre Inte CCI</v>
          </cell>
          <cell r="AH473" t="str">
            <v>00.00.0000</v>
          </cell>
        </row>
        <row r="474">
          <cell r="A474">
            <v>50011035</v>
          </cell>
          <cell r="B474" t="str">
            <v>Capital Development Division</v>
          </cell>
          <cell r="C474" t="str">
            <v>Investment &amp; Development</v>
          </cell>
          <cell r="D474" t="str">
            <v>AMETI</v>
          </cell>
          <cell r="E474" t="str">
            <v>AMETI Panmure Workstream</v>
          </cell>
          <cell r="F474">
            <v>50011035</v>
          </cell>
          <cell r="G474" t="str">
            <v>Project Director</v>
          </cell>
          <cell r="H474" t="str">
            <v>01.07.2010</v>
          </cell>
          <cell r="I474" t="str">
            <v>Unit Manager</v>
          </cell>
          <cell r="J474" t="str">
            <v>Band K</v>
          </cell>
          <cell r="K474">
            <v>1</v>
          </cell>
          <cell r="L474">
            <v>40</v>
          </cell>
          <cell r="M474" t="str">
            <v>Permanent Full-Time</v>
          </cell>
          <cell r="N474" t="str">
            <v>Salaried</v>
          </cell>
          <cell r="O474" t="str">
            <v>Position Filled</v>
          </cell>
          <cell r="P474">
            <v>93301303</v>
          </cell>
          <cell r="Q474" t="str">
            <v>Duncan Humphrey</v>
          </cell>
          <cell r="R474" t="str">
            <v>Permanent Full-Time</v>
          </cell>
          <cell r="S474" t="str">
            <v>Salaried</v>
          </cell>
          <cell r="T474" t="str">
            <v>IEA – 2013 Standard</v>
          </cell>
          <cell r="U474">
            <v>1</v>
          </cell>
          <cell r="V474" t="str">
            <v>K+</v>
          </cell>
          <cell r="W474">
            <v>150000</v>
          </cell>
          <cell r="X474" t="str">
            <v>1 Queen Street - Level 10</v>
          </cell>
          <cell r="Y474">
            <v>0</v>
          </cell>
          <cell r="Z474" t="str">
            <v>Duncan</v>
          </cell>
          <cell r="AA474" t="str">
            <v>Humphrey</v>
          </cell>
          <cell r="AB474" t="str">
            <v>Duncan</v>
          </cell>
          <cell r="AC474" t="str">
            <v>BAND</v>
          </cell>
          <cell r="AD474" t="str">
            <v>PSA</v>
          </cell>
          <cell r="AE474" t="str">
            <v>Male</v>
          </cell>
          <cell r="AF474">
            <v>3311</v>
          </cell>
          <cell r="AG474" t="str">
            <v>Project Direct AMETI</v>
          </cell>
          <cell r="AH474" t="str">
            <v>00.00.0000</v>
          </cell>
        </row>
        <row r="475">
          <cell r="A475">
            <v>50011036</v>
          </cell>
          <cell r="B475" t="str">
            <v>Capital Development Division</v>
          </cell>
          <cell r="C475" t="str">
            <v>Investment &amp; Development</v>
          </cell>
          <cell r="D475" t="str">
            <v>AMETI</v>
          </cell>
          <cell r="E475" t="str">
            <v>AMETI</v>
          </cell>
          <cell r="F475">
            <v>50011036</v>
          </cell>
          <cell r="G475" t="str">
            <v>Programme Financial Controls Manager</v>
          </cell>
          <cell r="H475" t="str">
            <v>01.07.2010</v>
          </cell>
          <cell r="I475" t="str">
            <v>Staff Member</v>
          </cell>
          <cell r="J475" t="str">
            <v>Band I</v>
          </cell>
          <cell r="K475">
            <v>1</v>
          </cell>
          <cell r="L475">
            <v>40</v>
          </cell>
          <cell r="M475" t="str">
            <v>Permanent Full-Time</v>
          </cell>
          <cell r="N475" t="str">
            <v>Salaried</v>
          </cell>
          <cell r="O475" t="str">
            <v>Position Filled</v>
          </cell>
          <cell r="P475">
            <v>1179</v>
          </cell>
          <cell r="Q475" t="str">
            <v>Suresh Ram</v>
          </cell>
          <cell r="R475" t="str">
            <v>Permanent Full-Time</v>
          </cell>
          <cell r="S475" t="str">
            <v>Salaried</v>
          </cell>
          <cell r="T475" t="str">
            <v>IEA – 2010 Standard</v>
          </cell>
          <cell r="U475">
            <v>1</v>
          </cell>
          <cell r="V475" t="str">
            <v>I+</v>
          </cell>
          <cell r="W475">
            <v>116000</v>
          </cell>
          <cell r="X475" t="str">
            <v>1 Queen Street - Level 10</v>
          </cell>
          <cell r="Y475">
            <v>0</v>
          </cell>
          <cell r="Z475" t="str">
            <v>Suresh</v>
          </cell>
          <cell r="AA475" t="str">
            <v>Ram</v>
          </cell>
          <cell r="AC475" t="str">
            <v>BAND</v>
          </cell>
          <cell r="AD475" t="str">
            <v>PSA</v>
          </cell>
          <cell r="AE475" t="str">
            <v>Male</v>
          </cell>
          <cell r="AF475">
            <v>3311</v>
          </cell>
          <cell r="AG475" t="str">
            <v>Project Direct AMETI</v>
          </cell>
          <cell r="AH475" t="str">
            <v>00.00.0000</v>
          </cell>
        </row>
        <row r="476">
          <cell r="A476">
            <v>50011037</v>
          </cell>
          <cell r="B476" t="str">
            <v>Capital Development Division</v>
          </cell>
          <cell r="C476" t="str">
            <v>Roading</v>
          </cell>
          <cell r="D476" t="str">
            <v>Delivery - North/ West</v>
          </cell>
          <cell r="E476" t="str">
            <v>Delivery - North/ West</v>
          </cell>
          <cell r="F476">
            <v>50011037</v>
          </cell>
          <cell r="G476" t="str">
            <v>Principal Project Manager</v>
          </cell>
          <cell r="H476" t="str">
            <v>01.07.2010</v>
          </cell>
          <cell r="I476" t="str">
            <v>Staff Member</v>
          </cell>
          <cell r="J476" t="str">
            <v>Band I</v>
          </cell>
          <cell r="K476">
            <v>1</v>
          </cell>
          <cell r="L476">
            <v>40</v>
          </cell>
          <cell r="M476" t="str">
            <v>Permanent Full-Time</v>
          </cell>
          <cell r="N476" t="str">
            <v>Salaried</v>
          </cell>
          <cell r="O476" t="str">
            <v>Position Filled</v>
          </cell>
          <cell r="P476">
            <v>97</v>
          </cell>
          <cell r="Q476" t="str">
            <v>John Stokes</v>
          </cell>
          <cell r="R476" t="str">
            <v>Permanent Full-Time</v>
          </cell>
          <cell r="S476" t="str">
            <v>Salaried</v>
          </cell>
          <cell r="T476" t="str">
            <v>IEA – 2010 Standard</v>
          </cell>
          <cell r="U476">
            <v>1</v>
          </cell>
          <cell r="V476" t="str">
            <v>I+</v>
          </cell>
          <cell r="W476">
            <v>115671.6</v>
          </cell>
          <cell r="X476" t="str">
            <v>Admin 4 - 6 Henderson Valley Road</v>
          </cell>
          <cell r="Y476">
            <v>0</v>
          </cell>
          <cell r="Z476" t="str">
            <v>John</v>
          </cell>
          <cell r="AA476" t="str">
            <v>Stokes</v>
          </cell>
          <cell r="AC476" t="str">
            <v>BAND</v>
          </cell>
          <cell r="AD476" t="str">
            <v>PSA</v>
          </cell>
          <cell r="AE476" t="str">
            <v>Male</v>
          </cell>
          <cell r="AF476">
            <v>3406</v>
          </cell>
          <cell r="AG476" t="str">
            <v>Delivery North/West</v>
          </cell>
          <cell r="AH476" t="str">
            <v>00.00.0000</v>
          </cell>
        </row>
        <row r="477">
          <cell r="A477">
            <v>50011040</v>
          </cell>
          <cell r="B477" t="str">
            <v>Capital Development Division</v>
          </cell>
          <cell r="C477" t="str">
            <v>Investment &amp; Development</v>
          </cell>
          <cell r="D477" t="str">
            <v>AMETI</v>
          </cell>
          <cell r="E477" t="str">
            <v>AMETI</v>
          </cell>
          <cell r="F477">
            <v>50011040</v>
          </cell>
          <cell r="G477" t="str">
            <v>Senior Project Manager</v>
          </cell>
          <cell r="H477" t="str">
            <v>01.07.2010</v>
          </cell>
          <cell r="I477" t="str">
            <v>Staff Member</v>
          </cell>
          <cell r="J477" t="str">
            <v>Band H</v>
          </cell>
          <cell r="K477">
            <v>1</v>
          </cell>
          <cell r="L477">
            <v>40</v>
          </cell>
          <cell r="M477" t="str">
            <v>Permanent Full-Time</v>
          </cell>
          <cell r="N477" t="str">
            <v>Salaried</v>
          </cell>
          <cell r="O477" t="str">
            <v>Position Filled</v>
          </cell>
          <cell r="P477">
            <v>97065529</v>
          </cell>
          <cell r="Q477" t="str">
            <v>Renata Smit</v>
          </cell>
          <cell r="R477" t="str">
            <v>Permanent Part-Time</v>
          </cell>
          <cell r="S477" t="str">
            <v>Waged/Timesheet</v>
          </cell>
          <cell r="T477" t="str">
            <v>IEA – 2010 Standard</v>
          </cell>
          <cell r="U477">
            <v>0.6</v>
          </cell>
          <cell r="V477" t="str">
            <v>H+</v>
          </cell>
          <cell r="W477">
            <v>108467.5</v>
          </cell>
          <cell r="X477" t="str">
            <v>Floor 8 - 31 Wiri Station Road</v>
          </cell>
          <cell r="Y477">
            <v>0.4</v>
          </cell>
          <cell r="Z477" t="str">
            <v>Renata</v>
          </cell>
          <cell r="AA477" t="str">
            <v>Smit</v>
          </cell>
          <cell r="AB477" t="str">
            <v>Renata</v>
          </cell>
          <cell r="AC477" t="str">
            <v>BAND</v>
          </cell>
          <cell r="AD477" t="str">
            <v>PSA</v>
          </cell>
          <cell r="AE477" t="str">
            <v>Female</v>
          </cell>
          <cell r="AF477">
            <v>3311</v>
          </cell>
          <cell r="AG477" t="str">
            <v>Project Direct AMETI</v>
          </cell>
          <cell r="AH477" t="str">
            <v>00.00.0000</v>
          </cell>
        </row>
        <row r="478">
          <cell r="A478">
            <v>50011041</v>
          </cell>
          <cell r="B478" t="str">
            <v>Capital Development Division</v>
          </cell>
          <cell r="C478" t="str">
            <v>Roading</v>
          </cell>
          <cell r="D478" t="str">
            <v>Project Specialists</v>
          </cell>
          <cell r="E478" t="str">
            <v>Project Specialists</v>
          </cell>
          <cell r="F478">
            <v>50011041</v>
          </cell>
          <cell r="G478" t="str">
            <v>Manager - Project Specialists</v>
          </cell>
          <cell r="H478" t="str">
            <v>01.07.2010</v>
          </cell>
          <cell r="I478" t="str">
            <v>Department Manager</v>
          </cell>
          <cell r="J478" t="str">
            <v>Band K</v>
          </cell>
          <cell r="K478">
            <v>1</v>
          </cell>
          <cell r="L478">
            <v>40</v>
          </cell>
          <cell r="M478" t="str">
            <v>Permanent Full-Time</v>
          </cell>
          <cell r="N478" t="str">
            <v>Salaried</v>
          </cell>
          <cell r="O478" t="str">
            <v>Position Filled</v>
          </cell>
          <cell r="P478">
            <v>90008313</v>
          </cell>
          <cell r="Q478" t="str">
            <v>Chris Smith</v>
          </cell>
          <cell r="R478" t="str">
            <v>Permanent Full-Time</v>
          </cell>
          <cell r="S478" t="str">
            <v>Salaried</v>
          </cell>
          <cell r="T478" t="str">
            <v>IEA – 2013 Standard</v>
          </cell>
          <cell r="U478">
            <v>1</v>
          </cell>
          <cell r="V478" t="str">
            <v>K+</v>
          </cell>
          <cell r="W478">
            <v>145440.4</v>
          </cell>
          <cell r="X478" t="str">
            <v>Admin 5 - 6 Henderson Valley Road</v>
          </cell>
          <cell r="Y478">
            <v>0</v>
          </cell>
          <cell r="Z478" t="str">
            <v>Christopher</v>
          </cell>
          <cell r="AA478" t="str">
            <v>Smith</v>
          </cell>
          <cell r="AB478" t="str">
            <v>Chris</v>
          </cell>
          <cell r="AC478" t="str">
            <v>BAND</v>
          </cell>
          <cell r="AD478" t="str">
            <v>PSA</v>
          </cell>
          <cell r="AE478" t="str">
            <v>Male</v>
          </cell>
          <cell r="AF478">
            <v>3405</v>
          </cell>
          <cell r="AG478" t="str">
            <v>Inv. &amp; Design PS</v>
          </cell>
          <cell r="AH478" t="str">
            <v>00.00.0000</v>
          </cell>
        </row>
        <row r="479">
          <cell r="A479">
            <v>50011042</v>
          </cell>
          <cell r="B479" t="str">
            <v>Capital Development Division</v>
          </cell>
          <cell r="C479" t="str">
            <v>Investment &amp; Development</v>
          </cell>
          <cell r="D479" t="str">
            <v>AMETI</v>
          </cell>
          <cell r="E479" t="str">
            <v>AMETI</v>
          </cell>
          <cell r="F479">
            <v>50011042</v>
          </cell>
          <cell r="G479" t="str">
            <v>Projects Coordinator</v>
          </cell>
          <cell r="H479" t="str">
            <v>01.07.2010</v>
          </cell>
          <cell r="I479" t="str">
            <v>Staff Member</v>
          </cell>
          <cell r="J479" t="str">
            <v>Band F</v>
          </cell>
          <cell r="K479">
            <v>1</v>
          </cell>
          <cell r="L479">
            <v>40</v>
          </cell>
          <cell r="M479" t="str">
            <v>Permanent Full-Time</v>
          </cell>
          <cell r="N479" t="str">
            <v>Waged/Timesheet</v>
          </cell>
          <cell r="O479" t="str">
            <v>Position Filled</v>
          </cell>
          <cell r="P479">
            <v>876</v>
          </cell>
          <cell r="Q479" t="str">
            <v>Ashleigh Thomas</v>
          </cell>
          <cell r="R479" t="str">
            <v>Permanent Full-Time</v>
          </cell>
          <cell r="S479" t="str">
            <v>Waged/Timesheet</v>
          </cell>
          <cell r="T479" t="str">
            <v>IEA – 2010 Standard</v>
          </cell>
          <cell r="U479">
            <v>1</v>
          </cell>
          <cell r="V479" t="str">
            <v>F-</v>
          </cell>
          <cell r="W479">
            <v>52800</v>
          </cell>
          <cell r="X479" t="str">
            <v>1 Queen Street - Level 10</v>
          </cell>
          <cell r="Y479">
            <v>0</v>
          </cell>
          <cell r="Z479" t="str">
            <v>Ashleigh</v>
          </cell>
          <cell r="AA479" t="str">
            <v>Thomas</v>
          </cell>
          <cell r="AC479" t="str">
            <v>BAND</v>
          </cell>
          <cell r="AD479" t="str">
            <v>PSA</v>
          </cell>
          <cell r="AE479" t="str">
            <v>Female</v>
          </cell>
          <cell r="AF479">
            <v>3311</v>
          </cell>
          <cell r="AG479" t="str">
            <v>Project Direct AMETI</v>
          </cell>
          <cell r="AH479" t="str">
            <v>00.00.0000</v>
          </cell>
        </row>
        <row r="480">
          <cell r="A480">
            <v>50011044</v>
          </cell>
          <cell r="B480" t="str">
            <v>Strategy &amp; Planning</v>
          </cell>
          <cell r="C480" t="str">
            <v>Key Agency Initiatives</v>
          </cell>
          <cell r="E480" t="str">
            <v>Key Agency Initiatives</v>
          </cell>
          <cell r="F480">
            <v>50011044</v>
          </cell>
          <cell r="G480" t="str">
            <v>Principal Project Manager</v>
          </cell>
          <cell r="H480" t="str">
            <v>01.07.2010</v>
          </cell>
          <cell r="I480" t="str">
            <v>Staff Member</v>
          </cell>
          <cell r="J480" t="str">
            <v>Band I</v>
          </cell>
          <cell r="K480">
            <v>1</v>
          </cell>
          <cell r="L480">
            <v>40</v>
          </cell>
          <cell r="M480" t="str">
            <v>Permanent Full-Time</v>
          </cell>
          <cell r="N480" t="str">
            <v>Salaried</v>
          </cell>
          <cell r="O480" t="str">
            <v>Position Filled</v>
          </cell>
          <cell r="P480">
            <v>92054357</v>
          </cell>
          <cell r="Q480" t="str">
            <v>Johan Schady</v>
          </cell>
          <cell r="R480" t="str">
            <v>Permanent Full-Time</v>
          </cell>
          <cell r="S480" t="str">
            <v>Salaried</v>
          </cell>
          <cell r="T480" t="str">
            <v>IEA – 2010 Standard</v>
          </cell>
          <cell r="U480">
            <v>1</v>
          </cell>
          <cell r="V480" t="str">
            <v>I+</v>
          </cell>
          <cell r="W480">
            <v>116370.65</v>
          </cell>
          <cell r="X480" t="str">
            <v>Admin 4 - 6 Henderson Valley Road</v>
          </cell>
          <cell r="Y480">
            <v>0</v>
          </cell>
          <cell r="Z480" t="str">
            <v>Johan</v>
          </cell>
          <cell r="AA480" t="str">
            <v>Schady</v>
          </cell>
          <cell r="AB480" t="str">
            <v>Johan</v>
          </cell>
          <cell r="AC480" t="str">
            <v>BAND</v>
          </cell>
          <cell r="AD480" t="str">
            <v>PSA</v>
          </cell>
          <cell r="AE480" t="str">
            <v>Male</v>
          </cell>
          <cell r="AF480">
            <v>3312</v>
          </cell>
          <cell r="AG480" t="str">
            <v>Proj Dir Key Init Pr</v>
          </cell>
          <cell r="AH480" t="str">
            <v>00.00.0000</v>
          </cell>
        </row>
        <row r="481">
          <cell r="A481">
            <v>50011045</v>
          </cell>
          <cell r="B481" t="str">
            <v>Capital Development Division</v>
          </cell>
          <cell r="C481" t="str">
            <v>Investment &amp; Development</v>
          </cell>
          <cell r="D481" t="str">
            <v>PT Capital Improvements</v>
          </cell>
          <cell r="E481" t="str">
            <v>Rail Improvements</v>
          </cell>
          <cell r="F481">
            <v>50011045</v>
          </cell>
          <cell r="G481" t="str">
            <v>Project Manager</v>
          </cell>
          <cell r="H481" t="str">
            <v>01.07.2010</v>
          </cell>
          <cell r="I481" t="str">
            <v>Staff Member</v>
          </cell>
          <cell r="J481" t="str">
            <v>Band G</v>
          </cell>
          <cell r="K481">
            <v>1</v>
          </cell>
          <cell r="L481">
            <v>40</v>
          </cell>
          <cell r="M481" t="str">
            <v>Permanent Full-Time</v>
          </cell>
          <cell r="N481" t="str">
            <v>Waged/Timesheet</v>
          </cell>
          <cell r="O481" t="str">
            <v>Position Filled</v>
          </cell>
          <cell r="P481">
            <v>2128</v>
          </cell>
          <cell r="Q481" t="str">
            <v>Stewart Thomson</v>
          </cell>
          <cell r="R481" t="str">
            <v>Permanent Full-Time</v>
          </cell>
          <cell r="S481" t="str">
            <v>Waged/Timesheet</v>
          </cell>
          <cell r="T481" t="str">
            <v>IEA – 2013 Standard</v>
          </cell>
          <cell r="U481">
            <v>1</v>
          </cell>
          <cell r="V481" t="str">
            <v>G+</v>
          </cell>
          <cell r="W481">
            <v>80000</v>
          </cell>
          <cell r="X481" t="str">
            <v>1 Queen Street - Level 10</v>
          </cell>
          <cell r="Y481">
            <v>0</v>
          </cell>
          <cell r="Z481" t="str">
            <v>Stewart</v>
          </cell>
          <cell r="AA481" t="str">
            <v>Thomson</v>
          </cell>
          <cell r="AC481" t="str">
            <v>BAND</v>
          </cell>
          <cell r="AD481" t="str">
            <v>PSA</v>
          </cell>
          <cell r="AE481" t="str">
            <v>Male</v>
          </cell>
          <cell r="AF481">
            <v>3308</v>
          </cell>
          <cell r="AG481" t="str">
            <v>PT Capital Improveme</v>
          </cell>
          <cell r="AH481" t="str">
            <v>00.00.0000</v>
          </cell>
        </row>
        <row r="482">
          <cell r="A482">
            <v>50011046</v>
          </cell>
          <cell r="B482" t="str">
            <v>Strategy &amp; Planning</v>
          </cell>
          <cell r="C482" t="str">
            <v>Key Agency Initiatives</v>
          </cell>
          <cell r="E482" t="str">
            <v>Key Agency Initiatives</v>
          </cell>
          <cell r="F482">
            <v>50011046</v>
          </cell>
          <cell r="G482" t="str">
            <v>Senior Project Manager</v>
          </cell>
          <cell r="H482" t="str">
            <v>01.07.2010</v>
          </cell>
          <cell r="I482" t="str">
            <v>Staff Member</v>
          </cell>
          <cell r="J482" t="str">
            <v>Band H</v>
          </cell>
          <cell r="K482">
            <v>1</v>
          </cell>
          <cell r="L482">
            <v>40</v>
          </cell>
          <cell r="M482" t="str">
            <v>Permanent Full-Time</v>
          </cell>
          <cell r="N482" t="str">
            <v>Salaried</v>
          </cell>
          <cell r="O482" t="str">
            <v>Position unfilled for 655 days</v>
          </cell>
          <cell r="P482">
            <v>0</v>
          </cell>
          <cell r="U482">
            <v>0</v>
          </cell>
          <cell r="W482">
            <v>0</v>
          </cell>
          <cell r="Y482">
            <v>1</v>
          </cell>
          <cell r="AD482" t="str">
            <v>PSA</v>
          </cell>
          <cell r="AH482" t="str">
            <v>00.00.0000</v>
          </cell>
        </row>
        <row r="483">
          <cell r="A483">
            <v>50011047</v>
          </cell>
          <cell r="B483" t="str">
            <v>Capital Development Division</v>
          </cell>
          <cell r="C483" t="str">
            <v>Roading</v>
          </cell>
          <cell r="D483" t="str">
            <v>Project Specialists</v>
          </cell>
          <cell r="E483" t="str">
            <v>Project Specialists</v>
          </cell>
          <cell r="F483">
            <v>50011047</v>
          </cell>
          <cell r="G483" t="str">
            <v>Senior Specialist - Urban Design</v>
          </cell>
          <cell r="H483" t="str">
            <v>01.07.2010</v>
          </cell>
          <cell r="I483" t="str">
            <v>Staff Member</v>
          </cell>
          <cell r="J483" t="str">
            <v>Band H</v>
          </cell>
          <cell r="K483">
            <v>1</v>
          </cell>
          <cell r="L483">
            <v>40</v>
          </cell>
          <cell r="M483" t="str">
            <v>Permanent Full-Time</v>
          </cell>
          <cell r="N483" t="str">
            <v>Salaried</v>
          </cell>
          <cell r="O483" t="str">
            <v>Position Filled</v>
          </cell>
          <cell r="P483">
            <v>1204</v>
          </cell>
          <cell r="Q483" t="str">
            <v>Duncan Rothwell</v>
          </cell>
          <cell r="R483" t="str">
            <v>Permanent Full-Time</v>
          </cell>
          <cell r="S483" t="str">
            <v>Salaried</v>
          </cell>
          <cell r="T483" t="str">
            <v>IEA – 2010 Standard</v>
          </cell>
          <cell r="U483">
            <v>1</v>
          </cell>
          <cell r="V483" t="str">
            <v>H+</v>
          </cell>
          <cell r="W483">
            <v>105806.84</v>
          </cell>
          <cell r="X483" t="str">
            <v>Admin 5 - 6 Henderson Valley Road</v>
          </cell>
          <cell r="Y483">
            <v>0</v>
          </cell>
          <cell r="Z483" t="str">
            <v>Duncan</v>
          </cell>
          <cell r="AA483" t="str">
            <v>Rothwell</v>
          </cell>
          <cell r="AC483" t="str">
            <v>BAND</v>
          </cell>
          <cell r="AD483" t="str">
            <v>PSA</v>
          </cell>
          <cell r="AE483" t="str">
            <v>Male</v>
          </cell>
          <cell r="AF483">
            <v>3405</v>
          </cell>
          <cell r="AG483" t="str">
            <v>Inv. &amp; Design PS</v>
          </cell>
          <cell r="AH483" t="str">
            <v>00.00.0000</v>
          </cell>
        </row>
        <row r="484">
          <cell r="A484">
            <v>50011048</v>
          </cell>
          <cell r="B484" t="str">
            <v>Capital Development Division</v>
          </cell>
          <cell r="C484" t="str">
            <v>Investment &amp; Development</v>
          </cell>
          <cell r="D484" t="str">
            <v>PT Capital Improvements</v>
          </cell>
          <cell r="E484" t="str">
            <v>Rail Improvements</v>
          </cell>
          <cell r="F484">
            <v>50011048</v>
          </cell>
          <cell r="G484" t="str">
            <v>Principal Project Manager Rail</v>
          </cell>
          <cell r="H484" t="str">
            <v>01.07.2010</v>
          </cell>
          <cell r="I484" t="str">
            <v>Staff Member</v>
          </cell>
          <cell r="J484" t="str">
            <v>Band I</v>
          </cell>
          <cell r="K484">
            <v>1</v>
          </cell>
          <cell r="L484">
            <v>40</v>
          </cell>
          <cell r="M484" t="str">
            <v>Permanent Full-Time</v>
          </cell>
          <cell r="N484" t="str">
            <v>Salaried</v>
          </cell>
          <cell r="O484" t="str">
            <v>Position Filled</v>
          </cell>
          <cell r="P484">
            <v>168</v>
          </cell>
          <cell r="Q484" t="str">
            <v>Lawrence Wong</v>
          </cell>
          <cell r="R484" t="str">
            <v>Permanent Full-Time</v>
          </cell>
          <cell r="S484" t="str">
            <v>Salaried</v>
          </cell>
          <cell r="T484" t="str">
            <v>IEA – 2010 Standard</v>
          </cell>
          <cell r="U484">
            <v>1</v>
          </cell>
          <cell r="V484" t="str">
            <v>I+</v>
          </cell>
          <cell r="W484">
            <v>123865.45</v>
          </cell>
          <cell r="X484" t="str">
            <v>Floor 8 - 31 Wiri Station Road</v>
          </cell>
          <cell r="Y484">
            <v>0</v>
          </cell>
          <cell r="Z484" t="str">
            <v>Lawrence</v>
          </cell>
          <cell r="AA484" t="str">
            <v>Wong</v>
          </cell>
          <cell r="AC484" t="str">
            <v>BAND</v>
          </cell>
          <cell r="AD484" t="str">
            <v>PSA</v>
          </cell>
          <cell r="AE484" t="str">
            <v>Male</v>
          </cell>
          <cell r="AF484">
            <v>3308</v>
          </cell>
          <cell r="AG484" t="str">
            <v>PT Capital Improveme</v>
          </cell>
          <cell r="AH484" t="str">
            <v>00.00.0000</v>
          </cell>
        </row>
        <row r="485">
          <cell r="A485">
            <v>50011049</v>
          </cell>
          <cell r="B485" t="str">
            <v>Capital Development Division</v>
          </cell>
          <cell r="C485" t="str">
            <v>Investment &amp; Development</v>
          </cell>
          <cell r="D485" t="str">
            <v>PT Capital Improvements</v>
          </cell>
          <cell r="E485" t="str">
            <v>PT Capital Improvements</v>
          </cell>
          <cell r="F485">
            <v>50011049</v>
          </cell>
          <cell r="G485" t="str">
            <v>Principal Project Manager Ferry</v>
          </cell>
          <cell r="H485" t="str">
            <v>01.07.2010</v>
          </cell>
          <cell r="I485" t="str">
            <v>Staff Member</v>
          </cell>
          <cell r="J485" t="str">
            <v>Band I</v>
          </cell>
          <cell r="K485">
            <v>1</v>
          </cell>
          <cell r="L485">
            <v>40</v>
          </cell>
          <cell r="M485" t="str">
            <v>Permanent Full-Time</v>
          </cell>
          <cell r="N485" t="str">
            <v>Salaried</v>
          </cell>
          <cell r="O485" t="str">
            <v>Position Filled</v>
          </cell>
          <cell r="P485">
            <v>159</v>
          </cell>
          <cell r="Q485" t="str">
            <v>Ian Anderson</v>
          </cell>
          <cell r="R485" t="str">
            <v>Permanent Full-Time</v>
          </cell>
          <cell r="S485" t="str">
            <v>Salaried</v>
          </cell>
          <cell r="T485" t="str">
            <v>IEA – 2010 Standard</v>
          </cell>
          <cell r="U485">
            <v>1</v>
          </cell>
          <cell r="V485" t="str">
            <v>I+</v>
          </cell>
          <cell r="W485">
            <v>122945.98</v>
          </cell>
          <cell r="X485" t="str">
            <v>1 Queen Street - Level 10</v>
          </cell>
          <cell r="Y485">
            <v>0</v>
          </cell>
          <cell r="Z485" t="str">
            <v>Ian</v>
          </cell>
          <cell r="AA485" t="str">
            <v>Anderson</v>
          </cell>
          <cell r="AC485" t="str">
            <v>BAND</v>
          </cell>
          <cell r="AD485" t="str">
            <v>PSA</v>
          </cell>
          <cell r="AE485" t="str">
            <v>Male</v>
          </cell>
          <cell r="AF485">
            <v>3308</v>
          </cell>
          <cell r="AG485" t="str">
            <v>PT Capital Improveme</v>
          </cell>
          <cell r="AH485" t="str">
            <v>00.00.0000</v>
          </cell>
        </row>
        <row r="486">
          <cell r="A486">
            <v>50011050</v>
          </cell>
          <cell r="B486" t="str">
            <v>Capital Development Division</v>
          </cell>
          <cell r="C486" t="str">
            <v>Investment &amp; Development</v>
          </cell>
          <cell r="D486" t="str">
            <v>PT Capital Improvements</v>
          </cell>
          <cell r="E486" t="str">
            <v>Rail Improvements</v>
          </cell>
          <cell r="F486">
            <v>50011050</v>
          </cell>
          <cell r="G486" t="str">
            <v>Principal Project Manager Rail</v>
          </cell>
          <cell r="H486" t="str">
            <v>01.07.2010</v>
          </cell>
          <cell r="I486" t="str">
            <v>Staff Member</v>
          </cell>
          <cell r="J486" t="str">
            <v>Band I</v>
          </cell>
          <cell r="K486">
            <v>1</v>
          </cell>
          <cell r="L486">
            <v>40</v>
          </cell>
          <cell r="M486" t="str">
            <v>Permanent Full-Time</v>
          </cell>
          <cell r="N486" t="str">
            <v>Salaried</v>
          </cell>
          <cell r="O486" t="str">
            <v>Position unfilled for 290 days</v>
          </cell>
          <cell r="P486">
            <v>0</v>
          </cell>
          <cell r="U486">
            <v>0</v>
          </cell>
          <cell r="W486">
            <v>0</v>
          </cell>
          <cell r="Y486">
            <v>1</v>
          </cell>
          <cell r="AD486" t="str">
            <v>PSA</v>
          </cell>
          <cell r="AH486" t="str">
            <v>00.00.0000</v>
          </cell>
        </row>
        <row r="487">
          <cell r="A487">
            <v>50011051</v>
          </cell>
          <cell r="B487" t="str">
            <v>Capital Development Division</v>
          </cell>
          <cell r="C487" t="str">
            <v>Investment &amp; Development</v>
          </cell>
          <cell r="D487" t="str">
            <v>PT Capital Improvements</v>
          </cell>
          <cell r="E487" t="str">
            <v>Rail Improvements</v>
          </cell>
          <cell r="F487">
            <v>50011051</v>
          </cell>
          <cell r="G487" t="str">
            <v>Team Leader Rail</v>
          </cell>
          <cell r="H487" t="str">
            <v>01.07.2010</v>
          </cell>
          <cell r="I487" t="str">
            <v>Unit Manager</v>
          </cell>
          <cell r="J487" t="str">
            <v>Band I</v>
          </cell>
          <cell r="K487">
            <v>1</v>
          </cell>
          <cell r="L487">
            <v>40</v>
          </cell>
          <cell r="M487" t="str">
            <v>Permanent Full-Time</v>
          </cell>
          <cell r="N487" t="str">
            <v>Salaried</v>
          </cell>
          <cell r="O487" t="str">
            <v>Position Filled</v>
          </cell>
          <cell r="P487">
            <v>126</v>
          </cell>
          <cell r="Q487" t="str">
            <v>Adrian Price</v>
          </cell>
          <cell r="R487" t="str">
            <v>Permanent Full-Time</v>
          </cell>
          <cell r="S487" t="str">
            <v>Salaried</v>
          </cell>
          <cell r="T487" t="str">
            <v>CEA – PSA</v>
          </cell>
          <cell r="U487">
            <v>1</v>
          </cell>
          <cell r="V487" t="str">
            <v>I+</v>
          </cell>
          <cell r="W487">
            <v>124928</v>
          </cell>
          <cell r="X487" t="str">
            <v>Floor 1 - 21 Pitt Street</v>
          </cell>
          <cell r="Y487">
            <v>0</v>
          </cell>
          <cell r="Z487" t="str">
            <v>Adrian</v>
          </cell>
          <cell r="AA487" t="str">
            <v>Price</v>
          </cell>
          <cell r="AC487" t="str">
            <v>BAND</v>
          </cell>
          <cell r="AD487" t="str">
            <v>PSA</v>
          </cell>
          <cell r="AE487" t="str">
            <v>Male</v>
          </cell>
          <cell r="AF487">
            <v>3308</v>
          </cell>
          <cell r="AG487" t="str">
            <v>PT Capital Improveme</v>
          </cell>
          <cell r="AH487" t="str">
            <v>00.00.0000</v>
          </cell>
        </row>
        <row r="488">
          <cell r="A488">
            <v>50011066</v>
          </cell>
          <cell r="B488" t="str">
            <v>Business Technology Division</v>
          </cell>
          <cell r="C488" t="str">
            <v>HOP Technical</v>
          </cell>
          <cell r="E488" t="str">
            <v>HOP Technical</v>
          </cell>
          <cell r="F488">
            <v>50011066</v>
          </cell>
          <cell r="G488" t="str">
            <v>HOP Technical Manager</v>
          </cell>
          <cell r="H488" t="str">
            <v>01.07.2010</v>
          </cell>
          <cell r="I488" t="str">
            <v>Department Manager</v>
          </cell>
          <cell r="J488" t="str">
            <v>Band K</v>
          </cell>
          <cell r="K488">
            <v>1</v>
          </cell>
          <cell r="L488">
            <v>40</v>
          </cell>
          <cell r="M488" t="str">
            <v>Permanent Full-Time</v>
          </cell>
          <cell r="N488" t="str">
            <v>Salaried</v>
          </cell>
          <cell r="O488" t="str">
            <v>Position Filled</v>
          </cell>
          <cell r="P488">
            <v>92046444</v>
          </cell>
          <cell r="Q488" t="str">
            <v>Jeani Powell-Smith</v>
          </cell>
          <cell r="R488" t="str">
            <v>Permanent Full-Time</v>
          </cell>
          <cell r="S488" t="str">
            <v>Salaried</v>
          </cell>
          <cell r="T488" t="str">
            <v>IEA – 2013 Standard</v>
          </cell>
          <cell r="U488">
            <v>1</v>
          </cell>
          <cell r="V488" t="str">
            <v>K+</v>
          </cell>
          <cell r="W488">
            <v>123200</v>
          </cell>
          <cell r="X488" t="str">
            <v>Goodman Fielder L2 - 8 Nelson Street</v>
          </cell>
          <cell r="Y488">
            <v>0</v>
          </cell>
          <cell r="Z488" t="str">
            <v>Jeani</v>
          </cell>
          <cell r="AA488" t="str">
            <v>Powell-Smith</v>
          </cell>
          <cell r="AB488" t="str">
            <v>Jeani</v>
          </cell>
          <cell r="AC488" t="str">
            <v>BAND</v>
          </cell>
          <cell r="AD488" t="str">
            <v>PSA</v>
          </cell>
          <cell r="AE488" t="str">
            <v>Female</v>
          </cell>
          <cell r="AF488">
            <v>8517</v>
          </cell>
          <cell r="AG488" t="str">
            <v>HOP Technical</v>
          </cell>
          <cell r="AH488" t="str">
            <v>00.00.0000</v>
          </cell>
        </row>
        <row r="489">
          <cell r="A489">
            <v>50011070</v>
          </cell>
          <cell r="B489" t="str">
            <v>Capital Development Division</v>
          </cell>
          <cell r="C489" t="str">
            <v>Road Corridor</v>
          </cell>
          <cell r="D489" t="str">
            <v>Asset Management &amp; Systems</v>
          </cell>
          <cell r="E489" t="str">
            <v>Asset Management &amp; Systems</v>
          </cell>
          <cell r="F489">
            <v>50011070</v>
          </cell>
          <cell r="G489" t="str">
            <v>Finance &amp; Administration Coordinator</v>
          </cell>
          <cell r="H489" t="str">
            <v>01.07.2010</v>
          </cell>
          <cell r="I489" t="str">
            <v>Staff Member</v>
          </cell>
          <cell r="J489" t="str">
            <v>Band E</v>
          </cell>
          <cell r="K489">
            <v>1</v>
          </cell>
          <cell r="L489">
            <v>40</v>
          </cell>
          <cell r="M489" t="str">
            <v>Permanent Full-Time</v>
          </cell>
          <cell r="N489" t="str">
            <v>Waged/Timesheet</v>
          </cell>
          <cell r="O489" t="str">
            <v>Position Filled</v>
          </cell>
          <cell r="P489">
            <v>92035114</v>
          </cell>
          <cell r="Q489" t="str">
            <v>Geraldine Lloyd</v>
          </cell>
          <cell r="R489" t="str">
            <v>Permanent Full-Time</v>
          </cell>
          <cell r="S489" t="str">
            <v>Waged/Timesheet</v>
          </cell>
          <cell r="T489" t="str">
            <v>CEA – PSA</v>
          </cell>
          <cell r="U489">
            <v>1</v>
          </cell>
          <cell r="V489" t="str">
            <v>E+</v>
          </cell>
          <cell r="W489">
            <v>55529.279999999999</v>
          </cell>
          <cell r="X489" t="str">
            <v>Admin 5 - 6 Henderson Valley Road</v>
          </cell>
          <cell r="Y489">
            <v>0</v>
          </cell>
          <cell r="Z489" t="str">
            <v>Geraldine</v>
          </cell>
          <cell r="AA489" t="str">
            <v>Lloyd</v>
          </cell>
          <cell r="AB489" t="str">
            <v>Geraldine</v>
          </cell>
          <cell r="AC489" t="str">
            <v>BAND</v>
          </cell>
          <cell r="AD489" t="str">
            <v>PSA</v>
          </cell>
          <cell r="AE489" t="str">
            <v>Female</v>
          </cell>
          <cell r="AF489">
            <v>3200</v>
          </cell>
          <cell r="AG489" t="str">
            <v>ASSET MAN. &amp; PROG</v>
          </cell>
          <cell r="AH489" t="str">
            <v>00.00.0000</v>
          </cell>
        </row>
        <row r="490">
          <cell r="A490">
            <v>50011071</v>
          </cell>
          <cell r="B490" t="str">
            <v>Capital Development Division</v>
          </cell>
          <cell r="C490" t="str">
            <v>Road Corridor</v>
          </cell>
          <cell r="D490" t="str">
            <v>Asset Management &amp; Systems</v>
          </cell>
          <cell r="E490" t="str">
            <v>Asset Systems and Monitoring</v>
          </cell>
          <cell r="F490">
            <v>50011071</v>
          </cell>
          <cell r="G490" t="str">
            <v>Traffic Counting Technician</v>
          </cell>
          <cell r="H490" t="str">
            <v>01.07.2010</v>
          </cell>
          <cell r="I490" t="str">
            <v>Staff Member</v>
          </cell>
          <cell r="J490" t="str">
            <v>Band F</v>
          </cell>
          <cell r="K490">
            <v>1</v>
          </cell>
          <cell r="L490">
            <v>40</v>
          </cell>
          <cell r="M490" t="str">
            <v>Permanent Full-Time</v>
          </cell>
          <cell r="N490" t="str">
            <v>Waged/Timesheet</v>
          </cell>
          <cell r="O490" t="str">
            <v>Future Start exists</v>
          </cell>
          <cell r="P490">
            <v>0</v>
          </cell>
          <cell r="U490">
            <v>0</v>
          </cell>
          <cell r="W490">
            <v>0</v>
          </cell>
          <cell r="Y490">
            <v>1</v>
          </cell>
          <cell r="AD490" t="str">
            <v>PSA</v>
          </cell>
          <cell r="AH490" t="str">
            <v>00.00.0000</v>
          </cell>
        </row>
        <row r="491">
          <cell r="A491">
            <v>50011072</v>
          </cell>
          <cell r="B491" t="str">
            <v>Capital Development Division</v>
          </cell>
          <cell r="C491" t="str">
            <v>Road Corridor</v>
          </cell>
          <cell r="D491" t="str">
            <v>Asset Management &amp; Systems</v>
          </cell>
          <cell r="E491" t="str">
            <v>Asset Management Planning</v>
          </cell>
          <cell r="F491">
            <v>50011072</v>
          </cell>
          <cell r="G491" t="str">
            <v>Snr Asset Management Planning Engineer</v>
          </cell>
          <cell r="H491" t="str">
            <v>01.07.2010</v>
          </cell>
          <cell r="I491" t="str">
            <v>Staff Member</v>
          </cell>
          <cell r="J491" t="str">
            <v>Band H</v>
          </cell>
          <cell r="K491">
            <v>1</v>
          </cell>
          <cell r="L491">
            <v>40</v>
          </cell>
          <cell r="M491" t="str">
            <v>Permanent Full-Time</v>
          </cell>
          <cell r="N491" t="str">
            <v>Salaried</v>
          </cell>
          <cell r="O491" t="str">
            <v>Position Filled</v>
          </cell>
          <cell r="P491">
            <v>888</v>
          </cell>
          <cell r="Q491" t="str">
            <v>Deepa Seares</v>
          </cell>
          <cell r="R491" t="str">
            <v>Permanent Full-Time</v>
          </cell>
          <cell r="S491" t="str">
            <v>Salaried</v>
          </cell>
          <cell r="T491" t="str">
            <v>IEA – 2013 Standard</v>
          </cell>
          <cell r="U491">
            <v>1</v>
          </cell>
          <cell r="V491" t="str">
            <v>H+</v>
          </cell>
          <cell r="W491">
            <v>96990.92</v>
          </cell>
          <cell r="X491" t="str">
            <v>Admin 5 - 6 Henderson Valley Road</v>
          </cell>
          <cell r="Y491">
            <v>0</v>
          </cell>
          <cell r="Z491" t="str">
            <v>Deepa</v>
          </cell>
          <cell r="AA491" t="str">
            <v>Seares</v>
          </cell>
          <cell r="AC491" t="str">
            <v>BAND</v>
          </cell>
          <cell r="AD491" t="str">
            <v>PSA</v>
          </cell>
          <cell r="AE491" t="str">
            <v>Female</v>
          </cell>
          <cell r="AF491">
            <v>3201</v>
          </cell>
          <cell r="AG491" t="str">
            <v>AMP AND POLICY</v>
          </cell>
          <cell r="AH491" t="str">
            <v>00.00.0000</v>
          </cell>
        </row>
        <row r="492">
          <cell r="A492">
            <v>50011073</v>
          </cell>
          <cell r="B492" t="str">
            <v>Capital Development Division</v>
          </cell>
          <cell r="C492" t="str">
            <v>Road Corridor</v>
          </cell>
          <cell r="D492" t="str">
            <v>Asset Management &amp; Systems</v>
          </cell>
          <cell r="E492" t="str">
            <v>Asset Management Planning</v>
          </cell>
          <cell r="F492">
            <v>50011073</v>
          </cell>
          <cell r="G492" t="str">
            <v>Principal Asset Man Planning Engineer</v>
          </cell>
          <cell r="H492" t="str">
            <v>01.07.2010</v>
          </cell>
          <cell r="I492" t="str">
            <v>Staff Member</v>
          </cell>
          <cell r="J492" t="str">
            <v>Band I</v>
          </cell>
          <cell r="K492">
            <v>1</v>
          </cell>
          <cell r="L492">
            <v>40</v>
          </cell>
          <cell r="M492" t="str">
            <v>Permanent Full-Time</v>
          </cell>
          <cell r="N492" t="str">
            <v>Salaried</v>
          </cell>
          <cell r="O492" t="str">
            <v>Position Filled</v>
          </cell>
          <cell r="P492">
            <v>90009542</v>
          </cell>
          <cell r="Q492" t="str">
            <v>Michael Mason</v>
          </cell>
          <cell r="R492" t="str">
            <v>Permanent Full-Time</v>
          </cell>
          <cell r="S492" t="str">
            <v>Salaried</v>
          </cell>
          <cell r="T492" t="str">
            <v>CEA – PSA</v>
          </cell>
          <cell r="U492">
            <v>1</v>
          </cell>
          <cell r="V492" t="str">
            <v>I+</v>
          </cell>
          <cell r="W492">
            <v>121359.36</v>
          </cell>
          <cell r="X492" t="str">
            <v>Admin 5 - 6 Henderson Valley Road</v>
          </cell>
          <cell r="Y492">
            <v>0</v>
          </cell>
          <cell r="Z492" t="str">
            <v>Michael</v>
          </cell>
          <cell r="AA492" t="str">
            <v>Mason</v>
          </cell>
          <cell r="AB492" t="str">
            <v>Michael</v>
          </cell>
          <cell r="AC492" t="str">
            <v>BAND</v>
          </cell>
          <cell r="AD492" t="str">
            <v>PSA</v>
          </cell>
          <cell r="AE492" t="str">
            <v>Male</v>
          </cell>
          <cell r="AF492">
            <v>3201</v>
          </cell>
          <cell r="AG492" t="str">
            <v>AMP AND POLICY</v>
          </cell>
          <cell r="AH492" t="str">
            <v>00.00.0000</v>
          </cell>
        </row>
        <row r="493">
          <cell r="A493">
            <v>50011075</v>
          </cell>
          <cell r="B493" t="str">
            <v>Capital Development Division</v>
          </cell>
          <cell r="C493" t="str">
            <v>Road Corridor</v>
          </cell>
          <cell r="D493" t="str">
            <v>Asset Management &amp; Systems</v>
          </cell>
          <cell r="E493" t="str">
            <v>Asset Management Planning</v>
          </cell>
          <cell r="F493">
            <v>50011075</v>
          </cell>
          <cell r="G493" t="str">
            <v>Snr Asset Management Planning Engineer</v>
          </cell>
          <cell r="H493" t="str">
            <v>01.07.2010</v>
          </cell>
          <cell r="I493" t="str">
            <v>Staff Member</v>
          </cell>
          <cell r="J493" t="str">
            <v>Band H</v>
          </cell>
          <cell r="K493">
            <v>1</v>
          </cell>
          <cell r="L493">
            <v>40</v>
          </cell>
          <cell r="M493" t="str">
            <v>Permanent Full-Time</v>
          </cell>
          <cell r="N493" t="str">
            <v>Salaried</v>
          </cell>
          <cell r="O493" t="str">
            <v>Position Filled</v>
          </cell>
          <cell r="P493">
            <v>95000785</v>
          </cell>
          <cell r="Q493" t="str">
            <v>Robert McSpadden</v>
          </cell>
          <cell r="R493" t="str">
            <v>Permanent Full-Time</v>
          </cell>
          <cell r="S493" t="str">
            <v>Salaried</v>
          </cell>
          <cell r="T493" t="str">
            <v>CEA – PSA</v>
          </cell>
          <cell r="U493">
            <v>1</v>
          </cell>
          <cell r="V493" t="str">
            <v>H+</v>
          </cell>
          <cell r="W493">
            <v>110333.05</v>
          </cell>
          <cell r="X493" t="str">
            <v>Admin 5 - 6 Henderson Valley Road</v>
          </cell>
          <cell r="Y493">
            <v>0</v>
          </cell>
          <cell r="Z493" t="str">
            <v>Robert</v>
          </cell>
          <cell r="AA493" t="str">
            <v>McSpadden</v>
          </cell>
          <cell r="AC493" t="str">
            <v>BAND</v>
          </cell>
          <cell r="AD493" t="str">
            <v>PSA</v>
          </cell>
          <cell r="AE493" t="str">
            <v>Male</v>
          </cell>
          <cell r="AF493">
            <v>3201</v>
          </cell>
          <cell r="AG493" t="str">
            <v>AMP AND POLICY</v>
          </cell>
          <cell r="AH493" t="str">
            <v>00.00.0000</v>
          </cell>
        </row>
        <row r="494">
          <cell r="A494">
            <v>50011076</v>
          </cell>
          <cell r="B494" t="str">
            <v>Capital Development Division</v>
          </cell>
          <cell r="C494" t="str">
            <v>Road Corridor</v>
          </cell>
          <cell r="D494" t="str">
            <v>Asset Management &amp; Systems</v>
          </cell>
          <cell r="E494" t="str">
            <v>Asset Management Planning</v>
          </cell>
          <cell r="F494">
            <v>50011076</v>
          </cell>
          <cell r="G494" t="str">
            <v>Asset Mngmnt Planning Graduate Engineer</v>
          </cell>
          <cell r="H494" t="str">
            <v>01.07.2010</v>
          </cell>
          <cell r="I494" t="str">
            <v>Staff Member</v>
          </cell>
          <cell r="J494" t="str">
            <v>Band G</v>
          </cell>
          <cell r="K494">
            <v>1</v>
          </cell>
          <cell r="L494">
            <v>40</v>
          </cell>
          <cell r="M494" t="str">
            <v>Permanent Full-Time</v>
          </cell>
          <cell r="N494" t="str">
            <v>Waged/Timesheet</v>
          </cell>
          <cell r="O494" t="str">
            <v>Position Filled</v>
          </cell>
          <cell r="P494">
            <v>2308</v>
          </cell>
          <cell r="Q494" t="str">
            <v>Thisula Kithulagoda</v>
          </cell>
          <cell r="R494" t="str">
            <v>Permanent Full-Time</v>
          </cell>
          <cell r="S494" t="str">
            <v>Waged/Timesheet</v>
          </cell>
          <cell r="T494" t="str">
            <v>CEA – PSA</v>
          </cell>
          <cell r="U494">
            <v>1</v>
          </cell>
          <cell r="V494" t="str">
            <v>F2</v>
          </cell>
          <cell r="W494">
            <v>55400</v>
          </cell>
          <cell r="X494" t="str">
            <v>Admin 5 - 6 Henderson Valley Road</v>
          </cell>
          <cell r="Y494">
            <v>0</v>
          </cell>
          <cell r="Z494" t="str">
            <v>Liyanage</v>
          </cell>
          <cell r="AA494" t="str">
            <v>Kithulagoda</v>
          </cell>
          <cell r="AB494" t="str">
            <v>Thisula</v>
          </cell>
          <cell r="AC494" t="str">
            <v>BAND</v>
          </cell>
          <cell r="AD494" t="str">
            <v>PSA</v>
          </cell>
          <cell r="AE494" t="str">
            <v>Male</v>
          </cell>
          <cell r="AF494">
            <v>3201</v>
          </cell>
          <cell r="AG494" t="str">
            <v>AMP AND POLICY</v>
          </cell>
          <cell r="AH494" t="str">
            <v>00.00.0000</v>
          </cell>
        </row>
        <row r="495">
          <cell r="A495">
            <v>50011077</v>
          </cell>
          <cell r="B495" t="str">
            <v>Capital Development Division</v>
          </cell>
          <cell r="C495" t="str">
            <v>Road Corridor</v>
          </cell>
          <cell r="D495" t="str">
            <v>Asset Management &amp; Systems</v>
          </cell>
          <cell r="E495" t="str">
            <v>Asset Management Planning</v>
          </cell>
          <cell r="F495">
            <v>50011077</v>
          </cell>
          <cell r="G495" t="str">
            <v>Snr Asset Management Planning Engineer</v>
          </cell>
          <cell r="H495" t="str">
            <v>01.07.2010</v>
          </cell>
          <cell r="I495" t="str">
            <v>Staff Member</v>
          </cell>
          <cell r="J495" t="str">
            <v>Band H</v>
          </cell>
          <cell r="K495">
            <v>1</v>
          </cell>
          <cell r="L495">
            <v>40</v>
          </cell>
          <cell r="M495" t="str">
            <v>Permanent Full-Time</v>
          </cell>
          <cell r="N495" t="str">
            <v>Salaried</v>
          </cell>
          <cell r="O495" t="str">
            <v>Position Filled</v>
          </cell>
          <cell r="P495">
            <v>1252</v>
          </cell>
          <cell r="Q495" t="str">
            <v>Dilip Datta</v>
          </cell>
          <cell r="R495" t="str">
            <v>Permanent Full-Time</v>
          </cell>
          <cell r="S495" t="str">
            <v>Salaried</v>
          </cell>
          <cell r="T495" t="str">
            <v>IEA – 2013 Standard</v>
          </cell>
          <cell r="U495">
            <v>1</v>
          </cell>
          <cell r="V495" t="str">
            <v>H+</v>
          </cell>
          <cell r="W495">
            <v>100008.99</v>
          </cell>
          <cell r="X495" t="str">
            <v>Admin 5 - 6 Henderson Valley Road</v>
          </cell>
          <cell r="Y495">
            <v>0</v>
          </cell>
          <cell r="Z495" t="str">
            <v>Dilip</v>
          </cell>
          <cell r="AA495" t="str">
            <v>Datta</v>
          </cell>
          <cell r="AC495" t="str">
            <v>BAND</v>
          </cell>
          <cell r="AD495" t="str">
            <v>PSA</v>
          </cell>
          <cell r="AE495" t="str">
            <v>Male</v>
          </cell>
          <cell r="AF495">
            <v>3201</v>
          </cell>
          <cell r="AG495" t="str">
            <v>AMP AND POLICY</v>
          </cell>
          <cell r="AH495" t="str">
            <v>00.00.0000</v>
          </cell>
        </row>
        <row r="496">
          <cell r="A496">
            <v>50011082</v>
          </cell>
          <cell r="B496" t="str">
            <v>Capital Development Division</v>
          </cell>
          <cell r="C496" t="str">
            <v>Road Corridor</v>
          </cell>
          <cell r="D496" t="str">
            <v>Asset Management &amp; Systems</v>
          </cell>
          <cell r="E496" t="str">
            <v>Asset Quality Assurance</v>
          </cell>
          <cell r="F496">
            <v>50011082</v>
          </cell>
          <cell r="G496" t="str">
            <v>Senior Asset Engineer</v>
          </cell>
          <cell r="H496" t="str">
            <v>01.07.2010</v>
          </cell>
          <cell r="I496" t="str">
            <v>Staff Member</v>
          </cell>
          <cell r="J496" t="str">
            <v>Band H</v>
          </cell>
          <cell r="K496">
            <v>1</v>
          </cell>
          <cell r="L496">
            <v>40</v>
          </cell>
          <cell r="M496" t="str">
            <v>Permanent Full-Time</v>
          </cell>
          <cell r="N496" t="str">
            <v>Salaried</v>
          </cell>
          <cell r="O496" t="str">
            <v>Position Filled</v>
          </cell>
          <cell r="P496">
            <v>379</v>
          </cell>
          <cell r="Q496" t="str">
            <v>Gary Lin</v>
          </cell>
          <cell r="R496" t="str">
            <v>Permanent Full-Time</v>
          </cell>
          <cell r="S496" t="str">
            <v>Salaried</v>
          </cell>
          <cell r="T496" t="str">
            <v>IEA – 2010 Standard</v>
          </cell>
          <cell r="U496">
            <v>1</v>
          </cell>
          <cell r="V496" t="str">
            <v>H+</v>
          </cell>
          <cell r="W496">
            <v>96276.479999999996</v>
          </cell>
          <cell r="X496" t="str">
            <v>Admin 5 - 6 Henderson Valley Road</v>
          </cell>
          <cell r="Y496">
            <v>0</v>
          </cell>
          <cell r="Z496" t="str">
            <v>Gary</v>
          </cell>
          <cell r="AA496" t="str">
            <v>Lin</v>
          </cell>
          <cell r="AC496" t="str">
            <v>BAND</v>
          </cell>
          <cell r="AD496" t="str">
            <v>PSA</v>
          </cell>
          <cell r="AE496" t="str">
            <v>Male</v>
          </cell>
          <cell r="AF496">
            <v>3205</v>
          </cell>
          <cell r="AG496" t="str">
            <v>ASSET SYSTEMS &amp; MON</v>
          </cell>
          <cell r="AH496" t="str">
            <v>00.00.0000</v>
          </cell>
        </row>
        <row r="497">
          <cell r="A497">
            <v>50011083</v>
          </cell>
          <cell r="B497" t="str">
            <v>Capital Development Division</v>
          </cell>
          <cell r="C497" t="str">
            <v>Road Corridor</v>
          </cell>
          <cell r="D497" t="str">
            <v>Asset Management &amp; Systems</v>
          </cell>
          <cell r="E497" t="str">
            <v>Asset Quality Assurance</v>
          </cell>
          <cell r="F497">
            <v>50011083</v>
          </cell>
          <cell r="G497" t="str">
            <v>Principal Asset Engineer</v>
          </cell>
          <cell r="H497" t="str">
            <v>01.07.2010</v>
          </cell>
          <cell r="I497" t="str">
            <v>Staff Member</v>
          </cell>
          <cell r="J497" t="str">
            <v>Band I</v>
          </cell>
          <cell r="K497">
            <v>1</v>
          </cell>
          <cell r="L497">
            <v>40</v>
          </cell>
          <cell r="M497" t="str">
            <v>Permanent Full-Time</v>
          </cell>
          <cell r="N497" t="str">
            <v>Salaried</v>
          </cell>
          <cell r="O497" t="str">
            <v>Position Filled</v>
          </cell>
          <cell r="P497">
            <v>751</v>
          </cell>
          <cell r="Q497" t="str">
            <v>Arnaud Deutsch</v>
          </cell>
          <cell r="R497" t="str">
            <v>Permanent Full-Time</v>
          </cell>
          <cell r="S497" t="str">
            <v>Salaried</v>
          </cell>
          <cell r="T497" t="str">
            <v>CEA – PSA</v>
          </cell>
          <cell r="U497">
            <v>1</v>
          </cell>
          <cell r="V497" t="str">
            <v>I+</v>
          </cell>
          <cell r="W497">
            <v>116193.88</v>
          </cell>
          <cell r="X497" t="str">
            <v>Admin 5 - 6 Henderson Valley Road</v>
          </cell>
          <cell r="Y497">
            <v>0</v>
          </cell>
          <cell r="Z497" t="str">
            <v>Arnaud</v>
          </cell>
          <cell r="AA497" t="str">
            <v>Deutsch</v>
          </cell>
          <cell r="AC497" t="str">
            <v>BAND</v>
          </cell>
          <cell r="AD497" t="str">
            <v>PSA</v>
          </cell>
          <cell r="AE497" t="str">
            <v>Male</v>
          </cell>
          <cell r="AF497">
            <v>3205</v>
          </cell>
          <cell r="AG497" t="str">
            <v>ASSET SYSTEMS &amp; MON</v>
          </cell>
          <cell r="AH497" t="str">
            <v>00.00.0000</v>
          </cell>
        </row>
        <row r="498">
          <cell r="A498">
            <v>50011084</v>
          </cell>
          <cell r="B498" t="str">
            <v>Capital Development Division</v>
          </cell>
          <cell r="C498" t="str">
            <v>Road Corridor</v>
          </cell>
          <cell r="D498" t="str">
            <v>Asset Management &amp; Systems</v>
          </cell>
          <cell r="E498" t="str">
            <v>Asset Systems</v>
          </cell>
          <cell r="F498">
            <v>50011084</v>
          </cell>
          <cell r="G498" t="str">
            <v>Asset Engineer</v>
          </cell>
          <cell r="H498" t="str">
            <v>01.07.2010</v>
          </cell>
          <cell r="I498" t="str">
            <v>Staff Member</v>
          </cell>
          <cell r="J498" t="str">
            <v>Band G</v>
          </cell>
          <cell r="K498">
            <v>1</v>
          </cell>
          <cell r="L498">
            <v>40</v>
          </cell>
          <cell r="M498" t="str">
            <v>Permanent Full-Time</v>
          </cell>
          <cell r="N498" t="str">
            <v>Waged/Timesheet</v>
          </cell>
          <cell r="O498" t="str">
            <v>Position unfilled for   0 days</v>
          </cell>
          <cell r="P498">
            <v>829</v>
          </cell>
          <cell r="Q498" t="str">
            <v>Deepan Vaithialingam Arulanandam</v>
          </cell>
          <cell r="R498" t="str">
            <v>Permanent Full-Time</v>
          </cell>
          <cell r="S498" t="str">
            <v>Waged/Timesheet</v>
          </cell>
          <cell r="T498" t="str">
            <v>IEA – 2013 Standard</v>
          </cell>
          <cell r="U498">
            <v>1</v>
          </cell>
          <cell r="V498" t="str">
            <v>G+</v>
          </cell>
          <cell r="W498">
            <v>77983.98</v>
          </cell>
          <cell r="X498" t="str">
            <v>Admin 5 - 6 Henderson Valley Road</v>
          </cell>
          <cell r="Y498">
            <v>0</v>
          </cell>
          <cell r="Z498" t="str">
            <v>Deepan</v>
          </cell>
          <cell r="AA498" t="str">
            <v>Vaithialingam Arulanandam</v>
          </cell>
          <cell r="AC498" t="str">
            <v>BAND</v>
          </cell>
          <cell r="AD498" t="str">
            <v>PSA</v>
          </cell>
          <cell r="AE498" t="str">
            <v>Male</v>
          </cell>
          <cell r="AF498">
            <v>3207</v>
          </cell>
          <cell r="AG498" t="str">
            <v>Asset Systems</v>
          </cell>
          <cell r="AH498" t="str">
            <v>00.00.0000</v>
          </cell>
        </row>
        <row r="499">
          <cell r="A499">
            <v>50011085</v>
          </cell>
          <cell r="B499" t="str">
            <v>Capital Development Division</v>
          </cell>
          <cell r="C499" t="str">
            <v>Road Corridor</v>
          </cell>
          <cell r="D499" t="str">
            <v>Asset Management &amp; Systems</v>
          </cell>
          <cell r="E499" t="str">
            <v>Asset Quality Assurance</v>
          </cell>
          <cell r="F499">
            <v>50011085</v>
          </cell>
          <cell r="G499" t="str">
            <v>Senior Asset Engineer</v>
          </cell>
          <cell r="H499" t="str">
            <v>01.07.2010</v>
          </cell>
          <cell r="I499" t="str">
            <v>Staff Member</v>
          </cell>
          <cell r="J499" t="str">
            <v>Band H</v>
          </cell>
          <cell r="K499">
            <v>1</v>
          </cell>
          <cell r="L499">
            <v>40</v>
          </cell>
          <cell r="M499" t="str">
            <v>Permanent Full-Time</v>
          </cell>
          <cell r="N499" t="str">
            <v>Salaried</v>
          </cell>
          <cell r="O499" t="str">
            <v>Position Filled</v>
          </cell>
          <cell r="P499">
            <v>90007580</v>
          </cell>
          <cell r="Q499" t="str">
            <v>Ranjith De Silva</v>
          </cell>
          <cell r="R499" t="str">
            <v>Permanent Full-Time</v>
          </cell>
          <cell r="S499" t="str">
            <v>Salaried</v>
          </cell>
          <cell r="T499" t="str">
            <v>CEA – PSA</v>
          </cell>
          <cell r="U499">
            <v>1</v>
          </cell>
          <cell r="V499" t="str">
            <v>H+</v>
          </cell>
          <cell r="W499">
            <v>96284.66</v>
          </cell>
          <cell r="X499" t="str">
            <v>Admin 5 - 6 Henderson Valley Road</v>
          </cell>
          <cell r="Y499">
            <v>0</v>
          </cell>
          <cell r="Z499" t="str">
            <v>Ranjith</v>
          </cell>
          <cell r="AA499" t="str">
            <v>De Silva</v>
          </cell>
          <cell r="AB499" t="str">
            <v>Ranjith</v>
          </cell>
          <cell r="AC499" t="str">
            <v>BAND</v>
          </cell>
          <cell r="AD499" t="str">
            <v>PSA</v>
          </cell>
          <cell r="AE499" t="str">
            <v>Male</v>
          </cell>
          <cell r="AF499">
            <v>3205</v>
          </cell>
          <cell r="AG499" t="str">
            <v>ASSET SYSTEMS &amp; MON</v>
          </cell>
          <cell r="AH499" t="str">
            <v>00.00.0000</v>
          </cell>
        </row>
        <row r="500">
          <cell r="A500">
            <v>50011086</v>
          </cell>
          <cell r="B500" t="str">
            <v>Capital Development Division</v>
          </cell>
          <cell r="C500" t="str">
            <v>Road Corridor</v>
          </cell>
          <cell r="D500" t="str">
            <v>Asset Management &amp; Systems</v>
          </cell>
          <cell r="E500" t="str">
            <v>Asset Quality Assurance</v>
          </cell>
          <cell r="F500">
            <v>50011086</v>
          </cell>
          <cell r="G500" t="str">
            <v>Senior Asset Engineer</v>
          </cell>
          <cell r="H500" t="str">
            <v>01.07.2010</v>
          </cell>
          <cell r="I500" t="str">
            <v>Staff Member</v>
          </cell>
          <cell r="J500" t="str">
            <v>Band H</v>
          </cell>
          <cell r="K500">
            <v>1</v>
          </cell>
          <cell r="L500">
            <v>40</v>
          </cell>
          <cell r="M500" t="str">
            <v>Permanent Full-Time</v>
          </cell>
          <cell r="N500" t="str">
            <v>Salaried</v>
          </cell>
          <cell r="O500" t="str">
            <v>Position Filled</v>
          </cell>
          <cell r="P500">
            <v>93301710</v>
          </cell>
          <cell r="Q500" t="str">
            <v>Stuart Trounson</v>
          </cell>
          <cell r="R500" t="str">
            <v>Permanent Full-Time</v>
          </cell>
          <cell r="S500" t="str">
            <v>Salaried</v>
          </cell>
          <cell r="T500" t="str">
            <v>IEA – 2010 Standard</v>
          </cell>
          <cell r="U500">
            <v>1</v>
          </cell>
          <cell r="V500" t="str">
            <v>H+</v>
          </cell>
          <cell r="W500">
            <v>92992.68</v>
          </cell>
          <cell r="X500" t="str">
            <v>Admin 5 - 6 Henderson Valley Road</v>
          </cell>
          <cell r="Y500">
            <v>0</v>
          </cell>
          <cell r="Z500" t="str">
            <v>Stuart</v>
          </cell>
          <cell r="AA500" t="str">
            <v>Trounson</v>
          </cell>
          <cell r="AB500" t="str">
            <v>Stuart</v>
          </cell>
          <cell r="AC500" t="str">
            <v>BAND</v>
          </cell>
          <cell r="AD500" t="str">
            <v>PSA</v>
          </cell>
          <cell r="AE500" t="str">
            <v>Male</v>
          </cell>
          <cell r="AF500">
            <v>3205</v>
          </cell>
          <cell r="AG500" t="str">
            <v>ASSET SYSTEMS &amp; MON</v>
          </cell>
          <cell r="AH500" t="str">
            <v>00.00.0000</v>
          </cell>
        </row>
        <row r="501">
          <cell r="A501">
            <v>50011089</v>
          </cell>
          <cell r="B501" t="str">
            <v>Capital Development Division</v>
          </cell>
          <cell r="C501" t="str">
            <v>Road Corridor</v>
          </cell>
          <cell r="D501" t="str">
            <v>Asset Management &amp; Systems</v>
          </cell>
          <cell r="E501" t="str">
            <v>Asset Quality Assurance</v>
          </cell>
          <cell r="F501">
            <v>50011089</v>
          </cell>
          <cell r="G501" t="str">
            <v>Team Leader - Asset Quality Assurance</v>
          </cell>
          <cell r="H501" t="str">
            <v>01.07.2010</v>
          </cell>
          <cell r="I501" t="str">
            <v>Team Leader</v>
          </cell>
          <cell r="J501" t="str">
            <v>Band I</v>
          </cell>
          <cell r="K501">
            <v>1</v>
          </cell>
          <cell r="L501">
            <v>40</v>
          </cell>
          <cell r="M501" t="str">
            <v>Permanent Full-Time</v>
          </cell>
          <cell r="N501" t="str">
            <v>Salaried</v>
          </cell>
          <cell r="O501" t="str">
            <v>Position Filled</v>
          </cell>
          <cell r="P501">
            <v>93302235</v>
          </cell>
          <cell r="Q501" t="str">
            <v>Delia Moraru</v>
          </cell>
          <cell r="R501" t="str">
            <v>Permanent Full-Time</v>
          </cell>
          <cell r="S501" t="str">
            <v>Salaried</v>
          </cell>
          <cell r="T501" t="str">
            <v>IEA – 2010 Standard</v>
          </cell>
          <cell r="U501">
            <v>1</v>
          </cell>
          <cell r="V501" t="str">
            <v>I+</v>
          </cell>
          <cell r="W501">
            <v>117643.26</v>
          </cell>
          <cell r="X501" t="str">
            <v>Admin 5 - 6 Henderson Valley Road</v>
          </cell>
          <cell r="Y501">
            <v>0</v>
          </cell>
          <cell r="Z501" t="str">
            <v>Delia</v>
          </cell>
          <cell r="AA501" t="str">
            <v>Moraru</v>
          </cell>
          <cell r="AB501" t="str">
            <v>Delia</v>
          </cell>
          <cell r="AC501" t="str">
            <v>BAND</v>
          </cell>
          <cell r="AD501" t="str">
            <v>PSA</v>
          </cell>
          <cell r="AE501" t="str">
            <v>Female</v>
          </cell>
          <cell r="AF501">
            <v>3205</v>
          </cell>
          <cell r="AG501" t="str">
            <v>ASSET SYSTEMS &amp; MON</v>
          </cell>
          <cell r="AH501" t="str">
            <v>00.00.0000</v>
          </cell>
        </row>
        <row r="502">
          <cell r="A502">
            <v>50011090</v>
          </cell>
          <cell r="B502" t="str">
            <v>Capital Development Division</v>
          </cell>
          <cell r="C502" t="str">
            <v>Road Corridor</v>
          </cell>
          <cell r="D502" t="str">
            <v>Asset Management &amp; Systems</v>
          </cell>
          <cell r="E502" t="str">
            <v>Asset Quality Assurance</v>
          </cell>
          <cell r="F502">
            <v>50011090</v>
          </cell>
          <cell r="G502" t="str">
            <v>Asset Quality Assurance Engineer</v>
          </cell>
          <cell r="H502" t="str">
            <v>01.07.2010</v>
          </cell>
          <cell r="I502" t="str">
            <v>Staff Member</v>
          </cell>
          <cell r="J502" t="str">
            <v>Band G</v>
          </cell>
          <cell r="K502">
            <v>1</v>
          </cell>
          <cell r="L502">
            <v>40</v>
          </cell>
          <cell r="M502" t="str">
            <v>Permanent Full-Time</v>
          </cell>
          <cell r="N502" t="str">
            <v>Waged/Timesheet</v>
          </cell>
          <cell r="O502" t="str">
            <v>Position Filled</v>
          </cell>
          <cell r="P502">
            <v>94012480</v>
          </cell>
          <cell r="Q502" t="str">
            <v>Bryan Art</v>
          </cell>
          <cell r="R502" t="str">
            <v>Permanent Full-Time</v>
          </cell>
          <cell r="S502" t="str">
            <v>Waged/Timesheet</v>
          </cell>
          <cell r="T502" t="str">
            <v>IEA – 2010 Standard</v>
          </cell>
          <cell r="U502">
            <v>1</v>
          </cell>
          <cell r="V502" t="str">
            <v>G+</v>
          </cell>
          <cell r="W502">
            <v>84541.86</v>
          </cell>
          <cell r="X502" t="str">
            <v>Admin 5 - 6 Henderson Valley Road</v>
          </cell>
          <cell r="Y502">
            <v>0</v>
          </cell>
          <cell r="Z502" t="str">
            <v>Bryan</v>
          </cell>
          <cell r="AA502" t="str">
            <v>Art</v>
          </cell>
          <cell r="AB502" t="str">
            <v>Bryan</v>
          </cell>
          <cell r="AC502" t="str">
            <v>BAND</v>
          </cell>
          <cell r="AD502" t="str">
            <v>PSA</v>
          </cell>
          <cell r="AE502" t="str">
            <v>Male</v>
          </cell>
          <cell r="AF502">
            <v>3205</v>
          </cell>
          <cell r="AG502" t="str">
            <v>ASSET SYSTEMS &amp; MON</v>
          </cell>
          <cell r="AH502" t="str">
            <v>00.00.0000</v>
          </cell>
        </row>
        <row r="503">
          <cell r="A503">
            <v>50011091</v>
          </cell>
          <cell r="B503" t="str">
            <v>Capital Development Division</v>
          </cell>
          <cell r="C503" t="str">
            <v>Road Corridor</v>
          </cell>
          <cell r="D503" t="str">
            <v>Asset Management &amp; Systems</v>
          </cell>
          <cell r="E503" t="str">
            <v>Asset Quality Assurance</v>
          </cell>
          <cell r="F503">
            <v>50011091</v>
          </cell>
          <cell r="G503" t="str">
            <v>Asset Quality Assurance Engineer</v>
          </cell>
          <cell r="H503" t="str">
            <v>01.07.2010</v>
          </cell>
          <cell r="I503" t="str">
            <v>Staff Member</v>
          </cell>
          <cell r="J503" t="str">
            <v>Band G</v>
          </cell>
          <cell r="K503">
            <v>1</v>
          </cell>
          <cell r="L503">
            <v>40</v>
          </cell>
          <cell r="M503" t="str">
            <v>Permanent Full-Time</v>
          </cell>
          <cell r="N503" t="str">
            <v>Waged/Timesheet</v>
          </cell>
          <cell r="O503" t="str">
            <v>Position Filled</v>
          </cell>
          <cell r="P503">
            <v>715</v>
          </cell>
          <cell r="Q503" t="str">
            <v>Sunil Arewgoda</v>
          </cell>
          <cell r="R503" t="str">
            <v>Permanent Full-Time</v>
          </cell>
          <cell r="S503" t="str">
            <v>Waged/Timesheet</v>
          </cell>
          <cell r="T503" t="str">
            <v>IEA – 2010 Standard</v>
          </cell>
          <cell r="U503">
            <v>1</v>
          </cell>
          <cell r="V503" t="str">
            <v>G+</v>
          </cell>
          <cell r="W503">
            <v>88528.87</v>
          </cell>
          <cell r="X503" t="str">
            <v>Admin 5 - 6 Henderson Valley Road</v>
          </cell>
          <cell r="Y503">
            <v>0</v>
          </cell>
          <cell r="Z503" t="str">
            <v>Sunil</v>
          </cell>
          <cell r="AA503" t="str">
            <v>Arewgoda</v>
          </cell>
          <cell r="AC503" t="str">
            <v>BAND</v>
          </cell>
          <cell r="AD503" t="str">
            <v>PSA</v>
          </cell>
          <cell r="AE503" t="str">
            <v>Male</v>
          </cell>
          <cell r="AF503">
            <v>3205</v>
          </cell>
          <cell r="AG503" t="str">
            <v>ASSET SYSTEMS &amp; MON</v>
          </cell>
          <cell r="AH503" t="str">
            <v>00.00.0000</v>
          </cell>
        </row>
        <row r="504">
          <cell r="A504">
            <v>50011092</v>
          </cell>
          <cell r="B504" t="str">
            <v>Capital Development Division</v>
          </cell>
          <cell r="C504" t="str">
            <v>Road Corridor</v>
          </cell>
          <cell r="D504" t="str">
            <v>Asset Management &amp; Systems</v>
          </cell>
          <cell r="E504" t="str">
            <v>Asset Quality Assurance</v>
          </cell>
          <cell r="F504">
            <v>50011092</v>
          </cell>
          <cell r="G504" t="str">
            <v>Asset Quality Assurance Engineer</v>
          </cell>
          <cell r="H504" t="str">
            <v>01.07.2010</v>
          </cell>
          <cell r="I504" t="str">
            <v>Staff Member</v>
          </cell>
          <cell r="J504" t="str">
            <v>Band G</v>
          </cell>
          <cell r="K504">
            <v>1</v>
          </cell>
          <cell r="L504">
            <v>40</v>
          </cell>
          <cell r="M504" t="str">
            <v>Permanent Full-Time</v>
          </cell>
          <cell r="N504" t="str">
            <v>Waged/Timesheet</v>
          </cell>
          <cell r="O504" t="str">
            <v>Position Filled</v>
          </cell>
          <cell r="P504">
            <v>1731</v>
          </cell>
          <cell r="Q504" t="str">
            <v>Anil Sharma</v>
          </cell>
          <cell r="R504" t="str">
            <v>Permanent Full-Time</v>
          </cell>
          <cell r="S504" t="str">
            <v>Waged/Timesheet</v>
          </cell>
          <cell r="T504" t="str">
            <v>IEA – 2013 Standard</v>
          </cell>
          <cell r="U504">
            <v>1</v>
          </cell>
          <cell r="V504" t="str">
            <v>G+</v>
          </cell>
          <cell r="W504">
            <v>80465</v>
          </cell>
          <cell r="X504" t="str">
            <v>Admin 5 - 6 Henderson Valley Road</v>
          </cell>
          <cell r="Y504">
            <v>0</v>
          </cell>
          <cell r="Z504" t="str">
            <v>Anil</v>
          </cell>
          <cell r="AA504" t="str">
            <v>Sharma</v>
          </cell>
          <cell r="AC504" t="str">
            <v>BAND</v>
          </cell>
          <cell r="AD504" t="str">
            <v>PSA</v>
          </cell>
          <cell r="AE504" t="str">
            <v>Male</v>
          </cell>
          <cell r="AF504">
            <v>3205</v>
          </cell>
          <cell r="AG504" t="str">
            <v>ASSET SYSTEMS &amp; MON</v>
          </cell>
          <cell r="AH504" t="str">
            <v>00.00.0000</v>
          </cell>
        </row>
        <row r="505">
          <cell r="A505">
            <v>50011093</v>
          </cell>
          <cell r="B505" t="str">
            <v>Capital Development Division</v>
          </cell>
          <cell r="C505" t="str">
            <v>Roading</v>
          </cell>
          <cell r="D505" t="str">
            <v>Capital Programming</v>
          </cell>
          <cell r="E505" t="str">
            <v>Capital Programming and Systems</v>
          </cell>
          <cell r="F505">
            <v>50011093</v>
          </cell>
          <cell r="G505" t="str">
            <v>Capital Programme &amp; Systems Team Leader</v>
          </cell>
          <cell r="H505" t="str">
            <v>01.07.2010</v>
          </cell>
          <cell r="I505" t="str">
            <v>Unit Manager</v>
          </cell>
          <cell r="J505" t="str">
            <v>Band I</v>
          </cell>
          <cell r="K505">
            <v>1</v>
          </cell>
          <cell r="L505">
            <v>40</v>
          </cell>
          <cell r="M505" t="str">
            <v>Permanent Full-Time</v>
          </cell>
          <cell r="N505" t="str">
            <v>Salaried</v>
          </cell>
          <cell r="O505" t="str">
            <v>Position Filled</v>
          </cell>
          <cell r="P505">
            <v>93302270</v>
          </cell>
          <cell r="Q505" t="str">
            <v>Hilario Cachero</v>
          </cell>
          <cell r="R505" t="str">
            <v>Permanent Full-Time</v>
          </cell>
          <cell r="S505" t="str">
            <v>Salaried</v>
          </cell>
          <cell r="T505" t="str">
            <v>CEA – PSA</v>
          </cell>
          <cell r="U505">
            <v>1</v>
          </cell>
          <cell r="V505" t="str">
            <v>I+</v>
          </cell>
          <cell r="W505">
            <v>110853.6</v>
          </cell>
          <cell r="X505" t="str">
            <v>Admin 4 - 6 Henderson Valley Road</v>
          </cell>
          <cell r="Y505">
            <v>0</v>
          </cell>
          <cell r="Z505" t="str">
            <v>Hilario</v>
          </cell>
          <cell r="AA505" t="str">
            <v>Cachero</v>
          </cell>
          <cell r="AB505" t="str">
            <v>Hilario</v>
          </cell>
          <cell r="AC505" t="str">
            <v>BAND</v>
          </cell>
          <cell r="AD505" t="str">
            <v>PSA</v>
          </cell>
          <cell r="AE505" t="str">
            <v>Male</v>
          </cell>
          <cell r="AF505">
            <v>3202</v>
          </cell>
          <cell r="AG505" t="str">
            <v>Capital Programme</v>
          </cell>
          <cell r="AH505" t="str">
            <v>00.00.0000</v>
          </cell>
        </row>
        <row r="506">
          <cell r="A506">
            <v>50011094</v>
          </cell>
          <cell r="B506" t="str">
            <v>Capital Development Division</v>
          </cell>
          <cell r="C506" t="str">
            <v>Roading</v>
          </cell>
          <cell r="D506" t="str">
            <v>Capital Programming</v>
          </cell>
          <cell r="E506" t="str">
            <v>Capital Programming and Systems</v>
          </cell>
          <cell r="F506">
            <v>50011094</v>
          </cell>
          <cell r="G506" t="str">
            <v>Capital Programme Engineer</v>
          </cell>
          <cell r="H506" t="str">
            <v>01.07.2010</v>
          </cell>
          <cell r="I506" t="str">
            <v>Staff Member</v>
          </cell>
          <cell r="J506" t="str">
            <v>Band H</v>
          </cell>
          <cell r="K506">
            <v>1</v>
          </cell>
          <cell r="L506">
            <v>40</v>
          </cell>
          <cell r="M506" t="str">
            <v>Permanent Full-Time</v>
          </cell>
          <cell r="N506" t="str">
            <v>Salaried</v>
          </cell>
          <cell r="O506" t="str">
            <v>Position Filled</v>
          </cell>
          <cell r="P506">
            <v>93301755</v>
          </cell>
          <cell r="Q506" t="str">
            <v>Muditha Balalle</v>
          </cell>
          <cell r="R506" t="str">
            <v>Permanent Full-Time</v>
          </cell>
          <cell r="S506" t="str">
            <v>Salaried</v>
          </cell>
          <cell r="T506" t="str">
            <v>IEA – 2010 Standard</v>
          </cell>
          <cell r="U506">
            <v>1</v>
          </cell>
          <cell r="V506" t="str">
            <v>H3</v>
          </cell>
          <cell r="W506">
            <v>79120</v>
          </cell>
          <cell r="X506" t="str">
            <v>Admin 4 - 6 Henderson Valley Road</v>
          </cell>
          <cell r="Y506">
            <v>0</v>
          </cell>
          <cell r="Z506" t="str">
            <v>Muditha</v>
          </cell>
          <cell r="AA506" t="str">
            <v>Balalle</v>
          </cell>
          <cell r="AB506" t="str">
            <v>Muditha</v>
          </cell>
          <cell r="AC506" t="str">
            <v>BAND</v>
          </cell>
          <cell r="AD506" t="str">
            <v>PSA</v>
          </cell>
          <cell r="AE506" t="str">
            <v>Female</v>
          </cell>
          <cell r="AF506">
            <v>3202</v>
          </cell>
          <cell r="AG506" t="str">
            <v>Capital Programme</v>
          </cell>
          <cell r="AH506" t="str">
            <v>00.00.0000</v>
          </cell>
        </row>
        <row r="507">
          <cell r="A507">
            <v>50011095</v>
          </cell>
          <cell r="B507" t="str">
            <v>Capital Development Division</v>
          </cell>
          <cell r="C507" t="str">
            <v>Roading</v>
          </cell>
          <cell r="D507" t="str">
            <v>Capital Programming</v>
          </cell>
          <cell r="E507" t="str">
            <v>Capital Programming Specialists</v>
          </cell>
          <cell r="F507">
            <v>50011095</v>
          </cell>
          <cell r="G507" t="str">
            <v>Capital Programme Specialist</v>
          </cell>
          <cell r="H507" t="str">
            <v>01.07.2010</v>
          </cell>
          <cell r="I507" t="str">
            <v>Staff Member</v>
          </cell>
          <cell r="J507" t="str">
            <v>Band H</v>
          </cell>
          <cell r="K507">
            <v>1</v>
          </cell>
          <cell r="L507">
            <v>40</v>
          </cell>
          <cell r="M507" t="str">
            <v>Permanent Full-Time</v>
          </cell>
          <cell r="N507" t="str">
            <v>Salaried</v>
          </cell>
          <cell r="O507" t="str">
            <v>Position Filled</v>
          </cell>
          <cell r="P507">
            <v>1698</v>
          </cell>
          <cell r="Q507" t="str">
            <v>Ashlin Sha</v>
          </cell>
          <cell r="R507" t="str">
            <v>Permanent Full-Time</v>
          </cell>
          <cell r="S507" t="str">
            <v>Salaried</v>
          </cell>
          <cell r="T507" t="str">
            <v>IEA – 2013 Standard</v>
          </cell>
          <cell r="U507">
            <v>1</v>
          </cell>
          <cell r="V507" t="str">
            <v>H+</v>
          </cell>
          <cell r="W507">
            <v>96710</v>
          </cell>
          <cell r="X507" t="str">
            <v>Admin 4 - 6 Henderson Valley Road</v>
          </cell>
          <cell r="Y507">
            <v>0</v>
          </cell>
          <cell r="Z507" t="str">
            <v>Ashlin</v>
          </cell>
          <cell r="AA507" t="str">
            <v>Sha</v>
          </cell>
          <cell r="AC507" t="str">
            <v>BAND</v>
          </cell>
          <cell r="AD507" t="str">
            <v>PSA</v>
          </cell>
          <cell r="AE507" t="str">
            <v>Male</v>
          </cell>
          <cell r="AF507">
            <v>3202</v>
          </cell>
          <cell r="AG507" t="str">
            <v>Capital Programme</v>
          </cell>
          <cell r="AH507" t="str">
            <v>00.00.0000</v>
          </cell>
        </row>
        <row r="508">
          <cell r="A508">
            <v>50011099</v>
          </cell>
          <cell r="B508" t="str">
            <v>Capital Development Division</v>
          </cell>
          <cell r="C508" t="str">
            <v>Roading</v>
          </cell>
          <cell r="D508" t="str">
            <v>Capital Programming</v>
          </cell>
          <cell r="E508" t="str">
            <v>Capital Programming Specialists</v>
          </cell>
          <cell r="F508">
            <v>50011099</v>
          </cell>
          <cell r="G508" t="str">
            <v>Capital Programme Specialist Team Leader</v>
          </cell>
          <cell r="H508" t="str">
            <v>01.07.2010</v>
          </cell>
          <cell r="I508" t="str">
            <v>Unit Manager</v>
          </cell>
          <cell r="J508" t="str">
            <v>Band I</v>
          </cell>
          <cell r="K508">
            <v>1</v>
          </cell>
          <cell r="L508">
            <v>40</v>
          </cell>
          <cell r="M508" t="str">
            <v>Permanent Full-Time</v>
          </cell>
          <cell r="N508" t="str">
            <v>Salaried</v>
          </cell>
          <cell r="O508" t="str">
            <v>Position Filled</v>
          </cell>
          <cell r="P508">
            <v>91003256</v>
          </cell>
          <cell r="Q508" t="str">
            <v>Ayokunle Martins</v>
          </cell>
          <cell r="R508" t="str">
            <v>Permanent Full-Time</v>
          </cell>
          <cell r="S508" t="str">
            <v>Salaried</v>
          </cell>
          <cell r="T508" t="str">
            <v>IEA – 2013 Standard</v>
          </cell>
          <cell r="U508">
            <v>1</v>
          </cell>
          <cell r="V508" t="str">
            <v>I5</v>
          </cell>
          <cell r="W508">
            <v>98100</v>
          </cell>
          <cell r="X508" t="str">
            <v>Admin 4 - 6 Henderson Valley Road</v>
          </cell>
          <cell r="Y508">
            <v>0</v>
          </cell>
          <cell r="Z508" t="str">
            <v>Ayokunle</v>
          </cell>
          <cell r="AA508" t="str">
            <v>Martins</v>
          </cell>
          <cell r="AC508" t="str">
            <v>BAND</v>
          </cell>
          <cell r="AD508" t="str">
            <v>PSA</v>
          </cell>
          <cell r="AE508" t="str">
            <v>Male</v>
          </cell>
          <cell r="AF508">
            <v>3202</v>
          </cell>
          <cell r="AG508" t="str">
            <v>Capital Programme</v>
          </cell>
          <cell r="AH508" t="str">
            <v>00.00.0000</v>
          </cell>
        </row>
        <row r="509">
          <cell r="A509">
            <v>50011100</v>
          </cell>
          <cell r="B509" t="str">
            <v>Capital Development Division</v>
          </cell>
          <cell r="C509" t="str">
            <v>Roading</v>
          </cell>
          <cell r="D509" t="str">
            <v>Capital Programming</v>
          </cell>
          <cell r="E509" t="str">
            <v>Capital Programming Specialists</v>
          </cell>
          <cell r="F509">
            <v>50011100</v>
          </cell>
          <cell r="G509" t="str">
            <v>Capital Programme Specialist</v>
          </cell>
          <cell r="H509" t="str">
            <v>01.07.2010</v>
          </cell>
          <cell r="I509" t="str">
            <v>Staff Member</v>
          </cell>
          <cell r="J509" t="str">
            <v>Band H</v>
          </cell>
          <cell r="K509">
            <v>1</v>
          </cell>
          <cell r="L509">
            <v>40</v>
          </cell>
          <cell r="M509" t="str">
            <v>Permanent Full-Time</v>
          </cell>
          <cell r="N509" t="str">
            <v>Salaried</v>
          </cell>
          <cell r="O509" t="str">
            <v>Position Filled</v>
          </cell>
          <cell r="P509">
            <v>93302762</v>
          </cell>
          <cell r="Q509" t="str">
            <v>Sunil Kariyawasam</v>
          </cell>
          <cell r="R509" t="str">
            <v>Permanent Full-Time</v>
          </cell>
          <cell r="S509" t="str">
            <v>Salaried</v>
          </cell>
          <cell r="T509" t="str">
            <v>IEA – 2010 Standard</v>
          </cell>
          <cell r="U509">
            <v>1</v>
          </cell>
          <cell r="V509" t="str">
            <v>H+</v>
          </cell>
          <cell r="W509">
            <v>97476.72</v>
          </cell>
          <cell r="X509" t="str">
            <v>Admin 4 - 6 Henderson Valley Road</v>
          </cell>
          <cell r="Y509">
            <v>0</v>
          </cell>
          <cell r="Z509" t="str">
            <v>Sunil</v>
          </cell>
          <cell r="AA509" t="str">
            <v>Kariyawasam</v>
          </cell>
          <cell r="AB509" t="str">
            <v>Sunil</v>
          </cell>
          <cell r="AC509" t="str">
            <v>BAND</v>
          </cell>
          <cell r="AD509" t="str">
            <v>PSA</v>
          </cell>
          <cell r="AE509" t="str">
            <v>Male</v>
          </cell>
          <cell r="AF509">
            <v>3202</v>
          </cell>
          <cell r="AG509" t="str">
            <v>Capital Programme</v>
          </cell>
          <cell r="AH509" t="str">
            <v>00.00.0000</v>
          </cell>
        </row>
        <row r="510">
          <cell r="A510">
            <v>50011101</v>
          </cell>
          <cell r="B510" t="str">
            <v>Capital Development Division</v>
          </cell>
          <cell r="C510" t="str">
            <v>Roading</v>
          </cell>
          <cell r="D510" t="str">
            <v>Capital Programming</v>
          </cell>
          <cell r="E510" t="str">
            <v>Capital Programming and Systems</v>
          </cell>
          <cell r="F510">
            <v>50011101</v>
          </cell>
          <cell r="G510" t="str">
            <v>Capital Programme Engineer</v>
          </cell>
          <cell r="H510" t="str">
            <v>01.07.2010</v>
          </cell>
          <cell r="I510" t="str">
            <v>Staff Member</v>
          </cell>
          <cell r="J510" t="str">
            <v>Band H</v>
          </cell>
          <cell r="K510">
            <v>1</v>
          </cell>
          <cell r="L510">
            <v>40</v>
          </cell>
          <cell r="M510" t="str">
            <v>Permanent Full-Time</v>
          </cell>
          <cell r="N510" t="str">
            <v>Salaried</v>
          </cell>
          <cell r="O510" t="str">
            <v>Position unfilled for 192 days</v>
          </cell>
          <cell r="P510">
            <v>0</v>
          </cell>
          <cell r="U510">
            <v>0</v>
          </cell>
          <cell r="W510">
            <v>0</v>
          </cell>
          <cell r="Y510">
            <v>1</v>
          </cell>
          <cell r="AD510" t="str">
            <v>PSA</v>
          </cell>
          <cell r="AH510" t="str">
            <v>00.00.0000</v>
          </cell>
        </row>
        <row r="511">
          <cell r="A511">
            <v>50011102</v>
          </cell>
          <cell r="B511" t="str">
            <v>Capital Development Division</v>
          </cell>
          <cell r="C511" t="str">
            <v>Roading</v>
          </cell>
          <cell r="D511" t="str">
            <v>Capital Programming</v>
          </cell>
          <cell r="E511" t="str">
            <v>Capital Programming and Systems</v>
          </cell>
          <cell r="F511">
            <v>50011102</v>
          </cell>
          <cell r="G511" t="str">
            <v>Capital Programme Engineer</v>
          </cell>
          <cell r="H511" t="str">
            <v>01.07.2010</v>
          </cell>
          <cell r="I511" t="str">
            <v>Staff Member</v>
          </cell>
          <cell r="J511" t="str">
            <v>Band H</v>
          </cell>
          <cell r="K511">
            <v>1</v>
          </cell>
          <cell r="L511">
            <v>40</v>
          </cell>
          <cell r="M511" t="str">
            <v>Permanent Full-Time</v>
          </cell>
          <cell r="N511" t="str">
            <v>Salaried</v>
          </cell>
          <cell r="O511" t="str">
            <v>Position Filled</v>
          </cell>
          <cell r="P511">
            <v>90006483</v>
          </cell>
          <cell r="Q511" t="str">
            <v>Irene Loh</v>
          </cell>
          <cell r="R511" t="str">
            <v>Permanent Full-Time</v>
          </cell>
          <cell r="S511" t="str">
            <v>Salaried</v>
          </cell>
          <cell r="T511" t="str">
            <v>IEA – 2010 Standard</v>
          </cell>
          <cell r="U511">
            <v>1</v>
          </cell>
          <cell r="V511" t="str">
            <v>H+</v>
          </cell>
          <cell r="W511">
            <v>93891.11</v>
          </cell>
          <cell r="X511" t="str">
            <v>Admin 4 - 6 Henderson Valley Road</v>
          </cell>
          <cell r="Y511">
            <v>0</v>
          </cell>
          <cell r="Z511" t="str">
            <v>Irene</v>
          </cell>
          <cell r="AA511" t="str">
            <v>Loh</v>
          </cell>
          <cell r="AB511" t="str">
            <v>Irene</v>
          </cell>
          <cell r="AC511" t="str">
            <v>BAND</v>
          </cell>
          <cell r="AD511" t="str">
            <v>PSA</v>
          </cell>
          <cell r="AE511" t="str">
            <v>Female</v>
          </cell>
          <cell r="AF511">
            <v>3202</v>
          </cell>
          <cell r="AG511" t="str">
            <v>Capital Programme</v>
          </cell>
          <cell r="AH511" t="str">
            <v>00.00.0000</v>
          </cell>
        </row>
        <row r="512">
          <cell r="A512">
            <v>50011103</v>
          </cell>
          <cell r="B512" t="str">
            <v>Capital Development Division</v>
          </cell>
          <cell r="C512" t="str">
            <v>Roading</v>
          </cell>
          <cell r="D512" t="str">
            <v>Capital Programming</v>
          </cell>
          <cell r="E512" t="str">
            <v>Capital Programming Specialists</v>
          </cell>
          <cell r="F512">
            <v>50011103</v>
          </cell>
          <cell r="G512" t="str">
            <v>Capital Programme Specialist</v>
          </cell>
          <cell r="H512" t="str">
            <v>01.07.2010</v>
          </cell>
          <cell r="I512" t="str">
            <v>Staff Member</v>
          </cell>
          <cell r="J512" t="str">
            <v>Band H</v>
          </cell>
          <cell r="K512">
            <v>1</v>
          </cell>
          <cell r="L512">
            <v>40</v>
          </cell>
          <cell r="M512" t="str">
            <v>Permanent Full-Time</v>
          </cell>
          <cell r="N512" t="str">
            <v>Salaried</v>
          </cell>
          <cell r="O512" t="str">
            <v>Position Filled</v>
          </cell>
          <cell r="P512">
            <v>1373</v>
          </cell>
          <cell r="Q512" t="str">
            <v>Pat Coakley</v>
          </cell>
          <cell r="R512" t="str">
            <v>Permanent Full-Time</v>
          </cell>
          <cell r="S512" t="str">
            <v>Salaried</v>
          </cell>
          <cell r="T512" t="str">
            <v>CEA – PSA</v>
          </cell>
          <cell r="U512">
            <v>1</v>
          </cell>
          <cell r="V512" t="str">
            <v>H+</v>
          </cell>
          <cell r="W512">
            <v>95482.2</v>
          </cell>
          <cell r="X512" t="str">
            <v>Admin 4 - 6 Henderson Valley Road</v>
          </cell>
          <cell r="Y512">
            <v>0</v>
          </cell>
          <cell r="Z512" t="str">
            <v>Patrick</v>
          </cell>
          <cell r="AA512" t="str">
            <v>Coakley</v>
          </cell>
          <cell r="AB512" t="str">
            <v>Pat</v>
          </cell>
          <cell r="AC512" t="str">
            <v>BAND</v>
          </cell>
          <cell r="AD512" t="str">
            <v>PSA</v>
          </cell>
          <cell r="AE512" t="str">
            <v>Male</v>
          </cell>
          <cell r="AF512">
            <v>3202</v>
          </cell>
          <cell r="AG512" t="str">
            <v>Capital Programme</v>
          </cell>
          <cell r="AH512" t="str">
            <v>00.00.0000</v>
          </cell>
        </row>
        <row r="513">
          <cell r="A513">
            <v>50011105</v>
          </cell>
          <cell r="B513" t="str">
            <v>People, Safety &amp; Contact</v>
          </cell>
          <cell r="C513" t="str">
            <v>Business Services</v>
          </cell>
          <cell r="E513" t="str">
            <v>Business Services</v>
          </cell>
          <cell r="F513">
            <v>50011105</v>
          </cell>
          <cell r="G513" t="str">
            <v>Business Services Manager</v>
          </cell>
          <cell r="H513" t="str">
            <v>01.07.2010</v>
          </cell>
          <cell r="I513" t="str">
            <v>Department Manager</v>
          </cell>
          <cell r="J513" t="str">
            <v>Band K</v>
          </cell>
          <cell r="K513">
            <v>1</v>
          </cell>
          <cell r="L513">
            <v>40</v>
          </cell>
          <cell r="M513" t="str">
            <v>Permanent Full-Time</v>
          </cell>
          <cell r="N513" t="str">
            <v>Salaried</v>
          </cell>
          <cell r="O513" t="str">
            <v>Position Filled</v>
          </cell>
          <cell r="P513">
            <v>97064521</v>
          </cell>
          <cell r="Q513" t="str">
            <v>Julia Middleton-Easte</v>
          </cell>
          <cell r="R513" t="str">
            <v>Permanent Full-Time</v>
          </cell>
          <cell r="S513" t="str">
            <v>Salaried</v>
          </cell>
          <cell r="T513" t="str">
            <v>IEA – 2010 Standard</v>
          </cell>
          <cell r="U513">
            <v>1</v>
          </cell>
          <cell r="V513" t="str">
            <v>K+</v>
          </cell>
          <cell r="W513">
            <v>152276.14000000001</v>
          </cell>
          <cell r="X513" t="str">
            <v>Central One Level 2 - 6 Henderson Valley Road</v>
          </cell>
          <cell r="Y513">
            <v>0</v>
          </cell>
          <cell r="Z513" t="str">
            <v>Julia</v>
          </cell>
          <cell r="AA513" t="str">
            <v>Middleton-Easte</v>
          </cell>
          <cell r="AB513" t="str">
            <v>Julia</v>
          </cell>
          <cell r="AC513" t="str">
            <v>BAND</v>
          </cell>
          <cell r="AD513" t="str">
            <v>PSA</v>
          </cell>
          <cell r="AE513" t="str">
            <v>Female</v>
          </cell>
          <cell r="AF513">
            <v>9305</v>
          </cell>
          <cell r="AG513" t="str">
            <v>SHARED SERVICES</v>
          </cell>
          <cell r="AH513" t="str">
            <v>00.00.0000</v>
          </cell>
        </row>
        <row r="514">
          <cell r="A514">
            <v>50011111</v>
          </cell>
          <cell r="B514" t="str">
            <v>Capital Development Division</v>
          </cell>
          <cell r="C514" t="str">
            <v>Roading</v>
          </cell>
          <cell r="D514" t="str">
            <v>Delivery - South East</v>
          </cell>
          <cell r="E514" t="str">
            <v>Investigation and Design - South/East</v>
          </cell>
          <cell r="F514">
            <v>50011111</v>
          </cell>
          <cell r="G514" t="str">
            <v>Investigation and Design Mgr - Sth/East</v>
          </cell>
          <cell r="H514" t="str">
            <v>01.07.2010</v>
          </cell>
          <cell r="I514" t="str">
            <v>Unit Manager</v>
          </cell>
          <cell r="J514" t="str">
            <v>Band J</v>
          </cell>
          <cell r="K514">
            <v>1</v>
          </cell>
          <cell r="L514">
            <v>40</v>
          </cell>
          <cell r="M514" t="str">
            <v>Permanent Full-Time</v>
          </cell>
          <cell r="N514" t="str">
            <v>Salaried</v>
          </cell>
          <cell r="O514" t="str">
            <v>Position Filled</v>
          </cell>
          <cell r="P514">
            <v>5</v>
          </cell>
          <cell r="Q514" t="str">
            <v>Remi Cruz</v>
          </cell>
          <cell r="R514" t="str">
            <v>Permanent Full-Time</v>
          </cell>
          <cell r="S514" t="str">
            <v>Salaried</v>
          </cell>
          <cell r="T514" t="str">
            <v>IEA – 2013 Standard</v>
          </cell>
          <cell r="U514">
            <v>1</v>
          </cell>
          <cell r="V514" t="str">
            <v>J+</v>
          </cell>
          <cell r="W514">
            <v>130000</v>
          </cell>
          <cell r="X514" t="str">
            <v>Admin 4 - 6 Henderson Valley Road</v>
          </cell>
          <cell r="Y514">
            <v>0</v>
          </cell>
          <cell r="Z514" t="str">
            <v>Remigio</v>
          </cell>
          <cell r="AA514" t="str">
            <v>Cruz</v>
          </cell>
          <cell r="AB514" t="str">
            <v>Remi</v>
          </cell>
          <cell r="AC514" t="str">
            <v>BAND</v>
          </cell>
          <cell r="AD514" t="str">
            <v>PSA</v>
          </cell>
          <cell r="AE514" t="str">
            <v>Male</v>
          </cell>
          <cell r="AF514">
            <v>3403</v>
          </cell>
          <cell r="AG514" t="str">
            <v>INV &amp; DESIGN STH/EST</v>
          </cell>
          <cell r="AH514" t="str">
            <v>00.00.0000</v>
          </cell>
        </row>
        <row r="515">
          <cell r="A515">
            <v>50011113</v>
          </cell>
          <cell r="B515" t="str">
            <v>Capital Development Division</v>
          </cell>
          <cell r="C515" t="str">
            <v>Investment &amp; Development</v>
          </cell>
          <cell r="E515" t="str">
            <v>Investment &amp; Development</v>
          </cell>
          <cell r="F515">
            <v>50011113</v>
          </cell>
          <cell r="G515" t="str">
            <v>PA to Group Mngr Investment &amp; Developmnt</v>
          </cell>
          <cell r="H515" t="str">
            <v>01.07.2010</v>
          </cell>
          <cell r="I515" t="str">
            <v>Staff Member</v>
          </cell>
          <cell r="J515" t="str">
            <v>Band E</v>
          </cell>
          <cell r="K515">
            <v>1</v>
          </cell>
          <cell r="L515">
            <v>40</v>
          </cell>
          <cell r="M515" t="str">
            <v>Permanent Full-Time</v>
          </cell>
          <cell r="N515" t="str">
            <v>Waged/Timesheet</v>
          </cell>
          <cell r="O515" t="str">
            <v>Position Filled</v>
          </cell>
          <cell r="P515">
            <v>92008178</v>
          </cell>
          <cell r="Q515" t="str">
            <v>Anna Crasto</v>
          </cell>
          <cell r="R515" t="str">
            <v>Permanent Full-Time</v>
          </cell>
          <cell r="S515" t="str">
            <v>Waged/Timesheet</v>
          </cell>
          <cell r="T515" t="str">
            <v>IEA – 2010 Standard</v>
          </cell>
          <cell r="U515">
            <v>1</v>
          </cell>
          <cell r="V515" t="str">
            <v>E+</v>
          </cell>
          <cell r="W515">
            <v>60467.93</v>
          </cell>
          <cell r="X515" t="str">
            <v>1 Queen Street - Level 10</v>
          </cell>
          <cell r="Y515">
            <v>0</v>
          </cell>
          <cell r="Z515" t="str">
            <v>Anna</v>
          </cell>
          <cell r="AA515" t="str">
            <v>Crasto</v>
          </cell>
          <cell r="AB515" t="str">
            <v>Anna</v>
          </cell>
          <cell r="AC515" t="str">
            <v>BAND</v>
          </cell>
          <cell r="AD515" t="str">
            <v>PSA</v>
          </cell>
          <cell r="AE515" t="str">
            <v>Female</v>
          </cell>
          <cell r="AF515">
            <v>3303</v>
          </cell>
          <cell r="AG515" t="str">
            <v>Investment and Devel</v>
          </cell>
          <cell r="AH515" t="str">
            <v>00.00.0000</v>
          </cell>
        </row>
        <row r="516">
          <cell r="A516">
            <v>50011114</v>
          </cell>
          <cell r="B516" t="str">
            <v>Capital Development Division</v>
          </cell>
          <cell r="C516" t="str">
            <v>Roading</v>
          </cell>
          <cell r="D516" t="str">
            <v>Delivery - North/ West</v>
          </cell>
          <cell r="E516" t="str">
            <v>Delivery - North/ West</v>
          </cell>
          <cell r="F516">
            <v>50011114</v>
          </cell>
          <cell r="G516" t="str">
            <v>Administrator</v>
          </cell>
          <cell r="H516" t="str">
            <v>01.07.2010</v>
          </cell>
          <cell r="I516" t="str">
            <v>Staff Member</v>
          </cell>
          <cell r="J516" t="str">
            <v>Band D</v>
          </cell>
          <cell r="K516">
            <v>1</v>
          </cell>
          <cell r="L516">
            <v>40</v>
          </cell>
          <cell r="M516" t="str">
            <v>Permanent Full-Time</v>
          </cell>
          <cell r="N516" t="str">
            <v>Waged/Timesheet</v>
          </cell>
          <cell r="O516" t="str">
            <v>Position Filled</v>
          </cell>
          <cell r="P516">
            <v>968</v>
          </cell>
          <cell r="Q516" t="str">
            <v>Alison Frederikson</v>
          </cell>
          <cell r="R516" t="str">
            <v>Permanent Full-Time</v>
          </cell>
          <cell r="S516" t="str">
            <v>Waged/Timesheet</v>
          </cell>
          <cell r="T516" t="str">
            <v>CEA – PSA</v>
          </cell>
          <cell r="U516">
            <v>1</v>
          </cell>
          <cell r="V516" t="str">
            <v>D+</v>
          </cell>
          <cell r="W516">
            <v>48820.91</v>
          </cell>
          <cell r="X516" t="str">
            <v>Admin 4 - 6 Henderson Valley Road</v>
          </cell>
          <cell r="Y516">
            <v>0</v>
          </cell>
          <cell r="Z516" t="str">
            <v>Alison</v>
          </cell>
          <cell r="AA516" t="str">
            <v>Frederikson</v>
          </cell>
          <cell r="AB516" t="str">
            <v>Alison</v>
          </cell>
          <cell r="AC516" t="str">
            <v>BAND</v>
          </cell>
          <cell r="AD516" t="str">
            <v>PSA</v>
          </cell>
          <cell r="AE516" t="str">
            <v>Female</v>
          </cell>
          <cell r="AF516">
            <v>3406</v>
          </cell>
          <cell r="AG516" t="str">
            <v>Delivery North/West</v>
          </cell>
          <cell r="AH516" t="str">
            <v>00.00.0000</v>
          </cell>
        </row>
        <row r="517">
          <cell r="A517">
            <v>50011115</v>
          </cell>
          <cell r="B517" t="str">
            <v>Finance Division</v>
          </cell>
          <cell r="C517" t="str">
            <v>Procurement</v>
          </cell>
          <cell r="D517" t="str">
            <v>Strategy &amp; Systems</v>
          </cell>
          <cell r="E517" t="str">
            <v>PM Contract Support</v>
          </cell>
          <cell r="F517">
            <v>50011115</v>
          </cell>
          <cell r="G517" t="str">
            <v>Procurement Support Coordinator</v>
          </cell>
          <cell r="H517" t="str">
            <v>01.07.2010</v>
          </cell>
          <cell r="I517" t="str">
            <v>Staff Member</v>
          </cell>
          <cell r="J517" t="str">
            <v>Band E</v>
          </cell>
          <cell r="K517">
            <v>1</v>
          </cell>
          <cell r="L517">
            <v>40</v>
          </cell>
          <cell r="M517" t="str">
            <v>Permanent Full-Time</v>
          </cell>
          <cell r="N517" t="str">
            <v>Waged/Timesheet</v>
          </cell>
          <cell r="O517" t="str">
            <v>Position Filled</v>
          </cell>
          <cell r="P517">
            <v>2365</v>
          </cell>
          <cell r="Q517" t="str">
            <v>Rachael Stevens</v>
          </cell>
          <cell r="R517" t="str">
            <v>Permanent Full-Time</v>
          </cell>
          <cell r="S517" t="str">
            <v>Waged/Timesheet</v>
          </cell>
          <cell r="T517" t="str">
            <v>CEA – PSA</v>
          </cell>
          <cell r="U517">
            <v>1</v>
          </cell>
          <cell r="V517" t="str">
            <v>E+</v>
          </cell>
          <cell r="W517">
            <v>58000</v>
          </cell>
          <cell r="X517" t="str">
            <v>Admin 4 - 6 Henderson Valley Road</v>
          </cell>
          <cell r="Y517">
            <v>0</v>
          </cell>
          <cell r="Z517" t="str">
            <v>Rachael</v>
          </cell>
          <cell r="AA517" t="str">
            <v>Stevens</v>
          </cell>
          <cell r="AC517" t="str">
            <v>BAND</v>
          </cell>
          <cell r="AD517" t="str">
            <v>PSA</v>
          </cell>
          <cell r="AE517" t="str">
            <v>Female</v>
          </cell>
          <cell r="AF517">
            <v>8207</v>
          </cell>
          <cell r="AG517" t="str">
            <v>Contract admin</v>
          </cell>
          <cell r="AH517" t="str">
            <v>00.00.0000</v>
          </cell>
        </row>
        <row r="518">
          <cell r="A518">
            <v>50011116</v>
          </cell>
          <cell r="B518" t="str">
            <v>Capital Development Division</v>
          </cell>
          <cell r="C518" t="str">
            <v>Roading</v>
          </cell>
          <cell r="D518" t="str">
            <v>Delivery - North/ West</v>
          </cell>
          <cell r="E518" t="str">
            <v>Investigation and Design - North</v>
          </cell>
          <cell r="F518">
            <v>50011116</v>
          </cell>
          <cell r="G518" t="str">
            <v>Principal Engineer- Investigation&amp;Design</v>
          </cell>
          <cell r="H518" t="str">
            <v>01.07.2010</v>
          </cell>
          <cell r="I518" t="str">
            <v>Staff Member</v>
          </cell>
          <cell r="J518" t="str">
            <v>Band I</v>
          </cell>
          <cell r="K518">
            <v>1</v>
          </cell>
          <cell r="L518">
            <v>40</v>
          </cell>
          <cell r="M518" t="str">
            <v>Permanent Full-Time</v>
          </cell>
          <cell r="N518" t="str">
            <v>Salaried</v>
          </cell>
          <cell r="O518" t="str">
            <v>Future Start exists</v>
          </cell>
          <cell r="P518">
            <v>0</v>
          </cell>
          <cell r="U518">
            <v>0</v>
          </cell>
          <cell r="W518">
            <v>0</v>
          </cell>
          <cell r="Y518">
            <v>1</v>
          </cell>
          <cell r="AD518" t="str">
            <v>PSA</v>
          </cell>
          <cell r="AH518" t="str">
            <v>00.00.0000</v>
          </cell>
        </row>
        <row r="519">
          <cell r="A519">
            <v>50011117</v>
          </cell>
          <cell r="B519" t="str">
            <v>Capital Development Division</v>
          </cell>
          <cell r="C519" t="str">
            <v>Roading</v>
          </cell>
          <cell r="D519" t="str">
            <v>Delivery - North/ West</v>
          </cell>
          <cell r="E519" t="str">
            <v>Investigation and Design - North</v>
          </cell>
          <cell r="F519">
            <v>50011117</v>
          </cell>
          <cell r="G519" t="str">
            <v>Principal Engineer- Investigation&amp;Design</v>
          </cell>
          <cell r="H519" t="str">
            <v>01.07.2010</v>
          </cell>
          <cell r="I519" t="str">
            <v>Staff Member</v>
          </cell>
          <cell r="J519" t="str">
            <v>Band I</v>
          </cell>
          <cell r="K519">
            <v>1</v>
          </cell>
          <cell r="L519">
            <v>40</v>
          </cell>
          <cell r="M519" t="str">
            <v>Permanent Full-Time</v>
          </cell>
          <cell r="N519" t="str">
            <v>Salaried</v>
          </cell>
          <cell r="O519" t="str">
            <v>Position Filled</v>
          </cell>
          <cell r="P519">
            <v>92063080</v>
          </cell>
          <cell r="Q519" t="str">
            <v>Saby Virdi</v>
          </cell>
          <cell r="R519" t="str">
            <v>Permanent Full-Time</v>
          </cell>
          <cell r="S519" t="str">
            <v>Salaried</v>
          </cell>
          <cell r="T519" t="str">
            <v>CEA – PSA</v>
          </cell>
          <cell r="U519">
            <v>1</v>
          </cell>
          <cell r="V519" t="str">
            <v>I+</v>
          </cell>
          <cell r="W519">
            <v>114406.39999999999</v>
          </cell>
          <cell r="X519" t="str">
            <v>1 Queen Street - Level 10</v>
          </cell>
          <cell r="Y519">
            <v>0</v>
          </cell>
          <cell r="Z519" t="str">
            <v>Saby</v>
          </cell>
          <cell r="AA519" t="str">
            <v>Virdi</v>
          </cell>
          <cell r="AB519" t="str">
            <v>Saby</v>
          </cell>
          <cell r="AC519" t="str">
            <v>BAND</v>
          </cell>
          <cell r="AD519" t="str">
            <v>PSA</v>
          </cell>
          <cell r="AE519" t="str">
            <v>Male</v>
          </cell>
          <cell r="AF519">
            <v>3402</v>
          </cell>
          <cell r="AG519" t="str">
            <v>INV &amp; DESIGN NORTH</v>
          </cell>
          <cell r="AH519" t="str">
            <v>00.00.0000</v>
          </cell>
        </row>
        <row r="520">
          <cell r="A520">
            <v>50011118</v>
          </cell>
          <cell r="B520" t="str">
            <v>Capital Development Division</v>
          </cell>
          <cell r="C520" t="str">
            <v>Roading</v>
          </cell>
          <cell r="D520" t="str">
            <v>Delivery - North/ West</v>
          </cell>
          <cell r="E520" t="str">
            <v>Investigation and Design - North</v>
          </cell>
          <cell r="F520">
            <v>50011118</v>
          </cell>
          <cell r="G520" t="str">
            <v>Senior Engineer - Investigation &amp; Design</v>
          </cell>
          <cell r="H520" t="str">
            <v>01.07.2010</v>
          </cell>
          <cell r="I520" t="str">
            <v>Staff Member</v>
          </cell>
          <cell r="J520" t="str">
            <v>Band H</v>
          </cell>
          <cell r="K520">
            <v>1</v>
          </cell>
          <cell r="L520">
            <v>40</v>
          </cell>
          <cell r="M520" t="str">
            <v>Permanent Full-Time</v>
          </cell>
          <cell r="N520" t="str">
            <v>Salaried</v>
          </cell>
          <cell r="O520" t="str">
            <v>Position Filled</v>
          </cell>
          <cell r="P520">
            <v>93001267</v>
          </cell>
          <cell r="Q520" t="str">
            <v>Vukasin Sibinovski</v>
          </cell>
          <cell r="R520" t="str">
            <v>Permanent Full-Time</v>
          </cell>
          <cell r="S520" t="str">
            <v>Salaried</v>
          </cell>
          <cell r="T520" t="str">
            <v>CEA – PSA</v>
          </cell>
          <cell r="U520">
            <v>1</v>
          </cell>
          <cell r="V520" t="str">
            <v>H+</v>
          </cell>
          <cell r="W520">
            <v>94386.95</v>
          </cell>
          <cell r="X520" t="str">
            <v>Admin 4 - 6 Henderson Valley Road</v>
          </cell>
          <cell r="Y520">
            <v>0</v>
          </cell>
          <cell r="Z520" t="str">
            <v>Vukasin</v>
          </cell>
          <cell r="AA520" t="str">
            <v>Sibinovski</v>
          </cell>
          <cell r="AB520" t="str">
            <v>Vukasin</v>
          </cell>
          <cell r="AC520" t="str">
            <v>BAND</v>
          </cell>
          <cell r="AD520" t="str">
            <v>PSA</v>
          </cell>
          <cell r="AE520" t="str">
            <v>Male</v>
          </cell>
          <cell r="AF520">
            <v>3402</v>
          </cell>
          <cell r="AG520" t="str">
            <v>INV &amp; DESIGN NORTH</v>
          </cell>
          <cell r="AH520" t="str">
            <v>00.00.0000</v>
          </cell>
        </row>
        <row r="521">
          <cell r="A521">
            <v>50011119</v>
          </cell>
          <cell r="B521" t="str">
            <v>Capital Development Division</v>
          </cell>
          <cell r="C521" t="str">
            <v>Roading</v>
          </cell>
          <cell r="D521" t="str">
            <v>Delivery - North/ West</v>
          </cell>
          <cell r="E521" t="str">
            <v>Investigation and Design - North</v>
          </cell>
          <cell r="F521">
            <v>50011119</v>
          </cell>
          <cell r="G521" t="str">
            <v>Senior Engineer - Investigation &amp; Design</v>
          </cell>
          <cell r="H521" t="str">
            <v>01.07.2010</v>
          </cell>
          <cell r="I521" t="str">
            <v>Staff Member</v>
          </cell>
          <cell r="J521" t="str">
            <v>Band H</v>
          </cell>
          <cell r="K521">
            <v>1</v>
          </cell>
          <cell r="L521">
            <v>40</v>
          </cell>
          <cell r="M521" t="str">
            <v>Permanent Full-Time</v>
          </cell>
          <cell r="N521" t="str">
            <v>Salaried</v>
          </cell>
          <cell r="O521" t="str">
            <v>Position Filled</v>
          </cell>
          <cell r="P521">
            <v>893</v>
          </cell>
          <cell r="Q521" t="str">
            <v>Ali Rajaiy</v>
          </cell>
          <cell r="R521" t="str">
            <v>Permanent Full-Time</v>
          </cell>
          <cell r="S521" t="str">
            <v>Salaried</v>
          </cell>
          <cell r="T521" t="str">
            <v>IEA – 2013 Standard</v>
          </cell>
          <cell r="U521">
            <v>1</v>
          </cell>
          <cell r="V521" t="str">
            <v>H+</v>
          </cell>
          <cell r="W521">
            <v>94000</v>
          </cell>
          <cell r="X521" t="str">
            <v>Q4 Building – 74 Taharoto (JTOC)</v>
          </cell>
          <cell r="Y521">
            <v>0</v>
          </cell>
          <cell r="Z521" t="str">
            <v>Ali</v>
          </cell>
          <cell r="AA521" t="str">
            <v>Rajaiy</v>
          </cell>
          <cell r="AC521" t="str">
            <v>BAND</v>
          </cell>
          <cell r="AD521" t="str">
            <v>PSA</v>
          </cell>
          <cell r="AE521" t="str">
            <v>Male</v>
          </cell>
          <cell r="AF521">
            <v>3402</v>
          </cell>
          <cell r="AG521" t="str">
            <v>INV &amp; DESIGN NORTH</v>
          </cell>
          <cell r="AH521" t="str">
            <v>00.00.0000</v>
          </cell>
        </row>
        <row r="522">
          <cell r="A522">
            <v>50011120</v>
          </cell>
          <cell r="B522" t="str">
            <v>Capital Development Division</v>
          </cell>
          <cell r="C522" t="str">
            <v>Roading</v>
          </cell>
          <cell r="D522" t="str">
            <v>Delivery - North/ West</v>
          </cell>
          <cell r="E522" t="str">
            <v>Investigation and Design - North</v>
          </cell>
          <cell r="F522">
            <v>50011120</v>
          </cell>
          <cell r="G522" t="str">
            <v>Senior Engineer - Investigation &amp; Design</v>
          </cell>
          <cell r="H522" t="str">
            <v>01.07.2010</v>
          </cell>
          <cell r="I522" t="str">
            <v>Staff Member</v>
          </cell>
          <cell r="J522" t="str">
            <v>Band H</v>
          </cell>
          <cell r="K522">
            <v>1</v>
          </cell>
          <cell r="L522">
            <v>40</v>
          </cell>
          <cell r="M522" t="str">
            <v>Permanent Full-Time</v>
          </cell>
          <cell r="N522" t="str">
            <v>Salaried</v>
          </cell>
          <cell r="O522" t="str">
            <v>Position Filled</v>
          </cell>
          <cell r="P522">
            <v>92038504</v>
          </cell>
          <cell r="Q522" t="str">
            <v>Duncan Miller</v>
          </cell>
          <cell r="R522" t="str">
            <v>Permanent Full-Time</v>
          </cell>
          <cell r="S522" t="str">
            <v>Salaried</v>
          </cell>
          <cell r="T522" t="str">
            <v>CEA – PSA</v>
          </cell>
          <cell r="U522">
            <v>1</v>
          </cell>
          <cell r="V522" t="str">
            <v>H+</v>
          </cell>
          <cell r="W522">
            <v>101843.27</v>
          </cell>
          <cell r="X522" t="str">
            <v>Admin 4 - 6 Henderson Valley Road</v>
          </cell>
          <cell r="Y522">
            <v>0</v>
          </cell>
          <cell r="Z522" t="str">
            <v>Leslie</v>
          </cell>
          <cell r="AA522" t="str">
            <v>Miller</v>
          </cell>
          <cell r="AB522" t="str">
            <v>Duncan</v>
          </cell>
          <cell r="AC522" t="str">
            <v>BAND</v>
          </cell>
          <cell r="AD522" t="str">
            <v>PSA</v>
          </cell>
          <cell r="AE522" t="str">
            <v>Male</v>
          </cell>
          <cell r="AF522">
            <v>3402</v>
          </cell>
          <cell r="AG522" t="str">
            <v>INV &amp; DESIGN NORTH</v>
          </cell>
          <cell r="AH522" t="str">
            <v>00.00.0000</v>
          </cell>
        </row>
        <row r="523">
          <cell r="A523">
            <v>50011121</v>
          </cell>
          <cell r="B523" t="str">
            <v>Capital Development Division</v>
          </cell>
          <cell r="C523" t="str">
            <v>Roading</v>
          </cell>
          <cell r="D523" t="str">
            <v>Delivery - North/ West</v>
          </cell>
          <cell r="E523" t="str">
            <v>Investigation and Design - North</v>
          </cell>
          <cell r="F523">
            <v>50011121</v>
          </cell>
          <cell r="G523" t="str">
            <v>Senior Engineer - Investigation &amp; Design</v>
          </cell>
          <cell r="H523" t="str">
            <v>01.07.2010</v>
          </cell>
          <cell r="I523" t="str">
            <v>Staff Member</v>
          </cell>
          <cell r="J523" t="str">
            <v>Band H</v>
          </cell>
          <cell r="K523">
            <v>1</v>
          </cell>
          <cell r="L523">
            <v>40</v>
          </cell>
          <cell r="M523" t="str">
            <v>Permanent Full-Time</v>
          </cell>
          <cell r="N523" t="str">
            <v>Salaried</v>
          </cell>
          <cell r="O523" t="str">
            <v>Position Filled</v>
          </cell>
          <cell r="P523">
            <v>1563</v>
          </cell>
          <cell r="Q523" t="str">
            <v>Bart Servaas</v>
          </cell>
          <cell r="R523" t="str">
            <v>Permanent Full-Time</v>
          </cell>
          <cell r="S523" t="str">
            <v>Salaried</v>
          </cell>
          <cell r="T523" t="str">
            <v>IEA – 2013 Standard</v>
          </cell>
          <cell r="U523">
            <v>1</v>
          </cell>
          <cell r="V523" t="str">
            <v>H+</v>
          </cell>
          <cell r="W523">
            <v>104854</v>
          </cell>
          <cell r="X523" t="str">
            <v>Admin 4 - 6 Henderson Valley Road</v>
          </cell>
          <cell r="Y523">
            <v>0</v>
          </cell>
          <cell r="Z523" t="str">
            <v>Bartholomeus</v>
          </cell>
          <cell r="AA523" t="str">
            <v>Servaas</v>
          </cell>
          <cell r="AB523" t="str">
            <v>Bart</v>
          </cell>
          <cell r="AC523" t="str">
            <v>BAND</v>
          </cell>
          <cell r="AD523" t="str">
            <v>PSA</v>
          </cell>
          <cell r="AE523" t="str">
            <v>Male</v>
          </cell>
          <cell r="AF523">
            <v>3402</v>
          </cell>
          <cell r="AG523" t="str">
            <v>INV &amp; DESIGN NORTH</v>
          </cell>
          <cell r="AH523" t="str">
            <v>00.00.0000</v>
          </cell>
        </row>
        <row r="524">
          <cell r="A524">
            <v>50011122</v>
          </cell>
          <cell r="B524" t="str">
            <v>Capital Development Division</v>
          </cell>
          <cell r="C524" t="str">
            <v>Roading</v>
          </cell>
          <cell r="D524" t="str">
            <v>Delivery - South East</v>
          </cell>
          <cell r="E524" t="str">
            <v>Investigation and Design - South/East</v>
          </cell>
          <cell r="F524">
            <v>50011122</v>
          </cell>
          <cell r="G524" t="str">
            <v>Engineer - Investigation &amp; Design</v>
          </cell>
          <cell r="H524" t="str">
            <v>01.07.2010</v>
          </cell>
          <cell r="I524" t="str">
            <v>Staff Member</v>
          </cell>
          <cell r="J524" t="str">
            <v>Band G</v>
          </cell>
          <cell r="K524">
            <v>1</v>
          </cell>
          <cell r="L524">
            <v>40</v>
          </cell>
          <cell r="M524" t="str">
            <v>Permanent Full-Time</v>
          </cell>
          <cell r="N524" t="str">
            <v>Waged/Timesheet</v>
          </cell>
          <cell r="O524" t="str">
            <v>Position Filled</v>
          </cell>
          <cell r="P524">
            <v>680</v>
          </cell>
          <cell r="Q524" t="str">
            <v>Pran Bhuiyan</v>
          </cell>
          <cell r="R524" t="str">
            <v>Permanent Full-Time</v>
          </cell>
          <cell r="S524" t="str">
            <v>Waged/Timesheet</v>
          </cell>
          <cell r="T524" t="str">
            <v>CEA – PSA</v>
          </cell>
          <cell r="U524">
            <v>1</v>
          </cell>
          <cell r="V524" t="str">
            <v>G3</v>
          </cell>
          <cell r="W524">
            <v>67080</v>
          </cell>
          <cell r="X524" t="str">
            <v>Admin 4 - 6 Henderson Valley Road</v>
          </cell>
          <cell r="Y524">
            <v>0</v>
          </cell>
          <cell r="Z524" t="str">
            <v>Mohammad</v>
          </cell>
          <cell r="AA524" t="str">
            <v>Bhuiyan</v>
          </cell>
          <cell r="AB524" t="str">
            <v>Pran</v>
          </cell>
          <cell r="AC524" t="str">
            <v>BAND</v>
          </cell>
          <cell r="AD524" t="str">
            <v>PSA</v>
          </cell>
          <cell r="AE524" t="str">
            <v>Male</v>
          </cell>
          <cell r="AF524">
            <v>3403</v>
          </cell>
          <cell r="AG524" t="str">
            <v>INV &amp; DESIGN STH/EST</v>
          </cell>
          <cell r="AH524" t="str">
            <v>00.00.0000</v>
          </cell>
        </row>
        <row r="525">
          <cell r="A525">
            <v>50011123</v>
          </cell>
          <cell r="B525" t="str">
            <v>Capital Development Division</v>
          </cell>
          <cell r="C525" t="str">
            <v>Roading</v>
          </cell>
          <cell r="D525" t="str">
            <v>Delivery - North/ West</v>
          </cell>
          <cell r="E525" t="str">
            <v>Investigation and Design - West</v>
          </cell>
          <cell r="F525">
            <v>50011123</v>
          </cell>
          <cell r="G525" t="str">
            <v>Principal Engineer- Investigation&amp;Design</v>
          </cell>
          <cell r="H525" t="str">
            <v>01.07.2010</v>
          </cell>
          <cell r="I525" t="str">
            <v>Staff Member</v>
          </cell>
          <cell r="J525" t="str">
            <v>Band I</v>
          </cell>
          <cell r="K525">
            <v>1</v>
          </cell>
          <cell r="L525">
            <v>40</v>
          </cell>
          <cell r="M525" t="str">
            <v>Permanent Full-Time</v>
          </cell>
          <cell r="N525" t="str">
            <v>Salaried</v>
          </cell>
          <cell r="O525" t="str">
            <v>Position Filled</v>
          </cell>
          <cell r="P525">
            <v>81</v>
          </cell>
          <cell r="Q525" t="str">
            <v>Chris Beasley</v>
          </cell>
          <cell r="R525" t="str">
            <v>Permanent Full-Time</v>
          </cell>
          <cell r="S525" t="str">
            <v>Salaried</v>
          </cell>
          <cell r="T525" t="str">
            <v>CEA – PSA</v>
          </cell>
          <cell r="U525">
            <v>1</v>
          </cell>
          <cell r="V525" t="str">
            <v>I+</v>
          </cell>
          <cell r="W525">
            <v>103740</v>
          </cell>
          <cell r="X525" t="str">
            <v>Admin 4 - 6 Henderson Valley Road</v>
          </cell>
          <cell r="Y525">
            <v>0</v>
          </cell>
          <cell r="Z525" t="str">
            <v>Christopher</v>
          </cell>
          <cell r="AA525" t="str">
            <v>Beasley</v>
          </cell>
          <cell r="AB525" t="str">
            <v>Chris</v>
          </cell>
          <cell r="AC525" t="str">
            <v>BAND</v>
          </cell>
          <cell r="AD525" t="str">
            <v>PSA</v>
          </cell>
          <cell r="AE525" t="str">
            <v>Male</v>
          </cell>
          <cell r="AF525">
            <v>3404</v>
          </cell>
          <cell r="AG525" t="str">
            <v>INV &amp; DESIGN WEST</v>
          </cell>
          <cell r="AH525" t="str">
            <v>00.00.0000</v>
          </cell>
        </row>
        <row r="526">
          <cell r="A526">
            <v>50011124</v>
          </cell>
          <cell r="B526" t="str">
            <v>Capital Development Division</v>
          </cell>
          <cell r="C526" t="str">
            <v>Roading</v>
          </cell>
          <cell r="D526" t="str">
            <v>Delivery - North/ West</v>
          </cell>
          <cell r="E526" t="str">
            <v>Investigation and Design - West</v>
          </cell>
          <cell r="F526">
            <v>50011124</v>
          </cell>
          <cell r="G526" t="str">
            <v>Investigation and Design Manager - West</v>
          </cell>
          <cell r="H526" t="str">
            <v>01.07.2010</v>
          </cell>
          <cell r="I526" t="str">
            <v>Unit Manager</v>
          </cell>
          <cell r="J526" t="str">
            <v>Band J</v>
          </cell>
          <cell r="K526">
            <v>1</v>
          </cell>
          <cell r="L526">
            <v>40</v>
          </cell>
          <cell r="M526" t="str">
            <v>Permanent Full-Time</v>
          </cell>
          <cell r="N526" t="str">
            <v>Salaried</v>
          </cell>
          <cell r="O526" t="str">
            <v>Position Filled</v>
          </cell>
          <cell r="P526">
            <v>92000198</v>
          </cell>
          <cell r="Q526" t="str">
            <v>Hussam Abdul-rassol</v>
          </cell>
          <cell r="R526" t="str">
            <v>Permanent Full-Time</v>
          </cell>
          <cell r="S526" t="str">
            <v>Salaried</v>
          </cell>
          <cell r="T526" t="str">
            <v>IEA – 2010 Standard</v>
          </cell>
          <cell r="U526">
            <v>1</v>
          </cell>
          <cell r="V526" t="str">
            <v>K+</v>
          </cell>
          <cell r="W526">
            <v>160832.28</v>
          </cell>
          <cell r="X526" t="str">
            <v>Admin 4 - 6 Henderson Valley Road</v>
          </cell>
          <cell r="Y526">
            <v>0</v>
          </cell>
          <cell r="Z526" t="str">
            <v>Hussam</v>
          </cell>
          <cell r="AA526" t="str">
            <v>Abdul-rassol</v>
          </cell>
          <cell r="AB526" t="str">
            <v>Hussam</v>
          </cell>
          <cell r="AC526" t="str">
            <v>BAND</v>
          </cell>
          <cell r="AD526" t="str">
            <v>PSA</v>
          </cell>
          <cell r="AE526" t="str">
            <v>Male</v>
          </cell>
          <cell r="AF526">
            <v>3404</v>
          </cell>
          <cell r="AG526" t="str">
            <v>INV &amp; DESIGN WEST</v>
          </cell>
          <cell r="AH526" t="str">
            <v>00.00.0000</v>
          </cell>
        </row>
        <row r="527">
          <cell r="A527">
            <v>50011125</v>
          </cell>
          <cell r="B527" t="str">
            <v>Capital Development Division</v>
          </cell>
          <cell r="C527" t="str">
            <v>Roading</v>
          </cell>
          <cell r="D527" t="str">
            <v>Delivery - North/ West</v>
          </cell>
          <cell r="E527" t="str">
            <v>Investigation and Design - West</v>
          </cell>
          <cell r="F527">
            <v>50011125</v>
          </cell>
          <cell r="G527" t="str">
            <v>Senior Engineer - Investigation &amp; Design</v>
          </cell>
          <cell r="H527" t="str">
            <v>01.07.2010</v>
          </cell>
          <cell r="I527" t="str">
            <v>Staff Member</v>
          </cell>
          <cell r="J527" t="str">
            <v>Band H</v>
          </cell>
          <cell r="K527">
            <v>1</v>
          </cell>
          <cell r="L527">
            <v>40</v>
          </cell>
          <cell r="M527" t="str">
            <v>Permanent Full-Time</v>
          </cell>
          <cell r="N527" t="str">
            <v>Salaried</v>
          </cell>
          <cell r="O527" t="str">
            <v>Position Filled</v>
          </cell>
          <cell r="P527">
            <v>503</v>
          </cell>
          <cell r="Q527" t="str">
            <v>Rabia Zafar</v>
          </cell>
          <cell r="R527" t="str">
            <v>Permanent Full-Time</v>
          </cell>
          <cell r="S527" t="str">
            <v>Salaried</v>
          </cell>
          <cell r="T527" t="str">
            <v>CEA – PSA</v>
          </cell>
          <cell r="U527">
            <v>1</v>
          </cell>
          <cell r="V527" t="str">
            <v>H+</v>
          </cell>
          <cell r="W527">
            <v>92000</v>
          </cell>
          <cell r="X527" t="str">
            <v>Admin 4 - 6 Henderson Valley Road</v>
          </cell>
          <cell r="Y527">
            <v>0</v>
          </cell>
          <cell r="Z527" t="str">
            <v>Rabia</v>
          </cell>
          <cell r="AA527" t="str">
            <v>Zafar</v>
          </cell>
          <cell r="AC527" t="str">
            <v>BAND</v>
          </cell>
          <cell r="AD527" t="str">
            <v>PSA</v>
          </cell>
          <cell r="AE527" t="str">
            <v>Female</v>
          </cell>
          <cell r="AF527">
            <v>3404</v>
          </cell>
          <cell r="AG527" t="str">
            <v>INV &amp; DESIGN WEST</v>
          </cell>
          <cell r="AH527" t="str">
            <v>00.00.0000</v>
          </cell>
        </row>
        <row r="528">
          <cell r="A528">
            <v>50011126</v>
          </cell>
          <cell r="B528" t="str">
            <v>Capital Development Division</v>
          </cell>
          <cell r="C528" t="str">
            <v>Roading</v>
          </cell>
          <cell r="D528" t="str">
            <v>Delivery - North/ West</v>
          </cell>
          <cell r="E528" t="str">
            <v>Investigation and Design - West</v>
          </cell>
          <cell r="F528">
            <v>50011126</v>
          </cell>
          <cell r="G528" t="str">
            <v>Principal Engineer- Investigation&amp;Design</v>
          </cell>
          <cell r="H528" t="str">
            <v>01.07.2010</v>
          </cell>
          <cell r="I528" t="str">
            <v>Staff Member</v>
          </cell>
          <cell r="J528" t="str">
            <v>Band I</v>
          </cell>
          <cell r="K528">
            <v>1</v>
          </cell>
          <cell r="L528">
            <v>40</v>
          </cell>
          <cell r="M528" t="str">
            <v>Permanent Full-Time</v>
          </cell>
          <cell r="N528" t="str">
            <v>Salaried</v>
          </cell>
          <cell r="O528" t="str">
            <v>Position Filled</v>
          </cell>
          <cell r="P528">
            <v>484</v>
          </cell>
          <cell r="Q528" t="str">
            <v>Zaid Essa</v>
          </cell>
          <cell r="R528" t="str">
            <v>Permanent Full-Time</v>
          </cell>
          <cell r="S528" t="str">
            <v>Salaried</v>
          </cell>
          <cell r="T528" t="str">
            <v>CEA – PSA</v>
          </cell>
          <cell r="U528">
            <v>1</v>
          </cell>
          <cell r="V528" t="str">
            <v>I5</v>
          </cell>
          <cell r="W528">
            <v>98100</v>
          </cell>
          <cell r="X528" t="str">
            <v>Admin 4 - 6 Henderson Valley Road</v>
          </cell>
          <cell r="Y528">
            <v>0</v>
          </cell>
          <cell r="Z528" t="str">
            <v>Zaid Ayad Iessa</v>
          </cell>
          <cell r="AA528" t="str">
            <v>Essa</v>
          </cell>
          <cell r="AB528" t="str">
            <v>Zaid</v>
          </cell>
          <cell r="AC528" t="str">
            <v>BAND</v>
          </cell>
          <cell r="AD528" t="str">
            <v>PSA</v>
          </cell>
          <cell r="AE528" t="str">
            <v>Male</v>
          </cell>
          <cell r="AF528">
            <v>3404</v>
          </cell>
          <cell r="AG528" t="str">
            <v>INV &amp; DESIGN WEST</v>
          </cell>
          <cell r="AH528" t="str">
            <v>00.00.0000</v>
          </cell>
        </row>
        <row r="529">
          <cell r="A529">
            <v>50011127</v>
          </cell>
          <cell r="B529" t="str">
            <v>Capital Development Division</v>
          </cell>
          <cell r="C529" t="str">
            <v>Roading</v>
          </cell>
          <cell r="D529" t="str">
            <v>Delivery - North/ West</v>
          </cell>
          <cell r="E529" t="str">
            <v>Investigation and Design - West</v>
          </cell>
          <cell r="F529">
            <v>50011127</v>
          </cell>
          <cell r="G529" t="str">
            <v>Senior Engineer - Investigation &amp; Design</v>
          </cell>
          <cell r="H529" t="str">
            <v>01.07.2010</v>
          </cell>
          <cell r="I529" t="str">
            <v>Staff Member</v>
          </cell>
          <cell r="J529" t="str">
            <v>Band H</v>
          </cell>
          <cell r="K529">
            <v>1</v>
          </cell>
          <cell r="L529">
            <v>40</v>
          </cell>
          <cell r="M529" t="str">
            <v>Permanent Full-Time</v>
          </cell>
          <cell r="N529" t="str">
            <v>Salaried</v>
          </cell>
          <cell r="O529" t="str">
            <v>Position Filled</v>
          </cell>
          <cell r="P529">
            <v>92063074</v>
          </cell>
          <cell r="Q529" t="str">
            <v>Sreekanth Vidhyadharan</v>
          </cell>
          <cell r="R529" t="str">
            <v>Permanent Full-Time</v>
          </cell>
          <cell r="S529" t="str">
            <v>Salaried</v>
          </cell>
          <cell r="T529" t="str">
            <v>CEA – PSA</v>
          </cell>
          <cell r="U529">
            <v>1</v>
          </cell>
          <cell r="V529" t="str">
            <v>H+</v>
          </cell>
          <cell r="W529">
            <v>93704.48</v>
          </cell>
          <cell r="X529" t="str">
            <v>Admin 4 - 6 Henderson Valley Road</v>
          </cell>
          <cell r="Y529">
            <v>0</v>
          </cell>
          <cell r="Z529" t="str">
            <v>Sreekanth</v>
          </cell>
          <cell r="AA529" t="str">
            <v>Vidhyadharan</v>
          </cell>
          <cell r="AB529" t="str">
            <v>Sree</v>
          </cell>
          <cell r="AC529" t="str">
            <v>BAND</v>
          </cell>
          <cell r="AD529" t="str">
            <v>PSA</v>
          </cell>
          <cell r="AE529" t="str">
            <v>Male</v>
          </cell>
          <cell r="AF529">
            <v>3404</v>
          </cell>
          <cell r="AG529" t="str">
            <v>INV &amp; DESIGN WEST</v>
          </cell>
          <cell r="AH529" t="str">
            <v>00.00.0000</v>
          </cell>
        </row>
        <row r="530">
          <cell r="A530">
            <v>50011128</v>
          </cell>
          <cell r="B530" t="str">
            <v>Capital Development Division</v>
          </cell>
          <cell r="C530" t="str">
            <v>Roading</v>
          </cell>
          <cell r="D530" t="str">
            <v>Delivery - North/ West</v>
          </cell>
          <cell r="E530" t="str">
            <v>Investigation and Design - West</v>
          </cell>
          <cell r="F530">
            <v>50011128</v>
          </cell>
          <cell r="G530" t="str">
            <v>Engineer - Investigation &amp; Design</v>
          </cell>
          <cell r="H530" t="str">
            <v>01.07.2010</v>
          </cell>
          <cell r="I530" t="str">
            <v>Staff Member</v>
          </cell>
          <cell r="J530" t="str">
            <v>Band G</v>
          </cell>
          <cell r="K530">
            <v>1</v>
          </cell>
          <cell r="L530">
            <v>40</v>
          </cell>
          <cell r="M530" t="str">
            <v>Permanent Full-Time</v>
          </cell>
          <cell r="N530" t="str">
            <v>Waged/Timesheet</v>
          </cell>
          <cell r="O530" t="str">
            <v>Position Filled</v>
          </cell>
          <cell r="P530">
            <v>2384</v>
          </cell>
          <cell r="Q530" t="str">
            <v>Sophia Wang</v>
          </cell>
          <cell r="R530" t="str">
            <v>Permanent Full-Time</v>
          </cell>
          <cell r="S530" t="str">
            <v>Waged/Timesheet</v>
          </cell>
          <cell r="T530" t="str">
            <v>CEA – PSA</v>
          </cell>
          <cell r="U530">
            <v>1</v>
          </cell>
          <cell r="V530" t="str">
            <v>G+</v>
          </cell>
          <cell r="W530">
            <v>78000</v>
          </cell>
          <cell r="X530" t="str">
            <v>Admin 4 - 6 Henderson Valley Road</v>
          </cell>
          <cell r="Y530">
            <v>0</v>
          </cell>
          <cell r="Z530" t="str">
            <v>Hui</v>
          </cell>
          <cell r="AA530" t="str">
            <v>Wang</v>
          </cell>
          <cell r="AB530" t="str">
            <v>Sophia</v>
          </cell>
          <cell r="AC530" t="str">
            <v>BAND</v>
          </cell>
          <cell r="AD530" t="str">
            <v>PSA</v>
          </cell>
          <cell r="AE530" t="str">
            <v>Female</v>
          </cell>
          <cell r="AF530">
            <v>3404</v>
          </cell>
          <cell r="AG530" t="str">
            <v>INV &amp; DESIGN WEST</v>
          </cell>
          <cell r="AH530" t="str">
            <v>00.00.0000</v>
          </cell>
        </row>
        <row r="531">
          <cell r="A531">
            <v>50011129</v>
          </cell>
          <cell r="B531" t="str">
            <v>Capital Development Division</v>
          </cell>
          <cell r="C531" t="str">
            <v>Roading</v>
          </cell>
          <cell r="D531" t="str">
            <v>Delivery - Central</v>
          </cell>
          <cell r="E531" t="str">
            <v>Investigation and Design - Central</v>
          </cell>
          <cell r="F531">
            <v>50011129</v>
          </cell>
          <cell r="G531" t="str">
            <v>Principal Engineer- Investigation&amp;Design</v>
          </cell>
          <cell r="H531" t="str">
            <v>01.07.2010</v>
          </cell>
          <cell r="I531" t="str">
            <v>Staff Member</v>
          </cell>
          <cell r="J531" t="str">
            <v>Band I</v>
          </cell>
          <cell r="K531">
            <v>1</v>
          </cell>
          <cell r="L531">
            <v>40</v>
          </cell>
          <cell r="M531" t="str">
            <v>Permanent Full-Time</v>
          </cell>
          <cell r="N531" t="str">
            <v>Salaried</v>
          </cell>
          <cell r="O531" t="str">
            <v>Position Filled</v>
          </cell>
          <cell r="P531">
            <v>90004970</v>
          </cell>
          <cell r="Q531" t="str">
            <v>Marcus Pillay</v>
          </cell>
          <cell r="R531" t="str">
            <v>Permanent Full-Time</v>
          </cell>
          <cell r="S531" t="str">
            <v>Salaried</v>
          </cell>
          <cell r="T531" t="str">
            <v>CEA – PSA</v>
          </cell>
          <cell r="U531">
            <v>1</v>
          </cell>
          <cell r="V531" t="str">
            <v>I+</v>
          </cell>
          <cell r="W531">
            <v>114821.64</v>
          </cell>
          <cell r="X531" t="str">
            <v>Admin 4 - 6 Henderson Valley Road</v>
          </cell>
          <cell r="Y531">
            <v>0</v>
          </cell>
          <cell r="Z531" t="str">
            <v>Marcus</v>
          </cell>
          <cell r="AA531" t="str">
            <v>Pillay</v>
          </cell>
          <cell r="AB531" t="str">
            <v>Marcus</v>
          </cell>
          <cell r="AC531" t="str">
            <v>BAND</v>
          </cell>
          <cell r="AD531" t="str">
            <v>PSA</v>
          </cell>
          <cell r="AE531" t="str">
            <v>Male</v>
          </cell>
          <cell r="AF531">
            <v>3401</v>
          </cell>
          <cell r="AG531" t="str">
            <v>INV &amp; DESIGN CENTRAL</v>
          </cell>
          <cell r="AH531" t="str">
            <v>00.00.0000</v>
          </cell>
        </row>
        <row r="532">
          <cell r="A532">
            <v>50011130</v>
          </cell>
          <cell r="B532" t="str">
            <v>Capital Development Division</v>
          </cell>
          <cell r="C532" t="str">
            <v>Roading</v>
          </cell>
          <cell r="D532" t="str">
            <v>Delivery - Central</v>
          </cell>
          <cell r="E532" t="str">
            <v>Investigation and Design - Central</v>
          </cell>
          <cell r="F532">
            <v>50011130</v>
          </cell>
          <cell r="G532" t="str">
            <v>Principal Engineer- Investigation&amp;Design</v>
          </cell>
          <cell r="H532" t="str">
            <v>01.07.2010</v>
          </cell>
          <cell r="I532" t="str">
            <v>Staff Member</v>
          </cell>
          <cell r="J532" t="str">
            <v>Band I</v>
          </cell>
          <cell r="K532">
            <v>1</v>
          </cell>
          <cell r="L532">
            <v>40</v>
          </cell>
          <cell r="M532" t="str">
            <v>Permanent Full-Time</v>
          </cell>
          <cell r="N532" t="str">
            <v>Salaried</v>
          </cell>
          <cell r="O532" t="str">
            <v>Position Filled</v>
          </cell>
          <cell r="P532">
            <v>1250</v>
          </cell>
          <cell r="Q532" t="str">
            <v>Luke Donald</v>
          </cell>
          <cell r="R532" t="str">
            <v>Permanent Full-Time</v>
          </cell>
          <cell r="S532" t="str">
            <v>Salaried</v>
          </cell>
          <cell r="T532" t="str">
            <v>IEA – 2013 Standard</v>
          </cell>
          <cell r="U532">
            <v>1</v>
          </cell>
          <cell r="V532" t="str">
            <v>I+</v>
          </cell>
          <cell r="W532">
            <v>114000</v>
          </cell>
          <cell r="X532" t="str">
            <v>Admin 4 - 6 Henderson Valley Road</v>
          </cell>
          <cell r="Y532">
            <v>0</v>
          </cell>
          <cell r="Z532" t="str">
            <v>Luke</v>
          </cell>
          <cell r="AA532" t="str">
            <v>Donald</v>
          </cell>
          <cell r="AC532" t="str">
            <v>BAND</v>
          </cell>
          <cell r="AD532" t="str">
            <v>PSA</v>
          </cell>
          <cell r="AE532" t="str">
            <v>Male</v>
          </cell>
          <cell r="AF532">
            <v>3401</v>
          </cell>
          <cell r="AG532" t="str">
            <v>INV &amp; DESIGN CENTRAL</v>
          </cell>
          <cell r="AH532" t="str">
            <v>00.00.0000</v>
          </cell>
        </row>
        <row r="533">
          <cell r="A533">
            <v>50011131</v>
          </cell>
          <cell r="B533" t="str">
            <v>Capital Development Division</v>
          </cell>
          <cell r="C533" t="str">
            <v>Roading</v>
          </cell>
          <cell r="D533" t="str">
            <v>Delivery - Central</v>
          </cell>
          <cell r="E533" t="str">
            <v>Investigation and Design - Central</v>
          </cell>
          <cell r="F533">
            <v>50011131</v>
          </cell>
          <cell r="G533" t="str">
            <v>Senior Engineer - Investigation &amp; Design</v>
          </cell>
          <cell r="H533" t="str">
            <v>01.07.2010</v>
          </cell>
          <cell r="I533" t="str">
            <v>Staff Member</v>
          </cell>
          <cell r="J533" t="str">
            <v>Band H</v>
          </cell>
          <cell r="K533">
            <v>1</v>
          </cell>
          <cell r="L533">
            <v>40</v>
          </cell>
          <cell r="M533" t="str">
            <v>Permanent Full-Time</v>
          </cell>
          <cell r="N533" t="str">
            <v>Salaried</v>
          </cell>
          <cell r="O533" t="str">
            <v>Future Start exists</v>
          </cell>
          <cell r="P533">
            <v>0</v>
          </cell>
          <cell r="U533">
            <v>0</v>
          </cell>
          <cell r="W533">
            <v>0</v>
          </cell>
          <cell r="Y533">
            <v>1</v>
          </cell>
          <cell r="AD533" t="str">
            <v>PSA</v>
          </cell>
          <cell r="AH533" t="str">
            <v>00.00.0000</v>
          </cell>
        </row>
        <row r="534">
          <cell r="A534">
            <v>50011132</v>
          </cell>
          <cell r="B534" t="str">
            <v>Capital Development Division</v>
          </cell>
          <cell r="C534" t="str">
            <v>Roading</v>
          </cell>
          <cell r="D534" t="str">
            <v>Delivery - Central</v>
          </cell>
          <cell r="E534" t="str">
            <v>Investigation and Design - Central</v>
          </cell>
          <cell r="F534">
            <v>50011132</v>
          </cell>
          <cell r="G534" t="str">
            <v>Senior Engineer - Investigation &amp; Design</v>
          </cell>
          <cell r="H534" t="str">
            <v>01.07.2010</v>
          </cell>
          <cell r="I534" t="str">
            <v>Staff Member</v>
          </cell>
          <cell r="J534" t="str">
            <v>Band H</v>
          </cell>
          <cell r="K534">
            <v>1</v>
          </cell>
          <cell r="L534">
            <v>40</v>
          </cell>
          <cell r="M534" t="str">
            <v>Permanent Full-Time</v>
          </cell>
          <cell r="N534" t="str">
            <v>Salaried</v>
          </cell>
          <cell r="O534" t="str">
            <v>Position Filled</v>
          </cell>
          <cell r="P534">
            <v>90008035</v>
          </cell>
          <cell r="Q534" t="str">
            <v>Ritashna Maharaj-Chand</v>
          </cell>
          <cell r="R534" t="str">
            <v>Permanent Full-Time</v>
          </cell>
          <cell r="S534" t="str">
            <v>Salaried</v>
          </cell>
          <cell r="T534" t="str">
            <v>IEA – 2010 Standard</v>
          </cell>
          <cell r="U534">
            <v>1</v>
          </cell>
          <cell r="V534" t="str">
            <v>H+</v>
          </cell>
          <cell r="W534">
            <v>97000</v>
          </cell>
          <cell r="X534" t="str">
            <v>Admin 4 - 6 Henderson Valley Road</v>
          </cell>
          <cell r="Y534">
            <v>0</v>
          </cell>
          <cell r="Z534" t="str">
            <v>Ritashna</v>
          </cell>
          <cell r="AA534" t="str">
            <v>Maharaj-Chand</v>
          </cell>
          <cell r="AB534" t="str">
            <v>Ritashna</v>
          </cell>
          <cell r="AC534" t="str">
            <v>BAND</v>
          </cell>
          <cell r="AD534" t="str">
            <v>PSA</v>
          </cell>
          <cell r="AE534" t="str">
            <v>Female</v>
          </cell>
          <cell r="AF534">
            <v>3401</v>
          </cell>
          <cell r="AG534" t="str">
            <v>INV &amp; DESIGN CENTRAL</v>
          </cell>
          <cell r="AH534" t="str">
            <v>00.00.0000</v>
          </cell>
        </row>
        <row r="535">
          <cell r="A535">
            <v>50011133</v>
          </cell>
          <cell r="B535" t="str">
            <v>Capital Development Division</v>
          </cell>
          <cell r="C535" t="str">
            <v>Roading</v>
          </cell>
          <cell r="D535" t="str">
            <v>Delivery - Central</v>
          </cell>
          <cell r="E535" t="str">
            <v>Investigation and Design - Central</v>
          </cell>
          <cell r="F535">
            <v>50011133</v>
          </cell>
          <cell r="G535" t="str">
            <v>Senior Engineer - Investigation &amp; Design</v>
          </cell>
          <cell r="H535" t="str">
            <v>01.07.2010</v>
          </cell>
          <cell r="I535" t="str">
            <v>Staff Member</v>
          </cell>
          <cell r="J535" t="str">
            <v>Band H</v>
          </cell>
          <cell r="K535">
            <v>1</v>
          </cell>
          <cell r="L535">
            <v>40</v>
          </cell>
          <cell r="M535" t="str">
            <v>Permanent Full-Time</v>
          </cell>
          <cell r="N535" t="str">
            <v>Salaried</v>
          </cell>
          <cell r="O535" t="str">
            <v>Position Filled</v>
          </cell>
          <cell r="P535">
            <v>648</v>
          </cell>
          <cell r="Q535" t="str">
            <v>Matthew Ah Mu</v>
          </cell>
          <cell r="R535" t="str">
            <v>Permanent Full-Time</v>
          </cell>
          <cell r="S535" t="str">
            <v>Salaried</v>
          </cell>
          <cell r="T535" t="str">
            <v>IEA – 2013 Standard</v>
          </cell>
          <cell r="U535">
            <v>1</v>
          </cell>
          <cell r="V535" t="str">
            <v>H+</v>
          </cell>
          <cell r="W535">
            <v>85000</v>
          </cell>
          <cell r="X535" t="str">
            <v>Admin 4 - 6 Henderson Valley Road</v>
          </cell>
          <cell r="Y535">
            <v>0</v>
          </cell>
          <cell r="Z535" t="str">
            <v>Matthew</v>
          </cell>
          <cell r="AA535" t="str">
            <v>Ah Mu</v>
          </cell>
          <cell r="AB535" t="str">
            <v>Matthew</v>
          </cell>
          <cell r="AC535" t="str">
            <v>BAND</v>
          </cell>
          <cell r="AD535" t="str">
            <v>PSA</v>
          </cell>
          <cell r="AE535" t="str">
            <v>Male</v>
          </cell>
          <cell r="AF535">
            <v>3401</v>
          </cell>
          <cell r="AG535" t="str">
            <v>INV &amp; DESIGN CENTRAL</v>
          </cell>
          <cell r="AH535" t="str">
            <v>00.00.0000</v>
          </cell>
        </row>
        <row r="536">
          <cell r="A536">
            <v>50011134</v>
          </cell>
          <cell r="B536" t="str">
            <v>Capital Development Division</v>
          </cell>
          <cell r="C536" t="str">
            <v>Roading</v>
          </cell>
          <cell r="D536" t="str">
            <v>Delivery - North/ West</v>
          </cell>
          <cell r="E536" t="str">
            <v>Investigation and Design - West</v>
          </cell>
          <cell r="F536">
            <v>50011134</v>
          </cell>
          <cell r="G536" t="str">
            <v>Senior Engineer - Investigation &amp; Design</v>
          </cell>
          <cell r="H536" t="str">
            <v>01.07.2010</v>
          </cell>
          <cell r="I536" t="str">
            <v>Staff Member</v>
          </cell>
          <cell r="J536" t="str">
            <v>Band H</v>
          </cell>
          <cell r="K536">
            <v>1</v>
          </cell>
          <cell r="L536">
            <v>40</v>
          </cell>
          <cell r="M536" t="str">
            <v>Permanent Full-Time</v>
          </cell>
          <cell r="N536" t="str">
            <v>Salaried</v>
          </cell>
          <cell r="O536" t="str">
            <v>Position Filled</v>
          </cell>
          <cell r="P536">
            <v>1774</v>
          </cell>
          <cell r="Q536" t="str">
            <v>Darren Edwards</v>
          </cell>
          <cell r="R536" t="str">
            <v>Permanent Full-Time</v>
          </cell>
          <cell r="S536" t="str">
            <v>Salaried</v>
          </cell>
          <cell r="T536" t="str">
            <v>IEA – 2013 Standard</v>
          </cell>
          <cell r="U536">
            <v>1</v>
          </cell>
          <cell r="V536" t="str">
            <v>H+</v>
          </cell>
          <cell r="W536">
            <v>95790</v>
          </cell>
          <cell r="X536" t="str">
            <v>Admin 4 - 6 Henderson Valley Road</v>
          </cell>
          <cell r="Y536">
            <v>0</v>
          </cell>
          <cell r="Z536" t="str">
            <v>Darren</v>
          </cell>
          <cell r="AA536" t="str">
            <v>Edwards</v>
          </cell>
          <cell r="AC536" t="str">
            <v>BAND</v>
          </cell>
          <cell r="AD536" t="str">
            <v>PSA</v>
          </cell>
          <cell r="AE536" t="str">
            <v>Female</v>
          </cell>
          <cell r="AF536">
            <v>3404</v>
          </cell>
          <cell r="AG536" t="str">
            <v>INV &amp; DESIGN WEST</v>
          </cell>
          <cell r="AH536" t="str">
            <v>00.00.0000</v>
          </cell>
        </row>
        <row r="537">
          <cell r="A537">
            <v>50011135</v>
          </cell>
          <cell r="B537" t="str">
            <v>Capital Development Division</v>
          </cell>
          <cell r="C537" t="str">
            <v>Roading</v>
          </cell>
          <cell r="D537" t="str">
            <v>Project Specialists</v>
          </cell>
          <cell r="E537" t="str">
            <v>Project Specialists</v>
          </cell>
          <cell r="F537">
            <v>50011135</v>
          </cell>
          <cell r="G537" t="str">
            <v>Prncpl Speci - Urban Design &amp; Public Art</v>
          </cell>
          <cell r="H537" t="str">
            <v>01.07.2010</v>
          </cell>
          <cell r="I537" t="str">
            <v>Staff Member</v>
          </cell>
          <cell r="J537" t="str">
            <v>Band I</v>
          </cell>
          <cell r="K537">
            <v>1</v>
          </cell>
          <cell r="L537">
            <v>40</v>
          </cell>
          <cell r="M537" t="str">
            <v>Permanent Full-Time</v>
          </cell>
          <cell r="N537" t="str">
            <v>Salaried</v>
          </cell>
          <cell r="O537" t="str">
            <v>Position Filled</v>
          </cell>
          <cell r="P537">
            <v>1152</v>
          </cell>
          <cell r="Q537" t="str">
            <v>Simon Lough</v>
          </cell>
          <cell r="R537" t="str">
            <v>Permanent Full-Time</v>
          </cell>
          <cell r="S537" t="str">
            <v>Salaried</v>
          </cell>
          <cell r="T537" t="str">
            <v>IEA – 2010 Standard</v>
          </cell>
          <cell r="U537">
            <v>1</v>
          </cell>
          <cell r="V537" t="str">
            <v>I+</v>
          </cell>
          <cell r="W537">
            <v>115875.84</v>
          </cell>
          <cell r="X537" t="str">
            <v>Admin 5 - 6 Henderson Valley Road</v>
          </cell>
          <cell r="Y537">
            <v>0</v>
          </cell>
          <cell r="Z537" t="str">
            <v>Simon</v>
          </cell>
          <cell r="AA537" t="str">
            <v>Lough</v>
          </cell>
          <cell r="AB537" t="str">
            <v>Simon</v>
          </cell>
          <cell r="AC537" t="str">
            <v>BAND</v>
          </cell>
          <cell r="AD537" t="str">
            <v>PSA</v>
          </cell>
          <cell r="AE537" t="str">
            <v>Male</v>
          </cell>
          <cell r="AF537">
            <v>3405</v>
          </cell>
          <cell r="AG537" t="str">
            <v>Inv. &amp; Design PS</v>
          </cell>
          <cell r="AH537" t="str">
            <v>00.00.0000</v>
          </cell>
        </row>
        <row r="538">
          <cell r="A538">
            <v>50011136</v>
          </cell>
          <cell r="B538" t="str">
            <v>Capital Development Division</v>
          </cell>
          <cell r="C538" t="str">
            <v>Roading</v>
          </cell>
          <cell r="D538" t="str">
            <v>Delivery - Regional</v>
          </cell>
          <cell r="E538" t="str">
            <v>Delivery - Regional</v>
          </cell>
          <cell r="F538">
            <v>50011136</v>
          </cell>
          <cell r="G538" t="str">
            <v>Project Coordinator</v>
          </cell>
          <cell r="H538" t="str">
            <v>01.07.2010</v>
          </cell>
          <cell r="I538" t="str">
            <v>Staff Member</v>
          </cell>
          <cell r="J538" t="str">
            <v>Band F</v>
          </cell>
          <cell r="K538">
            <v>1</v>
          </cell>
          <cell r="L538">
            <v>40</v>
          </cell>
          <cell r="M538" t="str">
            <v>Permanent Full-Time</v>
          </cell>
          <cell r="N538" t="str">
            <v>Waged/Timesheet</v>
          </cell>
          <cell r="O538" t="str">
            <v>Position Filled</v>
          </cell>
          <cell r="P538">
            <v>691</v>
          </cell>
          <cell r="Q538" t="str">
            <v>Aggie Peak</v>
          </cell>
          <cell r="R538" t="str">
            <v>Permanent Full-Time</v>
          </cell>
          <cell r="S538" t="str">
            <v>Waged/Timesheet</v>
          </cell>
          <cell r="T538" t="str">
            <v>IEA – 2010 Standard</v>
          </cell>
          <cell r="U538">
            <v>1</v>
          </cell>
          <cell r="V538" t="str">
            <v>F2</v>
          </cell>
          <cell r="W538">
            <v>55440</v>
          </cell>
          <cell r="X538" t="str">
            <v>Admin 4 - 6 Henderson Valley Road</v>
          </cell>
          <cell r="Y538">
            <v>0</v>
          </cell>
          <cell r="Z538" t="str">
            <v>Agnieszka</v>
          </cell>
          <cell r="AA538" t="str">
            <v>Peak</v>
          </cell>
          <cell r="AB538" t="str">
            <v>Aggie</v>
          </cell>
          <cell r="AC538" t="str">
            <v>BAND</v>
          </cell>
          <cell r="AD538" t="str">
            <v>PSA</v>
          </cell>
          <cell r="AE538" t="str">
            <v>Female</v>
          </cell>
          <cell r="AF538">
            <v>3409</v>
          </cell>
          <cell r="AG538" t="str">
            <v>Delivery Regional</v>
          </cell>
          <cell r="AH538" t="str">
            <v>00.00.0000</v>
          </cell>
        </row>
        <row r="539">
          <cell r="A539">
            <v>50011137</v>
          </cell>
          <cell r="B539" t="str">
            <v>Capital Development Division</v>
          </cell>
          <cell r="C539" t="str">
            <v>Roading</v>
          </cell>
          <cell r="D539" t="str">
            <v>Delivery - South East</v>
          </cell>
          <cell r="E539" t="str">
            <v>Investigation and Design - South/East</v>
          </cell>
          <cell r="F539">
            <v>50011137</v>
          </cell>
          <cell r="G539" t="str">
            <v>Graduate Engineer Investigation &amp; Design</v>
          </cell>
          <cell r="H539" t="str">
            <v>01.07.2010</v>
          </cell>
          <cell r="I539" t="str">
            <v>Staff Member</v>
          </cell>
          <cell r="J539" t="str">
            <v>Band F</v>
          </cell>
          <cell r="K539">
            <v>1</v>
          </cell>
          <cell r="L539">
            <v>40</v>
          </cell>
          <cell r="M539" t="str">
            <v>Permanent Full-Time</v>
          </cell>
          <cell r="N539" t="str">
            <v>Waged/Timesheet</v>
          </cell>
          <cell r="O539" t="str">
            <v>Position Filled</v>
          </cell>
          <cell r="P539">
            <v>1717</v>
          </cell>
          <cell r="Q539" t="str">
            <v>Yana Averianova</v>
          </cell>
          <cell r="R539" t="str">
            <v>Permanent Full-Time</v>
          </cell>
          <cell r="S539" t="str">
            <v>Waged/Timesheet</v>
          </cell>
          <cell r="T539" t="str">
            <v>IEA – 2013 Standard</v>
          </cell>
          <cell r="U539">
            <v>1</v>
          </cell>
          <cell r="V539" t="str">
            <v>F2</v>
          </cell>
          <cell r="W539">
            <v>55440</v>
          </cell>
          <cell r="X539" t="str">
            <v>Admin 4 - 6 Henderson Valley Road</v>
          </cell>
          <cell r="Y539">
            <v>0</v>
          </cell>
          <cell r="Z539" t="str">
            <v>Yana</v>
          </cell>
          <cell r="AA539" t="str">
            <v>Averianova</v>
          </cell>
          <cell r="AC539" t="str">
            <v>BAND</v>
          </cell>
          <cell r="AD539" t="str">
            <v>PSA</v>
          </cell>
          <cell r="AE539" t="str">
            <v>Female</v>
          </cell>
          <cell r="AF539">
            <v>3403</v>
          </cell>
          <cell r="AG539" t="str">
            <v>INV &amp; DESIGN STH/EST</v>
          </cell>
          <cell r="AH539" t="str">
            <v>00.00.0000</v>
          </cell>
        </row>
        <row r="540">
          <cell r="A540">
            <v>50011138</v>
          </cell>
          <cell r="B540" t="str">
            <v>Capital Development Division</v>
          </cell>
          <cell r="C540" t="str">
            <v>Roading</v>
          </cell>
          <cell r="D540" t="str">
            <v>Delivery - Central</v>
          </cell>
          <cell r="E540" t="str">
            <v>Investigation and Design - Central</v>
          </cell>
          <cell r="F540">
            <v>50011138</v>
          </cell>
          <cell r="G540" t="str">
            <v>Engineer - Investigation &amp; Design</v>
          </cell>
          <cell r="H540" t="str">
            <v>01.07.2010</v>
          </cell>
          <cell r="I540" t="str">
            <v>Staff Member</v>
          </cell>
          <cell r="J540" t="str">
            <v>Band G</v>
          </cell>
          <cell r="K540">
            <v>1</v>
          </cell>
          <cell r="L540">
            <v>40</v>
          </cell>
          <cell r="M540" t="str">
            <v>Permanent Full-Time</v>
          </cell>
          <cell r="N540" t="str">
            <v>Waged/Timesheet</v>
          </cell>
          <cell r="O540" t="str">
            <v>Position Filled</v>
          </cell>
          <cell r="P540">
            <v>2222</v>
          </cell>
          <cell r="Q540" t="str">
            <v>Thomas Du</v>
          </cell>
          <cell r="R540" t="str">
            <v>Permanent Full-Time</v>
          </cell>
          <cell r="S540" t="str">
            <v>Waged/Timesheet</v>
          </cell>
          <cell r="T540" t="str">
            <v>IEA – 2013 Standard</v>
          </cell>
          <cell r="U540">
            <v>1</v>
          </cell>
          <cell r="V540" t="str">
            <v>G+</v>
          </cell>
          <cell r="W540">
            <v>80000</v>
          </cell>
          <cell r="X540" t="str">
            <v>1 Queen Street - Level 10</v>
          </cell>
          <cell r="Y540">
            <v>0</v>
          </cell>
          <cell r="Z540" t="str">
            <v>Yu</v>
          </cell>
          <cell r="AA540" t="str">
            <v>Du</v>
          </cell>
          <cell r="AB540" t="str">
            <v>Thomas</v>
          </cell>
          <cell r="AC540" t="str">
            <v>BAND</v>
          </cell>
          <cell r="AD540" t="str">
            <v>PSA</v>
          </cell>
          <cell r="AE540" t="str">
            <v>Male</v>
          </cell>
          <cell r="AF540">
            <v>3401</v>
          </cell>
          <cell r="AG540" t="str">
            <v>INV &amp; DESIGN CENTRAL</v>
          </cell>
          <cell r="AH540" t="str">
            <v>00.00.0000</v>
          </cell>
        </row>
        <row r="541">
          <cell r="A541">
            <v>50011139</v>
          </cell>
          <cell r="B541" t="str">
            <v>Capital Development Division</v>
          </cell>
          <cell r="C541" t="str">
            <v>Roading</v>
          </cell>
          <cell r="D541" t="str">
            <v>Delivery - South East</v>
          </cell>
          <cell r="E541" t="str">
            <v>Investigation and Design - South/East</v>
          </cell>
          <cell r="F541">
            <v>50011139</v>
          </cell>
          <cell r="G541" t="str">
            <v>Principal Engineer- Investigation&amp;Design</v>
          </cell>
          <cell r="H541" t="str">
            <v>01.07.2010</v>
          </cell>
          <cell r="I541" t="str">
            <v>Staff Member</v>
          </cell>
          <cell r="J541" t="str">
            <v>Band I</v>
          </cell>
          <cell r="K541">
            <v>1</v>
          </cell>
          <cell r="L541">
            <v>40</v>
          </cell>
          <cell r="M541" t="str">
            <v>Permanent Full-Time</v>
          </cell>
          <cell r="N541" t="str">
            <v>Salaried</v>
          </cell>
          <cell r="O541" t="str">
            <v>Position Filled</v>
          </cell>
          <cell r="P541">
            <v>90007754</v>
          </cell>
          <cell r="Q541" t="str">
            <v>Julian Smith</v>
          </cell>
          <cell r="R541" t="str">
            <v>Permanent Full-Time</v>
          </cell>
          <cell r="S541" t="str">
            <v>Salaried</v>
          </cell>
          <cell r="T541" t="str">
            <v>IEA – 2010 Standard</v>
          </cell>
          <cell r="U541">
            <v>1</v>
          </cell>
          <cell r="V541" t="str">
            <v>I+</v>
          </cell>
          <cell r="W541">
            <v>112991.87</v>
          </cell>
          <cell r="X541" t="str">
            <v>1 Queen Street - Level 10</v>
          </cell>
          <cell r="Y541">
            <v>0</v>
          </cell>
          <cell r="Z541" t="str">
            <v>Julian</v>
          </cell>
          <cell r="AA541" t="str">
            <v>Smith</v>
          </cell>
          <cell r="AB541" t="str">
            <v>Julian</v>
          </cell>
          <cell r="AC541" t="str">
            <v>BAND</v>
          </cell>
          <cell r="AD541" t="str">
            <v>PSA</v>
          </cell>
          <cell r="AE541" t="str">
            <v>Male</v>
          </cell>
          <cell r="AF541">
            <v>3403</v>
          </cell>
          <cell r="AG541" t="str">
            <v>INV &amp; DESIGN STH/EST</v>
          </cell>
          <cell r="AH541" t="str">
            <v>00.00.0000</v>
          </cell>
        </row>
        <row r="542">
          <cell r="A542">
            <v>50011140</v>
          </cell>
          <cell r="B542" t="str">
            <v>Capital Development Division</v>
          </cell>
          <cell r="C542" t="str">
            <v>Investment &amp; Development</v>
          </cell>
          <cell r="D542" t="str">
            <v>Road Development - PT/Facility</v>
          </cell>
          <cell r="E542" t="str">
            <v>Road Development - PT/Facility</v>
          </cell>
          <cell r="F542">
            <v>50011140</v>
          </cell>
          <cell r="G542" t="str">
            <v>Senior Infra Dev Eng PT &amp; Facilities</v>
          </cell>
          <cell r="H542" t="str">
            <v>01.07.2010</v>
          </cell>
          <cell r="I542" t="str">
            <v>Staff Member</v>
          </cell>
          <cell r="J542" t="str">
            <v>Band H</v>
          </cell>
          <cell r="K542">
            <v>1</v>
          </cell>
          <cell r="L542">
            <v>40</v>
          </cell>
          <cell r="M542" t="str">
            <v>Permanent Full-Time</v>
          </cell>
          <cell r="N542" t="str">
            <v>Salaried</v>
          </cell>
          <cell r="O542" t="str">
            <v>Position Filled</v>
          </cell>
          <cell r="P542">
            <v>533</v>
          </cell>
          <cell r="Q542" t="str">
            <v>Ivan Barnett</v>
          </cell>
          <cell r="R542" t="str">
            <v>Permanent Full-Time</v>
          </cell>
          <cell r="S542" t="str">
            <v>Salaried</v>
          </cell>
          <cell r="T542" t="str">
            <v>CEA – PSA</v>
          </cell>
          <cell r="U542">
            <v>1</v>
          </cell>
          <cell r="V542" t="str">
            <v>H3</v>
          </cell>
          <cell r="W542">
            <v>79120</v>
          </cell>
          <cell r="X542" t="str">
            <v>Admin 4 - 6 Henderson Valley Road</v>
          </cell>
          <cell r="Y542">
            <v>0</v>
          </cell>
          <cell r="Z542" t="str">
            <v>Ivan</v>
          </cell>
          <cell r="AA542" t="str">
            <v>Barnett</v>
          </cell>
          <cell r="AC542" t="str">
            <v>BAND</v>
          </cell>
          <cell r="AD542" t="str">
            <v>PSA</v>
          </cell>
          <cell r="AE542" t="str">
            <v>Male</v>
          </cell>
          <cell r="AF542">
            <v>3107</v>
          </cell>
          <cell r="AG542" t="str">
            <v>INFRA DEV PT &amp;FACIL.</v>
          </cell>
          <cell r="AH542" t="str">
            <v>00.00.0000</v>
          </cell>
        </row>
        <row r="543">
          <cell r="A543">
            <v>50011141</v>
          </cell>
          <cell r="B543" t="str">
            <v>Capital Development Division</v>
          </cell>
          <cell r="C543" t="str">
            <v>Roading</v>
          </cell>
          <cell r="D543" t="str">
            <v>Project Specialists</v>
          </cell>
          <cell r="E543" t="str">
            <v>Draughting Team</v>
          </cell>
          <cell r="F543">
            <v>50011141</v>
          </cell>
          <cell r="G543" t="str">
            <v>Draughtsperson</v>
          </cell>
          <cell r="H543" t="str">
            <v>01.07.2010</v>
          </cell>
          <cell r="I543" t="str">
            <v>Staff Member</v>
          </cell>
          <cell r="J543" t="str">
            <v>Band F</v>
          </cell>
          <cell r="K543">
            <v>1</v>
          </cell>
          <cell r="L543">
            <v>40</v>
          </cell>
          <cell r="M543" t="str">
            <v>Permanent Full-Time</v>
          </cell>
          <cell r="N543" t="str">
            <v>Waged/Timesheet</v>
          </cell>
          <cell r="O543" t="str">
            <v>Position Filled</v>
          </cell>
          <cell r="P543">
            <v>92009227</v>
          </cell>
          <cell r="Q543" t="str">
            <v>Martin Dewson</v>
          </cell>
          <cell r="R543" t="str">
            <v>Permanent Full-Time</v>
          </cell>
          <cell r="S543" t="str">
            <v>Waged/Timesheet</v>
          </cell>
          <cell r="T543" t="str">
            <v>CEA – PSA</v>
          </cell>
          <cell r="U543">
            <v>1</v>
          </cell>
          <cell r="V543" t="str">
            <v>F+</v>
          </cell>
          <cell r="W543">
            <v>70617.31</v>
          </cell>
          <cell r="X543" t="str">
            <v>Admin 4 - 6 Henderson Valley Road</v>
          </cell>
          <cell r="Y543">
            <v>0</v>
          </cell>
          <cell r="Z543" t="str">
            <v>Martin</v>
          </cell>
          <cell r="AA543" t="str">
            <v>Dewson</v>
          </cell>
          <cell r="AB543" t="str">
            <v>Martin</v>
          </cell>
          <cell r="AC543" t="str">
            <v>BAND</v>
          </cell>
          <cell r="AD543" t="str">
            <v>PSA</v>
          </cell>
          <cell r="AE543" t="str">
            <v>Male</v>
          </cell>
          <cell r="AF543">
            <v>3601</v>
          </cell>
          <cell r="AG543" t="str">
            <v>Draughting</v>
          </cell>
          <cell r="AH543" t="str">
            <v>00.00.0000</v>
          </cell>
        </row>
        <row r="544">
          <cell r="A544">
            <v>50011142</v>
          </cell>
          <cell r="B544" t="str">
            <v>Capital Development Division</v>
          </cell>
          <cell r="C544" t="str">
            <v>Roading</v>
          </cell>
          <cell r="D544" t="str">
            <v>Project Specialists</v>
          </cell>
          <cell r="E544" t="str">
            <v>Draughting Team</v>
          </cell>
          <cell r="F544">
            <v>50011142</v>
          </cell>
          <cell r="G544" t="str">
            <v>Draughtsperson</v>
          </cell>
          <cell r="H544" t="str">
            <v>01.07.2010</v>
          </cell>
          <cell r="I544" t="str">
            <v>Staff Member</v>
          </cell>
          <cell r="J544" t="str">
            <v>Band F</v>
          </cell>
          <cell r="K544">
            <v>1</v>
          </cell>
          <cell r="L544">
            <v>40</v>
          </cell>
          <cell r="M544" t="str">
            <v>Permanent Full-Time</v>
          </cell>
          <cell r="N544" t="str">
            <v>Waged/Timesheet</v>
          </cell>
          <cell r="O544" t="str">
            <v>Position Filled</v>
          </cell>
          <cell r="P544">
            <v>92046290</v>
          </cell>
          <cell r="Q544" t="str">
            <v>Yan Peng</v>
          </cell>
          <cell r="R544" t="str">
            <v>Permanent Full-Time</v>
          </cell>
          <cell r="S544" t="str">
            <v>Waged/Timesheet</v>
          </cell>
          <cell r="T544" t="str">
            <v>CEA – PSA</v>
          </cell>
          <cell r="U544">
            <v>1</v>
          </cell>
          <cell r="V544" t="str">
            <v>F+</v>
          </cell>
          <cell r="W544">
            <v>67991.88</v>
          </cell>
          <cell r="X544" t="str">
            <v>Admin 5 - 6 Henderson Valley Road</v>
          </cell>
          <cell r="Y544">
            <v>0</v>
          </cell>
          <cell r="Z544" t="str">
            <v>Yan</v>
          </cell>
          <cell r="AA544" t="str">
            <v>Peng</v>
          </cell>
          <cell r="AB544" t="str">
            <v>Yan</v>
          </cell>
          <cell r="AC544" t="str">
            <v>BAND</v>
          </cell>
          <cell r="AD544" t="str">
            <v>PSA</v>
          </cell>
          <cell r="AE544" t="str">
            <v>Female</v>
          </cell>
          <cell r="AF544">
            <v>3601</v>
          </cell>
          <cell r="AG544" t="str">
            <v>Draughting</v>
          </cell>
          <cell r="AH544" t="str">
            <v>00.00.0000</v>
          </cell>
        </row>
        <row r="545">
          <cell r="A545">
            <v>50011143</v>
          </cell>
          <cell r="B545" t="str">
            <v>Finance Division</v>
          </cell>
          <cell r="C545" t="str">
            <v>Procurement</v>
          </cell>
          <cell r="D545" t="str">
            <v>Strategy &amp; Systems</v>
          </cell>
          <cell r="E545" t="str">
            <v>PM Contract Support</v>
          </cell>
          <cell r="F545">
            <v>50011143</v>
          </cell>
          <cell r="G545" t="str">
            <v>Procurement Support Leader</v>
          </cell>
          <cell r="H545" t="str">
            <v>01.07.2010</v>
          </cell>
          <cell r="I545" t="str">
            <v>Team Leader</v>
          </cell>
          <cell r="J545" t="str">
            <v>Band G</v>
          </cell>
          <cell r="K545">
            <v>1</v>
          </cell>
          <cell r="L545">
            <v>40</v>
          </cell>
          <cell r="M545" t="str">
            <v>Permanent Full-Time</v>
          </cell>
          <cell r="N545" t="str">
            <v>Waged/Timesheet</v>
          </cell>
          <cell r="O545" t="str">
            <v>Position Filled</v>
          </cell>
          <cell r="P545">
            <v>92039218</v>
          </cell>
          <cell r="Q545" t="str">
            <v>Clare Norris</v>
          </cell>
          <cell r="R545" t="str">
            <v>Permanent Full-Time</v>
          </cell>
          <cell r="S545" t="str">
            <v>Waged/Timesheet</v>
          </cell>
          <cell r="T545" t="str">
            <v>IEA – 2010 Standard</v>
          </cell>
          <cell r="U545">
            <v>1</v>
          </cell>
          <cell r="V545" t="str">
            <v>G+</v>
          </cell>
          <cell r="W545">
            <v>78000</v>
          </cell>
          <cell r="X545" t="str">
            <v>Admin 4 - 6 Henderson Valley Road</v>
          </cell>
          <cell r="Y545">
            <v>0</v>
          </cell>
          <cell r="Z545" t="str">
            <v>Clare</v>
          </cell>
          <cell r="AA545" t="str">
            <v>Norris</v>
          </cell>
          <cell r="AB545" t="str">
            <v>Clare</v>
          </cell>
          <cell r="AC545" t="str">
            <v>BAND</v>
          </cell>
          <cell r="AD545" t="str">
            <v>PSA</v>
          </cell>
          <cell r="AE545" t="str">
            <v>Female</v>
          </cell>
          <cell r="AF545">
            <v>8207</v>
          </cell>
          <cell r="AG545" t="str">
            <v>Contract admin</v>
          </cell>
          <cell r="AH545" t="str">
            <v>00.00.0000</v>
          </cell>
        </row>
        <row r="546">
          <cell r="A546">
            <v>50011145</v>
          </cell>
          <cell r="B546" t="str">
            <v>Capital Development Division</v>
          </cell>
          <cell r="C546" t="str">
            <v>Roading</v>
          </cell>
          <cell r="D546" t="str">
            <v>Delivery - South East</v>
          </cell>
          <cell r="E546" t="str">
            <v>Investigation and Design - South/East</v>
          </cell>
          <cell r="F546">
            <v>50011145</v>
          </cell>
          <cell r="G546" t="str">
            <v>Senior Engineer - Investigation &amp; Design</v>
          </cell>
          <cell r="H546" t="str">
            <v>01.07.2010</v>
          </cell>
          <cell r="I546" t="str">
            <v>Staff Member</v>
          </cell>
          <cell r="J546" t="str">
            <v>Band H</v>
          </cell>
          <cell r="K546">
            <v>1</v>
          </cell>
          <cell r="L546">
            <v>40</v>
          </cell>
          <cell r="M546" t="str">
            <v>Permanent Full-Time</v>
          </cell>
          <cell r="N546" t="str">
            <v>Salaried</v>
          </cell>
          <cell r="O546" t="str">
            <v>Position Filled</v>
          </cell>
          <cell r="P546">
            <v>28</v>
          </cell>
          <cell r="Q546" t="str">
            <v>Raj Nadarajah</v>
          </cell>
          <cell r="R546" t="str">
            <v>Permanent Full-Time</v>
          </cell>
          <cell r="S546" t="str">
            <v>Salaried</v>
          </cell>
          <cell r="T546" t="str">
            <v>IEA – 2010 Standard</v>
          </cell>
          <cell r="U546">
            <v>1</v>
          </cell>
          <cell r="V546" t="str">
            <v>H+</v>
          </cell>
          <cell r="W546">
            <v>110400</v>
          </cell>
          <cell r="X546" t="str">
            <v>Floor 8 - 31 Wiri Station Road</v>
          </cell>
          <cell r="Y546">
            <v>0</v>
          </cell>
          <cell r="Z546" t="str">
            <v>Rajah</v>
          </cell>
          <cell r="AA546" t="str">
            <v>Nadarajah</v>
          </cell>
          <cell r="AB546" t="str">
            <v>Raj</v>
          </cell>
          <cell r="AC546" t="str">
            <v>BAND</v>
          </cell>
          <cell r="AD546" t="str">
            <v>PSA</v>
          </cell>
          <cell r="AE546" t="str">
            <v>Male</v>
          </cell>
          <cell r="AF546">
            <v>3403</v>
          </cell>
          <cell r="AG546" t="str">
            <v>INV &amp; DESIGN STH/EST</v>
          </cell>
          <cell r="AH546" t="str">
            <v>00.00.0000</v>
          </cell>
        </row>
        <row r="547">
          <cell r="A547">
            <v>50011146</v>
          </cell>
          <cell r="B547" t="str">
            <v>Capital Development Division</v>
          </cell>
          <cell r="C547" t="str">
            <v>Roading</v>
          </cell>
          <cell r="D547" t="str">
            <v>Delivery - South East</v>
          </cell>
          <cell r="E547" t="str">
            <v>Investigation and Design - South/East</v>
          </cell>
          <cell r="F547">
            <v>50011146</v>
          </cell>
          <cell r="G547" t="str">
            <v>Senior Engineer - Investigation &amp; Design</v>
          </cell>
          <cell r="H547" t="str">
            <v>01.07.2010</v>
          </cell>
          <cell r="I547" t="str">
            <v>Staff Member</v>
          </cell>
          <cell r="J547" t="str">
            <v>Band H</v>
          </cell>
          <cell r="K547">
            <v>1</v>
          </cell>
          <cell r="L547">
            <v>40</v>
          </cell>
          <cell r="M547" t="str">
            <v>Permanent Full-Time</v>
          </cell>
          <cell r="N547" t="str">
            <v>Salaried</v>
          </cell>
          <cell r="O547" t="str">
            <v>Position Filled</v>
          </cell>
          <cell r="P547">
            <v>95000870</v>
          </cell>
          <cell r="Q547" t="str">
            <v>Steve Anderton</v>
          </cell>
          <cell r="R547" t="str">
            <v>Permanent Full-Time</v>
          </cell>
          <cell r="S547" t="str">
            <v>Salaried</v>
          </cell>
          <cell r="T547" t="str">
            <v>CEA – PSA</v>
          </cell>
          <cell r="U547">
            <v>1</v>
          </cell>
          <cell r="V547" t="str">
            <v>H+</v>
          </cell>
          <cell r="W547">
            <v>84290.4</v>
          </cell>
          <cell r="X547" t="str">
            <v>Admin 4 - 6 Henderson Valley Road</v>
          </cell>
          <cell r="Y547">
            <v>0</v>
          </cell>
          <cell r="Z547" t="str">
            <v>Stephen</v>
          </cell>
          <cell r="AA547" t="str">
            <v>Anderton</v>
          </cell>
          <cell r="AB547" t="str">
            <v>Steve</v>
          </cell>
          <cell r="AC547" t="str">
            <v>BAND</v>
          </cell>
          <cell r="AD547" t="str">
            <v>PSA</v>
          </cell>
          <cell r="AE547" t="str">
            <v>Male</v>
          </cell>
          <cell r="AF547">
            <v>3403</v>
          </cell>
          <cell r="AG547" t="str">
            <v>INV &amp; DESIGN STH/EST</v>
          </cell>
          <cell r="AH547" t="str">
            <v>00.00.0000</v>
          </cell>
        </row>
        <row r="548">
          <cell r="A548">
            <v>50011147</v>
          </cell>
          <cell r="B548" t="str">
            <v>Capital Development Division</v>
          </cell>
          <cell r="C548" t="str">
            <v>Roading</v>
          </cell>
          <cell r="D548" t="str">
            <v>Delivery - North/ West</v>
          </cell>
          <cell r="E548" t="str">
            <v>Investigation and Design - West</v>
          </cell>
          <cell r="F548">
            <v>50011147</v>
          </cell>
          <cell r="G548" t="str">
            <v>Senior Engineer - Investigation &amp; Design</v>
          </cell>
          <cell r="H548" t="str">
            <v>01.07.2010</v>
          </cell>
          <cell r="I548" t="str">
            <v>Staff Member</v>
          </cell>
          <cell r="J548" t="str">
            <v>Band H</v>
          </cell>
          <cell r="K548">
            <v>1</v>
          </cell>
          <cell r="L548">
            <v>40</v>
          </cell>
          <cell r="M548" t="str">
            <v>Permanent Full-Time</v>
          </cell>
          <cell r="N548" t="str">
            <v>Salaried</v>
          </cell>
          <cell r="O548" t="str">
            <v>Position Filled</v>
          </cell>
          <cell r="P548">
            <v>490</v>
          </cell>
          <cell r="Q548" t="str">
            <v>Faisal Al-Obaidi</v>
          </cell>
          <cell r="R548" t="str">
            <v>Permanent Full-Time</v>
          </cell>
          <cell r="S548" t="str">
            <v>Salaried</v>
          </cell>
          <cell r="T548" t="str">
            <v>CEA – PSA</v>
          </cell>
          <cell r="U548">
            <v>1</v>
          </cell>
          <cell r="V548" t="str">
            <v>H+</v>
          </cell>
          <cell r="W548">
            <v>95435</v>
          </cell>
          <cell r="X548" t="str">
            <v>Admin 4 - 6 Henderson Valley Road</v>
          </cell>
          <cell r="Y548">
            <v>0</v>
          </cell>
          <cell r="Z548" t="str">
            <v>Faisal</v>
          </cell>
          <cell r="AA548" t="str">
            <v>Al-Obaidi</v>
          </cell>
          <cell r="AC548" t="str">
            <v>BAND</v>
          </cell>
          <cell r="AD548" t="str">
            <v>PSA</v>
          </cell>
          <cell r="AE548" t="str">
            <v>Male</v>
          </cell>
          <cell r="AF548">
            <v>3404</v>
          </cell>
          <cell r="AG548" t="str">
            <v>INV &amp; DESIGN WEST</v>
          </cell>
          <cell r="AH548" t="str">
            <v>00.00.0000</v>
          </cell>
        </row>
        <row r="549">
          <cell r="A549">
            <v>50011148</v>
          </cell>
          <cell r="B549" t="str">
            <v>Capital Development Division</v>
          </cell>
          <cell r="C549" t="str">
            <v>Roading</v>
          </cell>
          <cell r="D549" t="str">
            <v>Delivery - South East</v>
          </cell>
          <cell r="E549" t="str">
            <v>Investigation and Design - South/East</v>
          </cell>
          <cell r="F549">
            <v>50011148</v>
          </cell>
          <cell r="G549" t="str">
            <v>Senior Engineer - Investigation &amp; Design</v>
          </cell>
          <cell r="H549" t="str">
            <v>01.07.2010</v>
          </cell>
          <cell r="I549" t="str">
            <v>Staff Member</v>
          </cell>
          <cell r="J549" t="str">
            <v>Band H</v>
          </cell>
          <cell r="K549">
            <v>1</v>
          </cell>
          <cell r="L549">
            <v>40</v>
          </cell>
          <cell r="M549" t="str">
            <v>Permanent Full-Time</v>
          </cell>
          <cell r="N549" t="str">
            <v>Salaried</v>
          </cell>
          <cell r="O549" t="str">
            <v>Position Filled</v>
          </cell>
          <cell r="P549">
            <v>552</v>
          </cell>
          <cell r="Q549" t="str">
            <v>Joshua Hyland</v>
          </cell>
          <cell r="R549" t="str">
            <v>Permanent Full-Time</v>
          </cell>
          <cell r="S549" t="str">
            <v>Salaried</v>
          </cell>
          <cell r="T549" t="str">
            <v>IEA – 2010 Standard</v>
          </cell>
          <cell r="U549">
            <v>1</v>
          </cell>
          <cell r="V549" t="str">
            <v>H+</v>
          </cell>
          <cell r="W549">
            <v>110210</v>
          </cell>
          <cell r="X549" t="str">
            <v>Admin 4 - 6 Henderson Valley Road</v>
          </cell>
          <cell r="Y549">
            <v>0</v>
          </cell>
          <cell r="Z549" t="str">
            <v>Joshua</v>
          </cell>
          <cell r="AA549" t="str">
            <v>Hyland</v>
          </cell>
          <cell r="AC549" t="str">
            <v>BAND</v>
          </cell>
          <cell r="AD549" t="str">
            <v>PSA</v>
          </cell>
          <cell r="AE549" t="str">
            <v>Male</v>
          </cell>
          <cell r="AF549">
            <v>3403</v>
          </cell>
          <cell r="AG549" t="str">
            <v>INV &amp; DESIGN STH/EST</v>
          </cell>
          <cell r="AH549" t="str">
            <v>00.00.0000</v>
          </cell>
        </row>
        <row r="550">
          <cell r="A550">
            <v>50011149</v>
          </cell>
          <cell r="B550" t="str">
            <v>Capital Development Division</v>
          </cell>
          <cell r="C550" t="str">
            <v>Roading</v>
          </cell>
          <cell r="D550" t="str">
            <v>Delivery - North/ West</v>
          </cell>
          <cell r="E550" t="str">
            <v>Investigation and Design - North</v>
          </cell>
          <cell r="F550">
            <v>50011149</v>
          </cell>
          <cell r="G550" t="str">
            <v>Engineer - Investigation &amp; Design</v>
          </cell>
          <cell r="H550" t="str">
            <v>01.07.2010</v>
          </cell>
          <cell r="I550" t="str">
            <v>Staff Member</v>
          </cell>
          <cell r="J550" t="str">
            <v>Band G</v>
          </cell>
          <cell r="K550">
            <v>1</v>
          </cell>
          <cell r="L550">
            <v>40</v>
          </cell>
          <cell r="M550" t="str">
            <v>Permanent Full-Time</v>
          </cell>
          <cell r="N550" t="str">
            <v>Waged/Timesheet</v>
          </cell>
          <cell r="O550" t="str">
            <v>Future Start exists</v>
          </cell>
          <cell r="P550">
            <v>0</v>
          </cell>
          <cell r="U550">
            <v>0</v>
          </cell>
          <cell r="W550">
            <v>0</v>
          </cell>
          <cell r="Y550">
            <v>1</v>
          </cell>
          <cell r="AD550" t="str">
            <v>PSA</v>
          </cell>
          <cell r="AH550" t="str">
            <v>00.00.0000</v>
          </cell>
        </row>
        <row r="551">
          <cell r="A551">
            <v>50011153</v>
          </cell>
          <cell r="B551" t="str">
            <v>Capital Development Division</v>
          </cell>
          <cell r="C551" t="str">
            <v>Roading</v>
          </cell>
          <cell r="D551" t="str">
            <v>Project Specialists</v>
          </cell>
          <cell r="E551" t="str">
            <v>Project Specialists</v>
          </cell>
          <cell r="F551">
            <v>50011153</v>
          </cell>
          <cell r="G551" t="str">
            <v>Principal Specialist - Urban Design</v>
          </cell>
          <cell r="H551" t="str">
            <v>01.07.2010</v>
          </cell>
          <cell r="I551" t="str">
            <v>Staff Member</v>
          </cell>
          <cell r="J551" t="str">
            <v>Band I</v>
          </cell>
          <cell r="K551">
            <v>1</v>
          </cell>
          <cell r="L551">
            <v>40</v>
          </cell>
          <cell r="M551" t="str">
            <v>Permanent Full-Time</v>
          </cell>
          <cell r="N551" t="str">
            <v>Salaried</v>
          </cell>
          <cell r="O551" t="str">
            <v>Position Filled</v>
          </cell>
          <cell r="P551">
            <v>92033657</v>
          </cell>
          <cell r="Q551" t="str">
            <v>Robert Lipka</v>
          </cell>
          <cell r="R551" t="str">
            <v>Permanent Full-Time</v>
          </cell>
          <cell r="S551" t="str">
            <v>Salaried</v>
          </cell>
          <cell r="T551" t="str">
            <v>IEA – Old ELGOU Agmt</v>
          </cell>
          <cell r="U551">
            <v>1</v>
          </cell>
          <cell r="V551" t="str">
            <v>I+</v>
          </cell>
          <cell r="W551">
            <v>120893.79</v>
          </cell>
          <cell r="X551" t="str">
            <v>Admin 4 - 6 Henderson Valley Road</v>
          </cell>
          <cell r="Y551">
            <v>0</v>
          </cell>
          <cell r="Z551" t="str">
            <v>Robert</v>
          </cell>
          <cell r="AA551" t="str">
            <v>Lipka</v>
          </cell>
          <cell r="AB551" t="str">
            <v>Robert</v>
          </cell>
          <cell r="AC551" t="str">
            <v>BAND</v>
          </cell>
          <cell r="AD551" t="str">
            <v>PSA</v>
          </cell>
          <cell r="AE551" t="str">
            <v>Male</v>
          </cell>
          <cell r="AF551">
            <v>3405</v>
          </cell>
          <cell r="AG551" t="str">
            <v>Inv. &amp; Design PS</v>
          </cell>
          <cell r="AH551" t="str">
            <v>00.00.0000</v>
          </cell>
        </row>
        <row r="552">
          <cell r="A552">
            <v>50011154</v>
          </cell>
          <cell r="B552" t="str">
            <v>Capital Development Division</v>
          </cell>
          <cell r="C552" t="str">
            <v>Roading</v>
          </cell>
          <cell r="D552" t="str">
            <v>Project Specialists</v>
          </cell>
          <cell r="E552" t="str">
            <v>Project Specialists</v>
          </cell>
          <cell r="F552">
            <v>50011154</v>
          </cell>
          <cell r="G552" t="str">
            <v>Principal Specialist - Stormwater</v>
          </cell>
          <cell r="H552" t="str">
            <v>01.07.2010</v>
          </cell>
          <cell r="I552" t="str">
            <v>Staff Member</v>
          </cell>
          <cell r="J552" t="str">
            <v>Band I</v>
          </cell>
          <cell r="K552">
            <v>1</v>
          </cell>
          <cell r="L552">
            <v>40</v>
          </cell>
          <cell r="M552" t="str">
            <v>Permanent Full-Time</v>
          </cell>
          <cell r="N552" t="str">
            <v>Salaried</v>
          </cell>
          <cell r="O552" t="str">
            <v>Position Filled</v>
          </cell>
          <cell r="P552">
            <v>93301457</v>
          </cell>
          <cell r="Q552" t="str">
            <v>Andy Irwin</v>
          </cell>
          <cell r="R552" t="str">
            <v>Permanent Full-Time</v>
          </cell>
          <cell r="S552" t="str">
            <v>Salaried</v>
          </cell>
          <cell r="T552" t="str">
            <v>IEA – 2010 Standard</v>
          </cell>
          <cell r="U552">
            <v>1</v>
          </cell>
          <cell r="V552" t="str">
            <v>I+</v>
          </cell>
          <cell r="W552">
            <v>114226.64</v>
          </cell>
          <cell r="X552" t="str">
            <v>Admin 5 - 6 Henderson Valley Road</v>
          </cell>
          <cell r="Y552">
            <v>0</v>
          </cell>
          <cell r="Z552" t="str">
            <v>Andy</v>
          </cell>
          <cell r="AA552" t="str">
            <v>Irwin</v>
          </cell>
          <cell r="AB552" t="str">
            <v>Andy</v>
          </cell>
          <cell r="AC552" t="str">
            <v>BAND</v>
          </cell>
          <cell r="AD552" t="str">
            <v>PSA</v>
          </cell>
          <cell r="AE552" t="str">
            <v>Male</v>
          </cell>
          <cell r="AF552">
            <v>3405</v>
          </cell>
          <cell r="AG552" t="str">
            <v>Inv. &amp; Design PS</v>
          </cell>
          <cell r="AH552" t="str">
            <v>00.00.0000</v>
          </cell>
        </row>
        <row r="553">
          <cell r="A553">
            <v>50011158</v>
          </cell>
          <cell r="B553" t="str">
            <v>Finance Division</v>
          </cell>
          <cell r="C553" t="str">
            <v>Finance</v>
          </cell>
          <cell r="E553" t="str">
            <v>Finance</v>
          </cell>
          <cell r="F553">
            <v>50011158</v>
          </cell>
          <cell r="G553" t="str">
            <v>PA to Group Manager Finance</v>
          </cell>
          <cell r="H553" t="str">
            <v>01.07.2010</v>
          </cell>
          <cell r="I553" t="str">
            <v>Staff Member</v>
          </cell>
          <cell r="J553" t="str">
            <v>Band E</v>
          </cell>
          <cell r="K553">
            <v>1</v>
          </cell>
          <cell r="L553">
            <v>40</v>
          </cell>
          <cell r="M553" t="str">
            <v>Permanent Full-Time</v>
          </cell>
          <cell r="N553" t="str">
            <v>Waged/Timesheet</v>
          </cell>
          <cell r="O553" t="str">
            <v>Position Filled</v>
          </cell>
          <cell r="P553">
            <v>91003291</v>
          </cell>
          <cell r="Q553" t="str">
            <v>Patricia Wright</v>
          </cell>
          <cell r="R553" t="str">
            <v>Permanent Full-Time</v>
          </cell>
          <cell r="S553" t="str">
            <v>Waged/Timesheet</v>
          </cell>
          <cell r="T553" t="str">
            <v>IEA – 2010 Standard</v>
          </cell>
          <cell r="U553">
            <v>1</v>
          </cell>
          <cell r="V553" t="str">
            <v>E+</v>
          </cell>
          <cell r="W553">
            <v>68285.5</v>
          </cell>
          <cell r="X553" t="str">
            <v>Admin 6 - 6 Henderson Valley Road</v>
          </cell>
          <cell r="Y553">
            <v>0</v>
          </cell>
          <cell r="Z553" t="str">
            <v>Patricia</v>
          </cell>
          <cell r="AA553" t="str">
            <v>Wright</v>
          </cell>
          <cell r="AC553" t="str">
            <v>BAND</v>
          </cell>
          <cell r="AD553" t="str">
            <v>PSA</v>
          </cell>
          <cell r="AE553" t="str">
            <v>Female</v>
          </cell>
          <cell r="AF553">
            <v>8100</v>
          </cell>
          <cell r="AG553" t="str">
            <v>FINANCE</v>
          </cell>
          <cell r="AH553" t="str">
            <v>00.00.0000</v>
          </cell>
        </row>
        <row r="554">
          <cell r="A554">
            <v>50011159</v>
          </cell>
          <cell r="B554" t="str">
            <v>Finance Division</v>
          </cell>
          <cell r="C554" t="str">
            <v>Finance</v>
          </cell>
          <cell r="D554" t="str">
            <v>Financial Reporting</v>
          </cell>
          <cell r="E554" t="str">
            <v>Reporting, Budgets &amp; Forecasting</v>
          </cell>
          <cell r="F554">
            <v>50011159</v>
          </cell>
          <cell r="G554" t="str">
            <v>Senior Financial Reporting Accountant</v>
          </cell>
          <cell r="H554" t="str">
            <v>01.07.2010</v>
          </cell>
          <cell r="I554" t="str">
            <v>Unit Manager</v>
          </cell>
          <cell r="J554" t="str">
            <v>Band I</v>
          </cell>
          <cell r="K554">
            <v>1</v>
          </cell>
          <cell r="L554">
            <v>40</v>
          </cell>
          <cell r="M554" t="str">
            <v>Permanent Full-Time</v>
          </cell>
          <cell r="N554" t="str">
            <v>Salaried</v>
          </cell>
          <cell r="O554" t="str">
            <v>Position Filled</v>
          </cell>
          <cell r="P554">
            <v>93301688</v>
          </cell>
          <cell r="Q554" t="str">
            <v>Susan Cairns</v>
          </cell>
          <cell r="R554" t="str">
            <v>Permanent Full-Time</v>
          </cell>
          <cell r="S554" t="str">
            <v>Salaried</v>
          </cell>
          <cell r="T554" t="str">
            <v>IEA – Old ELGOU Agmt</v>
          </cell>
          <cell r="U554">
            <v>1</v>
          </cell>
          <cell r="V554" t="str">
            <v>I+</v>
          </cell>
          <cell r="W554">
            <v>120692.52</v>
          </cell>
          <cell r="X554" t="str">
            <v>Admin 6 - 6 Henderson Valley Road</v>
          </cell>
          <cell r="Y554">
            <v>0</v>
          </cell>
          <cell r="Z554" t="str">
            <v>Susan</v>
          </cell>
          <cell r="AA554" t="str">
            <v>Cairns</v>
          </cell>
          <cell r="AB554" t="str">
            <v>Susan</v>
          </cell>
          <cell r="AC554" t="str">
            <v>BAND</v>
          </cell>
          <cell r="AD554" t="str">
            <v>PSA</v>
          </cell>
          <cell r="AE554" t="str">
            <v>Female</v>
          </cell>
          <cell r="AF554">
            <v>8101</v>
          </cell>
          <cell r="AG554" t="str">
            <v>FINANCIAL REPORTING</v>
          </cell>
          <cell r="AH554" t="str">
            <v>00.00.0000</v>
          </cell>
        </row>
        <row r="555">
          <cell r="A555">
            <v>50011160</v>
          </cell>
          <cell r="B555" t="str">
            <v>Finance Division</v>
          </cell>
          <cell r="C555" t="str">
            <v>Finance</v>
          </cell>
          <cell r="D555" t="str">
            <v>Financial Reporting</v>
          </cell>
          <cell r="E555" t="str">
            <v>Reporting, Budgets &amp; Forecasting</v>
          </cell>
          <cell r="F555">
            <v>50011160</v>
          </cell>
          <cell r="G555" t="str">
            <v>Reporting Accountant</v>
          </cell>
          <cell r="H555" t="str">
            <v>01.07.2010</v>
          </cell>
          <cell r="I555" t="str">
            <v>Staff Member</v>
          </cell>
          <cell r="J555" t="str">
            <v>Band H</v>
          </cell>
          <cell r="K555">
            <v>1</v>
          </cell>
          <cell r="L555">
            <v>40</v>
          </cell>
          <cell r="M555" t="str">
            <v>Permanent Full-Time</v>
          </cell>
          <cell r="N555" t="str">
            <v>Salaried</v>
          </cell>
          <cell r="O555" t="str">
            <v>Position Filled</v>
          </cell>
          <cell r="P555">
            <v>92006066</v>
          </cell>
          <cell r="Q555" t="str">
            <v>Harlem Cabuhat</v>
          </cell>
          <cell r="R555" t="str">
            <v>Permanent Full-Time</v>
          </cell>
          <cell r="S555" t="str">
            <v>Salaried</v>
          </cell>
          <cell r="T555" t="str">
            <v>IEA – 2010 Standard</v>
          </cell>
          <cell r="U555">
            <v>1</v>
          </cell>
          <cell r="V555" t="str">
            <v>H+</v>
          </cell>
          <cell r="W555">
            <v>97277.4</v>
          </cell>
          <cell r="X555" t="str">
            <v>Admin 6 - 6 Henderson Valley Road</v>
          </cell>
          <cell r="Y555">
            <v>0</v>
          </cell>
          <cell r="Z555" t="str">
            <v>Harlem</v>
          </cell>
          <cell r="AA555" t="str">
            <v>Cabuhat</v>
          </cell>
          <cell r="AB555" t="str">
            <v>Harlem</v>
          </cell>
          <cell r="AC555" t="str">
            <v>BAND</v>
          </cell>
          <cell r="AD555" t="str">
            <v>PSA</v>
          </cell>
          <cell r="AE555" t="str">
            <v>Female</v>
          </cell>
          <cell r="AF555">
            <v>8101</v>
          </cell>
          <cell r="AG555" t="str">
            <v>FINANCIAL REPORTING</v>
          </cell>
          <cell r="AH555" t="str">
            <v>00.00.0000</v>
          </cell>
        </row>
        <row r="556">
          <cell r="A556">
            <v>50011163</v>
          </cell>
          <cell r="B556" t="str">
            <v>Finance Division</v>
          </cell>
          <cell r="C556" t="str">
            <v>Finance</v>
          </cell>
          <cell r="D556" t="str">
            <v>Financial Reporting</v>
          </cell>
          <cell r="E556" t="str">
            <v>Reporting, Budgets &amp; Forecasting</v>
          </cell>
          <cell r="F556">
            <v>50011163</v>
          </cell>
          <cell r="G556" t="str">
            <v>Financial Accountant</v>
          </cell>
          <cell r="H556" t="str">
            <v>01.07.2010</v>
          </cell>
          <cell r="I556" t="str">
            <v>Staff Member</v>
          </cell>
          <cell r="J556" t="str">
            <v>Band H</v>
          </cell>
          <cell r="K556">
            <v>1</v>
          </cell>
          <cell r="L556">
            <v>40</v>
          </cell>
          <cell r="M556" t="str">
            <v>Permanent Full-Time</v>
          </cell>
          <cell r="N556" t="str">
            <v>Salaried</v>
          </cell>
          <cell r="O556" t="str">
            <v>Position Filled</v>
          </cell>
          <cell r="P556">
            <v>95000640</v>
          </cell>
          <cell r="Q556" t="str">
            <v>Glenys Gray</v>
          </cell>
          <cell r="R556" t="str">
            <v>Permanent Full-Time</v>
          </cell>
          <cell r="S556" t="str">
            <v>Salaried</v>
          </cell>
          <cell r="T556" t="str">
            <v>CEA – PSA</v>
          </cell>
          <cell r="U556">
            <v>1</v>
          </cell>
          <cell r="V556" t="str">
            <v>H+</v>
          </cell>
          <cell r="W556">
            <v>99485.69</v>
          </cell>
          <cell r="X556" t="str">
            <v>Admin 6 - 6 Henderson Valley Road</v>
          </cell>
          <cell r="Y556">
            <v>0</v>
          </cell>
          <cell r="Z556" t="str">
            <v>Glenys</v>
          </cell>
          <cell r="AA556" t="str">
            <v>Gray</v>
          </cell>
          <cell r="AC556" t="str">
            <v>BAND</v>
          </cell>
          <cell r="AD556" t="str">
            <v>PSA</v>
          </cell>
          <cell r="AE556" t="str">
            <v>Female</v>
          </cell>
          <cell r="AF556">
            <v>8101</v>
          </cell>
          <cell r="AG556" t="str">
            <v>FINANCIAL REPORTING</v>
          </cell>
          <cell r="AH556" t="str">
            <v>00.00.0000</v>
          </cell>
        </row>
        <row r="557">
          <cell r="A557">
            <v>50011164</v>
          </cell>
          <cell r="B557" t="str">
            <v>Finance Division</v>
          </cell>
          <cell r="C557" t="str">
            <v>Finance</v>
          </cell>
          <cell r="D557" t="str">
            <v>Financial Reporting</v>
          </cell>
          <cell r="E557" t="str">
            <v>Reporting, Budgets &amp; Forecasting</v>
          </cell>
          <cell r="F557">
            <v>50011164</v>
          </cell>
          <cell r="G557" t="str">
            <v>Assistant Accountant</v>
          </cell>
          <cell r="H557" t="str">
            <v>01.07.2010</v>
          </cell>
          <cell r="I557" t="str">
            <v>Staff Member</v>
          </cell>
          <cell r="J557" t="str">
            <v>Band F</v>
          </cell>
          <cell r="K557">
            <v>1</v>
          </cell>
          <cell r="L557">
            <v>40</v>
          </cell>
          <cell r="M557" t="str">
            <v>Permanent Full-Time</v>
          </cell>
          <cell r="N557" t="str">
            <v>Waged/Timesheet</v>
          </cell>
          <cell r="O557" t="str">
            <v>Position Filled</v>
          </cell>
          <cell r="P557">
            <v>98050164</v>
          </cell>
          <cell r="Q557" t="str">
            <v>Polly Gong</v>
          </cell>
          <cell r="R557" t="str">
            <v>Permanent Full-Time</v>
          </cell>
          <cell r="S557" t="str">
            <v>Waged/Timesheet</v>
          </cell>
          <cell r="T557" t="str">
            <v>IEA – 2013 Standard</v>
          </cell>
          <cell r="U557">
            <v>1</v>
          </cell>
          <cell r="V557" t="str">
            <v>F+</v>
          </cell>
          <cell r="W557">
            <v>69000</v>
          </cell>
          <cell r="X557" t="str">
            <v>Admin 6 - 6 Henderson Valley Road</v>
          </cell>
          <cell r="Y557">
            <v>0</v>
          </cell>
          <cell r="Z557" t="str">
            <v>Polly</v>
          </cell>
          <cell r="AA557" t="str">
            <v>Gong</v>
          </cell>
          <cell r="AC557" t="str">
            <v>BAND</v>
          </cell>
          <cell r="AD557" t="str">
            <v>PSA</v>
          </cell>
          <cell r="AE557" t="str">
            <v>Female</v>
          </cell>
          <cell r="AF557">
            <v>8101</v>
          </cell>
          <cell r="AG557" t="str">
            <v>FINANCIAL REPORTING</v>
          </cell>
          <cell r="AH557" t="str">
            <v>00.00.0000</v>
          </cell>
        </row>
        <row r="558">
          <cell r="A558">
            <v>50011165</v>
          </cell>
          <cell r="B558" t="str">
            <v>Finance Division</v>
          </cell>
          <cell r="C558" t="str">
            <v>Finance</v>
          </cell>
          <cell r="D558" t="str">
            <v>Financial Reporting</v>
          </cell>
          <cell r="E558" t="str">
            <v>Reporting, Budgets &amp; Forecasting</v>
          </cell>
          <cell r="F558">
            <v>50011165</v>
          </cell>
          <cell r="G558" t="str">
            <v>Trainee Accountant</v>
          </cell>
          <cell r="H558" t="str">
            <v>01.07.2010</v>
          </cell>
          <cell r="I558" t="str">
            <v>Staff Member</v>
          </cell>
          <cell r="J558" t="str">
            <v>Band E</v>
          </cell>
          <cell r="K558">
            <v>1</v>
          </cell>
          <cell r="L558">
            <v>40</v>
          </cell>
          <cell r="M558" t="str">
            <v>Permanent Full-Time</v>
          </cell>
          <cell r="N558" t="str">
            <v>Waged/Timesheet</v>
          </cell>
          <cell r="O558" t="str">
            <v>Position unfilled for 106 days</v>
          </cell>
          <cell r="P558">
            <v>0</v>
          </cell>
          <cell r="U558">
            <v>0</v>
          </cell>
          <cell r="W558">
            <v>0</v>
          </cell>
          <cell r="Y558">
            <v>1</v>
          </cell>
          <cell r="AD558" t="str">
            <v>PSA</v>
          </cell>
          <cell r="AH558" t="str">
            <v>00.00.0000</v>
          </cell>
        </row>
        <row r="559">
          <cell r="A559">
            <v>50011168</v>
          </cell>
          <cell r="B559" t="str">
            <v>Finance Division</v>
          </cell>
          <cell r="C559" t="str">
            <v>Finance</v>
          </cell>
          <cell r="D559" t="str">
            <v>Operations Performance</v>
          </cell>
          <cell r="E559" t="str">
            <v>Operations Performance</v>
          </cell>
          <cell r="F559">
            <v>50011168</v>
          </cell>
          <cell r="G559" t="str">
            <v>Insurance &amp; Claims Relationshp Coordintr</v>
          </cell>
          <cell r="H559" t="str">
            <v>01.07.2010</v>
          </cell>
          <cell r="I559" t="str">
            <v>Staff Member</v>
          </cell>
          <cell r="J559" t="str">
            <v>Band F</v>
          </cell>
          <cell r="K559">
            <v>1</v>
          </cell>
          <cell r="L559">
            <v>40</v>
          </cell>
          <cell r="M559" t="str">
            <v>Permanent Full-Time</v>
          </cell>
          <cell r="N559" t="str">
            <v>Waged/Timesheet</v>
          </cell>
          <cell r="O559" t="str">
            <v>Position Filled</v>
          </cell>
          <cell r="P559">
            <v>652</v>
          </cell>
          <cell r="Q559" t="str">
            <v>Jeremy Griffiths</v>
          </cell>
          <cell r="R559" t="str">
            <v>Permanent Full-Time</v>
          </cell>
          <cell r="S559" t="str">
            <v>Waged/Timesheet</v>
          </cell>
          <cell r="T559" t="str">
            <v>IEA – 2010 Standard</v>
          </cell>
          <cell r="U559">
            <v>1</v>
          </cell>
          <cell r="V559" t="str">
            <v>F+</v>
          </cell>
          <cell r="W559">
            <v>65773.33</v>
          </cell>
          <cell r="X559" t="str">
            <v>Admin 6 - 6 Henderson Valley Road</v>
          </cell>
          <cell r="Y559">
            <v>0</v>
          </cell>
          <cell r="Z559" t="str">
            <v>Jeremy</v>
          </cell>
          <cell r="AA559" t="str">
            <v>Griffiths</v>
          </cell>
          <cell r="AC559" t="str">
            <v>BAND</v>
          </cell>
          <cell r="AD559" t="str">
            <v>PSA</v>
          </cell>
          <cell r="AE559" t="str">
            <v>Male</v>
          </cell>
          <cell r="AF559">
            <v>8102</v>
          </cell>
          <cell r="AG559" t="str">
            <v>Operations Performan</v>
          </cell>
          <cell r="AH559" t="str">
            <v>00.00.0000</v>
          </cell>
        </row>
        <row r="560">
          <cell r="A560">
            <v>50011169</v>
          </cell>
          <cell r="B560" t="str">
            <v>Finance Division</v>
          </cell>
          <cell r="C560" t="str">
            <v>Finance</v>
          </cell>
          <cell r="D560" t="str">
            <v>Financial Reporting</v>
          </cell>
          <cell r="E560" t="str">
            <v>Financial Reporting</v>
          </cell>
          <cell r="F560">
            <v>50011169</v>
          </cell>
          <cell r="G560" t="str">
            <v>Fixed Assets Accountant</v>
          </cell>
          <cell r="H560" t="str">
            <v>01.07.2010</v>
          </cell>
          <cell r="I560" t="str">
            <v>Staff Member</v>
          </cell>
          <cell r="J560" t="str">
            <v>Band H</v>
          </cell>
          <cell r="K560">
            <v>1</v>
          </cell>
          <cell r="L560">
            <v>40</v>
          </cell>
          <cell r="M560" t="str">
            <v>Permanent Full-Time</v>
          </cell>
          <cell r="N560" t="str">
            <v>Salaried</v>
          </cell>
          <cell r="O560" t="str">
            <v>Position Filled</v>
          </cell>
          <cell r="P560">
            <v>97061375</v>
          </cell>
          <cell r="Q560" t="str">
            <v>Karalee Squire</v>
          </cell>
          <cell r="R560" t="str">
            <v>Permanent Full-Time</v>
          </cell>
          <cell r="S560" t="str">
            <v>Salaried</v>
          </cell>
          <cell r="T560" t="str">
            <v>CEA – PSA</v>
          </cell>
          <cell r="U560">
            <v>1</v>
          </cell>
          <cell r="V560" t="str">
            <v>H+</v>
          </cell>
          <cell r="W560">
            <v>100022.26</v>
          </cell>
          <cell r="X560" t="str">
            <v>Admin 6 - 6 Henderson Valley Road</v>
          </cell>
          <cell r="Y560">
            <v>0</v>
          </cell>
          <cell r="Z560" t="str">
            <v>Karalee</v>
          </cell>
          <cell r="AA560" t="str">
            <v>Squire</v>
          </cell>
          <cell r="AB560" t="str">
            <v>Karalee</v>
          </cell>
          <cell r="AC560" t="str">
            <v>BAND</v>
          </cell>
          <cell r="AD560" t="str">
            <v>PSA</v>
          </cell>
          <cell r="AE560" t="str">
            <v>Female</v>
          </cell>
          <cell r="AF560">
            <v>8101</v>
          </cell>
          <cell r="AG560" t="str">
            <v>FINANCIAL REPORTING</v>
          </cell>
          <cell r="AH560" t="str">
            <v>00.00.0000</v>
          </cell>
        </row>
        <row r="561">
          <cell r="A561">
            <v>50011170</v>
          </cell>
          <cell r="B561" t="str">
            <v>Finance Division</v>
          </cell>
          <cell r="C561" t="str">
            <v>Finance</v>
          </cell>
          <cell r="D561" t="str">
            <v>Financial Reporting</v>
          </cell>
          <cell r="E561" t="str">
            <v>Financial Reporting</v>
          </cell>
          <cell r="F561">
            <v>50011170</v>
          </cell>
          <cell r="G561" t="str">
            <v>Fixed Assets Accountant</v>
          </cell>
          <cell r="H561" t="str">
            <v>01.07.2010</v>
          </cell>
          <cell r="I561" t="str">
            <v>Staff Member</v>
          </cell>
          <cell r="J561" t="str">
            <v>Band H</v>
          </cell>
          <cell r="K561">
            <v>1</v>
          </cell>
          <cell r="L561">
            <v>40</v>
          </cell>
          <cell r="M561" t="str">
            <v>Permanent Full-Time</v>
          </cell>
          <cell r="N561" t="str">
            <v>Salaried</v>
          </cell>
          <cell r="O561" t="str">
            <v>Position Filled</v>
          </cell>
          <cell r="P561">
            <v>93302432</v>
          </cell>
          <cell r="Q561" t="str">
            <v>Katy Wang</v>
          </cell>
          <cell r="R561" t="str">
            <v>Permanent Full-Time</v>
          </cell>
          <cell r="S561" t="str">
            <v>Salaried</v>
          </cell>
          <cell r="T561" t="str">
            <v>IEA – 2010 Standard</v>
          </cell>
          <cell r="U561">
            <v>1</v>
          </cell>
          <cell r="V561" t="str">
            <v>H+</v>
          </cell>
          <cell r="W561">
            <v>85554.76</v>
          </cell>
          <cell r="X561" t="str">
            <v>Admin 6 - 6 Henderson Valley Road</v>
          </cell>
          <cell r="Y561">
            <v>0</v>
          </cell>
          <cell r="Z561" t="str">
            <v>Katy</v>
          </cell>
          <cell r="AA561" t="str">
            <v>Wang</v>
          </cell>
          <cell r="AB561" t="str">
            <v>Katy</v>
          </cell>
          <cell r="AC561" t="str">
            <v>BAND</v>
          </cell>
          <cell r="AD561" t="str">
            <v>PSA</v>
          </cell>
          <cell r="AE561" t="str">
            <v>Female</v>
          </cell>
          <cell r="AF561">
            <v>8101</v>
          </cell>
          <cell r="AG561" t="str">
            <v>FINANCIAL REPORTING</v>
          </cell>
          <cell r="AH561" t="str">
            <v>00.00.0000</v>
          </cell>
        </row>
        <row r="562">
          <cell r="A562">
            <v>50011173</v>
          </cell>
          <cell r="B562" t="str">
            <v>Finance Division</v>
          </cell>
          <cell r="C562" t="str">
            <v>Finance</v>
          </cell>
          <cell r="D562" t="str">
            <v>Receivables and Payables</v>
          </cell>
          <cell r="E562" t="str">
            <v>Accounts Payable</v>
          </cell>
          <cell r="F562">
            <v>50011173</v>
          </cell>
          <cell r="G562" t="str">
            <v>Accounts Payable Leader</v>
          </cell>
          <cell r="H562" t="str">
            <v>01.07.2010</v>
          </cell>
          <cell r="I562" t="str">
            <v>Unit Manager</v>
          </cell>
          <cell r="J562" t="str">
            <v>Band G</v>
          </cell>
          <cell r="K562">
            <v>1</v>
          </cell>
          <cell r="L562">
            <v>40</v>
          </cell>
          <cell r="M562" t="str">
            <v>Permanent Full-Time</v>
          </cell>
          <cell r="N562" t="str">
            <v>Waged/Timesheet</v>
          </cell>
          <cell r="O562" t="str">
            <v>Position Filled</v>
          </cell>
          <cell r="P562">
            <v>166</v>
          </cell>
          <cell r="Q562" t="str">
            <v>Lyn Sturgess</v>
          </cell>
          <cell r="R562" t="str">
            <v>Permanent Full-Time</v>
          </cell>
          <cell r="S562" t="str">
            <v>Waged/Timesheet</v>
          </cell>
          <cell r="T562" t="str">
            <v>IEA – 2013 Standard</v>
          </cell>
          <cell r="U562">
            <v>1</v>
          </cell>
          <cell r="V562" t="str">
            <v>G+</v>
          </cell>
          <cell r="W562">
            <v>73000</v>
          </cell>
          <cell r="X562" t="str">
            <v>Admin 6 - 6 Henderson Valley Road</v>
          </cell>
          <cell r="Y562">
            <v>0</v>
          </cell>
          <cell r="Z562" t="str">
            <v>Lynette</v>
          </cell>
          <cell r="AA562" t="str">
            <v>Sturgess</v>
          </cell>
          <cell r="AB562" t="str">
            <v>Lyn</v>
          </cell>
          <cell r="AC562" t="str">
            <v>BAND</v>
          </cell>
          <cell r="AD562" t="str">
            <v>PSA</v>
          </cell>
          <cell r="AE562" t="str">
            <v>Female</v>
          </cell>
          <cell r="AF562">
            <v>8104</v>
          </cell>
          <cell r="AG562" t="str">
            <v>ACCOUNTS PAYABLE</v>
          </cell>
          <cell r="AH562" t="str">
            <v>00.00.0000</v>
          </cell>
        </row>
        <row r="563">
          <cell r="A563">
            <v>50011174</v>
          </cell>
          <cell r="B563" t="str">
            <v>Finance Division</v>
          </cell>
          <cell r="C563" t="str">
            <v>Finance</v>
          </cell>
          <cell r="D563" t="str">
            <v>Receivables and Payables</v>
          </cell>
          <cell r="E563" t="str">
            <v>Accounts Payable</v>
          </cell>
          <cell r="F563">
            <v>50011174</v>
          </cell>
          <cell r="G563" t="str">
            <v>Accounts Payable Representative</v>
          </cell>
          <cell r="H563" t="str">
            <v>01.07.2010</v>
          </cell>
          <cell r="I563" t="str">
            <v>Staff Member</v>
          </cell>
          <cell r="J563" t="str">
            <v>Band C</v>
          </cell>
          <cell r="K563">
            <v>1</v>
          </cell>
          <cell r="L563">
            <v>40</v>
          </cell>
          <cell r="M563" t="str">
            <v>Permanent Full-Time</v>
          </cell>
          <cell r="N563" t="str">
            <v>Waged/Timesheet</v>
          </cell>
          <cell r="O563" t="str">
            <v>Position Filled</v>
          </cell>
          <cell r="P563">
            <v>92021414</v>
          </cell>
          <cell r="Q563" t="str">
            <v>Mary Henderson</v>
          </cell>
          <cell r="R563" t="str">
            <v>Permanent Full-Time</v>
          </cell>
          <cell r="S563" t="str">
            <v>Waged/Timesheet</v>
          </cell>
          <cell r="T563" t="str">
            <v>IEA – Old ELGOU Agmt</v>
          </cell>
          <cell r="U563">
            <v>1</v>
          </cell>
          <cell r="V563" t="str">
            <v>C+</v>
          </cell>
          <cell r="W563">
            <v>49291.56</v>
          </cell>
          <cell r="X563" t="str">
            <v>Admin 6 - 6 Henderson Valley Road</v>
          </cell>
          <cell r="Y563">
            <v>0</v>
          </cell>
          <cell r="Z563" t="str">
            <v>Mary</v>
          </cell>
          <cell r="AA563" t="str">
            <v>Henderson</v>
          </cell>
          <cell r="AB563" t="str">
            <v>Mary</v>
          </cell>
          <cell r="AC563" t="str">
            <v>BAND</v>
          </cell>
          <cell r="AD563" t="str">
            <v>PSA</v>
          </cell>
          <cell r="AE563" t="str">
            <v>Female</v>
          </cell>
          <cell r="AF563">
            <v>8104</v>
          </cell>
          <cell r="AG563" t="str">
            <v>ACCOUNTS PAYABLE</v>
          </cell>
          <cell r="AH563" t="str">
            <v>00.00.0000</v>
          </cell>
        </row>
        <row r="564">
          <cell r="A564">
            <v>50011175</v>
          </cell>
          <cell r="B564" t="str">
            <v>Finance Division</v>
          </cell>
          <cell r="C564" t="str">
            <v>Finance</v>
          </cell>
          <cell r="D564" t="str">
            <v>Receivables and Payables</v>
          </cell>
          <cell r="E564" t="str">
            <v>Accounts Payable</v>
          </cell>
          <cell r="F564">
            <v>50011175</v>
          </cell>
          <cell r="G564" t="str">
            <v>Accounts Payable Representative</v>
          </cell>
          <cell r="H564" t="str">
            <v>01.07.2010</v>
          </cell>
          <cell r="I564" t="str">
            <v>Staff Member</v>
          </cell>
          <cell r="J564" t="str">
            <v>Band C</v>
          </cell>
          <cell r="K564">
            <v>0.8</v>
          </cell>
          <cell r="L564">
            <v>32</v>
          </cell>
          <cell r="M564" t="str">
            <v>Permanent Part-Time</v>
          </cell>
          <cell r="N564" t="str">
            <v>Waged/Timesheet</v>
          </cell>
          <cell r="O564" t="str">
            <v>Position Filled</v>
          </cell>
          <cell r="P564">
            <v>2095</v>
          </cell>
          <cell r="Q564" t="str">
            <v>Amanda Baker</v>
          </cell>
          <cell r="R564" t="str">
            <v>Permanent Full-Time</v>
          </cell>
          <cell r="S564" t="str">
            <v>Waged/Timesheet</v>
          </cell>
          <cell r="T564" t="str">
            <v>IEA – 2013 Standard</v>
          </cell>
          <cell r="U564">
            <v>1</v>
          </cell>
          <cell r="V564" t="str">
            <v>C+</v>
          </cell>
          <cell r="W564">
            <v>46400</v>
          </cell>
          <cell r="X564" t="str">
            <v>Admin 6 - 6 Henderson Valley Road</v>
          </cell>
          <cell r="Y564">
            <v>-0.2</v>
          </cell>
          <cell r="Z564" t="str">
            <v>Amanda</v>
          </cell>
          <cell r="AA564" t="str">
            <v>Baker</v>
          </cell>
          <cell r="AC564" t="str">
            <v>BAND</v>
          </cell>
          <cell r="AD564" t="str">
            <v>PSA</v>
          </cell>
          <cell r="AE564" t="str">
            <v>Female</v>
          </cell>
          <cell r="AF564">
            <v>8104</v>
          </cell>
          <cell r="AG564" t="str">
            <v>ACCOUNTS PAYABLE</v>
          </cell>
          <cell r="AH564" t="str">
            <v>00.00.0000</v>
          </cell>
        </row>
        <row r="565">
          <cell r="A565">
            <v>50011176</v>
          </cell>
          <cell r="B565" t="str">
            <v>Finance Division</v>
          </cell>
          <cell r="C565" t="str">
            <v>Finance</v>
          </cell>
          <cell r="D565" t="str">
            <v>Receivables and Payables</v>
          </cell>
          <cell r="E565" t="str">
            <v>Accounts Payable</v>
          </cell>
          <cell r="F565">
            <v>50011176</v>
          </cell>
          <cell r="G565" t="str">
            <v>Accounts Payable Representative</v>
          </cell>
          <cell r="H565" t="str">
            <v>01.07.2010</v>
          </cell>
          <cell r="I565" t="str">
            <v>Staff Member</v>
          </cell>
          <cell r="J565" t="str">
            <v>Band C</v>
          </cell>
          <cell r="K565">
            <v>1</v>
          </cell>
          <cell r="L565">
            <v>40</v>
          </cell>
          <cell r="M565" t="str">
            <v>Permanent Full-Time</v>
          </cell>
          <cell r="N565" t="str">
            <v>Waged/Timesheet</v>
          </cell>
          <cell r="O565" t="str">
            <v>Position Filled</v>
          </cell>
          <cell r="P565">
            <v>854</v>
          </cell>
          <cell r="Q565" t="str">
            <v>Chantelle Armstrong</v>
          </cell>
          <cell r="R565" t="str">
            <v>Permanent Full-Time</v>
          </cell>
          <cell r="S565" t="str">
            <v>Waged/Timesheet</v>
          </cell>
          <cell r="T565" t="str">
            <v>CEA – PSA</v>
          </cell>
          <cell r="U565">
            <v>1</v>
          </cell>
          <cell r="V565" t="str">
            <v>C+</v>
          </cell>
          <cell r="W565">
            <v>46359.72</v>
          </cell>
          <cell r="X565" t="str">
            <v>Admin 6 - 6 Henderson Valley Road</v>
          </cell>
          <cell r="Y565">
            <v>0</v>
          </cell>
          <cell r="Z565" t="str">
            <v>Chantelle</v>
          </cell>
          <cell r="AA565" t="str">
            <v>Armstrong</v>
          </cell>
          <cell r="AC565" t="str">
            <v>BAND</v>
          </cell>
          <cell r="AD565" t="str">
            <v>PSA</v>
          </cell>
          <cell r="AE565" t="str">
            <v>Female</v>
          </cell>
          <cell r="AF565">
            <v>8104</v>
          </cell>
          <cell r="AG565" t="str">
            <v>ACCOUNTS PAYABLE</v>
          </cell>
          <cell r="AH565" t="str">
            <v>00.00.0000</v>
          </cell>
        </row>
        <row r="566">
          <cell r="A566">
            <v>50011178</v>
          </cell>
          <cell r="B566" t="str">
            <v>Finance Division</v>
          </cell>
          <cell r="C566" t="str">
            <v>Finance</v>
          </cell>
          <cell r="D566" t="str">
            <v>Operations Performance</v>
          </cell>
          <cell r="E566" t="str">
            <v>AT HOP</v>
          </cell>
          <cell r="F566">
            <v>50011178</v>
          </cell>
          <cell r="G566" t="str">
            <v>Financial Analyst</v>
          </cell>
          <cell r="H566" t="str">
            <v>01.07.2010</v>
          </cell>
          <cell r="I566" t="str">
            <v>Staff Member</v>
          </cell>
          <cell r="J566" t="str">
            <v>Band E</v>
          </cell>
          <cell r="K566">
            <v>1</v>
          </cell>
          <cell r="L566">
            <v>40</v>
          </cell>
          <cell r="M566" t="str">
            <v>Permanent Full-Time</v>
          </cell>
          <cell r="N566" t="str">
            <v>Waged/Timesheet</v>
          </cell>
          <cell r="O566" t="str">
            <v>Position Filled</v>
          </cell>
          <cell r="P566">
            <v>1779</v>
          </cell>
          <cell r="Q566" t="str">
            <v>Arlene Jose</v>
          </cell>
          <cell r="R566" t="str">
            <v>Permanent Full-Time</v>
          </cell>
          <cell r="S566" t="str">
            <v>Waged/Timesheet</v>
          </cell>
          <cell r="T566" t="str">
            <v>IEA – 2013 Standard</v>
          </cell>
          <cell r="U566">
            <v>1</v>
          </cell>
          <cell r="V566" t="str">
            <v>E+</v>
          </cell>
          <cell r="W566">
            <v>62000</v>
          </cell>
          <cell r="X566" t="str">
            <v>Admin 6 - 6 Henderson Valley Road</v>
          </cell>
          <cell r="Y566">
            <v>0</v>
          </cell>
          <cell r="Z566" t="str">
            <v>Arlene</v>
          </cell>
          <cell r="AA566" t="str">
            <v>Jose</v>
          </cell>
          <cell r="AC566" t="str">
            <v>BAND</v>
          </cell>
          <cell r="AD566" t="str">
            <v>PSA</v>
          </cell>
          <cell r="AE566" t="str">
            <v>Female</v>
          </cell>
          <cell r="AF566">
            <v>8106</v>
          </cell>
          <cell r="AG566" t="str">
            <v>AT HOP Finance</v>
          </cell>
          <cell r="AH566" t="str">
            <v>00.00.0000</v>
          </cell>
        </row>
        <row r="567">
          <cell r="A567">
            <v>50011179</v>
          </cell>
          <cell r="B567" t="str">
            <v>Finance Division</v>
          </cell>
          <cell r="C567" t="str">
            <v>Finance</v>
          </cell>
          <cell r="D567" t="str">
            <v>Receivables and Payables</v>
          </cell>
          <cell r="E567" t="str">
            <v>Receivables</v>
          </cell>
          <cell r="F567">
            <v>50011179</v>
          </cell>
          <cell r="G567" t="str">
            <v>Bank Reconciliation Representative</v>
          </cell>
          <cell r="H567" t="str">
            <v>01.07.2010</v>
          </cell>
          <cell r="I567" t="str">
            <v>Staff Member</v>
          </cell>
          <cell r="J567" t="str">
            <v>Band D</v>
          </cell>
          <cell r="K567">
            <v>1</v>
          </cell>
          <cell r="L567">
            <v>40</v>
          </cell>
          <cell r="M567" t="str">
            <v>Permanent Full-Time</v>
          </cell>
          <cell r="N567" t="str">
            <v>Waged/Timesheet</v>
          </cell>
          <cell r="O567" t="str">
            <v>Position Filled</v>
          </cell>
          <cell r="P567">
            <v>1084</v>
          </cell>
          <cell r="Q567" t="str">
            <v>Mark Smaill</v>
          </cell>
          <cell r="R567" t="str">
            <v>Permanent Full-Time</v>
          </cell>
          <cell r="S567" t="str">
            <v>Waged/Timesheet</v>
          </cell>
          <cell r="T567" t="str">
            <v>CEA – PSA</v>
          </cell>
          <cell r="U567">
            <v>1</v>
          </cell>
          <cell r="V567" t="str">
            <v>D+</v>
          </cell>
          <cell r="W567">
            <v>51612</v>
          </cell>
          <cell r="X567" t="str">
            <v>Admin 6 - 6 Henderson Valley Road</v>
          </cell>
          <cell r="Y567">
            <v>0</v>
          </cell>
          <cell r="Z567" t="str">
            <v>Lawrence</v>
          </cell>
          <cell r="AA567" t="str">
            <v>Smaill</v>
          </cell>
          <cell r="AB567" t="str">
            <v>Mark</v>
          </cell>
          <cell r="AC567" t="str">
            <v>BAND</v>
          </cell>
          <cell r="AD567" t="str">
            <v>PSA</v>
          </cell>
          <cell r="AE567" t="str">
            <v>Male</v>
          </cell>
          <cell r="AF567">
            <v>8105</v>
          </cell>
          <cell r="AG567" t="str">
            <v>RECEIVABLES</v>
          </cell>
          <cell r="AH567" t="str">
            <v>00.00.0000</v>
          </cell>
        </row>
        <row r="568">
          <cell r="A568">
            <v>50011180</v>
          </cell>
          <cell r="B568" t="str">
            <v>Finance Division</v>
          </cell>
          <cell r="C568" t="str">
            <v>Finance</v>
          </cell>
          <cell r="D568" t="str">
            <v>Receivables and Payables</v>
          </cell>
          <cell r="E568" t="str">
            <v>Accounts Payable</v>
          </cell>
          <cell r="F568">
            <v>50011180</v>
          </cell>
          <cell r="G568" t="str">
            <v>Payables Administrator</v>
          </cell>
          <cell r="H568" t="str">
            <v>01.07.2010</v>
          </cell>
          <cell r="I568" t="str">
            <v>Staff Member</v>
          </cell>
          <cell r="J568" t="str">
            <v>Band C</v>
          </cell>
          <cell r="K568">
            <v>0.8</v>
          </cell>
          <cell r="L568">
            <v>32</v>
          </cell>
          <cell r="M568" t="str">
            <v>Permanent Part-Time</v>
          </cell>
          <cell r="N568" t="str">
            <v>Waged/Timesheet</v>
          </cell>
          <cell r="O568" t="str">
            <v>Position Filled</v>
          </cell>
          <cell r="P568">
            <v>91001394</v>
          </cell>
          <cell r="Q568" t="str">
            <v>Iris Goodwin</v>
          </cell>
          <cell r="R568" t="str">
            <v>Permanent Part-Time</v>
          </cell>
          <cell r="S568" t="str">
            <v>Waged/Timesheet</v>
          </cell>
          <cell r="T568" t="str">
            <v>IEA – 2010 Standard</v>
          </cell>
          <cell r="U568">
            <v>0.8</v>
          </cell>
          <cell r="V568" t="str">
            <v>C+</v>
          </cell>
          <cell r="W568">
            <v>50032.3</v>
          </cell>
          <cell r="X568" t="str">
            <v>Admin 6 - 6 Henderson Valley Road</v>
          </cell>
          <cell r="Y568">
            <v>0</v>
          </cell>
          <cell r="Z568" t="str">
            <v>Iris</v>
          </cell>
          <cell r="AA568" t="str">
            <v>Goodwin</v>
          </cell>
          <cell r="AC568" t="str">
            <v>BAND</v>
          </cell>
          <cell r="AD568" t="str">
            <v>PSA</v>
          </cell>
          <cell r="AE568" t="str">
            <v>Female</v>
          </cell>
          <cell r="AF568">
            <v>8104</v>
          </cell>
          <cell r="AG568" t="str">
            <v>ACCOUNTS PAYABLE</v>
          </cell>
          <cell r="AH568" t="str">
            <v>00.00.0000</v>
          </cell>
        </row>
        <row r="569">
          <cell r="A569">
            <v>50011181</v>
          </cell>
          <cell r="B569" t="str">
            <v>Finance Division</v>
          </cell>
          <cell r="C569" t="str">
            <v>Finance</v>
          </cell>
          <cell r="D569" t="str">
            <v>Receivables and Payables</v>
          </cell>
          <cell r="E569" t="str">
            <v>Accounts Payable</v>
          </cell>
          <cell r="F569">
            <v>50011181</v>
          </cell>
          <cell r="G569" t="str">
            <v>Payables Administrator</v>
          </cell>
          <cell r="H569" t="str">
            <v>01.07.2010</v>
          </cell>
          <cell r="I569" t="str">
            <v>Staff Member</v>
          </cell>
          <cell r="J569" t="str">
            <v>Band C</v>
          </cell>
          <cell r="K569">
            <v>0.6</v>
          </cell>
          <cell r="L569">
            <v>24</v>
          </cell>
          <cell r="M569" t="str">
            <v>Permanent Part-Time</v>
          </cell>
          <cell r="N569" t="str">
            <v>Waged/Timesheet</v>
          </cell>
          <cell r="O569" t="str">
            <v>Position Filled</v>
          </cell>
          <cell r="P569">
            <v>91004340</v>
          </cell>
          <cell r="Q569" t="str">
            <v>June Dowds</v>
          </cell>
          <cell r="R569" t="str">
            <v>Permanent Part-Time</v>
          </cell>
          <cell r="S569" t="str">
            <v>Waged/Timesheet</v>
          </cell>
          <cell r="T569" t="str">
            <v>IEA – 2010 Standard</v>
          </cell>
          <cell r="U569">
            <v>0.6</v>
          </cell>
          <cell r="V569" t="str">
            <v>C+</v>
          </cell>
          <cell r="W569">
            <v>49800</v>
          </cell>
          <cell r="X569" t="str">
            <v>Admin 6 - 6 Henderson Valley Road</v>
          </cell>
          <cell r="Y569">
            <v>0</v>
          </cell>
          <cell r="Z569" t="str">
            <v>June</v>
          </cell>
          <cell r="AA569" t="str">
            <v>Dowds</v>
          </cell>
          <cell r="AC569" t="str">
            <v>BAND</v>
          </cell>
          <cell r="AD569" t="str">
            <v>PSA</v>
          </cell>
          <cell r="AE569" t="str">
            <v>Female</v>
          </cell>
          <cell r="AF569">
            <v>8104</v>
          </cell>
          <cell r="AG569" t="str">
            <v>ACCOUNTS PAYABLE</v>
          </cell>
          <cell r="AH569" t="str">
            <v>00.00.0000</v>
          </cell>
        </row>
        <row r="570">
          <cell r="A570">
            <v>50011183</v>
          </cell>
          <cell r="B570" t="str">
            <v>People, Safety &amp; Contact</v>
          </cell>
          <cell r="C570" t="str">
            <v>Business Services</v>
          </cell>
          <cell r="D570" t="str">
            <v>Payroll</v>
          </cell>
          <cell r="E570" t="str">
            <v>Payroll</v>
          </cell>
          <cell r="F570">
            <v>50011183</v>
          </cell>
          <cell r="G570" t="str">
            <v>Team Leader Payroll</v>
          </cell>
          <cell r="H570" t="str">
            <v>01.07.2010</v>
          </cell>
          <cell r="I570" t="str">
            <v>Unit Manager</v>
          </cell>
          <cell r="J570" t="str">
            <v>Band G</v>
          </cell>
          <cell r="K570">
            <v>1</v>
          </cell>
          <cell r="L570">
            <v>40</v>
          </cell>
          <cell r="M570" t="str">
            <v>Permanent Full-Time</v>
          </cell>
          <cell r="N570" t="str">
            <v>Waged/Timesheet</v>
          </cell>
          <cell r="O570" t="str">
            <v>Position Filled</v>
          </cell>
          <cell r="P570">
            <v>97065920</v>
          </cell>
          <cell r="Q570" t="str">
            <v>Julie Kairua</v>
          </cell>
          <cell r="R570" t="str">
            <v>Permanent Full-Time</v>
          </cell>
          <cell r="S570" t="str">
            <v>Waged/Timesheet</v>
          </cell>
          <cell r="T570" t="str">
            <v>IEA – 2010 Standard</v>
          </cell>
          <cell r="U570">
            <v>1</v>
          </cell>
          <cell r="V570" t="str">
            <v>G+</v>
          </cell>
          <cell r="W570">
            <v>87729.01</v>
          </cell>
          <cell r="X570" t="str">
            <v>Central One Level 2 - 6 Henderson Valley Road</v>
          </cell>
          <cell r="Y570">
            <v>0</v>
          </cell>
          <cell r="Z570" t="str">
            <v>Julie</v>
          </cell>
          <cell r="AA570" t="str">
            <v>Kairua</v>
          </cell>
          <cell r="AB570" t="str">
            <v>Julie</v>
          </cell>
          <cell r="AC570" t="str">
            <v>BAND</v>
          </cell>
          <cell r="AD570" t="str">
            <v>PSA</v>
          </cell>
          <cell r="AE570" t="str">
            <v>Female</v>
          </cell>
          <cell r="AF570">
            <v>9306</v>
          </cell>
          <cell r="AG570" t="str">
            <v>PAYROLL</v>
          </cell>
          <cell r="AH570" t="str">
            <v>00.00.0000</v>
          </cell>
        </row>
        <row r="571">
          <cell r="A571">
            <v>50011184</v>
          </cell>
          <cell r="B571" t="str">
            <v>People, Safety &amp; Contact</v>
          </cell>
          <cell r="C571" t="str">
            <v>Business Services</v>
          </cell>
          <cell r="D571" t="str">
            <v>Payroll</v>
          </cell>
          <cell r="E571" t="str">
            <v>Payroll</v>
          </cell>
          <cell r="F571">
            <v>50011184</v>
          </cell>
          <cell r="G571" t="str">
            <v>Payroll Administrator</v>
          </cell>
          <cell r="H571" t="str">
            <v>01.07.2010</v>
          </cell>
          <cell r="I571" t="str">
            <v>Staff Member</v>
          </cell>
          <cell r="J571" t="str">
            <v>Band D</v>
          </cell>
          <cell r="K571">
            <v>1</v>
          </cell>
          <cell r="L571">
            <v>40</v>
          </cell>
          <cell r="M571" t="str">
            <v>Permanent Full-Time</v>
          </cell>
          <cell r="N571" t="str">
            <v>Waged/Timesheet</v>
          </cell>
          <cell r="O571" t="str">
            <v>Position Filled</v>
          </cell>
          <cell r="P571">
            <v>92051020</v>
          </cell>
          <cell r="Q571" t="str">
            <v>Stephanie Riggall</v>
          </cell>
          <cell r="R571" t="str">
            <v>Permanent Full-Time</v>
          </cell>
          <cell r="S571" t="str">
            <v>Waged/Timesheet</v>
          </cell>
          <cell r="T571" t="str">
            <v>IEA – Old ELGOU Agmt</v>
          </cell>
          <cell r="U571">
            <v>1</v>
          </cell>
          <cell r="V571" t="str">
            <v>D+</v>
          </cell>
          <cell r="W571">
            <v>60475</v>
          </cell>
          <cell r="X571" t="str">
            <v>Central One Level 2 - 6 Henderson Valley Road</v>
          </cell>
          <cell r="Y571">
            <v>0</v>
          </cell>
          <cell r="Z571" t="str">
            <v>Stephanie</v>
          </cell>
          <cell r="AA571" t="str">
            <v>Riggall</v>
          </cell>
          <cell r="AB571" t="str">
            <v>Stephanie</v>
          </cell>
          <cell r="AC571" t="str">
            <v>BAND</v>
          </cell>
          <cell r="AD571" t="str">
            <v>PSA</v>
          </cell>
          <cell r="AE571" t="str">
            <v>Female</v>
          </cell>
          <cell r="AF571">
            <v>9306</v>
          </cell>
          <cell r="AG571" t="str">
            <v>PAYROLL</v>
          </cell>
          <cell r="AH571" t="str">
            <v>00.00.0000</v>
          </cell>
        </row>
        <row r="572">
          <cell r="A572">
            <v>50011185</v>
          </cell>
          <cell r="B572" t="str">
            <v>People, Safety &amp; Contact</v>
          </cell>
          <cell r="C572" t="str">
            <v>Business Services</v>
          </cell>
          <cell r="D572" t="str">
            <v>Payroll</v>
          </cell>
          <cell r="E572" t="str">
            <v>Payroll</v>
          </cell>
          <cell r="F572">
            <v>50011185</v>
          </cell>
          <cell r="G572" t="str">
            <v>Payroll Administrator</v>
          </cell>
          <cell r="H572" t="str">
            <v>01.07.2010</v>
          </cell>
          <cell r="I572" t="str">
            <v>Staff Member</v>
          </cell>
          <cell r="J572" t="str">
            <v>Band D</v>
          </cell>
          <cell r="K572">
            <v>1</v>
          </cell>
          <cell r="L572">
            <v>40</v>
          </cell>
          <cell r="M572" t="str">
            <v>Permanent Full-Time</v>
          </cell>
          <cell r="N572" t="str">
            <v>Waged/Timesheet</v>
          </cell>
          <cell r="O572" t="str">
            <v>Position Filled</v>
          </cell>
          <cell r="P572">
            <v>98050035</v>
          </cell>
          <cell r="Q572" t="str">
            <v>Merzy Patel</v>
          </cell>
          <cell r="R572" t="str">
            <v>Permanent Full-Time</v>
          </cell>
          <cell r="S572" t="str">
            <v>Waged/Timesheet</v>
          </cell>
          <cell r="T572" t="str">
            <v>IEA – 2010 Standard</v>
          </cell>
          <cell r="U572">
            <v>1</v>
          </cell>
          <cell r="V572" t="str">
            <v>D+</v>
          </cell>
          <cell r="W572">
            <v>57678.22</v>
          </cell>
          <cell r="X572" t="str">
            <v>Central One Level 2 - 6 Henderson Valley Road</v>
          </cell>
          <cell r="Y572">
            <v>0</v>
          </cell>
          <cell r="Z572" t="str">
            <v>Merzy</v>
          </cell>
          <cell r="AA572" t="str">
            <v>Patel</v>
          </cell>
          <cell r="AC572" t="str">
            <v>BAND</v>
          </cell>
          <cell r="AD572" t="str">
            <v>PSA</v>
          </cell>
          <cell r="AE572" t="str">
            <v>Male</v>
          </cell>
          <cell r="AF572">
            <v>9306</v>
          </cell>
          <cell r="AG572" t="str">
            <v>PAYROLL</v>
          </cell>
          <cell r="AH572" t="str">
            <v>00.00.0000</v>
          </cell>
        </row>
        <row r="573">
          <cell r="A573">
            <v>50011189</v>
          </cell>
          <cell r="B573" t="str">
            <v>Finance Division</v>
          </cell>
          <cell r="C573" t="str">
            <v>Finance</v>
          </cell>
          <cell r="D573" t="str">
            <v>Receivables and Payables</v>
          </cell>
          <cell r="E573" t="str">
            <v>Receivables</v>
          </cell>
          <cell r="F573">
            <v>50011189</v>
          </cell>
          <cell r="G573" t="str">
            <v>Accounts Receivable Representative</v>
          </cell>
          <cell r="H573" t="str">
            <v>01.07.2010</v>
          </cell>
          <cell r="I573" t="str">
            <v>Staff Member</v>
          </cell>
          <cell r="J573" t="str">
            <v>Band C</v>
          </cell>
          <cell r="K573">
            <v>1</v>
          </cell>
          <cell r="L573">
            <v>40</v>
          </cell>
          <cell r="M573" t="str">
            <v>Permanent Full-Time</v>
          </cell>
          <cell r="N573" t="str">
            <v>Waged/Timesheet</v>
          </cell>
          <cell r="O573" t="str">
            <v>Position Filled</v>
          </cell>
          <cell r="P573">
            <v>91000168</v>
          </cell>
          <cell r="Q573" t="str">
            <v>Sue McDonnell</v>
          </cell>
          <cell r="R573" t="str">
            <v>Permanent Part-Time</v>
          </cell>
          <cell r="S573" t="str">
            <v>Waged/Timesheet</v>
          </cell>
          <cell r="T573" t="str">
            <v>CEA – PSA</v>
          </cell>
          <cell r="U573">
            <v>0.93799999999999994</v>
          </cell>
          <cell r="V573" t="str">
            <v>C+</v>
          </cell>
          <cell r="W573">
            <v>57246.25</v>
          </cell>
          <cell r="X573" t="str">
            <v>Admin 6 - 6 Henderson Valley Road</v>
          </cell>
          <cell r="Y573">
            <v>6.2E-2</v>
          </cell>
          <cell r="Z573" t="str">
            <v>Sue</v>
          </cell>
          <cell r="AA573" t="str">
            <v>McDonnell</v>
          </cell>
          <cell r="AC573" t="str">
            <v>BAND</v>
          </cell>
          <cell r="AD573" t="str">
            <v>PSA</v>
          </cell>
          <cell r="AE573" t="str">
            <v>Female</v>
          </cell>
          <cell r="AF573">
            <v>8105</v>
          </cell>
          <cell r="AG573" t="str">
            <v>RECEIVABLES</v>
          </cell>
          <cell r="AH573" t="str">
            <v>00.00.0000</v>
          </cell>
        </row>
        <row r="574">
          <cell r="A574">
            <v>50011191</v>
          </cell>
          <cell r="B574" t="str">
            <v>Finance Division</v>
          </cell>
          <cell r="C574" t="str">
            <v>Finance</v>
          </cell>
          <cell r="D574" t="str">
            <v>Receivables and Payables</v>
          </cell>
          <cell r="E574" t="str">
            <v>Receivables</v>
          </cell>
          <cell r="F574">
            <v>50011191</v>
          </cell>
          <cell r="G574" t="str">
            <v>Debt Collection Specialist</v>
          </cell>
          <cell r="H574" t="str">
            <v>01.07.2010</v>
          </cell>
          <cell r="I574" t="str">
            <v>Staff Member</v>
          </cell>
          <cell r="J574" t="str">
            <v>Band D</v>
          </cell>
          <cell r="K574">
            <v>1</v>
          </cell>
          <cell r="L574">
            <v>40</v>
          </cell>
          <cell r="M574" t="str">
            <v>Permanent Full-Time</v>
          </cell>
          <cell r="N574" t="str">
            <v>Waged/Timesheet</v>
          </cell>
          <cell r="O574" t="str">
            <v>Position Filled</v>
          </cell>
          <cell r="P574">
            <v>92036766</v>
          </cell>
          <cell r="Q574" t="str">
            <v>Denise Muller</v>
          </cell>
          <cell r="R574" t="str">
            <v>Permanent Full-Time</v>
          </cell>
          <cell r="S574" t="str">
            <v>Waged/Timesheet</v>
          </cell>
          <cell r="T574" t="str">
            <v>IEA – Old ELGOU Agmt</v>
          </cell>
          <cell r="U574">
            <v>1</v>
          </cell>
          <cell r="V574" t="str">
            <v>D+</v>
          </cell>
          <cell r="W574">
            <v>55529.93</v>
          </cell>
          <cell r="X574" t="str">
            <v>Admin 6 - 6 Henderson Valley Road</v>
          </cell>
          <cell r="Y574">
            <v>0</v>
          </cell>
          <cell r="Z574" t="str">
            <v>Denise</v>
          </cell>
          <cell r="AA574" t="str">
            <v>Muller</v>
          </cell>
          <cell r="AB574" t="str">
            <v>Denise</v>
          </cell>
          <cell r="AC574" t="str">
            <v>BAND</v>
          </cell>
          <cell r="AD574" t="str">
            <v>PSA</v>
          </cell>
          <cell r="AE574" t="str">
            <v>Female</v>
          </cell>
          <cell r="AF574">
            <v>8105</v>
          </cell>
          <cell r="AG574" t="str">
            <v>RECEIVABLES</v>
          </cell>
          <cell r="AH574" t="str">
            <v>00.00.0000</v>
          </cell>
        </row>
        <row r="575">
          <cell r="A575">
            <v>50011192</v>
          </cell>
          <cell r="B575" t="str">
            <v>Finance Division</v>
          </cell>
          <cell r="C575" t="str">
            <v>Finance</v>
          </cell>
          <cell r="D575" t="str">
            <v>Receivables and Payables</v>
          </cell>
          <cell r="E575" t="str">
            <v>Receivables</v>
          </cell>
          <cell r="F575">
            <v>50011192</v>
          </cell>
          <cell r="G575" t="str">
            <v>Debt Collection Specialist</v>
          </cell>
          <cell r="H575" t="str">
            <v>01.07.2010</v>
          </cell>
          <cell r="I575" t="str">
            <v>Staff Member</v>
          </cell>
          <cell r="J575" t="str">
            <v>Band D</v>
          </cell>
          <cell r="K575">
            <v>1</v>
          </cell>
          <cell r="L575">
            <v>40</v>
          </cell>
          <cell r="M575" t="str">
            <v>Permanent Full-Time</v>
          </cell>
          <cell r="N575" t="str">
            <v>Waged/Timesheet</v>
          </cell>
          <cell r="O575" t="str">
            <v>Position Filled</v>
          </cell>
          <cell r="P575">
            <v>90009015</v>
          </cell>
          <cell r="Q575" t="str">
            <v>Lucia Stowers</v>
          </cell>
          <cell r="R575" t="str">
            <v>Permanent Full-Time</v>
          </cell>
          <cell r="S575" t="str">
            <v>Waged/Timesheet</v>
          </cell>
          <cell r="T575" t="str">
            <v>CEA – PSA</v>
          </cell>
          <cell r="U575">
            <v>1</v>
          </cell>
          <cell r="V575" t="str">
            <v>D+</v>
          </cell>
          <cell r="W575">
            <v>52217.36</v>
          </cell>
          <cell r="X575" t="str">
            <v>Admin 6 - 6 Henderson Valley Road</v>
          </cell>
          <cell r="Y575">
            <v>0</v>
          </cell>
          <cell r="Z575" t="str">
            <v>Lucia</v>
          </cell>
          <cell r="AA575" t="str">
            <v>Stowers</v>
          </cell>
          <cell r="AB575" t="str">
            <v>Lucia</v>
          </cell>
          <cell r="AC575" t="str">
            <v>BAND</v>
          </cell>
          <cell r="AD575" t="str">
            <v>PSA</v>
          </cell>
          <cell r="AE575" t="str">
            <v>Female</v>
          </cell>
          <cell r="AF575">
            <v>8105</v>
          </cell>
          <cell r="AG575" t="str">
            <v>RECEIVABLES</v>
          </cell>
          <cell r="AH575" t="str">
            <v>00.00.0000</v>
          </cell>
        </row>
        <row r="576">
          <cell r="A576">
            <v>50011193</v>
          </cell>
          <cell r="B576" t="str">
            <v>Finance Division</v>
          </cell>
          <cell r="C576" t="str">
            <v>Finance</v>
          </cell>
          <cell r="D576" t="str">
            <v>Receivables and Payables</v>
          </cell>
          <cell r="E576" t="str">
            <v>Receivables</v>
          </cell>
          <cell r="F576">
            <v>50011193</v>
          </cell>
          <cell r="G576" t="str">
            <v>Bank Reconciliation Representative</v>
          </cell>
          <cell r="H576" t="str">
            <v>01.07.2010</v>
          </cell>
          <cell r="I576" t="str">
            <v>Staff Member</v>
          </cell>
          <cell r="J576" t="str">
            <v>Band D</v>
          </cell>
          <cell r="K576">
            <v>1</v>
          </cell>
          <cell r="L576">
            <v>40</v>
          </cell>
          <cell r="M576" t="str">
            <v>Permanent Full-Time</v>
          </cell>
          <cell r="N576" t="str">
            <v>Waged/Timesheet</v>
          </cell>
          <cell r="O576" t="str">
            <v>Position Filled</v>
          </cell>
          <cell r="P576">
            <v>170</v>
          </cell>
          <cell r="Q576" t="str">
            <v>Velvet Lum</v>
          </cell>
          <cell r="R576" t="str">
            <v>Permanent Full-Time</v>
          </cell>
          <cell r="S576" t="str">
            <v>Waged/Timesheet</v>
          </cell>
          <cell r="T576" t="str">
            <v>CEA – PSA</v>
          </cell>
          <cell r="U576">
            <v>1</v>
          </cell>
          <cell r="V576" t="str">
            <v>D+</v>
          </cell>
          <cell r="W576">
            <v>47000</v>
          </cell>
          <cell r="X576" t="str">
            <v>Admin L6 - 6 Henderson Valley Road</v>
          </cell>
          <cell r="Y576">
            <v>0</v>
          </cell>
          <cell r="Z576" t="str">
            <v>Velvet</v>
          </cell>
          <cell r="AA576" t="str">
            <v>Lum</v>
          </cell>
          <cell r="AC576" t="str">
            <v>BAND</v>
          </cell>
          <cell r="AD576" t="str">
            <v>PSA</v>
          </cell>
          <cell r="AE576" t="str">
            <v>Female</v>
          </cell>
          <cell r="AF576">
            <v>8105</v>
          </cell>
          <cell r="AG576" t="str">
            <v>RECEIVABLES</v>
          </cell>
          <cell r="AH576" t="str">
            <v>00.00.0000</v>
          </cell>
        </row>
        <row r="577">
          <cell r="A577">
            <v>50011194</v>
          </cell>
          <cell r="B577" t="str">
            <v>Finance Division</v>
          </cell>
          <cell r="C577" t="str">
            <v>Procurement</v>
          </cell>
          <cell r="D577" t="str">
            <v>Corporate &amp; Business Technology</v>
          </cell>
          <cell r="E577" t="str">
            <v>Corporate &amp; Business Technology</v>
          </cell>
          <cell r="F577">
            <v>50011194</v>
          </cell>
          <cell r="G577" t="str">
            <v>Administrator</v>
          </cell>
          <cell r="H577" t="str">
            <v>01.07.2010</v>
          </cell>
          <cell r="I577" t="str">
            <v>Staff Member</v>
          </cell>
          <cell r="J577" t="str">
            <v>Band D</v>
          </cell>
          <cell r="K577">
            <v>0.6</v>
          </cell>
          <cell r="L577">
            <v>24</v>
          </cell>
          <cell r="M577" t="str">
            <v>Permanent Part-Time</v>
          </cell>
          <cell r="N577" t="str">
            <v>Waged/Timesheet</v>
          </cell>
          <cell r="O577" t="str">
            <v>Position Filled</v>
          </cell>
          <cell r="P577">
            <v>91003107</v>
          </cell>
          <cell r="Q577" t="str">
            <v>Michelle Hutchison</v>
          </cell>
          <cell r="R577" t="str">
            <v>Permanent Part-Time</v>
          </cell>
          <cell r="S577" t="str">
            <v>Waged/Timesheet</v>
          </cell>
          <cell r="T577" t="str">
            <v>IEA – 2010 Standard</v>
          </cell>
          <cell r="U577">
            <v>0.55000000000000004</v>
          </cell>
          <cell r="V577" t="str">
            <v>D+</v>
          </cell>
          <cell r="W577">
            <v>56573.919999999998</v>
          </cell>
          <cell r="X577" t="str">
            <v>Admin 4 - 6 Henderson Valley Road</v>
          </cell>
          <cell r="Y577">
            <v>0.05</v>
          </cell>
          <cell r="Z577" t="str">
            <v>Michelle</v>
          </cell>
          <cell r="AA577" t="str">
            <v>Hutchison</v>
          </cell>
          <cell r="AC577" t="str">
            <v>BAND</v>
          </cell>
          <cell r="AD577" t="str">
            <v>PSA</v>
          </cell>
          <cell r="AE577" t="str">
            <v>Female</v>
          </cell>
          <cell r="AF577">
            <v>8208</v>
          </cell>
          <cell r="AG577" t="str">
            <v>BT/Corp proc support</v>
          </cell>
          <cell r="AH577" t="str">
            <v>00.00.0000</v>
          </cell>
        </row>
        <row r="578">
          <cell r="A578">
            <v>50011195</v>
          </cell>
          <cell r="B578" t="str">
            <v>Finance Division</v>
          </cell>
          <cell r="C578" t="str">
            <v>Finance</v>
          </cell>
          <cell r="D578" t="str">
            <v>Operations Performance</v>
          </cell>
          <cell r="E578" t="str">
            <v>Roading Support</v>
          </cell>
          <cell r="F578">
            <v>50011195</v>
          </cell>
          <cell r="G578" t="str">
            <v>Business Performance Accountant</v>
          </cell>
          <cell r="H578" t="str">
            <v>01.07.2010</v>
          </cell>
          <cell r="I578" t="str">
            <v>Staff Member</v>
          </cell>
          <cell r="J578" t="str">
            <v>Band H</v>
          </cell>
          <cell r="K578">
            <v>1</v>
          </cell>
          <cell r="L578">
            <v>40</v>
          </cell>
          <cell r="M578" t="str">
            <v>Permanent Full-Time</v>
          </cell>
          <cell r="N578" t="str">
            <v>Salaried</v>
          </cell>
          <cell r="O578" t="str">
            <v>Position Filled</v>
          </cell>
          <cell r="P578">
            <v>90001657</v>
          </cell>
          <cell r="Q578" t="str">
            <v>Graham Southcombe</v>
          </cell>
          <cell r="R578" t="str">
            <v>Permanent Full-Time</v>
          </cell>
          <cell r="S578" t="str">
            <v>Salaried</v>
          </cell>
          <cell r="T578" t="str">
            <v>CEA – PSA</v>
          </cell>
          <cell r="U578">
            <v>1</v>
          </cell>
          <cell r="V578" t="str">
            <v>H+</v>
          </cell>
          <cell r="W578">
            <v>106504.82</v>
          </cell>
          <cell r="X578" t="str">
            <v>Vodafone Building - Level 2 (74 Taharoto Road)</v>
          </cell>
          <cell r="Y578">
            <v>0</v>
          </cell>
          <cell r="Z578" t="str">
            <v>Graham</v>
          </cell>
          <cell r="AA578" t="str">
            <v>Southcombe</v>
          </cell>
          <cell r="AB578" t="str">
            <v>Graham</v>
          </cell>
          <cell r="AC578" t="str">
            <v>BAND</v>
          </cell>
          <cell r="AD578" t="str">
            <v>PSA</v>
          </cell>
          <cell r="AE578" t="str">
            <v>Male</v>
          </cell>
          <cell r="AF578">
            <v>8201</v>
          </cell>
          <cell r="AG578" t="str">
            <v>Roading support</v>
          </cell>
          <cell r="AH578" t="str">
            <v>00.00.0000</v>
          </cell>
        </row>
        <row r="579">
          <cell r="A579">
            <v>50011196</v>
          </cell>
          <cell r="B579" t="str">
            <v>Finance Division</v>
          </cell>
          <cell r="C579" t="str">
            <v>Finance</v>
          </cell>
          <cell r="D579" t="str">
            <v>Financial Reporting</v>
          </cell>
          <cell r="E579" t="str">
            <v>Reporting, Budgets &amp; Forecasting</v>
          </cell>
          <cell r="F579">
            <v>50011196</v>
          </cell>
          <cell r="G579" t="str">
            <v>Financial Planning Accountant</v>
          </cell>
          <cell r="H579" t="str">
            <v>01.07.2010</v>
          </cell>
          <cell r="I579" t="str">
            <v>Staff Member</v>
          </cell>
          <cell r="J579" t="str">
            <v>Band H</v>
          </cell>
          <cell r="K579">
            <v>1</v>
          </cell>
          <cell r="L579">
            <v>40</v>
          </cell>
          <cell r="M579" t="str">
            <v>Permanent Full-Time</v>
          </cell>
          <cell r="N579" t="str">
            <v>Salaried</v>
          </cell>
          <cell r="O579" t="str">
            <v>Position Filled</v>
          </cell>
          <cell r="P579">
            <v>92051401</v>
          </cell>
          <cell r="Q579" t="str">
            <v>Fiona Rees</v>
          </cell>
          <cell r="R579" t="str">
            <v>Permanent Full-Time</v>
          </cell>
          <cell r="S579" t="str">
            <v>Salaried</v>
          </cell>
          <cell r="T579" t="str">
            <v>CEA – PSA</v>
          </cell>
          <cell r="U579">
            <v>1</v>
          </cell>
          <cell r="V579" t="str">
            <v>H+</v>
          </cell>
          <cell r="W579">
            <v>102818</v>
          </cell>
          <cell r="X579" t="str">
            <v>Admin 6 - 6 Henderson Valley Road</v>
          </cell>
          <cell r="Y579">
            <v>0</v>
          </cell>
          <cell r="Z579" t="str">
            <v>Fiona</v>
          </cell>
          <cell r="AA579" t="str">
            <v>Rees</v>
          </cell>
          <cell r="AB579" t="str">
            <v>Fiona</v>
          </cell>
          <cell r="AC579" t="str">
            <v>BAND</v>
          </cell>
          <cell r="AD579" t="str">
            <v>PSA</v>
          </cell>
          <cell r="AE579" t="str">
            <v>Female</v>
          </cell>
          <cell r="AF579">
            <v>8101</v>
          </cell>
          <cell r="AG579" t="str">
            <v>FINANCIAL REPORTING</v>
          </cell>
          <cell r="AH579" t="str">
            <v>00.00.0000</v>
          </cell>
        </row>
        <row r="580">
          <cell r="A580">
            <v>50011197</v>
          </cell>
          <cell r="B580" t="str">
            <v>Finance Division</v>
          </cell>
          <cell r="C580" t="str">
            <v>Finance</v>
          </cell>
          <cell r="D580" t="str">
            <v>Operations Performance</v>
          </cell>
          <cell r="E580" t="str">
            <v>Public Transport Support</v>
          </cell>
          <cell r="F580">
            <v>50011197</v>
          </cell>
          <cell r="G580" t="str">
            <v>Business Performance Accountant</v>
          </cell>
          <cell r="H580" t="str">
            <v>01.07.2010</v>
          </cell>
          <cell r="I580" t="str">
            <v>Staff Member</v>
          </cell>
          <cell r="J580" t="str">
            <v>Band H</v>
          </cell>
          <cell r="K580">
            <v>1</v>
          </cell>
          <cell r="L580">
            <v>40</v>
          </cell>
          <cell r="M580" t="str">
            <v>Permanent Full-Time</v>
          </cell>
          <cell r="N580" t="str">
            <v>Salaried</v>
          </cell>
          <cell r="O580" t="str">
            <v>Position unfilled for 136 days</v>
          </cell>
          <cell r="P580">
            <v>0</v>
          </cell>
          <cell r="U580">
            <v>0</v>
          </cell>
          <cell r="W580">
            <v>0</v>
          </cell>
          <cell r="Y580">
            <v>1</v>
          </cell>
          <cell r="AD580" t="str">
            <v>PSA</v>
          </cell>
          <cell r="AH580" t="str">
            <v>00.00.0000</v>
          </cell>
        </row>
        <row r="581">
          <cell r="A581">
            <v>50011198</v>
          </cell>
          <cell r="B581" t="str">
            <v>Finance Division</v>
          </cell>
          <cell r="C581" t="str">
            <v>Finance</v>
          </cell>
          <cell r="D581" t="str">
            <v>Operations Performance</v>
          </cell>
          <cell r="E581" t="str">
            <v>Parking and Corporate Support</v>
          </cell>
          <cell r="F581">
            <v>50011198</v>
          </cell>
          <cell r="G581" t="str">
            <v>Business Performance Accountant</v>
          </cell>
          <cell r="H581" t="str">
            <v>01.07.2010</v>
          </cell>
          <cell r="I581" t="str">
            <v>Staff Member</v>
          </cell>
          <cell r="J581" t="str">
            <v>Band H</v>
          </cell>
          <cell r="K581">
            <v>1</v>
          </cell>
          <cell r="L581">
            <v>40</v>
          </cell>
          <cell r="M581" t="str">
            <v>Permanent Full-Time</v>
          </cell>
          <cell r="N581" t="str">
            <v>Salaried</v>
          </cell>
          <cell r="O581" t="str">
            <v>Position Filled</v>
          </cell>
          <cell r="P581">
            <v>90006949</v>
          </cell>
          <cell r="Q581" t="str">
            <v>Jane Hussein</v>
          </cell>
          <cell r="R581" t="str">
            <v>Permanent Full-Time</v>
          </cell>
          <cell r="S581" t="str">
            <v>Salaried</v>
          </cell>
          <cell r="T581" t="str">
            <v>IEA – 2010 Standard</v>
          </cell>
          <cell r="U581">
            <v>1</v>
          </cell>
          <cell r="V581" t="str">
            <v>H+</v>
          </cell>
          <cell r="W581">
            <v>88822.68</v>
          </cell>
          <cell r="X581" t="str">
            <v>Vodafone Building - Level 2 (74 Taharoto Road)</v>
          </cell>
          <cell r="Y581">
            <v>0</v>
          </cell>
          <cell r="Z581" t="str">
            <v>Jane</v>
          </cell>
          <cell r="AA581" t="str">
            <v>Hussein</v>
          </cell>
          <cell r="AB581" t="str">
            <v>Jane</v>
          </cell>
          <cell r="AC581" t="str">
            <v>BAND</v>
          </cell>
          <cell r="AD581" t="str">
            <v>PSA</v>
          </cell>
          <cell r="AE581" t="str">
            <v>Female</v>
          </cell>
          <cell r="AF581">
            <v>8206</v>
          </cell>
          <cell r="AG581" t="str">
            <v>Parking &amp; Corporate</v>
          </cell>
          <cell r="AH581" t="str">
            <v>00.00.0000</v>
          </cell>
        </row>
        <row r="582">
          <cell r="A582">
            <v>50011199</v>
          </cell>
          <cell r="B582" t="str">
            <v>Finance Division</v>
          </cell>
          <cell r="C582" t="str">
            <v>Finance</v>
          </cell>
          <cell r="D582" t="str">
            <v>Capital Performance</v>
          </cell>
          <cell r="E582" t="str">
            <v>Capital Performance</v>
          </cell>
          <cell r="F582">
            <v>50011199</v>
          </cell>
          <cell r="G582" t="str">
            <v>Business Performance Accountant</v>
          </cell>
          <cell r="H582" t="str">
            <v>01.07.2010</v>
          </cell>
          <cell r="I582" t="str">
            <v>Staff Member</v>
          </cell>
          <cell r="J582" t="str">
            <v>Band H</v>
          </cell>
          <cell r="K582">
            <v>1</v>
          </cell>
          <cell r="L582">
            <v>40</v>
          </cell>
          <cell r="M582" t="str">
            <v>Permanent Full-Time</v>
          </cell>
          <cell r="N582" t="str">
            <v>Salaried</v>
          </cell>
          <cell r="O582" t="str">
            <v>Position Filled</v>
          </cell>
          <cell r="P582">
            <v>92003020</v>
          </cell>
          <cell r="Q582" t="str">
            <v>John Blower</v>
          </cell>
          <cell r="R582" t="str">
            <v>Permanent Full-Time</v>
          </cell>
          <cell r="S582" t="str">
            <v>Salaried</v>
          </cell>
          <cell r="T582" t="str">
            <v>CEA – PSA</v>
          </cell>
          <cell r="U582">
            <v>1</v>
          </cell>
          <cell r="V582" t="str">
            <v>H+</v>
          </cell>
          <cell r="W582">
            <v>101346.58</v>
          </cell>
          <cell r="X582" t="str">
            <v>Admin 4 - 6 Henderson Valley Road</v>
          </cell>
          <cell r="Y582">
            <v>0</v>
          </cell>
          <cell r="Z582" t="str">
            <v>John</v>
          </cell>
          <cell r="AA582" t="str">
            <v>Blower</v>
          </cell>
          <cell r="AB582" t="str">
            <v>John</v>
          </cell>
          <cell r="AC582" t="str">
            <v>BAND</v>
          </cell>
          <cell r="AD582" t="str">
            <v>PSA</v>
          </cell>
          <cell r="AE582" t="str">
            <v>Male</v>
          </cell>
          <cell r="AF582">
            <v>8204</v>
          </cell>
          <cell r="AG582" t="str">
            <v>Capital support</v>
          </cell>
          <cell r="AH582" t="str">
            <v>00.00.0000</v>
          </cell>
        </row>
        <row r="583">
          <cell r="A583">
            <v>50011200</v>
          </cell>
          <cell r="B583" t="str">
            <v>Finance Division</v>
          </cell>
          <cell r="C583" t="str">
            <v>Finance</v>
          </cell>
          <cell r="D583" t="str">
            <v>Capital Performance</v>
          </cell>
          <cell r="E583" t="str">
            <v>Capital Performance</v>
          </cell>
          <cell r="F583">
            <v>50011200</v>
          </cell>
          <cell r="G583" t="str">
            <v>Business Performance Accountant</v>
          </cell>
          <cell r="H583" t="str">
            <v>01.07.2010</v>
          </cell>
          <cell r="I583" t="str">
            <v>Staff Member</v>
          </cell>
          <cell r="J583" t="str">
            <v>Band H</v>
          </cell>
          <cell r="K583">
            <v>1</v>
          </cell>
          <cell r="L583">
            <v>40</v>
          </cell>
          <cell r="M583" t="str">
            <v>Permanent Full-Time</v>
          </cell>
          <cell r="N583" t="str">
            <v>Salaried</v>
          </cell>
          <cell r="O583" t="str">
            <v>Position Filled</v>
          </cell>
          <cell r="P583">
            <v>1279</v>
          </cell>
          <cell r="Q583" t="str">
            <v>Lowell Chetty</v>
          </cell>
          <cell r="R583" t="str">
            <v>Permanent Full-Time</v>
          </cell>
          <cell r="S583" t="str">
            <v>Salaried</v>
          </cell>
          <cell r="T583" t="str">
            <v>IEA – 2013 Standard</v>
          </cell>
          <cell r="U583">
            <v>1</v>
          </cell>
          <cell r="V583" t="str">
            <v>H4</v>
          </cell>
          <cell r="W583">
            <v>80960</v>
          </cell>
          <cell r="X583" t="str">
            <v>Admin 4 - 6 Henderson Valley Road</v>
          </cell>
          <cell r="Y583">
            <v>0</v>
          </cell>
          <cell r="Z583" t="str">
            <v>Lowell</v>
          </cell>
          <cell r="AA583" t="str">
            <v>Chetty</v>
          </cell>
          <cell r="AC583" t="str">
            <v>BAND</v>
          </cell>
          <cell r="AD583" t="str">
            <v>PSA</v>
          </cell>
          <cell r="AE583" t="str">
            <v>Male</v>
          </cell>
          <cell r="AF583">
            <v>8204</v>
          </cell>
          <cell r="AG583" t="str">
            <v>Capital support</v>
          </cell>
          <cell r="AH583" t="str">
            <v>00.00.0000</v>
          </cell>
        </row>
        <row r="584">
          <cell r="A584">
            <v>50011201</v>
          </cell>
          <cell r="B584" t="str">
            <v>Finance Division</v>
          </cell>
          <cell r="C584" t="str">
            <v>Finance</v>
          </cell>
          <cell r="D584" t="str">
            <v>Operations Performance</v>
          </cell>
          <cell r="E584" t="str">
            <v>Parking and Corporate Support</v>
          </cell>
          <cell r="F584">
            <v>50011201</v>
          </cell>
          <cell r="G584" t="str">
            <v>Business Performance Accountant</v>
          </cell>
          <cell r="H584" t="str">
            <v>01.07.2010</v>
          </cell>
          <cell r="I584" t="str">
            <v>Staff Member</v>
          </cell>
          <cell r="J584" t="str">
            <v>Band H</v>
          </cell>
          <cell r="K584">
            <v>1</v>
          </cell>
          <cell r="L584">
            <v>40</v>
          </cell>
          <cell r="M584" t="str">
            <v>Permanent Full-Time</v>
          </cell>
          <cell r="N584" t="str">
            <v>Salaried</v>
          </cell>
          <cell r="O584" t="str">
            <v>Position Filled</v>
          </cell>
          <cell r="P584">
            <v>2090</v>
          </cell>
          <cell r="Q584" t="str">
            <v>Jane Lauren</v>
          </cell>
          <cell r="R584" t="str">
            <v>Permanent Full-Time</v>
          </cell>
          <cell r="S584" t="str">
            <v>Salaried</v>
          </cell>
          <cell r="T584" t="str">
            <v>CEA – PSA</v>
          </cell>
          <cell r="U584">
            <v>1</v>
          </cell>
          <cell r="V584" t="str">
            <v>H+</v>
          </cell>
          <cell r="W584">
            <v>85000</v>
          </cell>
          <cell r="X584" t="str">
            <v>1 Queen Street - Level 6</v>
          </cell>
          <cell r="Y584">
            <v>0</v>
          </cell>
          <cell r="Z584" t="str">
            <v>Jane</v>
          </cell>
          <cell r="AA584" t="str">
            <v>Lauren</v>
          </cell>
          <cell r="AC584" t="str">
            <v>BAND</v>
          </cell>
          <cell r="AD584" t="str">
            <v>PSA</v>
          </cell>
          <cell r="AE584" t="str">
            <v>Female</v>
          </cell>
          <cell r="AF584">
            <v>8206</v>
          </cell>
          <cell r="AG584" t="str">
            <v>Parking &amp; Corporate</v>
          </cell>
          <cell r="AH584" t="str">
            <v>00.00.0000</v>
          </cell>
        </row>
        <row r="585">
          <cell r="A585">
            <v>50011202</v>
          </cell>
          <cell r="B585" t="str">
            <v>Finance Division</v>
          </cell>
          <cell r="C585" t="str">
            <v>Finance</v>
          </cell>
          <cell r="D585" t="str">
            <v>Operations Performance</v>
          </cell>
          <cell r="E585" t="str">
            <v>Roading Support</v>
          </cell>
          <cell r="F585">
            <v>50011202</v>
          </cell>
          <cell r="G585" t="str">
            <v>Financial Business Analyst</v>
          </cell>
          <cell r="H585" t="str">
            <v>01.07.2010</v>
          </cell>
          <cell r="I585" t="str">
            <v>Staff Member</v>
          </cell>
          <cell r="J585" t="str">
            <v>Band G</v>
          </cell>
          <cell r="K585">
            <v>1</v>
          </cell>
          <cell r="L585">
            <v>40</v>
          </cell>
          <cell r="M585" t="str">
            <v>Permanent Full-Time</v>
          </cell>
          <cell r="N585" t="str">
            <v>Waged/Timesheet</v>
          </cell>
          <cell r="O585" t="str">
            <v>Perm. Position Filled by Non Employee</v>
          </cell>
          <cell r="P585">
            <v>2367</v>
          </cell>
          <cell r="Q585" t="str">
            <v>Karen Buckley</v>
          </cell>
          <cell r="R585" t="str">
            <v>Non-Employee</v>
          </cell>
          <cell r="S585" t="str">
            <v>Contractor</v>
          </cell>
          <cell r="U585">
            <v>0</v>
          </cell>
          <cell r="W585">
            <v>0</v>
          </cell>
          <cell r="X585" t="str">
            <v>Vodafone Building - Level 2 (74 Taharoto Road)</v>
          </cell>
          <cell r="Y585">
            <v>1</v>
          </cell>
          <cell r="Z585" t="str">
            <v>Karen</v>
          </cell>
          <cell r="AA585" t="str">
            <v>Buckley</v>
          </cell>
          <cell r="AD585" t="str">
            <v>PSA</v>
          </cell>
          <cell r="AE585" t="str">
            <v>Female</v>
          </cell>
          <cell r="AF585">
            <v>8201</v>
          </cell>
          <cell r="AG585" t="str">
            <v>Roading support</v>
          </cell>
          <cell r="AH585" t="str">
            <v>27.01.2015</v>
          </cell>
        </row>
        <row r="586">
          <cell r="A586">
            <v>50011203</v>
          </cell>
          <cell r="B586" t="str">
            <v>Finance Division</v>
          </cell>
          <cell r="C586" t="str">
            <v>Revenue &amp; Analysis</v>
          </cell>
          <cell r="D586" t="str">
            <v>Financial Analysis</v>
          </cell>
          <cell r="E586" t="str">
            <v>Financial Analysis</v>
          </cell>
          <cell r="F586">
            <v>50011203</v>
          </cell>
          <cell r="G586" t="str">
            <v>Senior Financial Modeller</v>
          </cell>
          <cell r="H586" t="str">
            <v>01.07.2010</v>
          </cell>
          <cell r="I586" t="str">
            <v>Staff Member</v>
          </cell>
          <cell r="J586" t="str">
            <v>Band H</v>
          </cell>
          <cell r="K586">
            <v>1</v>
          </cell>
          <cell r="L586">
            <v>40</v>
          </cell>
          <cell r="M586" t="str">
            <v>Permanent Full-Time</v>
          </cell>
          <cell r="N586" t="str">
            <v>Salaried</v>
          </cell>
          <cell r="O586" t="str">
            <v>Position Filled</v>
          </cell>
          <cell r="P586">
            <v>91002690</v>
          </cell>
          <cell r="Q586" t="str">
            <v>Kumaran Mangalakumar</v>
          </cell>
          <cell r="R586" t="str">
            <v>Permanent Full-Time</v>
          </cell>
          <cell r="S586" t="str">
            <v>Salaried</v>
          </cell>
          <cell r="T586" t="str">
            <v>IEA – 2013 Standard</v>
          </cell>
          <cell r="U586">
            <v>1</v>
          </cell>
          <cell r="V586" t="str">
            <v>H+</v>
          </cell>
          <cell r="W586">
            <v>98237</v>
          </cell>
          <cell r="X586" t="str">
            <v>Admin 5 - 6 Henderson Valley Road</v>
          </cell>
          <cell r="Y586">
            <v>0</v>
          </cell>
          <cell r="Z586" t="str">
            <v>Kumaran</v>
          </cell>
          <cell r="AA586" t="str">
            <v>Mangalakumar</v>
          </cell>
          <cell r="AC586" t="str">
            <v>BAND</v>
          </cell>
          <cell r="AD586" t="str">
            <v>PSA</v>
          </cell>
          <cell r="AE586" t="str">
            <v>Male</v>
          </cell>
          <cell r="AF586">
            <v>8200</v>
          </cell>
          <cell r="AG586" t="str">
            <v>Revenue &amp; Analysis</v>
          </cell>
          <cell r="AH586" t="str">
            <v>00.00.0000</v>
          </cell>
        </row>
        <row r="587">
          <cell r="A587">
            <v>50011204</v>
          </cell>
          <cell r="B587" t="str">
            <v>Finance Division</v>
          </cell>
          <cell r="C587" t="str">
            <v>Finance</v>
          </cell>
          <cell r="D587" t="str">
            <v>Operations Performance</v>
          </cell>
          <cell r="E587" t="str">
            <v>Parking and Corporate Support</v>
          </cell>
          <cell r="F587">
            <v>50011204</v>
          </cell>
          <cell r="G587" t="str">
            <v>Financial Business Analyst</v>
          </cell>
          <cell r="H587" t="str">
            <v>01.07.2010</v>
          </cell>
          <cell r="I587" t="str">
            <v>Staff Member</v>
          </cell>
          <cell r="J587" t="str">
            <v>Band G</v>
          </cell>
          <cell r="K587">
            <v>1</v>
          </cell>
          <cell r="L587">
            <v>40</v>
          </cell>
          <cell r="M587" t="str">
            <v>Permanent Full-Time</v>
          </cell>
          <cell r="N587" t="str">
            <v>Waged/Timesheet</v>
          </cell>
          <cell r="O587" t="str">
            <v>Position Filled</v>
          </cell>
          <cell r="P587">
            <v>91</v>
          </cell>
          <cell r="Q587" t="str">
            <v>Simon Wong</v>
          </cell>
          <cell r="R587" t="str">
            <v>Permanent Full-Time</v>
          </cell>
          <cell r="S587" t="str">
            <v>Waged/Timesheet</v>
          </cell>
          <cell r="T587" t="str">
            <v>IEA – 2010 Standard</v>
          </cell>
          <cell r="U587">
            <v>1</v>
          </cell>
          <cell r="V587" t="str">
            <v>G+</v>
          </cell>
          <cell r="W587">
            <v>80781.81</v>
          </cell>
          <cell r="X587" t="str">
            <v>Admin 6 - 6 Henderson Valley Road</v>
          </cell>
          <cell r="Y587">
            <v>0</v>
          </cell>
          <cell r="Z587" t="str">
            <v>Tut Mun</v>
          </cell>
          <cell r="AA587" t="str">
            <v>Wong</v>
          </cell>
          <cell r="AB587" t="str">
            <v>Simon</v>
          </cell>
          <cell r="AC587" t="str">
            <v>BAND</v>
          </cell>
          <cell r="AD587" t="str">
            <v>PSA</v>
          </cell>
          <cell r="AE587" t="str">
            <v>Male</v>
          </cell>
          <cell r="AF587">
            <v>8206</v>
          </cell>
          <cell r="AG587" t="str">
            <v>Parking &amp; Corporate</v>
          </cell>
          <cell r="AH587" t="str">
            <v>00.00.0000</v>
          </cell>
        </row>
        <row r="588">
          <cell r="A588">
            <v>50011205</v>
          </cell>
          <cell r="B588" t="str">
            <v>Finance Division</v>
          </cell>
          <cell r="C588" t="str">
            <v>Finance</v>
          </cell>
          <cell r="D588" t="str">
            <v>Operations Performance</v>
          </cell>
          <cell r="E588" t="str">
            <v>Public Transport Support</v>
          </cell>
          <cell r="F588">
            <v>50011205</v>
          </cell>
          <cell r="G588" t="str">
            <v>Business Performance Accountant</v>
          </cell>
          <cell r="H588" t="str">
            <v>01.07.2010</v>
          </cell>
          <cell r="I588" t="str">
            <v>Staff Member</v>
          </cell>
          <cell r="J588" t="str">
            <v>Band H</v>
          </cell>
          <cell r="K588">
            <v>1</v>
          </cell>
          <cell r="L588">
            <v>40</v>
          </cell>
          <cell r="M588" t="str">
            <v>Permanent Full-Time</v>
          </cell>
          <cell r="N588" t="str">
            <v>Salaried</v>
          </cell>
          <cell r="O588" t="str">
            <v>Position Filled</v>
          </cell>
          <cell r="P588">
            <v>91002681</v>
          </cell>
          <cell r="Q588" t="str">
            <v>Martina Goveas</v>
          </cell>
          <cell r="R588" t="str">
            <v>Permanent Full-Time</v>
          </cell>
          <cell r="S588" t="str">
            <v>Salaried</v>
          </cell>
          <cell r="T588" t="str">
            <v>IEA – 2013 Standard</v>
          </cell>
          <cell r="U588">
            <v>1</v>
          </cell>
          <cell r="V588" t="str">
            <v>H+</v>
          </cell>
          <cell r="W588">
            <v>85000</v>
          </cell>
          <cell r="X588" t="str">
            <v>Admin 6 - 6 Henderson Valley Road</v>
          </cell>
          <cell r="Y588">
            <v>0</v>
          </cell>
          <cell r="Z588" t="str">
            <v>Martina</v>
          </cell>
          <cell r="AA588" t="str">
            <v>Goveas</v>
          </cell>
          <cell r="AC588" t="str">
            <v>BAND</v>
          </cell>
          <cell r="AD588" t="str">
            <v>PSA</v>
          </cell>
          <cell r="AE588" t="str">
            <v>Female</v>
          </cell>
          <cell r="AF588">
            <v>8203</v>
          </cell>
          <cell r="AG588" t="str">
            <v>Public Transport sup</v>
          </cell>
          <cell r="AH588" t="str">
            <v>00.00.0000</v>
          </cell>
        </row>
        <row r="589">
          <cell r="A589">
            <v>50011206</v>
          </cell>
          <cell r="B589" t="str">
            <v>Finance Division</v>
          </cell>
          <cell r="C589" t="str">
            <v>Finance</v>
          </cell>
          <cell r="D589" t="str">
            <v>Operations Performance</v>
          </cell>
          <cell r="E589" t="str">
            <v>Public Transport Support</v>
          </cell>
          <cell r="F589">
            <v>50011206</v>
          </cell>
          <cell r="G589" t="str">
            <v>Business Performance Accountant</v>
          </cell>
          <cell r="H589" t="str">
            <v>01.07.2010</v>
          </cell>
          <cell r="I589" t="str">
            <v>Staff Member</v>
          </cell>
          <cell r="J589" t="str">
            <v>Band H</v>
          </cell>
          <cell r="K589">
            <v>1</v>
          </cell>
          <cell r="L589">
            <v>40</v>
          </cell>
          <cell r="M589" t="str">
            <v>Permanent Full-Time</v>
          </cell>
          <cell r="N589" t="str">
            <v>Salaried</v>
          </cell>
          <cell r="O589" t="str">
            <v>Position Filled</v>
          </cell>
          <cell r="P589">
            <v>748</v>
          </cell>
          <cell r="Q589" t="str">
            <v>Dave Martin</v>
          </cell>
          <cell r="R589" t="str">
            <v>Permanent Full-Time</v>
          </cell>
          <cell r="S589" t="str">
            <v>Salaried</v>
          </cell>
          <cell r="T589" t="str">
            <v>IEA – 2010 Standard</v>
          </cell>
          <cell r="U589">
            <v>1</v>
          </cell>
          <cell r="V589" t="str">
            <v>H+</v>
          </cell>
          <cell r="W589">
            <v>99024.2</v>
          </cell>
          <cell r="X589" t="str">
            <v>1 Queen Street - Level 17</v>
          </cell>
          <cell r="Y589">
            <v>0</v>
          </cell>
          <cell r="Z589" t="str">
            <v>David</v>
          </cell>
          <cell r="AA589" t="str">
            <v>Martin</v>
          </cell>
          <cell r="AB589" t="str">
            <v>Dave</v>
          </cell>
          <cell r="AC589" t="str">
            <v>BAND</v>
          </cell>
          <cell r="AD589" t="str">
            <v>PSA</v>
          </cell>
          <cell r="AE589" t="str">
            <v>Male</v>
          </cell>
          <cell r="AF589">
            <v>8203</v>
          </cell>
          <cell r="AG589" t="str">
            <v>Public Transport sup</v>
          </cell>
          <cell r="AH589" t="str">
            <v>00.00.0000</v>
          </cell>
        </row>
        <row r="590">
          <cell r="A590">
            <v>50011207</v>
          </cell>
          <cell r="B590" t="str">
            <v>Finance Division</v>
          </cell>
          <cell r="C590" t="str">
            <v>Procurement</v>
          </cell>
          <cell r="D590" t="str">
            <v>Strategy &amp; Systems</v>
          </cell>
          <cell r="E590" t="str">
            <v>Strategy &amp; Systems</v>
          </cell>
          <cell r="F590">
            <v>50011207</v>
          </cell>
          <cell r="G590" t="str">
            <v>Procurement Frameworks Specialist</v>
          </cell>
          <cell r="H590" t="str">
            <v>01.07.2010</v>
          </cell>
          <cell r="I590" t="str">
            <v>Staff Member</v>
          </cell>
          <cell r="J590" t="str">
            <v>Band H</v>
          </cell>
          <cell r="K590">
            <v>1</v>
          </cell>
          <cell r="L590">
            <v>40</v>
          </cell>
          <cell r="M590" t="str">
            <v>Permanent Full-Time</v>
          </cell>
          <cell r="N590" t="str">
            <v>Salaried</v>
          </cell>
          <cell r="O590" t="str">
            <v>Position Filled</v>
          </cell>
          <cell r="P590">
            <v>92037444</v>
          </cell>
          <cell r="Q590" t="str">
            <v>Biljana Malcic</v>
          </cell>
          <cell r="R590" t="str">
            <v>Permanent Full-Time</v>
          </cell>
          <cell r="S590" t="str">
            <v>Salaried</v>
          </cell>
          <cell r="T590" t="str">
            <v>CEA – PSA</v>
          </cell>
          <cell r="U590">
            <v>1</v>
          </cell>
          <cell r="V590" t="str">
            <v>H+</v>
          </cell>
          <cell r="W590">
            <v>88973.2</v>
          </cell>
          <cell r="X590" t="str">
            <v>Admin 4 - 6 Henderson Valley Road</v>
          </cell>
          <cell r="Y590">
            <v>0</v>
          </cell>
          <cell r="Z590" t="str">
            <v>Biljana</v>
          </cell>
          <cell r="AA590" t="str">
            <v>Malcic</v>
          </cell>
          <cell r="AB590" t="str">
            <v>Biljana</v>
          </cell>
          <cell r="AC590" t="str">
            <v>BAND</v>
          </cell>
          <cell r="AD590" t="str">
            <v>PSA</v>
          </cell>
          <cell r="AE590" t="str">
            <v>Female</v>
          </cell>
          <cell r="AF590">
            <v>8202</v>
          </cell>
          <cell r="AG590" t="str">
            <v>PROCUREMENT SUPPORT</v>
          </cell>
          <cell r="AH590" t="str">
            <v>00.00.0000</v>
          </cell>
        </row>
        <row r="591">
          <cell r="A591">
            <v>50011208</v>
          </cell>
          <cell r="B591" t="str">
            <v>Finance Division</v>
          </cell>
          <cell r="C591" t="str">
            <v>Revenue &amp; Analysis</v>
          </cell>
          <cell r="D591" t="str">
            <v>Financial Analysis</v>
          </cell>
          <cell r="E591" t="str">
            <v>Financial Analysis</v>
          </cell>
          <cell r="F591">
            <v>50011208</v>
          </cell>
          <cell r="G591" t="str">
            <v>Funding Accountant</v>
          </cell>
          <cell r="H591" t="str">
            <v>01.07.2010</v>
          </cell>
          <cell r="I591" t="str">
            <v>Staff Member</v>
          </cell>
          <cell r="J591" t="str">
            <v>Band H</v>
          </cell>
          <cell r="K591">
            <v>1</v>
          </cell>
          <cell r="L591">
            <v>40</v>
          </cell>
          <cell r="M591" t="str">
            <v>Permanent Full-Time</v>
          </cell>
          <cell r="N591" t="str">
            <v>Salaried</v>
          </cell>
          <cell r="O591" t="str">
            <v>Position Filled</v>
          </cell>
          <cell r="P591">
            <v>1811</v>
          </cell>
          <cell r="Q591" t="str">
            <v>Maree Wheeler</v>
          </cell>
          <cell r="R591" t="str">
            <v>Permanent Full-Time</v>
          </cell>
          <cell r="S591" t="str">
            <v>Salaried</v>
          </cell>
          <cell r="T591" t="str">
            <v>CEA – PSA</v>
          </cell>
          <cell r="U591">
            <v>1</v>
          </cell>
          <cell r="V591" t="str">
            <v>H4</v>
          </cell>
          <cell r="W591">
            <v>80960</v>
          </cell>
          <cell r="X591" t="str">
            <v>Admin 5 - 6 Henderson Valley Road</v>
          </cell>
          <cell r="Y591">
            <v>0</v>
          </cell>
          <cell r="Z591" t="str">
            <v>Maree</v>
          </cell>
          <cell r="AA591" t="str">
            <v>Wheeler</v>
          </cell>
          <cell r="AC591" t="str">
            <v>BAND</v>
          </cell>
          <cell r="AD591" t="str">
            <v>PSA</v>
          </cell>
          <cell r="AE591" t="str">
            <v>Female</v>
          </cell>
          <cell r="AF591">
            <v>8200</v>
          </cell>
          <cell r="AG591" t="str">
            <v>Revenue &amp; Analysis</v>
          </cell>
          <cell r="AH591" t="str">
            <v>00.00.0000</v>
          </cell>
        </row>
        <row r="592">
          <cell r="A592">
            <v>50011209</v>
          </cell>
          <cell r="B592" t="str">
            <v>Finance Division</v>
          </cell>
          <cell r="C592" t="str">
            <v>Revenue &amp; Analysis</v>
          </cell>
          <cell r="D592" t="str">
            <v>Financial Analysis</v>
          </cell>
          <cell r="E592" t="str">
            <v>Financial Analysis</v>
          </cell>
          <cell r="F592">
            <v>50011209</v>
          </cell>
          <cell r="G592" t="str">
            <v>Senior Investment Analyst</v>
          </cell>
          <cell r="H592" t="str">
            <v>01.07.2010</v>
          </cell>
          <cell r="I592" t="str">
            <v>Staff Member</v>
          </cell>
          <cell r="J592" t="str">
            <v>Band H</v>
          </cell>
          <cell r="K592">
            <v>1</v>
          </cell>
          <cell r="L592">
            <v>40</v>
          </cell>
          <cell r="M592" t="str">
            <v>Permanent Full-Time</v>
          </cell>
          <cell r="N592" t="str">
            <v>Salaried</v>
          </cell>
          <cell r="O592" t="str">
            <v>Position Filled</v>
          </cell>
          <cell r="P592">
            <v>2023</v>
          </cell>
          <cell r="Q592" t="str">
            <v>Ben Lewis</v>
          </cell>
          <cell r="R592" t="str">
            <v>Permanent Full-Time</v>
          </cell>
          <cell r="S592" t="str">
            <v>Salaried</v>
          </cell>
          <cell r="T592" t="str">
            <v>IEA – 2013 Standard</v>
          </cell>
          <cell r="U592">
            <v>1</v>
          </cell>
          <cell r="V592" t="str">
            <v>H+</v>
          </cell>
          <cell r="W592">
            <v>88000</v>
          </cell>
          <cell r="X592" t="str">
            <v>Admin 5 - 6 Henderson Valley Road</v>
          </cell>
          <cell r="Y592">
            <v>0</v>
          </cell>
          <cell r="Z592" t="str">
            <v>Benjamin</v>
          </cell>
          <cell r="AA592" t="str">
            <v>Lewis</v>
          </cell>
          <cell r="AB592" t="str">
            <v>Ben</v>
          </cell>
          <cell r="AC592" t="str">
            <v>BAND</v>
          </cell>
          <cell r="AD592" t="str">
            <v>PSA</v>
          </cell>
          <cell r="AE592" t="str">
            <v>Male</v>
          </cell>
          <cell r="AF592">
            <v>8200</v>
          </cell>
          <cell r="AG592" t="str">
            <v>Revenue &amp; Analysis</v>
          </cell>
          <cell r="AH592" t="str">
            <v>00.00.0000</v>
          </cell>
        </row>
        <row r="593">
          <cell r="A593">
            <v>50011210</v>
          </cell>
          <cell r="B593" t="str">
            <v>Finance Division</v>
          </cell>
          <cell r="C593" t="str">
            <v>Procurement</v>
          </cell>
          <cell r="D593" t="str">
            <v>Strategy &amp; Systems</v>
          </cell>
          <cell r="E593" t="str">
            <v>Strategy &amp; Systems</v>
          </cell>
          <cell r="F593">
            <v>50011210</v>
          </cell>
          <cell r="G593" t="str">
            <v>Vehicle Fleet Coordinator</v>
          </cell>
          <cell r="H593" t="str">
            <v>01.07.2010</v>
          </cell>
          <cell r="I593" t="str">
            <v>Staff Member</v>
          </cell>
          <cell r="J593" t="str">
            <v>Band E</v>
          </cell>
          <cell r="K593">
            <v>1</v>
          </cell>
          <cell r="L593">
            <v>40</v>
          </cell>
          <cell r="M593" t="str">
            <v>Permanent Full-Time</v>
          </cell>
          <cell r="N593" t="str">
            <v>Waged/Timesheet</v>
          </cell>
          <cell r="O593" t="str">
            <v>Position Filled</v>
          </cell>
          <cell r="P593">
            <v>91001459</v>
          </cell>
          <cell r="Q593" t="str">
            <v>Linda Miles</v>
          </cell>
          <cell r="R593" t="str">
            <v>Permanent Full-Time</v>
          </cell>
          <cell r="S593" t="str">
            <v>Waged/Timesheet</v>
          </cell>
          <cell r="T593" t="str">
            <v>CEA – PSA</v>
          </cell>
          <cell r="U593">
            <v>1</v>
          </cell>
          <cell r="V593" t="str">
            <v>E+</v>
          </cell>
          <cell r="W593">
            <v>68095.88</v>
          </cell>
          <cell r="X593" t="str">
            <v>Admin 4 - 6 Henderson Valley Road</v>
          </cell>
          <cell r="Y593">
            <v>0</v>
          </cell>
          <cell r="Z593" t="str">
            <v>Linda</v>
          </cell>
          <cell r="AA593" t="str">
            <v>Miles</v>
          </cell>
          <cell r="AC593" t="str">
            <v>BAND</v>
          </cell>
          <cell r="AD593" t="str">
            <v>PSA</v>
          </cell>
          <cell r="AE593" t="str">
            <v>Female</v>
          </cell>
          <cell r="AF593">
            <v>8202</v>
          </cell>
          <cell r="AG593" t="str">
            <v>PROCUREMENT SUPPORT</v>
          </cell>
          <cell r="AH593" t="str">
            <v>00.00.0000</v>
          </cell>
        </row>
        <row r="594">
          <cell r="A594">
            <v>50011213</v>
          </cell>
          <cell r="B594" t="str">
            <v>Finance Division</v>
          </cell>
          <cell r="C594" t="str">
            <v>Procurement</v>
          </cell>
          <cell r="D594" t="str">
            <v>Corporate &amp; Business Technology</v>
          </cell>
          <cell r="E594" t="str">
            <v>Corporate &amp; Business Technology</v>
          </cell>
          <cell r="F594">
            <v>50011213</v>
          </cell>
          <cell r="G594" t="str">
            <v>Administrator</v>
          </cell>
          <cell r="H594" t="str">
            <v>01.07.2010</v>
          </cell>
          <cell r="I594" t="str">
            <v>Staff Member</v>
          </cell>
          <cell r="J594" t="str">
            <v>Band D</v>
          </cell>
          <cell r="K594">
            <v>0.4</v>
          </cell>
          <cell r="L594">
            <v>16</v>
          </cell>
          <cell r="M594" t="str">
            <v>Permanent Part-Time</v>
          </cell>
          <cell r="N594" t="str">
            <v>Waged/Timesheet</v>
          </cell>
          <cell r="O594" t="str">
            <v>Position Filled</v>
          </cell>
          <cell r="P594">
            <v>92046450</v>
          </cell>
          <cell r="Q594" t="str">
            <v>Tracey Posa</v>
          </cell>
          <cell r="R594" t="str">
            <v>Permanent Part-Time</v>
          </cell>
          <cell r="S594" t="str">
            <v>Waged/Timesheet</v>
          </cell>
          <cell r="T594" t="str">
            <v>CEA – PSA</v>
          </cell>
          <cell r="U594">
            <v>0.4</v>
          </cell>
          <cell r="V594" t="str">
            <v>D+</v>
          </cell>
          <cell r="W594">
            <v>55981.919999999998</v>
          </cell>
          <cell r="X594" t="str">
            <v>Admin 4 - 6 Henderson Valley Road</v>
          </cell>
          <cell r="Y594">
            <v>0</v>
          </cell>
          <cell r="Z594" t="str">
            <v>Tracey</v>
          </cell>
          <cell r="AA594" t="str">
            <v>Posa</v>
          </cell>
          <cell r="AB594" t="str">
            <v>Tracey</v>
          </cell>
          <cell r="AC594" t="str">
            <v>BAND</v>
          </cell>
          <cell r="AD594" t="str">
            <v>PSA</v>
          </cell>
          <cell r="AE594" t="str">
            <v>Female</v>
          </cell>
          <cell r="AF594">
            <v>8208</v>
          </cell>
          <cell r="AG594" t="str">
            <v>BT/Corp proc support</v>
          </cell>
          <cell r="AH594" t="str">
            <v>00.00.0000</v>
          </cell>
        </row>
        <row r="595">
          <cell r="A595">
            <v>50011214</v>
          </cell>
          <cell r="B595" t="str">
            <v>Finance Division</v>
          </cell>
          <cell r="C595" t="str">
            <v>Finance</v>
          </cell>
          <cell r="D595" t="str">
            <v>Receivables and Payables</v>
          </cell>
          <cell r="E595" t="str">
            <v>Receivables</v>
          </cell>
          <cell r="F595">
            <v>50011214</v>
          </cell>
          <cell r="G595" t="str">
            <v>Receivables Team Leader</v>
          </cell>
          <cell r="H595" t="str">
            <v>01.07.2010</v>
          </cell>
          <cell r="I595" t="str">
            <v>Unit Manager</v>
          </cell>
          <cell r="J595" t="str">
            <v>Band G</v>
          </cell>
          <cell r="K595">
            <v>1</v>
          </cell>
          <cell r="L595">
            <v>40</v>
          </cell>
          <cell r="M595" t="str">
            <v>Permanent Full-Time</v>
          </cell>
          <cell r="N595" t="str">
            <v>Waged/Timesheet</v>
          </cell>
          <cell r="O595" t="str">
            <v>Position Filled</v>
          </cell>
          <cell r="P595">
            <v>523</v>
          </cell>
          <cell r="Q595" t="str">
            <v>Karen Turner</v>
          </cell>
          <cell r="R595" t="str">
            <v>Permanent Full-Time</v>
          </cell>
          <cell r="S595" t="str">
            <v>Waged/Timesheet</v>
          </cell>
          <cell r="T595" t="str">
            <v>IEA – 2010 Standard</v>
          </cell>
          <cell r="U595">
            <v>1</v>
          </cell>
          <cell r="V595" t="str">
            <v>G+</v>
          </cell>
          <cell r="W595">
            <v>76709.88</v>
          </cell>
          <cell r="X595" t="str">
            <v>Admin 6 - 6 Henderson Valley Road</v>
          </cell>
          <cell r="Y595">
            <v>0</v>
          </cell>
          <cell r="Z595" t="str">
            <v>Karen</v>
          </cell>
          <cell r="AA595" t="str">
            <v>Turner</v>
          </cell>
          <cell r="AC595" t="str">
            <v>BAND</v>
          </cell>
          <cell r="AD595" t="str">
            <v>PSA</v>
          </cell>
          <cell r="AE595" t="str">
            <v>Female</v>
          </cell>
          <cell r="AF595">
            <v>8105</v>
          </cell>
          <cell r="AG595" t="str">
            <v>RECEIVABLES</v>
          </cell>
          <cell r="AH595" t="str">
            <v>00.00.0000</v>
          </cell>
        </row>
        <row r="596">
          <cell r="A596">
            <v>50011215</v>
          </cell>
          <cell r="B596" t="str">
            <v>Finance Division</v>
          </cell>
          <cell r="C596" t="str">
            <v>Finance</v>
          </cell>
          <cell r="D596" t="str">
            <v>Receivables and Payables</v>
          </cell>
          <cell r="E596" t="str">
            <v>Receivables</v>
          </cell>
          <cell r="F596">
            <v>50011215</v>
          </cell>
          <cell r="G596" t="str">
            <v>Parking Receivables</v>
          </cell>
          <cell r="H596" t="str">
            <v>01.07.2010</v>
          </cell>
          <cell r="I596" t="str">
            <v>Staff Member</v>
          </cell>
          <cell r="J596" t="str">
            <v>Band C</v>
          </cell>
          <cell r="K596">
            <v>1</v>
          </cell>
          <cell r="L596">
            <v>40</v>
          </cell>
          <cell r="M596" t="str">
            <v>Permanent Full-Time</v>
          </cell>
          <cell r="N596" t="str">
            <v>Waged/Timesheet</v>
          </cell>
          <cell r="O596" t="str">
            <v>Position Filled</v>
          </cell>
          <cell r="P596">
            <v>1408</v>
          </cell>
          <cell r="Q596" t="str">
            <v>Hollee Capper</v>
          </cell>
          <cell r="R596" t="str">
            <v>Permanent Full-Time</v>
          </cell>
          <cell r="S596" t="str">
            <v>Waged/Timesheet</v>
          </cell>
          <cell r="T596" t="str">
            <v>IEA – 2013 Standard</v>
          </cell>
          <cell r="U596">
            <v>1</v>
          </cell>
          <cell r="V596" t="str">
            <v>C+</v>
          </cell>
          <cell r="W596">
            <v>43008</v>
          </cell>
          <cell r="X596" t="str">
            <v>Admin 6 - 6 Henderson Valley Road</v>
          </cell>
          <cell r="Y596">
            <v>0</v>
          </cell>
          <cell r="Z596" t="str">
            <v>Hollee</v>
          </cell>
          <cell r="AA596" t="str">
            <v>Capper</v>
          </cell>
          <cell r="AC596" t="str">
            <v>BAND</v>
          </cell>
          <cell r="AD596" t="str">
            <v>PSA</v>
          </cell>
          <cell r="AE596" t="str">
            <v>Female</v>
          </cell>
          <cell r="AF596">
            <v>8105</v>
          </cell>
          <cell r="AG596" t="str">
            <v>RECEIVABLES</v>
          </cell>
          <cell r="AH596" t="str">
            <v>00.00.0000</v>
          </cell>
        </row>
        <row r="597">
          <cell r="A597">
            <v>50011222</v>
          </cell>
          <cell r="B597" t="str">
            <v>Business Technology Division</v>
          </cell>
          <cell r="C597" t="str">
            <v>Enterprise Information</v>
          </cell>
          <cell r="D597" t="str">
            <v>Business Intelligence</v>
          </cell>
          <cell r="E597" t="str">
            <v>BI Development</v>
          </cell>
          <cell r="F597">
            <v>50011222</v>
          </cell>
          <cell r="G597" t="str">
            <v>Service Monitoring and Reporting Analyst</v>
          </cell>
          <cell r="H597" t="str">
            <v>01.07.2010</v>
          </cell>
          <cell r="I597" t="str">
            <v>Staff Member</v>
          </cell>
          <cell r="J597" t="str">
            <v>Band G</v>
          </cell>
          <cell r="K597">
            <v>1</v>
          </cell>
          <cell r="L597">
            <v>40</v>
          </cell>
          <cell r="M597" t="str">
            <v>Permanent Full-Time</v>
          </cell>
          <cell r="N597" t="str">
            <v>Waged/Timesheet</v>
          </cell>
          <cell r="O597" t="str">
            <v>Position Filled</v>
          </cell>
          <cell r="P597">
            <v>970</v>
          </cell>
          <cell r="Q597" t="str">
            <v>Ken Wong</v>
          </cell>
          <cell r="R597" t="str">
            <v>Permanent Full-Time</v>
          </cell>
          <cell r="S597" t="str">
            <v>Waged/Timesheet</v>
          </cell>
          <cell r="T597" t="str">
            <v>IEA – 2010 Standard</v>
          </cell>
          <cell r="U597">
            <v>1</v>
          </cell>
          <cell r="V597" t="str">
            <v>G5</v>
          </cell>
          <cell r="W597">
            <v>70200</v>
          </cell>
          <cell r="X597" t="str">
            <v>Admin 6 - 6 Henderson Valley Road</v>
          </cell>
          <cell r="Y597">
            <v>0</v>
          </cell>
          <cell r="Z597" t="str">
            <v>Sum Kin</v>
          </cell>
          <cell r="AA597" t="str">
            <v>Wong</v>
          </cell>
          <cell r="AB597" t="str">
            <v>Ken</v>
          </cell>
          <cell r="AC597" t="str">
            <v>BAND</v>
          </cell>
          <cell r="AD597" t="str">
            <v>PSA</v>
          </cell>
          <cell r="AE597" t="str">
            <v>Male</v>
          </cell>
          <cell r="AF597">
            <v>8525</v>
          </cell>
          <cell r="AG597" t="str">
            <v>Data Warehouse</v>
          </cell>
          <cell r="AH597" t="str">
            <v>00.00.0000</v>
          </cell>
        </row>
        <row r="598">
          <cell r="A598">
            <v>50011223</v>
          </cell>
          <cell r="B598" t="str">
            <v>Business Technology Division</v>
          </cell>
          <cell r="E598" t="str">
            <v>Business Technology Division</v>
          </cell>
          <cell r="F598">
            <v>50011223</v>
          </cell>
          <cell r="G598" t="str">
            <v>EA to the GM - Business Technology</v>
          </cell>
          <cell r="H598" t="str">
            <v>01.07.2010</v>
          </cell>
          <cell r="I598" t="str">
            <v>Staff Member</v>
          </cell>
          <cell r="J598" t="str">
            <v>Band E</v>
          </cell>
          <cell r="K598">
            <v>1</v>
          </cell>
          <cell r="L598">
            <v>40</v>
          </cell>
          <cell r="M598" t="str">
            <v>Permanent Full-Time</v>
          </cell>
          <cell r="N598" t="str">
            <v>Waged/Timesheet</v>
          </cell>
          <cell r="O598" t="str">
            <v>Position Filled</v>
          </cell>
          <cell r="P598">
            <v>230</v>
          </cell>
          <cell r="Q598" t="str">
            <v>Anna Limmer</v>
          </cell>
          <cell r="R598" t="str">
            <v>Permanent Full-Time</v>
          </cell>
          <cell r="S598" t="str">
            <v>Waged/Timesheet</v>
          </cell>
          <cell r="T598" t="str">
            <v>IEA – 2010 Standard</v>
          </cell>
          <cell r="U598">
            <v>1</v>
          </cell>
          <cell r="V598" t="str">
            <v>E+</v>
          </cell>
          <cell r="W598">
            <v>62000</v>
          </cell>
          <cell r="X598" t="str">
            <v>Admin 6 - 6 Henderson Valley Road</v>
          </cell>
          <cell r="Y598">
            <v>0</v>
          </cell>
          <cell r="Z598" t="str">
            <v>Anna</v>
          </cell>
          <cell r="AA598" t="str">
            <v>Limmer</v>
          </cell>
          <cell r="AC598" t="str">
            <v>BAND</v>
          </cell>
          <cell r="AD598" t="str">
            <v>PSA</v>
          </cell>
          <cell r="AE598" t="str">
            <v>Female</v>
          </cell>
          <cell r="AF598">
            <v>8500</v>
          </cell>
          <cell r="AG598" t="str">
            <v>IT &amp; BUS SYSTEMS</v>
          </cell>
          <cell r="AH598" t="str">
            <v>00.00.0000</v>
          </cell>
        </row>
        <row r="599">
          <cell r="A599">
            <v>50011223</v>
          </cell>
          <cell r="B599" t="str">
            <v>Business Technology Division</v>
          </cell>
          <cell r="E599" t="str">
            <v>Business Technology Division</v>
          </cell>
          <cell r="F599">
            <v>50011223</v>
          </cell>
          <cell r="G599" t="str">
            <v>EA to the GM - Business Technology</v>
          </cell>
          <cell r="H599" t="str">
            <v>01.07.2010</v>
          </cell>
          <cell r="I599" t="str">
            <v>Staff Member</v>
          </cell>
          <cell r="J599" t="str">
            <v>Band E</v>
          </cell>
          <cell r="K599">
            <v>1</v>
          </cell>
          <cell r="L599">
            <v>40</v>
          </cell>
          <cell r="M599" t="str">
            <v>Permanent Full-Time</v>
          </cell>
          <cell r="N599" t="str">
            <v>Waged/Timesheet</v>
          </cell>
          <cell r="O599" t="str">
            <v>Position Filled</v>
          </cell>
          <cell r="P599">
            <v>2037</v>
          </cell>
          <cell r="Q599" t="str">
            <v>Rebecca Down</v>
          </cell>
          <cell r="R599" t="str">
            <v>Fixed Term Full-Time</v>
          </cell>
          <cell r="S599" t="str">
            <v>Waged/Timesheet</v>
          </cell>
          <cell r="T599" t="str">
            <v>IEA – 2013 Standard</v>
          </cell>
          <cell r="U599">
            <v>1</v>
          </cell>
          <cell r="V599" t="str">
            <v>E+</v>
          </cell>
          <cell r="W599">
            <v>61000</v>
          </cell>
          <cell r="X599" t="str">
            <v>Admin 6 - 6 Henderson Valley Road</v>
          </cell>
          <cell r="Y599">
            <v>0</v>
          </cell>
          <cell r="Z599" t="str">
            <v>Rebecca</v>
          </cell>
          <cell r="AA599" t="str">
            <v>Down</v>
          </cell>
          <cell r="AC599" t="str">
            <v>BAND</v>
          </cell>
          <cell r="AD599" t="str">
            <v>PSA</v>
          </cell>
          <cell r="AE599" t="str">
            <v>Female</v>
          </cell>
          <cell r="AF599">
            <v>8500</v>
          </cell>
          <cell r="AG599" t="str">
            <v>IT &amp; BUS SYSTEMS</v>
          </cell>
          <cell r="AH599" t="str">
            <v>17.04.2015</v>
          </cell>
        </row>
        <row r="600">
          <cell r="A600">
            <v>50011224</v>
          </cell>
          <cell r="B600" t="str">
            <v>Business Technology Division</v>
          </cell>
          <cell r="C600" t="str">
            <v>Capital Programme</v>
          </cell>
          <cell r="D600" t="str">
            <v>Programme Management &amp; Resource</v>
          </cell>
          <cell r="E600" t="str">
            <v>Programme Management &amp; Resource</v>
          </cell>
          <cell r="F600">
            <v>50011224</v>
          </cell>
          <cell r="G600" t="str">
            <v>PMO Administrator</v>
          </cell>
          <cell r="H600" t="str">
            <v>01.07.2010</v>
          </cell>
          <cell r="I600" t="str">
            <v>Staff Member</v>
          </cell>
          <cell r="J600" t="str">
            <v>Band E</v>
          </cell>
          <cell r="K600">
            <v>1</v>
          </cell>
          <cell r="L600">
            <v>40</v>
          </cell>
          <cell r="M600" t="str">
            <v>Permanent Full-Time</v>
          </cell>
          <cell r="N600" t="str">
            <v>Waged/Timesheet</v>
          </cell>
          <cell r="O600" t="str">
            <v>Position Filled</v>
          </cell>
          <cell r="P600">
            <v>1919</v>
          </cell>
          <cell r="Q600" t="str">
            <v>Joanna Boguszewicz-Hudson</v>
          </cell>
          <cell r="R600" t="str">
            <v>Permanent Full-Time</v>
          </cell>
          <cell r="S600" t="str">
            <v>Waged/Timesheet</v>
          </cell>
          <cell r="T600" t="str">
            <v>CEA – PSA</v>
          </cell>
          <cell r="U600">
            <v>1</v>
          </cell>
          <cell r="V600" t="str">
            <v>E+</v>
          </cell>
          <cell r="W600">
            <v>57000</v>
          </cell>
          <cell r="X600" t="str">
            <v>Admin 6 - 6 Henderson Valley Road</v>
          </cell>
          <cell r="Y600">
            <v>0</v>
          </cell>
          <cell r="Z600" t="str">
            <v>Joanna</v>
          </cell>
          <cell r="AA600" t="str">
            <v>Boguszewicz-Hudson</v>
          </cell>
          <cell r="AC600" t="str">
            <v>BAND</v>
          </cell>
          <cell r="AD600" t="str">
            <v>PSA</v>
          </cell>
          <cell r="AE600" t="str">
            <v>Female</v>
          </cell>
          <cell r="AF600">
            <v>8504</v>
          </cell>
          <cell r="AG600" t="str">
            <v>IT PMO</v>
          </cell>
          <cell r="AH600" t="str">
            <v>00.00.0000</v>
          </cell>
        </row>
        <row r="601">
          <cell r="A601">
            <v>50011226</v>
          </cell>
          <cell r="B601" t="str">
            <v>Business Technology Division</v>
          </cell>
          <cell r="E601" t="str">
            <v>Business Technology Division</v>
          </cell>
          <cell r="F601">
            <v>50011226</v>
          </cell>
          <cell r="G601" t="str">
            <v>Risk, Security &amp; Compliance Manager</v>
          </cell>
          <cell r="H601" t="str">
            <v>01.07.2010</v>
          </cell>
          <cell r="I601" t="str">
            <v>Staff Member</v>
          </cell>
          <cell r="J601" t="str">
            <v>Band I</v>
          </cell>
          <cell r="K601">
            <v>1</v>
          </cell>
          <cell r="L601">
            <v>40</v>
          </cell>
          <cell r="M601" t="str">
            <v>Permanent Full-Time</v>
          </cell>
          <cell r="N601" t="str">
            <v>Salaried</v>
          </cell>
          <cell r="O601" t="str">
            <v>Position Filled</v>
          </cell>
          <cell r="P601">
            <v>952</v>
          </cell>
          <cell r="Q601" t="str">
            <v>Raymond Maharaj</v>
          </cell>
          <cell r="R601" t="str">
            <v>Permanent Full-Time</v>
          </cell>
          <cell r="S601" t="str">
            <v>Salaried</v>
          </cell>
          <cell r="T601" t="str">
            <v>IEA – 2013 Standard</v>
          </cell>
          <cell r="U601">
            <v>1</v>
          </cell>
          <cell r="V601" t="str">
            <v>I3</v>
          </cell>
          <cell r="W601">
            <v>93740</v>
          </cell>
          <cell r="X601" t="str">
            <v>Admin 6 - 6 Henderson Valley Road</v>
          </cell>
          <cell r="Y601">
            <v>0</v>
          </cell>
          <cell r="Z601" t="str">
            <v>Raymond</v>
          </cell>
          <cell r="AA601" t="str">
            <v>Maharaj</v>
          </cell>
          <cell r="AB601" t="str">
            <v>Ray</v>
          </cell>
          <cell r="AC601" t="str">
            <v>BAND</v>
          </cell>
          <cell r="AD601" t="str">
            <v>PSA</v>
          </cell>
          <cell r="AE601" t="str">
            <v>Male</v>
          </cell>
          <cell r="AF601">
            <v>8500</v>
          </cell>
          <cell r="AG601" t="str">
            <v>IT &amp; BUS SYSTEMS</v>
          </cell>
          <cell r="AH601" t="str">
            <v>00.00.0000</v>
          </cell>
        </row>
        <row r="602">
          <cell r="A602">
            <v>50011228</v>
          </cell>
          <cell r="B602" t="str">
            <v>Business Technology Division</v>
          </cell>
          <cell r="C602" t="str">
            <v>Capital Programme</v>
          </cell>
          <cell r="D602" t="str">
            <v>Programme Management &amp; Resource</v>
          </cell>
          <cell r="E602" t="str">
            <v>Programme Management &amp; Resource</v>
          </cell>
          <cell r="F602">
            <v>50011228</v>
          </cell>
          <cell r="G602" t="str">
            <v>Business Analyst</v>
          </cell>
          <cell r="H602" t="str">
            <v>01.07.2010</v>
          </cell>
          <cell r="I602" t="str">
            <v>Staff Member</v>
          </cell>
          <cell r="J602" t="str">
            <v>Band G</v>
          </cell>
          <cell r="K602">
            <v>1</v>
          </cell>
          <cell r="L602">
            <v>40</v>
          </cell>
          <cell r="M602" t="str">
            <v>Permanent Full-Time</v>
          </cell>
          <cell r="N602" t="str">
            <v>Waged/Timesheet</v>
          </cell>
          <cell r="O602" t="str">
            <v>Position Filled</v>
          </cell>
          <cell r="P602">
            <v>895</v>
          </cell>
          <cell r="Q602" t="str">
            <v>Ishita Johri</v>
          </cell>
          <cell r="R602" t="str">
            <v>Permanent Full-Time</v>
          </cell>
          <cell r="S602" t="str">
            <v>Waged/Timesheet</v>
          </cell>
          <cell r="T602" t="str">
            <v>IEA – 2010 Standard</v>
          </cell>
          <cell r="U602">
            <v>1</v>
          </cell>
          <cell r="V602" t="str">
            <v>G+</v>
          </cell>
          <cell r="W602">
            <v>79092</v>
          </cell>
          <cell r="X602" t="str">
            <v>Admin 6 - 6 Henderson Valley Road</v>
          </cell>
          <cell r="Y602">
            <v>0</v>
          </cell>
          <cell r="Z602" t="str">
            <v>Ishita</v>
          </cell>
          <cell r="AA602" t="str">
            <v>Johri</v>
          </cell>
          <cell r="AC602" t="str">
            <v>BAND</v>
          </cell>
          <cell r="AD602" t="str">
            <v>PSA</v>
          </cell>
          <cell r="AE602" t="str">
            <v>Female</v>
          </cell>
          <cell r="AF602">
            <v>8504</v>
          </cell>
          <cell r="AG602" t="str">
            <v>IT PMO</v>
          </cell>
          <cell r="AH602" t="str">
            <v>00.00.0000</v>
          </cell>
        </row>
        <row r="603">
          <cell r="A603">
            <v>50011229</v>
          </cell>
          <cell r="B603" t="str">
            <v>Business Technology Division</v>
          </cell>
          <cell r="C603" t="str">
            <v>Capital Programme</v>
          </cell>
          <cell r="D603" t="str">
            <v>Programme Management &amp; Resource</v>
          </cell>
          <cell r="E603" t="str">
            <v>Programme Management &amp; Resource</v>
          </cell>
          <cell r="F603">
            <v>50011229</v>
          </cell>
          <cell r="G603" t="str">
            <v>Business Analyst</v>
          </cell>
          <cell r="H603" t="str">
            <v>01.07.2010</v>
          </cell>
          <cell r="I603" t="str">
            <v>Staff Member</v>
          </cell>
          <cell r="J603" t="str">
            <v>Band G</v>
          </cell>
          <cell r="K603">
            <v>1</v>
          </cell>
          <cell r="L603">
            <v>40</v>
          </cell>
          <cell r="M603" t="str">
            <v>Permanent Full-Time</v>
          </cell>
          <cell r="N603" t="str">
            <v>Waged/Timesheet</v>
          </cell>
          <cell r="O603" t="str">
            <v>Position unfilled for  66 days</v>
          </cell>
          <cell r="P603">
            <v>0</v>
          </cell>
          <cell r="U603">
            <v>0</v>
          </cell>
          <cell r="W603">
            <v>0</v>
          </cell>
          <cell r="Y603">
            <v>1</v>
          </cell>
          <cell r="AD603" t="str">
            <v>PSA</v>
          </cell>
          <cell r="AH603" t="str">
            <v>00.00.0000</v>
          </cell>
        </row>
        <row r="604">
          <cell r="A604">
            <v>50011230</v>
          </cell>
          <cell r="B604" t="str">
            <v>Business Technology Division</v>
          </cell>
          <cell r="C604" t="str">
            <v>Capital Programme</v>
          </cell>
          <cell r="D604" t="str">
            <v>Programme Management &amp; Resource</v>
          </cell>
          <cell r="E604" t="str">
            <v>Programme Management &amp; Resource</v>
          </cell>
          <cell r="F604">
            <v>50011230</v>
          </cell>
          <cell r="G604" t="str">
            <v>Business Analyst</v>
          </cell>
          <cell r="H604" t="str">
            <v>01.07.2010</v>
          </cell>
          <cell r="I604" t="str">
            <v>Staff Member</v>
          </cell>
          <cell r="J604" t="str">
            <v>Band G</v>
          </cell>
          <cell r="K604">
            <v>1</v>
          </cell>
          <cell r="L604">
            <v>40</v>
          </cell>
          <cell r="M604" t="str">
            <v>Permanent Full-Time</v>
          </cell>
          <cell r="N604" t="str">
            <v>Waged/Timesheet</v>
          </cell>
          <cell r="O604" t="str">
            <v>Position Filled</v>
          </cell>
          <cell r="P604">
            <v>1163</v>
          </cell>
          <cell r="Q604" t="str">
            <v>Mrunmai Yadav</v>
          </cell>
          <cell r="R604" t="str">
            <v>Permanent Full-Time</v>
          </cell>
          <cell r="S604" t="str">
            <v>Waged/Timesheet</v>
          </cell>
          <cell r="T604" t="str">
            <v>IEA – 2010 Standard</v>
          </cell>
          <cell r="U604">
            <v>1</v>
          </cell>
          <cell r="V604" t="str">
            <v>G+</v>
          </cell>
          <cell r="W604">
            <v>79801.02</v>
          </cell>
          <cell r="X604" t="str">
            <v>Admin 6 - 6 Henderson Valley Road</v>
          </cell>
          <cell r="Y604">
            <v>0</v>
          </cell>
          <cell r="Z604" t="str">
            <v>Mrunmai</v>
          </cell>
          <cell r="AA604" t="str">
            <v>Yadav</v>
          </cell>
          <cell r="AC604" t="str">
            <v>BAND</v>
          </cell>
          <cell r="AD604" t="str">
            <v>PSA</v>
          </cell>
          <cell r="AE604" t="str">
            <v>Female</v>
          </cell>
          <cell r="AF604">
            <v>8504</v>
          </cell>
          <cell r="AG604" t="str">
            <v>IT PMO</v>
          </cell>
          <cell r="AH604" t="str">
            <v>00.00.0000</v>
          </cell>
        </row>
        <row r="605">
          <cell r="A605">
            <v>50011231</v>
          </cell>
          <cell r="B605" t="str">
            <v>Business Technology Division</v>
          </cell>
          <cell r="C605" t="str">
            <v>Capital Programme</v>
          </cell>
          <cell r="D605" t="str">
            <v>Capital Projects</v>
          </cell>
          <cell r="E605" t="str">
            <v>Capital Projects</v>
          </cell>
          <cell r="F605">
            <v>50011231</v>
          </cell>
          <cell r="G605" t="str">
            <v>Senior Business Analyst</v>
          </cell>
          <cell r="H605" t="str">
            <v>01.07.2010</v>
          </cell>
          <cell r="I605" t="str">
            <v>Staff Member</v>
          </cell>
          <cell r="J605" t="str">
            <v>Band H</v>
          </cell>
          <cell r="K605">
            <v>1</v>
          </cell>
          <cell r="L605">
            <v>40</v>
          </cell>
          <cell r="M605" t="str">
            <v>Permanent Full-Time</v>
          </cell>
          <cell r="N605" t="str">
            <v>Salaried</v>
          </cell>
          <cell r="O605" t="str">
            <v>Position Filled</v>
          </cell>
          <cell r="P605">
            <v>2413</v>
          </cell>
          <cell r="Q605" t="str">
            <v>Sian Killick</v>
          </cell>
          <cell r="R605" t="str">
            <v>Permanent Full-Time</v>
          </cell>
          <cell r="S605" t="str">
            <v>Salaried</v>
          </cell>
          <cell r="T605" t="str">
            <v>CEA – PSA</v>
          </cell>
          <cell r="U605">
            <v>1</v>
          </cell>
          <cell r="V605" t="str">
            <v>H+</v>
          </cell>
          <cell r="W605">
            <v>96000</v>
          </cell>
          <cell r="X605" t="str">
            <v>Admin L6 - 6 Henderson Valley Road</v>
          </cell>
          <cell r="Y605">
            <v>0</v>
          </cell>
          <cell r="Z605" t="str">
            <v>Sian</v>
          </cell>
          <cell r="AA605" t="str">
            <v>Killick</v>
          </cell>
          <cell r="AC605" t="str">
            <v>BAND</v>
          </cell>
          <cell r="AD605" t="str">
            <v>PSA</v>
          </cell>
          <cell r="AE605" t="str">
            <v>Female</v>
          </cell>
          <cell r="AF605">
            <v>8528</v>
          </cell>
          <cell r="AG605" t="str">
            <v>Capital Project Prog</v>
          </cell>
          <cell r="AH605" t="str">
            <v>00.00.0000</v>
          </cell>
        </row>
        <row r="606">
          <cell r="A606">
            <v>50011232</v>
          </cell>
          <cell r="B606" t="str">
            <v>Business Technology Division</v>
          </cell>
          <cell r="C606" t="str">
            <v>Capital Programme</v>
          </cell>
          <cell r="D606" t="str">
            <v>Programme Management &amp; Resource</v>
          </cell>
          <cell r="E606" t="str">
            <v>Programme Management &amp; Resource</v>
          </cell>
          <cell r="F606">
            <v>50011232</v>
          </cell>
          <cell r="G606" t="str">
            <v>Business Analyst</v>
          </cell>
          <cell r="H606" t="str">
            <v>01.07.2010</v>
          </cell>
          <cell r="I606" t="str">
            <v>Staff Member</v>
          </cell>
          <cell r="J606" t="str">
            <v>Band G</v>
          </cell>
          <cell r="K606">
            <v>1</v>
          </cell>
          <cell r="L606">
            <v>40</v>
          </cell>
          <cell r="M606" t="str">
            <v>Permanent Full-Time</v>
          </cell>
          <cell r="N606" t="str">
            <v>Waged/Timesheet</v>
          </cell>
          <cell r="O606" t="str">
            <v>Position Filled</v>
          </cell>
          <cell r="P606">
            <v>322</v>
          </cell>
          <cell r="Q606" t="str">
            <v>Anshu Maharaj</v>
          </cell>
          <cell r="R606" t="str">
            <v>Permanent Full-Time</v>
          </cell>
          <cell r="S606" t="str">
            <v>Waged/Timesheet</v>
          </cell>
          <cell r="T606" t="str">
            <v>IEA – 2010 Standard</v>
          </cell>
          <cell r="U606">
            <v>1</v>
          </cell>
          <cell r="V606" t="str">
            <v>G+</v>
          </cell>
          <cell r="W606">
            <v>84013.09</v>
          </cell>
          <cell r="X606" t="str">
            <v>Admin 6 - 6 Henderson Valley Road</v>
          </cell>
          <cell r="Y606">
            <v>0</v>
          </cell>
          <cell r="Z606" t="str">
            <v>Anshurekha</v>
          </cell>
          <cell r="AA606" t="str">
            <v>Maharaj</v>
          </cell>
          <cell r="AB606" t="str">
            <v>Anshu</v>
          </cell>
          <cell r="AC606" t="str">
            <v>BAND</v>
          </cell>
          <cell r="AD606" t="str">
            <v>PSA</v>
          </cell>
          <cell r="AE606" t="str">
            <v>Female</v>
          </cell>
          <cell r="AF606">
            <v>8504</v>
          </cell>
          <cell r="AG606" t="str">
            <v>IT PMO</v>
          </cell>
          <cell r="AH606" t="str">
            <v>00.00.0000</v>
          </cell>
        </row>
        <row r="607">
          <cell r="A607">
            <v>50011233</v>
          </cell>
          <cell r="B607" t="str">
            <v>Business Technology Division</v>
          </cell>
          <cell r="C607" t="str">
            <v>Business Delivery</v>
          </cell>
          <cell r="D607" t="str">
            <v>ITS Programme</v>
          </cell>
          <cell r="E607" t="str">
            <v>ITS Programme</v>
          </cell>
          <cell r="F607">
            <v>50011233</v>
          </cell>
          <cell r="G607" t="str">
            <v>Senior Business Analyst</v>
          </cell>
          <cell r="H607" t="str">
            <v>01.07.2010</v>
          </cell>
          <cell r="I607" t="str">
            <v>Staff Member</v>
          </cell>
          <cell r="J607" t="str">
            <v>Band H</v>
          </cell>
          <cell r="K607">
            <v>1</v>
          </cell>
          <cell r="L607">
            <v>40</v>
          </cell>
          <cell r="M607" t="str">
            <v>Permanent Full-Time</v>
          </cell>
          <cell r="N607" t="str">
            <v>Salaried</v>
          </cell>
          <cell r="O607" t="str">
            <v>Position Filled</v>
          </cell>
          <cell r="P607">
            <v>287</v>
          </cell>
          <cell r="Q607" t="str">
            <v>Vika Mainuu</v>
          </cell>
          <cell r="R607" t="str">
            <v>Permanent Full-Time</v>
          </cell>
          <cell r="S607" t="str">
            <v>Salaried</v>
          </cell>
          <cell r="T607" t="str">
            <v>IEA – 2013 Standard</v>
          </cell>
          <cell r="U607">
            <v>1</v>
          </cell>
          <cell r="V607" t="str">
            <v>H+</v>
          </cell>
          <cell r="W607">
            <v>91620</v>
          </cell>
          <cell r="X607" t="str">
            <v>Admin 6 - 6 Henderson Valley Road</v>
          </cell>
          <cell r="Y607">
            <v>0</v>
          </cell>
          <cell r="Z607" t="str">
            <v>Vika</v>
          </cell>
          <cell r="AA607" t="str">
            <v>Mainuu</v>
          </cell>
          <cell r="AC607" t="str">
            <v>BAND</v>
          </cell>
          <cell r="AD607" t="str">
            <v>PSA</v>
          </cell>
          <cell r="AE607" t="str">
            <v>Female</v>
          </cell>
          <cell r="AF607">
            <v>8504</v>
          </cell>
          <cell r="AG607" t="str">
            <v>IT PMO</v>
          </cell>
          <cell r="AH607" t="str">
            <v>00.00.0000</v>
          </cell>
        </row>
        <row r="608">
          <cell r="A608">
            <v>50011234</v>
          </cell>
          <cell r="B608" t="str">
            <v>Business Technology Division</v>
          </cell>
          <cell r="C608" t="str">
            <v>Business Delivery</v>
          </cell>
          <cell r="D608" t="str">
            <v>ITS Programme</v>
          </cell>
          <cell r="E608" t="str">
            <v>ITS Programme</v>
          </cell>
          <cell r="F608">
            <v>50011234</v>
          </cell>
          <cell r="G608" t="str">
            <v>Senior Business Analyst</v>
          </cell>
          <cell r="H608" t="str">
            <v>01.07.2010</v>
          </cell>
          <cell r="I608" t="str">
            <v>Staff Member</v>
          </cell>
          <cell r="J608" t="str">
            <v>Band H</v>
          </cell>
          <cell r="K608">
            <v>1</v>
          </cell>
          <cell r="L608">
            <v>40</v>
          </cell>
          <cell r="M608" t="str">
            <v>Permanent Full-Time</v>
          </cell>
          <cell r="N608" t="str">
            <v>Salaried</v>
          </cell>
          <cell r="O608" t="str">
            <v>Position Filled</v>
          </cell>
          <cell r="P608">
            <v>80</v>
          </cell>
          <cell r="Q608" t="str">
            <v>Jane Hall</v>
          </cell>
          <cell r="R608" t="str">
            <v>Permanent Full-Time</v>
          </cell>
          <cell r="S608" t="str">
            <v>Salaried</v>
          </cell>
          <cell r="T608" t="str">
            <v>CEA – PSA</v>
          </cell>
          <cell r="U608">
            <v>1</v>
          </cell>
          <cell r="V608" t="str">
            <v>H+</v>
          </cell>
          <cell r="W608">
            <v>104010.16</v>
          </cell>
          <cell r="X608" t="str">
            <v>Admin 6 - 6 Henderson Valley Road</v>
          </cell>
          <cell r="Y608">
            <v>0</v>
          </cell>
          <cell r="Z608" t="str">
            <v>Jane</v>
          </cell>
          <cell r="AA608" t="str">
            <v>Hall</v>
          </cell>
          <cell r="AC608" t="str">
            <v>BAND</v>
          </cell>
          <cell r="AD608" t="str">
            <v>PSA</v>
          </cell>
          <cell r="AE608" t="str">
            <v>Female</v>
          </cell>
          <cell r="AF608">
            <v>8504</v>
          </cell>
          <cell r="AG608" t="str">
            <v>IT PMO</v>
          </cell>
          <cell r="AH608" t="str">
            <v>00.00.0000</v>
          </cell>
        </row>
        <row r="609">
          <cell r="A609">
            <v>50011238</v>
          </cell>
          <cell r="B609" t="str">
            <v>Business Technology Division</v>
          </cell>
          <cell r="C609" t="str">
            <v>Technology</v>
          </cell>
          <cell r="D609" t="str">
            <v>Infrastructure</v>
          </cell>
          <cell r="E609" t="str">
            <v>Core Programme</v>
          </cell>
          <cell r="F609">
            <v>50011238</v>
          </cell>
          <cell r="G609" t="str">
            <v>IT Project Manager</v>
          </cell>
          <cell r="H609" t="str">
            <v>01.07.2010</v>
          </cell>
          <cell r="I609" t="str">
            <v>Team Leader</v>
          </cell>
          <cell r="J609" t="str">
            <v>Band H</v>
          </cell>
          <cell r="K609">
            <v>1</v>
          </cell>
          <cell r="L609">
            <v>40</v>
          </cell>
          <cell r="M609" t="str">
            <v>Permanent Full-Time</v>
          </cell>
          <cell r="N609" t="str">
            <v>Salaried</v>
          </cell>
          <cell r="O609" t="str">
            <v>Future Start exists</v>
          </cell>
          <cell r="P609">
            <v>0</v>
          </cell>
          <cell r="U609">
            <v>0</v>
          </cell>
          <cell r="W609">
            <v>0</v>
          </cell>
          <cell r="Y609">
            <v>1</v>
          </cell>
          <cell r="AD609" t="str">
            <v>PSA</v>
          </cell>
          <cell r="AH609" t="str">
            <v>00.00.0000</v>
          </cell>
        </row>
        <row r="610">
          <cell r="A610">
            <v>50011239</v>
          </cell>
          <cell r="B610" t="str">
            <v>Business Technology Division</v>
          </cell>
          <cell r="C610" t="str">
            <v>Business Delivery</v>
          </cell>
          <cell r="D610" t="str">
            <v>Operations Programme (PT)</v>
          </cell>
          <cell r="E610" t="str">
            <v>Operations Programme (PT)</v>
          </cell>
          <cell r="F610">
            <v>50011239</v>
          </cell>
          <cell r="G610" t="str">
            <v>Senior Business Analyst</v>
          </cell>
          <cell r="H610" t="str">
            <v>01.07.2010</v>
          </cell>
          <cell r="I610" t="str">
            <v>Staff Member</v>
          </cell>
          <cell r="J610" t="str">
            <v>Band H</v>
          </cell>
          <cell r="K610">
            <v>1</v>
          </cell>
          <cell r="L610">
            <v>40</v>
          </cell>
          <cell r="M610" t="str">
            <v>Permanent Full-Time</v>
          </cell>
          <cell r="N610" t="str">
            <v>Salaried</v>
          </cell>
          <cell r="O610" t="str">
            <v>Position Filled</v>
          </cell>
          <cell r="P610">
            <v>339</v>
          </cell>
          <cell r="Q610" t="str">
            <v>Penelope Rees</v>
          </cell>
          <cell r="R610" t="str">
            <v>Permanent Full-Time</v>
          </cell>
          <cell r="S610" t="str">
            <v>Salaried</v>
          </cell>
          <cell r="T610" t="str">
            <v>IEA – 2013 Standard</v>
          </cell>
          <cell r="U610">
            <v>1</v>
          </cell>
          <cell r="V610" t="str">
            <v>H+</v>
          </cell>
          <cell r="W610">
            <v>91620</v>
          </cell>
          <cell r="X610" t="str">
            <v>Goodman Fielder L2 - 8 Nelson Street</v>
          </cell>
          <cell r="Y610">
            <v>0</v>
          </cell>
          <cell r="Z610" t="str">
            <v>Penelope</v>
          </cell>
          <cell r="AA610" t="str">
            <v>Rees</v>
          </cell>
          <cell r="AB610" t="str">
            <v>Penelope</v>
          </cell>
          <cell r="AC610" t="str">
            <v>BAND</v>
          </cell>
          <cell r="AD610" t="str">
            <v>PSA</v>
          </cell>
          <cell r="AE610" t="str">
            <v>Female</v>
          </cell>
          <cell r="AF610">
            <v>8530</v>
          </cell>
          <cell r="AG610" t="str">
            <v>Operations Prog (PT)</v>
          </cell>
          <cell r="AH610" t="str">
            <v>00.00.0000</v>
          </cell>
        </row>
        <row r="611">
          <cell r="A611">
            <v>50011240</v>
          </cell>
          <cell r="B611" t="str">
            <v>Business Technology Division</v>
          </cell>
          <cell r="C611" t="str">
            <v>Business Delivery</v>
          </cell>
          <cell r="D611" t="str">
            <v>Corporate Programme</v>
          </cell>
          <cell r="E611" t="str">
            <v>Corporate Programme</v>
          </cell>
          <cell r="F611">
            <v>50011240</v>
          </cell>
          <cell r="G611" t="str">
            <v>Senior Business Analyst</v>
          </cell>
          <cell r="H611" t="str">
            <v>01.07.2010</v>
          </cell>
          <cell r="I611" t="str">
            <v>Staff Member</v>
          </cell>
          <cell r="J611" t="str">
            <v>Band H</v>
          </cell>
          <cell r="K611">
            <v>1</v>
          </cell>
          <cell r="L611">
            <v>40</v>
          </cell>
          <cell r="M611" t="str">
            <v>Permanent Full-Time</v>
          </cell>
          <cell r="N611" t="str">
            <v>Salaried</v>
          </cell>
          <cell r="O611" t="str">
            <v>Position Filled</v>
          </cell>
          <cell r="P611">
            <v>766</v>
          </cell>
          <cell r="Q611" t="str">
            <v>Denver Leung</v>
          </cell>
          <cell r="R611" t="str">
            <v>Permanent Full-Time</v>
          </cell>
          <cell r="S611" t="str">
            <v>Salaried</v>
          </cell>
          <cell r="T611" t="str">
            <v>IEA – 2013 Standard</v>
          </cell>
          <cell r="U611">
            <v>1</v>
          </cell>
          <cell r="V611" t="str">
            <v>H+</v>
          </cell>
          <cell r="W611">
            <v>90630</v>
          </cell>
          <cell r="X611" t="str">
            <v>Admin 6 - 6 Henderson Valley Road</v>
          </cell>
          <cell r="Y611">
            <v>0</v>
          </cell>
          <cell r="Z611" t="str">
            <v>Wan Chung Denver</v>
          </cell>
          <cell r="AA611" t="str">
            <v>Leung</v>
          </cell>
          <cell r="AB611" t="str">
            <v>Denver</v>
          </cell>
          <cell r="AC611" t="str">
            <v>BAND</v>
          </cell>
          <cell r="AD611" t="str">
            <v>PSA</v>
          </cell>
          <cell r="AE611" t="str">
            <v>Male</v>
          </cell>
          <cell r="AF611">
            <v>8529</v>
          </cell>
          <cell r="AG611" t="str">
            <v>Corporate Programme</v>
          </cell>
          <cell r="AH611" t="str">
            <v>00.00.0000</v>
          </cell>
        </row>
        <row r="612">
          <cell r="A612">
            <v>50011241</v>
          </cell>
          <cell r="B612" t="str">
            <v>Business Technology Division</v>
          </cell>
          <cell r="C612" t="str">
            <v>BT Commercial</v>
          </cell>
          <cell r="E612" t="str">
            <v>BT Commercial</v>
          </cell>
          <cell r="F612">
            <v>50011241</v>
          </cell>
          <cell r="G612" t="str">
            <v>Project Administrator</v>
          </cell>
          <cell r="H612" t="str">
            <v>01.07.2010</v>
          </cell>
          <cell r="I612" t="str">
            <v>Staff Member</v>
          </cell>
          <cell r="J612" t="str">
            <v>Band E</v>
          </cell>
          <cell r="K612">
            <v>1</v>
          </cell>
          <cell r="L612">
            <v>40</v>
          </cell>
          <cell r="M612" t="str">
            <v>Permanent Full-Time</v>
          </cell>
          <cell r="N612" t="str">
            <v>Waged/Timesheet</v>
          </cell>
          <cell r="O612" t="str">
            <v>Position Filled</v>
          </cell>
          <cell r="P612">
            <v>429</v>
          </cell>
          <cell r="Q612" t="str">
            <v>Sereima Tomasi</v>
          </cell>
          <cell r="R612" t="str">
            <v>Permanent Full-Time</v>
          </cell>
          <cell r="S612" t="str">
            <v>Waged/Timesheet</v>
          </cell>
          <cell r="T612" t="str">
            <v>IEA – 2010 Standard</v>
          </cell>
          <cell r="U612">
            <v>1</v>
          </cell>
          <cell r="V612" t="str">
            <v>E+</v>
          </cell>
          <cell r="W612">
            <v>51922.89</v>
          </cell>
          <cell r="X612" t="str">
            <v>Admin 6 - 6 Henderson Valley Road</v>
          </cell>
          <cell r="Y612">
            <v>0</v>
          </cell>
          <cell r="Z612" t="str">
            <v>Sereima</v>
          </cell>
          <cell r="AA612" t="str">
            <v>Tomasi</v>
          </cell>
          <cell r="AC612" t="str">
            <v>BAND</v>
          </cell>
          <cell r="AD612" t="str">
            <v>PSA</v>
          </cell>
          <cell r="AE612" t="str">
            <v>Female</v>
          </cell>
          <cell r="AF612">
            <v>8522</v>
          </cell>
          <cell r="AG612" t="str">
            <v>BT Commercial</v>
          </cell>
          <cell r="AH612" t="str">
            <v>00.00.0000</v>
          </cell>
        </row>
        <row r="613">
          <cell r="A613">
            <v>50011241</v>
          </cell>
          <cell r="B613" t="str">
            <v>Business Technology Division</v>
          </cell>
          <cell r="C613" t="str">
            <v>BT Commercial</v>
          </cell>
          <cell r="E613" t="str">
            <v>BT Commercial</v>
          </cell>
          <cell r="F613">
            <v>50011241</v>
          </cell>
          <cell r="G613" t="str">
            <v>Project Administrator</v>
          </cell>
          <cell r="H613" t="str">
            <v>01.07.2010</v>
          </cell>
          <cell r="I613" t="str">
            <v>Staff Member</v>
          </cell>
          <cell r="J613" t="str">
            <v>Band E</v>
          </cell>
          <cell r="K613">
            <v>1</v>
          </cell>
          <cell r="L613">
            <v>40</v>
          </cell>
          <cell r="M613" t="str">
            <v>Permanent Full-Time</v>
          </cell>
          <cell r="N613" t="str">
            <v>Waged/Timesheet</v>
          </cell>
          <cell r="O613" t="str">
            <v>Perm. Position Filled by Non Employee</v>
          </cell>
          <cell r="P613">
            <v>2372</v>
          </cell>
          <cell r="Q613" t="str">
            <v>Benjamin Indelicato</v>
          </cell>
          <cell r="R613" t="str">
            <v>Non-Employee</v>
          </cell>
          <cell r="S613" t="str">
            <v>Contractor</v>
          </cell>
          <cell r="U613">
            <v>0</v>
          </cell>
          <cell r="W613">
            <v>0</v>
          </cell>
          <cell r="X613" t="str">
            <v>Admin 6 - 6 Henderson Valley Road</v>
          </cell>
          <cell r="Y613">
            <v>1</v>
          </cell>
          <cell r="Z613" t="str">
            <v>Benjamin</v>
          </cell>
          <cell r="AA613" t="str">
            <v>Indelicato</v>
          </cell>
          <cell r="AD613" t="str">
            <v>PSA</v>
          </cell>
          <cell r="AE613" t="str">
            <v>Male</v>
          </cell>
          <cell r="AF613">
            <v>8522</v>
          </cell>
          <cell r="AG613" t="str">
            <v>BT Commercial</v>
          </cell>
          <cell r="AH613" t="str">
            <v>27.03.2015</v>
          </cell>
        </row>
        <row r="614">
          <cell r="A614">
            <v>50011242</v>
          </cell>
          <cell r="B614" t="str">
            <v>Business Technology Division</v>
          </cell>
          <cell r="C614" t="str">
            <v>Enterprise Information</v>
          </cell>
          <cell r="E614" t="str">
            <v>Enterprise Information</v>
          </cell>
          <cell r="F614">
            <v>50011242</v>
          </cell>
          <cell r="G614" t="str">
            <v>Enterprise Information Manager</v>
          </cell>
          <cell r="H614" t="str">
            <v>01.07.2010</v>
          </cell>
          <cell r="I614" t="str">
            <v>Department Manager</v>
          </cell>
          <cell r="J614" t="str">
            <v>Band K</v>
          </cell>
          <cell r="K614">
            <v>1</v>
          </cell>
          <cell r="L614">
            <v>40</v>
          </cell>
          <cell r="M614" t="str">
            <v>Permanent Full-Time</v>
          </cell>
          <cell r="N614" t="str">
            <v>Salaried</v>
          </cell>
          <cell r="O614" t="str">
            <v>Position Filled</v>
          </cell>
          <cell r="P614">
            <v>637</v>
          </cell>
          <cell r="Q614" t="str">
            <v>Tom Wolfenden</v>
          </cell>
          <cell r="R614" t="str">
            <v>Permanent Full-Time</v>
          </cell>
          <cell r="S614" t="str">
            <v>Salaried</v>
          </cell>
          <cell r="T614" t="str">
            <v>IEA – 2010 Standard</v>
          </cell>
          <cell r="U614">
            <v>1</v>
          </cell>
          <cell r="V614" t="str">
            <v>K+</v>
          </cell>
          <cell r="W614">
            <v>143245.31</v>
          </cell>
          <cell r="X614" t="str">
            <v>Civic 1 - 6 Henderson Valley Road</v>
          </cell>
          <cell r="Y614">
            <v>0</v>
          </cell>
          <cell r="Z614" t="str">
            <v>Thomas</v>
          </cell>
          <cell r="AA614" t="str">
            <v>Wolfenden</v>
          </cell>
          <cell r="AB614" t="str">
            <v>Tom</v>
          </cell>
          <cell r="AC614" t="str">
            <v>BAND</v>
          </cell>
          <cell r="AD614" t="str">
            <v>PSA</v>
          </cell>
          <cell r="AE614" t="str">
            <v>Male</v>
          </cell>
          <cell r="AF614">
            <v>8502</v>
          </cell>
          <cell r="AG614" t="str">
            <v>BUSINESS INTEL</v>
          </cell>
          <cell r="AH614" t="str">
            <v>00.00.0000</v>
          </cell>
        </row>
        <row r="615">
          <cell r="A615">
            <v>50011243</v>
          </cell>
          <cell r="B615" t="str">
            <v>Business Technology Division</v>
          </cell>
          <cell r="C615" t="str">
            <v>Enterprise Information</v>
          </cell>
          <cell r="D615" t="str">
            <v>Business Intelligence</v>
          </cell>
          <cell r="E615" t="str">
            <v>BI Development</v>
          </cell>
          <cell r="F615">
            <v>50011243</v>
          </cell>
          <cell r="G615" t="str">
            <v>Business Intelligence Developer</v>
          </cell>
          <cell r="H615" t="str">
            <v>01.07.2010</v>
          </cell>
          <cell r="I615" t="str">
            <v>Staff Member</v>
          </cell>
          <cell r="J615" t="str">
            <v>Band G</v>
          </cell>
          <cell r="K615">
            <v>1</v>
          </cell>
          <cell r="L615">
            <v>40</v>
          </cell>
          <cell r="M615" t="str">
            <v>Permanent Full-Time</v>
          </cell>
          <cell r="N615" t="str">
            <v>Waged/Timesheet</v>
          </cell>
          <cell r="O615" t="str">
            <v>Position Filled</v>
          </cell>
          <cell r="P615">
            <v>1957</v>
          </cell>
          <cell r="Q615" t="str">
            <v>Sean David</v>
          </cell>
          <cell r="R615" t="str">
            <v>Permanent Full-Time</v>
          </cell>
          <cell r="S615" t="str">
            <v>Waged/Timesheet</v>
          </cell>
          <cell r="T615" t="str">
            <v>IEA – 2013 Standard</v>
          </cell>
          <cell r="U615">
            <v>1</v>
          </cell>
          <cell r="V615" t="str">
            <v>G+</v>
          </cell>
          <cell r="W615">
            <v>86530</v>
          </cell>
          <cell r="X615" t="str">
            <v>Civic 1 - 6 Henderson Valley Road</v>
          </cell>
          <cell r="Y615">
            <v>0</v>
          </cell>
          <cell r="Z615" t="str">
            <v>Sean</v>
          </cell>
          <cell r="AA615" t="str">
            <v>David</v>
          </cell>
          <cell r="AC615" t="str">
            <v>BAND</v>
          </cell>
          <cell r="AD615" t="str">
            <v>PSA</v>
          </cell>
          <cell r="AE615" t="str">
            <v>Male</v>
          </cell>
          <cell r="AF615">
            <v>8525</v>
          </cell>
          <cell r="AG615" t="str">
            <v>Data Warehouse</v>
          </cell>
          <cell r="AH615" t="str">
            <v>00.00.0000</v>
          </cell>
        </row>
        <row r="616">
          <cell r="A616">
            <v>50011244</v>
          </cell>
          <cell r="B616" t="str">
            <v>Business Technology Division</v>
          </cell>
          <cell r="C616" t="str">
            <v>Enterprise Information</v>
          </cell>
          <cell r="D616" t="str">
            <v>Business Intelligence</v>
          </cell>
          <cell r="E616" t="str">
            <v>Business Intelligence</v>
          </cell>
          <cell r="F616">
            <v>50011244</v>
          </cell>
          <cell r="G616" t="str">
            <v>Senior BI Process Analyst</v>
          </cell>
          <cell r="H616" t="str">
            <v>01.07.2010</v>
          </cell>
          <cell r="I616" t="str">
            <v>Staff Member</v>
          </cell>
          <cell r="J616" t="str">
            <v>Band H</v>
          </cell>
          <cell r="K616">
            <v>1</v>
          </cell>
          <cell r="L616">
            <v>40</v>
          </cell>
          <cell r="M616" t="str">
            <v>Permanent Full-Time</v>
          </cell>
          <cell r="N616" t="str">
            <v>Salaried</v>
          </cell>
          <cell r="O616" t="str">
            <v>Position Filled</v>
          </cell>
          <cell r="P616">
            <v>92034193</v>
          </cell>
          <cell r="Q616" t="str">
            <v>Mark Lovell</v>
          </cell>
          <cell r="R616" t="str">
            <v>Permanent Part-Time</v>
          </cell>
          <cell r="S616" t="str">
            <v>Salaried</v>
          </cell>
          <cell r="T616" t="str">
            <v>IEA – Old ELGOU Agmt</v>
          </cell>
          <cell r="U616">
            <v>0.76600000000000001</v>
          </cell>
          <cell r="V616" t="str">
            <v>H+</v>
          </cell>
          <cell r="W616">
            <v>101246.53</v>
          </cell>
          <cell r="X616" t="str">
            <v>Admin 6 - 6 Henderson Valley Road</v>
          </cell>
          <cell r="Y616">
            <v>0.23400000000000001</v>
          </cell>
          <cell r="Z616" t="str">
            <v>Mark</v>
          </cell>
          <cell r="AA616" t="str">
            <v>Lovell</v>
          </cell>
          <cell r="AB616" t="str">
            <v>Mark</v>
          </cell>
          <cell r="AC616" t="str">
            <v>BAND</v>
          </cell>
          <cell r="AD616" t="str">
            <v>PSA</v>
          </cell>
          <cell r="AE616" t="str">
            <v>Male</v>
          </cell>
          <cell r="AF616">
            <v>8525</v>
          </cell>
          <cell r="AG616" t="str">
            <v>Data Warehouse</v>
          </cell>
          <cell r="AH616" t="str">
            <v>00.00.0000</v>
          </cell>
        </row>
        <row r="617">
          <cell r="A617">
            <v>50011245</v>
          </cell>
          <cell r="B617" t="str">
            <v>Business Technology Division</v>
          </cell>
          <cell r="C617" t="str">
            <v>Enterprise Information</v>
          </cell>
          <cell r="D617" t="str">
            <v>Business Intelligence</v>
          </cell>
          <cell r="E617" t="str">
            <v>BI Development</v>
          </cell>
          <cell r="F617">
            <v>50011245</v>
          </cell>
          <cell r="G617" t="str">
            <v>Business Intelligence Developer</v>
          </cell>
          <cell r="H617" t="str">
            <v>01.07.2010</v>
          </cell>
          <cell r="I617" t="str">
            <v>Staff Member</v>
          </cell>
          <cell r="J617" t="str">
            <v>Band G</v>
          </cell>
          <cell r="K617">
            <v>1</v>
          </cell>
          <cell r="L617">
            <v>40</v>
          </cell>
          <cell r="M617" t="str">
            <v>Permanent Full-Time</v>
          </cell>
          <cell r="N617" t="str">
            <v>Waged/Timesheet</v>
          </cell>
          <cell r="O617" t="str">
            <v>Position Filled</v>
          </cell>
          <cell r="P617">
            <v>92075026</v>
          </cell>
          <cell r="Q617" t="str">
            <v>Mikhail Zvyagintsev</v>
          </cell>
          <cell r="R617" t="str">
            <v>Permanent Full-Time</v>
          </cell>
          <cell r="S617" t="str">
            <v>Waged/Timesheet</v>
          </cell>
          <cell r="T617" t="str">
            <v>IEA – Old ELGOU Agmt</v>
          </cell>
          <cell r="U617">
            <v>1</v>
          </cell>
          <cell r="V617" t="str">
            <v>G+</v>
          </cell>
          <cell r="W617">
            <v>84021.7</v>
          </cell>
          <cell r="X617" t="str">
            <v>Civic 1 - 6 Henderson Valley Road</v>
          </cell>
          <cell r="Y617">
            <v>0</v>
          </cell>
          <cell r="Z617" t="str">
            <v>Mikhail</v>
          </cell>
          <cell r="AA617" t="str">
            <v>Zvyagintsev</v>
          </cell>
          <cell r="AB617" t="str">
            <v>Mikhail</v>
          </cell>
          <cell r="AC617" t="str">
            <v>BAND</v>
          </cell>
          <cell r="AD617" t="str">
            <v>PSA</v>
          </cell>
          <cell r="AE617" t="str">
            <v>Male</v>
          </cell>
          <cell r="AF617">
            <v>8525</v>
          </cell>
          <cell r="AG617" t="str">
            <v>Data Warehouse</v>
          </cell>
          <cell r="AH617" t="str">
            <v>00.00.0000</v>
          </cell>
        </row>
        <row r="618">
          <cell r="A618">
            <v>50011246</v>
          </cell>
          <cell r="B618" t="str">
            <v>Business Technology Division</v>
          </cell>
          <cell r="C618" t="str">
            <v>Enterprise Information</v>
          </cell>
          <cell r="D618" t="str">
            <v>Business Intelligence</v>
          </cell>
          <cell r="E618" t="str">
            <v>ETL</v>
          </cell>
          <cell r="F618">
            <v>50011246</v>
          </cell>
          <cell r="G618" t="str">
            <v>DW/ETL Engineer Team Lead</v>
          </cell>
          <cell r="H618" t="str">
            <v>01.07.2010</v>
          </cell>
          <cell r="I618" t="str">
            <v>Team Leader</v>
          </cell>
          <cell r="J618" t="str">
            <v>Band I</v>
          </cell>
          <cell r="K618">
            <v>1</v>
          </cell>
          <cell r="L618">
            <v>40</v>
          </cell>
          <cell r="M618" t="str">
            <v>Permanent Full-Time</v>
          </cell>
          <cell r="N618" t="str">
            <v>Salaried</v>
          </cell>
          <cell r="O618" t="str">
            <v>Position Filled</v>
          </cell>
          <cell r="P618">
            <v>693</v>
          </cell>
          <cell r="Q618" t="str">
            <v>Elham Nobari</v>
          </cell>
          <cell r="R618" t="str">
            <v>Permanent Full-Time</v>
          </cell>
          <cell r="S618" t="str">
            <v>Salaried</v>
          </cell>
          <cell r="T618" t="str">
            <v>CEA – PSA</v>
          </cell>
          <cell r="U618">
            <v>1</v>
          </cell>
          <cell r="V618" t="str">
            <v>I+</v>
          </cell>
          <cell r="W618">
            <v>110000</v>
          </cell>
          <cell r="X618" t="str">
            <v>Civic 1 - 6 Henderson Valley Road</v>
          </cell>
          <cell r="Y618">
            <v>0</v>
          </cell>
          <cell r="Z618" t="str">
            <v>Elham</v>
          </cell>
          <cell r="AA618" t="str">
            <v>Nobari</v>
          </cell>
          <cell r="AC618" t="str">
            <v>BAND</v>
          </cell>
          <cell r="AD618" t="str">
            <v>PSA</v>
          </cell>
          <cell r="AE618" t="str">
            <v>Female</v>
          </cell>
          <cell r="AF618">
            <v>8525</v>
          </cell>
          <cell r="AG618" t="str">
            <v>Data Warehouse</v>
          </cell>
          <cell r="AH618" t="str">
            <v>00.00.0000</v>
          </cell>
        </row>
        <row r="619">
          <cell r="A619">
            <v>50011247</v>
          </cell>
          <cell r="B619" t="str">
            <v>Business Technology Division</v>
          </cell>
          <cell r="C619" t="str">
            <v>Strategy &amp; Architecture</v>
          </cell>
          <cell r="E619" t="str">
            <v>Strategy &amp; Architecture</v>
          </cell>
          <cell r="F619">
            <v>50011247</v>
          </cell>
          <cell r="G619" t="str">
            <v>Strategy &amp; Architecture Manager</v>
          </cell>
          <cell r="H619" t="str">
            <v>01.07.2010</v>
          </cell>
          <cell r="I619" t="str">
            <v>Department Manager</v>
          </cell>
          <cell r="J619" t="str">
            <v>Band K</v>
          </cell>
          <cell r="K619">
            <v>1</v>
          </cell>
          <cell r="L619">
            <v>40</v>
          </cell>
          <cell r="M619" t="str">
            <v>Permanent Full-Time</v>
          </cell>
          <cell r="N619" t="str">
            <v>Salaried</v>
          </cell>
          <cell r="O619" t="str">
            <v>Position Filled</v>
          </cell>
          <cell r="P619">
            <v>1829</v>
          </cell>
          <cell r="Q619" t="str">
            <v>Onno Janssen</v>
          </cell>
          <cell r="R619" t="str">
            <v>Permanent Full-Time</v>
          </cell>
          <cell r="S619" t="str">
            <v>Salaried</v>
          </cell>
          <cell r="T619" t="str">
            <v>IEA – 2013 Standard</v>
          </cell>
          <cell r="U619">
            <v>1</v>
          </cell>
          <cell r="V619" t="str">
            <v>K+</v>
          </cell>
          <cell r="W619">
            <v>125540.8</v>
          </cell>
          <cell r="X619" t="str">
            <v>Admin 6 - 6 Henderson Valley Road</v>
          </cell>
          <cell r="Y619">
            <v>0</v>
          </cell>
          <cell r="Z619" t="str">
            <v>Onno</v>
          </cell>
          <cell r="AA619" t="str">
            <v>Janssen</v>
          </cell>
          <cell r="AC619" t="str">
            <v>BAND</v>
          </cell>
          <cell r="AD619" t="str">
            <v>PSA</v>
          </cell>
          <cell r="AE619" t="str">
            <v>Male</v>
          </cell>
          <cell r="AF619">
            <v>8503</v>
          </cell>
          <cell r="AG619" t="str">
            <v>Architecture</v>
          </cell>
          <cell r="AH619" t="str">
            <v>00.00.0000</v>
          </cell>
        </row>
        <row r="620">
          <cell r="A620">
            <v>50011248</v>
          </cell>
          <cell r="B620" t="str">
            <v>Business Technology Division</v>
          </cell>
          <cell r="C620" t="str">
            <v>Strategy &amp; Architecture</v>
          </cell>
          <cell r="E620" t="str">
            <v>Strategy &amp; Architecture</v>
          </cell>
          <cell r="F620">
            <v>50011248</v>
          </cell>
          <cell r="G620" t="str">
            <v>Solution Architect</v>
          </cell>
          <cell r="H620" t="str">
            <v>01.07.2010</v>
          </cell>
          <cell r="I620" t="str">
            <v>Staff Member</v>
          </cell>
          <cell r="J620" t="str">
            <v>Band H</v>
          </cell>
          <cell r="K620">
            <v>1</v>
          </cell>
          <cell r="L620">
            <v>40</v>
          </cell>
          <cell r="M620" t="str">
            <v>Permanent Full-Time</v>
          </cell>
          <cell r="N620" t="str">
            <v>Salaried</v>
          </cell>
          <cell r="O620" t="str">
            <v>Position Filled</v>
          </cell>
          <cell r="P620">
            <v>92027454</v>
          </cell>
          <cell r="Q620" t="str">
            <v>Mark Joblin</v>
          </cell>
          <cell r="R620" t="str">
            <v>Permanent Full-Time</v>
          </cell>
          <cell r="S620" t="str">
            <v>Salaried</v>
          </cell>
          <cell r="T620" t="str">
            <v>IEA – Old ELGOU Agmt</v>
          </cell>
          <cell r="U620">
            <v>1</v>
          </cell>
          <cell r="V620" t="str">
            <v>H+</v>
          </cell>
          <cell r="W620">
            <v>103874.47</v>
          </cell>
          <cell r="X620" t="str">
            <v>Admin 6 - 6 Henderson Valley Road</v>
          </cell>
          <cell r="Y620">
            <v>0</v>
          </cell>
          <cell r="Z620" t="str">
            <v>Mark</v>
          </cell>
          <cell r="AA620" t="str">
            <v>Joblin</v>
          </cell>
          <cell r="AB620" t="str">
            <v>Mark</v>
          </cell>
          <cell r="AC620" t="str">
            <v>BAND</v>
          </cell>
          <cell r="AD620" t="str">
            <v>PSA</v>
          </cell>
          <cell r="AE620" t="str">
            <v>Male</v>
          </cell>
          <cell r="AF620">
            <v>8503</v>
          </cell>
          <cell r="AG620" t="str">
            <v>Architecture</v>
          </cell>
          <cell r="AH620" t="str">
            <v>00.00.0000</v>
          </cell>
        </row>
        <row r="621">
          <cell r="A621">
            <v>50011249</v>
          </cell>
          <cell r="B621" t="str">
            <v>Business Technology Division</v>
          </cell>
          <cell r="C621" t="str">
            <v>Strategy &amp; Architecture</v>
          </cell>
          <cell r="E621" t="str">
            <v>Strategy &amp; Architecture</v>
          </cell>
          <cell r="F621">
            <v>50011249</v>
          </cell>
          <cell r="G621" t="str">
            <v>Solution Architect</v>
          </cell>
          <cell r="H621" t="str">
            <v>01.07.2010</v>
          </cell>
          <cell r="I621" t="str">
            <v>Staff Member</v>
          </cell>
          <cell r="J621" t="str">
            <v>Band H</v>
          </cell>
          <cell r="K621">
            <v>1</v>
          </cell>
          <cell r="L621">
            <v>40</v>
          </cell>
          <cell r="M621" t="str">
            <v>Permanent Full-Time</v>
          </cell>
          <cell r="N621" t="str">
            <v>Salaried</v>
          </cell>
          <cell r="O621" t="str">
            <v>Position Filled</v>
          </cell>
          <cell r="P621">
            <v>92057501</v>
          </cell>
          <cell r="Q621" t="str">
            <v>Nicholas Thompson</v>
          </cell>
          <cell r="R621" t="str">
            <v>Permanent Full-Time</v>
          </cell>
          <cell r="S621" t="str">
            <v>Salaried</v>
          </cell>
          <cell r="T621" t="str">
            <v>IEA – Old ELGOU Agmt</v>
          </cell>
          <cell r="U621">
            <v>1</v>
          </cell>
          <cell r="V621" t="str">
            <v>H+</v>
          </cell>
          <cell r="W621">
            <v>110400</v>
          </cell>
          <cell r="X621" t="str">
            <v>Admin 6 - 6 Henderson Valley Road</v>
          </cell>
          <cell r="Y621">
            <v>0</v>
          </cell>
          <cell r="Z621" t="str">
            <v>Nicholas</v>
          </cell>
          <cell r="AA621" t="str">
            <v>Thompson</v>
          </cell>
          <cell r="AB621" t="str">
            <v>Nicholas</v>
          </cell>
          <cell r="AC621" t="str">
            <v>BAND</v>
          </cell>
          <cell r="AD621" t="str">
            <v>PSA</v>
          </cell>
          <cell r="AE621" t="str">
            <v>Male</v>
          </cell>
          <cell r="AF621">
            <v>8503</v>
          </cell>
          <cell r="AG621" t="str">
            <v>Architecture</v>
          </cell>
          <cell r="AH621" t="str">
            <v>00.00.0000</v>
          </cell>
        </row>
        <row r="622">
          <cell r="A622">
            <v>50011250</v>
          </cell>
          <cell r="B622" t="str">
            <v>Business Technology Division</v>
          </cell>
          <cell r="C622" t="str">
            <v>Strategy &amp; Architecture</v>
          </cell>
          <cell r="E622" t="str">
            <v>Strategy &amp; Architecture</v>
          </cell>
          <cell r="F622">
            <v>50011250</v>
          </cell>
          <cell r="G622" t="str">
            <v>Solution Architect</v>
          </cell>
          <cell r="H622" t="str">
            <v>01.07.2010</v>
          </cell>
          <cell r="I622" t="str">
            <v>Staff Member</v>
          </cell>
          <cell r="J622" t="str">
            <v>Band H</v>
          </cell>
          <cell r="K622">
            <v>1</v>
          </cell>
          <cell r="L622">
            <v>40</v>
          </cell>
          <cell r="M622" t="str">
            <v>Permanent Full-Time</v>
          </cell>
          <cell r="N622" t="str">
            <v>Salaried</v>
          </cell>
          <cell r="O622" t="str">
            <v>Position Filled</v>
          </cell>
          <cell r="P622">
            <v>300</v>
          </cell>
          <cell r="Q622" t="str">
            <v>Kee Chin Teo</v>
          </cell>
          <cell r="R622" t="str">
            <v>Permanent Full-Time</v>
          </cell>
          <cell r="S622" t="str">
            <v>Salaried</v>
          </cell>
          <cell r="T622" t="str">
            <v>IEA – 2010 Standard</v>
          </cell>
          <cell r="U622">
            <v>1</v>
          </cell>
          <cell r="V622" t="str">
            <v>H+</v>
          </cell>
          <cell r="W622">
            <v>98084.3</v>
          </cell>
          <cell r="X622" t="str">
            <v>Admin 6 - 6 Henderson Valley Road</v>
          </cell>
          <cell r="Y622">
            <v>0</v>
          </cell>
          <cell r="Z622" t="str">
            <v>Kee Chin</v>
          </cell>
          <cell r="AA622" t="str">
            <v>Teo</v>
          </cell>
          <cell r="AC622" t="str">
            <v>BAND</v>
          </cell>
          <cell r="AD622" t="str">
            <v>PSA</v>
          </cell>
          <cell r="AE622" t="str">
            <v>Male</v>
          </cell>
          <cell r="AF622">
            <v>8503</v>
          </cell>
          <cell r="AG622" t="str">
            <v>Architecture</v>
          </cell>
          <cell r="AH622" t="str">
            <v>00.00.0000</v>
          </cell>
        </row>
        <row r="623">
          <cell r="A623">
            <v>50011251</v>
          </cell>
          <cell r="B623" t="str">
            <v>Business Technology Division</v>
          </cell>
          <cell r="C623" t="str">
            <v>Strategy &amp; Architecture</v>
          </cell>
          <cell r="E623" t="str">
            <v>Strategy &amp; Architecture</v>
          </cell>
          <cell r="F623">
            <v>50011251</v>
          </cell>
          <cell r="G623" t="str">
            <v>Solution Architect</v>
          </cell>
          <cell r="H623" t="str">
            <v>01.07.2010</v>
          </cell>
          <cell r="I623" t="str">
            <v>Staff Member</v>
          </cell>
          <cell r="J623" t="str">
            <v>Band H</v>
          </cell>
          <cell r="K623">
            <v>1</v>
          </cell>
          <cell r="L623">
            <v>40</v>
          </cell>
          <cell r="M623" t="str">
            <v>Permanent Full-Time</v>
          </cell>
          <cell r="N623" t="str">
            <v>Salaried</v>
          </cell>
          <cell r="O623" t="str">
            <v>Position Filled</v>
          </cell>
          <cell r="P623">
            <v>1115</v>
          </cell>
          <cell r="Q623" t="str">
            <v>Nishant Bahad</v>
          </cell>
          <cell r="R623" t="str">
            <v>Permanent Full-Time</v>
          </cell>
          <cell r="S623" t="str">
            <v>Salaried</v>
          </cell>
          <cell r="T623" t="str">
            <v>IEA – 2010 Standard</v>
          </cell>
          <cell r="U623">
            <v>1</v>
          </cell>
          <cell r="V623" t="str">
            <v>H+</v>
          </cell>
          <cell r="W623">
            <v>110400</v>
          </cell>
          <cell r="X623" t="str">
            <v>Admin 6 - 6 Henderson Valley Road</v>
          </cell>
          <cell r="Y623">
            <v>0</v>
          </cell>
          <cell r="Z623" t="str">
            <v>Nishant</v>
          </cell>
          <cell r="AA623" t="str">
            <v>Bahad</v>
          </cell>
          <cell r="AC623" t="str">
            <v>BAND</v>
          </cell>
          <cell r="AD623" t="str">
            <v>PSA</v>
          </cell>
          <cell r="AE623" t="str">
            <v>Male</v>
          </cell>
          <cell r="AF623">
            <v>8503</v>
          </cell>
          <cell r="AG623" t="str">
            <v>Architecture</v>
          </cell>
          <cell r="AH623" t="str">
            <v>00.00.0000</v>
          </cell>
        </row>
        <row r="624">
          <cell r="A624">
            <v>50011252</v>
          </cell>
          <cell r="B624" t="str">
            <v>Business Technology Division</v>
          </cell>
          <cell r="C624" t="str">
            <v>Technology</v>
          </cell>
          <cell r="D624" t="str">
            <v>Application Support</v>
          </cell>
          <cell r="E624" t="str">
            <v>IT Application Support</v>
          </cell>
          <cell r="F624">
            <v>50011252</v>
          </cell>
          <cell r="G624" t="str">
            <v>Application Support Lead</v>
          </cell>
          <cell r="H624" t="str">
            <v>01.07.2010</v>
          </cell>
          <cell r="I624" t="str">
            <v>Team Leader</v>
          </cell>
          <cell r="J624" t="str">
            <v>Band I</v>
          </cell>
          <cell r="K624">
            <v>1</v>
          </cell>
          <cell r="L624">
            <v>40</v>
          </cell>
          <cell r="M624" t="str">
            <v>Permanent Full-Time</v>
          </cell>
          <cell r="N624" t="str">
            <v>Salaried</v>
          </cell>
          <cell r="O624" t="str">
            <v>Position Filled</v>
          </cell>
          <cell r="P624">
            <v>619</v>
          </cell>
          <cell r="Q624" t="str">
            <v>Andrew Cooper</v>
          </cell>
          <cell r="R624" t="str">
            <v>Permanent Full-Time</v>
          </cell>
          <cell r="S624" t="str">
            <v>Salaried</v>
          </cell>
          <cell r="T624" t="str">
            <v>CEA – PSA</v>
          </cell>
          <cell r="U624">
            <v>1</v>
          </cell>
          <cell r="V624" t="str">
            <v>I+</v>
          </cell>
          <cell r="W624">
            <v>100000</v>
          </cell>
          <cell r="X624" t="str">
            <v>Admin 6 - 6 Henderson Valley Road</v>
          </cell>
          <cell r="Y624">
            <v>0</v>
          </cell>
          <cell r="Z624" t="str">
            <v>Andrew</v>
          </cell>
          <cell r="AA624" t="str">
            <v>Cooper</v>
          </cell>
          <cell r="AC624" t="str">
            <v>BAND</v>
          </cell>
          <cell r="AD624" t="str">
            <v>PSA</v>
          </cell>
          <cell r="AE624" t="str">
            <v>Male</v>
          </cell>
          <cell r="AF624">
            <v>8507</v>
          </cell>
          <cell r="AG624" t="str">
            <v>Application Support</v>
          </cell>
          <cell r="AH624" t="str">
            <v>00.00.0000</v>
          </cell>
        </row>
        <row r="625">
          <cell r="A625">
            <v>50011254</v>
          </cell>
          <cell r="B625" t="str">
            <v>Business Technology Division</v>
          </cell>
          <cell r="C625" t="str">
            <v>Technology</v>
          </cell>
          <cell r="D625" t="str">
            <v>Application Support</v>
          </cell>
          <cell r="E625" t="str">
            <v>IT Application Support</v>
          </cell>
          <cell r="F625">
            <v>50011254</v>
          </cell>
          <cell r="G625" t="str">
            <v>System Administrator</v>
          </cell>
          <cell r="H625" t="str">
            <v>01.07.2010</v>
          </cell>
          <cell r="I625" t="str">
            <v>Staff Member</v>
          </cell>
          <cell r="J625" t="str">
            <v>Band G</v>
          </cell>
          <cell r="K625">
            <v>1</v>
          </cell>
          <cell r="L625">
            <v>40</v>
          </cell>
          <cell r="M625" t="str">
            <v>Permanent Full-Time</v>
          </cell>
          <cell r="N625" t="str">
            <v>Waged/Timesheet</v>
          </cell>
          <cell r="O625" t="str">
            <v>Position unfilled for  58 days</v>
          </cell>
          <cell r="P625">
            <v>0</v>
          </cell>
          <cell r="U625">
            <v>0</v>
          </cell>
          <cell r="W625">
            <v>0</v>
          </cell>
          <cell r="Y625">
            <v>1</v>
          </cell>
          <cell r="AD625" t="str">
            <v>PSA</v>
          </cell>
          <cell r="AH625" t="str">
            <v>00.00.0000</v>
          </cell>
        </row>
        <row r="626">
          <cell r="A626">
            <v>50011255</v>
          </cell>
          <cell r="B626" t="str">
            <v>Business Technology Division</v>
          </cell>
          <cell r="C626" t="str">
            <v>Technology</v>
          </cell>
          <cell r="D626" t="str">
            <v>Application Support</v>
          </cell>
          <cell r="E626" t="str">
            <v>IT Application Support</v>
          </cell>
          <cell r="F626">
            <v>50011255</v>
          </cell>
          <cell r="G626" t="str">
            <v>Application Support Analyst</v>
          </cell>
          <cell r="H626" t="str">
            <v>01.07.2010</v>
          </cell>
          <cell r="I626" t="str">
            <v>Staff Member</v>
          </cell>
          <cell r="J626" t="str">
            <v>Band G</v>
          </cell>
          <cell r="K626">
            <v>1</v>
          </cell>
          <cell r="L626">
            <v>40</v>
          </cell>
          <cell r="M626" t="str">
            <v>Permanent Full-Time</v>
          </cell>
          <cell r="N626" t="str">
            <v>Waged/Timesheet</v>
          </cell>
          <cell r="O626" t="str">
            <v>Position Filled</v>
          </cell>
          <cell r="P626">
            <v>92057276</v>
          </cell>
          <cell r="Q626" t="str">
            <v>Kirk Ting</v>
          </cell>
          <cell r="R626" t="str">
            <v>Permanent Full-Time</v>
          </cell>
          <cell r="S626" t="str">
            <v>Waged/Timesheet</v>
          </cell>
          <cell r="T626" t="str">
            <v>CEA – PSA</v>
          </cell>
          <cell r="U626">
            <v>1</v>
          </cell>
          <cell r="V626" t="str">
            <v>G4</v>
          </cell>
          <cell r="W626">
            <v>68640</v>
          </cell>
          <cell r="X626" t="str">
            <v>Admin 6 - 6 Henderson Valley Road</v>
          </cell>
          <cell r="Y626">
            <v>0</v>
          </cell>
          <cell r="Z626" t="str">
            <v>Kirk</v>
          </cell>
          <cell r="AA626" t="str">
            <v>Ting</v>
          </cell>
          <cell r="AB626" t="str">
            <v>Kirk</v>
          </cell>
          <cell r="AC626" t="str">
            <v>BAND</v>
          </cell>
          <cell r="AD626" t="str">
            <v>PSA</v>
          </cell>
          <cell r="AE626" t="str">
            <v>Male</v>
          </cell>
          <cell r="AF626">
            <v>8507</v>
          </cell>
          <cell r="AG626" t="str">
            <v>Application Support</v>
          </cell>
          <cell r="AH626" t="str">
            <v>00.00.0000</v>
          </cell>
        </row>
        <row r="627">
          <cell r="A627">
            <v>50011256</v>
          </cell>
          <cell r="B627" t="str">
            <v>Business Technology Division</v>
          </cell>
          <cell r="C627" t="str">
            <v>Technology</v>
          </cell>
          <cell r="D627" t="str">
            <v>Application Support</v>
          </cell>
          <cell r="E627" t="str">
            <v>IT Application Support</v>
          </cell>
          <cell r="F627">
            <v>50011256</v>
          </cell>
          <cell r="G627" t="str">
            <v>Application Support Analyst</v>
          </cell>
          <cell r="H627" t="str">
            <v>01.07.2010</v>
          </cell>
          <cell r="I627" t="str">
            <v>Staff Member</v>
          </cell>
          <cell r="J627" t="str">
            <v>Band G</v>
          </cell>
          <cell r="K627">
            <v>1</v>
          </cell>
          <cell r="L627">
            <v>40</v>
          </cell>
          <cell r="M627" t="str">
            <v>Permanent Full-Time</v>
          </cell>
          <cell r="N627" t="str">
            <v>Waged/Timesheet</v>
          </cell>
          <cell r="O627" t="str">
            <v>Position Filled</v>
          </cell>
          <cell r="P627">
            <v>1547</v>
          </cell>
          <cell r="Q627" t="str">
            <v>Sameer Naina Mohamed</v>
          </cell>
          <cell r="R627" t="str">
            <v>Permanent Full-Time</v>
          </cell>
          <cell r="S627" t="str">
            <v>Waged/Timesheet</v>
          </cell>
          <cell r="T627" t="str">
            <v>IEA – 2013 Standard</v>
          </cell>
          <cell r="U627">
            <v>1</v>
          </cell>
          <cell r="V627" t="str">
            <v>G+</v>
          </cell>
          <cell r="W627">
            <v>74314</v>
          </cell>
          <cell r="X627" t="str">
            <v>Admin 6 - 6 Henderson Valley Road</v>
          </cell>
          <cell r="Y627">
            <v>0</v>
          </cell>
          <cell r="Z627" t="str">
            <v>Sameer</v>
          </cell>
          <cell r="AA627" t="str">
            <v>Naina Mohamed</v>
          </cell>
          <cell r="AC627" t="str">
            <v>BAND</v>
          </cell>
          <cell r="AD627" t="str">
            <v>PSA</v>
          </cell>
          <cell r="AE627" t="str">
            <v>Male</v>
          </cell>
          <cell r="AF627">
            <v>8507</v>
          </cell>
          <cell r="AG627" t="str">
            <v>Application Support</v>
          </cell>
          <cell r="AH627" t="str">
            <v>00.00.0000</v>
          </cell>
        </row>
        <row r="628">
          <cell r="A628">
            <v>50011258</v>
          </cell>
          <cell r="B628" t="str">
            <v>Business Technology Division</v>
          </cell>
          <cell r="C628" t="str">
            <v>Enterprise Information</v>
          </cell>
          <cell r="D628" t="str">
            <v>Information Management</v>
          </cell>
          <cell r="E628" t="str">
            <v>Information Management</v>
          </cell>
          <cell r="F628">
            <v>50011258</v>
          </cell>
          <cell r="G628" t="str">
            <v>Information Management Team Lead</v>
          </cell>
          <cell r="H628" t="str">
            <v>01.07.2010</v>
          </cell>
          <cell r="I628" t="str">
            <v>Unit Manager</v>
          </cell>
          <cell r="J628" t="str">
            <v>Band G</v>
          </cell>
          <cell r="K628">
            <v>1</v>
          </cell>
          <cell r="L628">
            <v>40</v>
          </cell>
          <cell r="M628" t="str">
            <v>Permanent Full-Time</v>
          </cell>
          <cell r="N628" t="str">
            <v>Waged/Timesheet</v>
          </cell>
          <cell r="O628" t="str">
            <v>Position Filled</v>
          </cell>
          <cell r="P628">
            <v>974</v>
          </cell>
          <cell r="Q628" t="str">
            <v>Gerard Rooijakkers</v>
          </cell>
          <cell r="R628" t="str">
            <v>Permanent Full-Time</v>
          </cell>
          <cell r="S628" t="str">
            <v>Waged/Timesheet</v>
          </cell>
          <cell r="T628" t="str">
            <v>IEA – 2010 Standard</v>
          </cell>
          <cell r="U628">
            <v>1</v>
          </cell>
          <cell r="V628" t="str">
            <v>G+</v>
          </cell>
          <cell r="W628">
            <v>95000</v>
          </cell>
          <cell r="X628" t="str">
            <v>Vodafone Building - Level 2 (74 Taharoto Road)</v>
          </cell>
          <cell r="Y628">
            <v>0</v>
          </cell>
          <cell r="Z628" t="str">
            <v>Gerardus</v>
          </cell>
          <cell r="AA628" t="str">
            <v>Rooijakkers</v>
          </cell>
          <cell r="AB628" t="str">
            <v>Gerard</v>
          </cell>
          <cell r="AC628" t="str">
            <v>BAND</v>
          </cell>
          <cell r="AD628" t="str">
            <v>PSA</v>
          </cell>
          <cell r="AE628" t="str">
            <v>Male</v>
          </cell>
          <cell r="AF628">
            <v>8510</v>
          </cell>
          <cell r="AG628" t="str">
            <v>INFO MANAGEMENT</v>
          </cell>
          <cell r="AH628" t="str">
            <v>00.00.0000</v>
          </cell>
        </row>
        <row r="629">
          <cell r="A629">
            <v>50011259</v>
          </cell>
          <cell r="B629" t="str">
            <v>Business Technology Division</v>
          </cell>
          <cell r="C629" t="str">
            <v>Enterprise Information</v>
          </cell>
          <cell r="D629" t="str">
            <v>Information Management</v>
          </cell>
          <cell r="E629" t="str">
            <v>Information Management</v>
          </cell>
          <cell r="F629">
            <v>50011259</v>
          </cell>
          <cell r="G629" t="str">
            <v>IM Technical Specialist</v>
          </cell>
          <cell r="H629" t="str">
            <v>01.07.2010</v>
          </cell>
          <cell r="I629" t="str">
            <v>Staff Member</v>
          </cell>
          <cell r="J629" t="str">
            <v>Band F</v>
          </cell>
          <cell r="K629">
            <v>1</v>
          </cell>
          <cell r="L629">
            <v>40</v>
          </cell>
          <cell r="M629" t="str">
            <v>Permanent Full-Time</v>
          </cell>
          <cell r="N629" t="str">
            <v>Waged/Timesheet</v>
          </cell>
          <cell r="O629" t="str">
            <v>Position Filled</v>
          </cell>
          <cell r="P629">
            <v>2376</v>
          </cell>
          <cell r="Q629" t="str">
            <v>Estelle van Tonder</v>
          </cell>
          <cell r="R629" t="str">
            <v>Permanent Part-Time</v>
          </cell>
          <cell r="S629" t="str">
            <v>Waged/Timesheet</v>
          </cell>
          <cell r="T629" t="str">
            <v>CEA – PSA</v>
          </cell>
          <cell r="U629">
            <v>0.75</v>
          </cell>
          <cell r="V629" t="str">
            <v>F+</v>
          </cell>
          <cell r="W629">
            <v>69000</v>
          </cell>
          <cell r="X629" t="str">
            <v>Vodafone Building - Level 1 (74 Taharoto Road)</v>
          </cell>
          <cell r="Y629">
            <v>0.25</v>
          </cell>
          <cell r="Z629" t="str">
            <v>Estelle</v>
          </cell>
          <cell r="AA629" t="str">
            <v>van Tonder</v>
          </cell>
          <cell r="AC629" t="str">
            <v>BAND</v>
          </cell>
          <cell r="AD629" t="str">
            <v>PSA</v>
          </cell>
          <cell r="AE629" t="str">
            <v>Female</v>
          </cell>
          <cell r="AF629">
            <v>8510</v>
          </cell>
          <cell r="AG629" t="str">
            <v>INFO MANAGEMENT</v>
          </cell>
          <cell r="AH629" t="str">
            <v>00.00.0000</v>
          </cell>
        </row>
        <row r="630">
          <cell r="A630">
            <v>50011260</v>
          </cell>
          <cell r="B630" t="str">
            <v>Business Technology Division</v>
          </cell>
          <cell r="C630" t="str">
            <v>Enterprise Information</v>
          </cell>
          <cell r="D630" t="str">
            <v>Information Management</v>
          </cell>
          <cell r="E630" t="str">
            <v>Information Management</v>
          </cell>
          <cell r="F630">
            <v>50011260</v>
          </cell>
          <cell r="G630" t="str">
            <v>Information Management Specialist</v>
          </cell>
          <cell r="H630" t="str">
            <v>01.07.2010</v>
          </cell>
          <cell r="I630" t="str">
            <v>Staff Member</v>
          </cell>
          <cell r="J630" t="str">
            <v>Band E</v>
          </cell>
          <cell r="K630">
            <v>1</v>
          </cell>
          <cell r="L630">
            <v>40</v>
          </cell>
          <cell r="M630" t="str">
            <v>Permanent Full-Time</v>
          </cell>
          <cell r="N630" t="str">
            <v>Waged/Timesheet</v>
          </cell>
          <cell r="O630" t="str">
            <v>Position Filled</v>
          </cell>
          <cell r="P630">
            <v>90007118</v>
          </cell>
          <cell r="Q630" t="str">
            <v>Rachel Ayers</v>
          </cell>
          <cell r="R630" t="str">
            <v>Permanent Full-Time</v>
          </cell>
          <cell r="S630" t="str">
            <v>Waged/Timesheet</v>
          </cell>
          <cell r="T630" t="str">
            <v>CEA – PSA</v>
          </cell>
          <cell r="U630">
            <v>1</v>
          </cell>
          <cell r="V630" t="str">
            <v>E+</v>
          </cell>
          <cell r="W630">
            <v>55050.03</v>
          </cell>
          <cell r="X630" t="str">
            <v>Vodafone Building - Level 2 (74 Taharoto Road)</v>
          </cell>
          <cell r="Y630">
            <v>0</v>
          </cell>
          <cell r="Z630" t="str">
            <v>Rachel</v>
          </cell>
          <cell r="AA630" t="str">
            <v>Ayers</v>
          </cell>
          <cell r="AB630" t="str">
            <v>Rachel</v>
          </cell>
          <cell r="AC630" t="str">
            <v>BAND</v>
          </cell>
          <cell r="AD630" t="str">
            <v>PSA</v>
          </cell>
          <cell r="AE630" t="str">
            <v>Female</v>
          </cell>
          <cell r="AF630">
            <v>8510</v>
          </cell>
          <cell r="AG630" t="str">
            <v>INFO MANAGEMENT</v>
          </cell>
          <cell r="AH630" t="str">
            <v>00.00.0000</v>
          </cell>
        </row>
        <row r="631">
          <cell r="A631">
            <v>50011261</v>
          </cell>
          <cell r="B631" t="str">
            <v>Business Technology Division</v>
          </cell>
          <cell r="C631" t="str">
            <v>Enterprise Information</v>
          </cell>
          <cell r="D631" t="str">
            <v>Information Management</v>
          </cell>
          <cell r="E631" t="str">
            <v>Information Management</v>
          </cell>
          <cell r="F631">
            <v>50011261</v>
          </cell>
          <cell r="G631" t="str">
            <v>Information Management Specialist</v>
          </cell>
          <cell r="H631" t="str">
            <v>01.07.2010</v>
          </cell>
          <cell r="I631" t="str">
            <v>Staff Member</v>
          </cell>
          <cell r="J631" t="str">
            <v>Band E</v>
          </cell>
          <cell r="K631">
            <v>1</v>
          </cell>
          <cell r="L631">
            <v>40</v>
          </cell>
          <cell r="M631" t="str">
            <v>Permanent Full-Time</v>
          </cell>
          <cell r="N631" t="str">
            <v>Waged/Timesheet</v>
          </cell>
          <cell r="O631" t="str">
            <v>Position Filled</v>
          </cell>
          <cell r="P631">
            <v>2271</v>
          </cell>
          <cell r="Q631" t="str">
            <v>Louise Strydom</v>
          </cell>
          <cell r="R631" t="str">
            <v>Permanent Full-Time</v>
          </cell>
          <cell r="S631" t="str">
            <v>Waged/Timesheet</v>
          </cell>
          <cell r="T631" t="str">
            <v>CEA – PSA</v>
          </cell>
          <cell r="U631">
            <v>1</v>
          </cell>
          <cell r="V631" t="str">
            <v>E+</v>
          </cell>
          <cell r="W631">
            <v>60000</v>
          </cell>
          <cell r="X631" t="str">
            <v>Vodafone Building - Level 1 (74 Taharoto Road)</v>
          </cell>
          <cell r="Y631">
            <v>0</v>
          </cell>
          <cell r="Z631" t="str">
            <v>Isobel</v>
          </cell>
          <cell r="AA631" t="str">
            <v>Strydom</v>
          </cell>
          <cell r="AB631" t="str">
            <v>Louise</v>
          </cell>
          <cell r="AC631" t="str">
            <v>BAND</v>
          </cell>
          <cell r="AD631" t="str">
            <v>PSA</v>
          </cell>
          <cell r="AE631" t="str">
            <v>Female</v>
          </cell>
          <cell r="AF631">
            <v>8510</v>
          </cell>
          <cell r="AG631" t="str">
            <v>INFO MANAGEMENT</v>
          </cell>
          <cell r="AH631" t="str">
            <v>00.00.0000</v>
          </cell>
        </row>
        <row r="632">
          <cell r="A632">
            <v>50011262</v>
          </cell>
          <cell r="B632" t="str">
            <v>Business Technology Division</v>
          </cell>
          <cell r="C632" t="str">
            <v>Technology</v>
          </cell>
          <cell r="D632" t="str">
            <v>Application Support</v>
          </cell>
          <cell r="E632" t="str">
            <v>Online Support</v>
          </cell>
          <cell r="F632">
            <v>50011262</v>
          </cell>
          <cell r="G632" t="str">
            <v>SharePoint Administrator</v>
          </cell>
          <cell r="H632" t="str">
            <v>01.07.2010</v>
          </cell>
          <cell r="I632" t="str">
            <v>Staff Member</v>
          </cell>
          <cell r="J632" t="str">
            <v>Band G</v>
          </cell>
          <cell r="K632">
            <v>1</v>
          </cell>
          <cell r="L632">
            <v>40</v>
          </cell>
          <cell r="M632" t="str">
            <v>Permanent Full-Time</v>
          </cell>
          <cell r="N632" t="str">
            <v>Waged/Timesheet</v>
          </cell>
          <cell r="O632" t="str">
            <v>Position Filled</v>
          </cell>
          <cell r="P632">
            <v>1738</v>
          </cell>
          <cell r="Q632" t="str">
            <v>Claire Ignatov</v>
          </cell>
          <cell r="R632" t="str">
            <v>Permanent Part-Time</v>
          </cell>
          <cell r="S632" t="str">
            <v>Waged/Timesheet</v>
          </cell>
          <cell r="T632" t="str">
            <v>IEA – 2013 Standard</v>
          </cell>
          <cell r="U632">
            <v>0.6</v>
          </cell>
          <cell r="V632" t="str">
            <v>G+</v>
          </cell>
          <cell r="W632">
            <v>71463.600000000006</v>
          </cell>
          <cell r="X632" t="str">
            <v>Admin 6 - 6 Henderson Valley Road</v>
          </cell>
          <cell r="Y632">
            <v>0.4</v>
          </cell>
          <cell r="Z632" t="str">
            <v>Claire-Louise</v>
          </cell>
          <cell r="AA632" t="str">
            <v>Ignatov</v>
          </cell>
          <cell r="AB632" t="str">
            <v>Claire</v>
          </cell>
          <cell r="AC632" t="str">
            <v>BAND</v>
          </cell>
          <cell r="AD632" t="str">
            <v>PSA</v>
          </cell>
          <cell r="AE632" t="str">
            <v>Female</v>
          </cell>
          <cell r="AF632">
            <v>8518</v>
          </cell>
          <cell r="AG632" t="str">
            <v>On Line Technical</v>
          </cell>
          <cell r="AH632" t="str">
            <v>00.00.0000</v>
          </cell>
        </row>
        <row r="633">
          <cell r="A633">
            <v>50011263</v>
          </cell>
          <cell r="B633" t="str">
            <v>Business Technology Division</v>
          </cell>
          <cell r="C633" t="str">
            <v>Technology</v>
          </cell>
          <cell r="D633" t="str">
            <v>Application Support</v>
          </cell>
          <cell r="E633" t="str">
            <v>SAP</v>
          </cell>
          <cell r="F633">
            <v>50011263</v>
          </cell>
          <cell r="G633" t="str">
            <v>SAP Lead</v>
          </cell>
          <cell r="H633" t="str">
            <v>01.07.2010</v>
          </cell>
          <cell r="I633" t="str">
            <v>Team Leader</v>
          </cell>
          <cell r="J633" t="str">
            <v>Band I</v>
          </cell>
          <cell r="K633">
            <v>1</v>
          </cell>
          <cell r="L633">
            <v>40</v>
          </cell>
          <cell r="M633" t="str">
            <v>Permanent Full-Time</v>
          </cell>
          <cell r="N633" t="str">
            <v>Salaried</v>
          </cell>
          <cell r="O633" t="str">
            <v>Position Filled</v>
          </cell>
          <cell r="P633">
            <v>91003757</v>
          </cell>
          <cell r="Q633" t="str">
            <v>Bradford Drury</v>
          </cell>
          <cell r="R633" t="str">
            <v>Permanent Full-Time</v>
          </cell>
          <cell r="S633" t="str">
            <v>Salaried</v>
          </cell>
          <cell r="T633" t="str">
            <v>IEA – 2010 Standard</v>
          </cell>
          <cell r="U633">
            <v>1</v>
          </cell>
          <cell r="V633" t="str">
            <v>I+</v>
          </cell>
          <cell r="W633">
            <v>130800</v>
          </cell>
          <cell r="X633" t="str">
            <v>Admin L6 - 6 Henderson Valley Road</v>
          </cell>
          <cell r="Y633">
            <v>0</v>
          </cell>
          <cell r="Z633" t="str">
            <v>Bradford</v>
          </cell>
          <cell r="AA633" t="str">
            <v>Drury</v>
          </cell>
          <cell r="AC633" t="str">
            <v>BAND</v>
          </cell>
          <cell r="AD633" t="str">
            <v>PSA</v>
          </cell>
          <cell r="AE633" t="str">
            <v>Male</v>
          </cell>
          <cell r="AF633">
            <v>8509</v>
          </cell>
          <cell r="AG633" t="str">
            <v>SAP</v>
          </cell>
          <cell r="AH633" t="str">
            <v>00.00.0000</v>
          </cell>
        </row>
        <row r="634">
          <cell r="A634">
            <v>50011264</v>
          </cell>
          <cell r="B634" t="str">
            <v>Business Technology Division</v>
          </cell>
          <cell r="C634" t="str">
            <v>Technology</v>
          </cell>
          <cell r="D634" t="str">
            <v>Application Support</v>
          </cell>
          <cell r="E634" t="str">
            <v>SAP</v>
          </cell>
          <cell r="F634">
            <v>50011264</v>
          </cell>
          <cell r="G634" t="str">
            <v>Senior SAP Reporting Specialist</v>
          </cell>
          <cell r="H634" t="str">
            <v>01.07.2010</v>
          </cell>
          <cell r="I634" t="str">
            <v>Staff Member</v>
          </cell>
          <cell r="J634" t="str">
            <v>Band H</v>
          </cell>
          <cell r="K634">
            <v>1</v>
          </cell>
          <cell r="L634">
            <v>40</v>
          </cell>
          <cell r="M634" t="str">
            <v>Permanent Full-Time</v>
          </cell>
          <cell r="N634" t="str">
            <v>Salaried</v>
          </cell>
          <cell r="O634" t="str">
            <v>Position Filled</v>
          </cell>
          <cell r="P634">
            <v>91002504</v>
          </cell>
          <cell r="Q634" t="str">
            <v>Yaoyao Qiu</v>
          </cell>
          <cell r="R634" t="str">
            <v>Permanent Full-Time</v>
          </cell>
          <cell r="S634" t="str">
            <v>Salaried</v>
          </cell>
          <cell r="T634" t="str">
            <v>CEA – PSA</v>
          </cell>
          <cell r="U634">
            <v>1</v>
          </cell>
          <cell r="V634" t="str">
            <v>H+</v>
          </cell>
          <cell r="W634">
            <v>93749.66</v>
          </cell>
          <cell r="X634" t="str">
            <v>Admin 6 - 6 Henderson Valley Road</v>
          </cell>
          <cell r="Y634">
            <v>0</v>
          </cell>
          <cell r="Z634" t="str">
            <v>Yaoyao</v>
          </cell>
          <cell r="AA634" t="str">
            <v>Qiu</v>
          </cell>
          <cell r="AC634" t="str">
            <v>BAND</v>
          </cell>
          <cell r="AD634" t="str">
            <v>PSA</v>
          </cell>
          <cell r="AE634" t="str">
            <v>Female</v>
          </cell>
          <cell r="AF634">
            <v>8509</v>
          </cell>
          <cell r="AG634" t="str">
            <v>SAP</v>
          </cell>
          <cell r="AH634" t="str">
            <v>00.00.0000</v>
          </cell>
        </row>
        <row r="635">
          <cell r="A635">
            <v>50011265</v>
          </cell>
          <cell r="B635" t="str">
            <v>Business Technology Division</v>
          </cell>
          <cell r="C635" t="str">
            <v>Technology</v>
          </cell>
          <cell r="D635" t="str">
            <v>Application Support</v>
          </cell>
          <cell r="E635" t="str">
            <v>SAP</v>
          </cell>
          <cell r="F635">
            <v>50011265</v>
          </cell>
          <cell r="G635" t="str">
            <v>SAP Basis Administrator</v>
          </cell>
          <cell r="H635" t="str">
            <v>01.07.2010</v>
          </cell>
          <cell r="I635" t="str">
            <v>Staff Member</v>
          </cell>
          <cell r="J635" t="str">
            <v>Band G</v>
          </cell>
          <cell r="K635">
            <v>1</v>
          </cell>
          <cell r="L635">
            <v>40</v>
          </cell>
          <cell r="M635" t="str">
            <v>Permanent Full-Time</v>
          </cell>
          <cell r="N635" t="str">
            <v>Salaried</v>
          </cell>
          <cell r="O635" t="str">
            <v>Position unfilled for 563 days</v>
          </cell>
          <cell r="P635">
            <v>0</v>
          </cell>
          <cell r="U635">
            <v>0</v>
          </cell>
          <cell r="W635">
            <v>0</v>
          </cell>
          <cell r="Y635">
            <v>1</v>
          </cell>
          <cell r="AD635" t="str">
            <v>PSA</v>
          </cell>
          <cell r="AH635" t="str">
            <v>00.00.0000</v>
          </cell>
        </row>
        <row r="636">
          <cell r="A636">
            <v>50011266</v>
          </cell>
          <cell r="B636" t="str">
            <v>Business Technology Division</v>
          </cell>
          <cell r="C636" t="str">
            <v>Technology</v>
          </cell>
          <cell r="D636" t="str">
            <v>Application Support</v>
          </cell>
          <cell r="E636" t="str">
            <v>SAP</v>
          </cell>
          <cell r="F636">
            <v>50011266</v>
          </cell>
          <cell r="G636" t="str">
            <v>Senior SAP FI/CO Functional Analyst</v>
          </cell>
          <cell r="H636" t="str">
            <v>01.07.2010</v>
          </cell>
          <cell r="I636" t="str">
            <v>Staff Member</v>
          </cell>
          <cell r="J636" t="str">
            <v>Band H</v>
          </cell>
          <cell r="K636">
            <v>1</v>
          </cell>
          <cell r="L636">
            <v>40</v>
          </cell>
          <cell r="M636" t="str">
            <v>Permanent Full-Time</v>
          </cell>
          <cell r="N636" t="str">
            <v>Salaried</v>
          </cell>
          <cell r="O636" t="str">
            <v>Position Filled</v>
          </cell>
          <cell r="P636">
            <v>91003535</v>
          </cell>
          <cell r="Q636" t="str">
            <v>John Gola</v>
          </cell>
          <cell r="R636" t="str">
            <v>Permanent Full-Time</v>
          </cell>
          <cell r="S636" t="str">
            <v>Salaried</v>
          </cell>
          <cell r="T636" t="str">
            <v>IEA – 2010 Standard</v>
          </cell>
          <cell r="U636">
            <v>1</v>
          </cell>
          <cell r="V636" t="str">
            <v>H+</v>
          </cell>
          <cell r="W636">
            <v>99248.639999999999</v>
          </cell>
          <cell r="X636" t="str">
            <v>Admin L6 - 6 Henderson Valley Road</v>
          </cell>
          <cell r="Y636">
            <v>0</v>
          </cell>
          <cell r="Z636" t="str">
            <v>John</v>
          </cell>
          <cell r="AA636" t="str">
            <v>Gola</v>
          </cell>
          <cell r="AC636" t="str">
            <v>BAND</v>
          </cell>
          <cell r="AD636" t="str">
            <v>PSA</v>
          </cell>
          <cell r="AE636" t="str">
            <v>Male</v>
          </cell>
          <cell r="AF636">
            <v>8509</v>
          </cell>
          <cell r="AG636" t="str">
            <v>SAP</v>
          </cell>
          <cell r="AH636" t="str">
            <v>00.00.0000</v>
          </cell>
        </row>
        <row r="637">
          <cell r="A637">
            <v>50011267</v>
          </cell>
          <cell r="B637" t="str">
            <v>Business Technology Division</v>
          </cell>
          <cell r="C637" t="str">
            <v>Technology</v>
          </cell>
          <cell r="D637" t="str">
            <v>Application Support</v>
          </cell>
          <cell r="E637" t="str">
            <v>SAP</v>
          </cell>
          <cell r="F637">
            <v>50011267</v>
          </cell>
          <cell r="G637" t="str">
            <v>SAP FI/CO Functional Analyst</v>
          </cell>
          <cell r="H637" t="str">
            <v>01.07.2010</v>
          </cell>
          <cell r="I637" t="str">
            <v>Staff Member</v>
          </cell>
          <cell r="J637" t="str">
            <v>Band G</v>
          </cell>
          <cell r="K637">
            <v>1</v>
          </cell>
          <cell r="L637">
            <v>40</v>
          </cell>
          <cell r="M637" t="str">
            <v>Permanent Full-Time</v>
          </cell>
          <cell r="N637" t="str">
            <v>Waged/Timesheet</v>
          </cell>
          <cell r="O637" t="str">
            <v>Position Filled</v>
          </cell>
          <cell r="P637">
            <v>92046220</v>
          </cell>
          <cell r="Q637" t="str">
            <v>Om Pandya</v>
          </cell>
          <cell r="R637" t="str">
            <v>Permanent Full-Time</v>
          </cell>
          <cell r="S637" t="str">
            <v>Waged/Timesheet</v>
          </cell>
          <cell r="T637" t="str">
            <v>CEA – PSA</v>
          </cell>
          <cell r="U637">
            <v>1</v>
          </cell>
          <cell r="V637" t="str">
            <v>G+</v>
          </cell>
          <cell r="W637">
            <v>84919.679999999993</v>
          </cell>
          <cell r="X637" t="str">
            <v>Admin L6 - 6 Henderson Valley Road</v>
          </cell>
          <cell r="Y637">
            <v>0</v>
          </cell>
          <cell r="Z637" t="str">
            <v>Om</v>
          </cell>
          <cell r="AA637" t="str">
            <v>Pandya</v>
          </cell>
          <cell r="AB637" t="str">
            <v>Om</v>
          </cell>
          <cell r="AC637" t="str">
            <v>BAND</v>
          </cell>
          <cell r="AD637" t="str">
            <v>PSA</v>
          </cell>
          <cell r="AE637" t="str">
            <v>Male</v>
          </cell>
          <cell r="AF637">
            <v>8509</v>
          </cell>
          <cell r="AG637" t="str">
            <v>SAP</v>
          </cell>
          <cell r="AH637" t="str">
            <v>00.00.0000</v>
          </cell>
        </row>
        <row r="638">
          <cell r="A638">
            <v>50011268</v>
          </cell>
          <cell r="B638" t="str">
            <v>Business Technology Division</v>
          </cell>
          <cell r="C638" t="str">
            <v>Technology</v>
          </cell>
          <cell r="D638" t="str">
            <v>Infrastructure</v>
          </cell>
          <cell r="E638" t="str">
            <v>Infrastructure</v>
          </cell>
          <cell r="F638">
            <v>50011268</v>
          </cell>
          <cell r="G638" t="str">
            <v>Infrastructure Manager</v>
          </cell>
          <cell r="H638" t="str">
            <v>01.07.2010</v>
          </cell>
          <cell r="I638" t="str">
            <v>Unit Manager</v>
          </cell>
          <cell r="J638" t="str">
            <v>Band J</v>
          </cell>
          <cell r="K638">
            <v>1</v>
          </cell>
          <cell r="L638">
            <v>40</v>
          </cell>
          <cell r="M638" t="str">
            <v>Permanent Full-Time</v>
          </cell>
          <cell r="N638" t="str">
            <v>Salaried</v>
          </cell>
          <cell r="O638" t="str">
            <v>Position Filled</v>
          </cell>
          <cell r="P638">
            <v>2057</v>
          </cell>
          <cell r="Q638" t="str">
            <v>Simon Popplewell</v>
          </cell>
          <cell r="R638" t="str">
            <v>Permanent Full-Time</v>
          </cell>
          <cell r="S638" t="str">
            <v>Salaried</v>
          </cell>
          <cell r="T638" t="str">
            <v>IEA – 2013 Standard</v>
          </cell>
          <cell r="U638">
            <v>1</v>
          </cell>
          <cell r="V638" t="str">
            <v>J+</v>
          </cell>
          <cell r="W638">
            <v>135000</v>
          </cell>
          <cell r="X638" t="str">
            <v>Admin 6 - 6 Henderson Valley Road</v>
          </cell>
          <cell r="Y638">
            <v>0</v>
          </cell>
          <cell r="Z638" t="str">
            <v>Simon</v>
          </cell>
          <cell r="AA638" t="str">
            <v>Popplewell</v>
          </cell>
          <cell r="AC638" t="str">
            <v>BAND</v>
          </cell>
          <cell r="AD638" t="str">
            <v>PSA</v>
          </cell>
          <cell r="AE638" t="str">
            <v>Male</v>
          </cell>
          <cell r="AF638">
            <v>8511</v>
          </cell>
          <cell r="AG638" t="str">
            <v>IT INFRASTRUCTURE</v>
          </cell>
          <cell r="AH638" t="str">
            <v>00.00.0000</v>
          </cell>
        </row>
        <row r="639">
          <cell r="A639">
            <v>50011269</v>
          </cell>
          <cell r="B639" t="str">
            <v>Business Technology Division</v>
          </cell>
          <cell r="C639" t="str">
            <v>Technology</v>
          </cell>
          <cell r="D639" t="str">
            <v>Application Support</v>
          </cell>
          <cell r="E639" t="str">
            <v>IT Application Support</v>
          </cell>
          <cell r="F639">
            <v>50011269</v>
          </cell>
          <cell r="G639" t="str">
            <v>Senior DBA</v>
          </cell>
          <cell r="H639" t="str">
            <v>01.07.2010</v>
          </cell>
          <cell r="I639" t="str">
            <v>Staff Member</v>
          </cell>
          <cell r="J639" t="str">
            <v>Band H</v>
          </cell>
          <cell r="K639">
            <v>1</v>
          </cell>
          <cell r="L639">
            <v>40</v>
          </cell>
          <cell r="M639" t="str">
            <v>Permanent Full-Time</v>
          </cell>
          <cell r="N639" t="str">
            <v>Salaried</v>
          </cell>
          <cell r="O639" t="str">
            <v>Position Filled</v>
          </cell>
          <cell r="P639">
            <v>91004070</v>
          </cell>
          <cell r="Q639" t="str">
            <v>Gary Child</v>
          </cell>
          <cell r="R639" t="str">
            <v>Permanent Full-Time</v>
          </cell>
          <cell r="S639" t="str">
            <v>Salaried</v>
          </cell>
          <cell r="T639" t="str">
            <v>IEA – 2010 Standard</v>
          </cell>
          <cell r="U639">
            <v>1</v>
          </cell>
          <cell r="V639" t="str">
            <v>H+</v>
          </cell>
          <cell r="W639">
            <v>85301.88</v>
          </cell>
          <cell r="X639" t="str">
            <v>Admin 6 - 6 Henderson Valley Road</v>
          </cell>
          <cell r="Y639">
            <v>0</v>
          </cell>
          <cell r="Z639" t="str">
            <v>Gary</v>
          </cell>
          <cell r="AA639" t="str">
            <v>Child</v>
          </cell>
          <cell r="AC639" t="str">
            <v>BAND</v>
          </cell>
          <cell r="AD639" t="str">
            <v>PSA</v>
          </cell>
          <cell r="AE639" t="str">
            <v>Male</v>
          </cell>
          <cell r="AF639">
            <v>8507</v>
          </cell>
          <cell r="AG639" t="str">
            <v>Application Support</v>
          </cell>
          <cell r="AH639" t="str">
            <v>00.00.0000</v>
          </cell>
        </row>
        <row r="640">
          <cell r="A640">
            <v>50011270</v>
          </cell>
          <cell r="B640" t="str">
            <v>Business Technology Division</v>
          </cell>
          <cell r="C640" t="str">
            <v>Technology</v>
          </cell>
          <cell r="D640" t="str">
            <v>Application Support</v>
          </cell>
          <cell r="E640" t="str">
            <v>IT Application Support</v>
          </cell>
          <cell r="F640">
            <v>50011270</v>
          </cell>
          <cell r="G640" t="str">
            <v>Senior DBA</v>
          </cell>
          <cell r="H640" t="str">
            <v>01.07.2010</v>
          </cell>
          <cell r="I640" t="str">
            <v>Staff Member</v>
          </cell>
          <cell r="J640" t="str">
            <v>Band H</v>
          </cell>
          <cell r="K640">
            <v>1</v>
          </cell>
          <cell r="L640">
            <v>40</v>
          </cell>
          <cell r="M640" t="str">
            <v>Permanent Full-Time</v>
          </cell>
          <cell r="N640" t="str">
            <v>Salaried</v>
          </cell>
          <cell r="O640" t="str">
            <v>Position Filled</v>
          </cell>
          <cell r="P640">
            <v>688</v>
          </cell>
          <cell r="Q640" t="str">
            <v>Anton Bhowmik</v>
          </cell>
          <cell r="R640" t="str">
            <v>Permanent Full-Time</v>
          </cell>
          <cell r="S640" t="str">
            <v>Salaried</v>
          </cell>
          <cell r="T640" t="str">
            <v>IEA – 2010 Standard</v>
          </cell>
          <cell r="U640">
            <v>1</v>
          </cell>
          <cell r="V640" t="str">
            <v>H+</v>
          </cell>
          <cell r="W640">
            <v>91620</v>
          </cell>
          <cell r="X640" t="str">
            <v>Admin 6 - 6 Henderson Valley Road</v>
          </cell>
          <cell r="Y640">
            <v>0</v>
          </cell>
          <cell r="Z640" t="str">
            <v>Anton</v>
          </cell>
          <cell r="AA640" t="str">
            <v>Bhowmik</v>
          </cell>
          <cell r="AC640" t="str">
            <v>BAND</v>
          </cell>
          <cell r="AD640" t="str">
            <v>PSA</v>
          </cell>
          <cell r="AE640" t="str">
            <v>Male</v>
          </cell>
          <cell r="AF640">
            <v>8507</v>
          </cell>
          <cell r="AG640" t="str">
            <v>Application Support</v>
          </cell>
          <cell r="AH640" t="str">
            <v>00.00.0000</v>
          </cell>
        </row>
        <row r="641">
          <cell r="A641">
            <v>50011271</v>
          </cell>
          <cell r="B641" t="str">
            <v>Business Technology Division</v>
          </cell>
          <cell r="C641" t="str">
            <v>Technology</v>
          </cell>
          <cell r="D641" t="str">
            <v>Infrastructure</v>
          </cell>
          <cell r="E641" t="str">
            <v>Core Capability</v>
          </cell>
          <cell r="F641">
            <v>50011271</v>
          </cell>
          <cell r="G641" t="str">
            <v>Core Infrastructure Build</v>
          </cell>
          <cell r="H641" t="str">
            <v>01.07.2010</v>
          </cell>
          <cell r="I641" t="str">
            <v>Staff Member</v>
          </cell>
          <cell r="J641" t="str">
            <v>Band G</v>
          </cell>
          <cell r="K641">
            <v>1</v>
          </cell>
          <cell r="L641">
            <v>40</v>
          </cell>
          <cell r="M641" t="str">
            <v>Permanent Full-Time</v>
          </cell>
          <cell r="N641" t="str">
            <v>Waged/Timesheet</v>
          </cell>
          <cell r="O641" t="str">
            <v>Position Filled</v>
          </cell>
          <cell r="P641">
            <v>1600</v>
          </cell>
          <cell r="Q641" t="str">
            <v>Anton Reiman</v>
          </cell>
          <cell r="R641" t="str">
            <v>Permanent Full-Time</v>
          </cell>
          <cell r="S641" t="str">
            <v>Waged/Timesheet</v>
          </cell>
          <cell r="T641" t="str">
            <v>IEA – 2013 Standard</v>
          </cell>
          <cell r="U641">
            <v>1</v>
          </cell>
          <cell r="V641" t="str">
            <v>G3</v>
          </cell>
          <cell r="W641">
            <v>67080</v>
          </cell>
          <cell r="X641" t="str">
            <v>Admin 6 - 6 Henderson Valley Road</v>
          </cell>
          <cell r="Y641">
            <v>0</v>
          </cell>
          <cell r="Z641" t="str">
            <v>Anton</v>
          </cell>
          <cell r="AA641" t="str">
            <v>Reiman</v>
          </cell>
          <cell r="AC641" t="str">
            <v>BAND</v>
          </cell>
          <cell r="AD641" t="str">
            <v>PSA</v>
          </cell>
          <cell r="AE641" t="str">
            <v>Male</v>
          </cell>
          <cell r="AF641">
            <v>8527</v>
          </cell>
          <cell r="AG641" t="str">
            <v>Core Capability</v>
          </cell>
          <cell r="AH641" t="str">
            <v>00.00.0000</v>
          </cell>
        </row>
        <row r="642">
          <cell r="A642">
            <v>50011272</v>
          </cell>
          <cell r="B642" t="str">
            <v>Business Technology Division</v>
          </cell>
          <cell r="C642" t="str">
            <v>Technology</v>
          </cell>
          <cell r="D642" t="str">
            <v>Infrastructure</v>
          </cell>
          <cell r="E642" t="str">
            <v>Core Capability</v>
          </cell>
          <cell r="F642">
            <v>50011272</v>
          </cell>
          <cell r="G642" t="str">
            <v>Core Infrastructure Build</v>
          </cell>
          <cell r="H642" t="str">
            <v>01.07.2010</v>
          </cell>
          <cell r="I642" t="str">
            <v>Staff Member</v>
          </cell>
          <cell r="J642" t="str">
            <v>Band G</v>
          </cell>
          <cell r="K642">
            <v>1</v>
          </cell>
          <cell r="L642">
            <v>40</v>
          </cell>
          <cell r="M642" t="str">
            <v>Permanent Full-Time</v>
          </cell>
          <cell r="N642" t="str">
            <v>Waged/Timesheet</v>
          </cell>
          <cell r="O642" t="str">
            <v>Position Filled</v>
          </cell>
          <cell r="P642">
            <v>91001785</v>
          </cell>
          <cell r="Q642" t="str">
            <v>Carl Rolfe-Vyson</v>
          </cell>
          <cell r="R642" t="str">
            <v>Permanent Full-Time</v>
          </cell>
          <cell r="S642" t="str">
            <v>Waged/Timesheet</v>
          </cell>
          <cell r="T642" t="str">
            <v>CEA – PSA</v>
          </cell>
          <cell r="U642">
            <v>1</v>
          </cell>
          <cell r="V642" t="str">
            <v>G+</v>
          </cell>
          <cell r="W642">
            <v>83143.240000000005</v>
          </cell>
          <cell r="X642" t="str">
            <v>Admin 6 - 6 Henderson Valley Road</v>
          </cell>
          <cell r="Y642">
            <v>0</v>
          </cell>
          <cell r="Z642" t="str">
            <v>Carl</v>
          </cell>
          <cell r="AA642" t="str">
            <v>Rolfe-Vyson</v>
          </cell>
          <cell r="AC642" t="str">
            <v>BAND</v>
          </cell>
          <cell r="AD642" t="str">
            <v>PSA</v>
          </cell>
          <cell r="AE642" t="str">
            <v>Male</v>
          </cell>
          <cell r="AF642">
            <v>8527</v>
          </cell>
          <cell r="AG642" t="str">
            <v>Core Capability</v>
          </cell>
          <cell r="AH642" t="str">
            <v>00.00.0000</v>
          </cell>
        </row>
        <row r="643">
          <cell r="A643">
            <v>50011273</v>
          </cell>
          <cell r="B643" t="str">
            <v>Business Technology Division</v>
          </cell>
          <cell r="C643" t="str">
            <v>Technology</v>
          </cell>
          <cell r="D643" t="str">
            <v>Infrastructure</v>
          </cell>
          <cell r="E643" t="str">
            <v>Core Capability</v>
          </cell>
          <cell r="F643">
            <v>50011273</v>
          </cell>
          <cell r="G643" t="str">
            <v>Core Infrastructure Build</v>
          </cell>
          <cell r="H643" t="str">
            <v>01.07.2010</v>
          </cell>
          <cell r="I643" t="str">
            <v>Staff Member</v>
          </cell>
          <cell r="J643" t="str">
            <v>Band G</v>
          </cell>
          <cell r="K643">
            <v>1</v>
          </cell>
          <cell r="L643">
            <v>40</v>
          </cell>
          <cell r="M643" t="str">
            <v>Permanent Full-Time</v>
          </cell>
          <cell r="N643" t="str">
            <v>Waged/Timesheet</v>
          </cell>
          <cell r="O643" t="str">
            <v>Position Filled</v>
          </cell>
          <cell r="P643">
            <v>91003407</v>
          </cell>
          <cell r="Q643" t="str">
            <v>Finn Wotherspoon</v>
          </cell>
          <cell r="R643" t="str">
            <v>Permanent Full-Time</v>
          </cell>
          <cell r="S643" t="str">
            <v>Waged/Timesheet</v>
          </cell>
          <cell r="T643" t="str">
            <v>CEA – PSA</v>
          </cell>
          <cell r="U643">
            <v>1</v>
          </cell>
          <cell r="V643" t="str">
            <v>G+</v>
          </cell>
          <cell r="W643">
            <v>76867.77</v>
          </cell>
          <cell r="X643" t="str">
            <v>Admin 6 - 6 Henderson Valley Road</v>
          </cell>
          <cell r="Y643">
            <v>0</v>
          </cell>
          <cell r="Z643" t="str">
            <v>Finn</v>
          </cell>
          <cell r="AA643" t="str">
            <v>Wotherspoon</v>
          </cell>
          <cell r="AC643" t="str">
            <v>BAND</v>
          </cell>
          <cell r="AD643" t="str">
            <v>PSA</v>
          </cell>
          <cell r="AE643" t="str">
            <v>Male</v>
          </cell>
          <cell r="AF643">
            <v>8527</v>
          </cell>
          <cell r="AG643" t="str">
            <v>Core Capability</v>
          </cell>
          <cell r="AH643" t="str">
            <v>00.00.0000</v>
          </cell>
        </row>
        <row r="644">
          <cell r="A644">
            <v>50011274</v>
          </cell>
          <cell r="B644" t="str">
            <v>Business Technology Division</v>
          </cell>
          <cell r="C644" t="str">
            <v>Technology</v>
          </cell>
          <cell r="D644" t="str">
            <v>Infrastructure</v>
          </cell>
          <cell r="E644" t="str">
            <v>Infrastructure</v>
          </cell>
          <cell r="F644">
            <v>50011274</v>
          </cell>
          <cell r="G644" t="str">
            <v>Snr Network &amp; Security Technl Specialist</v>
          </cell>
          <cell r="H644" t="str">
            <v>01.07.2010</v>
          </cell>
          <cell r="I644" t="str">
            <v>Staff Member</v>
          </cell>
          <cell r="J644" t="str">
            <v>Band H</v>
          </cell>
          <cell r="K644">
            <v>1</v>
          </cell>
          <cell r="L644">
            <v>40</v>
          </cell>
          <cell r="M644" t="str">
            <v>Permanent Full-Time</v>
          </cell>
          <cell r="N644" t="str">
            <v>Salaried</v>
          </cell>
          <cell r="O644" t="str">
            <v>Position Filled</v>
          </cell>
          <cell r="P644">
            <v>2120</v>
          </cell>
          <cell r="Q644" t="str">
            <v>Qasim Khan</v>
          </cell>
          <cell r="R644" t="str">
            <v>Permanent Full-Time</v>
          </cell>
          <cell r="S644" t="str">
            <v>Salaried</v>
          </cell>
          <cell r="T644" t="str">
            <v>IEA – 2013 Standard</v>
          </cell>
          <cell r="U644">
            <v>1</v>
          </cell>
          <cell r="V644" t="str">
            <v>H+</v>
          </cell>
          <cell r="W644">
            <v>85000</v>
          </cell>
          <cell r="X644" t="str">
            <v>Admin 6 - 6 Henderson Valley Road</v>
          </cell>
          <cell r="Y644">
            <v>0</v>
          </cell>
          <cell r="Z644" t="str">
            <v>Qasim</v>
          </cell>
          <cell r="AA644" t="str">
            <v>Khan</v>
          </cell>
          <cell r="AC644" t="str">
            <v>BAND</v>
          </cell>
          <cell r="AD644" t="str">
            <v>PSA</v>
          </cell>
          <cell r="AE644" t="str">
            <v>Male</v>
          </cell>
          <cell r="AF644">
            <v>8511</v>
          </cell>
          <cell r="AG644" t="str">
            <v>IT INFRASTRUCTURE</v>
          </cell>
          <cell r="AH644" t="str">
            <v>00.00.0000</v>
          </cell>
        </row>
        <row r="645">
          <cell r="A645">
            <v>50011275</v>
          </cell>
          <cell r="B645" t="str">
            <v>Business Technology Division</v>
          </cell>
          <cell r="C645" t="str">
            <v>Technology</v>
          </cell>
          <cell r="D645" t="str">
            <v>Infrastructure</v>
          </cell>
          <cell r="E645" t="str">
            <v>Core Capability</v>
          </cell>
          <cell r="F645">
            <v>50011275</v>
          </cell>
          <cell r="G645" t="str">
            <v>Core Infrastructure Build</v>
          </cell>
          <cell r="H645" t="str">
            <v>01.07.2010</v>
          </cell>
          <cell r="I645" t="str">
            <v>Staff Member</v>
          </cell>
          <cell r="J645" t="str">
            <v>Band G</v>
          </cell>
          <cell r="K645">
            <v>1</v>
          </cell>
          <cell r="L645">
            <v>40</v>
          </cell>
          <cell r="M645" t="str">
            <v>Permanent Full-Time</v>
          </cell>
          <cell r="N645" t="str">
            <v>Waged/Timesheet</v>
          </cell>
          <cell r="O645" t="str">
            <v>Position Filled</v>
          </cell>
          <cell r="P645">
            <v>1916</v>
          </cell>
          <cell r="Q645" t="str">
            <v>Adi Hafiskadic</v>
          </cell>
          <cell r="R645" t="str">
            <v>Permanent Full-Time</v>
          </cell>
          <cell r="S645" t="str">
            <v>Waged/Timesheet</v>
          </cell>
          <cell r="T645" t="str">
            <v>IEA – 2013 Standard</v>
          </cell>
          <cell r="U645">
            <v>1</v>
          </cell>
          <cell r="V645" t="str">
            <v>G+</v>
          </cell>
          <cell r="W645">
            <v>78000</v>
          </cell>
          <cell r="X645" t="str">
            <v>Admin 6 - 6 Henderson Valley Road</v>
          </cell>
          <cell r="Y645">
            <v>0</v>
          </cell>
          <cell r="Z645" t="str">
            <v>Adi</v>
          </cell>
          <cell r="AA645" t="str">
            <v>Hafiskadic</v>
          </cell>
          <cell r="AC645" t="str">
            <v>BAND</v>
          </cell>
          <cell r="AD645" t="str">
            <v>PSA</v>
          </cell>
          <cell r="AE645" t="str">
            <v>Male</v>
          </cell>
          <cell r="AF645">
            <v>8527</v>
          </cell>
          <cell r="AG645" t="str">
            <v>Core Capability</v>
          </cell>
          <cell r="AH645" t="str">
            <v>00.00.0000</v>
          </cell>
        </row>
        <row r="646">
          <cell r="A646">
            <v>50011279</v>
          </cell>
          <cell r="B646" t="str">
            <v>Business Technology Division</v>
          </cell>
          <cell r="C646" t="str">
            <v>Technology</v>
          </cell>
          <cell r="D646" t="str">
            <v>Infrastructure</v>
          </cell>
          <cell r="E646" t="str">
            <v>Desktop Support</v>
          </cell>
          <cell r="F646">
            <v>50011279</v>
          </cell>
          <cell r="G646" t="str">
            <v>Desktop Support Analyst</v>
          </cell>
          <cell r="H646" t="str">
            <v>01.07.2010</v>
          </cell>
          <cell r="I646" t="str">
            <v>Staff Member</v>
          </cell>
          <cell r="J646" t="str">
            <v>Band E</v>
          </cell>
          <cell r="K646">
            <v>1</v>
          </cell>
          <cell r="L646">
            <v>40</v>
          </cell>
          <cell r="M646" t="str">
            <v>Permanent Full-Time</v>
          </cell>
          <cell r="N646" t="str">
            <v>Waged/Timesheet</v>
          </cell>
          <cell r="O646" t="str">
            <v>Position Filled</v>
          </cell>
          <cell r="P646">
            <v>92035345</v>
          </cell>
          <cell r="Q646" t="str">
            <v>Richard Lissaman</v>
          </cell>
          <cell r="R646" t="str">
            <v>Permanent Full-Time</v>
          </cell>
          <cell r="S646" t="str">
            <v>Waged/Timesheet</v>
          </cell>
          <cell r="T646" t="str">
            <v>IEA – Old ELGOU Agmt</v>
          </cell>
          <cell r="U646">
            <v>1</v>
          </cell>
          <cell r="V646" t="str">
            <v>E+</v>
          </cell>
          <cell r="W646">
            <v>79958.2</v>
          </cell>
          <cell r="X646" t="str">
            <v>Admin 6 - 6 Henderson Valley Road</v>
          </cell>
          <cell r="Y646">
            <v>0</v>
          </cell>
          <cell r="Z646" t="str">
            <v>Richard</v>
          </cell>
          <cell r="AA646" t="str">
            <v>Lissaman</v>
          </cell>
          <cell r="AB646" t="str">
            <v>Richard</v>
          </cell>
          <cell r="AC646" t="str">
            <v>BAND</v>
          </cell>
          <cell r="AD646" t="str">
            <v>PSA</v>
          </cell>
          <cell r="AE646" t="str">
            <v>Male</v>
          </cell>
          <cell r="AF646">
            <v>8512</v>
          </cell>
          <cell r="AG646" t="str">
            <v>Desktop support</v>
          </cell>
          <cell r="AH646" t="str">
            <v>00.00.0000</v>
          </cell>
        </row>
        <row r="647">
          <cell r="A647">
            <v>50011280</v>
          </cell>
          <cell r="B647" t="str">
            <v>Business Technology Division</v>
          </cell>
          <cell r="C647" t="str">
            <v>Technology</v>
          </cell>
          <cell r="D647" t="str">
            <v>Infrastructure</v>
          </cell>
          <cell r="E647" t="str">
            <v>Desktop Support</v>
          </cell>
          <cell r="F647">
            <v>50011280</v>
          </cell>
          <cell r="G647" t="str">
            <v>Desktop Support Analyst</v>
          </cell>
          <cell r="H647" t="str">
            <v>01.07.2010</v>
          </cell>
          <cell r="I647" t="str">
            <v>Staff Member</v>
          </cell>
          <cell r="J647" t="str">
            <v>Band E</v>
          </cell>
          <cell r="K647">
            <v>1</v>
          </cell>
          <cell r="L647">
            <v>40</v>
          </cell>
          <cell r="M647" t="str">
            <v>Permanent Full-Time</v>
          </cell>
          <cell r="N647" t="str">
            <v>Waged/Timesheet</v>
          </cell>
          <cell r="O647" t="str">
            <v>Position Filled</v>
          </cell>
          <cell r="P647">
            <v>92046610</v>
          </cell>
          <cell r="Q647" t="str">
            <v>Manisha Patel</v>
          </cell>
          <cell r="R647" t="str">
            <v>Permanent Full-Time</v>
          </cell>
          <cell r="S647" t="str">
            <v>Waged/Timesheet</v>
          </cell>
          <cell r="T647" t="str">
            <v>CEA – PSA</v>
          </cell>
          <cell r="U647">
            <v>1</v>
          </cell>
          <cell r="V647" t="str">
            <v>E+</v>
          </cell>
          <cell r="W647">
            <v>73431</v>
          </cell>
          <cell r="X647" t="str">
            <v>Admin 6 - 6 Henderson Valley Road</v>
          </cell>
          <cell r="Y647">
            <v>0</v>
          </cell>
          <cell r="Z647" t="str">
            <v>Manisha</v>
          </cell>
          <cell r="AA647" t="str">
            <v>Patel</v>
          </cell>
          <cell r="AB647" t="str">
            <v>Manisha</v>
          </cell>
          <cell r="AC647" t="str">
            <v>BAND</v>
          </cell>
          <cell r="AD647" t="str">
            <v>PSA</v>
          </cell>
          <cell r="AE647" t="str">
            <v>Female</v>
          </cell>
          <cell r="AF647">
            <v>8512</v>
          </cell>
          <cell r="AG647" t="str">
            <v>Desktop support</v>
          </cell>
          <cell r="AH647" t="str">
            <v>00.00.0000</v>
          </cell>
        </row>
        <row r="648">
          <cell r="A648">
            <v>50011281</v>
          </cell>
          <cell r="B648" t="str">
            <v>Business Technology Division</v>
          </cell>
          <cell r="C648" t="str">
            <v>Technology</v>
          </cell>
          <cell r="D648" t="str">
            <v>Infrastructure</v>
          </cell>
          <cell r="E648" t="str">
            <v>Desktop Support</v>
          </cell>
          <cell r="F648">
            <v>50011281</v>
          </cell>
          <cell r="G648" t="str">
            <v>Desktop Support Analyst</v>
          </cell>
          <cell r="H648" t="str">
            <v>01.07.2010</v>
          </cell>
          <cell r="I648" t="str">
            <v>Staff Member</v>
          </cell>
          <cell r="J648" t="str">
            <v>Band E</v>
          </cell>
          <cell r="K648">
            <v>1</v>
          </cell>
          <cell r="L648">
            <v>40</v>
          </cell>
          <cell r="M648" t="str">
            <v>Permanent Full-Time</v>
          </cell>
          <cell r="N648" t="str">
            <v>Waged/Timesheet</v>
          </cell>
          <cell r="O648" t="str">
            <v>Position Filled</v>
          </cell>
          <cell r="P648">
            <v>1472</v>
          </cell>
          <cell r="Q648" t="str">
            <v>Al Genabe</v>
          </cell>
          <cell r="R648" t="str">
            <v>Permanent Full-Time</v>
          </cell>
          <cell r="S648" t="str">
            <v>Waged/Timesheet</v>
          </cell>
          <cell r="T648" t="str">
            <v>IEA – 2010 Standard</v>
          </cell>
          <cell r="U648">
            <v>1</v>
          </cell>
          <cell r="V648" t="str">
            <v>E+</v>
          </cell>
          <cell r="W648">
            <v>56500</v>
          </cell>
          <cell r="X648" t="str">
            <v>Admin 6 - 6 Henderson Valley Road</v>
          </cell>
          <cell r="Y648">
            <v>0</v>
          </cell>
          <cell r="Z648" t="str">
            <v>Al</v>
          </cell>
          <cell r="AA648" t="str">
            <v>Genabe</v>
          </cell>
          <cell r="AC648" t="str">
            <v>BAND</v>
          </cell>
          <cell r="AD648" t="str">
            <v>PSA</v>
          </cell>
          <cell r="AE648" t="str">
            <v>Male</v>
          </cell>
          <cell r="AF648">
            <v>8512</v>
          </cell>
          <cell r="AG648" t="str">
            <v>Desktop support</v>
          </cell>
          <cell r="AH648" t="str">
            <v>00.00.0000</v>
          </cell>
        </row>
        <row r="649">
          <cell r="A649">
            <v>50011282</v>
          </cell>
          <cell r="B649" t="str">
            <v>Business Technology Division</v>
          </cell>
          <cell r="C649" t="str">
            <v>Technology</v>
          </cell>
          <cell r="D649" t="str">
            <v>Infrastructure</v>
          </cell>
          <cell r="E649" t="str">
            <v>Change Test &amp; Release</v>
          </cell>
          <cell r="F649">
            <v>50011282</v>
          </cell>
          <cell r="G649" t="str">
            <v>Change Test &amp; Release Lead</v>
          </cell>
          <cell r="H649" t="str">
            <v>01.07.2010</v>
          </cell>
          <cell r="I649" t="str">
            <v>Team Leader</v>
          </cell>
          <cell r="J649" t="str">
            <v>Band I</v>
          </cell>
          <cell r="K649">
            <v>1</v>
          </cell>
          <cell r="L649">
            <v>40</v>
          </cell>
          <cell r="M649" t="str">
            <v>Permanent Full-Time</v>
          </cell>
          <cell r="N649" t="str">
            <v>Salaried</v>
          </cell>
          <cell r="O649" t="str">
            <v>Position Filled</v>
          </cell>
          <cell r="P649">
            <v>1389</v>
          </cell>
          <cell r="Q649" t="str">
            <v>Brenda Ongley</v>
          </cell>
          <cell r="R649" t="str">
            <v>Permanent Full-Time</v>
          </cell>
          <cell r="S649" t="str">
            <v>Salaried</v>
          </cell>
          <cell r="T649" t="str">
            <v>IEA – 2010 Standard</v>
          </cell>
          <cell r="U649">
            <v>1</v>
          </cell>
          <cell r="V649" t="str">
            <v>I+</v>
          </cell>
          <cell r="W649">
            <v>99865.8</v>
          </cell>
          <cell r="X649" t="str">
            <v>Admin 6 - 6 Henderson Valley Road</v>
          </cell>
          <cell r="Y649">
            <v>0</v>
          </cell>
          <cell r="Z649" t="str">
            <v>Brenda</v>
          </cell>
          <cell r="AA649" t="str">
            <v>Ongley</v>
          </cell>
          <cell r="AC649" t="str">
            <v>BAND</v>
          </cell>
          <cell r="AD649" t="str">
            <v>PSA</v>
          </cell>
          <cell r="AE649" t="str">
            <v>Female</v>
          </cell>
          <cell r="AF649">
            <v>8519</v>
          </cell>
          <cell r="AG649" t="str">
            <v>IT Change</v>
          </cell>
          <cell r="AH649" t="str">
            <v>00.00.0000</v>
          </cell>
        </row>
        <row r="650">
          <cell r="A650">
            <v>50011283</v>
          </cell>
          <cell r="B650" t="str">
            <v>Business Technology Division</v>
          </cell>
          <cell r="C650" t="str">
            <v>Technology</v>
          </cell>
          <cell r="D650" t="str">
            <v>Infrastructure</v>
          </cell>
          <cell r="E650" t="str">
            <v>Change Test &amp; Release</v>
          </cell>
          <cell r="F650">
            <v>50011283</v>
          </cell>
          <cell r="G650" t="str">
            <v>IT Change &amp; Release Management Analyst</v>
          </cell>
          <cell r="H650" t="str">
            <v>01.07.2010</v>
          </cell>
          <cell r="I650" t="str">
            <v>Staff Member</v>
          </cell>
          <cell r="J650" t="str">
            <v>Band G</v>
          </cell>
          <cell r="K650">
            <v>1</v>
          </cell>
          <cell r="L650">
            <v>40</v>
          </cell>
          <cell r="M650" t="str">
            <v>Permanent Full-Time</v>
          </cell>
          <cell r="N650" t="str">
            <v>Waged/Timesheet</v>
          </cell>
          <cell r="O650" t="str">
            <v>Position Filled</v>
          </cell>
          <cell r="P650">
            <v>845</v>
          </cell>
          <cell r="Q650" t="str">
            <v>Marta Byrski</v>
          </cell>
          <cell r="R650" t="str">
            <v>Permanent Full-Time</v>
          </cell>
          <cell r="S650" t="str">
            <v>Waged/Timesheet</v>
          </cell>
          <cell r="T650" t="str">
            <v>IEA – 2010 Standard</v>
          </cell>
          <cell r="U650">
            <v>1</v>
          </cell>
          <cell r="V650" t="str">
            <v>G+</v>
          </cell>
          <cell r="W650">
            <v>78296.42</v>
          </cell>
          <cell r="X650" t="str">
            <v>Admin 6 - 6 Henderson Valley Road</v>
          </cell>
          <cell r="Y650">
            <v>0</v>
          </cell>
          <cell r="Z650" t="str">
            <v>Marta</v>
          </cell>
          <cell r="AA650" t="str">
            <v>Byrski</v>
          </cell>
          <cell r="AC650" t="str">
            <v>BAND</v>
          </cell>
          <cell r="AD650" t="str">
            <v>PSA</v>
          </cell>
          <cell r="AE650" t="str">
            <v>Female</v>
          </cell>
          <cell r="AF650">
            <v>8519</v>
          </cell>
          <cell r="AG650" t="str">
            <v>IT Change</v>
          </cell>
          <cell r="AH650" t="str">
            <v>00.00.0000</v>
          </cell>
        </row>
        <row r="651">
          <cell r="A651">
            <v>50011283</v>
          </cell>
          <cell r="B651" t="str">
            <v>Business Technology Division</v>
          </cell>
          <cell r="C651" t="str">
            <v>Technology</v>
          </cell>
          <cell r="D651" t="str">
            <v>Infrastructure</v>
          </cell>
          <cell r="E651" t="str">
            <v>Change Test &amp; Release</v>
          </cell>
          <cell r="F651">
            <v>50011283</v>
          </cell>
          <cell r="G651" t="str">
            <v>IT Change &amp; Release Management Analyst</v>
          </cell>
          <cell r="H651" t="str">
            <v>01.07.2010</v>
          </cell>
          <cell r="I651" t="str">
            <v>Staff Member</v>
          </cell>
          <cell r="J651" t="str">
            <v>Band G</v>
          </cell>
          <cell r="K651">
            <v>1</v>
          </cell>
          <cell r="L651">
            <v>40</v>
          </cell>
          <cell r="M651" t="str">
            <v>Permanent Full-Time</v>
          </cell>
          <cell r="N651" t="str">
            <v>Waged/Timesheet</v>
          </cell>
          <cell r="O651" t="str">
            <v>Position Filled</v>
          </cell>
          <cell r="P651">
            <v>2076</v>
          </cell>
          <cell r="Q651" t="str">
            <v>Aireen Laserna</v>
          </cell>
          <cell r="R651" t="str">
            <v>Fixed Term Full-Time</v>
          </cell>
          <cell r="S651" t="str">
            <v>Waged/Timesheet</v>
          </cell>
          <cell r="T651" t="str">
            <v>IEA – 2013 Standard</v>
          </cell>
          <cell r="U651">
            <v>1</v>
          </cell>
          <cell r="V651" t="str">
            <v>G2</v>
          </cell>
          <cell r="W651">
            <v>65520</v>
          </cell>
          <cell r="X651" t="str">
            <v>Admin 6 - 6 Henderson Valley Road</v>
          </cell>
          <cell r="Y651">
            <v>0</v>
          </cell>
          <cell r="Z651" t="str">
            <v>Aireen</v>
          </cell>
          <cell r="AA651" t="str">
            <v>Laserna</v>
          </cell>
          <cell r="AC651" t="str">
            <v>BAND</v>
          </cell>
          <cell r="AD651" t="str">
            <v>PSA</v>
          </cell>
          <cell r="AE651" t="str">
            <v>Female</v>
          </cell>
          <cell r="AF651">
            <v>8519</v>
          </cell>
          <cell r="AG651" t="str">
            <v>IT Change</v>
          </cell>
          <cell r="AH651" t="str">
            <v>04.06.2015</v>
          </cell>
        </row>
        <row r="652">
          <cell r="A652">
            <v>50011285</v>
          </cell>
          <cell r="B652" t="str">
            <v>People, Safety &amp; Contact</v>
          </cell>
          <cell r="C652" t="str">
            <v>HRBP - Operations</v>
          </cell>
          <cell r="E652" t="str">
            <v>HRBP - Operations</v>
          </cell>
          <cell r="F652">
            <v>50011285</v>
          </cell>
          <cell r="G652" t="str">
            <v>HR Consultant</v>
          </cell>
          <cell r="H652" t="str">
            <v>01.07.2010</v>
          </cell>
          <cell r="I652" t="str">
            <v>Staff Member</v>
          </cell>
          <cell r="J652" t="str">
            <v>Band H</v>
          </cell>
          <cell r="K652">
            <v>1</v>
          </cell>
          <cell r="L652">
            <v>40</v>
          </cell>
          <cell r="M652" t="str">
            <v>Permanent Full-Time</v>
          </cell>
          <cell r="N652" t="str">
            <v>Salaried</v>
          </cell>
          <cell r="O652" t="str">
            <v>Position Filled</v>
          </cell>
          <cell r="P652">
            <v>92057558</v>
          </cell>
          <cell r="Q652" t="str">
            <v>Liz Thompson</v>
          </cell>
          <cell r="R652" t="str">
            <v>Permanent Part-Time</v>
          </cell>
          <cell r="S652" t="str">
            <v>Salaried</v>
          </cell>
          <cell r="T652" t="str">
            <v>IEA – Old ELGOU Agmt</v>
          </cell>
          <cell r="U652">
            <v>0.9</v>
          </cell>
          <cell r="V652" t="str">
            <v>H+</v>
          </cell>
          <cell r="W652">
            <v>121000</v>
          </cell>
          <cell r="X652" t="str">
            <v>Central One Level 2 - 6 Henderson Valley Road</v>
          </cell>
          <cell r="Y652">
            <v>0.1</v>
          </cell>
          <cell r="Z652" t="str">
            <v>Elizabeth</v>
          </cell>
          <cell r="AA652" t="str">
            <v>Thompson</v>
          </cell>
          <cell r="AB652" t="str">
            <v>Liz</v>
          </cell>
          <cell r="AC652" t="str">
            <v>BAND</v>
          </cell>
          <cell r="AD652" t="str">
            <v>PSA</v>
          </cell>
          <cell r="AE652" t="str">
            <v>Female</v>
          </cell>
          <cell r="AF652">
            <v>9307</v>
          </cell>
          <cell r="AG652" t="str">
            <v>HR BUSINESS PARTNER</v>
          </cell>
          <cell r="AH652" t="str">
            <v>00.00.0000</v>
          </cell>
        </row>
        <row r="653">
          <cell r="A653">
            <v>50011288</v>
          </cell>
          <cell r="B653" t="str">
            <v>People, Safety &amp; Contact</v>
          </cell>
          <cell r="C653" t="str">
            <v>HRBP - Capital Development &amp; Support</v>
          </cell>
          <cell r="E653" t="str">
            <v>HRBP - Capital Development &amp; Support</v>
          </cell>
          <cell r="F653">
            <v>50011288</v>
          </cell>
          <cell r="G653" t="str">
            <v>HR Manager</v>
          </cell>
          <cell r="H653" t="str">
            <v>01.07.2010</v>
          </cell>
          <cell r="I653" t="str">
            <v>Staff Member</v>
          </cell>
          <cell r="J653" t="str">
            <v>Band J</v>
          </cell>
          <cell r="K653">
            <v>1</v>
          </cell>
          <cell r="L653">
            <v>40</v>
          </cell>
          <cell r="M653" t="str">
            <v>Permanent Full-Time</v>
          </cell>
          <cell r="N653" t="str">
            <v>Salaried</v>
          </cell>
          <cell r="O653" t="str">
            <v>Position Filled</v>
          </cell>
          <cell r="P653">
            <v>92068827</v>
          </cell>
          <cell r="Q653" t="str">
            <v>Jeanette Wyllie</v>
          </cell>
          <cell r="R653" t="str">
            <v>Permanent Full-Time</v>
          </cell>
          <cell r="S653" t="str">
            <v>Salaried</v>
          </cell>
          <cell r="T653" t="str">
            <v>IEA – 2013 Standard</v>
          </cell>
          <cell r="U653">
            <v>1</v>
          </cell>
          <cell r="V653" t="str">
            <v>J+</v>
          </cell>
          <cell r="W653">
            <v>122880</v>
          </cell>
          <cell r="X653" t="str">
            <v>Central One Level 2 - 6 Henderson Valley Road</v>
          </cell>
          <cell r="Y653">
            <v>0</v>
          </cell>
          <cell r="Z653" t="str">
            <v>Jeanette</v>
          </cell>
          <cell r="AA653" t="str">
            <v>Wyllie</v>
          </cell>
          <cell r="AB653" t="str">
            <v>Jeanette</v>
          </cell>
          <cell r="AC653" t="str">
            <v>BAND</v>
          </cell>
          <cell r="AD653" t="str">
            <v>PSA</v>
          </cell>
          <cell r="AE653" t="str">
            <v>Female</v>
          </cell>
          <cell r="AF653">
            <v>9307</v>
          </cell>
          <cell r="AG653" t="str">
            <v>HR BUSINESS PARTNER</v>
          </cell>
          <cell r="AH653" t="str">
            <v>00.00.0000</v>
          </cell>
        </row>
        <row r="654">
          <cell r="A654">
            <v>50011289</v>
          </cell>
          <cell r="B654" t="str">
            <v>People, Safety &amp; Contact</v>
          </cell>
          <cell r="C654" t="str">
            <v>Recruitment</v>
          </cell>
          <cell r="E654" t="str">
            <v>Recruitment</v>
          </cell>
          <cell r="F654">
            <v>50011289</v>
          </cell>
          <cell r="G654" t="str">
            <v>Recruitment Consultant</v>
          </cell>
          <cell r="H654" t="str">
            <v>01.07.2010</v>
          </cell>
          <cell r="I654" t="str">
            <v>Staff Member</v>
          </cell>
          <cell r="J654" t="str">
            <v>Band G</v>
          </cell>
          <cell r="K654">
            <v>1</v>
          </cell>
          <cell r="L654">
            <v>40</v>
          </cell>
          <cell r="M654" t="str">
            <v>Permanent Full-Time</v>
          </cell>
          <cell r="N654" t="str">
            <v>Waged/Timesheet</v>
          </cell>
          <cell r="O654" t="str">
            <v>Position Filled</v>
          </cell>
          <cell r="P654">
            <v>1922</v>
          </cell>
          <cell r="Q654" t="str">
            <v>Vicki MacRae</v>
          </cell>
          <cell r="R654" t="str">
            <v>Permanent Full-Time</v>
          </cell>
          <cell r="S654" t="str">
            <v>Waged/Timesheet</v>
          </cell>
          <cell r="T654" t="str">
            <v>IEA – 2013 Standard</v>
          </cell>
          <cell r="U654">
            <v>1</v>
          </cell>
          <cell r="V654" t="str">
            <v>G+</v>
          </cell>
          <cell r="W654">
            <v>76650</v>
          </cell>
          <cell r="X654" t="str">
            <v>Central One Level 2 - 6 Henderson Valley Road</v>
          </cell>
          <cell r="Y654">
            <v>0</v>
          </cell>
          <cell r="Z654" t="str">
            <v>Vicki</v>
          </cell>
          <cell r="AA654" t="str">
            <v>MacRae</v>
          </cell>
          <cell r="AC654" t="str">
            <v>BAND</v>
          </cell>
          <cell r="AD654" t="str">
            <v>PSA</v>
          </cell>
          <cell r="AE654" t="str">
            <v>Female</v>
          </cell>
          <cell r="AF654">
            <v>9305</v>
          </cell>
          <cell r="AG654" t="str">
            <v>SHARED SERVICES</v>
          </cell>
          <cell r="AH654" t="str">
            <v>00.00.0000</v>
          </cell>
        </row>
        <row r="655">
          <cell r="A655">
            <v>50011290</v>
          </cell>
          <cell r="B655" t="str">
            <v>People, Safety &amp; Contact</v>
          </cell>
          <cell r="C655" t="str">
            <v>Recruitment</v>
          </cell>
          <cell r="E655" t="str">
            <v>Recruitment</v>
          </cell>
          <cell r="F655">
            <v>50011290</v>
          </cell>
          <cell r="G655" t="str">
            <v>Recruitment Consultant</v>
          </cell>
          <cell r="H655" t="str">
            <v>01.07.2010</v>
          </cell>
          <cell r="I655" t="str">
            <v>Staff Member</v>
          </cell>
          <cell r="J655" t="str">
            <v>Band G</v>
          </cell>
          <cell r="K655">
            <v>1</v>
          </cell>
          <cell r="L655">
            <v>40</v>
          </cell>
          <cell r="M655" t="str">
            <v>Permanent Full-Time</v>
          </cell>
          <cell r="N655" t="str">
            <v>Waged/Timesheet</v>
          </cell>
          <cell r="O655" t="str">
            <v>Position Filled</v>
          </cell>
          <cell r="P655">
            <v>262</v>
          </cell>
          <cell r="Q655" t="str">
            <v>Geraldine Seumanu</v>
          </cell>
          <cell r="R655" t="str">
            <v>Permanent Full-Time</v>
          </cell>
          <cell r="S655" t="str">
            <v>Waged/Timesheet</v>
          </cell>
          <cell r="T655" t="str">
            <v>IEA – 2010 Standard</v>
          </cell>
          <cell r="U655">
            <v>1</v>
          </cell>
          <cell r="V655" t="str">
            <v>G+</v>
          </cell>
          <cell r="W655">
            <v>76734.899999999994</v>
          </cell>
          <cell r="X655" t="str">
            <v>Central One Level 2 - 6 Henderson Valley Road</v>
          </cell>
          <cell r="Y655">
            <v>0</v>
          </cell>
          <cell r="Z655" t="str">
            <v>Geraldine</v>
          </cell>
          <cell r="AA655" t="str">
            <v>Seumanu</v>
          </cell>
          <cell r="AC655" t="str">
            <v>BAND</v>
          </cell>
          <cell r="AD655" t="str">
            <v>PSA</v>
          </cell>
          <cell r="AE655" t="str">
            <v>Female</v>
          </cell>
          <cell r="AF655">
            <v>9305</v>
          </cell>
          <cell r="AG655" t="str">
            <v>SHARED SERVICES</v>
          </cell>
          <cell r="AH655" t="str">
            <v>00.00.0000</v>
          </cell>
        </row>
        <row r="656">
          <cell r="A656">
            <v>50011292</v>
          </cell>
          <cell r="B656" t="str">
            <v>People, Safety &amp; Contact</v>
          </cell>
          <cell r="C656" t="str">
            <v>HRBP - Capital Development &amp; Support</v>
          </cell>
          <cell r="E656" t="str">
            <v>HRBP - Capital Development &amp; Support</v>
          </cell>
          <cell r="F656">
            <v>50011292</v>
          </cell>
          <cell r="G656" t="str">
            <v>HR Consultant</v>
          </cell>
          <cell r="H656" t="str">
            <v>01.07.2010</v>
          </cell>
          <cell r="I656" t="str">
            <v>Staff Member</v>
          </cell>
          <cell r="J656" t="str">
            <v>Band H</v>
          </cell>
          <cell r="K656">
            <v>1</v>
          </cell>
          <cell r="L656">
            <v>40</v>
          </cell>
          <cell r="M656" t="str">
            <v>Permanent Full-Time</v>
          </cell>
          <cell r="N656" t="str">
            <v>Salaried</v>
          </cell>
          <cell r="O656" t="str">
            <v>Position Filled</v>
          </cell>
          <cell r="P656">
            <v>91002506</v>
          </cell>
          <cell r="Q656" t="str">
            <v>Petra Sutherland</v>
          </cell>
          <cell r="R656" t="str">
            <v>Permanent Full-Time</v>
          </cell>
          <cell r="S656" t="str">
            <v>Salaried</v>
          </cell>
          <cell r="T656" t="str">
            <v>IEA – 2010 Standard</v>
          </cell>
          <cell r="U656">
            <v>1</v>
          </cell>
          <cell r="V656" t="str">
            <v>H+</v>
          </cell>
          <cell r="W656">
            <v>94588</v>
          </cell>
          <cell r="X656" t="str">
            <v>Central One Level 2 - 6 Henderson Valley Road</v>
          </cell>
          <cell r="Y656">
            <v>0</v>
          </cell>
          <cell r="Z656" t="str">
            <v>Petra</v>
          </cell>
          <cell r="AA656" t="str">
            <v>Sutherland</v>
          </cell>
          <cell r="AC656" t="str">
            <v>BAND</v>
          </cell>
          <cell r="AD656" t="str">
            <v>PSA</v>
          </cell>
          <cell r="AE656" t="str">
            <v>Female</v>
          </cell>
          <cell r="AF656">
            <v>9307</v>
          </cell>
          <cell r="AG656" t="str">
            <v>HR BUSINESS PARTNER</v>
          </cell>
          <cell r="AH656" t="str">
            <v>00.00.0000</v>
          </cell>
        </row>
        <row r="657">
          <cell r="A657">
            <v>50011294</v>
          </cell>
          <cell r="B657" t="str">
            <v>People, Safety &amp; Contact</v>
          </cell>
          <cell r="C657" t="str">
            <v>Business Services</v>
          </cell>
          <cell r="D657" t="str">
            <v>HR Administration</v>
          </cell>
          <cell r="E657" t="str">
            <v>HR Administration</v>
          </cell>
          <cell r="F657">
            <v>50011294</v>
          </cell>
          <cell r="G657" t="str">
            <v>HR Business Services Advisor - H.R.I.S.</v>
          </cell>
          <cell r="H657" t="str">
            <v>01.07.2010</v>
          </cell>
          <cell r="I657" t="str">
            <v>Unit Manager</v>
          </cell>
          <cell r="J657" t="str">
            <v>Band G</v>
          </cell>
          <cell r="K657">
            <v>1</v>
          </cell>
          <cell r="L657">
            <v>40</v>
          </cell>
          <cell r="M657" t="str">
            <v>Permanent Full-Time</v>
          </cell>
          <cell r="N657" t="str">
            <v>Waged/Timesheet</v>
          </cell>
          <cell r="O657" t="str">
            <v>Position Filled</v>
          </cell>
          <cell r="P657">
            <v>90006721</v>
          </cell>
          <cell r="Q657" t="str">
            <v>Hayley Anderson</v>
          </cell>
          <cell r="R657" t="str">
            <v>Permanent Full-Time</v>
          </cell>
          <cell r="S657" t="str">
            <v>Waged/Timesheet</v>
          </cell>
          <cell r="T657" t="str">
            <v>IEA – 2013 Standard</v>
          </cell>
          <cell r="U657">
            <v>1</v>
          </cell>
          <cell r="V657" t="str">
            <v>G+</v>
          </cell>
          <cell r="W657">
            <v>70633</v>
          </cell>
          <cell r="X657" t="str">
            <v>Central One Level 2 - 6 Henderson Valley Road</v>
          </cell>
          <cell r="Y657">
            <v>0</v>
          </cell>
          <cell r="Z657" t="str">
            <v>Hayley</v>
          </cell>
          <cell r="AA657" t="str">
            <v>Anderson</v>
          </cell>
          <cell r="AB657" t="str">
            <v>Hayley</v>
          </cell>
          <cell r="AC657" t="str">
            <v>BAND</v>
          </cell>
          <cell r="AD657" t="str">
            <v>PSA</v>
          </cell>
          <cell r="AE657" t="str">
            <v>Female</v>
          </cell>
          <cell r="AF657">
            <v>9305</v>
          </cell>
          <cell r="AG657" t="str">
            <v>SHARED SERVICES</v>
          </cell>
          <cell r="AH657" t="str">
            <v>00.00.0000</v>
          </cell>
        </row>
        <row r="658">
          <cell r="A658">
            <v>50011296</v>
          </cell>
          <cell r="B658" t="str">
            <v>Communications</v>
          </cell>
          <cell r="E658" t="str">
            <v>Communications</v>
          </cell>
          <cell r="F658">
            <v>50011296</v>
          </cell>
          <cell r="G658" t="str">
            <v>EA to the GM - Communications</v>
          </cell>
          <cell r="H658" t="str">
            <v>01.07.2010</v>
          </cell>
          <cell r="I658" t="str">
            <v>Staff Member</v>
          </cell>
          <cell r="J658" t="str">
            <v>Band E</v>
          </cell>
          <cell r="K658">
            <v>1</v>
          </cell>
          <cell r="L658">
            <v>40</v>
          </cell>
          <cell r="M658" t="str">
            <v>Permanent Full-Time</v>
          </cell>
          <cell r="N658" t="str">
            <v>Waged/Timesheet</v>
          </cell>
          <cell r="O658" t="str">
            <v>Position Filled</v>
          </cell>
          <cell r="P658">
            <v>92004102</v>
          </cell>
          <cell r="Q658" t="str">
            <v>Wendy Baker</v>
          </cell>
          <cell r="R658" t="str">
            <v>Permanent Full-Time</v>
          </cell>
          <cell r="S658" t="str">
            <v>Waged/Timesheet</v>
          </cell>
          <cell r="T658" t="str">
            <v>IEA – Old ELGOU Agmt</v>
          </cell>
          <cell r="U658">
            <v>1</v>
          </cell>
          <cell r="V658" t="str">
            <v>E+</v>
          </cell>
          <cell r="W658">
            <v>67200</v>
          </cell>
          <cell r="X658" t="str">
            <v>Civic 1 - 6 Henderson Valley Road</v>
          </cell>
          <cell r="Y658">
            <v>0</v>
          </cell>
          <cell r="Z658" t="str">
            <v>Wendy</v>
          </cell>
          <cell r="AA658" t="str">
            <v>Baker</v>
          </cell>
          <cell r="AB658" t="str">
            <v>Wendy</v>
          </cell>
          <cell r="AC658" t="str">
            <v>BAND</v>
          </cell>
          <cell r="AD658" t="str">
            <v>PSA</v>
          </cell>
          <cell r="AE658" t="str">
            <v>Female</v>
          </cell>
          <cell r="AF658">
            <v>9501</v>
          </cell>
          <cell r="AG658" t="str">
            <v>COMMS &amp; PUBLIC</v>
          </cell>
          <cell r="AH658" t="str">
            <v>00.00.0000</v>
          </cell>
        </row>
        <row r="659">
          <cell r="A659">
            <v>50011298</v>
          </cell>
          <cell r="B659" t="str">
            <v>Marketing &amp; Customer Experience</v>
          </cell>
          <cell r="C659" t="str">
            <v>Design Studio</v>
          </cell>
          <cell r="D659" t="str">
            <v>Designer Team</v>
          </cell>
          <cell r="E659" t="str">
            <v>Designer Team</v>
          </cell>
          <cell r="F659">
            <v>50011298</v>
          </cell>
          <cell r="G659" t="str">
            <v>Designer</v>
          </cell>
          <cell r="H659" t="str">
            <v>01.07.2010</v>
          </cell>
          <cell r="I659" t="str">
            <v>Staff Member</v>
          </cell>
          <cell r="J659" t="str">
            <v>Band E</v>
          </cell>
          <cell r="K659">
            <v>1</v>
          </cell>
          <cell r="L659">
            <v>40</v>
          </cell>
          <cell r="M659" t="str">
            <v>Permanent Full-Time</v>
          </cell>
          <cell r="N659" t="str">
            <v>Waged/Timesheet</v>
          </cell>
          <cell r="O659" t="str">
            <v>Position Filled</v>
          </cell>
          <cell r="P659">
            <v>91003042</v>
          </cell>
          <cell r="Q659" t="str">
            <v>Natalia Koswara</v>
          </cell>
          <cell r="R659" t="str">
            <v>Permanent Full-Time</v>
          </cell>
          <cell r="S659" t="str">
            <v>Waged/Timesheet</v>
          </cell>
          <cell r="T659" t="str">
            <v>IEA – 2010 Standard</v>
          </cell>
          <cell r="U659">
            <v>1</v>
          </cell>
          <cell r="V659" t="str">
            <v>E+</v>
          </cell>
          <cell r="W659">
            <v>59248.46</v>
          </cell>
          <cell r="X659" t="str">
            <v>Civic 1 - 6 Henderson Valley Road</v>
          </cell>
          <cell r="Y659">
            <v>0</v>
          </cell>
          <cell r="Z659" t="str">
            <v>Natalia</v>
          </cell>
          <cell r="AA659" t="str">
            <v>Koswara</v>
          </cell>
          <cell r="AC659" t="str">
            <v>BAND</v>
          </cell>
          <cell r="AD659" t="str">
            <v>PSA</v>
          </cell>
          <cell r="AE659" t="str">
            <v>Female</v>
          </cell>
          <cell r="AF659">
            <v>9506</v>
          </cell>
          <cell r="AG659" t="str">
            <v>Design Studio</v>
          </cell>
          <cell r="AH659" t="str">
            <v>00.00.0000</v>
          </cell>
        </row>
        <row r="660">
          <cell r="A660">
            <v>50011299</v>
          </cell>
          <cell r="B660" t="str">
            <v>Communications</v>
          </cell>
          <cell r="C660" t="str">
            <v>Media</v>
          </cell>
          <cell r="E660" t="str">
            <v>Media</v>
          </cell>
          <cell r="F660">
            <v>50011299</v>
          </cell>
          <cell r="G660" t="str">
            <v>Internet Editor</v>
          </cell>
          <cell r="H660" t="str">
            <v>01.07.2010</v>
          </cell>
          <cell r="I660" t="str">
            <v>Staff Member</v>
          </cell>
          <cell r="J660" t="str">
            <v>Band G</v>
          </cell>
          <cell r="K660">
            <v>1</v>
          </cell>
          <cell r="L660">
            <v>40</v>
          </cell>
          <cell r="M660" t="str">
            <v>Permanent Full-Time</v>
          </cell>
          <cell r="N660" t="str">
            <v>Waged/Timesheet</v>
          </cell>
          <cell r="O660" t="str">
            <v>Position Filled</v>
          </cell>
          <cell r="P660">
            <v>93302236</v>
          </cell>
          <cell r="Q660" t="str">
            <v>John Marks</v>
          </cell>
          <cell r="R660" t="str">
            <v>Permanent Full-Time</v>
          </cell>
          <cell r="S660" t="str">
            <v>Waged/Timesheet</v>
          </cell>
          <cell r="T660" t="str">
            <v>CEA – PSA</v>
          </cell>
          <cell r="U660">
            <v>1</v>
          </cell>
          <cell r="V660" t="str">
            <v>G+</v>
          </cell>
          <cell r="W660">
            <v>74623.839999999997</v>
          </cell>
          <cell r="X660" t="str">
            <v>Civic 1 - 6 Henderson Valley Road</v>
          </cell>
          <cell r="Y660">
            <v>0</v>
          </cell>
          <cell r="Z660" t="str">
            <v>John</v>
          </cell>
          <cell r="AA660" t="str">
            <v>Marks</v>
          </cell>
          <cell r="AB660" t="str">
            <v>John</v>
          </cell>
          <cell r="AC660" t="str">
            <v>BAND</v>
          </cell>
          <cell r="AD660" t="str">
            <v>PSA</v>
          </cell>
          <cell r="AE660" t="str">
            <v>Male</v>
          </cell>
          <cell r="AF660">
            <v>9504</v>
          </cell>
          <cell r="AG660" t="str">
            <v>Communications &amp; Med</v>
          </cell>
          <cell r="AH660" t="str">
            <v>00.00.0000</v>
          </cell>
        </row>
        <row r="661">
          <cell r="A661">
            <v>50011300</v>
          </cell>
          <cell r="B661" t="str">
            <v>Marketing &amp; Customer Experience</v>
          </cell>
          <cell r="C661" t="str">
            <v>Design Studio</v>
          </cell>
          <cell r="E661" t="str">
            <v>Design Studio</v>
          </cell>
          <cell r="F661">
            <v>50011300</v>
          </cell>
          <cell r="G661" t="str">
            <v>Customer Design Manager</v>
          </cell>
          <cell r="H661" t="str">
            <v>01.07.2010</v>
          </cell>
          <cell r="I661" t="str">
            <v>Department Manager</v>
          </cell>
          <cell r="J661" t="str">
            <v>Band J</v>
          </cell>
          <cell r="K661">
            <v>1</v>
          </cell>
          <cell r="L661">
            <v>40</v>
          </cell>
          <cell r="M661" t="str">
            <v>Permanent Full-Time</v>
          </cell>
          <cell r="N661" t="str">
            <v>Salaried</v>
          </cell>
          <cell r="O661" t="str">
            <v>Position Filled</v>
          </cell>
          <cell r="P661">
            <v>178</v>
          </cell>
          <cell r="Q661" t="str">
            <v>Maree Cotter</v>
          </cell>
          <cell r="R661" t="str">
            <v>Permanent Full-Time</v>
          </cell>
          <cell r="S661" t="str">
            <v>Salaried</v>
          </cell>
          <cell r="T661" t="str">
            <v>IEA – 2010 Standard</v>
          </cell>
          <cell r="U661">
            <v>1</v>
          </cell>
          <cell r="V661" t="str">
            <v>J+</v>
          </cell>
          <cell r="W661">
            <v>147610</v>
          </cell>
          <cell r="X661" t="str">
            <v>Goodman Fielder L2 - 8 Nelson Street</v>
          </cell>
          <cell r="Y661">
            <v>0</v>
          </cell>
          <cell r="Z661" t="str">
            <v>Maree</v>
          </cell>
          <cell r="AA661" t="str">
            <v>Cotter</v>
          </cell>
          <cell r="AB661" t="str">
            <v>Maree</v>
          </cell>
          <cell r="AC661" t="str">
            <v>BAND</v>
          </cell>
          <cell r="AD661" t="str">
            <v>PSA</v>
          </cell>
          <cell r="AE661" t="str">
            <v>Female</v>
          </cell>
          <cell r="AF661">
            <v>9506</v>
          </cell>
          <cell r="AG661" t="str">
            <v>Design Studio</v>
          </cell>
          <cell r="AH661" t="str">
            <v>00.00.0000</v>
          </cell>
        </row>
        <row r="662">
          <cell r="A662">
            <v>50011302</v>
          </cell>
          <cell r="B662" t="str">
            <v>Communications</v>
          </cell>
          <cell r="C662" t="str">
            <v>Communications &amp; Media</v>
          </cell>
          <cell r="E662" t="str">
            <v>Communications &amp; Media</v>
          </cell>
          <cell r="F662">
            <v>50011302</v>
          </cell>
          <cell r="G662" t="str">
            <v>Senior Internal Communications Advisor</v>
          </cell>
          <cell r="H662" t="str">
            <v>01.07.2010</v>
          </cell>
          <cell r="I662" t="str">
            <v>Staff Member</v>
          </cell>
          <cell r="J662" t="str">
            <v>Band H</v>
          </cell>
          <cell r="K662">
            <v>1</v>
          </cell>
          <cell r="L662">
            <v>40</v>
          </cell>
          <cell r="M662" t="str">
            <v>Permanent Full-Time</v>
          </cell>
          <cell r="N662" t="str">
            <v>Salaried</v>
          </cell>
          <cell r="O662" t="str">
            <v>Position Filled</v>
          </cell>
          <cell r="P662">
            <v>92036832</v>
          </cell>
          <cell r="Q662" t="str">
            <v>Annabel Maule</v>
          </cell>
          <cell r="R662" t="str">
            <v>Permanent Full-Time</v>
          </cell>
          <cell r="S662" t="str">
            <v>Salaried</v>
          </cell>
          <cell r="T662" t="str">
            <v>CEA – PSA</v>
          </cell>
          <cell r="U662">
            <v>1</v>
          </cell>
          <cell r="V662" t="str">
            <v>H3</v>
          </cell>
          <cell r="W662">
            <v>79120</v>
          </cell>
          <cell r="X662" t="str">
            <v>Civic 1 - 6 Henderson Valley Road</v>
          </cell>
          <cell r="Y662">
            <v>0</v>
          </cell>
          <cell r="Z662" t="str">
            <v>Annabel</v>
          </cell>
          <cell r="AA662" t="str">
            <v>Maule</v>
          </cell>
          <cell r="AB662" t="str">
            <v>Annabel</v>
          </cell>
          <cell r="AC662" t="str">
            <v>BAND</v>
          </cell>
          <cell r="AD662" t="str">
            <v>PSA</v>
          </cell>
          <cell r="AE662" t="str">
            <v>Female</v>
          </cell>
          <cell r="AF662">
            <v>9504</v>
          </cell>
          <cell r="AG662" t="str">
            <v>Communications &amp; Med</v>
          </cell>
          <cell r="AH662" t="str">
            <v>00.00.0000</v>
          </cell>
        </row>
        <row r="663">
          <cell r="A663">
            <v>50011303</v>
          </cell>
          <cell r="B663" t="str">
            <v>Communications</v>
          </cell>
          <cell r="C663" t="str">
            <v>Campaigns &amp; Customer Insight</v>
          </cell>
          <cell r="D663" t="str">
            <v>PT Campaigns</v>
          </cell>
          <cell r="E663" t="str">
            <v>PT Campaigns</v>
          </cell>
          <cell r="F663">
            <v>50011303</v>
          </cell>
          <cell r="G663" t="str">
            <v>Campaign Advisor</v>
          </cell>
          <cell r="H663" t="str">
            <v>01.07.2010</v>
          </cell>
          <cell r="I663" t="str">
            <v>Staff Member</v>
          </cell>
          <cell r="J663" t="str">
            <v>Band G</v>
          </cell>
          <cell r="K663">
            <v>1</v>
          </cell>
          <cell r="L663">
            <v>40</v>
          </cell>
          <cell r="M663" t="str">
            <v>Permanent Full-Time</v>
          </cell>
          <cell r="N663" t="str">
            <v>Waged/Timesheet</v>
          </cell>
          <cell r="O663" t="str">
            <v>Position Filled</v>
          </cell>
          <cell r="P663">
            <v>326</v>
          </cell>
          <cell r="Q663" t="str">
            <v>Jared Dougherty</v>
          </cell>
          <cell r="R663" t="str">
            <v>Permanent Full-Time</v>
          </cell>
          <cell r="S663" t="str">
            <v>Waged/Timesheet</v>
          </cell>
          <cell r="T663" t="str">
            <v>IEA – 2010 Standard</v>
          </cell>
          <cell r="U663">
            <v>1</v>
          </cell>
          <cell r="V663" t="str">
            <v>G+</v>
          </cell>
          <cell r="W663">
            <v>75535.259999999995</v>
          </cell>
          <cell r="X663" t="str">
            <v>Civic 1 - 6 Henderson Valley Road</v>
          </cell>
          <cell r="Y663">
            <v>0</v>
          </cell>
          <cell r="Z663" t="str">
            <v>Jared</v>
          </cell>
          <cell r="AA663" t="str">
            <v>Dougherty</v>
          </cell>
          <cell r="AC663" t="str">
            <v>BAND</v>
          </cell>
          <cell r="AD663" t="str">
            <v>PSA</v>
          </cell>
          <cell r="AE663" t="str">
            <v>Male</v>
          </cell>
          <cell r="AF663">
            <v>9503</v>
          </cell>
          <cell r="AG663" t="str">
            <v>Campaigns and Custom</v>
          </cell>
          <cell r="AH663" t="str">
            <v>00.00.0000</v>
          </cell>
        </row>
        <row r="664">
          <cell r="A664">
            <v>50011304</v>
          </cell>
          <cell r="B664" t="str">
            <v>Communications</v>
          </cell>
          <cell r="C664" t="str">
            <v>Campaigns &amp; Customer Insight</v>
          </cell>
          <cell r="D664" t="str">
            <v>PT Campaigns</v>
          </cell>
          <cell r="E664" t="str">
            <v>PT Campaigns</v>
          </cell>
          <cell r="F664">
            <v>50011304</v>
          </cell>
          <cell r="G664" t="str">
            <v>Campaign Advisor</v>
          </cell>
          <cell r="H664" t="str">
            <v>01.07.2010</v>
          </cell>
          <cell r="I664" t="str">
            <v>Staff Member</v>
          </cell>
          <cell r="J664" t="str">
            <v>Band G</v>
          </cell>
          <cell r="K664">
            <v>1</v>
          </cell>
          <cell r="L664">
            <v>40</v>
          </cell>
          <cell r="M664" t="str">
            <v>Permanent Full-Time</v>
          </cell>
          <cell r="N664" t="str">
            <v>Waged/Timesheet</v>
          </cell>
          <cell r="O664" t="str">
            <v>Position Filled</v>
          </cell>
          <cell r="P664">
            <v>14</v>
          </cell>
          <cell r="Q664" t="str">
            <v>Edward Newbigin</v>
          </cell>
          <cell r="R664" t="str">
            <v>Permanent Full-Time</v>
          </cell>
          <cell r="S664" t="str">
            <v>Waged/Timesheet</v>
          </cell>
          <cell r="T664" t="str">
            <v>IEA – 2010 Standard</v>
          </cell>
          <cell r="U664">
            <v>1</v>
          </cell>
          <cell r="V664" t="str">
            <v>G+</v>
          </cell>
          <cell r="W664">
            <v>73291.69</v>
          </cell>
          <cell r="X664" t="str">
            <v>Civic 1 - 6 Henderson Valley Road</v>
          </cell>
          <cell r="Y664">
            <v>0</v>
          </cell>
          <cell r="Z664" t="str">
            <v>Edward</v>
          </cell>
          <cell r="AA664" t="str">
            <v>Newbigin</v>
          </cell>
          <cell r="AC664" t="str">
            <v>BAND</v>
          </cell>
          <cell r="AD664" t="str">
            <v>PSA</v>
          </cell>
          <cell r="AE664" t="str">
            <v>Male</v>
          </cell>
          <cell r="AF664">
            <v>9503</v>
          </cell>
          <cell r="AG664" t="str">
            <v>Campaigns and Custom</v>
          </cell>
          <cell r="AH664" t="str">
            <v>00.00.0000</v>
          </cell>
        </row>
        <row r="665">
          <cell r="A665">
            <v>50011305</v>
          </cell>
          <cell r="B665" t="str">
            <v>Communications</v>
          </cell>
          <cell r="C665" t="str">
            <v>Campaigns &amp; Customer Insight</v>
          </cell>
          <cell r="D665" t="str">
            <v>Marketing Services</v>
          </cell>
          <cell r="E665" t="str">
            <v>Marketing Services</v>
          </cell>
          <cell r="F665">
            <v>50011305</v>
          </cell>
          <cell r="G665" t="str">
            <v>Campaign Advisor</v>
          </cell>
          <cell r="H665" t="str">
            <v>01.07.2010</v>
          </cell>
          <cell r="I665" t="str">
            <v>Staff Member</v>
          </cell>
          <cell r="J665" t="str">
            <v>Band G</v>
          </cell>
          <cell r="K665">
            <v>1</v>
          </cell>
          <cell r="L665">
            <v>40</v>
          </cell>
          <cell r="M665" t="str">
            <v>Permanent Full-Time</v>
          </cell>
          <cell r="N665" t="str">
            <v>Waged/Timesheet</v>
          </cell>
          <cell r="O665" t="str">
            <v>Position Filled</v>
          </cell>
          <cell r="P665">
            <v>1397</v>
          </cell>
          <cell r="Q665" t="str">
            <v>Anna Wiggins</v>
          </cell>
          <cell r="R665" t="str">
            <v>Permanent Full-Time</v>
          </cell>
          <cell r="S665" t="str">
            <v>Waged/Timesheet</v>
          </cell>
          <cell r="T665" t="str">
            <v>IEA – 2013 Standard</v>
          </cell>
          <cell r="U665">
            <v>1</v>
          </cell>
          <cell r="V665" t="str">
            <v>G+</v>
          </cell>
          <cell r="W665">
            <v>71463.600000000006</v>
          </cell>
          <cell r="X665" t="str">
            <v>Civic 1 - 6 Henderson Valley Road</v>
          </cell>
          <cell r="Y665">
            <v>0</v>
          </cell>
          <cell r="Z665" t="str">
            <v>Anna</v>
          </cell>
          <cell r="AA665" t="str">
            <v>Wiggins</v>
          </cell>
          <cell r="AC665" t="str">
            <v>BAND</v>
          </cell>
          <cell r="AD665" t="str">
            <v>PSA</v>
          </cell>
          <cell r="AE665" t="str">
            <v>Female</v>
          </cell>
          <cell r="AF665">
            <v>9503</v>
          </cell>
          <cell r="AG665" t="str">
            <v>Campaigns and Custom</v>
          </cell>
          <cell r="AH665" t="str">
            <v>00.00.0000</v>
          </cell>
        </row>
        <row r="666">
          <cell r="A666">
            <v>50011308</v>
          </cell>
          <cell r="B666" t="str">
            <v>Communications</v>
          </cell>
          <cell r="C666" t="str">
            <v>Campaigns &amp; Customer Insight</v>
          </cell>
          <cell r="D666" t="str">
            <v>Marketing Services</v>
          </cell>
          <cell r="E666" t="str">
            <v>Marketing Services</v>
          </cell>
          <cell r="F666">
            <v>50011308</v>
          </cell>
          <cell r="G666" t="str">
            <v>Campaign Advisor</v>
          </cell>
          <cell r="H666" t="str">
            <v>01.07.2010</v>
          </cell>
          <cell r="I666" t="str">
            <v>Staff Member</v>
          </cell>
          <cell r="J666" t="str">
            <v>Band G</v>
          </cell>
          <cell r="K666">
            <v>1</v>
          </cell>
          <cell r="L666">
            <v>40</v>
          </cell>
          <cell r="M666" t="str">
            <v>Permanent Full-Time</v>
          </cell>
          <cell r="N666" t="str">
            <v>Waged/Timesheet</v>
          </cell>
          <cell r="O666" t="str">
            <v>Position Filled</v>
          </cell>
          <cell r="P666">
            <v>71</v>
          </cell>
          <cell r="Q666" t="str">
            <v>Hanna Abebe-Cope</v>
          </cell>
          <cell r="R666" t="str">
            <v>Permanent Full-Time</v>
          </cell>
          <cell r="S666" t="str">
            <v>Waged/Timesheet</v>
          </cell>
          <cell r="T666" t="str">
            <v>IEA – 2010 Standard</v>
          </cell>
          <cell r="U666">
            <v>1</v>
          </cell>
          <cell r="V666" t="str">
            <v>G+</v>
          </cell>
          <cell r="W666">
            <v>71501.2</v>
          </cell>
          <cell r="X666" t="str">
            <v>Civic 1 - 6 Henderson Valley Road</v>
          </cell>
          <cell r="Y666">
            <v>0</v>
          </cell>
          <cell r="Z666" t="str">
            <v>Hanna</v>
          </cell>
          <cell r="AA666" t="str">
            <v>Abebe-Cope</v>
          </cell>
          <cell r="AC666" t="str">
            <v>BAND</v>
          </cell>
          <cell r="AD666" t="str">
            <v>PSA</v>
          </cell>
          <cell r="AE666" t="str">
            <v>Female</v>
          </cell>
          <cell r="AF666">
            <v>9503</v>
          </cell>
          <cell r="AG666" t="str">
            <v>Campaigns and Custom</v>
          </cell>
          <cell r="AH666" t="str">
            <v>00.00.0000</v>
          </cell>
        </row>
        <row r="667">
          <cell r="A667">
            <v>50011308</v>
          </cell>
          <cell r="B667" t="str">
            <v>Communications</v>
          </cell>
          <cell r="C667" t="str">
            <v>Campaigns &amp; Customer Insight</v>
          </cell>
          <cell r="D667" t="str">
            <v>Marketing Services</v>
          </cell>
          <cell r="E667" t="str">
            <v>Marketing Services</v>
          </cell>
          <cell r="F667">
            <v>50011308</v>
          </cell>
          <cell r="G667" t="str">
            <v>Campaign Advisor</v>
          </cell>
          <cell r="H667" t="str">
            <v>01.07.2010</v>
          </cell>
          <cell r="I667" t="str">
            <v>Staff Member</v>
          </cell>
          <cell r="J667" t="str">
            <v>Band G</v>
          </cell>
          <cell r="K667">
            <v>1</v>
          </cell>
          <cell r="L667">
            <v>40</v>
          </cell>
          <cell r="M667" t="str">
            <v>Permanent Full-Time</v>
          </cell>
          <cell r="N667" t="str">
            <v>Waged/Timesheet</v>
          </cell>
          <cell r="O667" t="str">
            <v>Position Filled</v>
          </cell>
          <cell r="P667">
            <v>1982</v>
          </cell>
          <cell r="Q667" t="str">
            <v>Rajeev Jadoo</v>
          </cell>
          <cell r="R667" t="str">
            <v>Fixed Term Full-Time</v>
          </cell>
          <cell r="S667" t="str">
            <v>Waged/Timesheet</v>
          </cell>
          <cell r="T667" t="str">
            <v>IEA – 2013 Standard</v>
          </cell>
          <cell r="U667">
            <v>1</v>
          </cell>
          <cell r="V667" t="str">
            <v>G+</v>
          </cell>
          <cell r="W667">
            <v>79404</v>
          </cell>
          <cell r="X667" t="str">
            <v>Civic 1 - 6 Henderson Valley Road</v>
          </cell>
          <cell r="Y667">
            <v>0</v>
          </cell>
          <cell r="Z667" t="str">
            <v>Rajeev</v>
          </cell>
          <cell r="AA667" t="str">
            <v>Jadoo</v>
          </cell>
          <cell r="AC667" t="str">
            <v>BAND</v>
          </cell>
          <cell r="AD667" t="str">
            <v>PSA</v>
          </cell>
          <cell r="AE667" t="str">
            <v>Male</v>
          </cell>
          <cell r="AF667">
            <v>9503</v>
          </cell>
          <cell r="AG667" t="str">
            <v>Campaigns and Custom</v>
          </cell>
          <cell r="AH667" t="str">
            <v>22.05.2015</v>
          </cell>
        </row>
        <row r="668">
          <cell r="A668">
            <v>50011309</v>
          </cell>
          <cell r="B668" t="str">
            <v>Communications</v>
          </cell>
          <cell r="C668" t="str">
            <v>Campaigns &amp; Customer Insight</v>
          </cell>
          <cell r="D668" t="str">
            <v>Direct Marketing</v>
          </cell>
          <cell r="E668" t="str">
            <v>Direct Marketing</v>
          </cell>
          <cell r="F668">
            <v>50011309</v>
          </cell>
          <cell r="G668" t="str">
            <v>Database Campaign Advisor</v>
          </cell>
          <cell r="H668" t="str">
            <v>01.07.2010</v>
          </cell>
          <cell r="I668" t="str">
            <v>Staff Member</v>
          </cell>
          <cell r="J668" t="str">
            <v>Band E</v>
          </cell>
          <cell r="K668">
            <v>1</v>
          </cell>
          <cell r="L668">
            <v>40</v>
          </cell>
          <cell r="M668" t="str">
            <v>Permanent Full-Time</v>
          </cell>
          <cell r="N668" t="str">
            <v>Waged/Timesheet</v>
          </cell>
          <cell r="O668" t="str">
            <v>Position Filled</v>
          </cell>
          <cell r="P668">
            <v>2391</v>
          </cell>
          <cell r="Q668" t="str">
            <v>Nikita Rodrigues</v>
          </cell>
          <cell r="R668" t="str">
            <v>Permanent Full-Time</v>
          </cell>
          <cell r="S668" t="str">
            <v>Waged/Timesheet</v>
          </cell>
          <cell r="T668" t="str">
            <v>CEA – PSA</v>
          </cell>
          <cell r="U668">
            <v>1</v>
          </cell>
          <cell r="V668" t="str">
            <v>E1</v>
          </cell>
          <cell r="W668">
            <v>45920</v>
          </cell>
          <cell r="X668" t="str">
            <v>Civic L1 - 6 Henderson Valley Road</v>
          </cell>
          <cell r="Y668">
            <v>0</v>
          </cell>
          <cell r="Z668" t="str">
            <v>Nikita</v>
          </cell>
          <cell r="AA668" t="str">
            <v>Rodrigues</v>
          </cell>
          <cell r="AC668" t="str">
            <v>BAND</v>
          </cell>
          <cell r="AD668" t="str">
            <v>PSA</v>
          </cell>
          <cell r="AE668" t="str">
            <v>Female</v>
          </cell>
          <cell r="AF668">
            <v>9503</v>
          </cell>
          <cell r="AG668" t="str">
            <v>Campaigns and Custom</v>
          </cell>
          <cell r="AH668" t="str">
            <v>00.00.0000</v>
          </cell>
        </row>
        <row r="669">
          <cell r="A669">
            <v>50011312</v>
          </cell>
          <cell r="B669" t="str">
            <v>Marketing &amp; Customer Experience</v>
          </cell>
          <cell r="C669" t="str">
            <v>Customer Insights</v>
          </cell>
          <cell r="E669" t="str">
            <v>Customer Insights</v>
          </cell>
          <cell r="F669">
            <v>50011312</v>
          </cell>
          <cell r="G669" t="str">
            <v>Customer Insights Analyst</v>
          </cell>
          <cell r="H669" t="str">
            <v>01.07.2010</v>
          </cell>
          <cell r="I669" t="str">
            <v>Staff Member</v>
          </cell>
          <cell r="J669" t="str">
            <v>Band F</v>
          </cell>
          <cell r="K669">
            <v>1</v>
          </cell>
          <cell r="L669">
            <v>40</v>
          </cell>
          <cell r="M669" t="str">
            <v>Permanent Full-Time</v>
          </cell>
          <cell r="N669" t="str">
            <v>Waged/Timesheet</v>
          </cell>
          <cell r="O669" t="str">
            <v>Position Filled</v>
          </cell>
          <cell r="P669">
            <v>1616</v>
          </cell>
          <cell r="Q669" t="str">
            <v>Joanne Chang</v>
          </cell>
          <cell r="R669" t="str">
            <v>Permanent Full-Time</v>
          </cell>
          <cell r="S669" t="str">
            <v>Waged/Timesheet</v>
          </cell>
          <cell r="T669" t="str">
            <v>IEA – 2013 Standard</v>
          </cell>
          <cell r="U669">
            <v>1</v>
          </cell>
          <cell r="V669" t="str">
            <v>F+</v>
          </cell>
          <cell r="W669">
            <v>66170</v>
          </cell>
          <cell r="X669" t="str">
            <v>Civic 1 - 6 Henderson Valley Road</v>
          </cell>
          <cell r="Y669">
            <v>0</v>
          </cell>
          <cell r="Z669" t="str">
            <v>Yen Wai</v>
          </cell>
          <cell r="AA669" t="str">
            <v>Chang</v>
          </cell>
          <cell r="AB669" t="str">
            <v>Joanne</v>
          </cell>
          <cell r="AC669" t="str">
            <v>BAND</v>
          </cell>
          <cell r="AD669" t="str">
            <v>PSA</v>
          </cell>
          <cell r="AE669" t="str">
            <v>Female</v>
          </cell>
          <cell r="AF669">
            <v>9322</v>
          </cell>
          <cell r="AG669" t="str">
            <v>Customer Insights</v>
          </cell>
          <cell r="AH669" t="str">
            <v>00.00.0000</v>
          </cell>
        </row>
        <row r="670">
          <cell r="A670">
            <v>50011313</v>
          </cell>
          <cell r="B670" t="str">
            <v>Marketing &amp; Customer Experience</v>
          </cell>
          <cell r="C670" t="str">
            <v>Customer Insights</v>
          </cell>
          <cell r="E670" t="str">
            <v>Customer Insights</v>
          </cell>
          <cell r="F670">
            <v>50011313</v>
          </cell>
          <cell r="G670" t="str">
            <v>Customer Insights Manager</v>
          </cell>
          <cell r="H670" t="str">
            <v>01.07.2010</v>
          </cell>
          <cell r="I670" t="str">
            <v>Unit Manager</v>
          </cell>
          <cell r="J670" t="str">
            <v>Band H</v>
          </cell>
          <cell r="K670">
            <v>1</v>
          </cell>
          <cell r="L670">
            <v>40</v>
          </cell>
          <cell r="M670" t="str">
            <v>Permanent Full-Time</v>
          </cell>
          <cell r="N670" t="str">
            <v>Salaried</v>
          </cell>
          <cell r="O670" t="str">
            <v>Position Filled</v>
          </cell>
          <cell r="P670">
            <v>971</v>
          </cell>
          <cell r="Q670" t="str">
            <v>Glen Wright</v>
          </cell>
          <cell r="R670" t="str">
            <v>Permanent Full-Time</v>
          </cell>
          <cell r="S670" t="str">
            <v>Salaried</v>
          </cell>
          <cell r="T670" t="str">
            <v>CEA – PSA</v>
          </cell>
          <cell r="U670">
            <v>1</v>
          </cell>
          <cell r="V670" t="str">
            <v>H+</v>
          </cell>
          <cell r="W670">
            <v>95000</v>
          </cell>
          <cell r="X670" t="str">
            <v>Civic 1 - 6 Henderson Valley Road</v>
          </cell>
          <cell r="Y670">
            <v>0</v>
          </cell>
          <cell r="Z670" t="str">
            <v>Glen</v>
          </cell>
          <cell r="AA670" t="str">
            <v>Wright</v>
          </cell>
          <cell r="AC670" t="str">
            <v>BAND</v>
          </cell>
          <cell r="AD670" t="str">
            <v>PSA</v>
          </cell>
          <cell r="AE670" t="str">
            <v>Male</v>
          </cell>
          <cell r="AF670">
            <v>9322</v>
          </cell>
          <cell r="AG670" t="str">
            <v>Customer Insights</v>
          </cell>
          <cell r="AH670" t="str">
            <v>00.00.0000</v>
          </cell>
        </row>
        <row r="671">
          <cell r="A671">
            <v>50011314</v>
          </cell>
          <cell r="B671" t="str">
            <v>Marketing &amp; Customer Experience</v>
          </cell>
          <cell r="C671" t="str">
            <v>Customer Insights</v>
          </cell>
          <cell r="E671" t="str">
            <v>Customer Insights</v>
          </cell>
          <cell r="F671">
            <v>50011314</v>
          </cell>
          <cell r="G671" t="str">
            <v>Customer Insights Advisor</v>
          </cell>
          <cell r="H671" t="str">
            <v>01.07.2010</v>
          </cell>
          <cell r="I671" t="str">
            <v>Staff Member</v>
          </cell>
          <cell r="J671" t="str">
            <v>Band F</v>
          </cell>
          <cell r="K671">
            <v>1</v>
          </cell>
          <cell r="L671">
            <v>40</v>
          </cell>
          <cell r="M671" t="str">
            <v>Permanent Full-Time</v>
          </cell>
          <cell r="N671" t="str">
            <v>Waged/Timesheet</v>
          </cell>
          <cell r="O671" t="str">
            <v>Position Filled</v>
          </cell>
          <cell r="P671">
            <v>2038</v>
          </cell>
          <cell r="Q671" t="str">
            <v>Andy Wood</v>
          </cell>
          <cell r="R671" t="str">
            <v>Permanent Full-Time</v>
          </cell>
          <cell r="S671" t="str">
            <v>Waged/Timesheet</v>
          </cell>
          <cell r="T671" t="str">
            <v>IEA – 2013 Standard</v>
          </cell>
          <cell r="U671">
            <v>1</v>
          </cell>
          <cell r="V671" t="str">
            <v>F+</v>
          </cell>
          <cell r="W671">
            <v>70000</v>
          </cell>
          <cell r="X671" t="str">
            <v>Civic 1 - 6 Henderson Valley Road</v>
          </cell>
          <cell r="Y671">
            <v>0</v>
          </cell>
          <cell r="Z671" t="str">
            <v>Andrew</v>
          </cell>
          <cell r="AA671" t="str">
            <v>Wood</v>
          </cell>
          <cell r="AB671" t="str">
            <v>Andy</v>
          </cell>
          <cell r="AC671" t="str">
            <v>BAND</v>
          </cell>
          <cell r="AD671" t="str">
            <v>PSA</v>
          </cell>
          <cell r="AE671" t="str">
            <v>Male</v>
          </cell>
          <cell r="AF671">
            <v>9322</v>
          </cell>
          <cell r="AG671" t="str">
            <v>Customer Insights</v>
          </cell>
          <cell r="AH671" t="str">
            <v>00.00.0000</v>
          </cell>
        </row>
        <row r="672">
          <cell r="A672">
            <v>50011315</v>
          </cell>
          <cell r="B672" t="str">
            <v>Communications</v>
          </cell>
          <cell r="C672" t="str">
            <v>Communications &amp; Media</v>
          </cell>
          <cell r="E672" t="str">
            <v>Communications &amp; Media</v>
          </cell>
          <cell r="F672">
            <v>50011315</v>
          </cell>
          <cell r="G672" t="str">
            <v>Communications Assistant</v>
          </cell>
          <cell r="H672" t="str">
            <v>01.07.2010</v>
          </cell>
          <cell r="I672" t="str">
            <v>Staff Member</v>
          </cell>
          <cell r="J672" t="str">
            <v>Band D</v>
          </cell>
          <cell r="K672">
            <v>1</v>
          </cell>
          <cell r="L672">
            <v>40</v>
          </cell>
          <cell r="M672" t="str">
            <v>Permanent Full-Time</v>
          </cell>
          <cell r="N672" t="str">
            <v>Waged/Timesheet</v>
          </cell>
          <cell r="O672" t="str">
            <v>Position Filled</v>
          </cell>
          <cell r="P672">
            <v>1925</v>
          </cell>
          <cell r="Q672" t="str">
            <v>Samantha Sanders</v>
          </cell>
          <cell r="R672" t="str">
            <v>Permanent Full-Time</v>
          </cell>
          <cell r="S672" t="str">
            <v>Waged/Timesheet</v>
          </cell>
          <cell r="T672" t="str">
            <v>IEA – 2013 Standard</v>
          </cell>
          <cell r="U672">
            <v>1</v>
          </cell>
          <cell r="V672" t="str">
            <v>D+</v>
          </cell>
          <cell r="W672">
            <v>47000</v>
          </cell>
          <cell r="X672" t="str">
            <v>Civic 1 - 6 Henderson Valley Road</v>
          </cell>
          <cell r="Y672">
            <v>0</v>
          </cell>
          <cell r="Z672" t="str">
            <v>Samantha</v>
          </cell>
          <cell r="AA672" t="str">
            <v>Sanders</v>
          </cell>
          <cell r="AC672" t="str">
            <v>BAND</v>
          </cell>
          <cell r="AD672" t="str">
            <v>PSA</v>
          </cell>
          <cell r="AE672" t="str">
            <v>Female</v>
          </cell>
          <cell r="AF672">
            <v>9504</v>
          </cell>
          <cell r="AG672" t="str">
            <v>Communications &amp; Med</v>
          </cell>
          <cell r="AH672" t="str">
            <v>00.00.0000</v>
          </cell>
        </row>
        <row r="673">
          <cell r="A673">
            <v>50011316</v>
          </cell>
          <cell r="B673" t="str">
            <v>Communications</v>
          </cell>
          <cell r="C673" t="str">
            <v>Communications &amp; Media</v>
          </cell>
          <cell r="D673" t="str">
            <v>Communications (2)</v>
          </cell>
          <cell r="E673" t="str">
            <v>Communications (2)</v>
          </cell>
          <cell r="F673">
            <v>50011316</v>
          </cell>
          <cell r="G673" t="str">
            <v>Team Leader Communications (2)</v>
          </cell>
          <cell r="H673" t="str">
            <v>01.07.2010</v>
          </cell>
          <cell r="I673" t="str">
            <v>Unit Manager</v>
          </cell>
          <cell r="J673" t="str">
            <v>Band H</v>
          </cell>
          <cell r="K673">
            <v>1</v>
          </cell>
          <cell r="L673">
            <v>40</v>
          </cell>
          <cell r="M673" t="str">
            <v>Permanent Full-Time</v>
          </cell>
          <cell r="N673" t="str">
            <v>Salaried</v>
          </cell>
          <cell r="O673" t="str">
            <v>Position Filled</v>
          </cell>
          <cell r="P673">
            <v>92033045</v>
          </cell>
          <cell r="Q673" t="str">
            <v>Sonya Leahy</v>
          </cell>
          <cell r="R673" t="str">
            <v>Permanent Full-Time</v>
          </cell>
          <cell r="S673" t="str">
            <v>Salaried</v>
          </cell>
          <cell r="T673" t="str">
            <v>CEA – PSA</v>
          </cell>
          <cell r="U673">
            <v>1</v>
          </cell>
          <cell r="V673" t="str">
            <v>H+</v>
          </cell>
          <cell r="W673">
            <v>101745.74</v>
          </cell>
          <cell r="X673" t="str">
            <v>Civic 1 - 6 Henderson Valley Road</v>
          </cell>
          <cell r="Y673">
            <v>0</v>
          </cell>
          <cell r="Z673" t="str">
            <v>Sonya</v>
          </cell>
          <cell r="AA673" t="str">
            <v>Leahy</v>
          </cell>
          <cell r="AB673" t="str">
            <v>Sonya</v>
          </cell>
          <cell r="AC673" t="str">
            <v>BAND</v>
          </cell>
          <cell r="AD673" t="str">
            <v>PSA</v>
          </cell>
          <cell r="AE673" t="str">
            <v>Female</v>
          </cell>
          <cell r="AF673">
            <v>9504</v>
          </cell>
          <cell r="AG673" t="str">
            <v>Communications &amp; Med</v>
          </cell>
          <cell r="AH673" t="str">
            <v>00.00.0000</v>
          </cell>
        </row>
        <row r="674">
          <cell r="A674">
            <v>50011317</v>
          </cell>
          <cell r="B674" t="str">
            <v>Communications</v>
          </cell>
          <cell r="C674" t="str">
            <v>Communications &amp; Media</v>
          </cell>
          <cell r="D674" t="str">
            <v>Communications (2)</v>
          </cell>
          <cell r="E674" t="str">
            <v>Communications (2)</v>
          </cell>
          <cell r="F674">
            <v>50011317</v>
          </cell>
          <cell r="G674" t="str">
            <v>Public Affairs Advisor</v>
          </cell>
          <cell r="H674" t="str">
            <v>01.07.2010</v>
          </cell>
          <cell r="I674" t="str">
            <v>Staff Member</v>
          </cell>
          <cell r="J674" t="str">
            <v>Band G</v>
          </cell>
          <cell r="K674">
            <v>1</v>
          </cell>
          <cell r="L674">
            <v>40</v>
          </cell>
          <cell r="M674" t="str">
            <v>Permanent Full-Time</v>
          </cell>
          <cell r="N674" t="str">
            <v>Waged/Timesheet</v>
          </cell>
          <cell r="O674" t="str">
            <v>Position Filled</v>
          </cell>
          <cell r="P674">
            <v>451</v>
          </cell>
          <cell r="Q674" t="str">
            <v>Aaron Hutching</v>
          </cell>
          <cell r="R674" t="str">
            <v>Permanent Full-Time</v>
          </cell>
          <cell r="S674" t="str">
            <v>Waged/Timesheet</v>
          </cell>
          <cell r="T674" t="str">
            <v>IEA – 2010 Standard</v>
          </cell>
          <cell r="U674">
            <v>1</v>
          </cell>
          <cell r="V674" t="str">
            <v>G5</v>
          </cell>
          <cell r="W674">
            <v>70200</v>
          </cell>
          <cell r="X674" t="str">
            <v>Civic 1 - 6 Henderson Valley Road</v>
          </cell>
          <cell r="Y674">
            <v>0</v>
          </cell>
          <cell r="Z674" t="str">
            <v>Aaron</v>
          </cell>
          <cell r="AA674" t="str">
            <v>Hutching</v>
          </cell>
          <cell r="AC674" t="str">
            <v>BAND</v>
          </cell>
          <cell r="AD674" t="str">
            <v>PSA</v>
          </cell>
          <cell r="AE674" t="str">
            <v>Male</v>
          </cell>
          <cell r="AF674">
            <v>9504</v>
          </cell>
          <cell r="AG674" t="str">
            <v>Communications &amp; Med</v>
          </cell>
          <cell r="AH674" t="str">
            <v>00.00.0000</v>
          </cell>
        </row>
        <row r="675">
          <cell r="A675">
            <v>50011318</v>
          </cell>
          <cell r="B675" t="str">
            <v>Communications</v>
          </cell>
          <cell r="C675" t="str">
            <v>Communications &amp; Media</v>
          </cell>
          <cell r="D675" t="str">
            <v>Communications (1)</v>
          </cell>
          <cell r="E675" t="str">
            <v>Communications (1)</v>
          </cell>
          <cell r="F675">
            <v>50011318</v>
          </cell>
          <cell r="G675" t="str">
            <v>Team Leader Communications (1)</v>
          </cell>
          <cell r="H675" t="str">
            <v>01.07.2010</v>
          </cell>
          <cell r="I675" t="str">
            <v>Unit Manager</v>
          </cell>
          <cell r="J675" t="str">
            <v>Band H</v>
          </cell>
          <cell r="K675">
            <v>1</v>
          </cell>
          <cell r="L675">
            <v>40</v>
          </cell>
          <cell r="M675" t="str">
            <v>Permanent Full-Time</v>
          </cell>
          <cell r="N675" t="str">
            <v>Salaried</v>
          </cell>
          <cell r="O675" t="str">
            <v>Position Filled</v>
          </cell>
          <cell r="P675">
            <v>97063838</v>
          </cell>
          <cell r="Q675" t="str">
            <v>Daryl McIntosh</v>
          </cell>
          <cell r="R675" t="str">
            <v>Permanent Full-Time</v>
          </cell>
          <cell r="S675" t="str">
            <v>Salaried</v>
          </cell>
          <cell r="T675" t="str">
            <v>IEA – 2010 Standard</v>
          </cell>
          <cell r="U675">
            <v>1</v>
          </cell>
          <cell r="V675" t="str">
            <v>H+</v>
          </cell>
          <cell r="W675">
            <v>112000</v>
          </cell>
          <cell r="X675" t="str">
            <v>1 Queen Street - Level 10</v>
          </cell>
          <cell r="Y675">
            <v>0</v>
          </cell>
          <cell r="Z675" t="str">
            <v>Daryl</v>
          </cell>
          <cell r="AA675" t="str">
            <v>McIntosh</v>
          </cell>
          <cell r="AB675" t="str">
            <v>Daryl</v>
          </cell>
          <cell r="AC675" t="str">
            <v>BAND</v>
          </cell>
          <cell r="AD675" t="str">
            <v>PSA</v>
          </cell>
          <cell r="AE675" t="str">
            <v>Male</v>
          </cell>
          <cell r="AF675">
            <v>9504</v>
          </cell>
          <cell r="AG675" t="str">
            <v>Communications &amp; Med</v>
          </cell>
          <cell r="AH675" t="str">
            <v>00.00.0000</v>
          </cell>
        </row>
        <row r="676">
          <cell r="A676">
            <v>50011319</v>
          </cell>
          <cell r="B676" t="str">
            <v>Communications</v>
          </cell>
          <cell r="C676" t="str">
            <v>Communications &amp; Media</v>
          </cell>
          <cell r="D676" t="str">
            <v>Communications (1)</v>
          </cell>
          <cell r="E676" t="str">
            <v>Communications (1)</v>
          </cell>
          <cell r="F676">
            <v>50011319</v>
          </cell>
          <cell r="G676" t="str">
            <v>Public Affairs Advisor</v>
          </cell>
          <cell r="H676" t="str">
            <v>01.07.2010</v>
          </cell>
          <cell r="I676" t="str">
            <v>Staff Member</v>
          </cell>
          <cell r="J676" t="str">
            <v>Band G</v>
          </cell>
          <cell r="K676">
            <v>1</v>
          </cell>
          <cell r="L676">
            <v>40</v>
          </cell>
          <cell r="M676" t="str">
            <v>Permanent Full-Time</v>
          </cell>
          <cell r="N676" t="str">
            <v>Waged/Timesheet</v>
          </cell>
          <cell r="O676" t="str">
            <v>Position Filled</v>
          </cell>
          <cell r="P676">
            <v>2228</v>
          </cell>
          <cell r="Q676" t="str">
            <v>Shiraz Munshi</v>
          </cell>
          <cell r="R676" t="str">
            <v>Permanent Full-Time</v>
          </cell>
          <cell r="S676" t="str">
            <v>Waged/Timesheet</v>
          </cell>
          <cell r="T676" t="str">
            <v>CEA – PSA</v>
          </cell>
          <cell r="U676">
            <v>1</v>
          </cell>
          <cell r="V676" t="str">
            <v>G+</v>
          </cell>
          <cell r="W676">
            <v>80000</v>
          </cell>
          <cell r="X676" t="str">
            <v>1 Queen Street - Level 10</v>
          </cell>
          <cell r="Y676">
            <v>0</v>
          </cell>
          <cell r="Z676" t="str">
            <v>Shiraz</v>
          </cell>
          <cell r="AA676" t="str">
            <v>Munshi</v>
          </cell>
          <cell r="AC676" t="str">
            <v>BAND</v>
          </cell>
          <cell r="AD676" t="str">
            <v>PSA</v>
          </cell>
          <cell r="AE676" t="str">
            <v>Male</v>
          </cell>
          <cell r="AF676">
            <v>9504</v>
          </cell>
          <cell r="AG676" t="str">
            <v>Communications &amp; Med</v>
          </cell>
          <cell r="AH676" t="str">
            <v>00.00.0000</v>
          </cell>
        </row>
        <row r="677">
          <cell r="A677">
            <v>50011320</v>
          </cell>
          <cell r="B677" t="str">
            <v>Communications</v>
          </cell>
          <cell r="C677" t="str">
            <v>Communications &amp; Media</v>
          </cell>
          <cell r="D677" t="str">
            <v>Communications (2)</v>
          </cell>
          <cell r="E677" t="str">
            <v>Communications (2)</v>
          </cell>
          <cell r="F677">
            <v>50011320</v>
          </cell>
          <cell r="G677" t="str">
            <v>Snr Communication &amp; Consultation Advisor</v>
          </cell>
          <cell r="H677" t="str">
            <v>01.07.2010</v>
          </cell>
          <cell r="I677" t="str">
            <v>Staff Member</v>
          </cell>
          <cell r="J677" t="str">
            <v>Band H</v>
          </cell>
          <cell r="K677">
            <v>1</v>
          </cell>
          <cell r="L677">
            <v>40</v>
          </cell>
          <cell r="M677" t="str">
            <v>Permanent Full-Time</v>
          </cell>
          <cell r="N677" t="str">
            <v>Salaried</v>
          </cell>
          <cell r="O677" t="str">
            <v>Position Filled</v>
          </cell>
          <cell r="P677">
            <v>2048</v>
          </cell>
          <cell r="Q677" t="str">
            <v>Dai Bindoff</v>
          </cell>
          <cell r="R677" t="str">
            <v>Permanent Full-Time</v>
          </cell>
          <cell r="S677" t="str">
            <v>Salaried</v>
          </cell>
          <cell r="T677" t="str">
            <v>IEA – 2013 Standard</v>
          </cell>
          <cell r="U677">
            <v>1</v>
          </cell>
          <cell r="V677" t="str">
            <v>H+</v>
          </cell>
          <cell r="W677">
            <v>93000</v>
          </cell>
          <cell r="X677" t="str">
            <v>Civic 1 - 6 Henderson Valley Road</v>
          </cell>
          <cell r="Y677">
            <v>0</v>
          </cell>
          <cell r="Z677" t="str">
            <v>David</v>
          </cell>
          <cell r="AA677" t="str">
            <v>Bindoff</v>
          </cell>
          <cell r="AB677" t="str">
            <v>Dai</v>
          </cell>
          <cell r="AC677" t="str">
            <v>BAND</v>
          </cell>
          <cell r="AD677" t="str">
            <v>PSA</v>
          </cell>
          <cell r="AE677" t="str">
            <v>Male</v>
          </cell>
          <cell r="AF677">
            <v>9504</v>
          </cell>
          <cell r="AG677" t="str">
            <v>Communications &amp; Med</v>
          </cell>
          <cell r="AH677" t="str">
            <v>00.00.0000</v>
          </cell>
        </row>
        <row r="678">
          <cell r="A678">
            <v>50011321</v>
          </cell>
          <cell r="B678" t="str">
            <v>Communications</v>
          </cell>
          <cell r="C678" t="str">
            <v>Communications &amp; Media</v>
          </cell>
          <cell r="E678" t="str">
            <v>Communications &amp; Media</v>
          </cell>
          <cell r="F678">
            <v>50011321</v>
          </cell>
          <cell r="G678" t="str">
            <v>Snr Consultation and Engagement Advisor</v>
          </cell>
          <cell r="H678" t="str">
            <v>01.07.2010</v>
          </cell>
          <cell r="I678" t="str">
            <v>Staff Member</v>
          </cell>
          <cell r="J678" t="str">
            <v>Band H</v>
          </cell>
          <cell r="K678">
            <v>1</v>
          </cell>
          <cell r="L678">
            <v>40</v>
          </cell>
          <cell r="M678" t="str">
            <v>Permanent Full-Time</v>
          </cell>
          <cell r="N678" t="str">
            <v>Salaried</v>
          </cell>
          <cell r="O678" t="str">
            <v>Position Filled</v>
          </cell>
          <cell r="P678">
            <v>2171</v>
          </cell>
          <cell r="Q678" t="str">
            <v>Julie Boucher</v>
          </cell>
          <cell r="R678" t="str">
            <v>Permanent Full-Time</v>
          </cell>
          <cell r="S678" t="str">
            <v>Salaried</v>
          </cell>
          <cell r="T678" t="str">
            <v>IEA – 2013 Standard</v>
          </cell>
          <cell r="U678">
            <v>1</v>
          </cell>
          <cell r="V678" t="str">
            <v>H+</v>
          </cell>
          <cell r="W678">
            <v>96600</v>
          </cell>
          <cell r="X678" t="str">
            <v>Civic 1 - 6 Henderson Valley Road</v>
          </cell>
          <cell r="Y678">
            <v>0</v>
          </cell>
          <cell r="Z678" t="str">
            <v>Julie</v>
          </cell>
          <cell r="AA678" t="str">
            <v>Boucher</v>
          </cell>
          <cell r="AC678" t="str">
            <v>BAND</v>
          </cell>
          <cell r="AD678" t="str">
            <v>PSA</v>
          </cell>
          <cell r="AE678" t="str">
            <v>Female</v>
          </cell>
          <cell r="AF678">
            <v>9504</v>
          </cell>
          <cell r="AG678" t="str">
            <v>Communications &amp; Med</v>
          </cell>
          <cell r="AH678" t="str">
            <v>00.00.0000</v>
          </cell>
        </row>
        <row r="679">
          <cell r="A679">
            <v>50011322</v>
          </cell>
          <cell r="B679" t="str">
            <v>Communications</v>
          </cell>
          <cell r="C679" t="str">
            <v>Communications &amp; Media</v>
          </cell>
          <cell r="E679" t="str">
            <v>Communications &amp; Media</v>
          </cell>
          <cell r="F679">
            <v>50011322</v>
          </cell>
          <cell r="G679" t="str">
            <v>Snr Consultation and Engagement Advisor</v>
          </cell>
          <cell r="H679" t="str">
            <v>01.07.2010</v>
          </cell>
          <cell r="I679" t="str">
            <v>Staff Member</v>
          </cell>
          <cell r="J679" t="str">
            <v>Band H</v>
          </cell>
          <cell r="K679">
            <v>1</v>
          </cell>
          <cell r="L679">
            <v>40</v>
          </cell>
          <cell r="M679" t="str">
            <v>Permanent Full-Time</v>
          </cell>
          <cell r="N679" t="str">
            <v>Salaried</v>
          </cell>
          <cell r="O679" t="str">
            <v>Position Filled</v>
          </cell>
          <cell r="P679">
            <v>985</v>
          </cell>
          <cell r="Q679" t="str">
            <v>Mathew Stewart</v>
          </cell>
          <cell r="R679" t="str">
            <v>Permanent Full-Time</v>
          </cell>
          <cell r="S679" t="str">
            <v>Salaried</v>
          </cell>
          <cell r="T679" t="str">
            <v>CEA – PSA</v>
          </cell>
          <cell r="U679">
            <v>1</v>
          </cell>
          <cell r="V679" t="str">
            <v>H+</v>
          </cell>
          <cell r="W679">
            <v>97414.080000000002</v>
          </cell>
          <cell r="X679" t="str">
            <v>Civic 1 - 6 Henderson Valley Road</v>
          </cell>
          <cell r="Y679">
            <v>0</v>
          </cell>
          <cell r="Z679" t="str">
            <v>Mathew</v>
          </cell>
          <cell r="AA679" t="str">
            <v>Stewart</v>
          </cell>
          <cell r="AC679" t="str">
            <v>BAND</v>
          </cell>
          <cell r="AD679" t="str">
            <v>PSA</v>
          </cell>
          <cell r="AE679" t="str">
            <v>Male</v>
          </cell>
          <cell r="AF679">
            <v>9504</v>
          </cell>
          <cell r="AG679" t="str">
            <v>Communications &amp; Med</v>
          </cell>
          <cell r="AH679" t="str">
            <v>00.00.0000</v>
          </cell>
        </row>
        <row r="680">
          <cell r="A680">
            <v>50011323</v>
          </cell>
          <cell r="B680" t="str">
            <v>Capital Development Division</v>
          </cell>
          <cell r="C680" t="str">
            <v>Road Corridor</v>
          </cell>
          <cell r="D680" t="str">
            <v>Road Corridor Access</v>
          </cell>
          <cell r="E680" t="str">
            <v>Road Corridor Access</v>
          </cell>
          <cell r="F680">
            <v>50011323</v>
          </cell>
          <cell r="G680" t="str">
            <v>Team Administrator</v>
          </cell>
          <cell r="H680" t="str">
            <v>01.07.2010</v>
          </cell>
          <cell r="I680" t="str">
            <v>Staff Member</v>
          </cell>
          <cell r="J680" t="str">
            <v>Band D</v>
          </cell>
          <cell r="K680">
            <v>1</v>
          </cell>
          <cell r="L680">
            <v>40</v>
          </cell>
          <cell r="M680" t="str">
            <v>Permanent Full-Time</v>
          </cell>
          <cell r="N680" t="str">
            <v>Waged/Timesheet</v>
          </cell>
          <cell r="O680" t="str">
            <v>Position Filled</v>
          </cell>
          <cell r="P680">
            <v>93302391</v>
          </cell>
          <cell r="Q680" t="str">
            <v>Evelyn Mackenzie</v>
          </cell>
          <cell r="R680" t="str">
            <v>Permanent Full-Time</v>
          </cell>
          <cell r="S680" t="str">
            <v>Waged/Timesheet</v>
          </cell>
          <cell r="T680" t="str">
            <v>IEA – 2010 Standard</v>
          </cell>
          <cell r="U680">
            <v>1</v>
          </cell>
          <cell r="V680" t="str">
            <v>D+</v>
          </cell>
          <cell r="W680">
            <v>55548.59</v>
          </cell>
          <cell r="X680" t="str">
            <v>Vodafone Building - Level 2 (74 Taharoto Road)</v>
          </cell>
          <cell r="Y680">
            <v>0</v>
          </cell>
          <cell r="Z680" t="str">
            <v>Dorinda</v>
          </cell>
          <cell r="AA680" t="str">
            <v>Mackenzie</v>
          </cell>
          <cell r="AB680" t="str">
            <v>Evelyn</v>
          </cell>
          <cell r="AC680" t="str">
            <v>BAND</v>
          </cell>
          <cell r="AD680" t="str">
            <v>PSA</v>
          </cell>
          <cell r="AE680" t="str">
            <v>Female</v>
          </cell>
          <cell r="AF680">
            <v>1400</v>
          </cell>
          <cell r="AG680" t="str">
            <v>ROAD CORRIDOR ACCESS</v>
          </cell>
          <cell r="AH680" t="str">
            <v>00.00.0000</v>
          </cell>
        </row>
        <row r="681">
          <cell r="A681">
            <v>50011324</v>
          </cell>
          <cell r="B681" t="str">
            <v>Capital Development Division</v>
          </cell>
          <cell r="C681" t="str">
            <v>Road Corridor</v>
          </cell>
          <cell r="D681" t="str">
            <v>Customer and Business Support</v>
          </cell>
          <cell r="E681" t="str">
            <v>Customer and Business Support</v>
          </cell>
          <cell r="F681">
            <v>50011324</v>
          </cell>
          <cell r="G681" t="str">
            <v>Revenue Coordinator</v>
          </cell>
          <cell r="H681" t="str">
            <v>01.07.2010</v>
          </cell>
          <cell r="I681" t="str">
            <v>Staff Member</v>
          </cell>
          <cell r="J681" t="str">
            <v>Band E</v>
          </cell>
          <cell r="K681">
            <v>1</v>
          </cell>
          <cell r="L681">
            <v>40</v>
          </cell>
          <cell r="M681" t="str">
            <v>Permanent Full-Time</v>
          </cell>
          <cell r="N681" t="str">
            <v>Waged/Timesheet</v>
          </cell>
          <cell r="O681" t="str">
            <v>Position Filled</v>
          </cell>
          <cell r="P681">
            <v>90008803</v>
          </cell>
          <cell r="Q681" t="str">
            <v>Vikram Sheth</v>
          </cell>
          <cell r="R681" t="str">
            <v>Permanent Full-Time</v>
          </cell>
          <cell r="S681" t="str">
            <v>Waged/Timesheet</v>
          </cell>
          <cell r="T681" t="str">
            <v>IEA – 2010 Standard</v>
          </cell>
          <cell r="U681">
            <v>1</v>
          </cell>
          <cell r="V681" t="str">
            <v>E+</v>
          </cell>
          <cell r="W681">
            <v>58811.07</v>
          </cell>
          <cell r="X681" t="str">
            <v>Vodafone Building - Level 2 (74 Taharoto Road)</v>
          </cell>
          <cell r="Y681">
            <v>0</v>
          </cell>
          <cell r="Z681" t="str">
            <v>Vikram</v>
          </cell>
          <cell r="AA681" t="str">
            <v>Sheth</v>
          </cell>
          <cell r="AB681" t="str">
            <v>Vikram</v>
          </cell>
          <cell r="AC681" t="str">
            <v>BAND</v>
          </cell>
          <cell r="AD681" t="str">
            <v>PSA</v>
          </cell>
          <cell r="AE681" t="str">
            <v>Male</v>
          </cell>
          <cell r="AF681">
            <v>1609</v>
          </cell>
          <cell r="AG681" t="str">
            <v>MAINT CT'S  -OFFICE</v>
          </cell>
          <cell r="AH681" t="str">
            <v>00.00.0000</v>
          </cell>
        </row>
        <row r="682">
          <cell r="A682">
            <v>50011325</v>
          </cell>
          <cell r="B682" t="str">
            <v>Capital Development Division</v>
          </cell>
          <cell r="C682" t="str">
            <v>Road Corridor</v>
          </cell>
          <cell r="D682" t="str">
            <v>Road Corridor Access</v>
          </cell>
          <cell r="E682" t="str">
            <v>Work Approvals - North and West</v>
          </cell>
          <cell r="F682">
            <v>50011325</v>
          </cell>
          <cell r="G682" t="str">
            <v>Team Leader Works Approvals North &amp; West</v>
          </cell>
          <cell r="H682" t="str">
            <v>01.07.2010</v>
          </cell>
          <cell r="I682" t="str">
            <v>Team Leader</v>
          </cell>
          <cell r="J682" t="str">
            <v>Band H</v>
          </cell>
          <cell r="K682">
            <v>1</v>
          </cell>
          <cell r="L682">
            <v>40</v>
          </cell>
          <cell r="M682" t="str">
            <v>Permanent Full-Time</v>
          </cell>
          <cell r="N682" t="str">
            <v>Salaried</v>
          </cell>
          <cell r="O682" t="str">
            <v>Position Filled</v>
          </cell>
          <cell r="P682">
            <v>93302239</v>
          </cell>
          <cell r="Q682" t="str">
            <v>Balvant Dullabh</v>
          </cell>
          <cell r="R682" t="str">
            <v>Permanent Full-Time</v>
          </cell>
          <cell r="S682" t="str">
            <v>Salaried</v>
          </cell>
          <cell r="T682" t="str">
            <v>IEA – 2010 Standard</v>
          </cell>
          <cell r="U682">
            <v>1</v>
          </cell>
          <cell r="V682" t="str">
            <v>H+</v>
          </cell>
          <cell r="W682">
            <v>85561.61</v>
          </cell>
          <cell r="X682" t="str">
            <v>Vodafone Building - Level 2 (74 Taharoto Road)</v>
          </cell>
          <cell r="Y682">
            <v>0</v>
          </cell>
          <cell r="Z682" t="str">
            <v>Balvant</v>
          </cell>
          <cell r="AA682" t="str">
            <v>Dullabh</v>
          </cell>
          <cell r="AB682" t="str">
            <v>Balvant</v>
          </cell>
          <cell r="AC682" t="str">
            <v>BAND</v>
          </cell>
          <cell r="AD682" t="str">
            <v>PSA</v>
          </cell>
          <cell r="AE682" t="str">
            <v>Male</v>
          </cell>
          <cell r="AF682">
            <v>1407</v>
          </cell>
          <cell r="AG682" t="str">
            <v>CORRIDOR ACCESS REQ</v>
          </cell>
          <cell r="AH682" t="str">
            <v>00.00.0000</v>
          </cell>
        </row>
        <row r="683">
          <cell r="A683">
            <v>50011326</v>
          </cell>
          <cell r="B683" t="str">
            <v>Capital Development Division</v>
          </cell>
          <cell r="C683" t="str">
            <v>Road Corridor</v>
          </cell>
          <cell r="D683" t="str">
            <v>Road Corridor Access</v>
          </cell>
          <cell r="E683" t="str">
            <v>Work Approvals - North and West</v>
          </cell>
          <cell r="F683">
            <v>50011326</v>
          </cell>
          <cell r="G683" t="str">
            <v>Corridor Access Coordinator</v>
          </cell>
          <cell r="H683" t="str">
            <v>01.07.2010</v>
          </cell>
          <cell r="I683" t="str">
            <v>Staff Member</v>
          </cell>
          <cell r="J683" t="str">
            <v>Band F</v>
          </cell>
          <cell r="K683">
            <v>1</v>
          </cell>
          <cell r="L683">
            <v>40</v>
          </cell>
          <cell r="M683" t="str">
            <v>Permanent Full-Time</v>
          </cell>
          <cell r="N683" t="str">
            <v>Waged/Timesheet</v>
          </cell>
          <cell r="O683" t="str">
            <v>Position Filled</v>
          </cell>
          <cell r="P683">
            <v>90004472</v>
          </cell>
          <cell r="Q683" t="str">
            <v>Nancy Rodrigues</v>
          </cell>
          <cell r="R683" t="str">
            <v>Permanent Full-Time</v>
          </cell>
          <cell r="S683" t="str">
            <v>Waged/Timesheet</v>
          </cell>
          <cell r="T683" t="str">
            <v>IEA – 2010 Standard</v>
          </cell>
          <cell r="U683">
            <v>1</v>
          </cell>
          <cell r="V683" t="str">
            <v>F+</v>
          </cell>
          <cell r="W683">
            <v>63681.51</v>
          </cell>
          <cell r="X683" t="str">
            <v>1 Queen Street - Level 6</v>
          </cell>
          <cell r="Y683">
            <v>0</v>
          </cell>
          <cell r="Z683" t="str">
            <v>Nancy</v>
          </cell>
          <cell r="AA683" t="str">
            <v>Rodrigues</v>
          </cell>
          <cell r="AB683" t="str">
            <v>Nancy</v>
          </cell>
          <cell r="AC683" t="str">
            <v>BAND</v>
          </cell>
          <cell r="AD683" t="str">
            <v>PSA</v>
          </cell>
          <cell r="AE683" t="str">
            <v>Female</v>
          </cell>
          <cell r="AF683">
            <v>1407</v>
          </cell>
          <cell r="AG683" t="str">
            <v>CORRIDOR ACCESS REQ</v>
          </cell>
          <cell r="AH683" t="str">
            <v>00.00.0000</v>
          </cell>
        </row>
        <row r="684">
          <cell r="A684">
            <v>50011327</v>
          </cell>
          <cell r="B684" t="str">
            <v>Capital Development Division</v>
          </cell>
          <cell r="C684" t="str">
            <v>Road Corridor</v>
          </cell>
          <cell r="D684" t="str">
            <v>Road Corridor Access</v>
          </cell>
          <cell r="E684" t="str">
            <v>Work Approvals - North and West</v>
          </cell>
          <cell r="F684">
            <v>50011327</v>
          </cell>
          <cell r="G684" t="str">
            <v>Corridor Access Coordinator</v>
          </cell>
          <cell r="H684" t="str">
            <v>01.07.2010</v>
          </cell>
          <cell r="I684" t="str">
            <v>Staff Member</v>
          </cell>
          <cell r="J684" t="str">
            <v>Band F</v>
          </cell>
          <cell r="K684">
            <v>1</v>
          </cell>
          <cell r="L684">
            <v>40</v>
          </cell>
          <cell r="M684" t="str">
            <v>Permanent Full-Time</v>
          </cell>
          <cell r="N684" t="str">
            <v>Waged/Timesheet</v>
          </cell>
          <cell r="O684" t="str">
            <v>Position Filled</v>
          </cell>
          <cell r="P684">
            <v>93000209</v>
          </cell>
          <cell r="Q684" t="str">
            <v>Willi Williams</v>
          </cell>
          <cell r="R684" t="str">
            <v>Permanent Part-Time</v>
          </cell>
          <cell r="S684" t="str">
            <v>Waged/Timesheet</v>
          </cell>
          <cell r="T684" t="str">
            <v>CEA – PSA</v>
          </cell>
          <cell r="U684">
            <v>0.9</v>
          </cell>
          <cell r="V684" t="str">
            <v>F+</v>
          </cell>
          <cell r="W684">
            <v>62265.57</v>
          </cell>
          <cell r="X684" t="str">
            <v>Vodafone Building - Level 2 (74 Taharoto Road)</v>
          </cell>
          <cell r="Y684">
            <v>0.1</v>
          </cell>
          <cell r="Z684" t="str">
            <v>Brenda</v>
          </cell>
          <cell r="AA684" t="str">
            <v>Williams</v>
          </cell>
          <cell r="AB684" t="str">
            <v>Willi</v>
          </cell>
          <cell r="AC684" t="str">
            <v>BAND</v>
          </cell>
          <cell r="AD684" t="str">
            <v>PSA</v>
          </cell>
          <cell r="AE684" t="str">
            <v>Female</v>
          </cell>
          <cell r="AF684">
            <v>1407</v>
          </cell>
          <cell r="AG684" t="str">
            <v>CORRIDOR ACCESS REQ</v>
          </cell>
          <cell r="AH684" t="str">
            <v>00.00.0000</v>
          </cell>
        </row>
        <row r="685">
          <cell r="A685">
            <v>50011328</v>
          </cell>
          <cell r="B685" t="str">
            <v>Capital Development Division</v>
          </cell>
          <cell r="C685" t="str">
            <v>Road Corridor</v>
          </cell>
          <cell r="D685" t="str">
            <v>Road Corridor Access</v>
          </cell>
          <cell r="E685" t="str">
            <v>Work Approvals - North and West</v>
          </cell>
          <cell r="F685">
            <v>50011328</v>
          </cell>
          <cell r="G685" t="str">
            <v>Corridor Access Coordinator</v>
          </cell>
          <cell r="H685" t="str">
            <v>01.07.2010</v>
          </cell>
          <cell r="I685" t="str">
            <v>Staff Member</v>
          </cell>
          <cell r="J685" t="str">
            <v>Band F</v>
          </cell>
          <cell r="K685">
            <v>1</v>
          </cell>
          <cell r="L685">
            <v>40</v>
          </cell>
          <cell r="M685" t="str">
            <v>Permanent Full-Time</v>
          </cell>
          <cell r="N685" t="str">
            <v>Waged/Timesheet</v>
          </cell>
          <cell r="O685" t="str">
            <v>Position Filled</v>
          </cell>
          <cell r="P685">
            <v>90009356</v>
          </cell>
          <cell r="Q685" t="str">
            <v>Jeremy Embleton</v>
          </cell>
          <cell r="R685" t="str">
            <v>Permanent Full-Time</v>
          </cell>
          <cell r="S685" t="str">
            <v>Waged/Timesheet</v>
          </cell>
          <cell r="T685" t="str">
            <v>IEA – 2010 Standard</v>
          </cell>
          <cell r="U685">
            <v>1</v>
          </cell>
          <cell r="V685" t="str">
            <v>F+</v>
          </cell>
          <cell r="W685">
            <v>60469.2</v>
          </cell>
          <cell r="X685" t="str">
            <v>Vodafone Building - Level 2 (74 Taharoto Road)</v>
          </cell>
          <cell r="Y685">
            <v>0</v>
          </cell>
          <cell r="Z685" t="str">
            <v>Jeremy</v>
          </cell>
          <cell r="AA685" t="str">
            <v>Embleton</v>
          </cell>
          <cell r="AB685" t="str">
            <v>Jeremy</v>
          </cell>
          <cell r="AC685" t="str">
            <v>BAND</v>
          </cell>
          <cell r="AD685" t="str">
            <v>PSA</v>
          </cell>
          <cell r="AE685" t="str">
            <v>Male</v>
          </cell>
          <cell r="AF685">
            <v>1407</v>
          </cell>
          <cell r="AG685" t="str">
            <v>CORRIDOR ACCESS REQ</v>
          </cell>
          <cell r="AH685" t="str">
            <v>00.00.0000</v>
          </cell>
        </row>
        <row r="686">
          <cell r="A686">
            <v>50011329</v>
          </cell>
          <cell r="B686" t="str">
            <v>Capital Development Division</v>
          </cell>
          <cell r="C686" t="str">
            <v>Road Corridor</v>
          </cell>
          <cell r="D686" t="str">
            <v>Road Corridor Access</v>
          </cell>
          <cell r="E686" t="str">
            <v>Work Approvals - North and West</v>
          </cell>
          <cell r="F686">
            <v>50011329</v>
          </cell>
          <cell r="G686" t="str">
            <v>Corridor Access Coordinator (SNR)</v>
          </cell>
          <cell r="H686" t="str">
            <v>01.07.2010</v>
          </cell>
          <cell r="I686" t="str">
            <v>Staff Member</v>
          </cell>
          <cell r="J686" t="str">
            <v>Band G</v>
          </cell>
          <cell r="K686">
            <v>1</v>
          </cell>
          <cell r="L686">
            <v>40</v>
          </cell>
          <cell r="M686" t="str">
            <v>Permanent Full-Time</v>
          </cell>
          <cell r="N686" t="str">
            <v>Waged/Timesheet</v>
          </cell>
          <cell r="O686" t="str">
            <v>Position Filled</v>
          </cell>
          <cell r="P686">
            <v>92021095</v>
          </cell>
          <cell r="Q686" t="str">
            <v>Jane Harris</v>
          </cell>
          <cell r="R686" t="str">
            <v>Permanent Full-Time</v>
          </cell>
          <cell r="S686" t="str">
            <v>Waged/Timesheet</v>
          </cell>
          <cell r="T686" t="str">
            <v>CEA – PSA</v>
          </cell>
          <cell r="U686">
            <v>1</v>
          </cell>
          <cell r="V686" t="str">
            <v>G+</v>
          </cell>
          <cell r="W686">
            <v>76206.460000000006</v>
          </cell>
          <cell r="X686" t="str">
            <v>Vodafone Building - Level 2 (74 Taharoto Road)</v>
          </cell>
          <cell r="Y686">
            <v>0</v>
          </cell>
          <cell r="Z686" t="str">
            <v>Jane</v>
          </cell>
          <cell r="AA686" t="str">
            <v>Harris</v>
          </cell>
          <cell r="AB686" t="str">
            <v>Jane</v>
          </cell>
          <cell r="AC686" t="str">
            <v>BAND</v>
          </cell>
          <cell r="AD686" t="str">
            <v>PSA</v>
          </cell>
          <cell r="AE686" t="str">
            <v>Female</v>
          </cell>
          <cell r="AF686">
            <v>1407</v>
          </cell>
          <cell r="AG686" t="str">
            <v>CORRIDOR ACCESS REQ</v>
          </cell>
          <cell r="AH686" t="str">
            <v>00.00.0000</v>
          </cell>
        </row>
        <row r="687">
          <cell r="A687">
            <v>50011330</v>
          </cell>
          <cell r="B687" t="str">
            <v>Capital Development Division</v>
          </cell>
          <cell r="C687" t="str">
            <v>Road Corridor</v>
          </cell>
          <cell r="D687" t="str">
            <v>Road Corridor Access</v>
          </cell>
          <cell r="E687" t="str">
            <v>Corridor Access - Central and South</v>
          </cell>
          <cell r="F687">
            <v>50011330</v>
          </cell>
          <cell r="G687" t="str">
            <v>Team Leader Works Approvals Cntl &amp; Sth</v>
          </cell>
          <cell r="H687" t="str">
            <v>01.07.2010</v>
          </cell>
          <cell r="I687" t="str">
            <v>Team Leader</v>
          </cell>
          <cell r="J687" t="str">
            <v>Band H</v>
          </cell>
          <cell r="K687">
            <v>1</v>
          </cell>
          <cell r="L687">
            <v>40</v>
          </cell>
          <cell r="M687" t="str">
            <v>Permanent Full-Time</v>
          </cell>
          <cell r="N687" t="str">
            <v>Salaried</v>
          </cell>
          <cell r="O687" t="str">
            <v>Position Filled</v>
          </cell>
          <cell r="P687">
            <v>90001099</v>
          </cell>
          <cell r="Q687" t="str">
            <v>Laurence Jones</v>
          </cell>
          <cell r="R687" t="str">
            <v>Permanent Full-Time</v>
          </cell>
          <cell r="S687" t="str">
            <v>Salaried</v>
          </cell>
          <cell r="T687" t="str">
            <v>IEA – 2010 Standard</v>
          </cell>
          <cell r="U687">
            <v>1</v>
          </cell>
          <cell r="V687" t="str">
            <v>H+</v>
          </cell>
          <cell r="W687">
            <v>88973.2</v>
          </cell>
          <cell r="X687" t="str">
            <v>Vodafone Building - Level 2 (74 Taharoto Road)</v>
          </cell>
          <cell r="Y687">
            <v>0</v>
          </cell>
          <cell r="Z687" t="str">
            <v>Laurence</v>
          </cell>
          <cell r="AA687" t="str">
            <v>Jones</v>
          </cell>
          <cell r="AB687" t="str">
            <v>Laurence</v>
          </cell>
          <cell r="AC687" t="str">
            <v>BAND</v>
          </cell>
          <cell r="AD687" t="str">
            <v>PSA</v>
          </cell>
          <cell r="AE687" t="str">
            <v>Male</v>
          </cell>
          <cell r="AF687">
            <v>1407</v>
          </cell>
          <cell r="AG687" t="str">
            <v>CORRIDOR ACCESS REQ</v>
          </cell>
          <cell r="AH687" t="str">
            <v>00.00.0000</v>
          </cell>
        </row>
        <row r="688">
          <cell r="A688">
            <v>50011331</v>
          </cell>
          <cell r="B688" t="str">
            <v>Capital Development Division</v>
          </cell>
          <cell r="C688" t="str">
            <v>Road Corridor</v>
          </cell>
          <cell r="D688" t="str">
            <v>Road Corridor Access</v>
          </cell>
          <cell r="E688" t="str">
            <v>Corridor Access - Central and South</v>
          </cell>
          <cell r="F688">
            <v>50011331</v>
          </cell>
          <cell r="G688" t="str">
            <v>Corridor Access Coordinator (SNR)</v>
          </cell>
          <cell r="H688" t="str">
            <v>01.07.2010</v>
          </cell>
          <cell r="I688" t="str">
            <v>Staff Member</v>
          </cell>
          <cell r="J688" t="str">
            <v>Band G</v>
          </cell>
          <cell r="K688">
            <v>1</v>
          </cell>
          <cell r="L688">
            <v>40</v>
          </cell>
          <cell r="M688" t="str">
            <v>Permanent Full-Time</v>
          </cell>
          <cell r="N688" t="str">
            <v>Waged/Timesheet</v>
          </cell>
          <cell r="O688" t="str">
            <v>Position Filled</v>
          </cell>
          <cell r="P688">
            <v>90001109</v>
          </cell>
          <cell r="Q688" t="str">
            <v>Daniel Simons</v>
          </cell>
          <cell r="R688" t="str">
            <v>Permanent Full-Time</v>
          </cell>
          <cell r="S688" t="str">
            <v>Waged/Timesheet</v>
          </cell>
          <cell r="T688" t="str">
            <v>IEA – 2010 Standard</v>
          </cell>
          <cell r="U688">
            <v>1</v>
          </cell>
          <cell r="V688" t="str">
            <v>G+</v>
          </cell>
          <cell r="W688">
            <v>76195.94</v>
          </cell>
          <cell r="X688" t="str">
            <v>Vodafone Building - Level 2 (74 Taharoto Road)</v>
          </cell>
          <cell r="Y688">
            <v>0</v>
          </cell>
          <cell r="Z688" t="str">
            <v>Daniel</v>
          </cell>
          <cell r="AA688" t="str">
            <v>Simons</v>
          </cell>
          <cell r="AB688" t="str">
            <v>Daniel</v>
          </cell>
          <cell r="AC688" t="str">
            <v>BAND</v>
          </cell>
          <cell r="AD688" t="str">
            <v>PSA</v>
          </cell>
          <cell r="AE688" t="str">
            <v>Male</v>
          </cell>
          <cell r="AF688">
            <v>1407</v>
          </cell>
          <cell r="AG688" t="str">
            <v>CORRIDOR ACCESS REQ</v>
          </cell>
          <cell r="AH688" t="str">
            <v>00.00.0000</v>
          </cell>
        </row>
        <row r="689">
          <cell r="A689">
            <v>50011332</v>
          </cell>
          <cell r="B689" t="str">
            <v>Capital Development Division</v>
          </cell>
          <cell r="C689" t="str">
            <v>Road Corridor</v>
          </cell>
          <cell r="D689" t="str">
            <v>Road Corridor Access</v>
          </cell>
          <cell r="E689" t="str">
            <v>Corridor Access - Central and South</v>
          </cell>
          <cell r="F689">
            <v>50011332</v>
          </cell>
          <cell r="G689" t="str">
            <v>Corridor Access Coordinator Central</v>
          </cell>
          <cell r="H689" t="str">
            <v>01.07.2010</v>
          </cell>
          <cell r="I689" t="str">
            <v>Staff Member</v>
          </cell>
          <cell r="J689" t="str">
            <v>Band F</v>
          </cell>
          <cell r="K689">
            <v>1</v>
          </cell>
          <cell r="L689">
            <v>40</v>
          </cell>
          <cell r="M689" t="str">
            <v>Permanent Full-Time</v>
          </cell>
          <cell r="N689" t="str">
            <v>Waged/Timesheet</v>
          </cell>
          <cell r="O689" t="str">
            <v>Perm. Position Filled by Non Employee</v>
          </cell>
          <cell r="P689">
            <v>2166</v>
          </cell>
          <cell r="Q689" t="str">
            <v>Andrew Young</v>
          </cell>
          <cell r="R689" t="str">
            <v>Non-Employee</v>
          </cell>
          <cell r="S689" t="str">
            <v>Contractor</v>
          </cell>
          <cell r="U689">
            <v>0</v>
          </cell>
          <cell r="W689">
            <v>0</v>
          </cell>
          <cell r="X689" t="str">
            <v>Vodafone Building - Level 2 (74 Taharoto Road)</v>
          </cell>
          <cell r="Y689">
            <v>1</v>
          </cell>
          <cell r="Z689" t="str">
            <v>Andrew</v>
          </cell>
          <cell r="AA689" t="str">
            <v>Young</v>
          </cell>
          <cell r="AD689" t="str">
            <v>PSA</v>
          </cell>
          <cell r="AE689" t="str">
            <v>Male</v>
          </cell>
          <cell r="AF689">
            <v>1407</v>
          </cell>
          <cell r="AG689" t="str">
            <v>CORRIDOR ACCESS REQ</v>
          </cell>
          <cell r="AH689" t="str">
            <v>28.02.2015</v>
          </cell>
        </row>
        <row r="690">
          <cell r="A690">
            <v>50011333</v>
          </cell>
          <cell r="B690" t="str">
            <v>Capital Development Division</v>
          </cell>
          <cell r="C690" t="str">
            <v>Road Corridor</v>
          </cell>
          <cell r="D690" t="str">
            <v>Delivery</v>
          </cell>
          <cell r="E690" t="str">
            <v>Compliance - North</v>
          </cell>
          <cell r="F690">
            <v>50011333</v>
          </cell>
          <cell r="G690" t="str">
            <v>Compliance Auditor</v>
          </cell>
          <cell r="H690" t="str">
            <v>01.07.2010</v>
          </cell>
          <cell r="I690" t="str">
            <v>Staff Member</v>
          </cell>
          <cell r="J690" t="str">
            <v>Band F</v>
          </cell>
          <cell r="K690">
            <v>1</v>
          </cell>
          <cell r="L690">
            <v>40</v>
          </cell>
          <cell r="M690" t="str">
            <v>Permanent Full-Time</v>
          </cell>
          <cell r="N690" t="str">
            <v>Waged/Timesheet</v>
          </cell>
          <cell r="O690" t="str">
            <v>Position Filled</v>
          </cell>
          <cell r="P690">
            <v>2352</v>
          </cell>
          <cell r="Q690" t="str">
            <v>Brian Guptill</v>
          </cell>
          <cell r="R690" t="str">
            <v>Permanent Full-Time</v>
          </cell>
          <cell r="S690" t="str">
            <v>Waged/Timesheet</v>
          </cell>
          <cell r="T690" t="str">
            <v>CEA – PSA</v>
          </cell>
          <cell r="U690">
            <v>1</v>
          </cell>
          <cell r="V690" t="str">
            <v>F+</v>
          </cell>
          <cell r="W690">
            <v>65000</v>
          </cell>
          <cell r="X690" t="str">
            <v>Vodafone Building - Level 2 (74 Taharoto Road)</v>
          </cell>
          <cell r="Y690">
            <v>0</v>
          </cell>
          <cell r="Z690" t="str">
            <v>Brian</v>
          </cell>
          <cell r="AA690" t="str">
            <v>Guptill</v>
          </cell>
          <cell r="AC690" t="str">
            <v>BAND</v>
          </cell>
          <cell r="AD690" t="str">
            <v>PSA</v>
          </cell>
          <cell r="AE690" t="str">
            <v>Male</v>
          </cell>
          <cell r="AF690">
            <v>1627</v>
          </cell>
          <cell r="AG690" t="str">
            <v>Compliance Audit Nth</v>
          </cell>
          <cell r="AH690" t="str">
            <v>00.00.0000</v>
          </cell>
        </row>
        <row r="691">
          <cell r="A691">
            <v>50011334</v>
          </cell>
          <cell r="B691" t="str">
            <v>Capital Development Division</v>
          </cell>
          <cell r="C691" t="str">
            <v>Road Corridor</v>
          </cell>
          <cell r="D691" t="str">
            <v>Road Corridor Access</v>
          </cell>
          <cell r="E691" t="str">
            <v>Corridor Access - Central and South</v>
          </cell>
          <cell r="F691">
            <v>50011334</v>
          </cell>
          <cell r="G691" t="str">
            <v>Corridor Access Coordinator</v>
          </cell>
          <cell r="H691" t="str">
            <v>01.07.2010</v>
          </cell>
          <cell r="I691" t="str">
            <v>Staff Member</v>
          </cell>
          <cell r="J691" t="str">
            <v>Band F</v>
          </cell>
          <cell r="K691">
            <v>1</v>
          </cell>
          <cell r="L691">
            <v>40</v>
          </cell>
          <cell r="M691" t="str">
            <v>Permanent Full-Time</v>
          </cell>
          <cell r="N691" t="str">
            <v>Waged/Timesheet</v>
          </cell>
          <cell r="O691" t="str">
            <v>Position Filled</v>
          </cell>
          <cell r="P691">
            <v>472</v>
          </cell>
          <cell r="Q691" t="str">
            <v>Abhi Shivkar</v>
          </cell>
          <cell r="R691" t="str">
            <v>Permanent Full-Time</v>
          </cell>
          <cell r="S691" t="str">
            <v>Waged/Timesheet</v>
          </cell>
          <cell r="T691" t="str">
            <v>IEA – 2010 Standard</v>
          </cell>
          <cell r="U691">
            <v>1</v>
          </cell>
          <cell r="V691" t="str">
            <v>F+</v>
          </cell>
          <cell r="W691">
            <v>67528.94</v>
          </cell>
          <cell r="X691" t="str">
            <v>Vodafone Building - Level 2 (74 Taharoto Road)</v>
          </cell>
          <cell r="Y691">
            <v>0</v>
          </cell>
          <cell r="Z691" t="str">
            <v>Abhishek</v>
          </cell>
          <cell r="AA691" t="str">
            <v>Shivkar</v>
          </cell>
          <cell r="AB691" t="str">
            <v>Abhi</v>
          </cell>
          <cell r="AC691" t="str">
            <v>BAND</v>
          </cell>
          <cell r="AD691" t="str">
            <v>PSA</v>
          </cell>
          <cell r="AE691" t="str">
            <v>Male</v>
          </cell>
          <cell r="AF691">
            <v>1407</v>
          </cell>
          <cell r="AG691" t="str">
            <v>CORRIDOR ACCESS REQ</v>
          </cell>
          <cell r="AH691" t="str">
            <v>00.00.0000</v>
          </cell>
        </row>
        <row r="692">
          <cell r="A692">
            <v>50011335</v>
          </cell>
          <cell r="B692" t="str">
            <v>Services</v>
          </cell>
          <cell r="C692" t="str">
            <v>Services</v>
          </cell>
          <cell r="D692" t="str">
            <v>ATOC - Central</v>
          </cell>
          <cell r="E692" t="str">
            <v>Special Events</v>
          </cell>
          <cell r="F692">
            <v>50011335</v>
          </cell>
          <cell r="G692" t="str">
            <v>Senior Traffic Coordinator</v>
          </cell>
          <cell r="H692" t="str">
            <v>01.07.2010</v>
          </cell>
          <cell r="I692" t="str">
            <v>Staff Member</v>
          </cell>
          <cell r="J692" t="str">
            <v>Band G</v>
          </cell>
          <cell r="K692">
            <v>1</v>
          </cell>
          <cell r="L692">
            <v>40</v>
          </cell>
          <cell r="M692" t="str">
            <v>Permanent Full-Time</v>
          </cell>
          <cell r="N692" t="str">
            <v>Waged/Timesheet</v>
          </cell>
          <cell r="O692" t="str">
            <v>Position Filled</v>
          </cell>
          <cell r="P692">
            <v>90003330</v>
          </cell>
          <cell r="Q692" t="str">
            <v>Bruce Sommerville</v>
          </cell>
          <cell r="R692" t="str">
            <v>Permanent Full-Time</v>
          </cell>
          <cell r="S692" t="str">
            <v>Waged/Timesheet</v>
          </cell>
          <cell r="T692" t="str">
            <v>IEA – 2010 Standard</v>
          </cell>
          <cell r="U692">
            <v>1</v>
          </cell>
          <cell r="V692" t="str">
            <v>G+</v>
          </cell>
          <cell r="W692">
            <v>74353.97</v>
          </cell>
          <cell r="X692" t="str">
            <v>29 Customs Street West - Level 1</v>
          </cell>
          <cell r="Y692">
            <v>0</v>
          </cell>
          <cell r="Z692" t="str">
            <v>Bruce</v>
          </cell>
          <cell r="AA692" t="str">
            <v>Sommerville</v>
          </cell>
          <cell r="AB692" t="str">
            <v>Bruce</v>
          </cell>
          <cell r="AC692" t="str">
            <v>BAND</v>
          </cell>
          <cell r="AD692" t="str">
            <v>PSA</v>
          </cell>
          <cell r="AE692" t="str">
            <v>Male</v>
          </cell>
          <cell r="AF692">
            <v>1521</v>
          </cell>
          <cell r="AG692" t="str">
            <v>ATOC</v>
          </cell>
          <cell r="AH692" t="str">
            <v>00.00.0000</v>
          </cell>
        </row>
        <row r="693">
          <cell r="A693">
            <v>50011335</v>
          </cell>
          <cell r="B693" t="str">
            <v>Services</v>
          </cell>
          <cell r="C693" t="str">
            <v>Services</v>
          </cell>
          <cell r="D693" t="str">
            <v>ATOC - Central</v>
          </cell>
          <cell r="E693" t="str">
            <v>Special Events</v>
          </cell>
          <cell r="F693">
            <v>50011335</v>
          </cell>
          <cell r="G693" t="str">
            <v>Senior Traffic Coordinator</v>
          </cell>
          <cell r="H693" t="str">
            <v>01.07.2010</v>
          </cell>
          <cell r="I693" t="str">
            <v>Staff Member</v>
          </cell>
          <cell r="J693" t="str">
            <v>Band G</v>
          </cell>
          <cell r="K693">
            <v>1</v>
          </cell>
          <cell r="L693">
            <v>40</v>
          </cell>
          <cell r="M693" t="str">
            <v>Permanent Full-Time</v>
          </cell>
          <cell r="N693" t="str">
            <v>Waged/Timesheet</v>
          </cell>
          <cell r="O693" t="str">
            <v>Position Filled</v>
          </cell>
          <cell r="P693">
            <v>666</v>
          </cell>
          <cell r="Q693" t="str">
            <v>Jeremy Dawson</v>
          </cell>
          <cell r="R693" t="str">
            <v>Permanent Full-Time</v>
          </cell>
          <cell r="S693" t="str">
            <v>Waged/Timesheet</v>
          </cell>
          <cell r="T693" t="str">
            <v>CEA – PSA</v>
          </cell>
          <cell r="U693">
            <v>1</v>
          </cell>
          <cell r="V693" t="str">
            <v>G+</v>
          </cell>
          <cell r="W693">
            <v>77500</v>
          </cell>
          <cell r="X693" t="str">
            <v>Pier1 L1 -111 Quay Street</v>
          </cell>
          <cell r="Y693">
            <v>0</v>
          </cell>
          <cell r="Z693" t="str">
            <v>Jeremy</v>
          </cell>
          <cell r="AA693" t="str">
            <v>Dawson</v>
          </cell>
          <cell r="AC693" t="str">
            <v>BAND</v>
          </cell>
          <cell r="AD693" t="str">
            <v>PSA</v>
          </cell>
          <cell r="AE693" t="str">
            <v>Male</v>
          </cell>
          <cell r="AF693">
            <v>1521</v>
          </cell>
          <cell r="AG693" t="str">
            <v>ATOC</v>
          </cell>
          <cell r="AH693" t="str">
            <v>00.00.0000</v>
          </cell>
        </row>
        <row r="694">
          <cell r="A694">
            <v>50011336</v>
          </cell>
          <cell r="B694" t="str">
            <v>Capital Development Division</v>
          </cell>
          <cell r="C694" t="str">
            <v>Road Corridor</v>
          </cell>
          <cell r="D694" t="str">
            <v>Delivery</v>
          </cell>
          <cell r="E694" t="str">
            <v>Compliance Auditing - South</v>
          </cell>
          <cell r="F694">
            <v>50011336</v>
          </cell>
          <cell r="G694" t="str">
            <v>Compliance Auditor</v>
          </cell>
          <cell r="H694" t="str">
            <v>01.07.2010</v>
          </cell>
          <cell r="I694" t="str">
            <v>Staff Member</v>
          </cell>
          <cell r="J694" t="str">
            <v>Band F</v>
          </cell>
          <cell r="K694">
            <v>1</v>
          </cell>
          <cell r="L694">
            <v>40</v>
          </cell>
          <cell r="M694" t="str">
            <v>Permanent Full-Time</v>
          </cell>
          <cell r="N694" t="str">
            <v>Waged/Timesheet</v>
          </cell>
          <cell r="O694" t="str">
            <v>Position Filled</v>
          </cell>
          <cell r="P694">
            <v>1237</v>
          </cell>
          <cell r="Q694" t="str">
            <v>Taufa Kauhalaniua</v>
          </cell>
          <cell r="R694" t="str">
            <v>Permanent Full-Time</v>
          </cell>
          <cell r="S694" t="str">
            <v>Waged/Timesheet</v>
          </cell>
          <cell r="T694" t="str">
            <v>CEA – PSA</v>
          </cell>
          <cell r="U694">
            <v>1</v>
          </cell>
          <cell r="V694" t="str">
            <v>F5</v>
          </cell>
          <cell r="W694">
            <v>59400</v>
          </cell>
          <cell r="X694" t="str">
            <v>Level 1 - 15 Putney Way</v>
          </cell>
          <cell r="Y694">
            <v>0</v>
          </cell>
          <cell r="Z694" t="str">
            <v>Taufa</v>
          </cell>
          <cell r="AA694" t="str">
            <v>Kauhalaniua</v>
          </cell>
          <cell r="AC694" t="str">
            <v>BAND</v>
          </cell>
          <cell r="AD694" t="str">
            <v>PSA</v>
          </cell>
          <cell r="AE694" t="str">
            <v>Male</v>
          </cell>
          <cell r="AF694">
            <v>1630</v>
          </cell>
          <cell r="AG694" t="str">
            <v>Compliance Audit Sth</v>
          </cell>
          <cell r="AH694" t="str">
            <v>00.00.0000</v>
          </cell>
        </row>
        <row r="695">
          <cell r="A695">
            <v>50011337</v>
          </cell>
          <cell r="B695" t="str">
            <v>Capital Development Division</v>
          </cell>
          <cell r="C695" t="str">
            <v>Road Corridor</v>
          </cell>
          <cell r="D695" t="str">
            <v>Road Corridor Access</v>
          </cell>
          <cell r="E695" t="str">
            <v>Corridor Access Coordination</v>
          </cell>
          <cell r="F695">
            <v>50011337</v>
          </cell>
          <cell r="G695" t="str">
            <v>Corridor Access Coordination Manager</v>
          </cell>
          <cell r="H695" t="str">
            <v>01.07.2010</v>
          </cell>
          <cell r="I695" t="str">
            <v>Unit Manager</v>
          </cell>
          <cell r="J695" t="str">
            <v>Band K</v>
          </cell>
          <cell r="K695">
            <v>1</v>
          </cell>
          <cell r="L695">
            <v>40</v>
          </cell>
          <cell r="M695" t="str">
            <v>Permanent Full-Time</v>
          </cell>
          <cell r="N695" t="str">
            <v>Salaried</v>
          </cell>
          <cell r="O695" t="str">
            <v>Position Filled</v>
          </cell>
          <cell r="P695">
            <v>93000065</v>
          </cell>
          <cell r="Q695" t="str">
            <v>Chris Glanfield</v>
          </cell>
          <cell r="R695" t="str">
            <v>Permanent Full-Time</v>
          </cell>
          <cell r="S695" t="str">
            <v>Salaried</v>
          </cell>
          <cell r="T695" t="str">
            <v>IEA – 2010 Standard</v>
          </cell>
          <cell r="U695">
            <v>1</v>
          </cell>
          <cell r="V695" t="str">
            <v>K+</v>
          </cell>
          <cell r="W695">
            <v>143070.13</v>
          </cell>
          <cell r="X695" t="str">
            <v>Vodafone Building - Level 2 (74 Taharoto Road)</v>
          </cell>
          <cell r="Y695">
            <v>0</v>
          </cell>
          <cell r="Z695" t="str">
            <v>Christopher</v>
          </cell>
          <cell r="AA695" t="str">
            <v>Glanfield</v>
          </cell>
          <cell r="AB695" t="str">
            <v>Chris</v>
          </cell>
          <cell r="AC695" t="str">
            <v>BAND</v>
          </cell>
          <cell r="AD695" t="str">
            <v>PSA</v>
          </cell>
          <cell r="AE695" t="str">
            <v>Male</v>
          </cell>
          <cell r="AF695">
            <v>1406</v>
          </cell>
          <cell r="AG695" t="str">
            <v>CORIDOR ACCESS COORD</v>
          </cell>
          <cell r="AH695" t="str">
            <v>00.00.0000</v>
          </cell>
        </row>
        <row r="696">
          <cell r="A696">
            <v>50011338</v>
          </cell>
          <cell r="B696" t="str">
            <v>Capital Development Division</v>
          </cell>
          <cell r="C696" t="str">
            <v>Road Corridor</v>
          </cell>
          <cell r="D696" t="str">
            <v>Road Corridor Access</v>
          </cell>
          <cell r="E696" t="str">
            <v>Corridor Access Coordination</v>
          </cell>
          <cell r="F696">
            <v>50011338</v>
          </cell>
          <cell r="G696" t="str">
            <v>Works Coordination Engineer</v>
          </cell>
          <cell r="H696" t="str">
            <v>01.07.2010</v>
          </cell>
          <cell r="I696" t="str">
            <v>Staff Member</v>
          </cell>
          <cell r="J696" t="str">
            <v>Band H</v>
          </cell>
          <cell r="K696">
            <v>1</v>
          </cell>
          <cell r="L696">
            <v>40</v>
          </cell>
          <cell r="M696" t="str">
            <v>Permanent Full-Time</v>
          </cell>
          <cell r="N696" t="str">
            <v>Salaried</v>
          </cell>
          <cell r="O696" t="str">
            <v>Position Filled</v>
          </cell>
          <cell r="P696">
            <v>340</v>
          </cell>
          <cell r="Q696" t="str">
            <v>Clive Dale</v>
          </cell>
          <cell r="R696" t="str">
            <v>Permanent Full-Time</v>
          </cell>
          <cell r="S696" t="str">
            <v>Salaried</v>
          </cell>
          <cell r="T696" t="str">
            <v>IEA – 2010 Standard</v>
          </cell>
          <cell r="U696">
            <v>1</v>
          </cell>
          <cell r="V696" t="str">
            <v>H+</v>
          </cell>
          <cell r="W696">
            <v>88347.35</v>
          </cell>
          <cell r="X696" t="str">
            <v>Vodafone Building - Level 2 (74 Taharoto Road)</v>
          </cell>
          <cell r="Y696">
            <v>0</v>
          </cell>
          <cell r="Z696" t="str">
            <v>Clive</v>
          </cell>
          <cell r="AA696" t="str">
            <v>Dale</v>
          </cell>
          <cell r="AB696" t="str">
            <v>Clive</v>
          </cell>
          <cell r="AC696" t="str">
            <v>BAND</v>
          </cell>
          <cell r="AD696" t="str">
            <v>PSA</v>
          </cell>
          <cell r="AE696" t="str">
            <v>Male</v>
          </cell>
          <cell r="AF696">
            <v>1406</v>
          </cell>
          <cell r="AG696" t="str">
            <v>CORIDOR ACCESS COORD</v>
          </cell>
          <cell r="AH696" t="str">
            <v>00.00.0000</v>
          </cell>
        </row>
        <row r="697">
          <cell r="A697">
            <v>50011339</v>
          </cell>
          <cell r="B697" t="str">
            <v>Capital Development Division</v>
          </cell>
          <cell r="C697" t="str">
            <v>Road Corridor</v>
          </cell>
          <cell r="D697" t="str">
            <v>Road Corridor Access</v>
          </cell>
          <cell r="E697" t="str">
            <v>Corridor Access Coordination</v>
          </cell>
          <cell r="F697">
            <v>50011339</v>
          </cell>
          <cell r="G697" t="str">
            <v>Bridge Engineer</v>
          </cell>
          <cell r="H697" t="str">
            <v>01.07.2010</v>
          </cell>
          <cell r="I697" t="str">
            <v>Staff Member</v>
          </cell>
          <cell r="J697" t="str">
            <v>Band G</v>
          </cell>
          <cell r="K697">
            <v>1</v>
          </cell>
          <cell r="L697">
            <v>40</v>
          </cell>
          <cell r="M697" t="str">
            <v>Permanent Full-Time</v>
          </cell>
          <cell r="N697" t="str">
            <v>Salaried</v>
          </cell>
          <cell r="O697" t="str">
            <v>Future Start exists</v>
          </cell>
          <cell r="P697">
            <v>0</v>
          </cell>
          <cell r="U697">
            <v>0</v>
          </cell>
          <cell r="W697">
            <v>0</v>
          </cell>
          <cell r="Y697">
            <v>1</v>
          </cell>
          <cell r="AD697" t="str">
            <v>PSA</v>
          </cell>
          <cell r="AH697" t="str">
            <v>00.00.0000</v>
          </cell>
        </row>
        <row r="698">
          <cell r="A698">
            <v>50011340</v>
          </cell>
          <cell r="B698" t="str">
            <v>Capital Development Division</v>
          </cell>
          <cell r="C698" t="str">
            <v>Road Corridor</v>
          </cell>
          <cell r="D698" t="str">
            <v>Road Corridor Access</v>
          </cell>
          <cell r="E698" t="str">
            <v>Corridor Access - Central and South</v>
          </cell>
          <cell r="F698">
            <v>50011340</v>
          </cell>
          <cell r="G698" t="str">
            <v>Corridor Access Coordinator</v>
          </cell>
          <cell r="H698" t="str">
            <v>01.07.2010</v>
          </cell>
          <cell r="I698" t="str">
            <v>Staff Member</v>
          </cell>
          <cell r="J698" t="str">
            <v>Band F</v>
          </cell>
          <cell r="K698">
            <v>1</v>
          </cell>
          <cell r="L698">
            <v>40</v>
          </cell>
          <cell r="M698" t="str">
            <v>Permanent Full-Time</v>
          </cell>
          <cell r="N698" t="str">
            <v>Waged/Timesheet</v>
          </cell>
          <cell r="O698" t="str">
            <v>Position Filled</v>
          </cell>
          <cell r="P698">
            <v>92004359</v>
          </cell>
          <cell r="Q698" t="str">
            <v>Ani Bell</v>
          </cell>
          <cell r="R698" t="str">
            <v>Permanent Full-Time</v>
          </cell>
          <cell r="S698" t="str">
            <v>Waged/Timesheet</v>
          </cell>
          <cell r="T698" t="str">
            <v>CEA – PSA</v>
          </cell>
          <cell r="U698">
            <v>1</v>
          </cell>
          <cell r="V698" t="str">
            <v>F3</v>
          </cell>
          <cell r="W698">
            <v>56760</v>
          </cell>
          <cell r="X698" t="str">
            <v>Vodafone Building - Level 2 (74 Taharoto Road)</v>
          </cell>
          <cell r="Y698">
            <v>0</v>
          </cell>
          <cell r="Z698" t="str">
            <v>Anne</v>
          </cell>
          <cell r="AA698" t="str">
            <v>Bell</v>
          </cell>
          <cell r="AB698" t="str">
            <v>Ani</v>
          </cell>
          <cell r="AC698" t="str">
            <v>BAND</v>
          </cell>
          <cell r="AD698" t="str">
            <v>PSA</v>
          </cell>
          <cell r="AE698" t="str">
            <v>Female</v>
          </cell>
          <cell r="AF698">
            <v>1407</v>
          </cell>
          <cell r="AG698" t="str">
            <v>CORRIDOR ACCESS REQ</v>
          </cell>
          <cell r="AH698" t="str">
            <v>00.00.0000</v>
          </cell>
        </row>
        <row r="699">
          <cell r="A699">
            <v>50011341</v>
          </cell>
          <cell r="B699" t="str">
            <v>Capital Development Division</v>
          </cell>
          <cell r="C699" t="str">
            <v>Road Corridor</v>
          </cell>
          <cell r="D699" t="str">
            <v>Delivery</v>
          </cell>
          <cell r="E699" t="str">
            <v>Compliance - North</v>
          </cell>
          <cell r="F699">
            <v>50011341</v>
          </cell>
          <cell r="G699" t="str">
            <v>Compliance Auditing Lead North</v>
          </cell>
          <cell r="H699" t="str">
            <v>01.07.2010</v>
          </cell>
          <cell r="I699" t="str">
            <v>Team Leader</v>
          </cell>
          <cell r="J699" t="str">
            <v>Band H</v>
          </cell>
          <cell r="K699">
            <v>1</v>
          </cell>
          <cell r="L699">
            <v>40</v>
          </cell>
          <cell r="M699" t="str">
            <v>Permanent Full-Time</v>
          </cell>
          <cell r="N699" t="str">
            <v>Salaried</v>
          </cell>
          <cell r="O699" t="str">
            <v>Position Filled</v>
          </cell>
          <cell r="P699">
            <v>93302542</v>
          </cell>
          <cell r="Q699" t="str">
            <v>Jack Huriwai</v>
          </cell>
          <cell r="R699" t="str">
            <v>Permanent Full-Time</v>
          </cell>
          <cell r="S699" t="str">
            <v>Salaried</v>
          </cell>
          <cell r="T699" t="str">
            <v>IEA – 2013 Standard</v>
          </cell>
          <cell r="U699">
            <v>1</v>
          </cell>
          <cell r="V699" t="str">
            <v>H+</v>
          </cell>
          <cell r="W699">
            <v>85020</v>
          </cell>
          <cell r="X699" t="str">
            <v>Vodafone Building - Level 2 (74 Taharoto Road)</v>
          </cell>
          <cell r="Y699">
            <v>0</v>
          </cell>
          <cell r="Z699" t="str">
            <v>Jack</v>
          </cell>
          <cell r="AA699" t="str">
            <v>Huriwai</v>
          </cell>
          <cell r="AB699" t="str">
            <v>Jack</v>
          </cell>
          <cell r="AC699" t="str">
            <v>BAND</v>
          </cell>
          <cell r="AD699" t="str">
            <v>PSA</v>
          </cell>
          <cell r="AE699" t="str">
            <v>Male</v>
          </cell>
          <cell r="AF699">
            <v>1627</v>
          </cell>
          <cell r="AG699" t="str">
            <v>Compliance Audit Nth</v>
          </cell>
          <cell r="AH699" t="str">
            <v>00.00.0000</v>
          </cell>
        </row>
        <row r="700">
          <cell r="A700">
            <v>50011342</v>
          </cell>
          <cell r="B700" t="str">
            <v>Capital Development Division</v>
          </cell>
          <cell r="C700" t="str">
            <v>Road Corridor</v>
          </cell>
          <cell r="D700" t="str">
            <v>Delivery</v>
          </cell>
          <cell r="E700" t="str">
            <v>Compliance - North</v>
          </cell>
          <cell r="F700">
            <v>50011342</v>
          </cell>
          <cell r="G700" t="str">
            <v>Senior Compliance Auditor</v>
          </cell>
          <cell r="H700" t="str">
            <v>01.07.2010</v>
          </cell>
          <cell r="I700" t="str">
            <v>Staff Member</v>
          </cell>
          <cell r="J700" t="str">
            <v>Band G</v>
          </cell>
          <cell r="K700">
            <v>1</v>
          </cell>
          <cell r="L700">
            <v>40</v>
          </cell>
          <cell r="M700" t="str">
            <v>Permanent Full-Time</v>
          </cell>
          <cell r="N700" t="str">
            <v>Waged/Timesheet</v>
          </cell>
          <cell r="O700" t="str">
            <v>Position unfilled for  87 days</v>
          </cell>
          <cell r="P700">
            <v>0</v>
          </cell>
          <cell r="U700">
            <v>0</v>
          </cell>
          <cell r="W700">
            <v>0</v>
          </cell>
          <cell r="Y700">
            <v>1</v>
          </cell>
          <cell r="AD700" t="str">
            <v>PSA</v>
          </cell>
          <cell r="AH700" t="str">
            <v>00.00.0000</v>
          </cell>
        </row>
        <row r="701">
          <cell r="A701">
            <v>50011343</v>
          </cell>
          <cell r="B701" t="str">
            <v>Capital Development Division</v>
          </cell>
          <cell r="C701" t="str">
            <v>Road Corridor</v>
          </cell>
          <cell r="D701" t="str">
            <v>Delivery</v>
          </cell>
          <cell r="E701" t="str">
            <v>UFB</v>
          </cell>
          <cell r="F701">
            <v>50011343</v>
          </cell>
          <cell r="G701" t="str">
            <v>UFB Compliance Auditor</v>
          </cell>
          <cell r="H701" t="str">
            <v>01.07.2010</v>
          </cell>
          <cell r="I701" t="str">
            <v>Staff Member</v>
          </cell>
          <cell r="J701" t="str">
            <v>Band F</v>
          </cell>
          <cell r="K701">
            <v>1</v>
          </cell>
          <cell r="L701">
            <v>40</v>
          </cell>
          <cell r="M701" t="str">
            <v>Permanent Full-Time</v>
          </cell>
          <cell r="N701" t="str">
            <v>Waged/Timesheet</v>
          </cell>
          <cell r="O701" t="str">
            <v>Position Filled</v>
          </cell>
          <cell r="P701">
            <v>90006061</v>
          </cell>
          <cell r="Q701" t="str">
            <v>Andrew Morrish</v>
          </cell>
          <cell r="R701" t="str">
            <v>Permanent Full-Time</v>
          </cell>
          <cell r="S701" t="str">
            <v>Waged/Timesheet</v>
          </cell>
          <cell r="T701" t="str">
            <v>IEA – 2010 Standard</v>
          </cell>
          <cell r="U701">
            <v>1</v>
          </cell>
          <cell r="V701" t="str">
            <v>F+</v>
          </cell>
          <cell r="W701">
            <v>68036.539999999994</v>
          </cell>
          <cell r="X701" t="str">
            <v>Vodafone Building - Level 2 (74 Taharoto Road)</v>
          </cell>
          <cell r="Y701">
            <v>0</v>
          </cell>
          <cell r="Z701" t="str">
            <v>Andrew</v>
          </cell>
          <cell r="AA701" t="str">
            <v>Morrish</v>
          </cell>
          <cell r="AB701" t="str">
            <v>Andrew</v>
          </cell>
          <cell r="AC701" t="str">
            <v>BAND</v>
          </cell>
          <cell r="AD701" t="str">
            <v>PSA</v>
          </cell>
          <cell r="AE701" t="str">
            <v>Male</v>
          </cell>
          <cell r="AF701">
            <v>1626</v>
          </cell>
          <cell r="AG701" t="str">
            <v>Ultra Fast Broadband</v>
          </cell>
          <cell r="AH701" t="str">
            <v>00.00.0000</v>
          </cell>
        </row>
        <row r="702">
          <cell r="A702">
            <v>50011345</v>
          </cell>
          <cell r="B702" t="str">
            <v>Capital Development Division</v>
          </cell>
          <cell r="C702" t="str">
            <v>Road Corridor</v>
          </cell>
          <cell r="D702" t="str">
            <v>Delivery</v>
          </cell>
          <cell r="E702" t="str">
            <v>Compliance Auditing - West</v>
          </cell>
          <cell r="F702">
            <v>50011345</v>
          </cell>
          <cell r="G702" t="str">
            <v>Compliance Team Leader West</v>
          </cell>
          <cell r="H702" t="str">
            <v>01.07.2010</v>
          </cell>
          <cell r="I702" t="str">
            <v>Team Leader</v>
          </cell>
          <cell r="J702" t="str">
            <v>Band H</v>
          </cell>
          <cell r="K702">
            <v>1</v>
          </cell>
          <cell r="L702">
            <v>40</v>
          </cell>
          <cell r="M702" t="str">
            <v>Permanent Full-Time</v>
          </cell>
          <cell r="N702" t="str">
            <v>Salaried</v>
          </cell>
          <cell r="O702" t="str">
            <v>Position Filled</v>
          </cell>
          <cell r="P702">
            <v>93302904</v>
          </cell>
          <cell r="Q702" t="str">
            <v>Robert Pronk</v>
          </cell>
          <cell r="R702" t="str">
            <v>Permanent Full-Time</v>
          </cell>
          <cell r="S702" t="str">
            <v>Salaried</v>
          </cell>
          <cell r="T702" t="str">
            <v>CEA – PSA</v>
          </cell>
          <cell r="U702">
            <v>1</v>
          </cell>
          <cell r="V702" t="str">
            <v>H4</v>
          </cell>
          <cell r="W702">
            <v>80960</v>
          </cell>
          <cell r="X702" t="str">
            <v>Admin 5 - 6 Henderson Valley Road</v>
          </cell>
          <cell r="Y702">
            <v>0</v>
          </cell>
          <cell r="Z702" t="str">
            <v>Robert</v>
          </cell>
          <cell r="AA702" t="str">
            <v>Pronk</v>
          </cell>
          <cell r="AB702" t="str">
            <v>Robert</v>
          </cell>
          <cell r="AC702" t="str">
            <v>BAND</v>
          </cell>
          <cell r="AD702" t="str">
            <v>PSA</v>
          </cell>
          <cell r="AE702" t="str">
            <v>Male</v>
          </cell>
          <cell r="AF702">
            <v>1629</v>
          </cell>
          <cell r="AG702" t="str">
            <v>Compliance Audit Wst</v>
          </cell>
          <cell r="AH702" t="str">
            <v>00.00.0000</v>
          </cell>
        </row>
        <row r="703">
          <cell r="A703">
            <v>50011346</v>
          </cell>
          <cell r="B703" t="str">
            <v>Capital Development Division</v>
          </cell>
          <cell r="C703" t="str">
            <v>Road Corridor</v>
          </cell>
          <cell r="D703" t="str">
            <v>Delivery</v>
          </cell>
          <cell r="E703" t="str">
            <v>UFB</v>
          </cell>
          <cell r="F703">
            <v>50011346</v>
          </cell>
          <cell r="G703" t="str">
            <v>UFB Compliance Auditor</v>
          </cell>
          <cell r="H703" t="str">
            <v>01.07.2010</v>
          </cell>
          <cell r="I703" t="str">
            <v>Staff Member</v>
          </cell>
          <cell r="J703" t="str">
            <v>Band F</v>
          </cell>
          <cell r="K703">
            <v>1</v>
          </cell>
          <cell r="L703">
            <v>40</v>
          </cell>
          <cell r="M703" t="str">
            <v>Permanent Full-Time</v>
          </cell>
          <cell r="N703" t="str">
            <v>Waged/Timesheet</v>
          </cell>
          <cell r="O703" t="str">
            <v>Position Filled</v>
          </cell>
          <cell r="P703">
            <v>92007262</v>
          </cell>
          <cell r="Q703" t="str">
            <v>Roma Craig</v>
          </cell>
          <cell r="R703" t="str">
            <v>Permanent Full-Time</v>
          </cell>
          <cell r="S703" t="str">
            <v>Waged/Timesheet</v>
          </cell>
          <cell r="T703" t="str">
            <v>CEA – PSA</v>
          </cell>
          <cell r="U703">
            <v>1</v>
          </cell>
          <cell r="V703" t="str">
            <v>F+</v>
          </cell>
          <cell r="W703">
            <v>61479</v>
          </cell>
          <cell r="X703" t="str">
            <v>Admin 5 - 6 Henderson Valley Road</v>
          </cell>
          <cell r="Y703">
            <v>0</v>
          </cell>
          <cell r="Z703" t="str">
            <v>Roma</v>
          </cell>
          <cell r="AA703" t="str">
            <v>Craig</v>
          </cell>
          <cell r="AB703" t="str">
            <v>Roma</v>
          </cell>
          <cell r="AC703" t="str">
            <v>BAND</v>
          </cell>
          <cell r="AD703" t="str">
            <v>PSA</v>
          </cell>
          <cell r="AE703" t="str">
            <v>Male</v>
          </cell>
          <cell r="AF703">
            <v>1626</v>
          </cell>
          <cell r="AG703" t="str">
            <v>Ultra Fast Broadband</v>
          </cell>
          <cell r="AH703" t="str">
            <v>00.00.0000</v>
          </cell>
        </row>
        <row r="704">
          <cell r="A704">
            <v>50011347</v>
          </cell>
          <cell r="B704" t="str">
            <v>Capital Development Division</v>
          </cell>
          <cell r="C704" t="str">
            <v>Road Corridor</v>
          </cell>
          <cell r="D704" t="str">
            <v>Delivery</v>
          </cell>
          <cell r="E704" t="str">
            <v>Compliance Auditing - West</v>
          </cell>
          <cell r="F704">
            <v>50011347</v>
          </cell>
          <cell r="G704" t="str">
            <v>Compliance Auditor</v>
          </cell>
          <cell r="H704" t="str">
            <v>01.07.2010</v>
          </cell>
          <cell r="I704" t="str">
            <v>Staff Member</v>
          </cell>
          <cell r="J704" t="str">
            <v>Band F</v>
          </cell>
          <cell r="K704">
            <v>1</v>
          </cell>
          <cell r="L704">
            <v>40</v>
          </cell>
          <cell r="M704" t="str">
            <v>Permanent Full-Time</v>
          </cell>
          <cell r="N704" t="str">
            <v>Waged/Timesheet</v>
          </cell>
          <cell r="O704" t="str">
            <v>Position Filled</v>
          </cell>
          <cell r="P704">
            <v>520</v>
          </cell>
          <cell r="Q704" t="str">
            <v>Tom Blair</v>
          </cell>
          <cell r="R704" t="str">
            <v>Permanent Full-Time</v>
          </cell>
          <cell r="S704" t="str">
            <v>Waged/Timesheet</v>
          </cell>
          <cell r="T704" t="str">
            <v>CEA – PSA</v>
          </cell>
          <cell r="U704">
            <v>1</v>
          </cell>
          <cell r="V704" t="str">
            <v>F+</v>
          </cell>
          <cell r="W704">
            <v>61738.46</v>
          </cell>
          <cell r="X704" t="str">
            <v>Admin 5 - 6 Henderson Valley Road</v>
          </cell>
          <cell r="Y704">
            <v>0</v>
          </cell>
          <cell r="Z704" t="str">
            <v>Tommy</v>
          </cell>
          <cell r="AA704" t="str">
            <v>Blair</v>
          </cell>
          <cell r="AB704" t="str">
            <v>Tom</v>
          </cell>
          <cell r="AC704" t="str">
            <v>BAND</v>
          </cell>
          <cell r="AD704" t="str">
            <v>PSA</v>
          </cell>
          <cell r="AE704" t="str">
            <v>Male</v>
          </cell>
          <cell r="AF704">
            <v>1629</v>
          </cell>
          <cell r="AG704" t="str">
            <v>Compliance Audit Wst</v>
          </cell>
          <cell r="AH704" t="str">
            <v>00.00.0000</v>
          </cell>
        </row>
        <row r="705">
          <cell r="A705">
            <v>50011348</v>
          </cell>
          <cell r="B705" t="str">
            <v>Capital Development Division</v>
          </cell>
          <cell r="C705" t="str">
            <v>Road Corridor</v>
          </cell>
          <cell r="D705" t="str">
            <v>Delivery</v>
          </cell>
          <cell r="E705" t="str">
            <v>Compliance - Central</v>
          </cell>
          <cell r="F705">
            <v>50011348</v>
          </cell>
          <cell r="G705" t="str">
            <v>Compliance Team Leader Central</v>
          </cell>
          <cell r="H705" t="str">
            <v>01.07.2010</v>
          </cell>
          <cell r="I705" t="str">
            <v>Team Leader</v>
          </cell>
          <cell r="J705" t="str">
            <v>Band H</v>
          </cell>
          <cell r="K705">
            <v>1</v>
          </cell>
          <cell r="L705">
            <v>40</v>
          </cell>
          <cell r="M705" t="str">
            <v>Permanent Full-Time</v>
          </cell>
          <cell r="N705" t="str">
            <v>Salaried</v>
          </cell>
          <cell r="O705" t="str">
            <v>Position Filled</v>
          </cell>
          <cell r="P705">
            <v>90002993</v>
          </cell>
          <cell r="Q705" t="str">
            <v>Mano Subramaniam</v>
          </cell>
          <cell r="R705" t="str">
            <v>Permanent Full-Time</v>
          </cell>
          <cell r="S705" t="str">
            <v>Salaried</v>
          </cell>
          <cell r="T705" t="str">
            <v>IEA – 2010 Standard</v>
          </cell>
          <cell r="U705">
            <v>1</v>
          </cell>
          <cell r="V705" t="str">
            <v>H+</v>
          </cell>
          <cell r="W705">
            <v>100287.51</v>
          </cell>
          <cell r="X705" t="str">
            <v>1 Queen Street - Level 6</v>
          </cell>
          <cell r="Y705">
            <v>0</v>
          </cell>
          <cell r="Z705" t="str">
            <v>Manoharan</v>
          </cell>
          <cell r="AA705" t="str">
            <v>Subramaniam</v>
          </cell>
          <cell r="AB705" t="str">
            <v>Mano</v>
          </cell>
          <cell r="AC705" t="str">
            <v>BAND</v>
          </cell>
          <cell r="AD705" t="str">
            <v>PSA</v>
          </cell>
          <cell r="AE705" t="str">
            <v>Male</v>
          </cell>
          <cell r="AF705">
            <v>1628</v>
          </cell>
          <cell r="AG705" t="str">
            <v>Compliance Audit Cen</v>
          </cell>
          <cell r="AH705" t="str">
            <v>00.00.0000</v>
          </cell>
        </row>
        <row r="706">
          <cell r="A706">
            <v>50011349</v>
          </cell>
          <cell r="B706" t="str">
            <v>Capital Development Division</v>
          </cell>
          <cell r="C706" t="str">
            <v>Road Corridor</v>
          </cell>
          <cell r="D706" t="str">
            <v>Delivery</v>
          </cell>
          <cell r="E706" t="str">
            <v>UFB</v>
          </cell>
          <cell r="F706">
            <v>50011349</v>
          </cell>
          <cell r="G706" t="str">
            <v>UFB Compliance Auditor</v>
          </cell>
          <cell r="H706" t="str">
            <v>01.07.2010</v>
          </cell>
          <cell r="I706" t="str">
            <v>Staff Member</v>
          </cell>
          <cell r="J706" t="str">
            <v>Band F</v>
          </cell>
          <cell r="K706">
            <v>1</v>
          </cell>
          <cell r="L706">
            <v>40</v>
          </cell>
          <cell r="M706" t="str">
            <v>Permanent Full-Time</v>
          </cell>
          <cell r="N706" t="str">
            <v>Waged/Timesheet</v>
          </cell>
          <cell r="O706" t="str">
            <v>Position Filled</v>
          </cell>
          <cell r="P706">
            <v>90004186</v>
          </cell>
          <cell r="Q706" t="str">
            <v>Jeremy Latimer</v>
          </cell>
          <cell r="R706" t="str">
            <v>Permanent Full-Time</v>
          </cell>
          <cell r="S706" t="str">
            <v>Waged/Timesheet</v>
          </cell>
          <cell r="T706" t="str">
            <v>IEA – 2010 Standard</v>
          </cell>
          <cell r="U706">
            <v>1</v>
          </cell>
          <cell r="V706" t="str">
            <v>F+</v>
          </cell>
          <cell r="W706">
            <v>71873.350000000006</v>
          </cell>
          <cell r="X706" t="str">
            <v>1 Queen Street - Level 6</v>
          </cell>
          <cell r="Y706">
            <v>0</v>
          </cell>
          <cell r="Z706" t="str">
            <v>Jeremy</v>
          </cell>
          <cell r="AA706" t="str">
            <v>Latimer</v>
          </cell>
          <cell r="AB706" t="str">
            <v>Jeremy</v>
          </cell>
          <cell r="AC706" t="str">
            <v>BAND</v>
          </cell>
          <cell r="AD706" t="str">
            <v>PSA</v>
          </cell>
          <cell r="AE706" t="str">
            <v>Male</v>
          </cell>
          <cell r="AF706">
            <v>1626</v>
          </cell>
          <cell r="AG706" t="str">
            <v>Ultra Fast Broadband</v>
          </cell>
          <cell r="AH706" t="str">
            <v>00.00.0000</v>
          </cell>
        </row>
        <row r="707">
          <cell r="A707">
            <v>50011350</v>
          </cell>
          <cell r="B707" t="str">
            <v>Capital Development Division</v>
          </cell>
          <cell r="C707" t="str">
            <v>Road Corridor</v>
          </cell>
          <cell r="D707" t="str">
            <v>Delivery</v>
          </cell>
          <cell r="E707" t="str">
            <v>Compliance Auditing - South</v>
          </cell>
          <cell r="F707">
            <v>50011350</v>
          </cell>
          <cell r="G707" t="str">
            <v>Senior Compliance Auditor</v>
          </cell>
          <cell r="H707" t="str">
            <v>01.07.2010</v>
          </cell>
          <cell r="I707" t="str">
            <v>Staff Member</v>
          </cell>
          <cell r="J707" t="str">
            <v>Band G</v>
          </cell>
          <cell r="K707">
            <v>1</v>
          </cell>
          <cell r="L707">
            <v>40</v>
          </cell>
          <cell r="M707" t="str">
            <v>Permanent Full-Time</v>
          </cell>
          <cell r="N707" t="str">
            <v>Waged/Timesheet</v>
          </cell>
          <cell r="O707" t="str">
            <v>Position Filled</v>
          </cell>
          <cell r="P707">
            <v>90005362</v>
          </cell>
          <cell r="Q707" t="str">
            <v>Raghuel Motupalli</v>
          </cell>
          <cell r="R707" t="str">
            <v>Permanent Full-Time</v>
          </cell>
          <cell r="S707" t="str">
            <v>Waged/Timesheet</v>
          </cell>
          <cell r="T707" t="str">
            <v>IEA – 2010 Standard</v>
          </cell>
          <cell r="U707">
            <v>1</v>
          </cell>
          <cell r="V707" t="str">
            <v>G+</v>
          </cell>
          <cell r="W707">
            <v>74476.98</v>
          </cell>
          <cell r="X707" t="str">
            <v>Level 1 - 15 Putney Way</v>
          </cell>
          <cell r="Y707">
            <v>0</v>
          </cell>
          <cell r="Z707" t="str">
            <v>Raghuel</v>
          </cell>
          <cell r="AA707" t="str">
            <v>Motupalli</v>
          </cell>
          <cell r="AB707" t="str">
            <v>Raghuel</v>
          </cell>
          <cell r="AC707" t="str">
            <v>BAND</v>
          </cell>
          <cell r="AD707" t="str">
            <v>PSA</v>
          </cell>
          <cell r="AE707" t="str">
            <v>Male</v>
          </cell>
          <cell r="AF707">
            <v>1630</v>
          </cell>
          <cell r="AG707" t="str">
            <v>Compliance Audit Sth</v>
          </cell>
          <cell r="AH707" t="str">
            <v>00.00.0000</v>
          </cell>
        </row>
        <row r="708">
          <cell r="A708">
            <v>50011351</v>
          </cell>
          <cell r="B708" t="str">
            <v>Capital Development Division</v>
          </cell>
          <cell r="C708" t="str">
            <v>Road Corridor</v>
          </cell>
          <cell r="D708" t="str">
            <v>Delivery</v>
          </cell>
          <cell r="E708" t="str">
            <v>Compliance - Central</v>
          </cell>
          <cell r="F708">
            <v>50011351</v>
          </cell>
          <cell r="G708" t="str">
            <v>Senior Compliance Auditor</v>
          </cell>
          <cell r="H708" t="str">
            <v>01.07.2010</v>
          </cell>
          <cell r="I708" t="str">
            <v>Staff Member</v>
          </cell>
          <cell r="J708" t="str">
            <v>Band G</v>
          </cell>
          <cell r="K708">
            <v>1</v>
          </cell>
          <cell r="L708">
            <v>40</v>
          </cell>
          <cell r="M708" t="str">
            <v>Permanent Full-Time</v>
          </cell>
          <cell r="N708" t="str">
            <v>Waged/Timesheet</v>
          </cell>
          <cell r="O708" t="str">
            <v>Position Filled</v>
          </cell>
          <cell r="P708">
            <v>90005104</v>
          </cell>
          <cell r="Q708" t="str">
            <v>Tasneem Ahmed</v>
          </cell>
          <cell r="R708" t="str">
            <v>Permanent Full-Time</v>
          </cell>
          <cell r="S708" t="str">
            <v>Waged/Timesheet</v>
          </cell>
          <cell r="T708" t="str">
            <v>IEA – 2010 Standard</v>
          </cell>
          <cell r="U708">
            <v>1</v>
          </cell>
          <cell r="V708" t="str">
            <v>G+</v>
          </cell>
          <cell r="W708">
            <v>77591.960000000006</v>
          </cell>
          <cell r="X708" t="str">
            <v>1 Queen Street - Level 6</v>
          </cell>
          <cell r="Y708">
            <v>0</v>
          </cell>
          <cell r="Z708" t="str">
            <v>Shaikh</v>
          </cell>
          <cell r="AA708" t="str">
            <v>Ahmed</v>
          </cell>
          <cell r="AB708" t="str">
            <v>Tasneem</v>
          </cell>
          <cell r="AC708" t="str">
            <v>BAND</v>
          </cell>
          <cell r="AD708" t="str">
            <v>PSA</v>
          </cell>
          <cell r="AE708" t="str">
            <v>Male</v>
          </cell>
          <cell r="AF708">
            <v>1628</v>
          </cell>
          <cell r="AG708" t="str">
            <v>Compliance Audit Cen</v>
          </cell>
          <cell r="AH708" t="str">
            <v>00.00.0000</v>
          </cell>
        </row>
        <row r="709">
          <cell r="A709">
            <v>50011352</v>
          </cell>
          <cell r="B709" t="str">
            <v>Capital Development Division</v>
          </cell>
          <cell r="C709" t="str">
            <v>Road Corridor</v>
          </cell>
          <cell r="D709" t="str">
            <v>Delivery</v>
          </cell>
          <cell r="E709" t="str">
            <v>Compliance - Central</v>
          </cell>
          <cell r="F709">
            <v>50011352</v>
          </cell>
          <cell r="G709" t="str">
            <v>Compliance Auditor</v>
          </cell>
          <cell r="H709" t="str">
            <v>01.07.2010</v>
          </cell>
          <cell r="I709" t="str">
            <v>Staff Member</v>
          </cell>
          <cell r="J709" t="str">
            <v>Band F</v>
          </cell>
          <cell r="K709">
            <v>1</v>
          </cell>
          <cell r="L709">
            <v>40</v>
          </cell>
          <cell r="M709" t="str">
            <v>Permanent Full-Time</v>
          </cell>
          <cell r="N709" t="str">
            <v>Waged/Timesheet</v>
          </cell>
          <cell r="O709" t="str">
            <v>Position Filled</v>
          </cell>
          <cell r="P709">
            <v>1120</v>
          </cell>
          <cell r="Q709" t="str">
            <v>Wesley Charles</v>
          </cell>
          <cell r="R709" t="str">
            <v>Permanent Full-Time</v>
          </cell>
          <cell r="S709" t="str">
            <v>Waged/Timesheet</v>
          </cell>
          <cell r="T709" t="str">
            <v>IEA – 2010 Standard</v>
          </cell>
          <cell r="U709">
            <v>1</v>
          </cell>
          <cell r="V709" t="str">
            <v>F+</v>
          </cell>
          <cell r="W709">
            <v>70751</v>
          </cell>
          <cell r="X709" t="str">
            <v>1 Queen Street - Level 6</v>
          </cell>
          <cell r="Y709">
            <v>0</v>
          </cell>
          <cell r="Z709" t="str">
            <v>Wesley</v>
          </cell>
          <cell r="AA709" t="str">
            <v>Charles</v>
          </cell>
          <cell r="AB709" t="str">
            <v>Wesley</v>
          </cell>
          <cell r="AC709" t="str">
            <v>BAND</v>
          </cell>
          <cell r="AD709" t="str">
            <v>PSA</v>
          </cell>
          <cell r="AE709" t="str">
            <v>Male</v>
          </cell>
          <cell r="AF709">
            <v>1628</v>
          </cell>
          <cell r="AG709" t="str">
            <v>Compliance Audit Cen</v>
          </cell>
          <cell r="AH709" t="str">
            <v>00.00.0000</v>
          </cell>
        </row>
        <row r="710">
          <cell r="A710">
            <v>50011353</v>
          </cell>
          <cell r="B710" t="str">
            <v>Capital Development Division</v>
          </cell>
          <cell r="C710" t="str">
            <v>Road Corridor</v>
          </cell>
          <cell r="D710" t="str">
            <v>Delivery</v>
          </cell>
          <cell r="E710" t="str">
            <v>Compliance - Central</v>
          </cell>
          <cell r="F710">
            <v>50011353</v>
          </cell>
          <cell r="G710" t="str">
            <v>Compliance Auditor</v>
          </cell>
          <cell r="H710" t="str">
            <v>01.07.2010</v>
          </cell>
          <cell r="I710" t="str">
            <v>Staff Member</v>
          </cell>
          <cell r="J710" t="str">
            <v>Band F</v>
          </cell>
          <cell r="K710">
            <v>1</v>
          </cell>
          <cell r="L710">
            <v>40</v>
          </cell>
          <cell r="M710" t="str">
            <v>Permanent Full-Time</v>
          </cell>
          <cell r="N710" t="str">
            <v>Waged/Timesheet</v>
          </cell>
          <cell r="O710" t="str">
            <v>Position Filled</v>
          </cell>
          <cell r="P710">
            <v>90008707</v>
          </cell>
          <cell r="Q710" t="str">
            <v>Ula Lopati</v>
          </cell>
          <cell r="R710" t="str">
            <v>Permanent Full-Time</v>
          </cell>
          <cell r="S710" t="str">
            <v>Waged/Timesheet</v>
          </cell>
          <cell r="T710" t="str">
            <v>IEA – 2010 Standard</v>
          </cell>
          <cell r="U710">
            <v>1</v>
          </cell>
          <cell r="V710" t="str">
            <v>F5</v>
          </cell>
          <cell r="W710">
            <v>59400</v>
          </cell>
          <cell r="X710" t="str">
            <v>1 Queen Street - Level 4</v>
          </cell>
          <cell r="Y710">
            <v>0</v>
          </cell>
          <cell r="Z710" t="str">
            <v>Ula</v>
          </cell>
          <cell r="AA710" t="str">
            <v>Lopati</v>
          </cell>
          <cell r="AB710" t="str">
            <v>Ula</v>
          </cell>
          <cell r="AC710" t="str">
            <v>BAND</v>
          </cell>
          <cell r="AD710" t="str">
            <v>PSA</v>
          </cell>
          <cell r="AE710" t="str">
            <v>Male</v>
          </cell>
          <cell r="AF710">
            <v>1628</v>
          </cell>
          <cell r="AG710" t="str">
            <v>Compliance Audit Cen</v>
          </cell>
          <cell r="AH710" t="str">
            <v>00.00.0000</v>
          </cell>
        </row>
        <row r="711">
          <cell r="A711">
            <v>50011354</v>
          </cell>
          <cell r="B711" t="str">
            <v>Capital Development Division</v>
          </cell>
          <cell r="C711" t="str">
            <v>Road Corridor</v>
          </cell>
          <cell r="D711" t="str">
            <v>Delivery</v>
          </cell>
          <cell r="E711" t="str">
            <v>Compliance - Central</v>
          </cell>
          <cell r="F711">
            <v>50011354</v>
          </cell>
          <cell r="G711" t="str">
            <v>Compliance Auditor</v>
          </cell>
          <cell r="H711" t="str">
            <v>01.07.2010</v>
          </cell>
          <cell r="I711" t="str">
            <v>Staff Member</v>
          </cell>
          <cell r="J711" t="str">
            <v>Band F</v>
          </cell>
          <cell r="K711">
            <v>1</v>
          </cell>
          <cell r="L711">
            <v>40</v>
          </cell>
          <cell r="M711" t="str">
            <v>Permanent Full-Time</v>
          </cell>
          <cell r="N711" t="str">
            <v>Waged/Timesheet</v>
          </cell>
          <cell r="O711" t="str">
            <v>Position Filled</v>
          </cell>
          <cell r="P711">
            <v>90004999</v>
          </cell>
          <cell r="Q711" t="str">
            <v>Matthew Robinson</v>
          </cell>
          <cell r="R711" t="str">
            <v>Permanent Full-Time</v>
          </cell>
          <cell r="S711" t="str">
            <v>Waged/Timesheet</v>
          </cell>
          <cell r="T711" t="str">
            <v>IEA – 2010 Standard</v>
          </cell>
          <cell r="U711">
            <v>1</v>
          </cell>
          <cell r="V711" t="str">
            <v>F+</v>
          </cell>
          <cell r="W711">
            <v>67926.070000000007</v>
          </cell>
          <cell r="X711" t="str">
            <v>1 Queen Street - Level 6</v>
          </cell>
          <cell r="Y711">
            <v>0</v>
          </cell>
          <cell r="Z711" t="str">
            <v>Matthew</v>
          </cell>
          <cell r="AA711" t="str">
            <v>Robinson</v>
          </cell>
          <cell r="AB711" t="str">
            <v>Matthew</v>
          </cell>
          <cell r="AC711" t="str">
            <v>BAND</v>
          </cell>
          <cell r="AD711" t="str">
            <v>PSA</v>
          </cell>
          <cell r="AE711" t="str">
            <v>Male</v>
          </cell>
          <cell r="AF711">
            <v>1628</v>
          </cell>
          <cell r="AG711" t="str">
            <v>Compliance Audit Cen</v>
          </cell>
          <cell r="AH711" t="str">
            <v>00.00.0000</v>
          </cell>
        </row>
        <row r="712">
          <cell r="A712">
            <v>50011355</v>
          </cell>
          <cell r="B712" t="str">
            <v>Capital Development Division</v>
          </cell>
          <cell r="C712" t="str">
            <v>Road Corridor</v>
          </cell>
          <cell r="D712" t="str">
            <v>Delivery</v>
          </cell>
          <cell r="E712" t="str">
            <v>Compliance - Central</v>
          </cell>
          <cell r="F712">
            <v>50011355</v>
          </cell>
          <cell r="G712" t="str">
            <v>Compliance Auditor</v>
          </cell>
          <cell r="H712" t="str">
            <v>01.07.2010</v>
          </cell>
          <cell r="I712" t="str">
            <v>Staff Member</v>
          </cell>
          <cell r="J712" t="str">
            <v>Band F</v>
          </cell>
          <cell r="K712">
            <v>1</v>
          </cell>
          <cell r="L712">
            <v>40</v>
          </cell>
          <cell r="M712" t="str">
            <v>Permanent Full-Time</v>
          </cell>
          <cell r="N712" t="str">
            <v>Waged/Timesheet</v>
          </cell>
          <cell r="O712" t="str">
            <v>Position Filled</v>
          </cell>
          <cell r="P712">
            <v>1361</v>
          </cell>
          <cell r="Q712" t="str">
            <v>Dharmapala Amarasiri Gunawardana</v>
          </cell>
          <cell r="R712" t="str">
            <v>Permanent Full-Time</v>
          </cell>
          <cell r="S712" t="str">
            <v>Waged/Timesheet</v>
          </cell>
          <cell r="T712" t="str">
            <v>IEA – 2010 Standard</v>
          </cell>
          <cell r="U712">
            <v>1</v>
          </cell>
          <cell r="V712" t="str">
            <v>F+</v>
          </cell>
          <cell r="W712">
            <v>62969.4</v>
          </cell>
          <cell r="X712" t="str">
            <v>1 Queen Street - Level 6</v>
          </cell>
          <cell r="Y712">
            <v>0</v>
          </cell>
          <cell r="Z712" t="str">
            <v>Dharmapala</v>
          </cell>
          <cell r="AA712" t="str">
            <v>Amarasiri Gunawardana</v>
          </cell>
          <cell r="AB712" t="str">
            <v>Guna</v>
          </cell>
          <cell r="AC712" t="str">
            <v>BAND</v>
          </cell>
          <cell r="AD712" t="str">
            <v>PSA</v>
          </cell>
          <cell r="AE712" t="str">
            <v>Male</v>
          </cell>
          <cell r="AF712">
            <v>1628</v>
          </cell>
          <cell r="AG712" t="str">
            <v>Compliance Audit Cen</v>
          </cell>
          <cell r="AH712" t="str">
            <v>00.00.0000</v>
          </cell>
        </row>
        <row r="713">
          <cell r="A713">
            <v>50011356</v>
          </cell>
          <cell r="B713" t="str">
            <v>Capital Development Division</v>
          </cell>
          <cell r="C713" t="str">
            <v>Road Corridor</v>
          </cell>
          <cell r="D713" t="str">
            <v>Delivery</v>
          </cell>
          <cell r="E713" t="str">
            <v>Compliance - Central</v>
          </cell>
          <cell r="F713">
            <v>50011356</v>
          </cell>
          <cell r="G713" t="str">
            <v>Compliance Auditor</v>
          </cell>
          <cell r="H713" t="str">
            <v>01.07.2010</v>
          </cell>
          <cell r="I713" t="str">
            <v>Staff Member</v>
          </cell>
          <cell r="J713" t="str">
            <v>Band F</v>
          </cell>
          <cell r="K713">
            <v>1</v>
          </cell>
          <cell r="L713">
            <v>40</v>
          </cell>
          <cell r="M713" t="str">
            <v>Permanent Full-Time</v>
          </cell>
          <cell r="N713" t="str">
            <v>Waged/Timesheet</v>
          </cell>
          <cell r="O713" t="str">
            <v>Position Filled</v>
          </cell>
          <cell r="P713">
            <v>488</v>
          </cell>
          <cell r="Q713" t="str">
            <v>Steve Rimmer</v>
          </cell>
          <cell r="R713" t="str">
            <v>Permanent Full-Time</v>
          </cell>
          <cell r="S713" t="str">
            <v>Waged/Timesheet</v>
          </cell>
          <cell r="T713" t="str">
            <v>IEA – 2010 Standard</v>
          </cell>
          <cell r="U713">
            <v>1</v>
          </cell>
          <cell r="V713" t="str">
            <v>F+</v>
          </cell>
          <cell r="W713">
            <v>71606.14</v>
          </cell>
          <cell r="X713" t="str">
            <v>1 Queen Street - Level 6</v>
          </cell>
          <cell r="Y713">
            <v>0</v>
          </cell>
          <cell r="Z713" t="str">
            <v>Stephen</v>
          </cell>
          <cell r="AA713" t="str">
            <v>Rimmer</v>
          </cell>
          <cell r="AB713" t="str">
            <v>Steve</v>
          </cell>
          <cell r="AC713" t="str">
            <v>BAND</v>
          </cell>
          <cell r="AD713" t="str">
            <v>PSA</v>
          </cell>
          <cell r="AE713" t="str">
            <v>Male</v>
          </cell>
          <cell r="AF713">
            <v>1628</v>
          </cell>
          <cell r="AG713" t="str">
            <v>Compliance Audit Cen</v>
          </cell>
          <cell r="AH713" t="str">
            <v>00.00.0000</v>
          </cell>
        </row>
        <row r="714">
          <cell r="A714">
            <v>50011357</v>
          </cell>
          <cell r="B714" t="str">
            <v>Capital Development Division</v>
          </cell>
          <cell r="C714" t="str">
            <v>Road Corridor</v>
          </cell>
          <cell r="D714" t="str">
            <v>Delivery</v>
          </cell>
          <cell r="E714" t="str">
            <v>Compliance Auditing - South</v>
          </cell>
          <cell r="F714">
            <v>50011357</v>
          </cell>
          <cell r="G714" t="str">
            <v>Compliance Team Leader South</v>
          </cell>
          <cell r="H714" t="str">
            <v>01.07.2010</v>
          </cell>
          <cell r="I714" t="str">
            <v>Team Leader</v>
          </cell>
          <cell r="J714" t="str">
            <v>Band H</v>
          </cell>
          <cell r="K714">
            <v>1</v>
          </cell>
          <cell r="L714">
            <v>40</v>
          </cell>
          <cell r="M714" t="str">
            <v>Permanent Full-Time</v>
          </cell>
          <cell r="N714" t="str">
            <v>Salaried</v>
          </cell>
          <cell r="O714" t="str">
            <v>Position Filled</v>
          </cell>
          <cell r="P714">
            <v>97064003</v>
          </cell>
          <cell r="Q714" t="str">
            <v>Shelley Francis-Brabant</v>
          </cell>
          <cell r="R714" t="str">
            <v>Permanent Full-Time</v>
          </cell>
          <cell r="S714" t="str">
            <v>Salaried</v>
          </cell>
          <cell r="T714" t="str">
            <v>CEA – PSA</v>
          </cell>
          <cell r="U714">
            <v>1</v>
          </cell>
          <cell r="V714" t="str">
            <v>H5</v>
          </cell>
          <cell r="W714">
            <v>82800</v>
          </cell>
          <cell r="X714" t="str">
            <v>Level 1 - 15 Putney Way</v>
          </cell>
          <cell r="Y714">
            <v>0</v>
          </cell>
          <cell r="Z714" t="str">
            <v>Shelley</v>
          </cell>
          <cell r="AA714" t="str">
            <v>Francis-Brabant</v>
          </cell>
          <cell r="AB714" t="str">
            <v>Shelley</v>
          </cell>
          <cell r="AC714" t="str">
            <v>BAND</v>
          </cell>
          <cell r="AD714" t="str">
            <v>PSA</v>
          </cell>
          <cell r="AE714" t="str">
            <v>Female</v>
          </cell>
          <cell r="AF714">
            <v>1630</v>
          </cell>
          <cell r="AG714" t="str">
            <v>Compliance Audit Sth</v>
          </cell>
          <cell r="AH714" t="str">
            <v>00.00.0000</v>
          </cell>
        </row>
        <row r="715">
          <cell r="A715">
            <v>50011358</v>
          </cell>
          <cell r="B715" t="str">
            <v>Capital Development Division</v>
          </cell>
          <cell r="C715" t="str">
            <v>Road Corridor</v>
          </cell>
          <cell r="D715" t="str">
            <v>Delivery</v>
          </cell>
          <cell r="E715" t="str">
            <v>Compliance Auditing - South</v>
          </cell>
          <cell r="F715">
            <v>50011358</v>
          </cell>
          <cell r="G715" t="str">
            <v>Compliance Auditor</v>
          </cell>
          <cell r="H715" t="str">
            <v>01.07.2010</v>
          </cell>
          <cell r="I715" t="str">
            <v>Staff Member</v>
          </cell>
          <cell r="J715" t="str">
            <v>Band F</v>
          </cell>
          <cell r="K715">
            <v>1</v>
          </cell>
          <cell r="L715">
            <v>40</v>
          </cell>
          <cell r="M715" t="str">
            <v>Permanent Full-Time</v>
          </cell>
          <cell r="N715" t="str">
            <v>Waged/Timesheet</v>
          </cell>
          <cell r="O715" t="str">
            <v>Position Filled</v>
          </cell>
          <cell r="P715">
            <v>1468</v>
          </cell>
          <cell r="Q715" t="str">
            <v>Jas Singh</v>
          </cell>
          <cell r="R715" t="str">
            <v>Permanent Full-Time</v>
          </cell>
          <cell r="S715" t="str">
            <v>Waged/Timesheet</v>
          </cell>
          <cell r="T715" t="str">
            <v>IEA – 2010 Standard</v>
          </cell>
          <cell r="U715">
            <v>1</v>
          </cell>
          <cell r="V715" t="str">
            <v>F+</v>
          </cell>
          <cell r="W715">
            <v>61080</v>
          </cell>
          <cell r="X715" t="str">
            <v>Level 1 - 15 Putney Way</v>
          </cell>
          <cell r="Y715">
            <v>0</v>
          </cell>
          <cell r="Z715" t="str">
            <v>Jasbinder</v>
          </cell>
          <cell r="AA715" t="str">
            <v>Singh</v>
          </cell>
          <cell r="AB715" t="str">
            <v>Jas</v>
          </cell>
          <cell r="AC715" t="str">
            <v>BAND</v>
          </cell>
          <cell r="AD715" t="str">
            <v>PSA</v>
          </cell>
          <cell r="AE715" t="str">
            <v>Male</v>
          </cell>
          <cell r="AF715">
            <v>1630</v>
          </cell>
          <cell r="AG715" t="str">
            <v>Compliance Audit Sth</v>
          </cell>
          <cell r="AH715" t="str">
            <v>00.00.0000</v>
          </cell>
        </row>
        <row r="716">
          <cell r="A716">
            <v>50011359</v>
          </cell>
          <cell r="B716" t="str">
            <v>Capital Development Division</v>
          </cell>
          <cell r="C716" t="str">
            <v>Road Corridor</v>
          </cell>
          <cell r="D716" t="str">
            <v>Customer and Business Support</v>
          </cell>
          <cell r="E716" t="str">
            <v>Administration</v>
          </cell>
          <cell r="F716">
            <v>50011359</v>
          </cell>
          <cell r="G716" t="str">
            <v>Administrator Compliance Audit</v>
          </cell>
          <cell r="H716" t="str">
            <v>01.07.2010</v>
          </cell>
          <cell r="I716" t="str">
            <v>Staff Member</v>
          </cell>
          <cell r="J716" t="str">
            <v>Band D</v>
          </cell>
          <cell r="K716">
            <v>1</v>
          </cell>
          <cell r="L716">
            <v>40</v>
          </cell>
          <cell r="M716" t="str">
            <v>Permanent Full-Time</v>
          </cell>
          <cell r="N716" t="str">
            <v>Waged/Timesheet</v>
          </cell>
          <cell r="O716" t="str">
            <v>Position Filled</v>
          </cell>
          <cell r="P716">
            <v>369</v>
          </cell>
          <cell r="Q716" t="str">
            <v>Blair Coates</v>
          </cell>
          <cell r="R716" t="str">
            <v>Permanent Full-Time</v>
          </cell>
          <cell r="S716" t="str">
            <v>Waged/Timesheet</v>
          </cell>
          <cell r="T716" t="str">
            <v>IEA – 2010 Standard</v>
          </cell>
          <cell r="U716">
            <v>1</v>
          </cell>
          <cell r="V716" t="str">
            <v>D+</v>
          </cell>
          <cell r="W716">
            <v>51042.26</v>
          </cell>
          <cell r="X716" t="str">
            <v>Vodafone Building - Level 2 (74 Taharoto Road)</v>
          </cell>
          <cell r="Y716">
            <v>0</v>
          </cell>
          <cell r="Z716" t="str">
            <v>Blair</v>
          </cell>
          <cell r="AA716" t="str">
            <v>Coates</v>
          </cell>
          <cell r="AC716" t="str">
            <v>BAND</v>
          </cell>
          <cell r="AD716" t="str">
            <v>PSA</v>
          </cell>
          <cell r="AE716" t="str">
            <v>Female</v>
          </cell>
          <cell r="AF716">
            <v>1609</v>
          </cell>
          <cell r="AG716" t="str">
            <v>MAINT CT'S  -OFFICE</v>
          </cell>
          <cell r="AH716" t="str">
            <v>00.00.0000</v>
          </cell>
        </row>
        <row r="717">
          <cell r="A717">
            <v>50011362</v>
          </cell>
          <cell r="B717" t="str">
            <v>Services</v>
          </cell>
          <cell r="C717" t="str">
            <v>Services</v>
          </cell>
          <cell r="D717" t="str">
            <v>Network Operations &amp; Safety</v>
          </cell>
          <cell r="E717" t="str">
            <v>Traffic Operations - North/ West</v>
          </cell>
          <cell r="F717">
            <v>50011362</v>
          </cell>
          <cell r="G717" t="str">
            <v>Traffic Operations Team Leader Nrt/Wst</v>
          </cell>
          <cell r="H717" t="str">
            <v>01.07.2010</v>
          </cell>
          <cell r="I717" t="str">
            <v>Team Leader</v>
          </cell>
          <cell r="J717" t="str">
            <v>Band I</v>
          </cell>
          <cell r="K717">
            <v>1</v>
          </cell>
          <cell r="L717">
            <v>40</v>
          </cell>
          <cell r="M717" t="str">
            <v>Permanent Full-Time</v>
          </cell>
          <cell r="N717" t="str">
            <v>Salaried</v>
          </cell>
          <cell r="O717" t="str">
            <v>Position Filled</v>
          </cell>
          <cell r="P717">
            <v>93302781</v>
          </cell>
          <cell r="Q717" t="str">
            <v>Karthi Govindasamy</v>
          </cell>
          <cell r="R717" t="str">
            <v>Permanent Full-Time</v>
          </cell>
          <cell r="S717" t="str">
            <v>Salaried</v>
          </cell>
          <cell r="T717" t="str">
            <v>IEA – 2013 Standard</v>
          </cell>
          <cell r="U717">
            <v>1</v>
          </cell>
          <cell r="V717" t="str">
            <v>I+</v>
          </cell>
          <cell r="W717">
            <v>121925.86</v>
          </cell>
          <cell r="X717" t="str">
            <v>Vodafone Building - Level 2 (74 Taharoto Road)</v>
          </cell>
          <cell r="Y717">
            <v>0</v>
          </cell>
          <cell r="Z717" t="str">
            <v>Karthi</v>
          </cell>
          <cell r="AA717" t="str">
            <v>Govindasamy</v>
          </cell>
          <cell r="AB717" t="str">
            <v>Karthi</v>
          </cell>
          <cell r="AC717" t="str">
            <v>BAND</v>
          </cell>
          <cell r="AD717" t="str">
            <v>PSA</v>
          </cell>
          <cell r="AE717" t="str">
            <v>Male</v>
          </cell>
          <cell r="AF717">
            <v>1505</v>
          </cell>
          <cell r="AG717" t="str">
            <v>TRAFFIC OPS NORTH</v>
          </cell>
          <cell r="AH717" t="str">
            <v>00.00.0000</v>
          </cell>
        </row>
        <row r="718">
          <cell r="A718">
            <v>50011363</v>
          </cell>
          <cell r="B718" t="str">
            <v>Services</v>
          </cell>
          <cell r="C718" t="str">
            <v>Services</v>
          </cell>
          <cell r="D718" t="str">
            <v>Network Operations &amp; Safety</v>
          </cell>
          <cell r="E718" t="str">
            <v>Traffic Operations - North/ West</v>
          </cell>
          <cell r="F718">
            <v>50011363</v>
          </cell>
          <cell r="G718" t="str">
            <v>Principal Traffic Engineer</v>
          </cell>
          <cell r="H718" t="str">
            <v>01.07.2010</v>
          </cell>
          <cell r="I718" t="str">
            <v>Staff Member</v>
          </cell>
          <cell r="J718" t="str">
            <v>Band I</v>
          </cell>
          <cell r="K718">
            <v>1</v>
          </cell>
          <cell r="L718">
            <v>40</v>
          </cell>
          <cell r="M718" t="str">
            <v>Permanent Full-Time</v>
          </cell>
          <cell r="N718" t="str">
            <v>Salaried</v>
          </cell>
          <cell r="O718" t="str">
            <v>Position Filled</v>
          </cell>
          <cell r="P718">
            <v>63</v>
          </cell>
          <cell r="Q718" t="str">
            <v>Warren Budd</v>
          </cell>
          <cell r="R718" t="str">
            <v>Permanent Full-Time</v>
          </cell>
          <cell r="S718" t="str">
            <v>Salaried</v>
          </cell>
          <cell r="T718" t="str">
            <v>IEA – 2010 Standard</v>
          </cell>
          <cell r="U718">
            <v>1</v>
          </cell>
          <cell r="V718" t="str">
            <v>I+</v>
          </cell>
          <cell r="W718">
            <v>110351.59</v>
          </cell>
          <cell r="X718" t="str">
            <v>Vodafone Building - Level 2 (74 Taharoto Road)</v>
          </cell>
          <cell r="Y718">
            <v>0</v>
          </cell>
          <cell r="Z718" t="str">
            <v>Warren</v>
          </cell>
          <cell r="AA718" t="str">
            <v>Budd</v>
          </cell>
          <cell r="AC718" t="str">
            <v>BAND</v>
          </cell>
          <cell r="AD718" t="str">
            <v>PSA</v>
          </cell>
          <cell r="AE718" t="str">
            <v>Male</v>
          </cell>
          <cell r="AF718">
            <v>1505</v>
          </cell>
          <cell r="AG718" t="str">
            <v>TRAFFIC OPS NORTH</v>
          </cell>
          <cell r="AH718" t="str">
            <v>00.00.0000</v>
          </cell>
        </row>
        <row r="719">
          <cell r="A719">
            <v>50011364</v>
          </cell>
          <cell r="B719" t="str">
            <v>Services</v>
          </cell>
          <cell r="C719" t="str">
            <v>Services</v>
          </cell>
          <cell r="D719" t="str">
            <v>Walking &amp; Cycling</v>
          </cell>
          <cell r="E719" t="str">
            <v>Walking &amp; Cycling</v>
          </cell>
          <cell r="F719">
            <v>50011364</v>
          </cell>
          <cell r="G719" t="str">
            <v>Senior Walking &amp; Cycling Engineer</v>
          </cell>
          <cell r="H719" t="str">
            <v>01.07.2010</v>
          </cell>
          <cell r="I719" t="str">
            <v>Staff Member</v>
          </cell>
          <cell r="J719" t="str">
            <v>Band H</v>
          </cell>
          <cell r="K719">
            <v>1</v>
          </cell>
          <cell r="L719">
            <v>40</v>
          </cell>
          <cell r="M719" t="str">
            <v>Permanent Full-Time</v>
          </cell>
          <cell r="N719" t="str">
            <v>Salaried</v>
          </cell>
          <cell r="O719" t="str">
            <v>Position Filled</v>
          </cell>
          <cell r="P719">
            <v>883</v>
          </cell>
          <cell r="Q719" t="str">
            <v>Malcolm McAulay</v>
          </cell>
          <cell r="R719" t="str">
            <v>Permanent Full-Time</v>
          </cell>
          <cell r="S719" t="str">
            <v>Salaried</v>
          </cell>
          <cell r="T719" t="str">
            <v>CEA – PSA</v>
          </cell>
          <cell r="U719">
            <v>1</v>
          </cell>
          <cell r="V719" t="str">
            <v>H+</v>
          </cell>
          <cell r="W719">
            <v>97728</v>
          </cell>
          <cell r="X719" t="str">
            <v>Vodafone Building - Level 2 (74 Taharoto Road)</v>
          </cell>
          <cell r="Y719">
            <v>0</v>
          </cell>
          <cell r="Z719" t="str">
            <v>Malcolm</v>
          </cell>
          <cell r="AA719" t="str">
            <v>McAulay</v>
          </cell>
          <cell r="AC719" t="str">
            <v>BAND</v>
          </cell>
          <cell r="AD719" t="str">
            <v>PSA</v>
          </cell>
          <cell r="AE719" t="str">
            <v>Male</v>
          </cell>
          <cell r="AF719">
            <v>1510</v>
          </cell>
          <cell r="AG719" t="str">
            <v>Walking &amp; Cycling</v>
          </cell>
          <cell r="AH719" t="str">
            <v>00.00.0000</v>
          </cell>
        </row>
        <row r="720">
          <cell r="A720">
            <v>50011365</v>
          </cell>
          <cell r="B720" t="str">
            <v>Services</v>
          </cell>
          <cell r="C720" t="str">
            <v>Services</v>
          </cell>
          <cell r="D720" t="str">
            <v>Network Operations &amp; Safety</v>
          </cell>
          <cell r="E720" t="str">
            <v>Traffic Operations - North/ West</v>
          </cell>
          <cell r="F720">
            <v>50011365</v>
          </cell>
          <cell r="G720" t="str">
            <v>Traffic Engineer</v>
          </cell>
          <cell r="H720" t="str">
            <v>01.07.2010</v>
          </cell>
          <cell r="I720" t="str">
            <v>Staff Member</v>
          </cell>
          <cell r="J720" t="str">
            <v>Band G</v>
          </cell>
          <cell r="K720">
            <v>1</v>
          </cell>
          <cell r="L720">
            <v>40</v>
          </cell>
          <cell r="M720" t="str">
            <v>Permanent Full-Time</v>
          </cell>
          <cell r="N720" t="str">
            <v>Waged/Timesheet</v>
          </cell>
          <cell r="O720" t="str">
            <v>Position Filled</v>
          </cell>
          <cell r="P720">
            <v>1891</v>
          </cell>
          <cell r="Q720" t="str">
            <v>May Huang</v>
          </cell>
          <cell r="R720" t="str">
            <v>Permanent Full-Time</v>
          </cell>
          <cell r="S720" t="str">
            <v>Waged/Timesheet</v>
          </cell>
          <cell r="T720" t="str">
            <v>IEA – 2013 Standard</v>
          </cell>
          <cell r="U720">
            <v>1</v>
          </cell>
          <cell r="V720" t="str">
            <v>G5</v>
          </cell>
          <cell r="W720">
            <v>70200</v>
          </cell>
          <cell r="X720" t="str">
            <v>Vodafone Building - Level 2 (74 Taharoto Road)</v>
          </cell>
          <cell r="Y720">
            <v>0</v>
          </cell>
          <cell r="Z720" t="str">
            <v>Chunhong</v>
          </cell>
          <cell r="AA720" t="str">
            <v>Huang</v>
          </cell>
          <cell r="AB720" t="str">
            <v>May</v>
          </cell>
          <cell r="AC720" t="str">
            <v>BAND</v>
          </cell>
          <cell r="AD720" t="str">
            <v>PSA</v>
          </cell>
          <cell r="AE720" t="str">
            <v>Female</v>
          </cell>
          <cell r="AF720">
            <v>1505</v>
          </cell>
          <cell r="AG720" t="str">
            <v>TRAFFIC OPS NORTH</v>
          </cell>
          <cell r="AH720" t="str">
            <v>00.00.0000</v>
          </cell>
        </row>
        <row r="721">
          <cell r="A721">
            <v>50011366</v>
          </cell>
          <cell r="B721" t="str">
            <v>Services</v>
          </cell>
          <cell r="C721" t="str">
            <v>Services</v>
          </cell>
          <cell r="D721" t="str">
            <v>Network Operations &amp; Safety</v>
          </cell>
          <cell r="E721" t="str">
            <v>Traffic Operations - North/ West</v>
          </cell>
          <cell r="F721">
            <v>50011366</v>
          </cell>
          <cell r="G721" t="str">
            <v>Traffic Engineer</v>
          </cell>
          <cell r="H721" t="str">
            <v>01.07.2010</v>
          </cell>
          <cell r="I721" t="str">
            <v>Staff Member</v>
          </cell>
          <cell r="J721" t="str">
            <v>Band G</v>
          </cell>
          <cell r="K721">
            <v>1</v>
          </cell>
          <cell r="L721">
            <v>40</v>
          </cell>
          <cell r="M721" t="str">
            <v>Permanent Full-Time</v>
          </cell>
          <cell r="N721" t="str">
            <v>Waged/Timesheet</v>
          </cell>
          <cell r="O721" t="str">
            <v>Position Filled</v>
          </cell>
          <cell r="P721">
            <v>1465</v>
          </cell>
          <cell r="Q721" t="str">
            <v>Theek Morapaya</v>
          </cell>
          <cell r="R721" t="str">
            <v>Permanent Full-Time</v>
          </cell>
          <cell r="S721" t="str">
            <v>Waged/Timesheet</v>
          </cell>
          <cell r="T721" t="str">
            <v>IEA – 2013 Standard</v>
          </cell>
          <cell r="U721">
            <v>1</v>
          </cell>
          <cell r="V721" t="str">
            <v>G2</v>
          </cell>
          <cell r="W721">
            <v>65520</v>
          </cell>
          <cell r="X721" t="str">
            <v>TelstraClear Building  - Level 2  74 Taharoto Road</v>
          </cell>
          <cell r="Y721">
            <v>0</v>
          </cell>
          <cell r="Z721" t="str">
            <v>Theekshana</v>
          </cell>
          <cell r="AA721" t="str">
            <v>Morapaya</v>
          </cell>
          <cell r="AB721" t="str">
            <v>Theek</v>
          </cell>
          <cell r="AC721" t="str">
            <v>BAND</v>
          </cell>
          <cell r="AD721" t="str">
            <v>PSA</v>
          </cell>
          <cell r="AE721" t="str">
            <v>Female</v>
          </cell>
          <cell r="AF721">
            <v>1505</v>
          </cell>
          <cell r="AG721" t="str">
            <v>TRAFFIC OPS NORTH</v>
          </cell>
          <cell r="AH721" t="str">
            <v>00.00.0000</v>
          </cell>
        </row>
        <row r="722">
          <cell r="A722">
            <v>50011367</v>
          </cell>
          <cell r="B722" t="str">
            <v>Services</v>
          </cell>
          <cell r="C722" t="str">
            <v>Services</v>
          </cell>
          <cell r="D722" t="str">
            <v>Network Operations &amp; Safety</v>
          </cell>
          <cell r="E722" t="str">
            <v>Traffic Operations - North/ West</v>
          </cell>
          <cell r="F722">
            <v>50011367</v>
          </cell>
          <cell r="G722" t="str">
            <v>Traffic Engineering Technician</v>
          </cell>
          <cell r="H722" t="str">
            <v>01.07.2010</v>
          </cell>
          <cell r="I722" t="str">
            <v>Staff Member</v>
          </cell>
          <cell r="J722" t="str">
            <v>Band E</v>
          </cell>
          <cell r="K722">
            <v>1</v>
          </cell>
          <cell r="L722">
            <v>40</v>
          </cell>
          <cell r="M722" t="str">
            <v>Permanent Full-Time</v>
          </cell>
          <cell r="N722" t="str">
            <v>Waged/Timesheet</v>
          </cell>
          <cell r="O722" t="str">
            <v>Position Filled</v>
          </cell>
          <cell r="P722">
            <v>93301686</v>
          </cell>
          <cell r="Q722" t="str">
            <v>Karyn Fromont</v>
          </cell>
          <cell r="R722" t="str">
            <v>Permanent Full-Time</v>
          </cell>
          <cell r="S722" t="str">
            <v>Waged/Timesheet</v>
          </cell>
          <cell r="T722" t="str">
            <v>IEA – 2010 Standard</v>
          </cell>
          <cell r="U722">
            <v>1</v>
          </cell>
          <cell r="V722" t="str">
            <v>E+</v>
          </cell>
          <cell r="W722">
            <v>58186.53</v>
          </cell>
          <cell r="X722" t="str">
            <v>Vodafone Building - Level 2 (74 Taharoto Road)</v>
          </cell>
          <cell r="Y722">
            <v>0</v>
          </cell>
          <cell r="Z722" t="str">
            <v>Karyn</v>
          </cell>
          <cell r="AA722" t="str">
            <v>Fromont</v>
          </cell>
          <cell r="AB722" t="str">
            <v>Karyn</v>
          </cell>
          <cell r="AC722" t="str">
            <v>BAND</v>
          </cell>
          <cell r="AD722" t="str">
            <v>PSA</v>
          </cell>
          <cell r="AE722" t="str">
            <v>Female</v>
          </cell>
          <cell r="AF722">
            <v>1505</v>
          </cell>
          <cell r="AG722" t="str">
            <v>TRAFFIC OPS NORTH</v>
          </cell>
          <cell r="AH722" t="str">
            <v>00.00.0000</v>
          </cell>
        </row>
        <row r="723">
          <cell r="A723">
            <v>50011368</v>
          </cell>
          <cell r="B723" t="str">
            <v>Services</v>
          </cell>
          <cell r="C723" t="str">
            <v>Services</v>
          </cell>
          <cell r="D723" t="str">
            <v>Network Operations &amp; Safety</v>
          </cell>
          <cell r="E723" t="str">
            <v>Traffic Operations - North/ West</v>
          </cell>
          <cell r="F723">
            <v>50011368</v>
          </cell>
          <cell r="G723" t="str">
            <v>Traffic Engineer</v>
          </cell>
          <cell r="H723" t="str">
            <v>01.07.2010</v>
          </cell>
          <cell r="I723" t="str">
            <v>Staff Member</v>
          </cell>
          <cell r="J723" t="str">
            <v>Band G</v>
          </cell>
          <cell r="K723">
            <v>1</v>
          </cell>
          <cell r="L723">
            <v>40</v>
          </cell>
          <cell r="M723" t="str">
            <v>Permanent Full-Time</v>
          </cell>
          <cell r="N723" t="str">
            <v>Waged/Timesheet</v>
          </cell>
          <cell r="O723" t="str">
            <v>Position Filled</v>
          </cell>
          <cell r="P723">
            <v>93300533</v>
          </cell>
          <cell r="Q723" t="str">
            <v>Julie Wood</v>
          </cell>
          <cell r="R723" t="str">
            <v>Permanent Full-Time</v>
          </cell>
          <cell r="S723" t="str">
            <v>Waged/Timesheet</v>
          </cell>
          <cell r="T723" t="str">
            <v>IEA – 2010 Standard</v>
          </cell>
          <cell r="U723">
            <v>1</v>
          </cell>
          <cell r="V723" t="str">
            <v>G5</v>
          </cell>
          <cell r="W723">
            <v>70200</v>
          </cell>
          <cell r="X723" t="str">
            <v>Vodafone Building - Level 2 (74 Taharoto Road)</v>
          </cell>
          <cell r="Y723">
            <v>0</v>
          </cell>
          <cell r="Z723" t="str">
            <v>Julie</v>
          </cell>
          <cell r="AA723" t="str">
            <v>Wood</v>
          </cell>
          <cell r="AB723" t="str">
            <v>Julie</v>
          </cell>
          <cell r="AC723" t="str">
            <v>BAND</v>
          </cell>
          <cell r="AD723" t="str">
            <v>PSA</v>
          </cell>
          <cell r="AE723" t="str">
            <v>Female</v>
          </cell>
          <cell r="AF723">
            <v>1505</v>
          </cell>
          <cell r="AG723" t="str">
            <v>TRAFFIC OPS NORTH</v>
          </cell>
          <cell r="AH723" t="str">
            <v>00.00.0000</v>
          </cell>
        </row>
        <row r="724">
          <cell r="A724">
            <v>50011370</v>
          </cell>
          <cell r="B724" t="str">
            <v>Services</v>
          </cell>
          <cell r="C724" t="str">
            <v>Services</v>
          </cell>
          <cell r="D724" t="str">
            <v>Network Operations &amp; Safety</v>
          </cell>
          <cell r="E724" t="str">
            <v>Traffic Operations - North/ West</v>
          </cell>
          <cell r="F724">
            <v>50011370</v>
          </cell>
          <cell r="G724" t="str">
            <v>Senior Traffic Engineer</v>
          </cell>
          <cell r="H724" t="str">
            <v>01.07.2010</v>
          </cell>
          <cell r="I724" t="str">
            <v>Staff Member</v>
          </cell>
          <cell r="J724" t="str">
            <v>Band H</v>
          </cell>
          <cell r="K724">
            <v>1</v>
          </cell>
          <cell r="L724">
            <v>40</v>
          </cell>
          <cell r="M724" t="str">
            <v>Permanent Full-Time</v>
          </cell>
          <cell r="N724" t="str">
            <v>Salaried</v>
          </cell>
          <cell r="O724" t="str">
            <v>Perm. Position Filled by Non Employee</v>
          </cell>
          <cell r="P724">
            <v>1534</v>
          </cell>
          <cell r="Q724" t="str">
            <v>Joss Segedin</v>
          </cell>
          <cell r="R724" t="str">
            <v>Non-Employee</v>
          </cell>
          <cell r="S724" t="str">
            <v>Contractor</v>
          </cell>
          <cell r="T724" t="str">
            <v>IEA – 2013 Standard</v>
          </cell>
          <cell r="U724">
            <v>0</v>
          </cell>
          <cell r="V724" t="str">
            <v>F+</v>
          </cell>
          <cell r="W724">
            <v>0</v>
          </cell>
          <cell r="X724" t="str">
            <v>Vodafone Building - Level 2 (74 Taharoto Road)</v>
          </cell>
          <cell r="Y724">
            <v>1</v>
          </cell>
          <cell r="Z724" t="str">
            <v>Jocelyn</v>
          </cell>
          <cell r="AA724" t="str">
            <v>Segedin</v>
          </cell>
          <cell r="AB724" t="str">
            <v>Joss</v>
          </cell>
          <cell r="AC724" t="str">
            <v>BAND</v>
          </cell>
          <cell r="AD724" t="str">
            <v>PSA</v>
          </cell>
          <cell r="AE724" t="str">
            <v>Female</v>
          </cell>
          <cell r="AF724">
            <v>1505</v>
          </cell>
          <cell r="AG724" t="str">
            <v>TRAFFIC OPS NORTH</v>
          </cell>
          <cell r="AH724" t="str">
            <v>31.01.2015</v>
          </cell>
        </row>
        <row r="725">
          <cell r="A725">
            <v>50011371</v>
          </cell>
          <cell r="B725" t="str">
            <v>Services</v>
          </cell>
          <cell r="C725" t="str">
            <v>Services</v>
          </cell>
          <cell r="D725" t="str">
            <v>Network Operations &amp; Safety</v>
          </cell>
          <cell r="E725" t="str">
            <v>Traffic Operations - Central/ South</v>
          </cell>
          <cell r="F725">
            <v>50011371</v>
          </cell>
          <cell r="G725" t="str">
            <v>Traffic Engineer</v>
          </cell>
          <cell r="H725" t="str">
            <v>01.07.2010</v>
          </cell>
          <cell r="I725" t="str">
            <v>Staff Member</v>
          </cell>
          <cell r="J725" t="str">
            <v>Band G</v>
          </cell>
          <cell r="K725">
            <v>1</v>
          </cell>
          <cell r="L725">
            <v>40</v>
          </cell>
          <cell r="M725" t="str">
            <v>Permanent Full-Time</v>
          </cell>
          <cell r="N725" t="str">
            <v>Waged/Timesheet</v>
          </cell>
          <cell r="O725" t="str">
            <v>Position Filled</v>
          </cell>
          <cell r="P725">
            <v>217</v>
          </cell>
          <cell r="Q725" t="str">
            <v>Sarah Jaff</v>
          </cell>
          <cell r="R725" t="str">
            <v>Permanent Full-Time</v>
          </cell>
          <cell r="S725" t="str">
            <v>Waged/Timesheet</v>
          </cell>
          <cell r="T725" t="str">
            <v>IEA – 2010 Standard</v>
          </cell>
          <cell r="U725">
            <v>1</v>
          </cell>
          <cell r="V725" t="str">
            <v>G+</v>
          </cell>
          <cell r="W725">
            <v>74468.160000000003</v>
          </cell>
          <cell r="X725" t="str">
            <v>1 Queen Street - Level 6</v>
          </cell>
          <cell r="Y725">
            <v>0</v>
          </cell>
          <cell r="Z725" t="str">
            <v>Sarah</v>
          </cell>
          <cell r="AA725" t="str">
            <v>Jaff</v>
          </cell>
          <cell r="AC725" t="str">
            <v>BAND</v>
          </cell>
          <cell r="AD725" t="str">
            <v>PSA</v>
          </cell>
          <cell r="AE725" t="str">
            <v>Female</v>
          </cell>
          <cell r="AF725">
            <v>1504</v>
          </cell>
          <cell r="AG725" t="str">
            <v>TRAFFIC OPS CENTRAL</v>
          </cell>
          <cell r="AH725" t="str">
            <v>00.00.0000</v>
          </cell>
        </row>
        <row r="726">
          <cell r="A726">
            <v>50011372</v>
          </cell>
          <cell r="B726" t="str">
            <v>Capital Development Division</v>
          </cell>
          <cell r="C726" t="str">
            <v>Road Corridor</v>
          </cell>
          <cell r="D726" t="str">
            <v>Technical Services</v>
          </cell>
          <cell r="E726" t="str">
            <v>Design &amp; Delivery West</v>
          </cell>
          <cell r="F726">
            <v>50011372</v>
          </cell>
          <cell r="G726" t="str">
            <v>Engineer</v>
          </cell>
          <cell r="H726" t="str">
            <v>01.07.2010</v>
          </cell>
          <cell r="I726" t="str">
            <v>Staff Member</v>
          </cell>
          <cell r="J726" t="str">
            <v>Band G</v>
          </cell>
          <cell r="K726">
            <v>1</v>
          </cell>
          <cell r="L726">
            <v>40</v>
          </cell>
          <cell r="M726" t="str">
            <v>Permanent Full-Time</v>
          </cell>
          <cell r="N726" t="str">
            <v>Waged/Timesheet</v>
          </cell>
          <cell r="O726" t="str">
            <v>Position Filled</v>
          </cell>
          <cell r="P726">
            <v>412</v>
          </cell>
          <cell r="Q726" t="str">
            <v>Albert Ang</v>
          </cell>
          <cell r="R726" t="str">
            <v>Permanent Full-Time</v>
          </cell>
          <cell r="S726" t="str">
            <v>Waged/Timesheet</v>
          </cell>
          <cell r="T726" t="str">
            <v>IEA – 2010 Standard</v>
          </cell>
          <cell r="U726">
            <v>1</v>
          </cell>
          <cell r="V726" t="str">
            <v>G+</v>
          </cell>
          <cell r="W726">
            <v>73570.070000000007</v>
          </cell>
          <cell r="X726" t="str">
            <v>Admin 5 - 6 Henderson Valley Road</v>
          </cell>
          <cell r="Y726">
            <v>0</v>
          </cell>
          <cell r="Z726" t="str">
            <v>Albert</v>
          </cell>
          <cell r="AA726" t="str">
            <v>Ang</v>
          </cell>
          <cell r="AC726" t="str">
            <v>BAND</v>
          </cell>
          <cell r="AD726" t="str">
            <v>PSA</v>
          </cell>
          <cell r="AE726" t="str">
            <v>Male</v>
          </cell>
          <cell r="AF726">
            <v>1623</v>
          </cell>
          <cell r="AG726" t="str">
            <v>Western Design</v>
          </cell>
          <cell r="AH726" t="str">
            <v>00.00.0000</v>
          </cell>
        </row>
        <row r="727">
          <cell r="A727">
            <v>50011373</v>
          </cell>
          <cell r="B727" t="str">
            <v>Services</v>
          </cell>
          <cell r="C727" t="str">
            <v>Services</v>
          </cell>
          <cell r="D727" t="str">
            <v>Network Operations &amp; Safety</v>
          </cell>
          <cell r="E727" t="str">
            <v>Traffic Operations - Central/ South</v>
          </cell>
          <cell r="F727">
            <v>50011373</v>
          </cell>
          <cell r="G727" t="str">
            <v>Traffic Engineer</v>
          </cell>
          <cell r="H727" t="str">
            <v>01.07.2010</v>
          </cell>
          <cell r="I727" t="str">
            <v>Staff Member</v>
          </cell>
          <cell r="J727" t="str">
            <v>Band G</v>
          </cell>
          <cell r="K727">
            <v>1</v>
          </cell>
          <cell r="L727">
            <v>40</v>
          </cell>
          <cell r="M727" t="str">
            <v>Permanent Full-Time</v>
          </cell>
          <cell r="N727" t="str">
            <v>Waged/Timesheet</v>
          </cell>
          <cell r="O727" t="str">
            <v>Position Filled</v>
          </cell>
          <cell r="P727">
            <v>90002362</v>
          </cell>
          <cell r="Q727" t="str">
            <v>Michael Perry</v>
          </cell>
          <cell r="R727" t="str">
            <v>Permanent Full-Time</v>
          </cell>
          <cell r="S727" t="str">
            <v>Waged/Timesheet</v>
          </cell>
          <cell r="T727" t="str">
            <v>CEA – PSA</v>
          </cell>
          <cell r="U727">
            <v>1</v>
          </cell>
          <cell r="V727" t="str">
            <v>G+</v>
          </cell>
          <cell r="W727">
            <v>82898.3</v>
          </cell>
          <cell r="X727" t="str">
            <v>1 Queen Street - Level 6</v>
          </cell>
          <cell r="Y727">
            <v>0</v>
          </cell>
          <cell r="Z727" t="str">
            <v>Michael</v>
          </cell>
          <cell r="AA727" t="str">
            <v>Perry</v>
          </cell>
          <cell r="AB727" t="str">
            <v>Michael</v>
          </cell>
          <cell r="AC727" t="str">
            <v>BAND</v>
          </cell>
          <cell r="AD727" t="str">
            <v>PSA</v>
          </cell>
          <cell r="AE727" t="str">
            <v>Male</v>
          </cell>
          <cell r="AF727">
            <v>1504</v>
          </cell>
          <cell r="AG727" t="str">
            <v>TRAFFIC OPS CENTRAL</v>
          </cell>
          <cell r="AH727" t="str">
            <v>00.00.0000</v>
          </cell>
        </row>
        <row r="728">
          <cell r="A728">
            <v>50011374</v>
          </cell>
          <cell r="B728" t="str">
            <v>Capital Development Division</v>
          </cell>
          <cell r="C728" t="str">
            <v>Road Corridor</v>
          </cell>
          <cell r="D728" t="str">
            <v>Technical Services</v>
          </cell>
          <cell r="E728" t="str">
            <v>Design &amp; Delivery South</v>
          </cell>
          <cell r="F728">
            <v>50011374</v>
          </cell>
          <cell r="G728" t="str">
            <v>Engineer</v>
          </cell>
          <cell r="H728" t="str">
            <v>01.07.2010</v>
          </cell>
          <cell r="I728" t="str">
            <v>Staff Member</v>
          </cell>
          <cell r="J728" t="str">
            <v>Band G</v>
          </cell>
          <cell r="K728">
            <v>1</v>
          </cell>
          <cell r="L728">
            <v>40</v>
          </cell>
          <cell r="M728" t="str">
            <v>Permanent Full-Time</v>
          </cell>
          <cell r="N728" t="str">
            <v>Waged/Timesheet</v>
          </cell>
          <cell r="O728" t="str">
            <v>Position unfilled for  84 days</v>
          </cell>
          <cell r="P728">
            <v>0</v>
          </cell>
          <cell r="U728">
            <v>0</v>
          </cell>
          <cell r="W728">
            <v>0</v>
          </cell>
          <cell r="Y728">
            <v>1</v>
          </cell>
          <cell r="AD728" t="str">
            <v>PSA</v>
          </cell>
          <cell r="AH728" t="str">
            <v>00.00.0000</v>
          </cell>
        </row>
        <row r="729">
          <cell r="A729">
            <v>50011375</v>
          </cell>
          <cell r="B729" t="str">
            <v>Services</v>
          </cell>
          <cell r="C729" t="str">
            <v>Services</v>
          </cell>
          <cell r="D729" t="str">
            <v>Network Operations &amp; Safety</v>
          </cell>
          <cell r="E729" t="str">
            <v>Traffic Operations - North/ West</v>
          </cell>
          <cell r="F729">
            <v>50011375</v>
          </cell>
          <cell r="G729" t="str">
            <v>Principal Traffic Engineer</v>
          </cell>
          <cell r="H729" t="str">
            <v>01.07.2010</v>
          </cell>
          <cell r="I729" t="str">
            <v>Staff Member</v>
          </cell>
          <cell r="J729" t="str">
            <v>Band I</v>
          </cell>
          <cell r="K729">
            <v>1</v>
          </cell>
          <cell r="L729">
            <v>40</v>
          </cell>
          <cell r="M729" t="str">
            <v>Permanent Full-Time</v>
          </cell>
          <cell r="N729" t="str">
            <v>Salaried</v>
          </cell>
          <cell r="O729" t="str">
            <v>Perm. Position Filled by Non Employee</v>
          </cell>
          <cell r="P729">
            <v>177</v>
          </cell>
          <cell r="Q729" t="str">
            <v>Tim Segedin</v>
          </cell>
          <cell r="R729" t="str">
            <v>Non-Employee</v>
          </cell>
          <cell r="S729" t="str">
            <v>Contractor</v>
          </cell>
          <cell r="T729" t="str">
            <v>IEA – 2010 Standard</v>
          </cell>
          <cell r="U729">
            <v>1</v>
          </cell>
          <cell r="V729" t="str">
            <v>I+</v>
          </cell>
          <cell r="W729">
            <v>130000</v>
          </cell>
          <cell r="X729" t="str">
            <v>Vodafone Building - Level 2 (74 Taharoto Road)</v>
          </cell>
          <cell r="Y729">
            <v>1</v>
          </cell>
          <cell r="Z729" t="str">
            <v>Timothy</v>
          </cell>
          <cell r="AA729" t="str">
            <v>Segedin</v>
          </cell>
          <cell r="AB729" t="str">
            <v>Tim</v>
          </cell>
          <cell r="AC729" t="str">
            <v>BAND</v>
          </cell>
          <cell r="AD729" t="str">
            <v>PSA</v>
          </cell>
          <cell r="AE729" t="str">
            <v>Male</v>
          </cell>
          <cell r="AF729">
            <v>1505</v>
          </cell>
          <cell r="AG729" t="str">
            <v>TRAFFIC OPS NORTH</v>
          </cell>
          <cell r="AH729" t="str">
            <v>31.01.2015</v>
          </cell>
        </row>
        <row r="730">
          <cell r="A730">
            <v>50011376</v>
          </cell>
          <cell r="B730" t="str">
            <v>Services</v>
          </cell>
          <cell r="C730" t="str">
            <v>Services</v>
          </cell>
          <cell r="D730" t="str">
            <v>Network Operations &amp; Safety</v>
          </cell>
          <cell r="E730" t="str">
            <v>Transport Controls</v>
          </cell>
          <cell r="F730">
            <v>50011376</v>
          </cell>
          <cell r="G730" t="str">
            <v>Transport Controls Team Leader</v>
          </cell>
          <cell r="H730" t="str">
            <v>01.07.2010</v>
          </cell>
          <cell r="I730" t="str">
            <v>Team Leader</v>
          </cell>
          <cell r="J730" t="str">
            <v>Band I</v>
          </cell>
          <cell r="K730">
            <v>1</v>
          </cell>
          <cell r="L730">
            <v>40</v>
          </cell>
          <cell r="M730" t="str">
            <v>Permanent Full-Time</v>
          </cell>
          <cell r="N730" t="str">
            <v>Salaried</v>
          </cell>
          <cell r="O730" t="str">
            <v>Position Filled</v>
          </cell>
          <cell r="P730">
            <v>90008290</v>
          </cell>
          <cell r="Q730" t="str">
            <v>Terry Sugrue</v>
          </cell>
          <cell r="R730" t="str">
            <v>Permanent Full-Time</v>
          </cell>
          <cell r="S730" t="str">
            <v>Salaried</v>
          </cell>
          <cell r="T730" t="str">
            <v>IEA – 2013 Standard</v>
          </cell>
          <cell r="U730">
            <v>1</v>
          </cell>
          <cell r="V730" t="str">
            <v>I+</v>
          </cell>
          <cell r="W730">
            <v>130000</v>
          </cell>
          <cell r="X730" t="str">
            <v>Vodafone Building - Level 2 (74 Taharoto Road)</v>
          </cell>
          <cell r="Y730">
            <v>0</v>
          </cell>
          <cell r="Z730" t="str">
            <v>Terry</v>
          </cell>
          <cell r="AA730" t="str">
            <v>Sugrue</v>
          </cell>
          <cell r="AB730" t="str">
            <v>Terry</v>
          </cell>
          <cell r="AC730" t="str">
            <v>BAND</v>
          </cell>
          <cell r="AD730" t="str">
            <v>PSA</v>
          </cell>
          <cell r="AE730" t="str">
            <v>Male</v>
          </cell>
          <cell r="AF730">
            <v>1511</v>
          </cell>
          <cell r="AG730" t="str">
            <v>Transport Controls</v>
          </cell>
          <cell r="AH730" t="str">
            <v>00.00.0000</v>
          </cell>
        </row>
        <row r="731">
          <cell r="A731">
            <v>50011377</v>
          </cell>
          <cell r="B731" t="str">
            <v>Capital Development Division</v>
          </cell>
          <cell r="C731" t="str">
            <v>Road Corridor</v>
          </cell>
          <cell r="D731" t="str">
            <v>Technical Services</v>
          </cell>
          <cell r="E731" t="str">
            <v>Design &amp; Delivery Central</v>
          </cell>
          <cell r="F731">
            <v>50011377</v>
          </cell>
          <cell r="G731" t="str">
            <v>Engineer</v>
          </cell>
          <cell r="H731" t="str">
            <v>01.07.2010</v>
          </cell>
          <cell r="I731" t="str">
            <v>Staff Member</v>
          </cell>
          <cell r="J731" t="str">
            <v>Band G</v>
          </cell>
          <cell r="K731">
            <v>1</v>
          </cell>
          <cell r="L731">
            <v>40</v>
          </cell>
          <cell r="M731" t="str">
            <v>Permanent Full-Time</v>
          </cell>
          <cell r="N731" t="str">
            <v>Waged/Timesheet</v>
          </cell>
          <cell r="O731" t="str">
            <v>Position Filled</v>
          </cell>
          <cell r="P731">
            <v>95001018</v>
          </cell>
          <cell r="Q731" t="str">
            <v>Lukshmi Ranasinghe</v>
          </cell>
          <cell r="R731" t="str">
            <v>Permanent Full-Time</v>
          </cell>
          <cell r="S731" t="str">
            <v>Waged/Timesheet</v>
          </cell>
          <cell r="T731" t="str">
            <v>CEA – PSA</v>
          </cell>
          <cell r="U731">
            <v>1</v>
          </cell>
          <cell r="V731" t="str">
            <v>G+</v>
          </cell>
          <cell r="W731">
            <v>71463.600000000006</v>
          </cell>
          <cell r="X731" t="str">
            <v>Admin 5 - 6 Henderson Valley Road</v>
          </cell>
          <cell r="Y731">
            <v>0</v>
          </cell>
          <cell r="Z731" t="str">
            <v>Lukshmi</v>
          </cell>
          <cell r="AA731" t="str">
            <v>Ranasinghe</v>
          </cell>
          <cell r="AC731" t="str">
            <v>BAND</v>
          </cell>
          <cell r="AD731" t="str">
            <v>PSA</v>
          </cell>
          <cell r="AE731" t="str">
            <v>Female</v>
          </cell>
          <cell r="AF731">
            <v>1624</v>
          </cell>
          <cell r="AG731" t="str">
            <v>Central Design</v>
          </cell>
          <cell r="AH731" t="str">
            <v>00.00.0000</v>
          </cell>
        </row>
        <row r="732">
          <cell r="A732">
            <v>50011379</v>
          </cell>
          <cell r="B732" t="str">
            <v>Services</v>
          </cell>
          <cell r="C732" t="str">
            <v>Services</v>
          </cell>
          <cell r="D732" t="str">
            <v>Network Operations &amp; Safety</v>
          </cell>
          <cell r="E732" t="str">
            <v>Development Consents</v>
          </cell>
          <cell r="F732">
            <v>50011379</v>
          </cell>
          <cell r="G732" t="str">
            <v>Traffic Operations Leader South</v>
          </cell>
          <cell r="H732" t="str">
            <v>01.07.2010</v>
          </cell>
          <cell r="I732" t="str">
            <v>Team Leader</v>
          </cell>
          <cell r="J732" t="str">
            <v>Band I</v>
          </cell>
          <cell r="K732">
            <v>1</v>
          </cell>
          <cell r="L732">
            <v>40</v>
          </cell>
          <cell r="M732" t="str">
            <v>Permanent Full-Time</v>
          </cell>
          <cell r="N732" t="str">
            <v>Salaried</v>
          </cell>
          <cell r="O732" t="str">
            <v>Position unfilled for 131 days</v>
          </cell>
          <cell r="P732">
            <v>0</v>
          </cell>
          <cell r="U732">
            <v>0</v>
          </cell>
          <cell r="W732">
            <v>0</v>
          </cell>
          <cell r="Y732">
            <v>1</v>
          </cell>
          <cell r="AD732" t="str">
            <v>PSA</v>
          </cell>
          <cell r="AH732" t="str">
            <v>00.00.0000</v>
          </cell>
        </row>
        <row r="733">
          <cell r="A733">
            <v>50011380</v>
          </cell>
          <cell r="B733" t="str">
            <v>Services</v>
          </cell>
          <cell r="C733" t="str">
            <v>Services</v>
          </cell>
          <cell r="D733" t="str">
            <v>Network Operations &amp; Safety</v>
          </cell>
          <cell r="E733" t="str">
            <v>Traffic Operations - Central/ South</v>
          </cell>
          <cell r="F733">
            <v>50011380</v>
          </cell>
          <cell r="G733" t="str">
            <v>Principal Traffic Engineer</v>
          </cell>
          <cell r="H733" t="str">
            <v>01.07.2010</v>
          </cell>
          <cell r="I733" t="str">
            <v>Staff Member</v>
          </cell>
          <cell r="J733" t="str">
            <v>Band I</v>
          </cell>
          <cell r="K733">
            <v>1</v>
          </cell>
          <cell r="L733">
            <v>40</v>
          </cell>
          <cell r="M733" t="str">
            <v>Permanent Full-Time</v>
          </cell>
          <cell r="N733" t="str">
            <v>Salaried</v>
          </cell>
          <cell r="O733" t="str">
            <v>Position Filled</v>
          </cell>
          <cell r="P733">
            <v>97065219</v>
          </cell>
          <cell r="Q733" t="str">
            <v>Hong Tan</v>
          </cell>
          <cell r="R733" t="str">
            <v>Permanent Part-Time</v>
          </cell>
          <cell r="S733" t="str">
            <v>Salaried</v>
          </cell>
          <cell r="T733" t="str">
            <v>CEA – PSA</v>
          </cell>
          <cell r="U733">
            <v>0.9</v>
          </cell>
          <cell r="V733" t="str">
            <v>I+</v>
          </cell>
          <cell r="W733">
            <v>118439.4</v>
          </cell>
          <cell r="X733" t="str">
            <v>Floor 8 - 31 Wiri Station Road</v>
          </cell>
          <cell r="Y733">
            <v>0.1</v>
          </cell>
          <cell r="Z733" t="str">
            <v>Hong</v>
          </cell>
          <cell r="AA733" t="str">
            <v>Tan</v>
          </cell>
          <cell r="AB733" t="str">
            <v>Hong</v>
          </cell>
          <cell r="AC733" t="str">
            <v>BAND</v>
          </cell>
          <cell r="AD733" t="str">
            <v>PSA</v>
          </cell>
          <cell r="AE733" t="str">
            <v>Female</v>
          </cell>
          <cell r="AF733">
            <v>1504</v>
          </cell>
          <cell r="AG733" t="str">
            <v>TRAFFIC OPS CENTRAL</v>
          </cell>
          <cell r="AH733" t="str">
            <v>00.00.0000</v>
          </cell>
        </row>
        <row r="734">
          <cell r="A734">
            <v>50011381</v>
          </cell>
          <cell r="B734" t="str">
            <v>Services</v>
          </cell>
          <cell r="C734" t="str">
            <v>Services</v>
          </cell>
          <cell r="D734" t="str">
            <v>Network Operations &amp; Safety</v>
          </cell>
          <cell r="E734" t="str">
            <v>Traffic Operations - Central/ South</v>
          </cell>
          <cell r="F734">
            <v>50011381</v>
          </cell>
          <cell r="G734" t="str">
            <v>Senior Traffic Engineer</v>
          </cell>
          <cell r="H734" t="str">
            <v>01.07.2010</v>
          </cell>
          <cell r="I734" t="str">
            <v>Staff Member</v>
          </cell>
          <cell r="J734" t="str">
            <v>Band H</v>
          </cell>
          <cell r="K734">
            <v>1</v>
          </cell>
          <cell r="L734">
            <v>40</v>
          </cell>
          <cell r="M734" t="str">
            <v>Permanent Full-Time</v>
          </cell>
          <cell r="N734" t="str">
            <v>Salaried</v>
          </cell>
          <cell r="O734" t="str">
            <v>Position Filled</v>
          </cell>
          <cell r="P734">
            <v>801</v>
          </cell>
          <cell r="Q734" t="str">
            <v>Danny Xu</v>
          </cell>
          <cell r="R734" t="str">
            <v>Permanent Full-Time</v>
          </cell>
          <cell r="S734" t="str">
            <v>Salaried</v>
          </cell>
          <cell r="T734" t="str">
            <v>IEA – 2010 Standard</v>
          </cell>
          <cell r="U734">
            <v>1</v>
          </cell>
          <cell r="V734" t="str">
            <v>H+</v>
          </cell>
          <cell r="W734">
            <v>86774.95</v>
          </cell>
          <cell r="X734" t="str">
            <v>Floor 8 - 31 Wiri Station Road</v>
          </cell>
          <cell r="Y734">
            <v>0</v>
          </cell>
          <cell r="Z734" t="str">
            <v>Zhen</v>
          </cell>
          <cell r="AA734" t="str">
            <v>Xu</v>
          </cell>
          <cell r="AB734" t="str">
            <v>Danny</v>
          </cell>
          <cell r="AC734" t="str">
            <v>BAND</v>
          </cell>
          <cell r="AD734" t="str">
            <v>PSA</v>
          </cell>
          <cell r="AE734" t="str">
            <v>Male</v>
          </cell>
          <cell r="AF734">
            <v>1504</v>
          </cell>
          <cell r="AG734" t="str">
            <v>TRAFFIC OPS CENTRAL</v>
          </cell>
          <cell r="AH734" t="str">
            <v>00.00.0000</v>
          </cell>
        </row>
        <row r="735">
          <cell r="A735">
            <v>50011382</v>
          </cell>
          <cell r="B735" t="str">
            <v>Services</v>
          </cell>
          <cell r="C735" t="str">
            <v>Services</v>
          </cell>
          <cell r="D735" t="str">
            <v>Network Operations &amp; Safety</v>
          </cell>
          <cell r="E735" t="str">
            <v>Traffic Operations - North/ West</v>
          </cell>
          <cell r="F735">
            <v>50011382</v>
          </cell>
          <cell r="G735" t="str">
            <v>Team Administrator</v>
          </cell>
          <cell r="H735" t="str">
            <v>01.07.2010</v>
          </cell>
          <cell r="I735" t="str">
            <v>Staff Member</v>
          </cell>
          <cell r="J735" t="str">
            <v>Band D</v>
          </cell>
          <cell r="K735">
            <v>1</v>
          </cell>
          <cell r="L735">
            <v>40</v>
          </cell>
          <cell r="M735" t="str">
            <v>Permanent Full-Time</v>
          </cell>
          <cell r="N735" t="str">
            <v>Waged/Timesheet</v>
          </cell>
          <cell r="O735" t="str">
            <v>Position Filled</v>
          </cell>
          <cell r="P735">
            <v>93302175</v>
          </cell>
          <cell r="Q735" t="str">
            <v>Andrea Scirkovich</v>
          </cell>
          <cell r="R735" t="str">
            <v>Permanent Part-Time</v>
          </cell>
          <cell r="S735" t="str">
            <v>Waged/Timesheet</v>
          </cell>
          <cell r="T735" t="str">
            <v>IEA – 2013 Standard</v>
          </cell>
          <cell r="U735">
            <v>0.9</v>
          </cell>
          <cell r="V735" t="str">
            <v>D+</v>
          </cell>
          <cell r="W735">
            <v>51917.25</v>
          </cell>
          <cell r="X735" t="str">
            <v>Vodafone Building - Level 2 (74 Taharoto Road)</v>
          </cell>
          <cell r="Y735">
            <v>0.1</v>
          </cell>
          <cell r="Z735" t="str">
            <v>Andrea</v>
          </cell>
          <cell r="AA735" t="str">
            <v>Scirkovich</v>
          </cell>
          <cell r="AB735" t="str">
            <v>Andrea</v>
          </cell>
          <cell r="AC735" t="str">
            <v>BAND</v>
          </cell>
          <cell r="AD735" t="str">
            <v>PSA</v>
          </cell>
          <cell r="AE735" t="str">
            <v>Female</v>
          </cell>
          <cell r="AF735">
            <v>1505</v>
          </cell>
          <cell r="AG735" t="str">
            <v>TRAFFIC OPS NORTH</v>
          </cell>
          <cell r="AH735" t="str">
            <v>00.00.0000</v>
          </cell>
        </row>
        <row r="736">
          <cell r="A736">
            <v>50011383</v>
          </cell>
          <cell r="B736" t="str">
            <v>Services</v>
          </cell>
          <cell r="C736" t="str">
            <v>Services</v>
          </cell>
          <cell r="D736" t="str">
            <v>Network Operations &amp; Safety</v>
          </cell>
          <cell r="E736" t="str">
            <v>Traffic Operations - Central/ South</v>
          </cell>
          <cell r="F736">
            <v>50011383</v>
          </cell>
          <cell r="G736" t="str">
            <v>Team Administrator</v>
          </cell>
          <cell r="H736" t="str">
            <v>01.07.2010</v>
          </cell>
          <cell r="I736" t="str">
            <v>Staff Member</v>
          </cell>
          <cell r="J736" t="str">
            <v>Band D</v>
          </cell>
          <cell r="K736">
            <v>1</v>
          </cell>
          <cell r="L736">
            <v>40</v>
          </cell>
          <cell r="M736" t="str">
            <v>Permanent Full-Time</v>
          </cell>
          <cell r="N736" t="str">
            <v>Waged/Timesheet</v>
          </cell>
          <cell r="O736" t="str">
            <v>Position Filled</v>
          </cell>
          <cell r="P736">
            <v>1039</v>
          </cell>
          <cell r="Q736" t="str">
            <v>Zoe Maclean</v>
          </cell>
          <cell r="R736" t="str">
            <v>Permanent Full-Time</v>
          </cell>
          <cell r="S736" t="str">
            <v>Waged/Timesheet</v>
          </cell>
          <cell r="T736" t="str">
            <v>CEA – PSA</v>
          </cell>
          <cell r="U736">
            <v>1</v>
          </cell>
          <cell r="V736" t="str">
            <v>D+</v>
          </cell>
          <cell r="W736">
            <v>49548.1</v>
          </cell>
          <cell r="X736" t="str">
            <v>1 Queen Street - Level 6</v>
          </cell>
          <cell r="Y736">
            <v>0</v>
          </cell>
          <cell r="Z736" t="str">
            <v>Zoe</v>
          </cell>
          <cell r="AA736" t="str">
            <v>Maclean</v>
          </cell>
          <cell r="AC736" t="str">
            <v>BAND</v>
          </cell>
          <cell r="AD736" t="str">
            <v>PSA</v>
          </cell>
          <cell r="AE736" t="str">
            <v>Female</v>
          </cell>
          <cell r="AF736">
            <v>1504</v>
          </cell>
          <cell r="AG736" t="str">
            <v>TRAFFIC OPS CENTRAL</v>
          </cell>
          <cell r="AH736" t="str">
            <v>00.00.0000</v>
          </cell>
        </row>
        <row r="737">
          <cell r="A737">
            <v>50011385</v>
          </cell>
          <cell r="B737" t="str">
            <v>Services</v>
          </cell>
          <cell r="C737" t="str">
            <v>Services</v>
          </cell>
          <cell r="D737" t="str">
            <v>Network Operations &amp; Safety</v>
          </cell>
          <cell r="E737" t="str">
            <v>Road Safety Engineering Central/ South</v>
          </cell>
          <cell r="F737">
            <v>50011385</v>
          </cell>
          <cell r="G737" t="str">
            <v>Road Safety Engineering Team Leader C/S</v>
          </cell>
          <cell r="H737" t="str">
            <v>01.07.2010</v>
          </cell>
          <cell r="I737" t="str">
            <v>Team Leader</v>
          </cell>
          <cell r="J737" t="str">
            <v>Band I</v>
          </cell>
          <cell r="K737">
            <v>1</v>
          </cell>
          <cell r="L737">
            <v>40</v>
          </cell>
          <cell r="M737" t="str">
            <v>Permanent Full-Time</v>
          </cell>
          <cell r="N737" t="str">
            <v>Salaried</v>
          </cell>
          <cell r="O737" t="str">
            <v>Position Filled</v>
          </cell>
          <cell r="P737">
            <v>90003607</v>
          </cell>
          <cell r="Q737" t="str">
            <v>Irene Tse</v>
          </cell>
          <cell r="R737" t="str">
            <v>Permanent Full-Time</v>
          </cell>
          <cell r="S737" t="str">
            <v>Salaried</v>
          </cell>
          <cell r="T737" t="str">
            <v>IEA – 2010 Standard</v>
          </cell>
          <cell r="U737">
            <v>1</v>
          </cell>
          <cell r="V737" t="str">
            <v>I+</v>
          </cell>
          <cell r="W737">
            <v>130800</v>
          </cell>
          <cell r="X737" t="str">
            <v>Vodafone Building - Level 2 (74 Taharoto Road)</v>
          </cell>
          <cell r="Y737">
            <v>0</v>
          </cell>
          <cell r="Z737" t="str">
            <v>Irene</v>
          </cell>
          <cell r="AA737" t="str">
            <v>Tse</v>
          </cell>
          <cell r="AB737" t="str">
            <v>Irene</v>
          </cell>
          <cell r="AC737" t="str">
            <v>BAND</v>
          </cell>
          <cell r="AD737" t="str">
            <v>PSA</v>
          </cell>
          <cell r="AE737" t="str">
            <v>Female</v>
          </cell>
          <cell r="AF737">
            <v>1515</v>
          </cell>
          <cell r="AG737" t="str">
            <v>Engineering C / S</v>
          </cell>
          <cell r="AH737" t="str">
            <v>00.00.0000</v>
          </cell>
        </row>
        <row r="738">
          <cell r="A738">
            <v>50011386</v>
          </cell>
          <cell r="B738" t="str">
            <v>Services</v>
          </cell>
          <cell r="C738" t="str">
            <v>Services</v>
          </cell>
          <cell r="D738" t="str">
            <v>Network Operations &amp; Safety</v>
          </cell>
          <cell r="E738" t="str">
            <v>Road Safety Engineering Central/ South</v>
          </cell>
          <cell r="F738">
            <v>50011386</v>
          </cell>
          <cell r="G738" t="str">
            <v>Road Safety Engineer</v>
          </cell>
          <cell r="H738" t="str">
            <v>01.07.2010</v>
          </cell>
          <cell r="I738" t="str">
            <v>Staff Member</v>
          </cell>
          <cell r="J738" t="str">
            <v>Band G</v>
          </cell>
          <cell r="K738">
            <v>1</v>
          </cell>
          <cell r="L738">
            <v>40</v>
          </cell>
          <cell r="M738" t="str">
            <v>Permanent Full-Time</v>
          </cell>
          <cell r="N738" t="str">
            <v>Waged/Timesheet</v>
          </cell>
          <cell r="O738" t="str">
            <v>Position Filled</v>
          </cell>
          <cell r="P738">
            <v>838</v>
          </cell>
          <cell r="Q738" t="str">
            <v>Nicky Carter</v>
          </cell>
          <cell r="R738" t="str">
            <v>Permanent Full-Time</v>
          </cell>
          <cell r="S738" t="str">
            <v>Waged/Timesheet</v>
          </cell>
          <cell r="T738" t="str">
            <v>IEA – 2013 Standard</v>
          </cell>
          <cell r="U738">
            <v>1</v>
          </cell>
          <cell r="V738" t="str">
            <v>G+</v>
          </cell>
          <cell r="W738">
            <v>77881.89</v>
          </cell>
          <cell r="X738" t="str">
            <v>Vodafone Building - Level 2 (74 Taharoto Road)</v>
          </cell>
          <cell r="Y738">
            <v>0</v>
          </cell>
          <cell r="Z738" t="str">
            <v>Nicky</v>
          </cell>
          <cell r="AA738" t="str">
            <v>Carter</v>
          </cell>
          <cell r="AC738" t="str">
            <v>BAND</v>
          </cell>
          <cell r="AD738" t="str">
            <v>PSA</v>
          </cell>
          <cell r="AE738" t="str">
            <v>Female</v>
          </cell>
          <cell r="AF738">
            <v>1515</v>
          </cell>
          <cell r="AG738" t="str">
            <v>Engineering C / S</v>
          </cell>
          <cell r="AH738" t="str">
            <v>00.00.0000</v>
          </cell>
        </row>
        <row r="739">
          <cell r="A739">
            <v>50011387</v>
          </cell>
          <cell r="B739" t="str">
            <v>Services</v>
          </cell>
          <cell r="C739" t="str">
            <v>Services</v>
          </cell>
          <cell r="D739" t="str">
            <v>Network Operations &amp; Safety</v>
          </cell>
          <cell r="E739" t="str">
            <v>Road Safety Engineering Central/ South</v>
          </cell>
          <cell r="F739">
            <v>50011387</v>
          </cell>
          <cell r="G739" t="str">
            <v>Road Safety Engineer</v>
          </cell>
          <cell r="H739" t="str">
            <v>01.07.2010</v>
          </cell>
          <cell r="I739" t="str">
            <v>Staff Member</v>
          </cell>
          <cell r="J739" t="str">
            <v>Band G</v>
          </cell>
          <cell r="K739">
            <v>1</v>
          </cell>
          <cell r="L739">
            <v>40</v>
          </cell>
          <cell r="M739" t="str">
            <v>Permanent Full-Time</v>
          </cell>
          <cell r="N739" t="str">
            <v>Waged/Timesheet</v>
          </cell>
          <cell r="O739" t="str">
            <v>Position unfilled for  87 days</v>
          </cell>
          <cell r="P739">
            <v>0</v>
          </cell>
          <cell r="U739">
            <v>0</v>
          </cell>
          <cell r="W739">
            <v>0</v>
          </cell>
          <cell r="Y739">
            <v>1</v>
          </cell>
          <cell r="AD739" t="str">
            <v>PSA</v>
          </cell>
          <cell r="AH739" t="str">
            <v>00.00.0000</v>
          </cell>
        </row>
        <row r="740">
          <cell r="A740">
            <v>50011388</v>
          </cell>
          <cell r="B740" t="str">
            <v>Services</v>
          </cell>
          <cell r="C740" t="str">
            <v>Services</v>
          </cell>
          <cell r="D740" t="str">
            <v>Network Operations &amp; Safety</v>
          </cell>
          <cell r="E740" t="str">
            <v>Road Safety Engineering Central/ South</v>
          </cell>
          <cell r="F740">
            <v>50011388</v>
          </cell>
          <cell r="G740" t="str">
            <v>Senior Road Safety Engineer</v>
          </cell>
          <cell r="H740" t="str">
            <v>01.07.2010</v>
          </cell>
          <cell r="I740" t="str">
            <v>Staff Member</v>
          </cell>
          <cell r="J740" t="str">
            <v>Band H</v>
          </cell>
          <cell r="K740">
            <v>1</v>
          </cell>
          <cell r="L740">
            <v>40</v>
          </cell>
          <cell r="M740" t="str">
            <v>Permanent Full-Time</v>
          </cell>
          <cell r="N740" t="str">
            <v>Salaried</v>
          </cell>
          <cell r="O740" t="str">
            <v>Position Filled</v>
          </cell>
          <cell r="P740">
            <v>458</v>
          </cell>
          <cell r="Q740" t="str">
            <v>Catherine Yung</v>
          </cell>
          <cell r="R740" t="str">
            <v>Permanent Full-Time</v>
          </cell>
          <cell r="S740" t="str">
            <v>Salaried</v>
          </cell>
          <cell r="T740" t="str">
            <v>CEA – PSA</v>
          </cell>
          <cell r="U740">
            <v>1</v>
          </cell>
          <cell r="V740" t="str">
            <v>H+</v>
          </cell>
          <cell r="W740">
            <v>83400</v>
          </cell>
          <cell r="X740" t="str">
            <v>Vodafone Building - Level 2 (74 Taharoto Road)</v>
          </cell>
          <cell r="Y740">
            <v>0</v>
          </cell>
          <cell r="Z740" t="str">
            <v>Catherine</v>
          </cell>
          <cell r="AA740" t="str">
            <v>Yung</v>
          </cell>
          <cell r="AC740" t="str">
            <v>BAND</v>
          </cell>
          <cell r="AD740" t="str">
            <v>PSA</v>
          </cell>
          <cell r="AE740" t="str">
            <v>Female</v>
          </cell>
          <cell r="AF740">
            <v>1515</v>
          </cell>
          <cell r="AG740" t="str">
            <v>Engineering C / S</v>
          </cell>
          <cell r="AH740" t="str">
            <v>00.00.0000</v>
          </cell>
        </row>
        <row r="741">
          <cell r="A741">
            <v>50011389</v>
          </cell>
          <cell r="B741" t="str">
            <v>Services</v>
          </cell>
          <cell r="C741" t="str">
            <v>Services</v>
          </cell>
          <cell r="D741" t="str">
            <v>Network Operations &amp; Safety</v>
          </cell>
          <cell r="E741" t="str">
            <v>Road Safety Engineering Central/ South</v>
          </cell>
          <cell r="F741">
            <v>50011389</v>
          </cell>
          <cell r="G741" t="str">
            <v>Road Safety Engineer</v>
          </cell>
          <cell r="H741" t="str">
            <v>01.07.2010</v>
          </cell>
          <cell r="I741" t="str">
            <v>Staff Member</v>
          </cell>
          <cell r="J741" t="str">
            <v>Band G</v>
          </cell>
          <cell r="K741">
            <v>1</v>
          </cell>
          <cell r="L741">
            <v>40</v>
          </cell>
          <cell r="M741" t="str">
            <v>Permanent Full-Time</v>
          </cell>
          <cell r="N741" t="str">
            <v>Waged/Timesheet</v>
          </cell>
          <cell r="O741" t="str">
            <v>Position Filled</v>
          </cell>
          <cell r="P741">
            <v>1750</v>
          </cell>
          <cell r="Q741" t="str">
            <v>Rosita Chan</v>
          </cell>
          <cell r="R741" t="str">
            <v>Permanent Full-Time</v>
          </cell>
          <cell r="S741" t="str">
            <v>Waged/Timesheet</v>
          </cell>
          <cell r="T741" t="str">
            <v>CEA – PSA</v>
          </cell>
          <cell r="U741">
            <v>1</v>
          </cell>
          <cell r="V741" t="str">
            <v>G+</v>
          </cell>
          <cell r="W741">
            <v>75000</v>
          </cell>
          <cell r="X741" t="str">
            <v>Vodafone Building - Level 2 (74 Taharoto Road)</v>
          </cell>
          <cell r="Y741">
            <v>0</v>
          </cell>
          <cell r="Z741" t="str">
            <v>Chi Ying</v>
          </cell>
          <cell r="AA741" t="str">
            <v>Chan</v>
          </cell>
          <cell r="AB741" t="str">
            <v>Rosita</v>
          </cell>
          <cell r="AC741" t="str">
            <v>BAND</v>
          </cell>
          <cell r="AD741" t="str">
            <v>PSA</v>
          </cell>
          <cell r="AE741" t="str">
            <v>Female</v>
          </cell>
          <cell r="AF741">
            <v>1515</v>
          </cell>
          <cell r="AG741" t="str">
            <v>Engineering C / S</v>
          </cell>
          <cell r="AH741" t="str">
            <v>00.00.0000</v>
          </cell>
        </row>
        <row r="742">
          <cell r="A742">
            <v>50011390</v>
          </cell>
          <cell r="B742" t="str">
            <v>Services</v>
          </cell>
          <cell r="C742" t="str">
            <v>Services</v>
          </cell>
          <cell r="D742" t="str">
            <v>Network Operations &amp; Safety</v>
          </cell>
          <cell r="E742" t="str">
            <v>Road Safety Engineering Central/ South</v>
          </cell>
          <cell r="F742">
            <v>50011390</v>
          </cell>
          <cell r="G742" t="str">
            <v>Road Safety Engineer</v>
          </cell>
          <cell r="H742" t="str">
            <v>01.07.2010</v>
          </cell>
          <cell r="I742" t="str">
            <v>Staff Member</v>
          </cell>
          <cell r="J742" t="str">
            <v>Band G</v>
          </cell>
          <cell r="K742">
            <v>1</v>
          </cell>
          <cell r="L742">
            <v>40</v>
          </cell>
          <cell r="M742" t="str">
            <v>Permanent Full-Time</v>
          </cell>
          <cell r="N742" t="str">
            <v>Waged/Timesheet</v>
          </cell>
          <cell r="O742" t="str">
            <v>Position Filled</v>
          </cell>
          <cell r="P742">
            <v>2310</v>
          </cell>
          <cell r="Q742" t="str">
            <v>Shashi Hetakki Lakshminarasimhaiah</v>
          </cell>
          <cell r="R742" t="str">
            <v>Fixed Term Full-Time</v>
          </cell>
          <cell r="S742" t="str">
            <v>Waged/Timesheet</v>
          </cell>
          <cell r="T742" t="str">
            <v>IEA – 2013 Standard</v>
          </cell>
          <cell r="U742">
            <v>1</v>
          </cell>
          <cell r="V742" t="str">
            <v>G2</v>
          </cell>
          <cell r="W742">
            <v>65520</v>
          </cell>
          <cell r="X742" t="str">
            <v>Vodafone Building - Level 1 (74 Taharoto Road)</v>
          </cell>
          <cell r="Y742">
            <v>0</v>
          </cell>
          <cell r="Z742" t="str">
            <v>Shashidhara</v>
          </cell>
          <cell r="AA742" t="str">
            <v>Hetakki Lakshminarasimhaiah</v>
          </cell>
          <cell r="AB742" t="str">
            <v>Shashi</v>
          </cell>
          <cell r="AC742" t="str">
            <v>BAND</v>
          </cell>
          <cell r="AD742" t="str">
            <v>PSA</v>
          </cell>
          <cell r="AE742" t="str">
            <v>Male</v>
          </cell>
          <cell r="AF742">
            <v>1515</v>
          </cell>
          <cell r="AG742" t="str">
            <v>Engineering C / S</v>
          </cell>
          <cell r="AH742" t="str">
            <v>20.08.2015</v>
          </cell>
        </row>
        <row r="743">
          <cell r="A743">
            <v>50011392</v>
          </cell>
          <cell r="B743" t="str">
            <v>Services</v>
          </cell>
          <cell r="C743" t="str">
            <v>Services</v>
          </cell>
          <cell r="D743" t="str">
            <v>Network Operations &amp; Safety</v>
          </cell>
          <cell r="E743" t="str">
            <v>Community Transport - Regional Programme</v>
          </cell>
          <cell r="F743">
            <v>50011392</v>
          </cell>
          <cell r="G743" t="str">
            <v>Road Safety Analyst</v>
          </cell>
          <cell r="H743" t="str">
            <v>01.07.2010</v>
          </cell>
          <cell r="I743" t="str">
            <v>Staff Member</v>
          </cell>
          <cell r="J743" t="str">
            <v>Band F</v>
          </cell>
          <cell r="K743">
            <v>1</v>
          </cell>
          <cell r="L743">
            <v>40</v>
          </cell>
          <cell r="M743" t="str">
            <v>Permanent Full-Time</v>
          </cell>
          <cell r="N743" t="str">
            <v>Waged/Timesheet</v>
          </cell>
          <cell r="O743" t="str">
            <v>Position unfilled for  73 days</v>
          </cell>
          <cell r="P743">
            <v>0</v>
          </cell>
          <cell r="U743">
            <v>0</v>
          </cell>
          <cell r="W743">
            <v>0</v>
          </cell>
          <cell r="Y743">
            <v>1</v>
          </cell>
          <cell r="AD743" t="str">
            <v>PSA</v>
          </cell>
          <cell r="AH743" t="str">
            <v>00.00.0000</v>
          </cell>
        </row>
        <row r="744">
          <cell r="A744">
            <v>50011394</v>
          </cell>
          <cell r="B744" t="str">
            <v>Services</v>
          </cell>
          <cell r="C744" t="str">
            <v>Services</v>
          </cell>
          <cell r="D744" t="str">
            <v>Network Operations &amp; Safety</v>
          </cell>
          <cell r="E744" t="str">
            <v>ITS Infrastructure</v>
          </cell>
          <cell r="F744">
            <v>50011394</v>
          </cell>
          <cell r="G744" t="str">
            <v>Senior Traffic Systems Engineer</v>
          </cell>
          <cell r="H744" t="str">
            <v>01.07.2010</v>
          </cell>
          <cell r="I744" t="str">
            <v>Staff Member</v>
          </cell>
          <cell r="J744" t="str">
            <v>Band H</v>
          </cell>
          <cell r="K744">
            <v>1</v>
          </cell>
          <cell r="L744">
            <v>40</v>
          </cell>
          <cell r="M744" t="str">
            <v>Permanent Full-Time</v>
          </cell>
          <cell r="N744" t="str">
            <v>Salaried</v>
          </cell>
          <cell r="O744" t="str">
            <v>Position Filled</v>
          </cell>
          <cell r="P744">
            <v>90008808</v>
          </cell>
          <cell r="Q744" t="str">
            <v>Sumia Taha</v>
          </cell>
          <cell r="R744" t="str">
            <v>Permanent Full-Time</v>
          </cell>
          <cell r="S744" t="str">
            <v>Salaried</v>
          </cell>
          <cell r="T744" t="str">
            <v>IEA – 2010 Standard</v>
          </cell>
          <cell r="U744">
            <v>1</v>
          </cell>
          <cell r="V744" t="str">
            <v>H+</v>
          </cell>
          <cell r="W744">
            <v>84290.4</v>
          </cell>
          <cell r="X744" t="str">
            <v>Vodafone Building - Level 2 (74 Taharoto Road)</v>
          </cell>
          <cell r="Y744">
            <v>0</v>
          </cell>
          <cell r="Z744" t="str">
            <v>Sumia</v>
          </cell>
          <cell r="AA744" t="str">
            <v>Taha</v>
          </cell>
          <cell r="AB744" t="str">
            <v>Sumia</v>
          </cell>
          <cell r="AC744" t="str">
            <v>BAND</v>
          </cell>
          <cell r="AD744" t="str">
            <v>PSA</v>
          </cell>
          <cell r="AE744" t="str">
            <v>Female</v>
          </cell>
          <cell r="AF744">
            <v>1512</v>
          </cell>
          <cell r="AG744" t="str">
            <v>ITS</v>
          </cell>
          <cell r="AH744" t="str">
            <v>00.00.0000</v>
          </cell>
        </row>
        <row r="745">
          <cell r="A745">
            <v>50011395</v>
          </cell>
          <cell r="B745" t="str">
            <v>Services</v>
          </cell>
          <cell r="C745" t="str">
            <v>Services</v>
          </cell>
          <cell r="D745" t="str">
            <v>Network Operations &amp; Safety</v>
          </cell>
          <cell r="E745" t="str">
            <v>ITS Infrastructure</v>
          </cell>
          <cell r="F745">
            <v>50011395</v>
          </cell>
          <cell r="G745" t="str">
            <v>Traffic Systems Engineer</v>
          </cell>
          <cell r="H745" t="str">
            <v>01.07.2010</v>
          </cell>
          <cell r="I745" t="str">
            <v>Staff Member</v>
          </cell>
          <cell r="J745" t="str">
            <v>Band G</v>
          </cell>
          <cell r="K745">
            <v>1</v>
          </cell>
          <cell r="L745">
            <v>40</v>
          </cell>
          <cell r="M745" t="str">
            <v>Permanent Full-Time</v>
          </cell>
          <cell r="N745" t="str">
            <v>Waged/Timesheet</v>
          </cell>
          <cell r="O745" t="str">
            <v>Position Filled</v>
          </cell>
          <cell r="P745">
            <v>105</v>
          </cell>
          <cell r="Q745" t="str">
            <v>Kipi Wallbridge-Paea</v>
          </cell>
          <cell r="R745" t="str">
            <v>Permanent Full-Time</v>
          </cell>
          <cell r="S745" t="str">
            <v>Waged/Timesheet</v>
          </cell>
          <cell r="T745" t="str">
            <v>IEA – 2010 Standard</v>
          </cell>
          <cell r="U745">
            <v>1</v>
          </cell>
          <cell r="V745" t="str">
            <v>G+</v>
          </cell>
          <cell r="W745">
            <v>71463.600000000006</v>
          </cell>
          <cell r="X745" t="str">
            <v>Vodafone Building - Level 2 (74 Taharoto Road)</v>
          </cell>
          <cell r="Y745">
            <v>0</v>
          </cell>
          <cell r="Z745" t="str">
            <v>Kipi</v>
          </cell>
          <cell r="AA745" t="str">
            <v>Wallbridge-Paea</v>
          </cell>
          <cell r="AC745" t="str">
            <v>BAND</v>
          </cell>
          <cell r="AD745" t="str">
            <v>PSA</v>
          </cell>
          <cell r="AE745" t="str">
            <v>Male</v>
          </cell>
          <cell r="AF745">
            <v>1512</v>
          </cell>
          <cell r="AG745" t="str">
            <v>ITS</v>
          </cell>
          <cell r="AH745" t="str">
            <v>00.00.0000</v>
          </cell>
        </row>
        <row r="746">
          <cell r="A746">
            <v>50011396</v>
          </cell>
          <cell r="B746" t="str">
            <v>Services</v>
          </cell>
          <cell r="C746" t="str">
            <v>Services</v>
          </cell>
          <cell r="D746" t="str">
            <v>Network Operations &amp; Safety</v>
          </cell>
          <cell r="E746" t="str">
            <v>ITS Infrastructure</v>
          </cell>
          <cell r="F746">
            <v>50011396</v>
          </cell>
          <cell r="G746" t="str">
            <v>Traffic Systems Engineer</v>
          </cell>
          <cell r="H746" t="str">
            <v>01.07.2010</v>
          </cell>
          <cell r="I746" t="str">
            <v>Staff Member</v>
          </cell>
          <cell r="J746" t="str">
            <v>Band G</v>
          </cell>
          <cell r="K746">
            <v>1</v>
          </cell>
          <cell r="L746">
            <v>40</v>
          </cell>
          <cell r="M746" t="str">
            <v>Permanent Full-Time</v>
          </cell>
          <cell r="N746" t="str">
            <v>Waged/Timesheet</v>
          </cell>
          <cell r="O746" t="str">
            <v>Future Start exists</v>
          </cell>
          <cell r="P746">
            <v>0</v>
          </cell>
          <cell r="U746">
            <v>0</v>
          </cell>
          <cell r="W746">
            <v>0</v>
          </cell>
          <cell r="Y746">
            <v>1</v>
          </cell>
          <cell r="AD746" t="str">
            <v>PSA</v>
          </cell>
          <cell r="AH746" t="str">
            <v>00.00.0000</v>
          </cell>
        </row>
        <row r="747">
          <cell r="A747">
            <v>50011397</v>
          </cell>
          <cell r="B747" t="str">
            <v>Services</v>
          </cell>
          <cell r="C747" t="str">
            <v>Services</v>
          </cell>
          <cell r="D747" t="str">
            <v>Network Operations &amp; Safety</v>
          </cell>
          <cell r="E747" t="str">
            <v>Operations Planning &amp; Performance</v>
          </cell>
          <cell r="F747">
            <v>50011397</v>
          </cell>
          <cell r="G747" t="str">
            <v>Principal Traffic Engineer</v>
          </cell>
          <cell r="H747" t="str">
            <v>01.07.2010</v>
          </cell>
          <cell r="I747" t="str">
            <v>Staff Member</v>
          </cell>
          <cell r="J747" t="str">
            <v>Band I</v>
          </cell>
          <cell r="K747">
            <v>1</v>
          </cell>
          <cell r="L747">
            <v>40</v>
          </cell>
          <cell r="M747" t="str">
            <v>Permanent Full-Time</v>
          </cell>
          <cell r="N747" t="str">
            <v>Salaried</v>
          </cell>
          <cell r="O747" t="str">
            <v>Position unfilled for 101 days</v>
          </cell>
          <cell r="P747">
            <v>0</v>
          </cell>
          <cell r="U747">
            <v>0</v>
          </cell>
          <cell r="W747">
            <v>0</v>
          </cell>
          <cell r="Y747">
            <v>1</v>
          </cell>
          <cell r="AD747" t="str">
            <v>PSA</v>
          </cell>
          <cell r="AH747" t="str">
            <v>00.00.0000</v>
          </cell>
        </row>
        <row r="748">
          <cell r="A748">
            <v>50011398</v>
          </cell>
          <cell r="B748" t="str">
            <v>Services</v>
          </cell>
          <cell r="C748" t="str">
            <v>Services</v>
          </cell>
          <cell r="D748" t="str">
            <v>Network Operations &amp; Safety</v>
          </cell>
          <cell r="E748" t="str">
            <v>Operations Planning &amp; Performance</v>
          </cell>
          <cell r="F748">
            <v>50011398</v>
          </cell>
          <cell r="G748" t="str">
            <v>Traffic Engineer</v>
          </cell>
          <cell r="H748" t="str">
            <v>01.07.2010</v>
          </cell>
          <cell r="I748" t="str">
            <v>Staff Member</v>
          </cell>
          <cell r="J748" t="str">
            <v>Band G</v>
          </cell>
          <cell r="K748">
            <v>1</v>
          </cell>
          <cell r="L748">
            <v>40</v>
          </cell>
          <cell r="M748" t="str">
            <v>Permanent Full-Time</v>
          </cell>
          <cell r="N748" t="str">
            <v>Waged/Timesheet</v>
          </cell>
          <cell r="O748" t="str">
            <v>Position unfilled for 115 days</v>
          </cell>
          <cell r="P748">
            <v>0</v>
          </cell>
          <cell r="U748">
            <v>0</v>
          </cell>
          <cell r="W748">
            <v>0</v>
          </cell>
          <cell r="Y748">
            <v>1</v>
          </cell>
          <cell r="AD748" t="str">
            <v>PSA</v>
          </cell>
          <cell r="AH748" t="str">
            <v>00.00.0000</v>
          </cell>
        </row>
        <row r="749">
          <cell r="A749">
            <v>50011400</v>
          </cell>
          <cell r="B749" t="str">
            <v>Services</v>
          </cell>
          <cell r="C749" t="str">
            <v>Services</v>
          </cell>
          <cell r="D749" t="str">
            <v>Network Operations &amp; Safety</v>
          </cell>
          <cell r="E749" t="str">
            <v>Strategy &amp; Performance</v>
          </cell>
          <cell r="F749">
            <v>50011400</v>
          </cell>
          <cell r="G749" t="str">
            <v>Road Safety Policy Analyst</v>
          </cell>
          <cell r="H749" t="str">
            <v>01.07.2010</v>
          </cell>
          <cell r="I749" t="str">
            <v>Staff Member</v>
          </cell>
          <cell r="J749" t="str">
            <v>Band F</v>
          </cell>
          <cell r="K749">
            <v>1</v>
          </cell>
          <cell r="L749">
            <v>40</v>
          </cell>
          <cell r="M749" t="str">
            <v>Permanent Full-Time</v>
          </cell>
          <cell r="N749" t="str">
            <v>Waged/Timesheet</v>
          </cell>
          <cell r="O749" t="str">
            <v>Position Filled</v>
          </cell>
          <cell r="P749">
            <v>251</v>
          </cell>
          <cell r="Q749" t="str">
            <v>Juliet Trevethick</v>
          </cell>
          <cell r="R749" t="str">
            <v>Permanent Full-Time</v>
          </cell>
          <cell r="S749" t="str">
            <v>Waged/Timesheet</v>
          </cell>
          <cell r="T749" t="str">
            <v>IEA – 2010 Standard</v>
          </cell>
          <cell r="U749">
            <v>1</v>
          </cell>
          <cell r="V749" t="str">
            <v>F+</v>
          </cell>
          <cell r="W749">
            <v>66779.63</v>
          </cell>
          <cell r="X749" t="str">
            <v>Vodafone Building - Level 2 (74 Taharoto Road)</v>
          </cell>
          <cell r="Y749">
            <v>0</v>
          </cell>
          <cell r="Z749" t="str">
            <v>Juliet</v>
          </cell>
          <cell r="AA749" t="str">
            <v>Trevethick</v>
          </cell>
          <cell r="AC749" t="str">
            <v>BAND</v>
          </cell>
          <cell r="AD749" t="str">
            <v>PSA</v>
          </cell>
          <cell r="AE749" t="str">
            <v>Female</v>
          </cell>
          <cell r="AF749">
            <v>1514</v>
          </cell>
          <cell r="AG749" t="str">
            <v>Strategy &amp; Perf</v>
          </cell>
          <cell r="AH749" t="str">
            <v>00.00.0000</v>
          </cell>
        </row>
        <row r="750">
          <cell r="A750">
            <v>50011401</v>
          </cell>
          <cell r="B750" t="str">
            <v>Services</v>
          </cell>
          <cell r="C750" t="str">
            <v>Services</v>
          </cell>
          <cell r="D750" t="str">
            <v>Network Operations &amp; Safety</v>
          </cell>
          <cell r="E750" t="str">
            <v>Strategy &amp; Performance</v>
          </cell>
          <cell r="F750">
            <v>50011401</v>
          </cell>
          <cell r="G750" t="str">
            <v>Senior Road Safety Engineer</v>
          </cell>
          <cell r="H750" t="str">
            <v>01.07.2010</v>
          </cell>
          <cell r="I750" t="str">
            <v>Staff Member</v>
          </cell>
          <cell r="J750" t="str">
            <v>Band H</v>
          </cell>
          <cell r="K750">
            <v>1</v>
          </cell>
          <cell r="L750">
            <v>40</v>
          </cell>
          <cell r="M750" t="str">
            <v>Permanent Full-Time</v>
          </cell>
          <cell r="N750" t="str">
            <v>Salaried</v>
          </cell>
          <cell r="O750" t="str">
            <v>Position Filled</v>
          </cell>
          <cell r="P750">
            <v>92038715</v>
          </cell>
          <cell r="Q750" t="str">
            <v>Adam Moller</v>
          </cell>
          <cell r="R750" t="str">
            <v>Permanent Full-Time</v>
          </cell>
          <cell r="S750" t="str">
            <v>Salaried</v>
          </cell>
          <cell r="T750" t="str">
            <v>CEA – PSA</v>
          </cell>
          <cell r="U750">
            <v>1</v>
          </cell>
          <cell r="V750" t="str">
            <v>H+</v>
          </cell>
          <cell r="W750">
            <v>110068.87</v>
          </cell>
          <cell r="X750" t="str">
            <v>Vodafone Building - Level 2 (74 Taharoto Road)</v>
          </cell>
          <cell r="Y750">
            <v>0</v>
          </cell>
          <cell r="Z750" t="str">
            <v>Adam</v>
          </cell>
          <cell r="AA750" t="str">
            <v>Moller</v>
          </cell>
          <cell r="AB750" t="str">
            <v>Adam</v>
          </cell>
          <cell r="AC750" t="str">
            <v>BAND</v>
          </cell>
          <cell r="AD750" t="str">
            <v>PSA</v>
          </cell>
          <cell r="AE750" t="str">
            <v>Male</v>
          </cell>
          <cell r="AF750">
            <v>1514</v>
          </cell>
          <cell r="AG750" t="str">
            <v>Strategy &amp; Perf</v>
          </cell>
          <cell r="AH750" t="str">
            <v>00.00.0000</v>
          </cell>
        </row>
        <row r="751">
          <cell r="A751">
            <v>50011402</v>
          </cell>
          <cell r="B751" t="str">
            <v>Services</v>
          </cell>
          <cell r="C751" t="str">
            <v>Services</v>
          </cell>
          <cell r="D751" t="str">
            <v>Network Operations &amp; Safety</v>
          </cell>
          <cell r="E751" t="str">
            <v>Transport Controls</v>
          </cell>
          <cell r="F751">
            <v>50011402</v>
          </cell>
          <cell r="G751" t="str">
            <v>Senior Resolutions Technician</v>
          </cell>
          <cell r="H751" t="str">
            <v>01.07.2010</v>
          </cell>
          <cell r="I751" t="str">
            <v>Staff Member</v>
          </cell>
          <cell r="J751" t="str">
            <v>Band G</v>
          </cell>
          <cell r="K751">
            <v>1</v>
          </cell>
          <cell r="L751">
            <v>40</v>
          </cell>
          <cell r="M751" t="str">
            <v>Permanent Full-Time</v>
          </cell>
          <cell r="N751" t="str">
            <v>Waged/Timesheet</v>
          </cell>
          <cell r="O751" t="str">
            <v>Position Filled</v>
          </cell>
          <cell r="P751">
            <v>90001126</v>
          </cell>
          <cell r="Q751" t="str">
            <v>Anthony Herath</v>
          </cell>
          <cell r="R751" t="str">
            <v>Permanent Full-Time</v>
          </cell>
          <cell r="S751" t="str">
            <v>Waged/Timesheet</v>
          </cell>
          <cell r="T751" t="str">
            <v>CEA – PSA</v>
          </cell>
          <cell r="U751">
            <v>1</v>
          </cell>
          <cell r="V751" t="str">
            <v>G+</v>
          </cell>
          <cell r="W751">
            <v>71835.48</v>
          </cell>
          <cell r="X751" t="str">
            <v>Vodafone Building - Level 2 (74 Taharoto Road)</v>
          </cell>
          <cell r="Y751">
            <v>0</v>
          </cell>
          <cell r="Z751" t="str">
            <v>Anthony</v>
          </cell>
          <cell r="AA751" t="str">
            <v>Herath</v>
          </cell>
          <cell r="AB751" t="str">
            <v>Anthony</v>
          </cell>
          <cell r="AC751" t="str">
            <v>BAND</v>
          </cell>
          <cell r="AD751" t="str">
            <v>PSA</v>
          </cell>
          <cell r="AE751" t="str">
            <v>Male</v>
          </cell>
          <cell r="AF751">
            <v>1511</v>
          </cell>
          <cell r="AG751" t="str">
            <v>Transport Controls</v>
          </cell>
          <cell r="AH751" t="str">
            <v>00.00.0000</v>
          </cell>
        </row>
        <row r="752">
          <cell r="A752">
            <v>50011403</v>
          </cell>
          <cell r="B752" t="str">
            <v>Services</v>
          </cell>
          <cell r="C752" t="str">
            <v>Services</v>
          </cell>
          <cell r="D752" t="str">
            <v>Network Operations &amp; Safety</v>
          </cell>
          <cell r="E752" t="str">
            <v>Transport Controls</v>
          </cell>
          <cell r="F752">
            <v>50011403</v>
          </cell>
          <cell r="G752" t="str">
            <v>Resolutions Technician</v>
          </cell>
          <cell r="H752" t="str">
            <v>01.07.2010</v>
          </cell>
          <cell r="I752" t="str">
            <v>Staff Member</v>
          </cell>
          <cell r="J752" t="str">
            <v>Band F</v>
          </cell>
          <cell r="K752">
            <v>1</v>
          </cell>
          <cell r="L752">
            <v>40</v>
          </cell>
          <cell r="M752" t="str">
            <v>Permanent Full-Time</v>
          </cell>
          <cell r="N752" t="str">
            <v>Waged/Timesheet</v>
          </cell>
          <cell r="O752" t="str">
            <v>Position Filled</v>
          </cell>
          <cell r="P752">
            <v>986</v>
          </cell>
          <cell r="Q752" t="str">
            <v>Cat Hiles</v>
          </cell>
          <cell r="R752" t="str">
            <v>Permanent Full-Time</v>
          </cell>
          <cell r="S752" t="str">
            <v>Waged/Timesheet</v>
          </cell>
          <cell r="T752" t="str">
            <v>IEA – 2010 Standard</v>
          </cell>
          <cell r="U752">
            <v>1</v>
          </cell>
          <cell r="V752" t="str">
            <v>F+</v>
          </cell>
          <cell r="W752">
            <v>63921.13</v>
          </cell>
          <cell r="X752" t="str">
            <v>Vodafone Building - Level 2 (74 Taharoto Road)</v>
          </cell>
          <cell r="Y752">
            <v>0</v>
          </cell>
          <cell r="Z752" t="str">
            <v>Tracy</v>
          </cell>
          <cell r="AA752" t="str">
            <v>Hiles</v>
          </cell>
          <cell r="AB752" t="str">
            <v>Cat</v>
          </cell>
          <cell r="AC752" t="str">
            <v>BAND</v>
          </cell>
          <cell r="AD752" t="str">
            <v>PSA</v>
          </cell>
          <cell r="AE752" t="str">
            <v>Female</v>
          </cell>
          <cell r="AF752">
            <v>1511</v>
          </cell>
          <cell r="AG752" t="str">
            <v>Transport Controls</v>
          </cell>
          <cell r="AH752" t="str">
            <v>00.00.0000</v>
          </cell>
        </row>
        <row r="753">
          <cell r="A753">
            <v>50011404</v>
          </cell>
          <cell r="B753" t="str">
            <v>Services</v>
          </cell>
          <cell r="C753" t="str">
            <v>Services</v>
          </cell>
          <cell r="D753" t="str">
            <v>Network Operations &amp; Safety</v>
          </cell>
          <cell r="E753" t="str">
            <v>Development Consents</v>
          </cell>
          <cell r="F753">
            <v>50011404</v>
          </cell>
          <cell r="G753" t="str">
            <v>Principal Consent Specialist</v>
          </cell>
          <cell r="H753" t="str">
            <v>01.07.2010</v>
          </cell>
          <cell r="I753" t="str">
            <v>Staff Member</v>
          </cell>
          <cell r="J753" t="str">
            <v>Band I</v>
          </cell>
          <cell r="K753">
            <v>1</v>
          </cell>
          <cell r="L753">
            <v>40</v>
          </cell>
          <cell r="M753" t="str">
            <v>Permanent Full-Time</v>
          </cell>
          <cell r="N753" t="str">
            <v>Salaried</v>
          </cell>
          <cell r="O753" t="str">
            <v>Position Filled</v>
          </cell>
          <cell r="P753">
            <v>90008220</v>
          </cell>
          <cell r="Q753" t="str">
            <v>Pragati Vasisht</v>
          </cell>
          <cell r="R753" t="str">
            <v>Permanent Full-Time</v>
          </cell>
          <cell r="S753" t="str">
            <v>Salaried</v>
          </cell>
          <cell r="T753" t="str">
            <v>IEA – 2013 Standard</v>
          </cell>
          <cell r="U753">
            <v>1</v>
          </cell>
          <cell r="V753" t="str">
            <v>I2</v>
          </cell>
          <cell r="W753">
            <v>91560</v>
          </cell>
          <cell r="X753" t="str">
            <v>Admin 5 - 6 Henderson Valley Road</v>
          </cell>
          <cell r="Y753">
            <v>0</v>
          </cell>
          <cell r="Z753" t="str">
            <v>Pragati</v>
          </cell>
          <cell r="AA753" t="str">
            <v>Vasisht</v>
          </cell>
          <cell r="AB753" t="str">
            <v>Pragati</v>
          </cell>
          <cell r="AC753" t="str">
            <v>BAND</v>
          </cell>
          <cell r="AD753" t="str">
            <v>PSA</v>
          </cell>
          <cell r="AE753" t="str">
            <v>Female</v>
          </cell>
          <cell r="AF753">
            <v>1507</v>
          </cell>
          <cell r="AG753" t="str">
            <v>Development Consents</v>
          </cell>
          <cell r="AH753" t="str">
            <v>00.00.0000</v>
          </cell>
        </row>
        <row r="754">
          <cell r="A754">
            <v>50011405</v>
          </cell>
          <cell r="B754" t="str">
            <v>Services</v>
          </cell>
          <cell r="C754" t="str">
            <v>Services</v>
          </cell>
          <cell r="D754" t="str">
            <v>Network Operations &amp; Safety</v>
          </cell>
          <cell r="E754" t="str">
            <v>Development Consents</v>
          </cell>
          <cell r="F754">
            <v>50011405</v>
          </cell>
          <cell r="G754" t="str">
            <v>Principal Consent Specialist</v>
          </cell>
          <cell r="H754" t="str">
            <v>01.07.2010</v>
          </cell>
          <cell r="I754" t="str">
            <v>Staff Member</v>
          </cell>
          <cell r="J754" t="str">
            <v>Band I</v>
          </cell>
          <cell r="K754">
            <v>1</v>
          </cell>
          <cell r="L754">
            <v>40</v>
          </cell>
          <cell r="M754" t="str">
            <v>Permanent Full-Time</v>
          </cell>
          <cell r="N754" t="str">
            <v>Salaried</v>
          </cell>
          <cell r="O754" t="str">
            <v>Position Filled</v>
          </cell>
          <cell r="P754">
            <v>90009225</v>
          </cell>
          <cell r="Q754" t="str">
            <v>Aut Karndacharuk</v>
          </cell>
          <cell r="R754" t="str">
            <v>Permanent Full-Time</v>
          </cell>
          <cell r="S754" t="str">
            <v>Salaried</v>
          </cell>
          <cell r="T754" t="str">
            <v>IEA – 2013 Standard</v>
          </cell>
          <cell r="U754">
            <v>1</v>
          </cell>
          <cell r="V754" t="str">
            <v>I2</v>
          </cell>
          <cell r="W754">
            <v>91560</v>
          </cell>
          <cell r="X754" t="str">
            <v>1 Queen Street - Level 6</v>
          </cell>
          <cell r="Y754">
            <v>0</v>
          </cell>
          <cell r="Z754" t="str">
            <v>Auttapone</v>
          </cell>
          <cell r="AA754" t="str">
            <v>Karndacharuk</v>
          </cell>
          <cell r="AB754" t="str">
            <v>Aut</v>
          </cell>
          <cell r="AC754" t="str">
            <v>BAND</v>
          </cell>
          <cell r="AD754" t="str">
            <v>PSA</v>
          </cell>
          <cell r="AE754" t="str">
            <v>Male</v>
          </cell>
          <cell r="AF754">
            <v>1507</v>
          </cell>
          <cell r="AG754" t="str">
            <v>Development Consents</v>
          </cell>
          <cell r="AH754" t="str">
            <v>00.00.0000</v>
          </cell>
        </row>
        <row r="755">
          <cell r="A755">
            <v>50011406</v>
          </cell>
          <cell r="B755" t="str">
            <v>Services</v>
          </cell>
          <cell r="C755" t="str">
            <v>Services</v>
          </cell>
          <cell r="D755" t="str">
            <v>Network Operations &amp; Safety</v>
          </cell>
          <cell r="E755" t="str">
            <v>Development Consents</v>
          </cell>
          <cell r="F755">
            <v>50011406</v>
          </cell>
          <cell r="G755" t="str">
            <v>Senior Consent Specialist</v>
          </cell>
          <cell r="H755" t="str">
            <v>01.07.2010</v>
          </cell>
          <cell r="I755" t="str">
            <v>Staff Member</v>
          </cell>
          <cell r="J755" t="str">
            <v>Band H</v>
          </cell>
          <cell r="K755">
            <v>1</v>
          </cell>
          <cell r="L755">
            <v>40</v>
          </cell>
          <cell r="M755" t="str">
            <v>Permanent Full-Time</v>
          </cell>
          <cell r="N755" t="str">
            <v>Salaried</v>
          </cell>
          <cell r="O755" t="str">
            <v>Position Filled</v>
          </cell>
          <cell r="P755">
            <v>404</v>
          </cell>
          <cell r="Q755" t="str">
            <v>Mitra Prasad</v>
          </cell>
          <cell r="R755" t="str">
            <v>Permanent Full-Time</v>
          </cell>
          <cell r="S755" t="str">
            <v>Salaried</v>
          </cell>
          <cell r="T755" t="str">
            <v>IEA – 2013 Standard</v>
          </cell>
          <cell r="U755">
            <v>1</v>
          </cell>
          <cell r="V755" t="str">
            <v>H1</v>
          </cell>
          <cell r="W755">
            <v>75440</v>
          </cell>
          <cell r="X755" t="str">
            <v>Vodafone Building - Level 2 (74 Taharoto Road)</v>
          </cell>
          <cell r="Y755">
            <v>0</v>
          </cell>
          <cell r="Z755" t="str">
            <v>Mitra</v>
          </cell>
          <cell r="AA755" t="str">
            <v>Prasad</v>
          </cell>
          <cell r="AC755" t="str">
            <v>BAND</v>
          </cell>
          <cell r="AD755" t="str">
            <v>PSA</v>
          </cell>
          <cell r="AE755" t="str">
            <v>Male</v>
          </cell>
          <cell r="AF755">
            <v>1507</v>
          </cell>
          <cell r="AG755" t="str">
            <v>Development Consents</v>
          </cell>
          <cell r="AH755" t="str">
            <v>00.00.0000</v>
          </cell>
        </row>
        <row r="756">
          <cell r="A756">
            <v>50011407</v>
          </cell>
          <cell r="B756" t="str">
            <v>Services</v>
          </cell>
          <cell r="C756" t="str">
            <v>Services</v>
          </cell>
          <cell r="D756" t="str">
            <v>Network Operations &amp; Safety</v>
          </cell>
          <cell r="E756" t="str">
            <v>Development Consents</v>
          </cell>
          <cell r="F756">
            <v>50011407</v>
          </cell>
          <cell r="G756" t="str">
            <v>Senior Consent Specialist</v>
          </cell>
          <cell r="H756" t="str">
            <v>01.07.2010</v>
          </cell>
          <cell r="I756" t="str">
            <v>Staff Member</v>
          </cell>
          <cell r="J756" t="str">
            <v>Band H</v>
          </cell>
          <cell r="K756">
            <v>1</v>
          </cell>
          <cell r="L756">
            <v>40</v>
          </cell>
          <cell r="M756" t="str">
            <v>Permanent Full-Time</v>
          </cell>
          <cell r="N756" t="str">
            <v>Salaried</v>
          </cell>
          <cell r="O756" t="str">
            <v>Position Filled</v>
          </cell>
          <cell r="P756">
            <v>94</v>
          </cell>
          <cell r="Q756" t="str">
            <v>Minnie Liang</v>
          </cell>
          <cell r="R756" t="str">
            <v>Permanent Full-Time</v>
          </cell>
          <cell r="S756" t="str">
            <v>Salaried</v>
          </cell>
          <cell r="T756" t="str">
            <v>IEA – 2013 Standard</v>
          </cell>
          <cell r="U756">
            <v>1</v>
          </cell>
          <cell r="V756" t="str">
            <v>H1</v>
          </cell>
          <cell r="W756">
            <v>75440</v>
          </cell>
          <cell r="X756" t="str">
            <v>Floor 8 - 31 Wiri Station Road</v>
          </cell>
          <cell r="Y756">
            <v>0</v>
          </cell>
          <cell r="Z756" t="str">
            <v>Xiyan</v>
          </cell>
          <cell r="AA756" t="str">
            <v>Liang</v>
          </cell>
          <cell r="AB756" t="str">
            <v>Minnie</v>
          </cell>
          <cell r="AC756" t="str">
            <v>BAND</v>
          </cell>
          <cell r="AD756" t="str">
            <v>PSA</v>
          </cell>
          <cell r="AE756" t="str">
            <v>Female</v>
          </cell>
          <cell r="AF756">
            <v>1507</v>
          </cell>
          <cell r="AG756" t="str">
            <v>Development Consents</v>
          </cell>
          <cell r="AH756" t="str">
            <v>00.00.0000</v>
          </cell>
        </row>
        <row r="757">
          <cell r="A757">
            <v>50011410</v>
          </cell>
          <cell r="B757" t="str">
            <v>Capital Development Division</v>
          </cell>
          <cell r="C757" t="str">
            <v>Road Corridor</v>
          </cell>
          <cell r="D757" t="str">
            <v>Delivery</v>
          </cell>
          <cell r="E757" t="str">
            <v>Southern Road Corridor Delivery</v>
          </cell>
          <cell r="F757">
            <v>50011410</v>
          </cell>
          <cell r="G757" t="str">
            <v>Southern Road Corridor Delivery Manager</v>
          </cell>
          <cell r="H757" t="str">
            <v>01.07.2010</v>
          </cell>
          <cell r="I757" t="str">
            <v>Unit Manager</v>
          </cell>
          <cell r="J757" t="str">
            <v>Band K</v>
          </cell>
          <cell r="K757">
            <v>1</v>
          </cell>
          <cell r="L757">
            <v>40</v>
          </cell>
          <cell r="M757" t="str">
            <v>Permanent Full-Time</v>
          </cell>
          <cell r="N757" t="str">
            <v>Salaried</v>
          </cell>
          <cell r="O757" t="str">
            <v>Position Filled</v>
          </cell>
          <cell r="P757">
            <v>97058948</v>
          </cell>
          <cell r="Q757" t="str">
            <v>Peter Scott</v>
          </cell>
          <cell r="R757" t="str">
            <v>Permanent Full-Time</v>
          </cell>
          <cell r="S757" t="str">
            <v>Salaried</v>
          </cell>
          <cell r="T757" t="str">
            <v>IEA – 2010 Standard</v>
          </cell>
          <cell r="U757">
            <v>1</v>
          </cell>
          <cell r="V757" t="str">
            <v>K+</v>
          </cell>
          <cell r="W757">
            <v>143070.13</v>
          </cell>
          <cell r="X757" t="str">
            <v>Level 1 - 15 Putney Way</v>
          </cell>
          <cell r="Y757">
            <v>0</v>
          </cell>
          <cell r="Z757" t="str">
            <v>Ernest</v>
          </cell>
          <cell r="AA757" t="str">
            <v>Scott</v>
          </cell>
          <cell r="AB757" t="str">
            <v>Peter</v>
          </cell>
          <cell r="AC757" t="str">
            <v>BAND</v>
          </cell>
          <cell r="AD757" t="str">
            <v>PSA</v>
          </cell>
          <cell r="AE757" t="str">
            <v>Male</v>
          </cell>
          <cell r="AF757">
            <v>1607</v>
          </cell>
          <cell r="AG757" t="str">
            <v>MAINT CTS SOUTH</v>
          </cell>
          <cell r="AH757" t="str">
            <v>00.00.0000</v>
          </cell>
        </row>
        <row r="758">
          <cell r="A758">
            <v>50011412</v>
          </cell>
          <cell r="B758" t="str">
            <v>Capital Development Division</v>
          </cell>
          <cell r="C758" t="str">
            <v>Road Corridor</v>
          </cell>
          <cell r="D758" t="str">
            <v>Delivery</v>
          </cell>
          <cell r="E758" t="str">
            <v>North East Contracts</v>
          </cell>
          <cell r="F758">
            <v>50011412</v>
          </cell>
          <cell r="G758" t="str">
            <v>North East Contracts Team Leader</v>
          </cell>
          <cell r="H758" t="str">
            <v>01.07.2010</v>
          </cell>
          <cell r="I758" t="str">
            <v>Team Leader</v>
          </cell>
          <cell r="J758" t="str">
            <v>Band I</v>
          </cell>
          <cell r="K758">
            <v>1</v>
          </cell>
          <cell r="L758">
            <v>40</v>
          </cell>
          <cell r="M758" t="str">
            <v>Permanent Full-Time</v>
          </cell>
          <cell r="N758" t="str">
            <v>Salaried</v>
          </cell>
          <cell r="O758" t="str">
            <v>Position Filled</v>
          </cell>
          <cell r="P758">
            <v>93014070</v>
          </cell>
          <cell r="Q758" t="str">
            <v>Alan Morris</v>
          </cell>
          <cell r="R758" t="str">
            <v>Permanent Full-Time</v>
          </cell>
          <cell r="S758" t="str">
            <v>Salaried</v>
          </cell>
          <cell r="T758" t="str">
            <v>IEA – Old ELGOU Agmt</v>
          </cell>
          <cell r="U758">
            <v>1</v>
          </cell>
          <cell r="V758" t="str">
            <v>I+</v>
          </cell>
          <cell r="W758">
            <v>130800</v>
          </cell>
          <cell r="X758" t="str">
            <v>Vodafone Building - Level 2 (74 Taharoto Road)</v>
          </cell>
          <cell r="Y758">
            <v>0</v>
          </cell>
          <cell r="Z758" t="str">
            <v>Alan</v>
          </cell>
          <cell r="AA758" t="str">
            <v>Morris</v>
          </cell>
          <cell r="AB758" t="str">
            <v>Alan</v>
          </cell>
          <cell r="AC758" t="str">
            <v>BAND</v>
          </cell>
          <cell r="AD758" t="str">
            <v>PSA</v>
          </cell>
          <cell r="AE758" t="str">
            <v>Male</v>
          </cell>
          <cell r="AF758">
            <v>1615</v>
          </cell>
          <cell r="AG758" t="str">
            <v>North / West</v>
          </cell>
          <cell r="AH758" t="str">
            <v>00.00.0000</v>
          </cell>
        </row>
        <row r="759">
          <cell r="A759">
            <v>50011414</v>
          </cell>
          <cell r="B759" t="str">
            <v>Capital Development Division</v>
          </cell>
          <cell r="C759" t="str">
            <v>Road Corridor</v>
          </cell>
          <cell r="D759" t="str">
            <v>Delivery</v>
          </cell>
          <cell r="E759" t="str">
            <v>Rural North Contracts</v>
          </cell>
          <cell r="F759">
            <v>50011414</v>
          </cell>
          <cell r="G759" t="str">
            <v>Area Engineer</v>
          </cell>
          <cell r="H759" t="str">
            <v>01.07.2010</v>
          </cell>
          <cell r="I759" t="str">
            <v>Staff Member</v>
          </cell>
          <cell r="J759" t="str">
            <v>Band G</v>
          </cell>
          <cell r="K759">
            <v>1</v>
          </cell>
          <cell r="L759">
            <v>40</v>
          </cell>
          <cell r="M759" t="str">
            <v>Permanent Full-Time</v>
          </cell>
          <cell r="N759" t="str">
            <v>Waged/Timesheet</v>
          </cell>
          <cell r="O759" t="str">
            <v>Position Filled</v>
          </cell>
          <cell r="P759">
            <v>94015489</v>
          </cell>
          <cell r="Q759" t="str">
            <v>Sarah Burrows</v>
          </cell>
          <cell r="R759" t="str">
            <v>Permanent Full-Time</v>
          </cell>
          <cell r="S759" t="str">
            <v>Waged/Timesheet</v>
          </cell>
          <cell r="T759" t="str">
            <v>IEA – 2010 Standard</v>
          </cell>
          <cell r="U759">
            <v>1</v>
          </cell>
          <cell r="V759" t="str">
            <v>G4</v>
          </cell>
          <cell r="W759">
            <v>68640</v>
          </cell>
          <cell r="X759" t="str">
            <v>Vodafone Building - Level 2 (74 Taharoto Road)</v>
          </cell>
          <cell r="Y759">
            <v>0</v>
          </cell>
          <cell r="Z759" t="str">
            <v>Sarah</v>
          </cell>
          <cell r="AA759" t="str">
            <v>Burrows</v>
          </cell>
          <cell r="AB759" t="str">
            <v>Sarah</v>
          </cell>
          <cell r="AC759" t="str">
            <v>BAND</v>
          </cell>
          <cell r="AD759" t="str">
            <v>PSA</v>
          </cell>
          <cell r="AE759" t="str">
            <v>Female</v>
          </cell>
          <cell r="AF759">
            <v>1606</v>
          </cell>
          <cell r="AG759" t="str">
            <v>MAINT CT'S NTH -RDNY</v>
          </cell>
          <cell r="AH759" t="str">
            <v>00.00.0000</v>
          </cell>
        </row>
        <row r="760">
          <cell r="A760">
            <v>50011415</v>
          </cell>
          <cell r="B760" t="str">
            <v>Capital Development Division</v>
          </cell>
          <cell r="C760" t="str">
            <v>Road Corridor</v>
          </cell>
          <cell r="D760" t="str">
            <v>Delivery</v>
          </cell>
          <cell r="E760" t="str">
            <v>North West Contracts</v>
          </cell>
          <cell r="F760">
            <v>50011415</v>
          </cell>
          <cell r="G760" t="str">
            <v>Senior Area Engineer</v>
          </cell>
          <cell r="H760" t="str">
            <v>01.07.2010</v>
          </cell>
          <cell r="I760" t="str">
            <v>Staff Member</v>
          </cell>
          <cell r="J760" t="str">
            <v>Band H</v>
          </cell>
          <cell r="K760">
            <v>1</v>
          </cell>
          <cell r="L760">
            <v>40</v>
          </cell>
          <cell r="M760" t="str">
            <v>Permanent Full-Time</v>
          </cell>
          <cell r="N760" t="str">
            <v>Salaried</v>
          </cell>
          <cell r="O760" t="str">
            <v>Position Filled</v>
          </cell>
          <cell r="P760">
            <v>93301453</v>
          </cell>
          <cell r="Q760" t="str">
            <v>Benno Kohler</v>
          </cell>
          <cell r="R760" t="str">
            <v>Permanent Full-Time</v>
          </cell>
          <cell r="S760" t="str">
            <v>Salaried</v>
          </cell>
          <cell r="T760" t="str">
            <v>IEA – 2010 Standard</v>
          </cell>
          <cell r="U760">
            <v>1</v>
          </cell>
          <cell r="V760" t="str">
            <v>H+</v>
          </cell>
          <cell r="W760">
            <v>92188.47</v>
          </cell>
          <cell r="X760" t="str">
            <v>Vodafone Building - Level 2 (74 Taharoto Road)</v>
          </cell>
          <cell r="Y760">
            <v>0</v>
          </cell>
          <cell r="Z760" t="str">
            <v>Benno</v>
          </cell>
          <cell r="AA760" t="str">
            <v>Kohler</v>
          </cell>
          <cell r="AB760" t="str">
            <v>Benno</v>
          </cell>
          <cell r="AC760" t="str">
            <v>BAND</v>
          </cell>
          <cell r="AD760" t="str">
            <v>PSA</v>
          </cell>
          <cell r="AE760" t="str">
            <v>Male</v>
          </cell>
          <cell r="AF760">
            <v>1605</v>
          </cell>
          <cell r="AG760" t="str">
            <v>MAINT CT'S - NORTH 1</v>
          </cell>
          <cell r="AH760" t="str">
            <v>00.00.0000</v>
          </cell>
        </row>
        <row r="761">
          <cell r="A761">
            <v>50011416</v>
          </cell>
          <cell r="B761" t="str">
            <v>Capital Development Division</v>
          </cell>
          <cell r="C761" t="str">
            <v>Road Corridor</v>
          </cell>
          <cell r="D761" t="str">
            <v>Customer and Business Support</v>
          </cell>
          <cell r="E761" t="str">
            <v>Administration</v>
          </cell>
          <cell r="F761">
            <v>50011416</v>
          </cell>
          <cell r="G761" t="str">
            <v>Administrator</v>
          </cell>
          <cell r="H761" t="str">
            <v>01.07.2010</v>
          </cell>
          <cell r="I761" t="str">
            <v>Staff Member</v>
          </cell>
          <cell r="J761" t="str">
            <v>Band D</v>
          </cell>
          <cell r="K761">
            <v>1</v>
          </cell>
          <cell r="L761">
            <v>40</v>
          </cell>
          <cell r="M761" t="str">
            <v>Permanent Full-Time</v>
          </cell>
          <cell r="N761" t="str">
            <v>Waged/Timesheet</v>
          </cell>
          <cell r="O761" t="str">
            <v>Position Filled</v>
          </cell>
          <cell r="P761">
            <v>1134</v>
          </cell>
          <cell r="Q761" t="str">
            <v>Jacqui Nordstrand</v>
          </cell>
          <cell r="R761" t="str">
            <v>Permanent Full-Time</v>
          </cell>
          <cell r="S761" t="str">
            <v>Waged/Timesheet</v>
          </cell>
          <cell r="T761" t="str">
            <v>IEA – 2010 Standard</v>
          </cell>
          <cell r="U761">
            <v>1</v>
          </cell>
          <cell r="V761" t="str">
            <v>D+</v>
          </cell>
          <cell r="W761">
            <v>49128.68</v>
          </cell>
          <cell r="X761" t="str">
            <v>Vodafone Building - Level 2 (74 Taharoto Road)</v>
          </cell>
          <cell r="Y761">
            <v>0</v>
          </cell>
          <cell r="Z761" t="str">
            <v>Jacqueline</v>
          </cell>
          <cell r="AA761" t="str">
            <v>Nordstrand</v>
          </cell>
          <cell r="AB761" t="str">
            <v>Jacqui</v>
          </cell>
          <cell r="AC761" t="str">
            <v>BAND</v>
          </cell>
          <cell r="AD761" t="str">
            <v>PSA</v>
          </cell>
          <cell r="AE761" t="str">
            <v>Female</v>
          </cell>
          <cell r="AF761">
            <v>1609</v>
          </cell>
          <cell r="AG761" t="str">
            <v>MAINT CT'S  -OFFICE</v>
          </cell>
          <cell r="AH761" t="str">
            <v>00.00.0000</v>
          </cell>
        </row>
        <row r="762">
          <cell r="A762">
            <v>50011418</v>
          </cell>
          <cell r="B762" t="str">
            <v>Capital Development Division</v>
          </cell>
          <cell r="C762" t="str">
            <v>Road Corridor</v>
          </cell>
          <cell r="D762" t="str">
            <v>Delivery</v>
          </cell>
          <cell r="E762" t="str">
            <v>North West Contracts</v>
          </cell>
          <cell r="F762">
            <v>50011418</v>
          </cell>
          <cell r="G762" t="str">
            <v>Area Engineer</v>
          </cell>
          <cell r="H762" t="str">
            <v>01.07.2010</v>
          </cell>
          <cell r="I762" t="str">
            <v>Staff Member</v>
          </cell>
          <cell r="J762" t="str">
            <v>Band G</v>
          </cell>
          <cell r="K762">
            <v>1</v>
          </cell>
          <cell r="L762">
            <v>40</v>
          </cell>
          <cell r="M762" t="str">
            <v>Permanent Full-Time</v>
          </cell>
          <cell r="N762" t="str">
            <v>Waged/Timesheet</v>
          </cell>
          <cell r="O762" t="str">
            <v>Position Filled</v>
          </cell>
          <cell r="P762">
            <v>765</v>
          </cell>
          <cell r="Q762" t="str">
            <v>Ngan Truong</v>
          </cell>
          <cell r="R762" t="str">
            <v>Permanent Full-Time</v>
          </cell>
          <cell r="S762" t="str">
            <v>Waged/Timesheet</v>
          </cell>
          <cell r="T762" t="str">
            <v>IEA – 2010 Standard</v>
          </cell>
          <cell r="U762">
            <v>1</v>
          </cell>
          <cell r="V762" t="str">
            <v>G+</v>
          </cell>
          <cell r="W762">
            <v>71814.600000000006</v>
          </cell>
          <cell r="X762" t="str">
            <v>Vodafone Building - Level 2 (74 Taharoto Road)</v>
          </cell>
          <cell r="Y762">
            <v>0</v>
          </cell>
          <cell r="Z762" t="str">
            <v>Ngan</v>
          </cell>
          <cell r="AA762" t="str">
            <v>Truong</v>
          </cell>
          <cell r="AC762" t="str">
            <v>BAND</v>
          </cell>
          <cell r="AD762" t="str">
            <v>PSA</v>
          </cell>
          <cell r="AE762" t="str">
            <v>Female</v>
          </cell>
          <cell r="AF762">
            <v>1605</v>
          </cell>
          <cell r="AG762" t="str">
            <v>MAINT CT'S - NORTH 1</v>
          </cell>
          <cell r="AH762" t="str">
            <v>00.00.0000</v>
          </cell>
        </row>
        <row r="763">
          <cell r="A763">
            <v>50011419</v>
          </cell>
          <cell r="B763" t="str">
            <v>Capital Development Division</v>
          </cell>
          <cell r="C763" t="str">
            <v>Road Corridor</v>
          </cell>
          <cell r="D763" t="str">
            <v>Delivery</v>
          </cell>
          <cell r="E763" t="str">
            <v>North East Contracts</v>
          </cell>
          <cell r="F763">
            <v>50011419</v>
          </cell>
          <cell r="G763" t="str">
            <v>Senior Area Engineer</v>
          </cell>
          <cell r="H763" t="str">
            <v>01.07.2010</v>
          </cell>
          <cell r="I763" t="str">
            <v>Staff Member</v>
          </cell>
          <cell r="J763" t="str">
            <v>Band H</v>
          </cell>
          <cell r="K763">
            <v>1</v>
          </cell>
          <cell r="L763">
            <v>40</v>
          </cell>
          <cell r="M763" t="str">
            <v>Permanent Full-Time</v>
          </cell>
          <cell r="N763" t="str">
            <v>Salaried</v>
          </cell>
          <cell r="O763" t="str">
            <v>Position Filled</v>
          </cell>
          <cell r="P763">
            <v>92027764</v>
          </cell>
          <cell r="Q763" t="str">
            <v>Nabil Hadad</v>
          </cell>
          <cell r="R763" t="str">
            <v>Permanent Full-Time</v>
          </cell>
          <cell r="S763" t="str">
            <v>Salaried</v>
          </cell>
          <cell r="T763" t="str">
            <v>CEA – PSA</v>
          </cell>
          <cell r="U763">
            <v>1</v>
          </cell>
          <cell r="V763" t="str">
            <v>H+</v>
          </cell>
          <cell r="W763">
            <v>108409.19</v>
          </cell>
          <cell r="X763" t="str">
            <v>Vodafone Building - Level 2 (74 Taharoto Road)</v>
          </cell>
          <cell r="Y763">
            <v>0</v>
          </cell>
          <cell r="Z763" t="str">
            <v>Nabil</v>
          </cell>
          <cell r="AA763" t="str">
            <v>Hadad</v>
          </cell>
          <cell r="AB763" t="str">
            <v>Nabil</v>
          </cell>
          <cell r="AC763" t="str">
            <v>BAND</v>
          </cell>
          <cell r="AD763" t="str">
            <v>PSA</v>
          </cell>
          <cell r="AE763" t="str">
            <v>Male</v>
          </cell>
          <cell r="AF763">
            <v>1615</v>
          </cell>
          <cell r="AG763" t="str">
            <v>North / West</v>
          </cell>
          <cell r="AH763" t="str">
            <v>00.00.0000</v>
          </cell>
        </row>
        <row r="764">
          <cell r="A764">
            <v>50011421</v>
          </cell>
          <cell r="B764" t="str">
            <v>Capital Development Division</v>
          </cell>
          <cell r="C764" t="str">
            <v>Road Corridor</v>
          </cell>
          <cell r="D764" t="str">
            <v>Delivery</v>
          </cell>
          <cell r="E764" t="str">
            <v>North East Contracts</v>
          </cell>
          <cell r="F764">
            <v>50011421</v>
          </cell>
          <cell r="G764" t="str">
            <v>Area Engineer</v>
          </cell>
          <cell r="H764" t="str">
            <v>01.07.2010</v>
          </cell>
          <cell r="I764" t="str">
            <v>Staff Member</v>
          </cell>
          <cell r="J764" t="str">
            <v>Band G</v>
          </cell>
          <cell r="K764">
            <v>1</v>
          </cell>
          <cell r="L764">
            <v>40</v>
          </cell>
          <cell r="M764" t="str">
            <v>Permanent Full-Time</v>
          </cell>
          <cell r="N764" t="str">
            <v>Waged/Timesheet</v>
          </cell>
          <cell r="O764" t="str">
            <v>Position Filled</v>
          </cell>
          <cell r="P764">
            <v>93302340</v>
          </cell>
          <cell r="Q764" t="str">
            <v>Stephan Swanepoel</v>
          </cell>
          <cell r="R764" t="str">
            <v>Permanent Full-Time</v>
          </cell>
          <cell r="S764" t="str">
            <v>Waged/Timesheet</v>
          </cell>
          <cell r="T764" t="str">
            <v>IEA – 2010 Standard</v>
          </cell>
          <cell r="U764">
            <v>1</v>
          </cell>
          <cell r="V764" t="str">
            <v>G+</v>
          </cell>
          <cell r="W764">
            <v>82903.42</v>
          </cell>
          <cell r="X764" t="str">
            <v>Vodafone Building - Level 2 (74 Taharoto Road)</v>
          </cell>
          <cell r="Y764">
            <v>0</v>
          </cell>
          <cell r="Z764" t="str">
            <v>Stephanus</v>
          </cell>
          <cell r="AA764" t="str">
            <v>Swanepoel</v>
          </cell>
          <cell r="AB764" t="str">
            <v>Stephan</v>
          </cell>
          <cell r="AC764" t="str">
            <v>BAND</v>
          </cell>
          <cell r="AD764" t="str">
            <v>PSA</v>
          </cell>
          <cell r="AE764" t="str">
            <v>Male</v>
          </cell>
          <cell r="AF764">
            <v>1615</v>
          </cell>
          <cell r="AG764" t="str">
            <v>North / West</v>
          </cell>
          <cell r="AH764" t="str">
            <v>00.00.0000</v>
          </cell>
        </row>
        <row r="765">
          <cell r="A765">
            <v>50011422</v>
          </cell>
          <cell r="B765" t="str">
            <v>Capital Development Division</v>
          </cell>
          <cell r="C765" t="str">
            <v>Road Corridor</v>
          </cell>
          <cell r="D765" t="str">
            <v>Delivery</v>
          </cell>
          <cell r="E765" t="str">
            <v>Rural North Contracts</v>
          </cell>
          <cell r="F765">
            <v>50011422</v>
          </cell>
          <cell r="G765" t="str">
            <v>Rural North Contracts Team Leader</v>
          </cell>
          <cell r="H765" t="str">
            <v>01.07.2010</v>
          </cell>
          <cell r="I765" t="str">
            <v>Team Leader</v>
          </cell>
          <cell r="J765" t="str">
            <v>Band I</v>
          </cell>
          <cell r="K765">
            <v>1</v>
          </cell>
          <cell r="L765">
            <v>40</v>
          </cell>
          <cell r="M765" t="str">
            <v>Permanent Full-Time</v>
          </cell>
          <cell r="N765" t="str">
            <v>Salaried</v>
          </cell>
          <cell r="O765" t="str">
            <v>Position Filled</v>
          </cell>
          <cell r="P765">
            <v>92046030</v>
          </cell>
          <cell r="Q765" t="str">
            <v>Bernard Pang</v>
          </cell>
          <cell r="R765" t="str">
            <v>Permanent Full-Time</v>
          </cell>
          <cell r="S765" t="str">
            <v>Salaried</v>
          </cell>
          <cell r="T765" t="str">
            <v>IEA – 2013 Standard</v>
          </cell>
          <cell r="U765">
            <v>1</v>
          </cell>
          <cell r="V765" t="str">
            <v>I+</v>
          </cell>
          <cell r="W765">
            <v>125526.36</v>
          </cell>
          <cell r="X765" t="str">
            <v>Admin 5 - 6 Henderson Valley Road</v>
          </cell>
          <cell r="Y765">
            <v>0</v>
          </cell>
          <cell r="Z765" t="str">
            <v>Yuk Kiong</v>
          </cell>
          <cell r="AA765" t="str">
            <v>Pang</v>
          </cell>
          <cell r="AB765" t="str">
            <v>Bernard</v>
          </cell>
          <cell r="AC765" t="str">
            <v>BAND</v>
          </cell>
          <cell r="AD765" t="str">
            <v>PSA</v>
          </cell>
          <cell r="AE765" t="str">
            <v>Male</v>
          </cell>
          <cell r="AF765">
            <v>1606</v>
          </cell>
          <cell r="AG765" t="str">
            <v>MAINT CT'S NTH -RDNY</v>
          </cell>
          <cell r="AH765" t="str">
            <v>00.00.0000</v>
          </cell>
        </row>
        <row r="766">
          <cell r="A766">
            <v>50011424</v>
          </cell>
          <cell r="B766" t="str">
            <v>Capital Development Division</v>
          </cell>
          <cell r="C766" t="str">
            <v>Road Corridor</v>
          </cell>
          <cell r="D766" t="str">
            <v>Delivery</v>
          </cell>
          <cell r="E766" t="str">
            <v>Streetlight Contracts</v>
          </cell>
          <cell r="F766">
            <v>50011424</v>
          </cell>
          <cell r="G766" t="str">
            <v>Streetlights Engineer North &amp; West</v>
          </cell>
          <cell r="H766" t="str">
            <v>01.07.2010</v>
          </cell>
          <cell r="I766" t="str">
            <v>Staff Member</v>
          </cell>
          <cell r="J766" t="str">
            <v>Band G</v>
          </cell>
          <cell r="K766">
            <v>1</v>
          </cell>
          <cell r="L766">
            <v>40</v>
          </cell>
          <cell r="M766" t="str">
            <v>Permanent Full-Time</v>
          </cell>
          <cell r="N766" t="str">
            <v>Waged/Timesheet</v>
          </cell>
          <cell r="O766" t="str">
            <v>Position Filled</v>
          </cell>
          <cell r="P766">
            <v>97065102</v>
          </cell>
          <cell r="Q766" t="str">
            <v>Chris Mooney</v>
          </cell>
          <cell r="R766" t="str">
            <v>Permanent Full-Time</v>
          </cell>
          <cell r="S766" t="str">
            <v>Waged/Timesheet</v>
          </cell>
          <cell r="T766" t="str">
            <v>CEA – PSA</v>
          </cell>
          <cell r="U766">
            <v>1</v>
          </cell>
          <cell r="V766" t="str">
            <v>G+</v>
          </cell>
          <cell r="W766">
            <v>105831.95</v>
          </cell>
          <cell r="X766" t="str">
            <v>Admin 5 - 6 Henderson Valley Road</v>
          </cell>
          <cell r="Y766">
            <v>0</v>
          </cell>
          <cell r="Z766" t="str">
            <v>Chris</v>
          </cell>
          <cell r="AA766" t="str">
            <v>Mooney</v>
          </cell>
          <cell r="AB766" t="str">
            <v>Chris</v>
          </cell>
          <cell r="AC766" t="str">
            <v>BAND</v>
          </cell>
          <cell r="AD766" t="str">
            <v>PSA</v>
          </cell>
          <cell r="AE766" t="str">
            <v>Male</v>
          </cell>
          <cell r="AF766">
            <v>1614</v>
          </cell>
          <cell r="AG766" t="str">
            <v>Street Lighting</v>
          </cell>
          <cell r="AH766" t="str">
            <v>00.00.0000</v>
          </cell>
        </row>
        <row r="767">
          <cell r="A767">
            <v>50011426</v>
          </cell>
          <cell r="B767" t="str">
            <v>People, Safety &amp; Contact</v>
          </cell>
          <cell r="C767" t="str">
            <v>Customer Contact</v>
          </cell>
          <cell r="D767" t="str">
            <v>Customer Response</v>
          </cell>
          <cell r="E767" t="str">
            <v>Customer Feedback 5</v>
          </cell>
          <cell r="F767">
            <v>50011426</v>
          </cell>
          <cell r="G767" t="str">
            <v>Customer Support Technician - North</v>
          </cell>
          <cell r="H767" t="str">
            <v>01.07.2010</v>
          </cell>
          <cell r="I767" t="str">
            <v>Staff Member</v>
          </cell>
          <cell r="J767" t="str">
            <v>Band D</v>
          </cell>
          <cell r="K767">
            <v>1</v>
          </cell>
          <cell r="L767">
            <v>40</v>
          </cell>
          <cell r="M767" t="str">
            <v>Permanent Full-Time</v>
          </cell>
          <cell r="N767" t="str">
            <v>Waged/Timesheet</v>
          </cell>
          <cell r="O767" t="str">
            <v>Position Filled</v>
          </cell>
          <cell r="P767">
            <v>98</v>
          </cell>
          <cell r="Q767" t="str">
            <v>Tara Harvey</v>
          </cell>
          <cell r="R767" t="str">
            <v>Permanent Full-Time</v>
          </cell>
          <cell r="S767" t="str">
            <v>Waged/Timesheet</v>
          </cell>
          <cell r="T767" t="str">
            <v>IEA – 2010 Standard</v>
          </cell>
          <cell r="U767">
            <v>1</v>
          </cell>
          <cell r="V767" t="str">
            <v>F+</v>
          </cell>
          <cell r="W767">
            <v>62462.66</v>
          </cell>
          <cell r="X767" t="str">
            <v>Vodafone Building - Level 2 (74 Taharoto Road)</v>
          </cell>
          <cell r="Y767">
            <v>0</v>
          </cell>
          <cell r="Z767" t="str">
            <v>Tara</v>
          </cell>
          <cell r="AA767" t="str">
            <v>Harvey</v>
          </cell>
          <cell r="AC767" t="str">
            <v>BAND</v>
          </cell>
          <cell r="AD767" t="str">
            <v>PSA</v>
          </cell>
          <cell r="AE767" t="str">
            <v>Female</v>
          </cell>
          <cell r="AF767">
            <v>1609</v>
          </cell>
          <cell r="AG767" t="str">
            <v>MAINT CT'S  -OFFICE</v>
          </cell>
          <cell r="AH767" t="str">
            <v>00.00.0000</v>
          </cell>
        </row>
        <row r="768">
          <cell r="A768">
            <v>50011427</v>
          </cell>
          <cell r="B768" t="str">
            <v>Capital Development Division</v>
          </cell>
          <cell r="C768" t="str">
            <v>Road Corridor</v>
          </cell>
          <cell r="D768" t="str">
            <v>Delivery</v>
          </cell>
          <cell r="E768" t="str">
            <v>West Contracts</v>
          </cell>
          <cell r="F768">
            <v>50011427</v>
          </cell>
          <cell r="G768" t="str">
            <v>West Contracts Team Leader</v>
          </cell>
          <cell r="H768" t="str">
            <v>01.07.2010</v>
          </cell>
          <cell r="I768" t="str">
            <v>Team Leader</v>
          </cell>
          <cell r="J768" t="str">
            <v>Band I</v>
          </cell>
          <cell r="K768">
            <v>1</v>
          </cell>
          <cell r="L768">
            <v>40</v>
          </cell>
          <cell r="M768" t="str">
            <v>Permanent Full-Time</v>
          </cell>
          <cell r="N768" t="str">
            <v>Salaried</v>
          </cell>
          <cell r="O768" t="str">
            <v>Position Filled</v>
          </cell>
          <cell r="P768">
            <v>93301445</v>
          </cell>
          <cell r="Q768" t="str">
            <v>Erle Bencich</v>
          </cell>
          <cell r="R768" t="str">
            <v>Permanent Full-Time</v>
          </cell>
          <cell r="S768" t="str">
            <v>Salaried</v>
          </cell>
          <cell r="T768" t="str">
            <v>IEA – 2010 Standard</v>
          </cell>
          <cell r="U768">
            <v>1</v>
          </cell>
          <cell r="V768" t="str">
            <v>I+</v>
          </cell>
          <cell r="W768">
            <v>118088</v>
          </cell>
          <cell r="X768" t="str">
            <v>Admin 5 - 6 Henderson Valley Road</v>
          </cell>
          <cell r="Y768">
            <v>0</v>
          </cell>
          <cell r="Z768" t="str">
            <v>Erle</v>
          </cell>
          <cell r="AA768" t="str">
            <v>Bencich</v>
          </cell>
          <cell r="AB768" t="str">
            <v>Erle</v>
          </cell>
          <cell r="AC768" t="str">
            <v>BAND</v>
          </cell>
          <cell r="AD768" t="str">
            <v>PSA</v>
          </cell>
          <cell r="AE768" t="str">
            <v>Male</v>
          </cell>
          <cell r="AF768">
            <v>1617</v>
          </cell>
          <cell r="AG768" t="str">
            <v>West</v>
          </cell>
          <cell r="AH768" t="str">
            <v>00.00.0000</v>
          </cell>
        </row>
        <row r="769">
          <cell r="A769">
            <v>50011429</v>
          </cell>
          <cell r="B769" t="str">
            <v>Capital Development Division</v>
          </cell>
          <cell r="C769" t="str">
            <v>Road Corridor</v>
          </cell>
          <cell r="D769" t="str">
            <v>Delivery</v>
          </cell>
          <cell r="E769" t="str">
            <v>West Contracts</v>
          </cell>
          <cell r="F769">
            <v>50011429</v>
          </cell>
          <cell r="G769" t="str">
            <v>Area Engineer</v>
          </cell>
          <cell r="H769" t="str">
            <v>01.07.2010</v>
          </cell>
          <cell r="I769" t="str">
            <v>Staff Member</v>
          </cell>
          <cell r="J769" t="str">
            <v>Band G</v>
          </cell>
          <cell r="K769">
            <v>1</v>
          </cell>
          <cell r="L769">
            <v>40</v>
          </cell>
          <cell r="M769" t="str">
            <v>Permanent Full-Time</v>
          </cell>
          <cell r="N769" t="str">
            <v>Waged/Timesheet</v>
          </cell>
          <cell r="O769" t="str">
            <v>Position Filled</v>
          </cell>
          <cell r="P769">
            <v>92009038</v>
          </cell>
          <cell r="Q769" t="str">
            <v>Alex Deng</v>
          </cell>
          <cell r="R769" t="str">
            <v>Permanent Full-Time</v>
          </cell>
          <cell r="S769" t="str">
            <v>Waged/Timesheet</v>
          </cell>
          <cell r="T769" t="str">
            <v>IEA – 2010 Standard</v>
          </cell>
          <cell r="U769">
            <v>1</v>
          </cell>
          <cell r="V769" t="str">
            <v>G+</v>
          </cell>
          <cell r="W769">
            <v>77602.14</v>
          </cell>
          <cell r="X769" t="str">
            <v>Admin 5 - 6 Henderson Valley Road</v>
          </cell>
          <cell r="Y769">
            <v>0</v>
          </cell>
          <cell r="Z769" t="str">
            <v>Zhuo</v>
          </cell>
          <cell r="AA769" t="str">
            <v>Deng</v>
          </cell>
          <cell r="AB769" t="str">
            <v>Alex</v>
          </cell>
          <cell r="AC769" t="str">
            <v>BAND</v>
          </cell>
          <cell r="AD769" t="str">
            <v>PSA</v>
          </cell>
          <cell r="AE769" t="str">
            <v>Male</v>
          </cell>
          <cell r="AF769">
            <v>1617</v>
          </cell>
          <cell r="AG769" t="str">
            <v>West</v>
          </cell>
          <cell r="AH769" t="str">
            <v>00.00.0000</v>
          </cell>
        </row>
        <row r="770">
          <cell r="A770">
            <v>50011430</v>
          </cell>
          <cell r="B770" t="str">
            <v>Capital Development Division</v>
          </cell>
          <cell r="C770" t="str">
            <v>Road Corridor</v>
          </cell>
          <cell r="D770" t="str">
            <v>Delivery</v>
          </cell>
          <cell r="E770" t="str">
            <v>West Contracts</v>
          </cell>
          <cell r="F770">
            <v>50011430</v>
          </cell>
          <cell r="G770" t="str">
            <v>Senior Area Engineer</v>
          </cell>
          <cell r="H770" t="str">
            <v>01.07.2010</v>
          </cell>
          <cell r="I770" t="str">
            <v>Staff Member</v>
          </cell>
          <cell r="J770" t="str">
            <v>Band H</v>
          </cell>
          <cell r="K770">
            <v>1</v>
          </cell>
          <cell r="L770">
            <v>40</v>
          </cell>
          <cell r="M770" t="str">
            <v>Permanent Full-Time</v>
          </cell>
          <cell r="N770" t="str">
            <v>Salaried</v>
          </cell>
          <cell r="O770" t="str">
            <v>Position Filled</v>
          </cell>
          <cell r="P770">
            <v>92051008</v>
          </cell>
          <cell r="Q770" t="str">
            <v>Jayantha Rajasooriya</v>
          </cell>
          <cell r="R770" t="str">
            <v>Permanent Full-Time</v>
          </cell>
          <cell r="S770" t="str">
            <v>Salaried</v>
          </cell>
          <cell r="T770" t="str">
            <v>CEA – PSA</v>
          </cell>
          <cell r="U770">
            <v>1</v>
          </cell>
          <cell r="V770" t="str">
            <v>H+</v>
          </cell>
          <cell r="W770">
            <v>101246.53</v>
          </cell>
          <cell r="X770" t="str">
            <v>Admin 5 - 6 Henderson Valley Road</v>
          </cell>
          <cell r="Y770">
            <v>0</v>
          </cell>
          <cell r="Z770" t="str">
            <v>Jayantha</v>
          </cell>
          <cell r="AA770" t="str">
            <v>Rajasooriya</v>
          </cell>
          <cell r="AB770" t="str">
            <v>Jayantha</v>
          </cell>
          <cell r="AC770" t="str">
            <v>BAND</v>
          </cell>
          <cell r="AD770" t="str">
            <v>PSA</v>
          </cell>
          <cell r="AE770" t="str">
            <v>Male</v>
          </cell>
          <cell r="AF770">
            <v>1617</v>
          </cell>
          <cell r="AG770" t="str">
            <v>West</v>
          </cell>
          <cell r="AH770" t="str">
            <v>00.00.0000</v>
          </cell>
        </row>
        <row r="771">
          <cell r="A771">
            <v>50011432</v>
          </cell>
          <cell r="B771" t="str">
            <v>Capital Development Division</v>
          </cell>
          <cell r="C771" t="str">
            <v>Road Corridor</v>
          </cell>
          <cell r="D771" t="str">
            <v>Delivery</v>
          </cell>
          <cell r="E771" t="str">
            <v>West Contracts</v>
          </cell>
          <cell r="F771">
            <v>50011432</v>
          </cell>
          <cell r="G771" t="str">
            <v>Area Engineer</v>
          </cell>
          <cell r="H771" t="str">
            <v>01.07.2010</v>
          </cell>
          <cell r="I771" t="str">
            <v>Staff Member</v>
          </cell>
          <cell r="J771" t="str">
            <v>Band G</v>
          </cell>
          <cell r="K771">
            <v>1</v>
          </cell>
          <cell r="L771">
            <v>40</v>
          </cell>
          <cell r="M771" t="str">
            <v>Permanent Full-Time</v>
          </cell>
          <cell r="N771" t="str">
            <v>Waged/Timesheet</v>
          </cell>
          <cell r="O771" t="str">
            <v>Position Filled</v>
          </cell>
          <cell r="P771">
            <v>92009204</v>
          </cell>
          <cell r="Q771" t="str">
            <v>Vicki Daley</v>
          </cell>
          <cell r="R771" t="str">
            <v>Permanent Full-Time</v>
          </cell>
          <cell r="S771" t="str">
            <v>Waged/Timesheet</v>
          </cell>
          <cell r="T771" t="str">
            <v>IEA – 2010 Standard</v>
          </cell>
          <cell r="U771">
            <v>1</v>
          </cell>
          <cell r="V771" t="str">
            <v>G+</v>
          </cell>
          <cell r="W771">
            <v>81449.61</v>
          </cell>
          <cell r="X771" t="str">
            <v>Admin 5 - 6 Henderson Valley Road</v>
          </cell>
          <cell r="Y771">
            <v>0</v>
          </cell>
          <cell r="Z771" t="str">
            <v>Victoria</v>
          </cell>
          <cell r="AA771" t="str">
            <v>Daley</v>
          </cell>
          <cell r="AB771" t="str">
            <v>Vicki</v>
          </cell>
          <cell r="AC771" t="str">
            <v>BAND</v>
          </cell>
          <cell r="AD771" t="str">
            <v>PSA</v>
          </cell>
          <cell r="AE771" t="str">
            <v>Female</v>
          </cell>
          <cell r="AF771">
            <v>1617</v>
          </cell>
          <cell r="AG771" t="str">
            <v>West</v>
          </cell>
          <cell r="AH771" t="str">
            <v>00.00.0000</v>
          </cell>
        </row>
        <row r="772">
          <cell r="A772">
            <v>50011435</v>
          </cell>
          <cell r="B772" t="str">
            <v>Capital Development Division</v>
          </cell>
          <cell r="C772" t="str">
            <v>Road Corridor</v>
          </cell>
          <cell r="D772" t="str">
            <v>Delivery</v>
          </cell>
          <cell r="E772" t="str">
            <v>West Contracts</v>
          </cell>
          <cell r="F772">
            <v>50011435</v>
          </cell>
          <cell r="G772" t="str">
            <v>Senior Area Engineer</v>
          </cell>
          <cell r="H772" t="str">
            <v>01.07.2010</v>
          </cell>
          <cell r="I772" t="str">
            <v>Staff Member</v>
          </cell>
          <cell r="J772" t="str">
            <v>Band H</v>
          </cell>
          <cell r="K772">
            <v>1</v>
          </cell>
          <cell r="L772">
            <v>40</v>
          </cell>
          <cell r="M772" t="str">
            <v>Permanent Full-Time</v>
          </cell>
          <cell r="N772" t="str">
            <v>Salaried</v>
          </cell>
          <cell r="O772" t="str">
            <v>Position Filled</v>
          </cell>
          <cell r="P772">
            <v>90007879</v>
          </cell>
          <cell r="Q772" t="str">
            <v>Joseph Amerasinghe</v>
          </cell>
          <cell r="R772" t="str">
            <v>Permanent Full-Time</v>
          </cell>
          <cell r="S772" t="str">
            <v>Salaried</v>
          </cell>
          <cell r="T772" t="str">
            <v>IEA – 2010 Standard</v>
          </cell>
          <cell r="U772">
            <v>1</v>
          </cell>
          <cell r="V772" t="str">
            <v>H+</v>
          </cell>
          <cell r="W772">
            <v>100690.38</v>
          </cell>
          <cell r="X772" t="str">
            <v>Admin 5 - 6 Henderson Valley Road</v>
          </cell>
          <cell r="Y772">
            <v>0</v>
          </cell>
          <cell r="Z772" t="str">
            <v>Joseph</v>
          </cell>
          <cell r="AA772" t="str">
            <v>Amerasinghe</v>
          </cell>
          <cell r="AB772" t="str">
            <v>Joseph</v>
          </cell>
          <cell r="AC772" t="str">
            <v>BAND</v>
          </cell>
          <cell r="AD772" t="str">
            <v>PSA</v>
          </cell>
          <cell r="AE772" t="str">
            <v>Male</v>
          </cell>
          <cell r="AF772">
            <v>1617</v>
          </cell>
          <cell r="AG772" t="str">
            <v>West</v>
          </cell>
          <cell r="AH772" t="str">
            <v>00.00.0000</v>
          </cell>
        </row>
        <row r="773">
          <cell r="A773">
            <v>50011436</v>
          </cell>
          <cell r="B773" t="str">
            <v>People, Safety &amp; Contact</v>
          </cell>
          <cell r="C773" t="str">
            <v>Customer Contact</v>
          </cell>
          <cell r="D773" t="str">
            <v>Customer Response</v>
          </cell>
          <cell r="E773" t="str">
            <v>Customer Feedback 5</v>
          </cell>
          <cell r="F773">
            <v>50011436</v>
          </cell>
          <cell r="G773" t="str">
            <v>Customer Support Technician - West</v>
          </cell>
          <cell r="H773" t="str">
            <v>01.07.2010</v>
          </cell>
          <cell r="I773" t="str">
            <v>Staff Member</v>
          </cell>
          <cell r="J773" t="str">
            <v>Band D</v>
          </cell>
          <cell r="K773">
            <v>1</v>
          </cell>
          <cell r="L773">
            <v>40</v>
          </cell>
          <cell r="M773" t="str">
            <v>Permanent Full-Time</v>
          </cell>
          <cell r="N773" t="str">
            <v>Waged/Timesheet</v>
          </cell>
          <cell r="O773" t="str">
            <v>Position Filled</v>
          </cell>
          <cell r="P773">
            <v>92033433</v>
          </cell>
          <cell r="Q773" t="str">
            <v>Susan Liddell</v>
          </cell>
          <cell r="R773" t="str">
            <v>Permanent Full-Time</v>
          </cell>
          <cell r="S773" t="str">
            <v>Waged/Timesheet</v>
          </cell>
          <cell r="T773" t="str">
            <v>CEA – PSA</v>
          </cell>
          <cell r="U773">
            <v>1</v>
          </cell>
          <cell r="V773" t="str">
            <v>F+</v>
          </cell>
          <cell r="W773">
            <v>71455.78</v>
          </cell>
          <cell r="X773" t="str">
            <v>Admin 5 - 6 Henderson Valley Road</v>
          </cell>
          <cell r="Y773">
            <v>0</v>
          </cell>
          <cell r="Z773" t="str">
            <v>Susan</v>
          </cell>
          <cell r="AA773" t="str">
            <v>Liddell</v>
          </cell>
          <cell r="AB773" t="str">
            <v>Susan</v>
          </cell>
          <cell r="AC773" t="str">
            <v>BAND</v>
          </cell>
          <cell r="AD773" t="str">
            <v>PSA</v>
          </cell>
          <cell r="AE773" t="str">
            <v>Female</v>
          </cell>
          <cell r="AF773">
            <v>1609</v>
          </cell>
          <cell r="AG773" t="str">
            <v>MAINT CT'S  -OFFICE</v>
          </cell>
          <cell r="AH773" t="str">
            <v>00.00.0000</v>
          </cell>
        </row>
        <row r="774">
          <cell r="A774">
            <v>50011437</v>
          </cell>
          <cell r="B774" t="str">
            <v>Capital Development Division</v>
          </cell>
          <cell r="C774" t="str">
            <v>Road Corridor</v>
          </cell>
          <cell r="D774" t="str">
            <v>Customer and Business Support</v>
          </cell>
          <cell r="E774" t="str">
            <v>Administration</v>
          </cell>
          <cell r="F774">
            <v>50011437</v>
          </cell>
          <cell r="G774" t="str">
            <v>Administrator</v>
          </cell>
          <cell r="H774" t="str">
            <v>01.07.2010</v>
          </cell>
          <cell r="I774" t="str">
            <v>Staff Member</v>
          </cell>
          <cell r="J774" t="str">
            <v>Band D</v>
          </cell>
          <cell r="K774">
            <v>1</v>
          </cell>
          <cell r="L774">
            <v>40</v>
          </cell>
          <cell r="M774" t="str">
            <v>Permanent Full-Time</v>
          </cell>
          <cell r="N774" t="str">
            <v>Waged/Timesheet</v>
          </cell>
          <cell r="O774" t="str">
            <v>Position Filled</v>
          </cell>
          <cell r="P774">
            <v>1072</v>
          </cell>
          <cell r="Q774" t="str">
            <v>Trish Clark</v>
          </cell>
          <cell r="R774" t="str">
            <v>Permanent Full-Time</v>
          </cell>
          <cell r="S774" t="str">
            <v>Waged/Timesheet</v>
          </cell>
          <cell r="T774" t="str">
            <v>CEA – PSA</v>
          </cell>
          <cell r="U774">
            <v>1</v>
          </cell>
          <cell r="V774" t="str">
            <v>D+</v>
          </cell>
          <cell r="W774">
            <v>49128.68</v>
          </cell>
          <cell r="X774" t="str">
            <v>Level 1 - 15 Putney Way</v>
          </cell>
          <cell r="Y774">
            <v>0</v>
          </cell>
          <cell r="Z774" t="str">
            <v>Patricia</v>
          </cell>
          <cell r="AA774" t="str">
            <v>Clark</v>
          </cell>
          <cell r="AB774" t="str">
            <v>Trish</v>
          </cell>
          <cell r="AC774" t="str">
            <v>BAND</v>
          </cell>
          <cell r="AD774" t="str">
            <v>PSA</v>
          </cell>
          <cell r="AE774" t="str">
            <v>Female</v>
          </cell>
          <cell r="AF774">
            <v>1609</v>
          </cell>
          <cell r="AG774" t="str">
            <v>MAINT CT'S  -OFFICE</v>
          </cell>
          <cell r="AH774" t="str">
            <v>00.00.0000</v>
          </cell>
        </row>
        <row r="775">
          <cell r="A775">
            <v>50011438</v>
          </cell>
          <cell r="B775" t="str">
            <v>Capital Development Division</v>
          </cell>
          <cell r="C775" t="str">
            <v>Road Corridor</v>
          </cell>
          <cell r="D775" t="str">
            <v>Delivery</v>
          </cell>
          <cell r="E775" t="str">
            <v>Waitamata Contracts</v>
          </cell>
          <cell r="F775">
            <v>50011438</v>
          </cell>
          <cell r="G775" t="str">
            <v>Waitamata  Contracts Team Leader</v>
          </cell>
          <cell r="H775" t="str">
            <v>01.07.2010</v>
          </cell>
          <cell r="I775" t="str">
            <v>Team Leader</v>
          </cell>
          <cell r="J775" t="str">
            <v>Band I</v>
          </cell>
          <cell r="K775">
            <v>1</v>
          </cell>
          <cell r="L775">
            <v>40</v>
          </cell>
          <cell r="M775" t="str">
            <v>Permanent Full-Time</v>
          </cell>
          <cell r="N775" t="str">
            <v>Salaried</v>
          </cell>
          <cell r="O775" t="str">
            <v>Position Filled</v>
          </cell>
          <cell r="P775">
            <v>90005687</v>
          </cell>
          <cell r="Q775" t="str">
            <v>Dylan Smith</v>
          </cell>
          <cell r="R775" t="str">
            <v>Permanent Full-Time</v>
          </cell>
          <cell r="S775" t="str">
            <v>Salaried</v>
          </cell>
          <cell r="T775" t="str">
            <v>IEA – 2013 Standard</v>
          </cell>
          <cell r="U775">
            <v>1</v>
          </cell>
          <cell r="V775" t="str">
            <v>I+</v>
          </cell>
          <cell r="W775">
            <v>110000</v>
          </cell>
          <cell r="X775" t="str">
            <v>1 Queen Street - Level 6</v>
          </cell>
          <cell r="Y775">
            <v>0</v>
          </cell>
          <cell r="Z775" t="str">
            <v>Dylan</v>
          </cell>
          <cell r="AA775" t="str">
            <v>Smith</v>
          </cell>
          <cell r="AB775" t="str">
            <v>Dylan</v>
          </cell>
          <cell r="AC775" t="str">
            <v>BAND</v>
          </cell>
          <cell r="AD775" t="str">
            <v>PSA</v>
          </cell>
          <cell r="AE775" t="str">
            <v>Male</v>
          </cell>
          <cell r="AF775">
            <v>1602</v>
          </cell>
          <cell r="AG775" t="str">
            <v>MAINT CT'S-CENTRAL 1</v>
          </cell>
          <cell r="AH775" t="str">
            <v>00.00.0000</v>
          </cell>
        </row>
        <row r="776">
          <cell r="A776">
            <v>50011439</v>
          </cell>
          <cell r="B776" t="str">
            <v>Capital Development Division</v>
          </cell>
          <cell r="C776" t="str">
            <v>Road Corridor</v>
          </cell>
          <cell r="D776" t="str">
            <v>Delivery</v>
          </cell>
          <cell r="E776" t="str">
            <v>Central East Contacts</v>
          </cell>
          <cell r="F776">
            <v>50011439</v>
          </cell>
          <cell r="G776" t="str">
            <v>Area Engineer</v>
          </cell>
          <cell r="H776" t="str">
            <v>01.07.2010</v>
          </cell>
          <cell r="I776" t="str">
            <v>Staff Member</v>
          </cell>
          <cell r="J776" t="str">
            <v>Band G</v>
          </cell>
          <cell r="K776">
            <v>1</v>
          </cell>
          <cell r="L776">
            <v>40</v>
          </cell>
          <cell r="M776" t="str">
            <v>Permanent Full-Time</v>
          </cell>
          <cell r="N776" t="str">
            <v>Waged/Timesheet</v>
          </cell>
          <cell r="O776" t="str">
            <v>Position Filled</v>
          </cell>
          <cell r="P776">
            <v>2286</v>
          </cell>
          <cell r="Q776" t="str">
            <v>Michael Deadman</v>
          </cell>
          <cell r="R776" t="str">
            <v>Permanent Full-Time</v>
          </cell>
          <cell r="S776" t="str">
            <v>Waged/Timesheet</v>
          </cell>
          <cell r="T776" t="str">
            <v>CEA – PSA</v>
          </cell>
          <cell r="U776">
            <v>1</v>
          </cell>
          <cell r="V776" t="str">
            <v>G5</v>
          </cell>
          <cell r="W776">
            <v>70200</v>
          </cell>
          <cell r="X776" t="str">
            <v>1 Queen Street - Level 6</v>
          </cell>
          <cell r="Y776">
            <v>0</v>
          </cell>
          <cell r="Z776" t="str">
            <v>Michael</v>
          </cell>
          <cell r="AA776" t="str">
            <v>Deadman</v>
          </cell>
          <cell r="AB776" t="str">
            <v>Michael</v>
          </cell>
          <cell r="AC776" t="str">
            <v>BAND</v>
          </cell>
          <cell r="AD776" t="str">
            <v>PSA</v>
          </cell>
          <cell r="AE776" t="str">
            <v>Male</v>
          </cell>
          <cell r="AF776">
            <v>1603</v>
          </cell>
          <cell r="AG776" t="str">
            <v>MAINT CT'S-CENTRAL 2</v>
          </cell>
          <cell r="AH776" t="str">
            <v>00.00.0000</v>
          </cell>
        </row>
        <row r="777">
          <cell r="A777">
            <v>50011440</v>
          </cell>
          <cell r="B777" t="str">
            <v>Capital Development Division</v>
          </cell>
          <cell r="C777" t="str">
            <v>Road Corridor</v>
          </cell>
          <cell r="D777" t="str">
            <v>Delivery</v>
          </cell>
          <cell r="E777" t="str">
            <v>Streetlight Contracts</v>
          </cell>
          <cell r="F777">
            <v>50011440</v>
          </cell>
          <cell r="G777" t="str">
            <v>Streetlights Engineer Central &amp; South</v>
          </cell>
          <cell r="H777" t="str">
            <v>01.07.2010</v>
          </cell>
          <cell r="I777" t="str">
            <v>Staff Member</v>
          </cell>
          <cell r="J777" t="str">
            <v>Band G</v>
          </cell>
          <cell r="K777">
            <v>1</v>
          </cell>
          <cell r="L777">
            <v>40</v>
          </cell>
          <cell r="M777" t="str">
            <v>Permanent Full-Time</v>
          </cell>
          <cell r="N777" t="str">
            <v>Waged/Timesheet</v>
          </cell>
          <cell r="O777" t="str">
            <v>Position Filled</v>
          </cell>
          <cell r="P777">
            <v>90006654</v>
          </cell>
          <cell r="Q777" t="str">
            <v>Pete Martin</v>
          </cell>
          <cell r="R777" t="str">
            <v>Permanent Full-Time</v>
          </cell>
          <cell r="S777" t="str">
            <v>Waged/Timesheet</v>
          </cell>
          <cell r="T777" t="str">
            <v>IEA – 2010 Standard</v>
          </cell>
          <cell r="U777">
            <v>1</v>
          </cell>
          <cell r="V777" t="str">
            <v>G+</v>
          </cell>
          <cell r="W777">
            <v>91450.880000000005</v>
          </cell>
          <cell r="X777" t="str">
            <v>1 Queen Street - Level 6</v>
          </cell>
          <cell r="Y777">
            <v>0</v>
          </cell>
          <cell r="Z777" t="str">
            <v>Peter</v>
          </cell>
          <cell r="AA777" t="str">
            <v>Martin</v>
          </cell>
          <cell r="AB777" t="str">
            <v>Pete</v>
          </cell>
          <cell r="AC777" t="str">
            <v>BAND</v>
          </cell>
          <cell r="AD777" t="str">
            <v>PSA</v>
          </cell>
          <cell r="AE777" t="str">
            <v>Male</v>
          </cell>
          <cell r="AF777">
            <v>1614</v>
          </cell>
          <cell r="AG777" t="str">
            <v>Street Lighting</v>
          </cell>
          <cell r="AH777" t="str">
            <v>00.00.0000</v>
          </cell>
        </row>
        <row r="778">
          <cell r="A778">
            <v>50011441</v>
          </cell>
          <cell r="B778" t="str">
            <v>Capital Development Division</v>
          </cell>
          <cell r="C778" t="str">
            <v>Road Corridor</v>
          </cell>
          <cell r="D778" t="str">
            <v>Delivery</v>
          </cell>
          <cell r="E778" t="str">
            <v>HGI Contracts</v>
          </cell>
          <cell r="F778">
            <v>50011441</v>
          </cell>
          <cell r="G778" t="str">
            <v>Senior Area Engineer</v>
          </cell>
          <cell r="H778" t="str">
            <v>01.07.2010</v>
          </cell>
          <cell r="I778" t="str">
            <v>Staff Member</v>
          </cell>
          <cell r="J778" t="str">
            <v>Band H</v>
          </cell>
          <cell r="K778">
            <v>1</v>
          </cell>
          <cell r="L778">
            <v>40</v>
          </cell>
          <cell r="M778" t="str">
            <v>Permanent Full-Time</v>
          </cell>
          <cell r="N778" t="str">
            <v>Salaried</v>
          </cell>
          <cell r="O778" t="str">
            <v>Position Filled</v>
          </cell>
          <cell r="P778">
            <v>90001087</v>
          </cell>
          <cell r="Q778" t="str">
            <v>Ron Leonard</v>
          </cell>
          <cell r="R778" t="str">
            <v>Permanent Full-Time</v>
          </cell>
          <cell r="S778" t="str">
            <v>Salaried</v>
          </cell>
          <cell r="T778" t="str">
            <v>IEA – 2010 Standard</v>
          </cell>
          <cell r="U778">
            <v>1</v>
          </cell>
          <cell r="V778" t="str">
            <v>H+</v>
          </cell>
          <cell r="W778">
            <v>92139.14</v>
          </cell>
          <cell r="X778" t="str">
            <v>1 Queen Street - Level 6</v>
          </cell>
          <cell r="Y778">
            <v>0</v>
          </cell>
          <cell r="Z778" t="str">
            <v>Ronald</v>
          </cell>
          <cell r="AA778" t="str">
            <v>Leonard</v>
          </cell>
          <cell r="AB778" t="str">
            <v>Ron</v>
          </cell>
          <cell r="AC778" t="str">
            <v>BAND</v>
          </cell>
          <cell r="AD778" t="str">
            <v>PSA</v>
          </cell>
          <cell r="AE778" t="str">
            <v>Male</v>
          </cell>
          <cell r="AF778">
            <v>1616</v>
          </cell>
          <cell r="AG778" t="str">
            <v>HGI</v>
          </cell>
          <cell r="AH778" t="str">
            <v>00.00.0000</v>
          </cell>
        </row>
        <row r="779">
          <cell r="A779">
            <v>50011442</v>
          </cell>
          <cell r="B779" t="str">
            <v>Capital Development Division</v>
          </cell>
          <cell r="C779" t="str">
            <v>Road Corridor</v>
          </cell>
          <cell r="D779" t="str">
            <v>Delivery</v>
          </cell>
          <cell r="E779" t="str">
            <v>Waitamata Contracts</v>
          </cell>
          <cell r="F779">
            <v>50011442</v>
          </cell>
          <cell r="G779" t="str">
            <v>Area Engineer</v>
          </cell>
          <cell r="H779" t="str">
            <v>01.07.2010</v>
          </cell>
          <cell r="I779" t="str">
            <v>Staff Member</v>
          </cell>
          <cell r="J779" t="str">
            <v>Band G</v>
          </cell>
          <cell r="K779">
            <v>1</v>
          </cell>
          <cell r="L779">
            <v>40</v>
          </cell>
          <cell r="M779" t="str">
            <v>Permanent Full-Time</v>
          </cell>
          <cell r="N779" t="str">
            <v>Waged/Timesheet</v>
          </cell>
          <cell r="O779" t="str">
            <v>Position Filled</v>
          </cell>
          <cell r="P779">
            <v>2396</v>
          </cell>
          <cell r="Q779" t="str">
            <v>Alex Schultz</v>
          </cell>
          <cell r="R779" t="str">
            <v>Permanent Full-Time</v>
          </cell>
          <cell r="S779" t="str">
            <v>Waged/Timesheet</v>
          </cell>
          <cell r="T779" t="str">
            <v>CEA – PSA</v>
          </cell>
          <cell r="U779">
            <v>1</v>
          </cell>
          <cell r="V779" t="str">
            <v>G5</v>
          </cell>
          <cell r="W779">
            <v>70200</v>
          </cell>
          <cell r="X779" t="str">
            <v>HSBC L6 - 1 Queen Street</v>
          </cell>
          <cell r="Y779">
            <v>0</v>
          </cell>
          <cell r="Z779" t="str">
            <v>Alexander</v>
          </cell>
          <cell r="AA779" t="str">
            <v>Schultz</v>
          </cell>
          <cell r="AB779" t="str">
            <v>Alex</v>
          </cell>
          <cell r="AC779" t="str">
            <v>BAND</v>
          </cell>
          <cell r="AD779" t="str">
            <v>PSA</v>
          </cell>
          <cell r="AE779" t="str">
            <v>Male</v>
          </cell>
          <cell r="AF779">
            <v>1602</v>
          </cell>
          <cell r="AG779" t="str">
            <v>MAINT CT'S-CENTRAL 1</v>
          </cell>
          <cell r="AH779" t="str">
            <v>00.00.0000</v>
          </cell>
        </row>
        <row r="780">
          <cell r="A780">
            <v>50011443</v>
          </cell>
          <cell r="B780" t="str">
            <v>Communications</v>
          </cell>
          <cell r="C780" t="str">
            <v>Communications &amp; Media</v>
          </cell>
          <cell r="D780" t="str">
            <v>Communications (1)</v>
          </cell>
          <cell r="E780" t="str">
            <v>Communications (1)</v>
          </cell>
          <cell r="F780">
            <v>50011443</v>
          </cell>
          <cell r="G780" t="str">
            <v>Stakeholder Relationship Manager</v>
          </cell>
          <cell r="H780" t="str">
            <v>01.07.2010</v>
          </cell>
          <cell r="I780" t="str">
            <v>Staff Member</v>
          </cell>
          <cell r="J780" t="str">
            <v>Band G</v>
          </cell>
          <cell r="K780">
            <v>1</v>
          </cell>
          <cell r="L780">
            <v>40</v>
          </cell>
          <cell r="M780" t="str">
            <v>Permanent Full-Time</v>
          </cell>
          <cell r="N780" t="str">
            <v>Waged/Timesheet</v>
          </cell>
          <cell r="O780" t="str">
            <v>Position Filled</v>
          </cell>
          <cell r="P780">
            <v>787</v>
          </cell>
          <cell r="Q780" t="str">
            <v>Abel Tutagalevao</v>
          </cell>
          <cell r="R780" t="str">
            <v>Permanent Full-Time</v>
          </cell>
          <cell r="S780" t="str">
            <v>Waged/Timesheet</v>
          </cell>
          <cell r="T780" t="str">
            <v>IEA – 2013 Standard</v>
          </cell>
          <cell r="U780">
            <v>1</v>
          </cell>
          <cell r="V780" t="str">
            <v>G+</v>
          </cell>
          <cell r="W780">
            <v>73000</v>
          </cell>
          <cell r="X780" t="str">
            <v>Civic 1 - 6 Henderson Valley Road</v>
          </cell>
          <cell r="Y780">
            <v>0</v>
          </cell>
          <cell r="Z780" t="str">
            <v>Eipo</v>
          </cell>
          <cell r="AA780" t="str">
            <v>Tutagalevao</v>
          </cell>
          <cell r="AB780" t="str">
            <v>Abel</v>
          </cell>
          <cell r="AC780" t="str">
            <v>BAND</v>
          </cell>
          <cell r="AD780" t="str">
            <v>PSA</v>
          </cell>
          <cell r="AE780" t="str">
            <v>Male</v>
          </cell>
          <cell r="AF780">
            <v>9504</v>
          </cell>
          <cell r="AG780" t="str">
            <v>Communications &amp; Med</v>
          </cell>
          <cell r="AH780" t="str">
            <v>30.06.2015</v>
          </cell>
        </row>
        <row r="781">
          <cell r="A781">
            <v>50011445</v>
          </cell>
          <cell r="B781" t="str">
            <v>Capital Development Division</v>
          </cell>
          <cell r="C781" t="str">
            <v>Road Corridor</v>
          </cell>
          <cell r="D781" t="str">
            <v>Delivery</v>
          </cell>
          <cell r="E781" t="str">
            <v>Streetlight Contracts</v>
          </cell>
          <cell r="F781">
            <v>50011445</v>
          </cell>
          <cell r="G781" t="str">
            <v>Streetlights Contract Team Leader</v>
          </cell>
          <cell r="H781" t="str">
            <v>01.07.2010</v>
          </cell>
          <cell r="I781" t="str">
            <v>Team Leader</v>
          </cell>
          <cell r="J781" t="str">
            <v>Band I</v>
          </cell>
          <cell r="K781">
            <v>1</v>
          </cell>
          <cell r="L781">
            <v>40</v>
          </cell>
          <cell r="M781" t="str">
            <v>Permanent Full-Time</v>
          </cell>
          <cell r="N781" t="str">
            <v>Salaried</v>
          </cell>
          <cell r="O781" t="str">
            <v>Position Filled</v>
          </cell>
          <cell r="P781">
            <v>90007954</v>
          </cell>
          <cell r="Q781" t="str">
            <v>David Dick</v>
          </cell>
          <cell r="R781" t="str">
            <v>Permanent Full-Time</v>
          </cell>
          <cell r="S781" t="str">
            <v>Salaried</v>
          </cell>
          <cell r="T781" t="str">
            <v>IEA – 2010 Standard</v>
          </cell>
          <cell r="U781">
            <v>1</v>
          </cell>
          <cell r="V781" t="str">
            <v>I+</v>
          </cell>
          <cell r="W781">
            <v>117341.81</v>
          </cell>
          <cell r="X781" t="str">
            <v>1 Queen Street - Level 6</v>
          </cell>
          <cell r="Y781">
            <v>0</v>
          </cell>
          <cell r="Z781" t="str">
            <v>David</v>
          </cell>
          <cell r="AA781" t="str">
            <v>Dick</v>
          </cell>
          <cell r="AB781" t="str">
            <v>David</v>
          </cell>
          <cell r="AC781" t="str">
            <v>BAND</v>
          </cell>
          <cell r="AD781" t="str">
            <v>PSA</v>
          </cell>
          <cell r="AE781" t="str">
            <v>Male</v>
          </cell>
          <cell r="AF781">
            <v>1614</v>
          </cell>
          <cell r="AG781" t="str">
            <v>Street Lighting</v>
          </cell>
          <cell r="AH781" t="str">
            <v>00.00.0000</v>
          </cell>
        </row>
        <row r="782">
          <cell r="A782">
            <v>50011446</v>
          </cell>
          <cell r="B782" t="str">
            <v>Capital Development Division</v>
          </cell>
          <cell r="C782" t="str">
            <v>Road Corridor</v>
          </cell>
          <cell r="D782" t="str">
            <v>Delivery</v>
          </cell>
          <cell r="E782" t="str">
            <v>Central East Contacts</v>
          </cell>
          <cell r="F782">
            <v>50011446</v>
          </cell>
          <cell r="G782" t="str">
            <v>Central East Contracts Team Leader</v>
          </cell>
          <cell r="H782" t="str">
            <v>01.07.2010</v>
          </cell>
          <cell r="I782" t="str">
            <v>Team Leader</v>
          </cell>
          <cell r="J782" t="str">
            <v>Band I</v>
          </cell>
          <cell r="K782">
            <v>1</v>
          </cell>
          <cell r="L782">
            <v>40</v>
          </cell>
          <cell r="M782" t="str">
            <v>Permanent Full-Time</v>
          </cell>
          <cell r="N782" t="str">
            <v>Salaried</v>
          </cell>
          <cell r="O782" t="str">
            <v>Position Filled</v>
          </cell>
          <cell r="P782">
            <v>90001086</v>
          </cell>
          <cell r="Q782" t="str">
            <v>Bernie Sheary</v>
          </cell>
          <cell r="R782" t="str">
            <v>Permanent Full-Time</v>
          </cell>
          <cell r="S782" t="str">
            <v>Salaried</v>
          </cell>
          <cell r="T782" t="str">
            <v>IEA – 2010 Standard</v>
          </cell>
          <cell r="U782">
            <v>1</v>
          </cell>
          <cell r="V782" t="str">
            <v>I+</v>
          </cell>
          <cell r="W782">
            <v>119475.03</v>
          </cell>
          <cell r="X782" t="str">
            <v>1 Queen Street - Level 6</v>
          </cell>
          <cell r="Y782">
            <v>0</v>
          </cell>
          <cell r="Z782" t="str">
            <v>Bernie</v>
          </cell>
          <cell r="AA782" t="str">
            <v>Sheary</v>
          </cell>
          <cell r="AB782" t="str">
            <v>Bernie</v>
          </cell>
          <cell r="AC782" t="str">
            <v>BAND</v>
          </cell>
          <cell r="AD782" t="str">
            <v>PSA</v>
          </cell>
          <cell r="AE782" t="str">
            <v>Male</v>
          </cell>
          <cell r="AF782">
            <v>1603</v>
          </cell>
          <cell r="AG782" t="str">
            <v>MAINT CT'S-CENTRAL 2</v>
          </cell>
          <cell r="AH782" t="str">
            <v>00.00.0000</v>
          </cell>
        </row>
        <row r="783">
          <cell r="A783">
            <v>50011448</v>
          </cell>
          <cell r="B783" t="str">
            <v>Capital Development Division</v>
          </cell>
          <cell r="C783" t="str">
            <v>Road Corridor</v>
          </cell>
          <cell r="D783" t="str">
            <v>Delivery</v>
          </cell>
          <cell r="E783" t="str">
            <v>Central East Contacts</v>
          </cell>
          <cell r="F783">
            <v>50011448</v>
          </cell>
          <cell r="G783" t="str">
            <v>Senior Area Engineer</v>
          </cell>
          <cell r="H783" t="str">
            <v>01.07.2010</v>
          </cell>
          <cell r="I783" t="str">
            <v>Staff Member</v>
          </cell>
          <cell r="J783" t="str">
            <v>Band H</v>
          </cell>
          <cell r="K783">
            <v>1</v>
          </cell>
          <cell r="L783">
            <v>40</v>
          </cell>
          <cell r="M783" t="str">
            <v>Permanent Full-Time</v>
          </cell>
          <cell r="N783" t="str">
            <v>Salaried</v>
          </cell>
          <cell r="O783" t="str">
            <v>Position Filled</v>
          </cell>
          <cell r="P783">
            <v>90008566</v>
          </cell>
          <cell r="Q783" t="str">
            <v>Ashwin Kumar</v>
          </cell>
          <cell r="R783" t="str">
            <v>Permanent Full-Time</v>
          </cell>
          <cell r="S783" t="str">
            <v>Salaried</v>
          </cell>
          <cell r="T783" t="str">
            <v>IEA – 2010 Standard</v>
          </cell>
          <cell r="U783">
            <v>1</v>
          </cell>
          <cell r="V783" t="str">
            <v>H+</v>
          </cell>
          <cell r="W783">
            <v>90459.85</v>
          </cell>
          <cell r="X783" t="str">
            <v>1 Queen Street - Level 6</v>
          </cell>
          <cell r="Y783">
            <v>0</v>
          </cell>
          <cell r="Z783" t="str">
            <v>Ashwin</v>
          </cell>
          <cell r="AA783" t="str">
            <v>Kumar</v>
          </cell>
          <cell r="AB783" t="str">
            <v>Ashwin</v>
          </cell>
          <cell r="AC783" t="str">
            <v>BAND</v>
          </cell>
          <cell r="AD783" t="str">
            <v>PSA</v>
          </cell>
          <cell r="AE783" t="str">
            <v>Male</v>
          </cell>
          <cell r="AF783">
            <v>1603</v>
          </cell>
          <cell r="AG783" t="str">
            <v>MAINT CT'S-CENTRAL 2</v>
          </cell>
          <cell r="AH783" t="str">
            <v>00.00.0000</v>
          </cell>
        </row>
        <row r="784">
          <cell r="A784">
            <v>50011449</v>
          </cell>
          <cell r="B784" t="str">
            <v>Capital Development Division</v>
          </cell>
          <cell r="C784" t="str">
            <v>Road Corridor</v>
          </cell>
          <cell r="D784" t="str">
            <v>Delivery</v>
          </cell>
          <cell r="E784" t="str">
            <v>Waitamata Contracts</v>
          </cell>
          <cell r="F784">
            <v>50011449</v>
          </cell>
          <cell r="G784" t="str">
            <v>Area Engineer</v>
          </cell>
          <cell r="H784" t="str">
            <v>01.07.2010</v>
          </cell>
          <cell r="I784" t="str">
            <v>Staff Member</v>
          </cell>
          <cell r="J784" t="str">
            <v>Band G</v>
          </cell>
          <cell r="K784">
            <v>1</v>
          </cell>
          <cell r="L784">
            <v>40</v>
          </cell>
          <cell r="M784" t="str">
            <v>Permanent Full-Time</v>
          </cell>
          <cell r="N784" t="str">
            <v>Salaried</v>
          </cell>
          <cell r="O784" t="str">
            <v>Position unfilled for  59 days</v>
          </cell>
          <cell r="P784">
            <v>0</v>
          </cell>
          <cell r="U784">
            <v>0</v>
          </cell>
          <cell r="W784">
            <v>0</v>
          </cell>
          <cell r="Y784">
            <v>1</v>
          </cell>
          <cell r="AD784" t="str">
            <v>PSA</v>
          </cell>
          <cell r="AH784" t="str">
            <v>00.00.0000</v>
          </cell>
        </row>
        <row r="785">
          <cell r="A785">
            <v>50011450</v>
          </cell>
          <cell r="B785" t="str">
            <v>Capital Development Division</v>
          </cell>
          <cell r="C785" t="str">
            <v>Road Corridor</v>
          </cell>
          <cell r="D785" t="str">
            <v>Delivery</v>
          </cell>
          <cell r="E785" t="str">
            <v>Waitamata Contracts</v>
          </cell>
          <cell r="F785">
            <v>50011450</v>
          </cell>
          <cell r="G785" t="str">
            <v>Area Engineer</v>
          </cell>
          <cell r="H785" t="str">
            <v>01.07.2010</v>
          </cell>
          <cell r="I785" t="str">
            <v>Staff Member</v>
          </cell>
          <cell r="J785" t="str">
            <v>Band G</v>
          </cell>
          <cell r="K785">
            <v>1</v>
          </cell>
          <cell r="L785">
            <v>40</v>
          </cell>
          <cell r="M785" t="str">
            <v>Permanent Full-Time</v>
          </cell>
          <cell r="N785" t="str">
            <v>Waged/Timesheet</v>
          </cell>
          <cell r="O785" t="str">
            <v>Position Filled</v>
          </cell>
          <cell r="P785">
            <v>90006965</v>
          </cell>
          <cell r="Q785" t="str">
            <v>Humberto Alves</v>
          </cell>
          <cell r="R785" t="str">
            <v>Permanent Full-Time</v>
          </cell>
          <cell r="S785" t="str">
            <v>Waged/Timesheet</v>
          </cell>
          <cell r="T785" t="str">
            <v>IEA – 2010 Standard</v>
          </cell>
          <cell r="U785">
            <v>1</v>
          </cell>
          <cell r="V785" t="str">
            <v>G+</v>
          </cell>
          <cell r="W785">
            <v>85867.74</v>
          </cell>
          <cell r="X785" t="str">
            <v>1 Queen Street - Level 6</v>
          </cell>
          <cell r="Y785">
            <v>0</v>
          </cell>
          <cell r="Z785" t="str">
            <v>Humberto</v>
          </cell>
          <cell r="AA785" t="str">
            <v>Alves</v>
          </cell>
          <cell r="AB785" t="str">
            <v>Humberto</v>
          </cell>
          <cell r="AC785" t="str">
            <v>BAND</v>
          </cell>
          <cell r="AD785" t="str">
            <v>PSA</v>
          </cell>
          <cell r="AE785" t="str">
            <v>Male</v>
          </cell>
          <cell r="AF785">
            <v>1602</v>
          </cell>
          <cell r="AG785" t="str">
            <v>MAINT CT'S-CENTRAL 1</v>
          </cell>
          <cell r="AH785" t="str">
            <v>00.00.0000</v>
          </cell>
        </row>
        <row r="786">
          <cell r="A786">
            <v>50011451</v>
          </cell>
          <cell r="B786" t="str">
            <v>Capital Development Division</v>
          </cell>
          <cell r="C786" t="str">
            <v>Road Corridor</v>
          </cell>
          <cell r="D786" t="str">
            <v>Delivery</v>
          </cell>
          <cell r="E786" t="str">
            <v>Rural South Contracts</v>
          </cell>
          <cell r="F786">
            <v>50011451</v>
          </cell>
          <cell r="G786" t="str">
            <v>Rural South Contracts Team Leader</v>
          </cell>
          <cell r="H786" t="str">
            <v>01.07.2010</v>
          </cell>
          <cell r="I786" t="str">
            <v>Team Leader</v>
          </cell>
          <cell r="J786" t="str">
            <v>Band I</v>
          </cell>
          <cell r="K786">
            <v>1</v>
          </cell>
          <cell r="L786">
            <v>40</v>
          </cell>
          <cell r="M786" t="str">
            <v>Permanent Full-Time</v>
          </cell>
          <cell r="N786" t="str">
            <v>Salaried</v>
          </cell>
          <cell r="O786" t="str">
            <v>Position Filled</v>
          </cell>
          <cell r="P786">
            <v>1412</v>
          </cell>
          <cell r="Q786" t="str">
            <v>Paul Willey</v>
          </cell>
          <cell r="R786" t="str">
            <v>Permanent Full-Time</v>
          </cell>
          <cell r="S786" t="str">
            <v>Salaried</v>
          </cell>
          <cell r="T786" t="str">
            <v>IEA – 2010 Standard</v>
          </cell>
          <cell r="U786">
            <v>1</v>
          </cell>
          <cell r="V786" t="str">
            <v>I+</v>
          </cell>
          <cell r="W786">
            <v>111507</v>
          </cell>
          <cell r="X786" t="str">
            <v>Level 1 - 15 Putney Way</v>
          </cell>
          <cell r="Y786">
            <v>0</v>
          </cell>
          <cell r="Z786" t="str">
            <v>Paul</v>
          </cell>
          <cell r="AA786" t="str">
            <v>Willey</v>
          </cell>
          <cell r="AC786" t="str">
            <v>BAND</v>
          </cell>
          <cell r="AD786" t="str">
            <v>PSA</v>
          </cell>
          <cell r="AE786" t="str">
            <v>Male</v>
          </cell>
          <cell r="AF786">
            <v>1618</v>
          </cell>
          <cell r="AG786" t="str">
            <v>Rural</v>
          </cell>
          <cell r="AH786" t="str">
            <v>00.00.0000</v>
          </cell>
        </row>
        <row r="787">
          <cell r="A787">
            <v>50011452</v>
          </cell>
          <cell r="B787" t="str">
            <v>Communications</v>
          </cell>
          <cell r="C787" t="str">
            <v>Communications &amp; Media</v>
          </cell>
          <cell r="D787" t="str">
            <v>Communications (1)</v>
          </cell>
          <cell r="E787" t="str">
            <v>Communications (1)</v>
          </cell>
          <cell r="F787">
            <v>50011452</v>
          </cell>
          <cell r="G787" t="str">
            <v>Stakeholder Relationship Manager</v>
          </cell>
          <cell r="H787" t="str">
            <v>01.07.2010</v>
          </cell>
          <cell r="I787" t="str">
            <v>Staff Member</v>
          </cell>
          <cell r="J787" t="str">
            <v>Band G</v>
          </cell>
          <cell r="K787">
            <v>1</v>
          </cell>
          <cell r="L787">
            <v>40</v>
          </cell>
          <cell r="M787" t="str">
            <v>Permanent Full-Time</v>
          </cell>
          <cell r="N787" t="str">
            <v>Waged/Timesheet</v>
          </cell>
          <cell r="O787" t="str">
            <v>Position Filled</v>
          </cell>
          <cell r="P787">
            <v>90008397</v>
          </cell>
          <cell r="Q787" t="str">
            <v>Greg Horne</v>
          </cell>
          <cell r="R787" t="str">
            <v>Permanent Full-Time</v>
          </cell>
          <cell r="S787" t="str">
            <v>Waged/Timesheet</v>
          </cell>
          <cell r="T787" t="str">
            <v>CEA – PSA</v>
          </cell>
          <cell r="U787">
            <v>1</v>
          </cell>
          <cell r="V787" t="str">
            <v>G4</v>
          </cell>
          <cell r="W787">
            <v>68640</v>
          </cell>
          <cell r="X787" t="str">
            <v>Civic 1 - 6 Henderson Valley Road</v>
          </cell>
          <cell r="Y787">
            <v>0</v>
          </cell>
          <cell r="Z787" t="str">
            <v>Gregory</v>
          </cell>
          <cell r="AA787" t="str">
            <v>Horne</v>
          </cell>
          <cell r="AB787" t="str">
            <v>Greg</v>
          </cell>
          <cell r="AC787" t="str">
            <v>BAND</v>
          </cell>
          <cell r="AD787" t="str">
            <v>PSA</v>
          </cell>
          <cell r="AE787" t="str">
            <v>Male</v>
          </cell>
          <cell r="AF787">
            <v>9504</v>
          </cell>
          <cell r="AG787" t="str">
            <v>Communications &amp; Med</v>
          </cell>
          <cell r="AH787" t="str">
            <v>00.00.0000</v>
          </cell>
        </row>
        <row r="788">
          <cell r="A788">
            <v>50011453</v>
          </cell>
          <cell r="B788" t="str">
            <v>People, Safety &amp; Contact</v>
          </cell>
          <cell r="C788" t="str">
            <v>Customer Contact</v>
          </cell>
          <cell r="D788" t="str">
            <v>Customer Response</v>
          </cell>
          <cell r="E788" t="str">
            <v>Customer Feedback 5</v>
          </cell>
          <cell r="F788">
            <v>50011453</v>
          </cell>
          <cell r="G788" t="str">
            <v>Customer Support Technician - Central</v>
          </cell>
          <cell r="H788" t="str">
            <v>01.07.2010</v>
          </cell>
          <cell r="I788" t="str">
            <v>Staff Member</v>
          </cell>
          <cell r="J788" t="str">
            <v>Band D</v>
          </cell>
          <cell r="K788">
            <v>1</v>
          </cell>
          <cell r="L788">
            <v>40</v>
          </cell>
          <cell r="M788" t="str">
            <v>Permanent Full-Time</v>
          </cell>
          <cell r="N788" t="str">
            <v>Waged/Timesheet</v>
          </cell>
          <cell r="O788" t="str">
            <v>Position Filled</v>
          </cell>
          <cell r="P788">
            <v>996</v>
          </cell>
          <cell r="Q788" t="str">
            <v>Toby Poole</v>
          </cell>
          <cell r="R788" t="str">
            <v>Fixed Term Full-Time</v>
          </cell>
          <cell r="S788" t="str">
            <v>Waged/Timesheet</v>
          </cell>
          <cell r="T788" t="str">
            <v>CEA – PSA</v>
          </cell>
          <cell r="U788">
            <v>1</v>
          </cell>
          <cell r="V788" t="str">
            <v>F+</v>
          </cell>
          <cell r="W788">
            <v>61376.24</v>
          </cell>
          <cell r="X788" t="str">
            <v>1 Queen Street - Level 6</v>
          </cell>
          <cell r="Y788">
            <v>0</v>
          </cell>
          <cell r="Z788" t="str">
            <v>Toby</v>
          </cell>
          <cell r="AA788" t="str">
            <v>Poole</v>
          </cell>
          <cell r="AC788" t="str">
            <v>BAND</v>
          </cell>
          <cell r="AD788" t="str">
            <v>PSA</v>
          </cell>
          <cell r="AE788" t="str">
            <v>Male</v>
          </cell>
          <cell r="AF788">
            <v>1609</v>
          </cell>
          <cell r="AG788" t="str">
            <v>MAINT CT'S  -OFFICE</v>
          </cell>
          <cell r="AH788" t="str">
            <v>00.00.0000</v>
          </cell>
        </row>
        <row r="789">
          <cell r="A789">
            <v>50011454</v>
          </cell>
          <cell r="B789" t="str">
            <v>Capital Development Division</v>
          </cell>
          <cell r="C789" t="str">
            <v>Road Corridor</v>
          </cell>
          <cell r="D789" t="str">
            <v>Delivery</v>
          </cell>
          <cell r="E789" t="str">
            <v>South West Contracts</v>
          </cell>
          <cell r="F789">
            <v>50011454</v>
          </cell>
          <cell r="G789" t="str">
            <v>South West Contracts Team Leader</v>
          </cell>
          <cell r="H789" t="str">
            <v>01.07.2010</v>
          </cell>
          <cell r="I789" t="str">
            <v>Team Leader</v>
          </cell>
          <cell r="J789" t="str">
            <v>Band I</v>
          </cell>
          <cell r="K789">
            <v>1</v>
          </cell>
          <cell r="L789">
            <v>40</v>
          </cell>
          <cell r="M789" t="str">
            <v>Permanent Full-Time</v>
          </cell>
          <cell r="N789" t="str">
            <v>Salaried</v>
          </cell>
          <cell r="O789" t="str">
            <v>Position Filled</v>
          </cell>
          <cell r="P789">
            <v>97063639</v>
          </cell>
          <cell r="Q789" t="str">
            <v>Scott Jones</v>
          </cell>
          <cell r="R789" t="str">
            <v>Permanent Full-Time</v>
          </cell>
          <cell r="S789" t="str">
            <v>Salaried</v>
          </cell>
          <cell r="T789" t="str">
            <v>CEA – PSA</v>
          </cell>
          <cell r="U789">
            <v>1</v>
          </cell>
          <cell r="V789" t="str">
            <v>I+</v>
          </cell>
          <cell r="W789">
            <v>120401.05</v>
          </cell>
          <cell r="X789" t="str">
            <v>Level 1 - 15 Putney Way</v>
          </cell>
          <cell r="Y789">
            <v>0</v>
          </cell>
          <cell r="Z789" t="str">
            <v>Scott</v>
          </cell>
          <cell r="AA789" t="str">
            <v>Jones</v>
          </cell>
          <cell r="AB789" t="str">
            <v>Scott</v>
          </cell>
          <cell r="AC789" t="str">
            <v>BAND</v>
          </cell>
          <cell r="AD789" t="str">
            <v>PSA</v>
          </cell>
          <cell r="AE789" t="str">
            <v>Male</v>
          </cell>
          <cell r="AF789">
            <v>1619</v>
          </cell>
          <cell r="AG789" t="str">
            <v>South 1</v>
          </cell>
          <cell r="AH789" t="str">
            <v>00.00.0000</v>
          </cell>
        </row>
        <row r="790">
          <cell r="A790">
            <v>50011455</v>
          </cell>
          <cell r="B790" t="str">
            <v>Capital Development Division</v>
          </cell>
          <cell r="C790" t="str">
            <v>Road Corridor</v>
          </cell>
          <cell r="D790" t="str">
            <v>Delivery</v>
          </cell>
          <cell r="E790" t="str">
            <v>Rural South Contracts</v>
          </cell>
          <cell r="F790">
            <v>50011455</v>
          </cell>
          <cell r="G790" t="str">
            <v>Senior Area Engineer</v>
          </cell>
          <cell r="H790" t="str">
            <v>01.07.2010</v>
          </cell>
          <cell r="I790" t="str">
            <v>Staff Member</v>
          </cell>
          <cell r="J790" t="str">
            <v>Band H</v>
          </cell>
          <cell r="K790">
            <v>1</v>
          </cell>
          <cell r="L790">
            <v>40</v>
          </cell>
          <cell r="M790" t="str">
            <v>Permanent Full-Time</v>
          </cell>
          <cell r="N790" t="str">
            <v>Salaried</v>
          </cell>
          <cell r="O790" t="str">
            <v>Position Filled</v>
          </cell>
          <cell r="P790">
            <v>96001484</v>
          </cell>
          <cell r="Q790" t="str">
            <v>Paul Cunningham</v>
          </cell>
          <cell r="R790" t="str">
            <v>Permanent Full-Time</v>
          </cell>
          <cell r="S790" t="str">
            <v>Salaried</v>
          </cell>
          <cell r="T790" t="str">
            <v>IEA – Old ELGOU Agmt</v>
          </cell>
          <cell r="U790">
            <v>1</v>
          </cell>
          <cell r="V790" t="str">
            <v>H+</v>
          </cell>
          <cell r="W790">
            <v>99220.54</v>
          </cell>
          <cell r="X790" t="str">
            <v>Level 1 - 15 Putney Way</v>
          </cell>
          <cell r="Y790">
            <v>0</v>
          </cell>
          <cell r="Z790" t="str">
            <v>Paul</v>
          </cell>
          <cell r="AA790" t="str">
            <v>Cunningham</v>
          </cell>
          <cell r="AB790" t="str">
            <v>Paul</v>
          </cell>
          <cell r="AC790" t="str">
            <v>BAND</v>
          </cell>
          <cell r="AD790" t="str">
            <v>PSA</v>
          </cell>
          <cell r="AE790" t="str">
            <v>Male</v>
          </cell>
          <cell r="AF790">
            <v>1618</v>
          </cell>
          <cell r="AG790" t="str">
            <v>Rural</v>
          </cell>
          <cell r="AH790" t="str">
            <v>00.00.0000</v>
          </cell>
        </row>
        <row r="791">
          <cell r="A791">
            <v>50011456</v>
          </cell>
          <cell r="B791" t="str">
            <v>Capital Development Division</v>
          </cell>
          <cell r="C791" t="str">
            <v>Road Corridor</v>
          </cell>
          <cell r="D791" t="str">
            <v>Delivery</v>
          </cell>
          <cell r="E791" t="str">
            <v>South West Contracts</v>
          </cell>
          <cell r="F791">
            <v>50011456</v>
          </cell>
          <cell r="G791" t="str">
            <v>Senior Area Engineer</v>
          </cell>
          <cell r="H791" t="str">
            <v>01.07.2010</v>
          </cell>
          <cell r="I791" t="str">
            <v>Staff Member</v>
          </cell>
          <cell r="J791" t="str">
            <v>Band H</v>
          </cell>
          <cell r="K791">
            <v>1</v>
          </cell>
          <cell r="L791">
            <v>40</v>
          </cell>
          <cell r="M791" t="str">
            <v>Permanent Full-Time</v>
          </cell>
          <cell r="N791" t="str">
            <v>Salaried</v>
          </cell>
          <cell r="O791" t="str">
            <v>Position Filled</v>
          </cell>
          <cell r="P791">
            <v>93301115</v>
          </cell>
          <cell r="Q791" t="str">
            <v>Altaf Ali</v>
          </cell>
          <cell r="R791" t="str">
            <v>Permanent Full-Time</v>
          </cell>
          <cell r="S791" t="str">
            <v>Salaried</v>
          </cell>
          <cell r="T791" t="str">
            <v>CEA – PSA</v>
          </cell>
          <cell r="U791">
            <v>1</v>
          </cell>
          <cell r="V791" t="str">
            <v>H+</v>
          </cell>
          <cell r="W791">
            <v>97037.27</v>
          </cell>
          <cell r="X791" t="str">
            <v>Level 1 - 15 Putney Way</v>
          </cell>
          <cell r="Y791">
            <v>0</v>
          </cell>
          <cell r="Z791" t="str">
            <v>Altaf</v>
          </cell>
          <cell r="AA791" t="str">
            <v>Ali</v>
          </cell>
          <cell r="AB791" t="str">
            <v>Altaf</v>
          </cell>
          <cell r="AC791" t="str">
            <v>BAND</v>
          </cell>
          <cell r="AD791" t="str">
            <v>PSA</v>
          </cell>
          <cell r="AE791" t="str">
            <v>Male</v>
          </cell>
          <cell r="AF791">
            <v>1619</v>
          </cell>
          <cell r="AG791" t="str">
            <v>South 1</v>
          </cell>
          <cell r="AH791" t="str">
            <v>00.00.0000</v>
          </cell>
        </row>
        <row r="792">
          <cell r="A792">
            <v>50011457</v>
          </cell>
          <cell r="B792" t="str">
            <v>Capital Development Division</v>
          </cell>
          <cell r="C792" t="str">
            <v>Road Corridor</v>
          </cell>
          <cell r="D792" t="str">
            <v>Delivery</v>
          </cell>
          <cell r="E792" t="str">
            <v>Rural South Contracts</v>
          </cell>
          <cell r="F792">
            <v>50011457</v>
          </cell>
          <cell r="G792" t="str">
            <v>Senior Area Engineer</v>
          </cell>
          <cell r="H792" t="str">
            <v>01.07.2010</v>
          </cell>
          <cell r="I792" t="str">
            <v>Staff Member</v>
          </cell>
          <cell r="J792" t="str">
            <v>Band H</v>
          </cell>
          <cell r="K792">
            <v>1</v>
          </cell>
          <cell r="L792">
            <v>40</v>
          </cell>
          <cell r="M792" t="str">
            <v>Permanent Full-Time</v>
          </cell>
          <cell r="N792" t="str">
            <v>Salaried</v>
          </cell>
          <cell r="O792" t="str">
            <v>Perm. Position Filled by Non Employee</v>
          </cell>
          <cell r="P792">
            <v>1173</v>
          </cell>
          <cell r="Q792" t="str">
            <v>Toni Ira</v>
          </cell>
          <cell r="R792" t="str">
            <v>Non-Employee</v>
          </cell>
          <cell r="S792" t="str">
            <v>Contractor</v>
          </cell>
          <cell r="U792">
            <v>0</v>
          </cell>
          <cell r="W792">
            <v>0</v>
          </cell>
          <cell r="X792" t="str">
            <v>Level 1 - 15 Putney Way</v>
          </cell>
          <cell r="Y792">
            <v>1</v>
          </cell>
          <cell r="Z792" t="str">
            <v>Toni</v>
          </cell>
          <cell r="AA792" t="str">
            <v>Ira</v>
          </cell>
          <cell r="AB792" t="str">
            <v>Toni</v>
          </cell>
          <cell r="AD792" t="str">
            <v>PSA</v>
          </cell>
          <cell r="AE792" t="str">
            <v>Male</v>
          </cell>
          <cell r="AF792">
            <v>1618</v>
          </cell>
          <cell r="AG792" t="str">
            <v>Rural</v>
          </cell>
          <cell r="AH792" t="str">
            <v>31.03.2015</v>
          </cell>
        </row>
        <row r="793">
          <cell r="A793">
            <v>50011458</v>
          </cell>
          <cell r="B793" t="str">
            <v>Capital Development Division</v>
          </cell>
          <cell r="C793" t="str">
            <v>Road Corridor</v>
          </cell>
          <cell r="D793" t="str">
            <v>Delivery</v>
          </cell>
          <cell r="E793" t="str">
            <v>Rural South Contracts</v>
          </cell>
          <cell r="F793">
            <v>50011458</v>
          </cell>
          <cell r="G793" t="str">
            <v>Area Engineer</v>
          </cell>
          <cell r="H793" t="str">
            <v>01.07.2010</v>
          </cell>
          <cell r="I793" t="str">
            <v>Staff Member</v>
          </cell>
          <cell r="J793" t="str">
            <v>Band G</v>
          </cell>
          <cell r="K793">
            <v>1</v>
          </cell>
          <cell r="L793">
            <v>40</v>
          </cell>
          <cell r="M793" t="str">
            <v>Permanent Full-Time</v>
          </cell>
          <cell r="N793" t="str">
            <v>Waged/Timesheet</v>
          </cell>
          <cell r="O793" t="str">
            <v>Perm. Position Filled by Non Employee</v>
          </cell>
          <cell r="P793">
            <v>1236</v>
          </cell>
          <cell r="Q793" t="str">
            <v>Jeremy Hunnisett</v>
          </cell>
          <cell r="R793" t="str">
            <v>Non-Employee</v>
          </cell>
          <cell r="S793" t="str">
            <v>Contractor</v>
          </cell>
          <cell r="U793">
            <v>0</v>
          </cell>
          <cell r="W793">
            <v>0</v>
          </cell>
          <cell r="X793" t="str">
            <v>Level 1 - 15 Putney Way</v>
          </cell>
          <cell r="Y793">
            <v>1</v>
          </cell>
          <cell r="Z793" t="str">
            <v>Jeremy</v>
          </cell>
          <cell r="AA793" t="str">
            <v>Hunnisett</v>
          </cell>
          <cell r="AD793" t="str">
            <v>PSA</v>
          </cell>
          <cell r="AE793" t="str">
            <v>Male</v>
          </cell>
          <cell r="AF793">
            <v>1618</v>
          </cell>
          <cell r="AG793" t="str">
            <v>Rural</v>
          </cell>
          <cell r="AH793" t="str">
            <v>31.03.2015</v>
          </cell>
        </row>
        <row r="794">
          <cell r="A794">
            <v>50011459</v>
          </cell>
          <cell r="B794" t="str">
            <v>People, Safety &amp; Contact</v>
          </cell>
          <cell r="C794" t="str">
            <v>Customer Contact</v>
          </cell>
          <cell r="D794" t="str">
            <v>Customer Response</v>
          </cell>
          <cell r="E794" t="str">
            <v>Customer Feedback 5</v>
          </cell>
          <cell r="F794">
            <v>50011459</v>
          </cell>
          <cell r="G794" t="str">
            <v>Customer Support Technician - South</v>
          </cell>
          <cell r="H794" t="str">
            <v>01.07.2010</v>
          </cell>
          <cell r="I794" t="str">
            <v>Staff Member</v>
          </cell>
          <cell r="J794" t="str">
            <v>Band D</v>
          </cell>
          <cell r="K794">
            <v>1</v>
          </cell>
          <cell r="L794">
            <v>40</v>
          </cell>
          <cell r="M794" t="str">
            <v>Permanent Full-Time</v>
          </cell>
          <cell r="N794" t="str">
            <v>Waged/Timesheet</v>
          </cell>
          <cell r="O794" t="str">
            <v>Position Filled</v>
          </cell>
          <cell r="P794">
            <v>1951</v>
          </cell>
          <cell r="Q794" t="str">
            <v>Saadi De Silva</v>
          </cell>
          <cell r="R794" t="str">
            <v>Permanent Full-Time</v>
          </cell>
          <cell r="S794" t="str">
            <v>Waged/Timesheet</v>
          </cell>
          <cell r="T794" t="str">
            <v>CEA – PSA</v>
          </cell>
          <cell r="U794">
            <v>1</v>
          </cell>
          <cell r="V794" t="str">
            <v>F1</v>
          </cell>
          <cell r="W794">
            <v>54120</v>
          </cell>
          <cell r="X794" t="str">
            <v>Level 1 - 15 Putney Way</v>
          </cell>
          <cell r="Y794">
            <v>0</v>
          </cell>
          <cell r="Z794" t="str">
            <v>Prasadini</v>
          </cell>
          <cell r="AA794" t="str">
            <v>De Silva</v>
          </cell>
          <cell r="AB794" t="str">
            <v>Saadi</v>
          </cell>
          <cell r="AC794" t="str">
            <v>BAND</v>
          </cell>
          <cell r="AD794" t="str">
            <v>PSA</v>
          </cell>
          <cell r="AE794" t="str">
            <v>Female</v>
          </cell>
          <cell r="AF794">
            <v>1609</v>
          </cell>
          <cell r="AG794" t="str">
            <v>MAINT CT'S  -OFFICE</v>
          </cell>
          <cell r="AH794" t="str">
            <v>00.00.0000</v>
          </cell>
        </row>
        <row r="795">
          <cell r="A795">
            <v>50011461</v>
          </cell>
          <cell r="B795" t="str">
            <v>Capital Development Division</v>
          </cell>
          <cell r="C795" t="str">
            <v>Road Corridor</v>
          </cell>
          <cell r="D795" t="str">
            <v>Customer and Business Support</v>
          </cell>
          <cell r="E795" t="str">
            <v>Customer and Business Support</v>
          </cell>
          <cell r="F795">
            <v>50011461</v>
          </cell>
          <cell r="G795" t="str">
            <v>Contracts Advisor</v>
          </cell>
          <cell r="H795" t="str">
            <v>01.07.2010</v>
          </cell>
          <cell r="I795" t="str">
            <v>Staff Member</v>
          </cell>
          <cell r="J795" t="str">
            <v>Band F</v>
          </cell>
          <cell r="K795">
            <v>1</v>
          </cell>
          <cell r="L795">
            <v>40</v>
          </cell>
          <cell r="M795" t="str">
            <v>Permanent Full-Time</v>
          </cell>
          <cell r="N795" t="str">
            <v>Waged/Timesheet</v>
          </cell>
          <cell r="O795" t="str">
            <v>Position Filled</v>
          </cell>
          <cell r="P795">
            <v>90005565</v>
          </cell>
          <cell r="Q795" t="str">
            <v>Nirma Lamplough</v>
          </cell>
          <cell r="R795" t="str">
            <v>Permanent Full-Time</v>
          </cell>
          <cell r="S795" t="str">
            <v>Waged/Timesheet</v>
          </cell>
          <cell r="T795" t="str">
            <v>IEA – 2010 Standard</v>
          </cell>
          <cell r="U795">
            <v>1</v>
          </cell>
          <cell r="V795" t="str">
            <v>F+</v>
          </cell>
          <cell r="W795">
            <v>72775.48</v>
          </cell>
          <cell r="X795" t="str">
            <v>Admin 5 - 6 Henderson Valley Road</v>
          </cell>
          <cell r="Y795">
            <v>0</v>
          </cell>
          <cell r="Z795" t="str">
            <v>Nirma</v>
          </cell>
          <cell r="AA795" t="str">
            <v>Lamplough</v>
          </cell>
          <cell r="AB795" t="str">
            <v>Nirma</v>
          </cell>
          <cell r="AC795" t="str">
            <v>BAND</v>
          </cell>
          <cell r="AD795" t="str">
            <v>PSA</v>
          </cell>
          <cell r="AE795" t="str">
            <v>Female</v>
          </cell>
          <cell r="AF795">
            <v>1609</v>
          </cell>
          <cell r="AG795" t="str">
            <v>MAINT CT'S  -OFFICE</v>
          </cell>
          <cell r="AH795" t="str">
            <v>00.00.0000</v>
          </cell>
        </row>
        <row r="796">
          <cell r="A796">
            <v>50011462</v>
          </cell>
          <cell r="B796" t="str">
            <v>Capital Development Division</v>
          </cell>
          <cell r="C796" t="str">
            <v>Road Corridor</v>
          </cell>
          <cell r="D796" t="str">
            <v>Customer and Business Support</v>
          </cell>
          <cell r="E796" t="str">
            <v>Customer and Business Support</v>
          </cell>
          <cell r="F796">
            <v>50011462</v>
          </cell>
          <cell r="G796" t="str">
            <v>Contracts Advisor</v>
          </cell>
          <cell r="H796" t="str">
            <v>01.07.2010</v>
          </cell>
          <cell r="I796" t="str">
            <v>Staff Member</v>
          </cell>
          <cell r="J796" t="str">
            <v>Band F</v>
          </cell>
          <cell r="K796">
            <v>1</v>
          </cell>
          <cell r="L796">
            <v>40</v>
          </cell>
          <cell r="M796" t="str">
            <v>Permanent Full-Time</v>
          </cell>
          <cell r="N796" t="str">
            <v>Waged/Timesheet</v>
          </cell>
          <cell r="O796" t="str">
            <v>Position Filled</v>
          </cell>
          <cell r="P796">
            <v>90004475</v>
          </cell>
          <cell r="Q796" t="str">
            <v>Ifti Ahmad</v>
          </cell>
          <cell r="R796" t="str">
            <v>Permanent Full-Time</v>
          </cell>
          <cell r="S796" t="str">
            <v>Waged/Timesheet</v>
          </cell>
          <cell r="T796" t="str">
            <v>IEA – 2010 Standard</v>
          </cell>
          <cell r="U796">
            <v>1</v>
          </cell>
          <cell r="V796" t="str">
            <v>F+</v>
          </cell>
          <cell r="W796">
            <v>70532.91</v>
          </cell>
          <cell r="X796" t="str">
            <v>Level 1 - 15 Putney Way</v>
          </cell>
          <cell r="Y796">
            <v>0</v>
          </cell>
          <cell r="Z796" t="str">
            <v>Iftikhar</v>
          </cell>
          <cell r="AA796" t="str">
            <v>Ahmad</v>
          </cell>
          <cell r="AB796" t="str">
            <v>Ifti</v>
          </cell>
          <cell r="AC796" t="str">
            <v>BAND</v>
          </cell>
          <cell r="AD796" t="str">
            <v>PSA</v>
          </cell>
          <cell r="AE796" t="str">
            <v>Male</v>
          </cell>
          <cell r="AF796">
            <v>1609</v>
          </cell>
          <cell r="AG796" t="str">
            <v>MAINT CT'S  -OFFICE</v>
          </cell>
          <cell r="AH796" t="str">
            <v>00.00.0000</v>
          </cell>
        </row>
        <row r="797">
          <cell r="A797">
            <v>50011463</v>
          </cell>
          <cell r="B797" t="str">
            <v>Capital Development Division</v>
          </cell>
          <cell r="C797" t="str">
            <v>Road Corridor</v>
          </cell>
          <cell r="D797" t="str">
            <v>Customer and Business Support</v>
          </cell>
          <cell r="E797" t="str">
            <v>Administration</v>
          </cell>
          <cell r="F797">
            <v>50011463</v>
          </cell>
          <cell r="G797" t="str">
            <v>Administrator</v>
          </cell>
          <cell r="H797" t="str">
            <v>01.07.2010</v>
          </cell>
          <cell r="I797" t="str">
            <v>Staff Member</v>
          </cell>
          <cell r="J797" t="str">
            <v>Band D</v>
          </cell>
          <cell r="K797">
            <v>1</v>
          </cell>
          <cell r="L797">
            <v>40</v>
          </cell>
          <cell r="M797" t="str">
            <v>Permanent Full-Time</v>
          </cell>
          <cell r="N797" t="str">
            <v>Waged/Timesheet</v>
          </cell>
          <cell r="O797" t="str">
            <v>Position Filled</v>
          </cell>
          <cell r="P797">
            <v>759</v>
          </cell>
          <cell r="Q797" t="str">
            <v>Stephanie Burcher</v>
          </cell>
          <cell r="R797" t="str">
            <v>Permanent Full-Time</v>
          </cell>
          <cell r="S797" t="str">
            <v>Waged/Timesheet</v>
          </cell>
          <cell r="T797" t="str">
            <v>IEA – 2010 Standard</v>
          </cell>
          <cell r="U797">
            <v>1</v>
          </cell>
          <cell r="V797" t="str">
            <v>D+</v>
          </cell>
          <cell r="W797">
            <v>49128.68</v>
          </cell>
          <cell r="X797" t="str">
            <v>Civic 3 - 6 Henderson Valley Road</v>
          </cell>
          <cell r="Y797">
            <v>0</v>
          </cell>
          <cell r="Z797" t="str">
            <v>Stephanie</v>
          </cell>
          <cell r="AA797" t="str">
            <v>Burcher</v>
          </cell>
          <cell r="AC797" t="str">
            <v>BAND</v>
          </cell>
          <cell r="AD797" t="str">
            <v>PSA</v>
          </cell>
          <cell r="AE797" t="str">
            <v>Female</v>
          </cell>
          <cell r="AF797">
            <v>1609</v>
          </cell>
          <cell r="AG797" t="str">
            <v>MAINT CT'S  -OFFICE</v>
          </cell>
          <cell r="AH797" t="str">
            <v>00.00.0000</v>
          </cell>
        </row>
        <row r="798">
          <cell r="A798">
            <v>50011464</v>
          </cell>
          <cell r="B798" t="str">
            <v>Capital Development Division</v>
          </cell>
          <cell r="C798" t="str">
            <v>Road Corridor</v>
          </cell>
          <cell r="D798" t="str">
            <v>Customer and Business Support</v>
          </cell>
          <cell r="E798" t="str">
            <v>Administration</v>
          </cell>
          <cell r="F798">
            <v>50011464</v>
          </cell>
          <cell r="G798" t="str">
            <v>Administrator</v>
          </cell>
          <cell r="H798" t="str">
            <v>01.07.2010</v>
          </cell>
          <cell r="I798" t="str">
            <v>Staff Member</v>
          </cell>
          <cell r="J798" t="str">
            <v>Band D</v>
          </cell>
          <cell r="K798">
            <v>1</v>
          </cell>
          <cell r="L798">
            <v>40</v>
          </cell>
          <cell r="M798" t="str">
            <v>Permanent Full-Time</v>
          </cell>
          <cell r="N798" t="str">
            <v>Waged/Timesheet</v>
          </cell>
          <cell r="O798" t="str">
            <v>Position Filled</v>
          </cell>
          <cell r="P798">
            <v>137</v>
          </cell>
          <cell r="Q798" t="str">
            <v>Lisa Sudartha</v>
          </cell>
          <cell r="R798" t="str">
            <v>Permanent Full-Time</v>
          </cell>
          <cell r="S798" t="str">
            <v>Waged/Timesheet</v>
          </cell>
          <cell r="T798" t="str">
            <v>IEA – 2010 Standard</v>
          </cell>
          <cell r="U798">
            <v>1</v>
          </cell>
          <cell r="V798" t="str">
            <v>D+</v>
          </cell>
          <cell r="W798">
            <v>51261.49</v>
          </cell>
          <cell r="X798" t="str">
            <v>1 Queen Street - Level 6</v>
          </cell>
          <cell r="Y798">
            <v>0</v>
          </cell>
          <cell r="Z798" t="str">
            <v>Lisa</v>
          </cell>
          <cell r="AA798" t="str">
            <v>Sudartha</v>
          </cell>
          <cell r="AC798" t="str">
            <v>BAND</v>
          </cell>
          <cell r="AD798" t="str">
            <v>PSA</v>
          </cell>
          <cell r="AE798" t="str">
            <v>Female</v>
          </cell>
          <cell r="AF798">
            <v>1609</v>
          </cell>
          <cell r="AG798" t="str">
            <v>MAINT CT'S  -OFFICE</v>
          </cell>
          <cell r="AH798" t="str">
            <v>00.00.0000</v>
          </cell>
        </row>
        <row r="799">
          <cell r="A799">
            <v>50011465</v>
          </cell>
          <cell r="B799" t="str">
            <v>People, Safety &amp; Contact</v>
          </cell>
          <cell r="C799" t="str">
            <v>Customer Contact</v>
          </cell>
          <cell r="E799" t="str">
            <v>Customer Contact</v>
          </cell>
          <cell r="F799">
            <v>50011465</v>
          </cell>
          <cell r="G799" t="str">
            <v>PA Administrator Customer Contact</v>
          </cell>
          <cell r="H799" t="str">
            <v>01.07.2010</v>
          </cell>
          <cell r="I799" t="str">
            <v>Staff Member</v>
          </cell>
          <cell r="J799" t="str">
            <v>Band D</v>
          </cell>
          <cell r="K799">
            <v>1</v>
          </cell>
          <cell r="L799">
            <v>40</v>
          </cell>
          <cell r="M799" t="str">
            <v>Permanent Full-Time</v>
          </cell>
          <cell r="N799" t="str">
            <v>Waged/Timesheet</v>
          </cell>
          <cell r="O799" t="str">
            <v>Position Filled</v>
          </cell>
          <cell r="P799">
            <v>90007973</v>
          </cell>
          <cell r="Q799" t="str">
            <v>Candice Ellis</v>
          </cell>
          <cell r="R799" t="str">
            <v>Permanent Full-Time</v>
          </cell>
          <cell r="S799" t="str">
            <v>Waged/Timesheet</v>
          </cell>
          <cell r="T799" t="str">
            <v>CEA – PSA</v>
          </cell>
          <cell r="U799">
            <v>1</v>
          </cell>
          <cell r="V799" t="str">
            <v>D+</v>
          </cell>
          <cell r="W799">
            <v>54746.18</v>
          </cell>
          <cell r="X799" t="str">
            <v>Goodman Fielder L3 - 8 Nelson Street</v>
          </cell>
          <cell r="Y799">
            <v>0</v>
          </cell>
          <cell r="Z799" t="str">
            <v>Candice</v>
          </cell>
          <cell r="AA799" t="str">
            <v>Ellis</v>
          </cell>
          <cell r="AB799" t="str">
            <v>Candice</v>
          </cell>
          <cell r="AC799" t="str">
            <v>BAND</v>
          </cell>
          <cell r="AD799" t="str">
            <v>PSA</v>
          </cell>
          <cell r="AE799" t="str">
            <v>Female</v>
          </cell>
          <cell r="AF799">
            <v>9310</v>
          </cell>
          <cell r="AG799" t="str">
            <v>CUSTOMER SERVICES</v>
          </cell>
          <cell r="AH799" t="str">
            <v>00.00.0000</v>
          </cell>
        </row>
        <row r="800">
          <cell r="A800">
            <v>50011466</v>
          </cell>
          <cell r="B800" t="str">
            <v>Marketing &amp; Customer Experience</v>
          </cell>
          <cell r="C800" t="str">
            <v>Customer Strategy</v>
          </cell>
          <cell r="E800" t="str">
            <v>Customer Strategy</v>
          </cell>
          <cell r="F800">
            <v>50011466</v>
          </cell>
          <cell r="G800" t="str">
            <v>PA To Manager Customer Strat &amp; Serv Dev</v>
          </cell>
          <cell r="H800" t="str">
            <v>01.07.2010</v>
          </cell>
          <cell r="I800" t="str">
            <v>Staff Member</v>
          </cell>
          <cell r="J800" t="str">
            <v>Band D</v>
          </cell>
          <cell r="K800">
            <v>1</v>
          </cell>
          <cell r="L800">
            <v>40</v>
          </cell>
          <cell r="M800" t="str">
            <v>Permanent Full-Time</v>
          </cell>
          <cell r="N800" t="str">
            <v>Waged/Timesheet</v>
          </cell>
          <cell r="O800" t="str">
            <v>Position Filled</v>
          </cell>
          <cell r="P800">
            <v>271</v>
          </cell>
          <cell r="Q800" t="str">
            <v>Lamanda Brown</v>
          </cell>
          <cell r="R800" t="str">
            <v>Permanent Full-Time</v>
          </cell>
          <cell r="S800" t="str">
            <v>Waged/Timesheet</v>
          </cell>
          <cell r="T800" t="str">
            <v>IEA – 2010 Standard</v>
          </cell>
          <cell r="U800">
            <v>1</v>
          </cell>
          <cell r="V800" t="str">
            <v>D+</v>
          </cell>
          <cell r="W800">
            <v>57144.15</v>
          </cell>
          <cell r="X800" t="str">
            <v>Civic 3 - 6 Henderson Valley Road</v>
          </cell>
          <cell r="Y800">
            <v>0</v>
          </cell>
          <cell r="Z800" t="str">
            <v>Lamanda</v>
          </cell>
          <cell r="AA800" t="str">
            <v>Brown</v>
          </cell>
          <cell r="AC800" t="str">
            <v>BAND</v>
          </cell>
          <cell r="AD800" t="str">
            <v>PSA</v>
          </cell>
          <cell r="AE800" t="str">
            <v>Female</v>
          </cell>
          <cell r="AF800">
            <v>9321</v>
          </cell>
          <cell r="AG800" t="str">
            <v>Customer Strategy</v>
          </cell>
          <cell r="AH800" t="str">
            <v>00.00.0000</v>
          </cell>
        </row>
        <row r="801">
          <cell r="A801">
            <v>50011469</v>
          </cell>
          <cell r="B801" t="str">
            <v>Marketing &amp; Customer Experience</v>
          </cell>
          <cell r="C801" t="str">
            <v>Digital Services</v>
          </cell>
          <cell r="E801" t="str">
            <v>Digital Services</v>
          </cell>
          <cell r="F801">
            <v>50011469</v>
          </cell>
          <cell r="G801" t="str">
            <v>Online Editor</v>
          </cell>
          <cell r="H801" t="str">
            <v>01.07.2010</v>
          </cell>
          <cell r="I801" t="str">
            <v>Staff Member</v>
          </cell>
          <cell r="J801" t="str">
            <v>Band E</v>
          </cell>
          <cell r="K801">
            <v>1</v>
          </cell>
          <cell r="L801">
            <v>40</v>
          </cell>
          <cell r="M801" t="str">
            <v>Permanent Full-Time</v>
          </cell>
          <cell r="N801" t="str">
            <v>Waged/Timesheet</v>
          </cell>
          <cell r="O801" t="str">
            <v>Position Filled</v>
          </cell>
          <cell r="P801">
            <v>1289</v>
          </cell>
          <cell r="Q801" t="str">
            <v>Renee Herbert</v>
          </cell>
          <cell r="R801" t="str">
            <v>Permanent Full-Time</v>
          </cell>
          <cell r="S801" t="str">
            <v>Waged/Timesheet</v>
          </cell>
          <cell r="T801" t="str">
            <v>CEA – PSA</v>
          </cell>
          <cell r="U801">
            <v>1</v>
          </cell>
          <cell r="V801" t="str">
            <v>E+</v>
          </cell>
          <cell r="W801">
            <v>56672</v>
          </cell>
          <cell r="X801" t="str">
            <v>Civic 3 - 6 Henderson Valley Road</v>
          </cell>
          <cell r="Y801">
            <v>0</v>
          </cell>
          <cell r="Z801" t="str">
            <v>Renee</v>
          </cell>
          <cell r="AA801" t="str">
            <v>Herbert</v>
          </cell>
          <cell r="AC801" t="str">
            <v>BAND</v>
          </cell>
          <cell r="AD801" t="str">
            <v>PSA</v>
          </cell>
          <cell r="AE801" t="str">
            <v>Female</v>
          </cell>
          <cell r="AF801">
            <v>9311</v>
          </cell>
          <cell r="AG801" t="str">
            <v>CUSTOMER INFORMATION</v>
          </cell>
          <cell r="AH801" t="str">
            <v>00.00.0000</v>
          </cell>
        </row>
        <row r="802">
          <cell r="A802">
            <v>50011469</v>
          </cell>
          <cell r="B802" t="str">
            <v>Marketing &amp; Customer Experience</v>
          </cell>
          <cell r="C802" t="str">
            <v>Digital Services</v>
          </cell>
          <cell r="E802" t="str">
            <v>Digital Services</v>
          </cell>
          <cell r="F802">
            <v>50011469</v>
          </cell>
          <cell r="G802" t="str">
            <v>Online Editor</v>
          </cell>
          <cell r="H802" t="str">
            <v>01.07.2010</v>
          </cell>
          <cell r="I802" t="str">
            <v>Staff Member</v>
          </cell>
          <cell r="J802" t="str">
            <v>Band E</v>
          </cell>
          <cell r="K802">
            <v>1</v>
          </cell>
          <cell r="L802">
            <v>40</v>
          </cell>
          <cell r="M802" t="str">
            <v>Permanent Full-Time</v>
          </cell>
          <cell r="N802" t="str">
            <v>Waged/Timesheet</v>
          </cell>
          <cell r="O802" t="str">
            <v>Position Filled</v>
          </cell>
          <cell r="P802">
            <v>869</v>
          </cell>
          <cell r="Q802" t="str">
            <v>Nick Stanley</v>
          </cell>
          <cell r="R802" t="str">
            <v>Fixed Term Full-Time</v>
          </cell>
          <cell r="S802" t="str">
            <v>Waged/Timesheet</v>
          </cell>
          <cell r="T802" t="str">
            <v>CEA – PSA</v>
          </cell>
          <cell r="U802">
            <v>1</v>
          </cell>
          <cell r="V802" t="str">
            <v>E+</v>
          </cell>
          <cell r="W802">
            <v>63116</v>
          </cell>
          <cell r="X802" t="str">
            <v>Civic 3 - 6 Henderson Valley Road</v>
          </cell>
          <cell r="Y802">
            <v>0</v>
          </cell>
          <cell r="Z802" t="str">
            <v>Nicholas</v>
          </cell>
          <cell r="AA802" t="str">
            <v>Stanley</v>
          </cell>
          <cell r="AB802" t="str">
            <v>Nick</v>
          </cell>
          <cell r="AC802" t="str">
            <v>BAND</v>
          </cell>
          <cell r="AD802" t="str">
            <v>PSA</v>
          </cell>
          <cell r="AE802" t="str">
            <v>Male</v>
          </cell>
          <cell r="AF802">
            <v>9311</v>
          </cell>
          <cell r="AG802" t="str">
            <v>CUSTOMER INFORMATION</v>
          </cell>
          <cell r="AH802" t="str">
            <v>01.04.2015</v>
          </cell>
        </row>
        <row r="803">
          <cell r="A803">
            <v>50011470</v>
          </cell>
          <cell r="B803" t="str">
            <v>Marketing &amp; Customer Experience</v>
          </cell>
          <cell r="C803" t="str">
            <v>Digital Services</v>
          </cell>
          <cell r="E803" t="str">
            <v>Digital Services</v>
          </cell>
          <cell r="F803">
            <v>50011470</v>
          </cell>
          <cell r="G803" t="str">
            <v>Online Editor</v>
          </cell>
          <cell r="H803" t="str">
            <v>01.07.2010</v>
          </cell>
          <cell r="I803" t="str">
            <v>Staff Member</v>
          </cell>
          <cell r="J803" t="str">
            <v>Band E</v>
          </cell>
          <cell r="K803">
            <v>1</v>
          </cell>
          <cell r="L803">
            <v>40</v>
          </cell>
          <cell r="M803" t="str">
            <v>Permanent Full-Time</v>
          </cell>
          <cell r="N803" t="str">
            <v>Waged/Timesheet</v>
          </cell>
          <cell r="O803" t="str">
            <v>Position Filled</v>
          </cell>
          <cell r="P803">
            <v>1399</v>
          </cell>
          <cell r="Q803" t="str">
            <v>Nicola Whyte</v>
          </cell>
          <cell r="R803" t="str">
            <v>Permanent Full-Time</v>
          </cell>
          <cell r="S803" t="str">
            <v>Waged/Timesheet</v>
          </cell>
          <cell r="T803" t="str">
            <v>CEA – PSA</v>
          </cell>
          <cell r="U803">
            <v>1</v>
          </cell>
          <cell r="V803" t="str">
            <v>E+</v>
          </cell>
          <cell r="W803">
            <v>61080</v>
          </cell>
          <cell r="X803" t="str">
            <v>Civic 3 - 6 Henderson Valley Road</v>
          </cell>
          <cell r="Y803">
            <v>0</v>
          </cell>
          <cell r="Z803" t="str">
            <v>Nicola</v>
          </cell>
          <cell r="AA803" t="str">
            <v>Whyte</v>
          </cell>
          <cell r="AC803" t="str">
            <v>BAND</v>
          </cell>
          <cell r="AD803" t="str">
            <v>PSA</v>
          </cell>
          <cell r="AE803" t="str">
            <v>Female</v>
          </cell>
          <cell r="AF803">
            <v>9311</v>
          </cell>
          <cell r="AG803" t="str">
            <v>CUSTOMER INFORMATION</v>
          </cell>
          <cell r="AH803" t="str">
            <v>00.00.0000</v>
          </cell>
        </row>
        <row r="804">
          <cell r="A804">
            <v>50011471</v>
          </cell>
          <cell r="B804" t="str">
            <v>Marketing &amp; Customer Experience</v>
          </cell>
          <cell r="C804" t="str">
            <v>Digital Services</v>
          </cell>
          <cell r="E804" t="str">
            <v>Digital Services</v>
          </cell>
          <cell r="F804">
            <v>50011471</v>
          </cell>
          <cell r="G804" t="str">
            <v>Online Editor</v>
          </cell>
          <cell r="H804" t="str">
            <v>01.07.2010</v>
          </cell>
          <cell r="I804" t="str">
            <v>Staff Member</v>
          </cell>
          <cell r="J804" t="str">
            <v>Band E</v>
          </cell>
          <cell r="K804">
            <v>1</v>
          </cell>
          <cell r="L804">
            <v>40</v>
          </cell>
          <cell r="M804" t="str">
            <v>Permanent Full-Time</v>
          </cell>
          <cell r="N804" t="str">
            <v>Waged/Timesheet</v>
          </cell>
          <cell r="O804" t="str">
            <v>Position Filled</v>
          </cell>
          <cell r="P804">
            <v>1670</v>
          </cell>
          <cell r="Q804" t="str">
            <v>Samantha Beneke</v>
          </cell>
          <cell r="R804" t="str">
            <v>Permanent Full-Time</v>
          </cell>
          <cell r="S804" t="str">
            <v>Waged/Timesheet</v>
          </cell>
          <cell r="T804" t="str">
            <v>CEA – PSA</v>
          </cell>
          <cell r="U804">
            <v>1</v>
          </cell>
          <cell r="V804" t="str">
            <v>E+</v>
          </cell>
          <cell r="W804">
            <v>57008</v>
          </cell>
          <cell r="X804" t="str">
            <v>Civic 3 - 6 Henderson Valley Road</v>
          </cell>
          <cell r="Y804">
            <v>0</v>
          </cell>
          <cell r="Z804" t="str">
            <v>Samantha</v>
          </cell>
          <cell r="AA804" t="str">
            <v>Beneke</v>
          </cell>
          <cell r="AB804" t="str">
            <v>Sam</v>
          </cell>
          <cell r="AC804" t="str">
            <v>BAND</v>
          </cell>
          <cell r="AD804" t="str">
            <v>PSA</v>
          </cell>
          <cell r="AE804" t="str">
            <v>Female</v>
          </cell>
          <cell r="AF804">
            <v>9311</v>
          </cell>
          <cell r="AG804" t="str">
            <v>CUSTOMER INFORMATION</v>
          </cell>
          <cell r="AH804" t="str">
            <v>00.00.0000</v>
          </cell>
        </row>
        <row r="805">
          <cell r="A805">
            <v>50011472</v>
          </cell>
          <cell r="B805" t="str">
            <v>Marketing &amp; Customer Experience</v>
          </cell>
          <cell r="C805" t="str">
            <v>Digital Services</v>
          </cell>
          <cell r="E805" t="str">
            <v>Digital Services</v>
          </cell>
          <cell r="F805">
            <v>50011472</v>
          </cell>
          <cell r="G805" t="str">
            <v>Webmaster</v>
          </cell>
          <cell r="H805" t="str">
            <v>01.07.2010</v>
          </cell>
          <cell r="I805" t="str">
            <v>Staff Member</v>
          </cell>
          <cell r="J805" t="str">
            <v>Band F</v>
          </cell>
          <cell r="K805">
            <v>1</v>
          </cell>
          <cell r="L805">
            <v>40</v>
          </cell>
          <cell r="M805" t="str">
            <v>Permanent Full-Time</v>
          </cell>
          <cell r="N805" t="str">
            <v>Waged/Timesheet</v>
          </cell>
          <cell r="O805" t="str">
            <v>Position Filled</v>
          </cell>
          <cell r="P805">
            <v>54</v>
          </cell>
          <cell r="Q805" t="str">
            <v>Mike Tennant</v>
          </cell>
          <cell r="R805" t="str">
            <v>Permanent Full-Time</v>
          </cell>
          <cell r="S805" t="str">
            <v>Waged/Timesheet</v>
          </cell>
          <cell r="T805" t="str">
            <v>IEA – 2010 Standard</v>
          </cell>
          <cell r="U805">
            <v>1</v>
          </cell>
          <cell r="V805" t="str">
            <v>F+</v>
          </cell>
          <cell r="W805">
            <v>71240.3</v>
          </cell>
          <cell r="X805" t="str">
            <v>Civic 3 - 6 Henderson Valley Road</v>
          </cell>
          <cell r="Y805">
            <v>0</v>
          </cell>
          <cell r="Z805" t="str">
            <v>Michael Richard</v>
          </cell>
          <cell r="AA805" t="str">
            <v>Tennant</v>
          </cell>
          <cell r="AB805" t="str">
            <v>Mike</v>
          </cell>
          <cell r="AC805" t="str">
            <v>BAND</v>
          </cell>
          <cell r="AD805" t="str">
            <v>PSA</v>
          </cell>
          <cell r="AE805" t="str">
            <v>Male</v>
          </cell>
          <cell r="AF805">
            <v>9311</v>
          </cell>
          <cell r="AG805" t="str">
            <v>CUSTOMER INFORMATION</v>
          </cell>
          <cell r="AH805" t="str">
            <v>00.00.0000</v>
          </cell>
        </row>
        <row r="806">
          <cell r="A806">
            <v>50011473</v>
          </cell>
          <cell r="B806" t="str">
            <v>Marketing &amp; Customer Experience</v>
          </cell>
          <cell r="C806" t="str">
            <v>Digital Services</v>
          </cell>
          <cell r="E806" t="str">
            <v>Digital Services</v>
          </cell>
          <cell r="F806">
            <v>50011473</v>
          </cell>
          <cell r="G806" t="str">
            <v>Web Producer</v>
          </cell>
          <cell r="H806" t="str">
            <v>01.07.2010</v>
          </cell>
          <cell r="I806" t="str">
            <v>Staff Member</v>
          </cell>
          <cell r="J806" t="str">
            <v>Band F</v>
          </cell>
          <cell r="K806">
            <v>1</v>
          </cell>
          <cell r="L806">
            <v>40</v>
          </cell>
          <cell r="M806" t="str">
            <v>Permanent Full-Time</v>
          </cell>
          <cell r="N806" t="str">
            <v>Waged/Timesheet</v>
          </cell>
          <cell r="O806" t="str">
            <v>Position Filled</v>
          </cell>
          <cell r="P806">
            <v>288</v>
          </cell>
          <cell r="Q806" t="str">
            <v>Anna Haggerty</v>
          </cell>
          <cell r="R806" t="str">
            <v>Permanent Full-Time</v>
          </cell>
          <cell r="S806" t="str">
            <v>Waged/Timesheet</v>
          </cell>
          <cell r="T806" t="str">
            <v>IEA – 2010 Standard</v>
          </cell>
          <cell r="U806">
            <v>1</v>
          </cell>
          <cell r="V806" t="str">
            <v>F+</v>
          </cell>
          <cell r="W806">
            <v>74441.09</v>
          </cell>
          <cell r="X806" t="str">
            <v>Civic 3 - 6 Henderson Valley Road</v>
          </cell>
          <cell r="Y806">
            <v>0</v>
          </cell>
          <cell r="Z806" t="str">
            <v>Anna</v>
          </cell>
          <cell r="AA806" t="str">
            <v>Haggerty</v>
          </cell>
          <cell r="AC806" t="str">
            <v>BAND</v>
          </cell>
          <cell r="AD806" t="str">
            <v>PSA</v>
          </cell>
          <cell r="AE806" t="str">
            <v>Female</v>
          </cell>
          <cell r="AF806">
            <v>9311</v>
          </cell>
          <cell r="AG806" t="str">
            <v>CUSTOMER INFORMATION</v>
          </cell>
          <cell r="AH806" t="str">
            <v>00.00.0000</v>
          </cell>
        </row>
        <row r="807">
          <cell r="A807">
            <v>50011474</v>
          </cell>
          <cell r="B807" t="str">
            <v>People, Safety &amp; Contact</v>
          </cell>
          <cell r="C807" t="str">
            <v>Customer Contact</v>
          </cell>
          <cell r="D807" t="str">
            <v>Call Centre Operations</v>
          </cell>
          <cell r="E807" t="str">
            <v>Call Centre Operations</v>
          </cell>
          <cell r="F807">
            <v>50011474</v>
          </cell>
          <cell r="G807" t="str">
            <v>Contact Centre Manager</v>
          </cell>
          <cell r="H807" t="str">
            <v>01.07.2010</v>
          </cell>
          <cell r="I807" t="str">
            <v>Unit Manager</v>
          </cell>
          <cell r="J807" t="str">
            <v>Band H</v>
          </cell>
          <cell r="K807">
            <v>1</v>
          </cell>
          <cell r="L807">
            <v>40</v>
          </cell>
          <cell r="M807" t="str">
            <v>Permanent Full-Time</v>
          </cell>
          <cell r="N807" t="str">
            <v>Salaried</v>
          </cell>
          <cell r="O807" t="str">
            <v>Position Filled</v>
          </cell>
          <cell r="P807">
            <v>91001858</v>
          </cell>
          <cell r="Q807" t="str">
            <v>Annemarie Hodgson</v>
          </cell>
          <cell r="R807" t="str">
            <v>Permanent Full-Time</v>
          </cell>
          <cell r="S807" t="str">
            <v>Salaried</v>
          </cell>
          <cell r="T807" t="str">
            <v>CEA – PSA</v>
          </cell>
          <cell r="U807">
            <v>1</v>
          </cell>
          <cell r="V807" t="str">
            <v>H+</v>
          </cell>
          <cell r="W807">
            <v>86940</v>
          </cell>
          <cell r="X807" t="str">
            <v>Goodman Fielder L3 - 8 Nelson Street</v>
          </cell>
          <cell r="Y807">
            <v>0</v>
          </cell>
          <cell r="Z807" t="str">
            <v>Annemarie</v>
          </cell>
          <cell r="AA807" t="str">
            <v>Hodgson</v>
          </cell>
          <cell r="AC807" t="str">
            <v>BAND</v>
          </cell>
          <cell r="AD807" t="str">
            <v>PSA</v>
          </cell>
          <cell r="AE807" t="str">
            <v>Female</v>
          </cell>
          <cell r="AF807">
            <v>9315</v>
          </cell>
          <cell r="AG807" t="str">
            <v>CALL CENTRE OPS</v>
          </cell>
          <cell r="AH807" t="str">
            <v>00.00.0000</v>
          </cell>
        </row>
        <row r="808">
          <cell r="A808">
            <v>50011475</v>
          </cell>
          <cell r="B808" t="str">
            <v>People, Safety &amp; Contact</v>
          </cell>
          <cell r="C808" t="str">
            <v>Customer Contact</v>
          </cell>
          <cell r="D808" t="str">
            <v>Call Centre Operations</v>
          </cell>
          <cell r="E808" t="str">
            <v>Call Centre (5)</v>
          </cell>
          <cell r="F808">
            <v>50011475</v>
          </cell>
          <cell r="G808" t="str">
            <v>Call Centre Team Leader</v>
          </cell>
          <cell r="H808" t="str">
            <v>01.07.2010</v>
          </cell>
          <cell r="I808" t="str">
            <v>Team Leader</v>
          </cell>
          <cell r="J808" t="str">
            <v>Band F</v>
          </cell>
          <cell r="K808">
            <v>1</v>
          </cell>
          <cell r="L808">
            <v>40</v>
          </cell>
          <cell r="M808" t="str">
            <v>Permanent Full-Time</v>
          </cell>
          <cell r="N808" t="str">
            <v>Waged/Timesheet</v>
          </cell>
          <cell r="O808" t="str">
            <v>Position Filled</v>
          </cell>
          <cell r="P808">
            <v>769</v>
          </cell>
          <cell r="Q808" t="str">
            <v>Amit Sharma</v>
          </cell>
          <cell r="R808" t="str">
            <v>Permanent Full-Time</v>
          </cell>
          <cell r="S808" t="str">
            <v>Waged/Timesheet</v>
          </cell>
          <cell r="T808" t="str">
            <v>CEA – PSA</v>
          </cell>
          <cell r="U808">
            <v>1</v>
          </cell>
          <cell r="V808" t="str">
            <v>F4</v>
          </cell>
          <cell r="W808">
            <v>58080</v>
          </cell>
          <cell r="X808" t="str">
            <v>Goodman Fielder L3 - 8 Nelson Street</v>
          </cell>
          <cell r="Y808">
            <v>0</v>
          </cell>
          <cell r="Z808" t="str">
            <v>Amit</v>
          </cell>
          <cell r="AA808" t="str">
            <v>Sharma</v>
          </cell>
          <cell r="AC808" t="str">
            <v>BAND</v>
          </cell>
          <cell r="AD808" t="str">
            <v>PSA</v>
          </cell>
          <cell r="AE808" t="str">
            <v>Male</v>
          </cell>
          <cell r="AF808">
            <v>9316</v>
          </cell>
          <cell r="AG808" t="str">
            <v>CALL CENTRE (1)</v>
          </cell>
          <cell r="AH808" t="str">
            <v>00.00.0000</v>
          </cell>
        </row>
        <row r="809">
          <cell r="A809">
            <v>50011476</v>
          </cell>
          <cell r="B809" t="str">
            <v>People, Safety &amp; Contact</v>
          </cell>
          <cell r="C809" t="str">
            <v>Customer Contact</v>
          </cell>
          <cell r="D809" t="str">
            <v>Call Centre Operations</v>
          </cell>
          <cell r="E809" t="str">
            <v>Call Centre (2)</v>
          </cell>
          <cell r="F809">
            <v>50011476</v>
          </cell>
          <cell r="G809" t="str">
            <v>Customer Service Representative</v>
          </cell>
          <cell r="H809" t="str">
            <v>01.07.2010</v>
          </cell>
          <cell r="I809" t="str">
            <v>Staff Member</v>
          </cell>
          <cell r="J809" t="str">
            <v>Band C</v>
          </cell>
          <cell r="K809">
            <v>1</v>
          </cell>
          <cell r="L809">
            <v>40</v>
          </cell>
          <cell r="M809" t="str">
            <v>Permanent Full-Time</v>
          </cell>
          <cell r="N809" t="str">
            <v>Waged/Timesheet</v>
          </cell>
          <cell r="O809" t="str">
            <v>Future Start exists</v>
          </cell>
          <cell r="P809">
            <v>0</v>
          </cell>
          <cell r="U809">
            <v>0</v>
          </cell>
          <cell r="W809">
            <v>0</v>
          </cell>
          <cell r="Y809">
            <v>1</v>
          </cell>
          <cell r="AD809" t="str">
            <v>PSA</v>
          </cell>
          <cell r="AH809" t="str">
            <v>00.00.0000</v>
          </cell>
        </row>
        <row r="810">
          <cell r="A810">
            <v>50011477</v>
          </cell>
          <cell r="B810" t="str">
            <v>People, Safety &amp; Contact</v>
          </cell>
          <cell r="C810" t="str">
            <v>Customer Contact</v>
          </cell>
          <cell r="D810" t="str">
            <v>Call Centre Operations</v>
          </cell>
          <cell r="E810" t="str">
            <v>Call Centre (1)</v>
          </cell>
          <cell r="F810">
            <v>50011477</v>
          </cell>
          <cell r="G810" t="str">
            <v>Customer Service Representative</v>
          </cell>
          <cell r="H810" t="str">
            <v>01.07.2010</v>
          </cell>
          <cell r="I810" t="str">
            <v>Staff Member</v>
          </cell>
          <cell r="J810" t="str">
            <v>Band C</v>
          </cell>
          <cell r="K810">
            <v>1</v>
          </cell>
          <cell r="L810">
            <v>40</v>
          </cell>
          <cell r="M810" t="str">
            <v>Permanent Full-Time</v>
          </cell>
          <cell r="N810" t="str">
            <v>Waged/Timesheet</v>
          </cell>
          <cell r="O810" t="str">
            <v>Position Filled</v>
          </cell>
          <cell r="P810">
            <v>91003978</v>
          </cell>
          <cell r="Q810" t="str">
            <v>Jeffrey Khoo</v>
          </cell>
          <cell r="R810" t="str">
            <v>Permanent Full-Time</v>
          </cell>
          <cell r="S810" t="str">
            <v>Waged/Timesheet</v>
          </cell>
          <cell r="T810" t="str">
            <v>IEA – 2010 Standard</v>
          </cell>
          <cell r="U810">
            <v>1</v>
          </cell>
          <cell r="V810" t="str">
            <v>1C</v>
          </cell>
          <cell r="W810">
            <v>37796.19</v>
          </cell>
          <cell r="X810" t="str">
            <v>Ground Floor - 21 Pitt Street</v>
          </cell>
          <cell r="Y810">
            <v>0</v>
          </cell>
          <cell r="Z810" t="str">
            <v>Jeffrey</v>
          </cell>
          <cell r="AA810" t="str">
            <v>Khoo</v>
          </cell>
          <cell r="AC810" t="str">
            <v>CSR</v>
          </cell>
          <cell r="AD810" t="str">
            <v>PSA</v>
          </cell>
          <cell r="AE810" t="str">
            <v>Male</v>
          </cell>
          <cell r="AF810">
            <v>9318</v>
          </cell>
          <cell r="AG810" t="str">
            <v>CALL CENTRE (3)</v>
          </cell>
          <cell r="AH810" t="str">
            <v>00.00.0000</v>
          </cell>
        </row>
        <row r="811">
          <cell r="A811">
            <v>50011478</v>
          </cell>
          <cell r="B811" t="str">
            <v>People, Safety &amp; Contact</v>
          </cell>
          <cell r="C811" t="str">
            <v>Customer Contact</v>
          </cell>
          <cell r="D811" t="str">
            <v>Call Centre Operations</v>
          </cell>
          <cell r="E811" t="str">
            <v>Call Centre (3)</v>
          </cell>
          <cell r="F811">
            <v>50011478</v>
          </cell>
          <cell r="G811" t="str">
            <v>Call Centre Team Leader</v>
          </cell>
          <cell r="H811" t="str">
            <v>01.07.2010</v>
          </cell>
          <cell r="I811" t="str">
            <v>Team Leader</v>
          </cell>
          <cell r="J811" t="str">
            <v>Band F</v>
          </cell>
          <cell r="K811">
            <v>1</v>
          </cell>
          <cell r="L811">
            <v>40</v>
          </cell>
          <cell r="M811" t="str">
            <v>Permanent Full-Time</v>
          </cell>
          <cell r="N811" t="str">
            <v>Waged/Timesheet</v>
          </cell>
          <cell r="O811" t="str">
            <v>Position Filled</v>
          </cell>
          <cell r="P811">
            <v>91002072</v>
          </cell>
          <cell r="Q811" t="str">
            <v>Tina Maue</v>
          </cell>
          <cell r="R811" t="str">
            <v>Permanent Full-Time</v>
          </cell>
          <cell r="S811" t="str">
            <v>Waged/Timesheet</v>
          </cell>
          <cell r="T811" t="str">
            <v>CEA – PSA</v>
          </cell>
          <cell r="U811">
            <v>1</v>
          </cell>
          <cell r="V811" t="str">
            <v>F+</v>
          </cell>
          <cell r="W811">
            <v>72009.41</v>
          </cell>
          <cell r="X811" t="str">
            <v>Goodman Fielder L3 - 8 Nelson Street</v>
          </cell>
          <cell r="Y811">
            <v>0</v>
          </cell>
          <cell r="Z811" t="str">
            <v>Tina</v>
          </cell>
          <cell r="AA811" t="str">
            <v>Maue</v>
          </cell>
          <cell r="AC811" t="str">
            <v>BAND</v>
          </cell>
          <cell r="AD811" t="str">
            <v>PSA</v>
          </cell>
          <cell r="AE811" t="str">
            <v>Female</v>
          </cell>
          <cell r="AF811">
            <v>9315</v>
          </cell>
          <cell r="AG811" t="str">
            <v>CALL CENTRE OPS</v>
          </cell>
          <cell r="AH811" t="str">
            <v>00.00.0000</v>
          </cell>
        </row>
        <row r="812">
          <cell r="A812">
            <v>50011480</v>
          </cell>
          <cell r="B812" t="str">
            <v>People, Safety &amp; Contact</v>
          </cell>
          <cell r="C812" t="str">
            <v>Customer Contact</v>
          </cell>
          <cell r="D812" t="str">
            <v>Call Centre Operations</v>
          </cell>
          <cell r="E812" t="str">
            <v>Call Centre (2)</v>
          </cell>
          <cell r="F812">
            <v>50011480</v>
          </cell>
          <cell r="G812" t="str">
            <v>Customer Service Representative</v>
          </cell>
          <cell r="H812" t="str">
            <v>01.07.2010</v>
          </cell>
          <cell r="I812" t="str">
            <v>Staff Member</v>
          </cell>
          <cell r="J812" t="str">
            <v>Band C</v>
          </cell>
          <cell r="K812">
            <v>1</v>
          </cell>
          <cell r="L812">
            <v>40</v>
          </cell>
          <cell r="M812" t="str">
            <v>Permanent Full-Time</v>
          </cell>
          <cell r="N812" t="str">
            <v>Waged/Timesheet</v>
          </cell>
          <cell r="O812" t="str">
            <v>Position Filled</v>
          </cell>
          <cell r="P812">
            <v>2163</v>
          </cell>
          <cell r="Q812" t="str">
            <v>Silolo Perise</v>
          </cell>
          <cell r="R812" t="str">
            <v>Permanent Full-Time</v>
          </cell>
          <cell r="S812" t="str">
            <v>Waged/Timesheet</v>
          </cell>
          <cell r="T812" t="str">
            <v>CEA – PSA</v>
          </cell>
          <cell r="U812">
            <v>1</v>
          </cell>
          <cell r="V812" t="str">
            <v>1C</v>
          </cell>
          <cell r="W812">
            <v>37350</v>
          </cell>
          <cell r="X812" t="str">
            <v>Floor 1 - 21 Pitt Street</v>
          </cell>
          <cell r="Y812">
            <v>0</v>
          </cell>
          <cell r="Z812" t="str">
            <v>Silolo</v>
          </cell>
          <cell r="AA812" t="str">
            <v>Perise</v>
          </cell>
          <cell r="AC812" t="str">
            <v>CSR</v>
          </cell>
          <cell r="AD812" t="str">
            <v>PSA</v>
          </cell>
          <cell r="AE812" t="str">
            <v>Female</v>
          </cell>
          <cell r="AF812">
            <v>9317</v>
          </cell>
          <cell r="AG812" t="str">
            <v>CALL CENTRE (2)</v>
          </cell>
          <cell r="AH812" t="str">
            <v>00.00.0000</v>
          </cell>
        </row>
        <row r="813">
          <cell r="A813">
            <v>50011482</v>
          </cell>
          <cell r="B813" t="str">
            <v>People, Safety &amp; Contact</v>
          </cell>
          <cell r="C813" t="str">
            <v>Customer Contact</v>
          </cell>
          <cell r="D813" t="str">
            <v>Call Centre Operations</v>
          </cell>
          <cell r="E813" t="str">
            <v>Call Centre (4)</v>
          </cell>
          <cell r="F813">
            <v>50011482</v>
          </cell>
          <cell r="G813" t="str">
            <v>Customer Service Representative</v>
          </cell>
          <cell r="H813" t="str">
            <v>01.07.2010</v>
          </cell>
          <cell r="I813" t="str">
            <v>Staff Member</v>
          </cell>
          <cell r="J813" t="str">
            <v>Band C</v>
          </cell>
          <cell r="K813">
            <v>1</v>
          </cell>
          <cell r="L813">
            <v>40</v>
          </cell>
          <cell r="M813" t="str">
            <v>Permanent Full-Time</v>
          </cell>
          <cell r="N813" t="str">
            <v>Waged/Timesheet</v>
          </cell>
          <cell r="O813" t="str">
            <v>Perm. Position Filled by Non Employee</v>
          </cell>
          <cell r="P813">
            <v>1853</v>
          </cell>
          <cell r="Q813" t="str">
            <v>Kay-Leigh Cunningham</v>
          </cell>
          <cell r="R813" t="str">
            <v>Non-Employee</v>
          </cell>
          <cell r="S813" t="str">
            <v>Contractor</v>
          </cell>
          <cell r="U813">
            <v>0</v>
          </cell>
          <cell r="W813">
            <v>0</v>
          </cell>
          <cell r="X813" t="str">
            <v>Ground Floor - 21 Pitt Street</v>
          </cell>
          <cell r="Y813">
            <v>1</v>
          </cell>
          <cell r="Z813" t="str">
            <v>Kay-Leigh</v>
          </cell>
          <cell r="AA813" t="str">
            <v>Cunningham</v>
          </cell>
          <cell r="AD813" t="str">
            <v>PSA</v>
          </cell>
          <cell r="AE813" t="str">
            <v>Female</v>
          </cell>
          <cell r="AF813">
            <v>9315</v>
          </cell>
          <cell r="AG813" t="str">
            <v>CALL CENTRE OPS</v>
          </cell>
          <cell r="AH813" t="str">
            <v>30.03.2015</v>
          </cell>
        </row>
        <row r="814">
          <cell r="A814">
            <v>50011483</v>
          </cell>
          <cell r="B814" t="str">
            <v>People, Safety &amp; Contact</v>
          </cell>
          <cell r="C814" t="str">
            <v>Customer Contact</v>
          </cell>
          <cell r="D814" t="str">
            <v>Call Centre Operations</v>
          </cell>
          <cell r="E814" t="str">
            <v>Call Centre (2)</v>
          </cell>
          <cell r="F814">
            <v>50011483</v>
          </cell>
          <cell r="G814" t="str">
            <v>Call Centre Team Leader</v>
          </cell>
          <cell r="H814" t="str">
            <v>01.07.2010</v>
          </cell>
          <cell r="I814" t="str">
            <v>Team Leader</v>
          </cell>
          <cell r="J814" t="str">
            <v>Band F</v>
          </cell>
          <cell r="K814">
            <v>1</v>
          </cell>
          <cell r="L814">
            <v>40</v>
          </cell>
          <cell r="M814" t="str">
            <v>Permanent Full-Time</v>
          </cell>
          <cell r="N814" t="str">
            <v>Waged/Timesheet</v>
          </cell>
          <cell r="O814" t="str">
            <v>Position Filled</v>
          </cell>
          <cell r="P814">
            <v>91003470</v>
          </cell>
          <cell r="Q814" t="str">
            <v>Tony Hill</v>
          </cell>
          <cell r="R814" t="str">
            <v>Permanent Full-Time</v>
          </cell>
          <cell r="S814" t="str">
            <v>Waged/Timesheet</v>
          </cell>
          <cell r="T814" t="str">
            <v>CEA – PSA</v>
          </cell>
          <cell r="U814">
            <v>1</v>
          </cell>
          <cell r="V814" t="str">
            <v>F+</v>
          </cell>
          <cell r="W814">
            <v>65480.03</v>
          </cell>
          <cell r="X814" t="str">
            <v>Goodman Fielder L3 - 8 Nelson Street</v>
          </cell>
          <cell r="Y814">
            <v>0</v>
          </cell>
          <cell r="Z814" t="str">
            <v>Tony</v>
          </cell>
          <cell r="AA814" t="str">
            <v>Hill</v>
          </cell>
          <cell r="AC814" t="str">
            <v>BAND</v>
          </cell>
          <cell r="AD814" t="str">
            <v>PSA</v>
          </cell>
          <cell r="AE814" t="str">
            <v>Male</v>
          </cell>
          <cell r="AF814">
            <v>9317</v>
          </cell>
          <cell r="AG814" t="str">
            <v>CALL CENTRE (2)</v>
          </cell>
          <cell r="AH814" t="str">
            <v>00.00.0000</v>
          </cell>
        </row>
        <row r="815">
          <cell r="A815">
            <v>50011484</v>
          </cell>
          <cell r="B815" t="str">
            <v>People, Safety &amp; Contact</v>
          </cell>
          <cell r="C815" t="str">
            <v>Customer Contact</v>
          </cell>
          <cell r="D815" t="str">
            <v>Call Centre Operations</v>
          </cell>
          <cell r="E815" t="str">
            <v>Call Centre (6)</v>
          </cell>
          <cell r="F815">
            <v>50011484</v>
          </cell>
          <cell r="G815" t="str">
            <v>Customer Service Representative</v>
          </cell>
          <cell r="H815" t="str">
            <v>01.07.2010</v>
          </cell>
          <cell r="I815" t="str">
            <v>Staff Member</v>
          </cell>
          <cell r="J815" t="str">
            <v>Band C</v>
          </cell>
          <cell r="K815">
            <v>1</v>
          </cell>
          <cell r="L815">
            <v>40</v>
          </cell>
          <cell r="M815" t="str">
            <v>Permanent Full-Time</v>
          </cell>
          <cell r="N815" t="str">
            <v>Waged/Timesheet</v>
          </cell>
          <cell r="O815" t="str">
            <v>Position unfilled for  31 days</v>
          </cell>
          <cell r="P815">
            <v>0</v>
          </cell>
          <cell r="U815">
            <v>0</v>
          </cell>
          <cell r="W815">
            <v>0</v>
          </cell>
          <cell r="Y815">
            <v>1</v>
          </cell>
          <cell r="AD815" t="str">
            <v>PSA</v>
          </cell>
          <cell r="AH815" t="str">
            <v>00.00.0000</v>
          </cell>
        </row>
        <row r="816">
          <cell r="A816">
            <v>50011485</v>
          </cell>
          <cell r="B816" t="str">
            <v>Services</v>
          </cell>
          <cell r="C816" t="str">
            <v>Public Transport</v>
          </cell>
          <cell r="D816" t="str">
            <v>PT Customer Experience</v>
          </cell>
          <cell r="E816" t="str">
            <v>Service Centre (4)</v>
          </cell>
          <cell r="F816">
            <v>50011485</v>
          </cell>
          <cell r="G816" t="str">
            <v>Service Centre Representative</v>
          </cell>
          <cell r="H816" t="str">
            <v>01.07.2010</v>
          </cell>
          <cell r="I816" t="str">
            <v>Staff Member</v>
          </cell>
          <cell r="J816" t="str">
            <v>Band D</v>
          </cell>
          <cell r="K816">
            <v>0.7</v>
          </cell>
          <cell r="L816">
            <v>28</v>
          </cell>
          <cell r="M816" t="str">
            <v>Permanent Part-Time</v>
          </cell>
          <cell r="N816" t="str">
            <v>Waged/Timesheet</v>
          </cell>
          <cell r="O816" t="str">
            <v>Position Filled</v>
          </cell>
          <cell r="P816">
            <v>1554</v>
          </cell>
          <cell r="Q816" t="str">
            <v>Patricia Wichman</v>
          </cell>
          <cell r="R816" t="str">
            <v>Permanent Part-Time</v>
          </cell>
          <cell r="S816" t="str">
            <v>Waged/Timesheet</v>
          </cell>
          <cell r="T816" t="str">
            <v>IEA – 2013 Standard</v>
          </cell>
          <cell r="U816">
            <v>0.5</v>
          </cell>
          <cell r="V816" t="str">
            <v>3S</v>
          </cell>
          <cell r="W816">
            <v>42680</v>
          </cell>
          <cell r="X816" t="str">
            <v>8-10 Queen Street</v>
          </cell>
          <cell r="Y816">
            <v>0.2</v>
          </cell>
          <cell r="Z816" t="str">
            <v>Patricia</v>
          </cell>
          <cell r="AA816" t="str">
            <v>Wichman</v>
          </cell>
          <cell r="AC816" t="str">
            <v>SCR</v>
          </cell>
          <cell r="AD816" t="str">
            <v>PSA</v>
          </cell>
          <cell r="AE816" t="str">
            <v>Female</v>
          </cell>
          <cell r="AF816">
            <v>9319</v>
          </cell>
          <cell r="AG816" t="str">
            <v>FACE2FACE RELATIONS</v>
          </cell>
          <cell r="AH816" t="str">
            <v>00.00.0000</v>
          </cell>
        </row>
        <row r="817">
          <cell r="A817">
            <v>50011486</v>
          </cell>
          <cell r="B817" t="str">
            <v>People, Safety &amp; Contact</v>
          </cell>
          <cell r="C817" t="str">
            <v>Customer Contact</v>
          </cell>
          <cell r="D817" t="str">
            <v>Call Centre Operations</v>
          </cell>
          <cell r="E817" t="str">
            <v>Call Centre (4)</v>
          </cell>
          <cell r="F817">
            <v>50011486</v>
          </cell>
          <cell r="G817" t="str">
            <v>Customer Service Representative</v>
          </cell>
          <cell r="H817" t="str">
            <v>01.07.2010</v>
          </cell>
          <cell r="I817" t="str">
            <v>Staff Member</v>
          </cell>
          <cell r="J817" t="str">
            <v>Band C</v>
          </cell>
          <cell r="K817">
            <v>1</v>
          </cell>
          <cell r="L817">
            <v>40</v>
          </cell>
          <cell r="M817" t="str">
            <v>Permanent Full-Time</v>
          </cell>
          <cell r="N817" t="str">
            <v>Waged/Timesheet</v>
          </cell>
          <cell r="O817" t="str">
            <v>Position Filled</v>
          </cell>
          <cell r="P817">
            <v>1264</v>
          </cell>
          <cell r="Q817" t="str">
            <v>Jennifer Talau-Burgess</v>
          </cell>
          <cell r="R817" t="str">
            <v>Permanent Full-Time</v>
          </cell>
          <cell r="S817" t="str">
            <v>Waged/Timesheet</v>
          </cell>
          <cell r="T817" t="str">
            <v>CEA – PSA</v>
          </cell>
          <cell r="U817">
            <v>1</v>
          </cell>
          <cell r="V817" t="str">
            <v>2C</v>
          </cell>
          <cell r="W817">
            <v>38800</v>
          </cell>
          <cell r="X817" t="str">
            <v>Goodman Fielder L3 - 8 Nelson Street</v>
          </cell>
          <cell r="Y817">
            <v>0</v>
          </cell>
          <cell r="Z817" t="str">
            <v>Jennifer</v>
          </cell>
          <cell r="AA817" t="str">
            <v>Talau-Burgess</v>
          </cell>
          <cell r="AC817" t="str">
            <v>CSR</v>
          </cell>
          <cell r="AD817" t="str">
            <v>PSA</v>
          </cell>
          <cell r="AE817" t="str">
            <v>Female</v>
          </cell>
          <cell r="AF817">
            <v>9315</v>
          </cell>
          <cell r="AG817" t="str">
            <v>CALL CENTRE OPS</v>
          </cell>
          <cell r="AH817" t="str">
            <v>00.00.0000</v>
          </cell>
        </row>
        <row r="818">
          <cell r="A818">
            <v>50011487</v>
          </cell>
          <cell r="B818" t="str">
            <v>People, Safety &amp; Contact</v>
          </cell>
          <cell r="C818" t="str">
            <v>Customer Contact</v>
          </cell>
          <cell r="D818" t="str">
            <v>Call Centre Operations</v>
          </cell>
          <cell r="E818" t="str">
            <v>Call Centre (6)</v>
          </cell>
          <cell r="F818">
            <v>50011487</v>
          </cell>
          <cell r="G818" t="str">
            <v>Customer Service Representative</v>
          </cell>
          <cell r="H818" t="str">
            <v>01.07.2010</v>
          </cell>
          <cell r="I818" t="str">
            <v>Staff Member</v>
          </cell>
          <cell r="J818" t="str">
            <v>Band C</v>
          </cell>
          <cell r="K818">
            <v>1</v>
          </cell>
          <cell r="L818">
            <v>40</v>
          </cell>
          <cell r="M818" t="str">
            <v>Permanent Full-Time</v>
          </cell>
          <cell r="N818" t="str">
            <v>Waged/Timesheet</v>
          </cell>
          <cell r="O818" t="str">
            <v>Position unfilled for  30 days</v>
          </cell>
          <cell r="P818">
            <v>0</v>
          </cell>
          <cell r="U818">
            <v>0</v>
          </cell>
          <cell r="W818">
            <v>0</v>
          </cell>
          <cell r="Y818">
            <v>1</v>
          </cell>
          <cell r="AD818" t="str">
            <v>PSA</v>
          </cell>
          <cell r="AH818" t="str">
            <v>00.00.0000</v>
          </cell>
        </row>
        <row r="819">
          <cell r="A819">
            <v>50011488</v>
          </cell>
          <cell r="B819" t="str">
            <v>People, Safety &amp; Contact</v>
          </cell>
          <cell r="C819" t="str">
            <v>Customer Contact</v>
          </cell>
          <cell r="D819" t="str">
            <v>Call Centre Operations</v>
          </cell>
          <cell r="E819" t="str">
            <v>Call Centre (1)</v>
          </cell>
          <cell r="F819">
            <v>50011488</v>
          </cell>
          <cell r="G819" t="str">
            <v>Customer Service Representative</v>
          </cell>
          <cell r="H819" t="str">
            <v>01.07.2010</v>
          </cell>
          <cell r="I819" t="str">
            <v>Staff Member</v>
          </cell>
          <cell r="J819" t="str">
            <v>Band C</v>
          </cell>
          <cell r="K819">
            <v>1</v>
          </cell>
          <cell r="L819">
            <v>40</v>
          </cell>
          <cell r="M819" t="str">
            <v>Permanent Full-Time</v>
          </cell>
          <cell r="N819" t="str">
            <v>Waged/Timesheet</v>
          </cell>
          <cell r="O819" t="str">
            <v>Position Filled</v>
          </cell>
          <cell r="P819">
            <v>91004584</v>
          </cell>
          <cell r="Q819" t="str">
            <v>Sulu Delaivalu</v>
          </cell>
          <cell r="R819" t="str">
            <v>Permanent Full-Time</v>
          </cell>
          <cell r="S819" t="str">
            <v>Waged/Timesheet</v>
          </cell>
          <cell r="T819" t="str">
            <v>IEA – 2010 Standard</v>
          </cell>
          <cell r="U819">
            <v>1</v>
          </cell>
          <cell r="V819" t="str">
            <v>2C</v>
          </cell>
          <cell r="W819">
            <v>38800</v>
          </cell>
          <cell r="X819" t="str">
            <v>Goodman Fielder L3 - 8 Nelson Street</v>
          </cell>
          <cell r="Y819">
            <v>0</v>
          </cell>
          <cell r="Z819" t="str">
            <v>Sulueti</v>
          </cell>
          <cell r="AA819" t="str">
            <v>Delaivalu</v>
          </cell>
          <cell r="AB819" t="str">
            <v>Sulu</v>
          </cell>
          <cell r="AC819" t="str">
            <v>CSR</v>
          </cell>
          <cell r="AD819" t="str">
            <v>PSA</v>
          </cell>
          <cell r="AE819" t="str">
            <v>Female</v>
          </cell>
          <cell r="AF819">
            <v>9318</v>
          </cell>
          <cell r="AG819" t="str">
            <v>CALL CENTRE (3)</v>
          </cell>
          <cell r="AH819" t="str">
            <v>00.00.0000</v>
          </cell>
        </row>
        <row r="820">
          <cell r="A820">
            <v>50011490</v>
          </cell>
          <cell r="B820" t="str">
            <v>People, Safety &amp; Contact</v>
          </cell>
          <cell r="C820" t="str">
            <v>Customer Contact</v>
          </cell>
          <cell r="D820" t="str">
            <v>Call Centre Operations</v>
          </cell>
          <cell r="E820" t="str">
            <v>Call Centre (4)</v>
          </cell>
          <cell r="F820">
            <v>50011490</v>
          </cell>
          <cell r="G820" t="str">
            <v>Customer Service Representative</v>
          </cell>
          <cell r="H820" t="str">
            <v>01.07.2010</v>
          </cell>
          <cell r="I820" t="str">
            <v>Staff Member</v>
          </cell>
          <cell r="J820" t="str">
            <v>Band C</v>
          </cell>
          <cell r="K820">
            <v>1</v>
          </cell>
          <cell r="L820">
            <v>40</v>
          </cell>
          <cell r="M820" t="str">
            <v>Permanent Full-Time</v>
          </cell>
          <cell r="N820" t="str">
            <v>Waged/Timesheet</v>
          </cell>
          <cell r="O820" t="str">
            <v>Position unfilled for  25 days</v>
          </cell>
          <cell r="P820">
            <v>0</v>
          </cell>
          <cell r="U820">
            <v>0</v>
          </cell>
          <cell r="W820">
            <v>0</v>
          </cell>
          <cell r="Y820">
            <v>1</v>
          </cell>
          <cell r="AD820" t="str">
            <v>PSA</v>
          </cell>
          <cell r="AH820" t="str">
            <v>00.00.0000</v>
          </cell>
        </row>
        <row r="821">
          <cell r="A821">
            <v>50011491</v>
          </cell>
          <cell r="B821" t="str">
            <v>People, Safety &amp; Contact</v>
          </cell>
          <cell r="C821" t="str">
            <v>Customer Contact</v>
          </cell>
          <cell r="D821" t="str">
            <v>Call Centre Operations</v>
          </cell>
          <cell r="E821" t="str">
            <v>Call Centre (5)</v>
          </cell>
          <cell r="F821">
            <v>50011491</v>
          </cell>
          <cell r="G821" t="str">
            <v>Customer Service Representative</v>
          </cell>
          <cell r="H821" t="str">
            <v>01.07.2010</v>
          </cell>
          <cell r="I821" t="str">
            <v>Staff Member</v>
          </cell>
          <cell r="J821" t="str">
            <v>Band C</v>
          </cell>
          <cell r="K821">
            <v>1</v>
          </cell>
          <cell r="L821">
            <v>40</v>
          </cell>
          <cell r="M821" t="str">
            <v>Permanent Full-Time</v>
          </cell>
          <cell r="N821" t="str">
            <v>Waged/Timesheet</v>
          </cell>
          <cell r="O821" t="str">
            <v>Position Filled</v>
          </cell>
          <cell r="P821">
            <v>1718</v>
          </cell>
          <cell r="Q821" t="str">
            <v>Trudy Ihaka</v>
          </cell>
          <cell r="R821" t="str">
            <v>Permanent Full-Time</v>
          </cell>
          <cell r="S821" t="str">
            <v>Waged/Timesheet</v>
          </cell>
          <cell r="T821" t="str">
            <v>IEA – 2013 Standard</v>
          </cell>
          <cell r="U821">
            <v>1</v>
          </cell>
          <cell r="V821" t="str">
            <v>1C</v>
          </cell>
          <cell r="W821">
            <v>37350</v>
          </cell>
          <cell r="X821" t="str">
            <v>Ground Floor - 21 Pitt Street</v>
          </cell>
          <cell r="Y821">
            <v>0</v>
          </cell>
          <cell r="Z821" t="str">
            <v>Trudy</v>
          </cell>
          <cell r="AA821" t="str">
            <v>Ihaka</v>
          </cell>
          <cell r="AC821" t="str">
            <v>CSR</v>
          </cell>
          <cell r="AD821" t="str">
            <v>PSA</v>
          </cell>
          <cell r="AE821" t="str">
            <v>Female</v>
          </cell>
          <cell r="AF821">
            <v>9316</v>
          </cell>
          <cell r="AG821" t="str">
            <v>CALL CENTRE (1)</v>
          </cell>
          <cell r="AH821" t="str">
            <v>00.00.0000</v>
          </cell>
        </row>
        <row r="822">
          <cell r="A822">
            <v>50011492</v>
          </cell>
          <cell r="B822" t="str">
            <v>People, Safety &amp; Contact</v>
          </cell>
          <cell r="C822" t="str">
            <v>Customer Contact</v>
          </cell>
          <cell r="D822" t="str">
            <v>Call Centre Operations</v>
          </cell>
          <cell r="E822" t="str">
            <v>Call Centre (5)</v>
          </cell>
          <cell r="F822">
            <v>50011492</v>
          </cell>
          <cell r="G822" t="str">
            <v>Customer Service Representative</v>
          </cell>
          <cell r="H822" t="str">
            <v>01.07.2010</v>
          </cell>
          <cell r="I822" t="str">
            <v>Staff Member</v>
          </cell>
          <cell r="J822" t="str">
            <v>Band C</v>
          </cell>
          <cell r="K822">
            <v>1</v>
          </cell>
          <cell r="L822">
            <v>40</v>
          </cell>
          <cell r="M822" t="str">
            <v>Permanent Full-Time</v>
          </cell>
          <cell r="N822" t="str">
            <v>Waged/Timesheet</v>
          </cell>
          <cell r="O822" t="str">
            <v>Position Filled</v>
          </cell>
          <cell r="P822">
            <v>1787</v>
          </cell>
          <cell r="Q822" t="str">
            <v>Rina Langdon</v>
          </cell>
          <cell r="R822" t="str">
            <v>Permanent Full-Time</v>
          </cell>
          <cell r="S822" t="str">
            <v>Waged/Timesheet</v>
          </cell>
          <cell r="T822" t="str">
            <v>IEA – 2013 Standard</v>
          </cell>
          <cell r="U822">
            <v>1</v>
          </cell>
          <cell r="V822" t="str">
            <v>1C</v>
          </cell>
          <cell r="W822">
            <v>37350</v>
          </cell>
          <cell r="X822" t="str">
            <v>Ground Floor - 21 Pitt Street</v>
          </cell>
          <cell r="Y822">
            <v>0</v>
          </cell>
          <cell r="Z822" t="str">
            <v>Rina</v>
          </cell>
          <cell r="AA822" t="str">
            <v>Langdon</v>
          </cell>
          <cell r="AC822" t="str">
            <v>CSR</v>
          </cell>
          <cell r="AD822" t="str">
            <v>PSA</v>
          </cell>
          <cell r="AE822" t="str">
            <v>Female</v>
          </cell>
          <cell r="AF822">
            <v>9316</v>
          </cell>
          <cell r="AG822" t="str">
            <v>CALL CENTRE (1)</v>
          </cell>
          <cell r="AH822" t="str">
            <v>00.00.0000</v>
          </cell>
        </row>
        <row r="823">
          <cell r="A823">
            <v>50011493</v>
          </cell>
          <cell r="B823" t="str">
            <v>People, Safety &amp; Contact</v>
          </cell>
          <cell r="C823" t="str">
            <v>Customer Contact</v>
          </cell>
          <cell r="D823" t="str">
            <v>Call Centre Operations</v>
          </cell>
          <cell r="E823" t="str">
            <v>Call Centre (5)</v>
          </cell>
          <cell r="F823">
            <v>50011493</v>
          </cell>
          <cell r="G823" t="str">
            <v>Customer Service Representative</v>
          </cell>
          <cell r="H823" t="str">
            <v>01.07.2010</v>
          </cell>
          <cell r="I823" t="str">
            <v>Staff Member</v>
          </cell>
          <cell r="J823" t="str">
            <v>Band C</v>
          </cell>
          <cell r="K823">
            <v>1</v>
          </cell>
          <cell r="L823">
            <v>40</v>
          </cell>
          <cell r="M823" t="str">
            <v>Permanent Full-Time</v>
          </cell>
          <cell r="N823" t="str">
            <v>Waged/Timesheet</v>
          </cell>
          <cell r="O823" t="str">
            <v>Position Filled</v>
          </cell>
          <cell r="P823">
            <v>286</v>
          </cell>
          <cell r="Q823" t="str">
            <v>Mayura Mani</v>
          </cell>
          <cell r="R823" t="str">
            <v>Permanent Full-Time</v>
          </cell>
          <cell r="S823" t="str">
            <v>Waged/Timesheet</v>
          </cell>
          <cell r="T823" t="str">
            <v>IEA – 2010 Standard</v>
          </cell>
          <cell r="U823">
            <v>1</v>
          </cell>
          <cell r="V823" t="str">
            <v>1C</v>
          </cell>
          <cell r="W823">
            <v>39574.400000000001</v>
          </cell>
          <cell r="X823" t="str">
            <v>Ground Floor - 21 Pitt Street</v>
          </cell>
          <cell r="Y823">
            <v>0</v>
          </cell>
          <cell r="Z823" t="str">
            <v>Mayura</v>
          </cell>
          <cell r="AA823" t="str">
            <v>Mani</v>
          </cell>
          <cell r="AC823" t="str">
            <v>CSR</v>
          </cell>
          <cell r="AD823" t="str">
            <v>PSA</v>
          </cell>
          <cell r="AE823" t="str">
            <v>Female</v>
          </cell>
          <cell r="AF823">
            <v>9316</v>
          </cell>
          <cell r="AG823" t="str">
            <v>CALL CENTRE (1)</v>
          </cell>
          <cell r="AH823" t="str">
            <v>00.00.0000</v>
          </cell>
        </row>
        <row r="824">
          <cell r="A824">
            <v>50011494</v>
          </cell>
          <cell r="B824" t="str">
            <v>People, Safety &amp; Contact</v>
          </cell>
          <cell r="C824" t="str">
            <v>Customer Contact</v>
          </cell>
          <cell r="D824" t="str">
            <v>Call Centre Operations</v>
          </cell>
          <cell r="E824" t="str">
            <v>Call Centre (1)</v>
          </cell>
          <cell r="F824">
            <v>50011494</v>
          </cell>
          <cell r="G824" t="str">
            <v>Call Centre Team Leader</v>
          </cell>
          <cell r="H824" t="str">
            <v>01.07.2010</v>
          </cell>
          <cell r="I824" t="str">
            <v>Team Leader</v>
          </cell>
          <cell r="J824" t="str">
            <v>Band F</v>
          </cell>
          <cell r="K824">
            <v>1</v>
          </cell>
          <cell r="L824">
            <v>40</v>
          </cell>
          <cell r="M824" t="str">
            <v>Permanent Full-Time</v>
          </cell>
          <cell r="N824" t="str">
            <v>Waged/Timesheet</v>
          </cell>
          <cell r="O824" t="str">
            <v>Position Filled</v>
          </cell>
          <cell r="P824">
            <v>91004583</v>
          </cell>
          <cell r="Q824" t="str">
            <v>Jaintika Narsai</v>
          </cell>
          <cell r="R824" t="str">
            <v>Permanent Full-Time</v>
          </cell>
          <cell r="S824" t="str">
            <v>Waged/Timesheet</v>
          </cell>
          <cell r="T824" t="str">
            <v>CEA – PSA</v>
          </cell>
          <cell r="U824">
            <v>1</v>
          </cell>
          <cell r="V824" t="str">
            <v>F+</v>
          </cell>
          <cell r="W824">
            <v>64760</v>
          </cell>
          <cell r="X824" t="str">
            <v>Goodman Fielder L3 - 8 Nelson Street</v>
          </cell>
          <cell r="Y824">
            <v>0</v>
          </cell>
          <cell r="Z824" t="str">
            <v>Jaintika</v>
          </cell>
          <cell r="AA824" t="str">
            <v>Narsai</v>
          </cell>
          <cell r="AC824" t="str">
            <v>BAND</v>
          </cell>
          <cell r="AD824" t="str">
            <v>PSA</v>
          </cell>
          <cell r="AE824" t="str">
            <v>Female</v>
          </cell>
          <cell r="AF824">
            <v>9318</v>
          </cell>
          <cell r="AG824" t="str">
            <v>CALL CENTRE (3)</v>
          </cell>
          <cell r="AH824" t="str">
            <v>00.00.0000</v>
          </cell>
        </row>
        <row r="825">
          <cell r="A825">
            <v>50011495</v>
          </cell>
          <cell r="B825" t="str">
            <v>People, Safety &amp; Contact</v>
          </cell>
          <cell r="C825" t="str">
            <v>Customer Contact</v>
          </cell>
          <cell r="D825" t="str">
            <v>Call Centre Operations</v>
          </cell>
          <cell r="E825" t="str">
            <v>Call Centre (2)</v>
          </cell>
          <cell r="F825">
            <v>50011495</v>
          </cell>
          <cell r="G825" t="str">
            <v>Customer Service Representative</v>
          </cell>
          <cell r="H825" t="str">
            <v>01.07.2010</v>
          </cell>
          <cell r="I825" t="str">
            <v>Staff Member</v>
          </cell>
          <cell r="J825" t="str">
            <v>Band C</v>
          </cell>
          <cell r="K825">
            <v>1</v>
          </cell>
          <cell r="L825">
            <v>40</v>
          </cell>
          <cell r="M825" t="str">
            <v>Permanent Full-Time</v>
          </cell>
          <cell r="N825" t="str">
            <v>Waged/Timesheet</v>
          </cell>
          <cell r="O825" t="str">
            <v>Position Filled</v>
          </cell>
          <cell r="P825">
            <v>91004579</v>
          </cell>
          <cell r="Q825" t="str">
            <v>Deepa Pathak</v>
          </cell>
          <cell r="R825" t="str">
            <v>Permanent Full-Time</v>
          </cell>
          <cell r="S825" t="str">
            <v>Waged/Timesheet</v>
          </cell>
          <cell r="T825" t="str">
            <v>IEA – 2010 Standard</v>
          </cell>
          <cell r="U825">
            <v>1</v>
          </cell>
          <cell r="V825" t="str">
            <v>1C</v>
          </cell>
          <cell r="W825">
            <v>37350</v>
          </cell>
          <cell r="X825" t="str">
            <v>Floor 1 - 21 Pitt Street</v>
          </cell>
          <cell r="Y825">
            <v>0</v>
          </cell>
          <cell r="Z825" t="str">
            <v>Deepa</v>
          </cell>
          <cell r="AA825" t="str">
            <v>Pathak</v>
          </cell>
          <cell r="AC825" t="str">
            <v>CSR</v>
          </cell>
          <cell r="AD825" t="str">
            <v>PSA</v>
          </cell>
          <cell r="AE825" t="str">
            <v>Female</v>
          </cell>
          <cell r="AF825">
            <v>9317</v>
          </cell>
          <cell r="AG825" t="str">
            <v>CALL CENTRE (2)</v>
          </cell>
          <cell r="AH825" t="str">
            <v>00.00.0000</v>
          </cell>
        </row>
        <row r="826">
          <cell r="A826">
            <v>50011496</v>
          </cell>
          <cell r="B826" t="str">
            <v>People, Safety &amp; Contact</v>
          </cell>
          <cell r="C826" t="str">
            <v>Customer Contact</v>
          </cell>
          <cell r="D826" t="str">
            <v>Customer Response</v>
          </cell>
          <cell r="E826" t="str">
            <v>Customer Feedback 1</v>
          </cell>
          <cell r="F826">
            <v>50011496</v>
          </cell>
          <cell r="G826" t="str">
            <v>Feedback Coordinator</v>
          </cell>
          <cell r="H826" t="str">
            <v>01.07.2010</v>
          </cell>
          <cell r="I826" t="str">
            <v>Staff Member</v>
          </cell>
          <cell r="J826" t="str">
            <v>Band D</v>
          </cell>
          <cell r="K826">
            <v>1</v>
          </cell>
          <cell r="L826">
            <v>40</v>
          </cell>
          <cell r="M826" t="str">
            <v>Permanent Full-Time</v>
          </cell>
          <cell r="N826" t="str">
            <v>Waged/Timesheet</v>
          </cell>
          <cell r="O826" t="str">
            <v>Position Filled</v>
          </cell>
          <cell r="P826">
            <v>200</v>
          </cell>
          <cell r="Q826" t="str">
            <v>Mary Strachan</v>
          </cell>
          <cell r="R826" t="str">
            <v>Permanent Full-Time</v>
          </cell>
          <cell r="S826" t="str">
            <v>Waged/Timesheet</v>
          </cell>
          <cell r="T826" t="str">
            <v>CEA – PSA</v>
          </cell>
          <cell r="U826">
            <v>1</v>
          </cell>
          <cell r="V826" t="str">
            <v>D+</v>
          </cell>
          <cell r="W826">
            <v>47306.879999999997</v>
          </cell>
          <cell r="X826" t="str">
            <v>Civic 3 - 6 Henderson Valley Road</v>
          </cell>
          <cell r="Y826">
            <v>0</v>
          </cell>
          <cell r="Z826" t="str">
            <v>Mary</v>
          </cell>
          <cell r="AA826" t="str">
            <v>Strachan</v>
          </cell>
          <cell r="AC826" t="str">
            <v>BAND</v>
          </cell>
          <cell r="AD826" t="str">
            <v>PSA</v>
          </cell>
          <cell r="AE826" t="str">
            <v>Female</v>
          </cell>
          <cell r="AF826">
            <v>9314</v>
          </cell>
          <cell r="AG826" t="str">
            <v>CUSTOMER RESPONSE</v>
          </cell>
          <cell r="AH826" t="str">
            <v>00.00.0000</v>
          </cell>
        </row>
        <row r="827">
          <cell r="A827">
            <v>50011497</v>
          </cell>
          <cell r="B827" t="str">
            <v>People, Safety &amp; Contact</v>
          </cell>
          <cell r="C827" t="str">
            <v>Customer Contact</v>
          </cell>
          <cell r="D827" t="str">
            <v>Call Centre Operations</v>
          </cell>
          <cell r="E827" t="str">
            <v>Call Centre (6)</v>
          </cell>
          <cell r="F827">
            <v>50011497</v>
          </cell>
          <cell r="G827" t="str">
            <v>Customer Service Representative</v>
          </cell>
          <cell r="H827" t="str">
            <v>01.07.2010</v>
          </cell>
          <cell r="I827" t="str">
            <v>Staff Member</v>
          </cell>
          <cell r="J827" t="str">
            <v>Band C</v>
          </cell>
          <cell r="K827">
            <v>1</v>
          </cell>
          <cell r="L827">
            <v>40</v>
          </cell>
          <cell r="M827" t="str">
            <v>Permanent Full-Time</v>
          </cell>
          <cell r="N827" t="str">
            <v>Waged/Timesheet</v>
          </cell>
          <cell r="O827" t="str">
            <v>Position unfilled for  15 days</v>
          </cell>
          <cell r="P827">
            <v>0</v>
          </cell>
          <cell r="U827">
            <v>0</v>
          </cell>
          <cell r="W827">
            <v>0</v>
          </cell>
          <cell r="Y827">
            <v>1</v>
          </cell>
          <cell r="AD827" t="str">
            <v>PSA</v>
          </cell>
          <cell r="AH827" t="str">
            <v>00.00.0000</v>
          </cell>
        </row>
        <row r="828">
          <cell r="A828">
            <v>50011498</v>
          </cell>
          <cell r="B828" t="str">
            <v>People, Safety &amp; Contact</v>
          </cell>
          <cell r="C828" t="str">
            <v>Customer Contact</v>
          </cell>
          <cell r="D828" t="str">
            <v>Call Centre Operations</v>
          </cell>
          <cell r="E828" t="str">
            <v>Call Centre (6)</v>
          </cell>
          <cell r="F828">
            <v>50011498</v>
          </cell>
          <cell r="G828" t="str">
            <v>Call Centre Team Leader</v>
          </cell>
          <cell r="H828" t="str">
            <v>01.07.2010</v>
          </cell>
          <cell r="I828" t="str">
            <v>Team Leader</v>
          </cell>
          <cell r="J828" t="str">
            <v>Band F</v>
          </cell>
          <cell r="K828">
            <v>1</v>
          </cell>
          <cell r="L828">
            <v>40</v>
          </cell>
          <cell r="M828" t="str">
            <v>Permanent Full-Time</v>
          </cell>
          <cell r="N828" t="str">
            <v>Waged/Timesheet</v>
          </cell>
          <cell r="O828" t="str">
            <v>Position Filled</v>
          </cell>
          <cell r="P828">
            <v>301</v>
          </cell>
          <cell r="Q828" t="str">
            <v>Frances Colavanua</v>
          </cell>
          <cell r="R828" t="str">
            <v>Permanent Full-Time</v>
          </cell>
          <cell r="S828" t="str">
            <v>Waged/Timesheet</v>
          </cell>
          <cell r="T828" t="str">
            <v>IEA – 2010 Standard</v>
          </cell>
          <cell r="U828">
            <v>1</v>
          </cell>
          <cell r="V828" t="str">
            <v>1C</v>
          </cell>
          <cell r="W828">
            <v>37350</v>
          </cell>
          <cell r="X828" t="str">
            <v>Goodman Fielder L3 - 8 Nelson Street</v>
          </cell>
          <cell r="Y828">
            <v>0</v>
          </cell>
          <cell r="Z828" t="str">
            <v>Adi Varanisese</v>
          </cell>
          <cell r="AA828" t="str">
            <v>Colavanua</v>
          </cell>
          <cell r="AB828" t="str">
            <v>Frances</v>
          </cell>
          <cell r="AC828" t="str">
            <v>CSR</v>
          </cell>
          <cell r="AD828" t="str">
            <v>PSA</v>
          </cell>
          <cell r="AE828" t="str">
            <v>Female</v>
          </cell>
          <cell r="AF828">
            <v>9316</v>
          </cell>
          <cell r="AG828" t="str">
            <v>CALL CENTRE (1)</v>
          </cell>
          <cell r="AH828" t="str">
            <v>00.00.0000</v>
          </cell>
        </row>
        <row r="829">
          <cell r="A829">
            <v>50011499</v>
          </cell>
          <cell r="B829" t="str">
            <v>People, Safety &amp; Contact</v>
          </cell>
          <cell r="C829" t="str">
            <v>Customer Contact</v>
          </cell>
          <cell r="D829" t="str">
            <v>Call Centre Operations</v>
          </cell>
          <cell r="E829" t="str">
            <v>Call Centre (1)</v>
          </cell>
          <cell r="F829">
            <v>50011499</v>
          </cell>
          <cell r="G829" t="str">
            <v>Customer Service Representative</v>
          </cell>
          <cell r="H829" t="str">
            <v>01.07.2010</v>
          </cell>
          <cell r="I829" t="str">
            <v>Staff Member</v>
          </cell>
          <cell r="J829" t="str">
            <v>Band C</v>
          </cell>
          <cell r="K829">
            <v>1</v>
          </cell>
          <cell r="L829">
            <v>40</v>
          </cell>
          <cell r="M829" t="str">
            <v>Permanent Full-Time</v>
          </cell>
          <cell r="N829" t="str">
            <v>Waged/Timesheet</v>
          </cell>
          <cell r="O829" t="str">
            <v>Position Filled</v>
          </cell>
          <cell r="P829">
            <v>91003399</v>
          </cell>
          <cell r="Q829" t="str">
            <v>Jean Stroud</v>
          </cell>
          <cell r="R829" t="str">
            <v>Permanent Full-Time</v>
          </cell>
          <cell r="S829" t="str">
            <v>Waged/Timesheet</v>
          </cell>
          <cell r="T829" t="str">
            <v>CEA – PSA</v>
          </cell>
          <cell r="U829">
            <v>1</v>
          </cell>
          <cell r="V829" t="str">
            <v>1C</v>
          </cell>
          <cell r="W829">
            <v>37571.21</v>
          </cell>
          <cell r="X829" t="str">
            <v>Goodman Fielder L3 - 8 Nelson Street</v>
          </cell>
          <cell r="Y829">
            <v>0</v>
          </cell>
          <cell r="Z829" t="str">
            <v>Jean</v>
          </cell>
          <cell r="AA829" t="str">
            <v>Stroud</v>
          </cell>
          <cell r="AC829" t="str">
            <v>CSR</v>
          </cell>
          <cell r="AD829" t="str">
            <v>PSA</v>
          </cell>
          <cell r="AE829" t="str">
            <v>Female</v>
          </cell>
          <cell r="AF829">
            <v>9318</v>
          </cell>
          <cell r="AG829" t="str">
            <v>CALL CENTRE (3)</v>
          </cell>
          <cell r="AH829" t="str">
            <v>00.00.0000</v>
          </cell>
        </row>
        <row r="830">
          <cell r="A830">
            <v>50011500</v>
          </cell>
          <cell r="B830" t="str">
            <v>People, Safety &amp; Contact</v>
          </cell>
          <cell r="C830" t="str">
            <v>Customer Contact</v>
          </cell>
          <cell r="D830" t="str">
            <v>Call Centre Operations</v>
          </cell>
          <cell r="E830" t="str">
            <v>Call Centre (6)</v>
          </cell>
          <cell r="F830">
            <v>50011500</v>
          </cell>
          <cell r="G830" t="str">
            <v>Customer Service Representative</v>
          </cell>
          <cell r="H830" t="str">
            <v>01.07.2010</v>
          </cell>
          <cell r="I830" t="str">
            <v>Staff Member</v>
          </cell>
          <cell r="J830" t="str">
            <v>Band C</v>
          </cell>
          <cell r="K830">
            <v>1</v>
          </cell>
          <cell r="L830">
            <v>40</v>
          </cell>
          <cell r="M830" t="str">
            <v>Permanent Full-Time</v>
          </cell>
          <cell r="N830" t="str">
            <v>Waged/Timesheet</v>
          </cell>
          <cell r="O830" t="str">
            <v>Position Filled</v>
          </cell>
          <cell r="P830">
            <v>179</v>
          </cell>
          <cell r="Q830" t="str">
            <v>Maxine Fa'aea</v>
          </cell>
          <cell r="R830" t="str">
            <v>Permanent Full-Time</v>
          </cell>
          <cell r="S830" t="str">
            <v>Waged/Timesheet</v>
          </cell>
          <cell r="T830" t="str">
            <v>IEA – 2010 Standard</v>
          </cell>
          <cell r="U830">
            <v>1</v>
          </cell>
          <cell r="V830" t="str">
            <v>C+</v>
          </cell>
          <cell r="W830">
            <v>37893.1</v>
          </cell>
          <cell r="X830" t="str">
            <v>Ground Floor - 21 Pitt Street</v>
          </cell>
          <cell r="Y830">
            <v>0</v>
          </cell>
          <cell r="Z830" t="str">
            <v>Miriama</v>
          </cell>
          <cell r="AA830" t="str">
            <v>Fa'aea</v>
          </cell>
          <cell r="AB830" t="str">
            <v>Maxine</v>
          </cell>
          <cell r="AC830" t="str">
            <v>BAND</v>
          </cell>
          <cell r="AD830" t="str">
            <v>PSA</v>
          </cell>
          <cell r="AE830" t="str">
            <v>Female</v>
          </cell>
          <cell r="AF830">
            <v>9316</v>
          </cell>
          <cell r="AG830" t="str">
            <v>CALL CENTRE (1)</v>
          </cell>
          <cell r="AH830" t="str">
            <v>00.00.0000</v>
          </cell>
        </row>
        <row r="831">
          <cell r="A831">
            <v>50011501</v>
          </cell>
          <cell r="B831" t="str">
            <v>People, Safety &amp; Contact</v>
          </cell>
          <cell r="C831" t="str">
            <v>Customer Contact</v>
          </cell>
          <cell r="D831" t="str">
            <v>Call Centre Operations</v>
          </cell>
          <cell r="E831" t="str">
            <v>Call Centre (1)</v>
          </cell>
          <cell r="F831">
            <v>50011501</v>
          </cell>
          <cell r="G831" t="str">
            <v>Customer Service Representative</v>
          </cell>
          <cell r="H831" t="str">
            <v>01.07.2010</v>
          </cell>
          <cell r="I831" t="str">
            <v>Staff Member</v>
          </cell>
          <cell r="J831" t="str">
            <v>Band C</v>
          </cell>
          <cell r="K831">
            <v>0.5</v>
          </cell>
          <cell r="L831">
            <v>20</v>
          </cell>
          <cell r="M831" t="str">
            <v>Permanent Part-Time</v>
          </cell>
          <cell r="N831" t="str">
            <v>Waged/Timesheet</v>
          </cell>
          <cell r="O831" t="str">
            <v>Position unfilled for  27 days</v>
          </cell>
          <cell r="P831">
            <v>0</v>
          </cell>
          <cell r="U831">
            <v>0</v>
          </cell>
          <cell r="W831">
            <v>0</v>
          </cell>
          <cell r="Y831">
            <v>0.5</v>
          </cell>
          <cell r="AD831" t="str">
            <v>PSA</v>
          </cell>
          <cell r="AH831" t="str">
            <v>00.00.0000</v>
          </cell>
        </row>
        <row r="832">
          <cell r="A832">
            <v>50011502</v>
          </cell>
          <cell r="B832" t="str">
            <v>People, Safety &amp; Contact</v>
          </cell>
          <cell r="C832" t="str">
            <v>Customer Contact</v>
          </cell>
          <cell r="D832" t="str">
            <v>Call Centre Operations</v>
          </cell>
          <cell r="E832" t="str">
            <v>Call Centre (3)</v>
          </cell>
          <cell r="F832">
            <v>50011502</v>
          </cell>
          <cell r="G832" t="str">
            <v>Customer Service Representative</v>
          </cell>
          <cell r="H832" t="str">
            <v>01.07.2010</v>
          </cell>
          <cell r="I832" t="str">
            <v>Staff Member</v>
          </cell>
          <cell r="J832" t="str">
            <v>Band C</v>
          </cell>
          <cell r="K832">
            <v>1</v>
          </cell>
          <cell r="L832">
            <v>40</v>
          </cell>
          <cell r="M832" t="str">
            <v>Permanent Full-Time</v>
          </cell>
          <cell r="N832" t="str">
            <v>Waged/Timesheet</v>
          </cell>
          <cell r="O832" t="str">
            <v>Position Filled</v>
          </cell>
          <cell r="P832">
            <v>91004439</v>
          </cell>
          <cell r="Q832" t="str">
            <v>Christopher Lelenoa</v>
          </cell>
          <cell r="R832" t="str">
            <v>Permanent Full-Time</v>
          </cell>
          <cell r="S832" t="str">
            <v>Waged/Timesheet</v>
          </cell>
          <cell r="T832" t="str">
            <v>CEA – PSA</v>
          </cell>
          <cell r="U832">
            <v>1</v>
          </cell>
          <cell r="V832" t="str">
            <v>2C</v>
          </cell>
          <cell r="W832">
            <v>38800</v>
          </cell>
          <cell r="X832" t="str">
            <v>Goodman Fielder L3 - 8 Nelson Street</v>
          </cell>
          <cell r="Y832">
            <v>0</v>
          </cell>
          <cell r="Z832" t="str">
            <v>Christopher</v>
          </cell>
          <cell r="AA832" t="str">
            <v>Lelenoa</v>
          </cell>
          <cell r="AC832" t="str">
            <v>CSR</v>
          </cell>
          <cell r="AD832" t="str">
            <v>PSA</v>
          </cell>
          <cell r="AE832" t="str">
            <v>Male</v>
          </cell>
          <cell r="AF832">
            <v>9315</v>
          </cell>
          <cell r="AG832" t="str">
            <v>CALL CENTRE OPS</v>
          </cell>
          <cell r="AH832" t="str">
            <v>00.00.0000</v>
          </cell>
        </row>
        <row r="833">
          <cell r="A833">
            <v>50011503</v>
          </cell>
          <cell r="B833" t="str">
            <v>People, Safety &amp; Contact</v>
          </cell>
          <cell r="C833" t="str">
            <v>Customer Contact</v>
          </cell>
          <cell r="D833" t="str">
            <v>Call Centre Operations</v>
          </cell>
          <cell r="E833" t="str">
            <v>Call Centre (2)</v>
          </cell>
          <cell r="F833">
            <v>50011503</v>
          </cell>
          <cell r="G833" t="str">
            <v>Customer Service Representative</v>
          </cell>
          <cell r="H833" t="str">
            <v>01.07.2010</v>
          </cell>
          <cell r="I833" t="str">
            <v>Staff Member</v>
          </cell>
          <cell r="J833" t="str">
            <v>Band C</v>
          </cell>
          <cell r="K833">
            <v>1</v>
          </cell>
          <cell r="L833">
            <v>40</v>
          </cell>
          <cell r="M833" t="str">
            <v>Permanent Full-Time</v>
          </cell>
          <cell r="N833" t="str">
            <v>Waged/Timesheet</v>
          </cell>
          <cell r="O833" t="str">
            <v>Position Filled</v>
          </cell>
          <cell r="P833">
            <v>878</v>
          </cell>
          <cell r="Q833" t="str">
            <v>Kokila Chandrasena</v>
          </cell>
          <cell r="R833" t="str">
            <v>Permanent Full-Time</v>
          </cell>
          <cell r="S833" t="str">
            <v>Waged/Timesheet</v>
          </cell>
          <cell r="T833" t="str">
            <v>IEA – 2013 Standard</v>
          </cell>
          <cell r="U833">
            <v>1</v>
          </cell>
          <cell r="V833" t="str">
            <v>1C</v>
          </cell>
          <cell r="W833">
            <v>37401.08</v>
          </cell>
          <cell r="X833" t="str">
            <v>Ground Floor - 21 Pitt Street</v>
          </cell>
          <cell r="Y833">
            <v>0</v>
          </cell>
          <cell r="Z833" t="str">
            <v>Kokila</v>
          </cell>
          <cell r="AA833" t="str">
            <v>Chandrasena</v>
          </cell>
          <cell r="AC833" t="str">
            <v>CSR</v>
          </cell>
          <cell r="AD833" t="str">
            <v>PSA</v>
          </cell>
          <cell r="AE833" t="str">
            <v>Female</v>
          </cell>
          <cell r="AF833">
            <v>9317</v>
          </cell>
          <cell r="AG833" t="str">
            <v>CALL CENTRE (2)</v>
          </cell>
          <cell r="AH833" t="str">
            <v>00.00.0000</v>
          </cell>
        </row>
        <row r="834">
          <cell r="A834">
            <v>50011504</v>
          </cell>
          <cell r="B834" t="str">
            <v>People, Safety &amp; Contact</v>
          </cell>
          <cell r="C834" t="str">
            <v>Customer Contact</v>
          </cell>
          <cell r="D834" t="str">
            <v>Call Centre Operations</v>
          </cell>
          <cell r="E834" t="str">
            <v>Call Centre (3)</v>
          </cell>
          <cell r="F834">
            <v>50011504</v>
          </cell>
          <cell r="G834" t="str">
            <v>Customer Service Representative</v>
          </cell>
          <cell r="H834" t="str">
            <v>01.07.2010</v>
          </cell>
          <cell r="I834" t="str">
            <v>Staff Member</v>
          </cell>
          <cell r="J834" t="str">
            <v>Band C</v>
          </cell>
          <cell r="K834">
            <v>1</v>
          </cell>
          <cell r="L834">
            <v>40</v>
          </cell>
          <cell r="M834" t="str">
            <v>Permanent Full-Time</v>
          </cell>
          <cell r="N834" t="str">
            <v>Waged/Timesheet</v>
          </cell>
          <cell r="O834" t="str">
            <v>Position Filled</v>
          </cell>
          <cell r="P834">
            <v>91002589</v>
          </cell>
          <cell r="Q834" t="str">
            <v>Elizabeth WongChiu</v>
          </cell>
          <cell r="R834" t="str">
            <v>Permanent Full-Time</v>
          </cell>
          <cell r="S834" t="str">
            <v>Waged/Timesheet</v>
          </cell>
          <cell r="T834" t="str">
            <v>CEA – PSA</v>
          </cell>
          <cell r="U834">
            <v>1</v>
          </cell>
          <cell r="V834" t="str">
            <v>1C</v>
          </cell>
          <cell r="W834">
            <v>44618.87</v>
          </cell>
          <cell r="X834" t="str">
            <v>Ground Floor - 21 Pitt Street</v>
          </cell>
          <cell r="Y834">
            <v>0</v>
          </cell>
          <cell r="Z834" t="str">
            <v>Elizabeth</v>
          </cell>
          <cell r="AA834" t="str">
            <v>WongChiu</v>
          </cell>
          <cell r="AC834" t="str">
            <v>CSR</v>
          </cell>
          <cell r="AD834" t="str">
            <v>PSA</v>
          </cell>
          <cell r="AE834" t="str">
            <v>Female</v>
          </cell>
          <cell r="AF834">
            <v>9315</v>
          </cell>
          <cell r="AG834" t="str">
            <v>CALL CENTRE OPS</v>
          </cell>
          <cell r="AH834" t="str">
            <v>00.00.0000</v>
          </cell>
        </row>
        <row r="835">
          <cell r="A835">
            <v>50011505</v>
          </cell>
          <cell r="B835" t="str">
            <v>Services</v>
          </cell>
          <cell r="C835" t="str">
            <v>Public Transport</v>
          </cell>
          <cell r="D835" t="str">
            <v>PT Customer Experience</v>
          </cell>
          <cell r="E835" t="str">
            <v>Customer Service Centres</v>
          </cell>
          <cell r="F835">
            <v>50011505</v>
          </cell>
          <cell r="G835" t="str">
            <v>Customer Service Centres Manager</v>
          </cell>
          <cell r="H835" t="str">
            <v>01.07.2010</v>
          </cell>
          <cell r="I835" t="str">
            <v>Unit Manager</v>
          </cell>
          <cell r="J835" t="str">
            <v>Band H</v>
          </cell>
          <cell r="K835">
            <v>1</v>
          </cell>
          <cell r="L835">
            <v>40</v>
          </cell>
          <cell r="M835" t="str">
            <v>Permanent Full-Time</v>
          </cell>
          <cell r="N835" t="str">
            <v>Salaried</v>
          </cell>
          <cell r="O835" t="str">
            <v>Position Filled</v>
          </cell>
          <cell r="P835">
            <v>1196</v>
          </cell>
          <cell r="Q835" t="str">
            <v>Gail Anderson</v>
          </cell>
          <cell r="R835" t="str">
            <v>Permanent Full-Time</v>
          </cell>
          <cell r="S835" t="str">
            <v>Salaried</v>
          </cell>
          <cell r="T835" t="str">
            <v>IEA – 2013 Standard</v>
          </cell>
          <cell r="U835">
            <v>1</v>
          </cell>
          <cell r="V835" t="str">
            <v>H+</v>
          </cell>
          <cell r="W835">
            <v>92070</v>
          </cell>
          <cell r="X835" t="str">
            <v>Floor 1 - 21 Pitt Street</v>
          </cell>
          <cell r="Y835">
            <v>0</v>
          </cell>
          <cell r="Z835" t="str">
            <v>Gail</v>
          </cell>
          <cell r="AA835" t="str">
            <v>Anderson</v>
          </cell>
          <cell r="AC835" t="str">
            <v>BAND</v>
          </cell>
          <cell r="AD835" t="str">
            <v>PSA</v>
          </cell>
          <cell r="AE835" t="str">
            <v>Female</v>
          </cell>
          <cell r="AF835">
            <v>9319</v>
          </cell>
          <cell r="AG835" t="str">
            <v>FACE2FACE RELATIONS</v>
          </cell>
          <cell r="AH835" t="str">
            <v>00.00.0000</v>
          </cell>
        </row>
        <row r="836">
          <cell r="A836">
            <v>50011505</v>
          </cell>
          <cell r="B836" t="str">
            <v>Services</v>
          </cell>
          <cell r="C836" t="str">
            <v>Public Transport</v>
          </cell>
          <cell r="D836" t="str">
            <v>PT Customer Experience</v>
          </cell>
          <cell r="E836" t="str">
            <v>Customer Service Centres</v>
          </cell>
          <cell r="F836">
            <v>50011505</v>
          </cell>
          <cell r="G836" t="str">
            <v>Customer Service Centres Manager</v>
          </cell>
          <cell r="H836" t="str">
            <v>01.07.2010</v>
          </cell>
          <cell r="I836" t="str">
            <v>Unit Manager</v>
          </cell>
          <cell r="J836" t="str">
            <v>Band H</v>
          </cell>
          <cell r="K836">
            <v>1</v>
          </cell>
          <cell r="L836">
            <v>40</v>
          </cell>
          <cell r="M836" t="str">
            <v>Permanent Full-Time</v>
          </cell>
          <cell r="N836" t="str">
            <v>Salaried</v>
          </cell>
          <cell r="O836" t="str">
            <v>Position Filled</v>
          </cell>
          <cell r="P836">
            <v>91003794</v>
          </cell>
          <cell r="Q836" t="str">
            <v>Mele Bukateci</v>
          </cell>
          <cell r="R836" t="str">
            <v>Permanent Full-Time</v>
          </cell>
          <cell r="S836" t="str">
            <v>Salaried</v>
          </cell>
          <cell r="T836" t="str">
            <v>IEA – 2013 Standard</v>
          </cell>
          <cell r="U836">
            <v>1</v>
          </cell>
          <cell r="V836" t="str">
            <v>F+</v>
          </cell>
          <cell r="W836">
            <v>63005.82</v>
          </cell>
          <cell r="X836" t="str">
            <v>1 Queen Street - Level 17</v>
          </cell>
          <cell r="Y836">
            <v>0</v>
          </cell>
          <cell r="Z836" t="str">
            <v>Mele</v>
          </cell>
          <cell r="AA836" t="str">
            <v>Bukateci</v>
          </cell>
          <cell r="AC836" t="str">
            <v>BAND</v>
          </cell>
          <cell r="AD836" t="str">
            <v>PSA</v>
          </cell>
          <cell r="AE836" t="str">
            <v>Female</v>
          </cell>
          <cell r="AF836">
            <v>9319</v>
          </cell>
          <cell r="AG836" t="str">
            <v>FACE2FACE RELATIONS</v>
          </cell>
          <cell r="AH836" t="str">
            <v>00.00.0000</v>
          </cell>
        </row>
        <row r="837">
          <cell r="A837">
            <v>50011506</v>
          </cell>
          <cell r="B837" t="str">
            <v>Services</v>
          </cell>
          <cell r="C837" t="str">
            <v>Public Transport</v>
          </cell>
          <cell r="D837" t="str">
            <v>PT Customer Experience</v>
          </cell>
          <cell r="E837" t="str">
            <v>Service Centre (1)</v>
          </cell>
          <cell r="F837">
            <v>50011506</v>
          </cell>
          <cell r="G837" t="str">
            <v>Service Centre Supervisor - North</v>
          </cell>
          <cell r="H837" t="str">
            <v>01.07.2010</v>
          </cell>
          <cell r="I837" t="str">
            <v>Team Leader</v>
          </cell>
          <cell r="J837" t="str">
            <v>Band F</v>
          </cell>
          <cell r="K837">
            <v>1</v>
          </cell>
          <cell r="L837">
            <v>40</v>
          </cell>
          <cell r="M837" t="str">
            <v>Permanent Full-Time</v>
          </cell>
          <cell r="N837" t="str">
            <v>Waged/Timesheet</v>
          </cell>
          <cell r="O837" t="str">
            <v>Position Filled</v>
          </cell>
          <cell r="P837">
            <v>1130</v>
          </cell>
          <cell r="Q837" t="str">
            <v>Vikram Kamboj</v>
          </cell>
          <cell r="R837" t="str">
            <v>Permanent Full-Time</v>
          </cell>
          <cell r="S837" t="str">
            <v>Waged/Timesheet</v>
          </cell>
          <cell r="T837" t="str">
            <v>IEA – 2013 Standard</v>
          </cell>
          <cell r="U837">
            <v>1</v>
          </cell>
          <cell r="V837" t="str">
            <v>F1</v>
          </cell>
          <cell r="W837">
            <v>54120</v>
          </cell>
          <cell r="X837" t="str">
            <v>8-10 Queen Street</v>
          </cell>
          <cell r="Y837">
            <v>0</v>
          </cell>
          <cell r="Z837" t="str">
            <v>Vikram</v>
          </cell>
          <cell r="AA837" t="str">
            <v>Kamboj</v>
          </cell>
          <cell r="AC837" t="str">
            <v>BAND</v>
          </cell>
          <cell r="AD837" t="str">
            <v>PSA</v>
          </cell>
          <cell r="AE837" t="str">
            <v>Male</v>
          </cell>
          <cell r="AF837">
            <v>9319</v>
          </cell>
          <cell r="AG837" t="str">
            <v>FACE2FACE RELATIONS</v>
          </cell>
          <cell r="AH837" t="str">
            <v>00.00.0000</v>
          </cell>
        </row>
        <row r="838">
          <cell r="A838">
            <v>50011507</v>
          </cell>
          <cell r="B838" t="str">
            <v>Services</v>
          </cell>
          <cell r="C838" t="str">
            <v>Public Transport</v>
          </cell>
          <cell r="D838" t="str">
            <v>PT Customer Experience</v>
          </cell>
          <cell r="E838" t="str">
            <v>Service Centre (1)</v>
          </cell>
          <cell r="F838">
            <v>50011507</v>
          </cell>
          <cell r="G838" t="str">
            <v>Service Centre Representative</v>
          </cell>
          <cell r="H838" t="str">
            <v>01.07.2010</v>
          </cell>
          <cell r="I838" t="str">
            <v>Staff Member</v>
          </cell>
          <cell r="J838" t="str">
            <v>Band D</v>
          </cell>
          <cell r="K838">
            <v>1</v>
          </cell>
          <cell r="L838">
            <v>40</v>
          </cell>
          <cell r="M838" t="str">
            <v>Permanent Full-Time</v>
          </cell>
          <cell r="N838" t="str">
            <v>Waged/Timesheet</v>
          </cell>
          <cell r="O838" t="str">
            <v>Position Filled</v>
          </cell>
          <cell r="P838">
            <v>1614</v>
          </cell>
          <cell r="Q838" t="str">
            <v>Amy Eriksen</v>
          </cell>
          <cell r="R838" t="str">
            <v>Permanent Full-Time</v>
          </cell>
          <cell r="S838" t="str">
            <v>Waged/Timesheet</v>
          </cell>
          <cell r="T838" t="str">
            <v>IEA – 2013 Standard</v>
          </cell>
          <cell r="U838">
            <v>1</v>
          </cell>
          <cell r="V838" t="str">
            <v>2S</v>
          </cell>
          <cell r="W838">
            <v>41710</v>
          </cell>
          <cell r="X838" t="str">
            <v>Floor 1 - 21 Pitt Street</v>
          </cell>
          <cell r="Y838">
            <v>0</v>
          </cell>
          <cell r="Z838" t="str">
            <v>Amy</v>
          </cell>
          <cell r="AA838" t="str">
            <v>Eriksen</v>
          </cell>
          <cell r="AC838" t="str">
            <v>SCR</v>
          </cell>
          <cell r="AD838" t="str">
            <v>PSA</v>
          </cell>
          <cell r="AE838" t="str">
            <v>Female</v>
          </cell>
          <cell r="AF838">
            <v>9319</v>
          </cell>
          <cell r="AG838" t="str">
            <v>FACE2FACE RELATIONS</v>
          </cell>
          <cell r="AH838" t="str">
            <v>00.00.0000</v>
          </cell>
        </row>
        <row r="839">
          <cell r="A839">
            <v>50011510</v>
          </cell>
          <cell r="B839" t="str">
            <v>People, Safety &amp; Contact</v>
          </cell>
          <cell r="C839" t="str">
            <v>Customer Contact</v>
          </cell>
          <cell r="D839" t="str">
            <v>Customer Response</v>
          </cell>
          <cell r="E839" t="str">
            <v>Customer Feedback 1</v>
          </cell>
          <cell r="F839">
            <v>50011510</v>
          </cell>
          <cell r="G839" t="str">
            <v>Reception Customer Service Rep.</v>
          </cell>
          <cell r="H839" t="str">
            <v>01.07.2010</v>
          </cell>
          <cell r="I839" t="str">
            <v>Staff Member</v>
          </cell>
          <cell r="J839" t="str">
            <v>Band C</v>
          </cell>
          <cell r="K839">
            <v>1</v>
          </cell>
          <cell r="L839">
            <v>40</v>
          </cell>
          <cell r="M839" t="str">
            <v>Permanent Full-Time</v>
          </cell>
          <cell r="N839" t="str">
            <v>Waged/Timesheet</v>
          </cell>
          <cell r="O839" t="str">
            <v>Position Filled</v>
          </cell>
          <cell r="P839">
            <v>2178</v>
          </cell>
          <cell r="Q839" t="str">
            <v>Corrina Lowe</v>
          </cell>
          <cell r="R839" t="str">
            <v>Permanent Full-Time</v>
          </cell>
          <cell r="S839" t="str">
            <v>Waged/Timesheet</v>
          </cell>
          <cell r="T839" t="str">
            <v>CEA – PSA</v>
          </cell>
          <cell r="U839">
            <v>1</v>
          </cell>
          <cell r="V839" t="str">
            <v>C1</v>
          </cell>
          <cell r="W839">
            <v>34030</v>
          </cell>
          <cell r="X839" t="str">
            <v>Admin 3 - 6 Henderson Valley Road</v>
          </cell>
          <cell r="Y839">
            <v>0</v>
          </cell>
          <cell r="Z839" t="str">
            <v>Corrina</v>
          </cell>
          <cell r="AA839" t="str">
            <v>Lowe</v>
          </cell>
          <cell r="AC839" t="str">
            <v>BAND</v>
          </cell>
          <cell r="AD839" t="str">
            <v>PSA</v>
          </cell>
          <cell r="AE839" t="str">
            <v>Female</v>
          </cell>
          <cell r="AF839">
            <v>9314</v>
          </cell>
          <cell r="AG839" t="str">
            <v>CUSTOMER RESPONSE</v>
          </cell>
          <cell r="AH839" t="str">
            <v>00.00.0000</v>
          </cell>
        </row>
        <row r="840">
          <cell r="A840">
            <v>50011512</v>
          </cell>
          <cell r="B840" t="str">
            <v>People, Safety &amp; Contact</v>
          </cell>
          <cell r="C840" t="str">
            <v>Customer Contact</v>
          </cell>
          <cell r="D840" t="str">
            <v>Business Performance</v>
          </cell>
          <cell r="E840" t="str">
            <v>Business Performance</v>
          </cell>
          <cell r="F840">
            <v>50011512</v>
          </cell>
          <cell r="G840" t="str">
            <v>Queue Performance Specialist</v>
          </cell>
          <cell r="H840" t="str">
            <v>01.07.2010</v>
          </cell>
          <cell r="I840" t="str">
            <v>Staff Member</v>
          </cell>
          <cell r="J840" t="str">
            <v>Band F</v>
          </cell>
          <cell r="K840">
            <v>1</v>
          </cell>
          <cell r="L840">
            <v>40</v>
          </cell>
          <cell r="M840" t="str">
            <v>Permanent Full-Time</v>
          </cell>
          <cell r="N840" t="str">
            <v>Waged/Timesheet</v>
          </cell>
          <cell r="O840" t="str">
            <v>Position Filled</v>
          </cell>
          <cell r="P840">
            <v>91000573</v>
          </cell>
          <cell r="Q840" t="str">
            <v>Jan Ratahi</v>
          </cell>
          <cell r="R840" t="str">
            <v>Permanent Full-Time</v>
          </cell>
          <cell r="S840" t="str">
            <v>Waged/Timesheet</v>
          </cell>
          <cell r="T840" t="str">
            <v>CEA – PSA</v>
          </cell>
          <cell r="U840">
            <v>1</v>
          </cell>
          <cell r="V840" t="str">
            <v>F+</v>
          </cell>
          <cell r="W840">
            <v>66900</v>
          </cell>
          <cell r="X840" t="str">
            <v>Goodman Fielder L3 - 8 Nelson Street</v>
          </cell>
          <cell r="Y840">
            <v>0</v>
          </cell>
          <cell r="Z840" t="str">
            <v>Jan</v>
          </cell>
          <cell r="AA840" t="str">
            <v>Ratahi</v>
          </cell>
          <cell r="AC840" t="str">
            <v>BAND</v>
          </cell>
          <cell r="AD840" t="str">
            <v>PSA</v>
          </cell>
          <cell r="AE840" t="str">
            <v>Female</v>
          </cell>
          <cell r="AF840">
            <v>9310</v>
          </cell>
          <cell r="AG840" t="str">
            <v>CUSTOMER SERVICES</v>
          </cell>
          <cell r="AH840" t="str">
            <v>00.00.0000</v>
          </cell>
        </row>
        <row r="841">
          <cell r="A841">
            <v>50011513</v>
          </cell>
          <cell r="B841" t="str">
            <v>People, Safety &amp; Contact</v>
          </cell>
          <cell r="C841" t="str">
            <v>Customer Contact</v>
          </cell>
          <cell r="D841" t="str">
            <v>Business Performance</v>
          </cell>
          <cell r="E841" t="str">
            <v>Training</v>
          </cell>
          <cell r="F841">
            <v>50011513</v>
          </cell>
          <cell r="G841" t="str">
            <v>Training and Development Lead</v>
          </cell>
          <cell r="H841" t="str">
            <v>01.07.2010</v>
          </cell>
          <cell r="I841" t="str">
            <v>Team Leader</v>
          </cell>
          <cell r="J841" t="str">
            <v>Band G</v>
          </cell>
          <cell r="K841">
            <v>1</v>
          </cell>
          <cell r="L841">
            <v>40</v>
          </cell>
          <cell r="M841" t="str">
            <v>Permanent Full-Time</v>
          </cell>
          <cell r="N841" t="str">
            <v>Waged/Timesheet</v>
          </cell>
          <cell r="O841" t="str">
            <v>Position Filled</v>
          </cell>
          <cell r="P841">
            <v>866</v>
          </cell>
          <cell r="Q841" t="str">
            <v>David McGaughey</v>
          </cell>
          <cell r="R841" t="str">
            <v>Permanent Full-Time</v>
          </cell>
          <cell r="S841" t="str">
            <v>Waged/Timesheet</v>
          </cell>
          <cell r="T841" t="str">
            <v>IEA – 2010 Standard</v>
          </cell>
          <cell r="U841">
            <v>1</v>
          </cell>
          <cell r="V841" t="str">
            <v>G+</v>
          </cell>
          <cell r="W841">
            <v>79638</v>
          </cell>
          <cell r="X841" t="str">
            <v>Goodman Fielder L3 - 8 Nelson Street</v>
          </cell>
          <cell r="Y841">
            <v>0</v>
          </cell>
          <cell r="Z841" t="str">
            <v>David</v>
          </cell>
          <cell r="AA841" t="str">
            <v>McGaughey</v>
          </cell>
          <cell r="AC841" t="str">
            <v>BAND</v>
          </cell>
          <cell r="AD841" t="str">
            <v>PSA</v>
          </cell>
          <cell r="AE841" t="str">
            <v>Male</v>
          </cell>
          <cell r="AF841">
            <v>9310</v>
          </cell>
          <cell r="AG841" t="str">
            <v>CUSTOMER SERVICES</v>
          </cell>
          <cell r="AH841" t="str">
            <v>00.00.0000</v>
          </cell>
        </row>
        <row r="842">
          <cell r="A842">
            <v>50011515</v>
          </cell>
          <cell r="B842" t="str">
            <v>Marketing &amp; Customer Experience</v>
          </cell>
          <cell r="C842" t="str">
            <v>Digital Services</v>
          </cell>
          <cell r="E842" t="str">
            <v>Digital Services</v>
          </cell>
          <cell r="F842">
            <v>50011515</v>
          </cell>
          <cell r="G842" t="str">
            <v>Service Development Advisor/Analyst</v>
          </cell>
          <cell r="H842" t="str">
            <v>01.07.2010</v>
          </cell>
          <cell r="I842" t="str">
            <v>Staff Member</v>
          </cell>
          <cell r="J842" t="str">
            <v>Band F</v>
          </cell>
          <cell r="K842">
            <v>1</v>
          </cell>
          <cell r="L842">
            <v>40</v>
          </cell>
          <cell r="M842" t="str">
            <v>Permanent Full-Time</v>
          </cell>
          <cell r="N842" t="str">
            <v>Waged/Timesheet</v>
          </cell>
          <cell r="O842" t="str">
            <v>Position Filled</v>
          </cell>
          <cell r="P842">
            <v>92055190</v>
          </cell>
          <cell r="Q842" t="str">
            <v>Donna Skipps</v>
          </cell>
          <cell r="R842" t="str">
            <v>Permanent Full-Time</v>
          </cell>
          <cell r="S842" t="str">
            <v>Waged/Timesheet</v>
          </cell>
          <cell r="T842" t="str">
            <v>CEA – PSA</v>
          </cell>
          <cell r="U842">
            <v>1</v>
          </cell>
          <cell r="V842" t="str">
            <v>F+</v>
          </cell>
          <cell r="W842">
            <v>74468.740000000005</v>
          </cell>
          <cell r="X842" t="str">
            <v>Civic 3 - 6 Henderson Valley Road</v>
          </cell>
          <cell r="Y842">
            <v>0</v>
          </cell>
          <cell r="Z842" t="str">
            <v>Donna</v>
          </cell>
          <cell r="AA842" t="str">
            <v>Skipps</v>
          </cell>
          <cell r="AB842" t="str">
            <v>Donna</v>
          </cell>
          <cell r="AC842" t="str">
            <v>BAND</v>
          </cell>
          <cell r="AD842" t="str">
            <v>PSA</v>
          </cell>
          <cell r="AE842" t="str">
            <v>Female</v>
          </cell>
          <cell r="AF842">
            <v>9311</v>
          </cell>
          <cell r="AG842" t="str">
            <v>CUSTOMER INFORMATION</v>
          </cell>
          <cell r="AH842" t="str">
            <v>00.00.0000</v>
          </cell>
        </row>
        <row r="843">
          <cell r="A843">
            <v>50011516</v>
          </cell>
          <cell r="B843" t="str">
            <v>Marketing &amp; Customer Experience</v>
          </cell>
          <cell r="C843" t="str">
            <v>Digital Services</v>
          </cell>
          <cell r="E843" t="str">
            <v>Digital Services</v>
          </cell>
          <cell r="F843">
            <v>50011516</v>
          </cell>
          <cell r="G843" t="str">
            <v>Service Development Advisor/Analyst</v>
          </cell>
          <cell r="H843" t="str">
            <v>01.07.2010</v>
          </cell>
          <cell r="I843" t="str">
            <v>Staff Member</v>
          </cell>
          <cell r="J843" t="str">
            <v>Band F</v>
          </cell>
          <cell r="K843">
            <v>1</v>
          </cell>
          <cell r="L843">
            <v>40</v>
          </cell>
          <cell r="M843" t="str">
            <v>Permanent Full-Time</v>
          </cell>
          <cell r="N843" t="str">
            <v>Waged/Timesheet</v>
          </cell>
          <cell r="O843" t="str">
            <v>Position Filled</v>
          </cell>
          <cell r="P843">
            <v>1292</v>
          </cell>
          <cell r="Q843" t="str">
            <v>Samantha Gonsalves</v>
          </cell>
          <cell r="R843" t="str">
            <v>Permanent Full-Time</v>
          </cell>
          <cell r="S843" t="str">
            <v>Waged/Timesheet</v>
          </cell>
          <cell r="T843" t="str">
            <v>IEA – 2010 Standard</v>
          </cell>
          <cell r="U843">
            <v>1</v>
          </cell>
          <cell r="V843" t="str">
            <v>F+</v>
          </cell>
          <cell r="W843">
            <v>72115.12</v>
          </cell>
          <cell r="X843" t="str">
            <v>Civic 3 - 6 Henderson Valley Road</v>
          </cell>
          <cell r="Y843">
            <v>0</v>
          </cell>
          <cell r="Z843" t="str">
            <v>Samantha</v>
          </cell>
          <cell r="AA843" t="str">
            <v>Gonsalves</v>
          </cell>
          <cell r="AC843" t="str">
            <v>BAND</v>
          </cell>
          <cell r="AD843" t="str">
            <v>PSA</v>
          </cell>
          <cell r="AE843" t="str">
            <v>Female</v>
          </cell>
          <cell r="AF843">
            <v>9311</v>
          </cell>
          <cell r="AG843" t="str">
            <v>CUSTOMER INFORMATION</v>
          </cell>
          <cell r="AH843" t="str">
            <v>00.00.0000</v>
          </cell>
        </row>
        <row r="844">
          <cell r="A844">
            <v>50011517</v>
          </cell>
          <cell r="B844" t="str">
            <v>Marketing &amp; Customer Experience</v>
          </cell>
          <cell r="C844" t="str">
            <v>Customer Strategy</v>
          </cell>
          <cell r="E844" t="str">
            <v>Customer Strategy</v>
          </cell>
          <cell r="F844">
            <v>50011517</v>
          </cell>
          <cell r="G844" t="str">
            <v>Business Performance Advisor</v>
          </cell>
          <cell r="H844" t="str">
            <v>01.07.2010</v>
          </cell>
          <cell r="I844" t="str">
            <v>Staff Member</v>
          </cell>
          <cell r="J844" t="str">
            <v>Band F</v>
          </cell>
          <cell r="K844">
            <v>1</v>
          </cell>
          <cell r="L844">
            <v>40</v>
          </cell>
          <cell r="M844" t="str">
            <v>Permanent Full-Time</v>
          </cell>
          <cell r="N844" t="str">
            <v>Waged/Timesheet</v>
          </cell>
          <cell r="O844" t="str">
            <v>Position Filled</v>
          </cell>
          <cell r="P844">
            <v>90005523</v>
          </cell>
          <cell r="Q844" t="str">
            <v>Karuna Dahya</v>
          </cell>
          <cell r="R844" t="str">
            <v>Permanent Full-Time</v>
          </cell>
          <cell r="S844" t="str">
            <v>Waged/Timesheet</v>
          </cell>
          <cell r="T844" t="str">
            <v>IEA – 2010 Standard</v>
          </cell>
          <cell r="U844">
            <v>1</v>
          </cell>
          <cell r="V844" t="str">
            <v>F+</v>
          </cell>
          <cell r="W844">
            <v>69369.48</v>
          </cell>
          <cell r="X844" t="str">
            <v>Civic 3 - 6 Henderson Valley Road</v>
          </cell>
          <cell r="Y844">
            <v>0</v>
          </cell>
          <cell r="Z844" t="str">
            <v>Karuna</v>
          </cell>
          <cell r="AA844" t="str">
            <v>Dahya</v>
          </cell>
          <cell r="AB844" t="str">
            <v>Karuna</v>
          </cell>
          <cell r="AC844" t="str">
            <v>BAND</v>
          </cell>
          <cell r="AD844" t="str">
            <v>PSA</v>
          </cell>
          <cell r="AE844" t="str">
            <v>Female</v>
          </cell>
          <cell r="AF844">
            <v>9321</v>
          </cell>
          <cell r="AG844" t="str">
            <v>Customer Strategy</v>
          </cell>
          <cell r="AH844" t="str">
            <v>00.00.0000</v>
          </cell>
        </row>
        <row r="845">
          <cell r="A845">
            <v>50011518</v>
          </cell>
          <cell r="B845" t="str">
            <v>People, Safety &amp; Contact</v>
          </cell>
          <cell r="C845" t="str">
            <v>Customer Contact</v>
          </cell>
          <cell r="D845" t="str">
            <v>Customer Response</v>
          </cell>
          <cell r="E845" t="str">
            <v>Customer Feedback 2</v>
          </cell>
          <cell r="F845">
            <v>50011518</v>
          </cell>
          <cell r="G845" t="str">
            <v>Feedback Coordinator</v>
          </cell>
          <cell r="H845" t="str">
            <v>01.07.2010</v>
          </cell>
          <cell r="I845" t="str">
            <v>Staff Member</v>
          </cell>
          <cell r="J845" t="str">
            <v>Band D</v>
          </cell>
          <cell r="K845">
            <v>1</v>
          </cell>
          <cell r="L845">
            <v>40</v>
          </cell>
          <cell r="M845" t="str">
            <v>Permanent Full-Time</v>
          </cell>
          <cell r="N845" t="str">
            <v>Waged/Timesheet</v>
          </cell>
          <cell r="O845" t="str">
            <v>Position Filled</v>
          </cell>
          <cell r="P845">
            <v>2181</v>
          </cell>
          <cell r="Q845" t="str">
            <v>Lynda Harrington</v>
          </cell>
          <cell r="R845" t="str">
            <v>Permanent Full-Time</v>
          </cell>
          <cell r="S845" t="str">
            <v>Waged/Timesheet</v>
          </cell>
          <cell r="T845" t="str">
            <v>CEA – PSA</v>
          </cell>
          <cell r="U845">
            <v>1</v>
          </cell>
          <cell r="V845" t="str">
            <v>D5</v>
          </cell>
          <cell r="W845">
            <v>43650</v>
          </cell>
          <cell r="X845" t="str">
            <v>Civic 3 - 6 Henderson Valley Road</v>
          </cell>
          <cell r="Y845">
            <v>0</v>
          </cell>
          <cell r="Z845" t="str">
            <v>Lynda</v>
          </cell>
          <cell r="AA845" t="str">
            <v>Harrington</v>
          </cell>
          <cell r="AC845" t="str">
            <v>BAND</v>
          </cell>
          <cell r="AD845" t="str">
            <v>PSA</v>
          </cell>
          <cell r="AE845" t="str">
            <v>Female</v>
          </cell>
          <cell r="AF845">
            <v>9314</v>
          </cell>
          <cell r="AG845" t="str">
            <v>CUSTOMER RESPONSE</v>
          </cell>
          <cell r="AH845" t="str">
            <v>00.00.0000</v>
          </cell>
        </row>
        <row r="846">
          <cell r="A846">
            <v>50011519</v>
          </cell>
          <cell r="B846" t="str">
            <v>People, Safety &amp; Contact</v>
          </cell>
          <cell r="C846" t="str">
            <v>Customer Contact</v>
          </cell>
          <cell r="D846" t="str">
            <v>Customer Response</v>
          </cell>
          <cell r="E846" t="str">
            <v>Customer Feedback 3</v>
          </cell>
          <cell r="F846">
            <v>50011519</v>
          </cell>
          <cell r="G846" t="str">
            <v>Feedback Coordinator</v>
          </cell>
          <cell r="H846" t="str">
            <v>01.07.2010</v>
          </cell>
          <cell r="I846" t="str">
            <v>Staff Member</v>
          </cell>
          <cell r="J846" t="str">
            <v>Band D</v>
          </cell>
          <cell r="K846">
            <v>1</v>
          </cell>
          <cell r="L846">
            <v>40</v>
          </cell>
          <cell r="M846" t="str">
            <v>Permanent Full-Time</v>
          </cell>
          <cell r="N846" t="str">
            <v>Waged/Timesheet</v>
          </cell>
          <cell r="O846" t="str">
            <v>Position Filled</v>
          </cell>
          <cell r="P846">
            <v>91003284</v>
          </cell>
          <cell r="Q846" t="str">
            <v>Cushla Nichols</v>
          </cell>
          <cell r="R846" t="str">
            <v>Permanent Full-Time</v>
          </cell>
          <cell r="S846" t="str">
            <v>Waged/Timesheet</v>
          </cell>
          <cell r="T846" t="str">
            <v>CEA – PSA</v>
          </cell>
          <cell r="U846">
            <v>1</v>
          </cell>
          <cell r="V846" t="str">
            <v>D+</v>
          </cell>
          <cell r="W846">
            <v>49614.96</v>
          </cell>
          <cell r="X846" t="str">
            <v>Vodafone Building - Level 2 (74 Taharoto Road)</v>
          </cell>
          <cell r="Y846">
            <v>0</v>
          </cell>
          <cell r="Z846" t="str">
            <v>Cushla</v>
          </cell>
          <cell r="AA846" t="str">
            <v>Nichols</v>
          </cell>
          <cell r="AC846" t="str">
            <v>BAND</v>
          </cell>
          <cell r="AD846" t="str">
            <v>PSA</v>
          </cell>
          <cell r="AE846" t="str">
            <v>Female</v>
          </cell>
          <cell r="AF846">
            <v>9314</v>
          </cell>
          <cell r="AG846" t="str">
            <v>CUSTOMER RESPONSE</v>
          </cell>
          <cell r="AH846" t="str">
            <v>00.00.0000</v>
          </cell>
        </row>
        <row r="847">
          <cell r="A847">
            <v>50011520</v>
          </cell>
          <cell r="B847" t="str">
            <v>People, Safety &amp; Contact</v>
          </cell>
          <cell r="C847" t="str">
            <v>Customer Contact</v>
          </cell>
          <cell r="D847" t="str">
            <v>Customer Response</v>
          </cell>
          <cell r="E847" t="str">
            <v>Customer Feedback 1</v>
          </cell>
          <cell r="F847">
            <v>50011520</v>
          </cell>
          <cell r="G847" t="str">
            <v>Feedback Coordinator</v>
          </cell>
          <cell r="H847" t="str">
            <v>01.07.2010</v>
          </cell>
          <cell r="I847" t="str">
            <v>Staff Member</v>
          </cell>
          <cell r="J847" t="str">
            <v>Band D</v>
          </cell>
          <cell r="K847">
            <v>1</v>
          </cell>
          <cell r="L847">
            <v>40</v>
          </cell>
          <cell r="M847" t="str">
            <v>Permanent Full-Time</v>
          </cell>
          <cell r="N847" t="str">
            <v>Waged/Timesheet</v>
          </cell>
          <cell r="O847" t="str">
            <v>Position Filled</v>
          </cell>
          <cell r="P847">
            <v>90000210</v>
          </cell>
          <cell r="Q847" t="str">
            <v>Suz Edhouse</v>
          </cell>
          <cell r="R847" t="str">
            <v>Permanent Full-Time</v>
          </cell>
          <cell r="S847" t="str">
            <v>Waged/Timesheet</v>
          </cell>
          <cell r="T847" t="str">
            <v>CEA – PSA</v>
          </cell>
          <cell r="U847">
            <v>1</v>
          </cell>
          <cell r="V847" t="str">
            <v>D+</v>
          </cell>
          <cell r="W847">
            <v>48846.07</v>
          </cell>
          <cell r="X847" t="str">
            <v>Civic 3 - 6 Henderson Valley Road</v>
          </cell>
          <cell r="Y847">
            <v>0</v>
          </cell>
          <cell r="Z847" t="str">
            <v>Suzanne</v>
          </cell>
          <cell r="AA847" t="str">
            <v>Edhouse</v>
          </cell>
          <cell r="AB847" t="str">
            <v>Suz</v>
          </cell>
          <cell r="AC847" t="str">
            <v>BAND</v>
          </cell>
          <cell r="AD847" t="str">
            <v>PSA</v>
          </cell>
          <cell r="AE847" t="str">
            <v>Female</v>
          </cell>
          <cell r="AF847">
            <v>9314</v>
          </cell>
          <cell r="AG847" t="str">
            <v>CUSTOMER RESPONSE</v>
          </cell>
          <cell r="AH847" t="str">
            <v>00.00.0000</v>
          </cell>
        </row>
        <row r="848">
          <cell r="A848">
            <v>50011521</v>
          </cell>
          <cell r="B848" t="str">
            <v>People, Safety &amp; Contact</v>
          </cell>
          <cell r="C848" t="str">
            <v>Customer Contact</v>
          </cell>
          <cell r="D848" t="str">
            <v>Customer Response</v>
          </cell>
          <cell r="E848" t="str">
            <v>Customer Feedback 2</v>
          </cell>
          <cell r="F848">
            <v>50011521</v>
          </cell>
          <cell r="G848" t="str">
            <v>Feedback Coordinator</v>
          </cell>
          <cell r="H848" t="str">
            <v>01.07.2010</v>
          </cell>
          <cell r="I848" t="str">
            <v>Staff Member</v>
          </cell>
          <cell r="J848" t="str">
            <v>Band D</v>
          </cell>
          <cell r="K848">
            <v>1</v>
          </cell>
          <cell r="L848">
            <v>40</v>
          </cell>
          <cell r="M848" t="str">
            <v>Permanent Full-Time</v>
          </cell>
          <cell r="N848" t="str">
            <v>Waged/Timesheet</v>
          </cell>
          <cell r="O848" t="str">
            <v>Position Filled</v>
          </cell>
          <cell r="P848">
            <v>2340</v>
          </cell>
          <cell r="Q848" t="str">
            <v>Maryanne Holdsworth</v>
          </cell>
          <cell r="R848" t="str">
            <v>Permanent Full-Time</v>
          </cell>
          <cell r="S848" t="str">
            <v>Waged/Timesheet</v>
          </cell>
          <cell r="T848" t="str">
            <v>IEA – 2013 Standard</v>
          </cell>
          <cell r="U848">
            <v>1</v>
          </cell>
          <cell r="V848" t="str">
            <v>D5</v>
          </cell>
          <cell r="W848">
            <v>43650</v>
          </cell>
          <cell r="X848" t="str">
            <v>Civic 3 - 6 Henderson Valley Road</v>
          </cell>
          <cell r="Y848">
            <v>0</v>
          </cell>
          <cell r="Z848" t="str">
            <v>Maryanne</v>
          </cell>
          <cell r="AA848" t="str">
            <v>Holdsworth</v>
          </cell>
          <cell r="AC848" t="str">
            <v>BAND</v>
          </cell>
          <cell r="AD848" t="str">
            <v>PSA</v>
          </cell>
          <cell r="AE848" t="str">
            <v>Female</v>
          </cell>
          <cell r="AF848">
            <v>9314</v>
          </cell>
          <cell r="AG848" t="str">
            <v>CUSTOMER RESPONSE</v>
          </cell>
          <cell r="AH848" t="str">
            <v>00.00.0000</v>
          </cell>
        </row>
        <row r="849">
          <cell r="A849">
            <v>50011522</v>
          </cell>
          <cell r="B849" t="str">
            <v>People, Safety &amp; Contact</v>
          </cell>
          <cell r="C849" t="str">
            <v>Customer Contact</v>
          </cell>
          <cell r="D849" t="str">
            <v>Customer Response</v>
          </cell>
          <cell r="E849" t="str">
            <v>Customer Response</v>
          </cell>
          <cell r="F849">
            <v>50011522</v>
          </cell>
          <cell r="G849" t="str">
            <v>Mail and Courier Coordinator</v>
          </cell>
          <cell r="H849" t="str">
            <v>01.07.2010</v>
          </cell>
          <cell r="I849" t="str">
            <v>Staff Member</v>
          </cell>
          <cell r="J849" t="str">
            <v>Band B</v>
          </cell>
          <cell r="K849">
            <v>1</v>
          </cell>
          <cell r="L849">
            <v>40</v>
          </cell>
          <cell r="M849" t="str">
            <v>Permanent Full-Time</v>
          </cell>
          <cell r="N849" t="str">
            <v>Waged/Timesheet</v>
          </cell>
          <cell r="O849" t="str">
            <v>Position Filled</v>
          </cell>
          <cell r="P849">
            <v>2158</v>
          </cell>
          <cell r="Q849" t="str">
            <v>Jonathan Blakely</v>
          </cell>
          <cell r="R849" t="str">
            <v>Permanent Full-Time</v>
          </cell>
          <cell r="S849" t="str">
            <v>Waged/Timesheet</v>
          </cell>
          <cell r="T849" t="str">
            <v>CEA – PSA</v>
          </cell>
          <cell r="U849">
            <v>1</v>
          </cell>
          <cell r="V849" t="str">
            <v>B4</v>
          </cell>
          <cell r="W849">
            <v>32120</v>
          </cell>
          <cell r="X849" t="str">
            <v>Civic 3 - 6 Henderson Valley Road</v>
          </cell>
          <cell r="Y849">
            <v>0</v>
          </cell>
          <cell r="Z849" t="str">
            <v>Jonathan</v>
          </cell>
          <cell r="AA849" t="str">
            <v>Blakely</v>
          </cell>
          <cell r="AC849" t="str">
            <v>BAND</v>
          </cell>
          <cell r="AD849" t="str">
            <v>PSA</v>
          </cell>
          <cell r="AE849" t="str">
            <v>Male</v>
          </cell>
          <cell r="AF849">
            <v>9314</v>
          </cell>
          <cell r="AG849" t="str">
            <v>CUSTOMER RESPONSE</v>
          </cell>
          <cell r="AH849" t="str">
            <v>00.00.0000</v>
          </cell>
        </row>
        <row r="850">
          <cell r="A850">
            <v>50011523</v>
          </cell>
          <cell r="B850" t="str">
            <v>People, Safety &amp; Contact</v>
          </cell>
          <cell r="C850" t="str">
            <v>Customer Contact</v>
          </cell>
          <cell r="D850" t="str">
            <v>Customer Response</v>
          </cell>
          <cell r="E850" t="str">
            <v>Customer Response</v>
          </cell>
          <cell r="F850">
            <v>50011523</v>
          </cell>
          <cell r="G850" t="str">
            <v>Mail and Courier Coordinator</v>
          </cell>
          <cell r="H850" t="str">
            <v>01.07.2010</v>
          </cell>
          <cell r="I850" t="str">
            <v>Staff Member</v>
          </cell>
          <cell r="J850" t="str">
            <v>Band B</v>
          </cell>
          <cell r="K850">
            <v>1</v>
          </cell>
          <cell r="L850">
            <v>40</v>
          </cell>
          <cell r="M850" t="str">
            <v>Permanent Full-Time</v>
          </cell>
          <cell r="N850" t="str">
            <v>Waged/Timesheet</v>
          </cell>
          <cell r="O850" t="str">
            <v>Position Filled</v>
          </cell>
          <cell r="P850">
            <v>1158</v>
          </cell>
          <cell r="Q850" t="str">
            <v>Earl Waretini</v>
          </cell>
          <cell r="R850" t="str">
            <v>Permanent Full-Time</v>
          </cell>
          <cell r="S850" t="str">
            <v>Waged/Timesheet</v>
          </cell>
          <cell r="T850" t="str">
            <v>CEA – PSA</v>
          </cell>
          <cell r="U850">
            <v>1</v>
          </cell>
          <cell r="V850" t="str">
            <v>B+</v>
          </cell>
          <cell r="W850">
            <v>37927.11</v>
          </cell>
          <cell r="X850" t="str">
            <v>Admin 3 - 6 Henderson Valley Road</v>
          </cell>
          <cell r="Y850">
            <v>0</v>
          </cell>
          <cell r="Z850" t="str">
            <v>Earl</v>
          </cell>
          <cell r="AA850" t="str">
            <v>Waretini</v>
          </cell>
          <cell r="AC850" t="str">
            <v>BAND</v>
          </cell>
          <cell r="AD850" t="str">
            <v>PSA</v>
          </cell>
          <cell r="AE850" t="str">
            <v>Male</v>
          </cell>
          <cell r="AF850">
            <v>9314</v>
          </cell>
          <cell r="AG850" t="str">
            <v>CUSTOMER RESPONSE</v>
          </cell>
          <cell r="AH850" t="str">
            <v>00.00.0000</v>
          </cell>
        </row>
        <row r="851">
          <cell r="A851">
            <v>50011524</v>
          </cell>
          <cell r="B851" t="str">
            <v>People, Safety &amp; Contact</v>
          </cell>
          <cell r="C851" t="str">
            <v>Customer Contact</v>
          </cell>
          <cell r="D851" t="str">
            <v>Customer Response</v>
          </cell>
          <cell r="E851" t="str">
            <v>Customer Feedback 1</v>
          </cell>
          <cell r="F851">
            <v>50011524</v>
          </cell>
          <cell r="G851" t="str">
            <v>Feedback Coordinator</v>
          </cell>
          <cell r="H851" t="str">
            <v>01.07.2010</v>
          </cell>
          <cell r="I851" t="str">
            <v>Staff Member</v>
          </cell>
          <cell r="J851" t="str">
            <v>Band D</v>
          </cell>
          <cell r="K851">
            <v>1</v>
          </cell>
          <cell r="L851">
            <v>40</v>
          </cell>
          <cell r="M851" t="str">
            <v>Permanent Full-Time</v>
          </cell>
          <cell r="N851" t="str">
            <v>Waged/Timesheet</v>
          </cell>
          <cell r="O851" t="str">
            <v>Position unfilled for  45 days</v>
          </cell>
          <cell r="P851">
            <v>0</v>
          </cell>
          <cell r="U851">
            <v>0</v>
          </cell>
          <cell r="W851">
            <v>0</v>
          </cell>
          <cell r="Y851">
            <v>1</v>
          </cell>
          <cell r="AD851" t="str">
            <v>PSA</v>
          </cell>
          <cell r="AH851" t="str">
            <v>00.00.0000</v>
          </cell>
        </row>
        <row r="852">
          <cell r="A852">
            <v>50011525</v>
          </cell>
          <cell r="B852" t="str">
            <v>People, Safety &amp; Contact</v>
          </cell>
          <cell r="C852" t="str">
            <v>Customer Contact</v>
          </cell>
          <cell r="D852" t="str">
            <v>Customer Response</v>
          </cell>
          <cell r="E852" t="str">
            <v>Customer Feedback 2</v>
          </cell>
          <cell r="F852">
            <v>50011525</v>
          </cell>
          <cell r="G852" t="str">
            <v>Customer Feedback Team Leader</v>
          </cell>
          <cell r="H852" t="str">
            <v>01.07.2010</v>
          </cell>
          <cell r="I852" t="str">
            <v>Team Leader</v>
          </cell>
          <cell r="J852" t="str">
            <v>Band F</v>
          </cell>
          <cell r="K852">
            <v>1</v>
          </cell>
          <cell r="L852">
            <v>40</v>
          </cell>
          <cell r="M852" t="str">
            <v>Permanent Full-Time</v>
          </cell>
          <cell r="N852" t="str">
            <v>Waged/Timesheet</v>
          </cell>
          <cell r="O852" t="str">
            <v>Position Filled</v>
          </cell>
          <cell r="P852">
            <v>1087</v>
          </cell>
          <cell r="Q852" t="str">
            <v>Isaac Bahn</v>
          </cell>
          <cell r="R852" t="str">
            <v>Permanent Full-Time</v>
          </cell>
          <cell r="S852" t="str">
            <v>Waged/Timesheet</v>
          </cell>
          <cell r="T852" t="str">
            <v>IEA – 2013 Standard</v>
          </cell>
          <cell r="U852">
            <v>1</v>
          </cell>
          <cell r="V852" t="str">
            <v>F2</v>
          </cell>
          <cell r="W852">
            <v>55440</v>
          </cell>
          <cell r="X852" t="str">
            <v>Civic 3 - 6 Henderson Valley Road</v>
          </cell>
          <cell r="Y852">
            <v>0</v>
          </cell>
          <cell r="Z852" t="str">
            <v>Isaac</v>
          </cell>
          <cell r="AA852" t="str">
            <v>Bahn</v>
          </cell>
          <cell r="AC852" t="str">
            <v>BAND</v>
          </cell>
          <cell r="AD852" t="str">
            <v>PSA</v>
          </cell>
          <cell r="AE852" t="str">
            <v>Male</v>
          </cell>
          <cell r="AF852">
            <v>9314</v>
          </cell>
          <cell r="AG852" t="str">
            <v>CUSTOMER RESPONSE</v>
          </cell>
          <cell r="AH852" t="str">
            <v>00.00.0000</v>
          </cell>
        </row>
        <row r="853">
          <cell r="A853">
            <v>50011526</v>
          </cell>
          <cell r="B853" t="str">
            <v>Capital Development Division</v>
          </cell>
          <cell r="C853" t="str">
            <v>Property &amp; Planning</v>
          </cell>
          <cell r="E853" t="str">
            <v>Property &amp; Planning</v>
          </cell>
          <cell r="F853">
            <v>50011526</v>
          </cell>
          <cell r="G853" t="str">
            <v>PA to Group Manager Property &amp; Planning</v>
          </cell>
          <cell r="H853" t="str">
            <v>01.07.2010</v>
          </cell>
          <cell r="I853" t="str">
            <v>Staff Member</v>
          </cell>
          <cell r="J853" t="str">
            <v>Band E</v>
          </cell>
          <cell r="K853">
            <v>1</v>
          </cell>
          <cell r="L853">
            <v>40</v>
          </cell>
          <cell r="M853" t="str">
            <v>Permanent Full-Time</v>
          </cell>
          <cell r="N853" t="str">
            <v>Waged/Timesheet</v>
          </cell>
          <cell r="O853" t="str">
            <v>Position Filled</v>
          </cell>
          <cell r="P853">
            <v>92063210</v>
          </cell>
          <cell r="Q853" t="str">
            <v>Charmaine Vessaokar</v>
          </cell>
          <cell r="R853" t="str">
            <v>Permanent Full-Time</v>
          </cell>
          <cell r="S853" t="str">
            <v>Waged/Timesheet</v>
          </cell>
          <cell r="T853" t="str">
            <v>IEA – Old ELGOU Agmt</v>
          </cell>
          <cell r="U853">
            <v>1</v>
          </cell>
          <cell r="V853" t="str">
            <v>E+</v>
          </cell>
          <cell r="W853">
            <v>58982.400000000001</v>
          </cell>
          <cell r="X853" t="str">
            <v>1 Queen Street - Level 10</v>
          </cell>
          <cell r="Y853">
            <v>0</v>
          </cell>
          <cell r="Z853" t="str">
            <v>Charmaine</v>
          </cell>
          <cell r="AA853" t="str">
            <v>Vessaokar</v>
          </cell>
          <cell r="AB853" t="str">
            <v>Charmaine</v>
          </cell>
          <cell r="AC853" t="str">
            <v>BAND</v>
          </cell>
          <cell r="AD853" t="str">
            <v>PSA</v>
          </cell>
          <cell r="AE853" t="str">
            <v>Female</v>
          </cell>
          <cell r="AF853">
            <v>8400</v>
          </cell>
          <cell r="AG853" t="str">
            <v>Property &amp; Planning</v>
          </cell>
          <cell r="AH853" t="str">
            <v>00.00.0000</v>
          </cell>
        </row>
        <row r="854">
          <cell r="A854">
            <v>50011527</v>
          </cell>
          <cell r="B854" t="str">
            <v>Capital Development Division</v>
          </cell>
          <cell r="C854" t="str">
            <v>Property &amp; Planning</v>
          </cell>
          <cell r="D854" t="str">
            <v>Property Management</v>
          </cell>
          <cell r="E854" t="str">
            <v>Property Management</v>
          </cell>
          <cell r="F854">
            <v>50011527</v>
          </cell>
          <cell r="G854" t="str">
            <v>Property Specialist Coordinator</v>
          </cell>
          <cell r="H854" t="str">
            <v>01.07.2010</v>
          </cell>
          <cell r="I854" t="str">
            <v>Staff Member</v>
          </cell>
          <cell r="J854" t="str">
            <v>Band E</v>
          </cell>
          <cell r="K854">
            <v>1</v>
          </cell>
          <cell r="L854">
            <v>40</v>
          </cell>
          <cell r="M854" t="str">
            <v>Permanent Full-Time</v>
          </cell>
          <cell r="N854" t="str">
            <v>Waged/Timesheet</v>
          </cell>
          <cell r="O854" t="str">
            <v>Position Filled</v>
          </cell>
          <cell r="P854">
            <v>92007903</v>
          </cell>
          <cell r="Q854" t="str">
            <v>Megan Curtis</v>
          </cell>
          <cell r="R854" t="str">
            <v>Permanent Part-Time</v>
          </cell>
          <cell r="S854" t="str">
            <v>Waged/Timesheet</v>
          </cell>
          <cell r="T854" t="str">
            <v>CEA – PSA</v>
          </cell>
          <cell r="U854">
            <v>0.8</v>
          </cell>
          <cell r="V854" t="str">
            <v>E+</v>
          </cell>
          <cell r="W854">
            <v>51922.89</v>
          </cell>
          <cell r="X854" t="str">
            <v>1 Queen Street - Level 10</v>
          </cell>
          <cell r="Y854">
            <v>0.2</v>
          </cell>
          <cell r="Z854" t="str">
            <v>Megan</v>
          </cell>
          <cell r="AA854" t="str">
            <v>Curtis</v>
          </cell>
          <cell r="AB854" t="str">
            <v>Megan</v>
          </cell>
          <cell r="AC854" t="str">
            <v>BAND</v>
          </cell>
          <cell r="AD854" t="str">
            <v>PSA</v>
          </cell>
          <cell r="AE854" t="str">
            <v>Female</v>
          </cell>
          <cell r="AF854">
            <v>8408</v>
          </cell>
          <cell r="AG854" t="str">
            <v>Property</v>
          </cell>
          <cell r="AH854" t="str">
            <v>00.00.0000</v>
          </cell>
        </row>
        <row r="855">
          <cell r="A855">
            <v>50011530</v>
          </cell>
          <cell r="B855" t="str">
            <v>Capital Development Division</v>
          </cell>
          <cell r="C855" t="str">
            <v>Property &amp; Planning</v>
          </cell>
          <cell r="D855" t="str">
            <v>Programme Delivery</v>
          </cell>
          <cell r="E855" t="str">
            <v>Programme Delivery</v>
          </cell>
          <cell r="F855">
            <v>50011530</v>
          </cell>
          <cell r="G855" t="str">
            <v>Property Specialist</v>
          </cell>
          <cell r="H855" t="str">
            <v>01.07.2010</v>
          </cell>
          <cell r="I855" t="str">
            <v>Staff Member</v>
          </cell>
          <cell r="J855" t="str">
            <v>Band H</v>
          </cell>
          <cell r="K855">
            <v>1</v>
          </cell>
          <cell r="L855">
            <v>40</v>
          </cell>
          <cell r="M855" t="str">
            <v>Permanent Full-Time</v>
          </cell>
          <cell r="N855" t="str">
            <v>Salaried</v>
          </cell>
          <cell r="O855" t="str">
            <v>Position Filled</v>
          </cell>
          <cell r="P855">
            <v>90005682</v>
          </cell>
          <cell r="Q855" t="str">
            <v>Wendy Morrice</v>
          </cell>
          <cell r="R855" t="str">
            <v>Permanent Full-Time</v>
          </cell>
          <cell r="S855" t="str">
            <v>Salaried</v>
          </cell>
          <cell r="T855" t="str">
            <v>IEA – 2010 Standard</v>
          </cell>
          <cell r="U855">
            <v>1</v>
          </cell>
          <cell r="V855" t="str">
            <v>H+</v>
          </cell>
          <cell r="W855">
            <v>97995.01</v>
          </cell>
          <cell r="X855" t="str">
            <v>1 Queen Street - Level 10</v>
          </cell>
          <cell r="Y855">
            <v>0</v>
          </cell>
          <cell r="Z855" t="str">
            <v>Wendy</v>
          </cell>
          <cell r="AA855" t="str">
            <v>Morrice</v>
          </cell>
          <cell r="AB855" t="str">
            <v>Wendy</v>
          </cell>
          <cell r="AC855" t="str">
            <v>BAND</v>
          </cell>
          <cell r="AD855" t="str">
            <v>PSA</v>
          </cell>
          <cell r="AE855" t="str">
            <v>Female</v>
          </cell>
          <cell r="AF855">
            <v>8401</v>
          </cell>
          <cell r="AG855" t="str">
            <v>Programme Delivery</v>
          </cell>
          <cell r="AH855" t="str">
            <v>00.00.0000</v>
          </cell>
        </row>
        <row r="856">
          <cell r="A856">
            <v>50011531</v>
          </cell>
          <cell r="B856" t="str">
            <v>Capital Development Division</v>
          </cell>
          <cell r="C856" t="str">
            <v>Property &amp; Planning</v>
          </cell>
          <cell r="D856" t="str">
            <v>Programme Delivery</v>
          </cell>
          <cell r="E856" t="str">
            <v>Programme Delivery</v>
          </cell>
          <cell r="F856">
            <v>50011531</v>
          </cell>
          <cell r="G856" t="str">
            <v>Property Specialist</v>
          </cell>
          <cell r="H856" t="str">
            <v>01.07.2010</v>
          </cell>
          <cell r="I856" t="str">
            <v>Staff Member</v>
          </cell>
          <cell r="J856" t="str">
            <v>Band H</v>
          </cell>
          <cell r="K856">
            <v>1</v>
          </cell>
          <cell r="L856">
            <v>40</v>
          </cell>
          <cell r="M856" t="str">
            <v>Permanent Full-Time</v>
          </cell>
          <cell r="N856" t="str">
            <v>Salaried</v>
          </cell>
          <cell r="O856" t="str">
            <v>Future Start exists</v>
          </cell>
          <cell r="P856">
            <v>0</v>
          </cell>
          <cell r="U856">
            <v>0</v>
          </cell>
          <cell r="W856">
            <v>0</v>
          </cell>
          <cell r="Y856">
            <v>1</v>
          </cell>
          <cell r="AD856" t="str">
            <v>PSA</v>
          </cell>
          <cell r="AH856" t="str">
            <v>00.00.0000</v>
          </cell>
        </row>
        <row r="857">
          <cell r="A857">
            <v>50011532</v>
          </cell>
          <cell r="B857" t="str">
            <v>Capital Development Division</v>
          </cell>
          <cell r="C857" t="str">
            <v>Property &amp; Planning</v>
          </cell>
          <cell r="D857" t="str">
            <v>Programme Delivery</v>
          </cell>
          <cell r="E857" t="str">
            <v>Programme Delivery</v>
          </cell>
          <cell r="F857">
            <v>50011532</v>
          </cell>
          <cell r="G857" t="str">
            <v>Property Specialist</v>
          </cell>
          <cell r="H857" t="str">
            <v>01.07.2010</v>
          </cell>
          <cell r="I857" t="str">
            <v>Staff Member</v>
          </cell>
          <cell r="J857" t="str">
            <v>Band H</v>
          </cell>
          <cell r="K857">
            <v>1</v>
          </cell>
          <cell r="L857">
            <v>40</v>
          </cell>
          <cell r="M857" t="str">
            <v>Permanent Full-Time</v>
          </cell>
          <cell r="N857" t="str">
            <v>Salaried</v>
          </cell>
          <cell r="O857" t="str">
            <v>Position Filled</v>
          </cell>
          <cell r="P857">
            <v>93000488</v>
          </cell>
          <cell r="Q857" t="str">
            <v>Geoff Dawson</v>
          </cell>
          <cell r="R857" t="str">
            <v>Permanent Full-Time</v>
          </cell>
          <cell r="S857" t="str">
            <v>Salaried</v>
          </cell>
          <cell r="T857" t="str">
            <v>IEA – 2010 Standard</v>
          </cell>
          <cell r="U857">
            <v>1</v>
          </cell>
          <cell r="V857" t="str">
            <v>H+</v>
          </cell>
          <cell r="W857">
            <v>97420.49</v>
          </cell>
          <cell r="X857" t="str">
            <v>1 Queen Street - Level 10</v>
          </cell>
          <cell r="Y857">
            <v>0</v>
          </cell>
          <cell r="Z857" t="str">
            <v>Geoffrey</v>
          </cell>
          <cell r="AA857" t="str">
            <v>Dawson</v>
          </cell>
          <cell r="AB857" t="str">
            <v>Geoff</v>
          </cell>
          <cell r="AC857" t="str">
            <v>BAND</v>
          </cell>
          <cell r="AD857" t="str">
            <v>PSA</v>
          </cell>
          <cell r="AE857" t="str">
            <v>Male</v>
          </cell>
          <cell r="AF857">
            <v>8401</v>
          </cell>
          <cell r="AG857" t="str">
            <v>Programme Delivery</v>
          </cell>
          <cell r="AH857" t="str">
            <v>00.00.0000</v>
          </cell>
        </row>
        <row r="858">
          <cell r="A858">
            <v>50011533</v>
          </cell>
          <cell r="B858" t="str">
            <v>Capital Development Division</v>
          </cell>
          <cell r="C858" t="str">
            <v>Property &amp; Planning</v>
          </cell>
          <cell r="D858" t="str">
            <v>Programme Delivery</v>
          </cell>
          <cell r="E858" t="str">
            <v>Programme Delivery</v>
          </cell>
          <cell r="F858">
            <v>50011533</v>
          </cell>
          <cell r="G858" t="str">
            <v>Property Specialist</v>
          </cell>
          <cell r="H858" t="str">
            <v>01.07.2010</v>
          </cell>
          <cell r="I858" t="str">
            <v>Staff Member</v>
          </cell>
          <cell r="J858" t="str">
            <v>Band H</v>
          </cell>
          <cell r="K858">
            <v>1</v>
          </cell>
          <cell r="L858">
            <v>40</v>
          </cell>
          <cell r="M858" t="str">
            <v>Permanent Full-Time</v>
          </cell>
          <cell r="N858" t="str">
            <v>Salaried</v>
          </cell>
          <cell r="O858" t="str">
            <v>Position Filled</v>
          </cell>
          <cell r="P858">
            <v>92051819</v>
          </cell>
          <cell r="Q858" t="str">
            <v>Michael Riley</v>
          </cell>
          <cell r="R858" t="str">
            <v>Permanent Full-Time</v>
          </cell>
          <cell r="S858" t="str">
            <v>Salaried</v>
          </cell>
          <cell r="T858" t="str">
            <v>CEA – PSA</v>
          </cell>
          <cell r="U858">
            <v>1</v>
          </cell>
          <cell r="V858" t="str">
            <v>H+</v>
          </cell>
          <cell r="W858">
            <v>97611.89</v>
          </cell>
          <cell r="X858" t="str">
            <v>1 Queen Street - Level 10</v>
          </cell>
          <cell r="Y858">
            <v>0</v>
          </cell>
          <cell r="Z858" t="str">
            <v>Michael</v>
          </cell>
          <cell r="AA858" t="str">
            <v>Riley</v>
          </cell>
          <cell r="AB858" t="str">
            <v>Michael</v>
          </cell>
          <cell r="AC858" t="str">
            <v>BAND</v>
          </cell>
          <cell r="AD858" t="str">
            <v>PSA</v>
          </cell>
          <cell r="AE858" t="str">
            <v>Male</v>
          </cell>
          <cell r="AF858">
            <v>8401</v>
          </cell>
          <cell r="AG858" t="str">
            <v>Programme Delivery</v>
          </cell>
          <cell r="AH858" t="str">
            <v>00.00.0000</v>
          </cell>
        </row>
        <row r="859">
          <cell r="A859">
            <v>50011542</v>
          </cell>
          <cell r="B859" t="str">
            <v>Capital Development Division</v>
          </cell>
          <cell r="C859" t="str">
            <v>Property &amp; Planning</v>
          </cell>
          <cell r="D859" t="str">
            <v>Planning IntegrationTeam</v>
          </cell>
          <cell r="E859" t="str">
            <v>Planning IntegrationTeam</v>
          </cell>
          <cell r="F859">
            <v>50011542</v>
          </cell>
          <cell r="G859" t="str">
            <v>Principal Planner</v>
          </cell>
          <cell r="H859" t="str">
            <v>01.07.2010</v>
          </cell>
          <cell r="I859" t="str">
            <v>Staff Member</v>
          </cell>
          <cell r="J859" t="str">
            <v>Band I</v>
          </cell>
          <cell r="K859">
            <v>1</v>
          </cell>
          <cell r="L859">
            <v>40</v>
          </cell>
          <cell r="M859" t="str">
            <v>Permanent Full-Time</v>
          </cell>
          <cell r="N859" t="str">
            <v>Salaried</v>
          </cell>
          <cell r="O859" t="str">
            <v>Position Filled</v>
          </cell>
          <cell r="P859">
            <v>1317</v>
          </cell>
          <cell r="Q859" t="str">
            <v>Caisey Marter</v>
          </cell>
          <cell r="R859" t="str">
            <v>Permanent Full-Time</v>
          </cell>
          <cell r="S859" t="str">
            <v>Salaried</v>
          </cell>
          <cell r="T859" t="str">
            <v>IEA – 2013 Standard</v>
          </cell>
          <cell r="U859">
            <v>1</v>
          </cell>
          <cell r="V859" t="str">
            <v>I5</v>
          </cell>
          <cell r="W859">
            <v>98100</v>
          </cell>
          <cell r="X859" t="str">
            <v>29 Customs Street West - Level 18</v>
          </cell>
          <cell r="Y859">
            <v>0</v>
          </cell>
          <cell r="Z859" t="str">
            <v>Caisey</v>
          </cell>
          <cell r="AA859" t="str">
            <v>Marter</v>
          </cell>
          <cell r="AC859" t="str">
            <v>BAND</v>
          </cell>
          <cell r="AD859" t="str">
            <v>PSA</v>
          </cell>
          <cell r="AE859" t="str">
            <v>Female</v>
          </cell>
          <cell r="AF859">
            <v>8406</v>
          </cell>
          <cell r="AG859" t="str">
            <v>Planning Integration</v>
          </cell>
          <cell r="AH859" t="str">
            <v>00.00.0000</v>
          </cell>
        </row>
        <row r="860">
          <cell r="A860">
            <v>50011546</v>
          </cell>
          <cell r="B860" t="str">
            <v>Capital Development Division</v>
          </cell>
          <cell r="C860" t="str">
            <v>Property &amp; Planning</v>
          </cell>
          <cell r="D860" t="str">
            <v>Property Management</v>
          </cell>
          <cell r="E860" t="str">
            <v>Property Management</v>
          </cell>
          <cell r="F860">
            <v>50011546</v>
          </cell>
          <cell r="G860" t="str">
            <v>Property Manager</v>
          </cell>
          <cell r="H860" t="str">
            <v>01.07.2010</v>
          </cell>
          <cell r="I860" t="str">
            <v>Staff Member</v>
          </cell>
          <cell r="J860" t="str">
            <v>Band H</v>
          </cell>
          <cell r="K860">
            <v>1</v>
          </cell>
          <cell r="L860">
            <v>40</v>
          </cell>
          <cell r="M860" t="str">
            <v>Permanent Full-Time</v>
          </cell>
          <cell r="N860" t="str">
            <v>Salaried</v>
          </cell>
          <cell r="O860" t="str">
            <v>Position Filled</v>
          </cell>
          <cell r="P860">
            <v>2112</v>
          </cell>
          <cell r="Q860" t="str">
            <v>Lauren Karapanovic</v>
          </cell>
          <cell r="R860" t="str">
            <v>Permanent Full-Time</v>
          </cell>
          <cell r="S860" t="str">
            <v>Salaried</v>
          </cell>
          <cell r="T860" t="str">
            <v>IEA – 2013 Standard</v>
          </cell>
          <cell r="U860">
            <v>1</v>
          </cell>
          <cell r="V860" t="str">
            <v>H1</v>
          </cell>
          <cell r="W860">
            <v>75440</v>
          </cell>
          <cell r="X860" t="str">
            <v>1 Queen Street - Level 10</v>
          </cell>
          <cell r="Y860">
            <v>0</v>
          </cell>
          <cell r="Z860" t="str">
            <v>Lauren</v>
          </cell>
          <cell r="AA860" t="str">
            <v>Karapanovic</v>
          </cell>
          <cell r="AC860" t="str">
            <v>BAND</v>
          </cell>
          <cell r="AD860" t="str">
            <v>PSA</v>
          </cell>
          <cell r="AE860" t="str">
            <v>Female</v>
          </cell>
          <cell r="AF860">
            <v>8408</v>
          </cell>
          <cell r="AG860" t="str">
            <v>Property</v>
          </cell>
          <cell r="AH860" t="str">
            <v>00.00.0000</v>
          </cell>
        </row>
        <row r="861">
          <cell r="A861">
            <v>50011547</v>
          </cell>
          <cell r="B861" t="str">
            <v>Capital Development Division</v>
          </cell>
          <cell r="C861" t="str">
            <v>Property &amp; Planning</v>
          </cell>
          <cell r="D861" t="str">
            <v>Property Management</v>
          </cell>
          <cell r="E861" t="str">
            <v>Property Management</v>
          </cell>
          <cell r="F861">
            <v>50011547</v>
          </cell>
          <cell r="G861" t="str">
            <v>Property Manager</v>
          </cell>
          <cell r="H861" t="str">
            <v>01.07.2010</v>
          </cell>
          <cell r="I861" t="str">
            <v>Staff Member</v>
          </cell>
          <cell r="J861" t="str">
            <v>Band H</v>
          </cell>
          <cell r="K861">
            <v>1</v>
          </cell>
          <cell r="L861">
            <v>40</v>
          </cell>
          <cell r="M861" t="str">
            <v>Permanent Full-Time</v>
          </cell>
          <cell r="N861" t="str">
            <v>Salaried</v>
          </cell>
          <cell r="O861" t="str">
            <v>Position Filled</v>
          </cell>
          <cell r="P861">
            <v>1825</v>
          </cell>
          <cell r="Q861" t="str">
            <v>Philip Lim</v>
          </cell>
          <cell r="R861" t="str">
            <v>Permanent Full-Time</v>
          </cell>
          <cell r="S861" t="str">
            <v>Salaried</v>
          </cell>
          <cell r="T861" t="str">
            <v>IEA – 2013 Standard</v>
          </cell>
          <cell r="U861">
            <v>1</v>
          </cell>
          <cell r="V861" t="str">
            <v>H5</v>
          </cell>
          <cell r="W861">
            <v>82800</v>
          </cell>
          <cell r="X861" t="str">
            <v>1 Queen Street - Level 10</v>
          </cell>
          <cell r="Y861">
            <v>0</v>
          </cell>
          <cell r="Z861" t="str">
            <v>Philip</v>
          </cell>
          <cell r="AA861" t="str">
            <v>Lim</v>
          </cell>
          <cell r="AB861" t="str">
            <v>Philip</v>
          </cell>
          <cell r="AC861" t="str">
            <v>BAND</v>
          </cell>
          <cell r="AD861" t="str">
            <v>PSA</v>
          </cell>
          <cell r="AE861" t="str">
            <v>Male</v>
          </cell>
          <cell r="AF861">
            <v>8408</v>
          </cell>
          <cell r="AG861" t="str">
            <v>Property</v>
          </cell>
          <cell r="AH861" t="str">
            <v>00.00.0000</v>
          </cell>
        </row>
        <row r="862">
          <cell r="A862">
            <v>50011548</v>
          </cell>
          <cell r="B862" t="str">
            <v>Capital Development Division</v>
          </cell>
          <cell r="C862" t="str">
            <v>Property &amp; Planning</v>
          </cell>
          <cell r="D862" t="str">
            <v>Programme Delivery</v>
          </cell>
          <cell r="E862" t="str">
            <v>Programme Delivery</v>
          </cell>
          <cell r="F862">
            <v>50011548</v>
          </cell>
          <cell r="G862" t="str">
            <v>Programme Delivery Manager</v>
          </cell>
          <cell r="H862" t="str">
            <v>01.07.2010</v>
          </cell>
          <cell r="I862" t="str">
            <v>Department Manager</v>
          </cell>
          <cell r="J862" t="str">
            <v>Band J</v>
          </cell>
          <cell r="K862">
            <v>1</v>
          </cell>
          <cell r="L862">
            <v>40</v>
          </cell>
          <cell r="M862" t="str">
            <v>Permanent Full-Time</v>
          </cell>
          <cell r="N862" t="str">
            <v>Salaried</v>
          </cell>
          <cell r="O862" t="str">
            <v>Position Filled</v>
          </cell>
          <cell r="P862">
            <v>732</v>
          </cell>
          <cell r="Q862" t="str">
            <v>Chris Martin</v>
          </cell>
          <cell r="R862" t="str">
            <v>Permanent Full-Time</v>
          </cell>
          <cell r="S862" t="str">
            <v>Salaried</v>
          </cell>
          <cell r="T862" t="str">
            <v>IEA – 2010 Standard</v>
          </cell>
          <cell r="U862">
            <v>1</v>
          </cell>
          <cell r="V862" t="str">
            <v>J+</v>
          </cell>
          <cell r="W862">
            <v>147260.22</v>
          </cell>
          <cell r="X862" t="str">
            <v>1 Queen Street - Level 10</v>
          </cell>
          <cell r="Y862">
            <v>0</v>
          </cell>
          <cell r="Z862" t="str">
            <v>Chris</v>
          </cell>
          <cell r="AA862" t="str">
            <v>Martin</v>
          </cell>
          <cell r="AB862" t="str">
            <v>Chris</v>
          </cell>
          <cell r="AC862" t="str">
            <v>BAND</v>
          </cell>
          <cell r="AD862" t="str">
            <v>PSA</v>
          </cell>
          <cell r="AE862" t="str">
            <v>Male</v>
          </cell>
          <cell r="AF862">
            <v>8401</v>
          </cell>
          <cell r="AG862" t="str">
            <v>Programme Delivery</v>
          </cell>
          <cell r="AH862" t="str">
            <v>00.00.0000</v>
          </cell>
        </row>
        <row r="863">
          <cell r="A863">
            <v>50011553</v>
          </cell>
          <cell r="B863" t="str">
            <v>Services</v>
          </cell>
          <cell r="C863" t="str">
            <v>Strategic Development</v>
          </cell>
          <cell r="D863" t="str">
            <v>Property Operations</v>
          </cell>
          <cell r="E863" t="str">
            <v>Property Operations</v>
          </cell>
          <cell r="F863">
            <v>50011553</v>
          </cell>
          <cell r="G863" t="str">
            <v>Principal Property Specialist</v>
          </cell>
          <cell r="H863" t="str">
            <v>01.07.2010</v>
          </cell>
          <cell r="I863" t="str">
            <v>Staff Member</v>
          </cell>
          <cell r="J863" t="str">
            <v>Band I</v>
          </cell>
          <cell r="K863">
            <v>1</v>
          </cell>
          <cell r="L863">
            <v>40</v>
          </cell>
          <cell r="M863" t="str">
            <v>Permanent Full-Time</v>
          </cell>
          <cell r="N863" t="str">
            <v>Salaried</v>
          </cell>
          <cell r="O863" t="str">
            <v>Position unfilled for 563 days</v>
          </cell>
          <cell r="P863">
            <v>0</v>
          </cell>
          <cell r="U863">
            <v>0</v>
          </cell>
          <cell r="W863">
            <v>0</v>
          </cell>
          <cell r="Y863">
            <v>1</v>
          </cell>
          <cell r="AD863" t="str">
            <v>PSA</v>
          </cell>
          <cell r="AH863" t="str">
            <v>00.00.0000</v>
          </cell>
        </row>
        <row r="864">
          <cell r="A864">
            <v>50011554</v>
          </cell>
          <cell r="B864" t="str">
            <v>Capital Development Division</v>
          </cell>
          <cell r="C864" t="str">
            <v>Property &amp; Planning</v>
          </cell>
          <cell r="D864" t="str">
            <v>Property Management</v>
          </cell>
          <cell r="E864" t="str">
            <v>Property Management</v>
          </cell>
          <cell r="F864">
            <v>50011554</v>
          </cell>
          <cell r="G864" t="str">
            <v>Property Specialist</v>
          </cell>
          <cell r="H864" t="str">
            <v>01.07.2010</v>
          </cell>
          <cell r="I864" t="str">
            <v>Staff Member</v>
          </cell>
          <cell r="J864" t="str">
            <v>Band H</v>
          </cell>
          <cell r="K864">
            <v>1</v>
          </cell>
          <cell r="L864">
            <v>40</v>
          </cell>
          <cell r="M864" t="str">
            <v>Permanent Full-Time</v>
          </cell>
          <cell r="N864" t="str">
            <v>Salaried</v>
          </cell>
          <cell r="O864" t="str">
            <v>Position Filled</v>
          </cell>
          <cell r="P864">
            <v>96001922</v>
          </cell>
          <cell r="Q864" t="str">
            <v>Murray Campbell</v>
          </cell>
          <cell r="R864" t="str">
            <v>Permanent Full-Time</v>
          </cell>
          <cell r="S864" t="str">
            <v>Salaried</v>
          </cell>
          <cell r="T864" t="str">
            <v>CEA – PSA</v>
          </cell>
          <cell r="U864">
            <v>1</v>
          </cell>
          <cell r="V864" t="str">
            <v>H3</v>
          </cell>
          <cell r="W864">
            <v>79120</v>
          </cell>
          <cell r="X864" t="str">
            <v>1 Queen Street - Level 10</v>
          </cell>
          <cell r="Y864">
            <v>0</v>
          </cell>
          <cell r="Z864" t="str">
            <v>Murray</v>
          </cell>
          <cell r="AA864" t="str">
            <v>Campbell</v>
          </cell>
          <cell r="AC864" t="str">
            <v>BAND</v>
          </cell>
          <cell r="AD864" t="str">
            <v>PSA</v>
          </cell>
          <cell r="AE864" t="str">
            <v>Male</v>
          </cell>
          <cell r="AF864">
            <v>8408</v>
          </cell>
          <cell r="AG864" t="str">
            <v>Property</v>
          </cell>
          <cell r="AH864" t="str">
            <v>00.00.0000</v>
          </cell>
        </row>
        <row r="865">
          <cell r="A865">
            <v>50011555</v>
          </cell>
          <cell r="B865" t="str">
            <v>Capital Development Division</v>
          </cell>
          <cell r="C865" t="str">
            <v>Property &amp; Planning</v>
          </cell>
          <cell r="D865" t="str">
            <v>Property Management</v>
          </cell>
          <cell r="E865" t="str">
            <v>Property Management</v>
          </cell>
          <cell r="F865">
            <v>50011555</v>
          </cell>
          <cell r="G865" t="str">
            <v>Property Management Manager</v>
          </cell>
          <cell r="H865" t="str">
            <v>01.07.2010</v>
          </cell>
          <cell r="I865" t="str">
            <v>Department Manager</v>
          </cell>
          <cell r="J865" t="str">
            <v>Band J</v>
          </cell>
          <cell r="K865">
            <v>1</v>
          </cell>
          <cell r="L865">
            <v>40</v>
          </cell>
          <cell r="M865" t="str">
            <v>Permanent Full-Time</v>
          </cell>
          <cell r="N865" t="str">
            <v>Salaried</v>
          </cell>
          <cell r="O865" t="str">
            <v>Position Filled</v>
          </cell>
          <cell r="P865">
            <v>750</v>
          </cell>
          <cell r="Q865" t="str">
            <v>Douglas Snell</v>
          </cell>
          <cell r="R865" t="str">
            <v>Permanent Full-Time</v>
          </cell>
          <cell r="S865" t="str">
            <v>Salaried</v>
          </cell>
          <cell r="T865" t="str">
            <v>IEA – 2010 Standard</v>
          </cell>
          <cell r="U865">
            <v>1</v>
          </cell>
          <cell r="V865" t="str">
            <v>J+</v>
          </cell>
          <cell r="W865">
            <v>147696.32999999999</v>
          </cell>
          <cell r="X865" t="str">
            <v>1 Queen Street - Level 10</v>
          </cell>
          <cell r="Y865">
            <v>0</v>
          </cell>
          <cell r="Z865" t="str">
            <v>Douglas</v>
          </cell>
          <cell r="AA865" t="str">
            <v>Snell</v>
          </cell>
          <cell r="AB865" t="str">
            <v>Doug</v>
          </cell>
          <cell r="AC865" t="str">
            <v>BAND</v>
          </cell>
          <cell r="AD865" t="str">
            <v>PSA</v>
          </cell>
          <cell r="AE865" t="str">
            <v>Male</v>
          </cell>
          <cell r="AF865">
            <v>8408</v>
          </cell>
          <cell r="AG865" t="str">
            <v>Property</v>
          </cell>
          <cell r="AH865" t="str">
            <v>00.00.0000</v>
          </cell>
        </row>
        <row r="866">
          <cell r="A866">
            <v>50011560</v>
          </cell>
          <cell r="B866" t="str">
            <v>Services</v>
          </cell>
          <cell r="C866" t="str">
            <v>Strategic Development</v>
          </cell>
          <cell r="D866" t="str">
            <v>Property Operations</v>
          </cell>
          <cell r="E866" t="str">
            <v>Facilities and Maintenance</v>
          </cell>
          <cell r="F866">
            <v>50011560</v>
          </cell>
          <cell r="G866" t="str">
            <v>Property Facilities Manager</v>
          </cell>
          <cell r="H866" t="str">
            <v>01.07.2010</v>
          </cell>
          <cell r="I866" t="str">
            <v>Staff Member</v>
          </cell>
          <cell r="J866" t="str">
            <v>Band G</v>
          </cell>
          <cell r="K866">
            <v>1</v>
          </cell>
          <cell r="L866">
            <v>40</v>
          </cell>
          <cell r="M866" t="str">
            <v>Permanent Full-Time</v>
          </cell>
          <cell r="N866" t="str">
            <v>Waged/Timesheet</v>
          </cell>
          <cell r="O866" t="str">
            <v>Position Filled</v>
          </cell>
          <cell r="P866">
            <v>92055343</v>
          </cell>
          <cell r="Q866" t="str">
            <v>Pauline Siew</v>
          </cell>
          <cell r="R866" t="str">
            <v>Permanent Full-Time</v>
          </cell>
          <cell r="S866" t="str">
            <v>Waged/Timesheet</v>
          </cell>
          <cell r="T866" t="str">
            <v>CEA – PSA</v>
          </cell>
          <cell r="U866">
            <v>1</v>
          </cell>
          <cell r="V866" t="str">
            <v>G+</v>
          </cell>
          <cell r="W866">
            <v>76716.149999999994</v>
          </cell>
          <cell r="X866" t="str">
            <v>1 Queen Street - Level 6</v>
          </cell>
          <cell r="Y866">
            <v>0</v>
          </cell>
          <cell r="Z866" t="str">
            <v>Pauline</v>
          </cell>
          <cell r="AA866" t="str">
            <v>Siew</v>
          </cell>
          <cell r="AC866" t="str">
            <v>BAND</v>
          </cell>
          <cell r="AD866" t="str">
            <v>PSA</v>
          </cell>
          <cell r="AE866" t="str">
            <v>Female</v>
          </cell>
          <cell r="AF866">
            <v>8402</v>
          </cell>
          <cell r="AG866" t="str">
            <v>FACILITIES MAINT</v>
          </cell>
          <cell r="AH866" t="str">
            <v>00.00.0000</v>
          </cell>
        </row>
        <row r="867">
          <cell r="A867">
            <v>50011561</v>
          </cell>
          <cell r="B867" t="str">
            <v>Capital Development Division</v>
          </cell>
          <cell r="C867" t="str">
            <v>Property &amp; Planning</v>
          </cell>
          <cell r="D867" t="str">
            <v>Property Management</v>
          </cell>
          <cell r="E867" t="str">
            <v>Property Management</v>
          </cell>
          <cell r="F867">
            <v>50011561</v>
          </cell>
          <cell r="G867" t="str">
            <v>Property Manager</v>
          </cell>
          <cell r="H867" t="str">
            <v>01.07.2010</v>
          </cell>
          <cell r="I867" t="str">
            <v>Staff Member</v>
          </cell>
          <cell r="J867" t="str">
            <v>Band H</v>
          </cell>
          <cell r="K867">
            <v>1</v>
          </cell>
          <cell r="L867">
            <v>40</v>
          </cell>
          <cell r="M867" t="str">
            <v>Permanent Full-Time</v>
          </cell>
          <cell r="N867" t="str">
            <v>Salaried</v>
          </cell>
          <cell r="O867" t="str">
            <v>Position Filled</v>
          </cell>
          <cell r="P867">
            <v>1690</v>
          </cell>
          <cell r="Q867" t="str">
            <v>Samantha Lochery</v>
          </cell>
          <cell r="R867" t="str">
            <v>Permanent Full-Time</v>
          </cell>
          <cell r="S867" t="str">
            <v>Salaried</v>
          </cell>
          <cell r="T867" t="str">
            <v>IEA – 2013 Standard</v>
          </cell>
          <cell r="U867">
            <v>1</v>
          </cell>
          <cell r="V867" t="str">
            <v>H1</v>
          </cell>
          <cell r="W867">
            <v>75440</v>
          </cell>
          <cell r="X867" t="str">
            <v>1 Queen Street - Level 10</v>
          </cell>
          <cell r="Y867">
            <v>0</v>
          </cell>
          <cell r="Z867" t="str">
            <v>Samantha</v>
          </cell>
          <cell r="AA867" t="str">
            <v>Lochery</v>
          </cell>
          <cell r="AB867" t="str">
            <v>Samantha</v>
          </cell>
          <cell r="AC867" t="str">
            <v>BAND</v>
          </cell>
          <cell r="AD867" t="str">
            <v>PSA</v>
          </cell>
          <cell r="AE867" t="str">
            <v>Female</v>
          </cell>
          <cell r="AF867">
            <v>8408</v>
          </cell>
          <cell r="AG867" t="str">
            <v>Property</v>
          </cell>
          <cell r="AH867" t="str">
            <v>00.00.0000</v>
          </cell>
        </row>
        <row r="868">
          <cell r="A868">
            <v>50011562</v>
          </cell>
          <cell r="B868" t="str">
            <v>Services</v>
          </cell>
          <cell r="C868" t="str">
            <v>Strategic Development</v>
          </cell>
          <cell r="D868" t="str">
            <v>Property Operations</v>
          </cell>
          <cell r="E868" t="str">
            <v>Facilities and Maintenance</v>
          </cell>
          <cell r="F868">
            <v>50011562</v>
          </cell>
          <cell r="G868" t="str">
            <v>Property Facilities Manager</v>
          </cell>
          <cell r="H868" t="str">
            <v>01.07.2010</v>
          </cell>
          <cell r="I868" t="str">
            <v>Staff Member</v>
          </cell>
          <cell r="J868" t="str">
            <v>Band G</v>
          </cell>
          <cell r="K868">
            <v>1</v>
          </cell>
          <cell r="L868">
            <v>40</v>
          </cell>
          <cell r="M868" t="str">
            <v>Permanent Full-Time</v>
          </cell>
          <cell r="N868" t="str">
            <v>Waged/Timesheet</v>
          </cell>
          <cell r="O868" t="str">
            <v>Position Filled</v>
          </cell>
          <cell r="P868">
            <v>90001740</v>
          </cell>
          <cell r="Q868" t="str">
            <v>Lucy Begg</v>
          </cell>
          <cell r="R868" t="str">
            <v>Permanent Full-Time</v>
          </cell>
          <cell r="S868" t="str">
            <v>Waged/Timesheet</v>
          </cell>
          <cell r="T868" t="str">
            <v>CEA – PSA</v>
          </cell>
          <cell r="U868">
            <v>1</v>
          </cell>
          <cell r="V868" t="str">
            <v>G+</v>
          </cell>
          <cell r="W868">
            <v>82898.3</v>
          </cell>
          <cell r="X868" t="str">
            <v>1 Queen Street - Level 6</v>
          </cell>
          <cell r="Y868">
            <v>0</v>
          </cell>
          <cell r="Z868" t="str">
            <v>Lucy</v>
          </cell>
          <cell r="AA868" t="str">
            <v>Begg</v>
          </cell>
          <cell r="AB868" t="str">
            <v>Lucy</v>
          </cell>
          <cell r="AC868" t="str">
            <v>BAND</v>
          </cell>
          <cell r="AD868" t="str">
            <v>PSA</v>
          </cell>
          <cell r="AE868" t="str">
            <v>Female</v>
          </cell>
          <cell r="AF868">
            <v>8402</v>
          </cell>
          <cell r="AG868" t="str">
            <v>FACILITIES MAINT</v>
          </cell>
          <cell r="AH868" t="str">
            <v>00.00.0000</v>
          </cell>
        </row>
        <row r="869">
          <cell r="A869">
            <v>50011563</v>
          </cell>
          <cell r="B869" t="str">
            <v>Services</v>
          </cell>
          <cell r="C869" t="str">
            <v>Strategic Development</v>
          </cell>
          <cell r="D869" t="str">
            <v>Property Operations</v>
          </cell>
          <cell r="E869" t="str">
            <v>Property Operations</v>
          </cell>
          <cell r="F869">
            <v>50011563</v>
          </cell>
          <cell r="G869" t="str">
            <v>Property Manager</v>
          </cell>
          <cell r="H869" t="str">
            <v>01.07.2010</v>
          </cell>
          <cell r="I869" t="str">
            <v>Staff Member</v>
          </cell>
          <cell r="J869" t="str">
            <v>Band H</v>
          </cell>
          <cell r="K869">
            <v>1</v>
          </cell>
          <cell r="L869">
            <v>40</v>
          </cell>
          <cell r="M869" t="str">
            <v>Permanent Full-Time</v>
          </cell>
          <cell r="N869" t="str">
            <v>Salaried</v>
          </cell>
          <cell r="O869" t="str">
            <v>Position Filled</v>
          </cell>
          <cell r="P869">
            <v>90007622</v>
          </cell>
          <cell r="Q869" t="str">
            <v>Lyann Serrano</v>
          </cell>
          <cell r="R869" t="str">
            <v>Permanent Full-Time</v>
          </cell>
          <cell r="S869" t="str">
            <v>Salaried</v>
          </cell>
          <cell r="T869" t="str">
            <v>IEA – 2013 Standard</v>
          </cell>
          <cell r="U869">
            <v>1</v>
          </cell>
          <cell r="V869" t="str">
            <v>H5</v>
          </cell>
          <cell r="W869">
            <v>82800</v>
          </cell>
          <cell r="X869" t="str">
            <v>1 Queen Street - Level 10</v>
          </cell>
          <cell r="Y869">
            <v>0</v>
          </cell>
          <cell r="Z869" t="str">
            <v>Lyann</v>
          </cell>
          <cell r="AA869" t="str">
            <v>Serrano</v>
          </cell>
          <cell r="AB869" t="str">
            <v>Lyann</v>
          </cell>
          <cell r="AC869" t="str">
            <v>BAND</v>
          </cell>
          <cell r="AD869" t="str">
            <v>PSA</v>
          </cell>
          <cell r="AE869" t="str">
            <v>Female</v>
          </cell>
          <cell r="AF869">
            <v>8402</v>
          </cell>
          <cell r="AG869" t="str">
            <v>FACILITIES MAINT</v>
          </cell>
          <cell r="AH869" t="str">
            <v>00.00.0000</v>
          </cell>
        </row>
        <row r="870">
          <cell r="A870">
            <v>50011564</v>
          </cell>
          <cell r="B870" t="str">
            <v>Capital Development Division</v>
          </cell>
          <cell r="C870" t="str">
            <v>Property &amp; Planning</v>
          </cell>
          <cell r="D870" t="str">
            <v>Programme Delivery</v>
          </cell>
          <cell r="E870" t="str">
            <v>Programme Delivery</v>
          </cell>
          <cell r="F870">
            <v>50011564</v>
          </cell>
          <cell r="G870" t="str">
            <v>Principal Property Specialist</v>
          </cell>
          <cell r="H870" t="str">
            <v>01.07.2010</v>
          </cell>
          <cell r="I870" t="str">
            <v>Staff Member</v>
          </cell>
          <cell r="J870" t="str">
            <v>Band I</v>
          </cell>
          <cell r="K870">
            <v>1</v>
          </cell>
          <cell r="L870">
            <v>40</v>
          </cell>
          <cell r="M870" t="str">
            <v>Permanent Full-Time</v>
          </cell>
          <cell r="N870" t="str">
            <v>Salaried</v>
          </cell>
          <cell r="O870" t="str">
            <v>Perm. Position Filled by Non Employee</v>
          </cell>
          <cell r="P870">
            <v>1660</v>
          </cell>
          <cell r="Q870" t="str">
            <v>Daniel Lem</v>
          </cell>
          <cell r="R870" t="str">
            <v>Non-Employee</v>
          </cell>
          <cell r="S870" t="str">
            <v>Contractor</v>
          </cell>
          <cell r="U870">
            <v>0</v>
          </cell>
          <cell r="W870">
            <v>0</v>
          </cell>
          <cell r="X870" t="str">
            <v>1 Queen Street - Level 10</v>
          </cell>
          <cell r="Y870">
            <v>1</v>
          </cell>
          <cell r="Z870" t="str">
            <v>Daniel</v>
          </cell>
          <cell r="AA870" t="str">
            <v>Lem</v>
          </cell>
          <cell r="AD870" t="str">
            <v>PSA</v>
          </cell>
          <cell r="AE870" t="str">
            <v>Male</v>
          </cell>
          <cell r="AF870">
            <v>8401</v>
          </cell>
          <cell r="AG870" t="str">
            <v>Programme Delivery</v>
          </cell>
          <cell r="AH870" t="str">
            <v>31.12.2015</v>
          </cell>
        </row>
        <row r="871">
          <cell r="A871">
            <v>50011565</v>
          </cell>
          <cell r="B871" t="str">
            <v>Services</v>
          </cell>
          <cell r="C871" t="str">
            <v>Strategic Development</v>
          </cell>
          <cell r="D871" t="str">
            <v>Property Operations</v>
          </cell>
          <cell r="E871" t="str">
            <v>Facilities and Maintenance</v>
          </cell>
          <cell r="F871">
            <v>50011565</v>
          </cell>
          <cell r="G871" t="str">
            <v>Property Facilities Manager</v>
          </cell>
          <cell r="H871" t="str">
            <v>01.07.2010</v>
          </cell>
          <cell r="I871" t="str">
            <v>Staff Member</v>
          </cell>
          <cell r="J871" t="str">
            <v>Band G</v>
          </cell>
          <cell r="K871">
            <v>1</v>
          </cell>
          <cell r="L871">
            <v>40</v>
          </cell>
          <cell r="M871" t="str">
            <v>Permanent Full-Time</v>
          </cell>
          <cell r="N871" t="str">
            <v>Waged/Timesheet</v>
          </cell>
          <cell r="O871" t="str">
            <v>Position Filled</v>
          </cell>
          <cell r="P871">
            <v>90001763</v>
          </cell>
          <cell r="Q871" t="str">
            <v>Ray Monteith</v>
          </cell>
          <cell r="R871" t="str">
            <v>Permanent Part-Time</v>
          </cell>
          <cell r="S871" t="str">
            <v>Waged/Timesheet</v>
          </cell>
          <cell r="T871" t="str">
            <v>CEA – PSA</v>
          </cell>
          <cell r="U871">
            <v>0.75</v>
          </cell>
          <cell r="V871" t="str">
            <v>G+</v>
          </cell>
          <cell r="W871">
            <v>82898.3</v>
          </cell>
          <cell r="X871" t="str">
            <v>1 Queen Street - Level 6</v>
          </cell>
          <cell r="Y871">
            <v>0.25</v>
          </cell>
          <cell r="Z871" t="str">
            <v>Ray</v>
          </cell>
          <cell r="AA871" t="str">
            <v>Monteith</v>
          </cell>
          <cell r="AB871" t="str">
            <v>Ray</v>
          </cell>
          <cell r="AC871" t="str">
            <v>BAND</v>
          </cell>
          <cell r="AD871" t="str">
            <v>PSA</v>
          </cell>
          <cell r="AE871" t="str">
            <v>Male</v>
          </cell>
          <cell r="AF871">
            <v>8402</v>
          </cell>
          <cell r="AG871" t="str">
            <v>FACILITIES MAINT</v>
          </cell>
          <cell r="AH871" t="str">
            <v>00.00.0000</v>
          </cell>
        </row>
        <row r="872">
          <cell r="A872">
            <v>50011567</v>
          </cell>
          <cell r="B872" t="str">
            <v>Services</v>
          </cell>
          <cell r="C872" t="str">
            <v>Services</v>
          </cell>
          <cell r="D872" t="str">
            <v>Walking &amp; Cycling</v>
          </cell>
          <cell r="E872" t="str">
            <v>Regional Coordination</v>
          </cell>
          <cell r="F872">
            <v>50011567</v>
          </cell>
          <cell r="G872" t="str">
            <v>Cycle Trainer</v>
          </cell>
          <cell r="H872" t="str">
            <v>01.07.2010</v>
          </cell>
          <cell r="I872" t="str">
            <v>Staff Member</v>
          </cell>
          <cell r="J872" t="str">
            <v>Band F</v>
          </cell>
          <cell r="K872">
            <v>1</v>
          </cell>
          <cell r="L872">
            <v>40</v>
          </cell>
          <cell r="M872" t="str">
            <v>Permanent Full-Time</v>
          </cell>
          <cell r="N872" t="str">
            <v>Waged/Timesheet</v>
          </cell>
          <cell r="O872" t="str">
            <v>Position Filled</v>
          </cell>
          <cell r="P872">
            <v>92047261</v>
          </cell>
          <cell r="Q872" t="str">
            <v>David Powell</v>
          </cell>
          <cell r="R872" t="str">
            <v>Permanent Full-Time</v>
          </cell>
          <cell r="S872" t="str">
            <v>Waged/Timesheet</v>
          </cell>
          <cell r="T872" t="str">
            <v>CEA – PSA</v>
          </cell>
          <cell r="U872">
            <v>1</v>
          </cell>
          <cell r="V872" t="str">
            <v>F+</v>
          </cell>
          <cell r="W872">
            <v>73242.179999999993</v>
          </cell>
          <cell r="X872" t="str">
            <v>Admin 5 - 6 Henderson Valley Road</v>
          </cell>
          <cell r="Y872">
            <v>0</v>
          </cell>
          <cell r="Z872" t="str">
            <v>David</v>
          </cell>
          <cell r="AA872" t="str">
            <v>Powell</v>
          </cell>
          <cell r="AB872" t="str">
            <v>David</v>
          </cell>
          <cell r="AC872" t="str">
            <v>BAND</v>
          </cell>
          <cell r="AD872" t="str">
            <v>PSA</v>
          </cell>
          <cell r="AE872" t="str">
            <v>Male</v>
          </cell>
          <cell r="AF872">
            <v>1510</v>
          </cell>
          <cell r="AG872" t="str">
            <v>Walking &amp; Cycling</v>
          </cell>
          <cell r="AH872" t="str">
            <v>00.00.0000</v>
          </cell>
        </row>
        <row r="873">
          <cell r="A873">
            <v>50011568</v>
          </cell>
          <cell r="B873" t="str">
            <v>People, Safety &amp; Contact</v>
          </cell>
          <cell r="C873" t="str">
            <v>Customer Contact</v>
          </cell>
          <cell r="D873" t="str">
            <v>Call Centre Operations</v>
          </cell>
          <cell r="E873" t="str">
            <v>Call Centre (2)</v>
          </cell>
          <cell r="F873">
            <v>50011568</v>
          </cell>
          <cell r="G873" t="str">
            <v>Customer Service Representative</v>
          </cell>
          <cell r="H873" t="str">
            <v>01.07.2010</v>
          </cell>
          <cell r="I873" t="str">
            <v>Staff Member</v>
          </cell>
          <cell r="J873" t="str">
            <v>Band C</v>
          </cell>
          <cell r="K873">
            <v>1</v>
          </cell>
          <cell r="L873">
            <v>40</v>
          </cell>
          <cell r="M873" t="str">
            <v>Permanent Full-Time</v>
          </cell>
          <cell r="N873" t="str">
            <v>Waged/Timesheet</v>
          </cell>
          <cell r="O873" t="str">
            <v>Position Filled</v>
          </cell>
          <cell r="P873">
            <v>1125</v>
          </cell>
          <cell r="Q873" t="str">
            <v>Lesina Fiatamalii</v>
          </cell>
          <cell r="R873" t="str">
            <v>Permanent Full-Time</v>
          </cell>
          <cell r="S873" t="str">
            <v>Waged/Timesheet</v>
          </cell>
          <cell r="T873" t="str">
            <v>IEA – 2010 Standard</v>
          </cell>
          <cell r="U873">
            <v>1</v>
          </cell>
          <cell r="V873" t="str">
            <v>2C</v>
          </cell>
          <cell r="W873">
            <v>39195</v>
          </cell>
          <cell r="X873" t="str">
            <v>Goodman Fielder L3 - 8 Nelson Street</v>
          </cell>
          <cell r="Y873">
            <v>0</v>
          </cell>
          <cell r="Z873" t="str">
            <v>Lesina</v>
          </cell>
          <cell r="AA873" t="str">
            <v>Fiatamalii</v>
          </cell>
          <cell r="AC873" t="str">
            <v>CSR</v>
          </cell>
          <cell r="AD873" t="str">
            <v>PSA</v>
          </cell>
          <cell r="AE873" t="str">
            <v>Female</v>
          </cell>
          <cell r="AF873">
            <v>9317</v>
          </cell>
          <cell r="AG873" t="str">
            <v>CALL CENTRE (2)</v>
          </cell>
          <cell r="AH873" t="str">
            <v>00.00.0000</v>
          </cell>
        </row>
        <row r="874">
          <cell r="A874">
            <v>50011569</v>
          </cell>
          <cell r="B874" t="str">
            <v>People, Safety &amp; Contact</v>
          </cell>
          <cell r="C874" t="str">
            <v>Customer Contact</v>
          </cell>
          <cell r="D874" t="str">
            <v>Customer Support</v>
          </cell>
          <cell r="E874" t="str">
            <v>Customer Support</v>
          </cell>
          <cell r="F874">
            <v>50011569</v>
          </cell>
          <cell r="G874" t="str">
            <v>Customer Support Specialist</v>
          </cell>
          <cell r="H874" t="str">
            <v>01.07.2010</v>
          </cell>
          <cell r="I874" t="str">
            <v>Staff Member</v>
          </cell>
          <cell r="J874" t="str">
            <v>Band F</v>
          </cell>
          <cell r="K874">
            <v>1</v>
          </cell>
          <cell r="L874">
            <v>40</v>
          </cell>
          <cell r="M874" t="str">
            <v>Permanent Full-Time</v>
          </cell>
          <cell r="N874" t="str">
            <v>Waged/Timesheet</v>
          </cell>
          <cell r="O874" t="str">
            <v>Position Filled</v>
          </cell>
          <cell r="P874">
            <v>91003063</v>
          </cell>
          <cell r="Q874" t="str">
            <v>Estelle Maunsell</v>
          </cell>
          <cell r="R874" t="str">
            <v>Permanent Full-Time</v>
          </cell>
          <cell r="S874" t="str">
            <v>Waged/Timesheet</v>
          </cell>
          <cell r="T874" t="str">
            <v>IEA – 2010 Standard</v>
          </cell>
          <cell r="U874">
            <v>1</v>
          </cell>
          <cell r="V874" t="str">
            <v>F5</v>
          </cell>
          <cell r="W874">
            <v>59400</v>
          </cell>
          <cell r="X874" t="str">
            <v>Goodman Fielder L3 - 8 Nelson Street</v>
          </cell>
          <cell r="Y874">
            <v>0</v>
          </cell>
          <cell r="Z874" t="str">
            <v>Estelle</v>
          </cell>
          <cell r="AA874" t="str">
            <v>Maunsell</v>
          </cell>
          <cell r="AC874" t="str">
            <v>BAND</v>
          </cell>
          <cell r="AD874" t="str">
            <v>PSA</v>
          </cell>
          <cell r="AE874" t="str">
            <v>Female</v>
          </cell>
          <cell r="AF874">
            <v>9310</v>
          </cell>
          <cell r="AG874" t="str">
            <v>CUSTOMER SERVICES</v>
          </cell>
          <cell r="AH874" t="str">
            <v>00.00.0000</v>
          </cell>
        </row>
        <row r="875">
          <cell r="A875">
            <v>50011570</v>
          </cell>
          <cell r="B875" t="str">
            <v>People, Safety &amp; Contact</v>
          </cell>
          <cell r="C875" t="str">
            <v>Customer Contact</v>
          </cell>
          <cell r="D875" t="str">
            <v>Call Centre Operations</v>
          </cell>
          <cell r="E875" t="str">
            <v>Call Centre (4)</v>
          </cell>
          <cell r="F875">
            <v>50011570</v>
          </cell>
          <cell r="G875" t="str">
            <v>Call Centre Team Leader</v>
          </cell>
          <cell r="H875" t="str">
            <v>01.07.2010</v>
          </cell>
          <cell r="I875" t="str">
            <v>Team Leader</v>
          </cell>
          <cell r="J875" t="str">
            <v>Band F</v>
          </cell>
          <cell r="K875">
            <v>1</v>
          </cell>
          <cell r="L875">
            <v>40</v>
          </cell>
          <cell r="M875" t="str">
            <v>Permanent Full-Time</v>
          </cell>
          <cell r="N875" t="str">
            <v>Waged/Timesheet</v>
          </cell>
          <cell r="O875" t="str">
            <v>Position Filled</v>
          </cell>
          <cell r="P875">
            <v>1086</v>
          </cell>
          <cell r="Q875" t="str">
            <v>Nivan Andrew</v>
          </cell>
          <cell r="R875" t="str">
            <v>Permanent Full-Time</v>
          </cell>
          <cell r="S875" t="str">
            <v>Waged/Timesheet</v>
          </cell>
          <cell r="T875" t="str">
            <v>IEA – 2010 Standard</v>
          </cell>
          <cell r="U875">
            <v>1</v>
          </cell>
          <cell r="V875" t="str">
            <v>F+</v>
          </cell>
          <cell r="W875">
            <v>68818.38</v>
          </cell>
          <cell r="X875" t="str">
            <v>Goodman Fielder L3 - 8 Nelson Street</v>
          </cell>
          <cell r="Y875">
            <v>0</v>
          </cell>
          <cell r="Z875" t="str">
            <v>Nivan</v>
          </cell>
          <cell r="AA875" t="str">
            <v>Andrew</v>
          </cell>
          <cell r="AC875" t="str">
            <v>BAND</v>
          </cell>
          <cell r="AD875" t="str">
            <v>PSA</v>
          </cell>
          <cell r="AE875" t="str">
            <v>Female</v>
          </cell>
          <cell r="AF875">
            <v>9315</v>
          </cell>
          <cell r="AG875" t="str">
            <v>CALL CENTRE OPS</v>
          </cell>
          <cell r="AH875" t="str">
            <v>00.00.0000</v>
          </cell>
        </row>
        <row r="876">
          <cell r="A876">
            <v>50011571</v>
          </cell>
          <cell r="B876" t="str">
            <v>People, Safety &amp; Contact</v>
          </cell>
          <cell r="C876" t="str">
            <v>Customer Contact</v>
          </cell>
          <cell r="D876" t="str">
            <v>Call Centre Operations</v>
          </cell>
          <cell r="E876" t="str">
            <v>Call Centre (3)</v>
          </cell>
          <cell r="F876">
            <v>50011571</v>
          </cell>
          <cell r="G876" t="str">
            <v>Customer Service Representative</v>
          </cell>
          <cell r="H876" t="str">
            <v>01.07.2010</v>
          </cell>
          <cell r="I876" t="str">
            <v>Staff Member</v>
          </cell>
          <cell r="J876" t="str">
            <v>Band C</v>
          </cell>
          <cell r="K876">
            <v>1</v>
          </cell>
          <cell r="L876">
            <v>40</v>
          </cell>
          <cell r="M876" t="str">
            <v>Permanent Full-Time</v>
          </cell>
          <cell r="N876" t="str">
            <v>Waged/Timesheet</v>
          </cell>
          <cell r="O876" t="str">
            <v>Position Filled</v>
          </cell>
          <cell r="P876">
            <v>90010288</v>
          </cell>
          <cell r="Q876" t="str">
            <v>Laura Morgan-Bond</v>
          </cell>
          <cell r="R876" t="str">
            <v>Permanent Full-Time</v>
          </cell>
          <cell r="S876" t="str">
            <v>Waged/Timesheet</v>
          </cell>
          <cell r="T876" t="str">
            <v>CEA – PSA</v>
          </cell>
          <cell r="U876">
            <v>1</v>
          </cell>
          <cell r="V876" t="str">
            <v>1C</v>
          </cell>
          <cell r="W876">
            <v>42451.199999999997</v>
          </cell>
          <cell r="X876" t="str">
            <v>Goodman Fielder L3 - 8 Nelson Street</v>
          </cell>
          <cell r="Y876">
            <v>0</v>
          </cell>
          <cell r="Z876" t="str">
            <v>Laura</v>
          </cell>
          <cell r="AA876" t="str">
            <v>Morgan-Bond</v>
          </cell>
          <cell r="AB876" t="str">
            <v>Laura</v>
          </cell>
          <cell r="AC876" t="str">
            <v>CSR</v>
          </cell>
          <cell r="AD876" t="str">
            <v>PSA</v>
          </cell>
          <cell r="AE876" t="str">
            <v>Female</v>
          </cell>
          <cell r="AF876">
            <v>9315</v>
          </cell>
          <cell r="AG876" t="str">
            <v>CALL CENTRE OPS</v>
          </cell>
          <cell r="AH876" t="str">
            <v>00.00.0000</v>
          </cell>
        </row>
        <row r="877">
          <cell r="A877">
            <v>50012269</v>
          </cell>
          <cell r="B877" t="str">
            <v>Services</v>
          </cell>
          <cell r="C877" t="str">
            <v>Services</v>
          </cell>
          <cell r="D877" t="str">
            <v>Parking Services</v>
          </cell>
          <cell r="E877" t="str">
            <v>Central Control Room (2)</v>
          </cell>
          <cell r="F877">
            <v>50012269</v>
          </cell>
          <cell r="G877" t="str">
            <v>Central Control Room Operator</v>
          </cell>
          <cell r="H877" t="str">
            <v>01.07.2010</v>
          </cell>
          <cell r="I877" t="str">
            <v>Staff Member</v>
          </cell>
          <cell r="J877" t="str">
            <v>Band D</v>
          </cell>
          <cell r="K877">
            <v>0.5</v>
          </cell>
          <cell r="L877">
            <v>20</v>
          </cell>
          <cell r="M877" t="str">
            <v>Permanent Part-Time</v>
          </cell>
          <cell r="N877" t="str">
            <v>Waged/Timesheet</v>
          </cell>
          <cell r="O877" t="str">
            <v>Position Filled</v>
          </cell>
          <cell r="P877">
            <v>948</v>
          </cell>
          <cell r="Q877" t="str">
            <v>Bruce Colville</v>
          </cell>
          <cell r="R877" t="str">
            <v>Permanent Part-Time</v>
          </cell>
          <cell r="S877" t="str">
            <v>Waged/Timesheet</v>
          </cell>
          <cell r="T877" t="str">
            <v>CEA – PSA</v>
          </cell>
          <cell r="U877">
            <v>0.4</v>
          </cell>
          <cell r="V877" t="str">
            <v>D+</v>
          </cell>
          <cell r="W877">
            <v>46699.34</v>
          </cell>
          <cell r="X877" t="str">
            <v>29 Customs Street West - Level 1</v>
          </cell>
          <cell r="Y877">
            <v>0.1</v>
          </cell>
          <cell r="Z877" t="str">
            <v>Bruce</v>
          </cell>
          <cell r="AA877" t="str">
            <v>Colville</v>
          </cell>
          <cell r="AB877" t="str">
            <v>Bruce</v>
          </cell>
          <cell r="AC877" t="str">
            <v>BAND</v>
          </cell>
          <cell r="AD877" t="str">
            <v>PSA</v>
          </cell>
          <cell r="AE877" t="str">
            <v>Male</v>
          </cell>
          <cell r="AF877">
            <v>1148</v>
          </cell>
          <cell r="AG877" t="str">
            <v>Control Room</v>
          </cell>
          <cell r="AH877" t="str">
            <v>00.00.0000</v>
          </cell>
        </row>
        <row r="878">
          <cell r="A878">
            <v>50012270</v>
          </cell>
          <cell r="B878" t="str">
            <v>Services</v>
          </cell>
          <cell r="C878" t="str">
            <v>Services</v>
          </cell>
          <cell r="D878" t="str">
            <v>Network Operations &amp; Safety</v>
          </cell>
          <cell r="E878" t="str">
            <v>Traffic Operations - North/ West</v>
          </cell>
          <cell r="F878">
            <v>50012270</v>
          </cell>
          <cell r="G878" t="str">
            <v>Senior Traffic Engineer</v>
          </cell>
          <cell r="H878" t="str">
            <v>01.07.2010</v>
          </cell>
          <cell r="I878" t="str">
            <v>Staff Member</v>
          </cell>
          <cell r="J878" t="str">
            <v>Band H</v>
          </cell>
          <cell r="K878">
            <v>1</v>
          </cell>
          <cell r="L878">
            <v>40</v>
          </cell>
          <cell r="M878" t="str">
            <v>Permanent Full-Time</v>
          </cell>
          <cell r="N878" t="str">
            <v>Salaried</v>
          </cell>
          <cell r="O878" t="str">
            <v>Position Filled</v>
          </cell>
          <cell r="P878">
            <v>90009224</v>
          </cell>
          <cell r="Q878" t="str">
            <v>Wayne Lam</v>
          </cell>
          <cell r="R878" t="str">
            <v>Permanent Full-Time</v>
          </cell>
          <cell r="S878" t="str">
            <v>Salaried</v>
          </cell>
          <cell r="T878" t="str">
            <v>IEA – 2010 Standard</v>
          </cell>
          <cell r="U878">
            <v>1</v>
          </cell>
          <cell r="V878" t="str">
            <v>H3</v>
          </cell>
          <cell r="W878">
            <v>79120</v>
          </cell>
          <cell r="X878" t="str">
            <v>Vodafone Building - Level 2 (74 Taharoto Road)</v>
          </cell>
          <cell r="Y878">
            <v>0</v>
          </cell>
          <cell r="Z878" t="str">
            <v>Wayne</v>
          </cell>
          <cell r="AA878" t="str">
            <v>Lam</v>
          </cell>
          <cell r="AB878" t="str">
            <v>Wayne</v>
          </cell>
          <cell r="AC878" t="str">
            <v>BAND</v>
          </cell>
          <cell r="AD878" t="str">
            <v>PSA</v>
          </cell>
          <cell r="AE878" t="str">
            <v>Male</v>
          </cell>
          <cell r="AF878">
            <v>1505</v>
          </cell>
          <cell r="AG878" t="str">
            <v>TRAFFIC OPS NORTH</v>
          </cell>
          <cell r="AH878" t="str">
            <v>00.00.0000</v>
          </cell>
        </row>
        <row r="879">
          <cell r="A879">
            <v>50012771</v>
          </cell>
          <cell r="B879" t="str">
            <v>Services</v>
          </cell>
          <cell r="C879" t="str">
            <v>Services</v>
          </cell>
          <cell r="D879" t="str">
            <v>Network Operations &amp; Safety</v>
          </cell>
          <cell r="E879" t="str">
            <v>Traffic Operations - Central/ South</v>
          </cell>
          <cell r="F879">
            <v>50012771</v>
          </cell>
          <cell r="G879" t="str">
            <v>Senior Traffic Engineer</v>
          </cell>
          <cell r="H879" t="str">
            <v>01.07.2010</v>
          </cell>
          <cell r="I879" t="str">
            <v>Staff Member</v>
          </cell>
          <cell r="J879" t="str">
            <v>Band H</v>
          </cell>
          <cell r="K879">
            <v>1</v>
          </cell>
          <cell r="L879">
            <v>40</v>
          </cell>
          <cell r="M879" t="str">
            <v>Permanent Full-Time</v>
          </cell>
          <cell r="N879" t="str">
            <v>Salaried</v>
          </cell>
          <cell r="O879" t="str">
            <v>Position Filled</v>
          </cell>
          <cell r="P879">
            <v>197</v>
          </cell>
          <cell r="Q879" t="str">
            <v>Musharraf Hossain</v>
          </cell>
          <cell r="R879" t="str">
            <v>Permanent Full-Time</v>
          </cell>
          <cell r="S879" t="str">
            <v>Salaried</v>
          </cell>
          <cell r="T879" t="str">
            <v>CEA – PSA</v>
          </cell>
          <cell r="U879">
            <v>1</v>
          </cell>
          <cell r="V879" t="str">
            <v>H+</v>
          </cell>
          <cell r="W879">
            <v>99092.35</v>
          </cell>
          <cell r="X879" t="str">
            <v>1 Queen Street - Level 6</v>
          </cell>
          <cell r="Y879">
            <v>0</v>
          </cell>
          <cell r="Z879" t="str">
            <v>Musharraf</v>
          </cell>
          <cell r="AA879" t="str">
            <v>Hossain</v>
          </cell>
          <cell r="AC879" t="str">
            <v>BAND</v>
          </cell>
          <cell r="AD879" t="str">
            <v>PSA</v>
          </cell>
          <cell r="AE879" t="str">
            <v>Male</v>
          </cell>
          <cell r="AF879">
            <v>1504</v>
          </cell>
          <cell r="AG879" t="str">
            <v>TRAFFIC OPS CENTRAL</v>
          </cell>
          <cell r="AH879" t="str">
            <v>00.00.0000</v>
          </cell>
        </row>
        <row r="880">
          <cell r="A880">
            <v>50012772</v>
          </cell>
          <cell r="B880" t="str">
            <v>Services</v>
          </cell>
          <cell r="C880" t="str">
            <v>Services</v>
          </cell>
          <cell r="D880" t="str">
            <v>Network Operations &amp; Safety</v>
          </cell>
          <cell r="E880" t="str">
            <v>Transport Controls</v>
          </cell>
          <cell r="F880">
            <v>50012772</v>
          </cell>
          <cell r="G880" t="str">
            <v>Senior Transport Engineer</v>
          </cell>
          <cell r="H880" t="str">
            <v>01.07.2010</v>
          </cell>
          <cell r="I880" t="str">
            <v>Staff Member</v>
          </cell>
          <cell r="J880" t="str">
            <v>Band H</v>
          </cell>
          <cell r="K880">
            <v>1</v>
          </cell>
          <cell r="L880">
            <v>40</v>
          </cell>
          <cell r="M880" t="str">
            <v>Permanent Full-Time</v>
          </cell>
          <cell r="N880" t="str">
            <v>Salaried</v>
          </cell>
          <cell r="O880" t="str">
            <v>Future Start exists</v>
          </cell>
          <cell r="P880">
            <v>0</v>
          </cell>
          <cell r="U880">
            <v>0</v>
          </cell>
          <cell r="W880">
            <v>0</v>
          </cell>
          <cell r="Y880">
            <v>1</v>
          </cell>
          <cell r="AD880" t="str">
            <v>PSA</v>
          </cell>
          <cell r="AH880" t="str">
            <v>00.00.0000</v>
          </cell>
        </row>
        <row r="881">
          <cell r="A881">
            <v>50012773</v>
          </cell>
          <cell r="B881" t="str">
            <v>Services</v>
          </cell>
          <cell r="C881" t="str">
            <v>Services</v>
          </cell>
          <cell r="D881" t="str">
            <v>Network Operations &amp; Safety</v>
          </cell>
          <cell r="E881" t="str">
            <v>Traffic Operations - Central/ South</v>
          </cell>
          <cell r="F881">
            <v>50012773</v>
          </cell>
          <cell r="G881" t="str">
            <v>Traffic Engineering Technician</v>
          </cell>
          <cell r="H881" t="str">
            <v>01.07.2010</v>
          </cell>
          <cell r="I881" t="str">
            <v>Staff Member</v>
          </cell>
          <cell r="J881" t="str">
            <v>Band E</v>
          </cell>
          <cell r="K881">
            <v>1</v>
          </cell>
          <cell r="L881">
            <v>40</v>
          </cell>
          <cell r="M881" t="str">
            <v>Permanent Full-Time</v>
          </cell>
          <cell r="N881" t="str">
            <v>Waged/Timesheet</v>
          </cell>
          <cell r="O881" t="str">
            <v>Position Filled</v>
          </cell>
          <cell r="P881">
            <v>73</v>
          </cell>
          <cell r="Q881" t="str">
            <v>James Prasad</v>
          </cell>
          <cell r="R881" t="str">
            <v>Permanent Full-Time</v>
          </cell>
          <cell r="S881" t="str">
            <v>Waged/Timesheet</v>
          </cell>
          <cell r="T881" t="str">
            <v>IEA – 2010 Standard</v>
          </cell>
          <cell r="U881">
            <v>1</v>
          </cell>
          <cell r="V881" t="str">
            <v>E+</v>
          </cell>
          <cell r="W881">
            <v>64625.45</v>
          </cell>
          <cell r="X881" t="str">
            <v>1 Queen Street - Level 6</v>
          </cell>
          <cell r="Y881">
            <v>0</v>
          </cell>
          <cell r="Z881" t="str">
            <v>James</v>
          </cell>
          <cell r="AA881" t="str">
            <v>Prasad</v>
          </cell>
          <cell r="AC881" t="str">
            <v>BAND</v>
          </cell>
          <cell r="AD881" t="str">
            <v>PSA</v>
          </cell>
          <cell r="AE881" t="str">
            <v>Male</v>
          </cell>
          <cell r="AF881">
            <v>1504</v>
          </cell>
          <cell r="AG881" t="str">
            <v>TRAFFIC OPS CENTRAL</v>
          </cell>
          <cell r="AH881" t="str">
            <v>00.00.0000</v>
          </cell>
        </row>
        <row r="882">
          <cell r="A882">
            <v>50012782</v>
          </cell>
          <cell r="B882" t="str">
            <v>Capital Development Division</v>
          </cell>
          <cell r="C882" t="str">
            <v>Investment &amp; Development</v>
          </cell>
          <cell r="D882" t="str">
            <v>PT Capital Improvements</v>
          </cell>
          <cell r="E882" t="str">
            <v>PT Capital Improvements</v>
          </cell>
          <cell r="F882">
            <v>50012782</v>
          </cell>
          <cell r="G882" t="str">
            <v>Project Director PT Capital Improvements</v>
          </cell>
          <cell r="H882" t="str">
            <v>01.07.2010</v>
          </cell>
          <cell r="I882" t="str">
            <v>Department Manager</v>
          </cell>
          <cell r="J882" t="str">
            <v>Band K</v>
          </cell>
          <cell r="K882">
            <v>1</v>
          </cell>
          <cell r="L882">
            <v>40</v>
          </cell>
          <cell r="M882" t="str">
            <v>Permanent Full-Time</v>
          </cell>
          <cell r="N882" t="str">
            <v>Salaried</v>
          </cell>
          <cell r="O882" t="str">
            <v>Position Filled</v>
          </cell>
          <cell r="P882">
            <v>91004221</v>
          </cell>
          <cell r="Q882" t="str">
            <v>Nicholas Seymour</v>
          </cell>
          <cell r="R882" t="str">
            <v>Permanent Full-Time</v>
          </cell>
          <cell r="S882" t="str">
            <v>Salaried</v>
          </cell>
          <cell r="T882" t="str">
            <v>IEA – 2010 Standard</v>
          </cell>
          <cell r="U882">
            <v>1</v>
          </cell>
          <cell r="V882" t="str">
            <v>K+</v>
          </cell>
          <cell r="W882">
            <v>181713</v>
          </cell>
          <cell r="X882" t="str">
            <v>1 Queen Street - Level 10</v>
          </cell>
          <cell r="Y882">
            <v>0</v>
          </cell>
          <cell r="Z882" t="str">
            <v>Nicholas</v>
          </cell>
          <cell r="AA882" t="str">
            <v>Seymour</v>
          </cell>
          <cell r="AC882" t="str">
            <v>BAND</v>
          </cell>
          <cell r="AD882" t="str">
            <v>PSA</v>
          </cell>
          <cell r="AE882" t="str">
            <v>Male</v>
          </cell>
          <cell r="AF882">
            <v>3308</v>
          </cell>
          <cell r="AG882" t="str">
            <v>PT Capital Improveme</v>
          </cell>
          <cell r="AH882" t="str">
            <v>00.00.0000</v>
          </cell>
        </row>
        <row r="883">
          <cell r="A883">
            <v>50012783</v>
          </cell>
          <cell r="B883" t="str">
            <v>Services</v>
          </cell>
          <cell r="C883" t="str">
            <v>Services</v>
          </cell>
          <cell r="D883" t="str">
            <v>Network Operations &amp; Safety</v>
          </cell>
          <cell r="E883" t="str">
            <v>Traffic Operations - Central/ South</v>
          </cell>
          <cell r="F883">
            <v>50012783</v>
          </cell>
          <cell r="G883" t="str">
            <v>Principal Traffic Engineer</v>
          </cell>
          <cell r="H883" t="str">
            <v>01.07.2010</v>
          </cell>
          <cell r="I883" t="str">
            <v>Staff Member</v>
          </cell>
          <cell r="J883" t="str">
            <v>Band I</v>
          </cell>
          <cell r="K883">
            <v>1</v>
          </cell>
          <cell r="L883">
            <v>40</v>
          </cell>
          <cell r="M883" t="str">
            <v>Permanent Full-Time</v>
          </cell>
          <cell r="N883" t="str">
            <v>Salaried</v>
          </cell>
          <cell r="O883" t="str">
            <v>Position Filled</v>
          </cell>
          <cell r="P883">
            <v>90005679</v>
          </cell>
          <cell r="Q883" t="str">
            <v>Shane Silcock</v>
          </cell>
          <cell r="R883" t="str">
            <v>Permanent Full-Time</v>
          </cell>
          <cell r="S883" t="str">
            <v>Salaried</v>
          </cell>
          <cell r="T883" t="str">
            <v>IEA – 2010 Standard</v>
          </cell>
          <cell r="U883">
            <v>1</v>
          </cell>
          <cell r="V883" t="str">
            <v>I+</v>
          </cell>
          <cell r="W883">
            <v>129078.56</v>
          </cell>
          <cell r="X883" t="str">
            <v>1 Queen Street - Level 6</v>
          </cell>
          <cell r="Y883">
            <v>0</v>
          </cell>
          <cell r="Z883" t="str">
            <v>Shane</v>
          </cell>
          <cell r="AA883" t="str">
            <v>Silcock</v>
          </cell>
          <cell r="AB883" t="str">
            <v>Shane</v>
          </cell>
          <cell r="AC883" t="str">
            <v>BAND</v>
          </cell>
          <cell r="AD883" t="str">
            <v>PSA</v>
          </cell>
          <cell r="AE883" t="str">
            <v>Male</v>
          </cell>
          <cell r="AF883">
            <v>1504</v>
          </cell>
          <cell r="AG883" t="str">
            <v>TRAFFIC OPS CENTRAL</v>
          </cell>
          <cell r="AH883" t="str">
            <v>00.00.0000</v>
          </cell>
        </row>
        <row r="884">
          <cell r="A884">
            <v>50012843</v>
          </cell>
          <cell r="B884" t="str">
            <v>Services</v>
          </cell>
          <cell r="C884" t="str">
            <v>Services</v>
          </cell>
          <cell r="D884" t="str">
            <v>Network Operations &amp; Safety</v>
          </cell>
          <cell r="E884" t="str">
            <v>Traffic Operations</v>
          </cell>
          <cell r="F884">
            <v>50012843</v>
          </cell>
          <cell r="G884" t="str">
            <v>Team Administrator</v>
          </cell>
          <cell r="H884" t="str">
            <v>01.07.2010</v>
          </cell>
          <cell r="I884" t="str">
            <v>Staff Member</v>
          </cell>
          <cell r="J884" t="str">
            <v>Band D</v>
          </cell>
          <cell r="K884">
            <v>1</v>
          </cell>
          <cell r="L884">
            <v>40</v>
          </cell>
          <cell r="M884" t="str">
            <v>Permanent Full-Time</v>
          </cell>
          <cell r="N884" t="str">
            <v>Waged/Timesheet</v>
          </cell>
          <cell r="O884" t="str">
            <v>Position Filled</v>
          </cell>
          <cell r="P884">
            <v>95000905</v>
          </cell>
          <cell r="Q884" t="str">
            <v>Vanessa Gage</v>
          </cell>
          <cell r="R884" t="str">
            <v>Permanent Full-Time</v>
          </cell>
          <cell r="S884" t="str">
            <v>Waged/Timesheet</v>
          </cell>
          <cell r="T884" t="str">
            <v>CEA – PSA</v>
          </cell>
          <cell r="U884">
            <v>1</v>
          </cell>
          <cell r="V884" t="str">
            <v>D+</v>
          </cell>
          <cell r="W884">
            <v>51746.47</v>
          </cell>
          <cell r="X884" t="str">
            <v>Manakau Civic Bldg L8 - 31 Wiri Station Road</v>
          </cell>
          <cell r="Y884">
            <v>0</v>
          </cell>
          <cell r="Z884" t="str">
            <v>Vanessa</v>
          </cell>
          <cell r="AA884" t="str">
            <v>Gage</v>
          </cell>
          <cell r="AC884" t="str">
            <v>BAND</v>
          </cell>
          <cell r="AD884" t="str">
            <v>PSA</v>
          </cell>
          <cell r="AE884" t="str">
            <v>Female</v>
          </cell>
          <cell r="AF884">
            <v>1503</v>
          </cell>
          <cell r="AG884" t="str">
            <v>TRAFFIC OPERATIONS</v>
          </cell>
          <cell r="AH884" t="str">
            <v>00.00.0000</v>
          </cell>
        </row>
        <row r="885">
          <cell r="A885">
            <v>50012866</v>
          </cell>
          <cell r="B885" t="str">
            <v>CE Support</v>
          </cell>
          <cell r="E885" t="str">
            <v>CE Support</v>
          </cell>
          <cell r="F885">
            <v>50012866</v>
          </cell>
          <cell r="G885" t="str">
            <v>EA to the Chief Executive</v>
          </cell>
          <cell r="H885" t="str">
            <v>01.07.2010</v>
          </cell>
          <cell r="I885" t="str">
            <v>Department Manager</v>
          </cell>
          <cell r="J885" t="str">
            <v>Band G</v>
          </cell>
          <cell r="K885">
            <v>1</v>
          </cell>
          <cell r="L885">
            <v>40</v>
          </cell>
          <cell r="M885" t="str">
            <v>Permanent Full-Time</v>
          </cell>
          <cell r="N885" t="str">
            <v>Waged/Timesheet</v>
          </cell>
          <cell r="O885" t="str">
            <v>Position Filled</v>
          </cell>
          <cell r="P885">
            <v>91002213</v>
          </cell>
          <cell r="Q885" t="str">
            <v>Narelle Cooper</v>
          </cell>
          <cell r="R885" t="str">
            <v>Permanent Full-Time</v>
          </cell>
          <cell r="S885" t="str">
            <v>Waged/Timesheet</v>
          </cell>
          <cell r="T885" t="str">
            <v>IEA – 2010 Standard</v>
          </cell>
          <cell r="U885">
            <v>1</v>
          </cell>
          <cell r="V885" t="str">
            <v>G+</v>
          </cell>
          <cell r="W885">
            <v>86500</v>
          </cell>
          <cell r="X885" t="str">
            <v>1 Queen Street - Level 17</v>
          </cell>
          <cell r="Y885">
            <v>0</v>
          </cell>
          <cell r="Z885" t="str">
            <v>Narelle</v>
          </cell>
          <cell r="AA885" t="str">
            <v>Cooper</v>
          </cell>
          <cell r="AC885" t="str">
            <v>BAND</v>
          </cell>
          <cell r="AD885" t="str">
            <v>PSA</v>
          </cell>
          <cell r="AE885" t="str">
            <v>Female</v>
          </cell>
          <cell r="AF885">
            <v>1900</v>
          </cell>
          <cell r="AG885" t="str">
            <v>CHIEF EXECUTIVE</v>
          </cell>
          <cell r="AH885" t="str">
            <v>00.00.0000</v>
          </cell>
        </row>
        <row r="886">
          <cell r="A886">
            <v>50012867</v>
          </cell>
          <cell r="B886" t="str">
            <v>CE Support</v>
          </cell>
          <cell r="E886" t="str">
            <v>CE Support</v>
          </cell>
          <cell r="F886">
            <v>50012867</v>
          </cell>
          <cell r="G886" t="str">
            <v>Board Secretary</v>
          </cell>
          <cell r="H886" t="str">
            <v>01.07.2010</v>
          </cell>
          <cell r="I886" t="str">
            <v>Staff Member</v>
          </cell>
          <cell r="J886" t="str">
            <v>Band F</v>
          </cell>
          <cell r="K886">
            <v>1</v>
          </cell>
          <cell r="L886">
            <v>40</v>
          </cell>
          <cell r="M886" t="str">
            <v>Permanent Full-Time</v>
          </cell>
          <cell r="N886" t="str">
            <v>Waged/Timesheet</v>
          </cell>
          <cell r="O886" t="str">
            <v>Position Filled</v>
          </cell>
          <cell r="P886">
            <v>1491</v>
          </cell>
          <cell r="Q886" t="str">
            <v>Prebashni Naidoo</v>
          </cell>
          <cell r="R886" t="str">
            <v>Permanent Full-Time</v>
          </cell>
          <cell r="S886" t="str">
            <v>Waged/Timesheet</v>
          </cell>
          <cell r="T886" t="str">
            <v>IEA – 2013 Standard</v>
          </cell>
          <cell r="U886">
            <v>1</v>
          </cell>
          <cell r="V886" t="str">
            <v>F+</v>
          </cell>
          <cell r="W886">
            <v>74314</v>
          </cell>
          <cell r="X886" t="str">
            <v>Civic 1 - 6 Henderson Valley Road</v>
          </cell>
          <cell r="Y886">
            <v>0</v>
          </cell>
          <cell r="Z886" t="str">
            <v>Prebashni</v>
          </cell>
          <cell r="AA886" t="str">
            <v>Naidoo</v>
          </cell>
          <cell r="AC886" t="str">
            <v>BAND</v>
          </cell>
          <cell r="AD886" t="str">
            <v>PSA</v>
          </cell>
          <cell r="AE886" t="str">
            <v>Female</v>
          </cell>
          <cell r="AF886">
            <v>1900</v>
          </cell>
          <cell r="AG886" t="str">
            <v>CHIEF EXECUTIVE</v>
          </cell>
          <cell r="AH886" t="str">
            <v>00.00.0000</v>
          </cell>
        </row>
        <row r="887">
          <cell r="A887">
            <v>50012868</v>
          </cell>
          <cell r="B887" t="str">
            <v>Capital Development Division</v>
          </cell>
          <cell r="C887" t="str">
            <v>Capital Development Support</v>
          </cell>
          <cell r="E887" t="str">
            <v>Capital Development Support</v>
          </cell>
          <cell r="F887">
            <v>50012868</v>
          </cell>
          <cell r="G887" t="str">
            <v>EA to the Chief Development Officer</v>
          </cell>
          <cell r="H887" t="str">
            <v>01.07.2010</v>
          </cell>
          <cell r="I887" t="str">
            <v>Department Manager</v>
          </cell>
          <cell r="J887" t="str">
            <v>Band G</v>
          </cell>
          <cell r="K887">
            <v>1</v>
          </cell>
          <cell r="L887">
            <v>40</v>
          </cell>
          <cell r="M887" t="str">
            <v>Permanent Full-Time</v>
          </cell>
          <cell r="N887" t="str">
            <v>Waged/Timesheet</v>
          </cell>
          <cell r="O887" t="str">
            <v>Position Filled</v>
          </cell>
          <cell r="P887">
            <v>1567</v>
          </cell>
          <cell r="Q887" t="str">
            <v>Lisa Holland</v>
          </cell>
          <cell r="R887" t="str">
            <v>Permanent Full-Time</v>
          </cell>
          <cell r="S887" t="str">
            <v>Waged/Timesheet</v>
          </cell>
          <cell r="T887" t="str">
            <v>IEA – 2010 Standard</v>
          </cell>
          <cell r="U887">
            <v>1</v>
          </cell>
          <cell r="V887" t="str">
            <v>G+</v>
          </cell>
          <cell r="W887">
            <v>83845</v>
          </cell>
          <cell r="X887" t="str">
            <v>1 Queen Street - Level 10</v>
          </cell>
          <cell r="Y887">
            <v>0</v>
          </cell>
          <cell r="Z887" t="str">
            <v>Lisa</v>
          </cell>
          <cell r="AA887" t="str">
            <v>Holland</v>
          </cell>
          <cell r="AC887" t="str">
            <v>BAND</v>
          </cell>
          <cell r="AD887" t="str">
            <v>PSA</v>
          </cell>
          <cell r="AE887" t="str">
            <v>Female</v>
          </cell>
          <cell r="AF887">
            <v>1001</v>
          </cell>
          <cell r="AG887" t="str">
            <v>OPERATIONS DIVISION</v>
          </cell>
          <cell r="AH887" t="str">
            <v>00.00.0000</v>
          </cell>
        </row>
        <row r="888">
          <cell r="A888">
            <v>50013095</v>
          </cell>
          <cell r="B888" t="str">
            <v>Business Technology Division</v>
          </cell>
          <cell r="C888" t="str">
            <v>Technology</v>
          </cell>
          <cell r="D888" t="str">
            <v>Training</v>
          </cell>
          <cell r="E888" t="str">
            <v>Training</v>
          </cell>
          <cell r="F888">
            <v>50013095</v>
          </cell>
          <cell r="G888" t="str">
            <v>Trainer</v>
          </cell>
          <cell r="H888" t="str">
            <v>01.07.2010</v>
          </cell>
          <cell r="I888" t="str">
            <v>Staff Member</v>
          </cell>
          <cell r="J888" t="str">
            <v>Band F</v>
          </cell>
          <cell r="K888">
            <v>1</v>
          </cell>
          <cell r="L888">
            <v>40</v>
          </cell>
          <cell r="M888" t="str">
            <v>Permanent Full-Time</v>
          </cell>
          <cell r="N888" t="str">
            <v>Waged/Timesheet</v>
          </cell>
          <cell r="O888" t="str">
            <v>Position Filled</v>
          </cell>
          <cell r="P888">
            <v>1049</v>
          </cell>
          <cell r="Q888" t="str">
            <v>Nanci Stone</v>
          </cell>
          <cell r="R888" t="str">
            <v>Permanent Full-Time</v>
          </cell>
          <cell r="S888" t="str">
            <v>Waged/Timesheet</v>
          </cell>
          <cell r="T888" t="str">
            <v>CEA – PSA</v>
          </cell>
          <cell r="U888">
            <v>1</v>
          </cell>
          <cell r="V888" t="str">
            <v>F+</v>
          </cell>
          <cell r="W888">
            <v>72115.12</v>
          </cell>
          <cell r="X888" t="str">
            <v>Goodman Fielder L2 - 8 Nelson Street</v>
          </cell>
          <cell r="Y888">
            <v>0</v>
          </cell>
          <cell r="Z888" t="str">
            <v>Nanci</v>
          </cell>
          <cell r="AA888" t="str">
            <v>Stone</v>
          </cell>
          <cell r="AC888" t="str">
            <v>BAND</v>
          </cell>
          <cell r="AD888" t="str">
            <v>PSA</v>
          </cell>
          <cell r="AE888" t="str">
            <v>Female</v>
          </cell>
          <cell r="AF888">
            <v>8516</v>
          </cell>
          <cell r="AG888" t="str">
            <v>IT Training</v>
          </cell>
          <cell r="AH888" t="str">
            <v>00.00.0000</v>
          </cell>
        </row>
        <row r="889">
          <cell r="A889">
            <v>50013645</v>
          </cell>
          <cell r="B889" t="str">
            <v>Business Technology Division</v>
          </cell>
          <cell r="C889" t="str">
            <v>Technology</v>
          </cell>
          <cell r="D889" t="str">
            <v>Application Support</v>
          </cell>
          <cell r="E889" t="str">
            <v>SAP</v>
          </cell>
          <cell r="F889">
            <v>50013645</v>
          </cell>
          <cell r="G889" t="str">
            <v>SAP Support Analyst</v>
          </cell>
          <cell r="H889" t="str">
            <v>01.07.2010</v>
          </cell>
          <cell r="I889" t="str">
            <v>Staff Member</v>
          </cell>
          <cell r="J889" t="str">
            <v>Band G</v>
          </cell>
          <cell r="K889">
            <v>1</v>
          </cell>
          <cell r="L889">
            <v>40</v>
          </cell>
          <cell r="M889" t="str">
            <v>Permanent Full-Time</v>
          </cell>
          <cell r="N889" t="str">
            <v>Waged/Timesheet</v>
          </cell>
          <cell r="O889" t="str">
            <v>Position Filled</v>
          </cell>
          <cell r="P889">
            <v>91000462</v>
          </cell>
          <cell r="Q889" t="str">
            <v>Ann McNamara</v>
          </cell>
          <cell r="R889" t="str">
            <v>Permanent Full-Time</v>
          </cell>
          <cell r="S889" t="str">
            <v>Waged/Timesheet</v>
          </cell>
          <cell r="T889" t="str">
            <v>CEA – PSA</v>
          </cell>
          <cell r="U889">
            <v>1</v>
          </cell>
          <cell r="V889" t="str">
            <v>G+</v>
          </cell>
          <cell r="W889">
            <v>82570.64</v>
          </cell>
          <cell r="X889" t="str">
            <v>Admin L6 - 6 Henderson Valley Road</v>
          </cell>
          <cell r="Y889">
            <v>0</v>
          </cell>
          <cell r="Z889" t="str">
            <v>Ann</v>
          </cell>
          <cell r="AA889" t="str">
            <v>McNamara</v>
          </cell>
          <cell r="AC889" t="str">
            <v>BAND</v>
          </cell>
          <cell r="AD889" t="str">
            <v>PSA</v>
          </cell>
          <cell r="AE889" t="str">
            <v>Female</v>
          </cell>
          <cell r="AF889">
            <v>8509</v>
          </cell>
          <cell r="AG889" t="str">
            <v>SAP</v>
          </cell>
          <cell r="AH889" t="str">
            <v>00.00.0000</v>
          </cell>
        </row>
        <row r="890">
          <cell r="A890">
            <v>50013646</v>
          </cell>
          <cell r="B890" t="str">
            <v>Business Technology Division</v>
          </cell>
          <cell r="C890" t="str">
            <v>Technology</v>
          </cell>
          <cell r="D890" t="str">
            <v>Application Support</v>
          </cell>
          <cell r="E890" t="str">
            <v>SAP</v>
          </cell>
          <cell r="F890">
            <v>50013646</v>
          </cell>
          <cell r="G890" t="str">
            <v>SAP Support Analyst</v>
          </cell>
          <cell r="H890" t="str">
            <v>01.07.2010</v>
          </cell>
          <cell r="I890" t="str">
            <v>Staff Member</v>
          </cell>
          <cell r="J890" t="str">
            <v>Band G</v>
          </cell>
          <cell r="K890">
            <v>1</v>
          </cell>
          <cell r="L890">
            <v>40</v>
          </cell>
          <cell r="M890" t="str">
            <v>Permanent Full-Time</v>
          </cell>
          <cell r="N890" t="str">
            <v>Waged/Timesheet</v>
          </cell>
          <cell r="O890" t="str">
            <v>Position Filled</v>
          </cell>
          <cell r="P890">
            <v>496</v>
          </cell>
          <cell r="Q890" t="str">
            <v>Fenton Mckay</v>
          </cell>
          <cell r="R890" t="str">
            <v>Permanent Full-Time</v>
          </cell>
          <cell r="S890" t="str">
            <v>Waged/Timesheet</v>
          </cell>
          <cell r="T890" t="str">
            <v>IEA – 2010 Standard</v>
          </cell>
          <cell r="U890">
            <v>1</v>
          </cell>
          <cell r="V890" t="str">
            <v>G+</v>
          </cell>
          <cell r="W890">
            <v>80992.08</v>
          </cell>
          <cell r="X890" t="str">
            <v>Admin L6 - 6 Henderson Valley Road</v>
          </cell>
          <cell r="Y890">
            <v>0</v>
          </cell>
          <cell r="Z890" t="str">
            <v>Fenton</v>
          </cell>
          <cell r="AA890" t="str">
            <v>Mckay</v>
          </cell>
          <cell r="AC890" t="str">
            <v>BAND</v>
          </cell>
          <cell r="AD890" t="str">
            <v>PSA</v>
          </cell>
          <cell r="AE890" t="str">
            <v>Male</v>
          </cell>
          <cell r="AF890">
            <v>8509</v>
          </cell>
          <cell r="AG890" t="str">
            <v>SAP</v>
          </cell>
          <cell r="AH890" t="str">
            <v>00.00.0000</v>
          </cell>
        </row>
        <row r="891">
          <cell r="A891">
            <v>50013647</v>
          </cell>
          <cell r="B891" t="str">
            <v>Finance Division</v>
          </cell>
          <cell r="E891" t="str">
            <v>Finance Division</v>
          </cell>
          <cell r="F891">
            <v>50013647</v>
          </cell>
          <cell r="G891" t="str">
            <v>EA to the Chief Financial Officer</v>
          </cell>
          <cell r="H891" t="str">
            <v>01.07.2010</v>
          </cell>
          <cell r="I891" t="str">
            <v>Staff Member</v>
          </cell>
          <cell r="J891" t="str">
            <v>Band F</v>
          </cell>
          <cell r="K891">
            <v>1</v>
          </cell>
          <cell r="L891">
            <v>40</v>
          </cell>
          <cell r="M891" t="str">
            <v>Permanent Full-Time</v>
          </cell>
          <cell r="N891" t="str">
            <v>Waged/Timesheet</v>
          </cell>
          <cell r="O891" t="str">
            <v>Position Filled</v>
          </cell>
          <cell r="P891">
            <v>91004188</v>
          </cell>
          <cell r="Q891" t="str">
            <v>Teressa Allen</v>
          </cell>
          <cell r="R891" t="str">
            <v>Permanent Full-Time</v>
          </cell>
          <cell r="S891" t="str">
            <v>Waged/Timesheet</v>
          </cell>
          <cell r="T891" t="str">
            <v>IEA – 2010 Standard</v>
          </cell>
          <cell r="U891">
            <v>1</v>
          </cell>
          <cell r="V891" t="str">
            <v>F+</v>
          </cell>
          <cell r="W891">
            <v>72624.89</v>
          </cell>
          <cell r="X891" t="str">
            <v>Civic L1 - 6 Henderson Valley Road</v>
          </cell>
          <cell r="Y891">
            <v>0</v>
          </cell>
          <cell r="Z891" t="str">
            <v>Teressa</v>
          </cell>
          <cell r="AA891" t="str">
            <v>Allen</v>
          </cell>
          <cell r="AC891" t="str">
            <v>BAND</v>
          </cell>
          <cell r="AD891" t="str">
            <v>PSA</v>
          </cell>
          <cell r="AE891" t="str">
            <v>Female</v>
          </cell>
          <cell r="AF891">
            <v>8000</v>
          </cell>
          <cell r="AG891" t="str">
            <v>FINANCE DIVISION</v>
          </cell>
          <cell r="AH891" t="str">
            <v>00.00.0000</v>
          </cell>
        </row>
        <row r="892">
          <cell r="A892">
            <v>50013648</v>
          </cell>
          <cell r="B892" t="str">
            <v>People, Safety &amp; Contact</v>
          </cell>
          <cell r="C892" t="str">
            <v>Customer Contact</v>
          </cell>
          <cell r="D892" t="str">
            <v>Customer Response</v>
          </cell>
          <cell r="E892" t="str">
            <v>Customer Feedback 4</v>
          </cell>
          <cell r="F892">
            <v>50013648</v>
          </cell>
          <cell r="G892" t="str">
            <v>Feedback Coordinator</v>
          </cell>
          <cell r="H892" t="str">
            <v>01.07.2010</v>
          </cell>
          <cell r="I892" t="str">
            <v>Staff Member</v>
          </cell>
          <cell r="J892" t="str">
            <v>Band D</v>
          </cell>
          <cell r="K892">
            <v>1</v>
          </cell>
          <cell r="L892">
            <v>40</v>
          </cell>
          <cell r="M892" t="str">
            <v>Permanent Full-Time</v>
          </cell>
          <cell r="N892" t="str">
            <v>Waged/Timesheet</v>
          </cell>
          <cell r="O892" t="str">
            <v>Position Filled</v>
          </cell>
          <cell r="P892">
            <v>2174</v>
          </cell>
          <cell r="Q892" t="str">
            <v>John Skudder</v>
          </cell>
          <cell r="R892" t="str">
            <v>Fixed Term Full-Time</v>
          </cell>
          <cell r="S892" t="str">
            <v>Waged/Timesheet</v>
          </cell>
          <cell r="T892" t="str">
            <v>CEA – PSA</v>
          </cell>
          <cell r="U892">
            <v>1</v>
          </cell>
          <cell r="V892" t="str">
            <v>D+</v>
          </cell>
          <cell r="W892">
            <v>45920</v>
          </cell>
          <cell r="X892" t="str">
            <v>Civic 3 - 6 Henderson Valley Road</v>
          </cell>
          <cell r="Y892">
            <v>0</v>
          </cell>
          <cell r="Z892" t="str">
            <v>John</v>
          </cell>
          <cell r="AA892" t="str">
            <v>Skudder</v>
          </cell>
          <cell r="AC892" t="str">
            <v>BAND</v>
          </cell>
          <cell r="AD892" t="str">
            <v>PSA</v>
          </cell>
          <cell r="AE892" t="str">
            <v>Male</v>
          </cell>
          <cell r="AF892">
            <v>9314</v>
          </cell>
          <cell r="AG892" t="str">
            <v>CUSTOMER RESPONSE</v>
          </cell>
          <cell r="AH892" t="str">
            <v>23.10.2015</v>
          </cell>
        </row>
        <row r="893">
          <cell r="A893">
            <v>50013649</v>
          </cell>
          <cell r="B893" t="str">
            <v>People, Safety &amp; Contact</v>
          </cell>
          <cell r="C893" t="str">
            <v>Customer Contact</v>
          </cell>
          <cell r="D893" t="str">
            <v>Customer Response</v>
          </cell>
          <cell r="E893" t="str">
            <v>Customer Feedback 1</v>
          </cell>
          <cell r="F893">
            <v>50013649</v>
          </cell>
          <cell r="G893" t="str">
            <v>Feedback Coordinator</v>
          </cell>
          <cell r="H893" t="str">
            <v>01.07.2010</v>
          </cell>
          <cell r="I893" t="str">
            <v>Staff Member</v>
          </cell>
          <cell r="J893" t="str">
            <v>Band D</v>
          </cell>
          <cell r="K893">
            <v>1</v>
          </cell>
          <cell r="L893">
            <v>40</v>
          </cell>
          <cell r="M893" t="str">
            <v>Permanent Full-Time</v>
          </cell>
          <cell r="N893" t="str">
            <v>Waged/Timesheet</v>
          </cell>
          <cell r="O893" t="str">
            <v>Position Filled</v>
          </cell>
          <cell r="P893">
            <v>140</v>
          </cell>
          <cell r="Q893" t="str">
            <v>Maria Cooper</v>
          </cell>
          <cell r="R893" t="str">
            <v>Permanent Full-Time</v>
          </cell>
          <cell r="S893" t="str">
            <v>Waged/Timesheet</v>
          </cell>
          <cell r="T893" t="str">
            <v>CEA – PSA</v>
          </cell>
          <cell r="U893">
            <v>1</v>
          </cell>
          <cell r="V893" t="str">
            <v>D+</v>
          </cell>
          <cell r="W893">
            <v>48632.46</v>
          </cell>
          <cell r="X893" t="str">
            <v>Civic 3 - 6 Henderson Valley Road</v>
          </cell>
          <cell r="Y893">
            <v>0</v>
          </cell>
          <cell r="Z893" t="str">
            <v>Maria</v>
          </cell>
          <cell r="AA893" t="str">
            <v>Cooper</v>
          </cell>
          <cell r="AC893" t="str">
            <v>BAND</v>
          </cell>
          <cell r="AD893" t="str">
            <v>PSA</v>
          </cell>
          <cell r="AE893" t="str">
            <v>Female</v>
          </cell>
          <cell r="AF893">
            <v>9314</v>
          </cell>
          <cell r="AG893" t="str">
            <v>CUSTOMER RESPONSE</v>
          </cell>
          <cell r="AH893" t="str">
            <v>00.00.0000</v>
          </cell>
        </row>
        <row r="894">
          <cell r="A894">
            <v>50013650</v>
          </cell>
          <cell r="B894" t="str">
            <v>Capital Development Division</v>
          </cell>
          <cell r="C894" t="str">
            <v>Road Corridor</v>
          </cell>
          <cell r="E894" t="str">
            <v>Road Corridor</v>
          </cell>
          <cell r="F894">
            <v>50013650</v>
          </cell>
          <cell r="G894" t="str">
            <v>PA to Group Manager Road Corridor</v>
          </cell>
          <cell r="H894" t="str">
            <v>01.07.2010</v>
          </cell>
          <cell r="I894" t="str">
            <v>Staff Member</v>
          </cell>
          <cell r="J894" t="str">
            <v>Band E</v>
          </cell>
          <cell r="K894">
            <v>1</v>
          </cell>
          <cell r="L894">
            <v>40</v>
          </cell>
          <cell r="M894" t="str">
            <v>Permanent Full-Time</v>
          </cell>
          <cell r="N894" t="str">
            <v>Waged/Timesheet</v>
          </cell>
          <cell r="O894" t="str">
            <v>Position Filled</v>
          </cell>
          <cell r="P894">
            <v>1918</v>
          </cell>
          <cell r="Q894" t="str">
            <v>Rochelle D'Souza</v>
          </cell>
          <cell r="R894" t="str">
            <v>Permanent Full-Time</v>
          </cell>
          <cell r="S894" t="str">
            <v>Waged/Timesheet</v>
          </cell>
          <cell r="T894" t="str">
            <v>IEA – 2013 Standard</v>
          </cell>
          <cell r="U894">
            <v>1</v>
          </cell>
          <cell r="V894" t="str">
            <v>E+</v>
          </cell>
          <cell r="W894">
            <v>60152.4</v>
          </cell>
          <cell r="X894" t="str">
            <v>Vodafone Building - Level 2 (74 Taharoto Road)</v>
          </cell>
          <cell r="Y894">
            <v>0</v>
          </cell>
          <cell r="Z894" t="str">
            <v>Rochelle</v>
          </cell>
          <cell r="AA894" t="str">
            <v>D'Souza</v>
          </cell>
          <cell r="AC894" t="str">
            <v>BAND</v>
          </cell>
          <cell r="AD894" t="str">
            <v>PSA</v>
          </cell>
          <cell r="AE894" t="str">
            <v>Female</v>
          </cell>
          <cell r="AF894">
            <v>1004</v>
          </cell>
          <cell r="AG894" t="str">
            <v>Road Corridor</v>
          </cell>
          <cell r="AH894" t="str">
            <v>00.00.0000</v>
          </cell>
        </row>
        <row r="895">
          <cell r="A895">
            <v>50013652</v>
          </cell>
          <cell r="B895" t="str">
            <v>Business Technology Division</v>
          </cell>
          <cell r="C895" t="str">
            <v>Technology</v>
          </cell>
          <cell r="D895" t="str">
            <v>Training</v>
          </cell>
          <cell r="E895" t="str">
            <v>Training</v>
          </cell>
          <cell r="F895">
            <v>50013652</v>
          </cell>
          <cell r="G895" t="str">
            <v>Trainer</v>
          </cell>
          <cell r="H895" t="str">
            <v>01.07.2010</v>
          </cell>
          <cell r="I895" t="str">
            <v>Staff Member</v>
          </cell>
          <cell r="J895" t="str">
            <v>Band F</v>
          </cell>
          <cell r="K895">
            <v>1</v>
          </cell>
          <cell r="L895">
            <v>40</v>
          </cell>
          <cell r="M895" t="str">
            <v>Permanent Full-Time</v>
          </cell>
          <cell r="N895" t="str">
            <v>Waged/Timesheet</v>
          </cell>
          <cell r="O895" t="str">
            <v>Position Filled</v>
          </cell>
          <cell r="P895">
            <v>1260</v>
          </cell>
          <cell r="Q895" t="str">
            <v>Vijaay Krishnaswamy</v>
          </cell>
          <cell r="R895" t="str">
            <v>Permanent Full-Time</v>
          </cell>
          <cell r="S895" t="str">
            <v>Waged/Timesheet</v>
          </cell>
          <cell r="T895" t="str">
            <v>CEA – PSA</v>
          </cell>
          <cell r="U895">
            <v>1</v>
          </cell>
          <cell r="V895" t="str">
            <v>F+</v>
          </cell>
          <cell r="W895">
            <v>72115.12</v>
          </cell>
          <cell r="X895" t="str">
            <v>Goodman Fielder L2 - 8 Nelson Street</v>
          </cell>
          <cell r="Y895">
            <v>0</v>
          </cell>
          <cell r="Z895" t="str">
            <v>Vijaay</v>
          </cell>
          <cell r="AA895" t="str">
            <v>Krishnaswamy</v>
          </cell>
          <cell r="AC895" t="str">
            <v>BAND</v>
          </cell>
          <cell r="AD895" t="str">
            <v>PSA</v>
          </cell>
          <cell r="AE895" t="str">
            <v>Male</v>
          </cell>
          <cell r="AF895">
            <v>8516</v>
          </cell>
          <cell r="AG895" t="str">
            <v>IT Training</v>
          </cell>
          <cell r="AH895" t="str">
            <v>00.00.0000</v>
          </cell>
        </row>
        <row r="896">
          <cell r="A896">
            <v>50013685</v>
          </cell>
          <cell r="B896" t="str">
            <v>Services</v>
          </cell>
          <cell r="C896" t="str">
            <v>Services</v>
          </cell>
          <cell r="D896" t="str">
            <v>Parking Services</v>
          </cell>
          <cell r="E896" t="str">
            <v>Unitec Car Park</v>
          </cell>
          <cell r="F896">
            <v>50013685</v>
          </cell>
          <cell r="G896" t="str">
            <v>Car Park Attendant</v>
          </cell>
          <cell r="H896" t="str">
            <v>01.07.2010</v>
          </cell>
          <cell r="I896" t="str">
            <v>Staff Member</v>
          </cell>
          <cell r="J896" t="str">
            <v>Band B</v>
          </cell>
          <cell r="K896">
            <v>1</v>
          </cell>
          <cell r="L896">
            <v>40</v>
          </cell>
          <cell r="M896" t="str">
            <v>Permanent Full-Time</v>
          </cell>
          <cell r="N896" t="str">
            <v>Waged/Timesheet</v>
          </cell>
          <cell r="O896" t="str">
            <v>Position Filled</v>
          </cell>
          <cell r="P896">
            <v>92004892</v>
          </cell>
          <cell r="Q896" t="str">
            <v>John Briant</v>
          </cell>
          <cell r="R896" t="str">
            <v>Permanent Full-Time</v>
          </cell>
          <cell r="S896" t="str">
            <v>Waged/Timesheet</v>
          </cell>
          <cell r="T896" t="str">
            <v>CEA – PSA</v>
          </cell>
          <cell r="U896">
            <v>1</v>
          </cell>
          <cell r="V896" t="str">
            <v>B+</v>
          </cell>
          <cell r="W896">
            <v>38021.300000000003</v>
          </cell>
          <cell r="X896" t="str">
            <v>4 Claude Brooks Drive</v>
          </cell>
          <cell r="Y896">
            <v>0</v>
          </cell>
          <cell r="Z896" t="str">
            <v>John</v>
          </cell>
          <cell r="AA896" t="str">
            <v>Briant</v>
          </cell>
          <cell r="AB896" t="str">
            <v>John</v>
          </cell>
          <cell r="AC896" t="str">
            <v>BAND</v>
          </cell>
          <cell r="AD896" t="str">
            <v>PSA</v>
          </cell>
          <cell r="AE896" t="str">
            <v>Male</v>
          </cell>
          <cell r="AF896">
            <v>1145</v>
          </cell>
          <cell r="AG896" t="str">
            <v>Unitec Carpark</v>
          </cell>
          <cell r="AH896" t="str">
            <v>00.00.0000</v>
          </cell>
        </row>
        <row r="897">
          <cell r="A897">
            <v>50013686</v>
          </cell>
          <cell r="B897" t="str">
            <v>Services</v>
          </cell>
          <cell r="C897" t="str">
            <v>Services</v>
          </cell>
          <cell r="D897" t="str">
            <v>Parking Services</v>
          </cell>
          <cell r="E897" t="str">
            <v>Unitec Car Park</v>
          </cell>
          <cell r="F897">
            <v>50013686</v>
          </cell>
          <cell r="G897" t="str">
            <v>Car Park Attendant</v>
          </cell>
          <cell r="H897" t="str">
            <v>01.07.2010</v>
          </cell>
          <cell r="I897" t="str">
            <v>Staff Member</v>
          </cell>
          <cell r="J897" t="str">
            <v>Band B</v>
          </cell>
          <cell r="K897">
            <v>0.5</v>
          </cell>
          <cell r="L897">
            <v>20</v>
          </cell>
          <cell r="M897" t="str">
            <v>Permanent Part-Time</v>
          </cell>
          <cell r="N897" t="str">
            <v>Waged/Timesheet</v>
          </cell>
          <cell r="O897" t="str">
            <v>Position Filled</v>
          </cell>
          <cell r="P897">
            <v>92055056</v>
          </cell>
          <cell r="Q897" t="str">
            <v>Joseph Selu</v>
          </cell>
          <cell r="R897" t="str">
            <v>Permanent Part-Time</v>
          </cell>
          <cell r="S897" t="str">
            <v>Waged/Timesheet</v>
          </cell>
          <cell r="T897" t="str">
            <v>CEA – PSA</v>
          </cell>
          <cell r="U897">
            <v>0.2</v>
          </cell>
          <cell r="V897" t="str">
            <v>B+</v>
          </cell>
          <cell r="W897">
            <v>38009.43</v>
          </cell>
          <cell r="X897" t="str">
            <v>4 Claude Brooks Drive</v>
          </cell>
          <cell r="Y897">
            <v>0.3</v>
          </cell>
          <cell r="Z897" t="str">
            <v>Joseph</v>
          </cell>
          <cell r="AA897" t="str">
            <v>Selu</v>
          </cell>
          <cell r="AB897" t="str">
            <v>Joseph</v>
          </cell>
          <cell r="AC897" t="str">
            <v>BAND</v>
          </cell>
          <cell r="AD897" t="str">
            <v>PSA</v>
          </cell>
          <cell r="AE897" t="str">
            <v>Male</v>
          </cell>
          <cell r="AF897">
            <v>1145</v>
          </cell>
          <cell r="AG897" t="str">
            <v>Unitec Carpark</v>
          </cell>
          <cell r="AH897" t="str">
            <v>00.00.0000</v>
          </cell>
        </row>
        <row r="898">
          <cell r="A898">
            <v>50013687</v>
          </cell>
          <cell r="B898" t="str">
            <v>Services</v>
          </cell>
          <cell r="C898" t="str">
            <v>Services</v>
          </cell>
          <cell r="D898" t="str">
            <v>Parking Services</v>
          </cell>
          <cell r="E898" t="str">
            <v>Car Parks</v>
          </cell>
          <cell r="F898">
            <v>50013687</v>
          </cell>
          <cell r="G898" t="str">
            <v>Car Park Lead (Sandspit)</v>
          </cell>
          <cell r="H898" t="str">
            <v>01.07.2010</v>
          </cell>
          <cell r="I898" t="str">
            <v>Sub Team/Supervisor</v>
          </cell>
          <cell r="J898" t="str">
            <v>Band D</v>
          </cell>
          <cell r="K898">
            <v>1.2</v>
          </cell>
          <cell r="L898">
            <v>48</v>
          </cell>
          <cell r="M898" t="str">
            <v>Permanent Full-Time</v>
          </cell>
          <cell r="N898" t="str">
            <v>Waged/Timesheet</v>
          </cell>
          <cell r="O898" t="str">
            <v>Position Filled</v>
          </cell>
          <cell r="P898">
            <v>94008016</v>
          </cell>
          <cell r="Q898" t="str">
            <v>Winnie Topia</v>
          </cell>
          <cell r="R898" t="str">
            <v>Permanent Full-Time</v>
          </cell>
          <cell r="S898" t="str">
            <v>Waged/Timesheet</v>
          </cell>
          <cell r="T898" t="str">
            <v>CEA – PSA</v>
          </cell>
          <cell r="U898">
            <v>1.125</v>
          </cell>
          <cell r="V898" t="str">
            <v>D+</v>
          </cell>
          <cell r="W898">
            <v>58200</v>
          </cell>
          <cell r="X898" t="str">
            <v>Car park - Sandspit</v>
          </cell>
          <cell r="Y898">
            <v>7.4999999999999997E-2</v>
          </cell>
          <cell r="Z898" t="str">
            <v>Winifred</v>
          </cell>
          <cell r="AA898" t="str">
            <v>Topia</v>
          </cell>
          <cell r="AB898" t="str">
            <v>Winnie</v>
          </cell>
          <cell r="AC898" t="str">
            <v>BAND</v>
          </cell>
          <cell r="AD898" t="str">
            <v>PSA</v>
          </cell>
          <cell r="AE898" t="str">
            <v>Female</v>
          </cell>
          <cell r="AF898">
            <v>1151</v>
          </cell>
          <cell r="AG898" t="str">
            <v>Sandspit</v>
          </cell>
          <cell r="AH898" t="str">
            <v>00.00.0000</v>
          </cell>
        </row>
        <row r="899">
          <cell r="A899">
            <v>50013688</v>
          </cell>
          <cell r="B899" t="str">
            <v>Services</v>
          </cell>
          <cell r="C899" t="str">
            <v>Services</v>
          </cell>
          <cell r="D899" t="str">
            <v>Parking Services</v>
          </cell>
          <cell r="E899" t="str">
            <v>Car Parks</v>
          </cell>
          <cell r="F899">
            <v>50013688</v>
          </cell>
          <cell r="G899" t="str">
            <v>Part Time Car Park Attendant</v>
          </cell>
          <cell r="H899" t="str">
            <v>01.07.2010</v>
          </cell>
          <cell r="I899" t="str">
            <v>Staff Member</v>
          </cell>
          <cell r="J899" t="str">
            <v>Band B</v>
          </cell>
          <cell r="K899">
            <v>1</v>
          </cell>
          <cell r="L899">
            <v>40</v>
          </cell>
          <cell r="M899" t="str">
            <v>Permanent Full-Time</v>
          </cell>
          <cell r="N899" t="str">
            <v>Waged/Timesheet</v>
          </cell>
          <cell r="O899" t="str">
            <v>Position Filled</v>
          </cell>
          <cell r="P899">
            <v>600</v>
          </cell>
          <cell r="Q899" t="str">
            <v>Paul Cobb</v>
          </cell>
          <cell r="R899" t="str">
            <v>Permanent Part-Time</v>
          </cell>
          <cell r="S899" t="str">
            <v>Waged/Timesheet</v>
          </cell>
          <cell r="T899" t="str">
            <v>CEA – PSA</v>
          </cell>
          <cell r="U899">
            <v>0.42499999999999999</v>
          </cell>
          <cell r="V899" t="str">
            <v>B+</v>
          </cell>
          <cell r="W899">
            <v>34556.620000000003</v>
          </cell>
          <cell r="X899" t="str">
            <v>Car park - Sandspit</v>
          </cell>
          <cell r="Y899">
            <v>0.57499999999999996</v>
          </cell>
          <cell r="Z899" t="str">
            <v>Paul</v>
          </cell>
          <cell r="AA899" t="str">
            <v>Cobb</v>
          </cell>
          <cell r="AC899" t="str">
            <v>BAND</v>
          </cell>
          <cell r="AD899" t="str">
            <v>PSA</v>
          </cell>
          <cell r="AE899" t="str">
            <v>Male</v>
          </cell>
          <cell r="AF899">
            <v>1151</v>
          </cell>
          <cell r="AG899" t="str">
            <v>Sandspit</v>
          </cell>
          <cell r="AH899" t="str">
            <v>00.00.0000</v>
          </cell>
        </row>
        <row r="900">
          <cell r="A900">
            <v>50013700</v>
          </cell>
          <cell r="B900" t="str">
            <v>Services</v>
          </cell>
          <cell r="C900" t="str">
            <v>Services</v>
          </cell>
          <cell r="D900" t="str">
            <v>Parking Services</v>
          </cell>
          <cell r="E900" t="str">
            <v>Operations Central</v>
          </cell>
          <cell r="F900">
            <v>50013700</v>
          </cell>
          <cell r="G900" t="str">
            <v>Car Park Attendant</v>
          </cell>
          <cell r="H900" t="str">
            <v>01.07.2010</v>
          </cell>
          <cell r="I900" t="str">
            <v>Staff Member</v>
          </cell>
          <cell r="J900" t="str">
            <v>Band B</v>
          </cell>
          <cell r="K900">
            <v>1</v>
          </cell>
          <cell r="L900">
            <v>40</v>
          </cell>
          <cell r="M900" t="str">
            <v>Permanent Full-Time</v>
          </cell>
          <cell r="N900" t="str">
            <v>Waged/Timesheet</v>
          </cell>
          <cell r="O900" t="str">
            <v>Position unfilled for 1135 days</v>
          </cell>
          <cell r="P900">
            <v>0</v>
          </cell>
          <cell r="U900">
            <v>0</v>
          </cell>
          <cell r="W900">
            <v>0</v>
          </cell>
          <cell r="Y900">
            <v>1</v>
          </cell>
          <cell r="AD900" t="str">
            <v>PSA</v>
          </cell>
          <cell r="AH900" t="str">
            <v>00.00.0000</v>
          </cell>
        </row>
        <row r="901">
          <cell r="A901">
            <v>50013854</v>
          </cell>
          <cell r="B901" t="str">
            <v>Services</v>
          </cell>
          <cell r="C901" t="str">
            <v>Services</v>
          </cell>
          <cell r="D901" t="str">
            <v>Parking Services</v>
          </cell>
          <cell r="E901" t="str">
            <v>Central Control Room (1)</v>
          </cell>
          <cell r="F901">
            <v>50013854</v>
          </cell>
          <cell r="G901" t="str">
            <v>Duty Officer - Central Control Room</v>
          </cell>
          <cell r="H901" t="str">
            <v>01.07.2010</v>
          </cell>
          <cell r="I901" t="str">
            <v>Team Leader</v>
          </cell>
          <cell r="J901" t="str">
            <v>Band E</v>
          </cell>
          <cell r="K901">
            <v>1</v>
          </cell>
          <cell r="L901">
            <v>40</v>
          </cell>
          <cell r="M901" t="str">
            <v>Permanent Full-Time</v>
          </cell>
          <cell r="N901" t="str">
            <v>Waged/Timesheet</v>
          </cell>
          <cell r="O901" t="str">
            <v>Position Filled</v>
          </cell>
          <cell r="P901">
            <v>90001834</v>
          </cell>
          <cell r="Q901" t="str">
            <v>Ani Martin</v>
          </cell>
          <cell r="R901" t="str">
            <v>Permanent Full-Time</v>
          </cell>
          <cell r="S901" t="str">
            <v>Waged/Timesheet</v>
          </cell>
          <cell r="T901" t="str">
            <v>CEA – PSA</v>
          </cell>
          <cell r="U901">
            <v>1</v>
          </cell>
          <cell r="V901" t="str">
            <v>E+</v>
          </cell>
          <cell r="W901">
            <v>57298.25</v>
          </cell>
          <cell r="X901" t="str">
            <v>1 Queen Street - Level 6</v>
          </cell>
          <cell r="Y901">
            <v>0</v>
          </cell>
          <cell r="Z901" t="str">
            <v>Ani</v>
          </cell>
          <cell r="AA901" t="str">
            <v>Martin</v>
          </cell>
          <cell r="AB901" t="str">
            <v>Ani</v>
          </cell>
          <cell r="AC901" t="str">
            <v>BAND</v>
          </cell>
          <cell r="AD901" t="str">
            <v>PSA</v>
          </cell>
          <cell r="AE901" t="str">
            <v>Female</v>
          </cell>
          <cell r="AF901">
            <v>1148</v>
          </cell>
          <cell r="AG901" t="str">
            <v>Control Room</v>
          </cell>
          <cell r="AH901" t="str">
            <v>00.00.0000</v>
          </cell>
        </row>
        <row r="902">
          <cell r="A902">
            <v>50013868</v>
          </cell>
          <cell r="B902" t="str">
            <v>Finance Division</v>
          </cell>
          <cell r="C902" t="str">
            <v>Procurement</v>
          </cell>
          <cell r="D902" t="str">
            <v>Strategy &amp; Systems</v>
          </cell>
          <cell r="E902" t="str">
            <v>Strategy &amp; Systems</v>
          </cell>
          <cell r="F902">
            <v>50013868</v>
          </cell>
          <cell r="G902" t="str">
            <v>Administrator</v>
          </cell>
          <cell r="H902" t="str">
            <v>01.07.2010</v>
          </cell>
          <cell r="I902" t="str">
            <v>Staff Member</v>
          </cell>
          <cell r="J902" t="str">
            <v>Band D</v>
          </cell>
          <cell r="K902">
            <v>1</v>
          </cell>
          <cell r="L902">
            <v>40</v>
          </cell>
          <cell r="M902" t="str">
            <v>Permanent Full-Time</v>
          </cell>
          <cell r="N902" t="str">
            <v>Waged/Timesheet</v>
          </cell>
          <cell r="O902" t="str">
            <v>Position Filled</v>
          </cell>
          <cell r="P902">
            <v>12</v>
          </cell>
          <cell r="Q902" t="str">
            <v>Jill Harvey</v>
          </cell>
          <cell r="R902" t="str">
            <v>Permanent Full-Time</v>
          </cell>
          <cell r="S902" t="str">
            <v>Waged/Timesheet</v>
          </cell>
          <cell r="T902" t="str">
            <v>IEA – 2010 Standard</v>
          </cell>
          <cell r="U902">
            <v>1</v>
          </cell>
          <cell r="V902" t="str">
            <v>D+</v>
          </cell>
          <cell r="W902">
            <v>54120.31</v>
          </cell>
          <cell r="X902" t="str">
            <v>Admin L4 - 6 Henderson Valley Road</v>
          </cell>
          <cell r="Y902">
            <v>0</v>
          </cell>
          <cell r="Z902" t="str">
            <v>Alison</v>
          </cell>
          <cell r="AA902" t="str">
            <v>Harvey</v>
          </cell>
          <cell r="AB902" t="str">
            <v>Jill</v>
          </cell>
          <cell r="AC902" t="str">
            <v>BAND</v>
          </cell>
          <cell r="AD902" t="str">
            <v>PSA</v>
          </cell>
          <cell r="AE902" t="str">
            <v>Female</v>
          </cell>
          <cell r="AF902">
            <v>8202</v>
          </cell>
          <cell r="AG902" t="str">
            <v>PROCUREMENT SUPPORT</v>
          </cell>
          <cell r="AH902" t="str">
            <v>00.00.0000</v>
          </cell>
        </row>
        <row r="903">
          <cell r="A903">
            <v>50013898</v>
          </cell>
          <cell r="B903" t="str">
            <v>Services</v>
          </cell>
          <cell r="C903" t="str">
            <v>Services</v>
          </cell>
          <cell r="D903" t="str">
            <v>Network Operations &amp; Safety</v>
          </cell>
          <cell r="E903" t="str">
            <v>Road Safety Engineering North/ West</v>
          </cell>
          <cell r="F903">
            <v>50013898</v>
          </cell>
          <cell r="G903" t="str">
            <v>Road Safety Engineering Team Leader N/W</v>
          </cell>
          <cell r="H903" t="str">
            <v>01.07.2010</v>
          </cell>
          <cell r="I903" t="str">
            <v>Team Leader</v>
          </cell>
          <cell r="J903" t="str">
            <v>Band I</v>
          </cell>
          <cell r="K903">
            <v>1</v>
          </cell>
          <cell r="L903">
            <v>40</v>
          </cell>
          <cell r="M903" t="str">
            <v>Permanent Full-Time</v>
          </cell>
          <cell r="N903" t="str">
            <v>Salaried</v>
          </cell>
          <cell r="O903" t="str">
            <v>Position Filled</v>
          </cell>
          <cell r="P903">
            <v>660</v>
          </cell>
          <cell r="Q903" t="str">
            <v>Graeme Bean</v>
          </cell>
          <cell r="R903" t="str">
            <v>Permanent Full-Time</v>
          </cell>
          <cell r="S903" t="str">
            <v>Salaried</v>
          </cell>
          <cell r="T903" t="str">
            <v>CEA – PSA</v>
          </cell>
          <cell r="U903">
            <v>1</v>
          </cell>
          <cell r="V903" t="str">
            <v>I+</v>
          </cell>
          <cell r="W903">
            <v>130800</v>
          </cell>
          <cell r="X903" t="str">
            <v>Vodafone Building - Level 2 (74 Taharoto Road)</v>
          </cell>
          <cell r="Y903">
            <v>0</v>
          </cell>
          <cell r="Z903" t="str">
            <v>Graeme</v>
          </cell>
          <cell r="AA903" t="str">
            <v>Bean</v>
          </cell>
          <cell r="AB903" t="str">
            <v>Graeme</v>
          </cell>
          <cell r="AC903" t="str">
            <v>BAND</v>
          </cell>
          <cell r="AD903" t="str">
            <v>PSA</v>
          </cell>
          <cell r="AE903" t="str">
            <v>Male</v>
          </cell>
          <cell r="AF903">
            <v>1516</v>
          </cell>
          <cell r="AG903" t="str">
            <v>Engineering N / W</v>
          </cell>
          <cell r="AH903" t="str">
            <v>00.00.0000</v>
          </cell>
        </row>
        <row r="904">
          <cell r="A904">
            <v>50013962</v>
          </cell>
          <cell r="B904" t="str">
            <v>Business Technology Division</v>
          </cell>
          <cell r="C904" t="str">
            <v>HOP Technical</v>
          </cell>
          <cell r="E904" t="str">
            <v>HOP Technical</v>
          </cell>
          <cell r="F904">
            <v>50013962</v>
          </cell>
          <cell r="G904" t="str">
            <v>Compliance Business Analyst</v>
          </cell>
          <cell r="H904" t="str">
            <v>01.07.2010</v>
          </cell>
          <cell r="I904" t="str">
            <v>Staff Member</v>
          </cell>
          <cell r="K904">
            <v>0</v>
          </cell>
          <cell r="L904">
            <v>0</v>
          </cell>
          <cell r="M904" t="str">
            <v>Non-Employee</v>
          </cell>
          <cell r="N904" t="str">
            <v>Contractor</v>
          </cell>
          <cell r="O904" t="str">
            <v>Position unfilled for  15 days</v>
          </cell>
          <cell r="P904">
            <v>0</v>
          </cell>
          <cell r="U904">
            <v>0</v>
          </cell>
          <cell r="W904">
            <v>0</v>
          </cell>
          <cell r="Y904">
            <v>0</v>
          </cell>
          <cell r="AH904" t="str">
            <v>00.00.0000</v>
          </cell>
        </row>
        <row r="905">
          <cell r="A905">
            <v>51000121</v>
          </cell>
          <cell r="B905" t="str">
            <v>Services</v>
          </cell>
          <cell r="C905" t="str">
            <v>Services</v>
          </cell>
          <cell r="D905" t="str">
            <v>Parking Services</v>
          </cell>
          <cell r="E905" t="str">
            <v>Car Parks</v>
          </cell>
          <cell r="F905">
            <v>51000121</v>
          </cell>
          <cell r="G905" t="str">
            <v>Casual Car Park Attendant</v>
          </cell>
          <cell r="H905" t="str">
            <v>01.11.2010</v>
          </cell>
          <cell r="I905" t="str">
            <v>Staff Member</v>
          </cell>
          <cell r="J905" t="str">
            <v>Band B</v>
          </cell>
          <cell r="K905">
            <v>0</v>
          </cell>
          <cell r="L905">
            <v>0</v>
          </cell>
          <cell r="M905" t="str">
            <v>Casual</v>
          </cell>
          <cell r="N905" t="str">
            <v>Waged/Timesheet</v>
          </cell>
          <cell r="O905" t="str">
            <v>Position Filled</v>
          </cell>
          <cell r="P905">
            <v>1451</v>
          </cell>
          <cell r="Q905" t="str">
            <v>Helen Minton</v>
          </cell>
          <cell r="R905" t="str">
            <v>Casual</v>
          </cell>
          <cell r="S905" t="str">
            <v>Waged/Timesheet</v>
          </cell>
          <cell r="T905" t="str">
            <v>IEA – 2010 Standard</v>
          </cell>
          <cell r="U905">
            <v>0</v>
          </cell>
          <cell r="V905" t="str">
            <v>B</v>
          </cell>
          <cell r="W905">
            <v>0</v>
          </cell>
          <cell r="X905" t="str">
            <v>29 Customs Street West - Level 1</v>
          </cell>
          <cell r="Y905">
            <v>0</v>
          </cell>
          <cell r="Z905" t="str">
            <v>Helen</v>
          </cell>
          <cell r="AA905" t="str">
            <v>Minton</v>
          </cell>
          <cell r="AC905" t="str">
            <v>BAND</v>
          </cell>
          <cell r="AD905" t="str">
            <v>PSA</v>
          </cell>
          <cell r="AE905" t="str">
            <v>Female</v>
          </cell>
          <cell r="AF905">
            <v>1151</v>
          </cell>
          <cell r="AG905" t="str">
            <v>Sandspit</v>
          </cell>
          <cell r="AH905" t="str">
            <v>00.00.0000</v>
          </cell>
        </row>
        <row r="906">
          <cell r="A906">
            <v>51000122</v>
          </cell>
          <cell r="B906" t="str">
            <v>Services</v>
          </cell>
          <cell r="C906" t="str">
            <v>Services</v>
          </cell>
          <cell r="D906" t="str">
            <v>Parking Services</v>
          </cell>
          <cell r="E906" t="str">
            <v>Car Parks</v>
          </cell>
          <cell r="F906">
            <v>51000122</v>
          </cell>
          <cell r="G906" t="str">
            <v>Casual Car Park Attendant</v>
          </cell>
          <cell r="H906" t="str">
            <v>01.11.2010</v>
          </cell>
          <cell r="I906" t="str">
            <v>Staff Member</v>
          </cell>
          <cell r="J906" t="str">
            <v>Band B</v>
          </cell>
          <cell r="K906">
            <v>0</v>
          </cell>
          <cell r="L906">
            <v>0</v>
          </cell>
          <cell r="M906" t="str">
            <v>Casual</v>
          </cell>
          <cell r="N906" t="str">
            <v>Waged/Timesheet</v>
          </cell>
          <cell r="O906" t="str">
            <v>Position Filled</v>
          </cell>
          <cell r="P906">
            <v>1221</v>
          </cell>
          <cell r="Q906" t="str">
            <v>Ian Massam</v>
          </cell>
          <cell r="R906" t="str">
            <v>Casual</v>
          </cell>
          <cell r="S906" t="str">
            <v>Waged/Timesheet</v>
          </cell>
          <cell r="T906" t="str">
            <v>IEA – 2010 Standard</v>
          </cell>
          <cell r="U906">
            <v>0</v>
          </cell>
          <cell r="V906" t="str">
            <v>B</v>
          </cell>
          <cell r="W906">
            <v>0</v>
          </cell>
          <cell r="X906" t="str">
            <v>29 Customs Street West - Level 1</v>
          </cell>
          <cell r="Y906">
            <v>0</v>
          </cell>
          <cell r="Z906" t="str">
            <v>Ian</v>
          </cell>
          <cell r="AA906" t="str">
            <v>Massam</v>
          </cell>
          <cell r="AC906" t="str">
            <v>BAND</v>
          </cell>
          <cell r="AD906" t="str">
            <v>PSA</v>
          </cell>
          <cell r="AE906" t="str">
            <v>Male</v>
          </cell>
          <cell r="AF906">
            <v>1151</v>
          </cell>
          <cell r="AG906" t="str">
            <v>Sandspit</v>
          </cell>
          <cell r="AH906" t="str">
            <v>00.00.0000</v>
          </cell>
        </row>
        <row r="907">
          <cell r="A907">
            <v>51000123</v>
          </cell>
          <cell r="B907" t="str">
            <v>Services</v>
          </cell>
          <cell r="C907" t="str">
            <v>Services</v>
          </cell>
          <cell r="D907" t="str">
            <v>Network Operations &amp; Safety</v>
          </cell>
          <cell r="E907" t="str">
            <v>Community Transport North/ West</v>
          </cell>
          <cell r="F907">
            <v>51000123</v>
          </cell>
          <cell r="G907" t="str">
            <v>Community Transport Coordinator</v>
          </cell>
          <cell r="H907" t="str">
            <v>01.11.2010</v>
          </cell>
          <cell r="I907" t="str">
            <v>Staff Member</v>
          </cell>
          <cell r="J907" t="str">
            <v>Band F</v>
          </cell>
          <cell r="K907">
            <v>0.6</v>
          </cell>
          <cell r="L907">
            <v>24</v>
          </cell>
          <cell r="M907" t="str">
            <v>Permanent Part-Time</v>
          </cell>
          <cell r="N907" t="str">
            <v>Waged/Timesheet</v>
          </cell>
          <cell r="O907" t="str">
            <v>Position Filled</v>
          </cell>
          <cell r="P907">
            <v>93300748</v>
          </cell>
          <cell r="Q907" t="str">
            <v>Carol Murray</v>
          </cell>
          <cell r="R907" t="str">
            <v>Permanent Part-Time</v>
          </cell>
          <cell r="S907" t="str">
            <v>Waged/Timesheet</v>
          </cell>
          <cell r="T907" t="str">
            <v>CEA – PSA</v>
          </cell>
          <cell r="U907">
            <v>0.6</v>
          </cell>
          <cell r="V907" t="str">
            <v>F+</v>
          </cell>
          <cell r="W907">
            <v>70080.09</v>
          </cell>
          <cell r="X907" t="str">
            <v>Vodafone Building - Level 2 (74 Taharoto Road)</v>
          </cell>
          <cell r="Y907">
            <v>0</v>
          </cell>
          <cell r="Z907" t="str">
            <v>Carol</v>
          </cell>
          <cell r="AA907" t="str">
            <v>Murray</v>
          </cell>
          <cell r="AB907" t="str">
            <v>Carol</v>
          </cell>
          <cell r="AC907" t="str">
            <v>BAND</v>
          </cell>
          <cell r="AD907" t="str">
            <v>PSA</v>
          </cell>
          <cell r="AE907" t="str">
            <v>Female</v>
          </cell>
          <cell r="AF907">
            <v>1519</v>
          </cell>
          <cell r="AG907" t="str">
            <v>Com Transport North</v>
          </cell>
          <cell r="AH907" t="str">
            <v>00.00.0000</v>
          </cell>
        </row>
        <row r="908">
          <cell r="A908">
            <v>51000148</v>
          </cell>
          <cell r="B908" t="str">
            <v>Services</v>
          </cell>
          <cell r="C908" t="str">
            <v>Public Transport</v>
          </cell>
          <cell r="D908" t="str">
            <v>Ferry Services</v>
          </cell>
          <cell r="E908" t="str">
            <v>Infrastructure &amp; Facilities Operations</v>
          </cell>
          <cell r="F908">
            <v>51000148</v>
          </cell>
          <cell r="G908" t="str">
            <v>Casual Employee</v>
          </cell>
          <cell r="H908" t="str">
            <v>01.11.2010</v>
          </cell>
          <cell r="I908" t="str">
            <v>Staff Member</v>
          </cell>
          <cell r="J908" t="str">
            <v>Band D</v>
          </cell>
          <cell r="K908">
            <v>0</v>
          </cell>
          <cell r="L908">
            <v>0</v>
          </cell>
          <cell r="M908" t="str">
            <v>Casual</v>
          </cell>
          <cell r="N908" t="str">
            <v>Waged/Timesheet</v>
          </cell>
          <cell r="O908" t="str">
            <v>Position Filled</v>
          </cell>
          <cell r="P908">
            <v>90009866</v>
          </cell>
          <cell r="Q908" t="str">
            <v>Teresa Barlow</v>
          </cell>
          <cell r="R908" t="str">
            <v>Casual</v>
          </cell>
          <cell r="S908" t="str">
            <v>Waged/Timesheet</v>
          </cell>
          <cell r="T908" t="str">
            <v>IEA – Old ELGOU Agmt</v>
          </cell>
          <cell r="U908">
            <v>0</v>
          </cell>
          <cell r="V908">
            <v>0</v>
          </cell>
          <cell r="W908">
            <v>0</v>
          </cell>
          <cell r="Y908">
            <v>0</v>
          </cell>
          <cell r="Z908" t="str">
            <v>Teresa</v>
          </cell>
          <cell r="AA908" t="str">
            <v>Barlow</v>
          </cell>
          <cell r="AB908" t="str">
            <v>Teresa</v>
          </cell>
          <cell r="AC908" t="str">
            <v>NO SCALE</v>
          </cell>
          <cell r="AD908" t="str">
            <v>PSA</v>
          </cell>
          <cell r="AE908" t="str">
            <v>Female</v>
          </cell>
          <cell r="AF908">
            <v>1207</v>
          </cell>
          <cell r="AG908" t="str">
            <v>WHARF FACILITIES</v>
          </cell>
          <cell r="AH908" t="str">
            <v>00.00.0000</v>
          </cell>
        </row>
        <row r="909">
          <cell r="A909">
            <v>51000165</v>
          </cell>
          <cell r="B909" t="str">
            <v>Services</v>
          </cell>
          <cell r="C909" t="str">
            <v>Services</v>
          </cell>
          <cell r="D909" t="str">
            <v>Network Operations &amp; Safety</v>
          </cell>
          <cell r="E909" t="str">
            <v>Traffic Operations - Central/ South</v>
          </cell>
          <cell r="F909">
            <v>51000165</v>
          </cell>
          <cell r="G909" t="str">
            <v>Traffic Engineer</v>
          </cell>
          <cell r="H909" t="str">
            <v>01.11.2010</v>
          </cell>
          <cell r="I909" t="str">
            <v>Staff Member</v>
          </cell>
          <cell r="J909" t="str">
            <v>Band G</v>
          </cell>
          <cell r="K909">
            <v>1</v>
          </cell>
          <cell r="L909">
            <v>40</v>
          </cell>
          <cell r="M909" t="str">
            <v>Permanent Full-Time</v>
          </cell>
          <cell r="N909" t="str">
            <v>Waged/Timesheet</v>
          </cell>
          <cell r="O909" t="str">
            <v>Position Filled</v>
          </cell>
          <cell r="P909">
            <v>165</v>
          </cell>
          <cell r="Q909" t="str">
            <v>Patrick Chan</v>
          </cell>
          <cell r="R909" t="str">
            <v>Permanent Full-Time</v>
          </cell>
          <cell r="S909" t="str">
            <v>Waged/Timesheet</v>
          </cell>
          <cell r="T909" t="str">
            <v>CEA – PSA</v>
          </cell>
          <cell r="U909">
            <v>1</v>
          </cell>
          <cell r="V909" t="str">
            <v>G+</v>
          </cell>
          <cell r="W909">
            <v>74314</v>
          </cell>
          <cell r="X909" t="str">
            <v>1 Queen Street - Level 6</v>
          </cell>
          <cell r="Y909">
            <v>0</v>
          </cell>
          <cell r="Z909" t="str">
            <v>Patrick</v>
          </cell>
          <cell r="AA909" t="str">
            <v>Chan</v>
          </cell>
          <cell r="AC909" t="str">
            <v>BAND</v>
          </cell>
          <cell r="AD909" t="str">
            <v>PSA</v>
          </cell>
          <cell r="AE909" t="str">
            <v>Male</v>
          </cell>
          <cell r="AF909">
            <v>1504</v>
          </cell>
          <cell r="AG909" t="str">
            <v>TRAFFIC OPS CENTRAL</v>
          </cell>
          <cell r="AH909" t="str">
            <v>00.00.0000</v>
          </cell>
        </row>
        <row r="910">
          <cell r="A910">
            <v>51000167</v>
          </cell>
          <cell r="B910" t="str">
            <v>People, Safety &amp; Contact</v>
          </cell>
          <cell r="C910" t="str">
            <v>Customer Contact</v>
          </cell>
          <cell r="D910" t="str">
            <v>Call Centre Operations</v>
          </cell>
          <cell r="E910" t="str">
            <v>Call Centre (3)</v>
          </cell>
          <cell r="F910">
            <v>51000167</v>
          </cell>
          <cell r="G910" t="str">
            <v>Customer Service Representative</v>
          </cell>
          <cell r="H910" t="str">
            <v>01.11.2010</v>
          </cell>
          <cell r="I910" t="str">
            <v>Staff Member</v>
          </cell>
          <cell r="J910" t="str">
            <v>Band C</v>
          </cell>
          <cell r="K910">
            <v>1</v>
          </cell>
          <cell r="L910">
            <v>40</v>
          </cell>
          <cell r="M910" t="str">
            <v>Permanent Full-Time</v>
          </cell>
          <cell r="N910" t="str">
            <v>Waged/Timesheet</v>
          </cell>
          <cell r="O910" t="str">
            <v>Position Filled</v>
          </cell>
          <cell r="P910">
            <v>808</v>
          </cell>
          <cell r="Q910" t="str">
            <v>Anna Davocol</v>
          </cell>
          <cell r="R910" t="str">
            <v>Fixed Term Full-Time</v>
          </cell>
          <cell r="S910" t="str">
            <v>Waged/Timesheet</v>
          </cell>
          <cell r="T910" t="str">
            <v>CEA – PSA</v>
          </cell>
          <cell r="U910">
            <v>1</v>
          </cell>
          <cell r="V910" t="str">
            <v>1C</v>
          </cell>
          <cell r="W910">
            <v>37350</v>
          </cell>
          <cell r="X910" t="str">
            <v>Ground Floor - 21 Pitt Street</v>
          </cell>
          <cell r="Y910">
            <v>0</v>
          </cell>
          <cell r="Z910" t="str">
            <v>Annalyn</v>
          </cell>
          <cell r="AA910" t="str">
            <v>Davocol</v>
          </cell>
          <cell r="AB910" t="str">
            <v>Anna</v>
          </cell>
          <cell r="AC910" t="str">
            <v>CSR</v>
          </cell>
          <cell r="AD910" t="str">
            <v>PSA</v>
          </cell>
          <cell r="AE910" t="str">
            <v>Female</v>
          </cell>
          <cell r="AF910">
            <v>9315</v>
          </cell>
          <cell r="AG910" t="str">
            <v>CALL CENTRE OPS</v>
          </cell>
          <cell r="AH910" t="str">
            <v>29.10.2015</v>
          </cell>
        </row>
        <row r="911">
          <cell r="A911">
            <v>51000171</v>
          </cell>
          <cell r="B911" t="str">
            <v>Board Members</v>
          </cell>
          <cell r="E911" t="str">
            <v>Board Members</v>
          </cell>
          <cell r="F911">
            <v>51000171</v>
          </cell>
          <cell r="G911" t="str">
            <v>Director (Chair)</v>
          </cell>
          <cell r="H911" t="str">
            <v>01.11.2010</v>
          </cell>
          <cell r="K911">
            <v>0</v>
          </cell>
          <cell r="L911">
            <v>0</v>
          </cell>
          <cell r="M911" t="str">
            <v>Board</v>
          </cell>
          <cell r="N911" t="str">
            <v>Board</v>
          </cell>
          <cell r="O911" t="str">
            <v>Position Filled</v>
          </cell>
          <cell r="P911">
            <v>1245</v>
          </cell>
          <cell r="Q911" t="str">
            <v>Lester Levy</v>
          </cell>
          <cell r="R911" t="str">
            <v>Board</v>
          </cell>
          <cell r="S911" t="str">
            <v>Board</v>
          </cell>
          <cell r="U911">
            <v>0</v>
          </cell>
          <cell r="V911">
            <v>0</v>
          </cell>
          <cell r="W911">
            <v>0</v>
          </cell>
          <cell r="Y911">
            <v>0</v>
          </cell>
          <cell r="Z911" t="str">
            <v>Lester</v>
          </cell>
          <cell r="AA911" t="str">
            <v>Levy</v>
          </cell>
          <cell r="AC911" t="str">
            <v>BOARD</v>
          </cell>
          <cell r="AE911" t="str">
            <v>Male</v>
          </cell>
          <cell r="AF911">
            <v>1800</v>
          </cell>
          <cell r="AG911" t="str">
            <v>Board of Directors</v>
          </cell>
          <cell r="AH911" t="str">
            <v>00.00.0000</v>
          </cell>
        </row>
        <row r="912">
          <cell r="A912">
            <v>51000172</v>
          </cell>
          <cell r="B912" t="str">
            <v>Board Members</v>
          </cell>
          <cell r="E912" t="str">
            <v>Board Members</v>
          </cell>
          <cell r="F912">
            <v>51000172</v>
          </cell>
          <cell r="G912" t="str">
            <v>Director</v>
          </cell>
          <cell r="H912" t="str">
            <v>01.11.2010</v>
          </cell>
          <cell r="K912">
            <v>0</v>
          </cell>
          <cell r="L912">
            <v>0</v>
          </cell>
          <cell r="M912" t="str">
            <v>Board</v>
          </cell>
          <cell r="N912" t="str">
            <v>Board</v>
          </cell>
          <cell r="O912" t="str">
            <v>Position Filled</v>
          </cell>
          <cell r="P912">
            <v>1668</v>
          </cell>
          <cell r="Q912" t="str">
            <v>Mark Gilbert</v>
          </cell>
          <cell r="R912" t="str">
            <v>Board</v>
          </cell>
          <cell r="S912" t="str">
            <v>Board</v>
          </cell>
          <cell r="U912">
            <v>0</v>
          </cell>
          <cell r="V912">
            <v>0</v>
          </cell>
          <cell r="W912">
            <v>0</v>
          </cell>
          <cell r="X912" t="str">
            <v>Civic 1 - 6 Henderson Valley Road</v>
          </cell>
          <cell r="Y912">
            <v>0</v>
          </cell>
          <cell r="Z912" t="str">
            <v>Mark</v>
          </cell>
          <cell r="AA912" t="str">
            <v>Gilbert</v>
          </cell>
          <cell r="AC912" t="str">
            <v>BOARD</v>
          </cell>
          <cell r="AE912" t="str">
            <v>Male</v>
          </cell>
          <cell r="AF912">
            <v>1800</v>
          </cell>
          <cell r="AG912" t="str">
            <v>Board of Directors</v>
          </cell>
          <cell r="AH912" t="str">
            <v>00.00.0000</v>
          </cell>
        </row>
        <row r="913">
          <cell r="A913">
            <v>51000173</v>
          </cell>
          <cell r="B913" t="str">
            <v>Board Members</v>
          </cell>
          <cell r="E913" t="str">
            <v>Board Members</v>
          </cell>
          <cell r="F913">
            <v>51000173</v>
          </cell>
          <cell r="G913" t="str">
            <v>Director</v>
          </cell>
          <cell r="H913" t="str">
            <v>01.11.2010</v>
          </cell>
          <cell r="K913">
            <v>0</v>
          </cell>
          <cell r="L913">
            <v>0</v>
          </cell>
          <cell r="M913" t="str">
            <v>Board</v>
          </cell>
          <cell r="N913" t="str">
            <v>Board</v>
          </cell>
          <cell r="O913" t="str">
            <v>Position Filled</v>
          </cell>
          <cell r="P913">
            <v>84</v>
          </cell>
          <cell r="Q913" t="str">
            <v>Ian Parton</v>
          </cell>
          <cell r="R913" t="str">
            <v>Board</v>
          </cell>
          <cell r="S913" t="str">
            <v>Board</v>
          </cell>
          <cell r="U913">
            <v>0</v>
          </cell>
          <cell r="V913">
            <v>0</v>
          </cell>
          <cell r="W913">
            <v>0</v>
          </cell>
          <cell r="Y913">
            <v>0</v>
          </cell>
          <cell r="Z913" t="str">
            <v>Ian</v>
          </cell>
          <cell r="AA913" t="str">
            <v>Parton</v>
          </cell>
          <cell r="AC913" t="str">
            <v>BOARD</v>
          </cell>
          <cell r="AE913" t="str">
            <v>Male</v>
          </cell>
          <cell r="AF913">
            <v>1800</v>
          </cell>
          <cell r="AG913" t="str">
            <v>Board of Directors</v>
          </cell>
          <cell r="AH913" t="str">
            <v>00.00.0000</v>
          </cell>
        </row>
        <row r="914">
          <cell r="A914">
            <v>51000174</v>
          </cell>
          <cell r="B914" t="str">
            <v>Board Members</v>
          </cell>
          <cell r="E914" t="str">
            <v>Board Members</v>
          </cell>
          <cell r="F914">
            <v>51000174</v>
          </cell>
          <cell r="G914" t="str">
            <v>Director</v>
          </cell>
          <cell r="H914" t="str">
            <v>01.11.2010</v>
          </cell>
          <cell r="K914">
            <v>0</v>
          </cell>
          <cell r="L914">
            <v>0</v>
          </cell>
          <cell r="M914" t="str">
            <v>Board</v>
          </cell>
          <cell r="N914" t="str">
            <v>Board</v>
          </cell>
          <cell r="O914" t="str">
            <v>Position Filled</v>
          </cell>
          <cell r="P914">
            <v>68</v>
          </cell>
          <cell r="Q914" t="str">
            <v>Rabin Rabindran</v>
          </cell>
          <cell r="R914" t="str">
            <v>Board</v>
          </cell>
          <cell r="S914" t="str">
            <v>Board</v>
          </cell>
          <cell r="U914">
            <v>0</v>
          </cell>
          <cell r="V914">
            <v>0</v>
          </cell>
          <cell r="W914">
            <v>0</v>
          </cell>
          <cell r="X914" t="str">
            <v>Civic 1 - 6 Henderson Valley Road</v>
          </cell>
          <cell r="Y914">
            <v>0</v>
          </cell>
          <cell r="Z914" t="str">
            <v>Rabin Sockalingam</v>
          </cell>
          <cell r="AA914" t="str">
            <v>Rabindran</v>
          </cell>
          <cell r="AB914" t="str">
            <v>Rabin</v>
          </cell>
          <cell r="AC914" t="str">
            <v>BOARD</v>
          </cell>
          <cell r="AE914" t="str">
            <v>Male</v>
          </cell>
          <cell r="AF914">
            <v>1800</v>
          </cell>
          <cell r="AG914" t="str">
            <v>Board of Directors</v>
          </cell>
          <cell r="AH914" t="str">
            <v>00.00.0000</v>
          </cell>
        </row>
        <row r="915">
          <cell r="A915">
            <v>51000175</v>
          </cell>
          <cell r="B915" t="str">
            <v>Board Members</v>
          </cell>
          <cell r="E915" t="str">
            <v>Board Members</v>
          </cell>
          <cell r="F915">
            <v>51000175</v>
          </cell>
          <cell r="G915" t="str">
            <v>Director</v>
          </cell>
          <cell r="H915" t="str">
            <v>01.11.2010</v>
          </cell>
          <cell r="K915">
            <v>0</v>
          </cell>
          <cell r="L915">
            <v>0</v>
          </cell>
          <cell r="M915" t="str">
            <v>Board</v>
          </cell>
          <cell r="N915" t="str">
            <v>Board</v>
          </cell>
          <cell r="O915" t="str">
            <v>Position Filled</v>
          </cell>
          <cell r="P915">
            <v>69</v>
          </cell>
          <cell r="Q915" t="str">
            <v>Chris Fletcher</v>
          </cell>
          <cell r="R915" t="str">
            <v>Board</v>
          </cell>
          <cell r="S915" t="str">
            <v>Board</v>
          </cell>
          <cell r="U915">
            <v>0</v>
          </cell>
          <cell r="V915">
            <v>0</v>
          </cell>
          <cell r="W915">
            <v>0</v>
          </cell>
          <cell r="X915" t="str">
            <v>Civic 1 - 6 Henderson Valley Road</v>
          </cell>
          <cell r="Y915">
            <v>0</v>
          </cell>
          <cell r="Z915" t="str">
            <v>Christine</v>
          </cell>
          <cell r="AA915" t="str">
            <v>Fletcher</v>
          </cell>
          <cell r="AB915" t="str">
            <v>Chris</v>
          </cell>
          <cell r="AC915" t="str">
            <v>BOARD</v>
          </cell>
          <cell r="AE915" t="str">
            <v>Female</v>
          </cell>
          <cell r="AF915">
            <v>1800</v>
          </cell>
          <cell r="AG915" t="str">
            <v>Board of Directors</v>
          </cell>
          <cell r="AH915" t="str">
            <v>00.00.0000</v>
          </cell>
        </row>
        <row r="916">
          <cell r="A916">
            <v>51000176</v>
          </cell>
          <cell r="B916" t="str">
            <v>Board Members</v>
          </cell>
          <cell r="E916" t="str">
            <v>Board Members</v>
          </cell>
          <cell r="F916">
            <v>51000176</v>
          </cell>
          <cell r="G916" t="str">
            <v>Deputy Director</v>
          </cell>
          <cell r="H916" t="str">
            <v>01.11.2010</v>
          </cell>
          <cell r="K916">
            <v>0</v>
          </cell>
          <cell r="L916">
            <v>0</v>
          </cell>
          <cell r="M916" t="str">
            <v>Board</v>
          </cell>
          <cell r="N916" t="str">
            <v>Board</v>
          </cell>
          <cell r="O916" t="str">
            <v>Position Filled</v>
          </cell>
          <cell r="P916">
            <v>70</v>
          </cell>
          <cell r="Q916" t="str">
            <v>Paul Lockey</v>
          </cell>
          <cell r="R916" t="str">
            <v>Board</v>
          </cell>
          <cell r="S916" t="str">
            <v>Board</v>
          </cell>
          <cell r="U916">
            <v>0</v>
          </cell>
          <cell r="V916">
            <v>0</v>
          </cell>
          <cell r="W916">
            <v>0</v>
          </cell>
          <cell r="X916" t="str">
            <v>Civic 1 - 6 Henderson Valley Road</v>
          </cell>
          <cell r="Y916">
            <v>0</v>
          </cell>
          <cell r="Z916" t="str">
            <v>Paul</v>
          </cell>
          <cell r="AA916" t="str">
            <v>Lockey</v>
          </cell>
          <cell r="AC916" t="str">
            <v>BOARD</v>
          </cell>
          <cell r="AE916" t="str">
            <v>Male</v>
          </cell>
          <cell r="AF916">
            <v>1800</v>
          </cell>
          <cell r="AG916" t="str">
            <v>Board of Directors</v>
          </cell>
          <cell r="AH916" t="str">
            <v>00.00.0000</v>
          </cell>
        </row>
        <row r="917">
          <cell r="A917">
            <v>51000177</v>
          </cell>
          <cell r="B917" t="str">
            <v>Board Members</v>
          </cell>
          <cell r="E917" t="str">
            <v>Board Members</v>
          </cell>
          <cell r="F917">
            <v>51000177</v>
          </cell>
          <cell r="G917" t="str">
            <v>Director</v>
          </cell>
          <cell r="H917" t="str">
            <v>01.11.2010</v>
          </cell>
          <cell r="K917">
            <v>0</v>
          </cell>
          <cell r="L917">
            <v>0</v>
          </cell>
          <cell r="M917" t="str">
            <v>Board</v>
          </cell>
          <cell r="N917" t="str">
            <v>Board</v>
          </cell>
          <cell r="O917" t="str">
            <v>Position Filled</v>
          </cell>
          <cell r="P917">
            <v>86</v>
          </cell>
          <cell r="Q917" t="str">
            <v>Mike Lee</v>
          </cell>
          <cell r="R917" t="str">
            <v>Board</v>
          </cell>
          <cell r="S917" t="str">
            <v>Board</v>
          </cell>
          <cell r="U917">
            <v>0</v>
          </cell>
          <cell r="V917">
            <v>0</v>
          </cell>
          <cell r="W917">
            <v>0</v>
          </cell>
          <cell r="Y917">
            <v>0</v>
          </cell>
          <cell r="Z917" t="str">
            <v>Michael</v>
          </cell>
          <cell r="AA917" t="str">
            <v>Lee</v>
          </cell>
          <cell r="AB917" t="str">
            <v>Mike</v>
          </cell>
          <cell r="AC917" t="str">
            <v>BOARD</v>
          </cell>
          <cell r="AE917" t="str">
            <v>Male</v>
          </cell>
          <cell r="AF917">
            <v>1800</v>
          </cell>
          <cell r="AG917" t="str">
            <v>Board of Directors</v>
          </cell>
          <cell r="AH917" t="str">
            <v>00.00.0000</v>
          </cell>
        </row>
        <row r="918">
          <cell r="A918">
            <v>51000210</v>
          </cell>
          <cell r="B918" t="str">
            <v>People, Safety &amp; Contact</v>
          </cell>
          <cell r="C918" t="str">
            <v>Customer Contact</v>
          </cell>
          <cell r="D918" t="str">
            <v>Customer Response</v>
          </cell>
          <cell r="E918" t="str">
            <v>Customer Feedback 2</v>
          </cell>
          <cell r="F918">
            <v>51000210</v>
          </cell>
          <cell r="G918" t="str">
            <v>Feedback Coordinator</v>
          </cell>
          <cell r="H918" t="str">
            <v>10.01.2011</v>
          </cell>
          <cell r="I918" t="str">
            <v>Staff Member</v>
          </cell>
          <cell r="J918" t="str">
            <v>Band D</v>
          </cell>
          <cell r="K918">
            <v>1</v>
          </cell>
          <cell r="L918">
            <v>40</v>
          </cell>
          <cell r="M918" t="str">
            <v>Permanent Full-Time</v>
          </cell>
          <cell r="N918" t="str">
            <v>Waged/Timesheet</v>
          </cell>
          <cell r="O918" t="str">
            <v>Position Filled</v>
          </cell>
          <cell r="P918">
            <v>255</v>
          </cell>
          <cell r="Q918" t="str">
            <v>Sandra Knight</v>
          </cell>
          <cell r="R918" t="str">
            <v>Permanent Full-Time</v>
          </cell>
          <cell r="S918" t="str">
            <v>Waged/Timesheet</v>
          </cell>
          <cell r="T918" t="str">
            <v>IEA – 2010 Standard</v>
          </cell>
          <cell r="U918">
            <v>1</v>
          </cell>
          <cell r="V918" t="str">
            <v>D+</v>
          </cell>
          <cell r="W918">
            <v>47446.29</v>
          </cell>
          <cell r="X918" t="str">
            <v>Civic 3 - 6 Henderson Valley Road</v>
          </cell>
          <cell r="Y918">
            <v>0</v>
          </cell>
          <cell r="Z918" t="str">
            <v>Sandra</v>
          </cell>
          <cell r="AA918" t="str">
            <v>Knight</v>
          </cell>
          <cell r="AC918" t="str">
            <v>BAND</v>
          </cell>
          <cell r="AD918" t="str">
            <v>PSA</v>
          </cell>
          <cell r="AE918" t="str">
            <v>Female</v>
          </cell>
          <cell r="AF918">
            <v>9314</v>
          </cell>
          <cell r="AG918" t="str">
            <v>CUSTOMER RESPONSE</v>
          </cell>
          <cell r="AH918" t="str">
            <v>00.00.0000</v>
          </cell>
        </row>
        <row r="919">
          <cell r="A919">
            <v>51000211</v>
          </cell>
          <cell r="B919" t="str">
            <v>People, Safety &amp; Contact</v>
          </cell>
          <cell r="C919" t="str">
            <v>Customer Contact</v>
          </cell>
          <cell r="D919" t="str">
            <v>Call Centre Operations</v>
          </cell>
          <cell r="E919" t="str">
            <v>Call Centre (5)</v>
          </cell>
          <cell r="F919">
            <v>51000211</v>
          </cell>
          <cell r="G919" t="str">
            <v>Customer Service Representative</v>
          </cell>
          <cell r="H919" t="str">
            <v>10.01.2011</v>
          </cell>
          <cell r="I919" t="str">
            <v>Staff Member</v>
          </cell>
          <cell r="J919" t="str">
            <v>Band C</v>
          </cell>
          <cell r="K919">
            <v>0.5</v>
          </cell>
          <cell r="L919">
            <v>20</v>
          </cell>
          <cell r="M919" t="str">
            <v>Permanent Part-Time</v>
          </cell>
          <cell r="N919" t="str">
            <v>Waged/Timesheet</v>
          </cell>
          <cell r="O919" t="str">
            <v>Position Filled</v>
          </cell>
          <cell r="P919">
            <v>1307</v>
          </cell>
          <cell r="Q919" t="str">
            <v>Norma Tinai</v>
          </cell>
          <cell r="R919" t="str">
            <v>Permanent Part-Time</v>
          </cell>
          <cell r="S919" t="str">
            <v>Waged/Timesheet</v>
          </cell>
          <cell r="T919" t="str">
            <v>CEA – PSA</v>
          </cell>
          <cell r="U919">
            <v>0.5</v>
          </cell>
          <cell r="V919" t="str">
            <v>1C</v>
          </cell>
          <cell r="W919">
            <v>37350</v>
          </cell>
          <cell r="X919" t="str">
            <v>Goodman Fielder L3 - 8 Nelson Street</v>
          </cell>
          <cell r="Y919">
            <v>0</v>
          </cell>
          <cell r="Z919" t="str">
            <v>Norma</v>
          </cell>
          <cell r="AA919" t="str">
            <v>Tinai</v>
          </cell>
          <cell r="AC919" t="str">
            <v>CSR</v>
          </cell>
          <cell r="AD919" t="str">
            <v>PSA</v>
          </cell>
          <cell r="AE919" t="str">
            <v>Female</v>
          </cell>
          <cell r="AF919">
            <v>9316</v>
          </cell>
          <cell r="AG919" t="str">
            <v>CALL CENTRE (1)</v>
          </cell>
          <cell r="AH919" t="str">
            <v>00.00.0000</v>
          </cell>
        </row>
        <row r="920">
          <cell r="A920">
            <v>51000217</v>
          </cell>
          <cell r="B920" t="str">
            <v>Services</v>
          </cell>
          <cell r="C920" t="str">
            <v>Services</v>
          </cell>
          <cell r="D920" t="str">
            <v>Network Operations &amp; Safety</v>
          </cell>
          <cell r="E920" t="str">
            <v>Road Safety Engineering Central/ South</v>
          </cell>
          <cell r="F920">
            <v>51000217</v>
          </cell>
          <cell r="G920" t="str">
            <v>Principal Road Safety Engineer</v>
          </cell>
          <cell r="H920" t="str">
            <v>01.11.2010</v>
          </cell>
          <cell r="I920" t="str">
            <v>Staff Member</v>
          </cell>
          <cell r="J920" t="str">
            <v>Band I</v>
          </cell>
          <cell r="K920">
            <v>1</v>
          </cell>
          <cell r="L920">
            <v>40</v>
          </cell>
          <cell r="M920" t="str">
            <v>Permanent Full-Time</v>
          </cell>
          <cell r="N920" t="str">
            <v>Salaried</v>
          </cell>
          <cell r="O920" t="str">
            <v>Perm. Position Filled by Non Employee</v>
          </cell>
          <cell r="P920">
            <v>1838</v>
          </cell>
          <cell r="Q920" t="str">
            <v>Shane Dale</v>
          </cell>
          <cell r="R920" t="str">
            <v>Non-Employee</v>
          </cell>
          <cell r="S920" t="str">
            <v>Contractor</v>
          </cell>
          <cell r="U920">
            <v>0</v>
          </cell>
          <cell r="W920">
            <v>0</v>
          </cell>
          <cell r="X920" t="str">
            <v>Admin 4 - 6 Henderson Valley Road</v>
          </cell>
          <cell r="Y920">
            <v>1</v>
          </cell>
          <cell r="Z920" t="str">
            <v>Shane</v>
          </cell>
          <cell r="AA920" t="str">
            <v>Dale</v>
          </cell>
          <cell r="AD920" t="str">
            <v>PSA</v>
          </cell>
          <cell r="AE920" t="str">
            <v>Male</v>
          </cell>
          <cell r="AF920">
            <v>1515</v>
          </cell>
          <cell r="AG920" t="str">
            <v>Engineering C / S</v>
          </cell>
          <cell r="AH920" t="str">
            <v>01.04.2015</v>
          </cell>
        </row>
        <row r="921">
          <cell r="A921">
            <v>51000222</v>
          </cell>
          <cell r="B921" t="str">
            <v>Services</v>
          </cell>
          <cell r="C921" t="str">
            <v>Services</v>
          </cell>
          <cell r="D921" t="str">
            <v>Network Operations &amp; Safety</v>
          </cell>
          <cell r="E921" t="str">
            <v>Development Consents</v>
          </cell>
          <cell r="F921">
            <v>51000222</v>
          </cell>
          <cell r="G921" t="str">
            <v>Consent Specialist</v>
          </cell>
          <cell r="H921" t="str">
            <v>01.12.2010</v>
          </cell>
          <cell r="I921" t="str">
            <v>Staff Member</v>
          </cell>
          <cell r="J921" t="str">
            <v>Band F</v>
          </cell>
          <cell r="K921">
            <v>1</v>
          </cell>
          <cell r="L921">
            <v>40</v>
          </cell>
          <cell r="M921" t="str">
            <v>Permanent Full-Time</v>
          </cell>
          <cell r="N921" t="str">
            <v>Waged/Timesheet</v>
          </cell>
          <cell r="O921" t="str">
            <v>Position Filled</v>
          </cell>
          <cell r="P921">
            <v>1557</v>
          </cell>
          <cell r="Q921" t="str">
            <v>Kelsey Carter</v>
          </cell>
          <cell r="R921" t="str">
            <v>Permanent Full-Time</v>
          </cell>
          <cell r="S921" t="str">
            <v>Waged/Timesheet</v>
          </cell>
          <cell r="T921" t="str">
            <v>CEA – PSA</v>
          </cell>
          <cell r="U921">
            <v>1</v>
          </cell>
          <cell r="V921" t="str">
            <v>F-</v>
          </cell>
          <cell r="W921">
            <v>52800</v>
          </cell>
          <cell r="X921" t="str">
            <v>1 Queen Street - Level 6</v>
          </cell>
          <cell r="Y921">
            <v>0</v>
          </cell>
          <cell r="Z921" t="str">
            <v>Kelsey</v>
          </cell>
          <cell r="AA921" t="str">
            <v>Carter</v>
          </cell>
          <cell r="AC921" t="str">
            <v>BAND</v>
          </cell>
          <cell r="AD921" t="str">
            <v>PSA</v>
          </cell>
          <cell r="AE921" t="str">
            <v>Female</v>
          </cell>
          <cell r="AF921">
            <v>1507</v>
          </cell>
          <cell r="AG921" t="str">
            <v>Development Consents</v>
          </cell>
          <cell r="AH921" t="str">
            <v>00.00.0000</v>
          </cell>
        </row>
        <row r="922">
          <cell r="A922">
            <v>51000223</v>
          </cell>
          <cell r="B922" t="str">
            <v>Services</v>
          </cell>
          <cell r="C922" t="str">
            <v>Services</v>
          </cell>
          <cell r="D922" t="str">
            <v>Business Integration &amp; Development</v>
          </cell>
          <cell r="E922" t="str">
            <v>Portfolio Management</v>
          </cell>
          <cell r="F922">
            <v>51000223</v>
          </cell>
          <cell r="G922" t="str">
            <v>Programme Coordinator</v>
          </cell>
          <cell r="H922" t="str">
            <v>01.12.2010</v>
          </cell>
          <cell r="I922" t="str">
            <v>Staff Member</v>
          </cell>
          <cell r="J922" t="str">
            <v>Band F</v>
          </cell>
          <cell r="K922">
            <v>1</v>
          </cell>
          <cell r="L922">
            <v>40</v>
          </cell>
          <cell r="M922" t="str">
            <v>Permanent Full-Time</v>
          </cell>
          <cell r="N922" t="str">
            <v>Waged/Timesheet</v>
          </cell>
          <cell r="O922" t="str">
            <v>Position Filled</v>
          </cell>
          <cell r="P922">
            <v>90006626</v>
          </cell>
          <cell r="Q922" t="str">
            <v>Courtney Dickie</v>
          </cell>
          <cell r="R922" t="str">
            <v>Permanent Part-Time</v>
          </cell>
          <cell r="S922" t="str">
            <v>Waged/Timesheet</v>
          </cell>
          <cell r="T922" t="str">
            <v>IEA – 2010 Standard</v>
          </cell>
          <cell r="U922">
            <v>0.875</v>
          </cell>
          <cell r="V922" t="str">
            <v>F+</v>
          </cell>
          <cell r="W922">
            <v>62118</v>
          </cell>
          <cell r="X922" t="str">
            <v>Vodafone Building - Level 2 (74 Taharoto Road)</v>
          </cell>
          <cell r="Y922">
            <v>0.125</v>
          </cell>
          <cell r="Z922" t="str">
            <v>Courtney</v>
          </cell>
          <cell r="AA922" t="str">
            <v>Dickie</v>
          </cell>
          <cell r="AB922" t="str">
            <v>Courtney</v>
          </cell>
          <cell r="AC922" t="str">
            <v>BAND</v>
          </cell>
          <cell r="AD922" t="str">
            <v>PSA</v>
          </cell>
          <cell r="AE922" t="str">
            <v>Female</v>
          </cell>
          <cell r="AF922">
            <v>1524</v>
          </cell>
          <cell r="AG922" t="str">
            <v>Portfolio Management</v>
          </cell>
          <cell r="AH922" t="str">
            <v>00.00.0000</v>
          </cell>
        </row>
        <row r="923">
          <cell r="A923">
            <v>51000224</v>
          </cell>
          <cell r="B923" t="str">
            <v>Services</v>
          </cell>
          <cell r="C923" t="str">
            <v>Services</v>
          </cell>
          <cell r="D923" t="str">
            <v>Network Operations &amp; Safety</v>
          </cell>
          <cell r="E923" t="str">
            <v>Network Operations &amp; Safety</v>
          </cell>
          <cell r="F923">
            <v>51000224</v>
          </cell>
          <cell r="G923" t="str">
            <v>Business Improvement Manager</v>
          </cell>
          <cell r="H923" t="str">
            <v>01.11.2010</v>
          </cell>
          <cell r="I923" t="str">
            <v>Staff Member</v>
          </cell>
          <cell r="J923" t="str">
            <v>Band I</v>
          </cell>
          <cell r="K923">
            <v>0</v>
          </cell>
          <cell r="L923">
            <v>0</v>
          </cell>
          <cell r="M923" t="str">
            <v>Non-Employee</v>
          </cell>
          <cell r="N923" t="str">
            <v>Contractor</v>
          </cell>
          <cell r="O923" t="str">
            <v>Position unfilled for  11 days</v>
          </cell>
          <cell r="P923">
            <v>0</v>
          </cell>
          <cell r="U923">
            <v>0</v>
          </cell>
          <cell r="W923">
            <v>0</v>
          </cell>
          <cell r="Y923">
            <v>0</v>
          </cell>
          <cell r="AH923" t="str">
            <v>00.00.0000</v>
          </cell>
        </row>
        <row r="924">
          <cell r="A924">
            <v>51000225</v>
          </cell>
          <cell r="B924" t="str">
            <v>Services</v>
          </cell>
          <cell r="C924" t="str">
            <v>Services</v>
          </cell>
          <cell r="D924" t="str">
            <v>Network Operations &amp; Safety</v>
          </cell>
          <cell r="E924" t="str">
            <v>Traffic Operations - Central/ South</v>
          </cell>
          <cell r="F924">
            <v>51000225</v>
          </cell>
          <cell r="G924" t="str">
            <v>Traffic Engineer</v>
          </cell>
          <cell r="H924" t="str">
            <v>01.11.2010</v>
          </cell>
          <cell r="I924" t="str">
            <v>Staff Member</v>
          </cell>
          <cell r="J924" t="str">
            <v>Band G</v>
          </cell>
          <cell r="K924">
            <v>1</v>
          </cell>
          <cell r="L924">
            <v>40</v>
          </cell>
          <cell r="M924" t="str">
            <v>Permanent Full-Time</v>
          </cell>
          <cell r="N924" t="str">
            <v>Waged/Timesheet</v>
          </cell>
          <cell r="O924" t="str">
            <v>Position Filled</v>
          </cell>
          <cell r="P924">
            <v>536</v>
          </cell>
          <cell r="Q924" t="str">
            <v>Anu Mohandas</v>
          </cell>
          <cell r="R924" t="str">
            <v>Permanent Full-Time</v>
          </cell>
          <cell r="S924" t="str">
            <v>Waged/Timesheet</v>
          </cell>
          <cell r="T924" t="str">
            <v>IEA – 2010 Standard</v>
          </cell>
          <cell r="U924">
            <v>1</v>
          </cell>
          <cell r="V924" t="str">
            <v>G+</v>
          </cell>
          <cell r="W924">
            <v>71463.600000000006</v>
          </cell>
          <cell r="X924" t="str">
            <v>1 Queen Street - Level 6</v>
          </cell>
          <cell r="Y924">
            <v>0</v>
          </cell>
          <cell r="Z924" t="str">
            <v>Anushiya</v>
          </cell>
          <cell r="AA924" t="str">
            <v>Mohandas</v>
          </cell>
          <cell r="AB924" t="str">
            <v>Anu</v>
          </cell>
          <cell r="AC924" t="str">
            <v>BAND</v>
          </cell>
          <cell r="AD924" t="str">
            <v>PSA</v>
          </cell>
          <cell r="AE924" t="str">
            <v>Female</v>
          </cell>
          <cell r="AF924">
            <v>1504</v>
          </cell>
          <cell r="AG924" t="str">
            <v>TRAFFIC OPS CENTRAL</v>
          </cell>
          <cell r="AH924" t="str">
            <v>00.00.0000</v>
          </cell>
        </row>
        <row r="925">
          <cell r="A925">
            <v>51000227</v>
          </cell>
          <cell r="B925" t="str">
            <v>Board Members</v>
          </cell>
          <cell r="E925" t="str">
            <v>Board Members</v>
          </cell>
          <cell r="F925">
            <v>51000227</v>
          </cell>
          <cell r="G925" t="str">
            <v>Director</v>
          </cell>
          <cell r="H925" t="str">
            <v>01.12.2010</v>
          </cell>
          <cell r="K925">
            <v>0</v>
          </cell>
          <cell r="L925">
            <v>0</v>
          </cell>
          <cell r="M925" t="str">
            <v>Board</v>
          </cell>
          <cell r="N925" t="str">
            <v>Board</v>
          </cell>
          <cell r="O925" t="str">
            <v>Position Filled</v>
          </cell>
          <cell r="P925">
            <v>2382</v>
          </cell>
          <cell r="Q925" t="str">
            <v>Paula Rebstock</v>
          </cell>
          <cell r="R925" t="str">
            <v>Board</v>
          </cell>
          <cell r="S925" t="str">
            <v>Board</v>
          </cell>
          <cell r="U925">
            <v>0</v>
          </cell>
          <cell r="V925">
            <v>0</v>
          </cell>
          <cell r="W925">
            <v>0</v>
          </cell>
          <cell r="Y925">
            <v>0</v>
          </cell>
          <cell r="Z925" t="str">
            <v>Paula</v>
          </cell>
          <cell r="AA925" t="str">
            <v>Rebstock</v>
          </cell>
          <cell r="AC925" t="str">
            <v>BOARD</v>
          </cell>
          <cell r="AE925" t="str">
            <v>Female</v>
          </cell>
          <cell r="AF925">
            <v>1800</v>
          </cell>
          <cell r="AG925" t="str">
            <v>Board of Directors</v>
          </cell>
          <cell r="AH925" t="str">
            <v>00.00.0000</v>
          </cell>
        </row>
        <row r="926">
          <cell r="A926">
            <v>51000239</v>
          </cell>
          <cell r="B926" t="str">
            <v>Services</v>
          </cell>
          <cell r="C926" t="str">
            <v>Services</v>
          </cell>
          <cell r="D926" t="str">
            <v>Network Operations &amp; Safety</v>
          </cell>
          <cell r="E926" t="str">
            <v>Road Safety Engineering Central/ South</v>
          </cell>
          <cell r="F926">
            <v>51000239</v>
          </cell>
          <cell r="G926" t="str">
            <v>Engineering Assistant</v>
          </cell>
          <cell r="H926" t="str">
            <v>17.01.2011</v>
          </cell>
          <cell r="I926" t="str">
            <v>Staff Member</v>
          </cell>
          <cell r="J926" t="str">
            <v>Band F</v>
          </cell>
          <cell r="K926">
            <v>1</v>
          </cell>
          <cell r="L926">
            <v>40</v>
          </cell>
          <cell r="M926" t="str">
            <v>Permanent Full-Time</v>
          </cell>
          <cell r="N926" t="str">
            <v>Waged/Timesheet</v>
          </cell>
          <cell r="O926" t="str">
            <v>Position unfilled for 106 days</v>
          </cell>
          <cell r="P926">
            <v>0</v>
          </cell>
          <cell r="U926">
            <v>0</v>
          </cell>
          <cell r="W926">
            <v>0</v>
          </cell>
          <cell r="Y926">
            <v>1</v>
          </cell>
          <cell r="AD926" t="str">
            <v>PSA</v>
          </cell>
          <cell r="AH926" t="str">
            <v>00.00.0000</v>
          </cell>
        </row>
        <row r="927">
          <cell r="A927">
            <v>51000242</v>
          </cell>
          <cell r="B927" t="str">
            <v>People, Safety &amp; Contact</v>
          </cell>
          <cell r="C927" t="str">
            <v>Customer Contact</v>
          </cell>
          <cell r="D927" t="str">
            <v>Customer Response</v>
          </cell>
          <cell r="E927" t="str">
            <v>Customer Feedback 4</v>
          </cell>
          <cell r="F927">
            <v>51000242</v>
          </cell>
          <cell r="G927" t="str">
            <v>Customer Liason Advisor</v>
          </cell>
          <cell r="H927" t="str">
            <v>15.02.2011</v>
          </cell>
          <cell r="I927" t="str">
            <v>Staff Member</v>
          </cell>
          <cell r="J927" t="str">
            <v>Band E</v>
          </cell>
          <cell r="K927">
            <v>1</v>
          </cell>
          <cell r="L927">
            <v>40</v>
          </cell>
          <cell r="M927" t="str">
            <v>Permanent Full-Time</v>
          </cell>
          <cell r="N927" t="str">
            <v>Waged/Timesheet</v>
          </cell>
          <cell r="O927" t="str">
            <v>Position Filled</v>
          </cell>
          <cell r="P927">
            <v>1363</v>
          </cell>
          <cell r="Q927" t="str">
            <v>Melissa Everitt</v>
          </cell>
          <cell r="R927" t="str">
            <v>Permanent Full-Time</v>
          </cell>
          <cell r="S927" t="str">
            <v>Waged/Timesheet</v>
          </cell>
          <cell r="T927" t="str">
            <v>IEA – 2013 Standard</v>
          </cell>
          <cell r="U927">
            <v>1</v>
          </cell>
          <cell r="V927" t="str">
            <v>E1</v>
          </cell>
          <cell r="W927">
            <v>45920</v>
          </cell>
          <cell r="X927" t="str">
            <v>Civic 3 - 6 Henderson Valley Road</v>
          </cell>
          <cell r="Y927">
            <v>0</v>
          </cell>
          <cell r="Z927" t="str">
            <v>Melissa</v>
          </cell>
          <cell r="AA927" t="str">
            <v>Everitt</v>
          </cell>
          <cell r="AC927" t="str">
            <v>BAND</v>
          </cell>
          <cell r="AD927" t="str">
            <v>PSA</v>
          </cell>
          <cell r="AE927" t="str">
            <v>Female</v>
          </cell>
          <cell r="AF927">
            <v>9314</v>
          </cell>
          <cell r="AG927" t="str">
            <v>CUSTOMER RESPONSE</v>
          </cell>
          <cell r="AH927" t="str">
            <v>00.00.0000</v>
          </cell>
        </row>
        <row r="928">
          <cell r="A928">
            <v>51000243</v>
          </cell>
          <cell r="B928" t="str">
            <v>People, Safety &amp; Contact</v>
          </cell>
          <cell r="C928" t="str">
            <v>Customer Contact</v>
          </cell>
          <cell r="D928" t="str">
            <v>Customer Response</v>
          </cell>
          <cell r="E928" t="str">
            <v>Customer Feedback 2</v>
          </cell>
          <cell r="F928">
            <v>51000243</v>
          </cell>
          <cell r="G928" t="str">
            <v>Feedback Coordinator</v>
          </cell>
          <cell r="H928" t="str">
            <v>15.02.2011</v>
          </cell>
          <cell r="I928" t="str">
            <v>Staff Member</v>
          </cell>
          <cell r="J928" t="str">
            <v>Band D</v>
          </cell>
          <cell r="K928">
            <v>1</v>
          </cell>
          <cell r="L928">
            <v>40</v>
          </cell>
          <cell r="M928" t="str">
            <v>Permanent Full-Time</v>
          </cell>
          <cell r="N928" t="str">
            <v>Waged/Timesheet</v>
          </cell>
          <cell r="O928" t="str">
            <v>Position Filled</v>
          </cell>
          <cell r="P928">
            <v>2148</v>
          </cell>
          <cell r="Q928" t="str">
            <v>Joe McDougall</v>
          </cell>
          <cell r="R928" t="str">
            <v>Permanent Full-Time</v>
          </cell>
          <cell r="S928" t="str">
            <v>Waged/Timesheet</v>
          </cell>
          <cell r="T928" t="str">
            <v>CEA – PSA</v>
          </cell>
          <cell r="U928">
            <v>1</v>
          </cell>
          <cell r="V928" t="str">
            <v>D5</v>
          </cell>
          <cell r="W928">
            <v>43650</v>
          </cell>
          <cell r="X928" t="str">
            <v>Civic 3 - 6 Henderson Valley Road</v>
          </cell>
          <cell r="Y928">
            <v>0</v>
          </cell>
          <cell r="Z928" t="str">
            <v>Joseph</v>
          </cell>
          <cell r="AA928" t="str">
            <v>McDougall</v>
          </cell>
          <cell r="AB928" t="str">
            <v>Joe</v>
          </cell>
          <cell r="AC928" t="str">
            <v>BAND</v>
          </cell>
          <cell r="AD928" t="str">
            <v>PSA</v>
          </cell>
          <cell r="AE928" t="str">
            <v>Male</v>
          </cell>
          <cell r="AF928">
            <v>9314</v>
          </cell>
          <cell r="AG928" t="str">
            <v>CUSTOMER RESPONSE</v>
          </cell>
          <cell r="AH928" t="str">
            <v>00.00.0000</v>
          </cell>
        </row>
        <row r="929">
          <cell r="A929">
            <v>51000247</v>
          </cell>
          <cell r="B929" t="str">
            <v>People, Safety &amp; Contact</v>
          </cell>
          <cell r="C929" t="str">
            <v>Customer Contact</v>
          </cell>
          <cell r="D929" t="str">
            <v>Call Centre Operations</v>
          </cell>
          <cell r="E929" t="str">
            <v>Call Centre (6)</v>
          </cell>
          <cell r="F929">
            <v>51000247</v>
          </cell>
          <cell r="G929" t="str">
            <v>Customer Service Representative</v>
          </cell>
          <cell r="H929" t="str">
            <v>21.02.2011</v>
          </cell>
          <cell r="I929" t="str">
            <v>Staff Member</v>
          </cell>
          <cell r="J929" t="str">
            <v>Band C</v>
          </cell>
          <cell r="K929">
            <v>1</v>
          </cell>
          <cell r="L929">
            <v>40</v>
          </cell>
          <cell r="M929" t="str">
            <v>Permanent Full-Time</v>
          </cell>
          <cell r="N929" t="str">
            <v>Waged/Timesheet</v>
          </cell>
          <cell r="O929" t="str">
            <v>Position Filled</v>
          </cell>
          <cell r="P929">
            <v>2252</v>
          </cell>
          <cell r="Q929" t="str">
            <v>Jess Culley</v>
          </cell>
          <cell r="R929" t="str">
            <v>Fixed Term Full-Time</v>
          </cell>
          <cell r="S929" t="str">
            <v>Waged/Timesheet</v>
          </cell>
          <cell r="T929" t="str">
            <v>CEA – PSA</v>
          </cell>
          <cell r="U929">
            <v>1</v>
          </cell>
          <cell r="V929" t="str">
            <v>1C</v>
          </cell>
          <cell r="W929">
            <v>37350</v>
          </cell>
          <cell r="X929" t="str">
            <v>Ground Floor - 21 Pitt Street</v>
          </cell>
          <cell r="Y929">
            <v>0</v>
          </cell>
          <cell r="Z929" t="str">
            <v>Jessica</v>
          </cell>
          <cell r="AA929" t="str">
            <v>Culley</v>
          </cell>
          <cell r="AB929" t="str">
            <v>Jess</v>
          </cell>
          <cell r="AC929" t="str">
            <v>CSR</v>
          </cell>
          <cell r="AD929" t="str">
            <v>PSA</v>
          </cell>
          <cell r="AE929" t="str">
            <v>Female</v>
          </cell>
          <cell r="AF929">
            <v>9316</v>
          </cell>
          <cell r="AG929" t="str">
            <v>CALL CENTRE (1)</v>
          </cell>
          <cell r="AH929" t="str">
            <v>00.00.0000</v>
          </cell>
        </row>
        <row r="930">
          <cell r="A930">
            <v>51000250</v>
          </cell>
          <cell r="B930" t="str">
            <v>People, Safety &amp; Contact</v>
          </cell>
          <cell r="C930" t="str">
            <v>Customer Contact</v>
          </cell>
          <cell r="D930" t="str">
            <v>Call Centre Operations</v>
          </cell>
          <cell r="E930" t="str">
            <v>Call Centre (3)</v>
          </cell>
          <cell r="F930">
            <v>51000250</v>
          </cell>
          <cell r="G930" t="str">
            <v>Customer Service Representative</v>
          </cell>
          <cell r="H930" t="str">
            <v>21.02.2011</v>
          </cell>
          <cell r="I930" t="str">
            <v>Staff Member</v>
          </cell>
          <cell r="J930" t="str">
            <v>Band C</v>
          </cell>
          <cell r="K930">
            <v>1</v>
          </cell>
          <cell r="L930">
            <v>40</v>
          </cell>
          <cell r="M930" t="str">
            <v>Fixed Term Full-Time</v>
          </cell>
          <cell r="N930" t="str">
            <v>Waged/Timesheet</v>
          </cell>
          <cell r="O930" t="str">
            <v>Position Filled</v>
          </cell>
          <cell r="P930">
            <v>2249</v>
          </cell>
          <cell r="Q930" t="str">
            <v>Kadie McDonald</v>
          </cell>
          <cell r="R930" t="str">
            <v>Fixed Term Full-Time</v>
          </cell>
          <cell r="S930" t="str">
            <v>Waged/Timesheet</v>
          </cell>
          <cell r="T930" t="str">
            <v>IEA – 2013 Standard</v>
          </cell>
          <cell r="U930">
            <v>1</v>
          </cell>
          <cell r="V930" t="str">
            <v>1C</v>
          </cell>
          <cell r="W930">
            <v>37350</v>
          </cell>
          <cell r="X930" t="str">
            <v>Ground Floor - 21 Pitt Street</v>
          </cell>
          <cell r="Y930">
            <v>0</v>
          </cell>
          <cell r="Z930" t="str">
            <v>Kadie</v>
          </cell>
          <cell r="AA930" t="str">
            <v>McDonald</v>
          </cell>
          <cell r="AC930" t="str">
            <v>CSR</v>
          </cell>
          <cell r="AD930" t="str">
            <v>PSA</v>
          </cell>
          <cell r="AE930" t="str">
            <v>Female</v>
          </cell>
          <cell r="AF930">
            <v>9315</v>
          </cell>
          <cell r="AG930" t="str">
            <v>CALL CENTRE OPS</v>
          </cell>
          <cell r="AH930" t="str">
            <v>30.03.2015</v>
          </cell>
        </row>
        <row r="931">
          <cell r="A931">
            <v>51000257</v>
          </cell>
          <cell r="B931" t="str">
            <v>Services</v>
          </cell>
          <cell r="C931" t="str">
            <v>Public Transport</v>
          </cell>
          <cell r="D931" t="str">
            <v>PT Customer Experience</v>
          </cell>
          <cell r="E931" t="str">
            <v>Service Centre (5)</v>
          </cell>
          <cell r="F931">
            <v>51000257</v>
          </cell>
          <cell r="G931" t="str">
            <v>Service Centre Representative</v>
          </cell>
          <cell r="H931" t="str">
            <v>21.02.2011</v>
          </cell>
          <cell r="I931" t="str">
            <v>Staff Member</v>
          </cell>
          <cell r="J931" t="str">
            <v>Band D</v>
          </cell>
          <cell r="K931">
            <v>1</v>
          </cell>
          <cell r="L931">
            <v>40</v>
          </cell>
          <cell r="M931" t="str">
            <v>Permanent Full-Time</v>
          </cell>
          <cell r="N931" t="str">
            <v>Waged/Timesheet</v>
          </cell>
          <cell r="O931" t="str">
            <v>Position Filled</v>
          </cell>
          <cell r="P931">
            <v>1809</v>
          </cell>
          <cell r="Q931" t="str">
            <v>Kavya Jayachandran</v>
          </cell>
          <cell r="R931" t="str">
            <v>Permanent Full-Time</v>
          </cell>
          <cell r="S931" t="str">
            <v>Waged/Timesheet</v>
          </cell>
          <cell r="T931" t="str">
            <v>IEA – 2013 Standard</v>
          </cell>
          <cell r="U931">
            <v>1</v>
          </cell>
          <cell r="V931" t="str">
            <v>2S</v>
          </cell>
          <cell r="W931">
            <v>41710</v>
          </cell>
          <cell r="X931" t="str">
            <v>Floor 1 - 21 Pitt Street</v>
          </cell>
          <cell r="Y931">
            <v>0</v>
          </cell>
          <cell r="Z931" t="str">
            <v>Kavya</v>
          </cell>
          <cell r="AA931" t="str">
            <v>Jayachandran</v>
          </cell>
          <cell r="AC931" t="str">
            <v>SCR</v>
          </cell>
          <cell r="AD931" t="str">
            <v>PSA</v>
          </cell>
          <cell r="AE931" t="str">
            <v>Female</v>
          </cell>
          <cell r="AF931">
            <v>9319</v>
          </cell>
          <cell r="AG931" t="str">
            <v>FACE2FACE RELATIONS</v>
          </cell>
          <cell r="AH931" t="str">
            <v>00.00.0000</v>
          </cell>
        </row>
        <row r="932">
          <cell r="A932">
            <v>51000265</v>
          </cell>
          <cell r="B932" t="str">
            <v>Services</v>
          </cell>
          <cell r="C932" t="str">
            <v>Public Transport</v>
          </cell>
          <cell r="D932" t="str">
            <v>PT Customer Experience</v>
          </cell>
          <cell r="E932" t="str">
            <v>PT Customer Channels</v>
          </cell>
          <cell r="F932">
            <v>51000265</v>
          </cell>
          <cell r="G932" t="str">
            <v>PT Customer Feedback Coordinator</v>
          </cell>
          <cell r="H932" t="str">
            <v>01.03.2011</v>
          </cell>
          <cell r="I932" t="str">
            <v>Staff Member</v>
          </cell>
          <cell r="J932" t="str">
            <v>Band D</v>
          </cell>
          <cell r="K932">
            <v>1</v>
          </cell>
          <cell r="L932">
            <v>40</v>
          </cell>
          <cell r="M932" t="str">
            <v>Permanent Full-Time</v>
          </cell>
          <cell r="N932" t="str">
            <v>Waged/Timesheet</v>
          </cell>
          <cell r="O932" t="str">
            <v>Position unfilled for  61 days</v>
          </cell>
          <cell r="P932">
            <v>0</v>
          </cell>
          <cell r="U932">
            <v>0</v>
          </cell>
          <cell r="W932">
            <v>0</v>
          </cell>
          <cell r="Y932">
            <v>1</v>
          </cell>
          <cell r="AD932" t="str">
            <v>PSA</v>
          </cell>
          <cell r="AH932" t="str">
            <v>00.00.0000</v>
          </cell>
        </row>
        <row r="933">
          <cell r="A933">
            <v>51000266</v>
          </cell>
          <cell r="B933" t="str">
            <v>People, Safety &amp; Contact</v>
          </cell>
          <cell r="E933" t="str">
            <v>People, Safety &amp; Contact</v>
          </cell>
          <cell r="F933">
            <v>51000266</v>
          </cell>
          <cell r="G933" t="str">
            <v>PA/OD Administrator</v>
          </cell>
          <cell r="H933" t="str">
            <v>21.02.2011</v>
          </cell>
          <cell r="I933" t="str">
            <v>Staff Member</v>
          </cell>
          <cell r="J933" t="str">
            <v>Band E</v>
          </cell>
          <cell r="K933">
            <v>1</v>
          </cell>
          <cell r="L933">
            <v>40</v>
          </cell>
          <cell r="M933" t="str">
            <v>Permanent Full-Time</v>
          </cell>
          <cell r="N933" t="str">
            <v>Waged/Timesheet</v>
          </cell>
          <cell r="O933" t="str">
            <v>Position Filled</v>
          </cell>
          <cell r="P933">
            <v>1624</v>
          </cell>
          <cell r="Q933" t="str">
            <v>Emma Allen</v>
          </cell>
          <cell r="R933" t="str">
            <v>Permanent Full-Time</v>
          </cell>
          <cell r="S933" t="str">
            <v>Waged/Timesheet</v>
          </cell>
          <cell r="T933" t="str">
            <v>IEA – 2013 Standard</v>
          </cell>
          <cell r="U933">
            <v>1</v>
          </cell>
          <cell r="V933" t="str">
            <v>E+</v>
          </cell>
          <cell r="W933">
            <v>60900</v>
          </cell>
          <cell r="X933" t="str">
            <v>Central One Level 2 - 6 Henderson Valley Road</v>
          </cell>
          <cell r="Y933">
            <v>0</v>
          </cell>
          <cell r="Z933" t="str">
            <v>Emere</v>
          </cell>
          <cell r="AA933" t="str">
            <v>Allen</v>
          </cell>
          <cell r="AB933" t="str">
            <v>Emma</v>
          </cell>
          <cell r="AC933" t="str">
            <v>BAND</v>
          </cell>
          <cell r="AD933" t="str">
            <v>PSA</v>
          </cell>
          <cell r="AE933" t="str">
            <v>Female</v>
          </cell>
          <cell r="AF933">
            <v>9300</v>
          </cell>
          <cell r="AG933" t="str">
            <v>HUMAN RESOURCES</v>
          </cell>
          <cell r="AH933" t="str">
            <v>00.00.0000</v>
          </cell>
        </row>
        <row r="934">
          <cell r="A934">
            <v>51000266</v>
          </cell>
          <cell r="B934" t="str">
            <v>People, Safety &amp; Contact</v>
          </cell>
          <cell r="E934" t="str">
            <v>People, Safety &amp; Contact</v>
          </cell>
          <cell r="F934">
            <v>51000266</v>
          </cell>
          <cell r="G934" t="str">
            <v>PA/OD Administrator</v>
          </cell>
          <cell r="H934" t="str">
            <v>21.02.2011</v>
          </cell>
          <cell r="I934" t="str">
            <v>Staff Member</v>
          </cell>
          <cell r="J934" t="str">
            <v>Band E</v>
          </cell>
          <cell r="K934">
            <v>1</v>
          </cell>
          <cell r="L934">
            <v>40</v>
          </cell>
          <cell r="M934" t="str">
            <v>Permanent Full-Time</v>
          </cell>
          <cell r="N934" t="str">
            <v>Waged/Timesheet</v>
          </cell>
          <cell r="O934" t="str">
            <v>Position Filled</v>
          </cell>
          <cell r="P934">
            <v>2071</v>
          </cell>
          <cell r="Q934" t="str">
            <v>James Fleet</v>
          </cell>
          <cell r="R934" t="str">
            <v>Permanent Full-Time</v>
          </cell>
          <cell r="S934" t="str">
            <v>Waged/Timesheet</v>
          </cell>
          <cell r="T934" t="str">
            <v>IEA – 2013 Standard</v>
          </cell>
          <cell r="U934">
            <v>1</v>
          </cell>
          <cell r="V934" t="str">
            <v>E5</v>
          </cell>
          <cell r="W934">
            <v>50400</v>
          </cell>
          <cell r="X934" t="str">
            <v>Central One Level 2 - 6 Henderson Valley Road</v>
          </cell>
          <cell r="Y934">
            <v>0</v>
          </cell>
          <cell r="Z934" t="str">
            <v>James</v>
          </cell>
          <cell r="AA934" t="str">
            <v>Fleet</v>
          </cell>
          <cell r="AC934" t="str">
            <v>BAND</v>
          </cell>
          <cell r="AD934" t="str">
            <v>PSA</v>
          </cell>
          <cell r="AE934" t="str">
            <v>Male</v>
          </cell>
          <cell r="AF934">
            <v>9300</v>
          </cell>
          <cell r="AG934" t="str">
            <v>HUMAN RESOURCES</v>
          </cell>
          <cell r="AH934" t="str">
            <v>00.00.0000</v>
          </cell>
        </row>
        <row r="935">
          <cell r="A935">
            <v>51000267</v>
          </cell>
          <cell r="B935" t="str">
            <v>Services</v>
          </cell>
          <cell r="C935" t="str">
            <v>Services</v>
          </cell>
          <cell r="D935" t="str">
            <v>Network Operations &amp; Safety</v>
          </cell>
          <cell r="E935" t="str">
            <v>Road Safety Engineering Central/ South</v>
          </cell>
          <cell r="F935">
            <v>51000267</v>
          </cell>
          <cell r="G935" t="str">
            <v>Senior Road Safety Assistant</v>
          </cell>
          <cell r="H935" t="str">
            <v>28.02.2011</v>
          </cell>
          <cell r="I935" t="str">
            <v>Staff Member</v>
          </cell>
          <cell r="J935" t="str">
            <v>Band E</v>
          </cell>
          <cell r="K935">
            <v>1</v>
          </cell>
          <cell r="L935">
            <v>40</v>
          </cell>
          <cell r="M935" t="str">
            <v>Permanent Full-Time</v>
          </cell>
          <cell r="N935" t="str">
            <v>Waged/Timesheet</v>
          </cell>
          <cell r="O935" t="str">
            <v>Position Filled</v>
          </cell>
          <cell r="P935">
            <v>1091</v>
          </cell>
          <cell r="Q935" t="str">
            <v>Kym Treadwell</v>
          </cell>
          <cell r="R935" t="str">
            <v>Permanent Full-Time</v>
          </cell>
          <cell r="S935" t="str">
            <v>Waged/Timesheet</v>
          </cell>
          <cell r="T935" t="str">
            <v>IEA – 2010 Standard</v>
          </cell>
          <cell r="U935">
            <v>1</v>
          </cell>
          <cell r="V935" t="str">
            <v>E+</v>
          </cell>
          <cell r="W935">
            <v>67200</v>
          </cell>
          <cell r="X935" t="str">
            <v>Vodafone Building - Level 2 (74 Taharoto Road)</v>
          </cell>
          <cell r="Y935">
            <v>0</v>
          </cell>
          <cell r="Z935" t="str">
            <v>Kym</v>
          </cell>
          <cell r="AA935" t="str">
            <v>Treadwell</v>
          </cell>
          <cell r="AC935" t="str">
            <v>BAND</v>
          </cell>
          <cell r="AD935" t="str">
            <v>PSA</v>
          </cell>
          <cell r="AE935" t="str">
            <v>Female</v>
          </cell>
          <cell r="AF935">
            <v>1515</v>
          </cell>
          <cell r="AG935" t="str">
            <v>Engineering C / S</v>
          </cell>
          <cell r="AH935" t="str">
            <v>00.00.0000</v>
          </cell>
        </row>
        <row r="936">
          <cell r="A936">
            <v>51000284</v>
          </cell>
          <cell r="B936" t="str">
            <v>People, Safety &amp; Contact</v>
          </cell>
          <cell r="C936" t="str">
            <v>Customer Contact</v>
          </cell>
          <cell r="D936" t="str">
            <v>Call Centre Operations</v>
          </cell>
          <cell r="E936" t="str">
            <v>Call Centre (1)</v>
          </cell>
          <cell r="F936">
            <v>51000284</v>
          </cell>
          <cell r="G936" t="str">
            <v>Customer Service Representative</v>
          </cell>
          <cell r="H936" t="str">
            <v>17.03.2011</v>
          </cell>
          <cell r="I936" t="str">
            <v>Staff Member</v>
          </cell>
          <cell r="J936" t="str">
            <v>Band C</v>
          </cell>
          <cell r="K936">
            <v>0.5</v>
          </cell>
          <cell r="L936">
            <v>20</v>
          </cell>
          <cell r="M936" t="str">
            <v>Permanent Part-Time</v>
          </cell>
          <cell r="N936" t="str">
            <v>Waged/Timesheet</v>
          </cell>
          <cell r="O936" t="str">
            <v>Position unfilled for  80 days</v>
          </cell>
          <cell r="P936">
            <v>0</v>
          </cell>
          <cell r="U936">
            <v>0</v>
          </cell>
          <cell r="W936">
            <v>0</v>
          </cell>
          <cell r="Y936">
            <v>0.5</v>
          </cell>
          <cell r="AD936" t="str">
            <v>AT Standard Scale</v>
          </cell>
          <cell r="AH936" t="str">
            <v>00.00.0000</v>
          </cell>
        </row>
        <row r="937">
          <cell r="A937">
            <v>51000287</v>
          </cell>
          <cell r="B937" t="str">
            <v>Services</v>
          </cell>
          <cell r="C937" t="str">
            <v>Public Transport</v>
          </cell>
          <cell r="D937" t="str">
            <v>PT Customer Experience</v>
          </cell>
          <cell r="E937" t="str">
            <v>Service Centre (5)</v>
          </cell>
          <cell r="F937">
            <v>51000287</v>
          </cell>
          <cell r="G937" t="str">
            <v>Service Centre Representative</v>
          </cell>
          <cell r="H937" t="str">
            <v>17.03.2011</v>
          </cell>
          <cell r="I937" t="str">
            <v>Staff Member</v>
          </cell>
          <cell r="J937" t="str">
            <v>Band D</v>
          </cell>
          <cell r="K937">
            <v>1</v>
          </cell>
          <cell r="L937">
            <v>40</v>
          </cell>
          <cell r="M937" t="str">
            <v>Permanent Full-Time</v>
          </cell>
          <cell r="N937" t="str">
            <v>Waged/Timesheet</v>
          </cell>
          <cell r="O937" t="str">
            <v>Position Filled</v>
          </cell>
          <cell r="P937">
            <v>1784</v>
          </cell>
          <cell r="Q937" t="str">
            <v>Paloma Wagstaff</v>
          </cell>
          <cell r="R937" t="str">
            <v>Permanent Full-Time</v>
          </cell>
          <cell r="S937" t="str">
            <v>Waged/Timesheet</v>
          </cell>
          <cell r="T937" t="str">
            <v>CEA – PSA</v>
          </cell>
          <cell r="U937">
            <v>1</v>
          </cell>
          <cell r="V937" t="str">
            <v>1S</v>
          </cell>
          <cell r="W937">
            <v>38800</v>
          </cell>
          <cell r="X937" t="str">
            <v>Floor 1 - 21 Pitt Street</v>
          </cell>
          <cell r="Y937">
            <v>0</v>
          </cell>
          <cell r="Z937" t="str">
            <v>Paloma</v>
          </cell>
          <cell r="AA937" t="str">
            <v>Wagstaff</v>
          </cell>
          <cell r="AC937" t="str">
            <v>SCR</v>
          </cell>
          <cell r="AD937" t="str">
            <v>AT Standard Scale</v>
          </cell>
          <cell r="AE937" t="str">
            <v>Female</v>
          </cell>
          <cell r="AF937">
            <v>9319</v>
          </cell>
          <cell r="AG937" t="str">
            <v>FACE2FACE RELATIONS</v>
          </cell>
          <cell r="AH937" t="str">
            <v>00.00.0000</v>
          </cell>
        </row>
        <row r="938">
          <cell r="A938">
            <v>51000289</v>
          </cell>
          <cell r="B938" t="str">
            <v>Services</v>
          </cell>
          <cell r="C938" t="str">
            <v>Services</v>
          </cell>
          <cell r="D938" t="str">
            <v>Network Operations &amp; Safety</v>
          </cell>
          <cell r="E938" t="str">
            <v>Road Safety Engineering North/ West</v>
          </cell>
          <cell r="F938">
            <v>51000289</v>
          </cell>
          <cell r="G938" t="str">
            <v>Road Safety Engineer</v>
          </cell>
          <cell r="H938" t="str">
            <v>21.03.2011</v>
          </cell>
          <cell r="I938" t="str">
            <v>Staff Member</v>
          </cell>
          <cell r="J938" t="str">
            <v>Band G</v>
          </cell>
          <cell r="K938">
            <v>1</v>
          </cell>
          <cell r="L938">
            <v>40</v>
          </cell>
          <cell r="M938" t="str">
            <v>Permanent Full-Time</v>
          </cell>
          <cell r="N938" t="str">
            <v>Waged/Timesheet</v>
          </cell>
          <cell r="O938" t="str">
            <v>Position Filled</v>
          </cell>
          <cell r="P938">
            <v>90001103</v>
          </cell>
          <cell r="Q938" t="str">
            <v>Mandar Bhide</v>
          </cell>
          <cell r="R938" t="str">
            <v>Permanent Full-Time</v>
          </cell>
          <cell r="S938" t="str">
            <v>Waged/Timesheet</v>
          </cell>
          <cell r="T938" t="str">
            <v>IEA – 2010 Standard</v>
          </cell>
          <cell r="U938">
            <v>1</v>
          </cell>
          <cell r="V938" t="str">
            <v>G+</v>
          </cell>
          <cell r="W938">
            <v>83225.960000000006</v>
          </cell>
          <cell r="X938" t="str">
            <v>Vodafone Building - Level 2 (74 Taharoto Road)</v>
          </cell>
          <cell r="Y938">
            <v>0</v>
          </cell>
          <cell r="Z938" t="str">
            <v>Mandar</v>
          </cell>
          <cell r="AA938" t="str">
            <v>Bhide</v>
          </cell>
          <cell r="AB938" t="str">
            <v>Mandar</v>
          </cell>
          <cell r="AC938" t="str">
            <v>BAND</v>
          </cell>
          <cell r="AD938" t="str">
            <v>PSA</v>
          </cell>
          <cell r="AE938" t="str">
            <v>Male</v>
          </cell>
          <cell r="AF938">
            <v>1516</v>
          </cell>
          <cell r="AG938" t="str">
            <v>Engineering N / W</v>
          </cell>
          <cell r="AH938" t="str">
            <v>00.00.0000</v>
          </cell>
        </row>
        <row r="939">
          <cell r="A939">
            <v>51000290</v>
          </cell>
          <cell r="B939" t="str">
            <v>Services</v>
          </cell>
          <cell r="C939" t="str">
            <v>Services</v>
          </cell>
          <cell r="D939" t="str">
            <v>Network Operations &amp; Safety</v>
          </cell>
          <cell r="E939" t="str">
            <v>Road Safety Engineering North/ West</v>
          </cell>
          <cell r="F939">
            <v>51000290</v>
          </cell>
          <cell r="G939" t="str">
            <v>Senior Road Safety Engineer</v>
          </cell>
          <cell r="H939" t="str">
            <v>21.03.2011</v>
          </cell>
          <cell r="I939" t="str">
            <v>Staff Member</v>
          </cell>
          <cell r="J939" t="str">
            <v>Band H</v>
          </cell>
          <cell r="K939">
            <v>1</v>
          </cell>
          <cell r="L939">
            <v>40</v>
          </cell>
          <cell r="M939" t="str">
            <v>Permanent Full-Time</v>
          </cell>
          <cell r="N939" t="str">
            <v>Salaried</v>
          </cell>
          <cell r="O939" t="str">
            <v>Position Filled</v>
          </cell>
          <cell r="P939">
            <v>90008026</v>
          </cell>
          <cell r="Q939" t="str">
            <v>Earl Barretto</v>
          </cell>
          <cell r="R939" t="str">
            <v>Permanent Full-Time</v>
          </cell>
          <cell r="S939" t="str">
            <v>Salaried</v>
          </cell>
          <cell r="T939" t="str">
            <v>IEA – 2010 Standard</v>
          </cell>
          <cell r="U939">
            <v>1</v>
          </cell>
          <cell r="V939" t="str">
            <v>H+</v>
          </cell>
          <cell r="W939">
            <v>87548</v>
          </cell>
          <cell r="X939" t="str">
            <v>Vodafone Building - Level 2 (74 Taharoto Road)</v>
          </cell>
          <cell r="Y939">
            <v>0</v>
          </cell>
          <cell r="Z939" t="str">
            <v>Earl</v>
          </cell>
          <cell r="AA939" t="str">
            <v>Barretto</v>
          </cell>
          <cell r="AB939" t="str">
            <v>Earl</v>
          </cell>
          <cell r="AC939" t="str">
            <v>BAND</v>
          </cell>
          <cell r="AD939" t="str">
            <v>PSA</v>
          </cell>
          <cell r="AE939" t="str">
            <v>Male</v>
          </cell>
          <cell r="AF939">
            <v>1516</v>
          </cell>
          <cell r="AG939" t="str">
            <v>Engineering N / W</v>
          </cell>
          <cell r="AH939" t="str">
            <v>00.00.0000</v>
          </cell>
        </row>
        <row r="940">
          <cell r="A940">
            <v>51000291</v>
          </cell>
          <cell r="B940" t="str">
            <v>Services</v>
          </cell>
          <cell r="C940" t="str">
            <v>Services</v>
          </cell>
          <cell r="D940" t="str">
            <v>Business Integration &amp; Development</v>
          </cell>
          <cell r="E940" t="str">
            <v>Portfolio Management</v>
          </cell>
          <cell r="F940">
            <v>51000291</v>
          </cell>
          <cell r="G940" t="str">
            <v>Programme Coordinator</v>
          </cell>
          <cell r="H940" t="str">
            <v>21.03.2011</v>
          </cell>
          <cell r="I940" t="str">
            <v>Staff Member</v>
          </cell>
          <cell r="J940" t="str">
            <v>Band F</v>
          </cell>
          <cell r="K940">
            <v>1</v>
          </cell>
          <cell r="L940">
            <v>40</v>
          </cell>
          <cell r="M940" t="str">
            <v>Permanent Full-Time</v>
          </cell>
          <cell r="N940" t="str">
            <v>Waged/Timesheet</v>
          </cell>
          <cell r="O940" t="str">
            <v>Position Filled</v>
          </cell>
          <cell r="P940">
            <v>852</v>
          </cell>
          <cell r="Q940" t="str">
            <v>Quintin Taljaard</v>
          </cell>
          <cell r="R940" t="str">
            <v>Fixed Term Full-Time</v>
          </cell>
          <cell r="S940" t="str">
            <v>Waged/Timesheet</v>
          </cell>
          <cell r="T940" t="str">
            <v>CEA – PSA</v>
          </cell>
          <cell r="U940">
            <v>1</v>
          </cell>
          <cell r="V940" t="str">
            <v>F+</v>
          </cell>
          <cell r="W940">
            <v>68597.100000000006</v>
          </cell>
          <cell r="X940" t="str">
            <v>Vodafone Building - Level 2 (74 Taharoto Road)</v>
          </cell>
          <cell r="Y940">
            <v>0</v>
          </cell>
          <cell r="Z940" t="str">
            <v>Quintin</v>
          </cell>
          <cell r="AA940" t="str">
            <v>Taljaard</v>
          </cell>
          <cell r="AC940" t="str">
            <v>BAND</v>
          </cell>
          <cell r="AD940" t="str">
            <v>PSA</v>
          </cell>
          <cell r="AE940" t="str">
            <v>Male</v>
          </cell>
          <cell r="AF940">
            <v>1524</v>
          </cell>
          <cell r="AG940" t="str">
            <v>Portfolio Management</v>
          </cell>
          <cell r="AH940" t="str">
            <v>07.05.2017</v>
          </cell>
        </row>
        <row r="941">
          <cell r="A941">
            <v>51000310</v>
          </cell>
          <cell r="B941" t="str">
            <v>Services</v>
          </cell>
          <cell r="C941" t="str">
            <v>Services</v>
          </cell>
          <cell r="D941" t="str">
            <v>Network Operations &amp; Safety</v>
          </cell>
          <cell r="E941" t="str">
            <v>Community &amp; Road Safety</v>
          </cell>
          <cell r="F941">
            <v>51000310</v>
          </cell>
          <cell r="G941" t="str">
            <v>Team Administrator</v>
          </cell>
          <cell r="H941" t="str">
            <v>01.04.2011</v>
          </cell>
          <cell r="I941" t="str">
            <v>Staff Member</v>
          </cell>
          <cell r="J941" t="str">
            <v>Band D</v>
          </cell>
          <cell r="K941">
            <v>1</v>
          </cell>
          <cell r="L941">
            <v>40</v>
          </cell>
          <cell r="M941" t="str">
            <v>Permanent Full-Time</v>
          </cell>
          <cell r="N941" t="str">
            <v>Waged/Timesheet</v>
          </cell>
          <cell r="O941" t="str">
            <v>Position Filled</v>
          </cell>
          <cell r="P941">
            <v>1529</v>
          </cell>
          <cell r="Q941" t="str">
            <v>Karla Walker</v>
          </cell>
          <cell r="R941" t="str">
            <v>Permanent Part-Time</v>
          </cell>
          <cell r="S941" t="str">
            <v>Waged/Timesheet</v>
          </cell>
          <cell r="T941" t="str">
            <v>IEA – 2013 Standard</v>
          </cell>
          <cell r="U941">
            <v>0.875</v>
          </cell>
          <cell r="V941" t="str">
            <v>D+</v>
          </cell>
          <cell r="W941">
            <v>51307.199999999997</v>
          </cell>
          <cell r="X941" t="str">
            <v>Vodafone Building - Level 2 (74 Taharoto Road)</v>
          </cell>
          <cell r="Y941">
            <v>0.125</v>
          </cell>
          <cell r="Z941" t="str">
            <v>Karla</v>
          </cell>
          <cell r="AA941" t="str">
            <v>Walker</v>
          </cell>
          <cell r="AC941" t="str">
            <v>BAND</v>
          </cell>
          <cell r="AD941" t="str">
            <v>PSA</v>
          </cell>
          <cell r="AE941" t="str">
            <v>Female</v>
          </cell>
          <cell r="AF941">
            <v>1500</v>
          </cell>
          <cell r="AG941" t="str">
            <v>ROAD CORRIDOR OPS</v>
          </cell>
          <cell r="AH941" t="str">
            <v>00.00.0000</v>
          </cell>
        </row>
        <row r="942">
          <cell r="A942">
            <v>51000323</v>
          </cell>
          <cell r="B942" t="str">
            <v>Services</v>
          </cell>
          <cell r="C942" t="str">
            <v>Services</v>
          </cell>
          <cell r="D942" t="str">
            <v>Parking Services</v>
          </cell>
          <cell r="E942" t="str">
            <v>Parking Enforcement - CBD</v>
          </cell>
          <cell r="F942">
            <v>51000323</v>
          </cell>
          <cell r="G942" t="str">
            <v>Consultant Police Officers</v>
          </cell>
          <cell r="H942" t="str">
            <v>01.03.2011</v>
          </cell>
          <cell r="I942" t="str">
            <v>Staff Member</v>
          </cell>
          <cell r="K942">
            <v>0</v>
          </cell>
          <cell r="L942">
            <v>0</v>
          </cell>
          <cell r="M942" t="str">
            <v>Non-Employee</v>
          </cell>
          <cell r="N942" t="str">
            <v>Contractor</v>
          </cell>
          <cell r="O942" t="str">
            <v>Position Filled</v>
          </cell>
          <cell r="P942">
            <v>297</v>
          </cell>
          <cell r="Q942" t="str">
            <v>Craig Turner</v>
          </cell>
          <cell r="R942" t="str">
            <v>Non-Employee</v>
          </cell>
          <cell r="S942" t="str">
            <v>Contractor</v>
          </cell>
          <cell r="U942">
            <v>0</v>
          </cell>
          <cell r="W942">
            <v>0</v>
          </cell>
          <cell r="X942" t="str">
            <v>29 Customs Street West - Level 1</v>
          </cell>
          <cell r="Y942">
            <v>0</v>
          </cell>
          <cell r="Z942" t="str">
            <v>Craig</v>
          </cell>
          <cell r="AA942" t="str">
            <v>Turner</v>
          </cell>
          <cell r="AE942" t="str">
            <v>Male</v>
          </cell>
          <cell r="AF942">
            <v>1102</v>
          </cell>
          <cell r="AG942" t="str">
            <v>PARKING ENFORCE-CBD</v>
          </cell>
          <cell r="AH942" t="str">
            <v>12.03.2015</v>
          </cell>
        </row>
        <row r="943">
          <cell r="A943">
            <v>51000333</v>
          </cell>
          <cell r="B943" t="str">
            <v>Business Technology Division</v>
          </cell>
          <cell r="C943" t="str">
            <v>Technology</v>
          </cell>
          <cell r="D943" t="str">
            <v>Application Support</v>
          </cell>
          <cell r="E943" t="str">
            <v>SAP</v>
          </cell>
          <cell r="F943">
            <v>51000333</v>
          </cell>
          <cell r="G943" t="str">
            <v>SAP Support Analyst</v>
          </cell>
          <cell r="H943" t="str">
            <v>07.04.2011</v>
          </cell>
          <cell r="I943" t="str">
            <v>Staff Member</v>
          </cell>
          <cell r="J943" t="str">
            <v>Band G</v>
          </cell>
          <cell r="K943">
            <v>1</v>
          </cell>
          <cell r="L943">
            <v>40</v>
          </cell>
          <cell r="M943" t="str">
            <v>Permanent Full-Time</v>
          </cell>
          <cell r="N943" t="str">
            <v>Waged/Timesheet</v>
          </cell>
          <cell r="O943" t="str">
            <v>Position Filled</v>
          </cell>
          <cell r="P943">
            <v>345</v>
          </cell>
          <cell r="Q943" t="str">
            <v>Susan Stoltz</v>
          </cell>
          <cell r="R943" t="str">
            <v>Permanent Full-Time</v>
          </cell>
          <cell r="S943" t="str">
            <v>Waged/Timesheet</v>
          </cell>
          <cell r="T943" t="str">
            <v>IEA – 2013 Standard</v>
          </cell>
          <cell r="U943">
            <v>1</v>
          </cell>
          <cell r="V943" t="str">
            <v>G+</v>
          </cell>
          <cell r="W943">
            <v>77368</v>
          </cell>
          <cell r="X943" t="str">
            <v>Admin L6 - 6 Henderson Valley Road</v>
          </cell>
          <cell r="Y943">
            <v>0</v>
          </cell>
          <cell r="Z943" t="str">
            <v>Susan</v>
          </cell>
          <cell r="AA943" t="str">
            <v>Stoltz</v>
          </cell>
          <cell r="AC943" t="str">
            <v>BAND</v>
          </cell>
          <cell r="AD943" t="str">
            <v>AT Standard Scale</v>
          </cell>
          <cell r="AE943" t="str">
            <v>Female</v>
          </cell>
          <cell r="AF943">
            <v>8509</v>
          </cell>
          <cell r="AG943" t="str">
            <v>SAP</v>
          </cell>
          <cell r="AH943" t="str">
            <v>00.00.0000</v>
          </cell>
        </row>
        <row r="944">
          <cell r="A944">
            <v>51000346</v>
          </cell>
          <cell r="B944" t="str">
            <v>People, Safety &amp; Contact</v>
          </cell>
          <cell r="C944" t="str">
            <v>Customer Contact</v>
          </cell>
          <cell r="D944" t="str">
            <v>Customer Response</v>
          </cell>
          <cell r="E944" t="str">
            <v>Customer Feedback 3</v>
          </cell>
          <cell r="F944">
            <v>51000346</v>
          </cell>
          <cell r="G944" t="str">
            <v>Feedback Coordinator</v>
          </cell>
          <cell r="H944" t="str">
            <v>01.04.2011</v>
          </cell>
          <cell r="I944" t="str">
            <v>Staff Member</v>
          </cell>
          <cell r="J944" t="str">
            <v>Band D</v>
          </cell>
          <cell r="K944">
            <v>1</v>
          </cell>
          <cell r="L944">
            <v>40</v>
          </cell>
          <cell r="M944" t="str">
            <v>Permanent Full-Time</v>
          </cell>
          <cell r="N944" t="str">
            <v>Waged/Timesheet</v>
          </cell>
          <cell r="O944" t="str">
            <v>Position Filled</v>
          </cell>
          <cell r="P944">
            <v>1651</v>
          </cell>
          <cell r="Q944" t="str">
            <v>Carissa Avison</v>
          </cell>
          <cell r="R944" t="str">
            <v>Permanent Full-Time</v>
          </cell>
          <cell r="S944" t="str">
            <v>Waged/Timesheet</v>
          </cell>
          <cell r="T944" t="str">
            <v>IEA – 2013 Standard</v>
          </cell>
          <cell r="U944">
            <v>1</v>
          </cell>
          <cell r="V944" t="str">
            <v>D+</v>
          </cell>
          <cell r="W944">
            <v>44428</v>
          </cell>
          <cell r="X944" t="str">
            <v>Vodafone Building - Level 2 (74 Taharoto Road)</v>
          </cell>
          <cell r="Y944">
            <v>0</v>
          </cell>
          <cell r="Z944" t="str">
            <v>Carissa</v>
          </cell>
          <cell r="AA944" t="str">
            <v>Avison</v>
          </cell>
          <cell r="AC944" t="str">
            <v>BAND</v>
          </cell>
          <cell r="AD944" t="str">
            <v>PSA</v>
          </cell>
          <cell r="AE944" t="str">
            <v>Female</v>
          </cell>
          <cell r="AF944">
            <v>9314</v>
          </cell>
          <cell r="AG944" t="str">
            <v>CUSTOMER RESPONSE</v>
          </cell>
          <cell r="AH944" t="str">
            <v>00.00.0000</v>
          </cell>
        </row>
        <row r="945">
          <cell r="A945">
            <v>51000348</v>
          </cell>
          <cell r="B945" t="str">
            <v>People, Safety &amp; Contact</v>
          </cell>
          <cell r="C945" t="str">
            <v>Customer Contact</v>
          </cell>
          <cell r="D945" t="str">
            <v>Customer Response</v>
          </cell>
          <cell r="E945" t="str">
            <v>Customer Feedback 3</v>
          </cell>
          <cell r="F945">
            <v>51000348</v>
          </cell>
          <cell r="G945" t="str">
            <v>Customer Feedback Team Leader</v>
          </cell>
          <cell r="H945" t="str">
            <v>01.04.2011</v>
          </cell>
          <cell r="I945" t="str">
            <v>Team Leader</v>
          </cell>
          <cell r="J945" t="str">
            <v>Band F</v>
          </cell>
          <cell r="K945">
            <v>1</v>
          </cell>
          <cell r="L945">
            <v>40</v>
          </cell>
          <cell r="M945" t="str">
            <v>Permanent Full-Time</v>
          </cell>
          <cell r="N945" t="str">
            <v>Waged/Timesheet</v>
          </cell>
          <cell r="O945" t="str">
            <v>Position Filled</v>
          </cell>
          <cell r="P945">
            <v>66</v>
          </cell>
          <cell r="Q945" t="str">
            <v>Jessie Nagisetty</v>
          </cell>
          <cell r="R945" t="str">
            <v>Permanent Full-Time</v>
          </cell>
          <cell r="S945" t="str">
            <v>Waged/Timesheet</v>
          </cell>
          <cell r="T945" t="str">
            <v>IEA – 2010 Standard</v>
          </cell>
          <cell r="U945">
            <v>1</v>
          </cell>
          <cell r="V945" t="str">
            <v>F+</v>
          </cell>
          <cell r="W945">
            <v>63488</v>
          </cell>
          <cell r="X945" t="str">
            <v>Vodafone Building - Level 2 (74 Taharoto Road)</v>
          </cell>
          <cell r="Y945">
            <v>0</v>
          </cell>
          <cell r="Z945" t="str">
            <v>Jessie</v>
          </cell>
          <cell r="AA945" t="str">
            <v>Nagisetty</v>
          </cell>
          <cell r="AC945" t="str">
            <v>BAND</v>
          </cell>
          <cell r="AD945" t="str">
            <v>PSA</v>
          </cell>
          <cell r="AE945" t="str">
            <v>Female</v>
          </cell>
          <cell r="AF945">
            <v>9314</v>
          </cell>
          <cell r="AG945" t="str">
            <v>CUSTOMER RESPONSE</v>
          </cell>
          <cell r="AH945" t="str">
            <v>00.00.0000</v>
          </cell>
        </row>
        <row r="946">
          <cell r="A946">
            <v>51000357</v>
          </cell>
          <cell r="B946" t="str">
            <v>Capital Development Division</v>
          </cell>
          <cell r="C946" t="str">
            <v>Construction</v>
          </cell>
          <cell r="E946" t="str">
            <v>Construction</v>
          </cell>
          <cell r="F946">
            <v>51000357</v>
          </cell>
          <cell r="G946" t="str">
            <v>EA to the Chief Engineer</v>
          </cell>
          <cell r="H946" t="str">
            <v>01.05.2011</v>
          </cell>
          <cell r="I946" t="str">
            <v>Staff Member</v>
          </cell>
          <cell r="J946" t="str">
            <v>Band F</v>
          </cell>
          <cell r="K946">
            <v>1</v>
          </cell>
          <cell r="L946">
            <v>40</v>
          </cell>
          <cell r="M946" t="str">
            <v>Permanent Full-Time</v>
          </cell>
          <cell r="N946" t="str">
            <v>Waged/Timesheet</v>
          </cell>
          <cell r="O946" t="str">
            <v>Position Filled</v>
          </cell>
          <cell r="P946">
            <v>482</v>
          </cell>
          <cell r="Q946" t="str">
            <v>Lee Searle</v>
          </cell>
          <cell r="R946" t="str">
            <v>Permanent Full-Time</v>
          </cell>
          <cell r="S946" t="str">
            <v>Waged/Timesheet</v>
          </cell>
          <cell r="T946" t="str">
            <v>IEA – 2010 Standard</v>
          </cell>
          <cell r="U946">
            <v>1</v>
          </cell>
          <cell r="V946" t="str">
            <v>F+</v>
          </cell>
          <cell r="W946">
            <v>76865.149999999994</v>
          </cell>
          <cell r="X946" t="str">
            <v>1 Queen Street - Level 10</v>
          </cell>
          <cell r="Y946">
            <v>0</v>
          </cell>
          <cell r="Z946" t="str">
            <v>Leona</v>
          </cell>
          <cell r="AA946" t="str">
            <v>Searle</v>
          </cell>
          <cell r="AB946" t="str">
            <v>Lee</v>
          </cell>
          <cell r="AC946" t="str">
            <v>BAND</v>
          </cell>
          <cell r="AD946" t="str">
            <v>PSA</v>
          </cell>
          <cell r="AE946" t="str">
            <v>Female</v>
          </cell>
          <cell r="AF946">
            <v>3600</v>
          </cell>
          <cell r="AG946" t="str">
            <v>Construction</v>
          </cell>
          <cell r="AH946" t="str">
            <v>00.00.0000</v>
          </cell>
        </row>
        <row r="947">
          <cell r="A947">
            <v>51000362</v>
          </cell>
          <cell r="B947" t="str">
            <v>Finance Division</v>
          </cell>
          <cell r="C947" t="str">
            <v>AT HOP</v>
          </cell>
          <cell r="D947" t="str">
            <v>AT HOP Operations</v>
          </cell>
          <cell r="E947" t="str">
            <v>AT HOP Retail</v>
          </cell>
          <cell r="F947">
            <v>51000362</v>
          </cell>
          <cell r="G947" t="str">
            <v>AT HOP Retail Coordinator</v>
          </cell>
          <cell r="H947" t="str">
            <v>05.05.2011</v>
          </cell>
          <cell r="I947" t="str">
            <v>Staff Member</v>
          </cell>
          <cell r="J947" t="str">
            <v>Band E</v>
          </cell>
          <cell r="K947">
            <v>1</v>
          </cell>
          <cell r="L947">
            <v>40</v>
          </cell>
          <cell r="M947" t="str">
            <v>Permanent Full-Time</v>
          </cell>
          <cell r="N947" t="str">
            <v>Waged/Timesheet</v>
          </cell>
          <cell r="O947" t="str">
            <v>Position Filled</v>
          </cell>
          <cell r="P947">
            <v>1341</v>
          </cell>
          <cell r="Q947" t="str">
            <v>Carol Reid</v>
          </cell>
          <cell r="R947" t="str">
            <v>Permanent Full-Time</v>
          </cell>
          <cell r="S947" t="str">
            <v>Waged/Timesheet</v>
          </cell>
          <cell r="T947" t="str">
            <v>IEA – 2010 Standard</v>
          </cell>
          <cell r="U947">
            <v>1</v>
          </cell>
          <cell r="V947" t="str">
            <v>E+</v>
          </cell>
          <cell r="W947">
            <v>61812.959999999999</v>
          </cell>
          <cell r="X947" t="str">
            <v>Goodman Fielder L2 - 8 Nelson Street</v>
          </cell>
          <cell r="Y947">
            <v>0</v>
          </cell>
          <cell r="Z947" t="str">
            <v>Carol</v>
          </cell>
          <cell r="AA947" t="str">
            <v>Reid</v>
          </cell>
          <cell r="AC947" t="str">
            <v>BAND</v>
          </cell>
          <cell r="AD947" t="str">
            <v>PSA</v>
          </cell>
          <cell r="AE947" t="str">
            <v>Female</v>
          </cell>
          <cell r="AF947">
            <v>1701</v>
          </cell>
          <cell r="AG947" t="str">
            <v>AT HOP</v>
          </cell>
          <cell r="AH947" t="str">
            <v>00.00.0000</v>
          </cell>
        </row>
        <row r="948">
          <cell r="A948">
            <v>51000363</v>
          </cell>
          <cell r="B948" t="str">
            <v>Services</v>
          </cell>
          <cell r="C948" t="str">
            <v>Public Transport</v>
          </cell>
          <cell r="D948" t="str">
            <v>PT Customer Experience</v>
          </cell>
          <cell r="E948" t="str">
            <v>Service Centre (5)</v>
          </cell>
          <cell r="F948">
            <v>51000363</v>
          </cell>
          <cell r="G948" t="str">
            <v>Service Centre Representative</v>
          </cell>
          <cell r="H948" t="str">
            <v>01.11.2010</v>
          </cell>
          <cell r="I948" t="str">
            <v>Staff Member</v>
          </cell>
          <cell r="J948" t="str">
            <v>Band D</v>
          </cell>
          <cell r="K948">
            <v>1</v>
          </cell>
          <cell r="L948">
            <v>40</v>
          </cell>
          <cell r="M948" t="str">
            <v>Permanent Full-Time</v>
          </cell>
          <cell r="N948" t="str">
            <v>Waged/Timesheet</v>
          </cell>
          <cell r="O948" t="str">
            <v>Future Start exists</v>
          </cell>
          <cell r="P948">
            <v>0</v>
          </cell>
          <cell r="U948">
            <v>0</v>
          </cell>
          <cell r="W948">
            <v>0</v>
          </cell>
          <cell r="Y948">
            <v>1</v>
          </cell>
          <cell r="AD948" t="str">
            <v>PSA</v>
          </cell>
          <cell r="AH948" t="str">
            <v>00.00.0000</v>
          </cell>
        </row>
        <row r="949">
          <cell r="A949">
            <v>51000364</v>
          </cell>
          <cell r="B949" t="str">
            <v>Services</v>
          </cell>
          <cell r="C949" t="str">
            <v>Public Transport</v>
          </cell>
          <cell r="D949" t="str">
            <v>PT Customer Experience</v>
          </cell>
          <cell r="E949" t="str">
            <v>Service Centre (4)</v>
          </cell>
          <cell r="F949">
            <v>51000364</v>
          </cell>
          <cell r="G949" t="str">
            <v>Service Centre Representative</v>
          </cell>
          <cell r="H949" t="str">
            <v>05.05.2011</v>
          </cell>
          <cell r="I949" t="str">
            <v>Staff Member</v>
          </cell>
          <cell r="J949" t="str">
            <v>Band D</v>
          </cell>
          <cell r="K949">
            <v>1</v>
          </cell>
          <cell r="L949">
            <v>40</v>
          </cell>
          <cell r="M949" t="str">
            <v>Permanent Full-Time</v>
          </cell>
          <cell r="N949" t="str">
            <v>Waged/Timesheet</v>
          </cell>
          <cell r="O949" t="str">
            <v>Position Filled</v>
          </cell>
          <cell r="P949">
            <v>1621</v>
          </cell>
          <cell r="Q949" t="str">
            <v>Blair Beray</v>
          </cell>
          <cell r="R949" t="str">
            <v>Permanent Full-Time</v>
          </cell>
          <cell r="S949" t="str">
            <v>Waged/Timesheet</v>
          </cell>
          <cell r="T949" t="str">
            <v>IEA – 2013 Standard</v>
          </cell>
          <cell r="U949">
            <v>1</v>
          </cell>
          <cell r="V949" t="str">
            <v>2S</v>
          </cell>
          <cell r="W949">
            <v>41710</v>
          </cell>
          <cell r="X949" t="str">
            <v>Floor 1 - 21 Pitt Street</v>
          </cell>
          <cell r="Y949">
            <v>0</v>
          </cell>
          <cell r="Z949" t="str">
            <v>Blair</v>
          </cell>
          <cell r="AA949" t="str">
            <v>Beray</v>
          </cell>
          <cell r="AC949" t="str">
            <v>SCR</v>
          </cell>
          <cell r="AD949" t="str">
            <v>PSA</v>
          </cell>
          <cell r="AE949" t="str">
            <v>Male</v>
          </cell>
          <cell r="AF949">
            <v>9319</v>
          </cell>
          <cell r="AG949" t="str">
            <v>FACE2FACE RELATIONS</v>
          </cell>
          <cell r="AH949" t="str">
            <v>00.00.0000</v>
          </cell>
        </row>
        <row r="950">
          <cell r="A950">
            <v>51000365</v>
          </cell>
          <cell r="B950" t="str">
            <v>Services</v>
          </cell>
          <cell r="C950" t="str">
            <v>Public Transport</v>
          </cell>
          <cell r="D950" t="str">
            <v>PT Customer Experience</v>
          </cell>
          <cell r="E950" t="str">
            <v>Service Centre (4)</v>
          </cell>
          <cell r="F950">
            <v>51000365</v>
          </cell>
          <cell r="G950" t="str">
            <v>Service Centre Representative</v>
          </cell>
          <cell r="H950" t="str">
            <v>05.05.2011</v>
          </cell>
          <cell r="I950" t="str">
            <v>Staff Member</v>
          </cell>
          <cell r="J950" t="str">
            <v>Band D</v>
          </cell>
          <cell r="K950">
            <v>0.5</v>
          </cell>
          <cell r="L950">
            <v>20</v>
          </cell>
          <cell r="M950" t="str">
            <v>Permanent Part-Time</v>
          </cell>
          <cell r="N950" t="str">
            <v>Waged/Timesheet</v>
          </cell>
          <cell r="O950" t="str">
            <v>Position Filled</v>
          </cell>
          <cell r="P950">
            <v>2188</v>
          </cell>
          <cell r="Q950" t="str">
            <v>Luke Carey</v>
          </cell>
          <cell r="R950" t="str">
            <v>Permanent Part-Time</v>
          </cell>
          <cell r="S950" t="str">
            <v>Waged/Timesheet</v>
          </cell>
          <cell r="T950" t="str">
            <v>IEA – 2013 Standard</v>
          </cell>
          <cell r="U950">
            <v>0.5</v>
          </cell>
          <cell r="V950" t="str">
            <v>1S</v>
          </cell>
          <cell r="W950">
            <v>38800</v>
          </cell>
          <cell r="X950" t="str">
            <v>8-10 Queen Street</v>
          </cell>
          <cell r="Y950">
            <v>0</v>
          </cell>
          <cell r="Z950" t="str">
            <v>Luke</v>
          </cell>
          <cell r="AA950" t="str">
            <v>Carey</v>
          </cell>
          <cell r="AC950" t="str">
            <v>SCR</v>
          </cell>
          <cell r="AD950" t="str">
            <v>PSA</v>
          </cell>
          <cell r="AE950" t="str">
            <v>Male</v>
          </cell>
          <cell r="AF950">
            <v>9319</v>
          </cell>
          <cell r="AG950" t="str">
            <v>FACE2FACE RELATIONS</v>
          </cell>
          <cell r="AH950" t="str">
            <v>00.00.0000</v>
          </cell>
        </row>
        <row r="951">
          <cell r="A951">
            <v>51000369</v>
          </cell>
          <cell r="B951" t="str">
            <v>People, Safety &amp; Contact</v>
          </cell>
          <cell r="C951" t="str">
            <v>Customer Contact</v>
          </cell>
          <cell r="D951" t="str">
            <v>Customer Response</v>
          </cell>
          <cell r="E951" t="str">
            <v>Customer Feedback 1</v>
          </cell>
          <cell r="F951">
            <v>51000369</v>
          </cell>
          <cell r="G951" t="str">
            <v>Customer Feedback Team Leader</v>
          </cell>
          <cell r="H951" t="str">
            <v>18.03.2011</v>
          </cell>
          <cell r="I951" t="str">
            <v>Team Leader</v>
          </cell>
          <cell r="J951" t="str">
            <v>Band F</v>
          </cell>
          <cell r="K951">
            <v>1</v>
          </cell>
          <cell r="L951">
            <v>40</v>
          </cell>
          <cell r="M951" t="str">
            <v>Permanent Full-Time</v>
          </cell>
          <cell r="N951" t="str">
            <v>Waged/Timesheet</v>
          </cell>
          <cell r="O951" t="str">
            <v>Position Filled</v>
          </cell>
          <cell r="P951">
            <v>92066100</v>
          </cell>
          <cell r="Q951" t="str">
            <v>Charmaine Wright</v>
          </cell>
          <cell r="R951" t="str">
            <v>Permanent Full-Time</v>
          </cell>
          <cell r="S951" t="str">
            <v>Waged/Timesheet</v>
          </cell>
          <cell r="T951" t="str">
            <v>IEA – 2010 Standard</v>
          </cell>
          <cell r="U951">
            <v>1</v>
          </cell>
          <cell r="V951" t="str">
            <v>F+</v>
          </cell>
          <cell r="W951">
            <v>63488</v>
          </cell>
          <cell r="X951" t="str">
            <v>Civic 3 - 6 Henderson Valley Road</v>
          </cell>
          <cell r="Y951">
            <v>0</v>
          </cell>
          <cell r="Z951" t="str">
            <v>Charmaine</v>
          </cell>
          <cell r="AA951" t="str">
            <v>Wright</v>
          </cell>
          <cell r="AB951" t="str">
            <v>Charmaine</v>
          </cell>
          <cell r="AC951" t="str">
            <v>BAND</v>
          </cell>
          <cell r="AD951" t="str">
            <v>PSA</v>
          </cell>
          <cell r="AE951" t="str">
            <v>Female</v>
          </cell>
          <cell r="AF951">
            <v>9314</v>
          </cell>
          <cell r="AG951" t="str">
            <v>CUSTOMER RESPONSE</v>
          </cell>
          <cell r="AH951" t="str">
            <v>00.00.0000</v>
          </cell>
        </row>
        <row r="952">
          <cell r="A952">
            <v>51000374</v>
          </cell>
          <cell r="B952" t="str">
            <v>Business Technology Division</v>
          </cell>
          <cell r="C952" t="str">
            <v>Capital Programme</v>
          </cell>
          <cell r="D952" t="str">
            <v>Capital Projects</v>
          </cell>
          <cell r="E952" t="str">
            <v>Capital Projects</v>
          </cell>
          <cell r="F952">
            <v>51000374</v>
          </cell>
          <cell r="G952" t="str">
            <v>Project Connect Business Analyst</v>
          </cell>
          <cell r="H952" t="str">
            <v>18.05.2011</v>
          </cell>
          <cell r="I952" t="str">
            <v>Staff Member</v>
          </cell>
          <cell r="K952">
            <v>0</v>
          </cell>
          <cell r="L952">
            <v>0</v>
          </cell>
          <cell r="M952" t="str">
            <v>Non-Employee</v>
          </cell>
          <cell r="N952" t="str">
            <v>Contractor</v>
          </cell>
          <cell r="O952" t="str">
            <v>Position Filled</v>
          </cell>
          <cell r="P952">
            <v>1492</v>
          </cell>
          <cell r="Q952" t="str">
            <v>Leigh Cooper</v>
          </cell>
          <cell r="R952" t="str">
            <v>Non-Employee</v>
          </cell>
          <cell r="S952" t="str">
            <v>Contractor</v>
          </cell>
          <cell r="U952">
            <v>0</v>
          </cell>
          <cell r="W952">
            <v>0</v>
          </cell>
          <cell r="X952" t="str">
            <v>Ground Floor - 21 Pitt Street</v>
          </cell>
          <cell r="Y952">
            <v>0</v>
          </cell>
          <cell r="Z952" t="str">
            <v>Leigh</v>
          </cell>
          <cell r="AA952" t="str">
            <v>Cooper</v>
          </cell>
          <cell r="AE952" t="str">
            <v>Male</v>
          </cell>
          <cell r="AF952">
            <v>8528</v>
          </cell>
          <cell r="AG952" t="str">
            <v>Capital Project Prog</v>
          </cell>
          <cell r="AH952" t="str">
            <v>21.03.2015</v>
          </cell>
        </row>
        <row r="953">
          <cell r="A953">
            <v>51000377</v>
          </cell>
          <cell r="B953" t="str">
            <v>Services</v>
          </cell>
          <cell r="C953" t="str">
            <v>Services</v>
          </cell>
          <cell r="D953" t="str">
            <v>Parking Services</v>
          </cell>
          <cell r="E953" t="str">
            <v>Operations Central</v>
          </cell>
          <cell r="F953">
            <v>51000377</v>
          </cell>
          <cell r="G953" t="str">
            <v>Mobile Car Park Support</v>
          </cell>
          <cell r="H953" t="str">
            <v>01.06.2011</v>
          </cell>
          <cell r="I953" t="str">
            <v>Staff Member</v>
          </cell>
          <cell r="J953" t="str">
            <v>Band D</v>
          </cell>
          <cell r="K953">
            <v>0.5</v>
          </cell>
          <cell r="L953">
            <v>20</v>
          </cell>
          <cell r="M953" t="str">
            <v>Permanent Part-Time</v>
          </cell>
          <cell r="N953" t="str">
            <v>ParkRight</v>
          </cell>
          <cell r="O953" t="str">
            <v>Position Filled</v>
          </cell>
          <cell r="P953">
            <v>1212</v>
          </cell>
          <cell r="Q953" t="str">
            <v>Mohsen Abadian</v>
          </cell>
          <cell r="R953" t="str">
            <v>Permanent Part-Time</v>
          </cell>
          <cell r="S953" t="str">
            <v>Waged/Timesheet</v>
          </cell>
          <cell r="T953" t="str">
            <v>IEA – 2013 Standard</v>
          </cell>
          <cell r="U953">
            <v>0.4</v>
          </cell>
          <cell r="V953" t="str">
            <v>D4</v>
          </cell>
          <cell r="W953">
            <v>42680</v>
          </cell>
          <cell r="X953" t="str">
            <v>29 Customs Street West - Level 1</v>
          </cell>
          <cell r="Y953">
            <v>0.1</v>
          </cell>
          <cell r="Z953" t="str">
            <v>Mohsen</v>
          </cell>
          <cell r="AA953" t="str">
            <v>Abadian</v>
          </cell>
          <cell r="AC953" t="str">
            <v>BAND</v>
          </cell>
          <cell r="AD953" t="str">
            <v>PSA</v>
          </cell>
          <cell r="AE953" t="str">
            <v>Male</v>
          </cell>
          <cell r="AF953">
            <v>1121</v>
          </cell>
          <cell r="AG953" t="str">
            <v>CAR PARKS</v>
          </cell>
          <cell r="AH953" t="str">
            <v>00.00.0000</v>
          </cell>
        </row>
        <row r="954">
          <cell r="A954">
            <v>51000378</v>
          </cell>
          <cell r="B954" t="str">
            <v>Services</v>
          </cell>
          <cell r="C954" t="str">
            <v>Services</v>
          </cell>
          <cell r="D954" t="str">
            <v>Parking Services</v>
          </cell>
          <cell r="E954" t="str">
            <v>Central Control Room (1)</v>
          </cell>
          <cell r="F954">
            <v>51000378</v>
          </cell>
          <cell r="G954" t="str">
            <v>Central Control Room Operator</v>
          </cell>
          <cell r="H954" t="str">
            <v>01.06.2011</v>
          </cell>
          <cell r="I954" t="str">
            <v>Staff Member</v>
          </cell>
          <cell r="J954" t="str">
            <v>Band D</v>
          </cell>
          <cell r="K954">
            <v>0.5</v>
          </cell>
          <cell r="L954">
            <v>20</v>
          </cell>
          <cell r="M954" t="str">
            <v>Permanent Part-Time</v>
          </cell>
          <cell r="N954" t="str">
            <v>Waged/Timesheet</v>
          </cell>
          <cell r="O954" t="str">
            <v>Position Filled</v>
          </cell>
          <cell r="P954">
            <v>427</v>
          </cell>
          <cell r="Q954" t="str">
            <v>Mohamed Yusuf</v>
          </cell>
          <cell r="R954" t="str">
            <v>Permanent Part-Time</v>
          </cell>
          <cell r="S954" t="str">
            <v>Waged/Timesheet</v>
          </cell>
          <cell r="T954" t="str">
            <v>CEA – PSA</v>
          </cell>
          <cell r="U954">
            <v>0.4</v>
          </cell>
          <cell r="V954" t="str">
            <v>D+</v>
          </cell>
          <cell r="W954">
            <v>43784.86</v>
          </cell>
          <cell r="X954" t="str">
            <v>29 Customs Street West - Level 1</v>
          </cell>
          <cell r="Y954">
            <v>0.1</v>
          </cell>
          <cell r="Z954" t="str">
            <v>Mohamed</v>
          </cell>
          <cell r="AA954" t="str">
            <v>Yusuf</v>
          </cell>
          <cell r="AC954" t="str">
            <v>BAND</v>
          </cell>
          <cell r="AD954" t="str">
            <v>PSA</v>
          </cell>
          <cell r="AE954" t="str">
            <v>Male</v>
          </cell>
          <cell r="AF954">
            <v>1148</v>
          </cell>
          <cell r="AG954" t="str">
            <v>Control Room</v>
          </cell>
          <cell r="AH954" t="str">
            <v>00.00.0000</v>
          </cell>
        </row>
        <row r="955">
          <cell r="A955">
            <v>51000379</v>
          </cell>
          <cell r="B955" t="str">
            <v>Services</v>
          </cell>
          <cell r="C955" t="str">
            <v>Services</v>
          </cell>
          <cell r="D955" t="str">
            <v>Parking Services</v>
          </cell>
          <cell r="E955" t="str">
            <v>Central Control Room (1)</v>
          </cell>
          <cell r="F955">
            <v>51000379</v>
          </cell>
          <cell r="G955" t="str">
            <v>Central Control Room Operator</v>
          </cell>
          <cell r="H955" t="str">
            <v>01.06.2011</v>
          </cell>
          <cell r="I955" t="str">
            <v>Staff Member</v>
          </cell>
          <cell r="J955" t="str">
            <v>Band D</v>
          </cell>
          <cell r="K955">
            <v>0.5</v>
          </cell>
          <cell r="L955">
            <v>20</v>
          </cell>
          <cell r="M955" t="str">
            <v>Permanent Part-Time</v>
          </cell>
          <cell r="N955" t="str">
            <v>Waged/Timesheet</v>
          </cell>
          <cell r="O955" t="str">
            <v>Position Filled</v>
          </cell>
          <cell r="P955">
            <v>1728</v>
          </cell>
          <cell r="Q955" t="str">
            <v>Michael Cole</v>
          </cell>
          <cell r="R955" t="str">
            <v>Permanent Part-Time</v>
          </cell>
          <cell r="S955" t="str">
            <v>Waged/Timesheet</v>
          </cell>
          <cell r="T955" t="str">
            <v>IEA – 2013 Standard</v>
          </cell>
          <cell r="U955">
            <v>0.4</v>
          </cell>
          <cell r="V955" t="str">
            <v>2P</v>
          </cell>
          <cell r="W955">
            <v>43650</v>
          </cell>
          <cell r="X955" t="str">
            <v>29 Customs Street West - Level 1</v>
          </cell>
          <cell r="Y955">
            <v>0.1</v>
          </cell>
          <cell r="Z955" t="str">
            <v>Michael</v>
          </cell>
          <cell r="AA955" t="str">
            <v>Cole</v>
          </cell>
          <cell r="AC955" t="str">
            <v>PO</v>
          </cell>
          <cell r="AD955" t="str">
            <v>PSA</v>
          </cell>
          <cell r="AE955" t="str">
            <v>Male</v>
          </cell>
          <cell r="AF955">
            <v>1148</v>
          </cell>
          <cell r="AG955" t="str">
            <v>Control Room</v>
          </cell>
          <cell r="AH955" t="str">
            <v>00.00.0000</v>
          </cell>
        </row>
        <row r="956">
          <cell r="A956">
            <v>51000382</v>
          </cell>
          <cell r="B956" t="str">
            <v>Services</v>
          </cell>
          <cell r="C956" t="str">
            <v>Services</v>
          </cell>
          <cell r="D956" t="str">
            <v>Parking Services</v>
          </cell>
          <cell r="E956" t="str">
            <v>Central Control Room (2)</v>
          </cell>
          <cell r="F956">
            <v>51000382</v>
          </cell>
          <cell r="G956" t="str">
            <v>Duty Officer - Central Control Room</v>
          </cell>
          <cell r="H956" t="str">
            <v>07.06.2011</v>
          </cell>
          <cell r="I956" t="str">
            <v>Team Leader</v>
          </cell>
          <cell r="J956" t="str">
            <v>Band E</v>
          </cell>
          <cell r="K956">
            <v>1</v>
          </cell>
          <cell r="L956">
            <v>40</v>
          </cell>
          <cell r="M956" t="str">
            <v>Permanent Full-Time</v>
          </cell>
          <cell r="N956" t="str">
            <v>Waged/Timesheet</v>
          </cell>
          <cell r="O956" t="str">
            <v>Position Filled</v>
          </cell>
          <cell r="P956">
            <v>90002677</v>
          </cell>
          <cell r="Q956" t="str">
            <v>Fiona Kavea</v>
          </cell>
          <cell r="R956" t="str">
            <v>Permanent Full-Time</v>
          </cell>
          <cell r="S956" t="str">
            <v>Waged/Timesheet</v>
          </cell>
          <cell r="T956" t="str">
            <v>IEA – 2013 Standard</v>
          </cell>
          <cell r="U956">
            <v>1</v>
          </cell>
          <cell r="V956" t="str">
            <v>E+</v>
          </cell>
          <cell r="W956">
            <v>66625</v>
          </cell>
          <cell r="X956" t="str">
            <v>1 Queen Street - Level 6</v>
          </cell>
          <cell r="Y956">
            <v>0</v>
          </cell>
          <cell r="Z956" t="str">
            <v>Fiona</v>
          </cell>
          <cell r="AA956" t="str">
            <v>Kavea</v>
          </cell>
          <cell r="AB956" t="str">
            <v>Fiona</v>
          </cell>
          <cell r="AC956" t="str">
            <v>BAND</v>
          </cell>
          <cell r="AD956" t="str">
            <v>PSA</v>
          </cell>
          <cell r="AE956" t="str">
            <v>Female</v>
          </cell>
          <cell r="AF956">
            <v>1148</v>
          </cell>
          <cell r="AG956" t="str">
            <v>Control Room</v>
          </cell>
          <cell r="AH956" t="str">
            <v>00.00.0000</v>
          </cell>
        </row>
        <row r="957">
          <cell r="A957">
            <v>51000383</v>
          </cell>
          <cell r="B957" t="str">
            <v>Services</v>
          </cell>
          <cell r="C957" t="str">
            <v>Services</v>
          </cell>
          <cell r="D957" t="str">
            <v>Parking Services</v>
          </cell>
          <cell r="E957" t="str">
            <v>Central Control Room (2)</v>
          </cell>
          <cell r="F957">
            <v>51000383</v>
          </cell>
          <cell r="G957" t="str">
            <v>Central Control Room Operator</v>
          </cell>
          <cell r="H957" t="str">
            <v>30.05.2011</v>
          </cell>
          <cell r="I957" t="str">
            <v>Staff Member</v>
          </cell>
          <cell r="J957" t="str">
            <v>Band D</v>
          </cell>
          <cell r="K957">
            <v>0.4</v>
          </cell>
          <cell r="L957">
            <v>16</v>
          </cell>
          <cell r="M957" t="str">
            <v>Permanent Part-Time</v>
          </cell>
          <cell r="N957" t="str">
            <v>Waged/Timesheet</v>
          </cell>
          <cell r="O957" t="str">
            <v>Position Filled</v>
          </cell>
          <cell r="P957">
            <v>2244</v>
          </cell>
          <cell r="Q957" t="str">
            <v>Jan Lutter</v>
          </cell>
          <cell r="R957" t="str">
            <v>Permanent Part-Time</v>
          </cell>
          <cell r="S957" t="str">
            <v>Waged/Timesheet</v>
          </cell>
          <cell r="T957" t="str">
            <v>CEA – PSA</v>
          </cell>
          <cell r="U957">
            <v>0.4</v>
          </cell>
          <cell r="V957" t="str">
            <v>D5</v>
          </cell>
          <cell r="W957">
            <v>43650</v>
          </cell>
          <cell r="X957" t="str">
            <v>99 Quay Street</v>
          </cell>
          <cell r="Y957">
            <v>0</v>
          </cell>
          <cell r="Z957" t="str">
            <v>Jan</v>
          </cell>
          <cell r="AA957" t="str">
            <v>Lutter</v>
          </cell>
          <cell r="AC957" t="str">
            <v>BAND</v>
          </cell>
          <cell r="AD957" t="str">
            <v>PSA</v>
          </cell>
          <cell r="AE957" t="str">
            <v>Male</v>
          </cell>
          <cell r="AF957">
            <v>1148</v>
          </cell>
          <cell r="AG957" t="str">
            <v>Control Room</v>
          </cell>
          <cell r="AH957" t="str">
            <v>00.00.0000</v>
          </cell>
        </row>
        <row r="958">
          <cell r="A958">
            <v>51000391</v>
          </cell>
          <cell r="B958" t="str">
            <v>People, Safety &amp; Contact</v>
          </cell>
          <cell r="C958" t="str">
            <v>Business Services</v>
          </cell>
          <cell r="D958" t="str">
            <v>Secondments to AC</v>
          </cell>
          <cell r="E958" t="str">
            <v>Secondments to AC</v>
          </cell>
          <cell r="F958">
            <v>51000391</v>
          </cell>
          <cell r="G958" t="str">
            <v>Secondments to Auckland Council</v>
          </cell>
          <cell r="H958" t="str">
            <v>02.05.2011</v>
          </cell>
          <cell r="I958" t="str">
            <v>Staff Member</v>
          </cell>
          <cell r="K958">
            <v>1</v>
          </cell>
          <cell r="L958">
            <v>40</v>
          </cell>
          <cell r="M958" t="str">
            <v>Permanent Full-Time</v>
          </cell>
          <cell r="N958" t="str">
            <v>Waged/Timesheet</v>
          </cell>
          <cell r="O958" t="str">
            <v>Position unfilled for 460 days</v>
          </cell>
          <cell r="P958">
            <v>0</v>
          </cell>
          <cell r="U958">
            <v>0</v>
          </cell>
          <cell r="W958">
            <v>0</v>
          </cell>
          <cell r="Y958">
            <v>1</v>
          </cell>
          <cell r="AH958" t="str">
            <v>00.00.0000</v>
          </cell>
        </row>
        <row r="959">
          <cell r="A959">
            <v>51000408</v>
          </cell>
          <cell r="B959" t="str">
            <v>Capital Development Division</v>
          </cell>
          <cell r="C959" t="str">
            <v>Road Corridor</v>
          </cell>
          <cell r="D959" t="str">
            <v>Road Corridor Access</v>
          </cell>
          <cell r="E959" t="str">
            <v>Corridor Access Coordination</v>
          </cell>
          <cell r="F959">
            <v>51000408</v>
          </cell>
          <cell r="G959" t="str">
            <v>Graduate Engineer</v>
          </cell>
          <cell r="H959" t="str">
            <v>01.07.2011</v>
          </cell>
          <cell r="I959" t="str">
            <v>Staff Member</v>
          </cell>
          <cell r="J959" t="str">
            <v>Band F</v>
          </cell>
          <cell r="K959">
            <v>1</v>
          </cell>
          <cell r="L959">
            <v>40</v>
          </cell>
          <cell r="M959" t="str">
            <v>Permanent Full-Time</v>
          </cell>
          <cell r="N959" t="str">
            <v>Waged/Timesheet</v>
          </cell>
          <cell r="O959" t="str">
            <v>Position Filled</v>
          </cell>
          <cell r="P959">
            <v>2392</v>
          </cell>
          <cell r="Q959" t="str">
            <v>Jay Dangwal</v>
          </cell>
          <cell r="R959" t="str">
            <v>Fixed Term Full-Time</v>
          </cell>
          <cell r="S959" t="str">
            <v>Waged/Timesheet</v>
          </cell>
          <cell r="T959" t="str">
            <v>CEA – PSA</v>
          </cell>
          <cell r="U959">
            <v>1</v>
          </cell>
          <cell r="V959" t="str">
            <v>F-</v>
          </cell>
          <cell r="W959">
            <v>52800</v>
          </cell>
          <cell r="X959" t="str">
            <v>Vodafone Building  L2 -74 Taharoto Road</v>
          </cell>
          <cell r="Y959">
            <v>0</v>
          </cell>
          <cell r="Z959" t="str">
            <v>Jay</v>
          </cell>
          <cell r="AA959" t="str">
            <v>Dangwal</v>
          </cell>
          <cell r="AC959" t="str">
            <v>BAND</v>
          </cell>
          <cell r="AD959" t="str">
            <v>PSA</v>
          </cell>
          <cell r="AE959" t="str">
            <v>Male</v>
          </cell>
          <cell r="AF959">
            <v>1406</v>
          </cell>
          <cell r="AG959" t="str">
            <v>CORIDOR ACCESS COORD</v>
          </cell>
          <cell r="AH959" t="str">
            <v>22.12.2017</v>
          </cell>
        </row>
        <row r="960">
          <cell r="A960">
            <v>51000409</v>
          </cell>
          <cell r="B960" t="str">
            <v>Capital Development Division</v>
          </cell>
          <cell r="C960" t="str">
            <v>Road Corridor</v>
          </cell>
          <cell r="D960" t="str">
            <v>Road Corridor Access</v>
          </cell>
          <cell r="E960" t="str">
            <v>Corridor Access Coordination</v>
          </cell>
          <cell r="F960">
            <v>51000409</v>
          </cell>
          <cell r="G960" t="str">
            <v>Graduate Engineer</v>
          </cell>
          <cell r="H960" t="str">
            <v>01.07.2011</v>
          </cell>
          <cell r="I960" t="str">
            <v>Staff Member</v>
          </cell>
          <cell r="J960" t="str">
            <v>Band F</v>
          </cell>
          <cell r="K960">
            <v>1</v>
          </cell>
          <cell r="L960">
            <v>40</v>
          </cell>
          <cell r="M960" t="str">
            <v>Permanent Full-Time</v>
          </cell>
          <cell r="N960" t="str">
            <v>Waged/Timesheet</v>
          </cell>
          <cell r="O960" t="str">
            <v>Position Filled</v>
          </cell>
          <cell r="P960">
            <v>1242</v>
          </cell>
          <cell r="Q960" t="str">
            <v>Priyanka Patel</v>
          </cell>
          <cell r="R960" t="str">
            <v>Fixed Term Full-Time</v>
          </cell>
          <cell r="S960" t="str">
            <v>Waged/Timesheet</v>
          </cell>
          <cell r="T960" t="str">
            <v>IEA – 2013 Standard</v>
          </cell>
          <cell r="U960">
            <v>1</v>
          </cell>
          <cell r="V960" t="str">
            <v>F1</v>
          </cell>
          <cell r="W960">
            <v>54120</v>
          </cell>
          <cell r="X960" t="str">
            <v>Vodafone Building - Level 2 (74 Taharoto Road)</v>
          </cell>
          <cell r="Y960">
            <v>0</v>
          </cell>
          <cell r="Z960" t="str">
            <v>Priyanka</v>
          </cell>
          <cell r="AA960" t="str">
            <v>Patel</v>
          </cell>
          <cell r="AB960" t="str">
            <v>Priyanka</v>
          </cell>
          <cell r="AC960" t="str">
            <v>BAND</v>
          </cell>
          <cell r="AD960" t="str">
            <v>PSA</v>
          </cell>
          <cell r="AE960" t="str">
            <v>Female</v>
          </cell>
          <cell r="AF960">
            <v>1406</v>
          </cell>
          <cell r="AG960" t="str">
            <v>CORIDOR ACCESS COORD</v>
          </cell>
          <cell r="AH960" t="str">
            <v>23.12.2016</v>
          </cell>
        </row>
        <row r="961">
          <cell r="A961">
            <v>51000414</v>
          </cell>
          <cell r="B961" t="str">
            <v>People, Safety &amp; Contact</v>
          </cell>
          <cell r="C961" t="str">
            <v>Customer Contact</v>
          </cell>
          <cell r="D961" t="str">
            <v>Call Centre Operations</v>
          </cell>
          <cell r="E961" t="str">
            <v>Call Centre (4)</v>
          </cell>
          <cell r="F961">
            <v>51000414</v>
          </cell>
          <cell r="G961" t="str">
            <v>Customer Service Representative</v>
          </cell>
          <cell r="H961" t="str">
            <v>16.06.2011</v>
          </cell>
          <cell r="I961" t="str">
            <v>Staff Member</v>
          </cell>
          <cell r="J961" t="str">
            <v>Band C</v>
          </cell>
          <cell r="K961">
            <v>0.7</v>
          </cell>
          <cell r="L961">
            <v>28</v>
          </cell>
          <cell r="M961" t="str">
            <v>Permanent Part-Time</v>
          </cell>
          <cell r="N961" t="str">
            <v>Waged/Timesheet</v>
          </cell>
          <cell r="O961" t="str">
            <v>Position Filled</v>
          </cell>
          <cell r="P961">
            <v>1722</v>
          </cell>
          <cell r="Q961" t="str">
            <v>Keith Hogan</v>
          </cell>
          <cell r="R961" t="str">
            <v>Permanent Part-Time</v>
          </cell>
          <cell r="S961" t="str">
            <v>Waged/Timesheet</v>
          </cell>
          <cell r="T961" t="str">
            <v>CEA – PSA</v>
          </cell>
          <cell r="U961">
            <v>0.7</v>
          </cell>
          <cell r="V961" t="str">
            <v>1C</v>
          </cell>
          <cell r="W961">
            <v>37350</v>
          </cell>
          <cell r="X961" t="str">
            <v>Floor 1 - 21 Pitt Street</v>
          </cell>
          <cell r="Y961">
            <v>0</v>
          </cell>
          <cell r="Z961" t="str">
            <v>Keith</v>
          </cell>
          <cell r="AA961" t="str">
            <v>Hogan</v>
          </cell>
          <cell r="AC961" t="str">
            <v>CSR</v>
          </cell>
          <cell r="AD961" t="str">
            <v>PSA</v>
          </cell>
          <cell r="AE961" t="str">
            <v>Male</v>
          </cell>
          <cell r="AF961">
            <v>9315</v>
          </cell>
          <cell r="AG961" t="str">
            <v>CALL CENTRE OPS</v>
          </cell>
          <cell r="AH961" t="str">
            <v>00.00.0000</v>
          </cell>
        </row>
        <row r="962">
          <cell r="A962">
            <v>51000421</v>
          </cell>
          <cell r="B962" t="str">
            <v>Capital Development Division</v>
          </cell>
          <cell r="C962" t="str">
            <v>Construction</v>
          </cell>
          <cell r="E962" t="str">
            <v>Construction</v>
          </cell>
          <cell r="F962">
            <v>51000421</v>
          </cell>
          <cell r="G962" t="str">
            <v>Chief Engineer</v>
          </cell>
          <cell r="H962" t="str">
            <v>04.07.2011</v>
          </cell>
          <cell r="I962" t="str">
            <v>Group Manager</v>
          </cell>
          <cell r="J962" t="str">
            <v>Band N</v>
          </cell>
          <cell r="K962">
            <v>1</v>
          </cell>
          <cell r="L962">
            <v>40</v>
          </cell>
          <cell r="M962" t="str">
            <v>Permanent Full-Time</v>
          </cell>
          <cell r="N962" t="str">
            <v>Salaried</v>
          </cell>
          <cell r="O962" t="str">
            <v>Position Filled</v>
          </cell>
          <cell r="P962">
            <v>432</v>
          </cell>
          <cell r="Q962" t="str">
            <v>Steve Hawkins</v>
          </cell>
          <cell r="R962" t="str">
            <v>Permanent Full-Time</v>
          </cell>
          <cell r="S962" t="str">
            <v>Salaried</v>
          </cell>
          <cell r="T962" t="str">
            <v>IEA – Senior Mgmt</v>
          </cell>
          <cell r="U962">
            <v>1</v>
          </cell>
          <cell r="V962" t="str">
            <v>N+</v>
          </cell>
          <cell r="W962">
            <v>310000</v>
          </cell>
          <cell r="X962" t="str">
            <v>1 Queen Street - Level 10</v>
          </cell>
          <cell r="Y962">
            <v>0</v>
          </cell>
          <cell r="Z962" t="str">
            <v>John</v>
          </cell>
          <cell r="AA962" t="str">
            <v>Hawkins</v>
          </cell>
          <cell r="AB962" t="str">
            <v>Steve</v>
          </cell>
          <cell r="AC962" t="str">
            <v>BAND</v>
          </cell>
          <cell r="AD962" t="str">
            <v>AT Standard Scale</v>
          </cell>
          <cell r="AE962" t="str">
            <v>Male</v>
          </cell>
          <cell r="AF962">
            <v>3600</v>
          </cell>
          <cell r="AG962" t="str">
            <v>Construction</v>
          </cell>
          <cell r="AH962" t="str">
            <v>00.00.0000</v>
          </cell>
        </row>
        <row r="963">
          <cell r="A963">
            <v>51000422</v>
          </cell>
          <cell r="B963" t="str">
            <v>Capital Development Division</v>
          </cell>
          <cell r="C963" t="str">
            <v>Roading</v>
          </cell>
          <cell r="D963" t="str">
            <v>Delivery - Central</v>
          </cell>
          <cell r="E963" t="str">
            <v>Investigation and Design - Central</v>
          </cell>
          <cell r="F963">
            <v>51000422</v>
          </cell>
          <cell r="G963" t="str">
            <v>Project Manager</v>
          </cell>
          <cell r="H963" t="str">
            <v>01.11.2010</v>
          </cell>
          <cell r="I963" t="str">
            <v>Staff Member</v>
          </cell>
          <cell r="K963">
            <v>0</v>
          </cell>
          <cell r="L963">
            <v>0</v>
          </cell>
          <cell r="M963" t="str">
            <v>Non-Employee</v>
          </cell>
          <cell r="N963" t="str">
            <v>Contractor</v>
          </cell>
          <cell r="O963" t="str">
            <v>Position Filled</v>
          </cell>
          <cell r="P963">
            <v>104</v>
          </cell>
          <cell r="Q963" t="str">
            <v>Hendrik Hilhorst</v>
          </cell>
          <cell r="R963" t="str">
            <v>Non-Employee</v>
          </cell>
          <cell r="S963" t="str">
            <v>Contractor</v>
          </cell>
          <cell r="U963">
            <v>0</v>
          </cell>
          <cell r="W963">
            <v>0</v>
          </cell>
          <cell r="X963" t="str">
            <v>Admin 4 - 6 Henderson Valley Road</v>
          </cell>
          <cell r="Y963">
            <v>0</v>
          </cell>
          <cell r="Z963" t="str">
            <v>Hendrik</v>
          </cell>
          <cell r="AA963" t="str">
            <v>Hilhorst</v>
          </cell>
          <cell r="AE963" t="str">
            <v>Male</v>
          </cell>
          <cell r="AF963">
            <v>3401</v>
          </cell>
          <cell r="AG963" t="str">
            <v>INV &amp; DESIGN CENTRAL</v>
          </cell>
          <cell r="AH963" t="str">
            <v>31.03.2015</v>
          </cell>
        </row>
        <row r="964">
          <cell r="A964">
            <v>51000423</v>
          </cell>
          <cell r="B964" t="str">
            <v>Services</v>
          </cell>
          <cell r="C964" t="str">
            <v>Services</v>
          </cell>
          <cell r="D964" t="str">
            <v>Business Integration &amp; Development</v>
          </cell>
          <cell r="E964" t="str">
            <v>Portfolio Management</v>
          </cell>
          <cell r="F964">
            <v>51000423</v>
          </cell>
          <cell r="G964" t="str">
            <v>Regional Programme Adviser</v>
          </cell>
          <cell r="H964" t="str">
            <v>01.07.2011</v>
          </cell>
          <cell r="I964" t="str">
            <v>Staff Member</v>
          </cell>
          <cell r="J964" t="str">
            <v>Band H</v>
          </cell>
          <cell r="K964">
            <v>1</v>
          </cell>
          <cell r="L964">
            <v>40</v>
          </cell>
          <cell r="M964" t="str">
            <v>Permanent Full-Time</v>
          </cell>
          <cell r="N964" t="str">
            <v>Salaried</v>
          </cell>
          <cell r="O964" t="str">
            <v>Position Filled</v>
          </cell>
          <cell r="P964">
            <v>1834</v>
          </cell>
          <cell r="Q964" t="str">
            <v>Maree Forbes</v>
          </cell>
          <cell r="R964" t="str">
            <v>Permanent Full-Time</v>
          </cell>
          <cell r="S964" t="str">
            <v>Salaried</v>
          </cell>
          <cell r="T964" t="str">
            <v>IEA – 2013 Standard</v>
          </cell>
          <cell r="U964">
            <v>1</v>
          </cell>
          <cell r="V964" t="str">
            <v>H+</v>
          </cell>
          <cell r="W964">
            <v>110400</v>
          </cell>
          <cell r="X964" t="str">
            <v>Vodafone Building - Level 2 (74 Taharoto Road)</v>
          </cell>
          <cell r="Y964">
            <v>0</v>
          </cell>
          <cell r="Z964" t="str">
            <v>Maree</v>
          </cell>
          <cell r="AA964" t="str">
            <v>Forbes</v>
          </cell>
          <cell r="AC964" t="str">
            <v>BAND</v>
          </cell>
          <cell r="AD964" t="str">
            <v>PSA</v>
          </cell>
          <cell r="AE964" t="str">
            <v>Female</v>
          </cell>
          <cell r="AF964">
            <v>1524</v>
          </cell>
          <cell r="AG964" t="str">
            <v>Portfolio Management</v>
          </cell>
          <cell r="AH964" t="str">
            <v>00.00.0000</v>
          </cell>
        </row>
        <row r="965">
          <cell r="A965">
            <v>51000426</v>
          </cell>
          <cell r="B965" t="str">
            <v>Services</v>
          </cell>
          <cell r="C965" t="str">
            <v>Services</v>
          </cell>
          <cell r="D965" t="str">
            <v>Network Operations &amp; Safety</v>
          </cell>
          <cell r="E965" t="str">
            <v>Community Transport Central/South</v>
          </cell>
          <cell r="F965">
            <v>51000426</v>
          </cell>
          <cell r="G965" t="str">
            <v>Community Transport Coordinator</v>
          </cell>
          <cell r="H965" t="str">
            <v>01.07.2011</v>
          </cell>
          <cell r="I965" t="str">
            <v>Staff Member</v>
          </cell>
          <cell r="J965" t="str">
            <v>Band F</v>
          </cell>
          <cell r="K965">
            <v>1</v>
          </cell>
          <cell r="L965">
            <v>40</v>
          </cell>
          <cell r="M965" t="str">
            <v>Fixed Term Full-Time</v>
          </cell>
          <cell r="N965" t="str">
            <v>Waged/Timesheet</v>
          </cell>
          <cell r="O965" t="str">
            <v>Position Filled</v>
          </cell>
          <cell r="P965">
            <v>1865</v>
          </cell>
          <cell r="Q965" t="str">
            <v>Liz Craig</v>
          </cell>
          <cell r="R965" t="str">
            <v>Fixed Term Full-Time</v>
          </cell>
          <cell r="S965" t="str">
            <v>Waged/Timesheet</v>
          </cell>
          <cell r="T965" t="str">
            <v>IEA – 2013 Standard</v>
          </cell>
          <cell r="U965">
            <v>1</v>
          </cell>
          <cell r="V965" t="str">
            <v>F+</v>
          </cell>
          <cell r="W965">
            <v>65000</v>
          </cell>
          <cell r="X965" t="str">
            <v>Floor 8 - 31 Wiri Station Road</v>
          </cell>
          <cell r="Y965">
            <v>0</v>
          </cell>
          <cell r="Z965" t="str">
            <v>Elizabeth</v>
          </cell>
          <cell r="AA965" t="str">
            <v>Craig</v>
          </cell>
          <cell r="AB965" t="str">
            <v>Liz</v>
          </cell>
          <cell r="AC965" t="str">
            <v>BAND</v>
          </cell>
          <cell r="AD965" t="str">
            <v>PSA</v>
          </cell>
          <cell r="AE965" t="str">
            <v>Female</v>
          </cell>
          <cell r="AF965">
            <v>1518</v>
          </cell>
          <cell r="AG965" t="str">
            <v>Com Transport South</v>
          </cell>
          <cell r="AH965" t="str">
            <v>30.06.2015</v>
          </cell>
        </row>
        <row r="966">
          <cell r="A966">
            <v>51000427</v>
          </cell>
          <cell r="B966" t="str">
            <v>Services</v>
          </cell>
          <cell r="C966" t="str">
            <v>Services</v>
          </cell>
          <cell r="D966" t="str">
            <v>Network Operations &amp; Safety</v>
          </cell>
          <cell r="E966" t="str">
            <v>Community Transport Central/South</v>
          </cell>
          <cell r="F966">
            <v>51000427</v>
          </cell>
          <cell r="G966" t="str">
            <v>Community Transport Coordinator</v>
          </cell>
          <cell r="H966" t="str">
            <v>01.07.2011</v>
          </cell>
          <cell r="I966" t="str">
            <v>Staff Member</v>
          </cell>
          <cell r="J966" t="str">
            <v>Band F</v>
          </cell>
          <cell r="K966">
            <v>1</v>
          </cell>
          <cell r="L966">
            <v>40</v>
          </cell>
          <cell r="M966" t="str">
            <v>Fixed Term Full-Time</v>
          </cell>
          <cell r="N966" t="str">
            <v>Waged/Timesheet</v>
          </cell>
          <cell r="O966" t="str">
            <v>Position Filled</v>
          </cell>
          <cell r="P966">
            <v>274</v>
          </cell>
          <cell r="Q966" t="str">
            <v>Rachel Clarkson</v>
          </cell>
          <cell r="R966" t="str">
            <v>Fixed Term Full-Time</v>
          </cell>
          <cell r="S966" t="str">
            <v>Waged/Timesheet</v>
          </cell>
          <cell r="T966" t="str">
            <v>IEA – 2013 Standard</v>
          </cell>
          <cell r="U966">
            <v>1</v>
          </cell>
          <cell r="V966" t="str">
            <v>F+</v>
          </cell>
          <cell r="W966">
            <v>62000</v>
          </cell>
          <cell r="X966" t="str">
            <v>1 Queen Street - Level 6</v>
          </cell>
          <cell r="Y966">
            <v>0</v>
          </cell>
          <cell r="Z966" t="str">
            <v>Rachel</v>
          </cell>
          <cell r="AA966" t="str">
            <v>Clarkson</v>
          </cell>
          <cell r="AC966" t="str">
            <v>BAND</v>
          </cell>
          <cell r="AD966" t="str">
            <v>PSA</v>
          </cell>
          <cell r="AE966" t="str">
            <v>Female</v>
          </cell>
          <cell r="AF966">
            <v>1518</v>
          </cell>
          <cell r="AG966" t="str">
            <v>Com Transport South</v>
          </cell>
          <cell r="AH966" t="str">
            <v>30.06.2015</v>
          </cell>
        </row>
        <row r="967">
          <cell r="A967">
            <v>51000428</v>
          </cell>
          <cell r="B967" t="str">
            <v>Services</v>
          </cell>
          <cell r="C967" t="str">
            <v>Services</v>
          </cell>
          <cell r="D967" t="str">
            <v>Network Operations &amp; Safety</v>
          </cell>
          <cell r="E967" t="str">
            <v>Community Transport Central/South</v>
          </cell>
          <cell r="F967">
            <v>51000428</v>
          </cell>
          <cell r="G967" t="str">
            <v>Community Transport Coordinator</v>
          </cell>
          <cell r="H967" t="str">
            <v>01.07.2011</v>
          </cell>
          <cell r="I967" t="str">
            <v>Staff Member</v>
          </cell>
          <cell r="J967" t="str">
            <v>Band F</v>
          </cell>
          <cell r="K967">
            <v>1</v>
          </cell>
          <cell r="L967">
            <v>40</v>
          </cell>
          <cell r="M967" t="str">
            <v>Fixed Term Full-Time</v>
          </cell>
          <cell r="N967" t="str">
            <v>Waged/Timesheet</v>
          </cell>
          <cell r="O967" t="str">
            <v>Position Filled</v>
          </cell>
          <cell r="P967">
            <v>1859</v>
          </cell>
          <cell r="Q967" t="str">
            <v>Toby Allen</v>
          </cell>
          <cell r="R967" t="str">
            <v>Fixed Term Full-Time</v>
          </cell>
          <cell r="S967" t="str">
            <v>Waged/Timesheet</v>
          </cell>
          <cell r="T967" t="str">
            <v>CEA – PSA</v>
          </cell>
          <cell r="U967">
            <v>1</v>
          </cell>
          <cell r="V967" t="str">
            <v>F5</v>
          </cell>
          <cell r="W967">
            <v>59400</v>
          </cell>
          <cell r="X967" t="str">
            <v>Floor 8 - 31 Wiri Station Road</v>
          </cell>
          <cell r="Y967">
            <v>0</v>
          </cell>
          <cell r="Z967" t="str">
            <v>Toby</v>
          </cell>
          <cell r="AA967" t="str">
            <v>Allen</v>
          </cell>
          <cell r="AC967" t="str">
            <v>BAND</v>
          </cell>
          <cell r="AD967" t="str">
            <v>PSA</v>
          </cell>
          <cell r="AE967" t="str">
            <v>Male</v>
          </cell>
          <cell r="AF967">
            <v>1518</v>
          </cell>
          <cell r="AG967" t="str">
            <v>Com Transport South</v>
          </cell>
          <cell r="AH967" t="str">
            <v>00.00.0000</v>
          </cell>
        </row>
        <row r="968">
          <cell r="A968">
            <v>51000429</v>
          </cell>
          <cell r="B968" t="str">
            <v>Services</v>
          </cell>
          <cell r="C968" t="str">
            <v>Services</v>
          </cell>
          <cell r="D968" t="str">
            <v>Network Operations &amp; Safety</v>
          </cell>
          <cell r="E968" t="str">
            <v>Community Transport Central/South</v>
          </cell>
          <cell r="F968">
            <v>51000429</v>
          </cell>
          <cell r="G968" t="str">
            <v>Community Transport Coordinator</v>
          </cell>
          <cell r="H968" t="str">
            <v>01.07.2011</v>
          </cell>
          <cell r="I968" t="str">
            <v>Staff Member</v>
          </cell>
          <cell r="J968" t="str">
            <v>Band F</v>
          </cell>
          <cell r="K968">
            <v>1</v>
          </cell>
          <cell r="L968">
            <v>40</v>
          </cell>
          <cell r="M968" t="str">
            <v>Fixed Term Full-Time</v>
          </cell>
          <cell r="N968" t="str">
            <v>Waged/Timesheet</v>
          </cell>
          <cell r="O968" t="str">
            <v>Position Filled</v>
          </cell>
          <cell r="P968">
            <v>2291</v>
          </cell>
          <cell r="Q968" t="str">
            <v>Tarryn Botha</v>
          </cell>
          <cell r="R968" t="str">
            <v>Fixed Term Full-Time</v>
          </cell>
          <cell r="S968" t="str">
            <v>Waged/Timesheet</v>
          </cell>
          <cell r="T968" t="str">
            <v>IEA – 2013 Standard</v>
          </cell>
          <cell r="U968">
            <v>1</v>
          </cell>
          <cell r="V968" t="str">
            <v>F2</v>
          </cell>
          <cell r="W968">
            <v>55440</v>
          </cell>
          <cell r="X968" t="str">
            <v>Floor 8 - 31 Wiri Station Road</v>
          </cell>
          <cell r="Y968">
            <v>0</v>
          </cell>
          <cell r="Z968" t="str">
            <v>Tarryn</v>
          </cell>
          <cell r="AA968" t="str">
            <v>Botha</v>
          </cell>
          <cell r="AC968" t="str">
            <v>BAND</v>
          </cell>
          <cell r="AD968" t="str">
            <v>PSA</v>
          </cell>
          <cell r="AE968" t="str">
            <v>Female</v>
          </cell>
          <cell r="AF968">
            <v>1518</v>
          </cell>
          <cell r="AG968" t="str">
            <v>Com Transport South</v>
          </cell>
          <cell r="AH968" t="str">
            <v>30.06.2015</v>
          </cell>
        </row>
        <row r="969">
          <cell r="A969">
            <v>51000430</v>
          </cell>
          <cell r="B969" t="str">
            <v>Services</v>
          </cell>
          <cell r="C969" t="str">
            <v>Services</v>
          </cell>
          <cell r="D969" t="str">
            <v>Network Operations &amp; Safety</v>
          </cell>
          <cell r="E969" t="str">
            <v>Community Transport North/ West</v>
          </cell>
          <cell r="F969">
            <v>51000430</v>
          </cell>
          <cell r="G969" t="str">
            <v>Community Transport Coordinator</v>
          </cell>
          <cell r="H969" t="str">
            <v>01.07.2011</v>
          </cell>
          <cell r="I969" t="str">
            <v>Staff Member</v>
          </cell>
          <cell r="J969" t="str">
            <v>Band F</v>
          </cell>
          <cell r="K969">
            <v>0.6</v>
          </cell>
          <cell r="L969">
            <v>24</v>
          </cell>
          <cell r="M969" t="str">
            <v>Fixed Term Part-Time</v>
          </cell>
          <cell r="N969" t="str">
            <v>Waged/Timesheet</v>
          </cell>
          <cell r="O969" t="str">
            <v>Position Filled</v>
          </cell>
          <cell r="P969">
            <v>362</v>
          </cell>
          <cell r="Q969" t="str">
            <v>Bridget Farmiloe</v>
          </cell>
          <cell r="R969" t="str">
            <v>Fixed Term Part-Time</v>
          </cell>
          <cell r="S969" t="str">
            <v>Waged/Timesheet</v>
          </cell>
          <cell r="T969" t="str">
            <v>IEA – 2010 Standard</v>
          </cell>
          <cell r="U969">
            <v>0.6</v>
          </cell>
          <cell r="V969" t="str">
            <v>F+</v>
          </cell>
          <cell r="W969">
            <v>75073.84</v>
          </cell>
          <cell r="X969" t="str">
            <v>Level 1 - 50 Centreway Road</v>
          </cell>
          <cell r="Y969">
            <v>0</v>
          </cell>
          <cell r="Z969" t="str">
            <v>Bridget</v>
          </cell>
          <cell r="AA969" t="str">
            <v>Farmiloe</v>
          </cell>
          <cell r="AC969" t="str">
            <v>BAND</v>
          </cell>
          <cell r="AD969" t="str">
            <v>PSA</v>
          </cell>
          <cell r="AE969" t="str">
            <v>Female</v>
          </cell>
          <cell r="AF969">
            <v>1519</v>
          </cell>
          <cell r="AG969" t="str">
            <v>Com Transport North</v>
          </cell>
          <cell r="AH969" t="str">
            <v>30.06.2015</v>
          </cell>
        </row>
        <row r="970">
          <cell r="A970">
            <v>51000431</v>
          </cell>
          <cell r="B970" t="str">
            <v>Services</v>
          </cell>
          <cell r="C970" t="str">
            <v>Services</v>
          </cell>
          <cell r="D970" t="str">
            <v>Network Operations &amp; Safety</v>
          </cell>
          <cell r="E970" t="str">
            <v>Community Transport North/ West</v>
          </cell>
          <cell r="F970">
            <v>51000431</v>
          </cell>
          <cell r="G970" t="str">
            <v>Community Transport Coordinator</v>
          </cell>
          <cell r="H970" t="str">
            <v>01.07.2011</v>
          </cell>
          <cell r="I970" t="str">
            <v>Staff Member</v>
          </cell>
          <cell r="J970" t="str">
            <v>Band F</v>
          </cell>
          <cell r="K970">
            <v>0.6</v>
          </cell>
          <cell r="L970">
            <v>24</v>
          </cell>
          <cell r="M970" t="str">
            <v>Fixed Term Part-Time</v>
          </cell>
          <cell r="N970" t="str">
            <v>Waged/Timesheet</v>
          </cell>
          <cell r="O970" t="str">
            <v>Position Filled</v>
          </cell>
          <cell r="P970">
            <v>445</v>
          </cell>
          <cell r="Q970" t="str">
            <v>Kelly Strong</v>
          </cell>
          <cell r="R970" t="str">
            <v>Fixed Term Part-Time</v>
          </cell>
          <cell r="S970" t="str">
            <v>Waged/Timesheet</v>
          </cell>
          <cell r="T970" t="str">
            <v>CEA – PSA</v>
          </cell>
          <cell r="U970">
            <v>0.6</v>
          </cell>
          <cell r="V970" t="str">
            <v>F+</v>
          </cell>
          <cell r="W970">
            <v>71434.039999999994</v>
          </cell>
          <cell r="X970" t="str">
            <v>Vodafone Building - Level 2 (74 Taharoto Road)</v>
          </cell>
          <cell r="Y970">
            <v>0</v>
          </cell>
          <cell r="Z970" t="str">
            <v>Kelly</v>
          </cell>
          <cell r="AA970" t="str">
            <v>Strong</v>
          </cell>
          <cell r="AC970" t="str">
            <v>BAND</v>
          </cell>
          <cell r="AD970" t="str">
            <v>PSA</v>
          </cell>
          <cell r="AE970" t="str">
            <v>Female</v>
          </cell>
          <cell r="AF970">
            <v>1519</v>
          </cell>
          <cell r="AG970" t="str">
            <v>Com Transport North</v>
          </cell>
          <cell r="AH970" t="str">
            <v>30.06.2015</v>
          </cell>
        </row>
        <row r="971">
          <cell r="A971">
            <v>51000432</v>
          </cell>
          <cell r="B971" t="str">
            <v>Services</v>
          </cell>
          <cell r="C971" t="str">
            <v>Services</v>
          </cell>
          <cell r="D971" t="str">
            <v>Network Operations &amp; Safety</v>
          </cell>
          <cell r="E971" t="str">
            <v>Community Transport North/ West</v>
          </cell>
          <cell r="F971">
            <v>51000432</v>
          </cell>
          <cell r="G971" t="str">
            <v>Community Transport Coordinator</v>
          </cell>
          <cell r="H971" t="str">
            <v>01.07.2011</v>
          </cell>
          <cell r="I971" t="str">
            <v>Staff Member</v>
          </cell>
          <cell r="J971" t="str">
            <v>Band F</v>
          </cell>
          <cell r="K971">
            <v>1</v>
          </cell>
          <cell r="L971">
            <v>40</v>
          </cell>
          <cell r="M971" t="str">
            <v>Fixed Term Full-Time</v>
          </cell>
          <cell r="N971" t="str">
            <v>Waged/Timesheet</v>
          </cell>
          <cell r="O971" t="str">
            <v>Position Filled</v>
          </cell>
          <cell r="P971">
            <v>363</v>
          </cell>
          <cell r="Q971" t="str">
            <v>Yvette Nicholls</v>
          </cell>
          <cell r="R971" t="str">
            <v>Fixed Term Full-Time</v>
          </cell>
          <cell r="S971" t="str">
            <v>Waged/Timesheet</v>
          </cell>
          <cell r="T971" t="str">
            <v>IEA – 2010 Standard</v>
          </cell>
          <cell r="U971">
            <v>1</v>
          </cell>
          <cell r="V971" t="str">
            <v>F+</v>
          </cell>
          <cell r="W971">
            <v>63029.47</v>
          </cell>
          <cell r="X971" t="str">
            <v>Level 1 - 50 Centreway Road</v>
          </cell>
          <cell r="Y971">
            <v>0</v>
          </cell>
          <cell r="Z971" t="str">
            <v>Yvette</v>
          </cell>
          <cell r="AA971" t="str">
            <v>Nicholls</v>
          </cell>
          <cell r="AC971" t="str">
            <v>BAND</v>
          </cell>
          <cell r="AD971" t="str">
            <v>PSA</v>
          </cell>
          <cell r="AE971" t="str">
            <v>Female</v>
          </cell>
          <cell r="AF971">
            <v>1519</v>
          </cell>
          <cell r="AG971" t="str">
            <v>Com Transport North</v>
          </cell>
          <cell r="AH971" t="str">
            <v>30.06.2015</v>
          </cell>
        </row>
        <row r="972">
          <cell r="A972">
            <v>51000433</v>
          </cell>
          <cell r="B972" t="str">
            <v>Services</v>
          </cell>
          <cell r="C972" t="str">
            <v>Services</v>
          </cell>
          <cell r="D972" t="str">
            <v>Network Operations &amp; Safety</v>
          </cell>
          <cell r="E972" t="str">
            <v>Community Transport North/ West</v>
          </cell>
          <cell r="F972">
            <v>51000433</v>
          </cell>
          <cell r="G972" t="str">
            <v>Community Transport Coordinator</v>
          </cell>
          <cell r="H972" t="str">
            <v>01.07.2011</v>
          </cell>
          <cell r="I972" t="str">
            <v>Staff Member</v>
          </cell>
          <cell r="J972" t="str">
            <v>Band F</v>
          </cell>
          <cell r="K972">
            <v>1</v>
          </cell>
          <cell r="L972">
            <v>40</v>
          </cell>
          <cell r="M972" t="str">
            <v>Fixed Term Full-Time</v>
          </cell>
          <cell r="N972" t="str">
            <v>Waged/Timesheet</v>
          </cell>
          <cell r="O972" t="str">
            <v>Position Filled</v>
          </cell>
          <cell r="P972">
            <v>1353</v>
          </cell>
          <cell r="Q972" t="str">
            <v>David Tuson</v>
          </cell>
          <cell r="R972" t="str">
            <v>Fixed Term Full-Time</v>
          </cell>
          <cell r="S972" t="str">
            <v>Waged/Timesheet</v>
          </cell>
          <cell r="T972" t="str">
            <v>IEA – 2010 Standard</v>
          </cell>
          <cell r="U972">
            <v>1</v>
          </cell>
          <cell r="V972" t="str">
            <v>F+</v>
          </cell>
          <cell r="W972">
            <v>67096.38</v>
          </cell>
          <cell r="X972" t="str">
            <v>Vodafone Building - Level 2 (74 Taharoto Road)</v>
          </cell>
          <cell r="Y972">
            <v>0</v>
          </cell>
          <cell r="Z972" t="str">
            <v>David</v>
          </cell>
          <cell r="AA972" t="str">
            <v>Tuson</v>
          </cell>
          <cell r="AC972" t="str">
            <v>BAND</v>
          </cell>
          <cell r="AD972" t="str">
            <v>PSA</v>
          </cell>
          <cell r="AE972" t="str">
            <v>Male</v>
          </cell>
          <cell r="AF972">
            <v>1519</v>
          </cell>
          <cell r="AG972" t="str">
            <v>Com Transport North</v>
          </cell>
          <cell r="AH972" t="str">
            <v>30.06.2015</v>
          </cell>
        </row>
        <row r="973">
          <cell r="A973">
            <v>51000434</v>
          </cell>
          <cell r="B973" t="str">
            <v>Services</v>
          </cell>
          <cell r="C973" t="str">
            <v>Services</v>
          </cell>
          <cell r="D973" t="str">
            <v>Network Operations &amp; Safety</v>
          </cell>
          <cell r="E973" t="str">
            <v>Community Transport North/ West</v>
          </cell>
          <cell r="F973">
            <v>51000434</v>
          </cell>
          <cell r="G973" t="str">
            <v>Community Transport Coordinator</v>
          </cell>
          <cell r="H973" t="str">
            <v>01.07.2011</v>
          </cell>
          <cell r="I973" t="str">
            <v>Staff Member</v>
          </cell>
          <cell r="J973" t="str">
            <v>Band F</v>
          </cell>
          <cell r="K973">
            <v>1</v>
          </cell>
          <cell r="L973">
            <v>40</v>
          </cell>
          <cell r="M973" t="str">
            <v>Fixed Term Full-Time</v>
          </cell>
          <cell r="N973" t="str">
            <v>Waged/Timesheet</v>
          </cell>
          <cell r="O973" t="str">
            <v>Position Filled</v>
          </cell>
          <cell r="P973">
            <v>48</v>
          </cell>
          <cell r="Q973" t="str">
            <v>Tracey Brackebush</v>
          </cell>
          <cell r="R973" t="str">
            <v>Fixed Term Full-Time</v>
          </cell>
          <cell r="S973" t="str">
            <v>Waged/Timesheet</v>
          </cell>
          <cell r="T973" t="str">
            <v>IEA – 2010 Standard</v>
          </cell>
          <cell r="U973">
            <v>1</v>
          </cell>
          <cell r="V973" t="str">
            <v>F+</v>
          </cell>
          <cell r="W973">
            <v>70434.16</v>
          </cell>
          <cell r="X973" t="str">
            <v>Level 1 - 50 Centreway Road</v>
          </cell>
          <cell r="Y973">
            <v>0</v>
          </cell>
          <cell r="Z973" t="str">
            <v>Tracey</v>
          </cell>
          <cell r="AA973" t="str">
            <v>Brackebush</v>
          </cell>
          <cell r="AC973" t="str">
            <v>BAND</v>
          </cell>
          <cell r="AD973" t="str">
            <v>PSA</v>
          </cell>
          <cell r="AE973" t="str">
            <v>Female</v>
          </cell>
          <cell r="AF973">
            <v>1519</v>
          </cell>
          <cell r="AG973" t="str">
            <v>Com Transport North</v>
          </cell>
          <cell r="AH973" t="str">
            <v>30.06.2015</v>
          </cell>
        </row>
        <row r="974">
          <cell r="A974">
            <v>51000436</v>
          </cell>
          <cell r="B974" t="str">
            <v>Services</v>
          </cell>
          <cell r="C974" t="str">
            <v>Services</v>
          </cell>
          <cell r="D974" t="str">
            <v>Network Operations &amp; Safety</v>
          </cell>
          <cell r="E974" t="str">
            <v>Community Transport North/ West</v>
          </cell>
          <cell r="F974">
            <v>51000436</v>
          </cell>
          <cell r="G974" t="str">
            <v>Community Transport Coordinator</v>
          </cell>
          <cell r="H974" t="str">
            <v>01.07.2011</v>
          </cell>
          <cell r="I974" t="str">
            <v>Staff Member</v>
          </cell>
          <cell r="J974" t="str">
            <v>Band F</v>
          </cell>
          <cell r="K974">
            <v>1</v>
          </cell>
          <cell r="L974">
            <v>40</v>
          </cell>
          <cell r="M974" t="str">
            <v>Fixed Term Full-Time</v>
          </cell>
          <cell r="N974" t="str">
            <v>Waged/Timesheet</v>
          </cell>
          <cell r="O974" t="str">
            <v>Position Filled</v>
          </cell>
          <cell r="P974">
            <v>2394</v>
          </cell>
          <cell r="Q974" t="str">
            <v>Coralie Owens</v>
          </cell>
          <cell r="R974" t="str">
            <v>Fixed Term Full-Time</v>
          </cell>
          <cell r="S974" t="str">
            <v>Waged/Timesheet</v>
          </cell>
          <cell r="T974" t="str">
            <v>CEA – PSA</v>
          </cell>
          <cell r="U974">
            <v>1</v>
          </cell>
          <cell r="V974" t="str">
            <v>F3</v>
          </cell>
          <cell r="W974">
            <v>56760</v>
          </cell>
          <cell r="X974" t="str">
            <v>Vodafone Building  L2 -74 Taharoto Road</v>
          </cell>
          <cell r="Y974">
            <v>0</v>
          </cell>
          <cell r="Z974" t="str">
            <v>Coralie</v>
          </cell>
          <cell r="AA974" t="str">
            <v>Owens</v>
          </cell>
          <cell r="AC974" t="str">
            <v>BAND</v>
          </cell>
          <cell r="AD974" t="str">
            <v>PSA</v>
          </cell>
          <cell r="AE974" t="str">
            <v>Female</v>
          </cell>
          <cell r="AF974">
            <v>1519</v>
          </cell>
          <cell r="AG974" t="str">
            <v>Com Transport North</v>
          </cell>
          <cell r="AH974" t="str">
            <v>30.06.2015</v>
          </cell>
        </row>
        <row r="975">
          <cell r="A975">
            <v>51000437</v>
          </cell>
          <cell r="B975" t="str">
            <v>Services</v>
          </cell>
          <cell r="C975" t="str">
            <v>Services</v>
          </cell>
          <cell r="D975" t="str">
            <v>Network Operations &amp; Safety</v>
          </cell>
          <cell r="E975" t="str">
            <v>Community Transport Central/South</v>
          </cell>
          <cell r="F975">
            <v>51000437</v>
          </cell>
          <cell r="G975" t="str">
            <v>Community Transport Coordinator</v>
          </cell>
          <cell r="H975" t="str">
            <v>01.07.2011</v>
          </cell>
          <cell r="I975" t="str">
            <v>Staff Member</v>
          </cell>
          <cell r="J975" t="str">
            <v>Band F</v>
          </cell>
          <cell r="K975">
            <v>1</v>
          </cell>
          <cell r="L975">
            <v>40</v>
          </cell>
          <cell r="M975" t="str">
            <v>Fixed Term Full-Time</v>
          </cell>
          <cell r="N975" t="str">
            <v>Waged/Timesheet</v>
          </cell>
          <cell r="O975" t="str">
            <v>Position Filled</v>
          </cell>
          <cell r="P975">
            <v>525</v>
          </cell>
          <cell r="Q975" t="str">
            <v>Samuel McMillan</v>
          </cell>
          <cell r="R975" t="str">
            <v>Fixed Term Full-Time</v>
          </cell>
          <cell r="S975" t="str">
            <v>Waged/Timesheet</v>
          </cell>
          <cell r="T975" t="str">
            <v>IEA – 2010 Standard</v>
          </cell>
          <cell r="U975">
            <v>1</v>
          </cell>
          <cell r="V975" t="str">
            <v>F+</v>
          </cell>
          <cell r="W975">
            <v>68994.2</v>
          </cell>
          <cell r="X975" t="str">
            <v>1 Queen Street - Level 6</v>
          </cell>
          <cell r="Y975">
            <v>0</v>
          </cell>
          <cell r="Z975" t="str">
            <v>Samuel</v>
          </cell>
          <cell r="AA975" t="str">
            <v>McMillan</v>
          </cell>
          <cell r="AC975" t="str">
            <v>BAND</v>
          </cell>
          <cell r="AD975" t="str">
            <v>PSA</v>
          </cell>
          <cell r="AE975" t="str">
            <v>Male</v>
          </cell>
          <cell r="AF975">
            <v>1518</v>
          </cell>
          <cell r="AG975" t="str">
            <v>Com Transport South</v>
          </cell>
          <cell r="AH975" t="str">
            <v>30.06.2015</v>
          </cell>
        </row>
        <row r="976">
          <cell r="A976">
            <v>51000438</v>
          </cell>
          <cell r="B976" t="str">
            <v>Services</v>
          </cell>
          <cell r="C976" t="str">
            <v>Services</v>
          </cell>
          <cell r="D976" t="str">
            <v>Network Operations &amp; Safety</v>
          </cell>
          <cell r="E976" t="str">
            <v>Community Transport Central/South</v>
          </cell>
          <cell r="F976">
            <v>51000438</v>
          </cell>
          <cell r="G976" t="str">
            <v>Community Transport Coordinator</v>
          </cell>
          <cell r="H976" t="str">
            <v>01.07.2011</v>
          </cell>
          <cell r="I976" t="str">
            <v>Staff Member</v>
          </cell>
          <cell r="J976" t="str">
            <v>Band F</v>
          </cell>
          <cell r="K976">
            <v>1</v>
          </cell>
          <cell r="L976">
            <v>40</v>
          </cell>
          <cell r="M976" t="str">
            <v>Fixed Term Full-Time</v>
          </cell>
          <cell r="N976" t="str">
            <v>Waged/Timesheet</v>
          </cell>
          <cell r="O976" t="str">
            <v>Position Filled</v>
          </cell>
          <cell r="P976">
            <v>1893</v>
          </cell>
          <cell r="Q976" t="str">
            <v>Trevor Sanders</v>
          </cell>
          <cell r="R976" t="str">
            <v>Fixed Term Full-Time</v>
          </cell>
          <cell r="S976" t="str">
            <v>Waged/Timesheet</v>
          </cell>
          <cell r="T976" t="str">
            <v>IEA – 2013 Standard</v>
          </cell>
          <cell r="U976">
            <v>1</v>
          </cell>
          <cell r="V976" t="str">
            <v>F+</v>
          </cell>
          <cell r="W976">
            <v>66170</v>
          </cell>
          <cell r="X976" t="str">
            <v>1 Queen Street - Level 6</v>
          </cell>
          <cell r="Y976">
            <v>0</v>
          </cell>
          <cell r="Z976" t="str">
            <v>Trevor</v>
          </cell>
          <cell r="AA976" t="str">
            <v>Sanders</v>
          </cell>
          <cell r="AC976" t="str">
            <v>BAND</v>
          </cell>
          <cell r="AD976" t="str">
            <v>PSA</v>
          </cell>
          <cell r="AE976" t="str">
            <v>Male</v>
          </cell>
          <cell r="AF976">
            <v>1518</v>
          </cell>
          <cell r="AG976" t="str">
            <v>Com Transport South</v>
          </cell>
          <cell r="AH976" t="str">
            <v>30.06.2015</v>
          </cell>
        </row>
        <row r="977">
          <cell r="A977">
            <v>51000447</v>
          </cell>
          <cell r="B977" t="str">
            <v>Services</v>
          </cell>
          <cell r="C977" t="str">
            <v>Services</v>
          </cell>
          <cell r="D977" t="str">
            <v>Network Operations &amp; Safety</v>
          </cell>
          <cell r="E977" t="str">
            <v>Road Safety Engineering North/ West</v>
          </cell>
          <cell r="F977">
            <v>51000447</v>
          </cell>
          <cell r="G977" t="str">
            <v>Graduate Engineer</v>
          </cell>
          <cell r="H977" t="str">
            <v>01.07.2011</v>
          </cell>
          <cell r="I977" t="str">
            <v>Staff Member</v>
          </cell>
          <cell r="J977" t="str">
            <v>Band F</v>
          </cell>
          <cell r="K977">
            <v>1</v>
          </cell>
          <cell r="L977">
            <v>40</v>
          </cell>
          <cell r="M977" t="str">
            <v>Permanent Full-Time</v>
          </cell>
          <cell r="N977" t="str">
            <v>Waged/Timesheet</v>
          </cell>
          <cell r="O977" t="str">
            <v>Position unfilled for 136 days</v>
          </cell>
          <cell r="P977">
            <v>0</v>
          </cell>
          <cell r="U977">
            <v>0</v>
          </cell>
          <cell r="W977">
            <v>0</v>
          </cell>
          <cell r="Y977">
            <v>1</v>
          </cell>
          <cell r="AD977" t="str">
            <v>PSA</v>
          </cell>
          <cell r="AH977" t="str">
            <v>00.00.0000</v>
          </cell>
        </row>
        <row r="978">
          <cell r="A978">
            <v>51000450</v>
          </cell>
          <cell r="B978" t="str">
            <v>Services</v>
          </cell>
          <cell r="C978" t="str">
            <v>Services</v>
          </cell>
          <cell r="D978" t="str">
            <v>ATOC - Smales</v>
          </cell>
          <cell r="E978" t="str">
            <v>Assets &amp; Contracts</v>
          </cell>
          <cell r="F978">
            <v>51000450</v>
          </cell>
          <cell r="G978" t="str">
            <v>Assets &amp; Contracts Manager</v>
          </cell>
          <cell r="H978" t="str">
            <v>01.07.2011</v>
          </cell>
          <cell r="I978" t="str">
            <v>Unit Manager</v>
          </cell>
          <cell r="J978" t="str">
            <v>Band I</v>
          </cell>
          <cell r="K978">
            <v>1</v>
          </cell>
          <cell r="L978">
            <v>40</v>
          </cell>
          <cell r="M978" t="str">
            <v>Permanent Full-Time</v>
          </cell>
          <cell r="N978" t="str">
            <v>Salaried</v>
          </cell>
          <cell r="O978" t="str">
            <v>Position Filled</v>
          </cell>
          <cell r="P978">
            <v>700</v>
          </cell>
          <cell r="Q978" t="str">
            <v>James Wickham</v>
          </cell>
          <cell r="R978" t="str">
            <v>Permanent Full-Time</v>
          </cell>
          <cell r="S978" t="str">
            <v>Salaried</v>
          </cell>
          <cell r="T978" t="str">
            <v>IEA – 2010 Standard</v>
          </cell>
          <cell r="U978">
            <v>1</v>
          </cell>
          <cell r="V978" t="str">
            <v>I+</v>
          </cell>
          <cell r="W978">
            <v>101463.65</v>
          </cell>
          <cell r="X978" t="str">
            <v>Vodafone Building - Level 2 (74 Taharoto Road)</v>
          </cell>
          <cell r="Y978">
            <v>0</v>
          </cell>
          <cell r="Z978" t="str">
            <v>James</v>
          </cell>
          <cell r="AA978" t="str">
            <v>Wickham</v>
          </cell>
          <cell r="AC978" t="str">
            <v>BAND</v>
          </cell>
          <cell r="AD978" t="str">
            <v>PSA</v>
          </cell>
          <cell r="AE978" t="str">
            <v>Male</v>
          </cell>
          <cell r="AF978">
            <v>1509</v>
          </cell>
          <cell r="AG978" t="str">
            <v>ATOC - Smales</v>
          </cell>
          <cell r="AH978" t="str">
            <v>00.00.0000</v>
          </cell>
        </row>
        <row r="979">
          <cell r="A979">
            <v>51000451</v>
          </cell>
          <cell r="B979" t="str">
            <v>Services</v>
          </cell>
          <cell r="C979" t="str">
            <v>Services</v>
          </cell>
          <cell r="D979" t="str">
            <v>ATOC - Smales</v>
          </cell>
          <cell r="E979" t="str">
            <v>Assets &amp; Contracts</v>
          </cell>
          <cell r="F979">
            <v>51000451</v>
          </cell>
          <cell r="G979" t="str">
            <v>Contract Manager</v>
          </cell>
          <cell r="H979" t="str">
            <v>01.07.2011</v>
          </cell>
          <cell r="I979" t="str">
            <v>Staff Member</v>
          </cell>
          <cell r="J979" t="str">
            <v>Band G</v>
          </cell>
          <cell r="K979">
            <v>1</v>
          </cell>
          <cell r="L979">
            <v>40</v>
          </cell>
          <cell r="M979" t="str">
            <v>Permanent Full-Time</v>
          </cell>
          <cell r="N979" t="str">
            <v>Waged/Timesheet</v>
          </cell>
          <cell r="O979" t="str">
            <v>Position Filled</v>
          </cell>
          <cell r="P979">
            <v>1166</v>
          </cell>
          <cell r="Q979" t="str">
            <v>Janine Pringle</v>
          </cell>
          <cell r="R979" t="str">
            <v>Permanent Full-Time</v>
          </cell>
          <cell r="S979" t="str">
            <v>Waged/Timesheet</v>
          </cell>
          <cell r="T979" t="str">
            <v>CEA – PSA</v>
          </cell>
          <cell r="U979">
            <v>1</v>
          </cell>
          <cell r="V979" t="str">
            <v>G+</v>
          </cell>
          <cell r="W979">
            <v>75000</v>
          </cell>
          <cell r="X979" t="str">
            <v>Q4 Building – 74 Taharoto (JTOC)</v>
          </cell>
          <cell r="Y979">
            <v>0</v>
          </cell>
          <cell r="Z979" t="str">
            <v>Janine</v>
          </cell>
          <cell r="AA979" t="str">
            <v>Pringle</v>
          </cell>
          <cell r="AC979" t="str">
            <v>BAND</v>
          </cell>
          <cell r="AD979" t="str">
            <v>PSA</v>
          </cell>
          <cell r="AE979" t="str">
            <v>Female</v>
          </cell>
          <cell r="AF979">
            <v>1509</v>
          </cell>
          <cell r="AG979" t="str">
            <v>ATOC - Smales</v>
          </cell>
          <cell r="AH979" t="str">
            <v>00.00.0000</v>
          </cell>
        </row>
        <row r="980">
          <cell r="A980">
            <v>51000452</v>
          </cell>
          <cell r="B980" t="str">
            <v>Services</v>
          </cell>
          <cell r="C980" t="str">
            <v>Services</v>
          </cell>
          <cell r="D980" t="str">
            <v>ATOC - Smales</v>
          </cell>
          <cell r="E980" t="str">
            <v>SCATS Team</v>
          </cell>
          <cell r="F980">
            <v>51000452</v>
          </cell>
          <cell r="G980" t="str">
            <v>SCATS Operator</v>
          </cell>
          <cell r="H980" t="str">
            <v>01.07.2011</v>
          </cell>
          <cell r="I980" t="str">
            <v>Staff Member</v>
          </cell>
          <cell r="J980" t="str">
            <v>Band E</v>
          </cell>
          <cell r="K980">
            <v>1</v>
          </cell>
          <cell r="L980">
            <v>40</v>
          </cell>
          <cell r="M980" t="str">
            <v>Permanent Full-Time</v>
          </cell>
          <cell r="N980" t="str">
            <v>Waged/Timesheet</v>
          </cell>
          <cell r="O980" t="str">
            <v>Position Filled</v>
          </cell>
          <cell r="P980">
            <v>699</v>
          </cell>
          <cell r="Q980" t="str">
            <v>Chris Coles</v>
          </cell>
          <cell r="R980" t="str">
            <v>Permanent Full-Time</v>
          </cell>
          <cell r="S980" t="str">
            <v>Waged/Timesheet</v>
          </cell>
          <cell r="T980" t="str">
            <v>IEA – 2010 Standard</v>
          </cell>
          <cell r="U980">
            <v>1</v>
          </cell>
          <cell r="V980" t="str">
            <v>E+</v>
          </cell>
          <cell r="W980">
            <v>54858.64</v>
          </cell>
          <cell r="X980" t="str">
            <v>Vodafone Building - Level 2 (74 Taharoto Road)</v>
          </cell>
          <cell r="Y980">
            <v>0</v>
          </cell>
          <cell r="Z980" t="str">
            <v>Christopher</v>
          </cell>
          <cell r="AA980" t="str">
            <v>Coles</v>
          </cell>
          <cell r="AB980" t="str">
            <v>Chris</v>
          </cell>
          <cell r="AC980" t="str">
            <v>BAND</v>
          </cell>
          <cell r="AD980" t="str">
            <v>PSA</v>
          </cell>
          <cell r="AE980" t="str">
            <v>Male</v>
          </cell>
          <cell r="AF980">
            <v>1509</v>
          </cell>
          <cell r="AG980" t="str">
            <v>ATOC - Smales</v>
          </cell>
          <cell r="AH980" t="str">
            <v>00.00.0000</v>
          </cell>
        </row>
        <row r="981">
          <cell r="A981">
            <v>51000453</v>
          </cell>
          <cell r="B981" t="str">
            <v>Services</v>
          </cell>
          <cell r="C981" t="str">
            <v>Services</v>
          </cell>
          <cell r="D981" t="str">
            <v>ATOC - Smales</v>
          </cell>
          <cell r="E981" t="str">
            <v>SCATS Team</v>
          </cell>
          <cell r="F981">
            <v>51000453</v>
          </cell>
          <cell r="G981" t="str">
            <v>SCATS Operator</v>
          </cell>
          <cell r="H981" t="str">
            <v>01.07.2011</v>
          </cell>
          <cell r="I981" t="str">
            <v>Staff Member</v>
          </cell>
          <cell r="J981" t="str">
            <v>Band E</v>
          </cell>
          <cell r="K981">
            <v>1</v>
          </cell>
          <cell r="L981">
            <v>40</v>
          </cell>
          <cell r="M981" t="str">
            <v>Permanent Full-Time</v>
          </cell>
          <cell r="N981" t="str">
            <v>Waged/Timesheet</v>
          </cell>
          <cell r="O981" t="str">
            <v>Position Filled</v>
          </cell>
          <cell r="P981">
            <v>90005554</v>
          </cell>
          <cell r="Q981" t="str">
            <v>Earlton Pimenta</v>
          </cell>
          <cell r="R981" t="str">
            <v>Permanent Full-Time</v>
          </cell>
          <cell r="S981" t="str">
            <v>Waged/Timesheet</v>
          </cell>
          <cell r="T981" t="str">
            <v>CEA – PSA</v>
          </cell>
          <cell r="U981">
            <v>1</v>
          </cell>
          <cell r="V981" t="str">
            <v>E+</v>
          </cell>
          <cell r="W981">
            <v>54858.64</v>
          </cell>
          <cell r="X981" t="str">
            <v>Q4 Building – 74 Taharoto (JTOC)</v>
          </cell>
          <cell r="Y981">
            <v>0</v>
          </cell>
          <cell r="Z981" t="str">
            <v>Earlton</v>
          </cell>
          <cell r="AA981" t="str">
            <v>Pimenta</v>
          </cell>
          <cell r="AB981" t="str">
            <v>Earlton</v>
          </cell>
          <cell r="AC981" t="str">
            <v>BAND</v>
          </cell>
          <cell r="AD981" t="str">
            <v>PSA</v>
          </cell>
          <cell r="AE981" t="str">
            <v>Male</v>
          </cell>
          <cell r="AF981">
            <v>1509</v>
          </cell>
          <cell r="AG981" t="str">
            <v>ATOC - Smales</v>
          </cell>
          <cell r="AH981" t="str">
            <v>00.00.0000</v>
          </cell>
        </row>
        <row r="982">
          <cell r="A982">
            <v>51000454</v>
          </cell>
          <cell r="B982" t="str">
            <v>Services</v>
          </cell>
          <cell r="C982" t="str">
            <v>Services</v>
          </cell>
          <cell r="D982" t="str">
            <v>ATOC - Smales</v>
          </cell>
          <cell r="E982" t="str">
            <v>Traffic Signals Team 3</v>
          </cell>
          <cell r="F982">
            <v>51000454</v>
          </cell>
          <cell r="G982" t="str">
            <v>Senior Traffic Signal Engineer</v>
          </cell>
          <cell r="H982" t="str">
            <v>01.07.2011</v>
          </cell>
          <cell r="I982" t="str">
            <v>Staff Member</v>
          </cell>
          <cell r="J982" t="str">
            <v>Band H</v>
          </cell>
          <cell r="K982">
            <v>1</v>
          </cell>
          <cell r="L982">
            <v>40</v>
          </cell>
          <cell r="M982" t="str">
            <v>Permanent Full-Time</v>
          </cell>
          <cell r="N982" t="str">
            <v>Salaried</v>
          </cell>
          <cell r="O982" t="str">
            <v>Position Filled</v>
          </cell>
          <cell r="P982">
            <v>934</v>
          </cell>
          <cell r="Q982" t="str">
            <v>Gary See</v>
          </cell>
          <cell r="R982" t="str">
            <v>Permanent Full-Time</v>
          </cell>
          <cell r="S982" t="str">
            <v>Salaried</v>
          </cell>
          <cell r="T982" t="str">
            <v>IEA – 2013 Standard</v>
          </cell>
          <cell r="U982">
            <v>1</v>
          </cell>
          <cell r="V982" t="str">
            <v>H+</v>
          </cell>
          <cell r="W982">
            <v>84640</v>
          </cell>
          <cell r="X982" t="str">
            <v>Q4 Building – 74 Taharoto (JTOC)</v>
          </cell>
          <cell r="Y982">
            <v>0</v>
          </cell>
          <cell r="Z982" t="str">
            <v>Gary Kui Wah</v>
          </cell>
          <cell r="AA982" t="str">
            <v>See</v>
          </cell>
          <cell r="AB982" t="str">
            <v>Gary</v>
          </cell>
          <cell r="AC982" t="str">
            <v>BAND</v>
          </cell>
          <cell r="AD982" t="str">
            <v>PSA</v>
          </cell>
          <cell r="AE982" t="str">
            <v>Male</v>
          </cell>
          <cell r="AF982">
            <v>1509</v>
          </cell>
          <cell r="AG982" t="str">
            <v>ATOC - Smales</v>
          </cell>
          <cell r="AH982" t="str">
            <v>00.00.0000</v>
          </cell>
        </row>
        <row r="983">
          <cell r="A983">
            <v>51000455</v>
          </cell>
          <cell r="B983" t="str">
            <v>Services</v>
          </cell>
          <cell r="C983" t="str">
            <v>Services</v>
          </cell>
          <cell r="D983" t="str">
            <v>ATOC - Smales</v>
          </cell>
          <cell r="E983" t="str">
            <v>Traffic Signals Team 2</v>
          </cell>
          <cell r="F983">
            <v>51000455</v>
          </cell>
          <cell r="G983" t="str">
            <v>Senior Traffic Signal Engineer</v>
          </cell>
          <cell r="H983" t="str">
            <v>01.07.2011</v>
          </cell>
          <cell r="I983" t="str">
            <v>Staff Member</v>
          </cell>
          <cell r="J983" t="str">
            <v>Band H</v>
          </cell>
          <cell r="K983">
            <v>1</v>
          </cell>
          <cell r="L983">
            <v>40</v>
          </cell>
          <cell r="M983" t="str">
            <v>Permanent Full-Time</v>
          </cell>
          <cell r="N983" t="str">
            <v>Salaried</v>
          </cell>
          <cell r="O983" t="str">
            <v>Position Filled</v>
          </cell>
          <cell r="P983">
            <v>641</v>
          </cell>
          <cell r="Q983" t="str">
            <v>Raveen Nanayakkara</v>
          </cell>
          <cell r="R983" t="str">
            <v>Permanent Full-Time</v>
          </cell>
          <cell r="S983" t="str">
            <v>Salaried</v>
          </cell>
          <cell r="T983" t="str">
            <v>IEA – 2013 Standard</v>
          </cell>
          <cell r="U983">
            <v>1</v>
          </cell>
          <cell r="V983" t="str">
            <v>H4</v>
          </cell>
          <cell r="W983">
            <v>80960</v>
          </cell>
          <cell r="X983" t="str">
            <v>Q4 Building – 74 Taharoto (JTOC)</v>
          </cell>
          <cell r="Y983">
            <v>0</v>
          </cell>
          <cell r="Z983" t="str">
            <v>Raveen</v>
          </cell>
          <cell r="AA983" t="str">
            <v>Nanayakkara</v>
          </cell>
          <cell r="AC983" t="str">
            <v>BAND</v>
          </cell>
          <cell r="AD983" t="str">
            <v>PSA</v>
          </cell>
          <cell r="AE983" t="str">
            <v>Male</v>
          </cell>
          <cell r="AF983">
            <v>1509</v>
          </cell>
          <cell r="AG983" t="str">
            <v>ATOC - Smales</v>
          </cell>
          <cell r="AH983" t="str">
            <v>00.00.0000</v>
          </cell>
        </row>
        <row r="984">
          <cell r="A984">
            <v>51000456</v>
          </cell>
          <cell r="B984" t="str">
            <v>Services</v>
          </cell>
          <cell r="C984" t="str">
            <v>Services</v>
          </cell>
          <cell r="D984" t="str">
            <v>ATOC - Smales</v>
          </cell>
          <cell r="E984" t="str">
            <v>Traffic Signals Team 2</v>
          </cell>
          <cell r="F984">
            <v>51000456</v>
          </cell>
          <cell r="G984" t="str">
            <v>Traffic Signal Engineer</v>
          </cell>
          <cell r="H984" t="str">
            <v>01.07.2011</v>
          </cell>
          <cell r="I984" t="str">
            <v>Staff Member</v>
          </cell>
          <cell r="J984" t="str">
            <v>Band G</v>
          </cell>
          <cell r="K984">
            <v>1</v>
          </cell>
          <cell r="L984">
            <v>40</v>
          </cell>
          <cell r="M984" t="str">
            <v>Permanent Full-Time</v>
          </cell>
          <cell r="N984" t="str">
            <v>Waged/Timesheet</v>
          </cell>
          <cell r="O984" t="str">
            <v>Position unfilled for 101 days</v>
          </cell>
          <cell r="P984">
            <v>0</v>
          </cell>
          <cell r="U984">
            <v>0</v>
          </cell>
          <cell r="W984">
            <v>0</v>
          </cell>
          <cell r="Y984">
            <v>1</v>
          </cell>
          <cell r="AD984" t="str">
            <v>PSA</v>
          </cell>
          <cell r="AH984" t="str">
            <v>00.00.0000</v>
          </cell>
        </row>
        <row r="985">
          <cell r="A985">
            <v>51000457</v>
          </cell>
          <cell r="B985" t="str">
            <v>Services</v>
          </cell>
          <cell r="C985" t="str">
            <v>Services</v>
          </cell>
          <cell r="D985" t="str">
            <v>ATOC - Smales</v>
          </cell>
          <cell r="E985" t="str">
            <v>Traffic Signals Team 3</v>
          </cell>
          <cell r="F985">
            <v>51000457</v>
          </cell>
          <cell r="G985" t="str">
            <v>Traffic Signal Engineer</v>
          </cell>
          <cell r="H985" t="str">
            <v>01.07.2011</v>
          </cell>
          <cell r="I985" t="str">
            <v>Staff Member</v>
          </cell>
          <cell r="J985" t="str">
            <v>Band G</v>
          </cell>
          <cell r="K985">
            <v>1</v>
          </cell>
          <cell r="L985">
            <v>40</v>
          </cell>
          <cell r="M985" t="str">
            <v>Permanent Full-Time</v>
          </cell>
          <cell r="N985" t="str">
            <v>Waged/Timesheet</v>
          </cell>
          <cell r="O985" t="str">
            <v>Position Filled</v>
          </cell>
          <cell r="P985">
            <v>1969</v>
          </cell>
          <cell r="Q985" t="str">
            <v>Rogan Parker</v>
          </cell>
          <cell r="R985" t="str">
            <v>Permanent Full-Time</v>
          </cell>
          <cell r="S985" t="str">
            <v>Waged/Timesheet</v>
          </cell>
          <cell r="T985" t="str">
            <v>IEA – 2013 Standard</v>
          </cell>
          <cell r="U985">
            <v>1</v>
          </cell>
          <cell r="V985" t="str">
            <v>G+</v>
          </cell>
          <cell r="W985">
            <v>73805</v>
          </cell>
          <cell r="X985" t="str">
            <v>Q4 Building – 74 Taharoto (JTOC)</v>
          </cell>
          <cell r="Y985">
            <v>0</v>
          </cell>
          <cell r="Z985" t="str">
            <v>Rogan</v>
          </cell>
          <cell r="AA985" t="str">
            <v>Parker</v>
          </cell>
          <cell r="AC985" t="str">
            <v>BAND</v>
          </cell>
          <cell r="AD985" t="str">
            <v>PSA</v>
          </cell>
          <cell r="AE985" t="str">
            <v>Male</v>
          </cell>
          <cell r="AF985">
            <v>1509</v>
          </cell>
          <cell r="AG985" t="str">
            <v>ATOC - Smales</v>
          </cell>
          <cell r="AH985" t="str">
            <v>00.00.0000</v>
          </cell>
        </row>
        <row r="986">
          <cell r="A986">
            <v>51000464</v>
          </cell>
          <cell r="B986" t="str">
            <v>Capital Development Division</v>
          </cell>
          <cell r="C986" t="str">
            <v>Road Corridor</v>
          </cell>
          <cell r="D986" t="str">
            <v>Road Corridor Access</v>
          </cell>
          <cell r="E986" t="str">
            <v>Road Corridor Access</v>
          </cell>
          <cell r="F986">
            <v>51000464</v>
          </cell>
          <cell r="G986" t="str">
            <v>Broadband Programme Liaison Manager</v>
          </cell>
          <cell r="H986" t="str">
            <v>11.07.2011</v>
          </cell>
          <cell r="I986" t="str">
            <v>Staff Member</v>
          </cell>
          <cell r="K986">
            <v>0</v>
          </cell>
          <cell r="L986">
            <v>0</v>
          </cell>
          <cell r="M986" t="str">
            <v>Non-Employee</v>
          </cell>
          <cell r="N986" t="str">
            <v>Contractor</v>
          </cell>
          <cell r="O986" t="str">
            <v>Position Filled</v>
          </cell>
          <cell r="P986">
            <v>460</v>
          </cell>
          <cell r="Q986" t="str">
            <v>Jill Garing</v>
          </cell>
          <cell r="R986" t="str">
            <v>Non-Employee</v>
          </cell>
          <cell r="S986" t="str">
            <v>Contractor</v>
          </cell>
          <cell r="U986">
            <v>0</v>
          </cell>
          <cell r="W986">
            <v>0</v>
          </cell>
          <cell r="X986" t="str">
            <v>Vodafone Building - Level 2 (74 Taharoto Road)</v>
          </cell>
          <cell r="Y986">
            <v>0</v>
          </cell>
          <cell r="Z986" t="str">
            <v>Jill</v>
          </cell>
          <cell r="AA986" t="str">
            <v>Garing</v>
          </cell>
          <cell r="AB986" t="str">
            <v>Jill</v>
          </cell>
          <cell r="AE986" t="str">
            <v>Female</v>
          </cell>
          <cell r="AF986">
            <v>1400</v>
          </cell>
          <cell r="AG986" t="str">
            <v>ROAD CORRIDOR ACCESS</v>
          </cell>
          <cell r="AH986" t="str">
            <v>31.03.2015</v>
          </cell>
        </row>
        <row r="987">
          <cell r="A987">
            <v>51000465</v>
          </cell>
          <cell r="B987" t="str">
            <v>Services</v>
          </cell>
          <cell r="C987" t="str">
            <v>Services</v>
          </cell>
          <cell r="D987" t="str">
            <v>Parking Services</v>
          </cell>
          <cell r="E987" t="str">
            <v>Operations Central</v>
          </cell>
          <cell r="F987">
            <v>51000465</v>
          </cell>
          <cell r="G987" t="str">
            <v>Casual Car Park Liaison</v>
          </cell>
          <cell r="H987" t="str">
            <v>13.06.2011</v>
          </cell>
          <cell r="I987" t="str">
            <v>Staff Member</v>
          </cell>
          <cell r="J987" t="str">
            <v>Band D</v>
          </cell>
          <cell r="K987">
            <v>0</v>
          </cell>
          <cell r="L987">
            <v>0</v>
          </cell>
          <cell r="M987" t="str">
            <v>Casual</v>
          </cell>
          <cell r="N987" t="str">
            <v>Waged/Timesheet</v>
          </cell>
          <cell r="O987" t="str">
            <v>Future Start exists</v>
          </cell>
          <cell r="P987">
            <v>0</v>
          </cell>
          <cell r="U987">
            <v>0</v>
          </cell>
          <cell r="W987">
            <v>0</v>
          </cell>
          <cell r="Y987">
            <v>0</v>
          </cell>
          <cell r="AD987" t="str">
            <v>PSA</v>
          </cell>
          <cell r="AH987" t="str">
            <v>00.00.0000</v>
          </cell>
        </row>
        <row r="988">
          <cell r="A988">
            <v>51000467</v>
          </cell>
          <cell r="B988" t="str">
            <v>Services</v>
          </cell>
          <cell r="C988" t="str">
            <v>Services</v>
          </cell>
          <cell r="D988" t="str">
            <v>Parking Services</v>
          </cell>
          <cell r="E988" t="str">
            <v>Operations Central</v>
          </cell>
          <cell r="F988">
            <v>51000467</v>
          </cell>
          <cell r="G988" t="str">
            <v>Casual Car Park Liaison</v>
          </cell>
          <cell r="H988" t="str">
            <v>13.06.2011</v>
          </cell>
          <cell r="I988" t="str">
            <v>Staff Member</v>
          </cell>
          <cell r="J988" t="str">
            <v>Band D</v>
          </cell>
          <cell r="K988">
            <v>0</v>
          </cell>
          <cell r="L988">
            <v>0</v>
          </cell>
          <cell r="M988" t="str">
            <v>Casual</v>
          </cell>
          <cell r="N988" t="str">
            <v>Waged/Timesheet</v>
          </cell>
          <cell r="O988" t="str">
            <v>Position Filled</v>
          </cell>
          <cell r="P988">
            <v>90001836</v>
          </cell>
          <cell r="Q988" t="str">
            <v>Bass Worthington</v>
          </cell>
          <cell r="R988" t="str">
            <v>Casual</v>
          </cell>
          <cell r="S988" t="str">
            <v>Waged/Timesheet</v>
          </cell>
          <cell r="T988" t="str">
            <v>IEA – 2010 Standard</v>
          </cell>
          <cell r="U988">
            <v>0</v>
          </cell>
          <cell r="V988" t="str">
            <v>D</v>
          </cell>
          <cell r="W988">
            <v>0</v>
          </cell>
          <cell r="X988" t="str">
            <v>29 Customs Street West - Level 1</v>
          </cell>
          <cell r="Y988">
            <v>0</v>
          </cell>
          <cell r="Z988" t="str">
            <v>Bass</v>
          </cell>
          <cell r="AA988" t="str">
            <v>Worthington</v>
          </cell>
          <cell r="AB988" t="str">
            <v>Bass</v>
          </cell>
          <cell r="AC988" t="str">
            <v>BAND</v>
          </cell>
          <cell r="AD988" t="str">
            <v>PSA</v>
          </cell>
          <cell r="AE988" t="str">
            <v>Male</v>
          </cell>
          <cell r="AF988">
            <v>1121</v>
          </cell>
          <cell r="AG988" t="str">
            <v>CAR PARKS</v>
          </cell>
          <cell r="AH988" t="str">
            <v>00.00.0000</v>
          </cell>
        </row>
        <row r="989">
          <cell r="A989">
            <v>51000469</v>
          </cell>
          <cell r="B989" t="str">
            <v>Services</v>
          </cell>
          <cell r="C989" t="str">
            <v>Services</v>
          </cell>
          <cell r="D989" t="str">
            <v>Parking Services</v>
          </cell>
          <cell r="E989" t="str">
            <v>Operations Central</v>
          </cell>
          <cell r="F989">
            <v>51000469</v>
          </cell>
          <cell r="G989" t="str">
            <v>Casual Car Park Liaison</v>
          </cell>
          <cell r="H989" t="str">
            <v>13.06.2011</v>
          </cell>
          <cell r="I989" t="str">
            <v>Staff Member</v>
          </cell>
          <cell r="J989" t="str">
            <v>Band D</v>
          </cell>
          <cell r="K989">
            <v>0</v>
          </cell>
          <cell r="L989">
            <v>0</v>
          </cell>
          <cell r="M989" t="str">
            <v>Casual</v>
          </cell>
          <cell r="N989" t="str">
            <v>Waged/Timesheet</v>
          </cell>
          <cell r="O989" t="str">
            <v>Position unfilled for 129 days</v>
          </cell>
          <cell r="P989">
            <v>0</v>
          </cell>
          <cell r="U989">
            <v>0</v>
          </cell>
          <cell r="W989">
            <v>0</v>
          </cell>
          <cell r="Y989">
            <v>0</v>
          </cell>
          <cell r="AD989" t="str">
            <v>PSA</v>
          </cell>
          <cell r="AH989" t="str">
            <v>00.00.0000</v>
          </cell>
        </row>
        <row r="990">
          <cell r="A990">
            <v>51000515</v>
          </cell>
          <cell r="B990" t="str">
            <v>Communications</v>
          </cell>
          <cell r="C990" t="str">
            <v>Communications &amp; Media</v>
          </cell>
          <cell r="E990" t="str">
            <v>Communications &amp; Media</v>
          </cell>
          <cell r="F990">
            <v>51000515</v>
          </cell>
          <cell r="G990" t="str">
            <v>Events Manager</v>
          </cell>
          <cell r="H990" t="str">
            <v>29.08.2011</v>
          </cell>
          <cell r="I990" t="str">
            <v>Staff Member</v>
          </cell>
          <cell r="J990" t="str">
            <v>Band F</v>
          </cell>
          <cell r="K990">
            <v>1</v>
          </cell>
          <cell r="L990">
            <v>40</v>
          </cell>
          <cell r="M990" t="str">
            <v>Permanent Full-Time</v>
          </cell>
          <cell r="N990" t="str">
            <v>Waged/Timesheet</v>
          </cell>
          <cell r="O990" t="str">
            <v>Position Filled</v>
          </cell>
          <cell r="P990">
            <v>501</v>
          </cell>
          <cell r="Q990" t="str">
            <v>Georgia Perillo</v>
          </cell>
          <cell r="R990" t="str">
            <v>Permanent Full-Time</v>
          </cell>
          <cell r="S990" t="str">
            <v>Waged/Timesheet</v>
          </cell>
          <cell r="T990" t="str">
            <v>IEA – 2013 Standard</v>
          </cell>
          <cell r="U990">
            <v>1</v>
          </cell>
          <cell r="V990" t="str">
            <v>F+</v>
          </cell>
          <cell r="W990">
            <v>60000</v>
          </cell>
          <cell r="X990" t="str">
            <v>Civic 1 - 6 Henderson Valley Road</v>
          </cell>
          <cell r="Y990">
            <v>0</v>
          </cell>
          <cell r="Z990" t="str">
            <v>Georgia</v>
          </cell>
          <cell r="AA990" t="str">
            <v>Perillo</v>
          </cell>
          <cell r="AC990" t="str">
            <v>BAND</v>
          </cell>
          <cell r="AD990" t="str">
            <v>PSA</v>
          </cell>
          <cell r="AE990" t="str">
            <v>Female</v>
          </cell>
          <cell r="AF990">
            <v>9504</v>
          </cell>
          <cell r="AG990" t="str">
            <v>Communications &amp; Med</v>
          </cell>
          <cell r="AH990" t="str">
            <v>00.00.0000</v>
          </cell>
        </row>
        <row r="991">
          <cell r="A991">
            <v>51000533</v>
          </cell>
          <cell r="B991" t="str">
            <v>Services</v>
          </cell>
          <cell r="C991" t="str">
            <v>Public Transport</v>
          </cell>
          <cell r="D991" t="str">
            <v>PT Customer Experience</v>
          </cell>
          <cell r="E991" t="str">
            <v>PT Business Information</v>
          </cell>
          <cell r="F991">
            <v>51000533</v>
          </cell>
          <cell r="G991" t="str">
            <v>PT Business Information Manager</v>
          </cell>
          <cell r="H991" t="str">
            <v>30.08.2011</v>
          </cell>
          <cell r="I991" t="str">
            <v>Unit Manager</v>
          </cell>
          <cell r="J991" t="str">
            <v>Band J</v>
          </cell>
          <cell r="K991">
            <v>1</v>
          </cell>
          <cell r="L991">
            <v>40</v>
          </cell>
          <cell r="M991" t="str">
            <v>Permanent Full-Time</v>
          </cell>
          <cell r="N991" t="str">
            <v>Salaried</v>
          </cell>
          <cell r="O991" t="str">
            <v>Position Filled</v>
          </cell>
          <cell r="P991">
            <v>2068</v>
          </cell>
          <cell r="Q991" t="str">
            <v>Kevin White</v>
          </cell>
          <cell r="R991" t="str">
            <v>Permanent Full-Time</v>
          </cell>
          <cell r="S991" t="str">
            <v>Salaried</v>
          </cell>
          <cell r="T991" t="str">
            <v>IEA – 2013 Standard</v>
          </cell>
          <cell r="U991">
            <v>1</v>
          </cell>
          <cell r="V991" t="str">
            <v>J+</v>
          </cell>
          <cell r="W991">
            <v>140000</v>
          </cell>
          <cell r="X991" t="str">
            <v>1 Queen Street - Level 17</v>
          </cell>
          <cell r="Y991">
            <v>0</v>
          </cell>
          <cell r="Z991" t="str">
            <v>Kevin</v>
          </cell>
          <cell r="AA991" t="str">
            <v>White</v>
          </cell>
          <cell r="AC991" t="str">
            <v>BAND</v>
          </cell>
          <cell r="AD991" t="str">
            <v>PSA</v>
          </cell>
          <cell r="AE991" t="str">
            <v>Male</v>
          </cell>
          <cell r="AF991">
            <v>1202</v>
          </cell>
          <cell r="AG991" t="str">
            <v>PT CUSTOMER EXPERIEN</v>
          </cell>
          <cell r="AH991" t="str">
            <v>00.00.0000</v>
          </cell>
        </row>
        <row r="992">
          <cell r="A992">
            <v>51000555</v>
          </cell>
          <cell r="B992" t="str">
            <v>Capital Development Division</v>
          </cell>
          <cell r="C992" t="str">
            <v>Roading</v>
          </cell>
          <cell r="D992" t="str">
            <v>Delivery - South East</v>
          </cell>
          <cell r="E992" t="str">
            <v>Road Development - South</v>
          </cell>
          <cell r="F992">
            <v>51000555</v>
          </cell>
          <cell r="G992" t="str">
            <v>Project Specialist</v>
          </cell>
          <cell r="H992" t="str">
            <v>10.10.2011</v>
          </cell>
          <cell r="I992" t="str">
            <v>Staff Member</v>
          </cell>
          <cell r="K992">
            <v>0</v>
          </cell>
          <cell r="L992">
            <v>0</v>
          </cell>
          <cell r="M992" t="str">
            <v>Non-Employee</v>
          </cell>
          <cell r="N992" t="str">
            <v>Contractor</v>
          </cell>
          <cell r="O992" t="str">
            <v>Position Filled</v>
          </cell>
          <cell r="P992">
            <v>1682</v>
          </cell>
          <cell r="Q992" t="str">
            <v>Edwin Chong</v>
          </cell>
          <cell r="R992" t="str">
            <v>Non-Employee</v>
          </cell>
          <cell r="S992" t="str">
            <v>Contractor</v>
          </cell>
          <cell r="U992">
            <v>0</v>
          </cell>
          <cell r="W992">
            <v>0</v>
          </cell>
          <cell r="X992" t="str">
            <v>Floor 8 - 31 Wiri Station Road</v>
          </cell>
          <cell r="Y992">
            <v>0</v>
          </cell>
          <cell r="Z992" t="str">
            <v>Edwin</v>
          </cell>
          <cell r="AA992" t="str">
            <v>Chong</v>
          </cell>
          <cell r="AE992" t="str">
            <v>Male</v>
          </cell>
          <cell r="AF992">
            <v>3110</v>
          </cell>
          <cell r="AG992" t="str">
            <v>Road DEV - SOUTH</v>
          </cell>
          <cell r="AH992" t="str">
            <v>01.02.2015</v>
          </cell>
        </row>
        <row r="993">
          <cell r="A993">
            <v>51000557</v>
          </cell>
          <cell r="B993" t="str">
            <v>Capital Development Division</v>
          </cell>
          <cell r="C993" t="str">
            <v>Investment &amp; Development</v>
          </cell>
          <cell r="D993" t="str">
            <v>AMETI</v>
          </cell>
          <cell r="E993" t="str">
            <v>AMETI Panmure Workstream</v>
          </cell>
          <cell r="F993">
            <v>51000557</v>
          </cell>
          <cell r="G993" t="str">
            <v>Project Specialist AMETI</v>
          </cell>
          <cell r="H993" t="str">
            <v>19.09.2011</v>
          </cell>
          <cell r="I993" t="str">
            <v>Staff Member</v>
          </cell>
          <cell r="J993" t="str">
            <v>Band H</v>
          </cell>
          <cell r="K993">
            <v>1</v>
          </cell>
          <cell r="L993">
            <v>40</v>
          </cell>
          <cell r="M993" t="str">
            <v>Permanent Full-Time</v>
          </cell>
          <cell r="N993" t="str">
            <v>Salaried</v>
          </cell>
          <cell r="O993" t="str">
            <v>Position Filled</v>
          </cell>
          <cell r="P993">
            <v>806</v>
          </cell>
          <cell r="Q993" t="str">
            <v>Andy Millar</v>
          </cell>
          <cell r="R993" t="str">
            <v>Permanent Full-Time</v>
          </cell>
          <cell r="S993" t="str">
            <v>Salaried</v>
          </cell>
          <cell r="T993" t="str">
            <v>CEA – PSA</v>
          </cell>
          <cell r="U993">
            <v>1</v>
          </cell>
          <cell r="V993" t="str">
            <v>H+</v>
          </cell>
          <cell r="W993">
            <v>108172.68</v>
          </cell>
          <cell r="X993" t="str">
            <v>1 Queen Street - Level 10</v>
          </cell>
          <cell r="Y993">
            <v>0</v>
          </cell>
          <cell r="Z993" t="str">
            <v>Andrew</v>
          </cell>
          <cell r="AA993" t="str">
            <v>Millar</v>
          </cell>
          <cell r="AB993" t="str">
            <v>Andy</v>
          </cell>
          <cell r="AC993" t="str">
            <v>BAND</v>
          </cell>
          <cell r="AD993" t="str">
            <v>PSA</v>
          </cell>
          <cell r="AE993" t="str">
            <v>Male</v>
          </cell>
          <cell r="AF993">
            <v>3311</v>
          </cell>
          <cell r="AG993" t="str">
            <v>Project Direct AMETI</v>
          </cell>
          <cell r="AH993" t="str">
            <v>00.00.0000</v>
          </cell>
        </row>
        <row r="994">
          <cell r="A994">
            <v>51000558</v>
          </cell>
          <cell r="B994" t="str">
            <v>Communications</v>
          </cell>
          <cell r="C994" t="str">
            <v>Media</v>
          </cell>
          <cell r="E994" t="str">
            <v>Media</v>
          </cell>
          <cell r="F994">
            <v>51000558</v>
          </cell>
          <cell r="G994" t="str">
            <v>Media Relations Manager</v>
          </cell>
          <cell r="H994" t="str">
            <v>01.10.2011</v>
          </cell>
          <cell r="I994" t="str">
            <v>Department Manager</v>
          </cell>
          <cell r="J994" t="str">
            <v>Band I</v>
          </cell>
          <cell r="K994">
            <v>1</v>
          </cell>
          <cell r="L994">
            <v>40</v>
          </cell>
          <cell r="M994" t="str">
            <v>Permanent Full-Time</v>
          </cell>
          <cell r="N994" t="str">
            <v>Salaried</v>
          </cell>
          <cell r="O994" t="str">
            <v>Position Filled</v>
          </cell>
          <cell r="P994">
            <v>571</v>
          </cell>
          <cell r="Q994" t="str">
            <v>Mark Hannan</v>
          </cell>
          <cell r="R994" t="str">
            <v>Permanent Full-Time</v>
          </cell>
          <cell r="S994" t="str">
            <v>Salaried</v>
          </cell>
          <cell r="T994" t="str">
            <v>IEA – 2010 Standard</v>
          </cell>
          <cell r="U994">
            <v>1</v>
          </cell>
          <cell r="V994" t="str">
            <v>I+</v>
          </cell>
          <cell r="W994">
            <v>117500</v>
          </cell>
          <cell r="X994" t="str">
            <v>Civic 1 - 6 Henderson Valley Road</v>
          </cell>
          <cell r="Y994">
            <v>0</v>
          </cell>
          <cell r="Z994" t="str">
            <v>Mark</v>
          </cell>
          <cell r="AA994" t="str">
            <v>Hannan</v>
          </cell>
          <cell r="AC994" t="str">
            <v>BAND</v>
          </cell>
          <cell r="AD994" t="str">
            <v>PSA</v>
          </cell>
          <cell r="AE994" t="str">
            <v>Male</v>
          </cell>
          <cell r="AF994">
            <v>9504</v>
          </cell>
          <cell r="AG994" t="str">
            <v>Communications &amp; Med</v>
          </cell>
          <cell r="AH994" t="str">
            <v>00.00.0000</v>
          </cell>
        </row>
        <row r="995">
          <cell r="A995">
            <v>51000564</v>
          </cell>
          <cell r="B995" t="str">
            <v>Business Technology Division</v>
          </cell>
          <cell r="C995" t="str">
            <v>Business Delivery</v>
          </cell>
          <cell r="D995" t="str">
            <v>Corporate Programme</v>
          </cell>
          <cell r="E995" t="str">
            <v>Corporate Programme</v>
          </cell>
          <cell r="F995">
            <v>51000564</v>
          </cell>
          <cell r="G995" t="str">
            <v>CRM Project Manager</v>
          </cell>
          <cell r="H995" t="str">
            <v>19.09.2011</v>
          </cell>
          <cell r="I995" t="str">
            <v>Staff Member</v>
          </cell>
          <cell r="K995">
            <v>0</v>
          </cell>
          <cell r="L995">
            <v>0</v>
          </cell>
          <cell r="M995" t="str">
            <v>Non-Employee</v>
          </cell>
          <cell r="N995" t="str">
            <v>Contractor</v>
          </cell>
          <cell r="O995" t="str">
            <v>Position Filled</v>
          </cell>
          <cell r="P995">
            <v>2105</v>
          </cell>
          <cell r="Q995" t="str">
            <v>Bridget Vette</v>
          </cell>
          <cell r="R995" t="str">
            <v>Non-Employee</v>
          </cell>
          <cell r="S995" t="str">
            <v>Contractor</v>
          </cell>
          <cell r="U995">
            <v>0</v>
          </cell>
          <cell r="W995">
            <v>0</v>
          </cell>
          <cell r="X995" t="str">
            <v>Goodman Fielder L2 - 8 Nelson Street</v>
          </cell>
          <cell r="Y995">
            <v>0</v>
          </cell>
          <cell r="Z995" t="str">
            <v>Bridget</v>
          </cell>
          <cell r="AA995" t="str">
            <v>Vette</v>
          </cell>
          <cell r="AE995" t="str">
            <v>Male</v>
          </cell>
          <cell r="AF995">
            <v>8529</v>
          </cell>
          <cell r="AG995" t="str">
            <v>Corporate Programme</v>
          </cell>
          <cell r="AH995" t="str">
            <v>30.03.2015</v>
          </cell>
        </row>
        <row r="996">
          <cell r="A996">
            <v>51000586</v>
          </cell>
          <cell r="B996" t="str">
            <v>Business Technology Division</v>
          </cell>
          <cell r="C996" t="str">
            <v>Business Delivery</v>
          </cell>
          <cell r="D996" t="str">
            <v>Corporate Programme</v>
          </cell>
          <cell r="E996" t="str">
            <v>Corporate Programme</v>
          </cell>
          <cell r="F996">
            <v>51000586</v>
          </cell>
          <cell r="G996" t="str">
            <v>Test Analyst</v>
          </cell>
          <cell r="H996" t="str">
            <v>03.10.2011</v>
          </cell>
          <cell r="I996" t="str">
            <v>Staff Member</v>
          </cell>
          <cell r="K996">
            <v>0</v>
          </cell>
          <cell r="L996">
            <v>0</v>
          </cell>
          <cell r="M996" t="str">
            <v>Non-Employee</v>
          </cell>
          <cell r="N996" t="str">
            <v>Contractor</v>
          </cell>
          <cell r="O996" t="str">
            <v>Position Filled</v>
          </cell>
          <cell r="P996">
            <v>1437</v>
          </cell>
          <cell r="Q996" t="str">
            <v>Chitra Karki</v>
          </cell>
          <cell r="R996" t="str">
            <v>Non-Employee</v>
          </cell>
          <cell r="S996" t="str">
            <v>Contractor</v>
          </cell>
          <cell r="U996">
            <v>0</v>
          </cell>
          <cell r="W996">
            <v>0</v>
          </cell>
          <cell r="X996" t="str">
            <v>Goodman Fielder L2 - 8 Nelson Street</v>
          </cell>
          <cell r="Y996">
            <v>0</v>
          </cell>
          <cell r="Z996" t="str">
            <v>Chitra</v>
          </cell>
          <cell r="AA996" t="str">
            <v>Karki</v>
          </cell>
          <cell r="AE996" t="str">
            <v>Male</v>
          </cell>
          <cell r="AF996">
            <v>8529</v>
          </cell>
          <cell r="AG996" t="str">
            <v>Corporate Programme</v>
          </cell>
          <cell r="AH996" t="str">
            <v>30.03.2015</v>
          </cell>
        </row>
        <row r="997">
          <cell r="A997">
            <v>51000588</v>
          </cell>
          <cell r="B997" t="str">
            <v>Business Technology Division</v>
          </cell>
          <cell r="C997" t="str">
            <v>Business Delivery</v>
          </cell>
          <cell r="D997" t="str">
            <v>Infrastructure Programme</v>
          </cell>
          <cell r="E997" t="str">
            <v>Infrastructure Programme</v>
          </cell>
          <cell r="F997">
            <v>51000588</v>
          </cell>
          <cell r="G997" t="str">
            <v>Programme Manager - Infrastructure</v>
          </cell>
          <cell r="H997" t="str">
            <v>01.10.2011</v>
          </cell>
          <cell r="I997" t="str">
            <v>Unit Manager</v>
          </cell>
          <cell r="K997">
            <v>0</v>
          </cell>
          <cell r="L997">
            <v>0</v>
          </cell>
          <cell r="M997" t="str">
            <v>Non-Employee</v>
          </cell>
          <cell r="N997" t="str">
            <v>Contractor</v>
          </cell>
          <cell r="O997" t="str">
            <v>Position Filled</v>
          </cell>
          <cell r="P997">
            <v>1632</v>
          </cell>
          <cell r="Q997" t="str">
            <v>Brendan Barrett</v>
          </cell>
          <cell r="R997" t="str">
            <v>Non-Employee</v>
          </cell>
          <cell r="S997" t="str">
            <v>Contractor</v>
          </cell>
          <cell r="U997">
            <v>0</v>
          </cell>
          <cell r="W997">
            <v>0</v>
          </cell>
          <cell r="X997" t="str">
            <v>Admin 6 - 6 Henderson Valley Road</v>
          </cell>
          <cell r="Y997">
            <v>0</v>
          </cell>
          <cell r="Z997" t="str">
            <v>Brendan</v>
          </cell>
          <cell r="AA997" t="str">
            <v>Barrett</v>
          </cell>
          <cell r="AE997" t="str">
            <v>Male</v>
          </cell>
          <cell r="AF997">
            <v>8508</v>
          </cell>
          <cell r="AG997" t="str">
            <v>SYSTEM ADMIN</v>
          </cell>
          <cell r="AH997" t="str">
            <v>26.09.2015</v>
          </cell>
        </row>
        <row r="998">
          <cell r="A998">
            <v>51000595</v>
          </cell>
          <cell r="B998" t="str">
            <v>Capital Development Division</v>
          </cell>
          <cell r="C998" t="str">
            <v>Investment &amp; Development</v>
          </cell>
          <cell r="D998" t="str">
            <v>EMU</v>
          </cell>
          <cell r="E998" t="str">
            <v>EMU</v>
          </cell>
          <cell r="F998">
            <v>51000595</v>
          </cell>
          <cell r="G998" t="str">
            <v>EMU Project Director</v>
          </cell>
          <cell r="H998" t="str">
            <v>01.09.2011</v>
          </cell>
          <cell r="I998" t="str">
            <v>Department Manager</v>
          </cell>
          <cell r="J998" t="str">
            <v>Band M</v>
          </cell>
          <cell r="K998">
            <v>1</v>
          </cell>
          <cell r="L998">
            <v>40</v>
          </cell>
          <cell r="M998" t="str">
            <v>Permanent Full-Time</v>
          </cell>
          <cell r="N998" t="str">
            <v>Salaried</v>
          </cell>
          <cell r="O998" t="str">
            <v>Position Filled</v>
          </cell>
          <cell r="P998">
            <v>643</v>
          </cell>
          <cell r="Q998" t="str">
            <v>Lloyd Major</v>
          </cell>
          <cell r="R998" t="str">
            <v>Permanent Full-Time</v>
          </cell>
          <cell r="S998" t="str">
            <v>Salaried</v>
          </cell>
          <cell r="T998" t="str">
            <v>IEA – Senior Mgmt</v>
          </cell>
          <cell r="U998">
            <v>1</v>
          </cell>
          <cell r="V998" t="str">
            <v>M+</v>
          </cell>
          <cell r="W998">
            <v>194750</v>
          </cell>
          <cell r="X998" t="str">
            <v>1 Queen Street - Level 10</v>
          </cell>
          <cell r="Y998">
            <v>0</v>
          </cell>
          <cell r="Z998" t="str">
            <v>Lloyd</v>
          </cell>
          <cell r="AA998" t="str">
            <v>Major</v>
          </cell>
          <cell r="AC998" t="str">
            <v>BAND</v>
          </cell>
          <cell r="AD998" t="str">
            <v>AT Exec Scale</v>
          </cell>
          <cell r="AE998" t="str">
            <v>Male</v>
          </cell>
          <cell r="AF998">
            <v>9602</v>
          </cell>
          <cell r="AG998" t="str">
            <v>EMU Project</v>
          </cell>
          <cell r="AH998" t="str">
            <v>00.00.0000</v>
          </cell>
        </row>
        <row r="999">
          <cell r="A999">
            <v>51000621</v>
          </cell>
          <cell r="B999" t="str">
            <v>Capital Development Division</v>
          </cell>
          <cell r="C999" t="str">
            <v>Investment &amp; Development</v>
          </cell>
          <cell r="D999" t="str">
            <v>EMU</v>
          </cell>
          <cell r="E999" t="str">
            <v>Rail Development - EMU Project Support</v>
          </cell>
          <cell r="F999">
            <v>51000621</v>
          </cell>
          <cell r="G999" t="str">
            <v>EMU Project Manager</v>
          </cell>
          <cell r="H999" t="str">
            <v>31.10.2011</v>
          </cell>
          <cell r="I999" t="str">
            <v>Unit Manager</v>
          </cell>
          <cell r="J999" t="str">
            <v>Band G</v>
          </cell>
          <cell r="K999">
            <v>1</v>
          </cell>
          <cell r="L999">
            <v>40</v>
          </cell>
          <cell r="M999" t="str">
            <v>Fixed Term Full-Time</v>
          </cell>
          <cell r="N999" t="str">
            <v>Waged/Timesheet</v>
          </cell>
          <cell r="O999" t="str">
            <v>Position Filled</v>
          </cell>
          <cell r="P999">
            <v>590</v>
          </cell>
          <cell r="Q999" t="str">
            <v>Victoria Hoffmann</v>
          </cell>
          <cell r="R999" t="str">
            <v>Fixed Term Full-Time</v>
          </cell>
          <cell r="S999" t="str">
            <v>Waged/Timesheet</v>
          </cell>
          <cell r="T999" t="str">
            <v>IEA – 2010 Standard</v>
          </cell>
          <cell r="U999">
            <v>1</v>
          </cell>
          <cell r="V999" t="str">
            <v>G+</v>
          </cell>
          <cell r="W999">
            <v>96720</v>
          </cell>
          <cell r="X999" t="str">
            <v>1 Queen Street - Level 10</v>
          </cell>
          <cell r="Y999">
            <v>0</v>
          </cell>
          <cell r="Z999" t="str">
            <v>Victoria</v>
          </cell>
          <cell r="AA999" t="str">
            <v>Hoffmann</v>
          </cell>
          <cell r="AC999" t="str">
            <v>BAND</v>
          </cell>
          <cell r="AD999" t="str">
            <v>PSA</v>
          </cell>
          <cell r="AE999" t="str">
            <v>Female</v>
          </cell>
          <cell r="AF999">
            <v>9602</v>
          </cell>
          <cell r="AG999" t="str">
            <v>EMU Project</v>
          </cell>
          <cell r="AH999" t="str">
            <v>31.10.2015</v>
          </cell>
        </row>
        <row r="1000">
          <cell r="A1000">
            <v>51000624</v>
          </cell>
          <cell r="B1000" t="str">
            <v>Services</v>
          </cell>
          <cell r="C1000" t="str">
            <v>Services</v>
          </cell>
          <cell r="D1000" t="str">
            <v>Network Operations &amp; Safety</v>
          </cell>
          <cell r="E1000" t="str">
            <v>Community Transport North/ West</v>
          </cell>
          <cell r="F1000">
            <v>51000624</v>
          </cell>
          <cell r="G1000" t="str">
            <v>Community Transport Manager North West</v>
          </cell>
          <cell r="H1000" t="str">
            <v>01.11.2011</v>
          </cell>
          <cell r="I1000" t="str">
            <v>Team Leader</v>
          </cell>
          <cell r="J1000" t="str">
            <v>Band J</v>
          </cell>
          <cell r="K1000">
            <v>1</v>
          </cell>
          <cell r="L1000">
            <v>40</v>
          </cell>
          <cell r="M1000" t="str">
            <v>Permanent Full-Time</v>
          </cell>
          <cell r="N1000" t="str">
            <v>Salaried</v>
          </cell>
          <cell r="O1000" t="str">
            <v>Position Filled</v>
          </cell>
          <cell r="P1000">
            <v>94004193</v>
          </cell>
          <cell r="Q1000" t="str">
            <v>Jacki Dawson</v>
          </cell>
          <cell r="R1000" t="str">
            <v>Permanent Full-Time</v>
          </cell>
          <cell r="S1000" t="str">
            <v>Salaried</v>
          </cell>
          <cell r="T1000" t="str">
            <v>IEA – 2013 Standard</v>
          </cell>
          <cell r="U1000">
            <v>1</v>
          </cell>
          <cell r="V1000" t="str">
            <v>J+</v>
          </cell>
          <cell r="W1000">
            <v>112640</v>
          </cell>
          <cell r="X1000" t="str">
            <v>Vodafone Building - Level 2 (74 Taharoto Road)</v>
          </cell>
          <cell r="Y1000">
            <v>0</v>
          </cell>
          <cell r="Z1000" t="str">
            <v>Jacqueline</v>
          </cell>
          <cell r="AA1000" t="str">
            <v>Dawson</v>
          </cell>
          <cell r="AB1000" t="str">
            <v>Jacki</v>
          </cell>
          <cell r="AC1000" t="str">
            <v>BAND</v>
          </cell>
          <cell r="AD1000" t="str">
            <v>PSA</v>
          </cell>
          <cell r="AE1000" t="str">
            <v>Female</v>
          </cell>
          <cell r="AF1000">
            <v>1519</v>
          </cell>
          <cell r="AG1000" t="str">
            <v>Com Transport North</v>
          </cell>
          <cell r="AH1000" t="str">
            <v>00.00.0000</v>
          </cell>
        </row>
        <row r="1001">
          <cell r="A1001">
            <v>51000625</v>
          </cell>
          <cell r="B1001" t="str">
            <v>Services</v>
          </cell>
          <cell r="C1001" t="str">
            <v>Services</v>
          </cell>
          <cell r="D1001" t="str">
            <v>Network Operations &amp; Safety</v>
          </cell>
          <cell r="E1001" t="str">
            <v>Community Transport Central/South</v>
          </cell>
          <cell r="F1001">
            <v>51000625</v>
          </cell>
          <cell r="G1001" t="str">
            <v>Community Transport Manager Cntrl Sth</v>
          </cell>
          <cell r="H1001" t="str">
            <v>01.11.2011</v>
          </cell>
          <cell r="I1001" t="str">
            <v>Team Leader</v>
          </cell>
          <cell r="J1001" t="str">
            <v>Band J</v>
          </cell>
          <cell r="K1001">
            <v>1</v>
          </cell>
          <cell r="L1001">
            <v>40</v>
          </cell>
          <cell r="M1001" t="str">
            <v>Permanent Full-Time</v>
          </cell>
          <cell r="N1001" t="str">
            <v>Salaried</v>
          </cell>
          <cell r="O1001" t="str">
            <v>Position Filled</v>
          </cell>
          <cell r="P1001">
            <v>90003720</v>
          </cell>
          <cell r="Q1001" t="str">
            <v>Claire Dixon</v>
          </cell>
          <cell r="R1001" t="str">
            <v>Permanent Full-Time</v>
          </cell>
          <cell r="S1001" t="str">
            <v>Salaried</v>
          </cell>
          <cell r="T1001" t="str">
            <v>IEA – 2013 Standard</v>
          </cell>
          <cell r="U1001">
            <v>1</v>
          </cell>
          <cell r="V1001" t="str">
            <v>J+</v>
          </cell>
          <cell r="W1001">
            <v>114667.52</v>
          </cell>
          <cell r="X1001" t="str">
            <v>Floor 8 - 31 Wiri Station Road</v>
          </cell>
          <cell r="Y1001">
            <v>0</v>
          </cell>
          <cell r="Z1001" t="str">
            <v>Claire</v>
          </cell>
          <cell r="AA1001" t="str">
            <v>Dixon</v>
          </cell>
          <cell r="AB1001" t="str">
            <v>Claire</v>
          </cell>
          <cell r="AC1001" t="str">
            <v>BAND</v>
          </cell>
          <cell r="AD1001" t="str">
            <v>PSA</v>
          </cell>
          <cell r="AE1001" t="str">
            <v>Female</v>
          </cell>
          <cell r="AF1001">
            <v>1518</v>
          </cell>
          <cell r="AG1001" t="str">
            <v>Com Transport South</v>
          </cell>
          <cell r="AH1001" t="str">
            <v>00.00.0000</v>
          </cell>
        </row>
        <row r="1002">
          <cell r="A1002">
            <v>51000633</v>
          </cell>
          <cell r="B1002" t="str">
            <v>Services</v>
          </cell>
          <cell r="C1002" t="str">
            <v>Services</v>
          </cell>
          <cell r="D1002" t="str">
            <v>ATOC - Smales</v>
          </cell>
          <cell r="E1002" t="str">
            <v>ATOC - Smales</v>
          </cell>
          <cell r="F1002">
            <v>51000633</v>
          </cell>
          <cell r="G1002" t="str">
            <v>ATOC Smales Manager</v>
          </cell>
          <cell r="H1002" t="str">
            <v>01.11.2011</v>
          </cell>
          <cell r="I1002" t="str">
            <v>Department Manager</v>
          </cell>
          <cell r="J1002" t="str">
            <v>Band K</v>
          </cell>
          <cell r="K1002">
            <v>1</v>
          </cell>
          <cell r="L1002">
            <v>40</v>
          </cell>
          <cell r="M1002" t="str">
            <v>Permanent Full-Time</v>
          </cell>
          <cell r="N1002" t="str">
            <v>Salaried</v>
          </cell>
          <cell r="O1002" t="str">
            <v>Position Filled</v>
          </cell>
          <cell r="P1002">
            <v>705</v>
          </cell>
          <cell r="Q1002" t="str">
            <v>Rua Pani</v>
          </cell>
          <cell r="R1002" t="str">
            <v>Permanent Full-Time</v>
          </cell>
          <cell r="S1002" t="str">
            <v>Salaried</v>
          </cell>
          <cell r="T1002" t="str">
            <v>IEA – 2013 Standard</v>
          </cell>
          <cell r="U1002">
            <v>1</v>
          </cell>
          <cell r="V1002" t="str">
            <v>K+</v>
          </cell>
          <cell r="W1002">
            <v>150000</v>
          </cell>
          <cell r="X1002" t="str">
            <v>Vodafone Building - Level 2 (74 Taharoto Road)</v>
          </cell>
          <cell r="Y1002">
            <v>0</v>
          </cell>
          <cell r="Z1002" t="str">
            <v>Rua</v>
          </cell>
          <cell r="AA1002" t="str">
            <v>Pani</v>
          </cell>
          <cell r="AC1002" t="str">
            <v>BAND</v>
          </cell>
          <cell r="AD1002" t="str">
            <v>PSA</v>
          </cell>
          <cell r="AE1002" t="str">
            <v>Female</v>
          </cell>
          <cell r="AF1002">
            <v>1509</v>
          </cell>
          <cell r="AG1002" t="str">
            <v>ATOC - Smales</v>
          </cell>
          <cell r="AH1002" t="str">
            <v>00.00.0000</v>
          </cell>
        </row>
        <row r="1003">
          <cell r="A1003">
            <v>51000635</v>
          </cell>
          <cell r="B1003" t="str">
            <v>Services</v>
          </cell>
          <cell r="C1003" t="str">
            <v>Services</v>
          </cell>
          <cell r="D1003" t="str">
            <v>ATOC - Central</v>
          </cell>
          <cell r="E1003" t="str">
            <v>Special Events</v>
          </cell>
          <cell r="F1003">
            <v>51000635</v>
          </cell>
          <cell r="G1003" t="str">
            <v>Operations Manager</v>
          </cell>
          <cell r="H1003" t="str">
            <v>19.11.2011</v>
          </cell>
          <cell r="I1003" t="str">
            <v>Unit Manager</v>
          </cell>
          <cell r="J1003" t="str">
            <v>Band J</v>
          </cell>
          <cell r="K1003">
            <v>1</v>
          </cell>
          <cell r="L1003">
            <v>40</v>
          </cell>
          <cell r="M1003" t="str">
            <v>Permanent Full-Time</v>
          </cell>
          <cell r="N1003" t="str">
            <v>Salaried</v>
          </cell>
          <cell r="O1003" t="str">
            <v>Position Filled</v>
          </cell>
          <cell r="P1003">
            <v>1947</v>
          </cell>
          <cell r="Q1003" t="str">
            <v>Logan Christian</v>
          </cell>
          <cell r="R1003" t="str">
            <v>Permanent Full-Time</v>
          </cell>
          <cell r="S1003" t="str">
            <v>Salaried</v>
          </cell>
          <cell r="T1003" t="str">
            <v>IEA – 2013 Standard</v>
          </cell>
          <cell r="U1003">
            <v>1</v>
          </cell>
          <cell r="V1003" t="str">
            <v>J+</v>
          </cell>
          <cell r="W1003">
            <v>117300</v>
          </cell>
          <cell r="X1003" t="str">
            <v>99 Quay Street</v>
          </cell>
          <cell r="Y1003">
            <v>0</v>
          </cell>
          <cell r="Z1003" t="str">
            <v>Logan</v>
          </cell>
          <cell r="AA1003" t="str">
            <v>Christian</v>
          </cell>
          <cell r="AC1003" t="str">
            <v>BAND</v>
          </cell>
          <cell r="AD1003" t="str">
            <v>PSA</v>
          </cell>
          <cell r="AE1003" t="str">
            <v>Male</v>
          </cell>
          <cell r="AF1003">
            <v>1521</v>
          </cell>
          <cell r="AG1003" t="str">
            <v>ATOC</v>
          </cell>
          <cell r="AH1003" t="str">
            <v>00.00.0000</v>
          </cell>
        </row>
        <row r="1004">
          <cell r="A1004">
            <v>51000640</v>
          </cell>
          <cell r="B1004" t="str">
            <v>Business Technology Division</v>
          </cell>
          <cell r="C1004" t="str">
            <v>Business Delivery</v>
          </cell>
          <cell r="D1004" t="str">
            <v>Corporate Programme</v>
          </cell>
          <cell r="E1004" t="str">
            <v>Corporate Programme</v>
          </cell>
          <cell r="F1004">
            <v>51000640</v>
          </cell>
          <cell r="G1004" t="str">
            <v>IT Business Analyst</v>
          </cell>
          <cell r="H1004" t="str">
            <v>17.10.2011</v>
          </cell>
          <cell r="I1004" t="str">
            <v>Staff Member</v>
          </cell>
          <cell r="K1004">
            <v>0</v>
          </cell>
          <cell r="L1004">
            <v>0</v>
          </cell>
          <cell r="M1004" t="str">
            <v>Non-Employee</v>
          </cell>
          <cell r="N1004" t="str">
            <v>Contractor</v>
          </cell>
          <cell r="O1004" t="str">
            <v>Position Filled</v>
          </cell>
          <cell r="P1004">
            <v>1972</v>
          </cell>
          <cell r="Q1004" t="str">
            <v>Nonito Joson</v>
          </cell>
          <cell r="R1004" t="str">
            <v>Non-Employee</v>
          </cell>
          <cell r="S1004" t="str">
            <v>Contractor</v>
          </cell>
          <cell r="U1004">
            <v>0</v>
          </cell>
          <cell r="W1004">
            <v>0</v>
          </cell>
          <cell r="X1004" t="str">
            <v>Goodman Fielder L2 - 8 Nelson Street</v>
          </cell>
          <cell r="Y1004">
            <v>0</v>
          </cell>
          <cell r="Z1004" t="str">
            <v>Nonito</v>
          </cell>
          <cell r="AA1004" t="str">
            <v>Joson</v>
          </cell>
          <cell r="AE1004" t="str">
            <v>Male</v>
          </cell>
          <cell r="AF1004">
            <v>8529</v>
          </cell>
          <cell r="AG1004" t="str">
            <v>Corporate Programme</v>
          </cell>
          <cell r="AH1004" t="str">
            <v>30.03.2015</v>
          </cell>
        </row>
        <row r="1005">
          <cell r="A1005">
            <v>51000646</v>
          </cell>
          <cell r="B1005" t="str">
            <v>Capital Development Division</v>
          </cell>
          <cell r="C1005" t="str">
            <v>Investment &amp; Development</v>
          </cell>
          <cell r="D1005" t="str">
            <v>EMU</v>
          </cell>
          <cell r="E1005" t="str">
            <v>EMU</v>
          </cell>
          <cell r="F1005">
            <v>51000646</v>
          </cell>
          <cell r="G1005" t="str">
            <v>EMU Technical Support Engineer</v>
          </cell>
          <cell r="H1005" t="str">
            <v>01.11.2011</v>
          </cell>
          <cell r="I1005" t="str">
            <v>Staff Member</v>
          </cell>
          <cell r="J1005" t="str">
            <v>Band G</v>
          </cell>
          <cell r="K1005">
            <v>1</v>
          </cell>
          <cell r="L1005">
            <v>40</v>
          </cell>
          <cell r="M1005" t="str">
            <v>Permanent Full-Time</v>
          </cell>
          <cell r="N1005" t="str">
            <v>Waged/Timesheet</v>
          </cell>
          <cell r="O1005" t="str">
            <v>Position Filled</v>
          </cell>
          <cell r="P1005">
            <v>2084</v>
          </cell>
          <cell r="Q1005" t="str">
            <v>Arjun Prema</v>
          </cell>
          <cell r="R1005" t="str">
            <v>Permanent Full-Time</v>
          </cell>
          <cell r="S1005" t="str">
            <v>Waged/Timesheet</v>
          </cell>
          <cell r="T1005" t="str">
            <v>IEA – 2013 Standard</v>
          </cell>
          <cell r="U1005">
            <v>1</v>
          </cell>
          <cell r="V1005" t="str">
            <v>G1</v>
          </cell>
          <cell r="W1005">
            <v>63960</v>
          </cell>
          <cell r="X1005" t="str">
            <v>1 Queen Street - Level 10</v>
          </cell>
          <cell r="Y1005">
            <v>0</v>
          </cell>
          <cell r="Z1005" t="str">
            <v>Arjun</v>
          </cell>
          <cell r="AA1005" t="str">
            <v>Prema</v>
          </cell>
          <cell r="AC1005" t="str">
            <v>BAND</v>
          </cell>
          <cell r="AD1005" t="str">
            <v>PSA</v>
          </cell>
          <cell r="AE1005" t="str">
            <v>Male</v>
          </cell>
          <cell r="AF1005">
            <v>9602</v>
          </cell>
          <cell r="AG1005" t="str">
            <v>EMU Project</v>
          </cell>
          <cell r="AH1005" t="str">
            <v>00.00.0000</v>
          </cell>
        </row>
        <row r="1006">
          <cell r="A1006">
            <v>51000648</v>
          </cell>
          <cell r="B1006" t="str">
            <v>Capital Development Division</v>
          </cell>
          <cell r="C1006" t="str">
            <v>Investment &amp; Development</v>
          </cell>
          <cell r="D1006" t="str">
            <v>EMU</v>
          </cell>
          <cell r="E1006" t="str">
            <v>EMU</v>
          </cell>
          <cell r="F1006">
            <v>51000648</v>
          </cell>
          <cell r="G1006" t="str">
            <v>Specialist Rail Engineer - Maintenance</v>
          </cell>
          <cell r="H1006" t="str">
            <v>01.11.2011</v>
          </cell>
          <cell r="I1006" t="str">
            <v>Staff Member</v>
          </cell>
          <cell r="J1006" t="str">
            <v>Band J</v>
          </cell>
          <cell r="K1006">
            <v>1</v>
          </cell>
          <cell r="L1006">
            <v>40</v>
          </cell>
          <cell r="M1006" t="str">
            <v>Fixed Term Full-Time</v>
          </cell>
          <cell r="N1006" t="str">
            <v>Salaried</v>
          </cell>
          <cell r="O1006" t="str">
            <v>Position Filled</v>
          </cell>
          <cell r="P1006">
            <v>613</v>
          </cell>
          <cell r="Q1006" t="str">
            <v>Daniel Roebuck</v>
          </cell>
          <cell r="R1006" t="str">
            <v>Fixed Term Full-Time</v>
          </cell>
          <cell r="S1006" t="str">
            <v>Salaried</v>
          </cell>
          <cell r="T1006" t="str">
            <v>IEA – 2010 Standard</v>
          </cell>
          <cell r="U1006">
            <v>1</v>
          </cell>
          <cell r="V1006" t="str">
            <v>J+</v>
          </cell>
          <cell r="W1006">
            <v>132340</v>
          </cell>
          <cell r="X1006" t="str">
            <v>1 Queen Street - Level 17</v>
          </cell>
          <cell r="Y1006">
            <v>0</v>
          </cell>
          <cell r="Z1006" t="str">
            <v>Daniel</v>
          </cell>
          <cell r="AA1006" t="str">
            <v>Roebuck</v>
          </cell>
          <cell r="AC1006" t="str">
            <v>BAND</v>
          </cell>
          <cell r="AD1006" t="str">
            <v>PSA</v>
          </cell>
          <cell r="AE1006" t="str">
            <v>Male</v>
          </cell>
          <cell r="AF1006">
            <v>9602</v>
          </cell>
          <cell r="AG1006" t="str">
            <v>EMU Project</v>
          </cell>
          <cell r="AH1006" t="str">
            <v>31.03.2015</v>
          </cell>
        </row>
        <row r="1007">
          <cell r="A1007">
            <v>51000655</v>
          </cell>
          <cell r="B1007" t="str">
            <v>People, Safety &amp; Contact</v>
          </cell>
          <cell r="C1007" t="str">
            <v>Customer Contact</v>
          </cell>
          <cell r="D1007" t="str">
            <v>Customer Response</v>
          </cell>
          <cell r="E1007" t="str">
            <v>Customer Feedback 1</v>
          </cell>
          <cell r="F1007">
            <v>51000655</v>
          </cell>
          <cell r="G1007" t="str">
            <v>Feedback Coordinator</v>
          </cell>
          <cell r="H1007" t="str">
            <v>09.11.2011</v>
          </cell>
          <cell r="I1007" t="str">
            <v>Staff Member</v>
          </cell>
          <cell r="J1007" t="str">
            <v>Band D</v>
          </cell>
          <cell r="K1007">
            <v>1</v>
          </cell>
          <cell r="L1007">
            <v>40</v>
          </cell>
          <cell r="M1007" t="str">
            <v>Permanent Full-Time</v>
          </cell>
          <cell r="N1007" t="str">
            <v>Waged/Timesheet</v>
          </cell>
          <cell r="O1007" t="str">
            <v>Position Filled</v>
          </cell>
          <cell r="P1007">
            <v>141</v>
          </cell>
          <cell r="Q1007" t="str">
            <v>Pablo Villasenor</v>
          </cell>
          <cell r="R1007" t="str">
            <v>Permanent Full-Time</v>
          </cell>
          <cell r="S1007" t="str">
            <v>Waged/Timesheet</v>
          </cell>
          <cell r="T1007" t="str">
            <v>IEA – 2010 Standard</v>
          </cell>
          <cell r="U1007">
            <v>1</v>
          </cell>
          <cell r="V1007" t="str">
            <v>D+</v>
          </cell>
          <cell r="W1007">
            <v>47306.879999999997</v>
          </cell>
          <cell r="X1007" t="str">
            <v>Civic 3 - 6 Henderson Valley Road</v>
          </cell>
          <cell r="Y1007">
            <v>0</v>
          </cell>
          <cell r="Z1007" t="str">
            <v>Pablo</v>
          </cell>
          <cell r="AA1007" t="str">
            <v>Villasenor</v>
          </cell>
          <cell r="AC1007" t="str">
            <v>BAND</v>
          </cell>
          <cell r="AD1007" t="str">
            <v>PSA</v>
          </cell>
          <cell r="AE1007" t="str">
            <v>Male</v>
          </cell>
          <cell r="AF1007">
            <v>9314</v>
          </cell>
          <cell r="AG1007" t="str">
            <v>CUSTOMER RESPONSE</v>
          </cell>
          <cell r="AH1007" t="str">
            <v>00.00.0000</v>
          </cell>
        </row>
        <row r="1008">
          <cell r="A1008">
            <v>51000656</v>
          </cell>
          <cell r="B1008" t="str">
            <v>People, Safety &amp; Contact</v>
          </cell>
          <cell r="C1008" t="str">
            <v>Customer Contact</v>
          </cell>
          <cell r="D1008" t="str">
            <v>Call Centre Operations</v>
          </cell>
          <cell r="E1008" t="str">
            <v>Call Centre (4)</v>
          </cell>
          <cell r="F1008">
            <v>51000656</v>
          </cell>
          <cell r="G1008" t="str">
            <v>Customer Service Representative</v>
          </cell>
          <cell r="H1008" t="str">
            <v>09.11.2011</v>
          </cell>
          <cell r="I1008" t="str">
            <v>Staff Member</v>
          </cell>
          <cell r="J1008" t="str">
            <v>Band C</v>
          </cell>
          <cell r="K1008">
            <v>1</v>
          </cell>
          <cell r="L1008">
            <v>40</v>
          </cell>
          <cell r="M1008" t="str">
            <v>Permanent Full-Time</v>
          </cell>
          <cell r="N1008" t="str">
            <v>Waged/Timesheet</v>
          </cell>
          <cell r="O1008" t="str">
            <v>Position unfilled for  38 days</v>
          </cell>
          <cell r="P1008">
            <v>0</v>
          </cell>
          <cell r="U1008">
            <v>0</v>
          </cell>
          <cell r="W1008">
            <v>0</v>
          </cell>
          <cell r="Y1008">
            <v>1</v>
          </cell>
          <cell r="AD1008" t="str">
            <v>PSA</v>
          </cell>
          <cell r="AH1008" t="str">
            <v>00.00.0000</v>
          </cell>
        </row>
        <row r="1009">
          <cell r="A1009">
            <v>51000657</v>
          </cell>
          <cell r="B1009" t="str">
            <v>Services</v>
          </cell>
          <cell r="C1009" t="str">
            <v>Public Transport</v>
          </cell>
          <cell r="D1009" t="str">
            <v>PT Customer Experience</v>
          </cell>
          <cell r="E1009" t="str">
            <v>Service Centre (2)</v>
          </cell>
          <cell r="F1009">
            <v>51000657</v>
          </cell>
          <cell r="G1009" t="str">
            <v>Service Centre Representative</v>
          </cell>
          <cell r="H1009" t="str">
            <v>01.12.2011</v>
          </cell>
          <cell r="I1009" t="str">
            <v>Staff Member</v>
          </cell>
          <cell r="J1009" t="str">
            <v>Band D</v>
          </cell>
          <cell r="K1009">
            <v>1</v>
          </cell>
          <cell r="L1009">
            <v>40</v>
          </cell>
          <cell r="M1009" t="str">
            <v>Permanent Full-Time</v>
          </cell>
          <cell r="N1009" t="str">
            <v>Waged/Timesheet</v>
          </cell>
          <cell r="O1009" t="str">
            <v>Position Filled</v>
          </cell>
          <cell r="P1009">
            <v>2191</v>
          </cell>
          <cell r="Q1009" t="str">
            <v>Erika Ellwood</v>
          </cell>
          <cell r="R1009" t="str">
            <v>Permanent Full-Time</v>
          </cell>
          <cell r="S1009" t="str">
            <v>Waged/Timesheet</v>
          </cell>
          <cell r="T1009" t="str">
            <v>IEA – 2013 Standard</v>
          </cell>
          <cell r="U1009">
            <v>1</v>
          </cell>
          <cell r="V1009" t="str">
            <v>1S</v>
          </cell>
          <cell r="W1009">
            <v>38800</v>
          </cell>
          <cell r="X1009" t="str">
            <v>1 Queen Street - Level 17</v>
          </cell>
          <cell r="Y1009">
            <v>0</v>
          </cell>
          <cell r="Z1009" t="str">
            <v>Erika</v>
          </cell>
          <cell r="AA1009" t="str">
            <v>Ellwood</v>
          </cell>
          <cell r="AC1009" t="str">
            <v>SCR</v>
          </cell>
          <cell r="AD1009" t="str">
            <v>PSA</v>
          </cell>
          <cell r="AE1009" t="str">
            <v>Female</v>
          </cell>
          <cell r="AF1009">
            <v>9319</v>
          </cell>
          <cell r="AG1009" t="str">
            <v>FACE2FACE RELATIONS</v>
          </cell>
          <cell r="AH1009" t="str">
            <v>00.00.0000</v>
          </cell>
        </row>
        <row r="1010">
          <cell r="A1010">
            <v>51000673</v>
          </cell>
          <cell r="B1010" t="str">
            <v>Capital Development Division</v>
          </cell>
          <cell r="C1010" t="str">
            <v>Road Corridor</v>
          </cell>
          <cell r="D1010" t="str">
            <v>Customer and Business Support</v>
          </cell>
          <cell r="E1010" t="str">
            <v>Administration</v>
          </cell>
          <cell r="F1010">
            <v>51000673</v>
          </cell>
          <cell r="G1010" t="str">
            <v>Administrator Compliance Audit</v>
          </cell>
          <cell r="H1010" t="str">
            <v>24.11.2011</v>
          </cell>
          <cell r="I1010" t="str">
            <v>Staff Member</v>
          </cell>
          <cell r="J1010" t="str">
            <v>Band D</v>
          </cell>
          <cell r="K1010">
            <v>0.5</v>
          </cell>
          <cell r="L1010">
            <v>20</v>
          </cell>
          <cell r="M1010" t="str">
            <v>Permanent Part-Time</v>
          </cell>
          <cell r="N1010" t="str">
            <v>Waged/Timesheet</v>
          </cell>
          <cell r="O1010" t="str">
            <v>Position Filled</v>
          </cell>
          <cell r="P1010">
            <v>755</v>
          </cell>
          <cell r="Q1010" t="str">
            <v>Julie Scadden</v>
          </cell>
          <cell r="R1010" t="str">
            <v>Permanent Part-Time</v>
          </cell>
          <cell r="S1010" t="str">
            <v>Waged/Timesheet</v>
          </cell>
          <cell r="T1010" t="str">
            <v>IEA – 2010 Standard</v>
          </cell>
          <cell r="U1010">
            <v>0.5</v>
          </cell>
          <cell r="V1010" t="str">
            <v>D+</v>
          </cell>
          <cell r="W1010">
            <v>47400.37</v>
          </cell>
          <cell r="X1010" t="str">
            <v>Admin 5 - 6 Henderson Valley Road</v>
          </cell>
          <cell r="Y1010">
            <v>0</v>
          </cell>
          <cell r="Z1010" t="str">
            <v>Julie</v>
          </cell>
          <cell r="AA1010" t="str">
            <v>Scadden</v>
          </cell>
          <cell r="AC1010" t="str">
            <v>BAND</v>
          </cell>
          <cell r="AD1010" t="str">
            <v>PSA</v>
          </cell>
          <cell r="AE1010" t="str">
            <v>Female</v>
          </cell>
          <cell r="AF1010">
            <v>1609</v>
          </cell>
          <cell r="AG1010" t="str">
            <v>MAINT CT'S  -OFFICE</v>
          </cell>
          <cell r="AH1010" t="str">
            <v>00.00.0000</v>
          </cell>
        </row>
        <row r="1011">
          <cell r="A1011">
            <v>51000677</v>
          </cell>
          <cell r="B1011" t="str">
            <v>Communications</v>
          </cell>
          <cell r="C1011" t="str">
            <v>Campaigns &amp; Customer Insight</v>
          </cell>
          <cell r="D1011" t="str">
            <v>PT Campaigns</v>
          </cell>
          <cell r="E1011" t="str">
            <v>PT Campaigns</v>
          </cell>
          <cell r="F1011">
            <v>51000677</v>
          </cell>
          <cell r="G1011" t="str">
            <v>Campaign Manager - PT</v>
          </cell>
          <cell r="H1011" t="str">
            <v>01.12.2011</v>
          </cell>
          <cell r="I1011" t="str">
            <v>Unit Manager</v>
          </cell>
          <cell r="J1011" t="str">
            <v>Band I</v>
          </cell>
          <cell r="K1011">
            <v>1</v>
          </cell>
          <cell r="L1011">
            <v>40</v>
          </cell>
          <cell r="M1011" t="str">
            <v>Permanent Full-Time</v>
          </cell>
          <cell r="N1011" t="str">
            <v>Salaried</v>
          </cell>
          <cell r="O1011" t="str">
            <v>Position Filled</v>
          </cell>
          <cell r="P1011">
            <v>1448</v>
          </cell>
          <cell r="Q1011" t="str">
            <v>Matthew Thorpe</v>
          </cell>
          <cell r="R1011" t="str">
            <v>Permanent Full-Time</v>
          </cell>
          <cell r="S1011" t="str">
            <v>Salaried</v>
          </cell>
          <cell r="T1011" t="str">
            <v>IEA – 2010 Standard</v>
          </cell>
          <cell r="U1011">
            <v>1</v>
          </cell>
          <cell r="V1011" t="str">
            <v>I+</v>
          </cell>
          <cell r="W1011">
            <v>115805</v>
          </cell>
          <cell r="X1011" t="str">
            <v>Civic 1 - 6 Henderson Valley Road</v>
          </cell>
          <cell r="Y1011">
            <v>0</v>
          </cell>
          <cell r="Z1011" t="str">
            <v>Matthew</v>
          </cell>
          <cell r="AA1011" t="str">
            <v>Thorpe</v>
          </cell>
          <cell r="AC1011" t="str">
            <v>BAND</v>
          </cell>
          <cell r="AD1011" t="str">
            <v>PSA</v>
          </cell>
          <cell r="AE1011" t="str">
            <v>Male</v>
          </cell>
          <cell r="AF1011">
            <v>9503</v>
          </cell>
          <cell r="AG1011" t="str">
            <v>Campaigns and Custom</v>
          </cell>
          <cell r="AH1011" t="str">
            <v>00.00.0000</v>
          </cell>
        </row>
        <row r="1012">
          <cell r="A1012">
            <v>51000698</v>
          </cell>
          <cell r="B1012" t="str">
            <v>Capital Development Division</v>
          </cell>
          <cell r="C1012" t="str">
            <v>Property &amp; Planning</v>
          </cell>
          <cell r="D1012" t="str">
            <v>Planning IntegrationTeam</v>
          </cell>
          <cell r="E1012" t="str">
            <v>Northern Initiatives</v>
          </cell>
          <cell r="F1012">
            <v>51000698</v>
          </cell>
          <cell r="G1012" t="str">
            <v>Senior Planner</v>
          </cell>
          <cell r="H1012" t="str">
            <v>20.12.2011</v>
          </cell>
          <cell r="I1012" t="str">
            <v>Staff Member</v>
          </cell>
          <cell r="J1012" t="str">
            <v>Band H</v>
          </cell>
          <cell r="K1012">
            <v>1</v>
          </cell>
          <cell r="L1012">
            <v>40</v>
          </cell>
          <cell r="M1012" t="str">
            <v>Permanent Full-Time</v>
          </cell>
          <cell r="N1012" t="str">
            <v>Salaried</v>
          </cell>
          <cell r="O1012" t="str">
            <v>Position Filled</v>
          </cell>
          <cell r="P1012">
            <v>718</v>
          </cell>
          <cell r="Q1012" t="str">
            <v>Keri Davis-Miller</v>
          </cell>
          <cell r="R1012" t="str">
            <v>Permanent Part-Time</v>
          </cell>
          <cell r="S1012" t="str">
            <v>Salaried</v>
          </cell>
          <cell r="T1012" t="str">
            <v>CEA – PSA</v>
          </cell>
          <cell r="U1012">
            <v>0.8</v>
          </cell>
          <cell r="V1012" t="str">
            <v>H1</v>
          </cell>
          <cell r="W1012">
            <v>75440</v>
          </cell>
          <cell r="X1012" t="str">
            <v>1 Queen Street - Level 10</v>
          </cell>
          <cell r="Y1012">
            <v>0.2</v>
          </cell>
          <cell r="Z1012" t="str">
            <v>Keri</v>
          </cell>
          <cell r="AA1012" t="str">
            <v>Davis-Miller</v>
          </cell>
          <cell r="AC1012" t="str">
            <v>BAND</v>
          </cell>
          <cell r="AD1012" t="str">
            <v>PSA</v>
          </cell>
          <cell r="AE1012" t="str">
            <v>Female</v>
          </cell>
          <cell r="AF1012">
            <v>8406</v>
          </cell>
          <cell r="AG1012" t="str">
            <v>Planning Integration</v>
          </cell>
          <cell r="AH1012" t="str">
            <v>00.00.0000</v>
          </cell>
        </row>
        <row r="1013">
          <cell r="A1013">
            <v>51000699</v>
          </cell>
          <cell r="B1013" t="str">
            <v>Capital Development Division</v>
          </cell>
          <cell r="C1013" t="str">
            <v>Investment &amp; Development</v>
          </cell>
          <cell r="D1013" t="str">
            <v>PT Development Programme</v>
          </cell>
          <cell r="E1013" t="str">
            <v>PT Development Programme</v>
          </cell>
          <cell r="F1013">
            <v>51000699</v>
          </cell>
          <cell r="G1013" t="str">
            <v>PT Development Programme Manager</v>
          </cell>
          <cell r="H1013" t="str">
            <v>20.12.2011</v>
          </cell>
          <cell r="I1013" t="str">
            <v>Department Manager</v>
          </cell>
          <cell r="J1013" t="str">
            <v>Band H</v>
          </cell>
          <cell r="K1013">
            <v>1</v>
          </cell>
          <cell r="L1013">
            <v>40</v>
          </cell>
          <cell r="M1013" t="str">
            <v>Permanent Full-Time</v>
          </cell>
          <cell r="N1013" t="str">
            <v>Salaried</v>
          </cell>
          <cell r="O1013" t="str">
            <v>Position Filled</v>
          </cell>
          <cell r="P1013">
            <v>855</v>
          </cell>
          <cell r="Q1013" t="str">
            <v>Brad Jones</v>
          </cell>
          <cell r="R1013" t="str">
            <v>Permanent Full-Time</v>
          </cell>
          <cell r="S1013" t="str">
            <v>Salaried</v>
          </cell>
          <cell r="T1013" t="str">
            <v>IEA – 2013 Standard</v>
          </cell>
          <cell r="U1013">
            <v>1</v>
          </cell>
          <cell r="V1013" t="str">
            <v>H+</v>
          </cell>
          <cell r="W1013">
            <v>110400</v>
          </cell>
          <cell r="X1013" t="str">
            <v>1 Queen Street - Level 10</v>
          </cell>
          <cell r="Y1013">
            <v>0</v>
          </cell>
          <cell r="Z1013" t="str">
            <v>Bradley</v>
          </cell>
          <cell r="AA1013" t="str">
            <v>Jones</v>
          </cell>
          <cell r="AB1013" t="str">
            <v>Brad</v>
          </cell>
          <cell r="AC1013" t="str">
            <v>BAND</v>
          </cell>
          <cell r="AD1013" t="str">
            <v>PSA</v>
          </cell>
          <cell r="AE1013" t="str">
            <v>Male</v>
          </cell>
          <cell r="AF1013">
            <v>3303</v>
          </cell>
          <cell r="AG1013" t="str">
            <v>Investment and Devel</v>
          </cell>
          <cell r="AH1013" t="str">
            <v>00.00.0000</v>
          </cell>
        </row>
        <row r="1014">
          <cell r="A1014">
            <v>51000702</v>
          </cell>
          <cell r="B1014" t="str">
            <v>Services</v>
          </cell>
          <cell r="C1014" t="str">
            <v>Public Transport</v>
          </cell>
          <cell r="D1014" t="str">
            <v>PT Network Management</v>
          </cell>
          <cell r="E1014" t="str">
            <v>PT Infrastructure Planning</v>
          </cell>
          <cell r="F1014">
            <v>51000702</v>
          </cell>
          <cell r="G1014" t="str">
            <v>PT Planner Infrastructure</v>
          </cell>
          <cell r="H1014" t="str">
            <v>01.02.2012</v>
          </cell>
          <cell r="I1014" t="str">
            <v>Staff Member</v>
          </cell>
          <cell r="J1014" t="str">
            <v>Band G</v>
          </cell>
          <cell r="K1014">
            <v>1</v>
          </cell>
          <cell r="L1014">
            <v>40</v>
          </cell>
          <cell r="M1014" t="str">
            <v>Permanent Full-Time</v>
          </cell>
          <cell r="N1014" t="str">
            <v>Waged/Timesheet</v>
          </cell>
          <cell r="O1014" t="str">
            <v>Position Filled</v>
          </cell>
          <cell r="P1014">
            <v>1590</v>
          </cell>
          <cell r="Q1014" t="str">
            <v>Shweta Rattan</v>
          </cell>
          <cell r="R1014" t="str">
            <v>Permanent Full-Time</v>
          </cell>
          <cell r="S1014" t="str">
            <v>Waged/Timesheet</v>
          </cell>
          <cell r="T1014" t="str">
            <v>CEA – PSA</v>
          </cell>
          <cell r="U1014">
            <v>1</v>
          </cell>
          <cell r="V1014" t="str">
            <v>G1</v>
          </cell>
          <cell r="W1014">
            <v>63960</v>
          </cell>
          <cell r="X1014" t="str">
            <v>1 Queen Street - Level 17</v>
          </cell>
          <cell r="Y1014">
            <v>0</v>
          </cell>
          <cell r="Z1014" t="str">
            <v>Shweta</v>
          </cell>
          <cell r="AA1014" t="str">
            <v>Rattan</v>
          </cell>
          <cell r="AC1014" t="str">
            <v>BAND</v>
          </cell>
          <cell r="AD1014" t="str">
            <v>PSA</v>
          </cell>
          <cell r="AE1014" t="str">
            <v>Female</v>
          </cell>
          <cell r="AF1014">
            <v>1208</v>
          </cell>
          <cell r="AG1014" t="str">
            <v>PT NETWORK MANAGEMEN</v>
          </cell>
          <cell r="AH1014" t="str">
            <v>00.00.0000</v>
          </cell>
        </row>
        <row r="1015">
          <cell r="A1015">
            <v>51000704</v>
          </cell>
          <cell r="B1015" t="str">
            <v>Services</v>
          </cell>
          <cell r="C1015" t="str">
            <v>Public Transport</v>
          </cell>
          <cell r="E1015" t="str">
            <v>Public Transport</v>
          </cell>
          <cell r="F1015">
            <v>51000704</v>
          </cell>
          <cell r="G1015" t="str">
            <v>EMU Integration Manager</v>
          </cell>
          <cell r="H1015" t="str">
            <v>16.01.2012</v>
          </cell>
          <cell r="I1015" t="str">
            <v>Staff Member</v>
          </cell>
          <cell r="J1015" t="str">
            <v>Band K</v>
          </cell>
          <cell r="K1015">
            <v>1</v>
          </cell>
          <cell r="L1015">
            <v>40</v>
          </cell>
          <cell r="M1015" t="str">
            <v>Fixed Term Full-Time</v>
          </cell>
          <cell r="N1015" t="str">
            <v>Salaried</v>
          </cell>
          <cell r="O1015" t="str">
            <v>Perm. Position Filled by Non Employee</v>
          </cell>
          <cell r="P1015">
            <v>828</v>
          </cell>
          <cell r="Q1015" t="str">
            <v>Allan Gordon</v>
          </cell>
          <cell r="R1015" t="str">
            <v>Non-Employee</v>
          </cell>
          <cell r="S1015" t="str">
            <v>Contractor</v>
          </cell>
          <cell r="U1015">
            <v>0</v>
          </cell>
          <cell r="W1015">
            <v>0</v>
          </cell>
          <cell r="X1015" t="str">
            <v>1 Queen Street - Level 17</v>
          </cell>
          <cell r="Y1015">
            <v>1</v>
          </cell>
          <cell r="Z1015" t="str">
            <v>Allan</v>
          </cell>
          <cell r="AA1015" t="str">
            <v>Gordon</v>
          </cell>
          <cell r="AD1015" t="str">
            <v>PSA</v>
          </cell>
          <cell r="AE1015" t="str">
            <v>Male</v>
          </cell>
          <cell r="AF1015">
            <v>1200</v>
          </cell>
          <cell r="AG1015" t="str">
            <v>PUBLIC TRNSPT OPS</v>
          </cell>
          <cell r="AH1015" t="str">
            <v>30.04.2015</v>
          </cell>
        </row>
        <row r="1016">
          <cell r="A1016">
            <v>51000710</v>
          </cell>
          <cell r="B1016" t="str">
            <v>Services</v>
          </cell>
          <cell r="C1016" t="str">
            <v>Services</v>
          </cell>
          <cell r="D1016" t="str">
            <v>Network Operations &amp; Safety</v>
          </cell>
          <cell r="E1016" t="str">
            <v>Community Transport Central/South</v>
          </cell>
          <cell r="F1016">
            <v>51000710</v>
          </cell>
          <cell r="G1016" t="str">
            <v>Senior Community Transport Coordinator</v>
          </cell>
          <cell r="H1016" t="str">
            <v>09.01.2012</v>
          </cell>
          <cell r="I1016" t="str">
            <v>Staff Member</v>
          </cell>
          <cell r="J1016" t="str">
            <v>Band G</v>
          </cell>
          <cell r="K1016">
            <v>1</v>
          </cell>
          <cell r="L1016">
            <v>40</v>
          </cell>
          <cell r="M1016" t="str">
            <v>Permanent Full-Time</v>
          </cell>
          <cell r="N1016" t="str">
            <v>Waged/Timesheet</v>
          </cell>
          <cell r="O1016" t="str">
            <v>Position Filled</v>
          </cell>
          <cell r="P1016">
            <v>90009899</v>
          </cell>
          <cell r="Q1016" t="str">
            <v>Hayley Cooper</v>
          </cell>
          <cell r="R1016" t="str">
            <v>Permanent Part-Time</v>
          </cell>
          <cell r="S1016" t="str">
            <v>Waged/Timesheet</v>
          </cell>
          <cell r="T1016" t="str">
            <v>IEA – 2010 Standard</v>
          </cell>
          <cell r="U1016">
            <v>0.8</v>
          </cell>
          <cell r="V1016" t="str">
            <v>G+</v>
          </cell>
          <cell r="W1016">
            <v>71463.600000000006</v>
          </cell>
          <cell r="X1016" t="str">
            <v>1 Queen Street - Level 6</v>
          </cell>
          <cell r="Y1016">
            <v>0.2</v>
          </cell>
          <cell r="Z1016" t="str">
            <v>Hayley</v>
          </cell>
          <cell r="AA1016" t="str">
            <v>Cooper</v>
          </cell>
          <cell r="AB1016" t="str">
            <v>Hayley</v>
          </cell>
          <cell r="AC1016" t="str">
            <v>BAND</v>
          </cell>
          <cell r="AD1016" t="str">
            <v>PSA</v>
          </cell>
          <cell r="AE1016" t="str">
            <v>Female</v>
          </cell>
          <cell r="AF1016">
            <v>1518</v>
          </cell>
          <cell r="AG1016" t="str">
            <v>Com Transport South</v>
          </cell>
          <cell r="AH1016" t="str">
            <v>00.00.0000</v>
          </cell>
        </row>
        <row r="1017">
          <cell r="A1017">
            <v>51000710</v>
          </cell>
          <cell r="B1017" t="str">
            <v>Services</v>
          </cell>
          <cell r="C1017" t="str">
            <v>Services</v>
          </cell>
          <cell r="D1017" t="str">
            <v>Network Operations &amp; Safety</v>
          </cell>
          <cell r="E1017" t="str">
            <v>Community Transport Central/South</v>
          </cell>
          <cell r="F1017">
            <v>51000710</v>
          </cell>
          <cell r="G1017" t="str">
            <v>Senior Community Transport Coordinator</v>
          </cell>
          <cell r="H1017" t="str">
            <v>09.01.2012</v>
          </cell>
          <cell r="I1017" t="str">
            <v>Staff Member</v>
          </cell>
          <cell r="J1017" t="str">
            <v>Band G</v>
          </cell>
          <cell r="K1017">
            <v>1</v>
          </cell>
          <cell r="L1017">
            <v>40</v>
          </cell>
          <cell r="M1017" t="str">
            <v>Permanent Full-Time</v>
          </cell>
          <cell r="N1017" t="str">
            <v>Waged/Timesheet</v>
          </cell>
          <cell r="O1017" t="str">
            <v>Position Filled</v>
          </cell>
          <cell r="P1017">
            <v>1978</v>
          </cell>
          <cell r="Q1017" t="str">
            <v>Melanie Tomes</v>
          </cell>
          <cell r="R1017" t="str">
            <v>Fixed Term Part-Time</v>
          </cell>
          <cell r="S1017" t="str">
            <v>Waged/Timesheet</v>
          </cell>
          <cell r="T1017" t="str">
            <v>IEA – 2013 Standard</v>
          </cell>
          <cell r="U1017">
            <v>0.2</v>
          </cell>
          <cell r="V1017" t="str">
            <v>G+</v>
          </cell>
          <cell r="W1017">
            <v>71463.600000000006</v>
          </cell>
          <cell r="X1017" t="str">
            <v>1 Queen Street - Level 6</v>
          </cell>
          <cell r="Y1017">
            <v>0.8</v>
          </cell>
          <cell r="Z1017" t="str">
            <v>Melanie</v>
          </cell>
          <cell r="AA1017" t="str">
            <v>Tomes</v>
          </cell>
          <cell r="AC1017" t="str">
            <v>BAND</v>
          </cell>
          <cell r="AD1017" t="str">
            <v>PSA</v>
          </cell>
          <cell r="AE1017" t="str">
            <v>Female</v>
          </cell>
          <cell r="AF1017">
            <v>1518</v>
          </cell>
          <cell r="AG1017" t="str">
            <v>Com Transport South</v>
          </cell>
          <cell r="AH1017" t="str">
            <v>27.03.2015</v>
          </cell>
        </row>
        <row r="1018">
          <cell r="A1018">
            <v>51000711</v>
          </cell>
          <cell r="B1018" t="str">
            <v>Services</v>
          </cell>
          <cell r="C1018" t="str">
            <v>Services</v>
          </cell>
          <cell r="D1018" t="str">
            <v>Walking &amp; Cycling</v>
          </cell>
          <cell r="E1018" t="str">
            <v>Regional Coordination</v>
          </cell>
          <cell r="F1018">
            <v>51000711</v>
          </cell>
          <cell r="G1018" t="str">
            <v>Senior Walking &amp; Cycling Coordinator</v>
          </cell>
          <cell r="H1018" t="str">
            <v>09.01.2012</v>
          </cell>
          <cell r="I1018" t="str">
            <v>Staff Member</v>
          </cell>
          <cell r="J1018" t="str">
            <v>Band G</v>
          </cell>
          <cell r="K1018">
            <v>1</v>
          </cell>
          <cell r="L1018">
            <v>40</v>
          </cell>
          <cell r="M1018" t="str">
            <v>Permanent Full-Time</v>
          </cell>
          <cell r="N1018" t="str">
            <v>Waged/Timesheet</v>
          </cell>
          <cell r="O1018" t="str">
            <v>Position Filled</v>
          </cell>
          <cell r="P1018">
            <v>812</v>
          </cell>
          <cell r="Q1018" t="str">
            <v>Ben Halliwell</v>
          </cell>
          <cell r="R1018" t="str">
            <v>Permanent Full-Time</v>
          </cell>
          <cell r="S1018" t="str">
            <v>Waged/Timesheet</v>
          </cell>
          <cell r="T1018" t="str">
            <v>CEA – PSA</v>
          </cell>
          <cell r="U1018">
            <v>1</v>
          </cell>
          <cell r="V1018" t="str">
            <v>G+</v>
          </cell>
          <cell r="W1018">
            <v>71814.600000000006</v>
          </cell>
          <cell r="X1018" t="str">
            <v>1 Queen Street - Level 6</v>
          </cell>
          <cell r="Y1018">
            <v>0</v>
          </cell>
          <cell r="Z1018" t="str">
            <v>Ben</v>
          </cell>
          <cell r="AA1018" t="str">
            <v>Halliwell</v>
          </cell>
          <cell r="AC1018" t="str">
            <v>BAND</v>
          </cell>
          <cell r="AD1018" t="str">
            <v>PSA</v>
          </cell>
          <cell r="AE1018" t="str">
            <v>Male</v>
          </cell>
          <cell r="AF1018">
            <v>1510</v>
          </cell>
          <cell r="AG1018" t="str">
            <v>Walking &amp; Cycling</v>
          </cell>
          <cell r="AH1018" t="str">
            <v>00.00.0000</v>
          </cell>
        </row>
        <row r="1019">
          <cell r="A1019">
            <v>51000712</v>
          </cell>
          <cell r="B1019" t="str">
            <v>Services</v>
          </cell>
          <cell r="C1019" t="str">
            <v>Services</v>
          </cell>
          <cell r="D1019" t="str">
            <v>Network Operations &amp; Safety</v>
          </cell>
          <cell r="E1019" t="str">
            <v>Community Transport North/ West</v>
          </cell>
          <cell r="F1019">
            <v>51000712</v>
          </cell>
          <cell r="G1019" t="str">
            <v>Senior Community Transport Coordinator</v>
          </cell>
          <cell r="H1019" t="str">
            <v>09.01.2012</v>
          </cell>
          <cell r="I1019" t="str">
            <v>Staff Member</v>
          </cell>
          <cell r="J1019" t="str">
            <v>Band G</v>
          </cell>
          <cell r="K1019">
            <v>1</v>
          </cell>
          <cell r="L1019">
            <v>40</v>
          </cell>
          <cell r="M1019" t="str">
            <v>Permanent Full-Time</v>
          </cell>
          <cell r="N1019" t="str">
            <v>Waged/Timesheet</v>
          </cell>
          <cell r="O1019" t="str">
            <v>Position Filled</v>
          </cell>
          <cell r="P1019">
            <v>92037245</v>
          </cell>
          <cell r="Q1019" t="str">
            <v>Bernadette Fatu</v>
          </cell>
          <cell r="R1019" t="str">
            <v>Permanent Full-Time</v>
          </cell>
          <cell r="S1019" t="str">
            <v>Waged/Timesheet</v>
          </cell>
          <cell r="T1019" t="str">
            <v>CEA – PSA</v>
          </cell>
          <cell r="U1019">
            <v>1</v>
          </cell>
          <cell r="V1019" t="str">
            <v>G+</v>
          </cell>
          <cell r="W1019">
            <v>77495.25</v>
          </cell>
          <cell r="X1019" t="str">
            <v>Admin 5 - 6 Henderson Valley Road</v>
          </cell>
          <cell r="Y1019">
            <v>0</v>
          </cell>
          <cell r="Z1019" t="str">
            <v>Bernadette</v>
          </cell>
          <cell r="AA1019" t="str">
            <v>Fatu</v>
          </cell>
          <cell r="AB1019" t="str">
            <v>Bernadette</v>
          </cell>
          <cell r="AC1019" t="str">
            <v>BAND</v>
          </cell>
          <cell r="AD1019" t="str">
            <v>PSA</v>
          </cell>
          <cell r="AE1019" t="str">
            <v>Female</v>
          </cell>
          <cell r="AF1019">
            <v>1519</v>
          </cell>
          <cell r="AG1019" t="str">
            <v>Com Transport North</v>
          </cell>
          <cell r="AH1019" t="str">
            <v>00.00.0000</v>
          </cell>
        </row>
        <row r="1020">
          <cell r="A1020">
            <v>51000712</v>
          </cell>
          <cell r="B1020" t="str">
            <v>Services</v>
          </cell>
          <cell r="C1020" t="str">
            <v>Services</v>
          </cell>
          <cell r="D1020" t="str">
            <v>Network Operations &amp; Safety</v>
          </cell>
          <cell r="E1020" t="str">
            <v>Community Transport North/ West</v>
          </cell>
          <cell r="F1020">
            <v>51000712</v>
          </cell>
          <cell r="G1020" t="str">
            <v>Senior Community Transport Coordinator</v>
          </cell>
          <cell r="H1020" t="str">
            <v>09.01.2012</v>
          </cell>
          <cell r="I1020" t="str">
            <v>Staff Member</v>
          </cell>
          <cell r="J1020" t="str">
            <v>Band G</v>
          </cell>
          <cell r="K1020">
            <v>1</v>
          </cell>
          <cell r="L1020">
            <v>40</v>
          </cell>
          <cell r="M1020" t="str">
            <v>Permanent Full-Time</v>
          </cell>
          <cell r="N1020" t="str">
            <v>Waged/Timesheet</v>
          </cell>
          <cell r="O1020" t="str">
            <v>Position Filled</v>
          </cell>
          <cell r="P1020">
            <v>2345</v>
          </cell>
          <cell r="Q1020" t="str">
            <v>Nidhi Suri</v>
          </cell>
          <cell r="R1020" t="str">
            <v>Fixed Term Full-Time</v>
          </cell>
          <cell r="S1020" t="str">
            <v>Waged/Timesheet</v>
          </cell>
          <cell r="T1020" t="str">
            <v>CEA – PSA</v>
          </cell>
          <cell r="U1020">
            <v>1</v>
          </cell>
          <cell r="V1020" t="str">
            <v>G2</v>
          </cell>
          <cell r="W1020">
            <v>65520</v>
          </cell>
          <cell r="X1020" t="str">
            <v>Admin 5 - 6 Henderson Valley Road</v>
          </cell>
          <cell r="Y1020">
            <v>0</v>
          </cell>
          <cell r="Z1020" t="str">
            <v>Nidhi</v>
          </cell>
          <cell r="AA1020" t="str">
            <v>Suri</v>
          </cell>
          <cell r="AC1020" t="str">
            <v>BAND</v>
          </cell>
          <cell r="AD1020" t="str">
            <v>PSA</v>
          </cell>
          <cell r="AE1020" t="str">
            <v>Female</v>
          </cell>
          <cell r="AF1020">
            <v>1519</v>
          </cell>
          <cell r="AG1020" t="str">
            <v>Com Transport North</v>
          </cell>
          <cell r="AH1020" t="str">
            <v>06.08.2015</v>
          </cell>
        </row>
        <row r="1021">
          <cell r="A1021">
            <v>51000713</v>
          </cell>
          <cell r="B1021" t="str">
            <v>Services</v>
          </cell>
          <cell r="C1021" t="str">
            <v>Services</v>
          </cell>
          <cell r="D1021" t="str">
            <v>Network Operations &amp; Safety</v>
          </cell>
          <cell r="E1021" t="str">
            <v>Community Transport Central/South</v>
          </cell>
          <cell r="F1021">
            <v>51000713</v>
          </cell>
          <cell r="G1021" t="str">
            <v>Senior Community Transport Coordinator</v>
          </cell>
          <cell r="H1021" t="str">
            <v>09.01.2012</v>
          </cell>
          <cell r="I1021" t="str">
            <v>Staff Member</v>
          </cell>
          <cell r="J1021" t="str">
            <v>Band G</v>
          </cell>
          <cell r="K1021">
            <v>1</v>
          </cell>
          <cell r="L1021">
            <v>40</v>
          </cell>
          <cell r="M1021" t="str">
            <v>Permanent Full-Time</v>
          </cell>
          <cell r="N1021" t="str">
            <v>Waged/Timesheet</v>
          </cell>
          <cell r="O1021" t="str">
            <v>Position Filled</v>
          </cell>
          <cell r="P1021">
            <v>93302669</v>
          </cell>
          <cell r="Q1021" t="str">
            <v>Jamie Adkins</v>
          </cell>
          <cell r="R1021" t="str">
            <v>Permanent Full-Time</v>
          </cell>
          <cell r="S1021" t="str">
            <v>Waged/Timesheet</v>
          </cell>
          <cell r="T1021" t="str">
            <v>IEA – 2010 Standard</v>
          </cell>
          <cell r="U1021">
            <v>1</v>
          </cell>
          <cell r="V1021" t="str">
            <v>G+</v>
          </cell>
          <cell r="W1021">
            <v>81718.880000000005</v>
          </cell>
          <cell r="X1021" t="str">
            <v>1 Queen Street - Level 6</v>
          </cell>
          <cell r="Y1021">
            <v>0</v>
          </cell>
          <cell r="Z1021" t="str">
            <v>James</v>
          </cell>
          <cell r="AA1021" t="str">
            <v>Adkins</v>
          </cell>
          <cell r="AB1021" t="str">
            <v>Jamie</v>
          </cell>
          <cell r="AC1021" t="str">
            <v>BAND</v>
          </cell>
          <cell r="AD1021" t="str">
            <v>PSA</v>
          </cell>
          <cell r="AE1021" t="str">
            <v>Male</v>
          </cell>
          <cell r="AF1021">
            <v>1518</v>
          </cell>
          <cell r="AG1021" t="str">
            <v>Com Transport South</v>
          </cell>
          <cell r="AH1021" t="str">
            <v>00.00.0000</v>
          </cell>
        </row>
        <row r="1022">
          <cell r="A1022">
            <v>51000714</v>
          </cell>
          <cell r="B1022" t="str">
            <v>Services</v>
          </cell>
          <cell r="C1022" t="str">
            <v>Services</v>
          </cell>
          <cell r="D1022" t="str">
            <v>Network Operations &amp; Safety</v>
          </cell>
          <cell r="E1022" t="str">
            <v>Community Transport North/ West</v>
          </cell>
          <cell r="F1022">
            <v>51000714</v>
          </cell>
          <cell r="G1022" t="str">
            <v>Senior Community Transport Coordinator</v>
          </cell>
          <cell r="H1022" t="str">
            <v>09.01.2012</v>
          </cell>
          <cell r="I1022" t="str">
            <v>Staff Member</v>
          </cell>
          <cell r="J1022" t="str">
            <v>Band G</v>
          </cell>
          <cell r="K1022">
            <v>1</v>
          </cell>
          <cell r="L1022">
            <v>40</v>
          </cell>
          <cell r="M1022" t="str">
            <v>Permanent Full-Time</v>
          </cell>
          <cell r="N1022" t="str">
            <v>Waged/Timesheet</v>
          </cell>
          <cell r="O1022" t="str">
            <v>Position Filled</v>
          </cell>
          <cell r="P1022">
            <v>142</v>
          </cell>
          <cell r="Q1022" t="str">
            <v>Alison Johns</v>
          </cell>
          <cell r="R1022" t="str">
            <v>Permanent Full-Time</v>
          </cell>
          <cell r="S1022" t="str">
            <v>Waged/Timesheet</v>
          </cell>
          <cell r="T1022" t="str">
            <v>CEA – PSA</v>
          </cell>
          <cell r="U1022">
            <v>1</v>
          </cell>
          <cell r="V1022" t="str">
            <v>G+</v>
          </cell>
          <cell r="W1022">
            <v>83014.81</v>
          </cell>
          <cell r="X1022" t="str">
            <v>Vodafone Building - Level 2 (74 Taharoto Road)</v>
          </cell>
          <cell r="Y1022">
            <v>0</v>
          </cell>
          <cell r="Z1022" t="str">
            <v>Alison</v>
          </cell>
          <cell r="AA1022" t="str">
            <v>Johns</v>
          </cell>
          <cell r="AC1022" t="str">
            <v>BAND</v>
          </cell>
          <cell r="AD1022" t="str">
            <v>PSA</v>
          </cell>
          <cell r="AE1022" t="str">
            <v>Female</v>
          </cell>
          <cell r="AF1022">
            <v>1519</v>
          </cell>
          <cell r="AG1022" t="str">
            <v>Com Transport North</v>
          </cell>
          <cell r="AH1022" t="str">
            <v>00.00.0000</v>
          </cell>
        </row>
        <row r="1023">
          <cell r="A1023">
            <v>51000715</v>
          </cell>
          <cell r="B1023" t="str">
            <v>Services</v>
          </cell>
          <cell r="C1023" t="str">
            <v>Services</v>
          </cell>
          <cell r="D1023" t="str">
            <v>Network Operations &amp; Safety</v>
          </cell>
          <cell r="E1023" t="str">
            <v>Community Transport North/ West</v>
          </cell>
          <cell r="F1023">
            <v>51000715</v>
          </cell>
          <cell r="G1023" t="str">
            <v>Senior Community Transport Coordinator</v>
          </cell>
          <cell r="H1023" t="str">
            <v>09.01.2012</v>
          </cell>
          <cell r="I1023" t="str">
            <v>Staff Member</v>
          </cell>
          <cell r="J1023" t="str">
            <v>Band G</v>
          </cell>
          <cell r="K1023">
            <v>1</v>
          </cell>
          <cell r="L1023">
            <v>40</v>
          </cell>
          <cell r="M1023" t="str">
            <v>Permanent Full-Time</v>
          </cell>
          <cell r="N1023" t="str">
            <v>Waged/Timesheet</v>
          </cell>
          <cell r="O1023" t="str">
            <v>Position Filled</v>
          </cell>
          <cell r="P1023">
            <v>93300133</v>
          </cell>
          <cell r="Q1023" t="str">
            <v>Helen Whittal</v>
          </cell>
          <cell r="R1023" t="str">
            <v>Permanent Full-Time</v>
          </cell>
          <cell r="S1023" t="str">
            <v>Waged/Timesheet</v>
          </cell>
          <cell r="T1023" t="str">
            <v>CEA – PSA</v>
          </cell>
          <cell r="U1023">
            <v>1</v>
          </cell>
          <cell r="V1023" t="str">
            <v>G+</v>
          </cell>
          <cell r="W1023">
            <v>78811.520000000004</v>
          </cell>
          <cell r="X1023" t="str">
            <v>Vodafone Building - Level 2 (74 Taharoto Road)</v>
          </cell>
          <cell r="Y1023">
            <v>0</v>
          </cell>
          <cell r="Z1023" t="str">
            <v>Helen</v>
          </cell>
          <cell r="AA1023" t="str">
            <v>Whittal</v>
          </cell>
          <cell r="AB1023" t="str">
            <v>Helen</v>
          </cell>
          <cell r="AC1023" t="str">
            <v>BAND</v>
          </cell>
          <cell r="AD1023" t="str">
            <v>PSA</v>
          </cell>
          <cell r="AE1023" t="str">
            <v>Female</v>
          </cell>
          <cell r="AF1023">
            <v>1519</v>
          </cell>
          <cell r="AG1023" t="str">
            <v>Com Transport North</v>
          </cell>
          <cell r="AH1023" t="str">
            <v>00.00.0000</v>
          </cell>
        </row>
        <row r="1024">
          <cell r="A1024">
            <v>51000716</v>
          </cell>
          <cell r="B1024" t="str">
            <v>Services</v>
          </cell>
          <cell r="C1024" t="str">
            <v>Services</v>
          </cell>
          <cell r="D1024" t="str">
            <v>Walking &amp; Cycling</v>
          </cell>
          <cell r="E1024" t="str">
            <v>Regional Coordination</v>
          </cell>
          <cell r="F1024">
            <v>51000716</v>
          </cell>
          <cell r="G1024" t="str">
            <v>Senior Walking &amp; Cycling Coordinator</v>
          </cell>
          <cell r="H1024" t="str">
            <v>09.01.2012</v>
          </cell>
          <cell r="I1024" t="str">
            <v>Staff Member</v>
          </cell>
          <cell r="J1024" t="str">
            <v>Band G</v>
          </cell>
          <cell r="K1024">
            <v>1</v>
          </cell>
          <cell r="L1024">
            <v>40</v>
          </cell>
          <cell r="M1024" t="str">
            <v>Permanent Full-Time</v>
          </cell>
          <cell r="N1024" t="str">
            <v>Waged/Timesheet</v>
          </cell>
          <cell r="O1024" t="str">
            <v>Position Filled</v>
          </cell>
          <cell r="P1024">
            <v>47</v>
          </cell>
          <cell r="Q1024" t="str">
            <v>Claire Wannamaker</v>
          </cell>
          <cell r="R1024" t="str">
            <v>Permanent Full-Time</v>
          </cell>
          <cell r="S1024" t="str">
            <v>Waged/Timesheet</v>
          </cell>
          <cell r="T1024" t="str">
            <v>IEA – 2010 Standard</v>
          </cell>
          <cell r="U1024">
            <v>1</v>
          </cell>
          <cell r="V1024" t="str">
            <v>G+</v>
          </cell>
          <cell r="W1024">
            <v>74908.800000000003</v>
          </cell>
          <cell r="X1024" t="str">
            <v>Vodafone Building - Level 2 (74 Taharoto Road)</v>
          </cell>
          <cell r="Y1024">
            <v>0</v>
          </cell>
          <cell r="Z1024" t="str">
            <v>Claire</v>
          </cell>
          <cell r="AA1024" t="str">
            <v>Wannamaker</v>
          </cell>
          <cell r="AC1024" t="str">
            <v>BAND</v>
          </cell>
          <cell r="AD1024" t="str">
            <v>PSA</v>
          </cell>
          <cell r="AE1024" t="str">
            <v>Female</v>
          </cell>
          <cell r="AF1024">
            <v>1510</v>
          </cell>
          <cell r="AG1024" t="str">
            <v>Walking &amp; Cycling</v>
          </cell>
          <cell r="AH1024" t="str">
            <v>00.00.0000</v>
          </cell>
        </row>
        <row r="1025">
          <cell r="A1025">
            <v>51000716</v>
          </cell>
          <cell r="B1025" t="str">
            <v>Services</v>
          </cell>
          <cell r="C1025" t="str">
            <v>Services</v>
          </cell>
          <cell r="D1025" t="str">
            <v>Walking &amp; Cycling</v>
          </cell>
          <cell r="E1025" t="str">
            <v>Regional Coordination</v>
          </cell>
          <cell r="F1025">
            <v>51000716</v>
          </cell>
          <cell r="G1025" t="str">
            <v>Senior Walking &amp; Cycling Coordinator</v>
          </cell>
          <cell r="H1025" t="str">
            <v>09.01.2012</v>
          </cell>
          <cell r="I1025" t="str">
            <v>Staff Member</v>
          </cell>
          <cell r="J1025" t="str">
            <v>Band G</v>
          </cell>
          <cell r="K1025">
            <v>1</v>
          </cell>
          <cell r="L1025">
            <v>40</v>
          </cell>
          <cell r="M1025" t="str">
            <v>Permanent Full-Time</v>
          </cell>
          <cell r="N1025" t="str">
            <v>Waged/Timesheet</v>
          </cell>
          <cell r="O1025" t="str">
            <v>Position Filled</v>
          </cell>
          <cell r="P1025">
            <v>2050</v>
          </cell>
          <cell r="Q1025" t="str">
            <v>Martin Dickson</v>
          </cell>
          <cell r="R1025" t="str">
            <v>Fixed Term Full-Time</v>
          </cell>
          <cell r="S1025" t="str">
            <v>Waged/Timesheet</v>
          </cell>
          <cell r="T1025" t="str">
            <v>CEA – PSA</v>
          </cell>
          <cell r="U1025">
            <v>1</v>
          </cell>
          <cell r="V1025" t="str">
            <v>G+</v>
          </cell>
          <cell r="W1025">
            <v>77000</v>
          </cell>
          <cell r="X1025" t="str">
            <v>Vodafone Building - Level 2 (74 Taharoto Road)</v>
          </cell>
          <cell r="Y1025">
            <v>0</v>
          </cell>
          <cell r="Z1025" t="str">
            <v>Martin</v>
          </cell>
          <cell r="AA1025" t="str">
            <v>Dickson</v>
          </cell>
          <cell r="AC1025" t="str">
            <v>BAND</v>
          </cell>
          <cell r="AD1025" t="str">
            <v>PSA</v>
          </cell>
          <cell r="AE1025" t="str">
            <v>Male</v>
          </cell>
          <cell r="AF1025">
            <v>1510</v>
          </cell>
          <cell r="AG1025" t="str">
            <v>Walking &amp; Cycling</v>
          </cell>
          <cell r="AH1025" t="str">
            <v>13.02.2015</v>
          </cell>
        </row>
        <row r="1026">
          <cell r="A1026">
            <v>51000718</v>
          </cell>
          <cell r="B1026" t="str">
            <v>Services</v>
          </cell>
          <cell r="C1026" t="str">
            <v>Services</v>
          </cell>
          <cell r="D1026" t="str">
            <v>Network Operations &amp; Safety</v>
          </cell>
          <cell r="E1026" t="str">
            <v>Community Transport Central/South</v>
          </cell>
          <cell r="F1026">
            <v>51000718</v>
          </cell>
          <cell r="G1026" t="str">
            <v>Senior Community Transport Coordinator</v>
          </cell>
          <cell r="H1026" t="str">
            <v>09.01.2012</v>
          </cell>
          <cell r="I1026" t="str">
            <v>Staff Member</v>
          </cell>
          <cell r="J1026" t="str">
            <v>Band G</v>
          </cell>
          <cell r="K1026">
            <v>1</v>
          </cell>
          <cell r="L1026">
            <v>40</v>
          </cell>
          <cell r="M1026" t="str">
            <v>Permanent Full-Time</v>
          </cell>
          <cell r="N1026" t="str">
            <v>Waged/Timesheet</v>
          </cell>
          <cell r="O1026" t="str">
            <v>Position Filled</v>
          </cell>
          <cell r="P1026">
            <v>1388</v>
          </cell>
          <cell r="Q1026" t="str">
            <v>Melissa Napier</v>
          </cell>
          <cell r="R1026" t="str">
            <v>Permanent Full-Time</v>
          </cell>
          <cell r="S1026" t="str">
            <v>Waged/Timesheet</v>
          </cell>
          <cell r="T1026" t="str">
            <v>IEA – 2010 Standard</v>
          </cell>
          <cell r="U1026">
            <v>1</v>
          </cell>
          <cell r="V1026" t="str">
            <v>G+</v>
          </cell>
          <cell r="W1026">
            <v>73296</v>
          </cell>
          <cell r="X1026" t="str">
            <v>Floor 8 - 31 Wiri Station Road</v>
          </cell>
          <cell r="Y1026">
            <v>0</v>
          </cell>
          <cell r="Z1026" t="str">
            <v>Melissa</v>
          </cell>
          <cell r="AA1026" t="str">
            <v>Napier</v>
          </cell>
          <cell r="AC1026" t="str">
            <v>BAND</v>
          </cell>
          <cell r="AD1026" t="str">
            <v>PSA</v>
          </cell>
          <cell r="AE1026" t="str">
            <v>Female</v>
          </cell>
          <cell r="AF1026">
            <v>1518</v>
          </cell>
          <cell r="AG1026" t="str">
            <v>Com Transport South</v>
          </cell>
          <cell r="AH1026" t="str">
            <v>00.00.0000</v>
          </cell>
        </row>
        <row r="1027">
          <cell r="A1027">
            <v>51000722</v>
          </cell>
          <cell r="B1027" t="str">
            <v>Services</v>
          </cell>
          <cell r="C1027" t="str">
            <v>Services</v>
          </cell>
          <cell r="D1027" t="str">
            <v>ATOC - Central</v>
          </cell>
          <cell r="E1027" t="str">
            <v>Special Events</v>
          </cell>
          <cell r="F1027">
            <v>51000722</v>
          </cell>
          <cell r="G1027" t="str">
            <v>Special Events Co-ordinator</v>
          </cell>
          <cell r="H1027" t="str">
            <v>23.01.2012</v>
          </cell>
          <cell r="I1027" t="str">
            <v>Staff Member</v>
          </cell>
          <cell r="J1027" t="str">
            <v>Band E</v>
          </cell>
          <cell r="K1027">
            <v>1</v>
          </cell>
          <cell r="L1027">
            <v>40</v>
          </cell>
          <cell r="M1027" t="str">
            <v>Permanent Full-Time</v>
          </cell>
          <cell r="N1027" t="str">
            <v>Waged/Timesheet</v>
          </cell>
          <cell r="O1027" t="str">
            <v>Position Filled</v>
          </cell>
          <cell r="P1027">
            <v>1081</v>
          </cell>
          <cell r="Q1027" t="str">
            <v>Christine Brown</v>
          </cell>
          <cell r="R1027" t="str">
            <v>Permanent Full-Time</v>
          </cell>
          <cell r="S1027" t="str">
            <v>Waged/Timesheet</v>
          </cell>
          <cell r="T1027" t="str">
            <v>IEA – 2010 Standard</v>
          </cell>
          <cell r="U1027">
            <v>1</v>
          </cell>
          <cell r="V1027" t="str">
            <v>E5</v>
          </cell>
          <cell r="W1027">
            <v>50400</v>
          </cell>
          <cell r="X1027" t="str">
            <v>99 Quay Street</v>
          </cell>
          <cell r="Y1027">
            <v>0</v>
          </cell>
          <cell r="Z1027" t="str">
            <v>Christine</v>
          </cell>
          <cell r="AA1027" t="str">
            <v>Brown</v>
          </cell>
          <cell r="AC1027" t="str">
            <v>BAND</v>
          </cell>
          <cell r="AD1027" t="str">
            <v>PSA</v>
          </cell>
          <cell r="AE1027" t="str">
            <v>Female</v>
          </cell>
          <cell r="AF1027">
            <v>1521</v>
          </cell>
          <cell r="AG1027" t="str">
            <v>ATOC</v>
          </cell>
          <cell r="AH1027" t="str">
            <v>00.00.0000</v>
          </cell>
        </row>
        <row r="1028">
          <cell r="A1028">
            <v>51000748</v>
          </cell>
          <cell r="B1028" t="str">
            <v>Services</v>
          </cell>
          <cell r="C1028" t="str">
            <v>Services</v>
          </cell>
          <cell r="D1028" t="str">
            <v>Network Operations &amp; Safety</v>
          </cell>
          <cell r="E1028" t="str">
            <v>Road Safety Engineering North/ West</v>
          </cell>
          <cell r="F1028">
            <v>51000748</v>
          </cell>
          <cell r="G1028" t="str">
            <v>Road Safety Engineer</v>
          </cell>
          <cell r="H1028" t="str">
            <v>19.01.2012</v>
          </cell>
          <cell r="I1028" t="str">
            <v>Staff Member</v>
          </cell>
          <cell r="J1028" t="str">
            <v>Band G</v>
          </cell>
          <cell r="K1028">
            <v>1</v>
          </cell>
          <cell r="L1028">
            <v>40</v>
          </cell>
          <cell r="M1028" t="str">
            <v>Permanent Full-Time</v>
          </cell>
          <cell r="N1028" t="str">
            <v>Waged/Timesheet</v>
          </cell>
          <cell r="O1028" t="str">
            <v>Position Filled</v>
          </cell>
          <cell r="P1028">
            <v>537</v>
          </cell>
          <cell r="Q1028" t="str">
            <v>Himanshu Rawat</v>
          </cell>
          <cell r="R1028" t="str">
            <v>Permanent Full-Time</v>
          </cell>
          <cell r="S1028" t="str">
            <v>Waged/Timesheet</v>
          </cell>
          <cell r="T1028" t="str">
            <v>IEA – 2010 Standard</v>
          </cell>
          <cell r="U1028">
            <v>1</v>
          </cell>
          <cell r="V1028" t="str">
            <v>G5</v>
          </cell>
          <cell r="W1028">
            <v>70200</v>
          </cell>
          <cell r="X1028" t="str">
            <v>Vodafone Building - Level 2 (74 Taharoto Road)</v>
          </cell>
          <cell r="Y1028">
            <v>0</v>
          </cell>
          <cell r="Z1028" t="str">
            <v>Himanshu</v>
          </cell>
          <cell r="AA1028" t="str">
            <v>Rawat</v>
          </cell>
          <cell r="AC1028" t="str">
            <v>BAND</v>
          </cell>
          <cell r="AD1028" t="str">
            <v>PSA</v>
          </cell>
          <cell r="AE1028" t="str">
            <v>Male</v>
          </cell>
          <cell r="AF1028">
            <v>1516</v>
          </cell>
          <cell r="AG1028" t="str">
            <v>Engineering N / W</v>
          </cell>
          <cell r="AH1028" t="str">
            <v>00.00.0000</v>
          </cell>
        </row>
        <row r="1029">
          <cell r="A1029">
            <v>51000750</v>
          </cell>
          <cell r="B1029" t="str">
            <v>Services</v>
          </cell>
          <cell r="C1029" t="str">
            <v>Services</v>
          </cell>
          <cell r="D1029" t="str">
            <v>Network Operations &amp; Safety</v>
          </cell>
          <cell r="E1029" t="str">
            <v>Development Consents</v>
          </cell>
          <cell r="F1029">
            <v>51000750</v>
          </cell>
          <cell r="G1029" t="str">
            <v>Consent Specialist</v>
          </cell>
          <cell r="H1029" t="str">
            <v>19.01.2012</v>
          </cell>
          <cell r="I1029" t="str">
            <v>Staff Member</v>
          </cell>
          <cell r="J1029" t="str">
            <v>Band F</v>
          </cell>
          <cell r="K1029">
            <v>1</v>
          </cell>
          <cell r="L1029">
            <v>40</v>
          </cell>
          <cell r="M1029" t="str">
            <v>Permanent Full-Time</v>
          </cell>
          <cell r="N1029" t="str">
            <v>Waged/Timesheet</v>
          </cell>
          <cell r="O1029" t="str">
            <v>Position Filled</v>
          </cell>
          <cell r="P1029">
            <v>1327</v>
          </cell>
          <cell r="Q1029" t="str">
            <v>Ashrita Lilori</v>
          </cell>
          <cell r="R1029" t="str">
            <v>Casual</v>
          </cell>
          <cell r="S1029" t="str">
            <v>Waged/Timesheet</v>
          </cell>
          <cell r="T1029" t="str">
            <v>IEA – 2013 Standard</v>
          </cell>
          <cell r="U1029">
            <v>0</v>
          </cell>
          <cell r="V1029" t="str">
            <v>F</v>
          </cell>
          <cell r="W1029">
            <v>0</v>
          </cell>
          <cell r="X1029" t="str">
            <v>Vodafone Building - Level 2 (74 Taharoto Road)</v>
          </cell>
          <cell r="Y1029">
            <v>1</v>
          </cell>
          <cell r="Z1029" t="str">
            <v>Ashrita</v>
          </cell>
          <cell r="AA1029" t="str">
            <v>Lilori</v>
          </cell>
          <cell r="AC1029" t="str">
            <v>BAND</v>
          </cell>
          <cell r="AD1029" t="str">
            <v>PSA</v>
          </cell>
          <cell r="AE1029" t="str">
            <v>Female</v>
          </cell>
          <cell r="AF1029">
            <v>1507</v>
          </cell>
          <cell r="AG1029" t="str">
            <v>Development Consents</v>
          </cell>
          <cell r="AH1029" t="str">
            <v>00.00.0000</v>
          </cell>
        </row>
        <row r="1030">
          <cell r="A1030">
            <v>51000751</v>
          </cell>
          <cell r="B1030" t="str">
            <v>Services</v>
          </cell>
          <cell r="C1030" t="str">
            <v>Services</v>
          </cell>
          <cell r="D1030" t="str">
            <v>Network Operations &amp; Safety</v>
          </cell>
          <cell r="E1030" t="str">
            <v>Traffic Operations - North/ West</v>
          </cell>
          <cell r="F1030">
            <v>51000751</v>
          </cell>
          <cell r="G1030" t="str">
            <v>Traffic Engineer</v>
          </cell>
          <cell r="H1030" t="str">
            <v>19.01.2012</v>
          </cell>
          <cell r="I1030" t="str">
            <v>Staff Member</v>
          </cell>
          <cell r="J1030" t="str">
            <v>Band G</v>
          </cell>
          <cell r="K1030">
            <v>1</v>
          </cell>
          <cell r="L1030">
            <v>40</v>
          </cell>
          <cell r="M1030" t="str">
            <v>Permanent Full-Time</v>
          </cell>
          <cell r="N1030" t="str">
            <v>Waged/Timesheet</v>
          </cell>
          <cell r="O1030" t="str">
            <v>Position Filled</v>
          </cell>
          <cell r="P1030">
            <v>1631</v>
          </cell>
          <cell r="Q1030" t="str">
            <v>Kaitlin Chuo</v>
          </cell>
          <cell r="R1030" t="str">
            <v>Permanent Full-Time</v>
          </cell>
          <cell r="S1030" t="str">
            <v>Waged/Timesheet</v>
          </cell>
          <cell r="T1030" t="str">
            <v>IEA – 2013 Standard</v>
          </cell>
          <cell r="U1030">
            <v>1</v>
          </cell>
          <cell r="V1030" t="str">
            <v>G1</v>
          </cell>
          <cell r="W1030">
            <v>63960</v>
          </cell>
          <cell r="X1030" t="str">
            <v>Vodafone Building - Level 2 (74 Taharoto Road)</v>
          </cell>
          <cell r="Y1030">
            <v>0</v>
          </cell>
          <cell r="Z1030" t="str">
            <v>Kaitlin</v>
          </cell>
          <cell r="AA1030" t="str">
            <v>Chuo</v>
          </cell>
          <cell r="AC1030" t="str">
            <v>BAND</v>
          </cell>
          <cell r="AD1030" t="str">
            <v>PSA</v>
          </cell>
          <cell r="AE1030" t="str">
            <v>Female</v>
          </cell>
          <cell r="AF1030">
            <v>1505</v>
          </cell>
          <cell r="AG1030" t="str">
            <v>TRAFFIC OPS NORTH</v>
          </cell>
          <cell r="AH1030" t="str">
            <v>00.00.0000</v>
          </cell>
        </row>
        <row r="1031">
          <cell r="A1031">
            <v>51000752</v>
          </cell>
          <cell r="B1031" t="str">
            <v>Services</v>
          </cell>
          <cell r="C1031" t="str">
            <v>Services</v>
          </cell>
          <cell r="D1031" t="str">
            <v>Network Operations &amp; Safety</v>
          </cell>
          <cell r="E1031" t="str">
            <v>Traffic Operations - Central/ South</v>
          </cell>
          <cell r="F1031">
            <v>51000752</v>
          </cell>
          <cell r="G1031" t="str">
            <v>Traffic Engineer</v>
          </cell>
          <cell r="H1031" t="str">
            <v>19.01.2012</v>
          </cell>
          <cell r="I1031" t="str">
            <v>Staff Member</v>
          </cell>
          <cell r="J1031" t="str">
            <v>Band G</v>
          </cell>
          <cell r="K1031">
            <v>1</v>
          </cell>
          <cell r="L1031">
            <v>40</v>
          </cell>
          <cell r="M1031" t="str">
            <v>Permanent Full-Time</v>
          </cell>
          <cell r="N1031" t="str">
            <v>Waged/Timesheet</v>
          </cell>
          <cell r="O1031" t="str">
            <v>Position Filled</v>
          </cell>
          <cell r="P1031">
            <v>1157</v>
          </cell>
          <cell r="Q1031" t="str">
            <v>Michael Davies</v>
          </cell>
          <cell r="R1031" t="str">
            <v>Permanent Full-Time</v>
          </cell>
          <cell r="S1031" t="str">
            <v>Waged/Timesheet</v>
          </cell>
          <cell r="T1031" t="str">
            <v>IEA – 2010 Standard</v>
          </cell>
          <cell r="U1031">
            <v>1</v>
          </cell>
          <cell r="V1031" t="str">
            <v>G+</v>
          </cell>
          <cell r="W1031">
            <v>74792.639999999999</v>
          </cell>
          <cell r="X1031" t="str">
            <v>Floor 8 - 31 Wiri Station Road</v>
          </cell>
          <cell r="Y1031">
            <v>0</v>
          </cell>
          <cell r="Z1031" t="str">
            <v>Michael</v>
          </cell>
          <cell r="AA1031" t="str">
            <v>Davies</v>
          </cell>
          <cell r="AC1031" t="str">
            <v>BAND</v>
          </cell>
          <cell r="AD1031" t="str">
            <v>PSA</v>
          </cell>
          <cell r="AE1031" t="str">
            <v>Male</v>
          </cell>
          <cell r="AF1031">
            <v>1504</v>
          </cell>
          <cell r="AG1031" t="str">
            <v>TRAFFIC OPS CENTRAL</v>
          </cell>
          <cell r="AH1031" t="str">
            <v>00.00.0000</v>
          </cell>
        </row>
        <row r="1032">
          <cell r="A1032">
            <v>51000753</v>
          </cell>
          <cell r="B1032" t="str">
            <v>Services</v>
          </cell>
          <cell r="C1032" t="str">
            <v>Services</v>
          </cell>
          <cell r="D1032" t="str">
            <v>Network Operations &amp; Safety</v>
          </cell>
          <cell r="E1032" t="str">
            <v>Traffic Operations - Central/ South</v>
          </cell>
          <cell r="F1032">
            <v>51000753</v>
          </cell>
          <cell r="G1032" t="str">
            <v>Traffic Engineer</v>
          </cell>
          <cell r="H1032" t="str">
            <v>19.01.2012</v>
          </cell>
          <cell r="I1032" t="str">
            <v>Staff Member</v>
          </cell>
          <cell r="J1032" t="str">
            <v>Band G</v>
          </cell>
          <cell r="K1032">
            <v>1</v>
          </cell>
          <cell r="L1032">
            <v>40</v>
          </cell>
          <cell r="M1032" t="str">
            <v>Permanent Full-Time</v>
          </cell>
          <cell r="N1032" t="str">
            <v>Waged/Timesheet</v>
          </cell>
          <cell r="O1032" t="str">
            <v>Position Filled</v>
          </cell>
          <cell r="P1032">
            <v>1149</v>
          </cell>
          <cell r="Q1032" t="str">
            <v>Fransiska Amos</v>
          </cell>
          <cell r="R1032" t="str">
            <v>Permanent Part-Time</v>
          </cell>
          <cell r="S1032" t="str">
            <v>Waged/Timesheet</v>
          </cell>
          <cell r="T1032" t="str">
            <v>IEA – 2010 Standard</v>
          </cell>
          <cell r="U1032">
            <v>0.6</v>
          </cell>
          <cell r="V1032" t="str">
            <v>G+</v>
          </cell>
          <cell r="W1032">
            <v>93600</v>
          </cell>
          <cell r="X1032" t="str">
            <v>Floor 8 - 31 Wiri Station Road</v>
          </cell>
          <cell r="Y1032">
            <v>0.4</v>
          </cell>
          <cell r="Z1032" t="str">
            <v>Fransiska</v>
          </cell>
          <cell r="AA1032" t="str">
            <v>Amos</v>
          </cell>
          <cell r="AC1032" t="str">
            <v>BAND</v>
          </cell>
          <cell r="AD1032" t="str">
            <v>PSA</v>
          </cell>
          <cell r="AE1032" t="str">
            <v>Female</v>
          </cell>
          <cell r="AF1032">
            <v>1504</v>
          </cell>
          <cell r="AG1032" t="str">
            <v>TRAFFIC OPS CENTRAL</v>
          </cell>
          <cell r="AH1032" t="str">
            <v>00.00.0000</v>
          </cell>
        </row>
        <row r="1033">
          <cell r="A1033">
            <v>51000757</v>
          </cell>
          <cell r="B1033" t="str">
            <v>Services</v>
          </cell>
          <cell r="C1033" t="str">
            <v>Services</v>
          </cell>
          <cell r="D1033" t="str">
            <v>Network Operations &amp; Safety</v>
          </cell>
          <cell r="E1033" t="str">
            <v>Road Safety Engineering North/ West</v>
          </cell>
          <cell r="F1033">
            <v>51000757</v>
          </cell>
          <cell r="G1033" t="str">
            <v>Senior Road Safety Engineer</v>
          </cell>
          <cell r="H1033" t="str">
            <v>19.01.2012</v>
          </cell>
          <cell r="I1033" t="str">
            <v>Staff Member</v>
          </cell>
          <cell r="J1033" t="str">
            <v>Band H</v>
          </cell>
          <cell r="K1033">
            <v>1</v>
          </cell>
          <cell r="L1033">
            <v>40</v>
          </cell>
          <cell r="M1033" t="str">
            <v>Permanent Full-Time</v>
          </cell>
          <cell r="N1033" t="str">
            <v>Salaried</v>
          </cell>
          <cell r="O1033" t="str">
            <v>Position Filled</v>
          </cell>
          <cell r="P1033">
            <v>1486</v>
          </cell>
          <cell r="Q1033" t="str">
            <v>Vaughn Scott</v>
          </cell>
          <cell r="R1033" t="str">
            <v>Permanent Full-Time</v>
          </cell>
          <cell r="S1033" t="str">
            <v>Salaried</v>
          </cell>
          <cell r="T1033" t="str">
            <v>IEA – 2010 Standard</v>
          </cell>
          <cell r="U1033">
            <v>1</v>
          </cell>
          <cell r="V1033" t="str">
            <v>H+</v>
          </cell>
          <cell r="W1033">
            <v>91620</v>
          </cell>
          <cell r="X1033" t="str">
            <v>Vodafone Building - Level 2 (74 Taharoto Road)</v>
          </cell>
          <cell r="Y1033">
            <v>0</v>
          </cell>
          <cell r="Z1033" t="str">
            <v>Vaughn</v>
          </cell>
          <cell r="AA1033" t="str">
            <v>Scott</v>
          </cell>
          <cell r="AC1033" t="str">
            <v>BAND</v>
          </cell>
          <cell r="AD1033" t="str">
            <v>PSA</v>
          </cell>
          <cell r="AE1033" t="str">
            <v>Male</v>
          </cell>
          <cell r="AF1033">
            <v>1516</v>
          </cell>
          <cell r="AG1033" t="str">
            <v>Engineering N / W</v>
          </cell>
          <cell r="AH1033" t="str">
            <v>00.00.0000</v>
          </cell>
        </row>
        <row r="1034">
          <cell r="A1034">
            <v>51000759</v>
          </cell>
          <cell r="B1034" t="str">
            <v>Capital Development Division</v>
          </cell>
          <cell r="C1034" t="str">
            <v>Roading</v>
          </cell>
          <cell r="D1034" t="str">
            <v>Delivery - North/ West</v>
          </cell>
          <cell r="E1034" t="str">
            <v>Road Development - North</v>
          </cell>
          <cell r="F1034">
            <v>51000759</v>
          </cell>
          <cell r="G1034" t="str">
            <v>Principal Road Development Engineer</v>
          </cell>
          <cell r="H1034" t="str">
            <v>13.02.2012</v>
          </cell>
          <cell r="I1034" t="str">
            <v>Staff Member</v>
          </cell>
          <cell r="J1034" t="str">
            <v>Band I</v>
          </cell>
          <cell r="K1034">
            <v>1</v>
          </cell>
          <cell r="L1034">
            <v>40</v>
          </cell>
          <cell r="M1034" t="str">
            <v>Permanent Full-Time</v>
          </cell>
          <cell r="N1034" t="str">
            <v>Salaried</v>
          </cell>
          <cell r="O1034" t="str">
            <v>Position unfilled for 143 days</v>
          </cell>
          <cell r="P1034">
            <v>0</v>
          </cell>
          <cell r="U1034">
            <v>0</v>
          </cell>
          <cell r="W1034">
            <v>0</v>
          </cell>
          <cell r="Y1034">
            <v>1</v>
          </cell>
          <cell r="AD1034" t="str">
            <v>PSA</v>
          </cell>
          <cell r="AH1034" t="str">
            <v>00.00.0000</v>
          </cell>
        </row>
        <row r="1035">
          <cell r="A1035">
            <v>51000760</v>
          </cell>
          <cell r="B1035" t="str">
            <v>Capital Development Division</v>
          </cell>
          <cell r="C1035" t="str">
            <v>Roading</v>
          </cell>
          <cell r="D1035" t="str">
            <v>Delivery - Central</v>
          </cell>
          <cell r="E1035" t="str">
            <v>Road Development CBD</v>
          </cell>
          <cell r="F1035">
            <v>51000760</v>
          </cell>
          <cell r="G1035" t="str">
            <v>Stakeholder Management Specialist</v>
          </cell>
          <cell r="H1035" t="str">
            <v>13.02.2012</v>
          </cell>
          <cell r="I1035" t="str">
            <v>Staff Member</v>
          </cell>
          <cell r="J1035" t="str">
            <v>Band G</v>
          </cell>
          <cell r="K1035">
            <v>1</v>
          </cell>
          <cell r="L1035">
            <v>40</v>
          </cell>
          <cell r="M1035" t="str">
            <v>Permanent Full-Time</v>
          </cell>
          <cell r="N1035" t="str">
            <v>Waged/Timesheet</v>
          </cell>
          <cell r="O1035" t="str">
            <v>Position Filled</v>
          </cell>
          <cell r="P1035">
            <v>727</v>
          </cell>
          <cell r="Q1035" t="str">
            <v>Paul Edmonds</v>
          </cell>
          <cell r="R1035" t="str">
            <v>Permanent Full-Time</v>
          </cell>
          <cell r="S1035" t="str">
            <v>Waged/Timesheet</v>
          </cell>
          <cell r="T1035" t="str">
            <v>CEA – PSA</v>
          </cell>
          <cell r="U1035">
            <v>1</v>
          </cell>
          <cell r="V1035" t="str">
            <v>G+</v>
          </cell>
          <cell r="W1035">
            <v>89274.68</v>
          </cell>
          <cell r="X1035" t="str">
            <v>1 Queen Street - Level 10</v>
          </cell>
          <cell r="Y1035">
            <v>0</v>
          </cell>
          <cell r="Z1035" t="str">
            <v>Paul</v>
          </cell>
          <cell r="AA1035" t="str">
            <v>Edmonds</v>
          </cell>
          <cell r="AC1035" t="str">
            <v>BAND</v>
          </cell>
          <cell r="AD1035" t="str">
            <v>PSA</v>
          </cell>
          <cell r="AE1035" t="str">
            <v>Male</v>
          </cell>
          <cell r="AF1035">
            <v>3102</v>
          </cell>
          <cell r="AG1035" t="str">
            <v>Road DEV - CBD</v>
          </cell>
          <cell r="AH1035" t="str">
            <v>00.00.0000</v>
          </cell>
        </row>
        <row r="1036">
          <cell r="A1036">
            <v>51000761</v>
          </cell>
          <cell r="B1036" t="str">
            <v>Capital Development Division</v>
          </cell>
          <cell r="C1036" t="str">
            <v>Roading</v>
          </cell>
          <cell r="D1036" t="str">
            <v>Delivery - Central</v>
          </cell>
          <cell r="E1036" t="str">
            <v>Road Development CBD</v>
          </cell>
          <cell r="F1036">
            <v>51000761</v>
          </cell>
          <cell r="G1036" t="str">
            <v>Principal Road Development Engineer</v>
          </cell>
          <cell r="H1036" t="str">
            <v>13.02.2012</v>
          </cell>
          <cell r="I1036" t="str">
            <v>Staff Member</v>
          </cell>
          <cell r="J1036" t="str">
            <v>Band I</v>
          </cell>
          <cell r="K1036">
            <v>1</v>
          </cell>
          <cell r="L1036">
            <v>40</v>
          </cell>
          <cell r="M1036" t="str">
            <v>Permanent Full-Time</v>
          </cell>
          <cell r="N1036" t="str">
            <v>Salaried</v>
          </cell>
          <cell r="O1036" t="str">
            <v>Position Filled</v>
          </cell>
          <cell r="P1036">
            <v>93301409</v>
          </cell>
          <cell r="Q1036" t="str">
            <v>Ian Bielawa</v>
          </cell>
          <cell r="R1036" t="str">
            <v>Permanent Full-Time</v>
          </cell>
          <cell r="S1036" t="str">
            <v>Salaried</v>
          </cell>
          <cell r="T1036" t="str">
            <v>CEA – PSA</v>
          </cell>
          <cell r="U1036">
            <v>1</v>
          </cell>
          <cell r="V1036" t="str">
            <v>I+</v>
          </cell>
          <cell r="W1036">
            <v>106770.06</v>
          </cell>
          <cell r="X1036" t="str">
            <v>1 Queen Street - Level 10</v>
          </cell>
          <cell r="Y1036">
            <v>0</v>
          </cell>
          <cell r="Z1036" t="str">
            <v>Ian</v>
          </cell>
          <cell r="AA1036" t="str">
            <v>Bielawa</v>
          </cell>
          <cell r="AB1036" t="str">
            <v>Ian</v>
          </cell>
          <cell r="AC1036" t="str">
            <v>BAND</v>
          </cell>
          <cell r="AD1036" t="str">
            <v>PSA</v>
          </cell>
          <cell r="AE1036" t="str">
            <v>Male</v>
          </cell>
          <cell r="AF1036">
            <v>3102</v>
          </cell>
          <cell r="AG1036" t="str">
            <v>Road DEV - CBD</v>
          </cell>
          <cell r="AH1036" t="str">
            <v>00.00.0000</v>
          </cell>
        </row>
        <row r="1037">
          <cell r="A1037">
            <v>51000762</v>
          </cell>
          <cell r="B1037" t="str">
            <v>Capital Development Division</v>
          </cell>
          <cell r="C1037" t="str">
            <v>Roading</v>
          </cell>
          <cell r="D1037" t="str">
            <v>Delivery - Central</v>
          </cell>
          <cell r="E1037" t="str">
            <v>Road Development CBD</v>
          </cell>
          <cell r="F1037">
            <v>51000762</v>
          </cell>
          <cell r="G1037" t="str">
            <v>Principal Road Development Engineer</v>
          </cell>
          <cell r="H1037" t="str">
            <v>13.02.2012</v>
          </cell>
          <cell r="I1037" t="str">
            <v>Staff Member</v>
          </cell>
          <cell r="J1037" t="str">
            <v>Band I</v>
          </cell>
          <cell r="K1037">
            <v>1</v>
          </cell>
          <cell r="L1037">
            <v>40</v>
          </cell>
          <cell r="M1037" t="str">
            <v>Permanent Full-Time</v>
          </cell>
          <cell r="N1037" t="str">
            <v>Salaried</v>
          </cell>
          <cell r="O1037" t="str">
            <v>Position Filled</v>
          </cell>
          <cell r="P1037">
            <v>92037697</v>
          </cell>
          <cell r="Q1037" t="str">
            <v>Keerthi Mayakaduwa</v>
          </cell>
          <cell r="R1037" t="str">
            <v>Permanent Full-Time</v>
          </cell>
          <cell r="S1037" t="str">
            <v>Salaried</v>
          </cell>
          <cell r="T1037" t="str">
            <v>CEA – PSA</v>
          </cell>
          <cell r="U1037">
            <v>1</v>
          </cell>
          <cell r="V1037" t="str">
            <v>I+</v>
          </cell>
          <cell r="W1037">
            <v>115000</v>
          </cell>
          <cell r="X1037" t="str">
            <v>1 Queen Street - Level 10</v>
          </cell>
          <cell r="Y1037">
            <v>0</v>
          </cell>
          <cell r="Z1037" t="str">
            <v>Keerthi</v>
          </cell>
          <cell r="AA1037" t="str">
            <v>Mayakaduwa</v>
          </cell>
          <cell r="AB1037" t="str">
            <v>Keerthi</v>
          </cell>
          <cell r="AC1037" t="str">
            <v>BAND</v>
          </cell>
          <cell r="AD1037" t="str">
            <v>PSA</v>
          </cell>
          <cell r="AE1037" t="str">
            <v>Male</v>
          </cell>
          <cell r="AF1037">
            <v>3102</v>
          </cell>
          <cell r="AG1037" t="str">
            <v>Road DEV - CBD</v>
          </cell>
          <cell r="AH1037" t="str">
            <v>00.00.0000</v>
          </cell>
        </row>
        <row r="1038">
          <cell r="A1038">
            <v>51000763</v>
          </cell>
          <cell r="B1038" t="str">
            <v>Capital Development Division</v>
          </cell>
          <cell r="C1038" t="str">
            <v>Roading</v>
          </cell>
          <cell r="D1038" t="str">
            <v>Delivery - Central</v>
          </cell>
          <cell r="E1038" t="str">
            <v>Road Development CBD</v>
          </cell>
          <cell r="F1038">
            <v>51000763</v>
          </cell>
          <cell r="G1038" t="str">
            <v>Principal Road Development Engineer</v>
          </cell>
          <cell r="H1038" t="str">
            <v>13.02.2012</v>
          </cell>
          <cell r="I1038" t="str">
            <v>Staff Member</v>
          </cell>
          <cell r="J1038" t="str">
            <v>Band I</v>
          </cell>
          <cell r="K1038">
            <v>1</v>
          </cell>
          <cell r="L1038">
            <v>40</v>
          </cell>
          <cell r="M1038" t="str">
            <v>Permanent Full-Time</v>
          </cell>
          <cell r="N1038" t="str">
            <v>Salaried</v>
          </cell>
          <cell r="O1038" t="str">
            <v>Position Filled</v>
          </cell>
          <cell r="P1038">
            <v>677</v>
          </cell>
          <cell r="Q1038" t="str">
            <v>Eric van Essen</v>
          </cell>
          <cell r="R1038" t="str">
            <v>Permanent Full-Time</v>
          </cell>
          <cell r="S1038" t="str">
            <v>Salaried</v>
          </cell>
          <cell r="T1038" t="str">
            <v>CEA – PSA</v>
          </cell>
          <cell r="U1038">
            <v>1</v>
          </cell>
          <cell r="V1038" t="str">
            <v>I+</v>
          </cell>
          <cell r="W1038">
            <v>115703.78</v>
          </cell>
          <cell r="X1038" t="str">
            <v>1 Queen Street - Level 10</v>
          </cell>
          <cell r="Y1038">
            <v>0</v>
          </cell>
          <cell r="Z1038" t="str">
            <v>Eric</v>
          </cell>
          <cell r="AA1038" t="str">
            <v>van Essen</v>
          </cell>
          <cell r="AC1038" t="str">
            <v>BAND</v>
          </cell>
          <cell r="AD1038" t="str">
            <v>PSA</v>
          </cell>
          <cell r="AE1038" t="str">
            <v>Male</v>
          </cell>
          <cell r="AF1038">
            <v>3102</v>
          </cell>
          <cell r="AG1038" t="str">
            <v>Road DEV - CBD</v>
          </cell>
          <cell r="AH1038" t="str">
            <v>00.00.0000</v>
          </cell>
        </row>
        <row r="1039">
          <cell r="A1039">
            <v>51000764</v>
          </cell>
          <cell r="B1039" t="str">
            <v>Capital Development Division</v>
          </cell>
          <cell r="C1039" t="str">
            <v>Roading</v>
          </cell>
          <cell r="D1039" t="str">
            <v>Delivery - Central</v>
          </cell>
          <cell r="E1039" t="str">
            <v>Road Development Central</v>
          </cell>
          <cell r="F1039">
            <v>51000764</v>
          </cell>
          <cell r="G1039" t="str">
            <v>Senior Road Development Engineer</v>
          </cell>
          <cell r="H1039" t="str">
            <v>13.02.2012</v>
          </cell>
          <cell r="I1039" t="str">
            <v>Staff Member</v>
          </cell>
          <cell r="J1039" t="str">
            <v>Band H</v>
          </cell>
          <cell r="K1039">
            <v>1</v>
          </cell>
          <cell r="L1039">
            <v>40</v>
          </cell>
          <cell r="M1039" t="str">
            <v>Permanent Full-Time</v>
          </cell>
          <cell r="N1039" t="str">
            <v>Salaried</v>
          </cell>
          <cell r="O1039" t="str">
            <v>Position unfilled for 199 days</v>
          </cell>
          <cell r="P1039">
            <v>0</v>
          </cell>
          <cell r="U1039">
            <v>0</v>
          </cell>
          <cell r="W1039">
            <v>0</v>
          </cell>
          <cell r="Y1039">
            <v>1</v>
          </cell>
          <cell r="AD1039" t="str">
            <v>PSA</v>
          </cell>
          <cell r="AH1039" t="str">
            <v>00.00.0000</v>
          </cell>
        </row>
        <row r="1040">
          <cell r="A1040">
            <v>51000766</v>
          </cell>
          <cell r="B1040" t="str">
            <v>Business Technology Division</v>
          </cell>
          <cell r="C1040" t="str">
            <v>Technology</v>
          </cell>
          <cell r="D1040" t="str">
            <v>Training</v>
          </cell>
          <cell r="E1040" t="str">
            <v>Training</v>
          </cell>
          <cell r="F1040">
            <v>51000766</v>
          </cell>
          <cell r="G1040" t="str">
            <v>Training Administrator</v>
          </cell>
          <cell r="H1040" t="str">
            <v>16.01.2012</v>
          </cell>
          <cell r="I1040" t="str">
            <v>Staff Member</v>
          </cell>
          <cell r="J1040" t="str">
            <v>Band E</v>
          </cell>
          <cell r="K1040">
            <v>1</v>
          </cell>
          <cell r="L1040">
            <v>40</v>
          </cell>
          <cell r="M1040" t="str">
            <v>Permanent Full-Time</v>
          </cell>
          <cell r="N1040" t="str">
            <v>Waged/Timesheet</v>
          </cell>
          <cell r="O1040" t="str">
            <v>Position Filled</v>
          </cell>
          <cell r="P1040">
            <v>757</v>
          </cell>
          <cell r="Q1040" t="str">
            <v>Sarah Joyce</v>
          </cell>
          <cell r="R1040" t="str">
            <v>Permanent Full-Time</v>
          </cell>
          <cell r="S1040" t="str">
            <v>Waged/Timesheet</v>
          </cell>
          <cell r="T1040" t="str">
            <v>IEA – 2010 Standard</v>
          </cell>
          <cell r="U1040">
            <v>1</v>
          </cell>
          <cell r="V1040" t="str">
            <v>E+</v>
          </cell>
          <cell r="W1040">
            <v>55735.51</v>
          </cell>
          <cell r="X1040" t="str">
            <v>Admin 6 - 6 Henderson Valley Road</v>
          </cell>
          <cell r="Y1040">
            <v>0</v>
          </cell>
          <cell r="Z1040" t="str">
            <v>Sarah</v>
          </cell>
          <cell r="AA1040" t="str">
            <v>Joyce</v>
          </cell>
          <cell r="AC1040" t="str">
            <v>BAND</v>
          </cell>
          <cell r="AD1040" t="str">
            <v>PSA</v>
          </cell>
          <cell r="AE1040" t="str">
            <v>Female</v>
          </cell>
          <cell r="AF1040">
            <v>8516</v>
          </cell>
          <cell r="AG1040" t="str">
            <v>IT Training</v>
          </cell>
          <cell r="AH1040" t="str">
            <v>00.00.0000</v>
          </cell>
        </row>
        <row r="1041">
          <cell r="A1041">
            <v>51000777</v>
          </cell>
          <cell r="B1041" t="str">
            <v>Strategy &amp; Planning</v>
          </cell>
          <cell r="C1041" t="str">
            <v>Transport Integration</v>
          </cell>
          <cell r="E1041" t="str">
            <v>Transport Integration</v>
          </cell>
          <cell r="F1041">
            <v>51000777</v>
          </cell>
          <cell r="G1041" t="str">
            <v>Data Support (Student)</v>
          </cell>
          <cell r="H1041" t="str">
            <v>13.02.2012</v>
          </cell>
          <cell r="I1041" t="str">
            <v>Staff Member</v>
          </cell>
          <cell r="J1041" t="str">
            <v>Band C</v>
          </cell>
          <cell r="K1041">
            <v>0</v>
          </cell>
          <cell r="L1041">
            <v>0</v>
          </cell>
          <cell r="M1041" t="str">
            <v>Casual</v>
          </cell>
          <cell r="N1041" t="str">
            <v>Waged/Timesheet</v>
          </cell>
          <cell r="O1041" t="str">
            <v>Position Filled</v>
          </cell>
          <cell r="P1041">
            <v>797</v>
          </cell>
          <cell r="Q1041" t="str">
            <v>Thomas Davies</v>
          </cell>
          <cell r="R1041" t="str">
            <v>Casual</v>
          </cell>
          <cell r="S1041" t="str">
            <v>Waged/Timesheet</v>
          </cell>
          <cell r="T1041" t="str">
            <v>IEA – 2010 Standard</v>
          </cell>
          <cell r="U1041">
            <v>0</v>
          </cell>
          <cell r="V1041">
            <v>0</v>
          </cell>
          <cell r="W1041">
            <v>0</v>
          </cell>
          <cell r="Y1041">
            <v>0</v>
          </cell>
          <cell r="Z1041" t="str">
            <v>Thomas</v>
          </cell>
          <cell r="AA1041" t="str">
            <v>Davies</v>
          </cell>
          <cell r="AC1041" t="str">
            <v>NO SCALE</v>
          </cell>
          <cell r="AD1041" t="str">
            <v>PSA</v>
          </cell>
          <cell r="AE1041" t="str">
            <v>Male</v>
          </cell>
          <cell r="AF1041">
            <v>9201</v>
          </cell>
          <cell r="AG1041" t="str">
            <v>PLANS &amp; POLICIES</v>
          </cell>
          <cell r="AH1041" t="str">
            <v>00.00.0000</v>
          </cell>
        </row>
        <row r="1042">
          <cell r="A1042">
            <v>51000785</v>
          </cell>
          <cell r="B1042" t="str">
            <v>Services</v>
          </cell>
          <cell r="C1042" t="str">
            <v>Public Transport</v>
          </cell>
          <cell r="D1042" t="str">
            <v>Bus Services</v>
          </cell>
          <cell r="E1042" t="str">
            <v>PT Service Performance</v>
          </cell>
          <cell r="F1042">
            <v>51000785</v>
          </cell>
          <cell r="G1042" t="str">
            <v>Senior PT Service Scheduler</v>
          </cell>
          <cell r="H1042" t="str">
            <v>01.01.2012</v>
          </cell>
          <cell r="I1042" t="str">
            <v>Staff Member</v>
          </cell>
          <cell r="J1042" t="str">
            <v>Band G</v>
          </cell>
          <cell r="K1042">
            <v>1</v>
          </cell>
          <cell r="L1042">
            <v>40</v>
          </cell>
          <cell r="M1042" t="str">
            <v>Permanent Full-Time</v>
          </cell>
          <cell r="N1042" t="str">
            <v>Waged/Timesheet</v>
          </cell>
          <cell r="O1042" t="str">
            <v>Position unfilled for  96 days</v>
          </cell>
          <cell r="P1042">
            <v>0</v>
          </cell>
          <cell r="U1042">
            <v>0</v>
          </cell>
          <cell r="W1042">
            <v>0</v>
          </cell>
          <cell r="Y1042">
            <v>1</v>
          </cell>
          <cell r="AD1042" t="str">
            <v>PSA</v>
          </cell>
          <cell r="AH1042" t="str">
            <v>00.00.0000</v>
          </cell>
        </row>
        <row r="1043">
          <cell r="A1043">
            <v>51000787</v>
          </cell>
          <cell r="B1043" t="str">
            <v>People, Safety &amp; Contact</v>
          </cell>
          <cell r="C1043" t="str">
            <v>Customer Contact</v>
          </cell>
          <cell r="D1043" t="str">
            <v>Call Centre Operations</v>
          </cell>
          <cell r="E1043" t="str">
            <v>Call Centre (1)</v>
          </cell>
          <cell r="F1043">
            <v>51000787</v>
          </cell>
          <cell r="G1043" t="str">
            <v>Customer Service Representative</v>
          </cell>
          <cell r="H1043" t="str">
            <v>09.04.2012</v>
          </cell>
          <cell r="I1043" t="str">
            <v>Staff Member</v>
          </cell>
          <cell r="J1043" t="str">
            <v>Band C</v>
          </cell>
          <cell r="K1043">
            <v>1</v>
          </cell>
          <cell r="L1043">
            <v>40</v>
          </cell>
          <cell r="M1043" t="str">
            <v>Permanent Full-Time</v>
          </cell>
          <cell r="N1043" t="str">
            <v>Waged/Timesheet</v>
          </cell>
          <cell r="O1043" t="str">
            <v>Position Filled</v>
          </cell>
          <cell r="P1043">
            <v>793</v>
          </cell>
          <cell r="Q1043" t="str">
            <v>Teresa Hall</v>
          </cell>
          <cell r="R1043" t="str">
            <v>Permanent Full-Time</v>
          </cell>
          <cell r="S1043" t="str">
            <v>Waged/Timesheet</v>
          </cell>
          <cell r="T1043" t="str">
            <v>CEA – PSA</v>
          </cell>
          <cell r="U1043">
            <v>1</v>
          </cell>
          <cell r="V1043" t="str">
            <v>1C</v>
          </cell>
          <cell r="W1043">
            <v>37350</v>
          </cell>
          <cell r="X1043" t="str">
            <v>Goodman Fielder L3 - 8 Nelson Street</v>
          </cell>
          <cell r="Y1043">
            <v>0</v>
          </cell>
          <cell r="Z1043" t="str">
            <v>Teresa</v>
          </cell>
          <cell r="AA1043" t="str">
            <v>Hall</v>
          </cell>
          <cell r="AC1043" t="str">
            <v>CSR</v>
          </cell>
          <cell r="AD1043" t="str">
            <v>PSA</v>
          </cell>
          <cell r="AE1043" t="str">
            <v>Female</v>
          </cell>
          <cell r="AF1043">
            <v>9318</v>
          </cell>
          <cell r="AG1043" t="str">
            <v>CALL CENTRE (3)</v>
          </cell>
          <cell r="AH1043" t="str">
            <v>00.00.0000</v>
          </cell>
        </row>
        <row r="1044">
          <cell r="A1044">
            <v>51000788</v>
          </cell>
          <cell r="B1044" t="str">
            <v>People, Safety &amp; Contact</v>
          </cell>
          <cell r="C1044" t="str">
            <v>Customer Contact</v>
          </cell>
          <cell r="D1044" t="str">
            <v>Call Centre Operations</v>
          </cell>
          <cell r="E1044" t="str">
            <v>Call Centre (2)</v>
          </cell>
          <cell r="F1044">
            <v>51000788</v>
          </cell>
          <cell r="G1044" t="str">
            <v>Customer Service Representative</v>
          </cell>
          <cell r="H1044" t="str">
            <v>09.04.2012</v>
          </cell>
          <cell r="I1044" t="str">
            <v>Staff Member</v>
          </cell>
          <cell r="J1044" t="str">
            <v>Band C</v>
          </cell>
          <cell r="K1044">
            <v>1</v>
          </cell>
          <cell r="L1044">
            <v>40</v>
          </cell>
          <cell r="M1044" t="str">
            <v>Fixed Term Full-Time</v>
          </cell>
          <cell r="N1044" t="str">
            <v>Waged/Timesheet</v>
          </cell>
          <cell r="O1044" t="str">
            <v>Position unfilled for  15 days</v>
          </cell>
          <cell r="P1044">
            <v>0</v>
          </cell>
          <cell r="U1044">
            <v>0</v>
          </cell>
          <cell r="W1044">
            <v>0</v>
          </cell>
          <cell r="Y1044">
            <v>1</v>
          </cell>
          <cell r="AD1044" t="str">
            <v>PSA</v>
          </cell>
          <cell r="AH1044" t="str">
            <v>00.00.0000</v>
          </cell>
        </row>
        <row r="1045">
          <cell r="A1045">
            <v>51000790</v>
          </cell>
          <cell r="B1045" t="str">
            <v>People, Safety &amp; Contact</v>
          </cell>
          <cell r="C1045" t="str">
            <v>Customer Contact</v>
          </cell>
          <cell r="D1045" t="str">
            <v>Call Centre Operations</v>
          </cell>
          <cell r="E1045" t="str">
            <v>Call Centre (1)</v>
          </cell>
          <cell r="F1045">
            <v>51000790</v>
          </cell>
          <cell r="G1045" t="str">
            <v>Customer Service Representative</v>
          </cell>
          <cell r="H1045" t="str">
            <v>09.04.2012</v>
          </cell>
          <cell r="I1045" t="str">
            <v>Staff Member</v>
          </cell>
          <cell r="J1045" t="str">
            <v>Band C</v>
          </cell>
          <cell r="K1045">
            <v>1</v>
          </cell>
          <cell r="L1045">
            <v>40</v>
          </cell>
          <cell r="M1045" t="str">
            <v>Fixed Term Full-Time</v>
          </cell>
          <cell r="N1045" t="str">
            <v>Waged/Timesheet</v>
          </cell>
          <cell r="O1045" t="str">
            <v>Position Filled</v>
          </cell>
          <cell r="P1045">
            <v>2251</v>
          </cell>
          <cell r="Q1045" t="str">
            <v>Susana Fuiono</v>
          </cell>
          <cell r="R1045" t="str">
            <v>Fixed Term Full-Time</v>
          </cell>
          <cell r="S1045" t="str">
            <v>Waged/Timesheet</v>
          </cell>
          <cell r="T1045" t="str">
            <v>IEA – 2013 Standard</v>
          </cell>
          <cell r="U1045">
            <v>1</v>
          </cell>
          <cell r="V1045" t="str">
            <v>1C</v>
          </cell>
          <cell r="W1045">
            <v>37350</v>
          </cell>
          <cell r="X1045" t="str">
            <v>Ground Floor - 21 Pitt Street</v>
          </cell>
          <cell r="Y1045">
            <v>0</v>
          </cell>
          <cell r="Z1045" t="str">
            <v>Susana</v>
          </cell>
          <cell r="AA1045" t="str">
            <v>Fuiono</v>
          </cell>
          <cell r="AC1045" t="str">
            <v>CSR</v>
          </cell>
          <cell r="AD1045" t="str">
            <v>PSA</v>
          </cell>
          <cell r="AE1045" t="str">
            <v>Female</v>
          </cell>
          <cell r="AF1045">
            <v>9318</v>
          </cell>
          <cell r="AG1045" t="str">
            <v>CALL CENTRE (3)</v>
          </cell>
          <cell r="AH1045" t="str">
            <v>30.03.2015</v>
          </cell>
        </row>
        <row r="1046">
          <cell r="A1046">
            <v>51000825</v>
          </cell>
          <cell r="B1046" t="str">
            <v>Capital Development Division</v>
          </cell>
          <cell r="C1046" t="str">
            <v>Roading</v>
          </cell>
          <cell r="D1046" t="str">
            <v>Delivery - South East</v>
          </cell>
          <cell r="E1046" t="str">
            <v>Road Development - South</v>
          </cell>
          <cell r="F1046">
            <v>51000825</v>
          </cell>
          <cell r="G1046" t="str">
            <v>Infrastructure Dev Engineer - Under Grad</v>
          </cell>
          <cell r="H1046" t="str">
            <v>27.02.2012</v>
          </cell>
          <cell r="I1046" t="str">
            <v>Staff Member</v>
          </cell>
          <cell r="J1046" t="str">
            <v>Band F</v>
          </cell>
          <cell r="K1046">
            <v>0</v>
          </cell>
          <cell r="L1046">
            <v>0</v>
          </cell>
          <cell r="M1046" t="str">
            <v>Casual</v>
          </cell>
          <cell r="N1046" t="str">
            <v>Waged/Timesheet</v>
          </cell>
          <cell r="O1046" t="str">
            <v>Position unfilled for 397 days</v>
          </cell>
          <cell r="P1046">
            <v>0</v>
          </cell>
          <cell r="U1046">
            <v>0</v>
          </cell>
          <cell r="W1046">
            <v>0</v>
          </cell>
          <cell r="Y1046">
            <v>0</v>
          </cell>
          <cell r="AD1046" t="str">
            <v>PSA</v>
          </cell>
          <cell r="AH1046" t="str">
            <v>00.00.0000</v>
          </cell>
        </row>
        <row r="1047">
          <cell r="A1047">
            <v>51000852</v>
          </cell>
          <cell r="B1047" t="str">
            <v>Capital Development Division</v>
          </cell>
          <cell r="C1047" t="str">
            <v>Construction</v>
          </cell>
          <cell r="E1047" t="str">
            <v>Construction</v>
          </cell>
          <cell r="F1047">
            <v>51000852</v>
          </cell>
          <cell r="G1047" t="str">
            <v>Architectural Engineering Manager</v>
          </cell>
          <cell r="H1047" t="str">
            <v>18.04.2012</v>
          </cell>
          <cell r="I1047" t="str">
            <v>Staff Member</v>
          </cell>
          <cell r="J1047" t="str">
            <v>Band J</v>
          </cell>
          <cell r="K1047">
            <v>1</v>
          </cell>
          <cell r="L1047">
            <v>40</v>
          </cell>
          <cell r="M1047" t="str">
            <v>Fixed Term Full-Time</v>
          </cell>
          <cell r="N1047" t="str">
            <v>Salaried</v>
          </cell>
          <cell r="O1047" t="str">
            <v>Position Filled</v>
          </cell>
          <cell r="P1047">
            <v>790</v>
          </cell>
          <cell r="Q1047" t="str">
            <v>Claire Booth Jones</v>
          </cell>
          <cell r="R1047" t="str">
            <v>Fixed Term Part-Time</v>
          </cell>
          <cell r="S1047" t="str">
            <v>Salaried</v>
          </cell>
          <cell r="T1047" t="str">
            <v>IEA – 2010 Standard</v>
          </cell>
          <cell r="U1047">
            <v>0.75</v>
          </cell>
          <cell r="V1047" t="str">
            <v>J+</v>
          </cell>
          <cell r="W1047">
            <v>153600</v>
          </cell>
          <cell r="X1047" t="str">
            <v>1 Queen Street - Level 17</v>
          </cell>
          <cell r="Y1047">
            <v>0.25</v>
          </cell>
          <cell r="Z1047" t="str">
            <v>Claire</v>
          </cell>
          <cell r="AA1047" t="str">
            <v>Booth Jones</v>
          </cell>
          <cell r="AC1047" t="str">
            <v>BAND</v>
          </cell>
          <cell r="AD1047" t="str">
            <v>PSA</v>
          </cell>
          <cell r="AE1047" t="str">
            <v>Female</v>
          </cell>
          <cell r="AF1047">
            <v>3600</v>
          </cell>
          <cell r="AG1047" t="str">
            <v>Construction</v>
          </cell>
          <cell r="AH1047" t="str">
            <v>18.04.2015</v>
          </cell>
        </row>
        <row r="1048">
          <cell r="A1048">
            <v>51000853</v>
          </cell>
          <cell r="B1048" t="str">
            <v>Chief Executive Office</v>
          </cell>
          <cell r="C1048" t="str">
            <v>City Rail Link</v>
          </cell>
          <cell r="D1048" t="str">
            <v>CRL Operations</v>
          </cell>
          <cell r="E1048" t="str">
            <v>CRL Operations</v>
          </cell>
          <cell r="F1048">
            <v>51000853</v>
          </cell>
          <cell r="G1048" t="str">
            <v>Operations Planning Manager</v>
          </cell>
          <cell r="H1048" t="str">
            <v>30.04.2012</v>
          </cell>
          <cell r="I1048" t="str">
            <v>Unit Manager</v>
          </cell>
          <cell r="J1048" t="str">
            <v>Band K</v>
          </cell>
          <cell r="K1048">
            <v>1</v>
          </cell>
          <cell r="L1048">
            <v>40</v>
          </cell>
          <cell r="M1048" t="str">
            <v>Fixed Term Full-Time</v>
          </cell>
          <cell r="N1048" t="str">
            <v>Salaried</v>
          </cell>
          <cell r="O1048" t="str">
            <v>Position Filled</v>
          </cell>
          <cell r="P1048">
            <v>1835</v>
          </cell>
          <cell r="Q1048" t="str">
            <v>Chris Dickinson</v>
          </cell>
          <cell r="R1048" t="str">
            <v>Fixed Term Full-Time</v>
          </cell>
          <cell r="S1048" t="str">
            <v>Salaried</v>
          </cell>
          <cell r="T1048" t="str">
            <v>IEA – 2013 Standard</v>
          </cell>
          <cell r="U1048">
            <v>1</v>
          </cell>
          <cell r="V1048" t="str">
            <v>K+</v>
          </cell>
          <cell r="W1048">
            <v>183240</v>
          </cell>
          <cell r="X1048" t="str">
            <v>29 Customs Street West - Level 17</v>
          </cell>
          <cell r="Y1048">
            <v>0</v>
          </cell>
          <cell r="Z1048" t="str">
            <v>Christopher</v>
          </cell>
          <cell r="AA1048" t="str">
            <v>Dickinson</v>
          </cell>
          <cell r="AB1048" t="str">
            <v>Chris</v>
          </cell>
          <cell r="AC1048" t="str">
            <v>BAND</v>
          </cell>
          <cell r="AD1048" t="str">
            <v>PSA</v>
          </cell>
          <cell r="AE1048" t="str">
            <v>Male</v>
          </cell>
          <cell r="AF1048">
            <v>9601</v>
          </cell>
          <cell r="AG1048" t="str">
            <v>CRL</v>
          </cell>
          <cell r="AH1048" t="str">
            <v>30.11.2016</v>
          </cell>
        </row>
        <row r="1049">
          <cell r="A1049">
            <v>51000891</v>
          </cell>
          <cell r="B1049" t="str">
            <v>People, Safety &amp; Contact</v>
          </cell>
          <cell r="C1049" t="str">
            <v>Customer Contact</v>
          </cell>
          <cell r="D1049" t="str">
            <v>Customer Response</v>
          </cell>
          <cell r="E1049" t="str">
            <v>Customer Feedback 5</v>
          </cell>
          <cell r="F1049">
            <v>51000891</v>
          </cell>
          <cell r="G1049" t="str">
            <v>Customer Support Team Leader</v>
          </cell>
          <cell r="H1049" t="str">
            <v>23.04.2012</v>
          </cell>
          <cell r="I1049" t="str">
            <v>Team Leader</v>
          </cell>
          <cell r="J1049" t="str">
            <v>Band F</v>
          </cell>
          <cell r="K1049">
            <v>1</v>
          </cell>
          <cell r="L1049">
            <v>40</v>
          </cell>
          <cell r="M1049" t="str">
            <v>Permanent Full-Time</v>
          </cell>
          <cell r="N1049" t="str">
            <v>Waged/Timesheet</v>
          </cell>
          <cell r="O1049" t="str">
            <v>Position Filled</v>
          </cell>
          <cell r="P1049">
            <v>1116</v>
          </cell>
          <cell r="Q1049" t="str">
            <v>Dahlia McCarthy</v>
          </cell>
          <cell r="R1049" t="str">
            <v>Permanent Full-Time</v>
          </cell>
          <cell r="S1049" t="str">
            <v>Salaried</v>
          </cell>
          <cell r="T1049" t="str">
            <v>IEA – 2010 Standard</v>
          </cell>
          <cell r="U1049">
            <v>1</v>
          </cell>
          <cell r="V1049" t="str">
            <v>H+</v>
          </cell>
          <cell r="W1049">
            <v>85938.75</v>
          </cell>
          <cell r="X1049" t="str">
            <v>Vodafone Building - Level 2 (74 Taharoto Road)</v>
          </cell>
          <cell r="Y1049">
            <v>0</v>
          </cell>
          <cell r="Z1049" t="str">
            <v>Dahlia</v>
          </cell>
          <cell r="AA1049" t="str">
            <v>McCarthy</v>
          </cell>
          <cell r="AC1049" t="str">
            <v>BAND</v>
          </cell>
          <cell r="AD1049" t="str">
            <v>PSA</v>
          </cell>
          <cell r="AE1049" t="str">
            <v>Female</v>
          </cell>
          <cell r="AF1049">
            <v>1609</v>
          </cell>
          <cell r="AG1049" t="str">
            <v>MAINT CT'S  -OFFICE</v>
          </cell>
          <cell r="AH1049" t="str">
            <v>00.00.0000</v>
          </cell>
        </row>
        <row r="1050">
          <cell r="A1050">
            <v>51000892</v>
          </cell>
          <cell r="B1050" t="str">
            <v>Capital Development Division</v>
          </cell>
          <cell r="C1050" t="str">
            <v>Road Corridor</v>
          </cell>
          <cell r="D1050" t="str">
            <v>Customer and Business Support</v>
          </cell>
          <cell r="E1050" t="str">
            <v>Administration</v>
          </cell>
          <cell r="F1050">
            <v>51000892</v>
          </cell>
          <cell r="G1050" t="str">
            <v>Team Leader Administration</v>
          </cell>
          <cell r="H1050" t="str">
            <v>23.04.2012</v>
          </cell>
          <cell r="I1050" t="str">
            <v>Unit Manager</v>
          </cell>
          <cell r="J1050" t="str">
            <v>Band G</v>
          </cell>
          <cell r="K1050">
            <v>1</v>
          </cell>
          <cell r="L1050">
            <v>40</v>
          </cell>
          <cell r="M1050" t="str">
            <v>Permanent Full-Time</v>
          </cell>
          <cell r="N1050" t="str">
            <v>Salaried</v>
          </cell>
          <cell r="O1050" t="str">
            <v>Position Filled</v>
          </cell>
          <cell r="P1050">
            <v>2377</v>
          </cell>
          <cell r="Q1050" t="str">
            <v>Lianne Graham</v>
          </cell>
          <cell r="R1050" t="str">
            <v>Permanent Full-Time</v>
          </cell>
          <cell r="S1050" t="str">
            <v>Salaried</v>
          </cell>
          <cell r="T1050" t="str">
            <v>CEA – PSA</v>
          </cell>
          <cell r="U1050">
            <v>1</v>
          </cell>
          <cell r="V1050" t="str">
            <v>G+</v>
          </cell>
          <cell r="W1050">
            <v>75000</v>
          </cell>
          <cell r="X1050" t="str">
            <v>Admin 5 - 6 Henderson Valley Road</v>
          </cell>
          <cell r="Y1050">
            <v>0</v>
          </cell>
          <cell r="Z1050" t="str">
            <v>Lianne</v>
          </cell>
          <cell r="AA1050" t="str">
            <v>Graham</v>
          </cell>
          <cell r="AB1050" t="str">
            <v>Lianne</v>
          </cell>
          <cell r="AC1050" t="str">
            <v>BAND</v>
          </cell>
          <cell r="AD1050" t="str">
            <v>PSA</v>
          </cell>
          <cell r="AE1050" t="str">
            <v>Female</v>
          </cell>
          <cell r="AF1050">
            <v>1609</v>
          </cell>
          <cell r="AG1050" t="str">
            <v>MAINT CT'S  -OFFICE</v>
          </cell>
          <cell r="AH1050" t="str">
            <v>00.00.0000</v>
          </cell>
        </row>
        <row r="1051">
          <cell r="A1051">
            <v>51000893</v>
          </cell>
          <cell r="B1051" t="str">
            <v>Capital Development Division</v>
          </cell>
          <cell r="C1051" t="str">
            <v>Road Corridor</v>
          </cell>
          <cell r="D1051" t="str">
            <v>Technical Services</v>
          </cell>
          <cell r="E1051" t="str">
            <v>Asset Maintenance</v>
          </cell>
          <cell r="F1051">
            <v>51000893</v>
          </cell>
          <cell r="G1051" t="str">
            <v>Amenity Advisor</v>
          </cell>
          <cell r="H1051" t="str">
            <v>23.04.2012</v>
          </cell>
          <cell r="I1051" t="str">
            <v>Staff Member</v>
          </cell>
          <cell r="J1051" t="str">
            <v>Band F</v>
          </cell>
          <cell r="K1051">
            <v>1</v>
          </cell>
          <cell r="L1051">
            <v>40</v>
          </cell>
          <cell r="M1051" t="str">
            <v>Permanent Full-Time</v>
          </cell>
          <cell r="N1051" t="str">
            <v>Waged/Timesheet</v>
          </cell>
          <cell r="O1051" t="str">
            <v>Position Filled</v>
          </cell>
          <cell r="P1051">
            <v>1268</v>
          </cell>
          <cell r="Q1051" t="str">
            <v>Lily Linton</v>
          </cell>
          <cell r="R1051" t="str">
            <v>Permanent Part-Time</v>
          </cell>
          <cell r="S1051" t="str">
            <v>Waged/Timesheet</v>
          </cell>
          <cell r="T1051" t="str">
            <v>CEA – PSA</v>
          </cell>
          <cell r="U1051">
            <v>0.9</v>
          </cell>
          <cell r="V1051" t="str">
            <v>F3</v>
          </cell>
          <cell r="W1051">
            <v>56760</v>
          </cell>
          <cell r="X1051" t="str">
            <v>Vodafone Building - Level 2 (74 Taharoto Road)</v>
          </cell>
          <cell r="Y1051">
            <v>0.1</v>
          </cell>
          <cell r="Z1051" t="str">
            <v>Lillian</v>
          </cell>
          <cell r="AA1051" t="str">
            <v>Linton</v>
          </cell>
          <cell r="AB1051" t="str">
            <v>Lily</v>
          </cell>
          <cell r="AC1051" t="str">
            <v>BAND</v>
          </cell>
          <cell r="AD1051" t="str">
            <v>PSA</v>
          </cell>
          <cell r="AE1051" t="str">
            <v>Female</v>
          </cell>
          <cell r="AF1051">
            <v>1621</v>
          </cell>
          <cell r="AG1051" t="str">
            <v>Technical Services</v>
          </cell>
          <cell r="AH1051" t="str">
            <v>00.00.0000</v>
          </cell>
        </row>
        <row r="1052">
          <cell r="A1052">
            <v>51000894</v>
          </cell>
          <cell r="B1052" t="str">
            <v>Capital Development Division</v>
          </cell>
          <cell r="C1052" t="str">
            <v>Road Corridor</v>
          </cell>
          <cell r="D1052" t="str">
            <v>Customer and Business Support</v>
          </cell>
          <cell r="E1052" t="str">
            <v>Administration</v>
          </cell>
          <cell r="F1052">
            <v>51000894</v>
          </cell>
          <cell r="G1052" t="str">
            <v>Receptionist - Smales Farm</v>
          </cell>
          <cell r="H1052" t="str">
            <v>23.04.2012</v>
          </cell>
          <cell r="I1052" t="str">
            <v>Staff Member</v>
          </cell>
          <cell r="J1052" t="str">
            <v>Band C</v>
          </cell>
          <cell r="K1052">
            <v>1</v>
          </cell>
          <cell r="L1052">
            <v>40</v>
          </cell>
          <cell r="M1052" t="str">
            <v>Permanent Full-Time</v>
          </cell>
          <cell r="N1052" t="str">
            <v>Waged/Timesheet</v>
          </cell>
          <cell r="O1052" t="str">
            <v>Perm. Position Filled by Non Employee</v>
          </cell>
          <cell r="P1052">
            <v>2356</v>
          </cell>
          <cell r="Q1052" t="str">
            <v>Sarah Hurring</v>
          </cell>
          <cell r="R1052" t="str">
            <v>Non-Employee</v>
          </cell>
          <cell r="S1052" t="str">
            <v>Contractor</v>
          </cell>
          <cell r="U1052">
            <v>0</v>
          </cell>
          <cell r="W1052">
            <v>0</v>
          </cell>
          <cell r="X1052" t="str">
            <v>Vodafone Building - Level 2 (74 Taharoto Road)</v>
          </cell>
          <cell r="Y1052">
            <v>1</v>
          </cell>
          <cell r="Z1052" t="str">
            <v>Sarah</v>
          </cell>
          <cell r="AA1052" t="str">
            <v>Hurring</v>
          </cell>
          <cell r="AB1052" t="str">
            <v>Sarah</v>
          </cell>
          <cell r="AD1052" t="str">
            <v>PSA</v>
          </cell>
          <cell r="AE1052" t="str">
            <v>Female</v>
          </cell>
          <cell r="AF1052">
            <v>1609</v>
          </cell>
          <cell r="AG1052" t="str">
            <v>MAINT CT'S  -OFFICE</v>
          </cell>
          <cell r="AH1052" t="str">
            <v>31.01.2015</v>
          </cell>
        </row>
        <row r="1053">
          <cell r="A1053">
            <v>51000902</v>
          </cell>
          <cell r="B1053" t="str">
            <v>Chief Executive Office</v>
          </cell>
          <cell r="C1053" t="str">
            <v>Risk &amp; Audit</v>
          </cell>
          <cell r="E1053" t="str">
            <v>Risk &amp; Audit</v>
          </cell>
          <cell r="F1053">
            <v>51000902</v>
          </cell>
          <cell r="G1053" t="str">
            <v>Principal Risk &amp; Internal Auditor</v>
          </cell>
          <cell r="H1053" t="str">
            <v>01.05.2012</v>
          </cell>
          <cell r="I1053" t="str">
            <v>Staff Member</v>
          </cell>
          <cell r="J1053" t="str">
            <v>Band I</v>
          </cell>
          <cell r="K1053">
            <v>1</v>
          </cell>
          <cell r="L1053">
            <v>40</v>
          </cell>
          <cell r="M1053" t="str">
            <v>Permanent Full-Time</v>
          </cell>
          <cell r="N1053" t="str">
            <v>Salaried</v>
          </cell>
          <cell r="O1053" t="str">
            <v>Position Filled</v>
          </cell>
          <cell r="P1053">
            <v>1552</v>
          </cell>
          <cell r="Q1053" t="str">
            <v>Wayne Powell</v>
          </cell>
          <cell r="R1053" t="str">
            <v>Permanent Full-Time</v>
          </cell>
          <cell r="S1053" t="str">
            <v>Salaried</v>
          </cell>
          <cell r="T1053" t="str">
            <v>IEA – 2013 Standard</v>
          </cell>
          <cell r="U1053">
            <v>1</v>
          </cell>
          <cell r="V1053" t="str">
            <v>I+</v>
          </cell>
          <cell r="W1053">
            <v>117760</v>
          </cell>
          <cell r="X1053" t="str">
            <v>Civic 1 - 6 Henderson Valley Road</v>
          </cell>
          <cell r="Y1053">
            <v>0</v>
          </cell>
          <cell r="Z1053" t="str">
            <v>Wayne</v>
          </cell>
          <cell r="AA1053" t="str">
            <v>Powell</v>
          </cell>
          <cell r="AC1053" t="str">
            <v>BAND</v>
          </cell>
          <cell r="AD1053" t="str">
            <v>PSA</v>
          </cell>
          <cell r="AE1053" t="str">
            <v>Male</v>
          </cell>
          <cell r="AF1053">
            <v>9100</v>
          </cell>
          <cell r="AG1053" t="str">
            <v>RISK &amp; AUDIT</v>
          </cell>
          <cell r="AH1053" t="str">
            <v>00.00.0000</v>
          </cell>
        </row>
        <row r="1054">
          <cell r="A1054">
            <v>51000903</v>
          </cell>
          <cell r="B1054" t="str">
            <v>Services</v>
          </cell>
          <cell r="C1054" t="str">
            <v>Services</v>
          </cell>
          <cell r="D1054" t="str">
            <v>Network Operations &amp; Safety</v>
          </cell>
          <cell r="E1054" t="str">
            <v>Traffic Operations - Central/ South</v>
          </cell>
          <cell r="F1054">
            <v>51000903</v>
          </cell>
          <cell r="G1054" t="str">
            <v>Engineering Assistant (Casual)</v>
          </cell>
          <cell r="H1054" t="str">
            <v>01.05.2012</v>
          </cell>
          <cell r="I1054" t="str">
            <v>Staff Member</v>
          </cell>
          <cell r="J1054" t="str">
            <v>Band E</v>
          </cell>
          <cell r="K1054">
            <v>0</v>
          </cell>
          <cell r="L1054">
            <v>0</v>
          </cell>
          <cell r="M1054" t="str">
            <v>Casual</v>
          </cell>
          <cell r="N1054" t="str">
            <v>Waged/Timesheet</v>
          </cell>
          <cell r="O1054" t="str">
            <v>Position Filled</v>
          </cell>
          <cell r="P1054">
            <v>636</v>
          </cell>
          <cell r="Q1054" t="str">
            <v>Darren Govindasamy</v>
          </cell>
          <cell r="R1054" t="str">
            <v>Casual</v>
          </cell>
          <cell r="S1054" t="str">
            <v>Waged/Timesheet</v>
          </cell>
          <cell r="T1054" t="str">
            <v>IEA – 2010 Standard</v>
          </cell>
          <cell r="U1054">
            <v>0</v>
          </cell>
          <cell r="V1054">
            <v>0</v>
          </cell>
          <cell r="W1054">
            <v>0</v>
          </cell>
          <cell r="X1054" t="str">
            <v>1 Queen Street - Level 6</v>
          </cell>
          <cell r="Y1054">
            <v>0</v>
          </cell>
          <cell r="Z1054" t="str">
            <v>Darren</v>
          </cell>
          <cell r="AA1054" t="str">
            <v>Govindasamy</v>
          </cell>
          <cell r="AC1054" t="str">
            <v>NO SCALE</v>
          </cell>
          <cell r="AD1054" t="str">
            <v>PSA</v>
          </cell>
          <cell r="AE1054" t="str">
            <v>Male</v>
          </cell>
          <cell r="AF1054">
            <v>1504</v>
          </cell>
          <cell r="AG1054" t="str">
            <v>TRAFFIC OPS CENTRAL</v>
          </cell>
          <cell r="AH1054" t="str">
            <v>00.00.0000</v>
          </cell>
        </row>
        <row r="1055">
          <cell r="A1055">
            <v>51000911</v>
          </cell>
          <cell r="B1055" t="str">
            <v>Capital Development Division</v>
          </cell>
          <cell r="C1055" t="str">
            <v>Roading</v>
          </cell>
          <cell r="D1055" t="str">
            <v>Delivery - Central</v>
          </cell>
          <cell r="E1055" t="str">
            <v>Road Development CBD</v>
          </cell>
          <cell r="F1055">
            <v>51000911</v>
          </cell>
          <cell r="G1055" t="str">
            <v>Administrator - Road Development CBD</v>
          </cell>
          <cell r="H1055" t="str">
            <v>01.05.2012</v>
          </cell>
          <cell r="I1055" t="str">
            <v>Staff Member</v>
          </cell>
          <cell r="K1055">
            <v>0</v>
          </cell>
          <cell r="L1055">
            <v>0</v>
          </cell>
          <cell r="M1055" t="str">
            <v>Non-Employee</v>
          </cell>
          <cell r="N1055" t="str">
            <v>Contractor</v>
          </cell>
          <cell r="O1055" t="str">
            <v>Position Filled</v>
          </cell>
          <cell r="P1055">
            <v>1843</v>
          </cell>
          <cell r="Q1055" t="str">
            <v>Lisa Brent</v>
          </cell>
          <cell r="R1055" t="str">
            <v>Non-Employee</v>
          </cell>
          <cell r="S1055" t="str">
            <v>Contractor</v>
          </cell>
          <cell r="U1055">
            <v>0</v>
          </cell>
          <cell r="W1055">
            <v>0</v>
          </cell>
          <cell r="X1055" t="str">
            <v>1 Queen Street - Level 10</v>
          </cell>
          <cell r="Y1055">
            <v>0</v>
          </cell>
          <cell r="Z1055" t="str">
            <v>Lisa</v>
          </cell>
          <cell r="AA1055" t="str">
            <v>Brent</v>
          </cell>
          <cell r="AE1055" t="str">
            <v>Female</v>
          </cell>
          <cell r="AF1055">
            <v>3102</v>
          </cell>
          <cell r="AG1055" t="str">
            <v>Road DEV - CBD</v>
          </cell>
          <cell r="AH1055" t="str">
            <v>28.02.2015</v>
          </cell>
        </row>
        <row r="1056">
          <cell r="A1056">
            <v>51000912</v>
          </cell>
          <cell r="B1056" t="str">
            <v>Communications</v>
          </cell>
          <cell r="C1056" t="str">
            <v>Communications &amp; Media</v>
          </cell>
          <cell r="D1056" t="str">
            <v>Communications (1)</v>
          </cell>
          <cell r="E1056" t="str">
            <v>Communications (1)</v>
          </cell>
          <cell r="F1056">
            <v>51000912</v>
          </cell>
          <cell r="G1056" t="str">
            <v>Senior Comms and Engagement</v>
          </cell>
          <cell r="H1056" t="str">
            <v>04.05.2012</v>
          </cell>
          <cell r="I1056" t="str">
            <v>Staff Member</v>
          </cell>
          <cell r="J1056" t="str">
            <v>Band H</v>
          </cell>
          <cell r="K1056">
            <v>1</v>
          </cell>
          <cell r="L1056">
            <v>40</v>
          </cell>
          <cell r="M1056" t="str">
            <v>Fixed Term Full-Time</v>
          </cell>
          <cell r="N1056" t="str">
            <v>Salaried</v>
          </cell>
          <cell r="O1056" t="str">
            <v>Position unfilled for   2 days</v>
          </cell>
          <cell r="P1056">
            <v>0</v>
          </cell>
          <cell r="U1056">
            <v>0</v>
          </cell>
          <cell r="W1056">
            <v>0</v>
          </cell>
          <cell r="Y1056">
            <v>1</v>
          </cell>
          <cell r="AD1056" t="str">
            <v>PSA</v>
          </cell>
          <cell r="AH1056" t="str">
            <v>00.00.0000</v>
          </cell>
        </row>
        <row r="1057">
          <cell r="A1057">
            <v>51000917</v>
          </cell>
          <cell r="B1057" t="str">
            <v>Finance Division</v>
          </cell>
          <cell r="C1057" t="str">
            <v>AT HOP</v>
          </cell>
          <cell r="D1057" t="str">
            <v>AT HOP Operations</v>
          </cell>
          <cell r="E1057" t="str">
            <v>AT HOP Operations</v>
          </cell>
          <cell r="F1057">
            <v>51000917</v>
          </cell>
          <cell r="G1057" t="str">
            <v>AT HOP Service Delivery Representative</v>
          </cell>
          <cell r="H1057" t="str">
            <v>01.05.2012</v>
          </cell>
          <cell r="I1057" t="str">
            <v>Staff Member</v>
          </cell>
          <cell r="J1057" t="str">
            <v>Band D</v>
          </cell>
          <cell r="K1057">
            <v>1</v>
          </cell>
          <cell r="L1057">
            <v>40</v>
          </cell>
          <cell r="M1057" t="str">
            <v>Permanent Full-Time</v>
          </cell>
          <cell r="N1057" t="str">
            <v>Waged/Timesheet</v>
          </cell>
          <cell r="O1057" t="str">
            <v>Position Filled</v>
          </cell>
          <cell r="P1057">
            <v>1967</v>
          </cell>
          <cell r="Q1057" t="str">
            <v>Shawny Jackson</v>
          </cell>
          <cell r="R1057" t="str">
            <v>Permanent Full-Time</v>
          </cell>
          <cell r="S1057" t="str">
            <v>Waged/Timesheet</v>
          </cell>
          <cell r="T1057" t="str">
            <v>IEA – 2013 Standard</v>
          </cell>
          <cell r="U1057">
            <v>1</v>
          </cell>
          <cell r="V1057" t="str">
            <v>D+</v>
          </cell>
          <cell r="W1057">
            <v>46000</v>
          </cell>
          <cell r="X1057" t="str">
            <v>Goodman Fielder L2 - 8 Nelson Street</v>
          </cell>
          <cell r="Y1057">
            <v>0</v>
          </cell>
          <cell r="Z1057" t="str">
            <v>Shawny</v>
          </cell>
          <cell r="AA1057" t="str">
            <v>Jackson</v>
          </cell>
          <cell r="AC1057" t="str">
            <v>BAND</v>
          </cell>
          <cell r="AD1057" t="str">
            <v>PSA</v>
          </cell>
          <cell r="AE1057" t="str">
            <v>Female</v>
          </cell>
          <cell r="AF1057">
            <v>1701</v>
          </cell>
          <cell r="AG1057" t="str">
            <v>AT HOP</v>
          </cell>
          <cell r="AH1057" t="str">
            <v>00.00.0000</v>
          </cell>
        </row>
        <row r="1058">
          <cell r="A1058">
            <v>51000918</v>
          </cell>
          <cell r="B1058" t="str">
            <v>Finance Division</v>
          </cell>
          <cell r="C1058" t="str">
            <v>AT HOP</v>
          </cell>
          <cell r="D1058" t="str">
            <v>AT HOP Operations</v>
          </cell>
          <cell r="E1058" t="str">
            <v>AT HOP Operations</v>
          </cell>
          <cell r="F1058">
            <v>51000918</v>
          </cell>
          <cell r="G1058" t="str">
            <v>AT HOP Service Delivery Representative</v>
          </cell>
          <cell r="H1058" t="str">
            <v>01.05.2012</v>
          </cell>
          <cell r="I1058" t="str">
            <v>Staff Member</v>
          </cell>
          <cell r="J1058" t="str">
            <v>Band D</v>
          </cell>
          <cell r="K1058">
            <v>1</v>
          </cell>
          <cell r="L1058">
            <v>40</v>
          </cell>
          <cell r="M1058" t="str">
            <v>Permanent Full-Time</v>
          </cell>
          <cell r="N1058" t="str">
            <v>Waged/Timesheet</v>
          </cell>
          <cell r="O1058" t="str">
            <v>Position Filled</v>
          </cell>
          <cell r="P1058">
            <v>2151</v>
          </cell>
          <cell r="Q1058" t="str">
            <v>Dorothy Katopau</v>
          </cell>
          <cell r="R1058" t="str">
            <v>Permanent Full-Time</v>
          </cell>
          <cell r="S1058" t="str">
            <v>Waged/Timesheet</v>
          </cell>
          <cell r="T1058" t="str">
            <v>IEA – 2013 Standard</v>
          </cell>
          <cell r="U1058">
            <v>1</v>
          </cell>
          <cell r="V1058" t="str">
            <v>D+</v>
          </cell>
          <cell r="W1058">
            <v>44000</v>
          </cell>
          <cell r="X1058" t="str">
            <v>Goodman Fielder L2 - 8 Nelson Street</v>
          </cell>
          <cell r="Y1058">
            <v>0</v>
          </cell>
          <cell r="Z1058" t="str">
            <v>Siona</v>
          </cell>
          <cell r="AA1058" t="str">
            <v>Katopau</v>
          </cell>
          <cell r="AB1058" t="str">
            <v>Dorothy</v>
          </cell>
          <cell r="AC1058" t="str">
            <v>BAND</v>
          </cell>
          <cell r="AD1058" t="str">
            <v>PSA</v>
          </cell>
          <cell r="AE1058" t="str">
            <v>Female</v>
          </cell>
          <cell r="AF1058">
            <v>1701</v>
          </cell>
          <cell r="AG1058" t="str">
            <v>AT HOP</v>
          </cell>
          <cell r="AH1058" t="str">
            <v>00.00.0000</v>
          </cell>
        </row>
        <row r="1059">
          <cell r="A1059">
            <v>51000919</v>
          </cell>
          <cell r="B1059" t="str">
            <v>Finance Division</v>
          </cell>
          <cell r="C1059" t="str">
            <v>AT HOP</v>
          </cell>
          <cell r="D1059" t="str">
            <v>AT HOP Operations</v>
          </cell>
          <cell r="E1059" t="str">
            <v>AT HOP Operations</v>
          </cell>
          <cell r="F1059">
            <v>51000919</v>
          </cell>
          <cell r="G1059" t="str">
            <v>Service Delivery Representative</v>
          </cell>
          <cell r="H1059" t="str">
            <v>01.05.2012</v>
          </cell>
          <cell r="I1059" t="str">
            <v>Staff Member</v>
          </cell>
          <cell r="J1059" t="str">
            <v>Band D</v>
          </cell>
          <cell r="K1059">
            <v>1</v>
          </cell>
          <cell r="L1059">
            <v>40</v>
          </cell>
          <cell r="M1059" t="str">
            <v>Permanent Full-Time</v>
          </cell>
          <cell r="N1059" t="str">
            <v>Waged/Timesheet</v>
          </cell>
          <cell r="O1059" t="str">
            <v>Position Filled</v>
          </cell>
          <cell r="P1059">
            <v>2176</v>
          </cell>
          <cell r="Q1059" t="str">
            <v>Lyn Groenewald</v>
          </cell>
          <cell r="R1059" t="str">
            <v>Permanent Full-Time</v>
          </cell>
          <cell r="S1059" t="str">
            <v>Waged/Timesheet</v>
          </cell>
          <cell r="T1059" t="str">
            <v>IEA – 2013 Standard</v>
          </cell>
          <cell r="U1059">
            <v>1</v>
          </cell>
          <cell r="V1059" t="str">
            <v>D+</v>
          </cell>
          <cell r="W1059">
            <v>44000</v>
          </cell>
          <cell r="X1059" t="str">
            <v>Goodman Fielder L2 - 8 Nelson Street</v>
          </cell>
          <cell r="Y1059">
            <v>0</v>
          </cell>
          <cell r="Z1059" t="str">
            <v>Lyn</v>
          </cell>
          <cell r="AA1059" t="str">
            <v>Groenewald</v>
          </cell>
          <cell r="AC1059" t="str">
            <v>BAND</v>
          </cell>
          <cell r="AD1059" t="str">
            <v>PSA</v>
          </cell>
          <cell r="AE1059" t="str">
            <v>Female</v>
          </cell>
          <cell r="AF1059">
            <v>1701</v>
          </cell>
          <cell r="AG1059" t="str">
            <v>AT HOP</v>
          </cell>
          <cell r="AH1059" t="str">
            <v>00.00.0000</v>
          </cell>
        </row>
        <row r="1060">
          <cell r="A1060">
            <v>51000920</v>
          </cell>
          <cell r="B1060" t="str">
            <v>Strategy &amp; Planning</v>
          </cell>
          <cell r="C1060" t="str">
            <v>Transport Planning</v>
          </cell>
          <cell r="E1060" t="str">
            <v>Transport Planning</v>
          </cell>
          <cell r="F1060">
            <v>51000920</v>
          </cell>
          <cell r="G1060" t="str">
            <v>Manager Strategic Transport Planning</v>
          </cell>
          <cell r="H1060" t="str">
            <v>07.05.2012</v>
          </cell>
          <cell r="I1060" t="str">
            <v>Department Manager</v>
          </cell>
          <cell r="J1060" t="str">
            <v>Band L</v>
          </cell>
          <cell r="K1060">
            <v>1</v>
          </cell>
          <cell r="L1060">
            <v>40</v>
          </cell>
          <cell r="M1060" t="str">
            <v>Permanent Full-Time</v>
          </cell>
          <cell r="N1060" t="str">
            <v>Salaried</v>
          </cell>
          <cell r="O1060" t="str">
            <v>Position Filled</v>
          </cell>
          <cell r="P1060">
            <v>958</v>
          </cell>
          <cell r="Q1060" t="str">
            <v>Mohini Nair</v>
          </cell>
          <cell r="R1060" t="str">
            <v>Permanent Full-Time</v>
          </cell>
          <cell r="S1060" t="str">
            <v>Salaried</v>
          </cell>
          <cell r="T1060" t="str">
            <v>IEA – 2013 Standard</v>
          </cell>
          <cell r="U1060">
            <v>1</v>
          </cell>
          <cell r="V1060" t="str">
            <v>L+</v>
          </cell>
          <cell r="W1060">
            <v>226500</v>
          </cell>
          <cell r="X1060" t="str">
            <v>1 Queen Street - Level 10</v>
          </cell>
          <cell r="Y1060">
            <v>0</v>
          </cell>
          <cell r="Z1060" t="str">
            <v>Mohini</v>
          </cell>
          <cell r="AA1060" t="str">
            <v>Nair</v>
          </cell>
          <cell r="AC1060" t="str">
            <v>BAND</v>
          </cell>
          <cell r="AD1060" t="str">
            <v>PSA</v>
          </cell>
          <cell r="AE1060" t="str">
            <v>Female</v>
          </cell>
          <cell r="AF1060">
            <v>9203</v>
          </cell>
          <cell r="AG1060" t="str">
            <v>Strategic Trans Plan</v>
          </cell>
          <cell r="AH1060" t="str">
            <v>00.00.0000</v>
          </cell>
        </row>
        <row r="1061">
          <cell r="A1061">
            <v>51000921</v>
          </cell>
          <cell r="B1061" t="str">
            <v>Capital Development Division</v>
          </cell>
          <cell r="C1061" t="str">
            <v>Road Corridor</v>
          </cell>
          <cell r="D1061" t="str">
            <v>Delivery</v>
          </cell>
          <cell r="E1061" t="str">
            <v>Compliance Auditing - South</v>
          </cell>
          <cell r="F1061">
            <v>51000921</v>
          </cell>
          <cell r="G1061" t="str">
            <v>Compliance Auditor</v>
          </cell>
          <cell r="H1061" t="str">
            <v>01.07.2012</v>
          </cell>
          <cell r="I1061" t="str">
            <v>Staff Member</v>
          </cell>
          <cell r="J1061" t="str">
            <v>Band F</v>
          </cell>
          <cell r="K1061">
            <v>1</v>
          </cell>
          <cell r="L1061">
            <v>40</v>
          </cell>
          <cell r="M1061" t="str">
            <v>Permanent Full-Time</v>
          </cell>
          <cell r="N1061" t="str">
            <v>Waged/Timesheet</v>
          </cell>
          <cell r="O1061" t="str">
            <v>Position Filled</v>
          </cell>
          <cell r="P1061">
            <v>1178</v>
          </cell>
          <cell r="Q1061" t="str">
            <v>Khushbir Singh</v>
          </cell>
          <cell r="R1061" t="str">
            <v>Permanent Full-Time</v>
          </cell>
          <cell r="S1061" t="str">
            <v>Waged/Timesheet</v>
          </cell>
          <cell r="T1061" t="str">
            <v>IEA – 2010 Standard</v>
          </cell>
          <cell r="U1061">
            <v>1</v>
          </cell>
          <cell r="V1061" t="str">
            <v>F+</v>
          </cell>
          <cell r="W1061">
            <v>70359.3</v>
          </cell>
          <cell r="X1061" t="str">
            <v>Level 1 - 15 Putney Way</v>
          </cell>
          <cell r="Y1061">
            <v>0</v>
          </cell>
          <cell r="Z1061" t="str">
            <v>Khushbir</v>
          </cell>
          <cell r="AA1061" t="str">
            <v>Singh</v>
          </cell>
          <cell r="AC1061" t="str">
            <v>BAND</v>
          </cell>
          <cell r="AD1061" t="str">
            <v>PSA</v>
          </cell>
          <cell r="AE1061" t="str">
            <v>Male</v>
          </cell>
          <cell r="AF1061">
            <v>1630</v>
          </cell>
          <cell r="AG1061" t="str">
            <v>Compliance Audit Sth</v>
          </cell>
          <cell r="AH1061" t="str">
            <v>00.00.0000</v>
          </cell>
        </row>
        <row r="1062">
          <cell r="A1062">
            <v>51000922</v>
          </cell>
          <cell r="B1062" t="str">
            <v>Capital Development Division</v>
          </cell>
          <cell r="C1062" t="str">
            <v>Road Corridor</v>
          </cell>
          <cell r="D1062" t="str">
            <v>Delivery</v>
          </cell>
          <cell r="E1062" t="str">
            <v>UFB</v>
          </cell>
          <cell r="F1062">
            <v>51000922</v>
          </cell>
          <cell r="G1062" t="str">
            <v>UFB Compliance Auditor</v>
          </cell>
          <cell r="H1062" t="str">
            <v>01.07.2012</v>
          </cell>
          <cell r="I1062" t="str">
            <v>Staff Member</v>
          </cell>
          <cell r="J1062" t="str">
            <v>Band F</v>
          </cell>
          <cell r="K1062">
            <v>1</v>
          </cell>
          <cell r="L1062">
            <v>40</v>
          </cell>
          <cell r="M1062" t="str">
            <v>Permanent Full-Time</v>
          </cell>
          <cell r="N1062" t="str">
            <v>Waged/Timesheet</v>
          </cell>
          <cell r="O1062" t="str">
            <v>Position Filled</v>
          </cell>
          <cell r="P1062">
            <v>1321</v>
          </cell>
          <cell r="Q1062" t="str">
            <v>Wayne Roberts</v>
          </cell>
          <cell r="R1062" t="str">
            <v>Permanent Full-Time</v>
          </cell>
          <cell r="S1062" t="str">
            <v>Waged/Timesheet</v>
          </cell>
          <cell r="T1062" t="str">
            <v>IEA – 2010 Standard</v>
          </cell>
          <cell r="U1062">
            <v>1</v>
          </cell>
          <cell r="V1062" t="str">
            <v>F+</v>
          </cell>
          <cell r="W1062">
            <v>66064.13</v>
          </cell>
          <cell r="X1062" t="str">
            <v>Floor 8 - 31 Wiri Station Road</v>
          </cell>
          <cell r="Y1062">
            <v>0</v>
          </cell>
          <cell r="Z1062" t="str">
            <v>Wayne</v>
          </cell>
          <cell r="AA1062" t="str">
            <v>Roberts</v>
          </cell>
          <cell r="AC1062" t="str">
            <v>BAND</v>
          </cell>
          <cell r="AD1062" t="str">
            <v>PSA</v>
          </cell>
          <cell r="AE1062" t="str">
            <v>Male</v>
          </cell>
          <cell r="AF1062">
            <v>1626</v>
          </cell>
          <cell r="AG1062" t="str">
            <v>Ultra Fast Broadband</v>
          </cell>
          <cell r="AH1062" t="str">
            <v>00.00.0000</v>
          </cell>
        </row>
        <row r="1063">
          <cell r="A1063">
            <v>51000923</v>
          </cell>
          <cell r="B1063" t="str">
            <v>Capital Development Division</v>
          </cell>
          <cell r="C1063" t="str">
            <v>Road Corridor</v>
          </cell>
          <cell r="D1063" t="str">
            <v>Road Corridor Access</v>
          </cell>
          <cell r="E1063" t="str">
            <v>Corridor Access - Central and South</v>
          </cell>
          <cell r="F1063">
            <v>51000923</v>
          </cell>
          <cell r="G1063" t="str">
            <v>Corridor Access Coordinator (SNR)</v>
          </cell>
          <cell r="H1063" t="str">
            <v>01.07.2012</v>
          </cell>
          <cell r="I1063" t="str">
            <v>Staff Member</v>
          </cell>
          <cell r="J1063" t="str">
            <v>Band G</v>
          </cell>
          <cell r="K1063">
            <v>1</v>
          </cell>
          <cell r="L1063">
            <v>40</v>
          </cell>
          <cell r="M1063" t="str">
            <v>Permanent Full-Time</v>
          </cell>
          <cell r="N1063" t="str">
            <v>Waged/Timesheet</v>
          </cell>
          <cell r="O1063" t="str">
            <v>Position Filled</v>
          </cell>
          <cell r="P1063">
            <v>1165</v>
          </cell>
          <cell r="Q1063" t="str">
            <v>Chris Pritchard</v>
          </cell>
          <cell r="R1063" t="str">
            <v>Permanent Full-Time</v>
          </cell>
          <cell r="S1063" t="str">
            <v>Waged/Timesheet</v>
          </cell>
          <cell r="T1063" t="str">
            <v>IEA – 2013 Standard</v>
          </cell>
          <cell r="U1063">
            <v>1</v>
          </cell>
          <cell r="V1063" t="str">
            <v>G+</v>
          </cell>
          <cell r="W1063">
            <v>78350.37</v>
          </cell>
          <cell r="X1063" t="str">
            <v>Vodafone Building - Level 2 (74 Taharoto Road)</v>
          </cell>
          <cell r="Y1063">
            <v>0</v>
          </cell>
          <cell r="Z1063" t="str">
            <v>Christina</v>
          </cell>
          <cell r="AA1063" t="str">
            <v>Pritchard</v>
          </cell>
          <cell r="AB1063" t="str">
            <v>Chris</v>
          </cell>
          <cell r="AC1063" t="str">
            <v>BAND</v>
          </cell>
          <cell r="AD1063" t="str">
            <v>PSA</v>
          </cell>
          <cell r="AE1063" t="str">
            <v>Female</v>
          </cell>
          <cell r="AF1063">
            <v>1407</v>
          </cell>
          <cell r="AG1063" t="str">
            <v>CORRIDOR ACCESS REQ</v>
          </cell>
          <cell r="AH1063" t="str">
            <v>00.00.0000</v>
          </cell>
        </row>
        <row r="1064">
          <cell r="A1064">
            <v>51000924</v>
          </cell>
          <cell r="B1064" t="str">
            <v>Capital Development Division</v>
          </cell>
          <cell r="C1064" t="str">
            <v>Road Corridor</v>
          </cell>
          <cell r="D1064" t="str">
            <v>Road Corridor Access</v>
          </cell>
          <cell r="E1064" t="str">
            <v>Corridor Access - Central and South</v>
          </cell>
          <cell r="F1064">
            <v>51000924</v>
          </cell>
          <cell r="G1064" t="str">
            <v>Corridor Access Coordinator</v>
          </cell>
          <cell r="H1064" t="str">
            <v>01.07.2012</v>
          </cell>
          <cell r="I1064" t="str">
            <v>Staff Member</v>
          </cell>
          <cell r="J1064" t="str">
            <v>Band F</v>
          </cell>
          <cell r="K1064">
            <v>1</v>
          </cell>
          <cell r="L1064">
            <v>40</v>
          </cell>
          <cell r="M1064" t="str">
            <v>Permanent Full-Time</v>
          </cell>
          <cell r="N1064" t="str">
            <v>Waged/Timesheet</v>
          </cell>
          <cell r="O1064" t="str">
            <v>Position Filled</v>
          </cell>
          <cell r="P1064">
            <v>1188</v>
          </cell>
          <cell r="Q1064" t="str">
            <v>Geraldine Wharerau</v>
          </cell>
          <cell r="R1064" t="str">
            <v>Permanent Full-Time</v>
          </cell>
          <cell r="S1064" t="str">
            <v>Waged/Timesheet</v>
          </cell>
          <cell r="T1064" t="str">
            <v>IEA – 2010 Standard</v>
          </cell>
          <cell r="U1064">
            <v>1</v>
          </cell>
          <cell r="V1064" t="str">
            <v>F5</v>
          </cell>
          <cell r="W1064">
            <v>59400</v>
          </cell>
          <cell r="X1064" t="str">
            <v>Vodafone Building - Level 2 (74 Taharoto Road)</v>
          </cell>
          <cell r="Y1064">
            <v>0</v>
          </cell>
          <cell r="Z1064" t="str">
            <v>Geraldine</v>
          </cell>
          <cell r="AA1064" t="str">
            <v>Wharerau</v>
          </cell>
          <cell r="AB1064" t="str">
            <v>Geri</v>
          </cell>
          <cell r="AC1064" t="str">
            <v>BAND</v>
          </cell>
          <cell r="AD1064" t="str">
            <v>PSA</v>
          </cell>
          <cell r="AE1064" t="str">
            <v>Female</v>
          </cell>
          <cell r="AF1064">
            <v>1407</v>
          </cell>
          <cell r="AG1064" t="str">
            <v>CORRIDOR ACCESS REQ</v>
          </cell>
          <cell r="AH1064" t="str">
            <v>00.00.0000</v>
          </cell>
        </row>
        <row r="1065">
          <cell r="A1065">
            <v>51000928</v>
          </cell>
          <cell r="B1065" t="str">
            <v>Services</v>
          </cell>
          <cell r="C1065" t="str">
            <v>Services</v>
          </cell>
          <cell r="D1065" t="str">
            <v>Network Operations &amp; Safety</v>
          </cell>
          <cell r="E1065" t="str">
            <v>Community Transport - Regional Programme</v>
          </cell>
          <cell r="F1065">
            <v>51000928</v>
          </cell>
          <cell r="G1065" t="str">
            <v>Regional Walking &amp; Cycling Advisor</v>
          </cell>
          <cell r="H1065" t="str">
            <v>01.07.2012</v>
          </cell>
          <cell r="I1065" t="str">
            <v>Staff Member</v>
          </cell>
          <cell r="J1065" t="str">
            <v>Band G</v>
          </cell>
          <cell r="K1065">
            <v>1</v>
          </cell>
          <cell r="L1065">
            <v>40</v>
          </cell>
          <cell r="M1065" t="str">
            <v>Fixed Term Full-Time</v>
          </cell>
          <cell r="N1065" t="str">
            <v>Waged/Timesheet</v>
          </cell>
          <cell r="O1065" t="str">
            <v>Position unfilled for 115 days</v>
          </cell>
          <cell r="P1065">
            <v>0</v>
          </cell>
          <cell r="U1065">
            <v>0</v>
          </cell>
          <cell r="W1065">
            <v>0</v>
          </cell>
          <cell r="Y1065">
            <v>1</v>
          </cell>
          <cell r="AD1065" t="str">
            <v>PSA</v>
          </cell>
          <cell r="AH1065" t="str">
            <v>00.00.0000</v>
          </cell>
        </row>
        <row r="1066">
          <cell r="A1066">
            <v>51000931</v>
          </cell>
          <cell r="B1066" t="str">
            <v>Services</v>
          </cell>
          <cell r="C1066" t="str">
            <v>Services</v>
          </cell>
          <cell r="D1066" t="str">
            <v>Network Operations &amp; Safety</v>
          </cell>
          <cell r="E1066" t="str">
            <v>Community Transport Central/South</v>
          </cell>
          <cell r="F1066">
            <v>51000931</v>
          </cell>
          <cell r="G1066" t="str">
            <v>Community Transport Coordinator</v>
          </cell>
          <cell r="H1066" t="str">
            <v>01.07.2012</v>
          </cell>
          <cell r="I1066" t="str">
            <v>Staff Member</v>
          </cell>
          <cell r="J1066" t="str">
            <v>Band F</v>
          </cell>
          <cell r="K1066">
            <v>1</v>
          </cell>
          <cell r="L1066">
            <v>40</v>
          </cell>
          <cell r="M1066" t="str">
            <v>Fixed Term Full-Time</v>
          </cell>
          <cell r="N1066" t="str">
            <v>Waged/Timesheet</v>
          </cell>
          <cell r="O1066" t="str">
            <v>Position Filled</v>
          </cell>
          <cell r="P1066">
            <v>1565</v>
          </cell>
          <cell r="Q1066" t="str">
            <v>Allison Kennedy</v>
          </cell>
          <cell r="R1066" t="str">
            <v>Fixed Term Full-Time</v>
          </cell>
          <cell r="S1066" t="str">
            <v>Waged/Timesheet</v>
          </cell>
          <cell r="T1066" t="str">
            <v>IEA – 2013 Standard</v>
          </cell>
          <cell r="U1066">
            <v>1</v>
          </cell>
          <cell r="V1066" t="str">
            <v>F5</v>
          </cell>
          <cell r="W1066">
            <v>59400</v>
          </cell>
          <cell r="X1066" t="str">
            <v>Floor 8 - 31 Wiri Station Road</v>
          </cell>
          <cell r="Y1066">
            <v>0</v>
          </cell>
          <cell r="Z1066" t="str">
            <v>Allison</v>
          </cell>
          <cell r="AA1066" t="str">
            <v>Kennedy</v>
          </cell>
          <cell r="AC1066" t="str">
            <v>BAND</v>
          </cell>
          <cell r="AD1066" t="str">
            <v>PSA</v>
          </cell>
          <cell r="AE1066" t="str">
            <v>Female</v>
          </cell>
          <cell r="AF1066">
            <v>1518</v>
          </cell>
          <cell r="AG1066" t="str">
            <v>Com Transport South</v>
          </cell>
          <cell r="AH1066" t="str">
            <v>01.01.2016</v>
          </cell>
        </row>
        <row r="1067">
          <cell r="A1067">
            <v>51000932</v>
          </cell>
          <cell r="B1067" t="str">
            <v>Services</v>
          </cell>
          <cell r="C1067" t="str">
            <v>Services</v>
          </cell>
          <cell r="D1067" t="str">
            <v>Network Operations &amp; Safety</v>
          </cell>
          <cell r="E1067" t="str">
            <v>Community Transport Central/South</v>
          </cell>
          <cell r="F1067">
            <v>51000932</v>
          </cell>
          <cell r="G1067" t="str">
            <v>Assistant CT Coordinator</v>
          </cell>
          <cell r="H1067" t="str">
            <v>01.07.2012</v>
          </cell>
          <cell r="I1067" t="str">
            <v>Staff Member</v>
          </cell>
          <cell r="J1067" t="str">
            <v>Band E</v>
          </cell>
          <cell r="K1067">
            <v>1</v>
          </cell>
          <cell r="L1067">
            <v>40</v>
          </cell>
          <cell r="M1067" t="str">
            <v>Fixed Term Full-Time</v>
          </cell>
          <cell r="N1067" t="str">
            <v>Waged/Timesheet</v>
          </cell>
          <cell r="O1067" t="str">
            <v>Position Filled</v>
          </cell>
          <cell r="P1067">
            <v>1438</v>
          </cell>
          <cell r="Q1067" t="str">
            <v>Will Hynes</v>
          </cell>
          <cell r="R1067" t="str">
            <v>Fixed Term Full-Time</v>
          </cell>
          <cell r="S1067" t="str">
            <v>Waged/Timesheet</v>
          </cell>
          <cell r="T1067" t="str">
            <v>IEA – 2013 Standard</v>
          </cell>
          <cell r="U1067">
            <v>1</v>
          </cell>
          <cell r="V1067" t="str">
            <v>E+</v>
          </cell>
          <cell r="W1067">
            <v>55000</v>
          </cell>
          <cell r="X1067" t="str">
            <v>HSBC L6 - 1 Queen Street</v>
          </cell>
          <cell r="Y1067">
            <v>0</v>
          </cell>
          <cell r="Z1067" t="str">
            <v>William</v>
          </cell>
          <cell r="AA1067" t="str">
            <v>Hynes</v>
          </cell>
          <cell r="AB1067" t="str">
            <v>Will</v>
          </cell>
          <cell r="AC1067" t="str">
            <v>BAND</v>
          </cell>
          <cell r="AD1067" t="str">
            <v>PSA</v>
          </cell>
          <cell r="AE1067" t="str">
            <v>Male</v>
          </cell>
          <cell r="AF1067">
            <v>1518</v>
          </cell>
          <cell r="AG1067" t="str">
            <v>Com Transport South</v>
          </cell>
          <cell r="AH1067" t="str">
            <v>30.06.2015</v>
          </cell>
        </row>
        <row r="1068">
          <cell r="A1068">
            <v>51000933</v>
          </cell>
          <cell r="B1068" t="str">
            <v>Services</v>
          </cell>
          <cell r="C1068" t="str">
            <v>Services</v>
          </cell>
          <cell r="D1068" t="str">
            <v>Network Operations &amp; Safety</v>
          </cell>
          <cell r="E1068" t="str">
            <v>Community Transport North/ West</v>
          </cell>
          <cell r="F1068">
            <v>51000933</v>
          </cell>
          <cell r="G1068" t="str">
            <v>Assistant CT Coordinator</v>
          </cell>
          <cell r="H1068" t="str">
            <v>01.07.2012</v>
          </cell>
          <cell r="I1068" t="str">
            <v>Staff Member</v>
          </cell>
          <cell r="J1068" t="str">
            <v>Band E</v>
          </cell>
          <cell r="K1068">
            <v>1</v>
          </cell>
          <cell r="L1068">
            <v>40</v>
          </cell>
          <cell r="M1068" t="str">
            <v>Permanent Full-Time</v>
          </cell>
          <cell r="N1068" t="str">
            <v>Waged/Timesheet</v>
          </cell>
          <cell r="O1068" t="str">
            <v>Position Filled</v>
          </cell>
          <cell r="P1068">
            <v>583</v>
          </cell>
          <cell r="Q1068" t="str">
            <v>Kaye Davey</v>
          </cell>
          <cell r="R1068" t="str">
            <v>Fixed Term Full-Time</v>
          </cell>
          <cell r="S1068" t="str">
            <v>Waged/Timesheet</v>
          </cell>
          <cell r="T1068" t="str">
            <v>IEA – 2010 Standard</v>
          </cell>
          <cell r="U1068">
            <v>1</v>
          </cell>
          <cell r="V1068" t="str">
            <v>E+</v>
          </cell>
          <cell r="W1068">
            <v>58091.15</v>
          </cell>
          <cell r="X1068" t="str">
            <v>Vodafone Building - Level 2 (74 Taharoto Road)</v>
          </cell>
          <cell r="Y1068">
            <v>0</v>
          </cell>
          <cell r="Z1068" t="str">
            <v>Kaye</v>
          </cell>
          <cell r="AA1068" t="str">
            <v>Davey</v>
          </cell>
          <cell r="AB1068" t="str">
            <v>Kaye</v>
          </cell>
          <cell r="AC1068" t="str">
            <v>BAND</v>
          </cell>
          <cell r="AD1068" t="str">
            <v>PSA</v>
          </cell>
          <cell r="AE1068" t="str">
            <v>Female</v>
          </cell>
          <cell r="AF1068">
            <v>1519</v>
          </cell>
          <cell r="AG1068" t="str">
            <v>Com Transport North</v>
          </cell>
          <cell r="AH1068" t="str">
            <v>30.06.2015</v>
          </cell>
        </row>
        <row r="1069">
          <cell r="A1069">
            <v>51000935</v>
          </cell>
          <cell r="B1069" t="str">
            <v>Services</v>
          </cell>
          <cell r="C1069" t="str">
            <v>Services</v>
          </cell>
          <cell r="D1069" t="str">
            <v>Network Operations &amp; Safety</v>
          </cell>
          <cell r="E1069" t="str">
            <v>Community Transport Central/South</v>
          </cell>
          <cell r="F1069">
            <v>51000935</v>
          </cell>
          <cell r="G1069" t="str">
            <v>Assistant CT Coordinator</v>
          </cell>
          <cell r="H1069" t="str">
            <v>01.07.2012</v>
          </cell>
          <cell r="I1069" t="str">
            <v>Staff Member</v>
          </cell>
          <cell r="J1069" t="str">
            <v>Band E</v>
          </cell>
          <cell r="K1069">
            <v>1</v>
          </cell>
          <cell r="L1069">
            <v>40</v>
          </cell>
          <cell r="M1069" t="str">
            <v>Fixed Term Full-Time</v>
          </cell>
          <cell r="N1069" t="str">
            <v>Waged/Timesheet</v>
          </cell>
          <cell r="O1069" t="str">
            <v>Position Filled</v>
          </cell>
          <cell r="P1069">
            <v>505</v>
          </cell>
          <cell r="Q1069" t="str">
            <v>Kimi Cann</v>
          </cell>
          <cell r="R1069" t="str">
            <v>Fixed Term Full-Time</v>
          </cell>
          <cell r="S1069" t="str">
            <v>Waged/Timesheet</v>
          </cell>
          <cell r="T1069" t="str">
            <v>CEA – PSA</v>
          </cell>
          <cell r="U1069">
            <v>1</v>
          </cell>
          <cell r="V1069" t="str">
            <v>E+</v>
          </cell>
          <cell r="W1069">
            <v>58088.73</v>
          </cell>
          <cell r="X1069" t="str">
            <v>Floor 8 - 31 Wiri Station Road</v>
          </cell>
          <cell r="Y1069">
            <v>0</v>
          </cell>
          <cell r="Z1069" t="str">
            <v>Kim</v>
          </cell>
          <cell r="AA1069" t="str">
            <v>Cann</v>
          </cell>
          <cell r="AB1069" t="str">
            <v>Kimi</v>
          </cell>
          <cell r="AC1069" t="str">
            <v>BAND</v>
          </cell>
          <cell r="AD1069" t="str">
            <v>PSA</v>
          </cell>
          <cell r="AE1069" t="str">
            <v>Female</v>
          </cell>
          <cell r="AF1069">
            <v>1518</v>
          </cell>
          <cell r="AG1069" t="str">
            <v>Com Transport South</v>
          </cell>
          <cell r="AH1069" t="str">
            <v>30.06.2015</v>
          </cell>
        </row>
        <row r="1070">
          <cell r="A1070">
            <v>51000942</v>
          </cell>
          <cell r="B1070" t="str">
            <v>Services</v>
          </cell>
          <cell r="C1070" t="str">
            <v>Public Transport</v>
          </cell>
          <cell r="D1070" t="str">
            <v>Bus Services</v>
          </cell>
          <cell r="E1070" t="str">
            <v>Infrastructure &amp; Facilities Development</v>
          </cell>
          <cell r="F1070">
            <v>51000942</v>
          </cell>
          <cell r="G1070" t="str">
            <v>Infrastructure Programme Coordinator</v>
          </cell>
          <cell r="H1070" t="str">
            <v>01.05.2012</v>
          </cell>
          <cell r="I1070" t="str">
            <v>Staff Member</v>
          </cell>
          <cell r="J1070" t="str">
            <v>Band E</v>
          </cell>
          <cell r="K1070">
            <v>1</v>
          </cell>
          <cell r="L1070">
            <v>40</v>
          </cell>
          <cell r="M1070" t="str">
            <v>Permanent Full-Time</v>
          </cell>
          <cell r="N1070" t="str">
            <v>Waged/Timesheet</v>
          </cell>
          <cell r="O1070" t="str">
            <v>Position Filled</v>
          </cell>
          <cell r="P1070">
            <v>1844</v>
          </cell>
          <cell r="Q1070" t="str">
            <v>Keaton Lane</v>
          </cell>
          <cell r="R1070" t="str">
            <v>Permanent Full-Time</v>
          </cell>
          <cell r="S1070" t="str">
            <v>Waged/Timesheet</v>
          </cell>
          <cell r="T1070" t="str">
            <v>IEA – 2013 Standard</v>
          </cell>
          <cell r="U1070">
            <v>1</v>
          </cell>
          <cell r="V1070" t="str">
            <v>E+</v>
          </cell>
          <cell r="W1070">
            <v>55990</v>
          </cell>
          <cell r="X1070" t="str">
            <v>1 Queen Street - Level 17</v>
          </cell>
          <cell r="Y1070">
            <v>0</v>
          </cell>
          <cell r="Z1070" t="str">
            <v>Keaton</v>
          </cell>
          <cell r="AA1070" t="str">
            <v>Lane</v>
          </cell>
          <cell r="AC1070" t="str">
            <v>BAND</v>
          </cell>
          <cell r="AD1070" t="str">
            <v>PSA</v>
          </cell>
          <cell r="AE1070" t="str">
            <v>Male</v>
          </cell>
          <cell r="AF1070">
            <v>1212</v>
          </cell>
          <cell r="AG1070" t="str">
            <v>PT Sev Delivery-Bus</v>
          </cell>
          <cell r="AH1070" t="str">
            <v>00.00.0000</v>
          </cell>
        </row>
        <row r="1071">
          <cell r="A1071">
            <v>51000944</v>
          </cell>
          <cell r="B1071" t="str">
            <v>Services</v>
          </cell>
          <cell r="C1071" t="str">
            <v>Public Transport</v>
          </cell>
          <cell r="D1071" t="str">
            <v>Ferry Services</v>
          </cell>
          <cell r="E1071" t="str">
            <v>Infrastructure &amp; Facilities Operations</v>
          </cell>
          <cell r="F1071">
            <v>51000944</v>
          </cell>
          <cell r="G1071" t="str">
            <v>PT Facilities Operator</v>
          </cell>
          <cell r="H1071" t="str">
            <v>14.05.2012</v>
          </cell>
          <cell r="I1071" t="str">
            <v>Staff Member</v>
          </cell>
          <cell r="J1071" t="str">
            <v>Band D</v>
          </cell>
          <cell r="K1071">
            <v>0.4</v>
          </cell>
          <cell r="L1071">
            <v>16</v>
          </cell>
          <cell r="M1071" t="str">
            <v>Permanent Part-Time</v>
          </cell>
          <cell r="N1071" t="str">
            <v>Waged/Timesheet</v>
          </cell>
          <cell r="O1071" t="str">
            <v>Position Filled</v>
          </cell>
          <cell r="P1071">
            <v>1044</v>
          </cell>
          <cell r="Q1071" t="str">
            <v>Laurence Keenan</v>
          </cell>
          <cell r="R1071" t="str">
            <v>Permanent Part-Time</v>
          </cell>
          <cell r="S1071" t="str">
            <v>Waged/Timesheet</v>
          </cell>
          <cell r="T1071" t="str">
            <v>IEA – 2010 Standard</v>
          </cell>
          <cell r="U1071">
            <v>0.4</v>
          </cell>
          <cell r="V1071" t="str">
            <v>D+</v>
          </cell>
          <cell r="W1071">
            <v>48464.5</v>
          </cell>
          <cell r="X1071" t="str">
            <v>111 Quay Street</v>
          </cell>
          <cell r="Y1071">
            <v>0</v>
          </cell>
          <cell r="Z1071" t="str">
            <v>Laurence</v>
          </cell>
          <cell r="AA1071" t="str">
            <v>Keenan</v>
          </cell>
          <cell r="AC1071" t="str">
            <v>BAND</v>
          </cell>
          <cell r="AD1071" t="str">
            <v>PSA</v>
          </cell>
          <cell r="AE1071" t="str">
            <v>Male</v>
          </cell>
          <cell r="AF1071">
            <v>1207</v>
          </cell>
          <cell r="AG1071" t="str">
            <v>WHARF FACILITIES</v>
          </cell>
          <cell r="AH1071" t="str">
            <v>00.00.0000</v>
          </cell>
        </row>
        <row r="1072">
          <cell r="A1072">
            <v>51000946</v>
          </cell>
          <cell r="B1072" t="str">
            <v>Finance Division</v>
          </cell>
          <cell r="C1072" t="str">
            <v>Procurement</v>
          </cell>
          <cell r="D1072" t="str">
            <v>Strategy &amp; Systems</v>
          </cell>
          <cell r="E1072" t="str">
            <v>PM Contract Support</v>
          </cell>
          <cell r="F1072">
            <v>51000946</v>
          </cell>
          <cell r="G1072" t="str">
            <v>Procurement Support Coordinator</v>
          </cell>
          <cell r="H1072" t="str">
            <v>01.06.2012</v>
          </cell>
          <cell r="I1072" t="str">
            <v>Staff Member</v>
          </cell>
          <cell r="J1072" t="str">
            <v>Band E</v>
          </cell>
          <cell r="K1072">
            <v>1</v>
          </cell>
          <cell r="L1072">
            <v>40</v>
          </cell>
          <cell r="M1072" t="str">
            <v>Permanent Full-Time</v>
          </cell>
          <cell r="N1072" t="str">
            <v>Waged/Timesheet</v>
          </cell>
          <cell r="O1072" t="str">
            <v>Position Filled</v>
          </cell>
          <cell r="P1072">
            <v>1830</v>
          </cell>
          <cell r="Q1072" t="str">
            <v>Ania Partridge</v>
          </cell>
          <cell r="R1072" t="str">
            <v>Permanent Full-Time</v>
          </cell>
          <cell r="S1072" t="str">
            <v>Waged/Timesheet</v>
          </cell>
          <cell r="T1072" t="str">
            <v>CEA – PSA</v>
          </cell>
          <cell r="U1072">
            <v>1</v>
          </cell>
          <cell r="V1072" t="str">
            <v>E5</v>
          </cell>
          <cell r="W1072">
            <v>50400</v>
          </cell>
          <cell r="X1072" t="str">
            <v>Admin 6 - 6 Henderson Valley Road</v>
          </cell>
          <cell r="Y1072">
            <v>0</v>
          </cell>
          <cell r="Z1072" t="str">
            <v>Anna</v>
          </cell>
          <cell r="AA1072" t="str">
            <v>Partridge</v>
          </cell>
          <cell r="AB1072" t="str">
            <v>Ania</v>
          </cell>
          <cell r="AC1072" t="str">
            <v>BAND</v>
          </cell>
          <cell r="AD1072" t="str">
            <v>PSA</v>
          </cell>
          <cell r="AE1072" t="str">
            <v>Female</v>
          </cell>
          <cell r="AF1072">
            <v>8207</v>
          </cell>
          <cell r="AG1072" t="str">
            <v>Contract admin</v>
          </cell>
          <cell r="AH1072" t="str">
            <v>00.00.0000</v>
          </cell>
        </row>
        <row r="1073">
          <cell r="A1073">
            <v>51000953</v>
          </cell>
          <cell r="B1073" t="str">
            <v>Services</v>
          </cell>
          <cell r="C1073" t="str">
            <v>Services</v>
          </cell>
          <cell r="D1073" t="str">
            <v>ATOC - Smales</v>
          </cell>
          <cell r="E1073" t="str">
            <v>JTOC Admin</v>
          </cell>
          <cell r="F1073">
            <v>51000953</v>
          </cell>
          <cell r="G1073" t="str">
            <v>Senior Administrator</v>
          </cell>
          <cell r="H1073" t="str">
            <v>28.05.2012</v>
          </cell>
          <cell r="I1073" t="str">
            <v>Team Leader</v>
          </cell>
          <cell r="K1073">
            <v>0</v>
          </cell>
          <cell r="L1073">
            <v>0</v>
          </cell>
          <cell r="M1073" t="str">
            <v>ATOC - Smales</v>
          </cell>
          <cell r="N1073" t="str">
            <v>ATOC - Smales</v>
          </cell>
          <cell r="O1073" t="str">
            <v>Position Filled</v>
          </cell>
          <cell r="P1073">
            <v>898</v>
          </cell>
          <cell r="Q1073" t="str">
            <v>Rosemary Martin</v>
          </cell>
          <cell r="R1073" t="str">
            <v>ATOC - Smales</v>
          </cell>
          <cell r="S1073" t="str">
            <v>ATOC - Smales</v>
          </cell>
          <cell r="U1073">
            <v>0</v>
          </cell>
          <cell r="W1073">
            <v>0</v>
          </cell>
          <cell r="X1073" t="str">
            <v>Vodafone Building - Level 2 (74 Taharoto Road)</v>
          </cell>
          <cell r="Y1073">
            <v>0</v>
          </cell>
          <cell r="Z1073" t="str">
            <v>Rosemary</v>
          </cell>
          <cell r="AA1073" t="str">
            <v>Martin</v>
          </cell>
          <cell r="AE1073" t="str">
            <v>Female</v>
          </cell>
          <cell r="AF1073">
            <v>1509</v>
          </cell>
          <cell r="AG1073" t="str">
            <v>ATOC - Smales</v>
          </cell>
          <cell r="AH1073" t="str">
            <v>00.00.0000</v>
          </cell>
        </row>
        <row r="1074">
          <cell r="A1074">
            <v>51000954</v>
          </cell>
          <cell r="B1074" t="str">
            <v>Services</v>
          </cell>
          <cell r="C1074" t="str">
            <v>Services</v>
          </cell>
          <cell r="D1074" t="str">
            <v>ATOC - Smales</v>
          </cell>
          <cell r="E1074" t="str">
            <v>JTOC Admin</v>
          </cell>
          <cell r="F1074">
            <v>51000954</v>
          </cell>
          <cell r="G1074" t="str">
            <v>Administrator (PT)</v>
          </cell>
          <cell r="H1074" t="str">
            <v>28.05.2012</v>
          </cell>
          <cell r="K1074">
            <v>0</v>
          </cell>
          <cell r="L1074">
            <v>0</v>
          </cell>
          <cell r="M1074" t="str">
            <v>ATOC - Smales</v>
          </cell>
          <cell r="N1074" t="str">
            <v>ATOC - Smales</v>
          </cell>
          <cell r="O1074" t="str">
            <v>Position Filled</v>
          </cell>
          <cell r="P1074">
            <v>899</v>
          </cell>
          <cell r="Q1074" t="str">
            <v>Jacqui Smith</v>
          </cell>
          <cell r="R1074" t="str">
            <v>ATOC - Smales</v>
          </cell>
          <cell r="S1074" t="str">
            <v>ATOC - Smales</v>
          </cell>
          <cell r="U1074">
            <v>0</v>
          </cell>
          <cell r="W1074">
            <v>0</v>
          </cell>
          <cell r="Y1074">
            <v>0</v>
          </cell>
          <cell r="Z1074" t="str">
            <v>Jacqui</v>
          </cell>
          <cell r="AA1074" t="str">
            <v>Smith</v>
          </cell>
          <cell r="AE1074" t="str">
            <v>Female</v>
          </cell>
          <cell r="AF1074">
            <v>1509</v>
          </cell>
          <cell r="AG1074" t="str">
            <v>ATOC - Smales</v>
          </cell>
          <cell r="AH1074" t="str">
            <v>00.00.0000</v>
          </cell>
        </row>
        <row r="1075">
          <cell r="A1075">
            <v>51000955</v>
          </cell>
          <cell r="B1075" t="str">
            <v>Services</v>
          </cell>
          <cell r="C1075" t="str">
            <v>Services</v>
          </cell>
          <cell r="D1075" t="str">
            <v>ATOC - Smales</v>
          </cell>
          <cell r="E1075" t="str">
            <v>Technical Services</v>
          </cell>
          <cell r="F1075">
            <v>51000955</v>
          </cell>
          <cell r="G1075" t="str">
            <v>Technical Services Manager</v>
          </cell>
          <cell r="H1075" t="str">
            <v>28.05.2012</v>
          </cell>
          <cell r="I1075" t="str">
            <v>Staff Member</v>
          </cell>
          <cell r="K1075">
            <v>0</v>
          </cell>
          <cell r="L1075">
            <v>0</v>
          </cell>
          <cell r="M1075" t="str">
            <v>ATOC - Smales</v>
          </cell>
          <cell r="N1075" t="str">
            <v>ATOC - Smales</v>
          </cell>
          <cell r="O1075" t="str">
            <v>Position Filled</v>
          </cell>
          <cell r="P1075">
            <v>931</v>
          </cell>
          <cell r="Q1075" t="str">
            <v>Matthew Hoyle</v>
          </cell>
          <cell r="R1075" t="str">
            <v>ATOC - Smales</v>
          </cell>
          <cell r="S1075" t="str">
            <v>ATOC - Smales</v>
          </cell>
          <cell r="U1075">
            <v>0</v>
          </cell>
          <cell r="W1075">
            <v>0</v>
          </cell>
          <cell r="X1075" t="str">
            <v>Vodafone Building - Level 2 (74 Taharoto Road)</v>
          </cell>
          <cell r="Y1075">
            <v>0</v>
          </cell>
          <cell r="Z1075" t="str">
            <v>Matthew</v>
          </cell>
          <cell r="AA1075" t="str">
            <v>Hoyle</v>
          </cell>
          <cell r="AE1075" t="str">
            <v>Male</v>
          </cell>
          <cell r="AF1075">
            <v>1509</v>
          </cell>
          <cell r="AG1075" t="str">
            <v>ATOC - Smales</v>
          </cell>
          <cell r="AH1075" t="str">
            <v>00.00.0000</v>
          </cell>
        </row>
        <row r="1076">
          <cell r="A1076">
            <v>51000956</v>
          </cell>
          <cell r="B1076" t="str">
            <v>Services</v>
          </cell>
          <cell r="C1076" t="str">
            <v>Services</v>
          </cell>
          <cell r="D1076" t="str">
            <v>ATOC - Smales</v>
          </cell>
          <cell r="E1076" t="str">
            <v>Traffic Signals Team 1</v>
          </cell>
          <cell r="F1076">
            <v>51000956</v>
          </cell>
          <cell r="G1076" t="str">
            <v>Principal Signals Engineer</v>
          </cell>
          <cell r="H1076" t="str">
            <v>28.05.2012</v>
          </cell>
          <cell r="K1076">
            <v>0</v>
          </cell>
          <cell r="L1076">
            <v>0</v>
          </cell>
          <cell r="M1076" t="str">
            <v>ATOC - Smales</v>
          </cell>
          <cell r="N1076" t="str">
            <v>ATOC - Smales</v>
          </cell>
          <cell r="O1076" t="str">
            <v>Position unfilled for 961 days</v>
          </cell>
          <cell r="P1076">
            <v>0</v>
          </cell>
          <cell r="U1076">
            <v>0</v>
          </cell>
          <cell r="W1076">
            <v>0</v>
          </cell>
          <cell r="Y1076">
            <v>0</v>
          </cell>
          <cell r="AH1076" t="str">
            <v>00.00.0000</v>
          </cell>
        </row>
        <row r="1077">
          <cell r="A1077">
            <v>51000957</v>
          </cell>
          <cell r="B1077" t="str">
            <v>Services</v>
          </cell>
          <cell r="C1077" t="str">
            <v>Services</v>
          </cell>
          <cell r="D1077" t="str">
            <v>ATOC - Smales</v>
          </cell>
          <cell r="E1077" t="str">
            <v>Traffic Signals Team 2</v>
          </cell>
          <cell r="F1077">
            <v>51000957</v>
          </cell>
          <cell r="G1077" t="str">
            <v>Senior Traffic Signal Engineer</v>
          </cell>
          <cell r="H1077" t="str">
            <v>28.05.2012</v>
          </cell>
          <cell r="K1077">
            <v>0</v>
          </cell>
          <cell r="L1077">
            <v>0</v>
          </cell>
          <cell r="M1077" t="str">
            <v>ATOC - Smales</v>
          </cell>
          <cell r="N1077" t="str">
            <v>ATOC - Smales</v>
          </cell>
          <cell r="O1077" t="str">
            <v>Position Filled</v>
          </cell>
          <cell r="P1077">
            <v>932</v>
          </cell>
          <cell r="Q1077" t="str">
            <v>Richard Loyd</v>
          </cell>
          <cell r="R1077" t="str">
            <v>ATOC - Smales</v>
          </cell>
          <cell r="S1077" t="str">
            <v>ATOC - Smales</v>
          </cell>
          <cell r="U1077">
            <v>0</v>
          </cell>
          <cell r="W1077">
            <v>0</v>
          </cell>
          <cell r="Y1077">
            <v>0</v>
          </cell>
          <cell r="Z1077" t="str">
            <v>Richard</v>
          </cell>
          <cell r="AA1077" t="str">
            <v>Loyd</v>
          </cell>
          <cell r="AE1077" t="str">
            <v>Male</v>
          </cell>
          <cell r="AF1077">
            <v>1509</v>
          </cell>
          <cell r="AG1077" t="str">
            <v>ATOC - Smales</v>
          </cell>
          <cell r="AH1077" t="str">
            <v>00.00.0000</v>
          </cell>
        </row>
        <row r="1078">
          <cell r="A1078">
            <v>51000958</v>
          </cell>
          <cell r="B1078" t="str">
            <v>Services</v>
          </cell>
          <cell r="C1078" t="str">
            <v>Services</v>
          </cell>
          <cell r="D1078" t="str">
            <v>ATOC - Smales</v>
          </cell>
          <cell r="E1078" t="str">
            <v>Traffic Signals Team 3</v>
          </cell>
          <cell r="F1078">
            <v>51000958</v>
          </cell>
          <cell r="G1078" t="str">
            <v>Senior Traffic Signal Engineer</v>
          </cell>
          <cell r="H1078" t="str">
            <v>28.05.2012</v>
          </cell>
          <cell r="K1078">
            <v>0</v>
          </cell>
          <cell r="L1078">
            <v>0</v>
          </cell>
          <cell r="M1078" t="str">
            <v>ATOC - Smales</v>
          </cell>
          <cell r="N1078" t="str">
            <v>ATOC - Smales</v>
          </cell>
          <cell r="O1078" t="str">
            <v>Position Filled</v>
          </cell>
          <cell r="P1078">
            <v>933</v>
          </cell>
          <cell r="Q1078" t="str">
            <v>Yulia Vugman</v>
          </cell>
          <cell r="R1078" t="str">
            <v>ATOC - Smales</v>
          </cell>
          <cell r="S1078" t="str">
            <v>ATOC - Smales</v>
          </cell>
          <cell r="U1078">
            <v>0</v>
          </cell>
          <cell r="W1078">
            <v>0</v>
          </cell>
          <cell r="Y1078">
            <v>0</v>
          </cell>
          <cell r="Z1078" t="str">
            <v>Yulia</v>
          </cell>
          <cell r="AA1078" t="str">
            <v>Vugman</v>
          </cell>
          <cell r="AE1078" t="str">
            <v>Female</v>
          </cell>
          <cell r="AF1078">
            <v>1509</v>
          </cell>
          <cell r="AG1078" t="str">
            <v>ATOC - Smales</v>
          </cell>
          <cell r="AH1078" t="str">
            <v>00.00.0000</v>
          </cell>
        </row>
        <row r="1079">
          <cell r="A1079">
            <v>51000959</v>
          </cell>
          <cell r="B1079" t="str">
            <v>Services</v>
          </cell>
          <cell r="C1079" t="str">
            <v>Services</v>
          </cell>
          <cell r="D1079" t="str">
            <v>ATOC - Smales</v>
          </cell>
          <cell r="E1079" t="str">
            <v>Traffic Signals Team 3</v>
          </cell>
          <cell r="F1079">
            <v>51000959</v>
          </cell>
          <cell r="G1079" t="str">
            <v>Team Leader Technical Services</v>
          </cell>
          <cell r="H1079" t="str">
            <v>28.05.2012</v>
          </cell>
          <cell r="K1079">
            <v>0</v>
          </cell>
          <cell r="L1079">
            <v>0</v>
          </cell>
          <cell r="M1079" t="str">
            <v>ATOC - Smales</v>
          </cell>
          <cell r="N1079" t="str">
            <v>ATOC - Smales</v>
          </cell>
          <cell r="O1079" t="str">
            <v>Position unfilled for 961 days</v>
          </cell>
          <cell r="P1079">
            <v>0</v>
          </cell>
          <cell r="U1079">
            <v>0</v>
          </cell>
          <cell r="W1079">
            <v>0</v>
          </cell>
          <cell r="Y1079">
            <v>0</v>
          </cell>
          <cell r="AH1079" t="str">
            <v>00.00.0000</v>
          </cell>
        </row>
        <row r="1080">
          <cell r="A1080">
            <v>51000960</v>
          </cell>
          <cell r="B1080" t="str">
            <v>Services</v>
          </cell>
          <cell r="C1080" t="str">
            <v>Services</v>
          </cell>
          <cell r="D1080" t="str">
            <v>ATOC - Smales</v>
          </cell>
          <cell r="E1080" t="str">
            <v>Traffic Signals Team 2</v>
          </cell>
          <cell r="F1080">
            <v>51000960</v>
          </cell>
          <cell r="G1080" t="str">
            <v>Traffic Signal Engineer</v>
          </cell>
          <cell r="H1080" t="str">
            <v>28.05.2012</v>
          </cell>
          <cell r="K1080">
            <v>0</v>
          </cell>
          <cell r="L1080">
            <v>0</v>
          </cell>
          <cell r="M1080" t="str">
            <v>ATOC - Smales</v>
          </cell>
          <cell r="N1080" t="str">
            <v>ATOC - Smales</v>
          </cell>
          <cell r="O1080" t="str">
            <v>Position unfilled for  95 days</v>
          </cell>
          <cell r="P1080">
            <v>0</v>
          </cell>
          <cell r="U1080">
            <v>0</v>
          </cell>
          <cell r="W1080">
            <v>0</v>
          </cell>
          <cell r="Y1080">
            <v>0</v>
          </cell>
          <cell r="AH1080" t="str">
            <v>00.00.0000</v>
          </cell>
        </row>
        <row r="1081">
          <cell r="A1081">
            <v>51000961</v>
          </cell>
          <cell r="B1081" t="str">
            <v>Services</v>
          </cell>
          <cell r="C1081" t="str">
            <v>Services</v>
          </cell>
          <cell r="D1081" t="str">
            <v>ATOC - Smales</v>
          </cell>
          <cell r="E1081" t="str">
            <v>Traffic Signals Team 3</v>
          </cell>
          <cell r="F1081">
            <v>51000961</v>
          </cell>
          <cell r="G1081" t="str">
            <v>Traffic Signal Engineer</v>
          </cell>
          <cell r="H1081" t="str">
            <v>28.05.2012</v>
          </cell>
          <cell r="K1081">
            <v>0</v>
          </cell>
          <cell r="L1081">
            <v>0</v>
          </cell>
          <cell r="M1081" t="str">
            <v>ATOC - Smales</v>
          </cell>
          <cell r="N1081" t="str">
            <v>ATOC - Smales</v>
          </cell>
          <cell r="O1081" t="str">
            <v>Position Filled</v>
          </cell>
          <cell r="P1081">
            <v>935</v>
          </cell>
          <cell r="Q1081" t="str">
            <v>Imran Rashid</v>
          </cell>
          <cell r="R1081" t="str">
            <v>ATOC - Smales</v>
          </cell>
          <cell r="S1081" t="str">
            <v>ATOC - Smales</v>
          </cell>
          <cell r="U1081">
            <v>0</v>
          </cell>
          <cell r="W1081">
            <v>0</v>
          </cell>
          <cell r="Y1081">
            <v>0</v>
          </cell>
          <cell r="Z1081" t="str">
            <v>Imran</v>
          </cell>
          <cell r="AA1081" t="str">
            <v>Rashid</v>
          </cell>
          <cell r="AE1081" t="str">
            <v>Male</v>
          </cell>
          <cell r="AF1081">
            <v>1509</v>
          </cell>
          <cell r="AG1081" t="str">
            <v>ATOC - Smales</v>
          </cell>
          <cell r="AH1081" t="str">
            <v>00.00.0000</v>
          </cell>
        </row>
        <row r="1082">
          <cell r="A1082">
            <v>51000962</v>
          </cell>
          <cell r="B1082" t="str">
            <v>Services</v>
          </cell>
          <cell r="C1082" t="str">
            <v>Services</v>
          </cell>
          <cell r="D1082" t="str">
            <v>ATOC - Smales</v>
          </cell>
          <cell r="E1082" t="str">
            <v>SCATS Team</v>
          </cell>
          <cell r="F1082">
            <v>51000962</v>
          </cell>
          <cell r="G1082" t="str">
            <v>SCATS Operator</v>
          </cell>
          <cell r="H1082" t="str">
            <v>28.05.2012</v>
          </cell>
          <cell r="K1082">
            <v>0</v>
          </cell>
          <cell r="L1082">
            <v>0</v>
          </cell>
          <cell r="M1082" t="str">
            <v>ATOC - Smales</v>
          </cell>
          <cell r="N1082" t="str">
            <v>ATOC - Smales</v>
          </cell>
          <cell r="O1082" t="str">
            <v>Position Filled</v>
          </cell>
          <cell r="P1082">
            <v>936</v>
          </cell>
          <cell r="Q1082" t="str">
            <v>Peter Johnstone</v>
          </cell>
          <cell r="R1082" t="str">
            <v>ATOC - Smales</v>
          </cell>
          <cell r="S1082" t="str">
            <v>ATOC - Smales</v>
          </cell>
          <cell r="U1082">
            <v>0</v>
          </cell>
          <cell r="W1082">
            <v>0</v>
          </cell>
          <cell r="Y1082">
            <v>0</v>
          </cell>
          <cell r="Z1082" t="str">
            <v>Peter</v>
          </cell>
          <cell r="AA1082" t="str">
            <v>Johnstone</v>
          </cell>
          <cell r="AE1082" t="str">
            <v>Male</v>
          </cell>
          <cell r="AF1082">
            <v>1509</v>
          </cell>
          <cell r="AG1082" t="str">
            <v>ATOC - Smales</v>
          </cell>
          <cell r="AH1082" t="str">
            <v>00.00.0000</v>
          </cell>
        </row>
        <row r="1083">
          <cell r="A1083">
            <v>51000963</v>
          </cell>
          <cell r="B1083" t="str">
            <v>Services</v>
          </cell>
          <cell r="C1083" t="str">
            <v>Services</v>
          </cell>
          <cell r="D1083" t="str">
            <v>ATOC - Smales</v>
          </cell>
          <cell r="E1083" t="str">
            <v>Traffic Signals Team 1</v>
          </cell>
          <cell r="F1083">
            <v>51000963</v>
          </cell>
          <cell r="G1083" t="str">
            <v>Traffic Signal Engineer</v>
          </cell>
          <cell r="H1083" t="str">
            <v>28.05.2012</v>
          </cell>
          <cell r="K1083">
            <v>0</v>
          </cell>
          <cell r="L1083">
            <v>0</v>
          </cell>
          <cell r="M1083" t="str">
            <v>ATOC - Smales</v>
          </cell>
          <cell r="N1083" t="str">
            <v>ATOC - Smales</v>
          </cell>
          <cell r="O1083" t="str">
            <v>Position Filled</v>
          </cell>
          <cell r="P1083">
            <v>937</v>
          </cell>
          <cell r="Q1083" t="str">
            <v>Michael Daley</v>
          </cell>
          <cell r="R1083" t="str">
            <v>ATOC - Smales</v>
          </cell>
          <cell r="S1083" t="str">
            <v>ATOC - Smales</v>
          </cell>
          <cell r="U1083">
            <v>0</v>
          </cell>
          <cell r="W1083">
            <v>0</v>
          </cell>
          <cell r="Y1083">
            <v>0</v>
          </cell>
          <cell r="Z1083" t="str">
            <v>Michael</v>
          </cell>
          <cell r="AA1083" t="str">
            <v>Daley</v>
          </cell>
          <cell r="AE1083" t="str">
            <v>Male</v>
          </cell>
          <cell r="AF1083">
            <v>1509</v>
          </cell>
          <cell r="AG1083" t="str">
            <v>ATOC - Smales</v>
          </cell>
          <cell r="AH1083" t="str">
            <v>00.00.0000</v>
          </cell>
        </row>
        <row r="1084">
          <cell r="A1084">
            <v>51000964</v>
          </cell>
          <cell r="B1084" t="str">
            <v>Services</v>
          </cell>
          <cell r="C1084" t="str">
            <v>Services</v>
          </cell>
          <cell r="D1084" t="str">
            <v>ATOC - Smales</v>
          </cell>
          <cell r="E1084" t="str">
            <v>SCATS Team</v>
          </cell>
          <cell r="F1084">
            <v>51000964</v>
          </cell>
          <cell r="G1084" t="str">
            <v>SCATS Operator</v>
          </cell>
          <cell r="H1084" t="str">
            <v>28.05.2012</v>
          </cell>
          <cell r="K1084">
            <v>0</v>
          </cell>
          <cell r="L1084">
            <v>0</v>
          </cell>
          <cell r="M1084" t="str">
            <v>ATOC - Smales</v>
          </cell>
          <cell r="N1084" t="str">
            <v>ATOC - Smales</v>
          </cell>
          <cell r="O1084" t="str">
            <v>Position Filled</v>
          </cell>
          <cell r="P1084">
            <v>938</v>
          </cell>
          <cell r="Q1084" t="str">
            <v>Jordan Smiley</v>
          </cell>
          <cell r="R1084" t="str">
            <v>ATOC - Smales</v>
          </cell>
          <cell r="S1084" t="str">
            <v>ATOC - Smales</v>
          </cell>
          <cell r="U1084">
            <v>0</v>
          </cell>
          <cell r="W1084">
            <v>0</v>
          </cell>
          <cell r="Y1084">
            <v>0</v>
          </cell>
          <cell r="Z1084" t="str">
            <v>Jordan</v>
          </cell>
          <cell r="AA1084" t="str">
            <v>Smiley</v>
          </cell>
          <cell r="AE1084" t="str">
            <v>Male</v>
          </cell>
          <cell r="AF1084">
            <v>1509</v>
          </cell>
          <cell r="AG1084" t="str">
            <v>ATOC - Smales</v>
          </cell>
          <cell r="AH1084" t="str">
            <v>00.00.0000</v>
          </cell>
        </row>
        <row r="1085">
          <cell r="A1085">
            <v>51000965</v>
          </cell>
          <cell r="B1085" t="str">
            <v>Services</v>
          </cell>
          <cell r="C1085" t="str">
            <v>Services</v>
          </cell>
          <cell r="D1085" t="str">
            <v>ATOC - Smales</v>
          </cell>
          <cell r="E1085" t="str">
            <v>SCATS Team</v>
          </cell>
          <cell r="F1085">
            <v>51000965</v>
          </cell>
          <cell r="G1085" t="str">
            <v>SCATS Operator</v>
          </cell>
          <cell r="H1085" t="str">
            <v>28.05.2012</v>
          </cell>
          <cell r="K1085">
            <v>0</v>
          </cell>
          <cell r="L1085">
            <v>0</v>
          </cell>
          <cell r="M1085" t="str">
            <v>ATOC - Smales</v>
          </cell>
          <cell r="N1085" t="str">
            <v>ATOC - Smales</v>
          </cell>
          <cell r="O1085" t="str">
            <v>Position Filled</v>
          </cell>
          <cell r="P1085">
            <v>2226</v>
          </cell>
          <cell r="Q1085" t="str">
            <v>Hailey Rapana</v>
          </cell>
          <cell r="R1085" t="str">
            <v>ATOC - Smales</v>
          </cell>
          <cell r="S1085" t="str">
            <v>ATOC - Smales</v>
          </cell>
          <cell r="U1085">
            <v>0</v>
          </cell>
          <cell r="W1085">
            <v>0</v>
          </cell>
          <cell r="Y1085">
            <v>0</v>
          </cell>
          <cell r="Z1085" t="str">
            <v>Hailey</v>
          </cell>
          <cell r="AA1085" t="str">
            <v>Rapana</v>
          </cell>
          <cell r="AE1085" t="str">
            <v>Female</v>
          </cell>
          <cell r="AF1085">
            <v>1509</v>
          </cell>
          <cell r="AG1085" t="str">
            <v>ATOC - Smales</v>
          </cell>
          <cell r="AH1085" t="str">
            <v>00.00.0000</v>
          </cell>
        </row>
        <row r="1086">
          <cell r="A1086">
            <v>51000966</v>
          </cell>
          <cell r="B1086" t="str">
            <v>Services</v>
          </cell>
          <cell r="C1086" t="str">
            <v>Services</v>
          </cell>
          <cell r="D1086" t="str">
            <v>ATOC - Smales</v>
          </cell>
          <cell r="E1086" t="str">
            <v>Traffic Signals Team 2</v>
          </cell>
          <cell r="F1086">
            <v>51000966</v>
          </cell>
          <cell r="G1086" t="str">
            <v>Traffic Signal Engineer</v>
          </cell>
          <cell r="H1086" t="str">
            <v>28.05.2012</v>
          </cell>
          <cell r="K1086">
            <v>0</v>
          </cell>
          <cell r="L1086">
            <v>0</v>
          </cell>
          <cell r="M1086" t="str">
            <v>ATOC - Smales</v>
          </cell>
          <cell r="N1086" t="str">
            <v>ATOC - Smales</v>
          </cell>
          <cell r="O1086" t="str">
            <v>Position unfilled for 961 days</v>
          </cell>
          <cell r="P1086">
            <v>0</v>
          </cell>
          <cell r="U1086">
            <v>0</v>
          </cell>
          <cell r="W1086">
            <v>0</v>
          </cell>
          <cell r="Y1086">
            <v>0</v>
          </cell>
          <cell r="AH1086" t="str">
            <v>00.00.0000</v>
          </cell>
        </row>
        <row r="1087">
          <cell r="A1087">
            <v>51000967</v>
          </cell>
          <cell r="B1087" t="str">
            <v>Services</v>
          </cell>
          <cell r="C1087" t="str">
            <v>Services</v>
          </cell>
          <cell r="D1087" t="str">
            <v>ATOC - Smales</v>
          </cell>
          <cell r="E1087" t="str">
            <v>Traffic Signals Team 2</v>
          </cell>
          <cell r="F1087">
            <v>51000967</v>
          </cell>
          <cell r="G1087" t="str">
            <v>Graduate Engineer</v>
          </cell>
          <cell r="H1087" t="str">
            <v>28.05.2012</v>
          </cell>
          <cell r="K1087">
            <v>0</v>
          </cell>
          <cell r="L1087">
            <v>0</v>
          </cell>
          <cell r="M1087" t="str">
            <v>ATOC - Smales</v>
          </cell>
          <cell r="N1087" t="str">
            <v>ATOC - Smales</v>
          </cell>
          <cell r="O1087" t="str">
            <v>Position Filled</v>
          </cell>
          <cell r="P1087">
            <v>2193</v>
          </cell>
          <cell r="Q1087" t="str">
            <v>David Chieng</v>
          </cell>
          <cell r="R1087" t="str">
            <v>ATOC - Smales</v>
          </cell>
          <cell r="S1087" t="str">
            <v>ATOC - Smales</v>
          </cell>
          <cell r="U1087">
            <v>0</v>
          </cell>
          <cell r="W1087">
            <v>0</v>
          </cell>
          <cell r="X1087" t="str">
            <v>Q4 Building – 74 Taharoto (JTOC)</v>
          </cell>
          <cell r="Y1087">
            <v>0</v>
          </cell>
          <cell r="Z1087" t="str">
            <v>David</v>
          </cell>
          <cell r="AA1087" t="str">
            <v>Chieng</v>
          </cell>
          <cell r="AE1087" t="str">
            <v>Male</v>
          </cell>
          <cell r="AF1087">
            <v>1509</v>
          </cell>
          <cell r="AG1087" t="str">
            <v>ATOC - Smales</v>
          </cell>
          <cell r="AH1087" t="str">
            <v>00.00.0000</v>
          </cell>
        </row>
        <row r="1088">
          <cell r="A1088">
            <v>51000968</v>
          </cell>
          <cell r="B1088" t="str">
            <v>Services</v>
          </cell>
          <cell r="C1088" t="str">
            <v>Services</v>
          </cell>
          <cell r="D1088" t="str">
            <v>ATOC - Smales</v>
          </cell>
          <cell r="E1088" t="str">
            <v>Assets &amp; Contracts</v>
          </cell>
          <cell r="F1088">
            <v>51000968</v>
          </cell>
          <cell r="G1088" t="str">
            <v>Contracts Manager</v>
          </cell>
          <cell r="H1088" t="str">
            <v>28.05.2012</v>
          </cell>
          <cell r="K1088">
            <v>0</v>
          </cell>
          <cell r="L1088">
            <v>0</v>
          </cell>
          <cell r="M1088" t="str">
            <v>ATOC - Smales</v>
          </cell>
          <cell r="N1088" t="str">
            <v>ATOC - Smales</v>
          </cell>
          <cell r="O1088" t="str">
            <v>Position Filled</v>
          </cell>
          <cell r="P1088">
            <v>2067</v>
          </cell>
          <cell r="Q1088" t="str">
            <v>Anthony Chiu</v>
          </cell>
          <cell r="R1088" t="str">
            <v>ATOC - Smales</v>
          </cell>
          <cell r="S1088" t="str">
            <v>ATOC - Smales</v>
          </cell>
          <cell r="U1088">
            <v>0</v>
          </cell>
          <cell r="W1088">
            <v>0</v>
          </cell>
          <cell r="X1088" t="str">
            <v>29 Customs Street West - Level 18</v>
          </cell>
          <cell r="Y1088">
            <v>0</v>
          </cell>
          <cell r="Z1088" t="str">
            <v>Anthony</v>
          </cell>
          <cell r="AA1088" t="str">
            <v>Chiu</v>
          </cell>
          <cell r="AE1088" t="str">
            <v>Male</v>
          </cell>
          <cell r="AF1088">
            <v>1509</v>
          </cell>
          <cell r="AG1088" t="str">
            <v>ATOC - Smales</v>
          </cell>
          <cell r="AH1088" t="str">
            <v>00.00.0000</v>
          </cell>
        </row>
        <row r="1089">
          <cell r="A1089">
            <v>51000969</v>
          </cell>
          <cell r="B1089" t="str">
            <v>Services</v>
          </cell>
          <cell r="C1089" t="str">
            <v>Services</v>
          </cell>
          <cell r="D1089" t="str">
            <v>ATOC - Smales</v>
          </cell>
          <cell r="E1089" t="str">
            <v>Assets &amp; Contracts</v>
          </cell>
          <cell r="F1089">
            <v>51000969</v>
          </cell>
          <cell r="G1089" t="str">
            <v>Contracts Manager</v>
          </cell>
          <cell r="H1089" t="str">
            <v>28.05.2012</v>
          </cell>
          <cell r="K1089">
            <v>0</v>
          </cell>
          <cell r="L1089">
            <v>0</v>
          </cell>
          <cell r="M1089" t="str">
            <v>ATOC - Smales</v>
          </cell>
          <cell r="N1089" t="str">
            <v>ATOC - Smales</v>
          </cell>
          <cell r="O1089" t="str">
            <v>Position Filled</v>
          </cell>
          <cell r="P1089">
            <v>901</v>
          </cell>
          <cell r="Q1089" t="str">
            <v>Eddie Fitton</v>
          </cell>
          <cell r="R1089" t="str">
            <v>ATOC - Smales</v>
          </cell>
          <cell r="S1089" t="str">
            <v>ATOC - Smales</v>
          </cell>
          <cell r="U1089">
            <v>0</v>
          </cell>
          <cell r="W1089">
            <v>0</v>
          </cell>
          <cell r="X1089" t="str">
            <v>Q4 Building – 74 Taharoto (JTOC)</v>
          </cell>
          <cell r="Y1089">
            <v>0</v>
          </cell>
          <cell r="Z1089" t="str">
            <v>Eddie</v>
          </cell>
          <cell r="AA1089" t="str">
            <v>Fitton</v>
          </cell>
          <cell r="AE1089" t="str">
            <v>Male</v>
          </cell>
          <cell r="AF1089">
            <v>1509</v>
          </cell>
          <cell r="AG1089" t="str">
            <v>ATOC - Smales</v>
          </cell>
          <cell r="AH1089" t="str">
            <v>00.00.0000</v>
          </cell>
        </row>
        <row r="1090">
          <cell r="A1090">
            <v>51000970</v>
          </cell>
          <cell r="B1090" t="str">
            <v>Services</v>
          </cell>
          <cell r="C1090" t="str">
            <v>Services</v>
          </cell>
          <cell r="D1090" t="str">
            <v>ATOC - Smales</v>
          </cell>
          <cell r="E1090" t="str">
            <v>Assets &amp; Contracts</v>
          </cell>
          <cell r="F1090">
            <v>51000970</v>
          </cell>
          <cell r="G1090" t="str">
            <v>Assets Manager</v>
          </cell>
          <cell r="H1090" t="str">
            <v>28.05.2012</v>
          </cell>
          <cell r="K1090">
            <v>0</v>
          </cell>
          <cell r="L1090">
            <v>0</v>
          </cell>
          <cell r="M1090" t="str">
            <v>ATOC - Smales</v>
          </cell>
          <cell r="N1090" t="str">
            <v>ATOC - Smales</v>
          </cell>
          <cell r="O1090" t="str">
            <v>Position Filled</v>
          </cell>
          <cell r="P1090">
            <v>902</v>
          </cell>
          <cell r="Q1090" t="str">
            <v>Vincent Teng</v>
          </cell>
          <cell r="R1090" t="str">
            <v>ATOC - Smales</v>
          </cell>
          <cell r="S1090" t="str">
            <v>ATOC - Smales</v>
          </cell>
          <cell r="U1090">
            <v>0</v>
          </cell>
          <cell r="W1090">
            <v>0</v>
          </cell>
          <cell r="X1090" t="str">
            <v>Q4 Building – 74 Taharoto (JTOC)</v>
          </cell>
          <cell r="Y1090">
            <v>0</v>
          </cell>
          <cell r="Z1090" t="str">
            <v>Vincent</v>
          </cell>
          <cell r="AA1090" t="str">
            <v>Teng</v>
          </cell>
          <cell r="AE1090" t="str">
            <v>Male</v>
          </cell>
          <cell r="AF1090">
            <v>1509</v>
          </cell>
          <cell r="AG1090" t="str">
            <v>ATOC - Smales</v>
          </cell>
          <cell r="AH1090" t="str">
            <v>00.00.0000</v>
          </cell>
        </row>
        <row r="1091">
          <cell r="A1091">
            <v>51000971</v>
          </cell>
          <cell r="B1091" t="str">
            <v>Services</v>
          </cell>
          <cell r="C1091" t="str">
            <v>Services</v>
          </cell>
          <cell r="D1091" t="str">
            <v>ATOC - Smales</v>
          </cell>
          <cell r="E1091" t="str">
            <v>Assets &amp; Contracts</v>
          </cell>
          <cell r="F1091">
            <v>51000971</v>
          </cell>
          <cell r="G1091" t="str">
            <v>Assistant Assets Manager</v>
          </cell>
          <cell r="H1091" t="str">
            <v>28.05.2012</v>
          </cell>
          <cell r="K1091">
            <v>0</v>
          </cell>
          <cell r="L1091">
            <v>0</v>
          </cell>
          <cell r="M1091" t="str">
            <v>ATOC - Smales</v>
          </cell>
          <cell r="N1091" t="str">
            <v>ATOC - Smales</v>
          </cell>
          <cell r="O1091" t="str">
            <v>Position unfilled for  47 days</v>
          </cell>
          <cell r="P1091">
            <v>0</v>
          </cell>
          <cell r="U1091">
            <v>0</v>
          </cell>
          <cell r="W1091">
            <v>0</v>
          </cell>
          <cell r="Y1091">
            <v>0</v>
          </cell>
          <cell r="AH1091" t="str">
            <v>00.00.0000</v>
          </cell>
        </row>
        <row r="1092">
          <cell r="A1092">
            <v>51000972</v>
          </cell>
          <cell r="B1092" t="str">
            <v>Services</v>
          </cell>
          <cell r="C1092" t="str">
            <v>Services</v>
          </cell>
          <cell r="D1092" t="str">
            <v>ATOC - Smales</v>
          </cell>
          <cell r="E1092" t="str">
            <v>Nat' Travel Info Services</v>
          </cell>
          <cell r="F1092">
            <v>51000972</v>
          </cell>
          <cell r="G1092" t="str">
            <v>Nat' Travel Info Services Manager</v>
          </cell>
          <cell r="H1092" t="str">
            <v>28.05.2012</v>
          </cell>
          <cell r="I1092" t="str">
            <v>Staff Member</v>
          </cell>
          <cell r="K1092">
            <v>0</v>
          </cell>
          <cell r="L1092">
            <v>0</v>
          </cell>
          <cell r="M1092" t="str">
            <v>ATOC - Smales</v>
          </cell>
          <cell r="N1092" t="str">
            <v>ATOC - Smales</v>
          </cell>
          <cell r="O1092" t="str">
            <v>Position Filled</v>
          </cell>
          <cell r="P1092">
            <v>1819</v>
          </cell>
          <cell r="Q1092" t="str">
            <v>Luigi Cappel</v>
          </cell>
          <cell r="R1092" t="str">
            <v>ATOC - Smales</v>
          </cell>
          <cell r="S1092" t="str">
            <v>ATOC - Smales</v>
          </cell>
          <cell r="U1092">
            <v>0</v>
          </cell>
          <cell r="W1092">
            <v>0</v>
          </cell>
          <cell r="X1092" t="str">
            <v>Q4 Building – 74 Taharoto (JTOC)</v>
          </cell>
          <cell r="Y1092">
            <v>0</v>
          </cell>
          <cell r="Z1092" t="str">
            <v>Luigi</v>
          </cell>
          <cell r="AA1092" t="str">
            <v>Cappel</v>
          </cell>
          <cell r="AE1092" t="str">
            <v>Male</v>
          </cell>
          <cell r="AF1092">
            <v>1509</v>
          </cell>
          <cell r="AG1092" t="str">
            <v>ATOC - Smales</v>
          </cell>
          <cell r="AH1092" t="str">
            <v>00.00.0000</v>
          </cell>
        </row>
        <row r="1093">
          <cell r="A1093">
            <v>51000973</v>
          </cell>
          <cell r="B1093" t="str">
            <v>Services</v>
          </cell>
          <cell r="C1093" t="str">
            <v>Services</v>
          </cell>
          <cell r="D1093" t="str">
            <v>ATOC - Smales</v>
          </cell>
          <cell r="E1093" t="str">
            <v>Nat' Travel Info Services</v>
          </cell>
          <cell r="F1093">
            <v>51000973</v>
          </cell>
          <cell r="G1093" t="str">
            <v>Nat' Travel Info Advisor</v>
          </cell>
          <cell r="H1093" t="str">
            <v>28.05.2012</v>
          </cell>
          <cell r="K1093">
            <v>0</v>
          </cell>
          <cell r="L1093">
            <v>0</v>
          </cell>
          <cell r="M1093" t="str">
            <v>ATOC - Smales</v>
          </cell>
          <cell r="N1093" t="str">
            <v>ATOC - Smales</v>
          </cell>
          <cell r="O1093" t="str">
            <v>Position unfilled for 375 days</v>
          </cell>
          <cell r="P1093">
            <v>0</v>
          </cell>
          <cell r="U1093">
            <v>0</v>
          </cell>
          <cell r="W1093">
            <v>0</v>
          </cell>
          <cell r="Y1093">
            <v>0</v>
          </cell>
          <cell r="AH1093" t="str">
            <v>00.00.0000</v>
          </cell>
        </row>
        <row r="1094">
          <cell r="A1094">
            <v>51000974</v>
          </cell>
          <cell r="B1094" t="str">
            <v>Services</v>
          </cell>
          <cell r="C1094" t="str">
            <v>Services</v>
          </cell>
          <cell r="D1094" t="str">
            <v>ATOC - Smales</v>
          </cell>
          <cell r="E1094" t="str">
            <v>Nat' Travel Info Services</v>
          </cell>
          <cell r="F1094">
            <v>51000974</v>
          </cell>
          <cell r="G1094" t="str">
            <v>Nat' Travel Info Advisor</v>
          </cell>
          <cell r="H1094" t="str">
            <v>28.05.2012</v>
          </cell>
          <cell r="K1094">
            <v>0</v>
          </cell>
          <cell r="L1094">
            <v>0</v>
          </cell>
          <cell r="M1094" t="str">
            <v>ATOC - Smales</v>
          </cell>
          <cell r="N1094" t="str">
            <v>ATOC - Smales</v>
          </cell>
          <cell r="O1094" t="str">
            <v>Position Filled</v>
          </cell>
          <cell r="P1094">
            <v>908</v>
          </cell>
          <cell r="Q1094" t="str">
            <v>Paul Savage</v>
          </cell>
          <cell r="R1094" t="str">
            <v>ATOC - Smales</v>
          </cell>
          <cell r="S1094" t="str">
            <v>ATOC - Smales</v>
          </cell>
          <cell r="U1094">
            <v>0</v>
          </cell>
          <cell r="W1094">
            <v>0</v>
          </cell>
          <cell r="Y1094">
            <v>0</v>
          </cell>
          <cell r="Z1094" t="str">
            <v>Paul</v>
          </cell>
          <cell r="AA1094" t="str">
            <v>Savage</v>
          </cell>
          <cell r="AE1094" t="str">
            <v>Male</v>
          </cell>
          <cell r="AF1094">
            <v>1509</v>
          </cell>
          <cell r="AG1094" t="str">
            <v>ATOC - Smales</v>
          </cell>
          <cell r="AH1094" t="str">
            <v>00.00.0000</v>
          </cell>
        </row>
        <row r="1095">
          <cell r="A1095">
            <v>51000975</v>
          </cell>
          <cell r="B1095" t="str">
            <v>Services</v>
          </cell>
          <cell r="C1095" t="str">
            <v>Services</v>
          </cell>
          <cell r="D1095" t="str">
            <v>ATOC - Smales</v>
          </cell>
          <cell r="E1095" t="str">
            <v>IS Services</v>
          </cell>
          <cell r="F1095">
            <v>51000975</v>
          </cell>
          <cell r="G1095" t="str">
            <v>IS Service Manager - Akld</v>
          </cell>
          <cell r="H1095" t="str">
            <v>28.05.2012</v>
          </cell>
          <cell r="I1095" t="str">
            <v>Staff Member</v>
          </cell>
          <cell r="K1095">
            <v>0</v>
          </cell>
          <cell r="L1095">
            <v>0</v>
          </cell>
          <cell r="M1095" t="str">
            <v>ATOC - Smales</v>
          </cell>
          <cell r="N1095" t="str">
            <v>ATOC - Smales</v>
          </cell>
          <cell r="O1095" t="str">
            <v>Position Filled</v>
          </cell>
          <cell r="P1095">
            <v>1169</v>
          </cell>
          <cell r="Q1095" t="str">
            <v>John Burns</v>
          </cell>
          <cell r="R1095" t="str">
            <v>ATOC - Smales</v>
          </cell>
          <cell r="S1095" t="str">
            <v>ATOC - Smales</v>
          </cell>
          <cell r="U1095">
            <v>0</v>
          </cell>
          <cell r="W1095">
            <v>0</v>
          </cell>
          <cell r="X1095" t="str">
            <v>Q4 Building – 74 Taharoto (JTOC)</v>
          </cell>
          <cell r="Y1095">
            <v>0</v>
          </cell>
          <cell r="Z1095" t="str">
            <v>John</v>
          </cell>
          <cell r="AA1095" t="str">
            <v>Burns</v>
          </cell>
          <cell r="AE1095" t="str">
            <v>Male</v>
          </cell>
          <cell r="AF1095">
            <v>1509</v>
          </cell>
          <cell r="AG1095" t="str">
            <v>ATOC - Smales</v>
          </cell>
          <cell r="AH1095" t="str">
            <v>00.00.0000</v>
          </cell>
        </row>
        <row r="1096">
          <cell r="A1096">
            <v>51000976</v>
          </cell>
          <cell r="B1096" t="str">
            <v>Services</v>
          </cell>
          <cell r="C1096" t="str">
            <v>Services</v>
          </cell>
          <cell r="D1096" t="str">
            <v>ATOC - Smales</v>
          </cell>
          <cell r="E1096" t="str">
            <v>IS Services</v>
          </cell>
          <cell r="F1096">
            <v>51000976</v>
          </cell>
          <cell r="G1096" t="str">
            <v>IS Senior Specialist</v>
          </cell>
          <cell r="H1096" t="str">
            <v>28.05.2012</v>
          </cell>
          <cell r="K1096">
            <v>0</v>
          </cell>
          <cell r="L1096">
            <v>0</v>
          </cell>
          <cell r="M1096" t="str">
            <v>ATOC - Smales</v>
          </cell>
          <cell r="N1096" t="str">
            <v>ATOC - Smales</v>
          </cell>
          <cell r="O1096" t="str">
            <v>Position unfilled for 458 days</v>
          </cell>
          <cell r="P1096">
            <v>0</v>
          </cell>
          <cell r="U1096">
            <v>0</v>
          </cell>
          <cell r="W1096">
            <v>0</v>
          </cell>
          <cell r="Y1096">
            <v>0</v>
          </cell>
          <cell r="AH1096" t="str">
            <v>00.00.0000</v>
          </cell>
        </row>
        <row r="1097">
          <cell r="A1097">
            <v>51000977</v>
          </cell>
          <cell r="B1097" t="str">
            <v>Services</v>
          </cell>
          <cell r="C1097" t="str">
            <v>Services</v>
          </cell>
          <cell r="D1097" t="str">
            <v>ATOC - Smales</v>
          </cell>
          <cell r="E1097" t="str">
            <v>IS Services</v>
          </cell>
          <cell r="F1097">
            <v>51000977</v>
          </cell>
          <cell r="G1097" t="str">
            <v>IS Specialist</v>
          </cell>
          <cell r="H1097" t="str">
            <v>28.05.2012</v>
          </cell>
          <cell r="K1097">
            <v>0</v>
          </cell>
          <cell r="L1097">
            <v>0</v>
          </cell>
          <cell r="M1097" t="str">
            <v>ATOC - Smales</v>
          </cell>
          <cell r="N1097" t="str">
            <v>ATOC - Smales</v>
          </cell>
          <cell r="O1097" t="str">
            <v>Position unfilled for 199 days</v>
          </cell>
          <cell r="P1097">
            <v>0</v>
          </cell>
          <cell r="U1097">
            <v>0</v>
          </cell>
          <cell r="W1097">
            <v>0</v>
          </cell>
          <cell r="Y1097">
            <v>0</v>
          </cell>
          <cell r="AH1097" t="str">
            <v>00.00.0000</v>
          </cell>
        </row>
        <row r="1098">
          <cell r="A1098">
            <v>51000978</v>
          </cell>
          <cell r="B1098" t="str">
            <v>Services</v>
          </cell>
          <cell r="C1098" t="str">
            <v>Services</v>
          </cell>
          <cell r="D1098" t="str">
            <v>ATOC - Smales</v>
          </cell>
          <cell r="E1098" t="str">
            <v>IS Services</v>
          </cell>
          <cell r="F1098">
            <v>51000978</v>
          </cell>
          <cell r="G1098" t="str">
            <v>IS Specialist</v>
          </cell>
          <cell r="H1098" t="str">
            <v>28.05.2012</v>
          </cell>
          <cell r="K1098">
            <v>0</v>
          </cell>
          <cell r="L1098">
            <v>0</v>
          </cell>
          <cell r="M1098" t="str">
            <v>ATOC - Smales</v>
          </cell>
          <cell r="N1098" t="str">
            <v>ATOC - Smales</v>
          </cell>
          <cell r="O1098" t="str">
            <v>Position unfilled for 458 days</v>
          </cell>
          <cell r="P1098">
            <v>0</v>
          </cell>
          <cell r="U1098">
            <v>0</v>
          </cell>
          <cell r="W1098">
            <v>0</v>
          </cell>
          <cell r="Y1098">
            <v>0</v>
          </cell>
          <cell r="AH1098" t="str">
            <v>00.00.0000</v>
          </cell>
        </row>
        <row r="1099">
          <cell r="A1099">
            <v>51000979</v>
          </cell>
          <cell r="B1099" t="str">
            <v>Services</v>
          </cell>
          <cell r="C1099" t="str">
            <v>Services</v>
          </cell>
          <cell r="D1099" t="str">
            <v>ATOC - Smales</v>
          </cell>
          <cell r="E1099" t="str">
            <v>Operational Services</v>
          </cell>
          <cell r="F1099">
            <v>51000979</v>
          </cell>
          <cell r="G1099" t="str">
            <v>Operations Manager</v>
          </cell>
          <cell r="H1099" t="str">
            <v>28.05.2012</v>
          </cell>
          <cell r="I1099" t="str">
            <v>Team Leader</v>
          </cell>
          <cell r="J1099" t="str">
            <v>Band I</v>
          </cell>
          <cell r="K1099">
            <v>1</v>
          </cell>
          <cell r="L1099">
            <v>40</v>
          </cell>
          <cell r="M1099" t="str">
            <v>Permanent Full-Time</v>
          </cell>
          <cell r="N1099" t="str">
            <v>Salaried</v>
          </cell>
          <cell r="O1099" t="str">
            <v>Position Filled</v>
          </cell>
          <cell r="P1099">
            <v>2315</v>
          </cell>
          <cell r="Q1099" t="str">
            <v>Neil Fisher</v>
          </cell>
          <cell r="R1099" t="str">
            <v>Permanent Full-Time</v>
          </cell>
          <cell r="S1099" t="str">
            <v>Salaried</v>
          </cell>
          <cell r="T1099" t="str">
            <v>CEA – PSA</v>
          </cell>
          <cell r="U1099">
            <v>1</v>
          </cell>
          <cell r="V1099" t="str">
            <v>I+</v>
          </cell>
          <cell r="W1099">
            <v>125000</v>
          </cell>
          <cell r="X1099" t="str">
            <v>Q4 Building – 74 Taharoto (JTOC)</v>
          </cell>
          <cell r="Y1099">
            <v>0</v>
          </cell>
          <cell r="Z1099" t="str">
            <v>Neil</v>
          </cell>
          <cell r="AA1099" t="str">
            <v>Fisher</v>
          </cell>
          <cell r="AC1099" t="str">
            <v>BAND</v>
          </cell>
          <cell r="AD1099" t="str">
            <v>PSA</v>
          </cell>
          <cell r="AE1099" t="str">
            <v>Male</v>
          </cell>
          <cell r="AF1099">
            <v>1509</v>
          </cell>
          <cell r="AG1099" t="str">
            <v>ATOC - Smales</v>
          </cell>
          <cell r="AH1099" t="str">
            <v>00.00.0000</v>
          </cell>
        </row>
        <row r="1100">
          <cell r="A1100">
            <v>51000980</v>
          </cell>
          <cell r="B1100" t="str">
            <v>Services</v>
          </cell>
          <cell r="C1100" t="str">
            <v>Services</v>
          </cell>
          <cell r="D1100" t="str">
            <v>ATOC - Smales</v>
          </cell>
          <cell r="E1100" t="str">
            <v>JTOC Control Room Training</v>
          </cell>
          <cell r="F1100">
            <v>51000980</v>
          </cell>
          <cell r="G1100" t="str">
            <v>Ops &amp; Training Manager</v>
          </cell>
          <cell r="H1100" t="str">
            <v>28.05.2012</v>
          </cell>
          <cell r="I1100" t="str">
            <v>Team Leader</v>
          </cell>
          <cell r="K1100">
            <v>0</v>
          </cell>
          <cell r="L1100">
            <v>0</v>
          </cell>
          <cell r="M1100" t="str">
            <v>ATOC - Smales</v>
          </cell>
          <cell r="N1100" t="str">
            <v>ATOC - Smales</v>
          </cell>
          <cell r="O1100" t="str">
            <v>Position Filled</v>
          </cell>
          <cell r="P1100">
            <v>1820</v>
          </cell>
          <cell r="Q1100" t="str">
            <v>David Murphy</v>
          </cell>
          <cell r="R1100" t="str">
            <v>ATOC - Smales</v>
          </cell>
          <cell r="S1100" t="str">
            <v>ATOC - Smales</v>
          </cell>
          <cell r="U1100">
            <v>0</v>
          </cell>
          <cell r="W1100">
            <v>0</v>
          </cell>
          <cell r="X1100" t="str">
            <v>Q4 Building – 74 Taharoto (JTOC)</v>
          </cell>
          <cell r="Y1100">
            <v>0</v>
          </cell>
          <cell r="Z1100" t="str">
            <v>David</v>
          </cell>
          <cell r="AA1100" t="str">
            <v>Murphy</v>
          </cell>
          <cell r="AE1100" t="str">
            <v>Male</v>
          </cell>
          <cell r="AF1100">
            <v>1509</v>
          </cell>
          <cell r="AG1100" t="str">
            <v>ATOC - Smales</v>
          </cell>
          <cell r="AH1100" t="str">
            <v>00.00.0000</v>
          </cell>
        </row>
        <row r="1101">
          <cell r="A1101">
            <v>51000981</v>
          </cell>
          <cell r="B1101" t="str">
            <v>Services</v>
          </cell>
          <cell r="C1101" t="str">
            <v>Services</v>
          </cell>
          <cell r="D1101" t="str">
            <v>ATOC - Smales</v>
          </cell>
          <cell r="E1101" t="str">
            <v>JTOC Control Room Training</v>
          </cell>
          <cell r="F1101">
            <v>51000981</v>
          </cell>
          <cell r="G1101" t="str">
            <v>Business Sys Admin (PT)</v>
          </cell>
          <cell r="H1101" t="str">
            <v>28.05.2012</v>
          </cell>
          <cell r="K1101">
            <v>0</v>
          </cell>
          <cell r="L1101">
            <v>0</v>
          </cell>
          <cell r="M1101" t="str">
            <v>ATOC - Smales</v>
          </cell>
          <cell r="N1101" t="str">
            <v>ATOC - Smales</v>
          </cell>
          <cell r="O1101" t="str">
            <v>Position Filled</v>
          </cell>
          <cell r="P1101">
            <v>911</v>
          </cell>
          <cell r="Q1101" t="str">
            <v>Dianne Sharp</v>
          </cell>
          <cell r="R1101" t="str">
            <v>ATOC - Smales</v>
          </cell>
          <cell r="S1101" t="str">
            <v>ATOC - Smales</v>
          </cell>
          <cell r="U1101">
            <v>0</v>
          </cell>
          <cell r="W1101">
            <v>0</v>
          </cell>
          <cell r="Y1101">
            <v>0</v>
          </cell>
          <cell r="Z1101" t="str">
            <v>Dianne</v>
          </cell>
          <cell r="AA1101" t="str">
            <v>Sharp</v>
          </cell>
          <cell r="AE1101" t="str">
            <v>Female</v>
          </cell>
          <cell r="AF1101">
            <v>1509</v>
          </cell>
          <cell r="AG1101" t="str">
            <v>ATOC - Smales</v>
          </cell>
          <cell r="AH1101" t="str">
            <v>00.00.0000</v>
          </cell>
        </row>
        <row r="1102">
          <cell r="A1102">
            <v>51000999</v>
          </cell>
          <cell r="B1102" t="str">
            <v>Services</v>
          </cell>
          <cell r="C1102" t="str">
            <v>Services</v>
          </cell>
          <cell r="D1102" t="str">
            <v>ATOC - Smales</v>
          </cell>
          <cell r="E1102" t="str">
            <v>JTOC Control Room Team 3</v>
          </cell>
          <cell r="F1102">
            <v>51000999</v>
          </cell>
          <cell r="G1102" t="str">
            <v>Casual Operator</v>
          </cell>
          <cell r="H1102" t="str">
            <v>28.05.2012</v>
          </cell>
          <cell r="I1102" t="str">
            <v>Staff Member</v>
          </cell>
          <cell r="J1102" t="str">
            <v>Band E</v>
          </cell>
          <cell r="K1102">
            <v>0</v>
          </cell>
          <cell r="L1102">
            <v>0</v>
          </cell>
          <cell r="M1102" t="str">
            <v>Casual</v>
          </cell>
          <cell r="N1102" t="str">
            <v>Waged/Timesheet</v>
          </cell>
          <cell r="O1102" t="str">
            <v>Position Filled</v>
          </cell>
          <cell r="P1102">
            <v>912</v>
          </cell>
          <cell r="Q1102" t="str">
            <v>June Peel</v>
          </cell>
          <cell r="R1102" t="str">
            <v>Casual</v>
          </cell>
          <cell r="S1102" t="str">
            <v>Waged/Timesheet</v>
          </cell>
          <cell r="T1102" t="str">
            <v>CEA – PSA</v>
          </cell>
          <cell r="U1102">
            <v>0</v>
          </cell>
          <cell r="V1102" t="str">
            <v>E</v>
          </cell>
          <cell r="W1102">
            <v>0</v>
          </cell>
          <cell r="X1102" t="str">
            <v>Q4 Building – 74 Taharoto (JTOC)</v>
          </cell>
          <cell r="Y1102">
            <v>0</v>
          </cell>
          <cell r="Z1102" t="str">
            <v>June</v>
          </cell>
          <cell r="AA1102" t="str">
            <v>Peel</v>
          </cell>
          <cell r="AC1102" t="str">
            <v>BAND</v>
          </cell>
          <cell r="AD1102" t="str">
            <v>PSA</v>
          </cell>
          <cell r="AE1102" t="str">
            <v>Female</v>
          </cell>
          <cell r="AF1102">
            <v>1509</v>
          </cell>
          <cell r="AG1102" t="str">
            <v>ATOC - Smales</v>
          </cell>
          <cell r="AH1102" t="str">
            <v>00.00.0000</v>
          </cell>
        </row>
        <row r="1103">
          <cell r="A1103">
            <v>51001000</v>
          </cell>
          <cell r="B1103" t="str">
            <v>Services</v>
          </cell>
          <cell r="C1103" t="str">
            <v>Services</v>
          </cell>
          <cell r="D1103" t="str">
            <v>ATOC - Smales</v>
          </cell>
          <cell r="E1103" t="str">
            <v>Operational Services</v>
          </cell>
          <cell r="F1103">
            <v>51001000</v>
          </cell>
          <cell r="G1103" t="str">
            <v>Casual Operator</v>
          </cell>
          <cell r="H1103" t="str">
            <v>28.05.2012</v>
          </cell>
          <cell r="I1103" t="str">
            <v>Staff Member</v>
          </cell>
          <cell r="J1103" t="str">
            <v>Band E</v>
          </cell>
          <cell r="K1103">
            <v>0</v>
          </cell>
          <cell r="L1103">
            <v>0</v>
          </cell>
          <cell r="M1103" t="str">
            <v>Casual</v>
          </cell>
          <cell r="N1103" t="str">
            <v>Waged/Timesheet</v>
          </cell>
          <cell r="O1103" t="str">
            <v>Position unfilled for  26 days</v>
          </cell>
          <cell r="P1103">
            <v>0</v>
          </cell>
          <cell r="U1103">
            <v>0</v>
          </cell>
          <cell r="W1103">
            <v>0</v>
          </cell>
          <cell r="Y1103">
            <v>0</v>
          </cell>
          <cell r="AD1103" t="str">
            <v>PSA</v>
          </cell>
          <cell r="AH1103" t="str">
            <v>00.00.0000</v>
          </cell>
        </row>
        <row r="1104">
          <cell r="A1104">
            <v>51001001</v>
          </cell>
          <cell r="B1104" t="str">
            <v>Services</v>
          </cell>
          <cell r="C1104" t="str">
            <v>Services</v>
          </cell>
          <cell r="D1104" t="str">
            <v>ATOC - Smales</v>
          </cell>
          <cell r="E1104" t="str">
            <v>JTOC Control Room Team 1</v>
          </cell>
          <cell r="F1104">
            <v>51001001</v>
          </cell>
          <cell r="G1104" t="str">
            <v>Casual Operator</v>
          </cell>
          <cell r="H1104" t="str">
            <v>28.05.2012</v>
          </cell>
          <cell r="I1104" t="str">
            <v>Staff Member</v>
          </cell>
          <cell r="J1104" t="str">
            <v>Band E</v>
          </cell>
          <cell r="K1104">
            <v>0</v>
          </cell>
          <cell r="L1104">
            <v>0</v>
          </cell>
          <cell r="M1104" t="str">
            <v>Casual</v>
          </cell>
          <cell r="N1104" t="str">
            <v>Waged/Timesheet</v>
          </cell>
          <cell r="O1104" t="str">
            <v>Position Filled</v>
          </cell>
          <cell r="P1104">
            <v>930</v>
          </cell>
          <cell r="Q1104" t="str">
            <v>Mark Smith</v>
          </cell>
          <cell r="R1104" t="str">
            <v>Casual</v>
          </cell>
          <cell r="S1104" t="str">
            <v>Waged/Timesheet</v>
          </cell>
          <cell r="T1104" t="str">
            <v>IEA – 2013 Standard</v>
          </cell>
          <cell r="U1104">
            <v>0</v>
          </cell>
          <cell r="V1104" t="str">
            <v>E</v>
          </cell>
          <cell r="W1104">
            <v>0</v>
          </cell>
          <cell r="X1104" t="str">
            <v>Q4 Building – 74 Taharoto (JTOC)</v>
          </cell>
          <cell r="Y1104">
            <v>0</v>
          </cell>
          <cell r="Z1104" t="str">
            <v>Mark</v>
          </cell>
          <cell r="AA1104" t="str">
            <v>Smith</v>
          </cell>
          <cell r="AC1104" t="str">
            <v>BAND</v>
          </cell>
          <cell r="AD1104" t="str">
            <v>PSA</v>
          </cell>
          <cell r="AE1104" t="str">
            <v>Male</v>
          </cell>
          <cell r="AF1104">
            <v>1509</v>
          </cell>
          <cell r="AG1104" t="str">
            <v>ATOC - Smales</v>
          </cell>
          <cell r="AH1104" t="str">
            <v>00.00.0000</v>
          </cell>
        </row>
        <row r="1105">
          <cell r="A1105">
            <v>51001011</v>
          </cell>
          <cell r="B1105" t="str">
            <v>Business Technology Division</v>
          </cell>
          <cell r="C1105" t="str">
            <v>Technology</v>
          </cell>
          <cell r="D1105" t="str">
            <v>Infrastructure</v>
          </cell>
          <cell r="E1105" t="str">
            <v>Core Programme</v>
          </cell>
          <cell r="F1105">
            <v>51001011</v>
          </cell>
          <cell r="G1105" t="str">
            <v>Business Analyst</v>
          </cell>
          <cell r="H1105" t="str">
            <v>01.06.2012</v>
          </cell>
          <cell r="I1105" t="str">
            <v>Staff Member</v>
          </cell>
          <cell r="K1105">
            <v>0</v>
          </cell>
          <cell r="L1105">
            <v>0</v>
          </cell>
          <cell r="M1105" t="str">
            <v>Non-Employee</v>
          </cell>
          <cell r="N1105" t="str">
            <v>Contractor</v>
          </cell>
          <cell r="O1105" t="str">
            <v>Position Filled</v>
          </cell>
          <cell r="P1105">
            <v>1485</v>
          </cell>
          <cell r="Q1105" t="str">
            <v>Beverley Reynolds</v>
          </cell>
          <cell r="R1105" t="str">
            <v>Non-Employee</v>
          </cell>
          <cell r="S1105" t="str">
            <v>Contractor</v>
          </cell>
          <cell r="U1105">
            <v>0</v>
          </cell>
          <cell r="W1105">
            <v>0</v>
          </cell>
          <cell r="X1105" t="str">
            <v>Admin 6 - 6 Henderson Valley Road</v>
          </cell>
          <cell r="Y1105">
            <v>0</v>
          </cell>
          <cell r="Z1105" t="str">
            <v>Beverley</v>
          </cell>
          <cell r="AA1105" t="str">
            <v>Reynolds</v>
          </cell>
          <cell r="AE1105" t="str">
            <v>Female</v>
          </cell>
          <cell r="AF1105">
            <v>8504</v>
          </cell>
          <cell r="AG1105" t="str">
            <v>IT PMO</v>
          </cell>
          <cell r="AH1105" t="str">
            <v>20.03.2015</v>
          </cell>
        </row>
        <row r="1106">
          <cell r="A1106">
            <v>51001031</v>
          </cell>
          <cell r="B1106" t="str">
            <v>People, Safety &amp; Contact</v>
          </cell>
          <cell r="C1106" t="str">
            <v>Customer Contact</v>
          </cell>
          <cell r="D1106" t="str">
            <v>Call Centre Operations</v>
          </cell>
          <cell r="E1106" t="str">
            <v>Call Centre (2)</v>
          </cell>
          <cell r="F1106">
            <v>51001031</v>
          </cell>
          <cell r="G1106" t="str">
            <v>Customer Services Representative</v>
          </cell>
          <cell r="H1106" t="str">
            <v>06.06.2012</v>
          </cell>
          <cell r="I1106" t="str">
            <v>Staff Member</v>
          </cell>
          <cell r="J1106" t="str">
            <v>Band C</v>
          </cell>
          <cell r="K1106">
            <v>1</v>
          </cell>
          <cell r="L1106">
            <v>40</v>
          </cell>
          <cell r="M1106" t="str">
            <v>Permanent Full-Time</v>
          </cell>
          <cell r="N1106" t="str">
            <v>Waged/Timesheet</v>
          </cell>
          <cell r="O1106" t="str">
            <v>Position unfilled for  37 days</v>
          </cell>
          <cell r="P1106">
            <v>0</v>
          </cell>
          <cell r="U1106">
            <v>0</v>
          </cell>
          <cell r="W1106">
            <v>0</v>
          </cell>
          <cell r="Y1106">
            <v>1</v>
          </cell>
          <cell r="AD1106" t="str">
            <v>PSA</v>
          </cell>
          <cell r="AH1106" t="str">
            <v>00.00.0000</v>
          </cell>
        </row>
        <row r="1107">
          <cell r="A1107">
            <v>51001033</v>
          </cell>
          <cell r="B1107" t="str">
            <v>Capital Development Division</v>
          </cell>
          <cell r="C1107" t="str">
            <v>Investment &amp; Development</v>
          </cell>
          <cell r="D1107" t="str">
            <v>EMU</v>
          </cell>
          <cell r="E1107" t="str">
            <v>EMU</v>
          </cell>
          <cell r="F1107">
            <v>51001033</v>
          </cell>
          <cell r="G1107" t="str">
            <v>Electrical Engineer</v>
          </cell>
          <cell r="H1107" t="str">
            <v>18.06.2012</v>
          </cell>
          <cell r="I1107" t="str">
            <v>Staff Member</v>
          </cell>
          <cell r="J1107" t="str">
            <v>Band J</v>
          </cell>
          <cell r="K1107">
            <v>1</v>
          </cell>
          <cell r="L1107">
            <v>40</v>
          </cell>
          <cell r="M1107" t="str">
            <v>Fixed Term Full-Time</v>
          </cell>
          <cell r="N1107" t="str">
            <v>Salaried</v>
          </cell>
          <cell r="O1107" t="str">
            <v>Position unfilled for  14 days</v>
          </cell>
          <cell r="P1107">
            <v>0</v>
          </cell>
          <cell r="U1107">
            <v>0</v>
          </cell>
          <cell r="W1107">
            <v>0</v>
          </cell>
          <cell r="Y1107">
            <v>1</v>
          </cell>
          <cell r="AD1107" t="str">
            <v>PSA</v>
          </cell>
          <cell r="AH1107" t="str">
            <v>00.00.0000</v>
          </cell>
        </row>
        <row r="1108">
          <cell r="A1108">
            <v>51001038</v>
          </cell>
          <cell r="B1108" t="str">
            <v>Business Technology Division</v>
          </cell>
          <cell r="C1108" t="str">
            <v>Business Delivery</v>
          </cell>
          <cell r="D1108" t="str">
            <v>Corporate Programme</v>
          </cell>
          <cell r="E1108" t="str">
            <v>Corporate Programme</v>
          </cell>
          <cell r="F1108">
            <v>51001038</v>
          </cell>
          <cell r="G1108" t="str">
            <v>Web Project Manager</v>
          </cell>
          <cell r="H1108" t="str">
            <v>01.06.2012</v>
          </cell>
          <cell r="I1108" t="str">
            <v>Staff Member</v>
          </cell>
          <cell r="K1108">
            <v>0</v>
          </cell>
          <cell r="L1108">
            <v>0</v>
          </cell>
          <cell r="M1108" t="str">
            <v>Non-Employee</v>
          </cell>
          <cell r="N1108" t="str">
            <v>Contractor</v>
          </cell>
          <cell r="O1108" t="str">
            <v>Position Filled</v>
          </cell>
          <cell r="P1108">
            <v>2273</v>
          </cell>
          <cell r="Q1108" t="str">
            <v>Terri Ng</v>
          </cell>
          <cell r="R1108" t="str">
            <v>Non-Employee</v>
          </cell>
          <cell r="S1108" t="str">
            <v>Contractor</v>
          </cell>
          <cell r="U1108">
            <v>0</v>
          </cell>
          <cell r="W1108">
            <v>0</v>
          </cell>
          <cell r="X1108" t="str">
            <v>Ground Floor - 21 Pitt Street</v>
          </cell>
          <cell r="Y1108">
            <v>0</v>
          </cell>
          <cell r="Z1108" t="str">
            <v>Terri</v>
          </cell>
          <cell r="AA1108" t="str">
            <v>Ng</v>
          </cell>
          <cell r="AE1108" t="str">
            <v>Female</v>
          </cell>
          <cell r="AF1108">
            <v>8529</v>
          </cell>
          <cell r="AG1108" t="str">
            <v>Corporate Programme</v>
          </cell>
          <cell r="AH1108" t="str">
            <v>06.03.2015</v>
          </cell>
        </row>
        <row r="1109">
          <cell r="A1109">
            <v>51001040</v>
          </cell>
          <cell r="B1109" t="str">
            <v>People, Safety &amp; Contact</v>
          </cell>
          <cell r="C1109" t="str">
            <v>Customer Contact</v>
          </cell>
          <cell r="D1109" t="str">
            <v>Call Centre Operations</v>
          </cell>
          <cell r="E1109" t="str">
            <v>Call Centre (3)</v>
          </cell>
          <cell r="F1109">
            <v>51001040</v>
          </cell>
          <cell r="G1109" t="str">
            <v>Customer Services Representative</v>
          </cell>
          <cell r="H1109" t="str">
            <v>15.06.2012</v>
          </cell>
          <cell r="I1109" t="str">
            <v>Staff Member</v>
          </cell>
          <cell r="J1109" t="str">
            <v>Band C</v>
          </cell>
          <cell r="K1109">
            <v>1</v>
          </cell>
          <cell r="L1109">
            <v>40</v>
          </cell>
          <cell r="M1109" t="str">
            <v>Fixed Term Full-Time</v>
          </cell>
          <cell r="N1109" t="str">
            <v>Waged/Timesheet</v>
          </cell>
          <cell r="O1109" t="str">
            <v>Position Filled</v>
          </cell>
          <cell r="P1109">
            <v>2250</v>
          </cell>
          <cell r="Q1109" t="str">
            <v>Mele Uata</v>
          </cell>
          <cell r="R1109" t="str">
            <v>Fixed Term Full-Time</v>
          </cell>
          <cell r="S1109" t="str">
            <v>Waged/Timesheet</v>
          </cell>
          <cell r="T1109" t="str">
            <v>IEA – 2013 Standard</v>
          </cell>
          <cell r="U1109">
            <v>1</v>
          </cell>
          <cell r="V1109" t="str">
            <v>1C</v>
          </cell>
          <cell r="W1109">
            <v>37350</v>
          </cell>
          <cell r="X1109" t="str">
            <v>Ground Floor - 21 Pitt Street</v>
          </cell>
          <cell r="Y1109">
            <v>0</v>
          </cell>
          <cell r="Z1109" t="str">
            <v>Melepua</v>
          </cell>
          <cell r="AA1109" t="str">
            <v>Uata</v>
          </cell>
          <cell r="AB1109" t="str">
            <v>Mele</v>
          </cell>
          <cell r="AC1109" t="str">
            <v>CSR</v>
          </cell>
          <cell r="AD1109" t="str">
            <v>PSA</v>
          </cell>
          <cell r="AE1109" t="str">
            <v>Female</v>
          </cell>
          <cell r="AF1109">
            <v>9315</v>
          </cell>
          <cell r="AG1109" t="str">
            <v>CALL CENTRE OPS</v>
          </cell>
          <cell r="AH1109" t="str">
            <v>30.03.2015</v>
          </cell>
        </row>
        <row r="1110">
          <cell r="A1110">
            <v>51001050</v>
          </cell>
          <cell r="B1110" t="str">
            <v>Services</v>
          </cell>
          <cell r="C1110" t="str">
            <v>Services</v>
          </cell>
          <cell r="D1110" t="str">
            <v>Parking Services</v>
          </cell>
          <cell r="E1110" t="str">
            <v>Central Control Room (2)</v>
          </cell>
          <cell r="F1110">
            <v>51001050</v>
          </cell>
          <cell r="G1110" t="str">
            <v>Central Control Room Operator</v>
          </cell>
          <cell r="H1110" t="str">
            <v>04.06.2012</v>
          </cell>
          <cell r="I1110" t="str">
            <v>Staff Member</v>
          </cell>
          <cell r="J1110" t="str">
            <v>Band D</v>
          </cell>
          <cell r="K1110">
            <v>0.5</v>
          </cell>
          <cell r="L1110">
            <v>20</v>
          </cell>
          <cell r="M1110" t="str">
            <v>Permanent Part-Time</v>
          </cell>
          <cell r="N1110" t="str">
            <v>Waged/Timesheet</v>
          </cell>
          <cell r="O1110" t="str">
            <v>Position Filled</v>
          </cell>
          <cell r="P1110">
            <v>90001833</v>
          </cell>
          <cell r="Q1110" t="str">
            <v>Irene Croker</v>
          </cell>
          <cell r="R1110" t="str">
            <v>Permanent Part-Time</v>
          </cell>
          <cell r="S1110" t="str">
            <v>Waged/Timesheet</v>
          </cell>
          <cell r="T1110" t="str">
            <v>CEA – PSA</v>
          </cell>
          <cell r="U1110">
            <v>0.4</v>
          </cell>
          <cell r="V1110" t="str">
            <v>D+</v>
          </cell>
          <cell r="W1110">
            <v>47538.29</v>
          </cell>
          <cell r="X1110" t="str">
            <v>29 Customs Street West - Level 1</v>
          </cell>
          <cell r="Y1110">
            <v>0.1</v>
          </cell>
          <cell r="Z1110" t="str">
            <v>Irene</v>
          </cell>
          <cell r="AA1110" t="str">
            <v>Croker</v>
          </cell>
          <cell r="AB1110" t="str">
            <v>Irene</v>
          </cell>
          <cell r="AC1110" t="str">
            <v>BAND</v>
          </cell>
          <cell r="AD1110" t="str">
            <v>PSA</v>
          </cell>
          <cell r="AE1110" t="str">
            <v>Female</v>
          </cell>
          <cell r="AF1110">
            <v>1148</v>
          </cell>
          <cell r="AG1110" t="str">
            <v>Control Room</v>
          </cell>
          <cell r="AH1110" t="str">
            <v>00.00.0000</v>
          </cell>
        </row>
        <row r="1111">
          <cell r="A1111">
            <v>51001078</v>
          </cell>
          <cell r="B1111" t="str">
            <v>Capital Development Division</v>
          </cell>
          <cell r="C1111" t="str">
            <v>Property &amp; Planning</v>
          </cell>
          <cell r="D1111" t="str">
            <v>CRL Land Acquisition</v>
          </cell>
          <cell r="E1111" t="str">
            <v>CRL Land Acquisition</v>
          </cell>
          <cell r="F1111">
            <v>51001078</v>
          </cell>
          <cell r="G1111" t="str">
            <v>CRL LAD Programme Manager</v>
          </cell>
          <cell r="H1111" t="str">
            <v>19.07.2012</v>
          </cell>
          <cell r="I1111" t="str">
            <v>Department Manager</v>
          </cell>
          <cell r="J1111" t="str">
            <v>Band J</v>
          </cell>
          <cell r="K1111">
            <v>1</v>
          </cell>
          <cell r="L1111">
            <v>40</v>
          </cell>
          <cell r="M1111" t="str">
            <v>Fixed Term Full-Time</v>
          </cell>
          <cell r="N1111" t="str">
            <v>Salaried</v>
          </cell>
          <cell r="O1111" t="str">
            <v>Position Filled</v>
          </cell>
          <cell r="P1111">
            <v>1056</v>
          </cell>
          <cell r="Q1111" t="str">
            <v>Rick Galli</v>
          </cell>
          <cell r="R1111" t="str">
            <v>Fixed Term Full-Time</v>
          </cell>
          <cell r="S1111" t="str">
            <v>Salaried</v>
          </cell>
          <cell r="T1111" t="str">
            <v>CEA – PSA</v>
          </cell>
          <cell r="U1111">
            <v>1</v>
          </cell>
          <cell r="V1111" t="str">
            <v>J+</v>
          </cell>
          <cell r="W1111">
            <v>163500</v>
          </cell>
          <cell r="X1111" t="str">
            <v>29 Customs Street West - Level 18</v>
          </cell>
          <cell r="Y1111">
            <v>0</v>
          </cell>
          <cell r="Z1111" t="str">
            <v>Richard</v>
          </cell>
          <cell r="AA1111" t="str">
            <v>Galli</v>
          </cell>
          <cell r="AB1111" t="str">
            <v>Rick</v>
          </cell>
          <cell r="AC1111" t="str">
            <v>BAND</v>
          </cell>
          <cell r="AD1111" t="str">
            <v>PSA</v>
          </cell>
          <cell r="AE1111" t="str">
            <v>Male</v>
          </cell>
          <cell r="AF1111">
            <v>8400</v>
          </cell>
          <cell r="AG1111" t="str">
            <v>Property &amp; Planning</v>
          </cell>
          <cell r="AH1111" t="str">
            <v>15.09.2015</v>
          </cell>
        </row>
        <row r="1112">
          <cell r="A1112">
            <v>51001087</v>
          </cell>
          <cell r="B1112" t="str">
            <v>Finance Division</v>
          </cell>
          <cell r="C1112" t="str">
            <v>AT HOP</v>
          </cell>
          <cell r="D1112" t="str">
            <v>AT HOP Operations</v>
          </cell>
          <cell r="E1112" t="str">
            <v>AT HOP Operations</v>
          </cell>
          <cell r="F1112">
            <v>51001087</v>
          </cell>
          <cell r="G1112" t="str">
            <v>AT HOP Operations Manager</v>
          </cell>
          <cell r="H1112" t="str">
            <v>25.07.2012</v>
          </cell>
          <cell r="I1112" t="str">
            <v>Department Manager</v>
          </cell>
          <cell r="J1112" t="str">
            <v>Band J</v>
          </cell>
          <cell r="K1112">
            <v>1</v>
          </cell>
          <cell r="L1112">
            <v>40</v>
          </cell>
          <cell r="M1112" t="str">
            <v>Permanent Full-Time</v>
          </cell>
          <cell r="N1112" t="str">
            <v>Salaried</v>
          </cell>
          <cell r="O1112" t="str">
            <v>Position Filled</v>
          </cell>
          <cell r="P1112">
            <v>1502</v>
          </cell>
          <cell r="Q1112" t="str">
            <v>Denise Verrall</v>
          </cell>
          <cell r="R1112" t="str">
            <v>Permanent Full-Time</v>
          </cell>
          <cell r="S1112" t="str">
            <v>Salaried</v>
          </cell>
          <cell r="T1112" t="str">
            <v>IEA – 2013 Standard</v>
          </cell>
          <cell r="U1112">
            <v>1</v>
          </cell>
          <cell r="V1112" t="str">
            <v>J+</v>
          </cell>
          <cell r="W1112">
            <v>143220</v>
          </cell>
          <cell r="X1112" t="str">
            <v>Goodman Fielder L2 - 8 Nelson Street</v>
          </cell>
          <cell r="Y1112">
            <v>0</v>
          </cell>
          <cell r="Z1112" t="str">
            <v>Denise</v>
          </cell>
          <cell r="AA1112" t="str">
            <v>Verrall</v>
          </cell>
          <cell r="AC1112" t="str">
            <v>BAND</v>
          </cell>
          <cell r="AD1112" t="str">
            <v>PSA</v>
          </cell>
          <cell r="AE1112" t="str">
            <v>Female</v>
          </cell>
          <cell r="AF1112">
            <v>1701</v>
          </cell>
          <cell r="AG1112" t="str">
            <v>AT HOP</v>
          </cell>
          <cell r="AH1112" t="str">
            <v>00.00.0000</v>
          </cell>
        </row>
        <row r="1113">
          <cell r="A1113">
            <v>51001090</v>
          </cell>
          <cell r="B1113" t="str">
            <v>Finance Division</v>
          </cell>
          <cell r="C1113" t="str">
            <v>AT HOP</v>
          </cell>
          <cell r="D1113" t="str">
            <v>AT HOP Operations</v>
          </cell>
          <cell r="E1113" t="str">
            <v>AT HOP Service Delivery</v>
          </cell>
          <cell r="F1113">
            <v>51001090</v>
          </cell>
          <cell r="G1113" t="str">
            <v>AT HOP Service Delivery Manager</v>
          </cell>
          <cell r="H1113" t="str">
            <v>25.07.2012</v>
          </cell>
          <cell r="I1113" t="str">
            <v>Unit Manager</v>
          </cell>
          <cell r="J1113" t="str">
            <v>Band I</v>
          </cell>
          <cell r="K1113">
            <v>1</v>
          </cell>
          <cell r="L1113">
            <v>40</v>
          </cell>
          <cell r="M1113" t="str">
            <v>Permanent Full-Time</v>
          </cell>
          <cell r="N1113" t="str">
            <v>Salaried</v>
          </cell>
          <cell r="O1113" t="str">
            <v>Position Filled</v>
          </cell>
          <cell r="P1113">
            <v>1183</v>
          </cell>
          <cell r="Q1113" t="str">
            <v>Emer Carter</v>
          </cell>
          <cell r="R1113" t="str">
            <v>Fixed Term Full-Time</v>
          </cell>
          <cell r="S1113" t="str">
            <v>Waged/Timesheet</v>
          </cell>
          <cell r="T1113" t="str">
            <v>IEA – 2013 Standard</v>
          </cell>
          <cell r="U1113">
            <v>1</v>
          </cell>
          <cell r="V1113" t="str">
            <v>F4</v>
          </cell>
          <cell r="W1113">
            <v>58080</v>
          </cell>
          <cell r="X1113" t="str">
            <v>Goodman Fielder L2 - 8 Nelson Street</v>
          </cell>
          <cell r="Y1113">
            <v>0</v>
          </cell>
          <cell r="Z1113" t="str">
            <v>Emer</v>
          </cell>
          <cell r="AA1113" t="str">
            <v>Carter</v>
          </cell>
          <cell r="AC1113" t="str">
            <v>BAND</v>
          </cell>
          <cell r="AD1113" t="str">
            <v>PSA</v>
          </cell>
          <cell r="AE1113" t="str">
            <v>Female</v>
          </cell>
          <cell r="AF1113">
            <v>1701</v>
          </cell>
          <cell r="AG1113" t="str">
            <v>AT HOP</v>
          </cell>
          <cell r="AH1113" t="str">
            <v>12.08.2015</v>
          </cell>
        </row>
        <row r="1114">
          <cell r="A1114">
            <v>51001091</v>
          </cell>
          <cell r="B1114" t="str">
            <v>Finance Division</v>
          </cell>
          <cell r="C1114" t="str">
            <v>AT HOP</v>
          </cell>
          <cell r="D1114" t="str">
            <v>AT HOP Operations</v>
          </cell>
          <cell r="E1114" t="str">
            <v>AT HOP Retail</v>
          </cell>
          <cell r="F1114">
            <v>51001091</v>
          </cell>
          <cell r="G1114" t="str">
            <v>AT HOP Retail Lead</v>
          </cell>
          <cell r="H1114" t="str">
            <v>25.07.2012</v>
          </cell>
          <cell r="I1114" t="str">
            <v>Unit Manager</v>
          </cell>
          <cell r="J1114" t="str">
            <v>Band H</v>
          </cell>
          <cell r="K1114">
            <v>1</v>
          </cell>
          <cell r="L1114">
            <v>40</v>
          </cell>
          <cell r="M1114" t="str">
            <v>Permanent Full-Time</v>
          </cell>
          <cell r="N1114" t="str">
            <v>Salaried</v>
          </cell>
          <cell r="O1114" t="str">
            <v>Position Filled</v>
          </cell>
          <cell r="P1114">
            <v>1136</v>
          </cell>
          <cell r="Q1114" t="str">
            <v>Katy Morgan</v>
          </cell>
          <cell r="R1114" t="str">
            <v>Permanent Full-Time</v>
          </cell>
          <cell r="S1114" t="str">
            <v>Waged/Timesheet</v>
          </cell>
          <cell r="T1114" t="str">
            <v>IEA – 2010 Standard</v>
          </cell>
          <cell r="U1114">
            <v>1</v>
          </cell>
          <cell r="V1114" t="str">
            <v>H+</v>
          </cell>
          <cell r="W1114">
            <v>87998.46</v>
          </cell>
          <cell r="X1114" t="str">
            <v>Goodman Fielder L2 - 8 Nelson Street</v>
          </cell>
          <cell r="Y1114">
            <v>0</v>
          </cell>
          <cell r="Z1114" t="str">
            <v>Katy</v>
          </cell>
          <cell r="AA1114" t="str">
            <v>Morgan</v>
          </cell>
          <cell r="AC1114" t="str">
            <v>BAND</v>
          </cell>
          <cell r="AD1114" t="str">
            <v>PSA</v>
          </cell>
          <cell r="AE1114" t="str">
            <v>Female</v>
          </cell>
          <cell r="AF1114">
            <v>1701</v>
          </cell>
          <cell r="AG1114" t="str">
            <v>AT HOP</v>
          </cell>
          <cell r="AH1114" t="str">
            <v>00.00.0000</v>
          </cell>
        </row>
        <row r="1115">
          <cell r="A1115">
            <v>51001093</v>
          </cell>
          <cell r="B1115" t="str">
            <v>Finance Division</v>
          </cell>
          <cell r="C1115" t="str">
            <v>AT HOP</v>
          </cell>
          <cell r="D1115" t="str">
            <v>AT HOP Operations</v>
          </cell>
          <cell r="E1115" t="str">
            <v>AT HOP Service Delivery</v>
          </cell>
          <cell r="F1115">
            <v>51001093</v>
          </cell>
          <cell r="G1115" t="str">
            <v>AT HOP Asset Performance Lead</v>
          </cell>
          <cell r="H1115" t="str">
            <v>25.07.2012</v>
          </cell>
          <cell r="I1115" t="str">
            <v>Staff Member</v>
          </cell>
          <cell r="J1115" t="str">
            <v>Band G</v>
          </cell>
          <cell r="K1115">
            <v>1</v>
          </cell>
          <cell r="L1115">
            <v>40</v>
          </cell>
          <cell r="M1115" t="str">
            <v>Permanent Full-Time</v>
          </cell>
          <cell r="N1115" t="str">
            <v>Waged/Timesheet</v>
          </cell>
          <cell r="O1115" t="str">
            <v>Position Filled</v>
          </cell>
          <cell r="P1115">
            <v>91002656</v>
          </cell>
          <cell r="Q1115" t="str">
            <v>Sunita Padhye</v>
          </cell>
          <cell r="R1115" t="str">
            <v>Permanent Full-Time</v>
          </cell>
          <cell r="S1115" t="str">
            <v>Waged/Timesheet</v>
          </cell>
          <cell r="T1115" t="str">
            <v>IEA – 2010 Standard</v>
          </cell>
          <cell r="U1115">
            <v>1</v>
          </cell>
          <cell r="V1115" t="str">
            <v>G2</v>
          </cell>
          <cell r="W1115">
            <v>65520</v>
          </cell>
          <cell r="X1115" t="str">
            <v>Goodman Fielder L2 - 8 Nelson Street</v>
          </cell>
          <cell r="Y1115">
            <v>0</v>
          </cell>
          <cell r="Z1115" t="str">
            <v>Sunita</v>
          </cell>
          <cell r="AA1115" t="str">
            <v>Padhye</v>
          </cell>
          <cell r="AC1115" t="str">
            <v>BAND</v>
          </cell>
          <cell r="AD1115" t="str">
            <v>PSA</v>
          </cell>
          <cell r="AE1115" t="str">
            <v>Female</v>
          </cell>
          <cell r="AF1115">
            <v>1701</v>
          </cell>
          <cell r="AG1115" t="str">
            <v>AT HOP</v>
          </cell>
          <cell r="AH1115" t="str">
            <v>00.00.0000</v>
          </cell>
        </row>
        <row r="1116">
          <cell r="A1116">
            <v>51001106</v>
          </cell>
          <cell r="B1116" t="str">
            <v>People, Safety &amp; Contact</v>
          </cell>
          <cell r="C1116" t="str">
            <v>Customer Contact</v>
          </cell>
          <cell r="D1116" t="str">
            <v>Call Centre Operations</v>
          </cell>
          <cell r="E1116" t="str">
            <v>Call Centre (6)</v>
          </cell>
          <cell r="F1116">
            <v>51001106</v>
          </cell>
          <cell r="G1116" t="str">
            <v>Call Centre Representative</v>
          </cell>
          <cell r="H1116" t="str">
            <v>01.08.2012</v>
          </cell>
          <cell r="I1116" t="str">
            <v>Staff Member</v>
          </cell>
          <cell r="J1116" t="str">
            <v>Band C</v>
          </cell>
          <cell r="K1116">
            <v>1</v>
          </cell>
          <cell r="L1116">
            <v>40</v>
          </cell>
          <cell r="M1116" t="str">
            <v>Permanent Full-Time</v>
          </cell>
          <cell r="N1116" t="str">
            <v>Waged/Timesheet</v>
          </cell>
          <cell r="O1116" t="str">
            <v>Position unfilled for  28 days</v>
          </cell>
          <cell r="P1116">
            <v>0</v>
          </cell>
          <cell r="U1116">
            <v>0</v>
          </cell>
          <cell r="W1116">
            <v>0</v>
          </cell>
          <cell r="Y1116">
            <v>1</v>
          </cell>
          <cell r="AD1116" t="str">
            <v>PSA</v>
          </cell>
          <cell r="AH1116" t="str">
            <v>00.00.0000</v>
          </cell>
        </row>
        <row r="1117">
          <cell r="A1117">
            <v>51001107</v>
          </cell>
          <cell r="B1117" t="str">
            <v>People, Safety &amp; Contact</v>
          </cell>
          <cell r="C1117" t="str">
            <v>Customer Contact</v>
          </cell>
          <cell r="D1117" t="str">
            <v>Call Centre Operations</v>
          </cell>
          <cell r="E1117" t="str">
            <v>Call Centre (5)</v>
          </cell>
          <cell r="F1117">
            <v>51001107</v>
          </cell>
          <cell r="G1117" t="str">
            <v>Call Centre Representative</v>
          </cell>
          <cell r="H1117" t="str">
            <v>01.08.2012</v>
          </cell>
          <cell r="I1117" t="str">
            <v>Staff Member</v>
          </cell>
          <cell r="J1117" t="str">
            <v>Band C</v>
          </cell>
          <cell r="K1117">
            <v>1</v>
          </cell>
          <cell r="L1117">
            <v>40</v>
          </cell>
          <cell r="M1117" t="str">
            <v>Permanent Full-Time</v>
          </cell>
          <cell r="N1117" t="str">
            <v>Waged/Timesheet</v>
          </cell>
          <cell r="O1117" t="str">
            <v>Position Filled</v>
          </cell>
          <cell r="P1117">
            <v>1401</v>
          </cell>
          <cell r="Q1117" t="str">
            <v>Hine Faneva</v>
          </cell>
          <cell r="R1117" t="str">
            <v>Permanent Full-Time</v>
          </cell>
          <cell r="S1117" t="str">
            <v>Waged/Timesheet</v>
          </cell>
          <cell r="T1117" t="str">
            <v>CEA – PSA</v>
          </cell>
          <cell r="U1117">
            <v>1</v>
          </cell>
          <cell r="V1117" t="str">
            <v>2C</v>
          </cell>
          <cell r="W1117">
            <v>39000</v>
          </cell>
          <cell r="X1117" t="str">
            <v>Goodman Fielder L3 - 8 Nelson Street</v>
          </cell>
          <cell r="Y1117">
            <v>0</v>
          </cell>
          <cell r="Z1117" t="str">
            <v>Hine</v>
          </cell>
          <cell r="AA1117" t="str">
            <v>Faneva</v>
          </cell>
          <cell r="AC1117" t="str">
            <v>CSR</v>
          </cell>
          <cell r="AD1117" t="str">
            <v>PSA</v>
          </cell>
          <cell r="AE1117" t="str">
            <v>Female</v>
          </cell>
          <cell r="AF1117">
            <v>9316</v>
          </cell>
          <cell r="AG1117" t="str">
            <v>CALL CENTRE (1)</v>
          </cell>
          <cell r="AH1117" t="str">
            <v>00.00.0000</v>
          </cell>
        </row>
        <row r="1118">
          <cell r="A1118">
            <v>51001108</v>
          </cell>
          <cell r="B1118" t="str">
            <v>Services</v>
          </cell>
          <cell r="C1118" t="str">
            <v>Public Transport</v>
          </cell>
          <cell r="D1118" t="str">
            <v>PT Customer Experience</v>
          </cell>
          <cell r="E1118" t="str">
            <v>Service Centre (5)</v>
          </cell>
          <cell r="F1118">
            <v>51001108</v>
          </cell>
          <cell r="G1118" t="str">
            <v>Service Centre Supervisor - Central</v>
          </cell>
          <cell r="H1118" t="str">
            <v>01.08.2012</v>
          </cell>
          <cell r="I1118" t="str">
            <v>Team Leader</v>
          </cell>
          <cell r="J1118" t="str">
            <v>Band F</v>
          </cell>
          <cell r="K1118">
            <v>1</v>
          </cell>
          <cell r="L1118">
            <v>40</v>
          </cell>
          <cell r="M1118" t="str">
            <v>Permanent Full-Time</v>
          </cell>
          <cell r="N1118" t="str">
            <v>Waged/Timesheet</v>
          </cell>
          <cell r="O1118" t="str">
            <v>Position Filled</v>
          </cell>
          <cell r="P1118">
            <v>1037</v>
          </cell>
          <cell r="Q1118" t="str">
            <v>Sameer Jalajakshan</v>
          </cell>
          <cell r="R1118" t="str">
            <v>Permanent Full-Time</v>
          </cell>
          <cell r="S1118" t="str">
            <v>Waged/Timesheet</v>
          </cell>
          <cell r="T1118" t="str">
            <v>CEA – PSA</v>
          </cell>
          <cell r="U1118">
            <v>1</v>
          </cell>
          <cell r="V1118" t="str">
            <v>4S</v>
          </cell>
          <cell r="W1118">
            <v>46828</v>
          </cell>
          <cell r="X1118" t="str">
            <v>8-10 Queen Street</v>
          </cell>
          <cell r="Y1118">
            <v>0</v>
          </cell>
          <cell r="Z1118" t="str">
            <v>Sameer</v>
          </cell>
          <cell r="AA1118" t="str">
            <v>Jalajakshan</v>
          </cell>
          <cell r="AC1118" t="str">
            <v>SCR</v>
          </cell>
          <cell r="AD1118" t="str">
            <v>PSA</v>
          </cell>
          <cell r="AE1118" t="str">
            <v>Male</v>
          </cell>
          <cell r="AF1118">
            <v>9319</v>
          </cell>
          <cell r="AG1118" t="str">
            <v>FACE2FACE RELATIONS</v>
          </cell>
          <cell r="AH1118" t="str">
            <v>00.00.0000</v>
          </cell>
        </row>
        <row r="1119">
          <cell r="A1119">
            <v>51001110</v>
          </cell>
          <cell r="B1119" t="str">
            <v>Business Technology Division</v>
          </cell>
          <cell r="C1119" t="str">
            <v>Business Delivery</v>
          </cell>
          <cell r="D1119" t="str">
            <v>Operations Programme (PT)</v>
          </cell>
          <cell r="E1119" t="str">
            <v>Operations Programme (PT)</v>
          </cell>
          <cell r="F1119">
            <v>51001110</v>
          </cell>
          <cell r="G1119" t="str">
            <v>Operations Programme Manager (PT)</v>
          </cell>
          <cell r="H1119" t="str">
            <v>30.07.2012</v>
          </cell>
          <cell r="I1119" t="str">
            <v>Unit Manager</v>
          </cell>
          <cell r="J1119" t="str">
            <v>Band J</v>
          </cell>
          <cell r="K1119">
            <v>1</v>
          </cell>
          <cell r="L1119">
            <v>40</v>
          </cell>
          <cell r="M1119" t="str">
            <v>Permanent Full-Time</v>
          </cell>
          <cell r="N1119" t="str">
            <v>Salaried</v>
          </cell>
          <cell r="O1119" t="str">
            <v>Position Filled</v>
          </cell>
          <cell r="P1119">
            <v>1470</v>
          </cell>
          <cell r="Q1119" t="str">
            <v>Karl Howard</v>
          </cell>
          <cell r="R1119" t="str">
            <v>Permanent Full-Time</v>
          </cell>
          <cell r="S1119" t="str">
            <v>Salaried</v>
          </cell>
          <cell r="T1119" t="str">
            <v>IEA – 2013 Standard</v>
          </cell>
          <cell r="U1119">
            <v>1</v>
          </cell>
          <cell r="V1119" t="str">
            <v>J+</v>
          </cell>
          <cell r="W1119">
            <v>144556</v>
          </cell>
          <cell r="X1119" t="str">
            <v>Admin 6 - 6 Henderson Valley Road</v>
          </cell>
          <cell r="Y1119">
            <v>0</v>
          </cell>
          <cell r="Z1119" t="str">
            <v>Karl</v>
          </cell>
          <cell r="AA1119" t="str">
            <v>Howard</v>
          </cell>
          <cell r="AC1119" t="str">
            <v>BAND</v>
          </cell>
          <cell r="AD1119" t="str">
            <v>PSA</v>
          </cell>
          <cell r="AE1119" t="str">
            <v>Male</v>
          </cell>
          <cell r="AF1119">
            <v>8530</v>
          </cell>
          <cell r="AG1119" t="str">
            <v>Operations Prog (PT)</v>
          </cell>
          <cell r="AH1119" t="str">
            <v>00.00.0000</v>
          </cell>
        </row>
        <row r="1120">
          <cell r="A1120">
            <v>51001111</v>
          </cell>
          <cell r="B1120" t="str">
            <v>Capital Development Division</v>
          </cell>
          <cell r="C1120" t="str">
            <v>Investment &amp; Development</v>
          </cell>
          <cell r="D1120" t="str">
            <v>PT Development Programme</v>
          </cell>
          <cell r="E1120" t="str">
            <v>PT Development Programme</v>
          </cell>
          <cell r="F1120">
            <v>51001111</v>
          </cell>
          <cell r="G1120" t="str">
            <v>Commercial Specialist</v>
          </cell>
          <cell r="H1120" t="str">
            <v>30.07.2012</v>
          </cell>
          <cell r="I1120" t="str">
            <v>Staff Member</v>
          </cell>
          <cell r="J1120" t="str">
            <v>Band G</v>
          </cell>
          <cell r="K1120">
            <v>1</v>
          </cell>
          <cell r="L1120">
            <v>40</v>
          </cell>
          <cell r="M1120" t="str">
            <v>Permanent Full-Time</v>
          </cell>
          <cell r="N1120" t="str">
            <v>Waged/Timesheet</v>
          </cell>
          <cell r="O1120" t="str">
            <v>Position Filled</v>
          </cell>
          <cell r="P1120">
            <v>647</v>
          </cell>
          <cell r="Q1120" t="str">
            <v>David Lochery</v>
          </cell>
          <cell r="R1120" t="str">
            <v>Permanent Full-Time</v>
          </cell>
          <cell r="S1120" t="str">
            <v>Waged/Timesheet</v>
          </cell>
          <cell r="T1120" t="str">
            <v>IEA – 2013 Standard</v>
          </cell>
          <cell r="U1120">
            <v>1</v>
          </cell>
          <cell r="V1120" t="str">
            <v>G+</v>
          </cell>
          <cell r="W1120">
            <v>79000.87</v>
          </cell>
          <cell r="X1120" t="str">
            <v>29 Customs Street West - Level 17</v>
          </cell>
          <cell r="Y1120">
            <v>0</v>
          </cell>
          <cell r="Z1120" t="str">
            <v>David</v>
          </cell>
          <cell r="AA1120" t="str">
            <v>Lochery</v>
          </cell>
          <cell r="AC1120" t="str">
            <v>BAND</v>
          </cell>
          <cell r="AD1120" t="str">
            <v>PSA</v>
          </cell>
          <cell r="AE1120" t="str">
            <v>Male</v>
          </cell>
          <cell r="AF1120">
            <v>3303</v>
          </cell>
          <cell r="AG1120" t="str">
            <v>Investment and Devel</v>
          </cell>
          <cell r="AH1120" t="str">
            <v>00.00.0000</v>
          </cell>
        </row>
        <row r="1121">
          <cell r="A1121">
            <v>51001118</v>
          </cell>
          <cell r="B1121" t="str">
            <v>Capital Development Division</v>
          </cell>
          <cell r="C1121" t="str">
            <v>Road Corridor</v>
          </cell>
          <cell r="D1121" t="str">
            <v>Delivery</v>
          </cell>
          <cell r="E1121" t="str">
            <v>Northern Road Corridor Delivery</v>
          </cell>
          <cell r="F1121">
            <v>51001118</v>
          </cell>
          <cell r="G1121" t="str">
            <v>GHD Contractor</v>
          </cell>
          <cell r="H1121" t="str">
            <v>01.07.2012</v>
          </cell>
          <cell r="I1121" t="str">
            <v>Staff Member</v>
          </cell>
          <cell r="K1121">
            <v>0</v>
          </cell>
          <cell r="L1121">
            <v>0</v>
          </cell>
          <cell r="M1121" t="str">
            <v>Non-Employee</v>
          </cell>
          <cell r="N1121" t="str">
            <v>Contractor</v>
          </cell>
          <cell r="O1121" t="str">
            <v>Position unfilled for  33 days</v>
          </cell>
          <cell r="P1121">
            <v>0</v>
          </cell>
          <cell r="U1121">
            <v>0</v>
          </cell>
          <cell r="W1121">
            <v>0</v>
          </cell>
          <cell r="Y1121">
            <v>0</v>
          </cell>
          <cell r="AH1121" t="str">
            <v>00.00.0000</v>
          </cell>
        </row>
        <row r="1122">
          <cell r="A1122">
            <v>51001119</v>
          </cell>
          <cell r="B1122" t="str">
            <v>Capital Development Division</v>
          </cell>
          <cell r="C1122" t="str">
            <v>Road Corridor</v>
          </cell>
          <cell r="D1122" t="str">
            <v>Delivery</v>
          </cell>
          <cell r="E1122" t="str">
            <v>Northern Road Corridor Delivery</v>
          </cell>
          <cell r="F1122">
            <v>51001119</v>
          </cell>
          <cell r="G1122" t="str">
            <v>GHD Contractor</v>
          </cell>
          <cell r="H1122" t="str">
            <v>01.07.2012</v>
          </cell>
          <cell r="I1122" t="str">
            <v>Staff Member</v>
          </cell>
          <cell r="K1122">
            <v>0</v>
          </cell>
          <cell r="L1122">
            <v>0</v>
          </cell>
          <cell r="M1122" t="str">
            <v>Non-Employee</v>
          </cell>
          <cell r="N1122" t="str">
            <v>Contractor</v>
          </cell>
          <cell r="O1122" t="str">
            <v>Position Filled</v>
          </cell>
          <cell r="P1122">
            <v>1046</v>
          </cell>
          <cell r="Q1122" t="str">
            <v>Neill Dwyer</v>
          </cell>
          <cell r="R1122" t="str">
            <v>Non-Employee</v>
          </cell>
          <cell r="S1122" t="str">
            <v>Contractor</v>
          </cell>
          <cell r="U1122">
            <v>0</v>
          </cell>
          <cell r="W1122">
            <v>0</v>
          </cell>
          <cell r="X1122" t="str">
            <v>Vodafone Building - Level 2 (74 Taharoto Road)</v>
          </cell>
          <cell r="Y1122">
            <v>0</v>
          </cell>
          <cell r="Z1122" t="str">
            <v>Neill</v>
          </cell>
          <cell r="AA1122" t="str">
            <v>Dwyer</v>
          </cell>
          <cell r="AE1122" t="str">
            <v>Male</v>
          </cell>
          <cell r="AF1122">
            <v>1604</v>
          </cell>
          <cell r="AG1122" t="str">
            <v>MAINT CT'S - NORTH</v>
          </cell>
          <cell r="AH1122" t="str">
            <v>30.06.2016</v>
          </cell>
        </row>
        <row r="1123">
          <cell r="A1123">
            <v>51001121</v>
          </cell>
          <cell r="B1123" t="str">
            <v>Services</v>
          </cell>
          <cell r="C1123" t="str">
            <v>Public Transport</v>
          </cell>
          <cell r="D1123" t="str">
            <v>PT Commercial</v>
          </cell>
          <cell r="E1123" t="str">
            <v>PT Programme</v>
          </cell>
          <cell r="F1123">
            <v>51001121</v>
          </cell>
          <cell r="G1123" t="str">
            <v>PT Programme Manager</v>
          </cell>
          <cell r="H1123" t="str">
            <v>30.07.2012</v>
          </cell>
          <cell r="I1123" t="str">
            <v>Unit Manager</v>
          </cell>
          <cell r="J1123" t="str">
            <v>Band I</v>
          </cell>
          <cell r="K1123">
            <v>1</v>
          </cell>
          <cell r="L1123">
            <v>40</v>
          </cell>
          <cell r="M1123" t="str">
            <v>Permanent Full-Time</v>
          </cell>
          <cell r="N1123" t="str">
            <v>Salaried</v>
          </cell>
          <cell r="O1123" t="str">
            <v>Position Filled</v>
          </cell>
          <cell r="P1123">
            <v>1979</v>
          </cell>
          <cell r="Q1123" t="str">
            <v>Neville Price</v>
          </cell>
          <cell r="R1123" t="str">
            <v>Permanent Full-Time</v>
          </cell>
          <cell r="S1123" t="str">
            <v>Salaried</v>
          </cell>
          <cell r="T1123" t="str">
            <v>IEA – 2013 Standard</v>
          </cell>
          <cell r="U1123">
            <v>1</v>
          </cell>
          <cell r="V1123" t="str">
            <v>I+</v>
          </cell>
          <cell r="W1123">
            <v>112000</v>
          </cell>
          <cell r="X1123" t="str">
            <v>1 Queen Street - Level 17</v>
          </cell>
          <cell r="Y1123">
            <v>0</v>
          </cell>
          <cell r="Z1123" t="str">
            <v>Neville</v>
          </cell>
          <cell r="AA1123" t="str">
            <v>Price</v>
          </cell>
          <cell r="AB1123" t="str">
            <v>Neville</v>
          </cell>
          <cell r="AC1123" t="str">
            <v>BAND</v>
          </cell>
          <cell r="AD1123" t="str">
            <v>PSA</v>
          </cell>
          <cell r="AE1123" t="str">
            <v>Male</v>
          </cell>
          <cell r="AF1123">
            <v>1201</v>
          </cell>
          <cell r="AG1123" t="str">
            <v>PT COMMERCIAL</v>
          </cell>
          <cell r="AH1123" t="str">
            <v>00.00.0000</v>
          </cell>
        </row>
        <row r="1124">
          <cell r="A1124">
            <v>51001126</v>
          </cell>
          <cell r="B1124" t="str">
            <v>Capital Development Division</v>
          </cell>
          <cell r="C1124" t="str">
            <v>Construction</v>
          </cell>
          <cell r="E1124" t="str">
            <v>Construction</v>
          </cell>
          <cell r="F1124">
            <v>51001126</v>
          </cell>
          <cell r="G1124" t="str">
            <v>Civil Design Manager</v>
          </cell>
          <cell r="H1124" t="str">
            <v>07.08.2012</v>
          </cell>
          <cell r="I1124" t="str">
            <v>Staff Member</v>
          </cell>
          <cell r="J1124" t="str">
            <v>Band J</v>
          </cell>
          <cell r="K1124">
            <v>1</v>
          </cell>
          <cell r="L1124">
            <v>40</v>
          </cell>
          <cell r="M1124" t="str">
            <v>Permanent Full-Time</v>
          </cell>
          <cell r="N1124" t="str">
            <v>Salaried</v>
          </cell>
          <cell r="O1124" t="str">
            <v>Position Filled</v>
          </cell>
          <cell r="P1124">
            <v>1156</v>
          </cell>
          <cell r="Q1124" t="str">
            <v>Darryl Wong</v>
          </cell>
          <cell r="R1124" t="str">
            <v>Permanent Full-Time</v>
          </cell>
          <cell r="S1124" t="str">
            <v>Salaried</v>
          </cell>
          <cell r="T1124" t="str">
            <v>IEA – 2013 Standard</v>
          </cell>
          <cell r="U1124">
            <v>1</v>
          </cell>
          <cell r="V1124" t="str">
            <v>J+</v>
          </cell>
          <cell r="W1124">
            <v>170000</v>
          </cell>
          <cell r="X1124" t="str">
            <v>29 Customs Street West - Level 17</v>
          </cell>
          <cell r="Y1124">
            <v>0</v>
          </cell>
          <cell r="Z1124" t="str">
            <v>Darryl</v>
          </cell>
          <cell r="AA1124" t="str">
            <v>Wong</v>
          </cell>
          <cell r="AC1124" t="str">
            <v>BAND</v>
          </cell>
          <cell r="AD1124" t="str">
            <v>PSA</v>
          </cell>
          <cell r="AE1124" t="str">
            <v>Male</v>
          </cell>
          <cell r="AF1124">
            <v>3600</v>
          </cell>
          <cell r="AG1124" t="str">
            <v>Construction</v>
          </cell>
          <cell r="AH1124" t="str">
            <v>00.00.0000</v>
          </cell>
        </row>
        <row r="1125">
          <cell r="A1125">
            <v>51001131</v>
          </cell>
          <cell r="B1125" t="str">
            <v>Capital Development Division</v>
          </cell>
          <cell r="C1125" t="str">
            <v>Road Corridor</v>
          </cell>
          <cell r="D1125" t="str">
            <v>Delivery</v>
          </cell>
          <cell r="E1125" t="str">
            <v>West Contracts</v>
          </cell>
          <cell r="F1125">
            <v>51001131</v>
          </cell>
          <cell r="G1125" t="str">
            <v>GHD Contractor</v>
          </cell>
          <cell r="H1125" t="str">
            <v>01.07.2012</v>
          </cell>
          <cell r="I1125" t="str">
            <v>Staff Member</v>
          </cell>
          <cell r="K1125">
            <v>0</v>
          </cell>
          <cell r="L1125">
            <v>0</v>
          </cell>
          <cell r="M1125" t="str">
            <v>Non-Employee</v>
          </cell>
          <cell r="N1125" t="str">
            <v>Contractor</v>
          </cell>
          <cell r="O1125" t="str">
            <v>Position Filled</v>
          </cell>
          <cell r="P1125">
            <v>1062</v>
          </cell>
          <cell r="Q1125" t="str">
            <v>Ray Johnston</v>
          </cell>
          <cell r="R1125" t="str">
            <v>Non-Employee</v>
          </cell>
          <cell r="S1125" t="str">
            <v>Contractor</v>
          </cell>
          <cell r="U1125">
            <v>0</v>
          </cell>
          <cell r="W1125">
            <v>0</v>
          </cell>
          <cell r="X1125" t="str">
            <v>Civic 1 - 6 Henderson Valley Road</v>
          </cell>
          <cell r="Y1125">
            <v>0</v>
          </cell>
          <cell r="Z1125" t="str">
            <v>Ray</v>
          </cell>
          <cell r="AA1125" t="str">
            <v>Johnston</v>
          </cell>
          <cell r="AE1125" t="str">
            <v>Male</v>
          </cell>
          <cell r="AF1125">
            <v>1617</v>
          </cell>
          <cell r="AG1125" t="str">
            <v>West</v>
          </cell>
          <cell r="AH1125" t="str">
            <v>30.06.2016</v>
          </cell>
        </row>
        <row r="1126">
          <cell r="A1126">
            <v>51001133</v>
          </cell>
          <cell r="B1126" t="str">
            <v>Capital Development Division</v>
          </cell>
          <cell r="C1126" t="str">
            <v>Road Corridor</v>
          </cell>
          <cell r="D1126" t="str">
            <v>Delivery</v>
          </cell>
          <cell r="E1126" t="str">
            <v>West Contracts</v>
          </cell>
          <cell r="F1126">
            <v>51001133</v>
          </cell>
          <cell r="G1126" t="str">
            <v>GHD Contractor</v>
          </cell>
          <cell r="H1126" t="str">
            <v>01.07.2012</v>
          </cell>
          <cell r="I1126" t="str">
            <v>Staff Member</v>
          </cell>
          <cell r="K1126">
            <v>0</v>
          </cell>
          <cell r="L1126">
            <v>0</v>
          </cell>
          <cell r="M1126" t="str">
            <v>Non-Employee</v>
          </cell>
          <cell r="N1126" t="str">
            <v>Contractor</v>
          </cell>
          <cell r="O1126" t="str">
            <v>Position Filled</v>
          </cell>
          <cell r="P1126">
            <v>1065</v>
          </cell>
          <cell r="Q1126" t="str">
            <v>Ben Paea</v>
          </cell>
          <cell r="R1126" t="str">
            <v>Non-Employee</v>
          </cell>
          <cell r="S1126" t="str">
            <v>Contractor</v>
          </cell>
          <cell r="U1126">
            <v>0</v>
          </cell>
          <cell r="W1126">
            <v>0</v>
          </cell>
          <cell r="X1126" t="str">
            <v>Civic 1 - 6 Henderson Valley Road</v>
          </cell>
          <cell r="Y1126">
            <v>0</v>
          </cell>
          <cell r="Z1126" t="str">
            <v>Ben</v>
          </cell>
          <cell r="AA1126" t="str">
            <v>Paea</v>
          </cell>
          <cell r="AE1126" t="str">
            <v>Male</v>
          </cell>
          <cell r="AF1126">
            <v>1617</v>
          </cell>
          <cell r="AG1126" t="str">
            <v>West</v>
          </cell>
          <cell r="AH1126" t="str">
            <v>30.06.2016</v>
          </cell>
        </row>
        <row r="1127">
          <cell r="A1127">
            <v>51001134</v>
          </cell>
          <cell r="B1127" t="str">
            <v>Capital Development Division</v>
          </cell>
          <cell r="C1127" t="str">
            <v>Road Corridor</v>
          </cell>
          <cell r="D1127" t="str">
            <v>Delivery</v>
          </cell>
          <cell r="E1127" t="str">
            <v>West Contracts</v>
          </cell>
          <cell r="F1127">
            <v>51001134</v>
          </cell>
          <cell r="G1127" t="str">
            <v>GHD Contractor</v>
          </cell>
          <cell r="H1127" t="str">
            <v>01.07.2012</v>
          </cell>
          <cell r="I1127" t="str">
            <v>Staff Member</v>
          </cell>
          <cell r="K1127">
            <v>0</v>
          </cell>
          <cell r="L1127">
            <v>0</v>
          </cell>
          <cell r="M1127" t="str">
            <v>Non-Employee</v>
          </cell>
          <cell r="N1127" t="str">
            <v>Contractor</v>
          </cell>
          <cell r="O1127" t="str">
            <v>Position Filled</v>
          </cell>
          <cell r="P1127">
            <v>1064</v>
          </cell>
          <cell r="Q1127" t="str">
            <v>Faeaz Ali</v>
          </cell>
          <cell r="R1127" t="str">
            <v>Non-Employee</v>
          </cell>
          <cell r="S1127" t="str">
            <v>Contractor</v>
          </cell>
          <cell r="U1127">
            <v>0</v>
          </cell>
          <cell r="W1127">
            <v>0</v>
          </cell>
          <cell r="X1127" t="str">
            <v>Admin 5 - 6 Henderson Valley Road</v>
          </cell>
          <cell r="Y1127">
            <v>0</v>
          </cell>
          <cell r="Z1127" t="str">
            <v>Faeaz</v>
          </cell>
          <cell r="AA1127" t="str">
            <v>Ali</v>
          </cell>
          <cell r="AE1127" t="str">
            <v>Male</v>
          </cell>
          <cell r="AF1127">
            <v>1617</v>
          </cell>
          <cell r="AG1127" t="str">
            <v>West</v>
          </cell>
          <cell r="AH1127" t="str">
            <v>30.06.2016</v>
          </cell>
        </row>
        <row r="1128">
          <cell r="A1128">
            <v>51001135</v>
          </cell>
          <cell r="B1128" t="str">
            <v>Capital Development Division</v>
          </cell>
          <cell r="C1128" t="str">
            <v>Road Corridor</v>
          </cell>
          <cell r="D1128" t="str">
            <v>Delivery</v>
          </cell>
          <cell r="E1128" t="str">
            <v>West Contracts</v>
          </cell>
          <cell r="F1128">
            <v>51001135</v>
          </cell>
          <cell r="G1128" t="str">
            <v>GHD Contractor</v>
          </cell>
          <cell r="H1128" t="str">
            <v>01.07.2012</v>
          </cell>
          <cell r="I1128" t="str">
            <v>Staff Member</v>
          </cell>
          <cell r="K1128">
            <v>0</v>
          </cell>
          <cell r="L1128">
            <v>0</v>
          </cell>
          <cell r="M1128" t="str">
            <v>Non-Employee</v>
          </cell>
          <cell r="N1128" t="str">
            <v>Contractor</v>
          </cell>
          <cell r="O1128" t="str">
            <v>Position Filled</v>
          </cell>
          <cell r="P1128">
            <v>1063</v>
          </cell>
          <cell r="Q1128" t="str">
            <v>Mark Goldsmith</v>
          </cell>
          <cell r="R1128" t="str">
            <v>Non-Employee</v>
          </cell>
          <cell r="S1128" t="str">
            <v>Contractor</v>
          </cell>
          <cell r="U1128">
            <v>0</v>
          </cell>
          <cell r="W1128">
            <v>0</v>
          </cell>
          <cell r="X1128" t="str">
            <v>Admin 5 - 6 Henderson Valley Road</v>
          </cell>
          <cell r="Y1128">
            <v>0</v>
          </cell>
          <cell r="Z1128" t="str">
            <v>Mark</v>
          </cell>
          <cell r="AA1128" t="str">
            <v>Goldsmith</v>
          </cell>
          <cell r="AE1128" t="str">
            <v>Male</v>
          </cell>
          <cell r="AF1128">
            <v>1617</v>
          </cell>
          <cell r="AG1128" t="str">
            <v>West</v>
          </cell>
          <cell r="AH1128" t="str">
            <v>30.06.2016</v>
          </cell>
        </row>
        <row r="1129">
          <cell r="A1129">
            <v>51001145</v>
          </cell>
          <cell r="B1129" t="str">
            <v>Business Technology Division</v>
          </cell>
          <cell r="C1129" t="str">
            <v>Business Delivery</v>
          </cell>
          <cell r="D1129" t="str">
            <v>Corporate Programme</v>
          </cell>
          <cell r="E1129" t="str">
            <v>Corporate Programme</v>
          </cell>
          <cell r="F1129">
            <v>51001145</v>
          </cell>
          <cell r="G1129" t="str">
            <v>CRM Functional Consultant</v>
          </cell>
          <cell r="H1129" t="str">
            <v>20.08.2012</v>
          </cell>
          <cell r="I1129" t="str">
            <v>Staff Member</v>
          </cell>
          <cell r="K1129">
            <v>0</v>
          </cell>
          <cell r="L1129">
            <v>0</v>
          </cell>
          <cell r="M1129" t="str">
            <v>Non-Employee</v>
          </cell>
          <cell r="N1129" t="str">
            <v>Contractor</v>
          </cell>
          <cell r="O1129" t="str">
            <v>Position Filled</v>
          </cell>
          <cell r="P1129">
            <v>1419</v>
          </cell>
          <cell r="Q1129" t="str">
            <v>Mark Harvey</v>
          </cell>
          <cell r="R1129" t="str">
            <v>Non-Employee</v>
          </cell>
          <cell r="S1129" t="str">
            <v>Contractor</v>
          </cell>
          <cell r="U1129">
            <v>0</v>
          </cell>
          <cell r="W1129">
            <v>0</v>
          </cell>
          <cell r="X1129" t="str">
            <v>Goodman Fielder L2 - 8 Nelson Street</v>
          </cell>
          <cell r="Y1129">
            <v>0</v>
          </cell>
          <cell r="Z1129" t="str">
            <v>Mark</v>
          </cell>
          <cell r="AA1129" t="str">
            <v>Harvey</v>
          </cell>
          <cell r="AE1129" t="str">
            <v>Male</v>
          </cell>
          <cell r="AF1129">
            <v>8529</v>
          </cell>
          <cell r="AG1129" t="str">
            <v>Corporate Programme</v>
          </cell>
          <cell r="AH1129" t="str">
            <v>27.02.2015</v>
          </cell>
        </row>
        <row r="1130">
          <cell r="A1130">
            <v>51001147</v>
          </cell>
          <cell r="B1130" t="str">
            <v>Capital Development Division</v>
          </cell>
          <cell r="C1130" t="str">
            <v>Roading</v>
          </cell>
          <cell r="D1130" t="str">
            <v>Delivery - Central</v>
          </cell>
          <cell r="E1130" t="str">
            <v>Investigation and Design - Central</v>
          </cell>
          <cell r="F1130">
            <v>51001147</v>
          </cell>
          <cell r="G1130" t="str">
            <v>Senior Engineer - Investigation &amp; Design</v>
          </cell>
          <cell r="H1130" t="str">
            <v>21.08.2012</v>
          </cell>
          <cell r="I1130" t="str">
            <v>Staff Member</v>
          </cell>
          <cell r="J1130" t="str">
            <v>Band H</v>
          </cell>
          <cell r="K1130">
            <v>1</v>
          </cell>
          <cell r="L1130">
            <v>40</v>
          </cell>
          <cell r="M1130" t="str">
            <v>Permanent Full-Time</v>
          </cell>
          <cell r="N1130" t="str">
            <v>Salaried</v>
          </cell>
          <cell r="O1130" t="str">
            <v>Position unfilled for  50 days</v>
          </cell>
          <cell r="P1130">
            <v>0</v>
          </cell>
          <cell r="U1130">
            <v>0</v>
          </cell>
          <cell r="W1130">
            <v>0</v>
          </cell>
          <cell r="Y1130">
            <v>1</v>
          </cell>
          <cell r="AD1130" t="str">
            <v>PSA</v>
          </cell>
          <cell r="AH1130" t="str">
            <v>00.00.0000</v>
          </cell>
        </row>
        <row r="1131">
          <cell r="A1131">
            <v>51001148</v>
          </cell>
          <cell r="B1131" t="str">
            <v>Finance Division</v>
          </cell>
          <cell r="C1131" t="str">
            <v>AT HOP</v>
          </cell>
          <cell r="D1131" t="str">
            <v>AT HOP Operations</v>
          </cell>
          <cell r="E1131" t="str">
            <v>AT HOP Service Delivery</v>
          </cell>
          <cell r="F1131">
            <v>51001148</v>
          </cell>
          <cell r="G1131" t="str">
            <v>AT HOP Card Operations Lead</v>
          </cell>
          <cell r="H1131" t="str">
            <v>17.09.2012</v>
          </cell>
          <cell r="I1131" t="str">
            <v>Staff Member</v>
          </cell>
          <cell r="J1131" t="str">
            <v>Band D</v>
          </cell>
          <cell r="K1131">
            <v>1</v>
          </cell>
          <cell r="L1131">
            <v>40</v>
          </cell>
          <cell r="M1131" t="str">
            <v>Permanent Full-Time</v>
          </cell>
          <cell r="N1131" t="str">
            <v>Waged/Timesheet</v>
          </cell>
          <cell r="O1131" t="str">
            <v>Position Filled</v>
          </cell>
          <cell r="P1131">
            <v>1816</v>
          </cell>
          <cell r="Q1131" t="str">
            <v>Paul Barker</v>
          </cell>
          <cell r="R1131" t="str">
            <v>Fixed Term Full-Time</v>
          </cell>
          <cell r="S1131" t="str">
            <v>Waged/Timesheet</v>
          </cell>
          <cell r="T1131" t="str">
            <v>IEA – 2013 Standard</v>
          </cell>
          <cell r="U1131">
            <v>1</v>
          </cell>
          <cell r="V1131" t="str">
            <v>D+</v>
          </cell>
          <cell r="W1131">
            <v>49200</v>
          </cell>
          <cell r="X1131" t="str">
            <v>Goodman Fielder L2 - 8 Nelson Street</v>
          </cell>
          <cell r="Y1131">
            <v>0</v>
          </cell>
          <cell r="Z1131" t="str">
            <v>Paul</v>
          </cell>
          <cell r="AA1131" t="str">
            <v>Barker</v>
          </cell>
          <cell r="AC1131" t="str">
            <v>BAND</v>
          </cell>
          <cell r="AD1131" t="str">
            <v>PSA</v>
          </cell>
          <cell r="AE1131" t="str">
            <v>Male</v>
          </cell>
          <cell r="AF1131">
            <v>1701</v>
          </cell>
          <cell r="AG1131" t="str">
            <v>AT HOP</v>
          </cell>
          <cell r="AH1131" t="str">
            <v>14.04.2015</v>
          </cell>
        </row>
        <row r="1132">
          <cell r="A1132">
            <v>51001149</v>
          </cell>
          <cell r="B1132" t="str">
            <v>Finance Division</v>
          </cell>
          <cell r="C1132" t="str">
            <v>AT HOP</v>
          </cell>
          <cell r="D1132" t="str">
            <v>AT HOP Operations</v>
          </cell>
          <cell r="E1132" t="str">
            <v>AT HOP Operations</v>
          </cell>
          <cell r="F1132">
            <v>51001149</v>
          </cell>
          <cell r="G1132" t="str">
            <v>AT HOP Service Delivery Representative</v>
          </cell>
          <cell r="H1132" t="str">
            <v>17.09.2012</v>
          </cell>
          <cell r="I1132" t="str">
            <v>Staff Member</v>
          </cell>
          <cell r="J1132" t="str">
            <v>Band D</v>
          </cell>
          <cell r="K1132">
            <v>1</v>
          </cell>
          <cell r="L1132">
            <v>40</v>
          </cell>
          <cell r="M1132" t="str">
            <v>Permanent Full-Time</v>
          </cell>
          <cell r="N1132" t="str">
            <v>Waged/Timesheet</v>
          </cell>
          <cell r="O1132" t="str">
            <v>Position Filled</v>
          </cell>
          <cell r="P1132">
            <v>1185</v>
          </cell>
          <cell r="Q1132" t="str">
            <v>Rose Murare</v>
          </cell>
          <cell r="R1132" t="str">
            <v>Permanent Full-Time</v>
          </cell>
          <cell r="S1132" t="str">
            <v>Waged/Timesheet</v>
          </cell>
          <cell r="T1132" t="str">
            <v>IEA – 2013 Standard</v>
          </cell>
          <cell r="U1132">
            <v>1</v>
          </cell>
          <cell r="V1132" t="str">
            <v>D+</v>
          </cell>
          <cell r="W1132">
            <v>53994.720000000001</v>
          </cell>
          <cell r="X1132" t="str">
            <v>Goodman Fielder L2 - 8 Nelson Street</v>
          </cell>
          <cell r="Y1132">
            <v>0</v>
          </cell>
          <cell r="Z1132" t="str">
            <v>Rosemary</v>
          </cell>
          <cell r="AA1132" t="str">
            <v>Murare</v>
          </cell>
          <cell r="AB1132" t="str">
            <v>Rose</v>
          </cell>
          <cell r="AC1132" t="str">
            <v>BAND</v>
          </cell>
          <cell r="AD1132" t="str">
            <v>PSA</v>
          </cell>
          <cell r="AE1132" t="str">
            <v>Female</v>
          </cell>
          <cell r="AF1132">
            <v>1701</v>
          </cell>
          <cell r="AG1132" t="str">
            <v>AT HOP</v>
          </cell>
          <cell r="AH1132" t="str">
            <v>00.00.0000</v>
          </cell>
        </row>
        <row r="1133">
          <cell r="A1133">
            <v>51001150</v>
          </cell>
          <cell r="B1133" t="str">
            <v>Finance Division</v>
          </cell>
          <cell r="C1133" t="str">
            <v>AT HOP</v>
          </cell>
          <cell r="D1133" t="str">
            <v>AT HOP Operations</v>
          </cell>
          <cell r="E1133" t="str">
            <v>AT HOP Operations</v>
          </cell>
          <cell r="F1133">
            <v>51001150</v>
          </cell>
          <cell r="G1133" t="str">
            <v>AT HOP Service Delivery Representative</v>
          </cell>
          <cell r="H1133" t="str">
            <v>17.09.2012</v>
          </cell>
          <cell r="I1133" t="str">
            <v>Staff Member</v>
          </cell>
          <cell r="J1133" t="str">
            <v>Band D</v>
          </cell>
          <cell r="K1133">
            <v>1</v>
          </cell>
          <cell r="L1133">
            <v>40</v>
          </cell>
          <cell r="M1133" t="str">
            <v>Permanent Full-Time</v>
          </cell>
          <cell r="N1133" t="str">
            <v>Waged/Timesheet</v>
          </cell>
          <cell r="O1133" t="str">
            <v>Position Filled</v>
          </cell>
          <cell r="P1133">
            <v>1121</v>
          </cell>
          <cell r="Q1133" t="str">
            <v>Stelios Smilas</v>
          </cell>
          <cell r="R1133" t="str">
            <v>Permanent Full-Time</v>
          </cell>
          <cell r="S1133" t="str">
            <v>Waged/Timesheet</v>
          </cell>
          <cell r="T1133" t="str">
            <v>IEA – 2013 Standard</v>
          </cell>
          <cell r="U1133">
            <v>1</v>
          </cell>
          <cell r="V1133" t="str">
            <v>D+</v>
          </cell>
          <cell r="W1133">
            <v>44812.31</v>
          </cell>
          <cell r="X1133" t="str">
            <v>Goodman Fielder L2 - 8 Nelson Street</v>
          </cell>
          <cell r="Y1133">
            <v>0</v>
          </cell>
          <cell r="Z1133" t="str">
            <v>Stelios</v>
          </cell>
          <cell r="AA1133" t="str">
            <v>Smilas</v>
          </cell>
          <cell r="AC1133" t="str">
            <v>BAND</v>
          </cell>
          <cell r="AD1133" t="str">
            <v>PSA</v>
          </cell>
          <cell r="AE1133" t="str">
            <v>Male</v>
          </cell>
          <cell r="AF1133">
            <v>1701</v>
          </cell>
          <cell r="AG1133" t="str">
            <v>AT HOP</v>
          </cell>
          <cell r="AH1133" t="str">
            <v>00.00.0000</v>
          </cell>
        </row>
        <row r="1134">
          <cell r="A1134">
            <v>51001155</v>
          </cell>
          <cell r="B1134" t="str">
            <v>Marketing &amp; Customer Experience</v>
          </cell>
          <cell r="C1134" t="str">
            <v>Design Studio</v>
          </cell>
          <cell r="D1134" t="str">
            <v>Designer Team</v>
          </cell>
          <cell r="E1134" t="str">
            <v>Designer Team</v>
          </cell>
          <cell r="F1134">
            <v>51001155</v>
          </cell>
          <cell r="G1134" t="str">
            <v>Designer</v>
          </cell>
          <cell r="H1134" t="str">
            <v>01.08.2012</v>
          </cell>
          <cell r="I1134" t="str">
            <v>Staff Member</v>
          </cell>
          <cell r="J1134" t="str">
            <v>Band E</v>
          </cell>
          <cell r="K1134">
            <v>1</v>
          </cell>
          <cell r="L1134">
            <v>40</v>
          </cell>
          <cell r="M1134" t="str">
            <v>Permanent Full-Time</v>
          </cell>
          <cell r="N1134" t="str">
            <v>Waged/Timesheet</v>
          </cell>
          <cell r="O1134" t="str">
            <v>Position Filled</v>
          </cell>
          <cell r="P1134">
            <v>2124</v>
          </cell>
          <cell r="Q1134" t="str">
            <v>Anna Tarm</v>
          </cell>
          <cell r="R1134" t="str">
            <v>Permanent Full-Time</v>
          </cell>
          <cell r="S1134" t="str">
            <v>Waged/Timesheet</v>
          </cell>
          <cell r="T1134" t="str">
            <v>IEA – 2013 Standard</v>
          </cell>
          <cell r="U1134">
            <v>1</v>
          </cell>
          <cell r="V1134" t="str">
            <v>E+</v>
          </cell>
          <cell r="W1134">
            <v>55000</v>
          </cell>
          <cell r="X1134" t="str">
            <v>Civic 1 - 6 Henderson Valley Road</v>
          </cell>
          <cell r="Y1134">
            <v>0</v>
          </cell>
          <cell r="Z1134" t="str">
            <v>Anna</v>
          </cell>
          <cell r="AA1134" t="str">
            <v>Tarm</v>
          </cell>
          <cell r="AC1134" t="str">
            <v>BAND</v>
          </cell>
          <cell r="AD1134" t="str">
            <v>PSA</v>
          </cell>
          <cell r="AE1134" t="str">
            <v>Female</v>
          </cell>
          <cell r="AF1134">
            <v>9506</v>
          </cell>
          <cell r="AG1134" t="str">
            <v>Design Studio</v>
          </cell>
          <cell r="AH1134" t="str">
            <v>00.00.0000</v>
          </cell>
        </row>
        <row r="1135">
          <cell r="A1135">
            <v>51001156</v>
          </cell>
          <cell r="B1135" t="str">
            <v>Marketing &amp; Customer Experience</v>
          </cell>
          <cell r="C1135" t="str">
            <v>Design Studio</v>
          </cell>
          <cell r="D1135" t="str">
            <v>Designer Team</v>
          </cell>
          <cell r="E1135" t="str">
            <v>Designer Team</v>
          </cell>
          <cell r="F1135">
            <v>51001156</v>
          </cell>
          <cell r="G1135" t="str">
            <v>Designer</v>
          </cell>
          <cell r="H1135" t="str">
            <v>01.08.2012</v>
          </cell>
          <cell r="I1135" t="str">
            <v>Staff Member</v>
          </cell>
          <cell r="J1135" t="str">
            <v>Band E</v>
          </cell>
          <cell r="K1135">
            <v>1</v>
          </cell>
          <cell r="L1135">
            <v>40</v>
          </cell>
          <cell r="M1135" t="str">
            <v>Permanent Full-Time</v>
          </cell>
          <cell r="N1135" t="str">
            <v>Waged/Timesheet</v>
          </cell>
          <cell r="O1135" t="str">
            <v>Position Filled</v>
          </cell>
          <cell r="P1135">
            <v>2132</v>
          </cell>
          <cell r="Q1135" t="str">
            <v>Maria Petkova</v>
          </cell>
          <cell r="R1135" t="str">
            <v>Permanent Full-Time</v>
          </cell>
          <cell r="S1135" t="str">
            <v>Waged/Timesheet</v>
          </cell>
          <cell r="T1135" t="str">
            <v>IEA – 2013 Standard</v>
          </cell>
          <cell r="U1135">
            <v>1</v>
          </cell>
          <cell r="V1135" t="str">
            <v>E+</v>
          </cell>
          <cell r="W1135">
            <v>55000</v>
          </cell>
          <cell r="X1135" t="str">
            <v>Civic 1 - 6 Henderson Valley Road</v>
          </cell>
          <cell r="Y1135">
            <v>0</v>
          </cell>
          <cell r="Z1135" t="str">
            <v>Maria</v>
          </cell>
          <cell r="AA1135" t="str">
            <v>Petkova</v>
          </cell>
          <cell r="AC1135" t="str">
            <v>BAND</v>
          </cell>
          <cell r="AD1135" t="str">
            <v>PSA</v>
          </cell>
          <cell r="AE1135" t="str">
            <v>Female</v>
          </cell>
          <cell r="AF1135">
            <v>9506</v>
          </cell>
          <cell r="AG1135" t="str">
            <v>Design Studio</v>
          </cell>
          <cell r="AH1135" t="str">
            <v>00.00.0000</v>
          </cell>
        </row>
        <row r="1136">
          <cell r="A1136">
            <v>51001162</v>
          </cell>
          <cell r="B1136" t="str">
            <v>People, Safety &amp; Contact</v>
          </cell>
          <cell r="C1136" t="str">
            <v>Customer Contact</v>
          </cell>
          <cell r="D1136" t="str">
            <v>Call Centre Operations</v>
          </cell>
          <cell r="E1136" t="str">
            <v>Call Centre (4)</v>
          </cell>
          <cell r="F1136">
            <v>51001162</v>
          </cell>
          <cell r="G1136" t="str">
            <v>Customer Service Representative</v>
          </cell>
          <cell r="H1136" t="str">
            <v>24.09.2012</v>
          </cell>
          <cell r="I1136" t="str">
            <v>Staff Member</v>
          </cell>
          <cell r="J1136" t="str">
            <v>Band C</v>
          </cell>
          <cell r="K1136">
            <v>1</v>
          </cell>
          <cell r="L1136">
            <v>40</v>
          </cell>
          <cell r="M1136" t="str">
            <v>Permanent Full-Time</v>
          </cell>
          <cell r="N1136" t="str">
            <v>Waged/Timesheet</v>
          </cell>
          <cell r="O1136" t="str">
            <v>Perm. Position Filled by Non Employee</v>
          </cell>
          <cell r="P1136">
            <v>1854</v>
          </cell>
          <cell r="Q1136" t="str">
            <v>Losa Sogivalu</v>
          </cell>
          <cell r="R1136" t="str">
            <v>Non-Employee</v>
          </cell>
          <cell r="S1136" t="str">
            <v>Contractor</v>
          </cell>
          <cell r="U1136">
            <v>0</v>
          </cell>
          <cell r="W1136">
            <v>0</v>
          </cell>
          <cell r="X1136" t="str">
            <v>Ground Floor - 21 Pitt Street</v>
          </cell>
          <cell r="Y1136">
            <v>1</v>
          </cell>
          <cell r="Z1136" t="str">
            <v>Losa</v>
          </cell>
          <cell r="AA1136" t="str">
            <v>Sogivalu</v>
          </cell>
          <cell r="AD1136" t="str">
            <v>PSA</v>
          </cell>
          <cell r="AE1136" t="str">
            <v>Female</v>
          </cell>
          <cell r="AF1136">
            <v>9315</v>
          </cell>
          <cell r="AG1136" t="str">
            <v>CALL CENTRE OPS</v>
          </cell>
          <cell r="AH1136" t="str">
            <v>30.03.2015</v>
          </cell>
        </row>
        <row r="1137">
          <cell r="A1137">
            <v>51001166</v>
          </cell>
          <cell r="B1137" t="str">
            <v>People, Safety &amp; Contact</v>
          </cell>
          <cell r="C1137" t="str">
            <v>Customer Contact</v>
          </cell>
          <cell r="D1137" t="str">
            <v>Call Centre Operations</v>
          </cell>
          <cell r="E1137" t="str">
            <v>Call Centre (6)</v>
          </cell>
          <cell r="F1137">
            <v>51001166</v>
          </cell>
          <cell r="G1137" t="str">
            <v>Call Centre CSR</v>
          </cell>
          <cell r="H1137" t="str">
            <v>24.09.2012</v>
          </cell>
          <cell r="I1137" t="str">
            <v>Staff Member</v>
          </cell>
          <cell r="J1137" t="str">
            <v>Band C</v>
          </cell>
          <cell r="K1137">
            <v>1</v>
          </cell>
          <cell r="L1137">
            <v>40</v>
          </cell>
          <cell r="M1137" t="str">
            <v>Fixed Term Full-Time</v>
          </cell>
          <cell r="N1137" t="str">
            <v>Waged/Timesheet</v>
          </cell>
          <cell r="O1137" t="str">
            <v>Position Filled</v>
          </cell>
          <cell r="P1137">
            <v>1725</v>
          </cell>
          <cell r="Q1137" t="str">
            <v>Sam Harnett</v>
          </cell>
          <cell r="R1137" t="str">
            <v>Fixed Term Full-Time</v>
          </cell>
          <cell r="S1137" t="str">
            <v>Waged/Timesheet</v>
          </cell>
          <cell r="T1137" t="str">
            <v>CEA – PSA</v>
          </cell>
          <cell r="U1137">
            <v>1</v>
          </cell>
          <cell r="V1137" t="str">
            <v>1C</v>
          </cell>
          <cell r="W1137">
            <v>37350</v>
          </cell>
          <cell r="X1137" t="str">
            <v>Goodman Fielder L3 - 8 Nelson Street</v>
          </cell>
          <cell r="Y1137">
            <v>0</v>
          </cell>
          <cell r="Z1137" t="str">
            <v>Sam</v>
          </cell>
          <cell r="AA1137" t="str">
            <v>Harnett</v>
          </cell>
          <cell r="AC1137" t="str">
            <v>CSR</v>
          </cell>
          <cell r="AD1137" t="str">
            <v>PSA</v>
          </cell>
          <cell r="AE1137" t="str">
            <v>Male</v>
          </cell>
          <cell r="AF1137">
            <v>9316</v>
          </cell>
          <cell r="AG1137" t="str">
            <v>CALL CENTRE (1)</v>
          </cell>
          <cell r="AH1137" t="str">
            <v>31.03.2015</v>
          </cell>
        </row>
        <row r="1138">
          <cell r="A1138">
            <v>51001168</v>
          </cell>
          <cell r="B1138" t="str">
            <v>People, Safety &amp; Contact</v>
          </cell>
          <cell r="C1138" t="str">
            <v>Customer Contact</v>
          </cell>
          <cell r="D1138" t="str">
            <v>Call Centre Operations</v>
          </cell>
          <cell r="E1138" t="str">
            <v>Call Centre (3)</v>
          </cell>
          <cell r="F1138">
            <v>51001168</v>
          </cell>
          <cell r="G1138" t="str">
            <v>Customer Service Representative</v>
          </cell>
          <cell r="H1138" t="str">
            <v>24.09.2012</v>
          </cell>
          <cell r="I1138" t="str">
            <v>Staff Member</v>
          </cell>
          <cell r="J1138" t="str">
            <v>Band C</v>
          </cell>
          <cell r="K1138">
            <v>1</v>
          </cell>
          <cell r="L1138">
            <v>40</v>
          </cell>
          <cell r="M1138" t="str">
            <v>Fixed Term Full-Time</v>
          </cell>
          <cell r="N1138" t="str">
            <v>Waged/Timesheet</v>
          </cell>
          <cell r="O1138" t="str">
            <v>Position Filled</v>
          </cell>
          <cell r="P1138">
            <v>2157</v>
          </cell>
          <cell r="Q1138" t="str">
            <v>Sala Hide</v>
          </cell>
          <cell r="R1138" t="str">
            <v>Fixed Term Full-Time</v>
          </cell>
          <cell r="S1138" t="str">
            <v>Waged/Timesheet</v>
          </cell>
          <cell r="T1138" t="str">
            <v>IEA – 2013 Standard</v>
          </cell>
          <cell r="U1138">
            <v>1</v>
          </cell>
          <cell r="V1138" t="str">
            <v>1C</v>
          </cell>
          <cell r="W1138">
            <v>37350</v>
          </cell>
          <cell r="X1138" t="str">
            <v>Ground Floor - 21 Pitt Street</v>
          </cell>
          <cell r="Y1138">
            <v>0</v>
          </cell>
          <cell r="Z1138" t="str">
            <v>Sala</v>
          </cell>
          <cell r="AA1138" t="str">
            <v>Hide</v>
          </cell>
          <cell r="AC1138" t="str">
            <v>CSR</v>
          </cell>
          <cell r="AD1138" t="str">
            <v>PSA</v>
          </cell>
          <cell r="AE1138" t="str">
            <v>Female</v>
          </cell>
          <cell r="AF1138">
            <v>9315</v>
          </cell>
          <cell r="AG1138" t="str">
            <v>CALL CENTRE OPS</v>
          </cell>
          <cell r="AH1138" t="str">
            <v>30.03.2015</v>
          </cell>
        </row>
        <row r="1139">
          <cell r="A1139">
            <v>51001171</v>
          </cell>
          <cell r="B1139" t="str">
            <v>Services</v>
          </cell>
          <cell r="C1139" t="str">
            <v>Public Transport</v>
          </cell>
          <cell r="D1139" t="str">
            <v>PT Customer Experience</v>
          </cell>
          <cell r="E1139" t="str">
            <v>Service Centre (2)</v>
          </cell>
          <cell r="F1139">
            <v>51001171</v>
          </cell>
          <cell r="G1139" t="str">
            <v>Service Centre Supervisor - Central</v>
          </cell>
          <cell r="H1139" t="str">
            <v>27.08.2012</v>
          </cell>
          <cell r="I1139" t="str">
            <v>Team Leader</v>
          </cell>
          <cell r="J1139" t="str">
            <v>Band F</v>
          </cell>
          <cell r="K1139">
            <v>1</v>
          </cell>
          <cell r="L1139">
            <v>40</v>
          </cell>
          <cell r="M1139" t="str">
            <v>Permanent Full-Time</v>
          </cell>
          <cell r="N1139" t="str">
            <v>Waged/Timesheet</v>
          </cell>
          <cell r="O1139" t="str">
            <v>Position Filled</v>
          </cell>
          <cell r="P1139">
            <v>91003678</v>
          </cell>
          <cell r="Q1139" t="str">
            <v>Mahe Taukolo</v>
          </cell>
          <cell r="R1139" t="str">
            <v>Permanent Full-Time</v>
          </cell>
          <cell r="S1139" t="str">
            <v>Waged/Timesheet</v>
          </cell>
          <cell r="T1139" t="str">
            <v>IEA – 2013 Standard</v>
          </cell>
          <cell r="U1139">
            <v>1</v>
          </cell>
          <cell r="V1139" t="str">
            <v>F4</v>
          </cell>
          <cell r="W1139">
            <v>58080</v>
          </cell>
          <cell r="X1139" t="str">
            <v>Ground Floor - 21 Pitt Street</v>
          </cell>
          <cell r="Y1139">
            <v>0</v>
          </cell>
          <cell r="Z1139" t="str">
            <v>Mahe</v>
          </cell>
          <cell r="AA1139" t="str">
            <v>Taukolo</v>
          </cell>
          <cell r="AC1139" t="str">
            <v>BAND</v>
          </cell>
          <cell r="AD1139" t="str">
            <v>PSA</v>
          </cell>
          <cell r="AE1139" t="str">
            <v>Male</v>
          </cell>
          <cell r="AF1139">
            <v>9319</v>
          </cell>
          <cell r="AG1139" t="str">
            <v>FACE2FACE RELATIONS</v>
          </cell>
          <cell r="AH1139" t="str">
            <v>00.00.0000</v>
          </cell>
        </row>
        <row r="1140">
          <cell r="A1140">
            <v>51001172</v>
          </cell>
          <cell r="B1140" t="str">
            <v>Services</v>
          </cell>
          <cell r="C1140" t="str">
            <v>Public Transport</v>
          </cell>
          <cell r="D1140" t="str">
            <v>PT Customer Experience</v>
          </cell>
          <cell r="E1140" t="str">
            <v>Service Centre (5)</v>
          </cell>
          <cell r="F1140">
            <v>51001172</v>
          </cell>
          <cell r="G1140" t="str">
            <v>Service Centre Representative</v>
          </cell>
          <cell r="H1140" t="str">
            <v>27.08.2012</v>
          </cell>
          <cell r="I1140" t="str">
            <v>Staff Member</v>
          </cell>
          <cell r="J1140" t="str">
            <v>Band D</v>
          </cell>
          <cell r="K1140">
            <v>0.5</v>
          </cell>
          <cell r="L1140">
            <v>20</v>
          </cell>
          <cell r="M1140" t="str">
            <v>Permanent Part-Time</v>
          </cell>
          <cell r="N1140" t="str">
            <v>Waged/Timesheet</v>
          </cell>
          <cell r="O1140" t="str">
            <v>Position Filled</v>
          </cell>
          <cell r="P1140">
            <v>353</v>
          </cell>
          <cell r="Q1140" t="str">
            <v>Dylan Martin</v>
          </cell>
          <cell r="R1140" t="str">
            <v>Permanent Part-Time</v>
          </cell>
          <cell r="S1140" t="str">
            <v>Waged/Timesheet</v>
          </cell>
          <cell r="T1140" t="str">
            <v>CEA – PSA</v>
          </cell>
          <cell r="U1140">
            <v>0.5</v>
          </cell>
          <cell r="V1140" t="str">
            <v>2S</v>
          </cell>
          <cell r="W1140">
            <v>41710</v>
          </cell>
          <cell r="X1140" t="str">
            <v>Ground Floor - 21 Pitt Street</v>
          </cell>
          <cell r="Y1140">
            <v>0</v>
          </cell>
          <cell r="Z1140" t="str">
            <v>Dylan</v>
          </cell>
          <cell r="AA1140" t="str">
            <v>Martin</v>
          </cell>
          <cell r="AC1140" t="str">
            <v>SCR</v>
          </cell>
          <cell r="AD1140" t="str">
            <v>PSA</v>
          </cell>
          <cell r="AE1140" t="str">
            <v>Male</v>
          </cell>
          <cell r="AF1140">
            <v>9319</v>
          </cell>
          <cell r="AG1140" t="str">
            <v>FACE2FACE RELATIONS</v>
          </cell>
          <cell r="AH1140" t="str">
            <v>00.00.0000</v>
          </cell>
        </row>
        <row r="1141">
          <cell r="A1141">
            <v>51001173</v>
          </cell>
          <cell r="B1141" t="str">
            <v>Services</v>
          </cell>
          <cell r="C1141" t="str">
            <v>Public Transport</v>
          </cell>
          <cell r="D1141" t="str">
            <v>PT Customer Experience</v>
          </cell>
          <cell r="E1141" t="str">
            <v>Service Centre (5)</v>
          </cell>
          <cell r="F1141">
            <v>51001173</v>
          </cell>
          <cell r="G1141" t="str">
            <v>Service Centre Representative</v>
          </cell>
          <cell r="H1141" t="str">
            <v>27.08.2012</v>
          </cell>
          <cell r="I1141" t="str">
            <v>Staff Member</v>
          </cell>
          <cell r="J1141" t="str">
            <v>Band D</v>
          </cell>
          <cell r="K1141">
            <v>1</v>
          </cell>
          <cell r="L1141">
            <v>40</v>
          </cell>
          <cell r="M1141" t="str">
            <v>Permanent Full-Time</v>
          </cell>
          <cell r="N1141" t="str">
            <v>Waged/Timesheet</v>
          </cell>
          <cell r="O1141" t="str">
            <v>Position Filled</v>
          </cell>
          <cell r="P1141">
            <v>2256</v>
          </cell>
          <cell r="Q1141" t="str">
            <v>Ngutu Lata</v>
          </cell>
          <cell r="R1141" t="str">
            <v>Permanent Full-Time</v>
          </cell>
          <cell r="S1141" t="str">
            <v>Waged/Timesheet</v>
          </cell>
          <cell r="T1141" t="str">
            <v>CEA – PSA</v>
          </cell>
          <cell r="U1141">
            <v>1</v>
          </cell>
          <cell r="V1141" t="str">
            <v>1S</v>
          </cell>
          <cell r="W1141">
            <v>38800</v>
          </cell>
          <cell r="X1141" t="str">
            <v>8-10 Queen Street</v>
          </cell>
          <cell r="Y1141">
            <v>0</v>
          </cell>
          <cell r="Z1141" t="str">
            <v>Ngutu</v>
          </cell>
          <cell r="AA1141" t="str">
            <v>Lata</v>
          </cell>
          <cell r="AC1141" t="str">
            <v>SCR</v>
          </cell>
          <cell r="AD1141" t="str">
            <v>PSA</v>
          </cell>
          <cell r="AE1141" t="str">
            <v>Female</v>
          </cell>
          <cell r="AF1141">
            <v>9319</v>
          </cell>
          <cell r="AG1141" t="str">
            <v>FACE2FACE RELATIONS</v>
          </cell>
          <cell r="AH1141" t="str">
            <v>00.00.0000</v>
          </cell>
        </row>
        <row r="1142">
          <cell r="A1142">
            <v>51001174</v>
          </cell>
          <cell r="B1142" t="str">
            <v>Services</v>
          </cell>
          <cell r="C1142" t="str">
            <v>Public Transport</v>
          </cell>
          <cell r="D1142" t="str">
            <v>PT Customer Experience</v>
          </cell>
          <cell r="E1142" t="str">
            <v>Service Centre (2)</v>
          </cell>
          <cell r="F1142">
            <v>51001174</v>
          </cell>
          <cell r="G1142" t="str">
            <v>Service Centre Representative</v>
          </cell>
          <cell r="H1142" t="str">
            <v>27.08.2012</v>
          </cell>
          <cell r="I1142" t="str">
            <v>Staff Member</v>
          </cell>
          <cell r="J1142" t="str">
            <v>Band D</v>
          </cell>
          <cell r="K1142">
            <v>1</v>
          </cell>
          <cell r="L1142">
            <v>40</v>
          </cell>
          <cell r="M1142" t="str">
            <v>Permanent Full-Time</v>
          </cell>
          <cell r="N1142" t="str">
            <v>Waged/Timesheet</v>
          </cell>
          <cell r="O1142" t="str">
            <v>Position Filled</v>
          </cell>
          <cell r="P1142">
            <v>1928</v>
          </cell>
          <cell r="Q1142" t="str">
            <v>Amanda Zhao</v>
          </cell>
          <cell r="R1142" t="str">
            <v>Permanent Full-Time</v>
          </cell>
          <cell r="S1142" t="str">
            <v>Waged/Timesheet</v>
          </cell>
          <cell r="T1142" t="str">
            <v>IEA – 2013 Standard</v>
          </cell>
          <cell r="U1142">
            <v>1</v>
          </cell>
          <cell r="V1142" t="str">
            <v>2S</v>
          </cell>
          <cell r="W1142">
            <v>41710</v>
          </cell>
          <cell r="X1142" t="str">
            <v>Floor 1 - 21 Pitt Street</v>
          </cell>
          <cell r="Y1142">
            <v>0</v>
          </cell>
          <cell r="Z1142" t="str">
            <v>Yifei</v>
          </cell>
          <cell r="AA1142" t="str">
            <v>Zhao</v>
          </cell>
          <cell r="AB1142" t="str">
            <v>Amanda</v>
          </cell>
          <cell r="AC1142" t="str">
            <v>SCR</v>
          </cell>
          <cell r="AD1142" t="str">
            <v>PSA</v>
          </cell>
          <cell r="AE1142" t="str">
            <v>Female</v>
          </cell>
          <cell r="AF1142">
            <v>9319</v>
          </cell>
          <cell r="AG1142" t="str">
            <v>FACE2FACE RELATIONS</v>
          </cell>
          <cell r="AH1142" t="str">
            <v>00.00.0000</v>
          </cell>
        </row>
        <row r="1143">
          <cell r="A1143">
            <v>51001175</v>
          </cell>
          <cell r="B1143" t="str">
            <v>Services</v>
          </cell>
          <cell r="C1143" t="str">
            <v>Public Transport</v>
          </cell>
          <cell r="D1143" t="str">
            <v>PT Customer Experience</v>
          </cell>
          <cell r="E1143" t="str">
            <v>Service Centre (4)</v>
          </cell>
          <cell r="F1143">
            <v>51001175</v>
          </cell>
          <cell r="G1143" t="str">
            <v>Service Centre Representative</v>
          </cell>
          <cell r="H1143" t="str">
            <v>27.08.2012</v>
          </cell>
          <cell r="I1143" t="str">
            <v>Staff Member</v>
          </cell>
          <cell r="J1143" t="str">
            <v>Band D</v>
          </cell>
          <cell r="K1143">
            <v>1</v>
          </cell>
          <cell r="L1143">
            <v>40</v>
          </cell>
          <cell r="M1143" t="str">
            <v>Permanent Full-Time</v>
          </cell>
          <cell r="N1143" t="str">
            <v>Waged/Timesheet</v>
          </cell>
          <cell r="O1143" t="str">
            <v>Position Filled</v>
          </cell>
          <cell r="P1143">
            <v>419</v>
          </cell>
          <cell r="Q1143" t="str">
            <v>Khushbu Pandya</v>
          </cell>
          <cell r="R1143" t="str">
            <v>Permanent Full-Time</v>
          </cell>
          <cell r="S1143" t="str">
            <v>Waged/Timesheet</v>
          </cell>
          <cell r="T1143" t="str">
            <v>IEA – 2010 Standard</v>
          </cell>
          <cell r="U1143">
            <v>1</v>
          </cell>
          <cell r="V1143" t="str">
            <v>3S</v>
          </cell>
          <cell r="W1143">
            <v>42680</v>
          </cell>
          <cell r="X1143" t="str">
            <v>Floor 1 - 21 Pitt Street</v>
          </cell>
          <cell r="Y1143">
            <v>0</v>
          </cell>
          <cell r="Z1143" t="str">
            <v>Khushbu</v>
          </cell>
          <cell r="AA1143" t="str">
            <v>Pandya</v>
          </cell>
          <cell r="AC1143" t="str">
            <v>SCR</v>
          </cell>
          <cell r="AD1143" t="str">
            <v>PSA</v>
          </cell>
          <cell r="AE1143" t="str">
            <v>Female</v>
          </cell>
          <cell r="AF1143">
            <v>9319</v>
          </cell>
          <cell r="AG1143" t="str">
            <v>FACE2FACE RELATIONS</v>
          </cell>
          <cell r="AH1143" t="str">
            <v>00.00.0000</v>
          </cell>
        </row>
        <row r="1144">
          <cell r="A1144">
            <v>51001176</v>
          </cell>
          <cell r="B1144" t="str">
            <v>Services</v>
          </cell>
          <cell r="C1144" t="str">
            <v>Public Transport</v>
          </cell>
          <cell r="D1144" t="str">
            <v>PT Customer Experience</v>
          </cell>
          <cell r="E1144" t="str">
            <v>Service Centre (5)</v>
          </cell>
          <cell r="F1144">
            <v>51001176</v>
          </cell>
          <cell r="G1144" t="str">
            <v>Service Centre Representative</v>
          </cell>
          <cell r="H1144" t="str">
            <v>27.08.2012</v>
          </cell>
          <cell r="I1144" t="str">
            <v>Staff Member</v>
          </cell>
          <cell r="J1144" t="str">
            <v>Band D</v>
          </cell>
          <cell r="K1144">
            <v>0.5</v>
          </cell>
          <cell r="L1144">
            <v>20</v>
          </cell>
          <cell r="M1144" t="str">
            <v>Permanent Part-Time</v>
          </cell>
          <cell r="N1144" t="str">
            <v>Waged/Timesheet</v>
          </cell>
          <cell r="O1144" t="str">
            <v>Position Filled</v>
          </cell>
          <cell r="P1144">
            <v>1868</v>
          </cell>
          <cell r="Q1144" t="str">
            <v>Jeni Reddy</v>
          </cell>
          <cell r="R1144" t="str">
            <v>Permanent Part-Time</v>
          </cell>
          <cell r="S1144" t="str">
            <v>Waged/Timesheet</v>
          </cell>
          <cell r="T1144" t="str">
            <v>CEA – PSA</v>
          </cell>
          <cell r="U1144">
            <v>0.5</v>
          </cell>
          <cell r="V1144" t="str">
            <v>1S</v>
          </cell>
          <cell r="W1144">
            <v>38800</v>
          </cell>
          <cell r="X1144" t="str">
            <v>Floor 1 - 21 Pitt Street</v>
          </cell>
          <cell r="Y1144">
            <v>0</v>
          </cell>
          <cell r="Z1144" t="str">
            <v>Jenilee</v>
          </cell>
          <cell r="AA1144" t="str">
            <v>Reddy</v>
          </cell>
          <cell r="AB1144" t="str">
            <v>Jeni</v>
          </cell>
          <cell r="AC1144" t="str">
            <v>SCR</v>
          </cell>
          <cell r="AD1144" t="str">
            <v>PSA</v>
          </cell>
          <cell r="AE1144" t="str">
            <v>Female</v>
          </cell>
          <cell r="AF1144">
            <v>9319</v>
          </cell>
          <cell r="AG1144" t="str">
            <v>FACE2FACE RELATIONS</v>
          </cell>
          <cell r="AH1144" t="str">
            <v>00.00.0000</v>
          </cell>
        </row>
        <row r="1145">
          <cell r="A1145">
            <v>51001177</v>
          </cell>
          <cell r="B1145" t="str">
            <v>Services</v>
          </cell>
          <cell r="C1145" t="str">
            <v>Public Transport</v>
          </cell>
          <cell r="D1145" t="str">
            <v>PT Customer Experience</v>
          </cell>
          <cell r="E1145" t="str">
            <v>Service Centre (2)</v>
          </cell>
          <cell r="F1145">
            <v>51001177</v>
          </cell>
          <cell r="G1145" t="str">
            <v>Senior Service Centre Representative</v>
          </cell>
          <cell r="H1145" t="str">
            <v>27.08.2012</v>
          </cell>
          <cell r="I1145" t="str">
            <v>Staff Member</v>
          </cell>
          <cell r="J1145" t="str">
            <v>Band D</v>
          </cell>
          <cell r="K1145">
            <v>1</v>
          </cell>
          <cell r="L1145">
            <v>40</v>
          </cell>
          <cell r="M1145" t="str">
            <v>Permanent Full-Time</v>
          </cell>
          <cell r="N1145" t="str">
            <v>Waged/Timesheet</v>
          </cell>
          <cell r="O1145" t="str">
            <v>Position Filled</v>
          </cell>
          <cell r="P1145">
            <v>1145</v>
          </cell>
          <cell r="Q1145" t="str">
            <v>Junior Talau-Burgess</v>
          </cell>
          <cell r="R1145" t="str">
            <v>Permanent Full-Time</v>
          </cell>
          <cell r="S1145" t="str">
            <v>Waged/Timesheet</v>
          </cell>
          <cell r="T1145" t="str">
            <v>CEA – PSA</v>
          </cell>
          <cell r="U1145">
            <v>1</v>
          </cell>
          <cell r="V1145" t="str">
            <v>4S</v>
          </cell>
          <cell r="W1145">
            <v>46000</v>
          </cell>
          <cell r="X1145" t="str">
            <v>Ground Floor - 21 Pitt Street</v>
          </cell>
          <cell r="Y1145">
            <v>0</v>
          </cell>
          <cell r="Z1145" t="str">
            <v>Vaemoa</v>
          </cell>
          <cell r="AA1145" t="str">
            <v>Talau-Burgess</v>
          </cell>
          <cell r="AB1145" t="str">
            <v>Junior</v>
          </cell>
          <cell r="AC1145" t="str">
            <v>SCR</v>
          </cell>
          <cell r="AD1145" t="str">
            <v>PSA</v>
          </cell>
          <cell r="AE1145" t="str">
            <v>Male</v>
          </cell>
          <cell r="AF1145">
            <v>9319</v>
          </cell>
          <cell r="AG1145" t="str">
            <v>FACE2FACE RELATIONS</v>
          </cell>
          <cell r="AH1145" t="str">
            <v>00.00.0000</v>
          </cell>
        </row>
        <row r="1146">
          <cell r="A1146">
            <v>51001178</v>
          </cell>
          <cell r="B1146" t="str">
            <v>Services</v>
          </cell>
          <cell r="C1146" t="str">
            <v>Public Transport</v>
          </cell>
          <cell r="D1146" t="str">
            <v>PT Customer Experience</v>
          </cell>
          <cell r="E1146" t="str">
            <v>Service Centre (4)</v>
          </cell>
          <cell r="F1146">
            <v>51001178</v>
          </cell>
          <cell r="G1146" t="str">
            <v>Service Centre Representative</v>
          </cell>
          <cell r="H1146" t="str">
            <v>27.08.2012</v>
          </cell>
          <cell r="I1146" t="str">
            <v>Staff Member</v>
          </cell>
          <cell r="J1146" t="str">
            <v>Band D</v>
          </cell>
          <cell r="K1146">
            <v>1</v>
          </cell>
          <cell r="L1146">
            <v>40</v>
          </cell>
          <cell r="M1146" t="str">
            <v>Permanent Full-Time</v>
          </cell>
          <cell r="N1146" t="str">
            <v>Waged/Timesheet</v>
          </cell>
          <cell r="O1146" t="str">
            <v>Position Filled</v>
          </cell>
          <cell r="P1146">
            <v>1140</v>
          </cell>
          <cell r="Q1146" t="str">
            <v>Rakhee Shah</v>
          </cell>
          <cell r="R1146" t="str">
            <v>Permanent Full-Time</v>
          </cell>
          <cell r="S1146" t="str">
            <v>Waged/Timesheet</v>
          </cell>
          <cell r="T1146" t="str">
            <v>IEA – 2010 Standard</v>
          </cell>
          <cell r="U1146">
            <v>1</v>
          </cell>
          <cell r="V1146" t="str">
            <v>2S</v>
          </cell>
          <cell r="W1146">
            <v>41710</v>
          </cell>
          <cell r="X1146" t="str">
            <v>Ground Floor - 21 Pitt Street</v>
          </cell>
          <cell r="Y1146">
            <v>0</v>
          </cell>
          <cell r="Z1146" t="str">
            <v>Rakhee</v>
          </cell>
          <cell r="AA1146" t="str">
            <v>Shah</v>
          </cell>
          <cell r="AC1146" t="str">
            <v>SCR</v>
          </cell>
          <cell r="AD1146" t="str">
            <v>PSA</v>
          </cell>
          <cell r="AE1146" t="str">
            <v>Female</v>
          </cell>
          <cell r="AF1146">
            <v>9319</v>
          </cell>
          <cell r="AG1146" t="str">
            <v>FACE2FACE RELATIONS</v>
          </cell>
          <cell r="AH1146" t="str">
            <v>00.00.0000</v>
          </cell>
        </row>
        <row r="1147">
          <cell r="A1147">
            <v>51001179</v>
          </cell>
          <cell r="B1147" t="str">
            <v>Services</v>
          </cell>
          <cell r="C1147" t="str">
            <v>Public Transport</v>
          </cell>
          <cell r="D1147" t="str">
            <v>PT Customer Experience</v>
          </cell>
          <cell r="E1147" t="str">
            <v>Service Centre (1)</v>
          </cell>
          <cell r="F1147">
            <v>51001179</v>
          </cell>
          <cell r="G1147" t="str">
            <v>Service Centre Representative</v>
          </cell>
          <cell r="H1147" t="str">
            <v>27.08.2012</v>
          </cell>
          <cell r="I1147" t="str">
            <v>Staff Member</v>
          </cell>
          <cell r="J1147" t="str">
            <v>Band D</v>
          </cell>
          <cell r="K1147">
            <v>0.5</v>
          </cell>
          <cell r="L1147">
            <v>20</v>
          </cell>
          <cell r="M1147" t="str">
            <v>Permanent Part-Time</v>
          </cell>
          <cell r="N1147" t="str">
            <v>Waged/Timesheet</v>
          </cell>
          <cell r="O1147" t="str">
            <v>Position Filled</v>
          </cell>
          <cell r="P1147">
            <v>1791</v>
          </cell>
          <cell r="Q1147" t="str">
            <v>Andy Lawrence</v>
          </cell>
          <cell r="R1147" t="str">
            <v>Permanent Part-Time</v>
          </cell>
          <cell r="S1147" t="str">
            <v>Waged/Timesheet</v>
          </cell>
          <cell r="T1147" t="str">
            <v>IEA – 2013 Standard</v>
          </cell>
          <cell r="U1147">
            <v>0.5</v>
          </cell>
          <cell r="V1147" t="str">
            <v>1S</v>
          </cell>
          <cell r="W1147">
            <v>38800</v>
          </cell>
          <cell r="X1147" t="str">
            <v>Floor 1 - 21 Pitt Street</v>
          </cell>
          <cell r="Y1147">
            <v>0</v>
          </cell>
          <cell r="Z1147" t="str">
            <v>Andrew</v>
          </cell>
          <cell r="AA1147" t="str">
            <v>Lawrence</v>
          </cell>
          <cell r="AB1147" t="str">
            <v>Andy</v>
          </cell>
          <cell r="AC1147" t="str">
            <v>SCR</v>
          </cell>
          <cell r="AD1147" t="str">
            <v>PSA</v>
          </cell>
          <cell r="AE1147" t="str">
            <v>Male</v>
          </cell>
          <cell r="AF1147">
            <v>9319</v>
          </cell>
          <cell r="AG1147" t="str">
            <v>FACE2FACE RELATIONS</v>
          </cell>
          <cell r="AH1147" t="str">
            <v>00.00.0000</v>
          </cell>
        </row>
        <row r="1148">
          <cell r="A1148">
            <v>51001180</v>
          </cell>
          <cell r="B1148" t="str">
            <v>Services</v>
          </cell>
          <cell r="C1148" t="str">
            <v>Public Transport</v>
          </cell>
          <cell r="D1148" t="str">
            <v>PT Customer Experience</v>
          </cell>
          <cell r="E1148" t="str">
            <v>Service Centre (1)</v>
          </cell>
          <cell r="F1148">
            <v>51001180</v>
          </cell>
          <cell r="G1148" t="str">
            <v>Service Centre Representative</v>
          </cell>
          <cell r="H1148" t="str">
            <v>27.08.2012</v>
          </cell>
          <cell r="I1148" t="str">
            <v>Staff Member</v>
          </cell>
          <cell r="J1148" t="str">
            <v>Band D</v>
          </cell>
          <cell r="K1148">
            <v>1</v>
          </cell>
          <cell r="L1148">
            <v>40</v>
          </cell>
          <cell r="M1148" t="str">
            <v>Permanent Full-Time</v>
          </cell>
          <cell r="N1148" t="str">
            <v>Waged/Timesheet</v>
          </cell>
          <cell r="O1148" t="str">
            <v>Position Filled</v>
          </cell>
          <cell r="P1148">
            <v>1151</v>
          </cell>
          <cell r="Q1148" t="str">
            <v>Alyssa Ellwood</v>
          </cell>
          <cell r="R1148" t="str">
            <v>Permanent Full-Time</v>
          </cell>
          <cell r="S1148" t="str">
            <v>Waged/Timesheet</v>
          </cell>
          <cell r="T1148" t="str">
            <v>IEA – 2013 Standard</v>
          </cell>
          <cell r="U1148">
            <v>1</v>
          </cell>
          <cell r="V1148" t="str">
            <v>3S</v>
          </cell>
          <cell r="W1148">
            <v>42680</v>
          </cell>
          <cell r="X1148" t="str">
            <v>Ground Floor - 21 Pitt Street</v>
          </cell>
          <cell r="Y1148">
            <v>0</v>
          </cell>
          <cell r="Z1148" t="str">
            <v>Alyssa</v>
          </cell>
          <cell r="AA1148" t="str">
            <v>Ellwood</v>
          </cell>
          <cell r="AC1148" t="str">
            <v>SCR</v>
          </cell>
          <cell r="AD1148" t="str">
            <v>PSA</v>
          </cell>
          <cell r="AE1148" t="str">
            <v>Female</v>
          </cell>
          <cell r="AF1148">
            <v>9319</v>
          </cell>
          <cell r="AG1148" t="str">
            <v>FACE2FACE RELATIONS</v>
          </cell>
          <cell r="AH1148" t="str">
            <v>00.00.0000</v>
          </cell>
        </row>
        <row r="1149">
          <cell r="A1149">
            <v>51001184</v>
          </cell>
          <cell r="B1149" t="str">
            <v>Finance Division</v>
          </cell>
          <cell r="C1149" t="str">
            <v>AT HOP</v>
          </cell>
          <cell r="D1149" t="str">
            <v>AT HOP Operations</v>
          </cell>
          <cell r="E1149" t="str">
            <v>AT HOP Operations</v>
          </cell>
          <cell r="F1149">
            <v>51001184</v>
          </cell>
          <cell r="G1149" t="str">
            <v>HOP Surveillance</v>
          </cell>
          <cell r="H1149" t="str">
            <v>06.09.2012</v>
          </cell>
          <cell r="I1149" t="str">
            <v>Staff Member</v>
          </cell>
          <cell r="K1149">
            <v>0</v>
          </cell>
          <cell r="L1149">
            <v>0</v>
          </cell>
          <cell r="M1149" t="str">
            <v>Non-Employee</v>
          </cell>
          <cell r="N1149" t="str">
            <v>Contractor</v>
          </cell>
          <cell r="O1149" t="str">
            <v>Position Filled</v>
          </cell>
          <cell r="P1149">
            <v>1986</v>
          </cell>
          <cell r="Q1149" t="str">
            <v>Angela Parker</v>
          </cell>
          <cell r="R1149" t="str">
            <v>Non-Employee</v>
          </cell>
          <cell r="S1149" t="str">
            <v>Contractor</v>
          </cell>
          <cell r="U1149">
            <v>0</v>
          </cell>
          <cell r="W1149">
            <v>0</v>
          </cell>
          <cell r="X1149" t="str">
            <v>Floor 1 - 21 Pitt Street</v>
          </cell>
          <cell r="Y1149">
            <v>0</v>
          </cell>
          <cell r="Z1149" t="str">
            <v>Angela</v>
          </cell>
          <cell r="AA1149" t="str">
            <v>Parker</v>
          </cell>
          <cell r="AE1149" t="str">
            <v>Female</v>
          </cell>
          <cell r="AF1149">
            <v>1701</v>
          </cell>
          <cell r="AG1149" t="str">
            <v>AT HOP</v>
          </cell>
          <cell r="AH1149" t="str">
            <v>30.11.2014</v>
          </cell>
        </row>
        <row r="1150">
          <cell r="A1150">
            <v>51001190</v>
          </cell>
          <cell r="B1150" t="str">
            <v>Finance Division</v>
          </cell>
          <cell r="C1150" t="str">
            <v>AT HOP</v>
          </cell>
          <cell r="D1150" t="str">
            <v>AT HOP Operations</v>
          </cell>
          <cell r="E1150" t="str">
            <v>AT HOP Operations</v>
          </cell>
          <cell r="F1150">
            <v>51001190</v>
          </cell>
          <cell r="G1150" t="str">
            <v>HOP Surveillance</v>
          </cell>
          <cell r="H1150" t="str">
            <v>06.09.2012</v>
          </cell>
          <cell r="I1150" t="str">
            <v>Staff Member</v>
          </cell>
          <cell r="K1150">
            <v>0</v>
          </cell>
          <cell r="L1150">
            <v>0</v>
          </cell>
          <cell r="M1150" t="str">
            <v>Non-Employee</v>
          </cell>
          <cell r="N1150" t="str">
            <v>Contractor</v>
          </cell>
          <cell r="O1150" t="str">
            <v>Position Filled</v>
          </cell>
          <cell r="P1150">
            <v>1992</v>
          </cell>
          <cell r="Q1150" t="str">
            <v>Val Sainvil</v>
          </cell>
          <cell r="R1150" t="str">
            <v>Non-Employee</v>
          </cell>
          <cell r="S1150" t="str">
            <v>Contractor</v>
          </cell>
          <cell r="U1150">
            <v>0</v>
          </cell>
          <cell r="W1150">
            <v>0</v>
          </cell>
          <cell r="X1150" t="str">
            <v>Ground Floor - 21 Pitt Street</v>
          </cell>
          <cell r="Y1150">
            <v>0</v>
          </cell>
          <cell r="Z1150" t="str">
            <v>Val</v>
          </cell>
          <cell r="AA1150" t="str">
            <v>Sainvil</v>
          </cell>
          <cell r="AE1150" t="str">
            <v>Female</v>
          </cell>
          <cell r="AF1150">
            <v>1701</v>
          </cell>
          <cell r="AG1150" t="str">
            <v>AT HOP</v>
          </cell>
          <cell r="AH1150" t="str">
            <v>30.11.2014</v>
          </cell>
        </row>
        <row r="1151">
          <cell r="A1151">
            <v>51001194</v>
          </cell>
          <cell r="B1151" t="str">
            <v>Services</v>
          </cell>
          <cell r="C1151" t="str">
            <v>Public Transport</v>
          </cell>
          <cell r="D1151" t="str">
            <v>PT Customer Experience</v>
          </cell>
          <cell r="E1151" t="str">
            <v>Service Centre (1)</v>
          </cell>
          <cell r="F1151">
            <v>51001194</v>
          </cell>
          <cell r="G1151" t="str">
            <v>Service Centre Representative</v>
          </cell>
          <cell r="H1151" t="str">
            <v>27.08.2012</v>
          </cell>
          <cell r="I1151" t="str">
            <v>Staff Member</v>
          </cell>
          <cell r="J1151" t="str">
            <v>Band D</v>
          </cell>
          <cell r="K1151">
            <v>0.5</v>
          </cell>
          <cell r="L1151">
            <v>20</v>
          </cell>
          <cell r="M1151" t="str">
            <v>Permanent Part-Time</v>
          </cell>
          <cell r="N1151" t="str">
            <v>Waged/Timesheet</v>
          </cell>
          <cell r="O1151" t="str">
            <v>Position Filled</v>
          </cell>
          <cell r="P1151">
            <v>2248</v>
          </cell>
          <cell r="Q1151" t="str">
            <v>Andy Lee</v>
          </cell>
          <cell r="R1151" t="str">
            <v>Permanent Part-Time</v>
          </cell>
          <cell r="S1151" t="str">
            <v>Waged/Timesheet</v>
          </cell>
          <cell r="T1151" t="str">
            <v>IEA – 2013 Standard</v>
          </cell>
          <cell r="U1151">
            <v>0.5</v>
          </cell>
          <cell r="V1151" t="str">
            <v>1S</v>
          </cell>
          <cell r="W1151">
            <v>38800</v>
          </cell>
          <cell r="X1151" t="str">
            <v>8-10 Queen Street</v>
          </cell>
          <cell r="Y1151">
            <v>0</v>
          </cell>
          <cell r="Z1151" t="str">
            <v>Seung Jun</v>
          </cell>
          <cell r="AA1151" t="str">
            <v>Lee</v>
          </cell>
          <cell r="AB1151" t="str">
            <v>Andy</v>
          </cell>
          <cell r="AC1151" t="str">
            <v>SCR</v>
          </cell>
          <cell r="AD1151" t="str">
            <v>PSA</v>
          </cell>
          <cell r="AE1151" t="str">
            <v>Male</v>
          </cell>
          <cell r="AF1151">
            <v>9319</v>
          </cell>
          <cell r="AG1151" t="str">
            <v>FACE2FACE RELATIONS</v>
          </cell>
          <cell r="AH1151" t="str">
            <v>00.00.0000</v>
          </cell>
        </row>
        <row r="1152">
          <cell r="A1152">
            <v>51001201</v>
          </cell>
          <cell r="B1152" t="str">
            <v>Services</v>
          </cell>
          <cell r="C1152" t="str">
            <v>Public Transport</v>
          </cell>
          <cell r="D1152" t="str">
            <v>PT Network Management</v>
          </cell>
          <cell r="E1152" t="str">
            <v>PT Engagement</v>
          </cell>
          <cell r="F1152">
            <v>51001201</v>
          </cell>
          <cell r="G1152" t="str">
            <v>Project Coordinator (Engagement)</v>
          </cell>
          <cell r="H1152" t="str">
            <v>03.10.2012</v>
          </cell>
          <cell r="I1152" t="str">
            <v>Staff Member</v>
          </cell>
          <cell r="J1152" t="str">
            <v>Band F</v>
          </cell>
          <cell r="K1152">
            <v>1</v>
          </cell>
          <cell r="L1152">
            <v>40</v>
          </cell>
          <cell r="M1152" t="str">
            <v>Fixed Term Full-Time</v>
          </cell>
          <cell r="N1152" t="str">
            <v>Waged/Timesheet</v>
          </cell>
          <cell r="O1152" t="str">
            <v>Position Filled</v>
          </cell>
          <cell r="P1152">
            <v>1359</v>
          </cell>
          <cell r="Q1152" t="str">
            <v>Sue Bellihal</v>
          </cell>
          <cell r="R1152" t="str">
            <v>Fixed Term Part-Time</v>
          </cell>
          <cell r="S1152" t="str">
            <v>Waged/Timesheet</v>
          </cell>
          <cell r="T1152" t="str">
            <v>IEA – 2013 Standard</v>
          </cell>
          <cell r="U1152">
            <v>0.68799999999999994</v>
          </cell>
          <cell r="V1152" t="str">
            <v>F+</v>
          </cell>
          <cell r="W1152">
            <v>65100</v>
          </cell>
          <cell r="X1152" t="str">
            <v>1 Queen Street - Level 17</v>
          </cell>
          <cell r="Y1152">
            <v>0.312</v>
          </cell>
          <cell r="Z1152" t="str">
            <v>Susan</v>
          </cell>
          <cell r="AA1152" t="str">
            <v>Bellihal</v>
          </cell>
          <cell r="AB1152" t="str">
            <v>Sue</v>
          </cell>
          <cell r="AC1152" t="str">
            <v>BAND</v>
          </cell>
          <cell r="AD1152" t="str">
            <v>PSA</v>
          </cell>
          <cell r="AE1152" t="str">
            <v>Female</v>
          </cell>
          <cell r="AF1152">
            <v>1208</v>
          </cell>
          <cell r="AG1152" t="str">
            <v>PT NETWORK MANAGEMEN</v>
          </cell>
          <cell r="AH1152" t="str">
            <v>18.12.2015</v>
          </cell>
        </row>
        <row r="1153">
          <cell r="A1153">
            <v>51001202</v>
          </cell>
          <cell r="B1153" t="str">
            <v>Finance Division</v>
          </cell>
          <cell r="C1153" t="str">
            <v>Finance</v>
          </cell>
          <cell r="D1153" t="str">
            <v>Capital Performance</v>
          </cell>
          <cell r="E1153" t="str">
            <v>Capital Performance</v>
          </cell>
          <cell r="F1153">
            <v>51001202</v>
          </cell>
          <cell r="G1153" t="str">
            <v>Financial Business Analyst</v>
          </cell>
          <cell r="H1153" t="str">
            <v>08.10.2012</v>
          </cell>
          <cell r="I1153" t="str">
            <v>Staff Member</v>
          </cell>
          <cell r="J1153" t="str">
            <v>Band G</v>
          </cell>
          <cell r="K1153">
            <v>1</v>
          </cell>
          <cell r="L1153">
            <v>40</v>
          </cell>
          <cell r="M1153" t="str">
            <v>Permanent Full-Time</v>
          </cell>
          <cell r="N1153" t="str">
            <v>Waged/Timesheet</v>
          </cell>
          <cell r="O1153" t="str">
            <v>Position Filled</v>
          </cell>
          <cell r="P1153">
            <v>2185</v>
          </cell>
          <cell r="Q1153" t="str">
            <v>Jennifer Trinick</v>
          </cell>
          <cell r="R1153" t="str">
            <v>Permanent Full-Time</v>
          </cell>
          <cell r="S1153" t="str">
            <v>Waged/Timesheet</v>
          </cell>
          <cell r="T1153" t="str">
            <v>IEA – 2013 Standard</v>
          </cell>
          <cell r="U1153">
            <v>1</v>
          </cell>
          <cell r="V1153" t="str">
            <v>G2</v>
          </cell>
          <cell r="W1153">
            <v>65520</v>
          </cell>
          <cell r="X1153" t="str">
            <v>Admin 4 - 6 Henderson Valley Road</v>
          </cell>
          <cell r="Y1153">
            <v>0</v>
          </cell>
          <cell r="Z1153" t="str">
            <v>Jennifer</v>
          </cell>
          <cell r="AA1153" t="str">
            <v>Trinick</v>
          </cell>
          <cell r="AC1153" t="str">
            <v>BAND</v>
          </cell>
          <cell r="AD1153" t="str">
            <v>PSA</v>
          </cell>
          <cell r="AE1153" t="str">
            <v>Female</v>
          </cell>
          <cell r="AF1153">
            <v>8204</v>
          </cell>
          <cell r="AG1153" t="str">
            <v>Capital support</v>
          </cell>
          <cell r="AH1153" t="str">
            <v>00.00.0000</v>
          </cell>
        </row>
        <row r="1154">
          <cell r="A1154">
            <v>51001222</v>
          </cell>
          <cell r="B1154" t="str">
            <v>Marketing &amp; Customer Experience</v>
          </cell>
          <cell r="C1154" t="str">
            <v>Customer Strategy</v>
          </cell>
          <cell r="E1154" t="str">
            <v>Customer Strategy</v>
          </cell>
          <cell r="F1154">
            <v>51001222</v>
          </cell>
          <cell r="G1154" t="str">
            <v>Customer Charter Lead</v>
          </cell>
          <cell r="H1154" t="str">
            <v>12.10.2012</v>
          </cell>
          <cell r="I1154" t="str">
            <v>Staff Member</v>
          </cell>
          <cell r="J1154" t="str">
            <v>Band F</v>
          </cell>
          <cell r="K1154">
            <v>1</v>
          </cell>
          <cell r="L1154">
            <v>40</v>
          </cell>
          <cell r="M1154" t="str">
            <v>Permanent Full-Time</v>
          </cell>
          <cell r="N1154" t="str">
            <v>Waged/Timesheet</v>
          </cell>
          <cell r="O1154" t="str">
            <v>Position Filled</v>
          </cell>
          <cell r="P1154">
            <v>1208</v>
          </cell>
          <cell r="Q1154" t="str">
            <v>Sandra Martin</v>
          </cell>
          <cell r="R1154" t="str">
            <v>Permanent Full-Time</v>
          </cell>
          <cell r="S1154" t="str">
            <v>Waged/Timesheet</v>
          </cell>
          <cell r="T1154" t="str">
            <v>IEA – 2010 Standard</v>
          </cell>
          <cell r="U1154">
            <v>1</v>
          </cell>
          <cell r="V1154" t="str">
            <v>F+</v>
          </cell>
          <cell r="W1154">
            <v>70054.69</v>
          </cell>
          <cell r="X1154" t="str">
            <v>Civic 3 - 6 Henderson Valley Road</v>
          </cell>
          <cell r="Y1154">
            <v>0</v>
          </cell>
          <cell r="Z1154" t="str">
            <v>Sandra</v>
          </cell>
          <cell r="AA1154" t="str">
            <v>Martin</v>
          </cell>
          <cell r="AB1154" t="str">
            <v>Sandie</v>
          </cell>
          <cell r="AC1154" t="str">
            <v>BAND</v>
          </cell>
          <cell r="AD1154" t="str">
            <v>PSA</v>
          </cell>
          <cell r="AE1154" t="str">
            <v>Female</v>
          </cell>
          <cell r="AF1154">
            <v>9321</v>
          </cell>
          <cell r="AG1154" t="str">
            <v>Customer Strategy</v>
          </cell>
          <cell r="AH1154" t="str">
            <v>00.00.0000</v>
          </cell>
        </row>
        <row r="1155">
          <cell r="A1155">
            <v>51001224</v>
          </cell>
          <cell r="B1155" t="str">
            <v>Business Technology Division</v>
          </cell>
          <cell r="C1155" t="str">
            <v>Business Delivery</v>
          </cell>
          <cell r="D1155" t="str">
            <v>ITS Programme</v>
          </cell>
          <cell r="E1155" t="str">
            <v>ITS Programme</v>
          </cell>
          <cell r="F1155">
            <v>51001224</v>
          </cell>
          <cell r="G1155" t="str">
            <v>Business Analyst</v>
          </cell>
          <cell r="H1155" t="str">
            <v>09.10.2012</v>
          </cell>
          <cell r="I1155" t="str">
            <v>Staff Member</v>
          </cell>
          <cell r="K1155">
            <v>0</v>
          </cell>
          <cell r="L1155">
            <v>0</v>
          </cell>
          <cell r="M1155" t="str">
            <v>Non-Employee</v>
          </cell>
          <cell r="N1155" t="str">
            <v>Contractor</v>
          </cell>
          <cell r="O1155" t="str">
            <v>Position Filled</v>
          </cell>
          <cell r="P1155">
            <v>2058</v>
          </cell>
          <cell r="Q1155" t="str">
            <v>Dom Marshall</v>
          </cell>
          <cell r="R1155" t="str">
            <v>Non-Employee</v>
          </cell>
          <cell r="S1155" t="str">
            <v>Contractor</v>
          </cell>
          <cell r="U1155">
            <v>0</v>
          </cell>
          <cell r="W1155">
            <v>0</v>
          </cell>
          <cell r="X1155" t="str">
            <v>111 Quay Street</v>
          </cell>
          <cell r="Y1155">
            <v>0</v>
          </cell>
          <cell r="Z1155" t="str">
            <v>Dom</v>
          </cell>
          <cell r="AA1155" t="str">
            <v>Marshall</v>
          </cell>
          <cell r="AE1155" t="str">
            <v>Male</v>
          </cell>
          <cell r="AF1155">
            <v>8504</v>
          </cell>
          <cell r="AG1155" t="str">
            <v>IT PMO</v>
          </cell>
          <cell r="AH1155" t="str">
            <v>09.02.2015</v>
          </cell>
        </row>
        <row r="1156">
          <cell r="A1156">
            <v>51001226</v>
          </cell>
          <cell r="B1156" t="str">
            <v>People, Safety &amp; Contact</v>
          </cell>
          <cell r="C1156" t="str">
            <v>Customer Contact</v>
          </cell>
          <cell r="D1156" t="str">
            <v>Customer Response</v>
          </cell>
          <cell r="E1156" t="str">
            <v>Customer Feedback 3</v>
          </cell>
          <cell r="F1156">
            <v>51001226</v>
          </cell>
          <cell r="G1156" t="str">
            <v>Feedback Coordinator</v>
          </cell>
          <cell r="H1156" t="str">
            <v>24.09.2012</v>
          </cell>
          <cell r="I1156" t="str">
            <v>Staff Member</v>
          </cell>
          <cell r="J1156" t="str">
            <v>Band D</v>
          </cell>
          <cell r="K1156">
            <v>1</v>
          </cell>
          <cell r="L1156">
            <v>40</v>
          </cell>
          <cell r="M1156" t="str">
            <v>Permanent Full-Time</v>
          </cell>
          <cell r="N1156" t="str">
            <v>Waged/Timesheet</v>
          </cell>
          <cell r="O1156" t="str">
            <v>Position Filled</v>
          </cell>
          <cell r="P1156">
            <v>1655</v>
          </cell>
          <cell r="Q1156" t="str">
            <v>Bhavna Dahya</v>
          </cell>
          <cell r="R1156" t="str">
            <v>Permanent Full-Time</v>
          </cell>
          <cell r="S1156" t="str">
            <v>Waged/Timesheet</v>
          </cell>
          <cell r="T1156" t="str">
            <v>IEA – 2013 Standard</v>
          </cell>
          <cell r="U1156">
            <v>1</v>
          </cell>
          <cell r="V1156" t="str">
            <v>D+</v>
          </cell>
          <cell r="W1156">
            <v>43977.599999999999</v>
          </cell>
          <cell r="X1156" t="str">
            <v>Vodafone Building - Level 2 (74 Taharoto Road)</v>
          </cell>
          <cell r="Y1156">
            <v>0</v>
          </cell>
          <cell r="Z1156" t="str">
            <v>Bhavna</v>
          </cell>
          <cell r="AA1156" t="str">
            <v>Dahya</v>
          </cell>
          <cell r="AC1156" t="str">
            <v>BAND</v>
          </cell>
          <cell r="AD1156" t="str">
            <v>PSA</v>
          </cell>
          <cell r="AE1156" t="str">
            <v>Female</v>
          </cell>
          <cell r="AF1156">
            <v>9314</v>
          </cell>
          <cell r="AG1156" t="str">
            <v>CUSTOMER RESPONSE</v>
          </cell>
          <cell r="AH1156" t="str">
            <v>00.00.0000</v>
          </cell>
        </row>
        <row r="1157">
          <cell r="A1157">
            <v>51001227</v>
          </cell>
          <cell r="B1157" t="str">
            <v>People, Safety &amp; Contact</v>
          </cell>
          <cell r="C1157" t="str">
            <v>Customer Contact</v>
          </cell>
          <cell r="D1157" t="str">
            <v>Call Centre Operations</v>
          </cell>
          <cell r="E1157" t="str">
            <v>Call Centre (6)</v>
          </cell>
          <cell r="F1157">
            <v>51001227</v>
          </cell>
          <cell r="G1157" t="str">
            <v>Casual CSR</v>
          </cell>
          <cell r="H1157" t="str">
            <v>05.11.2012</v>
          </cell>
          <cell r="I1157" t="str">
            <v>Staff Member</v>
          </cell>
          <cell r="J1157" t="str">
            <v>Band C</v>
          </cell>
          <cell r="K1157">
            <v>0</v>
          </cell>
          <cell r="L1157">
            <v>0</v>
          </cell>
          <cell r="M1157" t="str">
            <v>Casual</v>
          </cell>
          <cell r="N1157" t="str">
            <v>Waged/Timesheet</v>
          </cell>
          <cell r="O1157" t="str">
            <v>Position unfilled for  54 days</v>
          </cell>
          <cell r="P1157">
            <v>0</v>
          </cell>
          <cell r="U1157">
            <v>0</v>
          </cell>
          <cell r="W1157">
            <v>0</v>
          </cell>
          <cell r="Y1157">
            <v>0</v>
          </cell>
          <cell r="AD1157" t="str">
            <v>PSA</v>
          </cell>
          <cell r="AH1157" t="str">
            <v>00.00.0000</v>
          </cell>
        </row>
        <row r="1158">
          <cell r="A1158">
            <v>51001228</v>
          </cell>
          <cell r="B1158" t="str">
            <v>People, Safety &amp; Contact</v>
          </cell>
          <cell r="C1158" t="str">
            <v>Customer Contact</v>
          </cell>
          <cell r="D1158" t="str">
            <v>Call Centre Operations</v>
          </cell>
          <cell r="E1158" t="str">
            <v>Call Centre (4)</v>
          </cell>
          <cell r="F1158">
            <v>51001228</v>
          </cell>
          <cell r="G1158" t="str">
            <v>Casual CSR</v>
          </cell>
          <cell r="H1158" t="str">
            <v>05.11.2012</v>
          </cell>
          <cell r="I1158" t="str">
            <v>Staff Member</v>
          </cell>
          <cell r="J1158" t="str">
            <v>Band C</v>
          </cell>
          <cell r="K1158">
            <v>0</v>
          </cell>
          <cell r="L1158">
            <v>0</v>
          </cell>
          <cell r="M1158" t="str">
            <v>Casual</v>
          </cell>
          <cell r="N1158" t="str">
            <v>Waged/Timesheet</v>
          </cell>
          <cell r="O1158" t="str">
            <v>Position Filled</v>
          </cell>
          <cell r="P1158">
            <v>1251</v>
          </cell>
          <cell r="Q1158" t="str">
            <v>Klaus Tusha</v>
          </cell>
          <cell r="R1158" t="str">
            <v>Casual</v>
          </cell>
          <cell r="S1158" t="str">
            <v>Waged/Timesheet</v>
          </cell>
          <cell r="T1158" t="str">
            <v>IEA – 2010 Standard</v>
          </cell>
          <cell r="U1158">
            <v>0</v>
          </cell>
          <cell r="V1158" t="str">
            <v>1C</v>
          </cell>
          <cell r="W1158">
            <v>0</v>
          </cell>
          <cell r="X1158" t="str">
            <v>Ground Floor - 21 Pitt Street</v>
          </cell>
          <cell r="Y1158">
            <v>0</v>
          </cell>
          <cell r="Z1158" t="str">
            <v>Klaus</v>
          </cell>
          <cell r="AA1158" t="str">
            <v>Tusha</v>
          </cell>
          <cell r="AC1158" t="str">
            <v>CSR</v>
          </cell>
          <cell r="AD1158" t="str">
            <v>PSA</v>
          </cell>
          <cell r="AE1158" t="str">
            <v>Male</v>
          </cell>
          <cell r="AF1158">
            <v>9315</v>
          </cell>
          <cell r="AG1158" t="str">
            <v>CALL CENTRE OPS</v>
          </cell>
          <cell r="AH1158" t="str">
            <v>00.00.0000</v>
          </cell>
        </row>
        <row r="1159">
          <cell r="A1159">
            <v>51001229</v>
          </cell>
          <cell r="B1159" t="str">
            <v>People, Safety &amp; Contact</v>
          </cell>
          <cell r="C1159" t="str">
            <v>Customer Contact</v>
          </cell>
          <cell r="D1159" t="str">
            <v>Call Centre Operations</v>
          </cell>
          <cell r="E1159" t="str">
            <v>Call Centre (5)</v>
          </cell>
          <cell r="F1159">
            <v>51001229</v>
          </cell>
          <cell r="G1159" t="str">
            <v>Casual CSR</v>
          </cell>
          <cell r="H1159" t="str">
            <v>05.11.2012</v>
          </cell>
          <cell r="I1159" t="str">
            <v>Staff Member</v>
          </cell>
          <cell r="J1159" t="str">
            <v>Band C</v>
          </cell>
          <cell r="K1159">
            <v>0</v>
          </cell>
          <cell r="L1159">
            <v>0</v>
          </cell>
          <cell r="M1159" t="str">
            <v>Casual</v>
          </cell>
          <cell r="N1159" t="str">
            <v>Waged/Timesheet</v>
          </cell>
          <cell r="O1159" t="str">
            <v>Position Filled</v>
          </cell>
          <cell r="P1159">
            <v>2053</v>
          </cell>
          <cell r="Q1159" t="str">
            <v>Valeria Bukateci</v>
          </cell>
          <cell r="R1159" t="str">
            <v>Casual</v>
          </cell>
          <cell r="S1159" t="str">
            <v>Waged/Timesheet</v>
          </cell>
          <cell r="T1159" t="str">
            <v>CEA – PSA</v>
          </cell>
          <cell r="U1159">
            <v>0</v>
          </cell>
          <cell r="V1159" t="str">
            <v>1C</v>
          </cell>
          <cell r="W1159">
            <v>0</v>
          </cell>
          <cell r="X1159" t="str">
            <v>Ground Floor - 21 Pitt Street</v>
          </cell>
          <cell r="Y1159">
            <v>0</v>
          </cell>
          <cell r="Z1159" t="str">
            <v>Valeria</v>
          </cell>
          <cell r="AA1159" t="str">
            <v>Bukateci</v>
          </cell>
          <cell r="AC1159" t="str">
            <v>CSR</v>
          </cell>
          <cell r="AD1159" t="str">
            <v>PSA</v>
          </cell>
          <cell r="AE1159" t="str">
            <v>Female</v>
          </cell>
          <cell r="AF1159">
            <v>9316</v>
          </cell>
          <cell r="AG1159" t="str">
            <v>CALL CENTRE (1)</v>
          </cell>
          <cell r="AH1159" t="str">
            <v>00.00.0000</v>
          </cell>
        </row>
        <row r="1160">
          <cell r="A1160">
            <v>51001230</v>
          </cell>
          <cell r="B1160" t="str">
            <v>People, Safety &amp; Contact</v>
          </cell>
          <cell r="C1160" t="str">
            <v>Customer Contact</v>
          </cell>
          <cell r="D1160" t="str">
            <v>Call Centre Operations</v>
          </cell>
          <cell r="E1160" t="str">
            <v>Call Centre (6)</v>
          </cell>
          <cell r="F1160">
            <v>51001230</v>
          </cell>
          <cell r="G1160" t="str">
            <v>Casual CSR</v>
          </cell>
          <cell r="H1160" t="str">
            <v>05.11.2012</v>
          </cell>
          <cell r="I1160" t="str">
            <v>Staff Member</v>
          </cell>
          <cell r="J1160" t="str">
            <v>Band C</v>
          </cell>
          <cell r="K1160">
            <v>0</v>
          </cell>
          <cell r="L1160">
            <v>0</v>
          </cell>
          <cell r="M1160" t="str">
            <v>Casual</v>
          </cell>
          <cell r="N1160" t="str">
            <v>Waged/Timesheet</v>
          </cell>
          <cell r="O1160" t="str">
            <v>Position Filled</v>
          </cell>
          <cell r="P1160">
            <v>2055</v>
          </cell>
          <cell r="Q1160" t="str">
            <v>Ashley Tan</v>
          </cell>
          <cell r="R1160" t="str">
            <v>Casual</v>
          </cell>
          <cell r="S1160" t="str">
            <v>Waged/Timesheet</v>
          </cell>
          <cell r="T1160" t="str">
            <v>IEA – 2013 Standard</v>
          </cell>
          <cell r="U1160">
            <v>0</v>
          </cell>
          <cell r="V1160" t="str">
            <v>C</v>
          </cell>
          <cell r="W1160">
            <v>0</v>
          </cell>
          <cell r="X1160" t="str">
            <v>Ground Floor - 21 Pitt Street</v>
          </cell>
          <cell r="Y1160">
            <v>0</v>
          </cell>
          <cell r="Z1160" t="str">
            <v>Ashley</v>
          </cell>
          <cell r="AA1160" t="str">
            <v>Tan</v>
          </cell>
          <cell r="AC1160" t="str">
            <v>BAND</v>
          </cell>
          <cell r="AD1160" t="str">
            <v>PSA</v>
          </cell>
          <cell r="AE1160" t="str">
            <v>Male</v>
          </cell>
          <cell r="AF1160">
            <v>9316</v>
          </cell>
          <cell r="AG1160" t="str">
            <v>CALL CENTRE (1)</v>
          </cell>
          <cell r="AH1160" t="str">
            <v>00.00.0000</v>
          </cell>
        </row>
        <row r="1161">
          <cell r="A1161">
            <v>51001233</v>
          </cell>
          <cell r="B1161" t="str">
            <v>People, Safety &amp; Contact</v>
          </cell>
          <cell r="C1161" t="str">
            <v>Customer Contact</v>
          </cell>
          <cell r="D1161" t="str">
            <v>Call Centre Operations</v>
          </cell>
          <cell r="E1161" t="str">
            <v>Call Centre (5)</v>
          </cell>
          <cell r="F1161">
            <v>51001233</v>
          </cell>
          <cell r="G1161" t="str">
            <v>Casual CSR</v>
          </cell>
          <cell r="H1161" t="str">
            <v>05.11.2012</v>
          </cell>
          <cell r="I1161" t="str">
            <v>Staff Member</v>
          </cell>
          <cell r="J1161" t="str">
            <v>Band C</v>
          </cell>
          <cell r="K1161">
            <v>0</v>
          </cell>
          <cell r="L1161">
            <v>0</v>
          </cell>
          <cell r="M1161" t="str">
            <v>Casual</v>
          </cell>
          <cell r="N1161" t="str">
            <v>Waged/Timesheet</v>
          </cell>
          <cell r="O1161" t="str">
            <v>Future Start exists</v>
          </cell>
          <cell r="P1161">
            <v>0</v>
          </cell>
          <cell r="U1161">
            <v>0</v>
          </cell>
          <cell r="W1161">
            <v>0</v>
          </cell>
          <cell r="Y1161">
            <v>0</v>
          </cell>
          <cell r="AD1161" t="str">
            <v>PSA</v>
          </cell>
          <cell r="AH1161" t="str">
            <v>00.00.0000</v>
          </cell>
        </row>
        <row r="1162">
          <cell r="A1162">
            <v>51001238</v>
          </cell>
          <cell r="B1162" t="str">
            <v>People, Safety &amp; Contact</v>
          </cell>
          <cell r="C1162" t="str">
            <v>Customer Contact</v>
          </cell>
          <cell r="D1162" t="str">
            <v>Customer Support</v>
          </cell>
          <cell r="E1162" t="str">
            <v>Customer Support</v>
          </cell>
          <cell r="F1162">
            <v>51001238</v>
          </cell>
          <cell r="G1162" t="str">
            <v>Customer Support Manager</v>
          </cell>
          <cell r="H1162" t="str">
            <v>05.11.2012</v>
          </cell>
          <cell r="I1162" t="str">
            <v>Unit Manager</v>
          </cell>
          <cell r="J1162" t="str">
            <v>Band H</v>
          </cell>
          <cell r="K1162">
            <v>1</v>
          </cell>
          <cell r="L1162">
            <v>40</v>
          </cell>
          <cell r="M1162" t="str">
            <v>Permanent Full-Time</v>
          </cell>
          <cell r="N1162" t="str">
            <v>Salaried</v>
          </cell>
          <cell r="O1162" t="str">
            <v>Position Filled</v>
          </cell>
          <cell r="P1162">
            <v>91001577</v>
          </cell>
          <cell r="Q1162" t="str">
            <v>Erika Langley</v>
          </cell>
          <cell r="R1162" t="str">
            <v>Permanent Full-Time</v>
          </cell>
          <cell r="S1162" t="str">
            <v>Salaried</v>
          </cell>
          <cell r="T1162" t="str">
            <v>IEA – 2010 Standard</v>
          </cell>
          <cell r="U1162">
            <v>1</v>
          </cell>
          <cell r="V1162" t="str">
            <v>H+</v>
          </cell>
          <cell r="W1162">
            <v>92599.42</v>
          </cell>
          <cell r="X1162" t="str">
            <v>Goodman Fielder L3 - 8 Nelson Street</v>
          </cell>
          <cell r="Y1162">
            <v>0</v>
          </cell>
          <cell r="Z1162" t="str">
            <v>Erika</v>
          </cell>
          <cell r="AA1162" t="str">
            <v>Langley</v>
          </cell>
          <cell r="AC1162" t="str">
            <v>BAND</v>
          </cell>
          <cell r="AD1162" t="str">
            <v>PSA</v>
          </cell>
          <cell r="AE1162" t="str">
            <v>Female</v>
          </cell>
          <cell r="AF1162">
            <v>9310</v>
          </cell>
          <cell r="AG1162" t="str">
            <v>CUSTOMER SERVICES</v>
          </cell>
          <cell r="AH1162" t="str">
            <v>00.00.0000</v>
          </cell>
        </row>
        <row r="1163">
          <cell r="A1163">
            <v>51001242</v>
          </cell>
          <cell r="B1163" t="str">
            <v>Capital Development Division</v>
          </cell>
          <cell r="C1163" t="str">
            <v>Property &amp; Planning</v>
          </cell>
          <cell r="D1163" t="str">
            <v>Planning IntegrationTeam</v>
          </cell>
          <cell r="E1163" t="str">
            <v>Planning IntegrationTeam</v>
          </cell>
          <cell r="F1163">
            <v>51001242</v>
          </cell>
          <cell r="G1163" t="str">
            <v>Planning Integration Manager</v>
          </cell>
          <cell r="H1163" t="str">
            <v>01.11.2012</v>
          </cell>
          <cell r="I1163" t="str">
            <v>Department Manager</v>
          </cell>
          <cell r="J1163" t="str">
            <v>Band K</v>
          </cell>
          <cell r="K1163">
            <v>1</v>
          </cell>
          <cell r="L1163">
            <v>40</v>
          </cell>
          <cell r="M1163" t="str">
            <v>Permanent Full-Time</v>
          </cell>
          <cell r="N1163" t="str">
            <v>Salaried</v>
          </cell>
          <cell r="O1163" t="str">
            <v>Position Filled</v>
          </cell>
          <cell r="P1163">
            <v>91002969</v>
          </cell>
          <cell r="Q1163" t="str">
            <v>Aimee Barwick</v>
          </cell>
          <cell r="R1163" t="str">
            <v>Permanent Full-Time</v>
          </cell>
          <cell r="S1163" t="str">
            <v>Salaried</v>
          </cell>
          <cell r="T1163" t="str">
            <v>IEA – 2010 Standard</v>
          </cell>
          <cell r="U1163">
            <v>1</v>
          </cell>
          <cell r="V1163" t="str">
            <v>K+</v>
          </cell>
          <cell r="W1163">
            <v>137430</v>
          </cell>
          <cell r="X1163" t="str">
            <v>1 Queen Street - Level 10</v>
          </cell>
          <cell r="Y1163">
            <v>0</v>
          </cell>
          <cell r="Z1163" t="str">
            <v>Aimee</v>
          </cell>
          <cell r="AA1163" t="str">
            <v>Barwick</v>
          </cell>
          <cell r="AC1163" t="str">
            <v>BAND</v>
          </cell>
          <cell r="AD1163" t="str">
            <v>PSA</v>
          </cell>
          <cell r="AE1163" t="str">
            <v>Female</v>
          </cell>
          <cell r="AF1163">
            <v>8406</v>
          </cell>
          <cell r="AG1163" t="str">
            <v>Planning Integration</v>
          </cell>
          <cell r="AH1163" t="str">
            <v>00.00.0000</v>
          </cell>
        </row>
        <row r="1164">
          <cell r="A1164">
            <v>51001243</v>
          </cell>
          <cell r="B1164" t="str">
            <v>Capital Development Division</v>
          </cell>
          <cell r="C1164" t="str">
            <v>Investment &amp; Development</v>
          </cell>
          <cell r="D1164" t="str">
            <v>EMU</v>
          </cell>
          <cell r="E1164" t="str">
            <v>Rail Development - EMU Project Support</v>
          </cell>
          <cell r="F1164">
            <v>51001243</v>
          </cell>
          <cell r="G1164" t="str">
            <v>Compliance and Quality Coordinator</v>
          </cell>
          <cell r="H1164" t="str">
            <v>01.11.2012</v>
          </cell>
          <cell r="I1164" t="str">
            <v>Staff Member</v>
          </cell>
          <cell r="J1164" t="str">
            <v>Band F</v>
          </cell>
          <cell r="K1164">
            <v>1</v>
          </cell>
          <cell r="L1164">
            <v>40</v>
          </cell>
          <cell r="M1164" t="str">
            <v>Fixed Term Full-Time</v>
          </cell>
          <cell r="N1164" t="str">
            <v>Waged/Timesheet</v>
          </cell>
          <cell r="O1164" t="str">
            <v>Position Filled</v>
          </cell>
          <cell r="P1164">
            <v>1216</v>
          </cell>
          <cell r="Q1164" t="str">
            <v>Claire Wilde</v>
          </cell>
          <cell r="R1164" t="str">
            <v>Fixed Term Full-Time</v>
          </cell>
          <cell r="S1164" t="str">
            <v>Waged/Timesheet</v>
          </cell>
          <cell r="T1164" t="str">
            <v>CEA – PSA</v>
          </cell>
          <cell r="U1164">
            <v>1</v>
          </cell>
          <cell r="V1164" t="str">
            <v>F+</v>
          </cell>
          <cell r="W1164">
            <v>61080</v>
          </cell>
          <cell r="X1164" t="str">
            <v>Admin 3 - 6 Henderson Valley Road</v>
          </cell>
          <cell r="Y1164">
            <v>0</v>
          </cell>
          <cell r="Z1164" t="str">
            <v>Claire</v>
          </cell>
          <cell r="AA1164" t="str">
            <v>Wilde</v>
          </cell>
          <cell r="AC1164" t="str">
            <v>BAND</v>
          </cell>
          <cell r="AD1164" t="str">
            <v>PSA</v>
          </cell>
          <cell r="AE1164" t="str">
            <v>Female</v>
          </cell>
          <cell r="AF1164">
            <v>9602</v>
          </cell>
          <cell r="AG1164" t="str">
            <v>EMU Project</v>
          </cell>
          <cell r="AH1164" t="str">
            <v>31.03.2015</v>
          </cell>
        </row>
        <row r="1165">
          <cell r="A1165">
            <v>51001245</v>
          </cell>
          <cell r="B1165" t="str">
            <v>Capital Development Division</v>
          </cell>
          <cell r="C1165" t="str">
            <v>Road Corridor</v>
          </cell>
          <cell r="D1165" t="str">
            <v>Delivery</v>
          </cell>
          <cell r="E1165" t="str">
            <v>South West Contracts</v>
          </cell>
          <cell r="F1165">
            <v>51001245</v>
          </cell>
          <cell r="G1165" t="str">
            <v>Opus Consultant</v>
          </cell>
          <cell r="H1165" t="str">
            <v>08.11.2012</v>
          </cell>
          <cell r="I1165" t="str">
            <v>Staff Member</v>
          </cell>
          <cell r="K1165">
            <v>0</v>
          </cell>
          <cell r="L1165">
            <v>0</v>
          </cell>
          <cell r="M1165" t="str">
            <v>Non-Employee</v>
          </cell>
          <cell r="N1165" t="str">
            <v>Consultant</v>
          </cell>
          <cell r="O1165" t="str">
            <v>Position unfilled for  14 days</v>
          </cell>
          <cell r="P1165">
            <v>0</v>
          </cell>
          <cell r="U1165">
            <v>0</v>
          </cell>
          <cell r="W1165">
            <v>0</v>
          </cell>
          <cell r="Y1165">
            <v>0</v>
          </cell>
          <cell r="AH1165" t="str">
            <v>00.00.0000</v>
          </cell>
        </row>
        <row r="1166">
          <cell r="A1166">
            <v>51001250</v>
          </cell>
          <cell r="B1166" t="str">
            <v>People, Safety &amp; Contact</v>
          </cell>
          <cell r="C1166" t="str">
            <v>Customer Contact</v>
          </cell>
          <cell r="D1166" t="str">
            <v>Call Centre Operations</v>
          </cell>
          <cell r="E1166" t="str">
            <v>Call Centre (5)</v>
          </cell>
          <cell r="F1166">
            <v>51001250</v>
          </cell>
          <cell r="G1166" t="str">
            <v>Customer Services Representative</v>
          </cell>
          <cell r="H1166" t="str">
            <v>21.01.2013</v>
          </cell>
          <cell r="I1166" t="str">
            <v>Staff Member</v>
          </cell>
          <cell r="J1166" t="str">
            <v>Band C</v>
          </cell>
          <cell r="K1166">
            <v>1</v>
          </cell>
          <cell r="L1166">
            <v>40</v>
          </cell>
          <cell r="M1166" t="str">
            <v>Permanent Full-Time</v>
          </cell>
          <cell r="N1166" t="str">
            <v>Waged/Timesheet</v>
          </cell>
          <cell r="O1166" t="str">
            <v>Position Filled</v>
          </cell>
          <cell r="P1166">
            <v>1775</v>
          </cell>
          <cell r="Q1166" t="str">
            <v>Rongo Parangi</v>
          </cell>
          <cell r="R1166" t="str">
            <v>Permanent Full-Time</v>
          </cell>
          <cell r="S1166" t="str">
            <v>Waged/Timesheet</v>
          </cell>
          <cell r="T1166" t="str">
            <v>CEA – PSA</v>
          </cell>
          <cell r="U1166">
            <v>1</v>
          </cell>
          <cell r="V1166" t="str">
            <v>1C</v>
          </cell>
          <cell r="W1166">
            <v>37350</v>
          </cell>
          <cell r="X1166" t="str">
            <v>Goodman Fielder L2 - 8 Nelson Street</v>
          </cell>
          <cell r="Y1166">
            <v>0</v>
          </cell>
          <cell r="Z1166" t="str">
            <v>Te Rongopaataonga</v>
          </cell>
          <cell r="AA1166" t="str">
            <v>Parangi</v>
          </cell>
          <cell r="AB1166" t="str">
            <v>Rongo</v>
          </cell>
          <cell r="AC1166" t="str">
            <v>CSR</v>
          </cell>
          <cell r="AD1166" t="str">
            <v>PSA</v>
          </cell>
          <cell r="AE1166" t="str">
            <v>Male</v>
          </cell>
          <cell r="AF1166">
            <v>9316</v>
          </cell>
          <cell r="AG1166" t="str">
            <v>CALL CENTRE (1)</v>
          </cell>
          <cell r="AH1166" t="str">
            <v>00.00.0000</v>
          </cell>
        </row>
        <row r="1167">
          <cell r="A1167">
            <v>51001253</v>
          </cell>
          <cell r="B1167" t="str">
            <v>People, Safety &amp; Contact</v>
          </cell>
          <cell r="C1167" t="str">
            <v>Customer Contact</v>
          </cell>
          <cell r="D1167" t="str">
            <v>Call Centre Operations</v>
          </cell>
          <cell r="E1167" t="str">
            <v>Call Centre (3)</v>
          </cell>
          <cell r="F1167">
            <v>51001253</v>
          </cell>
          <cell r="G1167" t="str">
            <v>Customer Services Representative</v>
          </cell>
          <cell r="H1167" t="str">
            <v>21.01.2013</v>
          </cell>
          <cell r="I1167" t="str">
            <v>Staff Member</v>
          </cell>
          <cell r="K1167">
            <v>1</v>
          </cell>
          <cell r="L1167">
            <v>40</v>
          </cell>
          <cell r="M1167" t="str">
            <v>Fixed Term Full-Time</v>
          </cell>
          <cell r="N1167" t="str">
            <v>Waged/Timesheet</v>
          </cell>
          <cell r="O1167" t="str">
            <v>Position Filled</v>
          </cell>
          <cell r="P1167">
            <v>2254</v>
          </cell>
          <cell r="Q1167" t="str">
            <v>Faasavala Tone</v>
          </cell>
          <cell r="R1167" t="str">
            <v>Fixed Term Full-Time</v>
          </cell>
          <cell r="S1167" t="str">
            <v>Waged/Timesheet</v>
          </cell>
          <cell r="T1167" t="str">
            <v>CEA – PSA</v>
          </cell>
          <cell r="U1167">
            <v>1</v>
          </cell>
          <cell r="V1167" t="str">
            <v>1C</v>
          </cell>
          <cell r="W1167">
            <v>37350</v>
          </cell>
          <cell r="X1167" t="str">
            <v>Ground Floor - 21 Pitt Street</v>
          </cell>
          <cell r="Y1167">
            <v>0</v>
          </cell>
          <cell r="Z1167" t="str">
            <v>Faasavala</v>
          </cell>
          <cell r="AA1167" t="str">
            <v>Tone</v>
          </cell>
          <cell r="AC1167" t="str">
            <v>CSR</v>
          </cell>
          <cell r="AD1167" t="str">
            <v>PSA</v>
          </cell>
          <cell r="AE1167" t="str">
            <v>Male</v>
          </cell>
          <cell r="AF1167">
            <v>9315</v>
          </cell>
          <cell r="AG1167" t="str">
            <v>CALL CENTRE OPS</v>
          </cell>
          <cell r="AH1167" t="str">
            <v>30.03.2015</v>
          </cell>
        </row>
        <row r="1168">
          <cell r="A1168">
            <v>51001254</v>
          </cell>
          <cell r="B1168" t="str">
            <v>People, Safety &amp; Contact</v>
          </cell>
          <cell r="C1168" t="str">
            <v>Customer Contact</v>
          </cell>
          <cell r="D1168" t="str">
            <v>Call Centre Operations</v>
          </cell>
          <cell r="E1168" t="str">
            <v>Call Centre (4)</v>
          </cell>
          <cell r="F1168">
            <v>51001254</v>
          </cell>
          <cell r="G1168" t="str">
            <v>Customer Services Representative</v>
          </cell>
          <cell r="H1168" t="str">
            <v>21.01.2013</v>
          </cell>
          <cell r="I1168" t="str">
            <v>Staff Member</v>
          </cell>
          <cell r="J1168" t="str">
            <v>Band C</v>
          </cell>
          <cell r="K1168">
            <v>1</v>
          </cell>
          <cell r="L1168">
            <v>40</v>
          </cell>
          <cell r="M1168" t="str">
            <v>Permanent Full-Time</v>
          </cell>
          <cell r="N1168" t="str">
            <v>Waged/Timesheet</v>
          </cell>
          <cell r="O1168" t="str">
            <v>Position Filled</v>
          </cell>
          <cell r="P1168">
            <v>1269</v>
          </cell>
          <cell r="Q1168" t="str">
            <v>Katie Soonafai</v>
          </cell>
          <cell r="R1168" t="str">
            <v>Permanent Full-Time</v>
          </cell>
          <cell r="S1168" t="str">
            <v>Waged/Timesheet</v>
          </cell>
          <cell r="T1168" t="str">
            <v>IEA – 2010 Standard</v>
          </cell>
          <cell r="U1168">
            <v>1</v>
          </cell>
          <cell r="V1168" t="str">
            <v>2C</v>
          </cell>
          <cell r="W1168">
            <v>39195</v>
          </cell>
          <cell r="X1168" t="str">
            <v>Ground Floor - 21 Pitt Street</v>
          </cell>
          <cell r="Y1168">
            <v>0</v>
          </cell>
          <cell r="Z1168" t="str">
            <v>Katie</v>
          </cell>
          <cell r="AA1168" t="str">
            <v>Soonafai</v>
          </cell>
          <cell r="AC1168" t="str">
            <v>CSR</v>
          </cell>
          <cell r="AD1168" t="str">
            <v>PSA</v>
          </cell>
          <cell r="AE1168" t="str">
            <v>Female</v>
          </cell>
          <cell r="AF1168">
            <v>9315</v>
          </cell>
          <cell r="AG1168" t="str">
            <v>CALL CENTRE OPS</v>
          </cell>
          <cell r="AH1168" t="str">
            <v>00.00.0000</v>
          </cell>
        </row>
        <row r="1169">
          <cell r="A1169">
            <v>51001260</v>
          </cell>
          <cell r="B1169" t="str">
            <v>People, Safety &amp; Contact</v>
          </cell>
          <cell r="C1169" t="str">
            <v>Customer Contact</v>
          </cell>
          <cell r="D1169" t="str">
            <v>Call Centre Operations</v>
          </cell>
          <cell r="E1169" t="str">
            <v>Call Centre (4)</v>
          </cell>
          <cell r="F1169">
            <v>51001260</v>
          </cell>
          <cell r="G1169" t="str">
            <v>Customer Services Representative</v>
          </cell>
          <cell r="H1169" t="str">
            <v>21.01.2013</v>
          </cell>
          <cell r="I1169" t="str">
            <v>Staff Member</v>
          </cell>
          <cell r="J1169" t="str">
            <v>Band C</v>
          </cell>
          <cell r="K1169">
            <v>1</v>
          </cell>
          <cell r="L1169">
            <v>40</v>
          </cell>
          <cell r="M1169" t="str">
            <v>Permanent Full-Time</v>
          </cell>
          <cell r="N1169" t="str">
            <v>Waged/Timesheet</v>
          </cell>
          <cell r="O1169" t="str">
            <v>Position Filled</v>
          </cell>
          <cell r="P1169">
            <v>1296</v>
          </cell>
          <cell r="Q1169" t="str">
            <v>Kayda Tane</v>
          </cell>
          <cell r="R1169" t="str">
            <v>Permanent Full-Time</v>
          </cell>
          <cell r="S1169" t="str">
            <v>Waged/Timesheet</v>
          </cell>
          <cell r="T1169" t="str">
            <v>IEA – 2013 Standard</v>
          </cell>
          <cell r="U1169">
            <v>1</v>
          </cell>
          <cell r="V1169" t="str">
            <v>1C</v>
          </cell>
          <cell r="W1169">
            <v>38190</v>
          </cell>
          <cell r="X1169" t="str">
            <v>Ground Floor - 21 Pitt Street</v>
          </cell>
          <cell r="Y1169">
            <v>0</v>
          </cell>
          <cell r="Z1169" t="str">
            <v>Kayda</v>
          </cell>
          <cell r="AA1169" t="str">
            <v>Tane</v>
          </cell>
          <cell r="AC1169" t="str">
            <v>CSR</v>
          </cell>
          <cell r="AD1169" t="str">
            <v>PSA</v>
          </cell>
          <cell r="AE1169" t="str">
            <v>Male</v>
          </cell>
          <cell r="AF1169">
            <v>9315</v>
          </cell>
          <cell r="AG1169" t="str">
            <v>CALL CENTRE OPS</v>
          </cell>
          <cell r="AH1169" t="str">
            <v>00.00.0000</v>
          </cell>
        </row>
        <row r="1170">
          <cell r="A1170">
            <v>51001263</v>
          </cell>
          <cell r="B1170" t="str">
            <v>People, Safety &amp; Contact</v>
          </cell>
          <cell r="C1170" t="str">
            <v>Customer Contact</v>
          </cell>
          <cell r="D1170" t="str">
            <v>Call Centre Operations</v>
          </cell>
          <cell r="E1170" t="str">
            <v>Call Centre (1)</v>
          </cell>
          <cell r="F1170">
            <v>51001263</v>
          </cell>
          <cell r="G1170" t="str">
            <v>Customer Services Representative</v>
          </cell>
          <cell r="H1170" t="str">
            <v>21.01.2013</v>
          </cell>
          <cell r="I1170" t="str">
            <v>Staff Member</v>
          </cell>
          <cell r="J1170" t="str">
            <v>Band C</v>
          </cell>
          <cell r="K1170">
            <v>1</v>
          </cell>
          <cell r="L1170">
            <v>40</v>
          </cell>
          <cell r="M1170" t="str">
            <v>Permanent Full-Time</v>
          </cell>
          <cell r="N1170" t="str">
            <v>Waged/Timesheet</v>
          </cell>
          <cell r="O1170" t="str">
            <v>Position Filled</v>
          </cell>
          <cell r="P1170">
            <v>1311</v>
          </cell>
          <cell r="Q1170" t="str">
            <v>Ravi Prakash</v>
          </cell>
          <cell r="R1170" t="str">
            <v>Permanent Full-Time</v>
          </cell>
          <cell r="S1170" t="str">
            <v>Waged/Timesheet</v>
          </cell>
          <cell r="T1170" t="str">
            <v>CEA – PSA</v>
          </cell>
          <cell r="U1170">
            <v>1</v>
          </cell>
          <cell r="V1170" t="str">
            <v>1C</v>
          </cell>
          <cell r="W1170">
            <v>39195</v>
          </cell>
          <cell r="X1170" t="str">
            <v>Goodman Fielder L3 - 8 Nelson Street</v>
          </cell>
          <cell r="Y1170">
            <v>0</v>
          </cell>
          <cell r="Z1170" t="str">
            <v>Ajayisht</v>
          </cell>
          <cell r="AA1170" t="str">
            <v>Prakash</v>
          </cell>
          <cell r="AB1170" t="str">
            <v>Ravi</v>
          </cell>
          <cell r="AC1170" t="str">
            <v>CSR</v>
          </cell>
          <cell r="AD1170" t="str">
            <v>PSA</v>
          </cell>
          <cell r="AE1170" t="str">
            <v>Male</v>
          </cell>
          <cell r="AF1170">
            <v>9318</v>
          </cell>
          <cell r="AG1170" t="str">
            <v>CALL CENTRE (3)</v>
          </cell>
          <cell r="AH1170" t="str">
            <v>00.00.0000</v>
          </cell>
        </row>
        <row r="1171">
          <cell r="A1171">
            <v>51001269</v>
          </cell>
          <cell r="B1171" t="str">
            <v>Communications</v>
          </cell>
          <cell r="C1171" t="str">
            <v>Communications - CRL &amp; HED</v>
          </cell>
          <cell r="E1171" t="str">
            <v>Communications - CRL &amp; HED</v>
          </cell>
          <cell r="F1171">
            <v>51001269</v>
          </cell>
          <cell r="G1171" t="str">
            <v>Communications Manager - CRL &amp; HED</v>
          </cell>
          <cell r="H1171" t="str">
            <v>05.11.2012</v>
          </cell>
          <cell r="I1171" t="str">
            <v>Department Manager</v>
          </cell>
          <cell r="J1171" t="str">
            <v>Band J</v>
          </cell>
          <cell r="K1171">
            <v>1</v>
          </cell>
          <cell r="L1171">
            <v>40</v>
          </cell>
          <cell r="M1171" t="str">
            <v>Permanent Full-Time</v>
          </cell>
          <cell r="N1171" t="str">
            <v>Salaried</v>
          </cell>
          <cell r="O1171" t="str">
            <v>Position Filled</v>
          </cell>
          <cell r="P1171">
            <v>1284</v>
          </cell>
          <cell r="Q1171" t="str">
            <v>Carol Greensmith</v>
          </cell>
          <cell r="R1171" t="str">
            <v>Permanent Full-Time</v>
          </cell>
          <cell r="S1171" t="str">
            <v>Salaried</v>
          </cell>
          <cell r="T1171" t="str">
            <v>IEA – 2010 Standard</v>
          </cell>
          <cell r="U1171">
            <v>1</v>
          </cell>
          <cell r="V1171" t="str">
            <v>J+</v>
          </cell>
          <cell r="W1171">
            <v>151004.16</v>
          </cell>
          <cell r="X1171" t="str">
            <v>29 Customs Street West - Level 17</v>
          </cell>
          <cell r="Y1171">
            <v>0</v>
          </cell>
          <cell r="Z1171" t="str">
            <v>Carolyn</v>
          </cell>
          <cell r="AA1171" t="str">
            <v>Greensmith</v>
          </cell>
          <cell r="AB1171" t="str">
            <v>Carol</v>
          </cell>
          <cell r="AC1171" t="str">
            <v>BAND</v>
          </cell>
          <cell r="AD1171" t="str">
            <v>PSA</v>
          </cell>
          <cell r="AE1171" t="str">
            <v>Female</v>
          </cell>
          <cell r="AF1171">
            <v>9501</v>
          </cell>
          <cell r="AG1171" t="str">
            <v>COMMS &amp; PUBLIC</v>
          </cell>
          <cell r="AH1171" t="str">
            <v>00.00.0000</v>
          </cell>
        </row>
        <row r="1172">
          <cell r="A1172">
            <v>51001272</v>
          </cell>
          <cell r="B1172" t="str">
            <v>Business Technology Division</v>
          </cell>
          <cell r="C1172" t="str">
            <v>Technology</v>
          </cell>
          <cell r="D1172" t="str">
            <v>Infrastructure</v>
          </cell>
          <cell r="E1172" t="str">
            <v>Core Programme</v>
          </cell>
          <cell r="F1172">
            <v>51001272</v>
          </cell>
          <cell r="G1172" t="str">
            <v>IT Project Manager</v>
          </cell>
          <cell r="H1172" t="str">
            <v>01.10.2012</v>
          </cell>
          <cell r="I1172" t="str">
            <v>Staff Member</v>
          </cell>
          <cell r="K1172">
            <v>0</v>
          </cell>
          <cell r="L1172">
            <v>0</v>
          </cell>
          <cell r="M1172" t="str">
            <v>Non-Employee</v>
          </cell>
          <cell r="N1172" t="str">
            <v>Contractor</v>
          </cell>
          <cell r="O1172" t="str">
            <v>Position Filled</v>
          </cell>
          <cell r="P1172">
            <v>1382</v>
          </cell>
          <cell r="Q1172" t="str">
            <v>Adrian Hayman</v>
          </cell>
          <cell r="R1172" t="str">
            <v>Non-Employee</v>
          </cell>
          <cell r="S1172" t="str">
            <v>Contractor</v>
          </cell>
          <cell r="U1172">
            <v>0</v>
          </cell>
          <cell r="W1172">
            <v>0</v>
          </cell>
          <cell r="X1172" t="str">
            <v>Admin 6 - 6 Henderson Valley Road</v>
          </cell>
          <cell r="Y1172">
            <v>0</v>
          </cell>
          <cell r="Z1172" t="str">
            <v>Adrian</v>
          </cell>
          <cell r="AA1172" t="str">
            <v>Hayman</v>
          </cell>
          <cell r="AE1172" t="str">
            <v>Male</v>
          </cell>
          <cell r="AF1172">
            <v>8504</v>
          </cell>
          <cell r="AG1172" t="str">
            <v>IT PMO</v>
          </cell>
          <cell r="AH1172" t="str">
            <v>20.03.2015</v>
          </cell>
        </row>
        <row r="1173">
          <cell r="A1173">
            <v>51001275</v>
          </cell>
          <cell r="B1173" t="str">
            <v>Marketing &amp; Customer Experience</v>
          </cell>
          <cell r="C1173" t="str">
            <v>Digital Services</v>
          </cell>
          <cell r="E1173" t="str">
            <v>Digital Services</v>
          </cell>
          <cell r="F1173">
            <v>51001275</v>
          </cell>
          <cell r="G1173" t="str">
            <v>Online Editor</v>
          </cell>
          <cell r="H1173" t="str">
            <v>14.01.2013</v>
          </cell>
          <cell r="I1173" t="str">
            <v>Staff Member</v>
          </cell>
          <cell r="J1173" t="str">
            <v>Band E</v>
          </cell>
          <cell r="K1173">
            <v>1</v>
          </cell>
          <cell r="L1173">
            <v>40</v>
          </cell>
          <cell r="M1173" t="str">
            <v>Permanent Full-Time</v>
          </cell>
          <cell r="N1173" t="str">
            <v>Waged/Timesheet</v>
          </cell>
          <cell r="O1173" t="str">
            <v>Position Filled</v>
          </cell>
          <cell r="P1173">
            <v>229</v>
          </cell>
          <cell r="Q1173" t="str">
            <v>Sheryll Giles</v>
          </cell>
          <cell r="R1173" t="str">
            <v>Permanent Full-Time</v>
          </cell>
          <cell r="S1173" t="str">
            <v>Waged/Timesheet</v>
          </cell>
          <cell r="T1173" t="str">
            <v>CEA – PSA</v>
          </cell>
          <cell r="U1173">
            <v>1</v>
          </cell>
          <cell r="V1173" t="str">
            <v>E+</v>
          </cell>
          <cell r="W1173">
            <v>57692.1</v>
          </cell>
          <cell r="X1173" t="str">
            <v>Civic 3 - 6 Henderson Valley Road</v>
          </cell>
          <cell r="Y1173">
            <v>0</v>
          </cell>
          <cell r="Z1173" t="str">
            <v>Sheryll</v>
          </cell>
          <cell r="AA1173" t="str">
            <v>Giles</v>
          </cell>
          <cell r="AC1173" t="str">
            <v>BAND</v>
          </cell>
          <cell r="AD1173" t="str">
            <v>PSA</v>
          </cell>
          <cell r="AE1173" t="str">
            <v>Female</v>
          </cell>
          <cell r="AF1173">
            <v>9311</v>
          </cell>
          <cell r="AG1173" t="str">
            <v>CUSTOMER INFORMATION</v>
          </cell>
          <cell r="AH1173" t="str">
            <v>00.00.0000</v>
          </cell>
        </row>
        <row r="1174">
          <cell r="A1174">
            <v>51001292</v>
          </cell>
          <cell r="B1174" t="str">
            <v>Chief Executive Office</v>
          </cell>
          <cell r="C1174" t="str">
            <v>Legal Services</v>
          </cell>
          <cell r="E1174" t="str">
            <v>Legal Services</v>
          </cell>
          <cell r="F1174">
            <v>51001292</v>
          </cell>
          <cell r="G1174" t="str">
            <v>General Counsel</v>
          </cell>
          <cell r="H1174" t="str">
            <v>03.12.2012</v>
          </cell>
          <cell r="I1174" t="str">
            <v>Department Manager</v>
          </cell>
          <cell r="J1174" t="str">
            <v>Band K</v>
          </cell>
          <cell r="K1174">
            <v>1</v>
          </cell>
          <cell r="L1174">
            <v>40</v>
          </cell>
          <cell r="M1174" t="str">
            <v>Permanent Full-Time</v>
          </cell>
          <cell r="N1174" t="str">
            <v>Salaried</v>
          </cell>
          <cell r="O1174" t="str">
            <v>Position Filled</v>
          </cell>
          <cell r="P1174">
            <v>542</v>
          </cell>
          <cell r="Q1174" t="str">
            <v>Mario Zambuto</v>
          </cell>
          <cell r="R1174" t="str">
            <v>Permanent Full-Time</v>
          </cell>
          <cell r="S1174" t="str">
            <v>Salaried</v>
          </cell>
          <cell r="T1174" t="str">
            <v>IEA – 2010 Standard</v>
          </cell>
          <cell r="U1174">
            <v>1</v>
          </cell>
          <cell r="V1174" t="str">
            <v>K+</v>
          </cell>
          <cell r="W1174">
            <v>195000</v>
          </cell>
          <cell r="X1174" t="str">
            <v>1 Queen Street - Level 10</v>
          </cell>
          <cell r="Y1174">
            <v>0</v>
          </cell>
          <cell r="Z1174" t="str">
            <v>Mario</v>
          </cell>
          <cell r="AA1174" t="str">
            <v>Zambuto</v>
          </cell>
          <cell r="AB1174" t="str">
            <v>Mario</v>
          </cell>
          <cell r="AC1174" t="str">
            <v>BAND</v>
          </cell>
          <cell r="AD1174" t="str">
            <v>PSA</v>
          </cell>
          <cell r="AE1174" t="str">
            <v>Male</v>
          </cell>
          <cell r="AF1174">
            <v>1900</v>
          </cell>
          <cell r="AG1174" t="str">
            <v>CHIEF EXECUTIVE</v>
          </cell>
          <cell r="AH1174" t="str">
            <v>00.00.0000</v>
          </cell>
        </row>
        <row r="1175">
          <cell r="A1175">
            <v>51001294</v>
          </cell>
          <cell r="B1175" t="str">
            <v>Chief Executive Office</v>
          </cell>
          <cell r="C1175" t="str">
            <v>City Rail Link</v>
          </cell>
          <cell r="E1175" t="str">
            <v>City Rail Link</v>
          </cell>
          <cell r="F1175">
            <v>51001294</v>
          </cell>
          <cell r="G1175" t="str">
            <v>CRL Project Director</v>
          </cell>
          <cell r="H1175" t="str">
            <v>03.12.2012</v>
          </cell>
          <cell r="I1175" t="str">
            <v>Department Manager</v>
          </cell>
          <cell r="K1175">
            <v>1</v>
          </cell>
          <cell r="L1175">
            <v>40</v>
          </cell>
          <cell r="M1175" t="str">
            <v>Permanent Full-Time</v>
          </cell>
          <cell r="N1175" t="str">
            <v>Salaried</v>
          </cell>
          <cell r="O1175" t="str">
            <v>Perm. Position Filled by Non Employee</v>
          </cell>
          <cell r="P1175">
            <v>1187</v>
          </cell>
          <cell r="Q1175" t="str">
            <v>Chris Meale</v>
          </cell>
          <cell r="R1175" t="str">
            <v>Non-Employee</v>
          </cell>
          <cell r="S1175" t="str">
            <v>Contractor</v>
          </cell>
          <cell r="U1175">
            <v>0</v>
          </cell>
          <cell r="W1175">
            <v>0</v>
          </cell>
          <cell r="X1175" t="str">
            <v>29 Customs Street West - Level 17</v>
          </cell>
          <cell r="Y1175">
            <v>1</v>
          </cell>
          <cell r="Z1175" t="str">
            <v>Chris</v>
          </cell>
          <cell r="AA1175" t="str">
            <v>Meale</v>
          </cell>
          <cell r="AE1175" t="str">
            <v>Male</v>
          </cell>
          <cell r="AF1175">
            <v>9601</v>
          </cell>
          <cell r="AG1175" t="str">
            <v>CRL</v>
          </cell>
          <cell r="AH1175" t="str">
            <v>25.01.2015</v>
          </cell>
        </row>
        <row r="1176">
          <cell r="A1176">
            <v>51001302</v>
          </cell>
          <cell r="B1176" t="str">
            <v>Services</v>
          </cell>
          <cell r="C1176" t="str">
            <v>Strategic Development</v>
          </cell>
          <cell r="D1176" t="str">
            <v>Property Operations</v>
          </cell>
          <cell r="E1176" t="str">
            <v>Property Operations</v>
          </cell>
          <cell r="F1176">
            <v>51001302</v>
          </cell>
          <cell r="G1176" t="str">
            <v>Property Manager Operations</v>
          </cell>
          <cell r="H1176" t="str">
            <v>10.12.2012</v>
          </cell>
          <cell r="I1176" t="str">
            <v>Department Manager</v>
          </cell>
          <cell r="J1176" t="str">
            <v>Band J</v>
          </cell>
          <cell r="K1176">
            <v>1</v>
          </cell>
          <cell r="L1176">
            <v>40</v>
          </cell>
          <cell r="M1176" t="str">
            <v>Permanent Full-Time</v>
          </cell>
          <cell r="N1176" t="str">
            <v>Salaried</v>
          </cell>
          <cell r="O1176" t="str">
            <v>Position Filled</v>
          </cell>
          <cell r="P1176">
            <v>97064933</v>
          </cell>
          <cell r="Q1176" t="str">
            <v>Sean Corbett</v>
          </cell>
          <cell r="R1176" t="str">
            <v>Permanent Full-Time</v>
          </cell>
          <cell r="S1176" t="str">
            <v>Salaried</v>
          </cell>
          <cell r="T1176" t="str">
            <v>IEA – 2010 Standard</v>
          </cell>
          <cell r="U1176">
            <v>1</v>
          </cell>
          <cell r="V1176" t="str">
            <v>J+</v>
          </cell>
          <cell r="W1176">
            <v>142520</v>
          </cell>
          <cell r="X1176" t="str">
            <v>1 Queen Street - Level 6</v>
          </cell>
          <cell r="Y1176">
            <v>0</v>
          </cell>
          <cell r="Z1176" t="str">
            <v>Sean</v>
          </cell>
          <cell r="AA1176" t="str">
            <v>Corbett</v>
          </cell>
          <cell r="AB1176" t="str">
            <v>Sean</v>
          </cell>
          <cell r="AC1176" t="str">
            <v>BAND</v>
          </cell>
          <cell r="AD1176" t="str">
            <v>PSA</v>
          </cell>
          <cell r="AE1176" t="str">
            <v>Male</v>
          </cell>
          <cell r="AF1176">
            <v>8402</v>
          </cell>
          <cell r="AG1176" t="str">
            <v>FACILITIES MAINT</v>
          </cell>
          <cell r="AH1176" t="str">
            <v>00.00.0000</v>
          </cell>
        </row>
        <row r="1177">
          <cell r="A1177">
            <v>51001304</v>
          </cell>
          <cell r="B1177" t="str">
            <v>Capital Development Division</v>
          </cell>
          <cell r="E1177" t="str">
            <v>Capital Development Division</v>
          </cell>
          <cell r="F1177">
            <v>51001304</v>
          </cell>
          <cell r="G1177" t="str">
            <v>Consultant - CRL</v>
          </cell>
          <cell r="H1177" t="str">
            <v>20.12.2012</v>
          </cell>
          <cell r="I1177" t="str">
            <v>Staff Member</v>
          </cell>
          <cell r="K1177">
            <v>0</v>
          </cell>
          <cell r="L1177">
            <v>0</v>
          </cell>
          <cell r="M1177" t="str">
            <v>Non-Employee</v>
          </cell>
          <cell r="N1177" t="str">
            <v>Contractor</v>
          </cell>
          <cell r="O1177" t="str">
            <v>Position Filled</v>
          </cell>
          <cell r="P1177">
            <v>622</v>
          </cell>
          <cell r="Q1177" t="str">
            <v>John Williamson</v>
          </cell>
          <cell r="R1177" t="str">
            <v>Non-Employee</v>
          </cell>
          <cell r="S1177" t="str">
            <v>Contractor</v>
          </cell>
          <cell r="U1177">
            <v>0</v>
          </cell>
          <cell r="W1177">
            <v>0</v>
          </cell>
          <cell r="X1177" t="str">
            <v>1 Queen Street - Level 10</v>
          </cell>
          <cell r="Y1177">
            <v>0</v>
          </cell>
          <cell r="Z1177" t="str">
            <v>John</v>
          </cell>
          <cell r="AA1177" t="str">
            <v>Williamson</v>
          </cell>
          <cell r="AE1177" t="str">
            <v>Male</v>
          </cell>
          <cell r="AF1177">
            <v>3001</v>
          </cell>
          <cell r="AG1177" t="str">
            <v>Development Division</v>
          </cell>
          <cell r="AH1177" t="str">
            <v>30.06.2015</v>
          </cell>
        </row>
        <row r="1178">
          <cell r="A1178">
            <v>51001308</v>
          </cell>
          <cell r="B1178" t="str">
            <v>Services</v>
          </cell>
          <cell r="C1178" t="str">
            <v>Public Transport</v>
          </cell>
          <cell r="D1178" t="str">
            <v>PT Customer Experience</v>
          </cell>
          <cell r="E1178" t="str">
            <v>Service Centre (4)</v>
          </cell>
          <cell r="F1178">
            <v>51001308</v>
          </cell>
          <cell r="G1178" t="str">
            <v>Service Centre Supervisor - S/E/W</v>
          </cell>
          <cell r="H1178" t="str">
            <v>01.11.2012</v>
          </cell>
          <cell r="I1178" t="str">
            <v>Team Leader</v>
          </cell>
          <cell r="J1178" t="str">
            <v>Band F</v>
          </cell>
          <cell r="K1178">
            <v>1</v>
          </cell>
          <cell r="L1178">
            <v>40</v>
          </cell>
          <cell r="M1178" t="str">
            <v>Permanent Full-Time</v>
          </cell>
          <cell r="N1178" t="str">
            <v>Waged/Timesheet</v>
          </cell>
          <cell r="O1178" t="str">
            <v>Position Filled</v>
          </cell>
          <cell r="P1178">
            <v>91003467</v>
          </cell>
          <cell r="Q1178" t="str">
            <v>Linda Sheppard</v>
          </cell>
          <cell r="R1178" t="str">
            <v>Permanent Full-Time</v>
          </cell>
          <cell r="S1178" t="str">
            <v>Waged/Timesheet</v>
          </cell>
          <cell r="T1178" t="str">
            <v>CEA – PSA</v>
          </cell>
          <cell r="U1178">
            <v>1</v>
          </cell>
          <cell r="V1178" t="str">
            <v>F3</v>
          </cell>
          <cell r="W1178">
            <v>56760</v>
          </cell>
          <cell r="X1178" t="str">
            <v>Ground Floor - 21 Pitt Street</v>
          </cell>
          <cell r="Y1178">
            <v>0</v>
          </cell>
          <cell r="Z1178" t="str">
            <v>Linda</v>
          </cell>
          <cell r="AA1178" t="str">
            <v>Sheppard</v>
          </cell>
          <cell r="AC1178" t="str">
            <v>BAND</v>
          </cell>
          <cell r="AD1178" t="str">
            <v>PSA</v>
          </cell>
          <cell r="AE1178" t="str">
            <v>Female</v>
          </cell>
          <cell r="AF1178">
            <v>9319</v>
          </cell>
          <cell r="AG1178" t="str">
            <v>FACE2FACE RELATIONS</v>
          </cell>
          <cell r="AH1178" t="str">
            <v>00.00.0000</v>
          </cell>
        </row>
        <row r="1179">
          <cell r="A1179">
            <v>51001309</v>
          </cell>
          <cell r="B1179" t="str">
            <v>Services</v>
          </cell>
          <cell r="C1179" t="str">
            <v>Public Transport</v>
          </cell>
          <cell r="D1179" t="str">
            <v>PT Customer Experience</v>
          </cell>
          <cell r="E1179" t="str">
            <v>Service Centre (3)</v>
          </cell>
          <cell r="F1179">
            <v>51001309</v>
          </cell>
          <cell r="G1179" t="str">
            <v>Service Centre Supervisor - S/E/W</v>
          </cell>
          <cell r="H1179" t="str">
            <v>01.11.2012</v>
          </cell>
          <cell r="I1179" t="str">
            <v>Team Leader</v>
          </cell>
          <cell r="J1179" t="str">
            <v>Band F</v>
          </cell>
          <cell r="K1179">
            <v>1</v>
          </cell>
          <cell r="L1179">
            <v>40</v>
          </cell>
          <cell r="M1179" t="str">
            <v>Permanent Full-Time</v>
          </cell>
          <cell r="N1179" t="str">
            <v>Waged/Timesheet</v>
          </cell>
          <cell r="O1179" t="str">
            <v>Position Filled</v>
          </cell>
          <cell r="P1179">
            <v>264</v>
          </cell>
          <cell r="Q1179" t="str">
            <v>Marishka To'oto'o</v>
          </cell>
          <cell r="R1179" t="str">
            <v>Permanent Full-Time</v>
          </cell>
          <cell r="S1179" t="str">
            <v>Waged/Timesheet</v>
          </cell>
          <cell r="T1179" t="str">
            <v>CEA – PSA</v>
          </cell>
          <cell r="U1179">
            <v>1</v>
          </cell>
          <cell r="V1179" t="str">
            <v>F-</v>
          </cell>
          <cell r="W1179">
            <v>52800</v>
          </cell>
          <cell r="X1179" t="str">
            <v>8-10 Queen Street</v>
          </cell>
          <cell r="Y1179">
            <v>0</v>
          </cell>
          <cell r="Z1179" t="str">
            <v>Marishka</v>
          </cell>
          <cell r="AA1179" t="str">
            <v>To'oto'o</v>
          </cell>
          <cell r="AC1179" t="str">
            <v>BAND</v>
          </cell>
          <cell r="AD1179" t="str">
            <v>PSA</v>
          </cell>
          <cell r="AE1179" t="str">
            <v>Female</v>
          </cell>
          <cell r="AF1179">
            <v>9319</v>
          </cell>
          <cell r="AG1179" t="str">
            <v>FACE2FACE RELATIONS</v>
          </cell>
          <cell r="AH1179" t="str">
            <v>00.00.0000</v>
          </cell>
        </row>
        <row r="1180">
          <cell r="A1180">
            <v>51001310</v>
          </cell>
          <cell r="B1180" t="str">
            <v>Services</v>
          </cell>
          <cell r="C1180" t="str">
            <v>Public Transport</v>
          </cell>
          <cell r="D1180" t="str">
            <v>PT Customer Experience</v>
          </cell>
          <cell r="E1180" t="str">
            <v>Service Centre (1)</v>
          </cell>
          <cell r="F1180">
            <v>51001310</v>
          </cell>
          <cell r="G1180" t="str">
            <v>Service Centre Representative</v>
          </cell>
          <cell r="H1180" t="str">
            <v>01.11.2012</v>
          </cell>
          <cell r="I1180" t="str">
            <v>Staff Member</v>
          </cell>
          <cell r="J1180" t="str">
            <v>Band D</v>
          </cell>
          <cell r="K1180">
            <v>0.5</v>
          </cell>
          <cell r="L1180">
            <v>20</v>
          </cell>
          <cell r="M1180" t="str">
            <v>Permanent Part-Time</v>
          </cell>
          <cell r="N1180" t="str">
            <v>Waged/Timesheet</v>
          </cell>
          <cell r="O1180" t="str">
            <v>Position Filled</v>
          </cell>
          <cell r="P1180">
            <v>1478</v>
          </cell>
          <cell r="Q1180" t="str">
            <v>Simon Blom</v>
          </cell>
          <cell r="R1180" t="str">
            <v>Permanent Part-Time</v>
          </cell>
          <cell r="S1180" t="str">
            <v>Waged/Timesheet</v>
          </cell>
          <cell r="T1180" t="str">
            <v>IEA – 2013 Standard</v>
          </cell>
          <cell r="U1180">
            <v>0.5</v>
          </cell>
          <cell r="V1180" t="str">
            <v>2S</v>
          </cell>
          <cell r="W1180">
            <v>41710</v>
          </cell>
          <cell r="X1180" t="str">
            <v>Floor 1 - 21 Pitt Street</v>
          </cell>
          <cell r="Y1180">
            <v>0</v>
          </cell>
          <cell r="Z1180" t="str">
            <v>Simon</v>
          </cell>
          <cell r="AA1180" t="str">
            <v>Blom</v>
          </cell>
          <cell r="AC1180" t="str">
            <v>SCR</v>
          </cell>
          <cell r="AD1180" t="str">
            <v>PSA</v>
          </cell>
          <cell r="AE1180" t="str">
            <v>Male</v>
          </cell>
          <cell r="AF1180">
            <v>9319</v>
          </cell>
          <cell r="AG1180" t="str">
            <v>FACE2FACE RELATIONS</v>
          </cell>
          <cell r="AH1180" t="str">
            <v>00.00.0000</v>
          </cell>
        </row>
        <row r="1181">
          <cell r="A1181">
            <v>51001311</v>
          </cell>
          <cell r="B1181" t="str">
            <v>Services</v>
          </cell>
          <cell r="C1181" t="str">
            <v>Public Transport</v>
          </cell>
          <cell r="D1181" t="str">
            <v>PT Customer Experience</v>
          </cell>
          <cell r="E1181" t="str">
            <v>Service Centre (4)</v>
          </cell>
          <cell r="F1181">
            <v>51001311</v>
          </cell>
          <cell r="G1181" t="str">
            <v>Service Centre Representative</v>
          </cell>
          <cell r="H1181" t="str">
            <v>01.11.2012</v>
          </cell>
          <cell r="I1181" t="str">
            <v>Staff Member</v>
          </cell>
          <cell r="J1181" t="str">
            <v>Band D</v>
          </cell>
          <cell r="K1181">
            <v>1</v>
          </cell>
          <cell r="L1181">
            <v>40</v>
          </cell>
          <cell r="M1181" t="str">
            <v>Permanent Full-Time</v>
          </cell>
          <cell r="N1181" t="str">
            <v>Waged/Timesheet</v>
          </cell>
          <cell r="O1181" t="str">
            <v>Position Filled</v>
          </cell>
          <cell r="P1181">
            <v>91003641</v>
          </cell>
          <cell r="Q1181" t="str">
            <v>Henry Hoglund</v>
          </cell>
          <cell r="R1181" t="str">
            <v>Permanent Full-Time</v>
          </cell>
          <cell r="S1181" t="str">
            <v>Waged/Timesheet</v>
          </cell>
          <cell r="T1181" t="str">
            <v>IEA – 2010 Standard</v>
          </cell>
          <cell r="U1181">
            <v>1</v>
          </cell>
          <cell r="V1181" t="str">
            <v>3S</v>
          </cell>
          <cell r="W1181">
            <v>42680</v>
          </cell>
          <cell r="X1181" t="str">
            <v>Ground Floor - 21 Pitt Street</v>
          </cell>
          <cell r="Y1181">
            <v>0</v>
          </cell>
          <cell r="Z1181" t="str">
            <v>Henry</v>
          </cell>
          <cell r="AA1181" t="str">
            <v>Hoglund</v>
          </cell>
          <cell r="AC1181" t="str">
            <v>SCR</v>
          </cell>
          <cell r="AD1181" t="str">
            <v>PSA</v>
          </cell>
          <cell r="AE1181" t="str">
            <v>Male</v>
          </cell>
          <cell r="AF1181">
            <v>9319</v>
          </cell>
          <cell r="AG1181" t="str">
            <v>FACE2FACE RELATIONS</v>
          </cell>
          <cell r="AH1181" t="str">
            <v>00.00.0000</v>
          </cell>
        </row>
        <row r="1182">
          <cell r="A1182">
            <v>51001312</v>
          </cell>
          <cell r="B1182" t="str">
            <v>Services</v>
          </cell>
          <cell r="C1182" t="str">
            <v>Public Transport</v>
          </cell>
          <cell r="D1182" t="str">
            <v>PT Customer Experience</v>
          </cell>
          <cell r="E1182" t="str">
            <v>Service Centre (4)</v>
          </cell>
          <cell r="F1182">
            <v>51001312</v>
          </cell>
          <cell r="G1182" t="str">
            <v>Service Centre Representative</v>
          </cell>
          <cell r="H1182" t="str">
            <v>01.11.2012</v>
          </cell>
          <cell r="I1182" t="str">
            <v>Staff Member</v>
          </cell>
          <cell r="J1182" t="str">
            <v>Band D</v>
          </cell>
          <cell r="K1182">
            <v>1</v>
          </cell>
          <cell r="L1182">
            <v>40</v>
          </cell>
          <cell r="M1182" t="str">
            <v>Permanent Full-Time</v>
          </cell>
          <cell r="N1182" t="str">
            <v>Waged/Timesheet</v>
          </cell>
          <cell r="O1182" t="str">
            <v>Position Filled</v>
          </cell>
          <cell r="P1182">
            <v>1139</v>
          </cell>
          <cell r="Q1182" t="str">
            <v>Dalbir Singh</v>
          </cell>
          <cell r="R1182" t="str">
            <v>Permanent Full-Time</v>
          </cell>
          <cell r="S1182" t="str">
            <v>Waged/Timesheet</v>
          </cell>
          <cell r="T1182" t="str">
            <v>IEA – 2010 Standard</v>
          </cell>
          <cell r="U1182">
            <v>1</v>
          </cell>
          <cell r="V1182" t="str">
            <v>2S</v>
          </cell>
          <cell r="W1182">
            <v>41710</v>
          </cell>
          <cell r="X1182" t="str">
            <v>Ground Floor - 21 Pitt Street</v>
          </cell>
          <cell r="Y1182">
            <v>0</v>
          </cell>
          <cell r="Z1182" t="str">
            <v>Dalbir</v>
          </cell>
          <cell r="AA1182" t="str">
            <v>Singh</v>
          </cell>
          <cell r="AC1182" t="str">
            <v>SCR</v>
          </cell>
          <cell r="AD1182" t="str">
            <v>PSA</v>
          </cell>
          <cell r="AE1182" t="str">
            <v>Female</v>
          </cell>
          <cell r="AF1182">
            <v>9319</v>
          </cell>
          <cell r="AG1182" t="str">
            <v>FACE2FACE RELATIONS</v>
          </cell>
          <cell r="AH1182" t="str">
            <v>00.00.0000</v>
          </cell>
        </row>
        <row r="1183">
          <cell r="A1183">
            <v>51001313</v>
          </cell>
          <cell r="B1183" t="str">
            <v>Services</v>
          </cell>
          <cell r="C1183" t="str">
            <v>Public Transport</v>
          </cell>
          <cell r="D1183" t="str">
            <v>PT Customer Experience</v>
          </cell>
          <cell r="E1183" t="str">
            <v>Service Centre (2)</v>
          </cell>
          <cell r="F1183">
            <v>51001313</v>
          </cell>
          <cell r="G1183" t="str">
            <v>Service Centre Representative</v>
          </cell>
          <cell r="H1183" t="str">
            <v>01.11.2012</v>
          </cell>
          <cell r="I1183" t="str">
            <v>Staff Member</v>
          </cell>
          <cell r="J1183" t="str">
            <v>Band D</v>
          </cell>
          <cell r="K1183">
            <v>1</v>
          </cell>
          <cell r="L1183">
            <v>40</v>
          </cell>
          <cell r="M1183" t="str">
            <v>Permanent Full-Time</v>
          </cell>
          <cell r="N1183" t="str">
            <v>Waged/Timesheet</v>
          </cell>
          <cell r="O1183" t="str">
            <v>Position Filled</v>
          </cell>
          <cell r="P1183">
            <v>1374</v>
          </cell>
          <cell r="Q1183" t="str">
            <v>Yashoda Totha</v>
          </cell>
          <cell r="R1183" t="str">
            <v>Permanent Full-Time</v>
          </cell>
          <cell r="S1183" t="str">
            <v>Waged/Timesheet</v>
          </cell>
          <cell r="T1183" t="str">
            <v>IEA – 2010 Standard</v>
          </cell>
          <cell r="U1183">
            <v>1</v>
          </cell>
          <cell r="V1183" t="str">
            <v>2S</v>
          </cell>
          <cell r="W1183">
            <v>41710</v>
          </cell>
          <cell r="X1183" t="str">
            <v>Floor 1 - 21 Pitt Street</v>
          </cell>
          <cell r="Y1183">
            <v>0</v>
          </cell>
          <cell r="Z1183" t="str">
            <v>Yashoda</v>
          </cell>
          <cell r="AA1183" t="str">
            <v>Totha</v>
          </cell>
          <cell r="AC1183" t="str">
            <v>SCR</v>
          </cell>
          <cell r="AD1183" t="str">
            <v>PSA</v>
          </cell>
          <cell r="AE1183" t="str">
            <v>Female</v>
          </cell>
          <cell r="AF1183">
            <v>9319</v>
          </cell>
          <cell r="AG1183" t="str">
            <v>FACE2FACE RELATIONS</v>
          </cell>
          <cell r="AH1183" t="str">
            <v>00.00.0000</v>
          </cell>
        </row>
        <row r="1184">
          <cell r="A1184">
            <v>51001314</v>
          </cell>
          <cell r="B1184" t="str">
            <v>Services</v>
          </cell>
          <cell r="C1184" t="str">
            <v>Public Transport</v>
          </cell>
          <cell r="D1184" t="str">
            <v>PT Customer Experience</v>
          </cell>
          <cell r="E1184" t="str">
            <v>Service Centre (2)</v>
          </cell>
          <cell r="F1184">
            <v>51001314</v>
          </cell>
          <cell r="G1184" t="str">
            <v>Senior Service Centre Representative</v>
          </cell>
          <cell r="H1184" t="str">
            <v>01.11.2012</v>
          </cell>
          <cell r="I1184" t="str">
            <v>Staff Member</v>
          </cell>
          <cell r="J1184" t="str">
            <v>Band D</v>
          </cell>
          <cell r="K1184">
            <v>1</v>
          </cell>
          <cell r="L1184">
            <v>40</v>
          </cell>
          <cell r="M1184" t="str">
            <v>Permanent Full-Time</v>
          </cell>
          <cell r="N1184" t="str">
            <v>Waged/Timesheet</v>
          </cell>
          <cell r="O1184" t="str">
            <v>Position Filled</v>
          </cell>
          <cell r="P1184">
            <v>1377</v>
          </cell>
          <cell r="Q1184" t="str">
            <v>Danish Batra</v>
          </cell>
          <cell r="R1184" t="str">
            <v>Permanent Full-Time</v>
          </cell>
          <cell r="S1184" t="str">
            <v>Waged/Timesheet</v>
          </cell>
          <cell r="T1184" t="str">
            <v>CEA – PSA</v>
          </cell>
          <cell r="U1184">
            <v>1</v>
          </cell>
          <cell r="V1184" t="str">
            <v>4S</v>
          </cell>
          <cell r="W1184">
            <v>46000</v>
          </cell>
          <cell r="X1184" t="str">
            <v>Floor 1 - 21 Pitt Street</v>
          </cell>
          <cell r="Y1184">
            <v>0</v>
          </cell>
          <cell r="Z1184" t="str">
            <v>Danish</v>
          </cell>
          <cell r="AA1184" t="str">
            <v>Batra</v>
          </cell>
          <cell r="AC1184" t="str">
            <v>SCR</v>
          </cell>
          <cell r="AD1184" t="str">
            <v>PSA</v>
          </cell>
          <cell r="AE1184" t="str">
            <v>Male</v>
          </cell>
          <cell r="AF1184">
            <v>9319</v>
          </cell>
          <cell r="AG1184" t="str">
            <v>FACE2FACE RELATIONS</v>
          </cell>
          <cell r="AH1184" t="str">
            <v>00.00.0000</v>
          </cell>
        </row>
        <row r="1185">
          <cell r="A1185">
            <v>51001315</v>
          </cell>
          <cell r="B1185" t="str">
            <v>Services</v>
          </cell>
          <cell r="C1185" t="str">
            <v>Public Transport</v>
          </cell>
          <cell r="D1185" t="str">
            <v>PT Customer Experience</v>
          </cell>
          <cell r="E1185" t="str">
            <v>Service Centre (1)</v>
          </cell>
          <cell r="F1185">
            <v>51001315</v>
          </cell>
          <cell r="G1185" t="str">
            <v>Senior Service Centre Representative</v>
          </cell>
          <cell r="H1185" t="str">
            <v>01.11.2012</v>
          </cell>
          <cell r="I1185" t="str">
            <v>Staff Member</v>
          </cell>
          <cell r="J1185" t="str">
            <v>Band D</v>
          </cell>
          <cell r="K1185">
            <v>1</v>
          </cell>
          <cell r="L1185">
            <v>40</v>
          </cell>
          <cell r="M1185" t="str">
            <v>Permanent Full-Time</v>
          </cell>
          <cell r="N1185" t="str">
            <v>Waged/Timesheet</v>
          </cell>
          <cell r="O1185" t="str">
            <v>Position Filled</v>
          </cell>
          <cell r="P1185">
            <v>1378</v>
          </cell>
          <cell r="Q1185" t="str">
            <v>Mohit Kumar</v>
          </cell>
          <cell r="R1185" t="str">
            <v>Permanent Full-Time</v>
          </cell>
          <cell r="S1185" t="str">
            <v>Waged/Timesheet</v>
          </cell>
          <cell r="T1185" t="str">
            <v>IEA – 2013 Standard</v>
          </cell>
          <cell r="U1185">
            <v>1</v>
          </cell>
          <cell r="V1185" t="str">
            <v>4S</v>
          </cell>
          <cell r="W1185">
            <v>46000</v>
          </cell>
          <cell r="X1185" t="str">
            <v>Floor 1 - 21 Pitt Street</v>
          </cell>
          <cell r="Y1185">
            <v>0</v>
          </cell>
          <cell r="Z1185" t="str">
            <v>Mohit</v>
          </cell>
          <cell r="AA1185" t="str">
            <v>Kumar</v>
          </cell>
          <cell r="AC1185" t="str">
            <v>SCR</v>
          </cell>
          <cell r="AD1185" t="str">
            <v>PSA</v>
          </cell>
          <cell r="AE1185" t="str">
            <v>Male</v>
          </cell>
          <cell r="AF1185">
            <v>9319</v>
          </cell>
          <cell r="AG1185" t="str">
            <v>FACE2FACE RELATIONS</v>
          </cell>
          <cell r="AH1185" t="str">
            <v>00.00.0000</v>
          </cell>
        </row>
        <row r="1186">
          <cell r="A1186">
            <v>51001316</v>
          </cell>
          <cell r="B1186" t="str">
            <v>Services</v>
          </cell>
          <cell r="C1186" t="str">
            <v>Public Transport</v>
          </cell>
          <cell r="D1186" t="str">
            <v>PT Customer Experience</v>
          </cell>
          <cell r="E1186" t="str">
            <v>Service Centre (1)</v>
          </cell>
          <cell r="F1186">
            <v>51001316</v>
          </cell>
          <cell r="G1186" t="str">
            <v>Service Centre Representative</v>
          </cell>
          <cell r="H1186" t="str">
            <v>01.11.2012</v>
          </cell>
          <cell r="I1186" t="str">
            <v>Staff Member</v>
          </cell>
          <cell r="J1186" t="str">
            <v>Band D</v>
          </cell>
          <cell r="K1186">
            <v>0.5</v>
          </cell>
          <cell r="L1186">
            <v>20</v>
          </cell>
          <cell r="M1186" t="str">
            <v>Permanent Part-Time</v>
          </cell>
          <cell r="N1186" t="str">
            <v>Waged/Timesheet</v>
          </cell>
          <cell r="O1186" t="str">
            <v>Position unfilled for  31 days</v>
          </cell>
          <cell r="P1186">
            <v>0</v>
          </cell>
          <cell r="U1186">
            <v>0</v>
          </cell>
          <cell r="W1186">
            <v>0</v>
          </cell>
          <cell r="Y1186">
            <v>0.5</v>
          </cell>
          <cell r="AD1186" t="str">
            <v>PSA</v>
          </cell>
          <cell r="AH1186" t="str">
            <v>00.00.0000</v>
          </cell>
        </row>
        <row r="1187">
          <cell r="A1187">
            <v>51001317</v>
          </cell>
          <cell r="B1187" t="str">
            <v>Services</v>
          </cell>
          <cell r="C1187" t="str">
            <v>Public Transport</v>
          </cell>
          <cell r="D1187" t="str">
            <v>PT Customer Experience</v>
          </cell>
          <cell r="E1187" t="str">
            <v>Service Centre (2)</v>
          </cell>
          <cell r="F1187">
            <v>51001317</v>
          </cell>
          <cell r="G1187" t="str">
            <v>Senior Service Centre Representative</v>
          </cell>
          <cell r="H1187" t="str">
            <v>01.11.2012</v>
          </cell>
          <cell r="I1187" t="str">
            <v>Staff Member</v>
          </cell>
          <cell r="J1187" t="str">
            <v>Band D</v>
          </cell>
          <cell r="K1187">
            <v>1</v>
          </cell>
          <cell r="L1187">
            <v>40</v>
          </cell>
          <cell r="M1187" t="str">
            <v>Permanent Full-Time</v>
          </cell>
          <cell r="N1187" t="str">
            <v>Waged/Timesheet</v>
          </cell>
          <cell r="O1187" t="str">
            <v>Position unfilled for  47 days</v>
          </cell>
          <cell r="P1187">
            <v>0</v>
          </cell>
          <cell r="U1187">
            <v>0</v>
          </cell>
          <cell r="W1187">
            <v>0</v>
          </cell>
          <cell r="Y1187">
            <v>1</v>
          </cell>
          <cell r="AD1187" t="str">
            <v>PSA</v>
          </cell>
          <cell r="AH1187" t="str">
            <v>00.00.0000</v>
          </cell>
        </row>
        <row r="1188">
          <cell r="A1188">
            <v>51001318</v>
          </cell>
          <cell r="B1188" t="str">
            <v>Services</v>
          </cell>
          <cell r="C1188" t="str">
            <v>Public Transport</v>
          </cell>
          <cell r="D1188" t="str">
            <v>PT Customer Experience</v>
          </cell>
          <cell r="E1188" t="str">
            <v>Service Centre (4)</v>
          </cell>
          <cell r="F1188">
            <v>51001318</v>
          </cell>
          <cell r="G1188" t="str">
            <v>Service Centre Representative</v>
          </cell>
          <cell r="H1188" t="str">
            <v>01.11.2012</v>
          </cell>
          <cell r="I1188" t="str">
            <v>Staff Member</v>
          </cell>
          <cell r="J1188" t="str">
            <v>Band D</v>
          </cell>
          <cell r="K1188">
            <v>1</v>
          </cell>
          <cell r="L1188">
            <v>40</v>
          </cell>
          <cell r="M1188" t="str">
            <v>Permanent Full-Time</v>
          </cell>
          <cell r="N1188" t="str">
            <v>Waged/Timesheet</v>
          </cell>
          <cell r="O1188" t="str">
            <v>Position Filled</v>
          </cell>
          <cell r="P1188">
            <v>1802</v>
          </cell>
          <cell r="Q1188" t="str">
            <v>Sonnya Ene</v>
          </cell>
          <cell r="R1188" t="str">
            <v>Permanent Full-Time</v>
          </cell>
          <cell r="S1188" t="str">
            <v>Waged/Timesheet</v>
          </cell>
          <cell r="T1188" t="str">
            <v>CEA – PSA</v>
          </cell>
          <cell r="U1188">
            <v>1</v>
          </cell>
          <cell r="V1188" t="str">
            <v>2S</v>
          </cell>
          <cell r="W1188">
            <v>41710</v>
          </cell>
          <cell r="X1188" t="str">
            <v>Basement - 31 Wiri Station Road</v>
          </cell>
          <cell r="Y1188">
            <v>0</v>
          </cell>
          <cell r="Z1188" t="str">
            <v>Sonnya</v>
          </cell>
          <cell r="AA1188" t="str">
            <v>Ene</v>
          </cell>
          <cell r="AC1188" t="str">
            <v>SCR</v>
          </cell>
          <cell r="AD1188" t="str">
            <v>PSA</v>
          </cell>
          <cell r="AE1188" t="str">
            <v>Female</v>
          </cell>
          <cell r="AF1188">
            <v>9319</v>
          </cell>
          <cell r="AG1188" t="str">
            <v>FACE2FACE RELATIONS</v>
          </cell>
          <cell r="AH1188" t="str">
            <v>00.00.0000</v>
          </cell>
        </row>
        <row r="1189">
          <cell r="A1189">
            <v>51001319</v>
          </cell>
          <cell r="B1189" t="str">
            <v>Services</v>
          </cell>
          <cell r="C1189" t="str">
            <v>Public Transport</v>
          </cell>
          <cell r="D1189" t="str">
            <v>PT Customer Experience</v>
          </cell>
          <cell r="E1189" t="str">
            <v>Service Centre (2)</v>
          </cell>
          <cell r="F1189">
            <v>51001319</v>
          </cell>
          <cell r="G1189" t="str">
            <v>Service Centre Representative</v>
          </cell>
          <cell r="H1189" t="str">
            <v>01.11.2012</v>
          </cell>
          <cell r="I1189" t="str">
            <v>Staff Member</v>
          </cell>
          <cell r="J1189" t="str">
            <v>Band D</v>
          </cell>
          <cell r="K1189">
            <v>1</v>
          </cell>
          <cell r="L1189">
            <v>40</v>
          </cell>
          <cell r="M1189" t="str">
            <v>Permanent Full-Time</v>
          </cell>
          <cell r="N1189" t="str">
            <v>Waged/Timesheet</v>
          </cell>
          <cell r="O1189" t="str">
            <v>Position Filled</v>
          </cell>
          <cell r="P1189">
            <v>1372</v>
          </cell>
          <cell r="Q1189" t="str">
            <v>Zubayr Shah</v>
          </cell>
          <cell r="R1189" t="str">
            <v>Permanent Full-Time</v>
          </cell>
          <cell r="S1189" t="str">
            <v>Waged/Timesheet</v>
          </cell>
          <cell r="T1189" t="str">
            <v>IEA – 2010 Standard</v>
          </cell>
          <cell r="U1189">
            <v>1</v>
          </cell>
          <cell r="V1189" t="str">
            <v>1S</v>
          </cell>
          <cell r="W1189">
            <v>38800</v>
          </cell>
          <cell r="X1189" t="str">
            <v>Floor 1 - 21 Pitt Street</v>
          </cell>
          <cell r="Y1189">
            <v>0</v>
          </cell>
          <cell r="Z1189" t="str">
            <v>Zubayr</v>
          </cell>
          <cell r="AA1189" t="str">
            <v>Shah</v>
          </cell>
          <cell r="AC1189" t="str">
            <v>SCR</v>
          </cell>
          <cell r="AD1189" t="str">
            <v>PSA</v>
          </cell>
          <cell r="AE1189" t="str">
            <v>Male</v>
          </cell>
          <cell r="AF1189">
            <v>9319</v>
          </cell>
          <cell r="AG1189" t="str">
            <v>FACE2FACE RELATIONS</v>
          </cell>
          <cell r="AH1189" t="str">
            <v>00.00.0000</v>
          </cell>
        </row>
        <row r="1190">
          <cell r="A1190">
            <v>51001320</v>
          </cell>
          <cell r="B1190" t="str">
            <v>Services</v>
          </cell>
          <cell r="C1190" t="str">
            <v>Public Transport</v>
          </cell>
          <cell r="D1190" t="str">
            <v>PT Customer Experience</v>
          </cell>
          <cell r="E1190" t="str">
            <v>Service Centre (4)</v>
          </cell>
          <cell r="F1190">
            <v>51001320</v>
          </cell>
          <cell r="G1190" t="str">
            <v>Service Centre Representative</v>
          </cell>
          <cell r="H1190" t="str">
            <v>01.11.2012</v>
          </cell>
          <cell r="I1190" t="str">
            <v>Staff Member</v>
          </cell>
          <cell r="J1190" t="str">
            <v>Band D</v>
          </cell>
          <cell r="K1190">
            <v>1</v>
          </cell>
          <cell r="L1190">
            <v>40</v>
          </cell>
          <cell r="M1190" t="str">
            <v>Permanent Full-Time</v>
          </cell>
          <cell r="N1190" t="str">
            <v>Waged/Timesheet</v>
          </cell>
          <cell r="O1190" t="str">
            <v>Position Filled</v>
          </cell>
          <cell r="P1190">
            <v>1365</v>
          </cell>
          <cell r="Q1190" t="str">
            <v>Leo Mathews</v>
          </cell>
          <cell r="R1190" t="str">
            <v>Permanent Full-Time</v>
          </cell>
          <cell r="S1190" t="str">
            <v>Waged/Timesheet</v>
          </cell>
          <cell r="T1190" t="str">
            <v>CEA – PSA</v>
          </cell>
          <cell r="U1190">
            <v>1</v>
          </cell>
          <cell r="V1190" t="str">
            <v>2S</v>
          </cell>
          <cell r="W1190">
            <v>41710</v>
          </cell>
          <cell r="X1190" t="str">
            <v>Ground Floor - 21 Pitt Street</v>
          </cell>
          <cell r="Y1190">
            <v>0</v>
          </cell>
          <cell r="Z1190" t="str">
            <v>Leotina</v>
          </cell>
          <cell r="AA1190" t="str">
            <v>Mathews</v>
          </cell>
          <cell r="AB1190" t="str">
            <v>Leo</v>
          </cell>
          <cell r="AC1190" t="str">
            <v>SCR</v>
          </cell>
          <cell r="AD1190" t="str">
            <v>PSA</v>
          </cell>
          <cell r="AE1190" t="str">
            <v>Female</v>
          </cell>
          <cell r="AF1190">
            <v>9319</v>
          </cell>
          <cell r="AG1190" t="str">
            <v>FACE2FACE RELATIONS</v>
          </cell>
          <cell r="AH1190" t="str">
            <v>00.00.0000</v>
          </cell>
        </row>
        <row r="1191">
          <cell r="A1191">
            <v>51001321</v>
          </cell>
          <cell r="B1191" t="str">
            <v>Services</v>
          </cell>
          <cell r="C1191" t="str">
            <v>Public Transport</v>
          </cell>
          <cell r="D1191" t="str">
            <v>PT Customer Experience</v>
          </cell>
          <cell r="E1191" t="str">
            <v>Service Centre (4)</v>
          </cell>
          <cell r="F1191">
            <v>51001321</v>
          </cell>
          <cell r="G1191" t="str">
            <v>Service Centre Representative</v>
          </cell>
          <cell r="H1191" t="str">
            <v>01.11.2012</v>
          </cell>
          <cell r="I1191" t="str">
            <v>Staff Member</v>
          </cell>
          <cell r="J1191" t="str">
            <v>Band D</v>
          </cell>
          <cell r="K1191">
            <v>1</v>
          </cell>
          <cell r="L1191">
            <v>40</v>
          </cell>
          <cell r="M1191" t="str">
            <v>Permanent Full-Time</v>
          </cell>
          <cell r="N1191" t="str">
            <v>Waged/Timesheet</v>
          </cell>
          <cell r="O1191" t="str">
            <v>Position Filled</v>
          </cell>
          <cell r="P1191">
            <v>1903</v>
          </cell>
          <cell r="Q1191" t="str">
            <v>Veronica Thompson</v>
          </cell>
          <cell r="R1191" t="str">
            <v>Permanent Full-Time</v>
          </cell>
          <cell r="S1191" t="str">
            <v>Waged/Timesheet</v>
          </cell>
          <cell r="T1191" t="str">
            <v>CEA – PSA</v>
          </cell>
          <cell r="U1191">
            <v>1</v>
          </cell>
          <cell r="V1191" t="str">
            <v>2S</v>
          </cell>
          <cell r="W1191">
            <v>41710</v>
          </cell>
          <cell r="X1191" t="str">
            <v>Floor 1 - 21 Pitt Street</v>
          </cell>
          <cell r="Y1191">
            <v>0</v>
          </cell>
          <cell r="Z1191" t="str">
            <v>Veronica</v>
          </cell>
          <cell r="AA1191" t="str">
            <v>Thompson</v>
          </cell>
          <cell r="AC1191" t="str">
            <v>SCR</v>
          </cell>
          <cell r="AD1191" t="str">
            <v>PSA</v>
          </cell>
          <cell r="AE1191" t="str">
            <v>Female</v>
          </cell>
          <cell r="AF1191">
            <v>9319</v>
          </cell>
          <cell r="AG1191" t="str">
            <v>FACE2FACE RELATIONS</v>
          </cell>
          <cell r="AH1191" t="str">
            <v>00.00.0000</v>
          </cell>
        </row>
        <row r="1192">
          <cell r="A1192">
            <v>51001322</v>
          </cell>
          <cell r="B1192" t="str">
            <v>Services</v>
          </cell>
          <cell r="C1192" t="str">
            <v>Public Transport</v>
          </cell>
          <cell r="D1192" t="str">
            <v>PT Customer Experience</v>
          </cell>
          <cell r="E1192" t="str">
            <v>Service Centre (2)</v>
          </cell>
          <cell r="F1192">
            <v>51001322</v>
          </cell>
          <cell r="G1192" t="str">
            <v>Service Centre Representative</v>
          </cell>
          <cell r="H1192" t="str">
            <v>01.11.2012</v>
          </cell>
          <cell r="I1192" t="str">
            <v>Staff Member</v>
          </cell>
          <cell r="J1192" t="str">
            <v>Band D</v>
          </cell>
          <cell r="K1192">
            <v>1</v>
          </cell>
          <cell r="L1192">
            <v>40</v>
          </cell>
          <cell r="M1192" t="str">
            <v>Permanent Full-Time</v>
          </cell>
          <cell r="N1192" t="str">
            <v>Waged/Timesheet</v>
          </cell>
          <cell r="O1192" t="str">
            <v>Position Filled</v>
          </cell>
          <cell r="P1192">
            <v>1619</v>
          </cell>
          <cell r="Q1192" t="str">
            <v>Susan Huang</v>
          </cell>
          <cell r="R1192" t="str">
            <v>Permanent Full-Time</v>
          </cell>
          <cell r="S1192" t="str">
            <v>Waged/Timesheet</v>
          </cell>
          <cell r="T1192" t="str">
            <v>CEA – PSA</v>
          </cell>
          <cell r="U1192">
            <v>1</v>
          </cell>
          <cell r="V1192" t="str">
            <v>2S</v>
          </cell>
          <cell r="W1192">
            <v>41710</v>
          </cell>
          <cell r="X1192" t="str">
            <v>Floor 1 - 21 Pitt Street</v>
          </cell>
          <cell r="Y1192">
            <v>0</v>
          </cell>
          <cell r="Z1192" t="str">
            <v>Xiao Yan</v>
          </cell>
          <cell r="AA1192" t="str">
            <v>Huang</v>
          </cell>
          <cell r="AB1192" t="str">
            <v>Susan</v>
          </cell>
          <cell r="AC1192" t="str">
            <v>SCR</v>
          </cell>
          <cell r="AD1192" t="str">
            <v>PSA</v>
          </cell>
          <cell r="AE1192" t="str">
            <v>Female</v>
          </cell>
          <cell r="AF1192">
            <v>9319</v>
          </cell>
          <cell r="AG1192" t="str">
            <v>FACE2FACE RELATIONS</v>
          </cell>
          <cell r="AH1192" t="str">
            <v>00.00.0000</v>
          </cell>
        </row>
        <row r="1193">
          <cell r="A1193">
            <v>51001323</v>
          </cell>
          <cell r="B1193" t="str">
            <v>Services</v>
          </cell>
          <cell r="C1193" t="str">
            <v>Public Transport</v>
          </cell>
          <cell r="D1193" t="str">
            <v>PT Customer Experience</v>
          </cell>
          <cell r="E1193" t="str">
            <v>Service Centre (2)</v>
          </cell>
          <cell r="F1193">
            <v>51001323</v>
          </cell>
          <cell r="G1193" t="str">
            <v>Service Centre Representative</v>
          </cell>
          <cell r="H1193" t="str">
            <v>01.11.2012</v>
          </cell>
          <cell r="I1193" t="str">
            <v>Staff Member</v>
          </cell>
          <cell r="J1193" t="str">
            <v>Band D</v>
          </cell>
          <cell r="K1193">
            <v>1</v>
          </cell>
          <cell r="L1193">
            <v>40</v>
          </cell>
          <cell r="M1193" t="str">
            <v>Permanent Full-Time</v>
          </cell>
          <cell r="N1193" t="str">
            <v>Waged/Timesheet</v>
          </cell>
          <cell r="O1193" t="str">
            <v>Position Filled</v>
          </cell>
          <cell r="P1193">
            <v>1921</v>
          </cell>
          <cell r="Q1193" t="str">
            <v>Kimiora Taylor</v>
          </cell>
          <cell r="R1193" t="str">
            <v>Permanent Full-Time</v>
          </cell>
          <cell r="S1193" t="str">
            <v>Waged/Timesheet</v>
          </cell>
          <cell r="T1193" t="str">
            <v>CEA – PSA</v>
          </cell>
          <cell r="U1193">
            <v>1</v>
          </cell>
          <cell r="V1193" t="str">
            <v>1S</v>
          </cell>
          <cell r="W1193">
            <v>38800</v>
          </cell>
          <cell r="X1193" t="str">
            <v>Floor 1 - 21 Pitt Street</v>
          </cell>
          <cell r="Y1193">
            <v>0</v>
          </cell>
          <cell r="Z1193" t="str">
            <v>Rachel</v>
          </cell>
          <cell r="AA1193" t="str">
            <v>Taylor</v>
          </cell>
          <cell r="AB1193" t="str">
            <v>Kimiora</v>
          </cell>
          <cell r="AC1193" t="str">
            <v>SCR</v>
          </cell>
          <cell r="AD1193" t="str">
            <v>PSA</v>
          </cell>
          <cell r="AE1193" t="str">
            <v>Female</v>
          </cell>
          <cell r="AF1193">
            <v>9319</v>
          </cell>
          <cell r="AG1193" t="str">
            <v>FACE2FACE RELATIONS</v>
          </cell>
          <cell r="AH1193" t="str">
            <v>00.00.0000</v>
          </cell>
        </row>
        <row r="1194">
          <cell r="A1194">
            <v>51001324</v>
          </cell>
          <cell r="B1194" t="str">
            <v>Services</v>
          </cell>
          <cell r="C1194" t="str">
            <v>Public Transport</v>
          </cell>
          <cell r="D1194" t="str">
            <v>PT Customer Experience</v>
          </cell>
          <cell r="E1194" t="str">
            <v>Service Centre (5)</v>
          </cell>
          <cell r="F1194">
            <v>51001324</v>
          </cell>
          <cell r="G1194" t="str">
            <v>Service Centre Representative</v>
          </cell>
          <cell r="H1194" t="str">
            <v>01.11.2012</v>
          </cell>
          <cell r="I1194" t="str">
            <v>Staff Member</v>
          </cell>
          <cell r="J1194" t="str">
            <v>Band D</v>
          </cell>
          <cell r="K1194">
            <v>1</v>
          </cell>
          <cell r="L1194">
            <v>40</v>
          </cell>
          <cell r="M1194" t="str">
            <v>Permanent Full-Time</v>
          </cell>
          <cell r="N1194" t="str">
            <v>Waged/Timesheet</v>
          </cell>
          <cell r="O1194" t="str">
            <v>Position Filled</v>
          </cell>
          <cell r="P1194">
            <v>2202</v>
          </cell>
          <cell r="Q1194" t="str">
            <v>Candice Zheng</v>
          </cell>
          <cell r="R1194" t="str">
            <v>Permanent Full-Time</v>
          </cell>
          <cell r="S1194" t="str">
            <v>Waged/Timesheet</v>
          </cell>
          <cell r="T1194" t="str">
            <v>IEA – 2013 Standard</v>
          </cell>
          <cell r="U1194">
            <v>1</v>
          </cell>
          <cell r="V1194" t="str">
            <v>1S</v>
          </cell>
          <cell r="W1194">
            <v>38800</v>
          </cell>
          <cell r="X1194" t="str">
            <v>8-10 Queen Street</v>
          </cell>
          <cell r="Y1194">
            <v>0</v>
          </cell>
          <cell r="Z1194" t="str">
            <v>Wei Rui</v>
          </cell>
          <cell r="AA1194" t="str">
            <v>Zheng</v>
          </cell>
          <cell r="AB1194" t="str">
            <v>Candice</v>
          </cell>
          <cell r="AC1194" t="str">
            <v>SCR</v>
          </cell>
          <cell r="AD1194" t="str">
            <v>PSA</v>
          </cell>
          <cell r="AE1194" t="str">
            <v>Female</v>
          </cell>
          <cell r="AF1194">
            <v>9319</v>
          </cell>
          <cell r="AG1194" t="str">
            <v>FACE2FACE RELATIONS</v>
          </cell>
          <cell r="AH1194" t="str">
            <v>00.00.0000</v>
          </cell>
        </row>
        <row r="1195">
          <cell r="A1195">
            <v>51001325</v>
          </cell>
          <cell r="B1195" t="str">
            <v>Services</v>
          </cell>
          <cell r="C1195" t="str">
            <v>Public Transport</v>
          </cell>
          <cell r="D1195" t="str">
            <v>PT Customer Experience</v>
          </cell>
          <cell r="E1195" t="str">
            <v>Service Centre (4)</v>
          </cell>
          <cell r="F1195">
            <v>51001325</v>
          </cell>
          <cell r="G1195" t="str">
            <v>Service Centre Representative</v>
          </cell>
          <cell r="H1195" t="str">
            <v>01.11.2012</v>
          </cell>
          <cell r="I1195" t="str">
            <v>Staff Member</v>
          </cell>
          <cell r="J1195" t="str">
            <v>Band D</v>
          </cell>
          <cell r="K1195">
            <v>1</v>
          </cell>
          <cell r="L1195">
            <v>40</v>
          </cell>
          <cell r="M1195" t="str">
            <v>Permanent Full-Time</v>
          </cell>
          <cell r="N1195" t="str">
            <v>Waged/Timesheet</v>
          </cell>
          <cell r="O1195" t="str">
            <v>Position Filled</v>
          </cell>
          <cell r="P1195">
            <v>1611</v>
          </cell>
          <cell r="Q1195" t="str">
            <v>Wei Cui</v>
          </cell>
          <cell r="R1195" t="str">
            <v>Permanent Full-Time</v>
          </cell>
          <cell r="S1195" t="str">
            <v>Waged/Timesheet</v>
          </cell>
          <cell r="T1195" t="str">
            <v>CEA – PSA</v>
          </cell>
          <cell r="U1195">
            <v>1</v>
          </cell>
          <cell r="V1195" t="str">
            <v>2S</v>
          </cell>
          <cell r="W1195">
            <v>41710</v>
          </cell>
          <cell r="X1195" t="str">
            <v>Floor 1 - 21 Pitt Street</v>
          </cell>
          <cell r="Y1195">
            <v>0</v>
          </cell>
          <cell r="Z1195" t="str">
            <v>Wei</v>
          </cell>
          <cell r="AA1195" t="str">
            <v>Cui</v>
          </cell>
          <cell r="AC1195" t="str">
            <v>SCR</v>
          </cell>
          <cell r="AD1195" t="str">
            <v>PSA</v>
          </cell>
          <cell r="AE1195" t="str">
            <v>Female</v>
          </cell>
          <cell r="AF1195">
            <v>9319</v>
          </cell>
          <cell r="AG1195" t="str">
            <v>FACE2FACE RELATIONS</v>
          </cell>
          <cell r="AH1195" t="str">
            <v>00.00.0000</v>
          </cell>
        </row>
        <row r="1196">
          <cell r="A1196">
            <v>51001326</v>
          </cell>
          <cell r="B1196" t="str">
            <v>Services</v>
          </cell>
          <cell r="C1196" t="str">
            <v>Public Transport</v>
          </cell>
          <cell r="D1196" t="str">
            <v>PT Customer Experience</v>
          </cell>
          <cell r="E1196" t="str">
            <v>Service Centre (1)</v>
          </cell>
          <cell r="F1196">
            <v>51001326</v>
          </cell>
          <cell r="G1196" t="str">
            <v>Service Centre Representative</v>
          </cell>
          <cell r="H1196" t="str">
            <v>01.11.2012</v>
          </cell>
          <cell r="I1196" t="str">
            <v>Staff Member</v>
          </cell>
          <cell r="J1196" t="str">
            <v>Band D</v>
          </cell>
          <cell r="K1196">
            <v>0.5</v>
          </cell>
          <cell r="L1196">
            <v>20</v>
          </cell>
          <cell r="M1196" t="str">
            <v>Permanent Part-Time</v>
          </cell>
          <cell r="N1196" t="str">
            <v>Waged/Timesheet</v>
          </cell>
          <cell r="O1196" t="str">
            <v>Position Filled</v>
          </cell>
          <cell r="P1196">
            <v>2268</v>
          </cell>
          <cell r="Q1196" t="str">
            <v>Roneel Karthik</v>
          </cell>
          <cell r="R1196" t="str">
            <v>Permanent Part-Time</v>
          </cell>
          <cell r="S1196" t="str">
            <v>Waged/Timesheet</v>
          </cell>
          <cell r="T1196" t="str">
            <v>IEA – 2013 Standard</v>
          </cell>
          <cell r="U1196">
            <v>0.5</v>
          </cell>
          <cell r="V1196" t="str">
            <v>1S</v>
          </cell>
          <cell r="W1196">
            <v>38800</v>
          </cell>
          <cell r="X1196" t="str">
            <v>29 Customs Street West - Level 1</v>
          </cell>
          <cell r="Y1196">
            <v>0</v>
          </cell>
          <cell r="Z1196" t="str">
            <v>Roneel</v>
          </cell>
          <cell r="AA1196" t="str">
            <v>Karthik</v>
          </cell>
          <cell r="AC1196" t="str">
            <v>SCR</v>
          </cell>
          <cell r="AD1196" t="str">
            <v>PSA</v>
          </cell>
          <cell r="AE1196" t="str">
            <v>Male</v>
          </cell>
          <cell r="AF1196">
            <v>9319</v>
          </cell>
          <cell r="AG1196" t="str">
            <v>FACE2FACE RELATIONS</v>
          </cell>
          <cell r="AH1196" t="str">
            <v>00.00.0000</v>
          </cell>
        </row>
        <row r="1197">
          <cell r="A1197">
            <v>51001334</v>
          </cell>
          <cell r="B1197" t="str">
            <v>Business Technology Division</v>
          </cell>
          <cell r="C1197" t="str">
            <v>Enterprise Information</v>
          </cell>
          <cell r="D1197" t="str">
            <v>GIS</v>
          </cell>
          <cell r="E1197" t="str">
            <v>GIS</v>
          </cell>
          <cell r="F1197">
            <v>51001334</v>
          </cell>
          <cell r="G1197" t="str">
            <v>GIS Developer</v>
          </cell>
          <cell r="H1197" t="str">
            <v>01.02.2013</v>
          </cell>
          <cell r="I1197" t="str">
            <v>Staff Member</v>
          </cell>
          <cell r="J1197" t="str">
            <v>Band G</v>
          </cell>
          <cell r="K1197">
            <v>1</v>
          </cell>
          <cell r="L1197">
            <v>40</v>
          </cell>
          <cell r="M1197" t="str">
            <v>Permanent Full-Time</v>
          </cell>
          <cell r="N1197" t="str">
            <v>Waged/Timesheet</v>
          </cell>
          <cell r="O1197" t="str">
            <v>Position Filled</v>
          </cell>
          <cell r="P1197">
            <v>1647</v>
          </cell>
          <cell r="Q1197" t="str">
            <v>Stuart Pidgeon</v>
          </cell>
          <cell r="R1197" t="str">
            <v>Permanent Full-Time</v>
          </cell>
          <cell r="S1197" t="str">
            <v>Waged/Timesheet</v>
          </cell>
          <cell r="T1197" t="str">
            <v>IEA – 2013 Standard</v>
          </cell>
          <cell r="U1197">
            <v>1</v>
          </cell>
          <cell r="V1197" t="str">
            <v>G+</v>
          </cell>
          <cell r="W1197">
            <v>79560</v>
          </cell>
          <cell r="X1197" t="str">
            <v>Civic 1 - 6 Henderson Valley Road</v>
          </cell>
          <cell r="Y1197">
            <v>0</v>
          </cell>
          <cell r="Z1197" t="str">
            <v>Stuart</v>
          </cell>
          <cell r="AA1197" t="str">
            <v>Pidgeon</v>
          </cell>
          <cell r="AC1197" t="str">
            <v>BAND</v>
          </cell>
          <cell r="AD1197" t="str">
            <v>PSA</v>
          </cell>
          <cell r="AE1197" t="str">
            <v>Male</v>
          </cell>
          <cell r="AF1197">
            <v>8514</v>
          </cell>
          <cell r="AG1197" t="str">
            <v>GIS</v>
          </cell>
          <cell r="AH1197" t="str">
            <v>00.00.0000</v>
          </cell>
        </row>
        <row r="1198">
          <cell r="A1198">
            <v>51001335</v>
          </cell>
          <cell r="B1198" t="str">
            <v>Business Technology Division</v>
          </cell>
          <cell r="C1198" t="str">
            <v>Enterprise Information</v>
          </cell>
          <cell r="D1198" t="str">
            <v>Business Intelligence</v>
          </cell>
          <cell r="E1198" t="str">
            <v>ETL</v>
          </cell>
          <cell r="F1198">
            <v>51001335</v>
          </cell>
          <cell r="G1198" t="str">
            <v>BI DBA</v>
          </cell>
          <cell r="H1198" t="str">
            <v>01.02.2013</v>
          </cell>
          <cell r="I1198" t="str">
            <v>Staff Member</v>
          </cell>
          <cell r="J1198" t="str">
            <v>Band G</v>
          </cell>
          <cell r="K1198">
            <v>1</v>
          </cell>
          <cell r="L1198">
            <v>40</v>
          </cell>
          <cell r="M1198" t="str">
            <v>Permanent Full-Time</v>
          </cell>
          <cell r="N1198" t="str">
            <v>Waged/Timesheet</v>
          </cell>
          <cell r="O1198" t="str">
            <v>Position Filled</v>
          </cell>
          <cell r="P1198">
            <v>1643</v>
          </cell>
          <cell r="Q1198" t="str">
            <v>Susan Jones</v>
          </cell>
          <cell r="R1198" t="str">
            <v>Permanent Full-Time</v>
          </cell>
          <cell r="S1198" t="str">
            <v>Waged/Timesheet</v>
          </cell>
          <cell r="T1198" t="str">
            <v>CEA – PSA</v>
          </cell>
          <cell r="U1198">
            <v>1</v>
          </cell>
          <cell r="V1198" t="str">
            <v>G+</v>
          </cell>
          <cell r="W1198">
            <v>79560</v>
          </cell>
          <cell r="X1198" t="str">
            <v>Civic 1 - 6 Henderson Valley Road</v>
          </cell>
          <cell r="Y1198">
            <v>0</v>
          </cell>
          <cell r="Z1198" t="str">
            <v>Susan</v>
          </cell>
          <cell r="AA1198" t="str">
            <v>Jones</v>
          </cell>
          <cell r="AC1198" t="str">
            <v>BAND</v>
          </cell>
          <cell r="AD1198" t="str">
            <v>PSA</v>
          </cell>
          <cell r="AE1198" t="str">
            <v>Female</v>
          </cell>
          <cell r="AF1198">
            <v>8525</v>
          </cell>
          <cell r="AG1198" t="str">
            <v>Data Warehouse</v>
          </cell>
          <cell r="AH1198" t="str">
            <v>00.00.0000</v>
          </cell>
        </row>
        <row r="1199">
          <cell r="A1199">
            <v>51001336</v>
          </cell>
          <cell r="B1199" t="str">
            <v>Business Technology Division</v>
          </cell>
          <cell r="C1199" t="str">
            <v>Business Delivery</v>
          </cell>
          <cell r="E1199" t="str">
            <v>Business Delivery</v>
          </cell>
          <cell r="F1199">
            <v>51001336</v>
          </cell>
          <cell r="G1199" t="str">
            <v>Programme Coordinator</v>
          </cell>
          <cell r="H1199" t="str">
            <v>01.02.2013</v>
          </cell>
          <cell r="I1199" t="str">
            <v>Staff Member</v>
          </cell>
          <cell r="J1199" t="str">
            <v>Band F</v>
          </cell>
          <cell r="K1199">
            <v>1</v>
          </cell>
          <cell r="L1199">
            <v>40</v>
          </cell>
          <cell r="M1199" t="str">
            <v>Permanent Full-Time</v>
          </cell>
          <cell r="N1199" t="str">
            <v>Waged/Timesheet</v>
          </cell>
          <cell r="O1199" t="str">
            <v>Position Filled</v>
          </cell>
          <cell r="P1199">
            <v>2272</v>
          </cell>
          <cell r="Q1199" t="str">
            <v>Sonya Hackett</v>
          </cell>
          <cell r="R1199" t="str">
            <v>Permanent Full-Time</v>
          </cell>
          <cell r="S1199" t="str">
            <v>Waged/Timesheet</v>
          </cell>
          <cell r="T1199" t="str">
            <v>IEA – 2013 Standard</v>
          </cell>
          <cell r="U1199">
            <v>1</v>
          </cell>
          <cell r="V1199" t="str">
            <v>F3</v>
          </cell>
          <cell r="W1199">
            <v>56760</v>
          </cell>
          <cell r="X1199" t="str">
            <v>Admin 6 - 6 Henderson Valley Road</v>
          </cell>
          <cell r="Y1199">
            <v>0</v>
          </cell>
          <cell r="Z1199" t="str">
            <v>Sonya</v>
          </cell>
          <cell r="AA1199" t="str">
            <v>Hackett</v>
          </cell>
          <cell r="AC1199" t="str">
            <v>BAND</v>
          </cell>
          <cell r="AD1199" t="str">
            <v>PSA</v>
          </cell>
          <cell r="AE1199" t="str">
            <v>Female</v>
          </cell>
          <cell r="AF1199">
            <v>8501</v>
          </cell>
          <cell r="AG1199" t="str">
            <v>IT Development</v>
          </cell>
          <cell r="AH1199" t="str">
            <v>00.00.0000</v>
          </cell>
        </row>
        <row r="1200">
          <cell r="A1200">
            <v>51001337</v>
          </cell>
          <cell r="B1200" t="str">
            <v>Business Technology Division</v>
          </cell>
          <cell r="C1200" t="str">
            <v>Business Delivery</v>
          </cell>
          <cell r="D1200" t="str">
            <v>ITS Programme</v>
          </cell>
          <cell r="E1200" t="str">
            <v>ITS Programme</v>
          </cell>
          <cell r="F1200">
            <v>51001337</v>
          </cell>
          <cell r="G1200" t="str">
            <v>ITS &amp; Innovation Programme Manager</v>
          </cell>
          <cell r="H1200" t="str">
            <v>01.02.2013</v>
          </cell>
          <cell r="I1200" t="str">
            <v>Unit Manager</v>
          </cell>
          <cell r="J1200" t="str">
            <v>Band J</v>
          </cell>
          <cell r="K1200">
            <v>1</v>
          </cell>
          <cell r="L1200">
            <v>40</v>
          </cell>
          <cell r="M1200" t="str">
            <v>Permanent Full-Time</v>
          </cell>
          <cell r="N1200" t="str">
            <v>Salaried</v>
          </cell>
          <cell r="O1200" t="str">
            <v>Position Filled</v>
          </cell>
          <cell r="P1200">
            <v>1977</v>
          </cell>
          <cell r="Q1200" t="str">
            <v>Ginny Nayler</v>
          </cell>
          <cell r="R1200" t="str">
            <v>Permanent Full-Time</v>
          </cell>
          <cell r="S1200" t="str">
            <v>Salaried</v>
          </cell>
          <cell r="T1200" t="str">
            <v>IEA – 2013 Standard</v>
          </cell>
          <cell r="U1200">
            <v>1</v>
          </cell>
          <cell r="V1200" t="str">
            <v>J+</v>
          </cell>
          <cell r="W1200">
            <v>132340</v>
          </cell>
          <cell r="X1200" t="str">
            <v>Admin 6 - 6 Henderson Valley Road</v>
          </cell>
          <cell r="Y1200">
            <v>0</v>
          </cell>
          <cell r="Z1200" t="str">
            <v>Virginia</v>
          </cell>
          <cell r="AA1200" t="str">
            <v>Nayler</v>
          </cell>
          <cell r="AB1200" t="str">
            <v>Ginny</v>
          </cell>
          <cell r="AC1200" t="str">
            <v>BAND</v>
          </cell>
          <cell r="AD1200" t="str">
            <v>PSA</v>
          </cell>
          <cell r="AE1200" t="str">
            <v>Female</v>
          </cell>
          <cell r="AF1200">
            <v>8504</v>
          </cell>
          <cell r="AG1200" t="str">
            <v>IT PMO</v>
          </cell>
          <cell r="AH1200" t="str">
            <v>00.00.0000</v>
          </cell>
        </row>
        <row r="1201">
          <cell r="A1201">
            <v>51001340</v>
          </cell>
          <cell r="B1201" t="str">
            <v>Business Technology Division</v>
          </cell>
          <cell r="C1201" t="str">
            <v>Technology</v>
          </cell>
          <cell r="D1201" t="str">
            <v>Infrastructure</v>
          </cell>
          <cell r="E1201" t="str">
            <v>Change Test &amp; Release</v>
          </cell>
          <cell r="F1201">
            <v>51001340</v>
          </cell>
          <cell r="G1201" t="str">
            <v>Test Analyst</v>
          </cell>
          <cell r="H1201" t="str">
            <v>01.02.2013</v>
          </cell>
          <cell r="I1201" t="str">
            <v>Staff Member</v>
          </cell>
          <cell r="J1201" t="str">
            <v>Band G</v>
          </cell>
          <cell r="K1201">
            <v>1</v>
          </cell>
          <cell r="L1201">
            <v>40</v>
          </cell>
          <cell r="M1201" t="str">
            <v>Permanent Full-Time</v>
          </cell>
          <cell r="N1201" t="str">
            <v>Waged/Timesheet</v>
          </cell>
          <cell r="O1201" t="str">
            <v>Position unfilled for 189 days</v>
          </cell>
          <cell r="P1201">
            <v>0</v>
          </cell>
          <cell r="U1201">
            <v>0</v>
          </cell>
          <cell r="W1201">
            <v>0</v>
          </cell>
          <cell r="Y1201">
            <v>1</v>
          </cell>
          <cell r="AD1201" t="str">
            <v>PSA</v>
          </cell>
          <cell r="AH1201" t="str">
            <v>00.00.0000</v>
          </cell>
        </row>
        <row r="1202">
          <cell r="A1202">
            <v>51001341</v>
          </cell>
          <cell r="B1202" t="str">
            <v>Business Technology Division</v>
          </cell>
          <cell r="C1202" t="str">
            <v>Technology</v>
          </cell>
          <cell r="D1202" t="str">
            <v>Infrastructure</v>
          </cell>
          <cell r="E1202" t="str">
            <v>Infrastructure</v>
          </cell>
          <cell r="F1202">
            <v>51001341</v>
          </cell>
          <cell r="G1202" t="str">
            <v>Snr Network &amp; Security Technl Specialist</v>
          </cell>
          <cell r="H1202" t="str">
            <v>01.02.2013</v>
          </cell>
          <cell r="I1202" t="str">
            <v>Staff Member</v>
          </cell>
          <cell r="J1202" t="str">
            <v>Band H</v>
          </cell>
          <cell r="K1202">
            <v>1</v>
          </cell>
          <cell r="L1202">
            <v>40</v>
          </cell>
          <cell r="M1202" t="str">
            <v>Permanent Full-Time</v>
          </cell>
          <cell r="N1202" t="str">
            <v>Salaried</v>
          </cell>
          <cell r="O1202" t="str">
            <v>Position Filled</v>
          </cell>
          <cell r="P1202">
            <v>1484</v>
          </cell>
          <cell r="Q1202" t="str">
            <v>Johann van Niekerk</v>
          </cell>
          <cell r="R1202" t="str">
            <v>Permanent Full-Time</v>
          </cell>
          <cell r="S1202" t="str">
            <v>Salaried</v>
          </cell>
          <cell r="T1202" t="str">
            <v>IEA – 2010 Standard</v>
          </cell>
          <cell r="U1202">
            <v>1</v>
          </cell>
          <cell r="V1202" t="str">
            <v>H+</v>
          </cell>
          <cell r="W1202">
            <v>89175</v>
          </cell>
          <cell r="X1202" t="str">
            <v>Admin 6 - 6 Henderson Valley Road</v>
          </cell>
          <cell r="Y1202">
            <v>0</v>
          </cell>
          <cell r="Z1202" t="str">
            <v>Johann</v>
          </cell>
          <cell r="AA1202" t="str">
            <v>van Niekerk</v>
          </cell>
          <cell r="AC1202" t="str">
            <v>BAND</v>
          </cell>
          <cell r="AD1202" t="str">
            <v>PSA</v>
          </cell>
          <cell r="AE1202" t="str">
            <v>Male</v>
          </cell>
          <cell r="AF1202">
            <v>8511</v>
          </cell>
          <cell r="AG1202" t="str">
            <v>IT INFRASTRUCTURE</v>
          </cell>
          <cell r="AH1202" t="str">
            <v>00.00.0000</v>
          </cell>
        </row>
        <row r="1203">
          <cell r="A1203">
            <v>51001343</v>
          </cell>
          <cell r="B1203" t="str">
            <v>Business Technology Division</v>
          </cell>
          <cell r="C1203" t="str">
            <v>Technology</v>
          </cell>
          <cell r="D1203" t="str">
            <v>Infrastructure</v>
          </cell>
          <cell r="E1203" t="str">
            <v>Desktop Support</v>
          </cell>
          <cell r="F1203">
            <v>51001343</v>
          </cell>
          <cell r="G1203" t="str">
            <v>User Support Lead</v>
          </cell>
          <cell r="H1203" t="str">
            <v>01.02.2013</v>
          </cell>
          <cell r="I1203" t="str">
            <v>Team Leader</v>
          </cell>
          <cell r="J1203" t="str">
            <v>Band H</v>
          </cell>
          <cell r="K1203">
            <v>1</v>
          </cell>
          <cell r="L1203">
            <v>40</v>
          </cell>
          <cell r="M1203" t="str">
            <v>Permanent Full-Time</v>
          </cell>
          <cell r="N1203" t="str">
            <v>Salaried</v>
          </cell>
          <cell r="O1203" t="str">
            <v>Position Filled</v>
          </cell>
          <cell r="P1203">
            <v>629</v>
          </cell>
          <cell r="Q1203" t="str">
            <v>Tommy Moffitt</v>
          </cell>
          <cell r="R1203" t="str">
            <v>Permanent Full-Time</v>
          </cell>
          <cell r="S1203" t="str">
            <v>Salaried</v>
          </cell>
          <cell r="T1203" t="str">
            <v>IEA – 2010 Standard</v>
          </cell>
          <cell r="U1203">
            <v>1</v>
          </cell>
          <cell r="V1203" t="str">
            <v>H+</v>
          </cell>
          <cell r="W1203">
            <v>87040</v>
          </cell>
          <cell r="X1203" t="str">
            <v>Admin 6 - 6 Henderson Valley Road</v>
          </cell>
          <cell r="Y1203">
            <v>0</v>
          </cell>
          <cell r="Z1203" t="str">
            <v>Tommy</v>
          </cell>
          <cell r="AA1203" t="str">
            <v>Moffitt</v>
          </cell>
          <cell r="AC1203" t="str">
            <v>BAND</v>
          </cell>
          <cell r="AD1203" t="str">
            <v>PSA</v>
          </cell>
          <cell r="AE1203" t="str">
            <v>Male</v>
          </cell>
          <cell r="AF1203">
            <v>8512</v>
          </cell>
          <cell r="AG1203" t="str">
            <v>Desktop support</v>
          </cell>
          <cell r="AH1203" t="str">
            <v>00.00.0000</v>
          </cell>
        </row>
        <row r="1204">
          <cell r="A1204">
            <v>51001344</v>
          </cell>
          <cell r="B1204" t="str">
            <v>Business Technology Division</v>
          </cell>
          <cell r="C1204" t="str">
            <v>Technology</v>
          </cell>
          <cell r="D1204" t="str">
            <v>Infrastructure</v>
          </cell>
          <cell r="E1204" t="str">
            <v>Desktop Support</v>
          </cell>
          <cell r="F1204">
            <v>51001344</v>
          </cell>
          <cell r="G1204" t="str">
            <v>Desktop Support Analyst</v>
          </cell>
          <cell r="H1204" t="str">
            <v>01.02.2013</v>
          </cell>
          <cell r="I1204" t="str">
            <v>Staff Member</v>
          </cell>
          <cell r="J1204" t="str">
            <v>Band E</v>
          </cell>
          <cell r="K1204">
            <v>1</v>
          </cell>
          <cell r="L1204">
            <v>40</v>
          </cell>
          <cell r="M1204" t="str">
            <v>Permanent Full-Time</v>
          </cell>
          <cell r="N1204" t="str">
            <v>Waged/Timesheet</v>
          </cell>
          <cell r="O1204" t="str">
            <v>Position Filled</v>
          </cell>
          <cell r="P1204">
            <v>2393</v>
          </cell>
          <cell r="Q1204" t="str">
            <v>Travis Chapman</v>
          </cell>
          <cell r="R1204" t="str">
            <v>Permanent Full-Time</v>
          </cell>
          <cell r="S1204" t="str">
            <v>Waged/Timesheet</v>
          </cell>
          <cell r="T1204" t="str">
            <v>CEA – PSA</v>
          </cell>
          <cell r="U1204">
            <v>1</v>
          </cell>
          <cell r="V1204" t="str">
            <v>E+</v>
          </cell>
          <cell r="W1204">
            <v>55500</v>
          </cell>
          <cell r="X1204" t="str">
            <v>Admin L6 - 6 Henderson Valley Road</v>
          </cell>
          <cell r="Y1204">
            <v>0</v>
          </cell>
          <cell r="Z1204" t="str">
            <v>Travis</v>
          </cell>
          <cell r="AA1204" t="str">
            <v>Chapman</v>
          </cell>
          <cell r="AC1204" t="str">
            <v>BAND</v>
          </cell>
          <cell r="AD1204" t="str">
            <v>PSA</v>
          </cell>
          <cell r="AE1204" t="str">
            <v>Male</v>
          </cell>
          <cell r="AF1204">
            <v>8512</v>
          </cell>
          <cell r="AG1204" t="str">
            <v>Desktop support</v>
          </cell>
          <cell r="AH1204" t="str">
            <v>00.00.0000</v>
          </cell>
        </row>
        <row r="1205">
          <cell r="A1205">
            <v>51001345</v>
          </cell>
          <cell r="B1205" t="str">
            <v>Business Technology Division</v>
          </cell>
          <cell r="C1205" t="str">
            <v>Technology</v>
          </cell>
          <cell r="D1205" t="str">
            <v>Infrastructure</v>
          </cell>
          <cell r="E1205" t="str">
            <v>Desktop Support</v>
          </cell>
          <cell r="F1205">
            <v>51001345</v>
          </cell>
          <cell r="G1205" t="str">
            <v>Desktop Support Analyst</v>
          </cell>
          <cell r="H1205" t="str">
            <v>01.02.2013</v>
          </cell>
          <cell r="I1205" t="str">
            <v>Staff Member</v>
          </cell>
          <cell r="J1205" t="str">
            <v>Band E</v>
          </cell>
          <cell r="K1205">
            <v>1</v>
          </cell>
          <cell r="L1205">
            <v>40</v>
          </cell>
          <cell r="M1205" t="str">
            <v>Permanent Full-Time</v>
          </cell>
          <cell r="N1205" t="str">
            <v>Waged/Timesheet</v>
          </cell>
          <cell r="O1205" t="str">
            <v>Position unfilled for  10 days</v>
          </cell>
          <cell r="P1205">
            <v>0</v>
          </cell>
          <cell r="U1205">
            <v>0</v>
          </cell>
          <cell r="W1205">
            <v>0</v>
          </cell>
          <cell r="Y1205">
            <v>1</v>
          </cell>
          <cell r="AD1205" t="str">
            <v>PSA</v>
          </cell>
          <cell r="AH1205" t="str">
            <v>00.00.0000</v>
          </cell>
        </row>
        <row r="1206">
          <cell r="A1206">
            <v>51001349</v>
          </cell>
          <cell r="B1206" t="str">
            <v>Business Technology Division</v>
          </cell>
          <cell r="C1206" t="str">
            <v>Technology</v>
          </cell>
          <cell r="D1206" t="str">
            <v>Application Support</v>
          </cell>
          <cell r="E1206" t="str">
            <v>Application Support</v>
          </cell>
          <cell r="F1206">
            <v>51001349</v>
          </cell>
          <cell r="G1206" t="str">
            <v>Application Support Manager</v>
          </cell>
          <cell r="H1206" t="str">
            <v>01.02.2013</v>
          </cell>
          <cell r="I1206" t="str">
            <v>Unit Manager</v>
          </cell>
          <cell r="J1206" t="str">
            <v>Band J</v>
          </cell>
          <cell r="K1206">
            <v>1</v>
          </cell>
          <cell r="L1206">
            <v>40</v>
          </cell>
          <cell r="M1206" t="str">
            <v>Permanent Full-Time</v>
          </cell>
          <cell r="N1206" t="str">
            <v>Salaried</v>
          </cell>
          <cell r="O1206" t="str">
            <v>Position Filled</v>
          </cell>
          <cell r="P1206">
            <v>1387</v>
          </cell>
          <cell r="Q1206" t="str">
            <v>Riki Williscroft</v>
          </cell>
          <cell r="R1206" t="str">
            <v>Permanent Full-Time</v>
          </cell>
          <cell r="S1206" t="str">
            <v>Salaried</v>
          </cell>
          <cell r="T1206" t="str">
            <v>IEA – 2010 Standard</v>
          </cell>
          <cell r="U1206">
            <v>1</v>
          </cell>
          <cell r="V1206" t="str">
            <v>J+</v>
          </cell>
          <cell r="W1206">
            <v>122160</v>
          </cell>
          <cell r="X1206" t="str">
            <v>Admin 6 - 6 Henderson Valley Road</v>
          </cell>
          <cell r="Y1206">
            <v>0</v>
          </cell>
          <cell r="Z1206" t="str">
            <v>Richard</v>
          </cell>
          <cell r="AA1206" t="str">
            <v>Williscroft</v>
          </cell>
          <cell r="AB1206" t="str">
            <v>Riki</v>
          </cell>
          <cell r="AC1206" t="str">
            <v>BAND</v>
          </cell>
          <cell r="AD1206" t="str">
            <v>PSA</v>
          </cell>
          <cell r="AE1206" t="str">
            <v>Male</v>
          </cell>
          <cell r="AF1206">
            <v>8507</v>
          </cell>
          <cell r="AG1206" t="str">
            <v>Application Support</v>
          </cell>
          <cell r="AH1206" t="str">
            <v>00.00.0000</v>
          </cell>
        </row>
        <row r="1207">
          <cell r="A1207">
            <v>51001351</v>
          </cell>
          <cell r="B1207" t="str">
            <v>Business Technology Division</v>
          </cell>
          <cell r="C1207" t="str">
            <v>Technology</v>
          </cell>
          <cell r="D1207" t="str">
            <v>Application Support</v>
          </cell>
          <cell r="E1207" t="str">
            <v>Online Support</v>
          </cell>
          <cell r="F1207">
            <v>51001351</v>
          </cell>
          <cell r="G1207" t="str">
            <v>Online Technical Support Lead</v>
          </cell>
          <cell r="H1207" t="str">
            <v>01.02.2013</v>
          </cell>
          <cell r="I1207" t="str">
            <v>Team Leader</v>
          </cell>
          <cell r="J1207" t="str">
            <v>Band I</v>
          </cell>
          <cell r="K1207">
            <v>1</v>
          </cell>
          <cell r="L1207">
            <v>40</v>
          </cell>
          <cell r="M1207" t="str">
            <v>Permanent Full-Time</v>
          </cell>
          <cell r="N1207" t="str">
            <v>Salaried</v>
          </cell>
          <cell r="O1207" t="str">
            <v>Position Filled</v>
          </cell>
          <cell r="P1207">
            <v>2218</v>
          </cell>
          <cell r="Q1207" t="str">
            <v>Saman Lawe</v>
          </cell>
          <cell r="R1207" t="str">
            <v>Permanent Full-Time</v>
          </cell>
          <cell r="S1207" t="str">
            <v>Salaried</v>
          </cell>
          <cell r="T1207" t="str">
            <v>IEA – 2013 Standard</v>
          </cell>
          <cell r="U1207">
            <v>1</v>
          </cell>
          <cell r="V1207" t="str">
            <v>I4</v>
          </cell>
          <cell r="W1207">
            <v>95920</v>
          </cell>
          <cell r="X1207" t="str">
            <v>Admin 6 - 6 Henderson Valley Road</v>
          </cell>
          <cell r="Y1207">
            <v>0</v>
          </cell>
          <cell r="Z1207" t="str">
            <v>Saman</v>
          </cell>
          <cell r="AA1207" t="str">
            <v>Lawe</v>
          </cell>
          <cell r="AC1207" t="str">
            <v>BAND</v>
          </cell>
          <cell r="AD1207" t="str">
            <v>PSA</v>
          </cell>
          <cell r="AE1207" t="str">
            <v>Male</v>
          </cell>
          <cell r="AF1207">
            <v>8518</v>
          </cell>
          <cell r="AG1207" t="str">
            <v>On Line Technical</v>
          </cell>
          <cell r="AH1207" t="str">
            <v>00.00.0000</v>
          </cell>
        </row>
        <row r="1208">
          <cell r="A1208">
            <v>51001352</v>
          </cell>
          <cell r="B1208" t="str">
            <v>Business Technology Division</v>
          </cell>
          <cell r="C1208" t="str">
            <v>Technology</v>
          </cell>
          <cell r="D1208" t="str">
            <v>Application Support</v>
          </cell>
          <cell r="E1208" t="str">
            <v>Online Support</v>
          </cell>
          <cell r="F1208">
            <v>51001352</v>
          </cell>
          <cell r="G1208" t="str">
            <v>CRM Solutions Support</v>
          </cell>
          <cell r="H1208" t="str">
            <v>01.02.2013</v>
          </cell>
          <cell r="I1208" t="str">
            <v>Staff Member</v>
          </cell>
          <cell r="J1208" t="str">
            <v>Band H</v>
          </cell>
          <cell r="K1208">
            <v>1</v>
          </cell>
          <cell r="L1208">
            <v>40</v>
          </cell>
          <cell r="M1208" t="str">
            <v>Permanent Full-Time</v>
          </cell>
          <cell r="N1208" t="str">
            <v>Salaried</v>
          </cell>
          <cell r="O1208" t="str">
            <v>Position Filled</v>
          </cell>
          <cell r="P1208">
            <v>1654</v>
          </cell>
          <cell r="Q1208" t="str">
            <v>Aashish Puri</v>
          </cell>
          <cell r="R1208" t="str">
            <v>Permanent Full-Time</v>
          </cell>
          <cell r="S1208" t="str">
            <v>Salaried</v>
          </cell>
          <cell r="T1208" t="str">
            <v>IEA – 2013 Standard</v>
          </cell>
          <cell r="U1208">
            <v>1</v>
          </cell>
          <cell r="V1208" t="str">
            <v>H1</v>
          </cell>
          <cell r="W1208">
            <v>75440</v>
          </cell>
          <cell r="X1208" t="str">
            <v>Admin 6 - 6 Henderson Valley Road</v>
          </cell>
          <cell r="Y1208">
            <v>0</v>
          </cell>
          <cell r="Z1208" t="str">
            <v>Aashish</v>
          </cell>
          <cell r="AA1208" t="str">
            <v>Puri</v>
          </cell>
          <cell r="AC1208" t="str">
            <v>BAND</v>
          </cell>
          <cell r="AD1208" t="str">
            <v>PSA</v>
          </cell>
          <cell r="AE1208" t="str">
            <v>Male</v>
          </cell>
          <cell r="AF1208">
            <v>8518</v>
          </cell>
          <cell r="AG1208" t="str">
            <v>On Line Technical</v>
          </cell>
          <cell r="AH1208" t="str">
            <v>00.00.0000</v>
          </cell>
        </row>
        <row r="1209">
          <cell r="A1209">
            <v>51001353</v>
          </cell>
          <cell r="B1209" t="str">
            <v>Business Technology Division</v>
          </cell>
          <cell r="C1209" t="str">
            <v>Technology</v>
          </cell>
          <cell r="D1209" t="str">
            <v>Application Support</v>
          </cell>
          <cell r="E1209" t="str">
            <v>Online Support</v>
          </cell>
          <cell r="F1209">
            <v>51001353</v>
          </cell>
          <cell r="G1209" t="str">
            <v>CRM Solutions Support</v>
          </cell>
          <cell r="H1209" t="str">
            <v>01.02.2013</v>
          </cell>
          <cell r="I1209" t="str">
            <v>Staff Member</v>
          </cell>
          <cell r="J1209" t="str">
            <v>Band H</v>
          </cell>
          <cell r="K1209">
            <v>1</v>
          </cell>
          <cell r="L1209">
            <v>40</v>
          </cell>
          <cell r="M1209" t="str">
            <v>Permanent Full-Time</v>
          </cell>
          <cell r="N1209" t="str">
            <v>Salaried</v>
          </cell>
          <cell r="O1209" t="str">
            <v>Position Filled</v>
          </cell>
          <cell r="P1209">
            <v>1663</v>
          </cell>
          <cell r="Q1209" t="str">
            <v>Paul Clapham</v>
          </cell>
          <cell r="R1209" t="str">
            <v>Permanent Full-Time</v>
          </cell>
          <cell r="S1209" t="str">
            <v>Salaried</v>
          </cell>
          <cell r="T1209" t="str">
            <v>CEA – PSA</v>
          </cell>
          <cell r="U1209">
            <v>1</v>
          </cell>
          <cell r="V1209" t="str">
            <v>H2</v>
          </cell>
          <cell r="W1209">
            <v>77280</v>
          </cell>
          <cell r="X1209" t="str">
            <v>Admin 6 - 6 Henderson Valley Road</v>
          </cell>
          <cell r="Y1209">
            <v>0</v>
          </cell>
          <cell r="Z1209" t="str">
            <v>Paul</v>
          </cell>
          <cell r="AA1209" t="str">
            <v>Clapham</v>
          </cell>
          <cell r="AC1209" t="str">
            <v>BAND</v>
          </cell>
          <cell r="AD1209" t="str">
            <v>PSA</v>
          </cell>
          <cell r="AE1209" t="str">
            <v>Male</v>
          </cell>
          <cell r="AF1209">
            <v>8518</v>
          </cell>
          <cell r="AG1209" t="str">
            <v>On Line Technical</v>
          </cell>
          <cell r="AH1209" t="str">
            <v>00.00.0000</v>
          </cell>
        </row>
        <row r="1210">
          <cell r="A1210">
            <v>51001354</v>
          </cell>
          <cell r="B1210" t="str">
            <v>Business Technology Division</v>
          </cell>
          <cell r="C1210" t="str">
            <v>Technology</v>
          </cell>
          <cell r="D1210" t="str">
            <v>Application Support</v>
          </cell>
          <cell r="E1210" t="str">
            <v>Online Support</v>
          </cell>
          <cell r="F1210">
            <v>51001354</v>
          </cell>
          <cell r="G1210" t="str">
            <v>SharePoint Administrator</v>
          </cell>
          <cell r="H1210" t="str">
            <v>01.02.2013</v>
          </cell>
          <cell r="I1210" t="str">
            <v>Staff Member</v>
          </cell>
          <cell r="J1210" t="str">
            <v>Band G</v>
          </cell>
          <cell r="K1210">
            <v>1</v>
          </cell>
          <cell r="L1210">
            <v>40</v>
          </cell>
          <cell r="M1210" t="str">
            <v>Permanent Full-Time</v>
          </cell>
          <cell r="N1210" t="str">
            <v>Waged/Timesheet</v>
          </cell>
          <cell r="O1210" t="str">
            <v>Position Filled</v>
          </cell>
          <cell r="P1210">
            <v>726</v>
          </cell>
          <cell r="Q1210" t="str">
            <v>Julian Nye</v>
          </cell>
          <cell r="R1210" t="str">
            <v>Permanent Full-Time</v>
          </cell>
          <cell r="S1210" t="str">
            <v>Waged/Timesheet</v>
          </cell>
          <cell r="T1210" t="str">
            <v>CEA – PSA</v>
          </cell>
          <cell r="U1210">
            <v>1</v>
          </cell>
          <cell r="V1210" t="str">
            <v>G+</v>
          </cell>
          <cell r="W1210">
            <v>76832.84</v>
          </cell>
          <cell r="X1210" t="str">
            <v>Admin 6 - 6 Henderson Valley Road</v>
          </cell>
          <cell r="Y1210">
            <v>0</v>
          </cell>
          <cell r="Z1210" t="str">
            <v>Julian</v>
          </cell>
          <cell r="AA1210" t="str">
            <v>Nye</v>
          </cell>
          <cell r="AC1210" t="str">
            <v>BAND</v>
          </cell>
          <cell r="AD1210" t="str">
            <v>PSA</v>
          </cell>
          <cell r="AE1210" t="str">
            <v>Male</v>
          </cell>
          <cell r="AF1210">
            <v>8518</v>
          </cell>
          <cell r="AG1210" t="str">
            <v>On Line Technical</v>
          </cell>
          <cell r="AH1210" t="str">
            <v>00.00.0000</v>
          </cell>
        </row>
        <row r="1211">
          <cell r="A1211">
            <v>51001355</v>
          </cell>
          <cell r="B1211" t="str">
            <v>Business Technology Division</v>
          </cell>
          <cell r="C1211" t="str">
            <v>Technology</v>
          </cell>
          <cell r="D1211" t="str">
            <v>Application Support</v>
          </cell>
          <cell r="E1211" t="str">
            <v>Online Support</v>
          </cell>
          <cell r="F1211">
            <v>51001355</v>
          </cell>
          <cell r="G1211" t="str">
            <v>SharePoint Administrator</v>
          </cell>
          <cell r="H1211" t="str">
            <v>01.02.2013</v>
          </cell>
          <cell r="I1211" t="str">
            <v>Staff Member</v>
          </cell>
          <cell r="J1211" t="str">
            <v>Band G</v>
          </cell>
          <cell r="K1211">
            <v>1</v>
          </cell>
          <cell r="L1211">
            <v>40</v>
          </cell>
          <cell r="M1211" t="str">
            <v>Permanent Full-Time</v>
          </cell>
          <cell r="N1211" t="str">
            <v>Waged/Timesheet</v>
          </cell>
          <cell r="O1211" t="str">
            <v>Position Filled</v>
          </cell>
          <cell r="P1211">
            <v>1548</v>
          </cell>
          <cell r="Q1211" t="str">
            <v>Arjun Chakraborty</v>
          </cell>
          <cell r="R1211" t="str">
            <v>Permanent Full-Time</v>
          </cell>
          <cell r="S1211" t="str">
            <v>Waged/Timesheet</v>
          </cell>
          <cell r="T1211" t="str">
            <v>CEA – PSA</v>
          </cell>
          <cell r="U1211">
            <v>1</v>
          </cell>
          <cell r="V1211" t="str">
            <v>G1</v>
          </cell>
          <cell r="W1211">
            <v>63960</v>
          </cell>
          <cell r="X1211" t="str">
            <v>Admin 6 - 6 Henderson Valley Road</v>
          </cell>
          <cell r="Y1211">
            <v>0</v>
          </cell>
          <cell r="Z1211" t="str">
            <v>Arjun</v>
          </cell>
          <cell r="AA1211" t="str">
            <v>Chakraborty</v>
          </cell>
          <cell r="AC1211" t="str">
            <v>BAND</v>
          </cell>
          <cell r="AD1211" t="str">
            <v>PSA</v>
          </cell>
          <cell r="AE1211" t="str">
            <v>Male</v>
          </cell>
          <cell r="AF1211">
            <v>8518</v>
          </cell>
          <cell r="AG1211" t="str">
            <v>On Line Technical</v>
          </cell>
          <cell r="AH1211" t="str">
            <v>00.00.0000</v>
          </cell>
        </row>
        <row r="1212">
          <cell r="A1212">
            <v>51001356</v>
          </cell>
          <cell r="B1212" t="str">
            <v>Business Technology Division</v>
          </cell>
          <cell r="C1212" t="str">
            <v>Technology</v>
          </cell>
          <cell r="D1212" t="str">
            <v>Application Support</v>
          </cell>
          <cell r="E1212" t="str">
            <v>IT Application Support</v>
          </cell>
          <cell r="F1212">
            <v>51001356</v>
          </cell>
          <cell r="G1212" t="str">
            <v>Application Support Analyst</v>
          </cell>
          <cell r="H1212" t="str">
            <v>01.02.2013</v>
          </cell>
          <cell r="I1212" t="str">
            <v>Staff Member</v>
          </cell>
          <cell r="J1212" t="str">
            <v>Band G</v>
          </cell>
          <cell r="K1212">
            <v>1</v>
          </cell>
          <cell r="L1212">
            <v>40</v>
          </cell>
          <cell r="M1212" t="str">
            <v>Permanent Full-Time</v>
          </cell>
          <cell r="N1212" t="str">
            <v>Waged/Timesheet</v>
          </cell>
          <cell r="O1212" t="str">
            <v>Position Filled</v>
          </cell>
          <cell r="P1212">
            <v>1487</v>
          </cell>
          <cell r="Q1212" t="str">
            <v>Shella Camarce</v>
          </cell>
          <cell r="R1212" t="str">
            <v>Permanent Full-Time</v>
          </cell>
          <cell r="S1212" t="str">
            <v>Waged/Timesheet</v>
          </cell>
          <cell r="T1212" t="str">
            <v>CEA – PSA</v>
          </cell>
          <cell r="U1212">
            <v>1</v>
          </cell>
          <cell r="V1212" t="str">
            <v>G+</v>
          </cell>
          <cell r="W1212">
            <v>76875</v>
          </cell>
          <cell r="X1212" t="str">
            <v>Admin 6 - 6 Henderson Valley Road</v>
          </cell>
          <cell r="Y1212">
            <v>0</v>
          </cell>
          <cell r="Z1212" t="str">
            <v>Shella</v>
          </cell>
          <cell r="AA1212" t="str">
            <v>Camarce</v>
          </cell>
          <cell r="AC1212" t="str">
            <v>BAND</v>
          </cell>
          <cell r="AD1212" t="str">
            <v>PSA</v>
          </cell>
          <cell r="AE1212" t="str">
            <v>Female</v>
          </cell>
          <cell r="AF1212">
            <v>8507</v>
          </cell>
          <cell r="AG1212" t="str">
            <v>Application Support</v>
          </cell>
          <cell r="AH1212" t="str">
            <v>00.00.0000</v>
          </cell>
        </row>
        <row r="1213">
          <cell r="A1213">
            <v>51001357</v>
          </cell>
          <cell r="B1213" t="str">
            <v>Business Technology Division</v>
          </cell>
          <cell r="C1213" t="str">
            <v>BT Commercial</v>
          </cell>
          <cell r="E1213" t="str">
            <v>BT Commercial</v>
          </cell>
          <cell r="F1213">
            <v>51001357</v>
          </cell>
          <cell r="G1213" t="str">
            <v>Contract &amp; Resource Manager</v>
          </cell>
          <cell r="H1213" t="str">
            <v>01.02.2013</v>
          </cell>
          <cell r="I1213" t="str">
            <v>Staff Member</v>
          </cell>
          <cell r="J1213" t="str">
            <v>Band H</v>
          </cell>
          <cell r="K1213">
            <v>1</v>
          </cell>
          <cell r="L1213">
            <v>40</v>
          </cell>
          <cell r="M1213" t="str">
            <v>Permanent Full-Time</v>
          </cell>
          <cell r="N1213" t="str">
            <v>Salaried</v>
          </cell>
          <cell r="O1213" t="str">
            <v>Position Filled</v>
          </cell>
          <cell r="P1213">
            <v>2183</v>
          </cell>
          <cell r="Q1213" t="str">
            <v>Kelly Tang</v>
          </cell>
          <cell r="R1213" t="str">
            <v>Permanent Full-Time</v>
          </cell>
          <cell r="S1213" t="str">
            <v>Salaried</v>
          </cell>
          <cell r="T1213" t="str">
            <v>IEA – 2013 Standard</v>
          </cell>
          <cell r="U1213">
            <v>1</v>
          </cell>
          <cell r="V1213" t="str">
            <v>H+</v>
          </cell>
          <cell r="W1213">
            <v>100000</v>
          </cell>
          <cell r="X1213" t="str">
            <v>Admin 6 - 6 Henderson Valley Road</v>
          </cell>
          <cell r="Y1213">
            <v>0</v>
          </cell>
          <cell r="Z1213" t="str">
            <v>Kee-Lon</v>
          </cell>
          <cell r="AA1213" t="str">
            <v>Tang</v>
          </cell>
          <cell r="AB1213" t="str">
            <v>Kelly</v>
          </cell>
          <cell r="AC1213" t="str">
            <v>BAND</v>
          </cell>
          <cell r="AD1213" t="str">
            <v>PSA</v>
          </cell>
          <cell r="AE1213" t="str">
            <v>Female</v>
          </cell>
          <cell r="AF1213">
            <v>8522</v>
          </cell>
          <cell r="AG1213" t="str">
            <v>BT Commercial</v>
          </cell>
          <cell r="AH1213" t="str">
            <v>00.00.0000</v>
          </cell>
        </row>
        <row r="1214">
          <cell r="A1214">
            <v>51001358</v>
          </cell>
          <cell r="B1214" t="str">
            <v>Business Technology Division</v>
          </cell>
          <cell r="C1214" t="str">
            <v>Technology</v>
          </cell>
          <cell r="D1214" t="str">
            <v>Training</v>
          </cell>
          <cell r="E1214" t="str">
            <v>Training</v>
          </cell>
          <cell r="F1214">
            <v>51001358</v>
          </cell>
          <cell r="G1214" t="str">
            <v>Training Lead</v>
          </cell>
          <cell r="H1214" t="str">
            <v>01.02.2013</v>
          </cell>
          <cell r="I1214" t="str">
            <v>Unit Manager</v>
          </cell>
          <cell r="J1214" t="str">
            <v>Band H</v>
          </cell>
          <cell r="K1214">
            <v>1</v>
          </cell>
          <cell r="L1214">
            <v>40</v>
          </cell>
          <cell r="M1214" t="str">
            <v>Permanent Full-Time</v>
          </cell>
          <cell r="N1214" t="str">
            <v>Salaried</v>
          </cell>
          <cell r="O1214" t="str">
            <v>Position Filled</v>
          </cell>
          <cell r="P1214">
            <v>418</v>
          </cell>
          <cell r="Q1214" t="str">
            <v>Rhondda Beddis</v>
          </cell>
          <cell r="R1214" t="str">
            <v>Permanent Full-Time</v>
          </cell>
          <cell r="S1214" t="str">
            <v>Salaried</v>
          </cell>
          <cell r="T1214" t="str">
            <v>IEA – 2010 Standard</v>
          </cell>
          <cell r="U1214">
            <v>1</v>
          </cell>
          <cell r="V1214" t="str">
            <v>H+</v>
          </cell>
          <cell r="W1214">
            <v>96710</v>
          </cell>
          <cell r="X1214" t="str">
            <v>Goodman Fielder L2 - 8 Nelson Street</v>
          </cell>
          <cell r="Y1214">
            <v>0</v>
          </cell>
          <cell r="Z1214" t="str">
            <v>Rhondda</v>
          </cell>
          <cell r="AA1214" t="str">
            <v>Beddis</v>
          </cell>
          <cell r="AC1214" t="str">
            <v>BAND</v>
          </cell>
          <cell r="AD1214" t="str">
            <v>PSA</v>
          </cell>
          <cell r="AE1214" t="str">
            <v>Female</v>
          </cell>
          <cell r="AF1214">
            <v>8516</v>
          </cell>
          <cell r="AG1214" t="str">
            <v>IT Training</v>
          </cell>
          <cell r="AH1214" t="str">
            <v>00.00.0000</v>
          </cell>
        </row>
        <row r="1215">
          <cell r="A1215">
            <v>51001359</v>
          </cell>
          <cell r="B1215" t="str">
            <v>Business Technology Division</v>
          </cell>
          <cell r="C1215" t="str">
            <v>Technology</v>
          </cell>
          <cell r="D1215" t="str">
            <v>Training</v>
          </cell>
          <cell r="E1215" t="str">
            <v>Training</v>
          </cell>
          <cell r="F1215">
            <v>51001359</v>
          </cell>
          <cell r="G1215" t="str">
            <v>Trainer</v>
          </cell>
          <cell r="H1215" t="str">
            <v>01.02.2013</v>
          </cell>
          <cell r="I1215" t="str">
            <v>Staff Member</v>
          </cell>
          <cell r="J1215" t="str">
            <v>Band F</v>
          </cell>
          <cell r="K1215">
            <v>1</v>
          </cell>
          <cell r="L1215">
            <v>40</v>
          </cell>
          <cell r="M1215" t="str">
            <v>Permanent Full-Time</v>
          </cell>
          <cell r="N1215" t="str">
            <v>Waged/Timesheet</v>
          </cell>
          <cell r="O1215" t="str">
            <v>Position Filled</v>
          </cell>
          <cell r="P1215">
            <v>397</v>
          </cell>
          <cell r="Q1215" t="str">
            <v>Carlyn Chilcott</v>
          </cell>
          <cell r="R1215" t="str">
            <v>Permanent Full-Time</v>
          </cell>
          <cell r="S1215" t="str">
            <v>Waged/Timesheet</v>
          </cell>
          <cell r="T1215" t="str">
            <v>IEA – 2010 Standard</v>
          </cell>
          <cell r="U1215">
            <v>1</v>
          </cell>
          <cell r="V1215" t="str">
            <v>F2</v>
          </cell>
          <cell r="W1215">
            <v>55440</v>
          </cell>
          <cell r="X1215" t="str">
            <v>Goodman Fielder L2 - 8 Nelson Street</v>
          </cell>
          <cell r="Y1215">
            <v>0</v>
          </cell>
          <cell r="Z1215" t="str">
            <v>Carlyn</v>
          </cell>
          <cell r="AA1215" t="str">
            <v>Chilcott</v>
          </cell>
          <cell r="AC1215" t="str">
            <v>BAND</v>
          </cell>
          <cell r="AD1215" t="str">
            <v>PSA</v>
          </cell>
          <cell r="AE1215" t="str">
            <v>Female</v>
          </cell>
          <cell r="AF1215">
            <v>8516</v>
          </cell>
          <cell r="AG1215" t="str">
            <v>IT Training</v>
          </cell>
          <cell r="AH1215" t="str">
            <v>00.00.0000</v>
          </cell>
        </row>
        <row r="1216">
          <cell r="A1216">
            <v>51001362</v>
          </cell>
          <cell r="B1216" t="str">
            <v>Finance Division</v>
          </cell>
          <cell r="C1216" t="str">
            <v>Revenue &amp; Analysis</v>
          </cell>
          <cell r="D1216" t="str">
            <v>Regional Land Transport Program Funding</v>
          </cell>
          <cell r="E1216" t="str">
            <v>Regional Land Transport Program Funding</v>
          </cell>
          <cell r="F1216">
            <v>51001362</v>
          </cell>
          <cell r="G1216" t="str">
            <v>NZTA Funding Advisor</v>
          </cell>
          <cell r="H1216" t="str">
            <v>07.02.2013</v>
          </cell>
          <cell r="I1216" t="str">
            <v>Staff Member</v>
          </cell>
          <cell r="J1216" t="str">
            <v>Band G</v>
          </cell>
          <cell r="K1216">
            <v>1</v>
          </cell>
          <cell r="L1216">
            <v>40</v>
          </cell>
          <cell r="M1216" t="str">
            <v>Permanent Full-Time</v>
          </cell>
          <cell r="N1216" t="str">
            <v>Waged/Timesheet</v>
          </cell>
          <cell r="O1216" t="str">
            <v>Position Filled</v>
          </cell>
          <cell r="P1216">
            <v>91000446</v>
          </cell>
          <cell r="Q1216" t="str">
            <v>Natalie Steegstra</v>
          </cell>
          <cell r="R1216" t="str">
            <v>Permanent Full-Time</v>
          </cell>
          <cell r="S1216" t="str">
            <v>Waged/Timesheet</v>
          </cell>
          <cell r="T1216" t="str">
            <v>IEA – 2010 Standard</v>
          </cell>
          <cell r="U1216">
            <v>1</v>
          </cell>
          <cell r="V1216" t="str">
            <v>G+</v>
          </cell>
          <cell r="W1216">
            <v>95927.77</v>
          </cell>
          <cell r="X1216" t="str">
            <v>Admin 5 - 6 Henderson Valley Road</v>
          </cell>
          <cell r="Y1216">
            <v>0</v>
          </cell>
          <cell r="Z1216" t="str">
            <v>Natalie</v>
          </cell>
          <cell r="AA1216" t="str">
            <v>Steegstra</v>
          </cell>
          <cell r="AC1216" t="str">
            <v>BAND</v>
          </cell>
          <cell r="AD1216" t="str">
            <v>PSA</v>
          </cell>
          <cell r="AE1216" t="str">
            <v>Female</v>
          </cell>
          <cell r="AF1216">
            <v>9202</v>
          </cell>
          <cell r="AG1216" t="str">
            <v>RLTP FUNDING</v>
          </cell>
          <cell r="AH1216" t="str">
            <v>00.00.0000</v>
          </cell>
        </row>
        <row r="1217">
          <cell r="A1217">
            <v>51001366</v>
          </cell>
          <cell r="B1217" t="str">
            <v>Business Technology Division</v>
          </cell>
          <cell r="C1217" t="str">
            <v>HOP Technical</v>
          </cell>
          <cell r="E1217" t="str">
            <v>HOP Technical</v>
          </cell>
          <cell r="F1217">
            <v>51001366</v>
          </cell>
          <cell r="G1217" t="str">
            <v>AIFS Tester</v>
          </cell>
          <cell r="H1217" t="str">
            <v>11.02.2013</v>
          </cell>
          <cell r="I1217" t="str">
            <v>Staff Member</v>
          </cell>
          <cell r="K1217">
            <v>0</v>
          </cell>
          <cell r="L1217">
            <v>0</v>
          </cell>
          <cell r="M1217" t="str">
            <v>Non-Employee</v>
          </cell>
          <cell r="N1217" t="str">
            <v>Contractor</v>
          </cell>
          <cell r="O1217" t="str">
            <v>Position Filled</v>
          </cell>
          <cell r="P1217">
            <v>1694</v>
          </cell>
          <cell r="Q1217" t="str">
            <v>Maurice Mayclair</v>
          </cell>
          <cell r="R1217" t="str">
            <v>Non-Employee</v>
          </cell>
          <cell r="S1217" t="str">
            <v>Contractor</v>
          </cell>
          <cell r="U1217">
            <v>0</v>
          </cell>
          <cell r="W1217">
            <v>0</v>
          </cell>
          <cell r="X1217" t="str">
            <v>Floor 1 - 21 Pitt Street</v>
          </cell>
          <cell r="Y1217">
            <v>0</v>
          </cell>
          <cell r="Z1217" t="str">
            <v>Maurice</v>
          </cell>
          <cell r="AA1217" t="str">
            <v>Mayclair</v>
          </cell>
          <cell r="AE1217" t="str">
            <v>Male</v>
          </cell>
          <cell r="AF1217">
            <v>8517</v>
          </cell>
          <cell r="AG1217" t="str">
            <v>HOP Technical</v>
          </cell>
          <cell r="AH1217" t="str">
            <v>31.01.2015</v>
          </cell>
        </row>
        <row r="1218">
          <cell r="A1218">
            <v>51001393</v>
          </cell>
          <cell r="B1218" t="str">
            <v>Finance Division</v>
          </cell>
          <cell r="C1218" t="str">
            <v>Finance</v>
          </cell>
          <cell r="D1218" t="str">
            <v>Capital Performance</v>
          </cell>
          <cell r="E1218" t="str">
            <v>Capital Performance</v>
          </cell>
          <cell r="F1218">
            <v>51001393</v>
          </cell>
          <cell r="G1218" t="str">
            <v>Capital Performance Manager</v>
          </cell>
          <cell r="H1218" t="str">
            <v>11.02.2013</v>
          </cell>
          <cell r="I1218" t="str">
            <v>Department Manager</v>
          </cell>
          <cell r="J1218" t="str">
            <v>Band K</v>
          </cell>
          <cell r="K1218">
            <v>1</v>
          </cell>
          <cell r="L1218">
            <v>40</v>
          </cell>
          <cell r="M1218" t="str">
            <v>Permanent Full-Time</v>
          </cell>
          <cell r="N1218" t="str">
            <v>Salaried</v>
          </cell>
          <cell r="O1218" t="str">
            <v>Position Filled</v>
          </cell>
          <cell r="P1218">
            <v>1847</v>
          </cell>
          <cell r="Q1218" t="str">
            <v>Mohamed Nalar</v>
          </cell>
          <cell r="R1218" t="str">
            <v>Permanent Full-Time</v>
          </cell>
          <cell r="S1218" t="str">
            <v>Salaried</v>
          </cell>
          <cell r="T1218" t="str">
            <v>IEA – 2013 Standard</v>
          </cell>
          <cell r="U1218">
            <v>1</v>
          </cell>
          <cell r="V1218" t="str">
            <v>K+</v>
          </cell>
          <cell r="W1218">
            <v>155000</v>
          </cell>
          <cell r="X1218" t="str">
            <v>Admin 4 - 6 Henderson Valley Road</v>
          </cell>
          <cell r="Y1218">
            <v>0</v>
          </cell>
          <cell r="Z1218" t="str">
            <v>Mohamed</v>
          </cell>
          <cell r="AA1218" t="str">
            <v>Nalar</v>
          </cell>
          <cell r="AB1218" t="str">
            <v>Nalar</v>
          </cell>
          <cell r="AC1218" t="str">
            <v>BAND</v>
          </cell>
          <cell r="AD1218" t="str">
            <v>AT Standard Scale</v>
          </cell>
          <cell r="AE1218" t="str">
            <v>Male</v>
          </cell>
          <cell r="AF1218">
            <v>8204</v>
          </cell>
          <cell r="AG1218" t="str">
            <v>Capital support</v>
          </cell>
          <cell r="AH1218" t="str">
            <v>00.00.0000</v>
          </cell>
        </row>
        <row r="1219">
          <cell r="A1219">
            <v>51001396</v>
          </cell>
          <cell r="B1219" t="str">
            <v>Finance Division</v>
          </cell>
          <cell r="C1219" t="str">
            <v>Procurement</v>
          </cell>
          <cell r="E1219" t="str">
            <v>Procurement</v>
          </cell>
          <cell r="F1219">
            <v>51001396</v>
          </cell>
          <cell r="G1219" t="str">
            <v>Head of Procurement</v>
          </cell>
          <cell r="H1219" t="str">
            <v>11.02.2013</v>
          </cell>
          <cell r="I1219" t="str">
            <v>Department Manager</v>
          </cell>
          <cell r="J1219" t="str">
            <v>Band L</v>
          </cell>
          <cell r="K1219">
            <v>1</v>
          </cell>
          <cell r="L1219">
            <v>40</v>
          </cell>
          <cell r="M1219" t="str">
            <v>Permanent Full-Time</v>
          </cell>
          <cell r="N1219" t="str">
            <v>Salaried</v>
          </cell>
          <cell r="O1219" t="str">
            <v>Position Filled</v>
          </cell>
          <cell r="P1219">
            <v>2002</v>
          </cell>
          <cell r="Q1219" t="str">
            <v>Jeff Parsons</v>
          </cell>
          <cell r="R1219" t="str">
            <v>Fixed Term Full-Time</v>
          </cell>
          <cell r="S1219" t="str">
            <v>Salaried</v>
          </cell>
          <cell r="T1219" t="str">
            <v>IEA – 2013 Standard</v>
          </cell>
          <cell r="U1219">
            <v>1</v>
          </cell>
          <cell r="V1219" t="str">
            <v>L+</v>
          </cell>
          <cell r="W1219">
            <v>180000</v>
          </cell>
          <cell r="X1219" t="str">
            <v>Admin L4 - 6 Henderson Valley Road</v>
          </cell>
          <cell r="Y1219">
            <v>0</v>
          </cell>
          <cell r="Z1219" t="str">
            <v>Jeffrey</v>
          </cell>
          <cell r="AA1219" t="str">
            <v>Parsons</v>
          </cell>
          <cell r="AB1219" t="str">
            <v>Jeff</v>
          </cell>
          <cell r="AC1219" t="str">
            <v>BAND</v>
          </cell>
          <cell r="AD1219" t="str">
            <v>AT Standard Scale</v>
          </cell>
          <cell r="AE1219" t="str">
            <v>Male</v>
          </cell>
          <cell r="AF1219">
            <v>8205</v>
          </cell>
          <cell r="AG1219" t="str">
            <v>Procurement</v>
          </cell>
          <cell r="AH1219" t="str">
            <v>30.05.2016</v>
          </cell>
        </row>
        <row r="1220">
          <cell r="A1220">
            <v>51001397</v>
          </cell>
          <cell r="B1220" t="str">
            <v>Capital Development Division</v>
          </cell>
          <cell r="C1220" t="str">
            <v>Property &amp; Planning</v>
          </cell>
          <cell r="D1220" t="str">
            <v>Property and Planning Advisory</v>
          </cell>
          <cell r="E1220" t="str">
            <v>Property and Planning Advisory</v>
          </cell>
          <cell r="F1220">
            <v>51001397</v>
          </cell>
          <cell r="G1220" t="str">
            <v>Senior Development Advisor</v>
          </cell>
          <cell r="H1220" t="str">
            <v>15.02.2013</v>
          </cell>
          <cell r="I1220" t="str">
            <v>Department Manager</v>
          </cell>
          <cell r="J1220" t="str">
            <v>Band J</v>
          </cell>
          <cell r="K1220">
            <v>1</v>
          </cell>
          <cell r="L1220">
            <v>40</v>
          </cell>
          <cell r="M1220" t="str">
            <v>Fixed Term Full-Time</v>
          </cell>
          <cell r="N1220" t="str">
            <v>Salaried</v>
          </cell>
          <cell r="O1220" t="str">
            <v>Position unfilled for  52 days</v>
          </cell>
          <cell r="P1220">
            <v>0</v>
          </cell>
          <cell r="U1220">
            <v>0</v>
          </cell>
          <cell r="W1220">
            <v>0</v>
          </cell>
          <cell r="Y1220">
            <v>1</v>
          </cell>
          <cell r="AD1220" t="str">
            <v>PSA</v>
          </cell>
          <cell r="AH1220" t="str">
            <v>00.00.0000</v>
          </cell>
        </row>
        <row r="1221">
          <cell r="A1221">
            <v>51001398</v>
          </cell>
          <cell r="B1221" t="str">
            <v>Capital Development Division</v>
          </cell>
          <cell r="C1221" t="str">
            <v>Construction</v>
          </cell>
          <cell r="E1221" t="str">
            <v>Construction</v>
          </cell>
          <cell r="F1221">
            <v>51001398</v>
          </cell>
          <cell r="G1221" t="str">
            <v>Consultant - Construction</v>
          </cell>
          <cell r="H1221" t="str">
            <v>18.02.2013</v>
          </cell>
          <cell r="I1221" t="str">
            <v>Staff Member</v>
          </cell>
          <cell r="K1221">
            <v>0</v>
          </cell>
          <cell r="L1221">
            <v>0</v>
          </cell>
          <cell r="M1221" t="str">
            <v>Non-Employee</v>
          </cell>
          <cell r="N1221" t="str">
            <v>Contractor</v>
          </cell>
          <cell r="O1221" t="str">
            <v>Position Filled</v>
          </cell>
          <cell r="P1221">
            <v>846</v>
          </cell>
          <cell r="Q1221" t="str">
            <v>Malcolm Gibson</v>
          </cell>
          <cell r="R1221" t="str">
            <v>Non-Employee</v>
          </cell>
          <cell r="S1221" t="str">
            <v>Contractor</v>
          </cell>
          <cell r="U1221">
            <v>0</v>
          </cell>
          <cell r="W1221">
            <v>0</v>
          </cell>
          <cell r="X1221" t="str">
            <v>99 Quay Street</v>
          </cell>
          <cell r="Y1221">
            <v>0</v>
          </cell>
          <cell r="Z1221" t="str">
            <v>Malcolm</v>
          </cell>
          <cell r="AA1221" t="str">
            <v>Gibson</v>
          </cell>
          <cell r="AB1221" t="str">
            <v>Malcolm</v>
          </cell>
          <cell r="AE1221" t="str">
            <v>Male</v>
          </cell>
          <cell r="AF1221">
            <v>3600</v>
          </cell>
          <cell r="AG1221" t="str">
            <v>Construction</v>
          </cell>
          <cell r="AH1221" t="str">
            <v>01.07.2015</v>
          </cell>
        </row>
        <row r="1222">
          <cell r="A1222">
            <v>51001400</v>
          </cell>
          <cell r="B1222" t="str">
            <v>Communications</v>
          </cell>
          <cell r="C1222" t="str">
            <v>Campaigns &amp; Customer Insight</v>
          </cell>
          <cell r="D1222" t="str">
            <v>Direct Marketing</v>
          </cell>
          <cell r="E1222" t="str">
            <v>Direct Marketing</v>
          </cell>
          <cell r="F1222">
            <v>51001400</v>
          </cell>
          <cell r="G1222" t="str">
            <v>Direct Marketing Specialist</v>
          </cell>
          <cell r="H1222" t="str">
            <v>04.02.2013</v>
          </cell>
          <cell r="I1222" t="str">
            <v>Unit Manager</v>
          </cell>
          <cell r="J1222" t="str">
            <v>Band H</v>
          </cell>
          <cell r="K1222">
            <v>1</v>
          </cell>
          <cell r="L1222">
            <v>40</v>
          </cell>
          <cell r="M1222" t="str">
            <v>Permanent Full-Time</v>
          </cell>
          <cell r="N1222" t="str">
            <v>Salaried</v>
          </cell>
          <cell r="O1222" t="str">
            <v>Position Filled</v>
          </cell>
          <cell r="P1222">
            <v>476</v>
          </cell>
          <cell r="Q1222" t="str">
            <v>Kash Chitnis</v>
          </cell>
          <cell r="R1222" t="str">
            <v>Permanent Full-Time</v>
          </cell>
          <cell r="S1222" t="str">
            <v>Salaried</v>
          </cell>
          <cell r="T1222" t="str">
            <v>IEA – 2010 Standard</v>
          </cell>
          <cell r="U1222">
            <v>1</v>
          </cell>
          <cell r="V1222" t="str">
            <v>H4</v>
          </cell>
          <cell r="W1222">
            <v>80960</v>
          </cell>
          <cell r="X1222" t="str">
            <v>Civic 1 - 6 Henderson Valley Road</v>
          </cell>
          <cell r="Y1222">
            <v>0</v>
          </cell>
          <cell r="Z1222" t="str">
            <v>Kashmira</v>
          </cell>
          <cell r="AA1222" t="str">
            <v>Chitnis</v>
          </cell>
          <cell r="AB1222" t="str">
            <v>Kash</v>
          </cell>
          <cell r="AC1222" t="str">
            <v>BAND</v>
          </cell>
          <cell r="AD1222" t="str">
            <v>PSA</v>
          </cell>
          <cell r="AE1222" t="str">
            <v>Female</v>
          </cell>
          <cell r="AF1222">
            <v>9503</v>
          </cell>
          <cell r="AG1222" t="str">
            <v>Campaigns and Custom</v>
          </cell>
          <cell r="AH1222" t="str">
            <v>00.00.0000</v>
          </cell>
        </row>
        <row r="1223">
          <cell r="A1223">
            <v>51001401</v>
          </cell>
          <cell r="B1223" t="str">
            <v>Marketing &amp; Customer Experience</v>
          </cell>
          <cell r="C1223" t="str">
            <v>Customer Strategy</v>
          </cell>
          <cell r="E1223" t="str">
            <v>Customer Strategy</v>
          </cell>
          <cell r="F1223">
            <v>51001401</v>
          </cell>
          <cell r="G1223" t="str">
            <v>Process Improvement Specialist</v>
          </cell>
          <cell r="H1223" t="str">
            <v>11.02.2013</v>
          </cell>
          <cell r="I1223" t="str">
            <v>Staff Member</v>
          </cell>
          <cell r="J1223" t="str">
            <v>Band H</v>
          </cell>
          <cell r="K1223">
            <v>1</v>
          </cell>
          <cell r="L1223">
            <v>40</v>
          </cell>
          <cell r="M1223" t="str">
            <v>Permanent Full-Time</v>
          </cell>
          <cell r="N1223" t="str">
            <v>Salaried</v>
          </cell>
          <cell r="O1223" t="str">
            <v>Position Filled</v>
          </cell>
          <cell r="P1223">
            <v>98050101</v>
          </cell>
          <cell r="Q1223" t="str">
            <v>Nicola Lamb</v>
          </cell>
          <cell r="R1223" t="str">
            <v>Permanent Full-Time</v>
          </cell>
          <cell r="S1223" t="str">
            <v>Salaried</v>
          </cell>
          <cell r="T1223" t="str">
            <v>IEA – 2013 Standard</v>
          </cell>
          <cell r="U1223">
            <v>1</v>
          </cell>
          <cell r="V1223" t="str">
            <v>H+</v>
          </cell>
          <cell r="W1223">
            <v>84477.71</v>
          </cell>
          <cell r="X1223" t="str">
            <v>Civic 3 - 6 Henderson Valley Road</v>
          </cell>
          <cell r="Y1223">
            <v>0</v>
          </cell>
          <cell r="Z1223" t="str">
            <v>Nicola</v>
          </cell>
          <cell r="AA1223" t="str">
            <v>Lamb</v>
          </cell>
          <cell r="AC1223" t="str">
            <v>BAND</v>
          </cell>
          <cell r="AD1223" t="str">
            <v>PSA</v>
          </cell>
          <cell r="AE1223" t="str">
            <v>Female</v>
          </cell>
          <cell r="AF1223">
            <v>9321</v>
          </cell>
          <cell r="AG1223" t="str">
            <v>Customer Strategy</v>
          </cell>
          <cell r="AH1223" t="str">
            <v>00.00.0000</v>
          </cell>
        </row>
        <row r="1224">
          <cell r="A1224">
            <v>51001404</v>
          </cell>
          <cell r="B1224" t="str">
            <v>Finance Division</v>
          </cell>
          <cell r="C1224" t="str">
            <v>Procurement</v>
          </cell>
          <cell r="D1224" t="str">
            <v>Operations</v>
          </cell>
          <cell r="E1224" t="str">
            <v>Operations</v>
          </cell>
          <cell r="F1224">
            <v>51001404</v>
          </cell>
          <cell r="G1224" t="str">
            <v>Procurement Coordinator</v>
          </cell>
          <cell r="H1224" t="str">
            <v>18.02.2013</v>
          </cell>
          <cell r="I1224" t="str">
            <v>Staff Member</v>
          </cell>
          <cell r="J1224" t="str">
            <v>Band E</v>
          </cell>
          <cell r="K1224">
            <v>1</v>
          </cell>
          <cell r="L1224">
            <v>40</v>
          </cell>
          <cell r="M1224" t="str">
            <v>Permanent Full-Time</v>
          </cell>
          <cell r="N1224" t="str">
            <v>Waged/Timesheet</v>
          </cell>
          <cell r="O1224" t="str">
            <v>Position Filled</v>
          </cell>
          <cell r="P1224">
            <v>1420</v>
          </cell>
          <cell r="Q1224" t="str">
            <v>Petrina Keane</v>
          </cell>
          <cell r="R1224" t="str">
            <v>Permanent Full-Time</v>
          </cell>
          <cell r="S1224" t="str">
            <v>Waged/Timesheet</v>
          </cell>
          <cell r="T1224" t="str">
            <v>IEA – 2013 Standard</v>
          </cell>
          <cell r="U1224">
            <v>1</v>
          </cell>
          <cell r="V1224" t="str">
            <v>E+</v>
          </cell>
          <cell r="W1224">
            <v>57232</v>
          </cell>
          <cell r="X1224" t="str">
            <v>1 Queen Street - Level 17</v>
          </cell>
          <cell r="Y1224">
            <v>0</v>
          </cell>
          <cell r="Z1224" t="str">
            <v>Petrina</v>
          </cell>
          <cell r="AA1224" t="str">
            <v>Keane</v>
          </cell>
          <cell r="AC1224" t="str">
            <v>BAND</v>
          </cell>
          <cell r="AD1224" t="str">
            <v>PSA</v>
          </cell>
          <cell r="AE1224" t="str">
            <v>Female</v>
          </cell>
          <cell r="AF1224">
            <v>8210</v>
          </cell>
          <cell r="AG1224" t="str">
            <v>OD Proc support</v>
          </cell>
          <cell r="AH1224" t="str">
            <v>00.00.0000</v>
          </cell>
        </row>
        <row r="1225">
          <cell r="A1225">
            <v>51001406</v>
          </cell>
          <cell r="B1225" t="str">
            <v>Communications</v>
          </cell>
          <cell r="C1225" t="str">
            <v>Communications - CRL &amp; HED</v>
          </cell>
          <cell r="E1225" t="str">
            <v>Communications - CRL &amp; HED</v>
          </cell>
          <cell r="F1225">
            <v>51001406</v>
          </cell>
          <cell r="G1225" t="str">
            <v>Snr Public Affairs Advisor - CRL &amp; HED</v>
          </cell>
          <cell r="H1225" t="str">
            <v>25.02.2013</v>
          </cell>
          <cell r="I1225" t="str">
            <v>Staff Member</v>
          </cell>
          <cell r="J1225" t="str">
            <v>Band H</v>
          </cell>
          <cell r="K1225">
            <v>1</v>
          </cell>
          <cell r="L1225">
            <v>40</v>
          </cell>
          <cell r="M1225" t="str">
            <v>Fixed Term Full-Time</v>
          </cell>
          <cell r="N1225" t="str">
            <v>Salaried</v>
          </cell>
          <cell r="O1225" t="str">
            <v>Position unfilled for  11 days</v>
          </cell>
          <cell r="P1225">
            <v>0</v>
          </cell>
          <cell r="U1225">
            <v>0</v>
          </cell>
          <cell r="W1225">
            <v>0</v>
          </cell>
          <cell r="Y1225">
            <v>1</v>
          </cell>
          <cell r="AD1225" t="str">
            <v>PSA</v>
          </cell>
          <cell r="AH1225" t="str">
            <v>00.00.0000</v>
          </cell>
        </row>
        <row r="1226">
          <cell r="A1226">
            <v>51001426</v>
          </cell>
          <cell r="B1226" t="str">
            <v>Capital Development Division</v>
          </cell>
          <cell r="C1226" t="str">
            <v>Roading</v>
          </cell>
          <cell r="D1226" t="str">
            <v>Project Specialists</v>
          </cell>
          <cell r="E1226" t="str">
            <v>Project Specialists</v>
          </cell>
          <cell r="F1226">
            <v>51001426</v>
          </cell>
          <cell r="G1226" t="str">
            <v>Specialist - Urban Design</v>
          </cell>
          <cell r="H1226" t="str">
            <v>01.04.2013</v>
          </cell>
          <cell r="I1226" t="str">
            <v>Staff Member</v>
          </cell>
          <cell r="J1226" t="str">
            <v>Band G</v>
          </cell>
          <cell r="K1226">
            <v>1</v>
          </cell>
          <cell r="L1226">
            <v>40</v>
          </cell>
          <cell r="M1226" t="str">
            <v>Permanent Full-Time</v>
          </cell>
          <cell r="N1226" t="str">
            <v>Waged/Timesheet</v>
          </cell>
          <cell r="O1226" t="str">
            <v>Position Filled</v>
          </cell>
          <cell r="P1226">
            <v>1101</v>
          </cell>
          <cell r="Q1226" t="str">
            <v>Brittany Morgan</v>
          </cell>
          <cell r="R1226" t="str">
            <v>Permanent Full-Time</v>
          </cell>
          <cell r="S1226" t="str">
            <v>Waged/Timesheet</v>
          </cell>
          <cell r="T1226" t="str">
            <v>IEA – 2010 Standard</v>
          </cell>
          <cell r="U1226">
            <v>1</v>
          </cell>
          <cell r="V1226" t="str">
            <v>G3</v>
          </cell>
          <cell r="W1226">
            <v>67080</v>
          </cell>
          <cell r="X1226" t="str">
            <v>Admin 5 - 6 Henderson Valley Road</v>
          </cell>
          <cell r="Y1226">
            <v>0</v>
          </cell>
          <cell r="Z1226" t="str">
            <v>Brittany</v>
          </cell>
          <cell r="AA1226" t="str">
            <v>Morgan</v>
          </cell>
          <cell r="AB1226" t="str">
            <v>Brittany</v>
          </cell>
          <cell r="AC1226" t="str">
            <v>BAND</v>
          </cell>
          <cell r="AD1226" t="str">
            <v>PSA</v>
          </cell>
          <cell r="AE1226" t="str">
            <v>Female</v>
          </cell>
          <cell r="AF1226">
            <v>3405</v>
          </cell>
          <cell r="AG1226" t="str">
            <v>Inv. &amp; Design PS</v>
          </cell>
          <cell r="AH1226" t="str">
            <v>00.00.0000</v>
          </cell>
        </row>
        <row r="1227">
          <cell r="A1227">
            <v>51001429</v>
          </cell>
          <cell r="B1227" t="str">
            <v>Capital Development Division</v>
          </cell>
          <cell r="C1227" t="str">
            <v>Roading</v>
          </cell>
          <cell r="D1227" t="str">
            <v>Delivery - South East</v>
          </cell>
          <cell r="E1227" t="str">
            <v>Road Development - East</v>
          </cell>
          <cell r="F1227">
            <v>51001429</v>
          </cell>
          <cell r="G1227" t="str">
            <v>Infrastructure Dev Eng - Under Graduate</v>
          </cell>
          <cell r="H1227" t="str">
            <v>01.03.2013</v>
          </cell>
          <cell r="I1227" t="str">
            <v>Staff Member</v>
          </cell>
          <cell r="J1227" t="str">
            <v>Band E</v>
          </cell>
          <cell r="K1227">
            <v>0</v>
          </cell>
          <cell r="L1227">
            <v>0</v>
          </cell>
          <cell r="M1227" t="str">
            <v>Casual</v>
          </cell>
          <cell r="N1227" t="str">
            <v>Waged/Timesheet</v>
          </cell>
          <cell r="O1227" t="str">
            <v>Position unfilled for 418 days</v>
          </cell>
          <cell r="P1227">
            <v>0</v>
          </cell>
          <cell r="U1227">
            <v>0</v>
          </cell>
          <cell r="W1227">
            <v>0</v>
          </cell>
          <cell r="Y1227">
            <v>0</v>
          </cell>
          <cell r="AD1227" t="str">
            <v>PSA</v>
          </cell>
          <cell r="AH1227" t="str">
            <v>00.00.0000</v>
          </cell>
        </row>
        <row r="1228">
          <cell r="A1228">
            <v>51001430</v>
          </cell>
          <cell r="B1228" t="str">
            <v>Services</v>
          </cell>
          <cell r="C1228" t="str">
            <v>Services</v>
          </cell>
          <cell r="D1228" t="str">
            <v>Network Operations &amp; Safety</v>
          </cell>
          <cell r="E1228" t="str">
            <v>Road Safety Engineering North/ West</v>
          </cell>
          <cell r="F1228">
            <v>51001430</v>
          </cell>
          <cell r="G1228" t="str">
            <v>Road Safety Eng Assistant - Casual</v>
          </cell>
          <cell r="H1228" t="str">
            <v>01.03.2013</v>
          </cell>
          <cell r="I1228" t="str">
            <v>Staff Member</v>
          </cell>
          <cell r="J1228" t="str">
            <v>Band C</v>
          </cell>
          <cell r="K1228">
            <v>0</v>
          </cell>
          <cell r="L1228">
            <v>0</v>
          </cell>
          <cell r="M1228" t="str">
            <v>Casual</v>
          </cell>
          <cell r="N1228" t="str">
            <v>Waged/Timesheet</v>
          </cell>
          <cell r="O1228" t="str">
            <v>Position unfilled for 312 days</v>
          </cell>
          <cell r="P1228">
            <v>0</v>
          </cell>
          <cell r="U1228">
            <v>0</v>
          </cell>
          <cell r="W1228">
            <v>0</v>
          </cell>
          <cell r="Y1228">
            <v>0</v>
          </cell>
          <cell r="AD1228" t="str">
            <v>PSA</v>
          </cell>
          <cell r="AH1228" t="str">
            <v>00.00.0000</v>
          </cell>
        </row>
        <row r="1229">
          <cell r="A1229">
            <v>51001436</v>
          </cell>
          <cell r="B1229" t="str">
            <v>Capital Development Division</v>
          </cell>
          <cell r="C1229" t="str">
            <v>Construction</v>
          </cell>
          <cell r="E1229" t="str">
            <v>Construction</v>
          </cell>
          <cell r="F1229">
            <v>51001436</v>
          </cell>
          <cell r="G1229" t="str">
            <v>Systems Design Manager - Electrical</v>
          </cell>
          <cell r="H1229" t="str">
            <v>11.03.2013</v>
          </cell>
          <cell r="I1229" t="str">
            <v>Staff Member</v>
          </cell>
          <cell r="J1229" t="str">
            <v>Band J</v>
          </cell>
          <cell r="K1229">
            <v>1</v>
          </cell>
          <cell r="L1229">
            <v>40</v>
          </cell>
          <cell r="M1229" t="str">
            <v>Fixed Term Full-Time</v>
          </cell>
          <cell r="N1229" t="str">
            <v>Salaried</v>
          </cell>
          <cell r="O1229" t="str">
            <v>Position unfilled for 674 days</v>
          </cell>
          <cell r="P1229">
            <v>0</v>
          </cell>
          <cell r="U1229">
            <v>0</v>
          </cell>
          <cell r="W1229">
            <v>0</v>
          </cell>
          <cell r="Y1229">
            <v>1</v>
          </cell>
          <cell r="AD1229" t="str">
            <v>PSA</v>
          </cell>
          <cell r="AH1229" t="str">
            <v>00.00.0000</v>
          </cell>
        </row>
        <row r="1230">
          <cell r="A1230">
            <v>51001440</v>
          </cell>
          <cell r="B1230" t="str">
            <v>Capital Development Division</v>
          </cell>
          <cell r="C1230" t="str">
            <v>Road Corridor</v>
          </cell>
          <cell r="D1230" t="str">
            <v>Delivery</v>
          </cell>
          <cell r="E1230" t="str">
            <v>Compliance Auditing - South</v>
          </cell>
          <cell r="F1230">
            <v>51001440</v>
          </cell>
          <cell r="G1230" t="str">
            <v>Compliance Auditor/Inspector</v>
          </cell>
          <cell r="H1230" t="str">
            <v>11.03.2013</v>
          </cell>
          <cell r="I1230" t="str">
            <v>Staff Member</v>
          </cell>
          <cell r="J1230" t="str">
            <v>Band C</v>
          </cell>
          <cell r="K1230">
            <v>0</v>
          </cell>
          <cell r="L1230">
            <v>0</v>
          </cell>
          <cell r="M1230" t="str">
            <v>Casual</v>
          </cell>
          <cell r="N1230" t="str">
            <v>Waged/Timesheet</v>
          </cell>
          <cell r="O1230" t="str">
            <v>Position Filled</v>
          </cell>
          <cell r="P1230">
            <v>1767</v>
          </cell>
          <cell r="Q1230" t="str">
            <v>Nathan McIntosh</v>
          </cell>
          <cell r="R1230" t="str">
            <v>Casual</v>
          </cell>
          <cell r="S1230" t="str">
            <v>Waged/Timesheet</v>
          </cell>
          <cell r="T1230" t="str">
            <v>IEA – 2013 Standard</v>
          </cell>
          <cell r="U1230">
            <v>0</v>
          </cell>
          <cell r="V1230" t="str">
            <v>C</v>
          </cell>
          <cell r="W1230">
            <v>0</v>
          </cell>
          <cell r="X1230" t="str">
            <v>Level 1 - 15 Putney Way</v>
          </cell>
          <cell r="Y1230">
            <v>0</v>
          </cell>
          <cell r="Z1230" t="str">
            <v>Nathan</v>
          </cell>
          <cell r="AA1230" t="str">
            <v>McIntosh</v>
          </cell>
          <cell r="AC1230" t="str">
            <v>BAND</v>
          </cell>
          <cell r="AD1230" t="str">
            <v>PSA</v>
          </cell>
          <cell r="AE1230" t="str">
            <v>Male</v>
          </cell>
          <cell r="AF1230">
            <v>1630</v>
          </cell>
          <cell r="AG1230" t="str">
            <v>Compliance Audit Sth</v>
          </cell>
          <cell r="AH1230" t="str">
            <v>00.00.0000</v>
          </cell>
        </row>
        <row r="1231">
          <cell r="A1231">
            <v>51001472</v>
          </cell>
          <cell r="B1231" t="str">
            <v>People, Safety &amp; Contact</v>
          </cell>
          <cell r="C1231" t="str">
            <v>Recruitment</v>
          </cell>
          <cell r="E1231" t="str">
            <v>Recruitment</v>
          </cell>
          <cell r="F1231">
            <v>51001472</v>
          </cell>
          <cell r="G1231" t="str">
            <v>Recruitment Consultant</v>
          </cell>
          <cell r="H1231" t="str">
            <v>01.04.2013</v>
          </cell>
          <cell r="I1231" t="str">
            <v>Staff Member</v>
          </cell>
          <cell r="J1231" t="str">
            <v>Band G</v>
          </cell>
          <cell r="K1231">
            <v>1</v>
          </cell>
          <cell r="L1231">
            <v>40</v>
          </cell>
          <cell r="M1231" t="str">
            <v>Permanent Full-Time</v>
          </cell>
          <cell r="N1231" t="str">
            <v>Waged/Timesheet</v>
          </cell>
          <cell r="O1231" t="str">
            <v>Position Filled</v>
          </cell>
          <cell r="P1231">
            <v>348</v>
          </cell>
          <cell r="Q1231" t="str">
            <v>Preeti Karan</v>
          </cell>
          <cell r="R1231" t="str">
            <v>Permanent Part-Time</v>
          </cell>
          <cell r="S1231" t="str">
            <v>Waged/Timesheet</v>
          </cell>
          <cell r="T1231" t="str">
            <v>IEA – 2010 Standard</v>
          </cell>
          <cell r="U1231">
            <v>0.75</v>
          </cell>
          <cell r="V1231" t="str">
            <v>G3</v>
          </cell>
          <cell r="W1231">
            <v>67080</v>
          </cell>
          <cell r="X1231" t="str">
            <v>Central One Level 2 - 6 Henderson Valley Road</v>
          </cell>
          <cell r="Y1231">
            <v>0.25</v>
          </cell>
          <cell r="Z1231" t="str">
            <v>Preetika</v>
          </cell>
          <cell r="AA1231" t="str">
            <v>Karan</v>
          </cell>
          <cell r="AB1231" t="str">
            <v>Preeti</v>
          </cell>
          <cell r="AC1231" t="str">
            <v>BAND</v>
          </cell>
          <cell r="AD1231" t="str">
            <v>PSA</v>
          </cell>
          <cell r="AE1231" t="str">
            <v>Female</v>
          </cell>
          <cell r="AF1231">
            <v>9305</v>
          </cell>
          <cell r="AG1231" t="str">
            <v>SHARED SERVICES</v>
          </cell>
          <cell r="AH1231" t="str">
            <v>00.00.0000</v>
          </cell>
        </row>
        <row r="1232">
          <cell r="A1232">
            <v>51001504</v>
          </cell>
          <cell r="B1232" t="str">
            <v>Services</v>
          </cell>
          <cell r="C1232" t="str">
            <v>Services</v>
          </cell>
          <cell r="D1232" t="str">
            <v>Network Operations &amp; Safety</v>
          </cell>
          <cell r="E1232" t="str">
            <v>Traffic Operations - North/ West</v>
          </cell>
          <cell r="F1232">
            <v>51001504</v>
          </cell>
          <cell r="G1232" t="str">
            <v>Traffic Engineer (Casual)</v>
          </cell>
          <cell r="H1232" t="str">
            <v>01.03.2013</v>
          </cell>
          <cell r="I1232" t="str">
            <v>Staff Member</v>
          </cell>
          <cell r="J1232" t="str">
            <v>Band C</v>
          </cell>
          <cell r="K1232">
            <v>0</v>
          </cell>
          <cell r="L1232">
            <v>0</v>
          </cell>
          <cell r="M1232" t="str">
            <v>Casual</v>
          </cell>
          <cell r="N1232" t="str">
            <v>Waged/Timesheet</v>
          </cell>
          <cell r="O1232" t="str">
            <v>Position Filled</v>
          </cell>
          <cell r="P1232">
            <v>2237</v>
          </cell>
          <cell r="Q1232" t="str">
            <v>Mervin Tibay</v>
          </cell>
          <cell r="R1232" t="str">
            <v>Casual</v>
          </cell>
          <cell r="S1232" t="str">
            <v>Waged/Timesheet</v>
          </cell>
          <cell r="T1232" t="str">
            <v>CEA – PSA</v>
          </cell>
          <cell r="U1232">
            <v>0</v>
          </cell>
          <cell r="V1232" t="str">
            <v>C</v>
          </cell>
          <cell r="W1232">
            <v>0</v>
          </cell>
          <cell r="X1232" t="str">
            <v>Vodafone Building - Level 2 (74 Taharoto Road)</v>
          </cell>
          <cell r="Y1232">
            <v>0</v>
          </cell>
          <cell r="Z1232" t="str">
            <v>Mervin</v>
          </cell>
          <cell r="AA1232" t="str">
            <v>Tibay</v>
          </cell>
          <cell r="AC1232" t="str">
            <v>BAND</v>
          </cell>
          <cell r="AD1232" t="str">
            <v>PSA</v>
          </cell>
          <cell r="AE1232" t="str">
            <v>Male</v>
          </cell>
          <cell r="AF1232">
            <v>1505</v>
          </cell>
          <cell r="AG1232" t="str">
            <v>TRAFFIC OPS NORTH</v>
          </cell>
          <cell r="AH1232" t="str">
            <v>00.00.0000</v>
          </cell>
        </row>
        <row r="1233">
          <cell r="A1233">
            <v>51001508</v>
          </cell>
          <cell r="B1233" t="str">
            <v>Chief Executive Office</v>
          </cell>
          <cell r="C1233" t="str">
            <v>Legal Services</v>
          </cell>
          <cell r="E1233" t="str">
            <v>Legal Services</v>
          </cell>
          <cell r="F1233">
            <v>51001508</v>
          </cell>
          <cell r="G1233" t="str">
            <v>Legal Counsel - Property &amp; Construction</v>
          </cell>
          <cell r="H1233" t="str">
            <v>15.04.2013</v>
          </cell>
          <cell r="I1233" t="str">
            <v>Staff Member</v>
          </cell>
          <cell r="J1233" t="str">
            <v>Band J</v>
          </cell>
          <cell r="K1233">
            <v>1</v>
          </cell>
          <cell r="L1233">
            <v>40</v>
          </cell>
          <cell r="M1233" t="str">
            <v>Permanent Full-Time</v>
          </cell>
          <cell r="N1233" t="str">
            <v>Salaried</v>
          </cell>
          <cell r="O1233" t="str">
            <v>Position Filled</v>
          </cell>
          <cell r="P1233">
            <v>1566</v>
          </cell>
          <cell r="Q1233" t="str">
            <v>Brigid McDonald</v>
          </cell>
          <cell r="R1233" t="str">
            <v>Permanent Full-Time</v>
          </cell>
          <cell r="S1233" t="str">
            <v>Salaried</v>
          </cell>
          <cell r="T1233" t="str">
            <v>IEA – 2010 Standard</v>
          </cell>
          <cell r="U1233">
            <v>1</v>
          </cell>
          <cell r="V1233" t="str">
            <v>J+</v>
          </cell>
          <cell r="W1233">
            <v>142800</v>
          </cell>
          <cell r="X1233" t="str">
            <v>1 Queen Street - Level 10</v>
          </cell>
          <cell r="Y1233">
            <v>0</v>
          </cell>
          <cell r="Z1233" t="str">
            <v>Brigid</v>
          </cell>
          <cell r="AA1233" t="str">
            <v>McDonald</v>
          </cell>
          <cell r="AC1233" t="str">
            <v>BAND</v>
          </cell>
          <cell r="AD1233" t="str">
            <v>PSA</v>
          </cell>
          <cell r="AE1233" t="str">
            <v>Female</v>
          </cell>
          <cell r="AF1233">
            <v>1900</v>
          </cell>
          <cell r="AG1233" t="str">
            <v>CHIEF EXECUTIVE</v>
          </cell>
          <cell r="AH1233" t="str">
            <v>00.00.0000</v>
          </cell>
        </row>
        <row r="1234">
          <cell r="A1234">
            <v>51001510</v>
          </cell>
          <cell r="B1234" t="str">
            <v>Chief Executive Office</v>
          </cell>
          <cell r="C1234" t="str">
            <v>City Rail Link</v>
          </cell>
          <cell r="E1234" t="str">
            <v>City Rail Link</v>
          </cell>
          <cell r="F1234">
            <v>51001510</v>
          </cell>
          <cell r="G1234" t="str">
            <v>Business Case Adviser</v>
          </cell>
          <cell r="H1234" t="str">
            <v>08.04.2013</v>
          </cell>
          <cell r="I1234" t="str">
            <v>Staff Member</v>
          </cell>
          <cell r="K1234">
            <v>0</v>
          </cell>
          <cell r="L1234">
            <v>0</v>
          </cell>
          <cell r="M1234" t="str">
            <v>Non-Employee</v>
          </cell>
          <cell r="N1234" t="str">
            <v>Contractor</v>
          </cell>
          <cell r="O1234" t="str">
            <v>Position Filled</v>
          </cell>
          <cell r="P1234">
            <v>1421</v>
          </cell>
          <cell r="Q1234" t="str">
            <v>John Allard</v>
          </cell>
          <cell r="R1234" t="str">
            <v>Non-Employee</v>
          </cell>
          <cell r="S1234" t="str">
            <v>Contractor</v>
          </cell>
          <cell r="U1234">
            <v>0</v>
          </cell>
          <cell r="W1234">
            <v>0</v>
          </cell>
          <cell r="X1234" t="str">
            <v>99 Quay Street</v>
          </cell>
          <cell r="Y1234">
            <v>0</v>
          </cell>
          <cell r="Z1234" t="str">
            <v>John</v>
          </cell>
          <cell r="AA1234" t="str">
            <v>Allard</v>
          </cell>
          <cell r="AE1234" t="str">
            <v>Male</v>
          </cell>
          <cell r="AF1234">
            <v>9601</v>
          </cell>
          <cell r="AG1234" t="str">
            <v>CRL</v>
          </cell>
          <cell r="AH1234" t="str">
            <v>30.06.2015</v>
          </cell>
        </row>
        <row r="1235">
          <cell r="A1235">
            <v>51001516</v>
          </cell>
          <cell r="B1235" t="str">
            <v>Services</v>
          </cell>
          <cell r="C1235" t="str">
            <v>Public Transport</v>
          </cell>
          <cell r="D1235" t="str">
            <v>Rail Services</v>
          </cell>
          <cell r="E1235" t="str">
            <v>Rail Services</v>
          </cell>
          <cell r="F1235">
            <v>51001516</v>
          </cell>
          <cell r="G1235" t="str">
            <v>Team Administrator Rail Services</v>
          </cell>
          <cell r="H1235" t="str">
            <v>15.04.2013</v>
          </cell>
          <cell r="I1235" t="str">
            <v>Staff Member</v>
          </cell>
          <cell r="J1235" t="str">
            <v>Band D</v>
          </cell>
          <cell r="K1235">
            <v>1</v>
          </cell>
          <cell r="L1235">
            <v>40</v>
          </cell>
          <cell r="M1235" t="str">
            <v>Permanent Full-Time</v>
          </cell>
          <cell r="N1235" t="str">
            <v>Waged/Timesheet</v>
          </cell>
          <cell r="O1235" t="str">
            <v>Position Filled</v>
          </cell>
          <cell r="P1235">
            <v>1723</v>
          </cell>
          <cell r="Q1235" t="str">
            <v>Nicola Ayton</v>
          </cell>
          <cell r="R1235" t="str">
            <v>Permanent Full-Time</v>
          </cell>
          <cell r="S1235" t="str">
            <v>Waged/Timesheet</v>
          </cell>
          <cell r="T1235" t="str">
            <v>IEA – 2013 Standard</v>
          </cell>
          <cell r="U1235">
            <v>1</v>
          </cell>
          <cell r="V1235" t="str">
            <v>D+</v>
          </cell>
          <cell r="W1235">
            <v>52500</v>
          </cell>
          <cell r="X1235" t="str">
            <v>1 Queen Street - Level 17</v>
          </cell>
          <cell r="Y1235">
            <v>0</v>
          </cell>
          <cell r="Z1235" t="str">
            <v>Nicola</v>
          </cell>
          <cell r="AA1235" t="str">
            <v>Ayton</v>
          </cell>
          <cell r="AC1235" t="str">
            <v>BAND</v>
          </cell>
          <cell r="AD1235" t="str">
            <v>PSA</v>
          </cell>
          <cell r="AE1235" t="str">
            <v>Female</v>
          </cell>
          <cell r="AF1235">
            <v>1213</v>
          </cell>
          <cell r="AG1235" t="str">
            <v>Rail Contract</v>
          </cell>
          <cell r="AH1235" t="str">
            <v>00.00.0000</v>
          </cell>
        </row>
        <row r="1236">
          <cell r="A1236">
            <v>51001518</v>
          </cell>
          <cell r="B1236" t="str">
            <v>Communications</v>
          </cell>
          <cell r="E1236" t="str">
            <v>Communications</v>
          </cell>
          <cell r="F1236">
            <v>51001518</v>
          </cell>
          <cell r="G1236" t="str">
            <v>Transport Sector Relationship Manager</v>
          </cell>
          <cell r="H1236" t="str">
            <v>01.05.2013</v>
          </cell>
          <cell r="I1236" t="str">
            <v>Staff Member</v>
          </cell>
          <cell r="J1236" t="str">
            <v>Band J</v>
          </cell>
          <cell r="K1236">
            <v>1</v>
          </cell>
          <cell r="L1236">
            <v>40</v>
          </cell>
          <cell r="M1236" t="str">
            <v>Permanent Full-Time</v>
          </cell>
          <cell r="N1236" t="str">
            <v>Salaried</v>
          </cell>
          <cell r="O1236" t="str">
            <v>Position unfilled for 623 days</v>
          </cell>
          <cell r="P1236">
            <v>0</v>
          </cell>
          <cell r="U1236">
            <v>0</v>
          </cell>
          <cell r="W1236">
            <v>0</v>
          </cell>
          <cell r="Y1236">
            <v>1</v>
          </cell>
          <cell r="AD1236" t="str">
            <v>PSA</v>
          </cell>
          <cell r="AH1236" t="str">
            <v>00.00.0000</v>
          </cell>
        </row>
        <row r="1237">
          <cell r="A1237">
            <v>51001520</v>
          </cell>
          <cell r="B1237" t="str">
            <v>Capital Development Division</v>
          </cell>
          <cell r="C1237" t="str">
            <v>Road Corridor</v>
          </cell>
          <cell r="D1237" t="str">
            <v>Delivery</v>
          </cell>
          <cell r="E1237" t="str">
            <v>West Contracts</v>
          </cell>
          <cell r="F1237">
            <v>51001520</v>
          </cell>
          <cell r="G1237" t="str">
            <v>RCM Area Engineer</v>
          </cell>
          <cell r="H1237" t="str">
            <v>01.03.2013</v>
          </cell>
          <cell r="I1237" t="str">
            <v>Staff Member</v>
          </cell>
          <cell r="K1237">
            <v>0</v>
          </cell>
          <cell r="L1237">
            <v>0</v>
          </cell>
          <cell r="M1237" t="str">
            <v>Non-Employee</v>
          </cell>
          <cell r="N1237" t="str">
            <v>Contractor</v>
          </cell>
          <cell r="O1237" t="str">
            <v>Position Filled</v>
          </cell>
          <cell r="P1237">
            <v>1441</v>
          </cell>
          <cell r="Q1237" t="str">
            <v>Randula Dias</v>
          </cell>
          <cell r="R1237" t="str">
            <v>Non-Employee</v>
          </cell>
          <cell r="S1237" t="str">
            <v>Contractor</v>
          </cell>
          <cell r="U1237">
            <v>0</v>
          </cell>
          <cell r="W1237">
            <v>0</v>
          </cell>
          <cell r="X1237" t="str">
            <v>Admin 5 - 6 Henderson Valley Road</v>
          </cell>
          <cell r="Y1237">
            <v>0</v>
          </cell>
          <cell r="Z1237" t="str">
            <v>Randula</v>
          </cell>
          <cell r="AA1237" t="str">
            <v>Dias</v>
          </cell>
          <cell r="AE1237" t="str">
            <v>Male</v>
          </cell>
          <cell r="AF1237">
            <v>1617</v>
          </cell>
          <cell r="AG1237" t="str">
            <v>West</v>
          </cell>
          <cell r="AH1237" t="str">
            <v>30.06.2016</v>
          </cell>
        </row>
        <row r="1238">
          <cell r="A1238">
            <v>51001527</v>
          </cell>
          <cell r="B1238" t="str">
            <v>Capital Development Division</v>
          </cell>
          <cell r="C1238" t="str">
            <v>Investment &amp; Development</v>
          </cell>
          <cell r="D1238" t="str">
            <v>EMU</v>
          </cell>
          <cell r="E1238" t="str">
            <v>EMU</v>
          </cell>
          <cell r="F1238">
            <v>51001527</v>
          </cell>
          <cell r="G1238" t="str">
            <v>Rail Systems Engineer</v>
          </cell>
          <cell r="H1238" t="str">
            <v>01.06.2013</v>
          </cell>
          <cell r="I1238" t="str">
            <v>Staff Member</v>
          </cell>
          <cell r="J1238" t="str">
            <v>Band I</v>
          </cell>
          <cell r="K1238">
            <v>1</v>
          </cell>
          <cell r="L1238">
            <v>40</v>
          </cell>
          <cell r="M1238" t="str">
            <v>Fixed Term Full-Time</v>
          </cell>
          <cell r="N1238" t="str">
            <v>Salaried</v>
          </cell>
          <cell r="O1238" t="str">
            <v>Position Filled</v>
          </cell>
          <cell r="P1238">
            <v>91003958</v>
          </cell>
          <cell r="Q1238" t="str">
            <v>Shiu Ping Antony Fung</v>
          </cell>
          <cell r="R1238" t="str">
            <v>Fixed Term Full-Time</v>
          </cell>
          <cell r="S1238" t="str">
            <v>Salaried</v>
          </cell>
          <cell r="T1238" t="str">
            <v>IEA – 2013 Standard</v>
          </cell>
          <cell r="U1238">
            <v>1</v>
          </cell>
          <cell r="V1238" t="str">
            <v>I+</v>
          </cell>
          <cell r="W1238">
            <v>132419.75</v>
          </cell>
          <cell r="X1238" t="str">
            <v>1 Queen Street - Level 10</v>
          </cell>
          <cell r="Y1238">
            <v>0</v>
          </cell>
          <cell r="Z1238" t="str">
            <v>Shiu Ping Antony</v>
          </cell>
          <cell r="AA1238" t="str">
            <v>Fung</v>
          </cell>
          <cell r="AC1238" t="str">
            <v>BAND</v>
          </cell>
          <cell r="AD1238" t="str">
            <v>PSA</v>
          </cell>
          <cell r="AE1238" t="str">
            <v>Male</v>
          </cell>
          <cell r="AF1238">
            <v>9602</v>
          </cell>
          <cell r="AG1238" t="str">
            <v>EMU Project</v>
          </cell>
          <cell r="AH1238" t="str">
            <v>30.06.2015</v>
          </cell>
        </row>
        <row r="1239">
          <cell r="A1239">
            <v>51001532</v>
          </cell>
          <cell r="B1239" t="str">
            <v>Services</v>
          </cell>
          <cell r="C1239" t="str">
            <v>Services</v>
          </cell>
          <cell r="D1239" t="str">
            <v>Network Operations &amp; Safety</v>
          </cell>
          <cell r="E1239" t="str">
            <v>Community Transport North/ West</v>
          </cell>
          <cell r="F1239">
            <v>51001532</v>
          </cell>
          <cell r="G1239" t="str">
            <v>Community Transport Coordinator</v>
          </cell>
          <cell r="H1239" t="str">
            <v>18.02.2013</v>
          </cell>
          <cell r="I1239" t="str">
            <v>Staff Member</v>
          </cell>
          <cell r="J1239" t="str">
            <v>Band F</v>
          </cell>
          <cell r="K1239">
            <v>0.8</v>
          </cell>
          <cell r="L1239">
            <v>32</v>
          </cell>
          <cell r="M1239" t="str">
            <v>Fixed Term Part-Time</v>
          </cell>
          <cell r="N1239" t="str">
            <v>Waged/Timesheet</v>
          </cell>
          <cell r="O1239" t="str">
            <v>Position Filled</v>
          </cell>
          <cell r="P1239">
            <v>850</v>
          </cell>
          <cell r="Q1239" t="str">
            <v>Jude Tabuteau</v>
          </cell>
          <cell r="R1239" t="str">
            <v>Fixed Term Part-Time</v>
          </cell>
          <cell r="S1239" t="str">
            <v>Waged/Timesheet</v>
          </cell>
          <cell r="T1239" t="str">
            <v>IEA – 2010 Standard</v>
          </cell>
          <cell r="U1239">
            <v>0.8</v>
          </cell>
          <cell r="V1239" t="str">
            <v>F+</v>
          </cell>
          <cell r="W1239">
            <v>64452.13</v>
          </cell>
          <cell r="X1239" t="str">
            <v>Vodafone Building - Level 2 (74 Taharoto Road)</v>
          </cell>
          <cell r="Y1239">
            <v>0</v>
          </cell>
          <cell r="Z1239" t="str">
            <v>Judy</v>
          </cell>
          <cell r="AA1239" t="str">
            <v>Tabuteau</v>
          </cell>
          <cell r="AB1239" t="str">
            <v>Jude</v>
          </cell>
          <cell r="AC1239" t="str">
            <v>BAND</v>
          </cell>
          <cell r="AD1239" t="str">
            <v>PSA</v>
          </cell>
          <cell r="AE1239" t="str">
            <v>Female</v>
          </cell>
          <cell r="AF1239">
            <v>1519</v>
          </cell>
          <cell r="AG1239" t="str">
            <v>Com Transport North</v>
          </cell>
          <cell r="AH1239" t="str">
            <v>30.06.2015</v>
          </cell>
        </row>
        <row r="1240">
          <cell r="A1240">
            <v>51001536</v>
          </cell>
          <cell r="B1240" t="str">
            <v>Chief Executive Office</v>
          </cell>
          <cell r="C1240" t="str">
            <v>City Rail Link</v>
          </cell>
          <cell r="E1240" t="str">
            <v>City Rail Link</v>
          </cell>
          <cell r="F1240">
            <v>51001536</v>
          </cell>
          <cell r="G1240" t="str">
            <v>CRL Commercial Development Manager</v>
          </cell>
          <cell r="H1240" t="str">
            <v>07.05.2013</v>
          </cell>
          <cell r="I1240" t="str">
            <v>Staff Member</v>
          </cell>
          <cell r="K1240">
            <v>0</v>
          </cell>
          <cell r="L1240">
            <v>0</v>
          </cell>
          <cell r="M1240" t="str">
            <v>Non-Employee</v>
          </cell>
          <cell r="N1240" t="str">
            <v>Contractor</v>
          </cell>
          <cell r="O1240" t="str">
            <v>Position Filled</v>
          </cell>
          <cell r="P1240">
            <v>1457</v>
          </cell>
          <cell r="Q1240" t="str">
            <v>Charlie Anderson</v>
          </cell>
          <cell r="R1240" t="str">
            <v>Non-Employee</v>
          </cell>
          <cell r="S1240" t="str">
            <v>Contractor</v>
          </cell>
          <cell r="U1240">
            <v>0</v>
          </cell>
          <cell r="W1240">
            <v>0</v>
          </cell>
          <cell r="X1240" t="str">
            <v>29 Customs Street West - Level 18</v>
          </cell>
          <cell r="Y1240">
            <v>0</v>
          </cell>
          <cell r="Z1240" t="str">
            <v>Charlie</v>
          </cell>
          <cell r="AA1240" t="str">
            <v>Anderson</v>
          </cell>
          <cell r="AE1240" t="str">
            <v>Male</v>
          </cell>
          <cell r="AF1240">
            <v>9601</v>
          </cell>
          <cell r="AG1240" t="str">
            <v>CRL</v>
          </cell>
          <cell r="AH1240" t="str">
            <v>21.11.2015</v>
          </cell>
        </row>
        <row r="1241">
          <cell r="A1241">
            <v>51001541</v>
          </cell>
          <cell r="B1241" t="str">
            <v>Services</v>
          </cell>
          <cell r="C1241" t="str">
            <v>Public Transport</v>
          </cell>
          <cell r="D1241" t="str">
            <v>PT Customer Experience</v>
          </cell>
          <cell r="E1241" t="str">
            <v>Service Centre (1)</v>
          </cell>
          <cell r="F1241">
            <v>51001541</v>
          </cell>
          <cell r="G1241" t="str">
            <v>Service Centre Representative</v>
          </cell>
          <cell r="H1241" t="str">
            <v>27.05.2013</v>
          </cell>
          <cell r="I1241" t="str">
            <v>Staff Member</v>
          </cell>
          <cell r="J1241" t="str">
            <v>Band D</v>
          </cell>
          <cell r="K1241">
            <v>0.5</v>
          </cell>
          <cell r="L1241">
            <v>20</v>
          </cell>
          <cell r="M1241" t="str">
            <v>Permanent Part-Time</v>
          </cell>
          <cell r="N1241" t="str">
            <v>Waged/Timesheet</v>
          </cell>
          <cell r="O1241" t="str">
            <v>Position Filled</v>
          </cell>
          <cell r="P1241">
            <v>1804</v>
          </cell>
          <cell r="Q1241" t="str">
            <v>Jillian Rayson</v>
          </cell>
          <cell r="R1241" t="str">
            <v>Permanent Part-Time</v>
          </cell>
          <cell r="S1241" t="str">
            <v>Waged/Timesheet</v>
          </cell>
          <cell r="T1241" t="str">
            <v>IEA – 2013 Standard</v>
          </cell>
          <cell r="U1241">
            <v>0.5</v>
          </cell>
          <cell r="V1241" t="str">
            <v>1S</v>
          </cell>
          <cell r="W1241">
            <v>38800</v>
          </cell>
          <cell r="X1241" t="str">
            <v>Floor 1 - 21 Pitt Street</v>
          </cell>
          <cell r="Y1241">
            <v>0</v>
          </cell>
          <cell r="Z1241" t="str">
            <v>Jillian</v>
          </cell>
          <cell r="AA1241" t="str">
            <v>Rayson</v>
          </cell>
          <cell r="AC1241" t="str">
            <v>SCR</v>
          </cell>
          <cell r="AD1241" t="str">
            <v>PSA</v>
          </cell>
          <cell r="AE1241" t="str">
            <v>Female</v>
          </cell>
          <cell r="AF1241">
            <v>9319</v>
          </cell>
          <cell r="AG1241" t="str">
            <v>FACE2FACE RELATIONS</v>
          </cell>
          <cell r="AH1241" t="str">
            <v>00.00.0000</v>
          </cell>
        </row>
        <row r="1242">
          <cell r="A1242">
            <v>51001542</v>
          </cell>
          <cell r="B1242" t="str">
            <v>Services</v>
          </cell>
          <cell r="C1242" t="str">
            <v>Public Transport</v>
          </cell>
          <cell r="D1242" t="str">
            <v>PT Customer Experience</v>
          </cell>
          <cell r="E1242" t="str">
            <v>Service Centre (1)</v>
          </cell>
          <cell r="F1242">
            <v>51001542</v>
          </cell>
          <cell r="G1242" t="str">
            <v>Service Centre Representative</v>
          </cell>
          <cell r="H1242" t="str">
            <v>27.05.2013</v>
          </cell>
          <cell r="I1242" t="str">
            <v>Staff Member</v>
          </cell>
          <cell r="J1242" t="str">
            <v>Band D</v>
          </cell>
          <cell r="K1242">
            <v>0.5</v>
          </cell>
          <cell r="L1242">
            <v>20</v>
          </cell>
          <cell r="M1242" t="str">
            <v>Permanent Part-Time</v>
          </cell>
          <cell r="N1242" t="str">
            <v>Waged/Timesheet</v>
          </cell>
          <cell r="O1242" t="str">
            <v>Position Filled</v>
          </cell>
          <cell r="P1242">
            <v>1808</v>
          </cell>
          <cell r="Q1242" t="str">
            <v>Euan Whitton</v>
          </cell>
          <cell r="R1242" t="str">
            <v>Permanent Part-Time</v>
          </cell>
          <cell r="S1242" t="str">
            <v>Waged/Timesheet</v>
          </cell>
          <cell r="T1242" t="str">
            <v>IEA – 2013 Standard</v>
          </cell>
          <cell r="U1242">
            <v>0.5</v>
          </cell>
          <cell r="V1242" t="str">
            <v>1S</v>
          </cell>
          <cell r="W1242">
            <v>38800</v>
          </cell>
          <cell r="X1242" t="str">
            <v>Q4 Building – 74 Taharoto (JTOC)</v>
          </cell>
          <cell r="Y1242">
            <v>0</v>
          </cell>
          <cell r="Z1242" t="str">
            <v>Euan</v>
          </cell>
          <cell r="AA1242" t="str">
            <v>Whitton</v>
          </cell>
          <cell r="AC1242" t="str">
            <v>SCR</v>
          </cell>
          <cell r="AD1242" t="str">
            <v>PSA</v>
          </cell>
          <cell r="AE1242" t="str">
            <v>Male</v>
          </cell>
          <cell r="AF1242">
            <v>9319</v>
          </cell>
          <cell r="AG1242" t="str">
            <v>FACE2FACE RELATIONS</v>
          </cell>
          <cell r="AH1242" t="str">
            <v>00.00.0000</v>
          </cell>
        </row>
        <row r="1243">
          <cell r="A1243">
            <v>51001543</v>
          </cell>
          <cell r="B1243" t="str">
            <v>Finance Division</v>
          </cell>
          <cell r="C1243" t="str">
            <v>Procurement</v>
          </cell>
          <cell r="D1243" t="str">
            <v>Operations</v>
          </cell>
          <cell r="E1243" t="str">
            <v>Operations</v>
          </cell>
          <cell r="F1243">
            <v>51001543</v>
          </cell>
          <cell r="G1243" t="str">
            <v>Category &amp; Contract Manager</v>
          </cell>
          <cell r="H1243" t="str">
            <v>23.05.2013</v>
          </cell>
          <cell r="I1243" t="str">
            <v>Staff Member</v>
          </cell>
          <cell r="K1243">
            <v>0</v>
          </cell>
          <cell r="L1243">
            <v>0</v>
          </cell>
          <cell r="M1243" t="str">
            <v>Non-Employee</v>
          </cell>
          <cell r="N1243" t="str">
            <v>Contractor</v>
          </cell>
          <cell r="O1243" t="str">
            <v>Position Filled</v>
          </cell>
          <cell r="P1243">
            <v>1473</v>
          </cell>
          <cell r="Q1243" t="str">
            <v>Anthony Clare</v>
          </cell>
          <cell r="R1243" t="str">
            <v>Non-Employee</v>
          </cell>
          <cell r="S1243" t="str">
            <v>Contractor</v>
          </cell>
          <cell r="U1243">
            <v>0</v>
          </cell>
          <cell r="W1243">
            <v>0</v>
          </cell>
          <cell r="X1243" t="str">
            <v>Admin 4 - 6 Henderson Valley Road</v>
          </cell>
          <cell r="Y1243">
            <v>0</v>
          </cell>
          <cell r="Z1243" t="str">
            <v>Anthony</v>
          </cell>
          <cell r="AA1243" t="str">
            <v>Clare</v>
          </cell>
          <cell r="AE1243" t="str">
            <v>Male</v>
          </cell>
          <cell r="AF1243">
            <v>8210</v>
          </cell>
          <cell r="AG1243" t="str">
            <v>OD Proc support</v>
          </cell>
          <cell r="AH1243" t="str">
            <v>31.03.2015</v>
          </cell>
        </row>
        <row r="1244">
          <cell r="A1244">
            <v>51001544</v>
          </cell>
          <cell r="B1244" t="str">
            <v>Services</v>
          </cell>
          <cell r="C1244" t="str">
            <v>Services</v>
          </cell>
          <cell r="D1244" t="str">
            <v>Network Operations &amp; Safety</v>
          </cell>
          <cell r="E1244" t="str">
            <v>Community Transport Central/South</v>
          </cell>
          <cell r="F1244">
            <v>51001544</v>
          </cell>
          <cell r="G1244" t="str">
            <v>Senior Community Transport Coordinator</v>
          </cell>
          <cell r="H1244" t="str">
            <v>03.06.2013</v>
          </cell>
          <cell r="I1244" t="str">
            <v>Staff Member</v>
          </cell>
          <cell r="J1244" t="str">
            <v>Band G</v>
          </cell>
          <cell r="K1244">
            <v>1</v>
          </cell>
          <cell r="L1244">
            <v>40</v>
          </cell>
          <cell r="M1244" t="str">
            <v>Permanent Full-Time</v>
          </cell>
          <cell r="N1244" t="str">
            <v>Waged/Timesheet</v>
          </cell>
          <cell r="O1244" t="str">
            <v>Position Filled</v>
          </cell>
          <cell r="P1244">
            <v>1510</v>
          </cell>
          <cell r="Q1244" t="str">
            <v>Natalie Haines</v>
          </cell>
          <cell r="R1244" t="str">
            <v>Permanent Full-Time</v>
          </cell>
          <cell r="S1244" t="str">
            <v>Waged/Timesheet</v>
          </cell>
          <cell r="T1244" t="str">
            <v>CEA – PSA</v>
          </cell>
          <cell r="U1244">
            <v>1</v>
          </cell>
          <cell r="V1244" t="str">
            <v>G5</v>
          </cell>
          <cell r="W1244">
            <v>70200</v>
          </cell>
          <cell r="X1244" t="str">
            <v>Floor 8 - 31 Wiri Station Road</v>
          </cell>
          <cell r="Y1244">
            <v>0</v>
          </cell>
          <cell r="Z1244" t="str">
            <v>Natalie</v>
          </cell>
          <cell r="AA1244" t="str">
            <v>Haines</v>
          </cell>
          <cell r="AC1244" t="str">
            <v>BAND</v>
          </cell>
          <cell r="AD1244" t="str">
            <v>PSA</v>
          </cell>
          <cell r="AE1244" t="str">
            <v>Female</v>
          </cell>
          <cell r="AF1244">
            <v>1518</v>
          </cell>
          <cell r="AG1244" t="str">
            <v>Com Transport South</v>
          </cell>
          <cell r="AH1244" t="str">
            <v>00.00.0000</v>
          </cell>
        </row>
        <row r="1245">
          <cell r="A1245">
            <v>51001545</v>
          </cell>
          <cell r="B1245" t="str">
            <v>Capital Development Division</v>
          </cell>
          <cell r="C1245" t="str">
            <v>Construction</v>
          </cell>
          <cell r="E1245" t="str">
            <v>Construction</v>
          </cell>
          <cell r="F1245">
            <v>51001545</v>
          </cell>
          <cell r="G1245" t="str">
            <v>Consultant - Construction</v>
          </cell>
          <cell r="H1245" t="str">
            <v>01.07.2013</v>
          </cell>
          <cell r="I1245" t="str">
            <v>Staff Member</v>
          </cell>
          <cell r="K1245">
            <v>0</v>
          </cell>
          <cell r="L1245">
            <v>0</v>
          </cell>
          <cell r="M1245" t="str">
            <v>Non-Employee</v>
          </cell>
          <cell r="N1245" t="str">
            <v>Consultant</v>
          </cell>
          <cell r="O1245" t="str">
            <v>Position Filled</v>
          </cell>
          <cell r="P1245">
            <v>1480</v>
          </cell>
          <cell r="Q1245" t="str">
            <v>James Clendon</v>
          </cell>
          <cell r="R1245" t="str">
            <v>Non-Employee</v>
          </cell>
          <cell r="S1245" t="str">
            <v>Contractor</v>
          </cell>
          <cell r="U1245">
            <v>0</v>
          </cell>
          <cell r="W1245">
            <v>0</v>
          </cell>
          <cell r="X1245" t="str">
            <v>99 Quay Street</v>
          </cell>
          <cell r="Y1245">
            <v>0</v>
          </cell>
          <cell r="Z1245" t="str">
            <v>James</v>
          </cell>
          <cell r="AA1245" t="str">
            <v>Clendon</v>
          </cell>
          <cell r="AE1245" t="str">
            <v>Male</v>
          </cell>
          <cell r="AF1245">
            <v>3600</v>
          </cell>
          <cell r="AG1245" t="str">
            <v>Construction</v>
          </cell>
          <cell r="AH1245" t="str">
            <v>19.12.2015</v>
          </cell>
        </row>
        <row r="1246">
          <cell r="A1246">
            <v>51001546</v>
          </cell>
          <cell r="B1246" t="str">
            <v>Capital Development Division</v>
          </cell>
          <cell r="C1246" t="str">
            <v>Construction</v>
          </cell>
          <cell r="E1246" t="str">
            <v>Construction</v>
          </cell>
          <cell r="F1246">
            <v>51001546</v>
          </cell>
          <cell r="G1246" t="str">
            <v>Consultant - Construction</v>
          </cell>
          <cell r="H1246" t="str">
            <v>01.07.2013</v>
          </cell>
          <cell r="I1246" t="str">
            <v>Staff Member</v>
          </cell>
          <cell r="K1246">
            <v>0</v>
          </cell>
          <cell r="L1246">
            <v>0</v>
          </cell>
          <cell r="M1246" t="str">
            <v>Non-Employee</v>
          </cell>
          <cell r="N1246" t="str">
            <v>Consultant</v>
          </cell>
          <cell r="O1246" t="str">
            <v>Position Filled</v>
          </cell>
          <cell r="P1246">
            <v>1481</v>
          </cell>
          <cell r="Q1246" t="str">
            <v>Stephen Knight</v>
          </cell>
          <cell r="R1246" t="str">
            <v>Non-Employee</v>
          </cell>
          <cell r="S1246" t="str">
            <v>Contractor</v>
          </cell>
          <cell r="U1246">
            <v>0</v>
          </cell>
          <cell r="W1246">
            <v>0</v>
          </cell>
          <cell r="X1246" t="str">
            <v>99 Quay Street</v>
          </cell>
          <cell r="Y1246">
            <v>0</v>
          </cell>
          <cell r="Z1246" t="str">
            <v>Stephen</v>
          </cell>
          <cell r="AA1246" t="str">
            <v>Knight</v>
          </cell>
          <cell r="AE1246" t="str">
            <v>Male</v>
          </cell>
          <cell r="AF1246">
            <v>3600</v>
          </cell>
          <cell r="AG1246" t="str">
            <v>Construction</v>
          </cell>
          <cell r="AH1246" t="str">
            <v>19.12.2015</v>
          </cell>
        </row>
        <row r="1247">
          <cell r="A1247">
            <v>51001551</v>
          </cell>
          <cell r="B1247" t="str">
            <v>Finance Division</v>
          </cell>
          <cell r="C1247" t="str">
            <v>AT HOP</v>
          </cell>
          <cell r="D1247" t="str">
            <v>AT HOP Operations</v>
          </cell>
          <cell r="E1247" t="str">
            <v>AT HOP Operations</v>
          </cell>
          <cell r="F1247">
            <v>51001551</v>
          </cell>
          <cell r="G1247" t="str">
            <v>HOP Surveillance</v>
          </cell>
          <cell r="H1247" t="str">
            <v>13.05.2013</v>
          </cell>
          <cell r="I1247" t="str">
            <v>Staff Member</v>
          </cell>
          <cell r="K1247">
            <v>0</v>
          </cell>
          <cell r="L1247">
            <v>0</v>
          </cell>
          <cell r="M1247" t="str">
            <v>Non-Employee</v>
          </cell>
          <cell r="N1247" t="str">
            <v>Contractor</v>
          </cell>
          <cell r="O1247" t="str">
            <v>Position Filled</v>
          </cell>
          <cell r="P1247">
            <v>2040</v>
          </cell>
          <cell r="Q1247" t="str">
            <v>Abigail Lynn</v>
          </cell>
          <cell r="R1247" t="str">
            <v>Non-Employee</v>
          </cell>
          <cell r="S1247" t="str">
            <v>Contractor</v>
          </cell>
          <cell r="U1247">
            <v>0</v>
          </cell>
          <cell r="W1247">
            <v>0</v>
          </cell>
          <cell r="X1247" t="str">
            <v>Goodman Fielder L2 - 8 Nelson Street</v>
          </cell>
          <cell r="Y1247">
            <v>0</v>
          </cell>
          <cell r="Z1247" t="str">
            <v>Abigail</v>
          </cell>
          <cell r="AA1247" t="str">
            <v>Lynn</v>
          </cell>
          <cell r="AE1247" t="str">
            <v>Female</v>
          </cell>
          <cell r="AF1247">
            <v>1701</v>
          </cell>
          <cell r="AG1247" t="str">
            <v>AT HOP</v>
          </cell>
          <cell r="AH1247" t="str">
            <v>30.11.2014</v>
          </cell>
        </row>
        <row r="1248">
          <cell r="A1248">
            <v>51001552</v>
          </cell>
          <cell r="B1248" t="str">
            <v>Capital Development Division</v>
          </cell>
          <cell r="C1248" t="str">
            <v>Property &amp; Planning</v>
          </cell>
          <cell r="D1248" t="str">
            <v>Planning IntegrationTeam</v>
          </cell>
          <cell r="E1248" t="str">
            <v>Central and Joint Initiatives</v>
          </cell>
          <cell r="F1248">
            <v>51001552</v>
          </cell>
          <cell r="G1248" t="str">
            <v>Central and Joint Initiatives Team Lead</v>
          </cell>
          <cell r="H1248" t="str">
            <v>01.07.2013</v>
          </cell>
          <cell r="I1248" t="str">
            <v>Unit Manager</v>
          </cell>
          <cell r="J1248" t="str">
            <v>Band J</v>
          </cell>
          <cell r="K1248">
            <v>1</v>
          </cell>
          <cell r="L1248">
            <v>40</v>
          </cell>
          <cell r="M1248" t="str">
            <v>Permanent Full-Time</v>
          </cell>
          <cell r="N1248" t="str">
            <v>Salaried</v>
          </cell>
          <cell r="O1248" t="str">
            <v>Position Filled</v>
          </cell>
          <cell r="P1248">
            <v>1553</v>
          </cell>
          <cell r="Q1248" t="str">
            <v>Dean Ingoe</v>
          </cell>
          <cell r="R1248" t="str">
            <v>Permanent Full-Time</v>
          </cell>
          <cell r="S1248" t="str">
            <v>Salaried</v>
          </cell>
          <cell r="T1248" t="str">
            <v>IEA – 2013 Standard</v>
          </cell>
          <cell r="U1248">
            <v>1</v>
          </cell>
          <cell r="V1248" t="str">
            <v>J+</v>
          </cell>
          <cell r="W1248">
            <v>124196</v>
          </cell>
          <cell r="X1248" t="str">
            <v>29 Customs Street West - Level 18</v>
          </cell>
          <cell r="Y1248">
            <v>0</v>
          </cell>
          <cell r="Z1248" t="str">
            <v>Colin</v>
          </cell>
          <cell r="AA1248" t="str">
            <v>Ingoe</v>
          </cell>
          <cell r="AB1248" t="str">
            <v>Dean</v>
          </cell>
          <cell r="AC1248" t="str">
            <v>BAND</v>
          </cell>
          <cell r="AD1248" t="str">
            <v>PSA</v>
          </cell>
          <cell r="AE1248" t="str">
            <v>Male</v>
          </cell>
          <cell r="AF1248">
            <v>8406</v>
          </cell>
          <cell r="AG1248" t="str">
            <v>Planning Integration</v>
          </cell>
          <cell r="AH1248" t="str">
            <v>00.00.0000</v>
          </cell>
        </row>
        <row r="1249">
          <cell r="A1249">
            <v>51001553</v>
          </cell>
          <cell r="B1249" t="str">
            <v>Chief Executive Office</v>
          </cell>
          <cell r="C1249" t="str">
            <v>City Rail Link</v>
          </cell>
          <cell r="E1249" t="str">
            <v>City Rail Link</v>
          </cell>
          <cell r="F1249">
            <v>51001553</v>
          </cell>
          <cell r="G1249" t="str">
            <v>Principal Rail Operations Advisor</v>
          </cell>
          <cell r="H1249" t="str">
            <v>10.06.2013</v>
          </cell>
          <cell r="I1249" t="str">
            <v>Staff Member</v>
          </cell>
          <cell r="J1249" t="str">
            <v>Band I</v>
          </cell>
          <cell r="K1249">
            <v>1</v>
          </cell>
          <cell r="L1249">
            <v>40</v>
          </cell>
          <cell r="M1249" t="str">
            <v>Fixed Term Full-Time</v>
          </cell>
          <cell r="N1249" t="str">
            <v>Salaried</v>
          </cell>
          <cell r="O1249" t="str">
            <v>Position Filled</v>
          </cell>
          <cell r="P1249">
            <v>1535</v>
          </cell>
          <cell r="Q1249" t="str">
            <v>Richard Donaldson</v>
          </cell>
          <cell r="R1249" t="str">
            <v>Fixed Term Full-Time</v>
          </cell>
          <cell r="S1249" t="str">
            <v>Salaried</v>
          </cell>
          <cell r="T1249" t="str">
            <v>CEA – PSA</v>
          </cell>
          <cell r="U1249">
            <v>1</v>
          </cell>
          <cell r="V1249" t="str">
            <v>I5</v>
          </cell>
          <cell r="W1249">
            <v>98100</v>
          </cell>
          <cell r="X1249" t="str">
            <v>29 Customs Street West - Level 17</v>
          </cell>
          <cell r="Y1249">
            <v>0</v>
          </cell>
          <cell r="Z1249" t="str">
            <v>Richard</v>
          </cell>
          <cell r="AA1249" t="str">
            <v>Donaldson</v>
          </cell>
          <cell r="AC1249" t="str">
            <v>BAND</v>
          </cell>
          <cell r="AD1249" t="str">
            <v>PSA</v>
          </cell>
          <cell r="AE1249" t="str">
            <v>Male</v>
          </cell>
          <cell r="AF1249">
            <v>9601</v>
          </cell>
          <cell r="AG1249" t="str">
            <v>CRL</v>
          </cell>
          <cell r="AH1249" t="str">
            <v>04.08.2016</v>
          </cell>
        </row>
        <row r="1250">
          <cell r="A1250">
            <v>51001555</v>
          </cell>
          <cell r="B1250" t="str">
            <v>Capital Development Division</v>
          </cell>
          <cell r="C1250" t="str">
            <v>Roading</v>
          </cell>
          <cell r="D1250" t="str">
            <v>Project Services</v>
          </cell>
          <cell r="E1250" t="str">
            <v>Project Risk</v>
          </cell>
          <cell r="F1250">
            <v>51001555</v>
          </cell>
          <cell r="G1250" t="str">
            <v>Principal Risk Manager</v>
          </cell>
          <cell r="H1250" t="str">
            <v>10.06.2013</v>
          </cell>
          <cell r="I1250" t="str">
            <v>Unit Manager</v>
          </cell>
          <cell r="J1250" t="str">
            <v>Band I</v>
          </cell>
          <cell r="K1250">
            <v>1</v>
          </cell>
          <cell r="L1250">
            <v>40</v>
          </cell>
          <cell r="M1250" t="str">
            <v>Permanent Full-Time</v>
          </cell>
          <cell r="N1250" t="str">
            <v>Salaried</v>
          </cell>
          <cell r="O1250" t="str">
            <v>Position unfilled for 110 days</v>
          </cell>
          <cell r="P1250">
            <v>0</v>
          </cell>
          <cell r="U1250">
            <v>0</v>
          </cell>
          <cell r="W1250">
            <v>0</v>
          </cell>
          <cell r="Y1250">
            <v>1</v>
          </cell>
          <cell r="AD1250" t="str">
            <v>PSA</v>
          </cell>
          <cell r="AH1250" t="str">
            <v>00.00.0000</v>
          </cell>
        </row>
        <row r="1251">
          <cell r="A1251">
            <v>51001557</v>
          </cell>
          <cell r="B1251" t="str">
            <v>Capital Development Division</v>
          </cell>
          <cell r="C1251" t="str">
            <v>Property &amp; Planning</v>
          </cell>
          <cell r="D1251" t="str">
            <v>CRL Land Acquisition</v>
          </cell>
          <cell r="E1251" t="str">
            <v>CRL Land Acquisition</v>
          </cell>
          <cell r="F1251">
            <v>51001557</v>
          </cell>
          <cell r="G1251" t="str">
            <v>CRL Principal Property Specialist</v>
          </cell>
          <cell r="H1251" t="str">
            <v>10.06.2013</v>
          </cell>
          <cell r="I1251" t="str">
            <v>Staff Member</v>
          </cell>
          <cell r="J1251" t="str">
            <v>Band H</v>
          </cell>
          <cell r="K1251">
            <v>1</v>
          </cell>
          <cell r="L1251">
            <v>40</v>
          </cell>
          <cell r="M1251" t="str">
            <v>Fixed Term Full-Time</v>
          </cell>
          <cell r="N1251" t="str">
            <v>Salaried</v>
          </cell>
          <cell r="O1251" t="str">
            <v>Position unfilled for  68 days</v>
          </cell>
          <cell r="P1251">
            <v>0</v>
          </cell>
          <cell r="U1251">
            <v>0</v>
          </cell>
          <cell r="W1251">
            <v>0</v>
          </cell>
          <cell r="Y1251">
            <v>1</v>
          </cell>
          <cell r="AD1251" t="str">
            <v>PSA</v>
          </cell>
          <cell r="AH1251" t="str">
            <v>00.00.0000</v>
          </cell>
        </row>
        <row r="1252">
          <cell r="A1252">
            <v>51001558</v>
          </cell>
          <cell r="B1252" t="str">
            <v>Capital Development Division</v>
          </cell>
          <cell r="C1252" t="str">
            <v>Roading</v>
          </cell>
          <cell r="D1252" t="str">
            <v>Project Specialists</v>
          </cell>
          <cell r="E1252" t="str">
            <v>Project Specialists</v>
          </cell>
          <cell r="F1252">
            <v>51001558</v>
          </cell>
          <cell r="G1252" t="str">
            <v>Senior Specialist - Walking &amp; Cycling</v>
          </cell>
          <cell r="H1252" t="str">
            <v>01.08.2013</v>
          </cell>
          <cell r="I1252" t="str">
            <v>Staff Member</v>
          </cell>
          <cell r="J1252" t="str">
            <v>Band H</v>
          </cell>
          <cell r="K1252">
            <v>1</v>
          </cell>
          <cell r="L1252">
            <v>40</v>
          </cell>
          <cell r="M1252" t="str">
            <v>Permanent Full-Time</v>
          </cell>
          <cell r="N1252" t="str">
            <v>Salaried</v>
          </cell>
          <cell r="O1252" t="str">
            <v>Position Filled</v>
          </cell>
          <cell r="P1252">
            <v>1572</v>
          </cell>
          <cell r="Q1252" t="str">
            <v>Claire Macky</v>
          </cell>
          <cell r="R1252" t="str">
            <v>Permanent Full-Time</v>
          </cell>
          <cell r="S1252" t="str">
            <v>Salaried</v>
          </cell>
          <cell r="T1252" t="str">
            <v>IEA – 2013 Standard</v>
          </cell>
          <cell r="U1252">
            <v>1</v>
          </cell>
          <cell r="V1252" t="str">
            <v>H3</v>
          </cell>
          <cell r="W1252">
            <v>79120</v>
          </cell>
          <cell r="X1252" t="str">
            <v>Admin 5 - 6 Henderson Valley Road</v>
          </cell>
          <cell r="Y1252">
            <v>0</v>
          </cell>
          <cell r="Z1252" t="str">
            <v>Claire</v>
          </cell>
          <cell r="AA1252" t="str">
            <v>Macky</v>
          </cell>
          <cell r="AC1252" t="str">
            <v>BAND</v>
          </cell>
          <cell r="AD1252" t="str">
            <v>PSA</v>
          </cell>
          <cell r="AE1252" t="str">
            <v>Female</v>
          </cell>
          <cell r="AF1252">
            <v>3405</v>
          </cell>
          <cell r="AG1252" t="str">
            <v>Inv. &amp; Design PS</v>
          </cell>
          <cell r="AH1252" t="str">
            <v>00.00.0000</v>
          </cell>
        </row>
        <row r="1253">
          <cell r="A1253">
            <v>51001567</v>
          </cell>
          <cell r="B1253" t="str">
            <v>Chief Executive Office</v>
          </cell>
          <cell r="C1253" t="str">
            <v>CCIG</v>
          </cell>
          <cell r="E1253" t="str">
            <v>CCIG</v>
          </cell>
          <cell r="F1253">
            <v>51001567</v>
          </cell>
          <cell r="G1253" t="str">
            <v>General Manager CCI</v>
          </cell>
          <cell r="H1253" t="str">
            <v>01.07.2013</v>
          </cell>
          <cell r="I1253" t="str">
            <v>Group Manager</v>
          </cell>
          <cell r="J1253" t="str">
            <v>Band N</v>
          </cell>
          <cell r="K1253">
            <v>1</v>
          </cell>
          <cell r="L1253">
            <v>40</v>
          </cell>
          <cell r="M1253" t="str">
            <v>Permanent Full-Time</v>
          </cell>
          <cell r="N1253" t="str">
            <v>Salaried</v>
          </cell>
          <cell r="O1253" t="str">
            <v>Position Filled</v>
          </cell>
          <cell r="P1253">
            <v>97063921</v>
          </cell>
          <cell r="Q1253" t="str">
            <v>Rick Walden</v>
          </cell>
          <cell r="R1253" t="str">
            <v>Permanent Full-Time</v>
          </cell>
          <cell r="S1253" t="str">
            <v>Salaried</v>
          </cell>
          <cell r="T1253" t="str">
            <v>IEA – Senior Mgmt</v>
          </cell>
          <cell r="U1253">
            <v>1</v>
          </cell>
          <cell r="V1253" t="str">
            <v>N+</v>
          </cell>
          <cell r="W1253">
            <v>282000</v>
          </cell>
          <cell r="X1253" t="str">
            <v>1 Queen Street - Level 4</v>
          </cell>
          <cell r="Y1253">
            <v>0</v>
          </cell>
          <cell r="Z1253" t="str">
            <v>Eric</v>
          </cell>
          <cell r="AA1253" t="str">
            <v>Walden</v>
          </cell>
          <cell r="AB1253" t="str">
            <v>Rick</v>
          </cell>
          <cell r="AC1253" t="str">
            <v>BAND</v>
          </cell>
          <cell r="AD1253" t="str">
            <v>AT Standard Scale</v>
          </cell>
          <cell r="AE1253" t="str">
            <v>Male</v>
          </cell>
          <cell r="AF1253">
            <v>3306</v>
          </cell>
          <cell r="AG1253" t="str">
            <v>City Centre Inte CCI</v>
          </cell>
          <cell r="AH1253" t="str">
            <v>00.00.0000</v>
          </cell>
        </row>
        <row r="1254">
          <cell r="A1254">
            <v>51001568</v>
          </cell>
          <cell r="B1254" t="str">
            <v>Chief Executive Office</v>
          </cell>
          <cell r="C1254" t="str">
            <v>CCIG</v>
          </cell>
          <cell r="D1254" t="str">
            <v>City Centre Integration</v>
          </cell>
          <cell r="E1254" t="str">
            <v>City Centre Integration</v>
          </cell>
          <cell r="F1254">
            <v>51001568</v>
          </cell>
          <cell r="G1254" t="str">
            <v>HED Programme Director</v>
          </cell>
          <cell r="H1254" t="str">
            <v>01.07.2013</v>
          </cell>
          <cell r="I1254" t="str">
            <v>Department Manager</v>
          </cell>
          <cell r="J1254" t="str">
            <v>Band K</v>
          </cell>
          <cell r="K1254">
            <v>1</v>
          </cell>
          <cell r="L1254">
            <v>40</v>
          </cell>
          <cell r="M1254" t="str">
            <v>Permanent Full-Time</v>
          </cell>
          <cell r="N1254" t="str">
            <v>Salaried</v>
          </cell>
          <cell r="O1254" t="str">
            <v>Position Filled</v>
          </cell>
          <cell r="P1254">
            <v>49</v>
          </cell>
          <cell r="Q1254" t="str">
            <v>Andrew Guthrie</v>
          </cell>
          <cell r="R1254" t="str">
            <v>Permanent Full-Time</v>
          </cell>
          <cell r="S1254" t="str">
            <v>Salaried</v>
          </cell>
          <cell r="T1254" t="str">
            <v>IEA – 2010 Standard</v>
          </cell>
          <cell r="U1254">
            <v>1</v>
          </cell>
          <cell r="V1254" t="str">
            <v>K+</v>
          </cell>
          <cell r="W1254">
            <v>195000</v>
          </cell>
          <cell r="X1254" t="str">
            <v>1 Queen Street - Level 4</v>
          </cell>
          <cell r="Y1254">
            <v>0</v>
          </cell>
          <cell r="Z1254" t="str">
            <v>Andrew</v>
          </cell>
          <cell r="AA1254" t="str">
            <v>Guthrie</v>
          </cell>
          <cell r="AC1254" t="str">
            <v>BAND</v>
          </cell>
          <cell r="AD1254" t="str">
            <v>PSA</v>
          </cell>
          <cell r="AE1254" t="str">
            <v>Male</v>
          </cell>
          <cell r="AF1254">
            <v>3306</v>
          </cell>
          <cell r="AG1254" t="str">
            <v>City Centre Inte CCI</v>
          </cell>
          <cell r="AH1254" t="str">
            <v>00.00.0000</v>
          </cell>
        </row>
        <row r="1255">
          <cell r="A1255">
            <v>51001569</v>
          </cell>
          <cell r="B1255" t="str">
            <v>Capital Development Division</v>
          </cell>
          <cell r="C1255" t="str">
            <v>Roading</v>
          </cell>
          <cell r="E1255" t="str">
            <v>Roading</v>
          </cell>
          <cell r="F1255">
            <v>51001569</v>
          </cell>
          <cell r="G1255" t="str">
            <v>Group Manager Roading</v>
          </cell>
          <cell r="H1255" t="str">
            <v>01.07.2013</v>
          </cell>
          <cell r="I1255" t="str">
            <v>Group Manager</v>
          </cell>
          <cell r="J1255" t="str">
            <v>Band N</v>
          </cell>
          <cell r="K1255">
            <v>1</v>
          </cell>
          <cell r="L1255">
            <v>40</v>
          </cell>
          <cell r="M1255" t="str">
            <v>Permanent Full-Time</v>
          </cell>
          <cell r="N1255" t="str">
            <v>Salaried</v>
          </cell>
          <cell r="O1255" t="str">
            <v>Position Filled</v>
          </cell>
          <cell r="P1255">
            <v>1662</v>
          </cell>
          <cell r="Q1255" t="str">
            <v>Andrew Scoggins</v>
          </cell>
          <cell r="R1255" t="str">
            <v>Permanent Full-Time</v>
          </cell>
          <cell r="S1255" t="str">
            <v>Salaried</v>
          </cell>
          <cell r="T1255" t="str">
            <v>IEA – Senior Mgmt</v>
          </cell>
          <cell r="U1255">
            <v>1</v>
          </cell>
          <cell r="V1255" t="str">
            <v>N+</v>
          </cell>
          <cell r="W1255">
            <v>276480</v>
          </cell>
          <cell r="X1255" t="str">
            <v>Admin 4 - 6 Henderson Valley Road</v>
          </cell>
          <cell r="Y1255">
            <v>0</v>
          </cell>
          <cell r="Z1255" t="str">
            <v>Andrew</v>
          </cell>
          <cell r="AA1255" t="str">
            <v>Scoggins</v>
          </cell>
          <cell r="AB1255" t="str">
            <v>Andrew</v>
          </cell>
          <cell r="AC1255" t="str">
            <v>BAND</v>
          </cell>
          <cell r="AD1255" t="str">
            <v>PSA</v>
          </cell>
          <cell r="AE1255" t="str">
            <v>Male</v>
          </cell>
          <cell r="AF1255">
            <v>3100</v>
          </cell>
          <cell r="AG1255" t="str">
            <v>INFRASTRUCTURE DEV</v>
          </cell>
          <cell r="AH1255" t="str">
            <v>00.00.0000</v>
          </cell>
        </row>
        <row r="1256">
          <cell r="A1256">
            <v>51001570</v>
          </cell>
          <cell r="B1256" t="str">
            <v>Capital Development Division</v>
          </cell>
          <cell r="C1256" t="str">
            <v>Investment &amp; Development</v>
          </cell>
          <cell r="E1256" t="str">
            <v>Investment &amp; Development</v>
          </cell>
          <cell r="F1256">
            <v>51001570</v>
          </cell>
          <cell r="G1256" t="str">
            <v>Group Manager - Investment &amp; Development</v>
          </cell>
          <cell r="H1256" t="str">
            <v>01.07.2013</v>
          </cell>
          <cell r="I1256" t="str">
            <v>Group Manager</v>
          </cell>
          <cell r="J1256" t="str">
            <v>Band N</v>
          </cell>
          <cell r="K1256">
            <v>1</v>
          </cell>
          <cell r="L1256">
            <v>40</v>
          </cell>
          <cell r="M1256" t="str">
            <v>Permanent Full-Time</v>
          </cell>
          <cell r="N1256" t="str">
            <v>Salaried</v>
          </cell>
          <cell r="O1256" t="str">
            <v>Position Filled</v>
          </cell>
          <cell r="P1256">
            <v>1674</v>
          </cell>
          <cell r="Q1256" t="str">
            <v>John Worth</v>
          </cell>
          <cell r="R1256" t="str">
            <v>Permanent Full-Time</v>
          </cell>
          <cell r="S1256" t="str">
            <v>Salaried</v>
          </cell>
          <cell r="T1256" t="str">
            <v>IEA – Senior Mgmt</v>
          </cell>
          <cell r="U1256">
            <v>1</v>
          </cell>
          <cell r="V1256" t="str">
            <v>N+</v>
          </cell>
          <cell r="W1256">
            <v>281600</v>
          </cell>
          <cell r="X1256" t="str">
            <v>1 Queen Street - Level 10</v>
          </cell>
          <cell r="Y1256">
            <v>0</v>
          </cell>
          <cell r="Z1256" t="str">
            <v>John</v>
          </cell>
          <cell r="AA1256" t="str">
            <v>Worth</v>
          </cell>
          <cell r="AB1256" t="str">
            <v>John</v>
          </cell>
          <cell r="AC1256" t="str">
            <v>BAND</v>
          </cell>
          <cell r="AD1256" t="str">
            <v>PSA</v>
          </cell>
          <cell r="AE1256" t="str">
            <v>Male</v>
          </cell>
          <cell r="AF1256">
            <v>3303</v>
          </cell>
          <cell r="AG1256" t="str">
            <v>Investment and Devel</v>
          </cell>
          <cell r="AH1256" t="str">
            <v>00.00.0000</v>
          </cell>
        </row>
        <row r="1257">
          <cell r="A1257">
            <v>51001571</v>
          </cell>
          <cell r="B1257" t="str">
            <v>Capital Development Division</v>
          </cell>
          <cell r="C1257" t="str">
            <v>Investment &amp; Development</v>
          </cell>
          <cell r="E1257" t="str">
            <v>Investment &amp; Development</v>
          </cell>
          <cell r="F1257">
            <v>51001571</v>
          </cell>
          <cell r="G1257" t="str">
            <v>Manager Investment</v>
          </cell>
          <cell r="H1257" t="str">
            <v>01.07.2013</v>
          </cell>
          <cell r="I1257" t="str">
            <v>Staff Member</v>
          </cell>
          <cell r="J1257" t="str">
            <v>Band J</v>
          </cell>
          <cell r="K1257">
            <v>1</v>
          </cell>
          <cell r="L1257">
            <v>40</v>
          </cell>
          <cell r="M1257" t="str">
            <v>Permanent Full-Time</v>
          </cell>
          <cell r="N1257" t="str">
            <v>Salaried</v>
          </cell>
          <cell r="O1257" t="str">
            <v>Position Filled</v>
          </cell>
          <cell r="P1257">
            <v>2165</v>
          </cell>
          <cell r="Q1257" t="str">
            <v>Kevin Jones</v>
          </cell>
          <cell r="R1257" t="str">
            <v>Permanent Full-Time</v>
          </cell>
          <cell r="S1257" t="str">
            <v>Salaried</v>
          </cell>
          <cell r="T1257" t="str">
            <v>IEA – 2013 Standard</v>
          </cell>
          <cell r="U1257">
            <v>1</v>
          </cell>
          <cell r="V1257" t="str">
            <v>J+</v>
          </cell>
          <cell r="W1257">
            <v>160000</v>
          </cell>
          <cell r="X1257" t="str">
            <v>1 Queen Street - Level 10</v>
          </cell>
          <cell r="Y1257">
            <v>0</v>
          </cell>
          <cell r="Z1257" t="str">
            <v>Kevin</v>
          </cell>
          <cell r="AA1257" t="str">
            <v>Jones</v>
          </cell>
          <cell r="AC1257" t="str">
            <v>BAND</v>
          </cell>
          <cell r="AD1257" t="str">
            <v>PSA</v>
          </cell>
          <cell r="AE1257" t="str">
            <v>Male</v>
          </cell>
          <cell r="AF1257">
            <v>3303</v>
          </cell>
          <cell r="AG1257" t="str">
            <v>Investment and Devel</v>
          </cell>
          <cell r="AH1257" t="str">
            <v>00.00.0000</v>
          </cell>
        </row>
        <row r="1258">
          <cell r="A1258">
            <v>51001572</v>
          </cell>
          <cell r="B1258" t="str">
            <v>Chief Executive Office</v>
          </cell>
          <cell r="E1258" t="str">
            <v>Chief Executive Office</v>
          </cell>
          <cell r="F1258">
            <v>51001572</v>
          </cell>
          <cell r="G1258" t="str">
            <v>Special Projects</v>
          </cell>
          <cell r="H1258" t="str">
            <v>01.07.2013</v>
          </cell>
          <cell r="I1258" t="str">
            <v>Department Manager</v>
          </cell>
          <cell r="J1258" t="str">
            <v>Executive</v>
          </cell>
          <cell r="K1258">
            <v>1</v>
          </cell>
          <cell r="L1258">
            <v>40</v>
          </cell>
          <cell r="M1258" t="str">
            <v>Permanent Full-Time</v>
          </cell>
          <cell r="N1258" t="str">
            <v>Salaried</v>
          </cell>
          <cell r="O1258" t="str">
            <v>Position Filled</v>
          </cell>
          <cell r="P1258">
            <v>231</v>
          </cell>
          <cell r="Q1258" t="str">
            <v>Claire Stewart</v>
          </cell>
          <cell r="R1258" t="str">
            <v>Permanent Part-Time</v>
          </cell>
          <cell r="S1258" t="str">
            <v>Salaried</v>
          </cell>
          <cell r="T1258" t="str">
            <v>IEA – Senior Mgmt</v>
          </cell>
          <cell r="U1258">
            <v>0.5</v>
          </cell>
          <cell r="V1258" t="str">
            <v>EX</v>
          </cell>
          <cell r="W1258">
            <v>300000</v>
          </cell>
          <cell r="X1258" t="str">
            <v>1 Queen Street - Level 10</v>
          </cell>
          <cell r="Y1258">
            <v>0.5</v>
          </cell>
          <cell r="Z1258" t="str">
            <v>Claire</v>
          </cell>
          <cell r="AA1258" t="str">
            <v>Stewart</v>
          </cell>
          <cell r="AC1258" t="str">
            <v>EXEC</v>
          </cell>
          <cell r="AD1258" t="str">
            <v>AT Exec Scale</v>
          </cell>
          <cell r="AE1258" t="str">
            <v>Female</v>
          </cell>
          <cell r="AF1258">
            <v>1900</v>
          </cell>
          <cell r="AG1258" t="str">
            <v>CHIEF EXECUTIVE</v>
          </cell>
          <cell r="AH1258" t="str">
            <v>00.00.0000</v>
          </cell>
        </row>
        <row r="1259">
          <cell r="A1259">
            <v>51001577</v>
          </cell>
          <cell r="B1259" t="str">
            <v>Capital Development Division</v>
          </cell>
          <cell r="C1259" t="str">
            <v>Road Corridor</v>
          </cell>
          <cell r="D1259" t="str">
            <v>Delivery</v>
          </cell>
          <cell r="E1259" t="str">
            <v>Compliance Auditing - West</v>
          </cell>
          <cell r="F1259">
            <v>51001577</v>
          </cell>
          <cell r="G1259" t="str">
            <v>Compliance Auditor</v>
          </cell>
          <cell r="H1259" t="str">
            <v>01.07.2013</v>
          </cell>
          <cell r="I1259" t="str">
            <v>Staff Member</v>
          </cell>
          <cell r="J1259" t="str">
            <v>Band F</v>
          </cell>
          <cell r="K1259">
            <v>1</v>
          </cell>
          <cell r="L1259">
            <v>40</v>
          </cell>
          <cell r="M1259" t="str">
            <v>Permanent Full-Time</v>
          </cell>
          <cell r="N1259" t="str">
            <v>Waged/Timesheet</v>
          </cell>
          <cell r="O1259" t="str">
            <v>Position Filled</v>
          </cell>
          <cell r="P1259">
            <v>1608</v>
          </cell>
          <cell r="Q1259" t="str">
            <v>Troy Wiki</v>
          </cell>
          <cell r="R1259" t="str">
            <v>Permanent Full-Time</v>
          </cell>
          <cell r="S1259" t="str">
            <v>Waged/Timesheet</v>
          </cell>
          <cell r="T1259" t="str">
            <v>IEA – 2013 Standard</v>
          </cell>
          <cell r="U1259">
            <v>1</v>
          </cell>
          <cell r="V1259" t="str">
            <v>F4</v>
          </cell>
          <cell r="W1259">
            <v>58080</v>
          </cell>
          <cell r="X1259" t="str">
            <v>Admin 5 - 6 Henderson Valley Road</v>
          </cell>
          <cell r="Y1259">
            <v>0</v>
          </cell>
          <cell r="Z1259" t="str">
            <v>Troy</v>
          </cell>
          <cell r="AA1259" t="str">
            <v>Wiki</v>
          </cell>
          <cell r="AC1259" t="str">
            <v>BAND</v>
          </cell>
          <cell r="AD1259" t="str">
            <v>PSA</v>
          </cell>
          <cell r="AE1259" t="str">
            <v>Male</v>
          </cell>
          <cell r="AF1259">
            <v>1629</v>
          </cell>
          <cell r="AG1259" t="str">
            <v>Compliance Audit Wst</v>
          </cell>
          <cell r="AH1259" t="str">
            <v>00.00.0000</v>
          </cell>
        </row>
        <row r="1260">
          <cell r="A1260">
            <v>51001578</v>
          </cell>
          <cell r="B1260" t="str">
            <v>Capital Development Division</v>
          </cell>
          <cell r="C1260" t="str">
            <v>Road Corridor</v>
          </cell>
          <cell r="D1260" t="str">
            <v>Delivery</v>
          </cell>
          <cell r="E1260" t="str">
            <v>Compliance - North</v>
          </cell>
          <cell r="F1260">
            <v>51001578</v>
          </cell>
          <cell r="G1260" t="str">
            <v>Compliance Auditor North</v>
          </cell>
          <cell r="H1260" t="str">
            <v>01.07.2013</v>
          </cell>
          <cell r="I1260" t="str">
            <v>Staff Member</v>
          </cell>
          <cell r="J1260" t="str">
            <v>Band F</v>
          </cell>
          <cell r="K1260">
            <v>1</v>
          </cell>
          <cell r="L1260">
            <v>40</v>
          </cell>
          <cell r="M1260" t="str">
            <v>Permanent Full-Time</v>
          </cell>
          <cell r="N1260" t="str">
            <v>Waged/Timesheet</v>
          </cell>
          <cell r="O1260" t="str">
            <v>Position Filled</v>
          </cell>
          <cell r="P1260">
            <v>1746</v>
          </cell>
          <cell r="Q1260" t="str">
            <v>Getrude Mashingaidze</v>
          </cell>
          <cell r="R1260" t="str">
            <v>Permanent Full-Time</v>
          </cell>
          <cell r="S1260" t="str">
            <v>Waged/Timesheet</v>
          </cell>
          <cell r="T1260" t="str">
            <v>IEA – 2013 Standard</v>
          </cell>
          <cell r="U1260">
            <v>1</v>
          </cell>
          <cell r="V1260" t="str">
            <v>F+</v>
          </cell>
          <cell r="W1260">
            <v>60000</v>
          </cell>
          <cell r="X1260" t="str">
            <v>Vodafone Building - Level 2 (74 Taharoto Road)</v>
          </cell>
          <cell r="Y1260">
            <v>0</v>
          </cell>
          <cell r="Z1260" t="str">
            <v>Getrude</v>
          </cell>
          <cell r="AA1260" t="str">
            <v>Mashingaidze</v>
          </cell>
          <cell r="AC1260" t="str">
            <v>BAND</v>
          </cell>
          <cell r="AD1260" t="str">
            <v>PSA</v>
          </cell>
          <cell r="AE1260" t="str">
            <v>Female</v>
          </cell>
          <cell r="AF1260">
            <v>1627</v>
          </cell>
          <cell r="AG1260" t="str">
            <v>Compliance Audit Nth</v>
          </cell>
          <cell r="AH1260" t="str">
            <v>00.00.0000</v>
          </cell>
        </row>
        <row r="1261">
          <cell r="A1261">
            <v>51001579</v>
          </cell>
          <cell r="B1261" t="str">
            <v>Capital Development Division</v>
          </cell>
          <cell r="C1261" t="str">
            <v>Road Corridor</v>
          </cell>
          <cell r="D1261" t="str">
            <v>Delivery</v>
          </cell>
          <cell r="E1261" t="str">
            <v>Compliance Auditing - West</v>
          </cell>
          <cell r="F1261">
            <v>51001579</v>
          </cell>
          <cell r="G1261" t="str">
            <v>Compliance Auditor</v>
          </cell>
          <cell r="H1261" t="str">
            <v>01.07.2013</v>
          </cell>
          <cell r="I1261" t="str">
            <v>Staff Member</v>
          </cell>
          <cell r="J1261" t="str">
            <v>Band F</v>
          </cell>
          <cell r="K1261">
            <v>1</v>
          </cell>
          <cell r="L1261">
            <v>40</v>
          </cell>
          <cell r="M1261" t="str">
            <v>Permanent Full-Time</v>
          </cell>
          <cell r="N1261" t="str">
            <v>Waged/Timesheet</v>
          </cell>
          <cell r="O1261" t="str">
            <v>Position Filled</v>
          </cell>
          <cell r="P1261">
            <v>1350</v>
          </cell>
          <cell r="Q1261" t="str">
            <v>Dhruv Grover</v>
          </cell>
          <cell r="R1261" t="str">
            <v>Permanent Full-Time</v>
          </cell>
          <cell r="S1261" t="str">
            <v>Waged/Timesheet</v>
          </cell>
          <cell r="T1261" t="str">
            <v>IEA – 2013 Standard</v>
          </cell>
          <cell r="U1261">
            <v>1</v>
          </cell>
          <cell r="V1261" t="str">
            <v>F4</v>
          </cell>
          <cell r="W1261">
            <v>58080</v>
          </cell>
          <cell r="X1261" t="str">
            <v>Admin 5 - 6 Henderson Valley Road</v>
          </cell>
          <cell r="Y1261">
            <v>0</v>
          </cell>
          <cell r="Z1261" t="str">
            <v>Dhruv</v>
          </cell>
          <cell r="AA1261" t="str">
            <v>Grover</v>
          </cell>
          <cell r="AC1261" t="str">
            <v>BAND</v>
          </cell>
          <cell r="AD1261" t="str">
            <v>PSA</v>
          </cell>
          <cell r="AE1261" t="str">
            <v>Male</v>
          </cell>
          <cell r="AF1261">
            <v>1629</v>
          </cell>
          <cell r="AG1261" t="str">
            <v>Compliance Audit Wst</v>
          </cell>
          <cell r="AH1261" t="str">
            <v>00.00.0000</v>
          </cell>
        </row>
        <row r="1262">
          <cell r="A1262">
            <v>51001581</v>
          </cell>
          <cell r="B1262" t="str">
            <v>Chief Executive Office</v>
          </cell>
          <cell r="C1262" t="str">
            <v>Risk &amp; Audit</v>
          </cell>
          <cell r="E1262" t="str">
            <v>Risk &amp; Audit</v>
          </cell>
          <cell r="F1262">
            <v>51001581</v>
          </cell>
          <cell r="G1262" t="str">
            <v>Risk &amp; Internal Auditor</v>
          </cell>
          <cell r="H1262" t="str">
            <v>01.07.2013</v>
          </cell>
          <cell r="I1262" t="str">
            <v>Staff Member</v>
          </cell>
          <cell r="J1262" t="str">
            <v>Band G</v>
          </cell>
          <cell r="K1262">
            <v>1</v>
          </cell>
          <cell r="L1262">
            <v>40</v>
          </cell>
          <cell r="M1262" t="str">
            <v>Permanent Full-Time</v>
          </cell>
          <cell r="N1262" t="str">
            <v>Waged/Timesheet</v>
          </cell>
          <cell r="O1262" t="str">
            <v>Position Filled</v>
          </cell>
          <cell r="P1262">
            <v>1589</v>
          </cell>
          <cell r="Q1262" t="str">
            <v>Thembi Nyathi</v>
          </cell>
          <cell r="R1262" t="str">
            <v>Permanent Full-Time</v>
          </cell>
          <cell r="S1262" t="str">
            <v>Waged/Timesheet</v>
          </cell>
          <cell r="T1262" t="str">
            <v>CEA – PSA</v>
          </cell>
          <cell r="U1262">
            <v>1</v>
          </cell>
          <cell r="V1262" t="str">
            <v>G+</v>
          </cell>
          <cell r="W1262">
            <v>84480</v>
          </cell>
          <cell r="X1262" t="str">
            <v>Civic 1 - 6 Henderson Valley Road</v>
          </cell>
          <cell r="Y1262">
            <v>0</v>
          </cell>
          <cell r="Z1262" t="str">
            <v>Thembelihle</v>
          </cell>
          <cell r="AA1262" t="str">
            <v>Nyathi</v>
          </cell>
          <cell r="AB1262" t="str">
            <v>Thembi</v>
          </cell>
          <cell r="AC1262" t="str">
            <v>BAND</v>
          </cell>
          <cell r="AD1262" t="str">
            <v>PSA</v>
          </cell>
          <cell r="AE1262" t="str">
            <v>Female</v>
          </cell>
          <cell r="AF1262">
            <v>9100</v>
          </cell>
          <cell r="AG1262" t="str">
            <v>RISK &amp; AUDIT</v>
          </cell>
          <cell r="AH1262" t="str">
            <v>00.00.0000</v>
          </cell>
        </row>
        <row r="1263">
          <cell r="A1263">
            <v>51001581</v>
          </cell>
          <cell r="B1263" t="str">
            <v>Chief Executive Office</v>
          </cell>
          <cell r="C1263" t="str">
            <v>Risk &amp; Audit</v>
          </cell>
          <cell r="E1263" t="str">
            <v>Risk &amp; Audit</v>
          </cell>
          <cell r="F1263">
            <v>51001581</v>
          </cell>
          <cell r="G1263" t="str">
            <v>Risk &amp; Internal Auditor</v>
          </cell>
          <cell r="H1263" t="str">
            <v>01.07.2013</v>
          </cell>
          <cell r="I1263" t="str">
            <v>Staff Member</v>
          </cell>
          <cell r="J1263" t="str">
            <v>Band G</v>
          </cell>
          <cell r="K1263">
            <v>1</v>
          </cell>
          <cell r="L1263">
            <v>40</v>
          </cell>
          <cell r="M1263" t="str">
            <v>Permanent Full-Time</v>
          </cell>
          <cell r="N1263" t="str">
            <v>Waged/Timesheet</v>
          </cell>
          <cell r="O1263" t="str">
            <v>Position Filled</v>
          </cell>
          <cell r="P1263">
            <v>2267</v>
          </cell>
          <cell r="Q1263" t="str">
            <v>Jennifer Laciste</v>
          </cell>
          <cell r="R1263" t="str">
            <v>Fixed Term Full-Time</v>
          </cell>
          <cell r="S1263" t="str">
            <v>Waged/Timesheet</v>
          </cell>
          <cell r="T1263" t="str">
            <v>IEA – 2013 Standard</v>
          </cell>
          <cell r="U1263">
            <v>1</v>
          </cell>
          <cell r="V1263" t="str">
            <v>G-</v>
          </cell>
          <cell r="W1263">
            <v>62400</v>
          </cell>
          <cell r="X1263" t="str">
            <v>Civic 1 - 6 Henderson Valley Road</v>
          </cell>
          <cell r="Y1263">
            <v>0</v>
          </cell>
          <cell r="Z1263" t="str">
            <v>Jennifer</v>
          </cell>
          <cell r="AA1263" t="str">
            <v>Laciste</v>
          </cell>
          <cell r="AC1263" t="str">
            <v>BAND</v>
          </cell>
          <cell r="AD1263" t="str">
            <v>PSA</v>
          </cell>
          <cell r="AE1263" t="str">
            <v>Female</v>
          </cell>
          <cell r="AF1263">
            <v>9100</v>
          </cell>
          <cell r="AG1263" t="str">
            <v>RISK &amp; AUDIT</v>
          </cell>
          <cell r="AH1263" t="str">
            <v>01.05.2015</v>
          </cell>
        </row>
        <row r="1264">
          <cell r="A1264">
            <v>51001582</v>
          </cell>
          <cell r="B1264" t="str">
            <v>Chief Executive Office</v>
          </cell>
          <cell r="C1264" t="str">
            <v>Risk &amp; Audit</v>
          </cell>
          <cell r="E1264" t="str">
            <v>Risk &amp; Audit</v>
          </cell>
          <cell r="F1264">
            <v>51001582</v>
          </cell>
          <cell r="G1264" t="str">
            <v>Assistant Risk &amp; Internal Auditor</v>
          </cell>
          <cell r="H1264" t="str">
            <v>01.07.2013</v>
          </cell>
          <cell r="I1264" t="str">
            <v>Staff Member</v>
          </cell>
          <cell r="J1264" t="str">
            <v>Band E</v>
          </cell>
          <cell r="K1264">
            <v>1</v>
          </cell>
          <cell r="L1264">
            <v>40</v>
          </cell>
          <cell r="M1264" t="str">
            <v>Permanent Full-Time</v>
          </cell>
          <cell r="N1264" t="str">
            <v>Waged/Timesheet</v>
          </cell>
          <cell r="O1264" t="str">
            <v>Position Filled</v>
          </cell>
          <cell r="P1264">
            <v>1560</v>
          </cell>
          <cell r="Q1264" t="str">
            <v>Azza Rasheed</v>
          </cell>
          <cell r="R1264" t="str">
            <v>Permanent Full-Time</v>
          </cell>
          <cell r="S1264" t="str">
            <v>Waged/Timesheet</v>
          </cell>
          <cell r="T1264" t="str">
            <v>CEA – PSA</v>
          </cell>
          <cell r="U1264">
            <v>1</v>
          </cell>
          <cell r="V1264" t="str">
            <v>E+</v>
          </cell>
          <cell r="W1264">
            <v>52736</v>
          </cell>
          <cell r="X1264" t="str">
            <v>Civic 1 - 6 Henderson Valley Road</v>
          </cell>
          <cell r="Y1264">
            <v>0</v>
          </cell>
          <cell r="Z1264" t="str">
            <v>Azza</v>
          </cell>
          <cell r="AA1264" t="str">
            <v>Rasheed</v>
          </cell>
          <cell r="AC1264" t="str">
            <v>BAND</v>
          </cell>
          <cell r="AD1264" t="str">
            <v>PSA</v>
          </cell>
          <cell r="AE1264" t="str">
            <v>Female</v>
          </cell>
          <cell r="AF1264">
            <v>9100</v>
          </cell>
          <cell r="AG1264" t="str">
            <v>RISK &amp; AUDIT</v>
          </cell>
          <cell r="AH1264" t="str">
            <v>00.00.0000</v>
          </cell>
        </row>
        <row r="1265">
          <cell r="A1265">
            <v>51001583</v>
          </cell>
          <cell r="B1265" t="str">
            <v>Chief Executive Office</v>
          </cell>
          <cell r="C1265" t="str">
            <v>Risk &amp; Audit</v>
          </cell>
          <cell r="E1265" t="str">
            <v>Risk &amp; Audit</v>
          </cell>
          <cell r="F1265">
            <v>51001583</v>
          </cell>
          <cell r="G1265" t="str">
            <v>Assistant Risk &amp; Internal Auditor</v>
          </cell>
          <cell r="H1265" t="str">
            <v>01.07.2013</v>
          </cell>
          <cell r="I1265" t="str">
            <v>Staff Member</v>
          </cell>
          <cell r="J1265" t="str">
            <v>Band E</v>
          </cell>
          <cell r="K1265">
            <v>1</v>
          </cell>
          <cell r="L1265">
            <v>40</v>
          </cell>
          <cell r="M1265" t="str">
            <v>Permanent Full-Time</v>
          </cell>
          <cell r="N1265" t="str">
            <v>Waged/Timesheet</v>
          </cell>
          <cell r="O1265" t="str">
            <v>Position Filled</v>
          </cell>
          <cell r="P1265">
            <v>1561</v>
          </cell>
          <cell r="Q1265" t="str">
            <v>Taf Mutizira</v>
          </cell>
          <cell r="R1265" t="str">
            <v>Permanent Full-Time</v>
          </cell>
          <cell r="S1265" t="str">
            <v>Waged/Timesheet</v>
          </cell>
          <cell r="T1265" t="str">
            <v>IEA – 2013 Standard</v>
          </cell>
          <cell r="U1265">
            <v>1</v>
          </cell>
          <cell r="V1265" t="str">
            <v>E+</v>
          </cell>
          <cell r="W1265">
            <v>53954</v>
          </cell>
          <cell r="X1265" t="str">
            <v>Civic 1 - 6 Henderson Valley Road</v>
          </cell>
          <cell r="Y1265">
            <v>0</v>
          </cell>
          <cell r="Z1265" t="str">
            <v>Tafadzwa</v>
          </cell>
          <cell r="AA1265" t="str">
            <v>Mutizira</v>
          </cell>
          <cell r="AB1265" t="str">
            <v>Taf</v>
          </cell>
          <cell r="AC1265" t="str">
            <v>BAND</v>
          </cell>
          <cell r="AD1265" t="str">
            <v>PSA</v>
          </cell>
          <cell r="AE1265" t="str">
            <v>Male</v>
          </cell>
          <cell r="AF1265">
            <v>9100</v>
          </cell>
          <cell r="AG1265" t="str">
            <v>RISK &amp; AUDIT</v>
          </cell>
          <cell r="AH1265" t="str">
            <v>00.00.0000</v>
          </cell>
        </row>
        <row r="1266">
          <cell r="A1266">
            <v>51001585</v>
          </cell>
          <cell r="B1266" t="str">
            <v>Business Technology Division</v>
          </cell>
          <cell r="C1266" t="str">
            <v>Business Delivery</v>
          </cell>
          <cell r="D1266" t="str">
            <v>Corporate Programme</v>
          </cell>
          <cell r="E1266" t="str">
            <v>Corporate Programme</v>
          </cell>
          <cell r="F1266">
            <v>51001585</v>
          </cell>
          <cell r="G1266" t="str">
            <v>ITS Project Manager</v>
          </cell>
          <cell r="H1266" t="str">
            <v>17.06.2013</v>
          </cell>
          <cell r="I1266" t="str">
            <v>Staff Member</v>
          </cell>
          <cell r="K1266">
            <v>0</v>
          </cell>
          <cell r="L1266">
            <v>0</v>
          </cell>
          <cell r="M1266" t="str">
            <v>Non-Employee</v>
          </cell>
          <cell r="N1266" t="str">
            <v>Contractor</v>
          </cell>
          <cell r="O1266" t="str">
            <v>Position Filled</v>
          </cell>
          <cell r="P1266">
            <v>1714</v>
          </cell>
          <cell r="Q1266" t="str">
            <v>Charmaine Marshall</v>
          </cell>
          <cell r="R1266" t="str">
            <v>Non-Employee</v>
          </cell>
          <cell r="S1266" t="str">
            <v>Contractor</v>
          </cell>
          <cell r="U1266">
            <v>0</v>
          </cell>
          <cell r="W1266">
            <v>0</v>
          </cell>
          <cell r="X1266" t="str">
            <v>Goodman Fielder L2 - 8 Nelson Street</v>
          </cell>
          <cell r="Y1266">
            <v>0</v>
          </cell>
          <cell r="Z1266" t="str">
            <v>Charmaine</v>
          </cell>
          <cell r="AA1266" t="str">
            <v>Marshall</v>
          </cell>
          <cell r="AE1266" t="str">
            <v>Female</v>
          </cell>
          <cell r="AF1266">
            <v>8529</v>
          </cell>
          <cell r="AG1266" t="str">
            <v>Corporate Programme</v>
          </cell>
          <cell r="AH1266" t="str">
            <v>27.03.2015</v>
          </cell>
        </row>
        <row r="1267">
          <cell r="A1267">
            <v>51001586</v>
          </cell>
          <cell r="B1267" t="str">
            <v>Business Technology Division</v>
          </cell>
          <cell r="C1267" t="str">
            <v>Business Delivery</v>
          </cell>
          <cell r="D1267" t="str">
            <v>Infrastructure Programme</v>
          </cell>
          <cell r="E1267" t="str">
            <v>Infrastructure Programme</v>
          </cell>
          <cell r="F1267">
            <v>51001586</v>
          </cell>
          <cell r="G1267" t="str">
            <v>ITS Project Manager</v>
          </cell>
          <cell r="H1267" t="str">
            <v>17.06.2013</v>
          </cell>
          <cell r="I1267" t="str">
            <v>Staff Member</v>
          </cell>
          <cell r="K1267">
            <v>0</v>
          </cell>
          <cell r="L1267">
            <v>0</v>
          </cell>
          <cell r="M1267" t="str">
            <v>Non-Employee</v>
          </cell>
          <cell r="N1267" t="str">
            <v>Contractor</v>
          </cell>
          <cell r="O1267" t="str">
            <v>Position Filled</v>
          </cell>
          <cell r="P1267">
            <v>1519</v>
          </cell>
          <cell r="Q1267" t="str">
            <v>Ahmed Enein</v>
          </cell>
          <cell r="R1267" t="str">
            <v>Non-Employee</v>
          </cell>
          <cell r="S1267" t="str">
            <v>Contractor</v>
          </cell>
          <cell r="U1267">
            <v>0</v>
          </cell>
          <cell r="W1267">
            <v>0</v>
          </cell>
          <cell r="X1267" t="str">
            <v>Admin 6 - 6 Henderson Valley Road</v>
          </cell>
          <cell r="Y1267">
            <v>0</v>
          </cell>
          <cell r="Z1267" t="str">
            <v>Ahmed</v>
          </cell>
          <cell r="AA1267" t="str">
            <v>Enein</v>
          </cell>
          <cell r="AE1267" t="str">
            <v>Male</v>
          </cell>
          <cell r="AF1267">
            <v>8508</v>
          </cell>
          <cell r="AG1267" t="str">
            <v>SYSTEM ADMIN</v>
          </cell>
          <cell r="AH1267" t="str">
            <v>15.03.2015</v>
          </cell>
        </row>
        <row r="1268">
          <cell r="A1268">
            <v>51001590</v>
          </cell>
          <cell r="B1268" t="str">
            <v>Services</v>
          </cell>
          <cell r="C1268" t="str">
            <v>Public Transport</v>
          </cell>
          <cell r="D1268" t="str">
            <v>Ferry Services</v>
          </cell>
          <cell r="E1268" t="str">
            <v>Ferry Services</v>
          </cell>
          <cell r="F1268">
            <v>51001590</v>
          </cell>
          <cell r="G1268" t="str">
            <v>Ferry Services Manager</v>
          </cell>
          <cell r="H1268" t="str">
            <v>24.06.2013</v>
          </cell>
          <cell r="I1268" t="str">
            <v>Department Manager</v>
          </cell>
          <cell r="J1268" t="str">
            <v>Band K</v>
          </cell>
          <cell r="K1268">
            <v>1</v>
          </cell>
          <cell r="L1268">
            <v>40</v>
          </cell>
          <cell r="M1268" t="str">
            <v>Permanent Full-Time</v>
          </cell>
          <cell r="N1268" t="str">
            <v>Salaried</v>
          </cell>
          <cell r="O1268" t="str">
            <v>Position Filled</v>
          </cell>
          <cell r="P1268">
            <v>1539</v>
          </cell>
          <cell r="Q1268" t="str">
            <v>Lance Swain</v>
          </cell>
          <cell r="R1268" t="str">
            <v>Permanent Full-Time</v>
          </cell>
          <cell r="S1268" t="str">
            <v>Salaried</v>
          </cell>
          <cell r="T1268" t="str">
            <v>IEA – 2010 Standard</v>
          </cell>
          <cell r="U1268">
            <v>1</v>
          </cell>
          <cell r="V1268" t="str">
            <v>K+</v>
          </cell>
          <cell r="W1268">
            <v>162880</v>
          </cell>
          <cell r="X1268" t="str">
            <v>1 Queen Street - Level 17</v>
          </cell>
          <cell r="Y1268">
            <v>0</v>
          </cell>
          <cell r="Z1268" t="str">
            <v>Lance</v>
          </cell>
          <cell r="AA1268" t="str">
            <v>Swain</v>
          </cell>
          <cell r="AC1268" t="str">
            <v>BAND</v>
          </cell>
          <cell r="AD1268" t="str">
            <v>PSA</v>
          </cell>
          <cell r="AE1268" t="str">
            <v>Male</v>
          </cell>
          <cell r="AF1268">
            <v>1214</v>
          </cell>
          <cell r="AG1268" t="str">
            <v>PT Ser Delivery-Ferr</v>
          </cell>
          <cell r="AH1268" t="str">
            <v>00.00.0000</v>
          </cell>
        </row>
        <row r="1269">
          <cell r="A1269">
            <v>51001591</v>
          </cell>
          <cell r="B1269" t="str">
            <v>Services</v>
          </cell>
          <cell r="C1269" t="str">
            <v>Public Transport</v>
          </cell>
          <cell r="D1269" t="str">
            <v>Ferry Services</v>
          </cell>
          <cell r="E1269" t="str">
            <v>Infrastructure &amp; Facilities - Ferry</v>
          </cell>
          <cell r="F1269">
            <v>51001591</v>
          </cell>
          <cell r="G1269" t="str">
            <v>Infrastructure &amp; Facilities Mngr - Ferry</v>
          </cell>
          <cell r="H1269" t="str">
            <v>24.06.2013</v>
          </cell>
          <cell r="I1269" t="str">
            <v>Unit Manager</v>
          </cell>
          <cell r="J1269" t="str">
            <v>Band I</v>
          </cell>
          <cell r="K1269">
            <v>1</v>
          </cell>
          <cell r="L1269">
            <v>40</v>
          </cell>
          <cell r="M1269" t="str">
            <v>Permanent Full-Time</v>
          </cell>
          <cell r="N1269" t="str">
            <v>Salaried</v>
          </cell>
          <cell r="O1269" t="str">
            <v>Position Filled</v>
          </cell>
          <cell r="P1269">
            <v>1766</v>
          </cell>
          <cell r="Q1269" t="str">
            <v>Paul Hancock</v>
          </cell>
          <cell r="R1269" t="str">
            <v>Permanent Full-Time</v>
          </cell>
          <cell r="S1269" t="str">
            <v>Salaried</v>
          </cell>
          <cell r="T1269" t="str">
            <v>IEA – 2013 Standard</v>
          </cell>
          <cell r="U1269">
            <v>1</v>
          </cell>
          <cell r="V1269" t="str">
            <v>I+</v>
          </cell>
          <cell r="W1269">
            <v>117196.8</v>
          </cell>
          <cell r="X1269" t="str">
            <v>1 Queen Street - Level 17</v>
          </cell>
          <cell r="Y1269">
            <v>0</v>
          </cell>
          <cell r="Z1269" t="str">
            <v>Paul</v>
          </cell>
          <cell r="AA1269" t="str">
            <v>Hancock</v>
          </cell>
          <cell r="AC1269" t="str">
            <v>BAND</v>
          </cell>
          <cell r="AD1269" t="str">
            <v>PSA</v>
          </cell>
          <cell r="AE1269" t="str">
            <v>Male</v>
          </cell>
          <cell r="AF1269">
            <v>1207</v>
          </cell>
          <cell r="AG1269" t="str">
            <v>WHARF FACILITIES</v>
          </cell>
          <cell r="AH1269" t="str">
            <v>00.00.0000</v>
          </cell>
        </row>
        <row r="1270">
          <cell r="A1270">
            <v>51001593</v>
          </cell>
          <cell r="B1270" t="str">
            <v>Services</v>
          </cell>
          <cell r="C1270" t="str">
            <v>Public Transport</v>
          </cell>
          <cell r="D1270" t="str">
            <v>Rail Services</v>
          </cell>
          <cell r="E1270" t="str">
            <v>Rail Development</v>
          </cell>
          <cell r="F1270">
            <v>51001593</v>
          </cell>
          <cell r="G1270" t="str">
            <v>Rail Development Manager</v>
          </cell>
          <cell r="H1270" t="str">
            <v>24.06.2013</v>
          </cell>
          <cell r="I1270" t="str">
            <v>Unit Manager</v>
          </cell>
          <cell r="J1270" t="str">
            <v>Band J</v>
          </cell>
          <cell r="K1270">
            <v>1</v>
          </cell>
          <cell r="L1270">
            <v>40</v>
          </cell>
          <cell r="M1270" t="str">
            <v>Permanent Full-Time</v>
          </cell>
          <cell r="N1270" t="str">
            <v>Salaried</v>
          </cell>
          <cell r="O1270" t="str">
            <v>Position Filled</v>
          </cell>
          <cell r="P1270">
            <v>1801</v>
          </cell>
          <cell r="Q1270" t="str">
            <v>Stephen Howard</v>
          </cell>
          <cell r="R1270" t="str">
            <v>Permanent Full-Time</v>
          </cell>
          <cell r="S1270" t="str">
            <v>Salaried</v>
          </cell>
          <cell r="T1270" t="str">
            <v>IEA – 2013 Standard</v>
          </cell>
          <cell r="U1270">
            <v>1</v>
          </cell>
          <cell r="V1270" t="str">
            <v>J+</v>
          </cell>
          <cell r="W1270">
            <v>152700</v>
          </cell>
          <cell r="X1270" t="str">
            <v>1 Queen Street - Level 17</v>
          </cell>
          <cell r="Y1270">
            <v>0</v>
          </cell>
          <cell r="Z1270" t="str">
            <v>Stephen</v>
          </cell>
          <cell r="AA1270" t="str">
            <v>Howard</v>
          </cell>
          <cell r="AC1270" t="str">
            <v>BAND</v>
          </cell>
          <cell r="AD1270" t="str">
            <v>PSA</v>
          </cell>
          <cell r="AE1270" t="str">
            <v>Male</v>
          </cell>
          <cell r="AF1270">
            <v>1213</v>
          </cell>
          <cell r="AG1270" t="str">
            <v>Rail Contract</v>
          </cell>
          <cell r="AH1270" t="str">
            <v>00.00.0000</v>
          </cell>
        </row>
        <row r="1271">
          <cell r="A1271">
            <v>51001595</v>
          </cell>
          <cell r="B1271" t="str">
            <v>Business Technology Division</v>
          </cell>
          <cell r="C1271" t="str">
            <v>Business Delivery</v>
          </cell>
          <cell r="D1271" t="str">
            <v>ITS Programme</v>
          </cell>
          <cell r="E1271" t="str">
            <v>ITS Programme</v>
          </cell>
          <cell r="F1271">
            <v>51001595</v>
          </cell>
          <cell r="G1271" t="str">
            <v>IT Project Manager</v>
          </cell>
          <cell r="H1271" t="str">
            <v>01.07.2013</v>
          </cell>
          <cell r="I1271" t="str">
            <v>Staff Member</v>
          </cell>
          <cell r="K1271">
            <v>0</v>
          </cell>
          <cell r="L1271">
            <v>0</v>
          </cell>
          <cell r="M1271" t="str">
            <v>Non-Employee</v>
          </cell>
          <cell r="N1271" t="str">
            <v>Contractor</v>
          </cell>
          <cell r="O1271" t="str">
            <v>Position Filled</v>
          </cell>
          <cell r="P1271">
            <v>1027</v>
          </cell>
          <cell r="Q1271" t="str">
            <v>Rogier Eradus</v>
          </cell>
          <cell r="R1271" t="str">
            <v>Non-Employee</v>
          </cell>
          <cell r="S1271" t="str">
            <v>Contractor</v>
          </cell>
          <cell r="U1271">
            <v>0</v>
          </cell>
          <cell r="W1271">
            <v>0</v>
          </cell>
          <cell r="X1271" t="str">
            <v>Pier1 L2 -111 Quay Street</v>
          </cell>
          <cell r="Y1271">
            <v>0</v>
          </cell>
          <cell r="Z1271" t="str">
            <v>Rogier</v>
          </cell>
          <cell r="AA1271" t="str">
            <v>Eradus</v>
          </cell>
          <cell r="AE1271" t="str">
            <v>Male</v>
          </cell>
          <cell r="AF1271">
            <v>8504</v>
          </cell>
          <cell r="AG1271" t="str">
            <v>IT PMO</v>
          </cell>
          <cell r="AH1271" t="str">
            <v>31.03.2015</v>
          </cell>
        </row>
        <row r="1272">
          <cell r="A1272">
            <v>51001600</v>
          </cell>
          <cell r="B1272" t="str">
            <v>Capital Development Division</v>
          </cell>
          <cell r="C1272" t="str">
            <v>Road Corridor</v>
          </cell>
          <cell r="D1272" t="str">
            <v>Delivery</v>
          </cell>
          <cell r="E1272" t="str">
            <v>South West Contracts</v>
          </cell>
          <cell r="F1272">
            <v>51001600</v>
          </cell>
          <cell r="G1272" t="str">
            <v>Snr Maintenance Engineer Papakura Area</v>
          </cell>
          <cell r="H1272" t="str">
            <v>01.07.2013</v>
          </cell>
          <cell r="I1272" t="str">
            <v>Staff Member</v>
          </cell>
          <cell r="K1272">
            <v>0</v>
          </cell>
          <cell r="L1272">
            <v>0</v>
          </cell>
          <cell r="M1272" t="str">
            <v>Non-Employee</v>
          </cell>
          <cell r="N1272" t="str">
            <v>Contractor</v>
          </cell>
          <cell r="O1272" t="str">
            <v>Position Filled</v>
          </cell>
          <cell r="P1272">
            <v>1512</v>
          </cell>
          <cell r="Q1272" t="str">
            <v>Richard Westerman</v>
          </cell>
          <cell r="R1272" t="str">
            <v>Non-Employee</v>
          </cell>
          <cell r="S1272" t="str">
            <v>Contractor</v>
          </cell>
          <cell r="U1272">
            <v>0</v>
          </cell>
          <cell r="W1272">
            <v>0</v>
          </cell>
          <cell r="X1272" t="str">
            <v>Level 1 - 15 Putney Way</v>
          </cell>
          <cell r="Y1272">
            <v>0</v>
          </cell>
          <cell r="Z1272" t="str">
            <v>Richard</v>
          </cell>
          <cell r="AA1272" t="str">
            <v>Westerman</v>
          </cell>
          <cell r="AE1272" t="str">
            <v>Male</v>
          </cell>
          <cell r="AF1272">
            <v>1619</v>
          </cell>
          <cell r="AG1272" t="str">
            <v>South 1</v>
          </cell>
          <cell r="AH1272" t="str">
            <v>31.03.2015</v>
          </cell>
        </row>
        <row r="1273">
          <cell r="A1273">
            <v>51001603</v>
          </cell>
          <cell r="B1273" t="str">
            <v>Capital Development Division</v>
          </cell>
          <cell r="C1273" t="str">
            <v>Road Corridor</v>
          </cell>
          <cell r="D1273" t="str">
            <v>Asset Management &amp; Systems</v>
          </cell>
          <cell r="E1273" t="str">
            <v>Asset Management &amp; Systems</v>
          </cell>
          <cell r="F1273">
            <v>51001603</v>
          </cell>
          <cell r="G1273" t="str">
            <v>Asset Analyst</v>
          </cell>
          <cell r="H1273" t="str">
            <v>01.07.2013</v>
          </cell>
          <cell r="I1273" t="str">
            <v>Staff Member</v>
          </cell>
          <cell r="J1273" t="str">
            <v>Band H</v>
          </cell>
          <cell r="K1273">
            <v>1</v>
          </cell>
          <cell r="L1273">
            <v>40</v>
          </cell>
          <cell r="M1273" t="str">
            <v>Permanent Full-Time</v>
          </cell>
          <cell r="N1273" t="str">
            <v>Salaried</v>
          </cell>
          <cell r="O1273" t="str">
            <v>Position Filled</v>
          </cell>
          <cell r="P1273">
            <v>91004458</v>
          </cell>
          <cell r="Q1273" t="str">
            <v>Vikram Nalla</v>
          </cell>
          <cell r="R1273" t="str">
            <v>Permanent Full-Time</v>
          </cell>
          <cell r="S1273" t="str">
            <v>Salaried</v>
          </cell>
          <cell r="T1273" t="str">
            <v>IEA – 2010 Standard</v>
          </cell>
          <cell r="U1273">
            <v>1</v>
          </cell>
          <cell r="V1273" t="str">
            <v>H+</v>
          </cell>
          <cell r="W1273">
            <v>100240.96000000001</v>
          </cell>
          <cell r="X1273" t="str">
            <v>Admin 5 - 6 Henderson Valley Road</v>
          </cell>
          <cell r="Y1273">
            <v>0</v>
          </cell>
          <cell r="Z1273" t="str">
            <v>Vikram</v>
          </cell>
          <cell r="AA1273" t="str">
            <v>Nalla</v>
          </cell>
          <cell r="AC1273" t="str">
            <v>BAND</v>
          </cell>
          <cell r="AD1273" t="str">
            <v>PSA</v>
          </cell>
          <cell r="AE1273" t="str">
            <v>Male</v>
          </cell>
          <cell r="AF1273">
            <v>3200</v>
          </cell>
          <cell r="AG1273" t="str">
            <v>ASSET MAN. &amp; PROG</v>
          </cell>
          <cell r="AH1273" t="str">
            <v>00.00.0000</v>
          </cell>
        </row>
        <row r="1274">
          <cell r="A1274">
            <v>51001604</v>
          </cell>
          <cell r="B1274" t="str">
            <v>Capital Development Division</v>
          </cell>
          <cell r="C1274" t="str">
            <v>Road Corridor</v>
          </cell>
          <cell r="D1274" t="str">
            <v>Asset Management &amp; Systems</v>
          </cell>
          <cell r="E1274" t="str">
            <v>Asset Management Planning</v>
          </cell>
          <cell r="F1274">
            <v>51001604</v>
          </cell>
          <cell r="G1274" t="str">
            <v>Snr Asset Management Planning Engineer</v>
          </cell>
          <cell r="H1274" t="str">
            <v>01.07.2013</v>
          </cell>
          <cell r="I1274" t="str">
            <v>Staff Member</v>
          </cell>
          <cell r="J1274" t="str">
            <v>Band H</v>
          </cell>
          <cell r="K1274">
            <v>1</v>
          </cell>
          <cell r="L1274">
            <v>40</v>
          </cell>
          <cell r="M1274" t="str">
            <v>Permanent Full-Time</v>
          </cell>
          <cell r="N1274" t="str">
            <v>Salaried</v>
          </cell>
          <cell r="O1274" t="str">
            <v>Position Filled</v>
          </cell>
          <cell r="P1274">
            <v>1797</v>
          </cell>
          <cell r="Q1274" t="str">
            <v>Gerri Waterkamp</v>
          </cell>
          <cell r="R1274" t="str">
            <v>Permanent Full-Time</v>
          </cell>
          <cell r="S1274" t="str">
            <v>Salaried</v>
          </cell>
          <cell r="T1274" t="str">
            <v>IEA – 2013 Standard</v>
          </cell>
          <cell r="U1274">
            <v>1</v>
          </cell>
          <cell r="V1274" t="str">
            <v>H+</v>
          </cell>
          <cell r="W1274">
            <v>110400</v>
          </cell>
          <cell r="X1274" t="str">
            <v>Admin 5 - 6 Henderson Valley Road</v>
          </cell>
          <cell r="Y1274">
            <v>0</v>
          </cell>
          <cell r="Z1274" t="str">
            <v>Geraldine</v>
          </cell>
          <cell r="AA1274" t="str">
            <v>Waterkamp</v>
          </cell>
          <cell r="AB1274" t="str">
            <v>Gerri</v>
          </cell>
          <cell r="AC1274" t="str">
            <v>BAND</v>
          </cell>
          <cell r="AD1274" t="str">
            <v>PSA</v>
          </cell>
          <cell r="AE1274" t="str">
            <v>Female</v>
          </cell>
          <cell r="AF1274">
            <v>3201</v>
          </cell>
          <cell r="AG1274" t="str">
            <v>AMP AND POLICY</v>
          </cell>
          <cell r="AH1274" t="str">
            <v>00.00.0000</v>
          </cell>
        </row>
        <row r="1275">
          <cell r="A1275">
            <v>51001605</v>
          </cell>
          <cell r="B1275" t="str">
            <v>Capital Development Division</v>
          </cell>
          <cell r="C1275" t="str">
            <v>Road Corridor</v>
          </cell>
          <cell r="D1275" t="str">
            <v>Asset Management &amp; Systems</v>
          </cell>
          <cell r="E1275" t="str">
            <v>Asset Management Planning</v>
          </cell>
          <cell r="F1275">
            <v>51001605</v>
          </cell>
          <cell r="G1275" t="str">
            <v>Team Leader - Asset Management Planning</v>
          </cell>
          <cell r="H1275" t="str">
            <v>01.07.2013</v>
          </cell>
          <cell r="I1275" t="str">
            <v>Team Leader</v>
          </cell>
          <cell r="J1275" t="str">
            <v>Band I</v>
          </cell>
          <cell r="K1275">
            <v>1</v>
          </cell>
          <cell r="L1275">
            <v>40</v>
          </cell>
          <cell r="M1275" t="str">
            <v>Permanent Full-Time</v>
          </cell>
          <cell r="N1275" t="str">
            <v>Salaried</v>
          </cell>
          <cell r="O1275" t="str">
            <v>Position Filled</v>
          </cell>
          <cell r="P1275">
            <v>1626</v>
          </cell>
          <cell r="Q1275" t="str">
            <v>Brett Elston</v>
          </cell>
          <cell r="R1275" t="str">
            <v>Permanent Full-Time</v>
          </cell>
          <cell r="S1275" t="str">
            <v>Salaried</v>
          </cell>
          <cell r="T1275" t="str">
            <v>CEA – PSA</v>
          </cell>
          <cell r="U1275">
            <v>1</v>
          </cell>
          <cell r="V1275" t="str">
            <v>I+</v>
          </cell>
          <cell r="W1275">
            <v>128646</v>
          </cell>
          <cell r="X1275" t="str">
            <v>Admin 5 - 6 Henderson Valley Road</v>
          </cell>
          <cell r="Y1275">
            <v>0</v>
          </cell>
          <cell r="Z1275" t="str">
            <v>Brett</v>
          </cell>
          <cell r="AA1275" t="str">
            <v>Elston</v>
          </cell>
          <cell r="AC1275" t="str">
            <v>BAND</v>
          </cell>
          <cell r="AD1275" t="str">
            <v>PSA</v>
          </cell>
          <cell r="AE1275" t="str">
            <v>Male</v>
          </cell>
          <cell r="AF1275">
            <v>3201</v>
          </cell>
          <cell r="AG1275" t="str">
            <v>AMP AND POLICY</v>
          </cell>
          <cell r="AH1275" t="str">
            <v>00.00.0000</v>
          </cell>
        </row>
        <row r="1276">
          <cell r="A1276">
            <v>51001606</v>
          </cell>
          <cell r="B1276" t="str">
            <v>Capital Development Division</v>
          </cell>
          <cell r="C1276" t="str">
            <v>Road Corridor</v>
          </cell>
          <cell r="D1276" t="str">
            <v>Asset Management &amp; Systems</v>
          </cell>
          <cell r="E1276" t="str">
            <v>Asset Management Planning</v>
          </cell>
          <cell r="F1276">
            <v>51001606</v>
          </cell>
          <cell r="G1276" t="str">
            <v>Snr Asset Management Planning Engineer</v>
          </cell>
          <cell r="H1276" t="str">
            <v>01.07.2013</v>
          </cell>
          <cell r="I1276" t="str">
            <v>Staff Member</v>
          </cell>
          <cell r="J1276" t="str">
            <v>Band H</v>
          </cell>
          <cell r="K1276">
            <v>1</v>
          </cell>
          <cell r="L1276">
            <v>40</v>
          </cell>
          <cell r="M1276" t="str">
            <v>Permanent Full-Time</v>
          </cell>
          <cell r="N1276" t="str">
            <v>Salaried</v>
          </cell>
          <cell r="O1276" t="str">
            <v>Position Filled</v>
          </cell>
          <cell r="P1276">
            <v>546</v>
          </cell>
          <cell r="Q1276" t="str">
            <v>May Oo</v>
          </cell>
          <cell r="R1276" t="str">
            <v>Permanent Full-Time</v>
          </cell>
          <cell r="S1276" t="str">
            <v>Salaried</v>
          </cell>
          <cell r="T1276" t="str">
            <v>IEA – 2013 Standard</v>
          </cell>
          <cell r="U1276">
            <v>1</v>
          </cell>
          <cell r="V1276" t="str">
            <v>H2</v>
          </cell>
          <cell r="W1276">
            <v>77280</v>
          </cell>
          <cell r="X1276" t="str">
            <v>Admin 5 - 6 Henderson Valley Road</v>
          </cell>
          <cell r="Y1276">
            <v>0</v>
          </cell>
          <cell r="Z1276" t="str">
            <v>May</v>
          </cell>
          <cell r="AA1276" t="str">
            <v>Oo</v>
          </cell>
          <cell r="AC1276" t="str">
            <v>BAND</v>
          </cell>
          <cell r="AD1276" t="str">
            <v>PSA</v>
          </cell>
          <cell r="AE1276" t="str">
            <v>Female</v>
          </cell>
          <cell r="AF1276">
            <v>3201</v>
          </cell>
          <cell r="AG1276" t="str">
            <v>AMP AND POLICY</v>
          </cell>
          <cell r="AH1276" t="str">
            <v>00.00.0000</v>
          </cell>
        </row>
        <row r="1277">
          <cell r="A1277">
            <v>51001607</v>
          </cell>
          <cell r="B1277" t="str">
            <v>Capital Development Division</v>
          </cell>
          <cell r="C1277" t="str">
            <v>Road Corridor</v>
          </cell>
          <cell r="D1277" t="str">
            <v>Asset Management &amp; Systems</v>
          </cell>
          <cell r="E1277" t="str">
            <v>Asset Systems</v>
          </cell>
          <cell r="F1277">
            <v>51001607</v>
          </cell>
          <cell r="G1277" t="str">
            <v>Team Leader Asset Systems</v>
          </cell>
          <cell r="H1277" t="str">
            <v>01.07.2013</v>
          </cell>
          <cell r="I1277" t="str">
            <v>Unit Manager</v>
          </cell>
          <cell r="J1277" t="str">
            <v>Band I</v>
          </cell>
          <cell r="K1277">
            <v>1</v>
          </cell>
          <cell r="L1277">
            <v>40</v>
          </cell>
          <cell r="M1277" t="str">
            <v>Permanent Full-Time</v>
          </cell>
          <cell r="N1277" t="str">
            <v>Salaried</v>
          </cell>
          <cell r="O1277" t="str">
            <v>Position Filled</v>
          </cell>
          <cell r="P1277">
            <v>1701</v>
          </cell>
          <cell r="Q1277" t="str">
            <v>Simon Gough</v>
          </cell>
          <cell r="R1277" t="str">
            <v>Permanent Full-Time</v>
          </cell>
          <cell r="S1277" t="str">
            <v>Salaried</v>
          </cell>
          <cell r="T1277" t="str">
            <v>IEA – 2013 Standard</v>
          </cell>
          <cell r="U1277">
            <v>1</v>
          </cell>
          <cell r="V1277" t="str">
            <v>I+</v>
          </cell>
          <cell r="W1277">
            <v>130304</v>
          </cell>
          <cell r="X1277" t="str">
            <v>Admin 5 - 6 Henderson Valley Road</v>
          </cell>
          <cell r="Y1277">
            <v>0</v>
          </cell>
          <cell r="Z1277" t="str">
            <v>Simon</v>
          </cell>
          <cell r="AA1277" t="str">
            <v>Gough</v>
          </cell>
          <cell r="AC1277" t="str">
            <v>BAND</v>
          </cell>
          <cell r="AD1277" t="str">
            <v>PSA</v>
          </cell>
          <cell r="AE1277" t="str">
            <v>Male</v>
          </cell>
          <cell r="AF1277">
            <v>3207</v>
          </cell>
          <cell r="AG1277" t="str">
            <v>Asset Systems</v>
          </cell>
          <cell r="AH1277" t="str">
            <v>00.00.0000</v>
          </cell>
        </row>
        <row r="1278">
          <cell r="A1278">
            <v>51001608</v>
          </cell>
          <cell r="B1278" t="str">
            <v>Capital Development Division</v>
          </cell>
          <cell r="C1278" t="str">
            <v>Road Corridor</v>
          </cell>
          <cell r="D1278" t="str">
            <v>Asset Management &amp; Systems</v>
          </cell>
          <cell r="E1278" t="str">
            <v>Asset Systems</v>
          </cell>
          <cell r="F1278">
            <v>51001608</v>
          </cell>
          <cell r="G1278" t="str">
            <v>Asset Information Manager</v>
          </cell>
          <cell r="H1278" t="str">
            <v>01.07.2013</v>
          </cell>
          <cell r="I1278" t="str">
            <v>Staff Member</v>
          </cell>
          <cell r="J1278" t="str">
            <v>Band H</v>
          </cell>
          <cell r="K1278">
            <v>1</v>
          </cell>
          <cell r="L1278">
            <v>40</v>
          </cell>
          <cell r="M1278" t="str">
            <v>Permanent Full-Time</v>
          </cell>
          <cell r="N1278" t="str">
            <v>Salaried</v>
          </cell>
          <cell r="O1278" t="str">
            <v>Position Filled</v>
          </cell>
          <cell r="P1278">
            <v>2031</v>
          </cell>
          <cell r="Q1278" t="str">
            <v>Charmaine Okros</v>
          </cell>
          <cell r="R1278" t="str">
            <v>Permanent Full-Time</v>
          </cell>
          <cell r="S1278" t="str">
            <v>Salaried</v>
          </cell>
          <cell r="T1278" t="str">
            <v>IEA – 2013 Standard</v>
          </cell>
          <cell r="U1278">
            <v>1</v>
          </cell>
          <cell r="V1278" t="str">
            <v>H+</v>
          </cell>
          <cell r="W1278">
            <v>92000</v>
          </cell>
          <cell r="X1278" t="str">
            <v>Admin 5 - 6 Henderson Valley Road</v>
          </cell>
          <cell r="Y1278">
            <v>0</v>
          </cell>
          <cell r="Z1278" t="str">
            <v>Charmaine</v>
          </cell>
          <cell r="AA1278" t="str">
            <v>Okros</v>
          </cell>
          <cell r="AC1278" t="str">
            <v>BAND</v>
          </cell>
          <cell r="AD1278" t="str">
            <v>PSA</v>
          </cell>
          <cell r="AE1278" t="str">
            <v>Female</v>
          </cell>
          <cell r="AF1278">
            <v>3207</v>
          </cell>
          <cell r="AG1278" t="str">
            <v>Asset Systems</v>
          </cell>
          <cell r="AH1278" t="str">
            <v>00.00.0000</v>
          </cell>
        </row>
        <row r="1279">
          <cell r="A1279">
            <v>51001609</v>
          </cell>
          <cell r="B1279" t="str">
            <v>Capital Development Division</v>
          </cell>
          <cell r="C1279" t="str">
            <v>Road Corridor</v>
          </cell>
          <cell r="D1279" t="str">
            <v>Delivery</v>
          </cell>
          <cell r="E1279" t="str">
            <v>Southern Road Corridor Delivery</v>
          </cell>
          <cell r="F1279">
            <v>51001609</v>
          </cell>
          <cell r="G1279" t="str">
            <v>AECOM Contractors</v>
          </cell>
          <cell r="H1279" t="str">
            <v>01.07.2013</v>
          </cell>
          <cell r="I1279" t="str">
            <v>Staff Member</v>
          </cell>
          <cell r="K1279">
            <v>0</v>
          </cell>
          <cell r="L1279">
            <v>0</v>
          </cell>
          <cell r="M1279" t="str">
            <v>Non-Employee</v>
          </cell>
          <cell r="N1279" t="str">
            <v>Contractor</v>
          </cell>
          <cell r="O1279" t="str">
            <v>Position Filled</v>
          </cell>
          <cell r="P1279">
            <v>999</v>
          </cell>
          <cell r="Q1279" t="str">
            <v>Graham Brooke-Smith</v>
          </cell>
          <cell r="R1279" t="str">
            <v>Non-Employee</v>
          </cell>
          <cell r="S1279" t="str">
            <v>Contractor</v>
          </cell>
          <cell r="U1279">
            <v>0</v>
          </cell>
          <cell r="W1279">
            <v>0</v>
          </cell>
          <cell r="X1279" t="str">
            <v>Floor 8 - 31 Wiri Station Road</v>
          </cell>
          <cell r="Y1279">
            <v>0</v>
          </cell>
          <cell r="Z1279" t="str">
            <v>Graham</v>
          </cell>
          <cell r="AA1279" t="str">
            <v>Brooke-Smith</v>
          </cell>
          <cell r="AE1279" t="str">
            <v>Male</v>
          </cell>
          <cell r="AF1279">
            <v>1607</v>
          </cell>
          <cell r="AG1279" t="str">
            <v>MAINT CTS SOUTH</v>
          </cell>
          <cell r="AH1279" t="str">
            <v>31.03.2015</v>
          </cell>
        </row>
        <row r="1280">
          <cell r="A1280">
            <v>51001610</v>
          </cell>
          <cell r="B1280" t="str">
            <v>Services</v>
          </cell>
          <cell r="C1280" t="str">
            <v>Public Transport</v>
          </cell>
          <cell r="E1280" t="str">
            <v>Public Transport</v>
          </cell>
          <cell r="F1280">
            <v>51001610</v>
          </cell>
          <cell r="G1280" t="str">
            <v>PT Business Development Manager</v>
          </cell>
          <cell r="H1280" t="str">
            <v>01.07.2013</v>
          </cell>
          <cell r="I1280" t="str">
            <v>Staff Member</v>
          </cell>
          <cell r="J1280" t="str">
            <v>Band K</v>
          </cell>
          <cell r="K1280">
            <v>1</v>
          </cell>
          <cell r="L1280">
            <v>40</v>
          </cell>
          <cell r="M1280" t="str">
            <v>Permanent Full-Time</v>
          </cell>
          <cell r="N1280" t="str">
            <v>Salaried</v>
          </cell>
          <cell r="O1280" t="str">
            <v>Position Filled</v>
          </cell>
          <cell r="P1280">
            <v>762</v>
          </cell>
          <cell r="Q1280" t="str">
            <v>Ian Robertshaw</v>
          </cell>
          <cell r="R1280" t="str">
            <v>Permanent Full-Time</v>
          </cell>
          <cell r="S1280" t="str">
            <v>Salaried</v>
          </cell>
          <cell r="T1280" t="str">
            <v>IEA – 2010 Standard</v>
          </cell>
          <cell r="U1280">
            <v>1</v>
          </cell>
          <cell r="V1280" t="str">
            <v>K+</v>
          </cell>
          <cell r="W1280">
            <v>170487.9</v>
          </cell>
          <cell r="X1280" t="str">
            <v>1 Queen Street - Level 17</v>
          </cell>
          <cell r="Y1280">
            <v>0</v>
          </cell>
          <cell r="Z1280" t="str">
            <v>Ian</v>
          </cell>
          <cell r="AA1280" t="str">
            <v>Robertshaw</v>
          </cell>
          <cell r="AC1280" t="str">
            <v>BAND</v>
          </cell>
          <cell r="AD1280" t="str">
            <v>PSA</v>
          </cell>
          <cell r="AE1280" t="str">
            <v>Male</v>
          </cell>
          <cell r="AF1280">
            <v>1200</v>
          </cell>
          <cell r="AG1280" t="str">
            <v>PUBLIC TRNSPT OPS</v>
          </cell>
          <cell r="AH1280" t="str">
            <v>00.00.0000</v>
          </cell>
        </row>
        <row r="1281">
          <cell r="A1281">
            <v>51001611</v>
          </cell>
          <cell r="B1281" t="str">
            <v>Services</v>
          </cell>
          <cell r="C1281" t="str">
            <v>Public Transport</v>
          </cell>
          <cell r="D1281" t="str">
            <v>PT Network Management</v>
          </cell>
          <cell r="E1281" t="str">
            <v>PT Network Management</v>
          </cell>
          <cell r="F1281">
            <v>51001611</v>
          </cell>
          <cell r="G1281" t="str">
            <v>Team Administrator</v>
          </cell>
          <cell r="H1281" t="str">
            <v>01.07.2013</v>
          </cell>
          <cell r="I1281" t="str">
            <v>Staff Member</v>
          </cell>
          <cell r="J1281" t="str">
            <v>Band D</v>
          </cell>
          <cell r="K1281">
            <v>1</v>
          </cell>
          <cell r="L1281">
            <v>40</v>
          </cell>
          <cell r="M1281" t="str">
            <v>Permanent Full-Time</v>
          </cell>
          <cell r="N1281" t="str">
            <v>Waged/Timesheet</v>
          </cell>
          <cell r="O1281" t="str">
            <v>Position Filled</v>
          </cell>
          <cell r="P1281">
            <v>1153</v>
          </cell>
          <cell r="Q1281" t="str">
            <v>Kate Clode</v>
          </cell>
          <cell r="R1281" t="str">
            <v>Permanent Full-Time</v>
          </cell>
          <cell r="S1281" t="str">
            <v>Waged/Timesheet</v>
          </cell>
          <cell r="T1281" t="str">
            <v>IEA – 2013 Standard</v>
          </cell>
          <cell r="U1281">
            <v>1</v>
          </cell>
          <cell r="V1281" t="str">
            <v>D+</v>
          </cell>
          <cell r="W1281">
            <v>48720</v>
          </cell>
          <cell r="X1281" t="str">
            <v>1 Queen Street - Level 17</v>
          </cell>
          <cell r="Y1281">
            <v>0</v>
          </cell>
          <cell r="Z1281" t="str">
            <v>Kate</v>
          </cell>
          <cell r="AA1281" t="str">
            <v>Clode</v>
          </cell>
          <cell r="AC1281" t="str">
            <v>BAND</v>
          </cell>
          <cell r="AD1281" t="str">
            <v>PSA</v>
          </cell>
          <cell r="AE1281" t="str">
            <v>Female</v>
          </cell>
          <cell r="AF1281">
            <v>1208</v>
          </cell>
          <cell r="AG1281" t="str">
            <v>PT NETWORK MANAGEMEN</v>
          </cell>
          <cell r="AH1281" t="str">
            <v>00.00.0000</v>
          </cell>
        </row>
        <row r="1282">
          <cell r="A1282">
            <v>51001612</v>
          </cell>
          <cell r="B1282" t="str">
            <v>Services</v>
          </cell>
          <cell r="C1282" t="str">
            <v>Public Transport</v>
          </cell>
          <cell r="D1282" t="str">
            <v>PT Customer Experience</v>
          </cell>
          <cell r="E1282" t="str">
            <v>PT Customer Experience</v>
          </cell>
          <cell r="F1282">
            <v>51001612</v>
          </cell>
          <cell r="G1282" t="str">
            <v>Team Administrator</v>
          </cell>
          <cell r="H1282" t="str">
            <v>01.07.2013</v>
          </cell>
          <cell r="I1282" t="str">
            <v>Staff Member</v>
          </cell>
          <cell r="J1282" t="str">
            <v>Band D</v>
          </cell>
          <cell r="K1282">
            <v>1</v>
          </cell>
          <cell r="L1282">
            <v>40</v>
          </cell>
          <cell r="M1282" t="str">
            <v>Permanent Full-Time</v>
          </cell>
          <cell r="N1282" t="str">
            <v>Waged/Timesheet</v>
          </cell>
          <cell r="O1282" t="str">
            <v>Position Filled</v>
          </cell>
          <cell r="P1282">
            <v>332</v>
          </cell>
          <cell r="Q1282" t="str">
            <v>Monica Lewis</v>
          </cell>
          <cell r="R1282" t="str">
            <v>Permanent Full-Time</v>
          </cell>
          <cell r="S1282" t="str">
            <v>Waged/Timesheet</v>
          </cell>
          <cell r="T1282" t="str">
            <v>IEA – 2013 Standard</v>
          </cell>
          <cell r="U1282">
            <v>1</v>
          </cell>
          <cell r="V1282" t="str">
            <v>D+</v>
          </cell>
          <cell r="W1282">
            <v>46828</v>
          </cell>
          <cell r="X1282" t="str">
            <v>1 Queen Street - Level 17</v>
          </cell>
          <cell r="Y1282">
            <v>0</v>
          </cell>
          <cell r="Z1282" t="str">
            <v>Monica</v>
          </cell>
          <cell r="AA1282" t="str">
            <v>Lewis</v>
          </cell>
          <cell r="AC1282" t="str">
            <v>BAND</v>
          </cell>
          <cell r="AD1282" t="str">
            <v>PSA</v>
          </cell>
          <cell r="AE1282" t="str">
            <v>Female</v>
          </cell>
          <cell r="AF1282">
            <v>1202</v>
          </cell>
          <cell r="AG1282" t="str">
            <v>PT CUSTOMER EXPERIEN</v>
          </cell>
          <cell r="AH1282" t="str">
            <v>00.00.0000</v>
          </cell>
        </row>
        <row r="1283">
          <cell r="A1283">
            <v>51001620</v>
          </cell>
          <cell r="B1283" t="str">
            <v>Services</v>
          </cell>
          <cell r="C1283" t="str">
            <v>Public Transport</v>
          </cell>
          <cell r="D1283" t="str">
            <v>Bus Services</v>
          </cell>
          <cell r="E1283" t="str">
            <v>Account Management 1</v>
          </cell>
          <cell r="F1283">
            <v>51001620</v>
          </cell>
          <cell r="G1283" t="str">
            <v>Senior Account Manager</v>
          </cell>
          <cell r="H1283" t="str">
            <v>01.07.2013</v>
          </cell>
          <cell r="I1283" t="str">
            <v>Unit Manager</v>
          </cell>
          <cell r="J1283" t="str">
            <v>Band I</v>
          </cell>
          <cell r="K1283">
            <v>1</v>
          </cell>
          <cell r="L1283">
            <v>40</v>
          </cell>
          <cell r="M1283" t="str">
            <v>Permanent Full-Time</v>
          </cell>
          <cell r="N1283" t="str">
            <v>Salaried</v>
          </cell>
          <cell r="O1283" t="str">
            <v>Position Filled</v>
          </cell>
          <cell r="P1283">
            <v>1612</v>
          </cell>
          <cell r="Q1283" t="str">
            <v>Hayden Rawcliffe</v>
          </cell>
          <cell r="R1283" t="str">
            <v>Permanent Full-Time</v>
          </cell>
          <cell r="S1283" t="str">
            <v>Salaried</v>
          </cell>
          <cell r="T1283" t="str">
            <v>IEA – 2013 Standard</v>
          </cell>
          <cell r="U1283">
            <v>1</v>
          </cell>
          <cell r="V1283" t="str">
            <v>I+</v>
          </cell>
          <cell r="W1283">
            <v>117070</v>
          </cell>
          <cell r="X1283" t="str">
            <v>1 Queen Street - Level 17</v>
          </cell>
          <cell r="Y1283">
            <v>0</v>
          </cell>
          <cell r="Z1283" t="str">
            <v>Hayden</v>
          </cell>
          <cell r="AA1283" t="str">
            <v>Rawcliffe</v>
          </cell>
          <cell r="AC1283" t="str">
            <v>BAND</v>
          </cell>
          <cell r="AD1283" t="str">
            <v>PSA</v>
          </cell>
          <cell r="AE1283" t="str">
            <v>Male</v>
          </cell>
          <cell r="AF1283">
            <v>1212</v>
          </cell>
          <cell r="AG1283" t="str">
            <v>PT Sev Delivery-Bus</v>
          </cell>
          <cell r="AH1283" t="str">
            <v>00.00.0000</v>
          </cell>
        </row>
        <row r="1284">
          <cell r="A1284">
            <v>51001621</v>
          </cell>
          <cell r="B1284" t="str">
            <v>Services</v>
          </cell>
          <cell r="C1284" t="str">
            <v>Public Transport</v>
          </cell>
          <cell r="D1284" t="str">
            <v>Bus Services</v>
          </cell>
          <cell r="E1284" t="str">
            <v>Account Management 2</v>
          </cell>
          <cell r="F1284">
            <v>51001621</v>
          </cell>
          <cell r="G1284" t="str">
            <v>Senior Account Manager</v>
          </cell>
          <cell r="H1284" t="str">
            <v>01.07.2013</v>
          </cell>
          <cell r="I1284" t="str">
            <v>Unit Manager</v>
          </cell>
          <cell r="J1284" t="str">
            <v>Band I</v>
          </cell>
          <cell r="K1284">
            <v>1</v>
          </cell>
          <cell r="L1284">
            <v>40</v>
          </cell>
          <cell r="M1284" t="str">
            <v>Permanent Full-Time</v>
          </cell>
          <cell r="N1284" t="str">
            <v>Salaried</v>
          </cell>
          <cell r="O1284" t="str">
            <v>Position Filled</v>
          </cell>
          <cell r="P1284">
            <v>2064</v>
          </cell>
          <cell r="Q1284" t="str">
            <v>Peter McComish</v>
          </cell>
          <cell r="R1284" t="str">
            <v>Permanent Full-Time</v>
          </cell>
          <cell r="S1284" t="str">
            <v>Salaried</v>
          </cell>
          <cell r="T1284" t="str">
            <v>IEA – 2013 Standard</v>
          </cell>
          <cell r="U1284">
            <v>1</v>
          </cell>
          <cell r="V1284" t="str">
            <v>I+</v>
          </cell>
          <cell r="W1284">
            <v>120000</v>
          </cell>
          <cell r="X1284" t="str">
            <v>1 Queen Street - Level 17</v>
          </cell>
          <cell r="Y1284">
            <v>0</v>
          </cell>
          <cell r="Z1284" t="str">
            <v>Peter</v>
          </cell>
          <cell r="AA1284" t="str">
            <v>McComish</v>
          </cell>
          <cell r="AC1284" t="str">
            <v>BAND</v>
          </cell>
          <cell r="AD1284" t="str">
            <v>PSA</v>
          </cell>
          <cell r="AE1284" t="str">
            <v>Male</v>
          </cell>
          <cell r="AF1284">
            <v>1212</v>
          </cell>
          <cell r="AG1284" t="str">
            <v>PT Sev Delivery-Bus</v>
          </cell>
          <cell r="AH1284" t="str">
            <v>00.00.0000</v>
          </cell>
        </row>
        <row r="1285">
          <cell r="A1285">
            <v>51001622</v>
          </cell>
          <cell r="B1285" t="str">
            <v>Services</v>
          </cell>
          <cell r="C1285" t="str">
            <v>Public Transport</v>
          </cell>
          <cell r="D1285" t="str">
            <v>Bus Services</v>
          </cell>
          <cell r="E1285" t="str">
            <v>Infrastructure &amp; Facilities Development</v>
          </cell>
          <cell r="F1285">
            <v>51001622</v>
          </cell>
          <cell r="G1285" t="str">
            <v>Infrastructure &amp; Facilities Dev Manager</v>
          </cell>
          <cell r="H1285" t="str">
            <v>01.07.2013</v>
          </cell>
          <cell r="I1285" t="str">
            <v>Unit Manager</v>
          </cell>
          <cell r="J1285" t="str">
            <v>Band I</v>
          </cell>
          <cell r="K1285">
            <v>1</v>
          </cell>
          <cell r="L1285">
            <v>40</v>
          </cell>
          <cell r="M1285" t="str">
            <v>Permanent Full-Time</v>
          </cell>
          <cell r="N1285" t="str">
            <v>Salaried</v>
          </cell>
          <cell r="O1285" t="str">
            <v>Position Filled</v>
          </cell>
          <cell r="P1285">
            <v>91003598</v>
          </cell>
          <cell r="Q1285" t="str">
            <v>Andrew Maule</v>
          </cell>
          <cell r="R1285" t="str">
            <v>Permanent Full-Time</v>
          </cell>
          <cell r="S1285" t="str">
            <v>Salaried</v>
          </cell>
          <cell r="T1285" t="str">
            <v>IEA – 2010 Standard</v>
          </cell>
          <cell r="U1285">
            <v>1</v>
          </cell>
          <cell r="V1285" t="str">
            <v>I+</v>
          </cell>
          <cell r="W1285">
            <v>117196.8</v>
          </cell>
          <cell r="X1285" t="str">
            <v>1 Queen Street - Level 17</v>
          </cell>
          <cell r="Y1285">
            <v>0</v>
          </cell>
          <cell r="Z1285" t="str">
            <v>Andrew</v>
          </cell>
          <cell r="AA1285" t="str">
            <v>Maule</v>
          </cell>
          <cell r="AC1285" t="str">
            <v>BAND</v>
          </cell>
          <cell r="AD1285" t="str">
            <v>PSA</v>
          </cell>
          <cell r="AE1285" t="str">
            <v>Male</v>
          </cell>
          <cell r="AF1285">
            <v>1212</v>
          </cell>
          <cell r="AG1285" t="str">
            <v>PT Sev Delivery-Bus</v>
          </cell>
          <cell r="AH1285" t="str">
            <v>00.00.0000</v>
          </cell>
        </row>
        <row r="1286">
          <cell r="A1286">
            <v>51001623</v>
          </cell>
          <cell r="B1286" t="str">
            <v>Services</v>
          </cell>
          <cell r="C1286" t="str">
            <v>Public Transport</v>
          </cell>
          <cell r="D1286" t="str">
            <v>Bus Services</v>
          </cell>
          <cell r="E1286" t="str">
            <v>Business Development &amp; Product Mngment</v>
          </cell>
          <cell r="F1286">
            <v>51001623</v>
          </cell>
          <cell r="G1286" t="str">
            <v>Business Dev &amp; Product Manager - Bus</v>
          </cell>
          <cell r="H1286" t="str">
            <v>01.07.2013</v>
          </cell>
          <cell r="I1286" t="str">
            <v>Unit Manager</v>
          </cell>
          <cell r="J1286" t="str">
            <v>Band I</v>
          </cell>
          <cell r="K1286">
            <v>1</v>
          </cell>
          <cell r="L1286">
            <v>40</v>
          </cell>
          <cell r="M1286" t="str">
            <v>Permanent Full-Time</v>
          </cell>
          <cell r="N1286" t="str">
            <v>Salaried</v>
          </cell>
          <cell r="O1286" t="str">
            <v>Position Filled</v>
          </cell>
          <cell r="P1286">
            <v>1686</v>
          </cell>
          <cell r="Q1286" t="str">
            <v>Edwin Alphonso</v>
          </cell>
          <cell r="R1286" t="str">
            <v>Permanent Full-Time</v>
          </cell>
          <cell r="S1286" t="str">
            <v>Salaried</v>
          </cell>
          <cell r="T1286" t="str">
            <v>IEA – 2013 Standard</v>
          </cell>
          <cell r="U1286">
            <v>1</v>
          </cell>
          <cell r="V1286" t="str">
            <v>I+</v>
          </cell>
          <cell r="W1286">
            <v>127250</v>
          </cell>
          <cell r="X1286" t="str">
            <v>1 Queen Street - Level 17</v>
          </cell>
          <cell r="Y1286">
            <v>0</v>
          </cell>
          <cell r="Z1286" t="str">
            <v>Edwin</v>
          </cell>
          <cell r="AA1286" t="str">
            <v>Alphonso</v>
          </cell>
          <cell r="AC1286" t="str">
            <v>BAND</v>
          </cell>
          <cell r="AD1286" t="str">
            <v>PSA</v>
          </cell>
          <cell r="AE1286" t="str">
            <v>Male</v>
          </cell>
          <cell r="AF1286">
            <v>1212</v>
          </cell>
          <cell r="AG1286" t="str">
            <v>PT Sev Delivery-Bus</v>
          </cell>
          <cell r="AH1286" t="str">
            <v>00.00.0000</v>
          </cell>
        </row>
        <row r="1287">
          <cell r="A1287">
            <v>51001624</v>
          </cell>
          <cell r="B1287" t="str">
            <v>Services</v>
          </cell>
          <cell r="C1287" t="str">
            <v>Public Transport</v>
          </cell>
          <cell r="D1287" t="str">
            <v>Bus Services</v>
          </cell>
          <cell r="E1287" t="str">
            <v>Infrastructure &amp; Facilities - Bus</v>
          </cell>
          <cell r="F1287">
            <v>51001624</v>
          </cell>
          <cell r="G1287" t="str">
            <v>Infrastructure &amp; Facilities Manager-Bus</v>
          </cell>
          <cell r="H1287" t="str">
            <v>01.07.2013</v>
          </cell>
          <cell r="I1287" t="str">
            <v>Unit Manager</v>
          </cell>
          <cell r="J1287" t="str">
            <v>Band I</v>
          </cell>
          <cell r="K1287">
            <v>1</v>
          </cell>
          <cell r="L1287">
            <v>40</v>
          </cell>
          <cell r="M1287" t="str">
            <v>Permanent Full-Time</v>
          </cell>
          <cell r="N1287" t="str">
            <v>Salaried</v>
          </cell>
          <cell r="O1287" t="str">
            <v>Position unfilled for 220 days</v>
          </cell>
          <cell r="P1287">
            <v>0</v>
          </cell>
          <cell r="U1287">
            <v>0</v>
          </cell>
          <cell r="W1287">
            <v>0</v>
          </cell>
          <cell r="Y1287">
            <v>1</v>
          </cell>
          <cell r="AD1287" t="str">
            <v>PSA</v>
          </cell>
          <cell r="AH1287" t="str">
            <v>00.00.0000</v>
          </cell>
        </row>
        <row r="1288">
          <cell r="A1288">
            <v>51001625</v>
          </cell>
          <cell r="B1288" t="str">
            <v>Services</v>
          </cell>
          <cell r="C1288" t="str">
            <v>Public Transport</v>
          </cell>
          <cell r="D1288" t="str">
            <v>Bus Services</v>
          </cell>
          <cell r="E1288" t="str">
            <v>Bus Services Support</v>
          </cell>
          <cell r="F1288">
            <v>51001625</v>
          </cell>
          <cell r="G1288" t="str">
            <v>Bus Services Support Manager</v>
          </cell>
          <cell r="H1288" t="str">
            <v>01.07.2013</v>
          </cell>
          <cell r="I1288" t="str">
            <v>Unit Manager</v>
          </cell>
          <cell r="J1288" t="str">
            <v>Band I</v>
          </cell>
          <cell r="K1288">
            <v>1</v>
          </cell>
          <cell r="L1288">
            <v>40</v>
          </cell>
          <cell r="M1288" t="str">
            <v>Permanent Full-Time</v>
          </cell>
          <cell r="N1288" t="str">
            <v>Salaried</v>
          </cell>
          <cell r="O1288" t="str">
            <v>Position Filled</v>
          </cell>
          <cell r="P1288">
            <v>581</v>
          </cell>
          <cell r="Q1288" t="str">
            <v>David Tribe</v>
          </cell>
          <cell r="R1288" t="str">
            <v>Permanent Full-Time</v>
          </cell>
          <cell r="S1288" t="str">
            <v>Salaried</v>
          </cell>
          <cell r="T1288" t="str">
            <v>IEA – 2013 Standard</v>
          </cell>
          <cell r="U1288">
            <v>1</v>
          </cell>
          <cell r="V1288" t="str">
            <v>I+</v>
          </cell>
          <cell r="W1288">
            <v>122160</v>
          </cell>
          <cell r="X1288" t="str">
            <v>1 Queen Street - Level 17</v>
          </cell>
          <cell r="Y1288">
            <v>0</v>
          </cell>
          <cell r="Z1288" t="str">
            <v>David</v>
          </cell>
          <cell r="AA1288" t="str">
            <v>Tribe</v>
          </cell>
          <cell r="AC1288" t="str">
            <v>BAND</v>
          </cell>
          <cell r="AD1288" t="str">
            <v>PSA</v>
          </cell>
          <cell r="AE1288" t="str">
            <v>Male</v>
          </cell>
          <cell r="AF1288">
            <v>1212</v>
          </cell>
          <cell r="AG1288" t="str">
            <v>PT Sev Delivery-Bus</v>
          </cell>
          <cell r="AH1288" t="str">
            <v>00.00.0000</v>
          </cell>
        </row>
        <row r="1289">
          <cell r="A1289">
            <v>51001626</v>
          </cell>
          <cell r="B1289" t="str">
            <v>Services</v>
          </cell>
          <cell r="C1289" t="str">
            <v>Public Transport</v>
          </cell>
          <cell r="D1289" t="str">
            <v>PT Commercial</v>
          </cell>
          <cell r="E1289" t="str">
            <v>Commercial Advisory</v>
          </cell>
          <cell r="F1289">
            <v>51001626</v>
          </cell>
          <cell r="G1289" t="str">
            <v>Commercial Advisor (Funding &amp; Budget)</v>
          </cell>
          <cell r="H1289" t="str">
            <v>01.07.2013</v>
          </cell>
          <cell r="I1289" t="str">
            <v>Staff Member</v>
          </cell>
          <cell r="J1289" t="str">
            <v>Band H</v>
          </cell>
          <cell r="K1289">
            <v>1</v>
          </cell>
          <cell r="L1289">
            <v>40</v>
          </cell>
          <cell r="M1289" t="str">
            <v>Permanent Full-Time</v>
          </cell>
          <cell r="N1289" t="str">
            <v>Salaried</v>
          </cell>
          <cell r="O1289" t="str">
            <v>Position Filled</v>
          </cell>
          <cell r="P1289">
            <v>1573</v>
          </cell>
          <cell r="Q1289" t="str">
            <v>Rob Gibson</v>
          </cell>
          <cell r="R1289" t="str">
            <v>Permanent Full-Time</v>
          </cell>
          <cell r="S1289" t="str">
            <v>Salaried</v>
          </cell>
          <cell r="T1289" t="str">
            <v>IEA – 2013 Standard</v>
          </cell>
          <cell r="U1289">
            <v>1</v>
          </cell>
          <cell r="V1289" t="str">
            <v>H+</v>
          </cell>
          <cell r="W1289">
            <v>110400</v>
          </cell>
          <cell r="X1289" t="str">
            <v>1 Queen Street - Level 17</v>
          </cell>
          <cell r="Y1289">
            <v>0</v>
          </cell>
          <cell r="Z1289" t="str">
            <v>Robert</v>
          </cell>
          <cell r="AA1289" t="str">
            <v>Gibson</v>
          </cell>
          <cell r="AB1289" t="str">
            <v>Rob</v>
          </cell>
          <cell r="AC1289" t="str">
            <v>BAND</v>
          </cell>
          <cell r="AD1289" t="str">
            <v>PSA</v>
          </cell>
          <cell r="AE1289" t="str">
            <v>Male</v>
          </cell>
          <cell r="AF1289">
            <v>1201</v>
          </cell>
          <cell r="AG1289" t="str">
            <v>PT COMMERCIAL</v>
          </cell>
          <cell r="AH1289" t="str">
            <v>00.00.0000</v>
          </cell>
        </row>
        <row r="1290">
          <cell r="A1290">
            <v>51001631</v>
          </cell>
          <cell r="B1290" t="str">
            <v>Services</v>
          </cell>
          <cell r="C1290" t="str">
            <v>Public Transport</v>
          </cell>
          <cell r="D1290" t="str">
            <v>PT Customer Experience</v>
          </cell>
          <cell r="E1290" t="str">
            <v>PT Customer Channels</v>
          </cell>
          <cell r="F1290">
            <v>51001631</v>
          </cell>
          <cell r="G1290" t="str">
            <v>Strategy &amp; Product Manager</v>
          </cell>
          <cell r="H1290" t="str">
            <v>01.07.2013</v>
          </cell>
          <cell r="I1290" t="str">
            <v>Unit Manager</v>
          </cell>
          <cell r="J1290" t="str">
            <v>Band I</v>
          </cell>
          <cell r="K1290">
            <v>1</v>
          </cell>
          <cell r="L1290">
            <v>40</v>
          </cell>
          <cell r="M1290" t="str">
            <v>Permanent Full-Time</v>
          </cell>
          <cell r="N1290" t="str">
            <v>Salaried</v>
          </cell>
          <cell r="O1290" t="str">
            <v>Position Filled</v>
          </cell>
          <cell r="P1290">
            <v>1826</v>
          </cell>
          <cell r="Q1290" t="str">
            <v>Philip Dobson</v>
          </cell>
          <cell r="R1290" t="str">
            <v>Permanent Full-Time</v>
          </cell>
          <cell r="S1290" t="str">
            <v>Salaried</v>
          </cell>
          <cell r="T1290" t="str">
            <v>IEA – 2013 Standard</v>
          </cell>
          <cell r="U1290">
            <v>1</v>
          </cell>
          <cell r="V1290" t="str">
            <v>I+</v>
          </cell>
          <cell r="W1290">
            <v>101800</v>
          </cell>
          <cell r="X1290" t="str">
            <v>1 Queen Street - Level 17</v>
          </cell>
          <cell r="Y1290">
            <v>0</v>
          </cell>
          <cell r="Z1290" t="str">
            <v>Philip</v>
          </cell>
          <cell r="AA1290" t="str">
            <v>Dobson</v>
          </cell>
          <cell r="AC1290" t="str">
            <v>BAND</v>
          </cell>
          <cell r="AD1290" t="str">
            <v>PSA</v>
          </cell>
          <cell r="AE1290" t="str">
            <v>Male</v>
          </cell>
          <cell r="AF1290">
            <v>1202</v>
          </cell>
          <cell r="AG1290" t="str">
            <v>PT CUSTOMER EXPERIEN</v>
          </cell>
          <cell r="AH1290" t="str">
            <v>00.00.0000</v>
          </cell>
        </row>
        <row r="1291">
          <cell r="A1291">
            <v>51001632</v>
          </cell>
          <cell r="B1291" t="str">
            <v>Finance Division</v>
          </cell>
          <cell r="C1291" t="str">
            <v>AT HOP</v>
          </cell>
          <cell r="D1291" t="str">
            <v>AT HOP Operations</v>
          </cell>
          <cell r="E1291" t="str">
            <v>AT HOP Operations</v>
          </cell>
          <cell r="F1291">
            <v>51001632</v>
          </cell>
          <cell r="G1291" t="str">
            <v>AT HOP Service Delivery Lead</v>
          </cell>
          <cell r="H1291" t="str">
            <v>01.07.2013</v>
          </cell>
          <cell r="I1291" t="str">
            <v>Team Leader</v>
          </cell>
          <cell r="J1291" t="str">
            <v>Band F</v>
          </cell>
          <cell r="K1291">
            <v>1</v>
          </cell>
          <cell r="L1291">
            <v>40</v>
          </cell>
          <cell r="M1291" t="str">
            <v>Permanent Full-Time</v>
          </cell>
          <cell r="N1291" t="str">
            <v>Waged/Timesheet</v>
          </cell>
          <cell r="O1291" t="str">
            <v>Future Start exists</v>
          </cell>
          <cell r="P1291">
            <v>0</v>
          </cell>
          <cell r="U1291">
            <v>0</v>
          </cell>
          <cell r="W1291">
            <v>0</v>
          </cell>
          <cell r="Y1291">
            <v>1</v>
          </cell>
          <cell r="AD1291" t="str">
            <v>PSA</v>
          </cell>
          <cell r="AH1291" t="str">
            <v>00.00.0000</v>
          </cell>
        </row>
        <row r="1292">
          <cell r="A1292">
            <v>51001634</v>
          </cell>
          <cell r="B1292" t="str">
            <v>Services</v>
          </cell>
          <cell r="C1292" t="str">
            <v>Public Transport</v>
          </cell>
          <cell r="D1292" t="str">
            <v>PT Network Management</v>
          </cell>
          <cell r="E1292" t="str">
            <v>PT Engagement</v>
          </cell>
          <cell r="F1292">
            <v>51001634</v>
          </cell>
          <cell r="G1292" t="str">
            <v>Senior PT Planner (Engagement)</v>
          </cell>
          <cell r="H1292" t="str">
            <v>01.07.2013</v>
          </cell>
          <cell r="I1292" t="str">
            <v>Unit Manager</v>
          </cell>
          <cell r="J1292" t="str">
            <v>Band H</v>
          </cell>
          <cell r="K1292">
            <v>1</v>
          </cell>
          <cell r="L1292">
            <v>40</v>
          </cell>
          <cell r="M1292" t="str">
            <v>Permanent Full-Time</v>
          </cell>
          <cell r="N1292" t="str">
            <v>Salaried</v>
          </cell>
          <cell r="O1292" t="str">
            <v>Position Filled</v>
          </cell>
          <cell r="P1292">
            <v>92037188</v>
          </cell>
          <cell r="Q1292" t="str">
            <v>Lorraine Maguire</v>
          </cell>
          <cell r="R1292" t="str">
            <v>Permanent Full-Time</v>
          </cell>
          <cell r="S1292" t="str">
            <v>Salaried</v>
          </cell>
          <cell r="T1292" t="str">
            <v>CEA – PSA</v>
          </cell>
          <cell r="U1292">
            <v>1</v>
          </cell>
          <cell r="V1292" t="str">
            <v>H+</v>
          </cell>
          <cell r="W1292">
            <v>110146.87</v>
          </cell>
          <cell r="X1292" t="str">
            <v>1 Queen Street - Level 17</v>
          </cell>
          <cell r="Y1292">
            <v>0</v>
          </cell>
          <cell r="Z1292" t="str">
            <v>Lorraine</v>
          </cell>
          <cell r="AA1292" t="str">
            <v>Maguire</v>
          </cell>
          <cell r="AB1292" t="str">
            <v>Lorraine</v>
          </cell>
          <cell r="AC1292" t="str">
            <v>BAND</v>
          </cell>
          <cell r="AD1292" t="str">
            <v>PSA</v>
          </cell>
          <cell r="AE1292" t="str">
            <v>Female</v>
          </cell>
          <cell r="AF1292">
            <v>1208</v>
          </cell>
          <cell r="AG1292" t="str">
            <v>PT NETWORK MANAGEMEN</v>
          </cell>
          <cell r="AH1292" t="str">
            <v>00.00.0000</v>
          </cell>
        </row>
        <row r="1293">
          <cell r="A1293">
            <v>51001639</v>
          </cell>
          <cell r="B1293" t="str">
            <v>Capital Development Division</v>
          </cell>
          <cell r="C1293" t="str">
            <v>Road Corridor</v>
          </cell>
          <cell r="E1293" t="str">
            <v>Road Corridor</v>
          </cell>
          <cell r="F1293">
            <v>51001639</v>
          </cell>
          <cell r="G1293" t="str">
            <v>Group Manager Road Corridor</v>
          </cell>
          <cell r="H1293" t="str">
            <v>01.07.2013</v>
          </cell>
          <cell r="I1293" t="str">
            <v>Group Manager</v>
          </cell>
          <cell r="J1293" t="str">
            <v>Band N</v>
          </cell>
          <cell r="K1293">
            <v>1</v>
          </cell>
          <cell r="L1293">
            <v>40</v>
          </cell>
          <cell r="M1293" t="str">
            <v>Permanent Full-Time</v>
          </cell>
          <cell r="N1293" t="str">
            <v>Salaried</v>
          </cell>
          <cell r="O1293" t="str">
            <v>Position Filled</v>
          </cell>
          <cell r="P1293">
            <v>1339</v>
          </cell>
          <cell r="Q1293" t="str">
            <v>Tony McCartney</v>
          </cell>
          <cell r="R1293" t="str">
            <v>Permanent Full-Time</v>
          </cell>
          <cell r="S1293" t="str">
            <v>Salaried</v>
          </cell>
          <cell r="T1293" t="str">
            <v>IEA – Senior Mgmt</v>
          </cell>
          <cell r="U1293">
            <v>1</v>
          </cell>
          <cell r="V1293" t="str">
            <v>N+</v>
          </cell>
          <cell r="W1293">
            <v>258692.5</v>
          </cell>
          <cell r="X1293" t="str">
            <v>Vodafone Building - Level 1 (74 Taharoto Road)</v>
          </cell>
          <cell r="Y1293">
            <v>0</v>
          </cell>
          <cell r="Z1293" t="str">
            <v>Anthony</v>
          </cell>
          <cell r="AA1293" t="str">
            <v>McCartney</v>
          </cell>
          <cell r="AB1293" t="str">
            <v>Tony</v>
          </cell>
          <cell r="AC1293" t="str">
            <v>BAND</v>
          </cell>
          <cell r="AD1293" t="str">
            <v>PSA</v>
          </cell>
          <cell r="AE1293" t="str">
            <v>Male</v>
          </cell>
          <cell r="AF1293">
            <v>1004</v>
          </cell>
          <cell r="AG1293" t="str">
            <v>Road Corridor</v>
          </cell>
          <cell r="AH1293" t="str">
            <v>00.00.0000</v>
          </cell>
        </row>
        <row r="1294">
          <cell r="A1294">
            <v>51001640</v>
          </cell>
          <cell r="B1294" t="str">
            <v>Services</v>
          </cell>
          <cell r="C1294" t="str">
            <v>Services</v>
          </cell>
          <cell r="E1294" t="str">
            <v>Services</v>
          </cell>
          <cell r="F1294">
            <v>51001640</v>
          </cell>
          <cell r="G1294" t="str">
            <v>Group Manager Services</v>
          </cell>
          <cell r="H1294" t="str">
            <v>01.07.2013</v>
          </cell>
          <cell r="I1294" t="str">
            <v>Group Manager</v>
          </cell>
          <cell r="J1294" t="str">
            <v>Band N</v>
          </cell>
          <cell r="K1294">
            <v>1</v>
          </cell>
          <cell r="L1294">
            <v>40</v>
          </cell>
          <cell r="M1294" t="str">
            <v>Permanent Full-Time</v>
          </cell>
          <cell r="N1294" t="str">
            <v>Salaried</v>
          </cell>
          <cell r="O1294" t="str">
            <v>Position Filled</v>
          </cell>
          <cell r="P1294">
            <v>90005209</v>
          </cell>
          <cell r="Q1294" t="str">
            <v>Andrew Allen</v>
          </cell>
          <cell r="R1294" t="str">
            <v>Permanent Full-Time</v>
          </cell>
          <cell r="S1294" t="str">
            <v>Salaried</v>
          </cell>
          <cell r="T1294" t="str">
            <v>IEA – Senior Mgmt</v>
          </cell>
          <cell r="U1294">
            <v>1</v>
          </cell>
          <cell r="V1294" t="str">
            <v>N+</v>
          </cell>
          <cell r="W1294">
            <v>235000</v>
          </cell>
          <cell r="X1294" t="str">
            <v>Vodafone Building - Level 2 (74 Taharoto Road)</v>
          </cell>
          <cell r="Y1294">
            <v>0</v>
          </cell>
          <cell r="Z1294" t="str">
            <v>Andrew</v>
          </cell>
          <cell r="AA1294" t="str">
            <v>Allen</v>
          </cell>
          <cell r="AB1294" t="str">
            <v>Andrew</v>
          </cell>
          <cell r="AC1294" t="str">
            <v>BAND</v>
          </cell>
          <cell r="AD1294" t="str">
            <v>PSA</v>
          </cell>
          <cell r="AE1294" t="str">
            <v>Male</v>
          </cell>
          <cell r="AF1294">
            <v>1002</v>
          </cell>
          <cell r="AG1294" t="str">
            <v>Services</v>
          </cell>
          <cell r="AH1294" t="str">
            <v>00.00.0000</v>
          </cell>
        </row>
        <row r="1295">
          <cell r="A1295">
            <v>51001641</v>
          </cell>
          <cell r="B1295" t="str">
            <v>Services</v>
          </cell>
          <cell r="C1295" t="str">
            <v>Services</v>
          </cell>
          <cell r="D1295" t="str">
            <v>ATOC - Central</v>
          </cell>
          <cell r="E1295" t="str">
            <v>ATOC - Central</v>
          </cell>
          <cell r="F1295">
            <v>51001641</v>
          </cell>
          <cell r="G1295" t="str">
            <v>ATOC Central Manager</v>
          </cell>
          <cell r="H1295" t="str">
            <v>01.07.2013</v>
          </cell>
          <cell r="I1295" t="str">
            <v>Department Manager</v>
          </cell>
          <cell r="J1295" t="str">
            <v>Band K</v>
          </cell>
          <cell r="K1295">
            <v>1</v>
          </cell>
          <cell r="L1295">
            <v>40</v>
          </cell>
          <cell r="M1295" t="str">
            <v>Permanent Full-Time</v>
          </cell>
          <cell r="N1295" t="str">
            <v>Salaried</v>
          </cell>
          <cell r="O1295" t="str">
            <v>Position Filled</v>
          </cell>
          <cell r="P1295">
            <v>91004457</v>
          </cell>
          <cell r="Q1295" t="str">
            <v>John Strawbridge</v>
          </cell>
          <cell r="R1295" t="str">
            <v>Permanent Full-Time</v>
          </cell>
          <cell r="S1295" t="str">
            <v>Salaried</v>
          </cell>
          <cell r="T1295" t="str">
            <v>IEA – 2013 Standard</v>
          </cell>
          <cell r="U1295">
            <v>1</v>
          </cell>
          <cell r="V1295" t="str">
            <v>K+</v>
          </cell>
          <cell r="W1295">
            <v>178150</v>
          </cell>
          <cell r="X1295" t="str">
            <v>99 Quay Street</v>
          </cell>
          <cell r="Y1295">
            <v>0</v>
          </cell>
          <cell r="Z1295" t="str">
            <v>John</v>
          </cell>
          <cell r="AA1295" t="str">
            <v>Strawbridge</v>
          </cell>
          <cell r="AC1295" t="str">
            <v>BAND</v>
          </cell>
          <cell r="AD1295" t="str">
            <v>PSA</v>
          </cell>
          <cell r="AE1295" t="str">
            <v>Male</v>
          </cell>
          <cell r="AF1295">
            <v>1521</v>
          </cell>
          <cell r="AG1295" t="str">
            <v>ATOC</v>
          </cell>
          <cell r="AH1295" t="str">
            <v>00.00.0000</v>
          </cell>
        </row>
        <row r="1296">
          <cell r="A1296">
            <v>51001642</v>
          </cell>
          <cell r="B1296" t="str">
            <v>Services</v>
          </cell>
          <cell r="C1296" t="str">
            <v>Strategic Development</v>
          </cell>
          <cell r="E1296" t="str">
            <v>Strategic Development</v>
          </cell>
          <cell r="F1296">
            <v>51001642</v>
          </cell>
          <cell r="G1296" t="str">
            <v>Group Manager Strategic Development</v>
          </cell>
          <cell r="H1296" t="str">
            <v>01.07.2013</v>
          </cell>
          <cell r="I1296" t="str">
            <v>Group Manager</v>
          </cell>
          <cell r="J1296" t="str">
            <v>Band N</v>
          </cell>
          <cell r="K1296">
            <v>1</v>
          </cell>
          <cell r="L1296">
            <v>40</v>
          </cell>
          <cell r="M1296" t="str">
            <v>Permanent Full-Time</v>
          </cell>
          <cell r="N1296" t="str">
            <v>Salaried</v>
          </cell>
          <cell r="O1296" t="str">
            <v>Position Filled</v>
          </cell>
          <cell r="P1296">
            <v>1667</v>
          </cell>
          <cell r="Q1296" t="str">
            <v>Chris Morgan</v>
          </cell>
          <cell r="R1296" t="str">
            <v>Permanent Full-Time</v>
          </cell>
          <cell r="S1296" t="str">
            <v>Salaried</v>
          </cell>
          <cell r="T1296" t="str">
            <v>IEA – Senior Mgmt</v>
          </cell>
          <cell r="U1296">
            <v>1</v>
          </cell>
          <cell r="V1296" t="str">
            <v>N+</v>
          </cell>
          <cell r="W1296">
            <v>235000</v>
          </cell>
          <cell r="X1296" t="str">
            <v>1 Queen Street - Level 17</v>
          </cell>
          <cell r="Y1296">
            <v>0</v>
          </cell>
          <cell r="Z1296" t="str">
            <v>Christopher</v>
          </cell>
          <cell r="AA1296" t="str">
            <v>Morgan</v>
          </cell>
          <cell r="AB1296" t="str">
            <v>Chris</v>
          </cell>
          <cell r="AC1296" t="str">
            <v>BAND</v>
          </cell>
          <cell r="AD1296" t="str">
            <v>PSA</v>
          </cell>
          <cell r="AE1296" t="str">
            <v>Male</v>
          </cell>
          <cell r="AF1296">
            <v>1005</v>
          </cell>
          <cell r="AG1296" t="str">
            <v>Strategic Developmen</v>
          </cell>
          <cell r="AH1296" t="str">
            <v>00.00.0000</v>
          </cell>
        </row>
        <row r="1297">
          <cell r="A1297">
            <v>51001644</v>
          </cell>
          <cell r="B1297" t="str">
            <v>Capital Development Division</v>
          </cell>
          <cell r="C1297" t="str">
            <v>Property &amp; Planning</v>
          </cell>
          <cell r="D1297" t="str">
            <v>Programme Delivery</v>
          </cell>
          <cell r="E1297" t="str">
            <v>Programme Delivery</v>
          </cell>
          <cell r="F1297">
            <v>51001644</v>
          </cell>
          <cell r="G1297" t="str">
            <v>Principal Property Specialist</v>
          </cell>
          <cell r="H1297" t="str">
            <v>08.07.2013</v>
          </cell>
          <cell r="I1297" t="str">
            <v>Staff Member</v>
          </cell>
          <cell r="J1297" t="str">
            <v>Band I</v>
          </cell>
          <cell r="K1297">
            <v>1</v>
          </cell>
          <cell r="L1297">
            <v>40</v>
          </cell>
          <cell r="M1297" t="str">
            <v>Permanent Full-Time</v>
          </cell>
          <cell r="N1297" t="str">
            <v>Salaried</v>
          </cell>
          <cell r="O1297" t="str">
            <v>Position Filled</v>
          </cell>
          <cell r="P1297">
            <v>1541</v>
          </cell>
          <cell r="Q1297" t="str">
            <v>Don Harrington</v>
          </cell>
          <cell r="R1297" t="str">
            <v>Permanent Full-Time</v>
          </cell>
          <cell r="S1297" t="str">
            <v>Salaried</v>
          </cell>
          <cell r="T1297" t="str">
            <v>IEA – 2013 Standard</v>
          </cell>
          <cell r="U1297">
            <v>1</v>
          </cell>
          <cell r="V1297" t="str">
            <v>I+</v>
          </cell>
          <cell r="W1297">
            <v>107520</v>
          </cell>
          <cell r="X1297" t="str">
            <v>1 Queen Street - Level 10</v>
          </cell>
          <cell r="Y1297">
            <v>0</v>
          </cell>
          <cell r="Z1297" t="str">
            <v>Donald</v>
          </cell>
          <cell r="AA1297" t="str">
            <v>Harrington</v>
          </cell>
          <cell r="AB1297" t="str">
            <v>Don</v>
          </cell>
          <cell r="AC1297" t="str">
            <v>BAND</v>
          </cell>
          <cell r="AD1297" t="str">
            <v>PSA</v>
          </cell>
          <cell r="AE1297" t="str">
            <v>Male</v>
          </cell>
          <cell r="AF1297">
            <v>8401</v>
          </cell>
          <cell r="AG1297" t="str">
            <v>Programme Delivery</v>
          </cell>
          <cell r="AH1297" t="str">
            <v>00.00.0000</v>
          </cell>
        </row>
        <row r="1298">
          <cell r="A1298">
            <v>51001645</v>
          </cell>
          <cell r="B1298" t="str">
            <v>Capital Development Division</v>
          </cell>
          <cell r="C1298" t="str">
            <v>Roading</v>
          </cell>
          <cell r="D1298" t="str">
            <v>Delivery - South East</v>
          </cell>
          <cell r="E1298" t="str">
            <v>Road Development - South</v>
          </cell>
          <cell r="F1298">
            <v>51001645</v>
          </cell>
          <cell r="G1298" t="str">
            <v>Infrastructure Dev Engineer - Under Grad</v>
          </cell>
          <cell r="H1298" t="str">
            <v>01.07.2013</v>
          </cell>
          <cell r="I1298" t="str">
            <v>Staff Member</v>
          </cell>
          <cell r="J1298" t="str">
            <v>Band E</v>
          </cell>
          <cell r="K1298">
            <v>0</v>
          </cell>
          <cell r="L1298">
            <v>0</v>
          </cell>
          <cell r="M1298" t="str">
            <v>Casual</v>
          </cell>
          <cell r="N1298" t="str">
            <v>Waged/Timesheet</v>
          </cell>
          <cell r="O1298" t="str">
            <v>Position Filled</v>
          </cell>
          <cell r="P1298">
            <v>1526</v>
          </cell>
          <cell r="Q1298" t="str">
            <v>Matan Aharon</v>
          </cell>
          <cell r="R1298" t="str">
            <v>Casual</v>
          </cell>
          <cell r="S1298" t="str">
            <v>Waged/Timesheet</v>
          </cell>
          <cell r="T1298" t="str">
            <v>IEA – 2013 Standard</v>
          </cell>
          <cell r="U1298">
            <v>0</v>
          </cell>
          <cell r="V1298" t="str">
            <v>E</v>
          </cell>
          <cell r="W1298">
            <v>0</v>
          </cell>
          <cell r="X1298" t="str">
            <v>Admin 4 - 6 Henderson Valley Road</v>
          </cell>
          <cell r="Y1298">
            <v>0</v>
          </cell>
          <cell r="Z1298" t="str">
            <v>Matan</v>
          </cell>
          <cell r="AA1298" t="str">
            <v>Aharon</v>
          </cell>
          <cell r="AC1298" t="str">
            <v>BAND</v>
          </cell>
          <cell r="AD1298" t="str">
            <v>PSA</v>
          </cell>
          <cell r="AE1298" t="str">
            <v>Male</v>
          </cell>
          <cell r="AF1298">
            <v>3110</v>
          </cell>
          <cell r="AG1298" t="str">
            <v>Road DEV - SOUTH</v>
          </cell>
          <cell r="AH1298" t="str">
            <v>00.00.0000</v>
          </cell>
        </row>
        <row r="1299">
          <cell r="A1299">
            <v>51001648</v>
          </cell>
          <cell r="B1299" t="str">
            <v>Capital Development Division</v>
          </cell>
          <cell r="C1299" t="str">
            <v>Construction</v>
          </cell>
          <cell r="D1299" t="str">
            <v>Rail Development - EMU Depot Proj Deliv</v>
          </cell>
          <cell r="E1299" t="str">
            <v>Rail Development - EMU Depot Proj Deliv</v>
          </cell>
          <cell r="F1299">
            <v>51001648</v>
          </cell>
          <cell r="G1299" t="str">
            <v>PT Principal Project Manager</v>
          </cell>
          <cell r="H1299" t="str">
            <v>08.07.2013</v>
          </cell>
          <cell r="I1299" t="str">
            <v>Department Manager</v>
          </cell>
          <cell r="J1299" t="str">
            <v>Band J</v>
          </cell>
          <cell r="K1299">
            <v>1</v>
          </cell>
          <cell r="L1299">
            <v>40</v>
          </cell>
          <cell r="M1299" t="str">
            <v>Permanent Full-Time</v>
          </cell>
          <cell r="N1299" t="str">
            <v>Salaried</v>
          </cell>
          <cell r="O1299" t="str">
            <v>Position Filled</v>
          </cell>
          <cell r="P1299">
            <v>602</v>
          </cell>
          <cell r="Q1299" t="str">
            <v>Doug Carter</v>
          </cell>
          <cell r="R1299" t="str">
            <v>Permanent Full-Time</v>
          </cell>
          <cell r="S1299" t="str">
            <v>Salaried</v>
          </cell>
          <cell r="T1299" t="str">
            <v>IEA – 2013 Standard</v>
          </cell>
          <cell r="U1299">
            <v>1</v>
          </cell>
          <cell r="V1299" t="str">
            <v>J+</v>
          </cell>
          <cell r="W1299">
            <v>180000</v>
          </cell>
          <cell r="X1299" t="str">
            <v>1 Queen Street - Level 10</v>
          </cell>
          <cell r="Y1299">
            <v>0</v>
          </cell>
          <cell r="Z1299" t="str">
            <v>Douglas</v>
          </cell>
          <cell r="AA1299" t="str">
            <v>Carter</v>
          </cell>
          <cell r="AB1299" t="str">
            <v>Doug</v>
          </cell>
          <cell r="AC1299" t="str">
            <v>BAND</v>
          </cell>
          <cell r="AD1299" t="str">
            <v>PSA</v>
          </cell>
          <cell r="AE1299" t="str">
            <v>Male</v>
          </cell>
          <cell r="AF1299">
            <v>9603</v>
          </cell>
          <cell r="AG1299" t="str">
            <v>EMU Depot project</v>
          </cell>
          <cell r="AH1299" t="str">
            <v>00.00.0000</v>
          </cell>
        </row>
        <row r="1300">
          <cell r="A1300">
            <v>51001651</v>
          </cell>
          <cell r="B1300" t="str">
            <v>Services</v>
          </cell>
          <cell r="C1300" t="str">
            <v>Public Transport</v>
          </cell>
          <cell r="D1300" t="str">
            <v>Bus Services</v>
          </cell>
          <cell r="E1300" t="str">
            <v>PT Service Performance</v>
          </cell>
          <cell r="F1300">
            <v>51001651</v>
          </cell>
          <cell r="G1300" t="str">
            <v>PT Service Scheduler</v>
          </cell>
          <cell r="H1300" t="str">
            <v>01.07.2013</v>
          </cell>
          <cell r="I1300" t="str">
            <v>Staff Member</v>
          </cell>
          <cell r="J1300" t="str">
            <v>Band F</v>
          </cell>
          <cell r="K1300">
            <v>1</v>
          </cell>
          <cell r="L1300">
            <v>40</v>
          </cell>
          <cell r="M1300" t="str">
            <v>Permanent Full-Time</v>
          </cell>
          <cell r="N1300" t="str">
            <v>Waged/Timesheet</v>
          </cell>
          <cell r="O1300" t="str">
            <v>Position Filled</v>
          </cell>
          <cell r="P1300">
            <v>1609</v>
          </cell>
          <cell r="Q1300" t="str">
            <v>Sean Zhang</v>
          </cell>
          <cell r="R1300" t="str">
            <v>Permanent Full-Time</v>
          </cell>
          <cell r="S1300" t="str">
            <v>Waged/Timesheet</v>
          </cell>
          <cell r="T1300" t="str">
            <v>IEA – 2013 Standard</v>
          </cell>
          <cell r="U1300">
            <v>1</v>
          </cell>
          <cell r="V1300" t="str">
            <v>F+</v>
          </cell>
          <cell r="W1300">
            <v>79200</v>
          </cell>
          <cell r="X1300" t="str">
            <v>1 Queen Street - Level 17</v>
          </cell>
          <cell r="Y1300">
            <v>0</v>
          </cell>
          <cell r="Z1300" t="str">
            <v>Yajun</v>
          </cell>
          <cell r="AA1300" t="str">
            <v>Zhang</v>
          </cell>
          <cell r="AB1300" t="str">
            <v>Sean</v>
          </cell>
          <cell r="AC1300" t="str">
            <v>BAND</v>
          </cell>
          <cell r="AD1300" t="str">
            <v>PSA</v>
          </cell>
          <cell r="AE1300" t="str">
            <v>Male</v>
          </cell>
          <cell r="AF1300">
            <v>1212</v>
          </cell>
          <cell r="AG1300" t="str">
            <v>PT Sev Delivery-Bus</v>
          </cell>
          <cell r="AH1300" t="str">
            <v>00.00.0000</v>
          </cell>
        </row>
        <row r="1301">
          <cell r="A1301">
            <v>51001652</v>
          </cell>
          <cell r="B1301" t="str">
            <v>Business Technology Division</v>
          </cell>
          <cell r="C1301" t="str">
            <v>Enterprise Information</v>
          </cell>
          <cell r="D1301" t="str">
            <v>Business Intelligence</v>
          </cell>
          <cell r="E1301" t="str">
            <v>Business Intelligence</v>
          </cell>
          <cell r="F1301">
            <v>51001652</v>
          </cell>
          <cell r="G1301" t="str">
            <v>BI Contractor</v>
          </cell>
          <cell r="H1301" t="str">
            <v>03.07.2013</v>
          </cell>
          <cell r="I1301" t="str">
            <v>Staff Member</v>
          </cell>
          <cell r="K1301">
            <v>0</v>
          </cell>
          <cell r="L1301">
            <v>0</v>
          </cell>
          <cell r="M1301" t="str">
            <v>Non-Employee</v>
          </cell>
          <cell r="N1301" t="str">
            <v>Contractor</v>
          </cell>
          <cell r="O1301" t="str">
            <v>Position Filled</v>
          </cell>
          <cell r="P1301">
            <v>1523</v>
          </cell>
          <cell r="Q1301" t="str">
            <v>Kanchana Balakrishnan</v>
          </cell>
          <cell r="R1301" t="str">
            <v>Non-Employee</v>
          </cell>
          <cell r="S1301" t="str">
            <v>Contractor</v>
          </cell>
          <cell r="U1301">
            <v>0</v>
          </cell>
          <cell r="W1301">
            <v>0</v>
          </cell>
          <cell r="X1301" t="str">
            <v>Admin 6 - 6 Henderson Valley Road</v>
          </cell>
          <cell r="Y1301">
            <v>0</v>
          </cell>
          <cell r="Z1301" t="str">
            <v>Kanchana</v>
          </cell>
          <cell r="AA1301" t="str">
            <v>Balakrishnan</v>
          </cell>
          <cell r="AE1301" t="str">
            <v>Male</v>
          </cell>
          <cell r="AF1301">
            <v>8525</v>
          </cell>
          <cell r="AG1301" t="str">
            <v>Data Warehouse</v>
          </cell>
          <cell r="AH1301" t="str">
            <v>31.03.2015</v>
          </cell>
        </row>
        <row r="1302">
          <cell r="A1302">
            <v>51001659</v>
          </cell>
          <cell r="B1302" t="str">
            <v>Services</v>
          </cell>
          <cell r="C1302" t="str">
            <v>Public Transport</v>
          </cell>
          <cell r="D1302" t="str">
            <v>PT Customer Experience</v>
          </cell>
          <cell r="E1302" t="str">
            <v>Service Centre (5)</v>
          </cell>
          <cell r="F1302">
            <v>51001659</v>
          </cell>
          <cell r="G1302" t="str">
            <v>Services Centre Representative</v>
          </cell>
          <cell r="H1302" t="str">
            <v>01.07.2013</v>
          </cell>
          <cell r="I1302" t="str">
            <v>Staff Member</v>
          </cell>
          <cell r="J1302" t="str">
            <v>Band D</v>
          </cell>
          <cell r="K1302">
            <v>0.5</v>
          </cell>
          <cell r="L1302">
            <v>20</v>
          </cell>
          <cell r="M1302" t="str">
            <v>Permanent Part-Time</v>
          </cell>
          <cell r="N1302" t="str">
            <v>Waged/Timesheet</v>
          </cell>
          <cell r="O1302" t="str">
            <v>Position Filled</v>
          </cell>
          <cell r="P1302">
            <v>2269</v>
          </cell>
          <cell r="Q1302" t="str">
            <v>Brenda Egadu</v>
          </cell>
          <cell r="R1302" t="str">
            <v>Permanent Part-Time</v>
          </cell>
          <cell r="S1302" t="str">
            <v>Waged/Timesheet</v>
          </cell>
          <cell r="T1302" t="str">
            <v>IEA – 2013 Standard</v>
          </cell>
          <cell r="U1302">
            <v>0.5</v>
          </cell>
          <cell r="V1302" t="str">
            <v>1S</v>
          </cell>
          <cell r="W1302">
            <v>38800</v>
          </cell>
          <cell r="X1302" t="str">
            <v>8-10 Queen Street</v>
          </cell>
          <cell r="Y1302">
            <v>0</v>
          </cell>
          <cell r="Z1302" t="str">
            <v>Brenda</v>
          </cell>
          <cell r="AA1302" t="str">
            <v>Egadu</v>
          </cell>
          <cell r="AC1302" t="str">
            <v>SCR</v>
          </cell>
          <cell r="AD1302" t="str">
            <v>PSA</v>
          </cell>
          <cell r="AE1302" t="str">
            <v>Female</v>
          </cell>
          <cell r="AF1302">
            <v>9319</v>
          </cell>
          <cell r="AG1302" t="str">
            <v>FACE2FACE RELATIONS</v>
          </cell>
          <cell r="AH1302" t="str">
            <v>00.00.0000</v>
          </cell>
        </row>
        <row r="1303">
          <cell r="A1303">
            <v>51001660</v>
          </cell>
          <cell r="B1303" t="str">
            <v>Services</v>
          </cell>
          <cell r="C1303" t="str">
            <v>Public Transport</v>
          </cell>
          <cell r="D1303" t="str">
            <v>PT Customer Experience</v>
          </cell>
          <cell r="E1303" t="str">
            <v>Service Centre (2)</v>
          </cell>
          <cell r="F1303">
            <v>51001660</v>
          </cell>
          <cell r="G1303" t="str">
            <v>Service Centre Representative</v>
          </cell>
          <cell r="H1303" t="str">
            <v>01.07.2013</v>
          </cell>
          <cell r="I1303" t="str">
            <v>Staff Member</v>
          </cell>
          <cell r="J1303" t="str">
            <v>Band D</v>
          </cell>
          <cell r="K1303">
            <v>0.5</v>
          </cell>
          <cell r="L1303">
            <v>20</v>
          </cell>
          <cell r="M1303" t="str">
            <v>Permanent Part-Time</v>
          </cell>
          <cell r="N1303" t="str">
            <v>Waged/Timesheet</v>
          </cell>
          <cell r="O1303" t="str">
            <v>Position Filled</v>
          </cell>
          <cell r="P1303">
            <v>1934</v>
          </cell>
          <cell r="Q1303" t="str">
            <v>Ben Eastman</v>
          </cell>
          <cell r="R1303" t="str">
            <v>Permanent Part-Time</v>
          </cell>
          <cell r="S1303" t="str">
            <v>Waged/Timesheet</v>
          </cell>
          <cell r="T1303" t="str">
            <v>IEA – 2013 Standard</v>
          </cell>
          <cell r="U1303">
            <v>0.5</v>
          </cell>
          <cell r="V1303" t="str">
            <v>1S</v>
          </cell>
          <cell r="W1303">
            <v>38800</v>
          </cell>
          <cell r="X1303" t="str">
            <v>Floor 1 - 21 Pitt Street</v>
          </cell>
          <cell r="Y1303">
            <v>0</v>
          </cell>
          <cell r="Z1303" t="str">
            <v>Benjamin</v>
          </cell>
          <cell r="AA1303" t="str">
            <v>Eastman</v>
          </cell>
          <cell r="AB1303" t="str">
            <v>Ben</v>
          </cell>
          <cell r="AC1303" t="str">
            <v>SCR</v>
          </cell>
          <cell r="AD1303" t="str">
            <v>PSA</v>
          </cell>
          <cell r="AE1303" t="str">
            <v>Male</v>
          </cell>
          <cell r="AF1303">
            <v>9319</v>
          </cell>
          <cell r="AG1303" t="str">
            <v>FACE2FACE RELATIONS</v>
          </cell>
          <cell r="AH1303" t="str">
            <v>00.00.0000</v>
          </cell>
        </row>
        <row r="1304">
          <cell r="A1304">
            <v>51001661</v>
          </cell>
          <cell r="B1304" t="str">
            <v>Services</v>
          </cell>
          <cell r="C1304" t="str">
            <v>Public Transport</v>
          </cell>
          <cell r="D1304" t="str">
            <v>PT Customer Experience</v>
          </cell>
          <cell r="E1304" t="str">
            <v>Service Centre (2)</v>
          </cell>
          <cell r="F1304">
            <v>51001661</v>
          </cell>
          <cell r="G1304" t="str">
            <v>Service Centre Representative</v>
          </cell>
          <cell r="H1304" t="str">
            <v>01.07.2013</v>
          </cell>
          <cell r="I1304" t="str">
            <v>Staff Member</v>
          </cell>
          <cell r="J1304" t="str">
            <v>Band D</v>
          </cell>
          <cell r="K1304">
            <v>1</v>
          </cell>
          <cell r="L1304">
            <v>40</v>
          </cell>
          <cell r="M1304" t="str">
            <v>Permanent Full-Time</v>
          </cell>
          <cell r="N1304" t="str">
            <v>Waged/Timesheet</v>
          </cell>
          <cell r="O1304" t="str">
            <v>Position Filled</v>
          </cell>
          <cell r="P1304">
            <v>1799</v>
          </cell>
          <cell r="Q1304" t="str">
            <v>Ana Pereira</v>
          </cell>
          <cell r="R1304" t="str">
            <v>Permanent Full-Time</v>
          </cell>
          <cell r="S1304" t="str">
            <v>Waged/Timesheet</v>
          </cell>
          <cell r="T1304" t="str">
            <v>IEA – 2013 Standard</v>
          </cell>
          <cell r="U1304">
            <v>1</v>
          </cell>
          <cell r="V1304" t="str">
            <v>2S</v>
          </cell>
          <cell r="W1304">
            <v>41710</v>
          </cell>
          <cell r="X1304" t="str">
            <v>Ground Floor - 21 Pitt Street</v>
          </cell>
          <cell r="Y1304">
            <v>0</v>
          </cell>
          <cell r="Z1304" t="str">
            <v>Ana</v>
          </cell>
          <cell r="AA1304" t="str">
            <v>Pereira</v>
          </cell>
          <cell r="AC1304" t="str">
            <v>SCR</v>
          </cell>
          <cell r="AD1304" t="str">
            <v>PSA</v>
          </cell>
          <cell r="AE1304" t="str">
            <v>Female</v>
          </cell>
          <cell r="AF1304">
            <v>9319</v>
          </cell>
          <cell r="AG1304" t="str">
            <v>FACE2FACE RELATIONS</v>
          </cell>
          <cell r="AH1304" t="str">
            <v>00.00.0000</v>
          </cell>
        </row>
        <row r="1305">
          <cell r="A1305">
            <v>51001662</v>
          </cell>
          <cell r="B1305" t="str">
            <v>Services</v>
          </cell>
          <cell r="C1305" t="str">
            <v>Public Transport</v>
          </cell>
          <cell r="D1305" t="str">
            <v>PT Customer Experience</v>
          </cell>
          <cell r="E1305" t="str">
            <v>Service Centre (5)</v>
          </cell>
          <cell r="F1305">
            <v>51001662</v>
          </cell>
          <cell r="G1305" t="str">
            <v>Senior Services Centre Representative</v>
          </cell>
          <cell r="H1305" t="str">
            <v>01.07.2013</v>
          </cell>
          <cell r="I1305" t="str">
            <v>Staff Member</v>
          </cell>
          <cell r="J1305" t="str">
            <v>Band D</v>
          </cell>
          <cell r="K1305">
            <v>1</v>
          </cell>
          <cell r="L1305">
            <v>40</v>
          </cell>
          <cell r="M1305" t="str">
            <v>Permanent Full-Time</v>
          </cell>
          <cell r="N1305" t="str">
            <v>Waged/Timesheet</v>
          </cell>
          <cell r="O1305" t="str">
            <v>Position Filled</v>
          </cell>
          <cell r="P1305">
            <v>1615</v>
          </cell>
          <cell r="Q1305" t="str">
            <v>Celina Cheung</v>
          </cell>
          <cell r="R1305" t="str">
            <v>Permanent Full-Time</v>
          </cell>
          <cell r="S1305" t="str">
            <v>Waged/Timesheet</v>
          </cell>
          <cell r="T1305" t="str">
            <v>CEA – PSA</v>
          </cell>
          <cell r="U1305">
            <v>1</v>
          </cell>
          <cell r="V1305" t="str">
            <v>2S</v>
          </cell>
          <cell r="W1305">
            <v>41710</v>
          </cell>
          <cell r="X1305" t="str">
            <v>Floor 1 - 21 Pitt Street</v>
          </cell>
          <cell r="Y1305">
            <v>0</v>
          </cell>
          <cell r="Z1305" t="str">
            <v>Celina</v>
          </cell>
          <cell r="AA1305" t="str">
            <v>Cheung</v>
          </cell>
          <cell r="AC1305" t="str">
            <v>SCR</v>
          </cell>
          <cell r="AD1305" t="str">
            <v>PSA</v>
          </cell>
          <cell r="AE1305" t="str">
            <v>Female</v>
          </cell>
          <cell r="AF1305">
            <v>9319</v>
          </cell>
          <cell r="AG1305" t="str">
            <v>FACE2FACE RELATIONS</v>
          </cell>
          <cell r="AH1305" t="str">
            <v>00.00.0000</v>
          </cell>
        </row>
        <row r="1306">
          <cell r="A1306">
            <v>51001663</v>
          </cell>
          <cell r="B1306" t="str">
            <v>Services</v>
          </cell>
          <cell r="C1306" t="str">
            <v>Public Transport</v>
          </cell>
          <cell r="D1306" t="str">
            <v>PT Customer Experience</v>
          </cell>
          <cell r="E1306" t="str">
            <v>Service Centre (5)</v>
          </cell>
          <cell r="F1306">
            <v>51001663</v>
          </cell>
          <cell r="G1306" t="str">
            <v>Senior Services Centre Representative</v>
          </cell>
          <cell r="H1306" t="str">
            <v>01.07.2013</v>
          </cell>
          <cell r="I1306" t="str">
            <v>Staff Member</v>
          </cell>
          <cell r="J1306" t="str">
            <v>Band D</v>
          </cell>
          <cell r="K1306">
            <v>1</v>
          </cell>
          <cell r="L1306">
            <v>40</v>
          </cell>
          <cell r="M1306" t="str">
            <v>Permanent Full-Time</v>
          </cell>
          <cell r="N1306" t="str">
            <v>Waged/Timesheet</v>
          </cell>
          <cell r="O1306" t="str">
            <v>Position Filled</v>
          </cell>
          <cell r="P1306">
            <v>413</v>
          </cell>
          <cell r="Q1306" t="str">
            <v>Sriramana Mankal</v>
          </cell>
          <cell r="R1306" t="str">
            <v>Permanent Full-Time</v>
          </cell>
          <cell r="S1306" t="str">
            <v>Waged/Timesheet</v>
          </cell>
          <cell r="T1306" t="str">
            <v>CEA – PSA</v>
          </cell>
          <cell r="U1306">
            <v>1</v>
          </cell>
          <cell r="V1306" t="str">
            <v>4S</v>
          </cell>
          <cell r="W1306">
            <v>46000</v>
          </cell>
          <cell r="X1306" t="str">
            <v>Floor 1 - 21 Pitt Street</v>
          </cell>
          <cell r="Y1306">
            <v>0</v>
          </cell>
          <cell r="Z1306" t="str">
            <v>Sriramana</v>
          </cell>
          <cell r="AA1306" t="str">
            <v>Mankal</v>
          </cell>
          <cell r="AC1306" t="str">
            <v>SCR</v>
          </cell>
          <cell r="AD1306" t="str">
            <v>PSA</v>
          </cell>
          <cell r="AE1306" t="str">
            <v>Male</v>
          </cell>
          <cell r="AF1306">
            <v>9319</v>
          </cell>
          <cell r="AG1306" t="str">
            <v>FACE2FACE RELATIONS</v>
          </cell>
          <cell r="AH1306" t="str">
            <v>00.00.0000</v>
          </cell>
        </row>
        <row r="1307">
          <cell r="A1307">
            <v>51001664</v>
          </cell>
          <cell r="B1307" t="str">
            <v>Services</v>
          </cell>
          <cell r="C1307" t="str">
            <v>Services</v>
          </cell>
          <cell r="D1307" t="str">
            <v>Network Operations &amp; Safety</v>
          </cell>
          <cell r="E1307" t="str">
            <v>Travel Demand Planning</v>
          </cell>
          <cell r="F1307">
            <v>51001664</v>
          </cell>
          <cell r="G1307" t="str">
            <v>Assistant Travel Demand Planner</v>
          </cell>
          <cell r="H1307" t="str">
            <v>01.07.2013</v>
          </cell>
          <cell r="I1307" t="str">
            <v>Staff Member</v>
          </cell>
          <cell r="J1307" t="str">
            <v>Band E</v>
          </cell>
          <cell r="K1307">
            <v>1</v>
          </cell>
          <cell r="L1307">
            <v>40</v>
          </cell>
          <cell r="M1307" t="str">
            <v>Permanent Full-Time</v>
          </cell>
          <cell r="N1307" t="str">
            <v>Waged/Timesheet</v>
          </cell>
          <cell r="O1307" t="str">
            <v>Position Filled</v>
          </cell>
          <cell r="P1307">
            <v>1679</v>
          </cell>
          <cell r="Q1307" t="str">
            <v>Karen Thomson</v>
          </cell>
          <cell r="R1307" t="str">
            <v>Permanent Full-Time</v>
          </cell>
          <cell r="S1307" t="str">
            <v>Waged/Timesheet</v>
          </cell>
          <cell r="T1307" t="str">
            <v>IEA – 2013 Standard</v>
          </cell>
          <cell r="U1307">
            <v>1</v>
          </cell>
          <cell r="V1307" t="str">
            <v>E+</v>
          </cell>
          <cell r="W1307">
            <v>53954</v>
          </cell>
          <cell r="X1307" t="str">
            <v>Vodafone Building - Level 2 (74 Taharoto Road)</v>
          </cell>
          <cell r="Y1307">
            <v>0</v>
          </cell>
          <cell r="Z1307" t="str">
            <v>Karen</v>
          </cell>
          <cell r="AA1307" t="str">
            <v>Thomson</v>
          </cell>
          <cell r="AC1307" t="str">
            <v>BAND</v>
          </cell>
          <cell r="AD1307" t="str">
            <v>PSA</v>
          </cell>
          <cell r="AE1307" t="str">
            <v>Female</v>
          </cell>
          <cell r="AF1307">
            <v>1520</v>
          </cell>
          <cell r="AG1307" t="str">
            <v>Travel Demand</v>
          </cell>
          <cell r="AH1307" t="str">
            <v>00.00.0000</v>
          </cell>
        </row>
        <row r="1308">
          <cell r="A1308">
            <v>51001665</v>
          </cell>
          <cell r="B1308" t="str">
            <v>Services</v>
          </cell>
          <cell r="C1308" t="str">
            <v>Services</v>
          </cell>
          <cell r="D1308" t="str">
            <v>Network Operations &amp; Safety</v>
          </cell>
          <cell r="E1308" t="str">
            <v>Community Transport North/ West</v>
          </cell>
          <cell r="F1308">
            <v>51001665</v>
          </cell>
          <cell r="G1308" t="str">
            <v>Community Transport Coordinator</v>
          </cell>
          <cell r="H1308" t="str">
            <v>01.07.2013</v>
          </cell>
          <cell r="I1308" t="str">
            <v>Staff Member</v>
          </cell>
          <cell r="J1308" t="str">
            <v>Band F</v>
          </cell>
          <cell r="K1308">
            <v>1</v>
          </cell>
          <cell r="L1308">
            <v>40</v>
          </cell>
          <cell r="M1308" t="str">
            <v>Fixed Term Full-Time</v>
          </cell>
          <cell r="N1308" t="str">
            <v>Waged/Timesheet</v>
          </cell>
          <cell r="O1308" t="str">
            <v>Position Filled</v>
          </cell>
          <cell r="P1308">
            <v>1894</v>
          </cell>
          <cell r="Q1308" t="str">
            <v>Russell French</v>
          </cell>
          <cell r="R1308" t="str">
            <v>Fixed Term Full-Time</v>
          </cell>
          <cell r="S1308" t="str">
            <v>Waged/Timesheet</v>
          </cell>
          <cell r="T1308" t="str">
            <v>CEA – PSA</v>
          </cell>
          <cell r="U1308">
            <v>1</v>
          </cell>
          <cell r="V1308" t="str">
            <v>F+</v>
          </cell>
          <cell r="W1308">
            <v>69224</v>
          </cell>
          <cell r="X1308" t="str">
            <v>Admin 5 - 6 Henderson Valley Road</v>
          </cell>
          <cell r="Y1308">
            <v>0</v>
          </cell>
          <cell r="Z1308" t="str">
            <v>Russell</v>
          </cell>
          <cell r="AA1308" t="str">
            <v>French</v>
          </cell>
          <cell r="AC1308" t="str">
            <v>BAND</v>
          </cell>
          <cell r="AD1308" t="str">
            <v>PSA</v>
          </cell>
          <cell r="AE1308" t="str">
            <v>Male</v>
          </cell>
          <cell r="AF1308">
            <v>1519</v>
          </cell>
          <cell r="AG1308" t="str">
            <v>Com Transport North</v>
          </cell>
          <cell r="AH1308" t="str">
            <v>30.06.2015</v>
          </cell>
        </row>
        <row r="1309">
          <cell r="A1309">
            <v>51001666</v>
          </cell>
          <cell r="B1309" t="str">
            <v>Services</v>
          </cell>
          <cell r="C1309" t="str">
            <v>Services</v>
          </cell>
          <cell r="D1309" t="str">
            <v>Network Operations &amp; Safety</v>
          </cell>
          <cell r="E1309" t="str">
            <v>Travel Demand Planning</v>
          </cell>
          <cell r="F1309">
            <v>51001666</v>
          </cell>
          <cell r="G1309" t="str">
            <v>Senior Travel Demand Planner</v>
          </cell>
          <cell r="H1309" t="str">
            <v>01.07.2013</v>
          </cell>
          <cell r="I1309" t="str">
            <v>Staff Member</v>
          </cell>
          <cell r="J1309" t="str">
            <v>Band G</v>
          </cell>
          <cell r="K1309">
            <v>1</v>
          </cell>
          <cell r="L1309">
            <v>40</v>
          </cell>
          <cell r="M1309" t="str">
            <v>Permanent Full-Time</v>
          </cell>
          <cell r="N1309" t="str">
            <v>Waged/Timesheet</v>
          </cell>
          <cell r="O1309" t="str">
            <v>Position Filled</v>
          </cell>
          <cell r="P1309">
            <v>92003578</v>
          </cell>
          <cell r="Q1309" t="str">
            <v>Kate Brill</v>
          </cell>
          <cell r="R1309" t="str">
            <v>Permanent Full-Time</v>
          </cell>
          <cell r="S1309" t="str">
            <v>Waged/Timesheet</v>
          </cell>
          <cell r="T1309" t="str">
            <v>IEA – 2013 Standard</v>
          </cell>
          <cell r="U1309">
            <v>1</v>
          </cell>
          <cell r="V1309" t="str">
            <v>G+</v>
          </cell>
          <cell r="W1309">
            <v>79000</v>
          </cell>
          <cell r="X1309" t="str">
            <v>1 Queen Street - Level 6</v>
          </cell>
          <cell r="Y1309">
            <v>0</v>
          </cell>
          <cell r="Z1309" t="str">
            <v>Kate</v>
          </cell>
          <cell r="AA1309" t="str">
            <v>Brill</v>
          </cell>
          <cell r="AB1309" t="str">
            <v>Kate</v>
          </cell>
          <cell r="AC1309" t="str">
            <v>BAND</v>
          </cell>
          <cell r="AD1309" t="str">
            <v>PSA</v>
          </cell>
          <cell r="AE1309" t="str">
            <v>Female</v>
          </cell>
          <cell r="AF1309">
            <v>1520</v>
          </cell>
          <cell r="AG1309" t="str">
            <v>Travel Demand</v>
          </cell>
          <cell r="AH1309" t="str">
            <v>00.00.0000</v>
          </cell>
        </row>
        <row r="1310">
          <cell r="A1310">
            <v>51001667</v>
          </cell>
          <cell r="B1310" t="str">
            <v>Finance Division</v>
          </cell>
          <cell r="C1310" t="str">
            <v>Revenue &amp; Analysis</v>
          </cell>
          <cell r="D1310" t="str">
            <v>Regional Land Transport Program Funding</v>
          </cell>
          <cell r="E1310" t="str">
            <v>Regional Land Transport Program Funding</v>
          </cell>
          <cell r="F1310">
            <v>51001667</v>
          </cell>
          <cell r="G1310" t="str">
            <v>Graduate Funding Advisor</v>
          </cell>
          <cell r="H1310" t="str">
            <v>01.08.2013</v>
          </cell>
          <cell r="I1310" t="str">
            <v>Staff Member</v>
          </cell>
          <cell r="J1310" t="str">
            <v>Band E</v>
          </cell>
          <cell r="K1310">
            <v>1</v>
          </cell>
          <cell r="L1310">
            <v>40</v>
          </cell>
          <cell r="M1310" t="str">
            <v>Permanent Full-Time</v>
          </cell>
          <cell r="N1310" t="str">
            <v>Waged/Timesheet</v>
          </cell>
          <cell r="O1310" t="str">
            <v>Position Filled</v>
          </cell>
          <cell r="P1310">
            <v>1792</v>
          </cell>
          <cell r="Q1310" t="str">
            <v>Veraina Tanielu</v>
          </cell>
          <cell r="R1310" t="str">
            <v>Permanent Full-Time</v>
          </cell>
          <cell r="S1310" t="str">
            <v>Waged/Timesheet</v>
          </cell>
          <cell r="T1310" t="str">
            <v>IEA – 2013 Standard</v>
          </cell>
          <cell r="U1310">
            <v>1</v>
          </cell>
          <cell r="V1310" t="str">
            <v>E+</v>
          </cell>
          <cell r="W1310">
            <v>51609.599999999999</v>
          </cell>
          <cell r="X1310" t="str">
            <v>Admin 5 - 6 Henderson Valley Road</v>
          </cell>
          <cell r="Y1310">
            <v>0</v>
          </cell>
          <cell r="Z1310" t="str">
            <v>Veraina</v>
          </cell>
          <cell r="AA1310" t="str">
            <v>Tanielu</v>
          </cell>
          <cell r="AC1310" t="str">
            <v>BAND</v>
          </cell>
          <cell r="AD1310" t="str">
            <v>PSA</v>
          </cell>
          <cell r="AE1310" t="str">
            <v>Female</v>
          </cell>
          <cell r="AF1310">
            <v>9202</v>
          </cell>
          <cell r="AG1310" t="str">
            <v>RLTP FUNDING</v>
          </cell>
          <cell r="AH1310" t="str">
            <v>00.00.0000</v>
          </cell>
        </row>
        <row r="1311">
          <cell r="A1311">
            <v>51001669</v>
          </cell>
          <cell r="B1311" t="str">
            <v>Communications</v>
          </cell>
          <cell r="C1311" t="str">
            <v>Maori Policy and Engagement</v>
          </cell>
          <cell r="E1311" t="str">
            <v>Maori Policy and Engagement</v>
          </cell>
          <cell r="F1311">
            <v>51001669</v>
          </cell>
          <cell r="G1311" t="str">
            <v>Snr Maori Policy and Engagement Advisor</v>
          </cell>
          <cell r="H1311" t="str">
            <v>01.08.2013</v>
          </cell>
          <cell r="I1311" t="str">
            <v>Staff Member</v>
          </cell>
          <cell r="J1311" t="str">
            <v>Band H</v>
          </cell>
          <cell r="K1311">
            <v>1</v>
          </cell>
          <cell r="L1311">
            <v>40</v>
          </cell>
          <cell r="M1311" t="str">
            <v>Permanent Full-Time</v>
          </cell>
          <cell r="N1311" t="str">
            <v>Salaried</v>
          </cell>
          <cell r="O1311" t="str">
            <v>Position Filled</v>
          </cell>
          <cell r="P1311">
            <v>1588</v>
          </cell>
          <cell r="Q1311" t="str">
            <v>Tui Gilling</v>
          </cell>
          <cell r="R1311" t="str">
            <v>Permanent Full-Time</v>
          </cell>
          <cell r="S1311" t="str">
            <v>Salaried</v>
          </cell>
          <cell r="T1311" t="str">
            <v>CEA – PSA</v>
          </cell>
          <cell r="U1311">
            <v>1</v>
          </cell>
          <cell r="V1311" t="str">
            <v>H+</v>
          </cell>
          <cell r="W1311">
            <v>96710</v>
          </cell>
          <cell r="X1311" t="str">
            <v>Civic 1 - 6 Henderson Valley Road</v>
          </cell>
          <cell r="Y1311">
            <v>0</v>
          </cell>
          <cell r="Z1311" t="str">
            <v>Tui</v>
          </cell>
          <cell r="AA1311" t="str">
            <v>Gilling</v>
          </cell>
          <cell r="AC1311" t="str">
            <v>BAND</v>
          </cell>
          <cell r="AD1311" t="str">
            <v>PSA</v>
          </cell>
          <cell r="AE1311" t="str">
            <v>Female</v>
          </cell>
          <cell r="AF1311">
            <v>9400</v>
          </cell>
          <cell r="AG1311" t="str">
            <v>Stakeholder Manageme</v>
          </cell>
          <cell r="AH1311" t="str">
            <v>00.00.0000</v>
          </cell>
        </row>
        <row r="1312">
          <cell r="A1312">
            <v>51001671</v>
          </cell>
          <cell r="B1312" t="str">
            <v>Communications</v>
          </cell>
          <cell r="C1312" t="str">
            <v>Stakeholder Management</v>
          </cell>
          <cell r="D1312" t="str">
            <v>Elected Member Liaison</v>
          </cell>
          <cell r="E1312" t="str">
            <v>Elected Member Relationship Unit</v>
          </cell>
          <cell r="F1312">
            <v>51001671</v>
          </cell>
          <cell r="G1312" t="str">
            <v>Elected Member Relationship Team Manager</v>
          </cell>
          <cell r="H1312" t="str">
            <v>01.08.2013</v>
          </cell>
          <cell r="I1312" t="str">
            <v>Team Leader</v>
          </cell>
          <cell r="J1312" t="str">
            <v>Band I</v>
          </cell>
          <cell r="K1312">
            <v>1</v>
          </cell>
          <cell r="L1312">
            <v>40</v>
          </cell>
          <cell r="M1312" t="str">
            <v>Permanent Full-Time</v>
          </cell>
          <cell r="N1312" t="str">
            <v>Salaried</v>
          </cell>
          <cell r="O1312" t="str">
            <v>Position Filled</v>
          </cell>
          <cell r="P1312">
            <v>383</v>
          </cell>
          <cell r="Q1312" t="str">
            <v>Jonathan Anyon</v>
          </cell>
          <cell r="R1312" t="str">
            <v>Permanent Full-Time</v>
          </cell>
          <cell r="S1312" t="str">
            <v>Salaried</v>
          </cell>
          <cell r="T1312" t="str">
            <v>IEA – 2010 Standard</v>
          </cell>
          <cell r="U1312">
            <v>1</v>
          </cell>
          <cell r="V1312" t="str">
            <v>I+</v>
          </cell>
          <cell r="W1312">
            <v>110962</v>
          </cell>
          <cell r="X1312" t="str">
            <v>Civic 1 - 6 Henderson Valley Road</v>
          </cell>
          <cell r="Y1312">
            <v>0</v>
          </cell>
          <cell r="Z1312" t="str">
            <v>Jonathan</v>
          </cell>
          <cell r="AA1312" t="str">
            <v>Anyon</v>
          </cell>
          <cell r="AC1312" t="str">
            <v>BAND</v>
          </cell>
          <cell r="AD1312" t="str">
            <v>PSA</v>
          </cell>
          <cell r="AE1312" t="str">
            <v>Male</v>
          </cell>
          <cell r="AF1312">
            <v>9401</v>
          </cell>
          <cell r="AG1312" t="str">
            <v>ELECTED MEMBR LIAISE</v>
          </cell>
          <cell r="AH1312" t="str">
            <v>00.00.0000</v>
          </cell>
        </row>
        <row r="1313">
          <cell r="A1313">
            <v>51001672</v>
          </cell>
          <cell r="B1313" t="str">
            <v>Communications</v>
          </cell>
          <cell r="C1313" t="str">
            <v>Stakeholder Management</v>
          </cell>
          <cell r="D1313" t="str">
            <v>Elected Member Liaison</v>
          </cell>
          <cell r="E1313" t="str">
            <v>Elected Member Relationship Unit</v>
          </cell>
          <cell r="F1313">
            <v>51001672</v>
          </cell>
          <cell r="G1313" t="str">
            <v>Elected Member Relationship Manager</v>
          </cell>
          <cell r="H1313" t="str">
            <v>01.08.2013</v>
          </cell>
          <cell r="I1313" t="str">
            <v>Staff Member</v>
          </cell>
          <cell r="J1313" t="str">
            <v>Band H</v>
          </cell>
          <cell r="K1313">
            <v>1</v>
          </cell>
          <cell r="L1313">
            <v>40</v>
          </cell>
          <cell r="M1313" t="str">
            <v>Permanent Full-Time</v>
          </cell>
          <cell r="N1313" t="str">
            <v>Salaried</v>
          </cell>
          <cell r="O1313" t="str">
            <v>Position Filled</v>
          </cell>
          <cell r="P1313">
            <v>1620</v>
          </cell>
          <cell r="Q1313" t="str">
            <v>Felicity Merrington</v>
          </cell>
          <cell r="R1313" t="str">
            <v>Permanent Full-Time</v>
          </cell>
          <cell r="S1313" t="str">
            <v>Salaried</v>
          </cell>
          <cell r="T1313" t="str">
            <v>IEA – 2013 Standard</v>
          </cell>
          <cell r="U1313">
            <v>1</v>
          </cell>
          <cell r="V1313" t="str">
            <v>H+</v>
          </cell>
          <cell r="W1313">
            <v>93656</v>
          </cell>
          <cell r="X1313" t="str">
            <v>Floor 8 - 31 Wiri Station Road</v>
          </cell>
          <cell r="Y1313">
            <v>0</v>
          </cell>
          <cell r="Z1313" t="str">
            <v>Felicity</v>
          </cell>
          <cell r="AA1313" t="str">
            <v>Merrington</v>
          </cell>
          <cell r="AB1313" t="str">
            <v>Felicity</v>
          </cell>
          <cell r="AC1313" t="str">
            <v>BAND</v>
          </cell>
          <cell r="AD1313" t="str">
            <v>PSA</v>
          </cell>
          <cell r="AE1313" t="str">
            <v>Female</v>
          </cell>
          <cell r="AF1313">
            <v>9401</v>
          </cell>
          <cell r="AG1313" t="str">
            <v>ELECTED MEMBR LIAISE</v>
          </cell>
          <cell r="AH1313" t="str">
            <v>00.00.0000</v>
          </cell>
        </row>
        <row r="1314">
          <cell r="A1314">
            <v>51001673</v>
          </cell>
          <cell r="B1314" t="str">
            <v>Communications</v>
          </cell>
          <cell r="C1314" t="str">
            <v>Stakeholder Management</v>
          </cell>
          <cell r="D1314" t="str">
            <v>Elected Member Liaison</v>
          </cell>
          <cell r="E1314" t="str">
            <v>Elected Member Relationship Unit</v>
          </cell>
          <cell r="F1314">
            <v>51001673</v>
          </cell>
          <cell r="G1314" t="str">
            <v>Elected Member Relationship Manager</v>
          </cell>
          <cell r="H1314" t="str">
            <v>01.08.2013</v>
          </cell>
          <cell r="I1314" t="str">
            <v>Staff Member</v>
          </cell>
          <cell r="J1314" t="str">
            <v>Band H</v>
          </cell>
          <cell r="K1314">
            <v>1</v>
          </cell>
          <cell r="L1314">
            <v>40</v>
          </cell>
          <cell r="M1314" t="str">
            <v>Permanent Full-Time</v>
          </cell>
          <cell r="N1314" t="str">
            <v>Salaried</v>
          </cell>
          <cell r="O1314" t="str">
            <v>Position Filled</v>
          </cell>
          <cell r="P1314">
            <v>1650</v>
          </cell>
          <cell r="Q1314" t="str">
            <v>Melanie Dale</v>
          </cell>
          <cell r="R1314" t="str">
            <v>Permanent Full-Time</v>
          </cell>
          <cell r="S1314" t="str">
            <v>Salaried</v>
          </cell>
          <cell r="T1314" t="str">
            <v>IEA – 2013 Standard</v>
          </cell>
          <cell r="U1314">
            <v>1</v>
          </cell>
          <cell r="V1314" t="str">
            <v>H+</v>
          </cell>
          <cell r="W1314">
            <v>94208</v>
          </cell>
          <cell r="X1314" t="str">
            <v>1 Queen Street - Level 10</v>
          </cell>
          <cell r="Y1314">
            <v>0</v>
          </cell>
          <cell r="Z1314" t="str">
            <v>Melanie</v>
          </cell>
          <cell r="AA1314" t="str">
            <v>Dale</v>
          </cell>
          <cell r="AB1314" t="str">
            <v>Melanie</v>
          </cell>
          <cell r="AC1314" t="str">
            <v>BAND</v>
          </cell>
          <cell r="AD1314" t="str">
            <v>PSA</v>
          </cell>
          <cell r="AE1314" t="str">
            <v>Female</v>
          </cell>
          <cell r="AF1314">
            <v>9401</v>
          </cell>
          <cell r="AG1314" t="str">
            <v>ELECTED MEMBR LIAISE</v>
          </cell>
          <cell r="AH1314" t="str">
            <v>00.00.0000</v>
          </cell>
        </row>
        <row r="1315">
          <cell r="A1315">
            <v>51001674</v>
          </cell>
          <cell r="B1315" t="str">
            <v>Communications</v>
          </cell>
          <cell r="C1315" t="str">
            <v>Stakeholder Management</v>
          </cell>
          <cell r="D1315" t="str">
            <v>Elected Member Liaison</v>
          </cell>
          <cell r="E1315" t="str">
            <v>Elected Member Relationship Unit</v>
          </cell>
          <cell r="F1315">
            <v>51001674</v>
          </cell>
          <cell r="G1315" t="str">
            <v>Elected Member Relationship Manager</v>
          </cell>
          <cell r="H1315" t="str">
            <v>01.08.2013</v>
          </cell>
          <cell r="I1315" t="str">
            <v>Staff Member</v>
          </cell>
          <cell r="J1315" t="str">
            <v>Band H</v>
          </cell>
          <cell r="K1315">
            <v>1</v>
          </cell>
          <cell r="L1315">
            <v>40</v>
          </cell>
          <cell r="M1315" t="str">
            <v>Permanent Full-Time</v>
          </cell>
          <cell r="N1315" t="str">
            <v>Salaried</v>
          </cell>
          <cell r="O1315" t="str">
            <v>Position Filled</v>
          </cell>
          <cell r="P1315">
            <v>1640</v>
          </cell>
          <cell r="Q1315" t="str">
            <v>Ivan Trethowen</v>
          </cell>
          <cell r="R1315" t="str">
            <v>Permanent Full-Time</v>
          </cell>
          <cell r="S1315" t="str">
            <v>Salaried</v>
          </cell>
          <cell r="T1315" t="str">
            <v>IEA – 2013 Standard</v>
          </cell>
          <cell r="U1315">
            <v>1</v>
          </cell>
          <cell r="V1315" t="str">
            <v>H+</v>
          </cell>
          <cell r="W1315">
            <v>93656</v>
          </cell>
          <cell r="X1315" t="str">
            <v>Civic 1 - 6 Henderson Valley Road</v>
          </cell>
          <cell r="Y1315">
            <v>0</v>
          </cell>
          <cell r="Z1315" t="str">
            <v>Ivan</v>
          </cell>
          <cell r="AA1315" t="str">
            <v>Trethowen</v>
          </cell>
          <cell r="AC1315" t="str">
            <v>BAND</v>
          </cell>
          <cell r="AD1315" t="str">
            <v>PSA</v>
          </cell>
          <cell r="AE1315" t="str">
            <v>Male</v>
          </cell>
          <cell r="AF1315">
            <v>9401</v>
          </cell>
          <cell r="AG1315" t="str">
            <v>ELECTED MEMBR LIAISE</v>
          </cell>
          <cell r="AH1315" t="str">
            <v>00.00.0000</v>
          </cell>
        </row>
        <row r="1316">
          <cell r="A1316">
            <v>51001675</v>
          </cell>
          <cell r="B1316" t="str">
            <v>Services</v>
          </cell>
          <cell r="C1316" t="str">
            <v>Public Transport</v>
          </cell>
          <cell r="D1316" t="str">
            <v>Rail Services</v>
          </cell>
          <cell r="E1316" t="str">
            <v>Rail Delivery</v>
          </cell>
          <cell r="F1316">
            <v>51001675</v>
          </cell>
          <cell r="G1316" t="str">
            <v>Contracts Manager - Rail</v>
          </cell>
          <cell r="H1316" t="str">
            <v>01.07.2013</v>
          </cell>
          <cell r="I1316" t="str">
            <v>Staff Member</v>
          </cell>
          <cell r="J1316" t="str">
            <v>Band H</v>
          </cell>
          <cell r="K1316">
            <v>1</v>
          </cell>
          <cell r="L1316">
            <v>40</v>
          </cell>
          <cell r="M1316" t="str">
            <v>Permanent Full-Time</v>
          </cell>
          <cell r="N1316" t="str">
            <v>Salaried</v>
          </cell>
          <cell r="O1316" t="str">
            <v>Position unfilled for 166 days</v>
          </cell>
          <cell r="P1316">
            <v>0</v>
          </cell>
          <cell r="U1316">
            <v>0</v>
          </cell>
          <cell r="W1316">
            <v>0</v>
          </cell>
          <cell r="Y1316">
            <v>1</v>
          </cell>
          <cell r="AD1316" t="str">
            <v>PSA</v>
          </cell>
          <cell r="AH1316" t="str">
            <v>00.00.0000</v>
          </cell>
        </row>
        <row r="1317">
          <cell r="A1317">
            <v>51001676</v>
          </cell>
          <cell r="B1317" t="str">
            <v>Services</v>
          </cell>
          <cell r="C1317" t="str">
            <v>Public Transport</v>
          </cell>
          <cell r="D1317" t="str">
            <v>Rail Services</v>
          </cell>
          <cell r="E1317" t="str">
            <v>Rail Delivery</v>
          </cell>
          <cell r="F1317">
            <v>51001676</v>
          </cell>
          <cell r="G1317" t="str">
            <v>Rail Performance Analyst</v>
          </cell>
          <cell r="H1317" t="str">
            <v>01.07.2013</v>
          </cell>
          <cell r="I1317" t="str">
            <v>Staff Member</v>
          </cell>
          <cell r="J1317" t="str">
            <v>Band F</v>
          </cell>
          <cell r="K1317">
            <v>1</v>
          </cell>
          <cell r="L1317">
            <v>40</v>
          </cell>
          <cell r="M1317" t="str">
            <v>Permanent Full-Time</v>
          </cell>
          <cell r="N1317" t="str">
            <v>Waged/Timesheet</v>
          </cell>
          <cell r="O1317" t="str">
            <v>Position Filled</v>
          </cell>
          <cell r="P1317">
            <v>2204</v>
          </cell>
          <cell r="Q1317" t="str">
            <v>Fran Faleolo</v>
          </cell>
          <cell r="R1317" t="str">
            <v>Permanent Full-Time</v>
          </cell>
          <cell r="S1317" t="str">
            <v>Waged/Timesheet</v>
          </cell>
          <cell r="T1317" t="str">
            <v>IEA – 2013 Standard</v>
          </cell>
          <cell r="U1317">
            <v>1</v>
          </cell>
          <cell r="V1317" t="str">
            <v>F+</v>
          </cell>
          <cell r="W1317">
            <v>66000</v>
          </cell>
          <cell r="X1317" t="str">
            <v>1 Queen Street - Level 17</v>
          </cell>
          <cell r="Y1317">
            <v>0</v>
          </cell>
          <cell r="Z1317" t="str">
            <v>Frances</v>
          </cell>
          <cell r="AA1317" t="str">
            <v>Faleolo</v>
          </cell>
          <cell r="AB1317" t="str">
            <v>Fran</v>
          </cell>
          <cell r="AC1317" t="str">
            <v>BAND</v>
          </cell>
          <cell r="AD1317" t="str">
            <v>PSA</v>
          </cell>
          <cell r="AE1317" t="str">
            <v>Female</v>
          </cell>
          <cell r="AF1317">
            <v>1211</v>
          </cell>
          <cell r="AG1317" t="str">
            <v>Rail Track Access</v>
          </cell>
          <cell r="AH1317" t="str">
            <v>00.00.0000</v>
          </cell>
        </row>
        <row r="1318">
          <cell r="A1318">
            <v>51001677</v>
          </cell>
          <cell r="B1318" t="str">
            <v>Services</v>
          </cell>
          <cell r="C1318" t="str">
            <v>Public Transport</v>
          </cell>
          <cell r="D1318" t="str">
            <v>Rail Services</v>
          </cell>
          <cell r="E1318" t="str">
            <v>Rail Delivery</v>
          </cell>
          <cell r="F1318">
            <v>51001677</v>
          </cell>
          <cell r="G1318" t="str">
            <v>Service Delivery Lead - Rail</v>
          </cell>
          <cell r="H1318" t="str">
            <v>01.07.2013</v>
          </cell>
          <cell r="I1318" t="str">
            <v>Staff Member</v>
          </cell>
          <cell r="J1318" t="str">
            <v>Band G</v>
          </cell>
          <cell r="K1318">
            <v>1</v>
          </cell>
          <cell r="L1318">
            <v>40</v>
          </cell>
          <cell r="M1318" t="str">
            <v>Permanent Full-Time</v>
          </cell>
          <cell r="N1318" t="str">
            <v>Waged/Timesheet</v>
          </cell>
          <cell r="O1318" t="str">
            <v>Position Filled</v>
          </cell>
          <cell r="P1318">
            <v>1627</v>
          </cell>
          <cell r="Q1318" t="str">
            <v>Luke Clarke</v>
          </cell>
          <cell r="R1318" t="str">
            <v>Permanent Full-Time</v>
          </cell>
          <cell r="S1318" t="str">
            <v>Waged/Timesheet</v>
          </cell>
          <cell r="T1318" t="str">
            <v>IEA – 2013 Standard</v>
          </cell>
          <cell r="U1318">
            <v>1</v>
          </cell>
          <cell r="V1318" t="str">
            <v>G5</v>
          </cell>
          <cell r="W1318">
            <v>70200</v>
          </cell>
          <cell r="X1318" t="str">
            <v>1 Queen Street - Level 17</v>
          </cell>
          <cell r="Y1318">
            <v>0</v>
          </cell>
          <cell r="Z1318" t="str">
            <v>Luke</v>
          </cell>
          <cell r="AA1318" t="str">
            <v>Clarke</v>
          </cell>
          <cell r="AC1318" t="str">
            <v>BAND</v>
          </cell>
          <cell r="AD1318" t="str">
            <v>PSA</v>
          </cell>
          <cell r="AE1318" t="str">
            <v>Male</v>
          </cell>
          <cell r="AF1318">
            <v>1211</v>
          </cell>
          <cell r="AG1318" t="str">
            <v>Rail Track Access</v>
          </cell>
          <cell r="AH1318" t="str">
            <v>00.00.0000</v>
          </cell>
        </row>
        <row r="1319">
          <cell r="A1319">
            <v>51001678</v>
          </cell>
          <cell r="B1319" t="str">
            <v>People, Safety &amp; Contact</v>
          </cell>
          <cell r="C1319" t="str">
            <v>Customer Contact</v>
          </cell>
          <cell r="D1319" t="str">
            <v>Call Centre Operations</v>
          </cell>
          <cell r="E1319" t="str">
            <v>Call Centre (2)</v>
          </cell>
          <cell r="F1319">
            <v>51001678</v>
          </cell>
          <cell r="G1319" t="str">
            <v>Casual CSR</v>
          </cell>
          <cell r="H1319" t="str">
            <v>21.05.2013</v>
          </cell>
          <cell r="I1319" t="str">
            <v>Staff Member</v>
          </cell>
          <cell r="J1319" t="str">
            <v>Band C</v>
          </cell>
          <cell r="K1319">
            <v>0</v>
          </cell>
          <cell r="L1319">
            <v>0</v>
          </cell>
          <cell r="M1319" t="str">
            <v>Casual</v>
          </cell>
          <cell r="N1319" t="str">
            <v>Waged/Timesheet</v>
          </cell>
          <cell r="O1319" t="str">
            <v>Position Filled</v>
          </cell>
          <cell r="P1319">
            <v>2009</v>
          </cell>
          <cell r="Q1319" t="str">
            <v>Kenton Starr</v>
          </cell>
          <cell r="R1319" t="str">
            <v>Casual</v>
          </cell>
          <cell r="S1319" t="str">
            <v>Waged/Timesheet</v>
          </cell>
          <cell r="T1319" t="str">
            <v>IEA – 2013 Standard</v>
          </cell>
          <cell r="U1319">
            <v>0</v>
          </cell>
          <cell r="V1319" t="str">
            <v>2C</v>
          </cell>
          <cell r="W1319">
            <v>0</v>
          </cell>
          <cell r="X1319" t="str">
            <v>Goodman Fielder L3 - 8 Nelson Street</v>
          </cell>
          <cell r="Y1319">
            <v>0</v>
          </cell>
          <cell r="Z1319" t="str">
            <v>Kenton</v>
          </cell>
          <cell r="AA1319" t="str">
            <v>Starr</v>
          </cell>
          <cell r="AC1319" t="str">
            <v>CSR</v>
          </cell>
          <cell r="AD1319" t="str">
            <v>PSA</v>
          </cell>
          <cell r="AE1319" t="str">
            <v>Male</v>
          </cell>
          <cell r="AF1319">
            <v>9317</v>
          </cell>
          <cell r="AG1319" t="str">
            <v>CALL CENTRE (2)</v>
          </cell>
          <cell r="AH1319" t="str">
            <v>00.00.0000</v>
          </cell>
        </row>
        <row r="1320">
          <cell r="A1320">
            <v>51001679</v>
          </cell>
          <cell r="B1320" t="str">
            <v>People, Safety &amp; Contact</v>
          </cell>
          <cell r="C1320" t="str">
            <v>Customer Contact</v>
          </cell>
          <cell r="D1320" t="str">
            <v>Call Centre Operations</v>
          </cell>
          <cell r="E1320" t="str">
            <v>Call Centre (1)</v>
          </cell>
          <cell r="F1320">
            <v>51001679</v>
          </cell>
          <cell r="G1320" t="str">
            <v>Casual CSR</v>
          </cell>
          <cell r="H1320" t="str">
            <v>21.05.2013</v>
          </cell>
          <cell r="I1320" t="str">
            <v>Staff Member</v>
          </cell>
          <cell r="J1320" t="str">
            <v>Band C</v>
          </cell>
          <cell r="K1320">
            <v>0</v>
          </cell>
          <cell r="L1320">
            <v>0</v>
          </cell>
          <cell r="M1320" t="str">
            <v>Casual</v>
          </cell>
          <cell r="N1320" t="str">
            <v>Waged/Timesheet</v>
          </cell>
          <cell r="O1320" t="str">
            <v>Position unfilled for 254 days</v>
          </cell>
          <cell r="P1320">
            <v>0</v>
          </cell>
          <cell r="U1320">
            <v>0</v>
          </cell>
          <cell r="W1320">
            <v>0</v>
          </cell>
          <cell r="Y1320">
            <v>0</v>
          </cell>
          <cell r="AD1320" t="str">
            <v>PSA</v>
          </cell>
          <cell r="AH1320" t="str">
            <v>00.00.0000</v>
          </cell>
        </row>
        <row r="1321">
          <cell r="A1321">
            <v>51001680</v>
          </cell>
          <cell r="B1321" t="str">
            <v>People, Safety &amp; Contact</v>
          </cell>
          <cell r="C1321" t="str">
            <v>Customer Contact</v>
          </cell>
          <cell r="D1321" t="str">
            <v>Call Centre Operations</v>
          </cell>
          <cell r="E1321" t="str">
            <v>Call Centre (1)</v>
          </cell>
          <cell r="F1321">
            <v>51001680</v>
          </cell>
          <cell r="G1321" t="str">
            <v>Casual CSR</v>
          </cell>
          <cell r="H1321" t="str">
            <v>21.05.2013</v>
          </cell>
          <cell r="I1321" t="str">
            <v>Staff Member</v>
          </cell>
          <cell r="J1321" t="str">
            <v>Band C</v>
          </cell>
          <cell r="K1321">
            <v>0</v>
          </cell>
          <cell r="L1321">
            <v>0</v>
          </cell>
          <cell r="M1321" t="str">
            <v>Casual</v>
          </cell>
          <cell r="N1321" t="str">
            <v>Waged/Timesheet</v>
          </cell>
          <cell r="O1321" t="str">
            <v>Position unfilled for  39 days</v>
          </cell>
          <cell r="P1321">
            <v>0</v>
          </cell>
          <cell r="U1321">
            <v>0</v>
          </cell>
          <cell r="W1321">
            <v>0</v>
          </cell>
          <cell r="Y1321">
            <v>0</v>
          </cell>
          <cell r="AD1321" t="str">
            <v>PSA</v>
          </cell>
          <cell r="AH1321" t="str">
            <v>00.00.0000</v>
          </cell>
        </row>
        <row r="1322">
          <cell r="A1322">
            <v>51001681</v>
          </cell>
          <cell r="B1322" t="str">
            <v>People, Safety &amp; Contact</v>
          </cell>
          <cell r="C1322" t="str">
            <v>Customer Contact</v>
          </cell>
          <cell r="D1322" t="str">
            <v>Call Centre Operations</v>
          </cell>
          <cell r="E1322" t="str">
            <v>Call Centre (1)</v>
          </cell>
          <cell r="F1322">
            <v>51001681</v>
          </cell>
          <cell r="G1322" t="str">
            <v>Casual CSR</v>
          </cell>
          <cell r="H1322" t="str">
            <v>21.05.2013</v>
          </cell>
          <cell r="I1322" t="str">
            <v>Staff Member</v>
          </cell>
          <cell r="J1322" t="str">
            <v>Band C</v>
          </cell>
          <cell r="K1322">
            <v>0</v>
          </cell>
          <cell r="L1322">
            <v>0</v>
          </cell>
          <cell r="M1322" t="str">
            <v>Casual</v>
          </cell>
          <cell r="N1322" t="str">
            <v>Waged/Timesheet</v>
          </cell>
          <cell r="O1322" t="str">
            <v>Position Filled</v>
          </cell>
          <cell r="P1322">
            <v>1096</v>
          </cell>
          <cell r="Q1322" t="str">
            <v>Yona Lee</v>
          </cell>
          <cell r="R1322" t="str">
            <v>Casual</v>
          </cell>
          <cell r="S1322" t="str">
            <v>Waged/Timesheet</v>
          </cell>
          <cell r="T1322" t="str">
            <v>IEA – 2013 Standard</v>
          </cell>
          <cell r="U1322">
            <v>0</v>
          </cell>
          <cell r="V1322" t="str">
            <v>1C</v>
          </cell>
          <cell r="W1322">
            <v>0</v>
          </cell>
          <cell r="X1322" t="str">
            <v>Ground Floor - 21 Pitt Street</v>
          </cell>
          <cell r="Y1322">
            <v>0</v>
          </cell>
          <cell r="Z1322" t="str">
            <v>Yo Na</v>
          </cell>
          <cell r="AA1322" t="str">
            <v>Lee</v>
          </cell>
          <cell r="AB1322" t="str">
            <v>Yona</v>
          </cell>
          <cell r="AC1322" t="str">
            <v>CSR</v>
          </cell>
          <cell r="AD1322" t="str">
            <v>PSA</v>
          </cell>
          <cell r="AE1322" t="str">
            <v>Female</v>
          </cell>
          <cell r="AF1322">
            <v>9318</v>
          </cell>
          <cell r="AG1322" t="str">
            <v>CALL CENTRE (3)</v>
          </cell>
          <cell r="AH1322" t="str">
            <v>00.00.0000</v>
          </cell>
        </row>
        <row r="1323">
          <cell r="A1323">
            <v>51001682</v>
          </cell>
          <cell r="B1323" t="str">
            <v>People, Safety &amp; Contact</v>
          </cell>
          <cell r="C1323" t="str">
            <v>Customer Contact</v>
          </cell>
          <cell r="D1323" t="str">
            <v>Call Centre Operations</v>
          </cell>
          <cell r="E1323" t="str">
            <v>Call Centre (1)</v>
          </cell>
          <cell r="F1323">
            <v>51001682</v>
          </cell>
          <cell r="G1323" t="str">
            <v>Casual CSR</v>
          </cell>
          <cell r="H1323" t="str">
            <v>21.05.2013</v>
          </cell>
          <cell r="I1323" t="str">
            <v>Staff Member</v>
          </cell>
          <cell r="J1323" t="str">
            <v>Band C</v>
          </cell>
          <cell r="K1323">
            <v>0</v>
          </cell>
          <cell r="L1323">
            <v>0</v>
          </cell>
          <cell r="M1323" t="str">
            <v>Casual</v>
          </cell>
          <cell r="N1323" t="str">
            <v>Waged/Timesheet</v>
          </cell>
          <cell r="O1323" t="str">
            <v>Future Start exists</v>
          </cell>
          <cell r="P1323">
            <v>0</v>
          </cell>
          <cell r="U1323">
            <v>0</v>
          </cell>
          <cell r="W1323">
            <v>0</v>
          </cell>
          <cell r="Y1323">
            <v>0</v>
          </cell>
          <cell r="AD1323" t="str">
            <v>PSA</v>
          </cell>
          <cell r="AH1323" t="str">
            <v>00.00.0000</v>
          </cell>
        </row>
        <row r="1324">
          <cell r="A1324">
            <v>51001683</v>
          </cell>
          <cell r="B1324" t="str">
            <v>Services</v>
          </cell>
          <cell r="C1324" t="str">
            <v>Public Transport</v>
          </cell>
          <cell r="D1324" t="str">
            <v>PT Commercial</v>
          </cell>
          <cell r="E1324" t="str">
            <v>PT Business Reporting</v>
          </cell>
          <cell r="F1324">
            <v>51001683</v>
          </cell>
          <cell r="G1324" t="str">
            <v>Business Reporting Lead</v>
          </cell>
          <cell r="H1324" t="str">
            <v>01.07.2013</v>
          </cell>
          <cell r="I1324" t="str">
            <v>Unit Manager</v>
          </cell>
          <cell r="J1324" t="str">
            <v>Band H</v>
          </cell>
          <cell r="K1324">
            <v>1</v>
          </cell>
          <cell r="L1324">
            <v>40</v>
          </cell>
          <cell r="M1324" t="str">
            <v>Permanent Full-Time</v>
          </cell>
          <cell r="N1324" t="str">
            <v>Salaried</v>
          </cell>
          <cell r="O1324" t="str">
            <v>Position Filled</v>
          </cell>
          <cell r="P1324">
            <v>1661</v>
          </cell>
          <cell r="Q1324" t="str">
            <v>John Service</v>
          </cell>
          <cell r="R1324" t="str">
            <v>Permanent Full-Time</v>
          </cell>
          <cell r="S1324" t="str">
            <v>Salaried</v>
          </cell>
          <cell r="T1324" t="str">
            <v>IEA – 2013 Standard</v>
          </cell>
          <cell r="U1324">
            <v>1</v>
          </cell>
          <cell r="V1324" t="str">
            <v>H+</v>
          </cell>
          <cell r="W1324">
            <v>101800</v>
          </cell>
          <cell r="X1324" t="str">
            <v>1 Queen Street - Level 17</v>
          </cell>
          <cell r="Y1324">
            <v>0</v>
          </cell>
          <cell r="Z1324" t="str">
            <v>John</v>
          </cell>
          <cell r="AA1324" t="str">
            <v>Service</v>
          </cell>
          <cell r="AC1324" t="str">
            <v>BAND</v>
          </cell>
          <cell r="AD1324" t="str">
            <v>PSA</v>
          </cell>
          <cell r="AE1324" t="str">
            <v>Male</v>
          </cell>
          <cell r="AF1324">
            <v>1201</v>
          </cell>
          <cell r="AG1324" t="str">
            <v>PT COMMERCIAL</v>
          </cell>
          <cell r="AH1324" t="str">
            <v>00.00.0000</v>
          </cell>
        </row>
        <row r="1325">
          <cell r="A1325">
            <v>51001684</v>
          </cell>
          <cell r="B1325" t="str">
            <v>Services</v>
          </cell>
          <cell r="C1325" t="str">
            <v>Public Transport</v>
          </cell>
          <cell r="D1325" t="str">
            <v>PT Commercial</v>
          </cell>
          <cell r="E1325" t="str">
            <v>PT Business Reporting</v>
          </cell>
          <cell r="F1325">
            <v>51001684</v>
          </cell>
          <cell r="G1325" t="str">
            <v>Business &amp; Economic Analyst</v>
          </cell>
          <cell r="H1325" t="str">
            <v>01.07.2013</v>
          </cell>
          <cell r="I1325" t="str">
            <v>Staff Member</v>
          </cell>
          <cell r="J1325" t="str">
            <v>Band G</v>
          </cell>
          <cell r="K1325">
            <v>1</v>
          </cell>
          <cell r="L1325">
            <v>40</v>
          </cell>
          <cell r="M1325" t="str">
            <v>Permanent Full-Time</v>
          </cell>
          <cell r="N1325" t="str">
            <v>Waged/Timesheet</v>
          </cell>
          <cell r="O1325" t="str">
            <v>Position Filled</v>
          </cell>
          <cell r="P1325">
            <v>1757</v>
          </cell>
          <cell r="Q1325" t="str">
            <v>Chris Sweetman</v>
          </cell>
          <cell r="R1325" t="str">
            <v>Permanent Full-Time</v>
          </cell>
          <cell r="S1325" t="str">
            <v>Waged/Timesheet</v>
          </cell>
          <cell r="T1325" t="str">
            <v>IEA – 2013 Standard</v>
          </cell>
          <cell r="U1325">
            <v>1</v>
          </cell>
          <cell r="V1325" t="str">
            <v>G+</v>
          </cell>
          <cell r="W1325">
            <v>83374.2</v>
          </cell>
          <cell r="X1325" t="str">
            <v>1 Queen Street - Level 17</v>
          </cell>
          <cell r="Y1325">
            <v>0</v>
          </cell>
          <cell r="Z1325" t="str">
            <v>Christopher</v>
          </cell>
          <cell r="AA1325" t="str">
            <v>Sweetman</v>
          </cell>
          <cell r="AB1325" t="str">
            <v>Chris</v>
          </cell>
          <cell r="AC1325" t="str">
            <v>BAND</v>
          </cell>
          <cell r="AD1325" t="str">
            <v>PSA</v>
          </cell>
          <cell r="AE1325" t="str">
            <v>Male</v>
          </cell>
          <cell r="AF1325">
            <v>1201</v>
          </cell>
          <cell r="AG1325" t="str">
            <v>PT COMMERCIAL</v>
          </cell>
          <cell r="AH1325" t="str">
            <v>00.00.0000</v>
          </cell>
        </row>
        <row r="1326">
          <cell r="A1326">
            <v>51001685</v>
          </cell>
          <cell r="B1326" t="str">
            <v>Finance Division</v>
          </cell>
          <cell r="C1326" t="str">
            <v>Procurement</v>
          </cell>
          <cell r="D1326" t="str">
            <v>Strategy &amp; Systems</v>
          </cell>
          <cell r="E1326" t="str">
            <v>PM Contract Support</v>
          </cell>
          <cell r="F1326">
            <v>51001685</v>
          </cell>
          <cell r="G1326" t="str">
            <v>Purchasing Administrator</v>
          </cell>
          <cell r="H1326" t="str">
            <v>01.07.2013</v>
          </cell>
          <cell r="I1326" t="str">
            <v>Staff Member</v>
          </cell>
          <cell r="J1326" t="str">
            <v>Band E</v>
          </cell>
          <cell r="K1326">
            <v>1</v>
          </cell>
          <cell r="L1326">
            <v>40</v>
          </cell>
          <cell r="M1326" t="str">
            <v>Permanent Full-Time</v>
          </cell>
          <cell r="N1326" t="str">
            <v>Waged/Timesheet</v>
          </cell>
          <cell r="O1326" t="str">
            <v>Position Filled</v>
          </cell>
          <cell r="P1326">
            <v>1633</v>
          </cell>
          <cell r="Q1326" t="str">
            <v>Ateshni Singh</v>
          </cell>
          <cell r="R1326" t="str">
            <v>Permanent Full-Time</v>
          </cell>
          <cell r="S1326" t="str">
            <v>Waged/Timesheet</v>
          </cell>
          <cell r="T1326" t="str">
            <v>IEA – 2013 Standard</v>
          </cell>
          <cell r="U1326">
            <v>1</v>
          </cell>
          <cell r="V1326" t="str">
            <v>E4</v>
          </cell>
          <cell r="W1326">
            <v>49280</v>
          </cell>
          <cell r="X1326" t="str">
            <v>HSBC L10 - 1 Queen Street</v>
          </cell>
          <cell r="Y1326">
            <v>0</v>
          </cell>
          <cell r="Z1326" t="str">
            <v>Ateshni</v>
          </cell>
          <cell r="AA1326" t="str">
            <v>Singh</v>
          </cell>
          <cell r="AC1326" t="str">
            <v>BAND</v>
          </cell>
          <cell r="AD1326" t="str">
            <v>PSA</v>
          </cell>
          <cell r="AE1326" t="str">
            <v>Female</v>
          </cell>
          <cell r="AF1326">
            <v>8207</v>
          </cell>
          <cell r="AG1326" t="str">
            <v>Contract admin</v>
          </cell>
          <cell r="AH1326" t="str">
            <v>00.00.0000</v>
          </cell>
        </row>
        <row r="1327">
          <cell r="A1327">
            <v>51001688</v>
          </cell>
          <cell r="B1327" t="str">
            <v>Finance Division</v>
          </cell>
          <cell r="C1327" t="str">
            <v>Finance</v>
          </cell>
          <cell r="D1327" t="str">
            <v>Operations Performance</v>
          </cell>
          <cell r="E1327" t="str">
            <v>AT HOP</v>
          </cell>
          <cell r="F1327">
            <v>51001688</v>
          </cell>
          <cell r="G1327" t="str">
            <v>Administrator</v>
          </cell>
          <cell r="H1327" t="str">
            <v>01.08.2013</v>
          </cell>
          <cell r="I1327" t="str">
            <v>Staff Member</v>
          </cell>
          <cell r="J1327" t="str">
            <v>Band D</v>
          </cell>
          <cell r="K1327">
            <v>1</v>
          </cell>
          <cell r="L1327">
            <v>40</v>
          </cell>
          <cell r="M1327" t="str">
            <v>Permanent Full-Time</v>
          </cell>
          <cell r="N1327" t="str">
            <v>Waged/Timesheet</v>
          </cell>
          <cell r="O1327" t="str">
            <v>Position unfilled for 531 days</v>
          </cell>
          <cell r="P1327">
            <v>0</v>
          </cell>
          <cell r="U1327">
            <v>0</v>
          </cell>
          <cell r="W1327">
            <v>0</v>
          </cell>
          <cell r="Y1327">
            <v>1</v>
          </cell>
          <cell r="AD1327" t="str">
            <v>PSA</v>
          </cell>
          <cell r="AH1327" t="str">
            <v>00.00.0000</v>
          </cell>
        </row>
        <row r="1328">
          <cell r="A1328">
            <v>51001689</v>
          </cell>
          <cell r="B1328" t="str">
            <v>Capital Development Division</v>
          </cell>
          <cell r="C1328" t="str">
            <v>Property &amp; Planning</v>
          </cell>
          <cell r="D1328" t="str">
            <v>CRL Land Acquisition</v>
          </cell>
          <cell r="E1328" t="str">
            <v>CRL Land Acquisition</v>
          </cell>
          <cell r="F1328">
            <v>51001689</v>
          </cell>
          <cell r="G1328" t="str">
            <v>Property Trainee</v>
          </cell>
          <cell r="H1328" t="str">
            <v>15.08.2013</v>
          </cell>
          <cell r="I1328" t="str">
            <v>Staff Member</v>
          </cell>
          <cell r="J1328" t="str">
            <v>Band E</v>
          </cell>
          <cell r="K1328">
            <v>1</v>
          </cell>
          <cell r="L1328">
            <v>40</v>
          </cell>
          <cell r="M1328" t="str">
            <v>Fixed Term Full-Time</v>
          </cell>
          <cell r="N1328" t="str">
            <v>Waged/Timesheet</v>
          </cell>
          <cell r="O1328" t="str">
            <v>Position unfilled for 185 days</v>
          </cell>
          <cell r="P1328">
            <v>0</v>
          </cell>
          <cell r="U1328">
            <v>0</v>
          </cell>
          <cell r="W1328">
            <v>0</v>
          </cell>
          <cell r="Y1328">
            <v>1</v>
          </cell>
          <cell r="AD1328" t="str">
            <v>PSA</v>
          </cell>
          <cell r="AH1328" t="str">
            <v>00.00.0000</v>
          </cell>
        </row>
        <row r="1329">
          <cell r="A1329">
            <v>51001690</v>
          </cell>
          <cell r="B1329" t="str">
            <v>Services</v>
          </cell>
          <cell r="C1329" t="str">
            <v>Public Transport</v>
          </cell>
          <cell r="D1329" t="str">
            <v>Bus Services</v>
          </cell>
          <cell r="E1329" t="str">
            <v>Account Management 1</v>
          </cell>
          <cell r="F1329">
            <v>51001690</v>
          </cell>
          <cell r="G1329" t="str">
            <v>Service Delivery Lead - Bus</v>
          </cell>
          <cell r="H1329" t="str">
            <v>01.07.2013</v>
          </cell>
          <cell r="I1329" t="str">
            <v>Staff Member</v>
          </cell>
          <cell r="J1329" t="str">
            <v>Band G</v>
          </cell>
          <cell r="K1329">
            <v>1</v>
          </cell>
          <cell r="L1329">
            <v>40</v>
          </cell>
          <cell r="M1329" t="str">
            <v>Permanent Full-Time</v>
          </cell>
          <cell r="N1329" t="str">
            <v>Waged/Timesheet</v>
          </cell>
          <cell r="O1329" t="str">
            <v>Position unfilled for 133 days</v>
          </cell>
          <cell r="P1329">
            <v>0</v>
          </cell>
          <cell r="U1329">
            <v>0</v>
          </cell>
          <cell r="W1329">
            <v>0</v>
          </cell>
          <cell r="Y1329">
            <v>1</v>
          </cell>
          <cell r="AD1329" t="str">
            <v>PSA</v>
          </cell>
          <cell r="AH1329" t="str">
            <v>00.00.0000</v>
          </cell>
        </row>
        <row r="1330">
          <cell r="A1330">
            <v>51001691</v>
          </cell>
          <cell r="B1330" t="str">
            <v>Services</v>
          </cell>
          <cell r="C1330" t="str">
            <v>Public Transport</v>
          </cell>
          <cell r="D1330" t="str">
            <v>Bus Services</v>
          </cell>
          <cell r="E1330" t="str">
            <v>Account Management 1</v>
          </cell>
          <cell r="F1330">
            <v>51001691</v>
          </cell>
          <cell r="G1330" t="str">
            <v>Contracts Lead - Bus</v>
          </cell>
          <cell r="H1330" t="str">
            <v>01.07.2013</v>
          </cell>
          <cell r="I1330" t="str">
            <v>Staff Member</v>
          </cell>
          <cell r="J1330" t="str">
            <v>Band F</v>
          </cell>
          <cell r="K1330">
            <v>1</v>
          </cell>
          <cell r="L1330">
            <v>40</v>
          </cell>
          <cell r="M1330" t="str">
            <v>Permanent Full-Time</v>
          </cell>
          <cell r="N1330" t="str">
            <v>Waged/Timesheet</v>
          </cell>
          <cell r="O1330" t="str">
            <v>Position Filled</v>
          </cell>
          <cell r="P1330">
            <v>91002659</v>
          </cell>
          <cell r="Q1330" t="str">
            <v>Fiona Horsford</v>
          </cell>
          <cell r="R1330" t="str">
            <v>Permanent Part-Time</v>
          </cell>
          <cell r="S1330" t="str">
            <v>Waged/Timesheet</v>
          </cell>
          <cell r="T1330" t="str">
            <v>CEA – PSA</v>
          </cell>
          <cell r="U1330">
            <v>0.8</v>
          </cell>
          <cell r="V1330" t="str">
            <v>F+</v>
          </cell>
          <cell r="W1330">
            <v>77247.81</v>
          </cell>
          <cell r="X1330" t="str">
            <v>1 Queen Street - Level 17</v>
          </cell>
          <cell r="Y1330">
            <v>0.2</v>
          </cell>
          <cell r="Z1330" t="str">
            <v>Fiona</v>
          </cell>
          <cell r="AA1330" t="str">
            <v>Horsford</v>
          </cell>
          <cell r="AC1330" t="str">
            <v>BAND</v>
          </cell>
          <cell r="AD1330" t="str">
            <v>PSA</v>
          </cell>
          <cell r="AE1330" t="str">
            <v>Female</v>
          </cell>
          <cell r="AF1330">
            <v>1212</v>
          </cell>
          <cell r="AG1330" t="str">
            <v>PT Sev Delivery-Bus</v>
          </cell>
          <cell r="AH1330" t="str">
            <v>00.00.0000</v>
          </cell>
        </row>
        <row r="1331">
          <cell r="A1331">
            <v>51001691</v>
          </cell>
          <cell r="B1331" t="str">
            <v>Services</v>
          </cell>
          <cell r="C1331" t="str">
            <v>Public Transport</v>
          </cell>
          <cell r="D1331" t="str">
            <v>Bus Services</v>
          </cell>
          <cell r="E1331" t="str">
            <v>Account Management 1</v>
          </cell>
          <cell r="F1331">
            <v>51001691</v>
          </cell>
          <cell r="G1331" t="str">
            <v>Contracts Lead - Bus</v>
          </cell>
          <cell r="H1331" t="str">
            <v>01.07.2013</v>
          </cell>
          <cell r="I1331" t="str">
            <v>Staff Member</v>
          </cell>
          <cell r="J1331" t="str">
            <v>Band F</v>
          </cell>
          <cell r="K1331">
            <v>1</v>
          </cell>
          <cell r="L1331">
            <v>40</v>
          </cell>
          <cell r="M1331" t="str">
            <v>Permanent Full-Time</v>
          </cell>
          <cell r="N1331" t="str">
            <v>Waged/Timesheet</v>
          </cell>
          <cell r="O1331" t="str">
            <v>Position Filled</v>
          </cell>
          <cell r="P1331">
            <v>91003979</v>
          </cell>
          <cell r="Q1331" t="str">
            <v>Sunny Lee</v>
          </cell>
          <cell r="R1331" t="str">
            <v>Permanent Full-Time</v>
          </cell>
          <cell r="S1331" t="str">
            <v>Waged/Timesheet</v>
          </cell>
          <cell r="T1331" t="str">
            <v>CEA – PSA</v>
          </cell>
          <cell r="U1331">
            <v>1</v>
          </cell>
          <cell r="V1331" t="str">
            <v>D+</v>
          </cell>
          <cell r="W1331">
            <v>45052.55</v>
          </cell>
          <cell r="X1331" t="str">
            <v>1 Queen Street - Level 17</v>
          </cell>
          <cell r="Y1331">
            <v>0</v>
          </cell>
          <cell r="Z1331" t="str">
            <v>Sun Hwa</v>
          </cell>
          <cell r="AA1331" t="str">
            <v>Lee</v>
          </cell>
          <cell r="AB1331" t="str">
            <v>Sunny</v>
          </cell>
          <cell r="AC1331" t="str">
            <v>BAND</v>
          </cell>
          <cell r="AD1331" t="str">
            <v>PSA</v>
          </cell>
          <cell r="AE1331" t="str">
            <v>Female</v>
          </cell>
          <cell r="AF1331">
            <v>1212</v>
          </cell>
          <cell r="AG1331" t="str">
            <v>PT Sev Delivery-Bus</v>
          </cell>
          <cell r="AH1331" t="str">
            <v>00.00.0000</v>
          </cell>
        </row>
        <row r="1332">
          <cell r="A1332">
            <v>51001692</v>
          </cell>
          <cell r="B1332" t="str">
            <v>Services</v>
          </cell>
          <cell r="C1332" t="str">
            <v>Public Transport</v>
          </cell>
          <cell r="D1332" t="str">
            <v>Bus Services</v>
          </cell>
          <cell r="E1332" t="str">
            <v>Account Management 2</v>
          </cell>
          <cell r="F1332">
            <v>51001692</v>
          </cell>
          <cell r="G1332" t="str">
            <v>Service Delivery Lead - Bus</v>
          </cell>
          <cell r="H1332" t="str">
            <v>01.07.2013</v>
          </cell>
          <cell r="I1332" t="str">
            <v>Staff Member</v>
          </cell>
          <cell r="J1332" t="str">
            <v>Band G</v>
          </cell>
          <cell r="K1332">
            <v>1</v>
          </cell>
          <cell r="L1332">
            <v>40</v>
          </cell>
          <cell r="M1332" t="str">
            <v>Permanent Full-Time</v>
          </cell>
          <cell r="N1332" t="str">
            <v>Waged/Timesheet</v>
          </cell>
          <cell r="O1332" t="str">
            <v>Position unfilled for  73 days</v>
          </cell>
          <cell r="P1332">
            <v>0</v>
          </cell>
          <cell r="U1332">
            <v>0</v>
          </cell>
          <cell r="W1332">
            <v>0</v>
          </cell>
          <cell r="Y1332">
            <v>1</v>
          </cell>
          <cell r="AD1332" t="str">
            <v>PSA</v>
          </cell>
          <cell r="AH1332" t="str">
            <v>00.00.0000</v>
          </cell>
        </row>
        <row r="1333">
          <cell r="A1333">
            <v>51001693</v>
          </cell>
          <cell r="B1333" t="str">
            <v>Services</v>
          </cell>
          <cell r="C1333" t="str">
            <v>Public Transport</v>
          </cell>
          <cell r="D1333" t="str">
            <v>Bus Services</v>
          </cell>
          <cell r="E1333" t="str">
            <v>Bus Services</v>
          </cell>
          <cell r="F1333">
            <v>51001693</v>
          </cell>
          <cell r="G1333" t="str">
            <v>Bus Service Experience Manager</v>
          </cell>
          <cell r="H1333" t="str">
            <v>01.07.2013</v>
          </cell>
          <cell r="I1333" t="str">
            <v>Staff Member</v>
          </cell>
          <cell r="J1333" t="str">
            <v>Band I</v>
          </cell>
          <cell r="K1333">
            <v>1</v>
          </cell>
          <cell r="L1333">
            <v>40</v>
          </cell>
          <cell r="M1333" t="str">
            <v>Permanent Full-Time</v>
          </cell>
          <cell r="N1333" t="str">
            <v>Salaried</v>
          </cell>
          <cell r="O1333" t="str">
            <v>Position unfilled for  48 days</v>
          </cell>
          <cell r="P1333">
            <v>0</v>
          </cell>
          <cell r="U1333">
            <v>0</v>
          </cell>
          <cell r="W1333">
            <v>0</v>
          </cell>
          <cell r="Y1333">
            <v>1</v>
          </cell>
          <cell r="AD1333" t="str">
            <v>PSA</v>
          </cell>
          <cell r="AH1333" t="str">
            <v>00.00.0000</v>
          </cell>
        </row>
        <row r="1334">
          <cell r="A1334">
            <v>51001697</v>
          </cell>
          <cell r="B1334" t="str">
            <v>Capital Development Division</v>
          </cell>
          <cell r="C1334" t="str">
            <v>Property &amp; Planning</v>
          </cell>
          <cell r="D1334" t="str">
            <v>Programme Delivery</v>
          </cell>
          <cell r="E1334" t="str">
            <v>Programme Delivery</v>
          </cell>
          <cell r="F1334">
            <v>51001697</v>
          </cell>
          <cell r="G1334" t="str">
            <v>Property Data Analyst</v>
          </cell>
          <cell r="H1334" t="str">
            <v>15.08.2013</v>
          </cell>
          <cell r="I1334" t="str">
            <v>Staff Member</v>
          </cell>
          <cell r="J1334" t="str">
            <v>Band F</v>
          </cell>
          <cell r="K1334">
            <v>1</v>
          </cell>
          <cell r="L1334">
            <v>40</v>
          </cell>
          <cell r="M1334" t="str">
            <v>Permanent Full-Time</v>
          </cell>
          <cell r="N1334" t="str">
            <v>Waged/Timesheet</v>
          </cell>
          <cell r="O1334" t="str">
            <v>Position Filled</v>
          </cell>
          <cell r="P1334">
            <v>1699</v>
          </cell>
          <cell r="Q1334" t="str">
            <v>Andy Huang</v>
          </cell>
          <cell r="R1334" t="str">
            <v>Permanent Full-Time</v>
          </cell>
          <cell r="S1334" t="str">
            <v>Waged/Timesheet</v>
          </cell>
          <cell r="T1334" t="str">
            <v>CEA – PSA</v>
          </cell>
          <cell r="U1334">
            <v>1</v>
          </cell>
          <cell r="V1334" t="str">
            <v>F3</v>
          </cell>
          <cell r="W1334">
            <v>56760</v>
          </cell>
          <cell r="X1334" t="str">
            <v>1 Queen Street - Level 10</v>
          </cell>
          <cell r="Y1334">
            <v>0</v>
          </cell>
          <cell r="Z1334" t="str">
            <v>Chen Yuan</v>
          </cell>
          <cell r="AA1334" t="str">
            <v>Huang</v>
          </cell>
          <cell r="AB1334" t="str">
            <v>Andy</v>
          </cell>
          <cell r="AC1334" t="str">
            <v>BAND</v>
          </cell>
          <cell r="AD1334" t="str">
            <v>PSA</v>
          </cell>
          <cell r="AE1334" t="str">
            <v>Male</v>
          </cell>
          <cell r="AF1334">
            <v>8401</v>
          </cell>
          <cell r="AG1334" t="str">
            <v>Programme Delivery</v>
          </cell>
          <cell r="AH1334" t="str">
            <v>00.00.0000</v>
          </cell>
        </row>
        <row r="1335">
          <cell r="A1335">
            <v>51001723</v>
          </cell>
          <cell r="B1335" t="str">
            <v>Services</v>
          </cell>
          <cell r="C1335" t="str">
            <v>Public Transport</v>
          </cell>
          <cell r="D1335" t="str">
            <v>PT Network Management</v>
          </cell>
          <cell r="E1335" t="str">
            <v>PT Network Management</v>
          </cell>
          <cell r="F1335">
            <v>51001723</v>
          </cell>
          <cell r="G1335" t="str">
            <v>Princpl PT Planner (Ntwrk &amp; Serv Policy)</v>
          </cell>
          <cell r="H1335" t="str">
            <v>01.07.2013</v>
          </cell>
          <cell r="I1335" t="str">
            <v>Staff Member</v>
          </cell>
          <cell r="J1335" t="str">
            <v>Band I</v>
          </cell>
          <cell r="K1335">
            <v>1</v>
          </cell>
          <cell r="L1335">
            <v>40</v>
          </cell>
          <cell r="M1335" t="str">
            <v>Permanent Full-Time</v>
          </cell>
          <cell r="N1335" t="str">
            <v>Salaried</v>
          </cell>
          <cell r="O1335" t="str">
            <v>Position Filled</v>
          </cell>
          <cell r="P1335">
            <v>91004481</v>
          </cell>
          <cell r="Q1335" t="str">
            <v>Darren Davis</v>
          </cell>
          <cell r="R1335" t="str">
            <v>Permanent Full-Time</v>
          </cell>
          <cell r="S1335" t="str">
            <v>Salaried</v>
          </cell>
          <cell r="T1335" t="str">
            <v>CEA – PSA</v>
          </cell>
          <cell r="U1335">
            <v>1</v>
          </cell>
          <cell r="V1335" t="str">
            <v>I+</v>
          </cell>
          <cell r="W1335">
            <v>114800</v>
          </cell>
          <cell r="X1335" t="str">
            <v>1 Queen Street - Level 17</v>
          </cell>
          <cell r="Y1335">
            <v>0</v>
          </cell>
          <cell r="Z1335" t="str">
            <v>Darren</v>
          </cell>
          <cell r="AA1335" t="str">
            <v>Davis</v>
          </cell>
          <cell r="AC1335" t="str">
            <v>BAND</v>
          </cell>
          <cell r="AD1335" t="str">
            <v>PSA</v>
          </cell>
          <cell r="AE1335" t="str">
            <v>Male</v>
          </cell>
          <cell r="AF1335">
            <v>1208</v>
          </cell>
          <cell r="AG1335" t="str">
            <v>PT NETWORK MANAGEMEN</v>
          </cell>
          <cell r="AH1335" t="str">
            <v>00.00.0000</v>
          </cell>
        </row>
        <row r="1336">
          <cell r="A1336">
            <v>51001725</v>
          </cell>
          <cell r="B1336" t="str">
            <v>Chief Executive Office</v>
          </cell>
          <cell r="C1336" t="str">
            <v>Legal Services</v>
          </cell>
          <cell r="D1336" t="str">
            <v>Legal Counsel (Prosecutions)</v>
          </cell>
          <cell r="E1336" t="str">
            <v>Legal Counsel (Prosecutions)</v>
          </cell>
          <cell r="F1336">
            <v>51001725</v>
          </cell>
          <cell r="G1336" t="str">
            <v>Legal Counsel - Public Law</v>
          </cell>
          <cell r="H1336" t="str">
            <v>22.07.2013</v>
          </cell>
          <cell r="I1336" t="str">
            <v>Unit Manager</v>
          </cell>
          <cell r="J1336" t="str">
            <v>Band I</v>
          </cell>
          <cell r="K1336">
            <v>1</v>
          </cell>
          <cell r="L1336">
            <v>40</v>
          </cell>
          <cell r="M1336" t="str">
            <v>Permanent Full-Time</v>
          </cell>
          <cell r="N1336" t="str">
            <v>Salaried</v>
          </cell>
          <cell r="O1336" t="str">
            <v>Position Filled</v>
          </cell>
          <cell r="P1336">
            <v>1970</v>
          </cell>
          <cell r="Q1336" t="str">
            <v>Ariarna Hakaraia</v>
          </cell>
          <cell r="R1336" t="str">
            <v>Permanent Full-Time</v>
          </cell>
          <cell r="S1336" t="str">
            <v>Salaried</v>
          </cell>
          <cell r="T1336" t="str">
            <v>IEA – 2013 Standard</v>
          </cell>
          <cell r="U1336">
            <v>1</v>
          </cell>
          <cell r="V1336" t="str">
            <v>J+</v>
          </cell>
          <cell r="W1336">
            <v>120000</v>
          </cell>
          <cell r="X1336" t="str">
            <v>1 Queen Street - Level 10</v>
          </cell>
          <cell r="Y1336">
            <v>0</v>
          </cell>
          <cell r="Z1336" t="str">
            <v>Ariarna</v>
          </cell>
          <cell r="AA1336" t="str">
            <v>Hakaraia</v>
          </cell>
          <cell r="AC1336" t="str">
            <v>BAND</v>
          </cell>
          <cell r="AD1336" t="str">
            <v>PSA</v>
          </cell>
          <cell r="AE1336" t="str">
            <v>Female</v>
          </cell>
          <cell r="AF1336">
            <v>9150</v>
          </cell>
          <cell r="AG1336" t="str">
            <v>Legal</v>
          </cell>
          <cell r="AH1336" t="str">
            <v>00.00.0000</v>
          </cell>
        </row>
        <row r="1337">
          <cell r="A1337">
            <v>51001726</v>
          </cell>
          <cell r="B1337" t="str">
            <v>Chief Executive Office</v>
          </cell>
          <cell r="C1337" t="str">
            <v>Legal Services</v>
          </cell>
          <cell r="D1337" t="str">
            <v>Legal Counsel (Prosecutions)</v>
          </cell>
          <cell r="E1337" t="str">
            <v>Legal Counsel (Prosecutions)</v>
          </cell>
          <cell r="F1337">
            <v>51001726</v>
          </cell>
          <cell r="G1337" t="str">
            <v>Legal Administrator</v>
          </cell>
          <cell r="H1337" t="str">
            <v>22.07.2013</v>
          </cell>
          <cell r="I1337" t="str">
            <v>Staff Member</v>
          </cell>
          <cell r="J1337" t="str">
            <v>Band E</v>
          </cell>
          <cell r="K1337">
            <v>1</v>
          </cell>
          <cell r="L1337">
            <v>40</v>
          </cell>
          <cell r="M1337" t="str">
            <v>Permanent Full-Time</v>
          </cell>
          <cell r="N1337" t="str">
            <v>Waged/Timesheet</v>
          </cell>
          <cell r="O1337" t="str">
            <v>Position unfilled for  82 days</v>
          </cell>
          <cell r="P1337">
            <v>0</v>
          </cell>
          <cell r="U1337">
            <v>0</v>
          </cell>
          <cell r="W1337">
            <v>0</v>
          </cell>
          <cell r="Y1337">
            <v>1</v>
          </cell>
          <cell r="AD1337" t="str">
            <v>PSA</v>
          </cell>
          <cell r="AH1337" t="str">
            <v>00.00.0000</v>
          </cell>
        </row>
        <row r="1338">
          <cell r="A1338">
            <v>51001727</v>
          </cell>
          <cell r="B1338" t="str">
            <v>Services</v>
          </cell>
          <cell r="C1338" t="str">
            <v>Services</v>
          </cell>
          <cell r="D1338" t="str">
            <v>Parking Services</v>
          </cell>
          <cell r="E1338" t="str">
            <v>Infringement Coordination</v>
          </cell>
          <cell r="F1338">
            <v>51001727</v>
          </cell>
          <cell r="G1338" t="str">
            <v>Parking Infringement Coordinator</v>
          </cell>
          <cell r="H1338" t="str">
            <v>22.07.2013</v>
          </cell>
          <cell r="I1338" t="str">
            <v>Staff Member</v>
          </cell>
          <cell r="J1338" t="str">
            <v>Band D</v>
          </cell>
          <cell r="K1338">
            <v>1</v>
          </cell>
          <cell r="L1338">
            <v>40</v>
          </cell>
          <cell r="M1338" t="str">
            <v>Permanent Full-Time</v>
          </cell>
          <cell r="N1338" t="str">
            <v>Waged/Timesheet</v>
          </cell>
          <cell r="O1338" t="str">
            <v>Position Filled</v>
          </cell>
          <cell r="P1338">
            <v>90008466</v>
          </cell>
          <cell r="Q1338" t="str">
            <v>Wayne Kennar</v>
          </cell>
          <cell r="R1338" t="str">
            <v>Permanent Full-Time</v>
          </cell>
          <cell r="S1338" t="str">
            <v>Waged/Timesheet</v>
          </cell>
          <cell r="T1338" t="str">
            <v>IEA – 2013 Standard</v>
          </cell>
          <cell r="U1338">
            <v>1</v>
          </cell>
          <cell r="V1338" t="str">
            <v>D+</v>
          </cell>
          <cell r="W1338">
            <v>45981.64</v>
          </cell>
          <cell r="X1338" t="str">
            <v>1 Queen Street - Level 6</v>
          </cell>
          <cell r="Y1338">
            <v>0</v>
          </cell>
          <cell r="Z1338" t="str">
            <v>Wayne</v>
          </cell>
          <cell r="AA1338" t="str">
            <v>Kennar</v>
          </cell>
          <cell r="AB1338" t="str">
            <v>Wayne</v>
          </cell>
          <cell r="AC1338" t="str">
            <v>BAND</v>
          </cell>
          <cell r="AD1338" t="str">
            <v>PSA</v>
          </cell>
          <cell r="AE1338" t="str">
            <v>Male</v>
          </cell>
          <cell r="AF1338">
            <v>1130</v>
          </cell>
          <cell r="AG1338" t="str">
            <v>Infringement Co-ordi</v>
          </cell>
          <cell r="AH1338" t="str">
            <v>00.00.0000</v>
          </cell>
        </row>
        <row r="1339">
          <cell r="A1339">
            <v>51001729</v>
          </cell>
          <cell r="B1339" t="str">
            <v>Services</v>
          </cell>
          <cell r="C1339" t="str">
            <v>Services</v>
          </cell>
          <cell r="D1339" t="str">
            <v>Parking Services</v>
          </cell>
          <cell r="E1339" t="str">
            <v>Operations Support</v>
          </cell>
          <cell r="F1339">
            <v>51001729</v>
          </cell>
          <cell r="G1339" t="str">
            <v>Enforcement Compliance Coordinator</v>
          </cell>
          <cell r="H1339" t="str">
            <v>22.07.2013</v>
          </cell>
          <cell r="I1339" t="str">
            <v>Staff Member</v>
          </cell>
          <cell r="J1339" t="str">
            <v>Band F</v>
          </cell>
          <cell r="K1339">
            <v>1</v>
          </cell>
          <cell r="L1339">
            <v>40</v>
          </cell>
          <cell r="M1339" t="str">
            <v>Permanent Full-Time</v>
          </cell>
          <cell r="N1339" t="str">
            <v>Waged/Timesheet</v>
          </cell>
          <cell r="O1339" t="str">
            <v>Position unfilled for 541 days</v>
          </cell>
          <cell r="P1339">
            <v>0</v>
          </cell>
          <cell r="U1339">
            <v>0</v>
          </cell>
          <cell r="W1339">
            <v>0</v>
          </cell>
          <cell r="Y1339">
            <v>1</v>
          </cell>
          <cell r="AD1339" t="str">
            <v>PSA</v>
          </cell>
          <cell r="AH1339" t="str">
            <v>00.00.0000</v>
          </cell>
        </row>
        <row r="1340">
          <cell r="A1340">
            <v>51001731</v>
          </cell>
          <cell r="B1340" t="str">
            <v>Services</v>
          </cell>
          <cell r="C1340" t="str">
            <v>Public Transport</v>
          </cell>
          <cell r="D1340" t="str">
            <v>PT Customer Experience</v>
          </cell>
          <cell r="E1340" t="str">
            <v>PT Data Team</v>
          </cell>
          <cell r="F1340">
            <v>51001731</v>
          </cell>
          <cell r="G1340" t="str">
            <v>PT Data Team Leader</v>
          </cell>
          <cell r="H1340" t="str">
            <v>01.07.2013</v>
          </cell>
          <cell r="I1340" t="str">
            <v>Team Leader</v>
          </cell>
          <cell r="J1340" t="str">
            <v>Band H</v>
          </cell>
          <cell r="K1340">
            <v>1</v>
          </cell>
          <cell r="L1340">
            <v>40</v>
          </cell>
          <cell r="M1340" t="str">
            <v>Permanent Full-Time</v>
          </cell>
          <cell r="N1340" t="str">
            <v>Salaried</v>
          </cell>
          <cell r="O1340" t="str">
            <v>Position Filled</v>
          </cell>
          <cell r="P1340">
            <v>1700</v>
          </cell>
          <cell r="Q1340" t="str">
            <v>Mark Broadbent</v>
          </cell>
          <cell r="R1340" t="str">
            <v>Permanent Full-Time</v>
          </cell>
          <cell r="S1340" t="str">
            <v>Salaried</v>
          </cell>
          <cell r="T1340" t="str">
            <v>IEA – 2013 Standard</v>
          </cell>
          <cell r="U1340">
            <v>1</v>
          </cell>
          <cell r="V1340" t="str">
            <v>H+</v>
          </cell>
          <cell r="W1340">
            <v>84704.4</v>
          </cell>
          <cell r="X1340" t="str">
            <v>1 Queen Street - Level 17</v>
          </cell>
          <cell r="Y1340">
            <v>0</v>
          </cell>
          <cell r="Z1340" t="str">
            <v>Mark</v>
          </cell>
          <cell r="AA1340" t="str">
            <v>Broadbent</v>
          </cell>
          <cell r="AC1340" t="str">
            <v>BAND</v>
          </cell>
          <cell r="AD1340" t="str">
            <v>PSA</v>
          </cell>
          <cell r="AE1340" t="str">
            <v>Male</v>
          </cell>
          <cell r="AF1340">
            <v>1202</v>
          </cell>
          <cell r="AG1340" t="str">
            <v>PT CUSTOMER EXPERIEN</v>
          </cell>
          <cell r="AH1340" t="str">
            <v>00.00.0000</v>
          </cell>
        </row>
        <row r="1341">
          <cell r="A1341">
            <v>51001732</v>
          </cell>
          <cell r="B1341" t="str">
            <v>Services</v>
          </cell>
          <cell r="C1341" t="str">
            <v>Public Transport</v>
          </cell>
          <cell r="D1341" t="str">
            <v>PT Customer Experience</v>
          </cell>
          <cell r="E1341" t="str">
            <v>PT Data Team</v>
          </cell>
          <cell r="F1341">
            <v>51001732</v>
          </cell>
          <cell r="G1341" t="str">
            <v>Business Analyst (IVU/Schedules)</v>
          </cell>
          <cell r="H1341" t="str">
            <v>01.07.2013</v>
          </cell>
          <cell r="I1341" t="str">
            <v>Staff Member</v>
          </cell>
          <cell r="J1341" t="str">
            <v>Band G</v>
          </cell>
          <cell r="K1341">
            <v>1</v>
          </cell>
          <cell r="L1341">
            <v>40</v>
          </cell>
          <cell r="M1341" t="str">
            <v>Permanent Full-Time</v>
          </cell>
          <cell r="N1341" t="str">
            <v>Waged/Timesheet</v>
          </cell>
          <cell r="O1341" t="str">
            <v>Position Filled</v>
          </cell>
          <cell r="P1341">
            <v>1513</v>
          </cell>
          <cell r="Q1341" t="str">
            <v>Damian Wims</v>
          </cell>
          <cell r="R1341" t="str">
            <v>Permanent Full-Time</v>
          </cell>
          <cell r="S1341" t="str">
            <v>Waged/Timesheet</v>
          </cell>
          <cell r="T1341" t="str">
            <v>IEA – 2013 Standard</v>
          </cell>
          <cell r="U1341">
            <v>1</v>
          </cell>
          <cell r="V1341" t="str">
            <v>G3</v>
          </cell>
          <cell r="W1341">
            <v>67080</v>
          </cell>
          <cell r="X1341" t="str">
            <v>1 Queen Street - Level 17</v>
          </cell>
          <cell r="Y1341">
            <v>0</v>
          </cell>
          <cell r="Z1341" t="str">
            <v>Damian</v>
          </cell>
          <cell r="AA1341" t="str">
            <v>Wims</v>
          </cell>
          <cell r="AC1341" t="str">
            <v>BAND</v>
          </cell>
          <cell r="AD1341" t="str">
            <v>PSA</v>
          </cell>
          <cell r="AE1341" t="str">
            <v>Male</v>
          </cell>
          <cell r="AF1341">
            <v>1202</v>
          </cell>
          <cell r="AG1341" t="str">
            <v>PT CUSTOMER EXPERIEN</v>
          </cell>
          <cell r="AH1341" t="str">
            <v>00.00.0000</v>
          </cell>
        </row>
        <row r="1342">
          <cell r="A1342">
            <v>51001733</v>
          </cell>
          <cell r="B1342" t="str">
            <v>Services</v>
          </cell>
          <cell r="C1342" t="str">
            <v>Public Transport</v>
          </cell>
          <cell r="D1342" t="str">
            <v>PT Customer Experience</v>
          </cell>
          <cell r="E1342" t="str">
            <v>PT Data Team</v>
          </cell>
          <cell r="F1342">
            <v>51001733</v>
          </cell>
          <cell r="G1342" t="str">
            <v>Business Analyst (Real Time)</v>
          </cell>
          <cell r="H1342" t="str">
            <v>01.07.2013</v>
          </cell>
          <cell r="I1342" t="str">
            <v>Staff Member</v>
          </cell>
          <cell r="J1342" t="str">
            <v>Band G</v>
          </cell>
          <cell r="K1342">
            <v>1</v>
          </cell>
          <cell r="L1342">
            <v>40</v>
          </cell>
          <cell r="M1342" t="str">
            <v>Permanent Full-Time</v>
          </cell>
          <cell r="N1342" t="str">
            <v>Waged/Timesheet</v>
          </cell>
          <cell r="O1342" t="str">
            <v>Future Start exists</v>
          </cell>
          <cell r="P1342">
            <v>0</v>
          </cell>
          <cell r="U1342">
            <v>0</v>
          </cell>
          <cell r="W1342">
            <v>0</v>
          </cell>
          <cell r="Y1342">
            <v>1</v>
          </cell>
          <cell r="AD1342" t="str">
            <v>PSA</v>
          </cell>
          <cell r="AH1342" t="str">
            <v>00.00.0000</v>
          </cell>
        </row>
        <row r="1343">
          <cell r="A1343">
            <v>51001734</v>
          </cell>
          <cell r="B1343" t="str">
            <v>Services</v>
          </cell>
          <cell r="C1343" t="str">
            <v>Public Transport</v>
          </cell>
          <cell r="D1343" t="str">
            <v>PT Customer Experience</v>
          </cell>
          <cell r="E1343" t="str">
            <v>PT Data Team</v>
          </cell>
          <cell r="F1343">
            <v>51001734</v>
          </cell>
          <cell r="G1343" t="str">
            <v>Data Administrator (IVU/Schedules)</v>
          </cell>
          <cell r="H1343" t="str">
            <v>01.07.2013</v>
          </cell>
          <cell r="I1343" t="str">
            <v>Staff Member</v>
          </cell>
          <cell r="J1343" t="str">
            <v>Band F</v>
          </cell>
          <cell r="K1343">
            <v>1</v>
          </cell>
          <cell r="L1343">
            <v>40</v>
          </cell>
          <cell r="M1343" t="str">
            <v>Permanent Full-Time</v>
          </cell>
          <cell r="N1343" t="str">
            <v>Waged/Timesheet</v>
          </cell>
          <cell r="O1343" t="str">
            <v>Position Filled</v>
          </cell>
          <cell r="P1343">
            <v>91003988</v>
          </cell>
          <cell r="Q1343" t="str">
            <v>Damon Nicholas</v>
          </cell>
          <cell r="R1343" t="str">
            <v>Permanent Full-Time</v>
          </cell>
          <cell r="S1343" t="str">
            <v>Waged/Timesheet</v>
          </cell>
          <cell r="T1343" t="str">
            <v>IEA – 2010 Standard</v>
          </cell>
          <cell r="U1343">
            <v>1</v>
          </cell>
          <cell r="V1343" t="str">
            <v>F1</v>
          </cell>
          <cell r="W1343">
            <v>54120</v>
          </cell>
          <cell r="X1343" t="str">
            <v>1 Queen Street - Level 17</v>
          </cell>
          <cell r="Y1343">
            <v>0</v>
          </cell>
          <cell r="Z1343" t="str">
            <v>Damon</v>
          </cell>
          <cell r="AA1343" t="str">
            <v>Nicholas</v>
          </cell>
          <cell r="AC1343" t="str">
            <v>BAND</v>
          </cell>
          <cell r="AD1343" t="str">
            <v>PSA</v>
          </cell>
          <cell r="AE1343" t="str">
            <v>Male</v>
          </cell>
          <cell r="AF1343">
            <v>1202</v>
          </cell>
          <cell r="AG1343" t="str">
            <v>PT CUSTOMER EXPERIEN</v>
          </cell>
          <cell r="AH1343" t="str">
            <v>00.00.0000</v>
          </cell>
        </row>
        <row r="1344">
          <cell r="A1344">
            <v>51001735</v>
          </cell>
          <cell r="B1344" t="str">
            <v>Services</v>
          </cell>
          <cell r="C1344" t="str">
            <v>Public Transport</v>
          </cell>
          <cell r="D1344" t="str">
            <v>PT Customer Experience</v>
          </cell>
          <cell r="E1344" t="str">
            <v>PT Service Information</v>
          </cell>
          <cell r="F1344">
            <v>51001735</v>
          </cell>
          <cell r="G1344" t="str">
            <v>Service Information Specialist</v>
          </cell>
          <cell r="H1344" t="str">
            <v>01.07.2013</v>
          </cell>
          <cell r="I1344" t="str">
            <v>Staff Member</v>
          </cell>
          <cell r="J1344" t="str">
            <v>Band E</v>
          </cell>
          <cell r="K1344">
            <v>1</v>
          </cell>
          <cell r="L1344">
            <v>40</v>
          </cell>
          <cell r="M1344" t="str">
            <v>Permanent Full-Time</v>
          </cell>
          <cell r="N1344" t="str">
            <v>Waged/Timesheet</v>
          </cell>
          <cell r="O1344" t="str">
            <v>Position Filled</v>
          </cell>
          <cell r="P1344">
            <v>91003477</v>
          </cell>
          <cell r="Q1344" t="str">
            <v>Kari Singh</v>
          </cell>
          <cell r="R1344" t="str">
            <v>Permanent Full-Time</v>
          </cell>
          <cell r="S1344" t="str">
            <v>Waged/Timesheet</v>
          </cell>
          <cell r="T1344" t="str">
            <v>IEA – 2010 Standard</v>
          </cell>
          <cell r="U1344">
            <v>1</v>
          </cell>
          <cell r="V1344" t="str">
            <v>E+</v>
          </cell>
          <cell r="W1344">
            <v>61380</v>
          </cell>
          <cell r="X1344" t="str">
            <v>1 Queen Street - Level 17</v>
          </cell>
          <cell r="Y1344">
            <v>0</v>
          </cell>
          <cell r="Z1344" t="str">
            <v>Karishma</v>
          </cell>
          <cell r="AA1344" t="str">
            <v>Singh</v>
          </cell>
          <cell r="AB1344" t="str">
            <v>Kari</v>
          </cell>
          <cell r="AC1344" t="str">
            <v>BAND</v>
          </cell>
          <cell r="AD1344" t="str">
            <v>PSA</v>
          </cell>
          <cell r="AE1344" t="str">
            <v>Female</v>
          </cell>
          <cell r="AF1344">
            <v>1202</v>
          </cell>
          <cell r="AG1344" t="str">
            <v>PT CUSTOMER EXPERIEN</v>
          </cell>
          <cell r="AH1344" t="str">
            <v>00.00.0000</v>
          </cell>
        </row>
        <row r="1345">
          <cell r="A1345">
            <v>51001736</v>
          </cell>
          <cell r="B1345" t="str">
            <v>Services</v>
          </cell>
          <cell r="C1345" t="str">
            <v>Services</v>
          </cell>
          <cell r="D1345" t="str">
            <v>Parking Services</v>
          </cell>
          <cell r="E1345" t="str">
            <v>Logistics</v>
          </cell>
          <cell r="F1345">
            <v>51001736</v>
          </cell>
          <cell r="G1345" t="str">
            <v>Logistics Leader</v>
          </cell>
          <cell r="H1345" t="str">
            <v>22.07.2013</v>
          </cell>
          <cell r="I1345" t="str">
            <v>Team Leader</v>
          </cell>
          <cell r="J1345" t="str">
            <v>Band G</v>
          </cell>
          <cell r="K1345">
            <v>1</v>
          </cell>
          <cell r="L1345">
            <v>40</v>
          </cell>
          <cell r="M1345" t="str">
            <v>Permanent Full-Time</v>
          </cell>
          <cell r="N1345" t="str">
            <v>Waged/Timesheet</v>
          </cell>
          <cell r="O1345" t="str">
            <v>Position Filled</v>
          </cell>
          <cell r="P1345">
            <v>90008952</v>
          </cell>
          <cell r="Q1345" t="str">
            <v>David Grimwood</v>
          </cell>
          <cell r="R1345" t="str">
            <v>Permanent Full-Time</v>
          </cell>
          <cell r="S1345" t="str">
            <v>Waged/Timesheet</v>
          </cell>
          <cell r="T1345" t="str">
            <v>IEA – 2010 Standard</v>
          </cell>
          <cell r="U1345">
            <v>1</v>
          </cell>
          <cell r="V1345" t="str">
            <v>G+</v>
          </cell>
          <cell r="W1345">
            <v>73008</v>
          </cell>
          <cell r="X1345" t="str">
            <v>1 Queen Street - Level 6</v>
          </cell>
          <cell r="Y1345">
            <v>0</v>
          </cell>
          <cell r="Z1345" t="str">
            <v>David</v>
          </cell>
          <cell r="AA1345" t="str">
            <v>Grimwood</v>
          </cell>
          <cell r="AB1345" t="str">
            <v>David</v>
          </cell>
          <cell r="AC1345" t="str">
            <v>BAND</v>
          </cell>
          <cell r="AD1345" t="str">
            <v>PSA</v>
          </cell>
          <cell r="AE1345" t="str">
            <v>Male</v>
          </cell>
          <cell r="AF1345">
            <v>1128</v>
          </cell>
          <cell r="AG1345" t="str">
            <v>LOGISTICS</v>
          </cell>
          <cell r="AH1345" t="str">
            <v>00.00.0000</v>
          </cell>
        </row>
        <row r="1346">
          <cell r="A1346">
            <v>51001737</v>
          </cell>
          <cell r="B1346" t="str">
            <v>Services</v>
          </cell>
          <cell r="C1346" t="str">
            <v>Services</v>
          </cell>
          <cell r="D1346" t="str">
            <v>Parking Services</v>
          </cell>
          <cell r="E1346" t="str">
            <v>Logistics</v>
          </cell>
          <cell r="F1346">
            <v>51001737</v>
          </cell>
          <cell r="G1346" t="str">
            <v>Logistics Scheduler</v>
          </cell>
          <cell r="H1346" t="str">
            <v>22.07.2013</v>
          </cell>
          <cell r="I1346" t="str">
            <v>Staff Member</v>
          </cell>
          <cell r="J1346" t="str">
            <v>Band E</v>
          </cell>
          <cell r="K1346">
            <v>1</v>
          </cell>
          <cell r="L1346">
            <v>40</v>
          </cell>
          <cell r="M1346" t="str">
            <v>Permanent Full-Time</v>
          </cell>
          <cell r="N1346" t="str">
            <v>Waged/Timesheet</v>
          </cell>
          <cell r="O1346" t="str">
            <v>Position Filled</v>
          </cell>
          <cell r="P1346">
            <v>90009505</v>
          </cell>
          <cell r="Q1346" t="str">
            <v>David Martin</v>
          </cell>
          <cell r="R1346" t="str">
            <v>Permanent Full-Time</v>
          </cell>
          <cell r="S1346" t="str">
            <v>Waged/Timesheet</v>
          </cell>
          <cell r="T1346" t="str">
            <v>CEA – PSA</v>
          </cell>
          <cell r="U1346">
            <v>1</v>
          </cell>
          <cell r="V1346" t="str">
            <v>E+</v>
          </cell>
          <cell r="W1346">
            <v>57288</v>
          </cell>
          <cell r="X1346" t="str">
            <v>1 Queen Street - Level 6</v>
          </cell>
          <cell r="Y1346">
            <v>0</v>
          </cell>
          <cell r="Z1346" t="str">
            <v>David</v>
          </cell>
          <cell r="AA1346" t="str">
            <v>Martin</v>
          </cell>
          <cell r="AB1346" t="str">
            <v>David</v>
          </cell>
          <cell r="AC1346" t="str">
            <v>BAND</v>
          </cell>
          <cell r="AD1346" t="str">
            <v>PSA</v>
          </cell>
          <cell r="AE1346" t="str">
            <v>Male</v>
          </cell>
          <cell r="AF1346">
            <v>1128</v>
          </cell>
          <cell r="AG1346" t="str">
            <v>LOGISTICS</v>
          </cell>
          <cell r="AH1346" t="str">
            <v>00.00.0000</v>
          </cell>
        </row>
        <row r="1347">
          <cell r="A1347">
            <v>51001738</v>
          </cell>
          <cell r="B1347" t="str">
            <v>Services</v>
          </cell>
          <cell r="C1347" t="str">
            <v>Services</v>
          </cell>
          <cell r="D1347" t="str">
            <v>Parking Services</v>
          </cell>
          <cell r="E1347" t="str">
            <v>Logistics</v>
          </cell>
          <cell r="F1347">
            <v>51001738</v>
          </cell>
          <cell r="G1347" t="str">
            <v>Response &amp; Investigations Coordinator</v>
          </cell>
          <cell r="H1347" t="str">
            <v>22.07.2013</v>
          </cell>
          <cell r="I1347" t="str">
            <v>Staff Member</v>
          </cell>
          <cell r="J1347" t="str">
            <v>Band E</v>
          </cell>
          <cell r="K1347">
            <v>1</v>
          </cell>
          <cell r="L1347">
            <v>40</v>
          </cell>
          <cell r="M1347" t="str">
            <v>Permanent Full-Time</v>
          </cell>
          <cell r="N1347" t="str">
            <v>Waged/Timesheet</v>
          </cell>
          <cell r="O1347" t="str">
            <v>Position Filled</v>
          </cell>
          <cell r="P1347">
            <v>1574</v>
          </cell>
          <cell r="Q1347" t="str">
            <v>Brenda Burdett</v>
          </cell>
          <cell r="R1347" t="str">
            <v>Permanent Full-Time</v>
          </cell>
          <cell r="S1347" t="str">
            <v>Waged/Timesheet</v>
          </cell>
          <cell r="T1347" t="str">
            <v>IEA – 2013 Standard</v>
          </cell>
          <cell r="U1347">
            <v>1</v>
          </cell>
          <cell r="V1347" t="str">
            <v>E+</v>
          </cell>
          <cell r="W1347">
            <v>57008</v>
          </cell>
          <cell r="X1347" t="str">
            <v>1 Queen Street - Level 6</v>
          </cell>
          <cell r="Y1347">
            <v>0</v>
          </cell>
          <cell r="Z1347" t="str">
            <v>Brenda</v>
          </cell>
          <cell r="AA1347" t="str">
            <v>Burdett</v>
          </cell>
          <cell r="AC1347" t="str">
            <v>BAND</v>
          </cell>
          <cell r="AD1347" t="str">
            <v>PSA</v>
          </cell>
          <cell r="AE1347" t="str">
            <v>Female</v>
          </cell>
          <cell r="AF1347">
            <v>1128</v>
          </cell>
          <cell r="AG1347" t="str">
            <v>LOGISTICS</v>
          </cell>
          <cell r="AH1347" t="str">
            <v>00.00.0000</v>
          </cell>
        </row>
        <row r="1348">
          <cell r="A1348">
            <v>51001740</v>
          </cell>
          <cell r="B1348" t="str">
            <v>Services</v>
          </cell>
          <cell r="C1348" t="str">
            <v>Services</v>
          </cell>
          <cell r="D1348" t="str">
            <v>Business Integration &amp; Development</v>
          </cell>
          <cell r="E1348" t="str">
            <v>Business Improvement</v>
          </cell>
          <cell r="F1348">
            <v>51001740</v>
          </cell>
          <cell r="G1348" t="str">
            <v>Business Improvement Manager</v>
          </cell>
          <cell r="H1348" t="str">
            <v>22.07.2013</v>
          </cell>
          <cell r="I1348" t="str">
            <v>Unit Manager</v>
          </cell>
          <cell r="J1348" t="str">
            <v>Band I</v>
          </cell>
          <cell r="K1348">
            <v>1</v>
          </cell>
          <cell r="L1348">
            <v>40</v>
          </cell>
          <cell r="M1348" t="str">
            <v>Permanent Full-Time</v>
          </cell>
          <cell r="N1348" t="str">
            <v>Salaried</v>
          </cell>
          <cell r="O1348" t="str">
            <v>Position Filled</v>
          </cell>
          <cell r="P1348">
            <v>1899</v>
          </cell>
          <cell r="Q1348" t="str">
            <v>Gerard Gan</v>
          </cell>
          <cell r="R1348" t="str">
            <v>Permanent Full-Time</v>
          </cell>
          <cell r="S1348" t="str">
            <v>Salaried</v>
          </cell>
          <cell r="T1348" t="str">
            <v>IEA – 2013 Standard</v>
          </cell>
          <cell r="U1348">
            <v>1</v>
          </cell>
          <cell r="V1348" t="str">
            <v>I+</v>
          </cell>
          <cell r="W1348">
            <v>127250</v>
          </cell>
          <cell r="X1348" t="str">
            <v>1 Queen Street - Level 6</v>
          </cell>
          <cell r="Y1348">
            <v>0</v>
          </cell>
          <cell r="Z1348" t="str">
            <v>Gerard</v>
          </cell>
          <cell r="AA1348" t="str">
            <v>Gan</v>
          </cell>
          <cell r="AC1348" t="str">
            <v>BAND</v>
          </cell>
          <cell r="AD1348" t="str">
            <v>PSA</v>
          </cell>
          <cell r="AE1348" t="str">
            <v>Male</v>
          </cell>
          <cell r="AF1348">
            <v>1525</v>
          </cell>
          <cell r="AG1348" t="str">
            <v>Business Improvement</v>
          </cell>
          <cell r="AH1348" t="str">
            <v>00.00.0000</v>
          </cell>
        </row>
        <row r="1349">
          <cell r="A1349">
            <v>51001742</v>
          </cell>
          <cell r="B1349" t="str">
            <v>Services</v>
          </cell>
          <cell r="C1349" t="str">
            <v>Services</v>
          </cell>
          <cell r="D1349" t="str">
            <v>Business Integration &amp; Development</v>
          </cell>
          <cell r="E1349" t="str">
            <v>Portfolio Management</v>
          </cell>
          <cell r="F1349">
            <v>51001742</v>
          </cell>
          <cell r="G1349" t="str">
            <v>Programme Manager</v>
          </cell>
          <cell r="H1349" t="str">
            <v>22.07.2013</v>
          </cell>
          <cell r="I1349" t="str">
            <v>Staff Member</v>
          </cell>
          <cell r="J1349" t="str">
            <v>Band I</v>
          </cell>
          <cell r="K1349">
            <v>1</v>
          </cell>
          <cell r="L1349">
            <v>40</v>
          </cell>
          <cell r="M1349" t="str">
            <v>Permanent Full-Time</v>
          </cell>
          <cell r="N1349" t="str">
            <v>Salaried</v>
          </cell>
          <cell r="O1349" t="str">
            <v>Position Filled</v>
          </cell>
          <cell r="P1349">
            <v>1807</v>
          </cell>
          <cell r="Q1349" t="str">
            <v>Chris Matthews</v>
          </cell>
          <cell r="R1349" t="str">
            <v>Permanent Full-Time</v>
          </cell>
          <cell r="S1349" t="str">
            <v>Salaried</v>
          </cell>
          <cell r="T1349" t="str">
            <v>IEA – 2013 Standard</v>
          </cell>
          <cell r="U1349">
            <v>1</v>
          </cell>
          <cell r="V1349" t="str">
            <v>I+</v>
          </cell>
          <cell r="W1349">
            <v>122160</v>
          </cell>
          <cell r="X1349" t="str">
            <v>1 Queen Street - Level 6</v>
          </cell>
          <cell r="Y1349">
            <v>0</v>
          </cell>
          <cell r="Z1349" t="str">
            <v>Christopher</v>
          </cell>
          <cell r="AA1349" t="str">
            <v>Matthews</v>
          </cell>
          <cell r="AB1349" t="str">
            <v>Chris</v>
          </cell>
          <cell r="AC1349" t="str">
            <v>BAND</v>
          </cell>
          <cell r="AD1349" t="str">
            <v>PSA</v>
          </cell>
          <cell r="AE1349" t="str">
            <v>Male</v>
          </cell>
          <cell r="AF1349">
            <v>1524</v>
          </cell>
          <cell r="AG1349" t="str">
            <v>Portfolio Management</v>
          </cell>
          <cell r="AH1349" t="str">
            <v>00.00.0000</v>
          </cell>
        </row>
        <row r="1350">
          <cell r="A1350">
            <v>51001743</v>
          </cell>
          <cell r="B1350" t="str">
            <v>Services</v>
          </cell>
          <cell r="C1350" t="str">
            <v>Services</v>
          </cell>
          <cell r="D1350" t="str">
            <v>Parking Services</v>
          </cell>
          <cell r="E1350" t="str">
            <v>Parking Design</v>
          </cell>
          <cell r="F1350">
            <v>51001743</v>
          </cell>
          <cell r="G1350" t="str">
            <v>Senior Parking Design Coordinator</v>
          </cell>
          <cell r="H1350" t="str">
            <v>22.07.2013</v>
          </cell>
          <cell r="I1350" t="str">
            <v>Staff Member</v>
          </cell>
          <cell r="J1350" t="str">
            <v>Band G</v>
          </cell>
          <cell r="K1350">
            <v>1</v>
          </cell>
          <cell r="L1350">
            <v>40</v>
          </cell>
          <cell r="M1350" t="str">
            <v>Permanent Full-Time</v>
          </cell>
          <cell r="N1350" t="str">
            <v>Waged/Timesheet</v>
          </cell>
          <cell r="O1350" t="str">
            <v>Position Filled</v>
          </cell>
          <cell r="P1350">
            <v>90005892</v>
          </cell>
          <cell r="Q1350" t="str">
            <v>Alok Vashista</v>
          </cell>
          <cell r="R1350" t="str">
            <v>Permanent Full-Time</v>
          </cell>
          <cell r="S1350" t="str">
            <v>Waged/Timesheet</v>
          </cell>
          <cell r="T1350" t="str">
            <v>IEA – 2010 Standard</v>
          </cell>
          <cell r="U1350">
            <v>1</v>
          </cell>
          <cell r="V1350" t="str">
            <v>G+</v>
          </cell>
          <cell r="W1350">
            <v>76725</v>
          </cell>
          <cell r="X1350" t="str">
            <v>1 Queen Street - Level 6</v>
          </cell>
          <cell r="Y1350">
            <v>0</v>
          </cell>
          <cell r="Z1350" t="str">
            <v>Alok</v>
          </cell>
          <cell r="AA1350" t="str">
            <v>Vashista</v>
          </cell>
          <cell r="AB1350" t="str">
            <v>Alok</v>
          </cell>
          <cell r="AC1350" t="str">
            <v>BAND</v>
          </cell>
          <cell r="AD1350" t="str">
            <v>PSA</v>
          </cell>
          <cell r="AE1350" t="str">
            <v>Male</v>
          </cell>
          <cell r="AF1350">
            <v>1125</v>
          </cell>
          <cell r="AG1350" t="str">
            <v>BUSINESS DESIGN</v>
          </cell>
          <cell r="AH1350" t="str">
            <v>00.00.0000</v>
          </cell>
        </row>
        <row r="1351">
          <cell r="A1351">
            <v>51001745</v>
          </cell>
          <cell r="B1351" t="str">
            <v>Services</v>
          </cell>
          <cell r="C1351" t="str">
            <v>Services</v>
          </cell>
          <cell r="D1351" t="str">
            <v>Parking Services</v>
          </cell>
          <cell r="E1351" t="str">
            <v>Parking Design</v>
          </cell>
          <cell r="F1351">
            <v>51001745</v>
          </cell>
          <cell r="G1351" t="str">
            <v>RFS Coordinator</v>
          </cell>
          <cell r="H1351" t="str">
            <v>22.07.2013</v>
          </cell>
          <cell r="I1351" t="str">
            <v>Staff Member</v>
          </cell>
          <cell r="J1351" t="str">
            <v>Band E</v>
          </cell>
          <cell r="K1351">
            <v>1</v>
          </cell>
          <cell r="L1351">
            <v>40</v>
          </cell>
          <cell r="M1351" t="str">
            <v>Permanent Full-Time</v>
          </cell>
          <cell r="N1351" t="str">
            <v>Waged/Timesheet</v>
          </cell>
          <cell r="O1351" t="str">
            <v>Position Filled</v>
          </cell>
          <cell r="P1351">
            <v>483</v>
          </cell>
          <cell r="Q1351" t="str">
            <v>Alele Talakai</v>
          </cell>
          <cell r="R1351" t="str">
            <v>Permanent Full-Time</v>
          </cell>
          <cell r="S1351" t="str">
            <v>Waged/Timesheet</v>
          </cell>
          <cell r="T1351" t="str">
            <v>IEA – 2013 Standard</v>
          </cell>
          <cell r="U1351">
            <v>1</v>
          </cell>
          <cell r="V1351" t="str">
            <v>E+</v>
          </cell>
          <cell r="W1351">
            <v>54259.92</v>
          </cell>
          <cell r="X1351" t="str">
            <v>1 Queen Street - Level 6</v>
          </cell>
          <cell r="Y1351">
            <v>0</v>
          </cell>
          <cell r="Z1351" t="str">
            <v>Alele</v>
          </cell>
          <cell r="AA1351" t="str">
            <v>Talakai</v>
          </cell>
          <cell r="AC1351" t="str">
            <v>BAND</v>
          </cell>
          <cell r="AD1351" t="str">
            <v>PSA</v>
          </cell>
          <cell r="AE1351" t="str">
            <v>Male</v>
          </cell>
          <cell r="AF1351">
            <v>1125</v>
          </cell>
          <cell r="AG1351" t="str">
            <v>BUSINESS DESIGN</v>
          </cell>
          <cell r="AH1351" t="str">
            <v>00.00.0000</v>
          </cell>
        </row>
        <row r="1352">
          <cell r="A1352">
            <v>51001746</v>
          </cell>
          <cell r="B1352" t="str">
            <v>Services</v>
          </cell>
          <cell r="C1352" t="str">
            <v>Services</v>
          </cell>
          <cell r="D1352" t="str">
            <v>Parking Services</v>
          </cell>
          <cell r="E1352" t="str">
            <v>Customer Sales &amp; Services</v>
          </cell>
          <cell r="F1352">
            <v>51001746</v>
          </cell>
          <cell r="G1352" t="str">
            <v>Customer Sales &amp; Services Leader</v>
          </cell>
          <cell r="H1352" t="str">
            <v>22.07.2013</v>
          </cell>
          <cell r="I1352" t="str">
            <v>Team Leader</v>
          </cell>
          <cell r="J1352" t="str">
            <v>Band F</v>
          </cell>
          <cell r="K1352">
            <v>1</v>
          </cell>
          <cell r="L1352">
            <v>40</v>
          </cell>
          <cell r="M1352" t="str">
            <v>Permanent Full-Time</v>
          </cell>
          <cell r="N1352" t="str">
            <v>Waged/Timesheet</v>
          </cell>
          <cell r="O1352" t="str">
            <v>Position Filled</v>
          </cell>
          <cell r="P1352">
            <v>1841</v>
          </cell>
          <cell r="Q1352" t="str">
            <v>Brett Kirkwood</v>
          </cell>
          <cell r="R1352" t="str">
            <v>Permanent Full-Time</v>
          </cell>
          <cell r="S1352" t="str">
            <v>Waged/Timesheet</v>
          </cell>
          <cell r="T1352" t="str">
            <v>IEA – 2013 Standard</v>
          </cell>
          <cell r="U1352">
            <v>1</v>
          </cell>
          <cell r="V1352" t="str">
            <v>F+</v>
          </cell>
          <cell r="W1352">
            <v>70242</v>
          </cell>
          <cell r="X1352" t="str">
            <v>1 Queen Street - Level 6</v>
          </cell>
          <cell r="Y1352">
            <v>0</v>
          </cell>
          <cell r="Z1352" t="str">
            <v>Brett</v>
          </cell>
          <cell r="AA1352" t="str">
            <v>Kirkwood</v>
          </cell>
          <cell r="AB1352" t="str">
            <v>Brett</v>
          </cell>
          <cell r="AC1352" t="str">
            <v>BAND</v>
          </cell>
          <cell r="AD1352" t="str">
            <v>PSA</v>
          </cell>
          <cell r="AE1352" t="str">
            <v>Male</v>
          </cell>
          <cell r="AF1352">
            <v>1123</v>
          </cell>
          <cell r="AG1352" t="str">
            <v>Customer Sales &amp; Ser</v>
          </cell>
          <cell r="AH1352" t="str">
            <v>00.00.0000</v>
          </cell>
        </row>
        <row r="1353">
          <cell r="A1353">
            <v>51001748</v>
          </cell>
          <cell r="B1353" t="str">
            <v>Services</v>
          </cell>
          <cell r="C1353" t="str">
            <v>Services</v>
          </cell>
          <cell r="D1353" t="str">
            <v>Parking Services</v>
          </cell>
          <cell r="E1353" t="str">
            <v>Parking Quality Administration</v>
          </cell>
          <cell r="F1353">
            <v>51001748</v>
          </cell>
          <cell r="G1353" t="str">
            <v>Car Parks Administrator</v>
          </cell>
          <cell r="H1353" t="str">
            <v>22.07.2013</v>
          </cell>
          <cell r="I1353" t="str">
            <v>Staff Member</v>
          </cell>
          <cell r="J1353" t="str">
            <v>Band D</v>
          </cell>
          <cell r="K1353">
            <v>1</v>
          </cell>
          <cell r="L1353">
            <v>40</v>
          </cell>
          <cell r="M1353" t="str">
            <v>Permanent Full-Time</v>
          </cell>
          <cell r="N1353" t="str">
            <v>Waged/Timesheet</v>
          </cell>
          <cell r="O1353" t="str">
            <v>Position Filled</v>
          </cell>
          <cell r="P1353">
            <v>93302392</v>
          </cell>
          <cell r="Q1353" t="str">
            <v>Helen Harden</v>
          </cell>
          <cell r="R1353" t="str">
            <v>Permanent Full-Time</v>
          </cell>
          <cell r="S1353" t="str">
            <v>Waged/Timesheet</v>
          </cell>
          <cell r="T1353" t="str">
            <v>CEA – PSA</v>
          </cell>
          <cell r="U1353">
            <v>1</v>
          </cell>
          <cell r="V1353" t="str">
            <v>D+</v>
          </cell>
          <cell r="W1353">
            <v>44916.84</v>
          </cell>
          <cell r="X1353" t="str">
            <v>1 Queen Street - Level 6</v>
          </cell>
          <cell r="Y1353">
            <v>0</v>
          </cell>
          <cell r="Z1353" t="str">
            <v>Helen</v>
          </cell>
          <cell r="AA1353" t="str">
            <v>Harden</v>
          </cell>
          <cell r="AB1353" t="str">
            <v>Helen</v>
          </cell>
          <cell r="AC1353" t="str">
            <v>BAND</v>
          </cell>
          <cell r="AD1353" t="str">
            <v>PSA</v>
          </cell>
          <cell r="AE1353" t="str">
            <v>Female</v>
          </cell>
          <cell r="AF1353">
            <v>1147</v>
          </cell>
          <cell r="AG1353" t="str">
            <v>Parking Quality Admi</v>
          </cell>
          <cell r="AH1353" t="str">
            <v>00.00.0000</v>
          </cell>
        </row>
        <row r="1354">
          <cell r="A1354">
            <v>51001750</v>
          </cell>
          <cell r="B1354" t="str">
            <v>Services</v>
          </cell>
          <cell r="C1354" t="str">
            <v>Services</v>
          </cell>
          <cell r="D1354" t="str">
            <v>Parking Services</v>
          </cell>
          <cell r="E1354" t="str">
            <v>Assets &amp; Contracts Maintenance</v>
          </cell>
          <cell r="F1354">
            <v>51001750</v>
          </cell>
          <cell r="G1354" t="str">
            <v>Assets &amp; Contracts Maintenance Leader</v>
          </cell>
          <cell r="H1354" t="str">
            <v>22.07.2013</v>
          </cell>
          <cell r="I1354" t="str">
            <v>Team Leader</v>
          </cell>
          <cell r="J1354" t="str">
            <v>Band G</v>
          </cell>
          <cell r="K1354">
            <v>1</v>
          </cell>
          <cell r="L1354">
            <v>40</v>
          </cell>
          <cell r="M1354" t="str">
            <v>Permanent Full-Time</v>
          </cell>
          <cell r="N1354" t="str">
            <v>Waged/Timesheet</v>
          </cell>
          <cell r="O1354" t="str">
            <v>Position Filled</v>
          </cell>
          <cell r="P1354">
            <v>93302113</v>
          </cell>
          <cell r="Q1354" t="str">
            <v>Andre Dannhauser</v>
          </cell>
          <cell r="R1354" t="str">
            <v>Permanent Full-Time</v>
          </cell>
          <cell r="S1354" t="str">
            <v>Waged/Timesheet</v>
          </cell>
          <cell r="T1354" t="str">
            <v>IEA – 2010 Standard</v>
          </cell>
          <cell r="U1354">
            <v>1</v>
          </cell>
          <cell r="V1354" t="str">
            <v>G+</v>
          </cell>
          <cell r="W1354">
            <v>83557.240000000005</v>
          </cell>
          <cell r="X1354" t="str">
            <v>1 Queen Street - Level 6</v>
          </cell>
          <cell r="Y1354">
            <v>0</v>
          </cell>
          <cell r="Z1354" t="str">
            <v>Andre</v>
          </cell>
          <cell r="AA1354" t="str">
            <v>Dannhauser</v>
          </cell>
          <cell r="AB1354" t="str">
            <v>Andre</v>
          </cell>
          <cell r="AC1354" t="str">
            <v>BAND</v>
          </cell>
          <cell r="AD1354" t="str">
            <v>PSA</v>
          </cell>
          <cell r="AE1354" t="str">
            <v>Male</v>
          </cell>
          <cell r="AF1354">
            <v>1122</v>
          </cell>
          <cell r="AG1354" t="str">
            <v>Parking Assets &amp; Con</v>
          </cell>
          <cell r="AH1354" t="str">
            <v>00.00.0000</v>
          </cell>
        </row>
        <row r="1355">
          <cell r="A1355">
            <v>51001751</v>
          </cell>
          <cell r="B1355" t="str">
            <v>Services</v>
          </cell>
          <cell r="C1355" t="str">
            <v>Services</v>
          </cell>
          <cell r="D1355" t="str">
            <v>Parking Services</v>
          </cell>
          <cell r="E1355" t="str">
            <v>Assets &amp; Contracts Maintenance</v>
          </cell>
          <cell r="F1355">
            <v>51001751</v>
          </cell>
          <cell r="G1355" t="str">
            <v>Pay and Display Co-ordinator</v>
          </cell>
          <cell r="H1355" t="str">
            <v>22.07.2013</v>
          </cell>
          <cell r="I1355" t="str">
            <v>Staff Member</v>
          </cell>
          <cell r="J1355" t="str">
            <v>Band E</v>
          </cell>
          <cell r="K1355">
            <v>1</v>
          </cell>
          <cell r="L1355">
            <v>40</v>
          </cell>
          <cell r="M1355" t="str">
            <v>Permanent Full-Time</v>
          </cell>
          <cell r="N1355" t="str">
            <v>Waged/Timesheet</v>
          </cell>
          <cell r="O1355" t="str">
            <v>Position Filled</v>
          </cell>
          <cell r="P1355">
            <v>93302579</v>
          </cell>
          <cell r="Q1355" t="str">
            <v>Hennie Strauss</v>
          </cell>
          <cell r="R1355" t="str">
            <v>Permanent Full-Time</v>
          </cell>
          <cell r="S1355" t="str">
            <v>Waged/Timesheet</v>
          </cell>
          <cell r="T1355" t="str">
            <v>CEA – PSA</v>
          </cell>
          <cell r="U1355">
            <v>1</v>
          </cell>
          <cell r="V1355" t="str">
            <v>E+</v>
          </cell>
          <cell r="W1355">
            <v>60267.64</v>
          </cell>
          <cell r="X1355" t="str">
            <v>1 Queen Street - Level 6</v>
          </cell>
          <cell r="Y1355">
            <v>0</v>
          </cell>
          <cell r="Z1355" t="str">
            <v>Hennie</v>
          </cell>
          <cell r="AA1355" t="str">
            <v>Strauss</v>
          </cell>
          <cell r="AC1355" t="str">
            <v>BAND</v>
          </cell>
          <cell r="AD1355" t="str">
            <v>PSA</v>
          </cell>
          <cell r="AE1355" t="str">
            <v>Male</v>
          </cell>
          <cell r="AF1355">
            <v>1122</v>
          </cell>
          <cell r="AG1355" t="str">
            <v>Parking Assets &amp; Con</v>
          </cell>
          <cell r="AH1355" t="str">
            <v>00.00.0000</v>
          </cell>
        </row>
        <row r="1356">
          <cell r="A1356">
            <v>51001752</v>
          </cell>
          <cell r="B1356" t="str">
            <v>Services</v>
          </cell>
          <cell r="C1356" t="str">
            <v>Services</v>
          </cell>
          <cell r="D1356" t="str">
            <v>Parking Services</v>
          </cell>
          <cell r="E1356" t="str">
            <v>Assets &amp; Contracts Maintenance</v>
          </cell>
          <cell r="F1356">
            <v>51001752</v>
          </cell>
          <cell r="G1356" t="str">
            <v>Maintenance Contracts Co-ordinator</v>
          </cell>
          <cell r="H1356" t="str">
            <v>22.07.2013</v>
          </cell>
          <cell r="I1356" t="str">
            <v>Staff Member</v>
          </cell>
          <cell r="J1356" t="str">
            <v>Band E</v>
          </cell>
          <cell r="K1356">
            <v>1</v>
          </cell>
          <cell r="L1356">
            <v>40</v>
          </cell>
          <cell r="M1356" t="str">
            <v>Permanent Full-Time</v>
          </cell>
          <cell r="N1356" t="str">
            <v>Waged/Timesheet</v>
          </cell>
          <cell r="O1356" t="str">
            <v>Position Filled</v>
          </cell>
          <cell r="P1356">
            <v>1503</v>
          </cell>
          <cell r="Q1356" t="str">
            <v>Hennie Grobbelaar</v>
          </cell>
          <cell r="R1356" t="str">
            <v>Permanent Full-Time</v>
          </cell>
          <cell r="S1356" t="str">
            <v>Waged/Timesheet</v>
          </cell>
          <cell r="T1356" t="str">
            <v>CEA – PSA</v>
          </cell>
          <cell r="U1356">
            <v>1</v>
          </cell>
          <cell r="V1356" t="str">
            <v>E+</v>
          </cell>
          <cell r="W1356">
            <v>54463</v>
          </cell>
          <cell r="X1356" t="str">
            <v>1 Queen Street - Level 6</v>
          </cell>
          <cell r="Y1356">
            <v>0</v>
          </cell>
          <cell r="Z1356" t="str">
            <v>Hendrik</v>
          </cell>
          <cell r="AA1356" t="str">
            <v>Grobbelaar</v>
          </cell>
          <cell r="AB1356" t="str">
            <v>Hennie</v>
          </cell>
          <cell r="AC1356" t="str">
            <v>BAND</v>
          </cell>
          <cell r="AD1356" t="str">
            <v>PSA</v>
          </cell>
          <cell r="AE1356" t="str">
            <v>Male</v>
          </cell>
          <cell r="AF1356">
            <v>1122</v>
          </cell>
          <cell r="AG1356" t="str">
            <v>Parking Assets &amp; Con</v>
          </cell>
          <cell r="AH1356" t="str">
            <v>00.00.0000</v>
          </cell>
        </row>
        <row r="1357">
          <cell r="A1357">
            <v>51001753</v>
          </cell>
          <cell r="B1357" t="str">
            <v>Services</v>
          </cell>
          <cell r="C1357" t="str">
            <v>Services</v>
          </cell>
          <cell r="D1357" t="str">
            <v>Parking Services</v>
          </cell>
          <cell r="E1357" t="str">
            <v>Assets &amp; Contracts Maintenance</v>
          </cell>
          <cell r="F1357">
            <v>51001753</v>
          </cell>
          <cell r="G1357" t="str">
            <v>Maintenance Contracts Co-ordinator</v>
          </cell>
          <cell r="H1357" t="str">
            <v>22.07.2013</v>
          </cell>
          <cell r="I1357" t="str">
            <v>Staff Member</v>
          </cell>
          <cell r="J1357" t="str">
            <v>Band E</v>
          </cell>
          <cell r="K1357">
            <v>1</v>
          </cell>
          <cell r="L1357">
            <v>40</v>
          </cell>
          <cell r="M1357" t="str">
            <v>Permanent Full-Time</v>
          </cell>
          <cell r="N1357" t="str">
            <v>Waged/Timesheet</v>
          </cell>
          <cell r="O1357" t="str">
            <v>Position Filled</v>
          </cell>
          <cell r="P1357">
            <v>1579</v>
          </cell>
          <cell r="Q1357" t="str">
            <v>Stephen Firth</v>
          </cell>
          <cell r="R1357" t="str">
            <v>Permanent Full-Time</v>
          </cell>
          <cell r="S1357" t="str">
            <v>Waged/Timesheet</v>
          </cell>
          <cell r="T1357" t="str">
            <v>CEA – PSA</v>
          </cell>
          <cell r="U1357">
            <v>1</v>
          </cell>
          <cell r="V1357" t="str">
            <v>E+</v>
          </cell>
          <cell r="W1357">
            <v>54463</v>
          </cell>
          <cell r="X1357" t="str">
            <v>1 Queen Street - Level 6</v>
          </cell>
          <cell r="Y1357">
            <v>0</v>
          </cell>
          <cell r="Z1357" t="str">
            <v>Stephen</v>
          </cell>
          <cell r="AA1357" t="str">
            <v>Firth</v>
          </cell>
          <cell r="AB1357" t="str">
            <v>Steve</v>
          </cell>
          <cell r="AC1357" t="str">
            <v>BAND</v>
          </cell>
          <cell r="AD1357" t="str">
            <v>PSA</v>
          </cell>
          <cell r="AE1357" t="str">
            <v>Male</v>
          </cell>
          <cell r="AF1357">
            <v>1122</v>
          </cell>
          <cell r="AG1357" t="str">
            <v>Parking Assets &amp; Con</v>
          </cell>
          <cell r="AH1357" t="str">
            <v>00.00.0000</v>
          </cell>
        </row>
        <row r="1358">
          <cell r="A1358">
            <v>51001756</v>
          </cell>
          <cell r="B1358" t="str">
            <v>Services</v>
          </cell>
          <cell r="C1358" t="str">
            <v>Services</v>
          </cell>
          <cell r="D1358" t="str">
            <v>Parking Services</v>
          </cell>
          <cell r="E1358" t="str">
            <v>Operations Central</v>
          </cell>
          <cell r="F1358">
            <v>51001756</v>
          </cell>
          <cell r="G1358" t="str">
            <v>Operations Leader Central</v>
          </cell>
          <cell r="H1358" t="str">
            <v>22.07.2013</v>
          </cell>
          <cell r="I1358" t="str">
            <v>Team Leader</v>
          </cell>
          <cell r="J1358" t="str">
            <v>Band F</v>
          </cell>
          <cell r="K1358">
            <v>1</v>
          </cell>
          <cell r="L1358">
            <v>40</v>
          </cell>
          <cell r="M1358" t="str">
            <v>Permanent Full-Time</v>
          </cell>
          <cell r="N1358" t="str">
            <v>Waged/Timesheet</v>
          </cell>
          <cell r="O1358" t="str">
            <v>Position Filled</v>
          </cell>
          <cell r="P1358">
            <v>1675</v>
          </cell>
          <cell r="Q1358" t="str">
            <v>Delwyn Erceg</v>
          </cell>
          <cell r="R1358" t="str">
            <v>Permanent Full-Time</v>
          </cell>
          <cell r="S1358" t="str">
            <v>Waged/Timesheet</v>
          </cell>
          <cell r="T1358" t="str">
            <v>CEA – PSA</v>
          </cell>
          <cell r="U1358">
            <v>1</v>
          </cell>
          <cell r="V1358" t="str">
            <v>F1</v>
          </cell>
          <cell r="W1358">
            <v>54120</v>
          </cell>
          <cell r="X1358" t="str">
            <v>1 Queen Street - Level 6</v>
          </cell>
          <cell r="Y1358">
            <v>0</v>
          </cell>
          <cell r="Z1358" t="str">
            <v>Delwyn</v>
          </cell>
          <cell r="AA1358" t="str">
            <v>Erceg</v>
          </cell>
          <cell r="AC1358" t="str">
            <v>BAND</v>
          </cell>
          <cell r="AD1358" t="str">
            <v>PSA</v>
          </cell>
          <cell r="AE1358" t="str">
            <v>Female</v>
          </cell>
          <cell r="AF1358">
            <v>1121</v>
          </cell>
          <cell r="AG1358" t="str">
            <v>CAR PARKS</v>
          </cell>
          <cell r="AH1358" t="str">
            <v>00.00.0000</v>
          </cell>
        </row>
        <row r="1359">
          <cell r="A1359">
            <v>51001757</v>
          </cell>
          <cell r="B1359" t="str">
            <v>Services</v>
          </cell>
          <cell r="C1359" t="str">
            <v>Services</v>
          </cell>
          <cell r="D1359" t="str">
            <v>Parking Services</v>
          </cell>
          <cell r="E1359" t="str">
            <v>Operations Regional</v>
          </cell>
          <cell r="F1359">
            <v>51001757</v>
          </cell>
          <cell r="G1359" t="str">
            <v>Operations Leader Regional</v>
          </cell>
          <cell r="H1359" t="str">
            <v>22.07.2013</v>
          </cell>
          <cell r="I1359" t="str">
            <v>Team Leader</v>
          </cell>
          <cell r="J1359" t="str">
            <v>Band F</v>
          </cell>
          <cell r="K1359">
            <v>1</v>
          </cell>
          <cell r="L1359">
            <v>40</v>
          </cell>
          <cell r="M1359" t="str">
            <v>Permanent Full-Time</v>
          </cell>
          <cell r="N1359" t="str">
            <v>Waged/Timesheet</v>
          </cell>
          <cell r="O1359" t="str">
            <v>Position Filled</v>
          </cell>
          <cell r="P1359">
            <v>90009435</v>
          </cell>
          <cell r="Q1359" t="str">
            <v>Barney Barnes</v>
          </cell>
          <cell r="R1359" t="str">
            <v>Permanent Full-Time</v>
          </cell>
          <cell r="S1359" t="str">
            <v>Waged/Timesheet</v>
          </cell>
          <cell r="T1359" t="str">
            <v>IEA – 2010 Standard</v>
          </cell>
          <cell r="U1359">
            <v>1</v>
          </cell>
          <cell r="V1359" t="str">
            <v>F4</v>
          </cell>
          <cell r="W1359">
            <v>58080</v>
          </cell>
          <cell r="X1359" t="str">
            <v>1 Queen Street - Level 6</v>
          </cell>
          <cell r="Y1359">
            <v>0</v>
          </cell>
          <cell r="Z1359" t="str">
            <v>David</v>
          </cell>
          <cell r="AA1359" t="str">
            <v>Barnes</v>
          </cell>
          <cell r="AB1359" t="str">
            <v>Barney</v>
          </cell>
          <cell r="AC1359" t="str">
            <v>BAND</v>
          </cell>
          <cell r="AD1359" t="str">
            <v>PSA</v>
          </cell>
          <cell r="AE1359" t="str">
            <v>Male</v>
          </cell>
          <cell r="AF1359">
            <v>1146</v>
          </cell>
          <cell r="AG1359" t="str">
            <v>Car Parks - Regional</v>
          </cell>
          <cell r="AH1359" t="str">
            <v>00.00.0000</v>
          </cell>
        </row>
        <row r="1360">
          <cell r="A1360">
            <v>51001759</v>
          </cell>
          <cell r="B1360" t="str">
            <v>Services</v>
          </cell>
          <cell r="C1360" t="str">
            <v>Services</v>
          </cell>
          <cell r="D1360" t="str">
            <v>Parking Services</v>
          </cell>
          <cell r="E1360" t="str">
            <v>Manukau</v>
          </cell>
          <cell r="F1360">
            <v>51001759</v>
          </cell>
          <cell r="G1360" t="str">
            <v>Mobile Car Park Support (Manukau)</v>
          </cell>
          <cell r="H1360" t="str">
            <v>22.07.2013</v>
          </cell>
          <cell r="I1360" t="str">
            <v>Staff Member</v>
          </cell>
          <cell r="J1360" t="str">
            <v>Band D</v>
          </cell>
          <cell r="K1360">
            <v>0.5</v>
          </cell>
          <cell r="L1360">
            <v>20</v>
          </cell>
          <cell r="M1360" t="str">
            <v>Permanent Part-Time</v>
          </cell>
          <cell r="N1360" t="str">
            <v>Waged/Timesheet</v>
          </cell>
          <cell r="O1360" t="str">
            <v>Position unfilled for 541 days</v>
          </cell>
          <cell r="P1360">
            <v>0</v>
          </cell>
          <cell r="U1360">
            <v>0</v>
          </cell>
          <cell r="W1360">
            <v>0</v>
          </cell>
          <cell r="Y1360">
            <v>0.5</v>
          </cell>
          <cell r="AD1360" t="str">
            <v>PSA</v>
          </cell>
          <cell r="AH1360" t="str">
            <v>00.00.0000</v>
          </cell>
        </row>
        <row r="1361">
          <cell r="A1361">
            <v>51001760</v>
          </cell>
          <cell r="B1361" t="str">
            <v>Services</v>
          </cell>
          <cell r="C1361" t="str">
            <v>Services</v>
          </cell>
          <cell r="D1361" t="str">
            <v>Parking Services</v>
          </cell>
          <cell r="E1361" t="str">
            <v>Operations Central</v>
          </cell>
          <cell r="F1361">
            <v>51001760</v>
          </cell>
          <cell r="G1361" t="str">
            <v>Casual Car Park Liaison</v>
          </cell>
          <cell r="H1361" t="str">
            <v>22.07.2013</v>
          </cell>
          <cell r="I1361" t="str">
            <v>Staff Member</v>
          </cell>
          <cell r="J1361" t="str">
            <v>Band D</v>
          </cell>
          <cell r="K1361">
            <v>0</v>
          </cell>
          <cell r="L1361">
            <v>0</v>
          </cell>
          <cell r="M1361" t="str">
            <v>Casual</v>
          </cell>
          <cell r="N1361" t="str">
            <v>Waged/Timesheet</v>
          </cell>
          <cell r="O1361" t="str">
            <v>Position Filled</v>
          </cell>
          <cell r="P1361">
            <v>1462</v>
          </cell>
          <cell r="Q1361" t="str">
            <v>Tia McGregor</v>
          </cell>
          <cell r="R1361" t="str">
            <v>Casual</v>
          </cell>
          <cell r="S1361" t="str">
            <v>Waged/Timesheet</v>
          </cell>
          <cell r="T1361" t="str">
            <v>IEA – 2013 Standard</v>
          </cell>
          <cell r="U1361">
            <v>0</v>
          </cell>
          <cell r="V1361" t="str">
            <v>D</v>
          </cell>
          <cell r="W1361">
            <v>0</v>
          </cell>
          <cell r="X1361" t="str">
            <v>Car park - Greys Avenue &amp; Mayoral Drive</v>
          </cell>
          <cell r="Y1361">
            <v>0</v>
          </cell>
          <cell r="Z1361" t="str">
            <v>Dana</v>
          </cell>
          <cell r="AA1361" t="str">
            <v>McGregor</v>
          </cell>
          <cell r="AB1361" t="str">
            <v>Tia</v>
          </cell>
          <cell r="AC1361" t="str">
            <v>BAND</v>
          </cell>
          <cell r="AD1361" t="str">
            <v>PSA</v>
          </cell>
          <cell r="AE1361" t="str">
            <v>Female</v>
          </cell>
          <cell r="AF1361">
            <v>1121</v>
          </cell>
          <cell r="AG1361" t="str">
            <v>CAR PARKS</v>
          </cell>
          <cell r="AH1361" t="str">
            <v>00.00.0000</v>
          </cell>
        </row>
        <row r="1362">
          <cell r="A1362">
            <v>51001762</v>
          </cell>
          <cell r="B1362" t="str">
            <v>Capital Development Division</v>
          </cell>
          <cell r="C1362" t="str">
            <v>Investment &amp; Development</v>
          </cell>
          <cell r="D1362" t="str">
            <v>PT Development Programme</v>
          </cell>
          <cell r="E1362" t="str">
            <v>PT Development Programme</v>
          </cell>
          <cell r="F1362">
            <v>51001762</v>
          </cell>
          <cell r="G1362" t="str">
            <v>Document Controller</v>
          </cell>
          <cell r="H1362" t="str">
            <v>12.08.2013</v>
          </cell>
          <cell r="I1362" t="str">
            <v>Staff Member</v>
          </cell>
          <cell r="J1362" t="str">
            <v>Band F</v>
          </cell>
          <cell r="K1362">
            <v>1</v>
          </cell>
          <cell r="L1362">
            <v>40</v>
          </cell>
          <cell r="M1362" t="str">
            <v>Fixed Term Full-Time</v>
          </cell>
          <cell r="N1362" t="str">
            <v>Salaried</v>
          </cell>
          <cell r="O1362" t="str">
            <v>Future Start exists</v>
          </cell>
          <cell r="P1362">
            <v>0</v>
          </cell>
          <cell r="U1362">
            <v>0</v>
          </cell>
          <cell r="W1362">
            <v>0</v>
          </cell>
          <cell r="Y1362">
            <v>1</v>
          </cell>
          <cell r="AD1362" t="str">
            <v>PSA</v>
          </cell>
          <cell r="AH1362" t="str">
            <v>00.00.0000</v>
          </cell>
        </row>
        <row r="1363">
          <cell r="A1363">
            <v>51001763</v>
          </cell>
          <cell r="B1363" t="str">
            <v>Services</v>
          </cell>
          <cell r="C1363" t="str">
            <v>Services</v>
          </cell>
          <cell r="D1363" t="str">
            <v>Business Integration &amp; Development</v>
          </cell>
          <cell r="E1363" t="str">
            <v>Portfolio Management</v>
          </cell>
          <cell r="F1363">
            <v>51001763</v>
          </cell>
          <cell r="G1363" t="str">
            <v>Project Manager</v>
          </cell>
          <cell r="H1363" t="str">
            <v>22.07.2013</v>
          </cell>
          <cell r="I1363" t="str">
            <v>Staff Member</v>
          </cell>
          <cell r="J1363" t="str">
            <v>Band G</v>
          </cell>
          <cell r="K1363">
            <v>1</v>
          </cell>
          <cell r="L1363">
            <v>40</v>
          </cell>
          <cell r="M1363" t="str">
            <v>Permanent Full-Time</v>
          </cell>
          <cell r="N1363" t="str">
            <v>Waged/Timesheet</v>
          </cell>
          <cell r="O1363" t="str">
            <v>Position Filled</v>
          </cell>
          <cell r="P1363">
            <v>1781</v>
          </cell>
          <cell r="Q1363" t="str">
            <v>Simon Wood</v>
          </cell>
          <cell r="R1363" t="str">
            <v>Permanent Full-Time</v>
          </cell>
          <cell r="S1363" t="str">
            <v>Waged/Timesheet</v>
          </cell>
          <cell r="T1363" t="str">
            <v>IEA – 2013 Standard</v>
          </cell>
          <cell r="U1363">
            <v>1</v>
          </cell>
          <cell r="V1363" t="str">
            <v>G+</v>
          </cell>
          <cell r="W1363">
            <v>100000</v>
          </cell>
          <cell r="X1363" t="str">
            <v>1 Queen Street - Level 6</v>
          </cell>
          <cell r="Y1363">
            <v>0</v>
          </cell>
          <cell r="Z1363" t="str">
            <v>Simon</v>
          </cell>
          <cell r="AA1363" t="str">
            <v>Wood</v>
          </cell>
          <cell r="AC1363" t="str">
            <v>BAND</v>
          </cell>
          <cell r="AD1363" t="str">
            <v>PSA</v>
          </cell>
          <cell r="AE1363" t="str">
            <v>Male</v>
          </cell>
          <cell r="AF1363">
            <v>1524</v>
          </cell>
          <cell r="AG1363" t="str">
            <v>Portfolio Management</v>
          </cell>
          <cell r="AH1363" t="str">
            <v>00.00.0000</v>
          </cell>
        </row>
        <row r="1364">
          <cell r="A1364">
            <v>51001768</v>
          </cell>
          <cell r="B1364" t="str">
            <v>Chief Executive Office</v>
          </cell>
          <cell r="C1364" t="str">
            <v>Legal Services</v>
          </cell>
          <cell r="E1364" t="str">
            <v>Legal Services</v>
          </cell>
          <cell r="F1364">
            <v>51001768</v>
          </cell>
          <cell r="G1364" t="str">
            <v>Legal Executive</v>
          </cell>
          <cell r="H1364" t="str">
            <v>05.08.2013</v>
          </cell>
          <cell r="I1364" t="str">
            <v>Staff Member</v>
          </cell>
          <cell r="J1364" t="str">
            <v>Band G</v>
          </cell>
          <cell r="K1364">
            <v>1</v>
          </cell>
          <cell r="L1364">
            <v>40</v>
          </cell>
          <cell r="M1364" t="str">
            <v>Permanent Full-Time</v>
          </cell>
          <cell r="N1364" t="str">
            <v>Waged/Timesheet</v>
          </cell>
          <cell r="O1364" t="str">
            <v>Position Filled</v>
          </cell>
          <cell r="P1364">
            <v>1672</v>
          </cell>
          <cell r="Q1364" t="str">
            <v>Gaylene Pinker</v>
          </cell>
          <cell r="R1364" t="str">
            <v>Permanent Full-Time</v>
          </cell>
          <cell r="S1364" t="str">
            <v>Waged/Timesheet</v>
          </cell>
          <cell r="T1364" t="str">
            <v>IEA – 2013 Standard</v>
          </cell>
          <cell r="U1364">
            <v>1</v>
          </cell>
          <cell r="V1364" t="str">
            <v>G+</v>
          </cell>
          <cell r="W1364">
            <v>75400</v>
          </cell>
          <cell r="X1364" t="str">
            <v>1 Queen Street - Level 10</v>
          </cell>
          <cell r="Y1364">
            <v>0</v>
          </cell>
          <cell r="Z1364" t="str">
            <v>Gaylene</v>
          </cell>
          <cell r="AA1364" t="str">
            <v>Pinker</v>
          </cell>
          <cell r="AB1364" t="str">
            <v>Gaylene</v>
          </cell>
          <cell r="AC1364" t="str">
            <v>BAND</v>
          </cell>
          <cell r="AD1364" t="str">
            <v>PSA</v>
          </cell>
          <cell r="AE1364" t="str">
            <v>Female</v>
          </cell>
          <cell r="AF1364">
            <v>1900</v>
          </cell>
          <cell r="AG1364" t="str">
            <v>CHIEF EXECUTIVE</v>
          </cell>
          <cell r="AH1364" t="str">
            <v>00.00.0000</v>
          </cell>
        </row>
        <row r="1365">
          <cell r="A1365">
            <v>51001769</v>
          </cell>
          <cell r="B1365" t="str">
            <v>Finance Division</v>
          </cell>
          <cell r="C1365" t="str">
            <v>AT HOP</v>
          </cell>
          <cell r="D1365" t="str">
            <v>AT HOP Operations</v>
          </cell>
          <cell r="E1365" t="str">
            <v>AT HOP Operations</v>
          </cell>
          <cell r="F1365">
            <v>51001769</v>
          </cell>
          <cell r="G1365" t="str">
            <v>AT HOP Service Delivery Representative</v>
          </cell>
          <cell r="H1365" t="str">
            <v>01.07.2013</v>
          </cell>
          <cell r="I1365" t="str">
            <v>Staff Member</v>
          </cell>
          <cell r="J1365" t="str">
            <v>Band D</v>
          </cell>
          <cell r="K1365">
            <v>1</v>
          </cell>
          <cell r="L1365">
            <v>40</v>
          </cell>
          <cell r="M1365" t="str">
            <v>Permanent Full-Time</v>
          </cell>
          <cell r="N1365" t="str">
            <v>Waged/Timesheet</v>
          </cell>
          <cell r="O1365" t="str">
            <v>Position Filled</v>
          </cell>
          <cell r="P1365">
            <v>1114</v>
          </cell>
          <cell r="Q1365" t="str">
            <v>Zoe Jones</v>
          </cell>
          <cell r="R1365" t="str">
            <v>Fixed Term Full-Time</v>
          </cell>
          <cell r="S1365" t="str">
            <v>Waged/Timesheet</v>
          </cell>
          <cell r="T1365" t="str">
            <v>IEA – 2013 Standard</v>
          </cell>
          <cell r="U1365">
            <v>1</v>
          </cell>
          <cell r="V1365" t="str">
            <v>D+</v>
          </cell>
          <cell r="W1365">
            <v>49104</v>
          </cell>
          <cell r="X1365" t="str">
            <v>Goodman Fielder L2 - 8 Nelson Street</v>
          </cell>
          <cell r="Y1365">
            <v>0</v>
          </cell>
          <cell r="Z1365" t="str">
            <v>Zoe</v>
          </cell>
          <cell r="AA1365" t="str">
            <v>Jones</v>
          </cell>
          <cell r="AC1365" t="str">
            <v>BAND</v>
          </cell>
          <cell r="AD1365" t="str">
            <v>PSA</v>
          </cell>
          <cell r="AE1365" t="str">
            <v>Female</v>
          </cell>
          <cell r="AF1365">
            <v>1701</v>
          </cell>
          <cell r="AG1365" t="str">
            <v>AT HOP</v>
          </cell>
          <cell r="AH1365" t="str">
            <v>06.12.2015</v>
          </cell>
        </row>
        <row r="1366">
          <cell r="A1366">
            <v>51001770</v>
          </cell>
          <cell r="B1366" t="str">
            <v>Finance Division</v>
          </cell>
          <cell r="C1366" t="str">
            <v>AT HOP</v>
          </cell>
          <cell r="D1366" t="str">
            <v>AT HOP Operations</v>
          </cell>
          <cell r="E1366" t="str">
            <v>AT HOP Operations</v>
          </cell>
          <cell r="F1366">
            <v>51001770</v>
          </cell>
          <cell r="G1366" t="str">
            <v>AT HOP Service Delivery Representative</v>
          </cell>
          <cell r="H1366" t="str">
            <v>01.07.2013</v>
          </cell>
          <cell r="I1366" t="str">
            <v>Staff Member</v>
          </cell>
          <cell r="J1366" t="str">
            <v>Band D</v>
          </cell>
          <cell r="K1366">
            <v>1</v>
          </cell>
          <cell r="L1366">
            <v>40</v>
          </cell>
          <cell r="M1366" t="str">
            <v>Permanent Full-Time</v>
          </cell>
          <cell r="N1366" t="str">
            <v>Waged/Timesheet</v>
          </cell>
          <cell r="O1366" t="str">
            <v>Position Filled</v>
          </cell>
          <cell r="P1366">
            <v>2180</v>
          </cell>
          <cell r="Q1366" t="str">
            <v>Zac Sue-Martin</v>
          </cell>
          <cell r="R1366" t="str">
            <v>Permanent Full-Time</v>
          </cell>
          <cell r="S1366" t="str">
            <v>Waged/Timesheet</v>
          </cell>
          <cell r="T1366" t="str">
            <v>IEA – 2013 Standard</v>
          </cell>
          <cell r="U1366">
            <v>1</v>
          </cell>
          <cell r="V1366" t="str">
            <v>D+</v>
          </cell>
          <cell r="W1366">
            <v>44000</v>
          </cell>
          <cell r="X1366" t="str">
            <v>Goodman Fielder L2 - 8 Nelson Street</v>
          </cell>
          <cell r="Y1366">
            <v>0</v>
          </cell>
          <cell r="Z1366" t="str">
            <v>Zachariah</v>
          </cell>
          <cell r="AA1366" t="str">
            <v>Sue-Martin</v>
          </cell>
          <cell r="AB1366" t="str">
            <v>Zac</v>
          </cell>
          <cell r="AC1366" t="str">
            <v>BAND</v>
          </cell>
          <cell r="AD1366" t="str">
            <v>PSA</v>
          </cell>
          <cell r="AE1366" t="str">
            <v>Male</v>
          </cell>
          <cell r="AF1366">
            <v>1701</v>
          </cell>
          <cell r="AG1366" t="str">
            <v>AT HOP</v>
          </cell>
          <cell r="AH1366" t="str">
            <v>00.00.0000</v>
          </cell>
        </row>
        <row r="1367">
          <cell r="A1367">
            <v>51001771</v>
          </cell>
          <cell r="B1367" t="str">
            <v>Finance Division</v>
          </cell>
          <cell r="C1367" t="str">
            <v>AT HOP</v>
          </cell>
          <cell r="D1367" t="str">
            <v>AT HOP Operations</v>
          </cell>
          <cell r="E1367" t="str">
            <v>AT HOP Operations</v>
          </cell>
          <cell r="F1367">
            <v>51001771</v>
          </cell>
          <cell r="G1367" t="str">
            <v>AT HOP Service Delivery Representative</v>
          </cell>
          <cell r="H1367" t="str">
            <v>01.07.2013</v>
          </cell>
          <cell r="I1367" t="str">
            <v>Staff Member</v>
          </cell>
          <cell r="J1367" t="str">
            <v>Band D</v>
          </cell>
          <cell r="K1367">
            <v>1</v>
          </cell>
          <cell r="L1367">
            <v>40</v>
          </cell>
          <cell r="M1367" t="str">
            <v>Permanent Full-Time</v>
          </cell>
          <cell r="N1367" t="str">
            <v>Waged/Timesheet</v>
          </cell>
          <cell r="O1367" t="str">
            <v>Position Filled</v>
          </cell>
          <cell r="P1367">
            <v>1111</v>
          </cell>
          <cell r="Q1367" t="str">
            <v>Aisling O'Reilly</v>
          </cell>
          <cell r="R1367" t="str">
            <v>Fixed Term Full-Time</v>
          </cell>
          <cell r="S1367" t="str">
            <v>Waged/Timesheet</v>
          </cell>
          <cell r="T1367" t="str">
            <v>IEA – 2013 Standard</v>
          </cell>
          <cell r="U1367">
            <v>1</v>
          </cell>
          <cell r="V1367" t="str">
            <v>D+</v>
          </cell>
          <cell r="W1367">
            <v>49680</v>
          </cell>
          <cell r="X1367" t="str">
            <v>Goodman Fielder L2 - 8 Nelson Street</v>
          </cell>
          <cell r="Y1367">
            <v>0</v>
          </cell>
          <cell r="Z1367" t="str">
            <v>Aisling</v>
          </cell>
          <cell r="AA1367" t="str">
            <v>O'Reilly</v>
          </cell>
          <cell r="AC1367" t="str">
            <v>BAND</v>
          </cell>
          <cell r="AD1367" t="str">
            <v>PSA</v>
          </cell>
          <cell r="AE1367" t="str">
            <v>Female</v>
          </cell>
          <cell r="AF1367">
            <v>1701</v>
          </cell>
          <cell r="AG1367" t="str">
            <v>AT HOP</v>
          </cell>
          <cell r="AH1367" t="str">
            <v>25.03.2015</v>
          </cell>
        </row>
        <row r="1368">
          <cell r="A1368">
            <v>51001773</v>
          </cell>
          <cell r="B1368" t="str">
            <v>Services</v>
          </cell>
          <cell r="C1368" t="str">
            <v>Public Transport</v>
          </cell>
          <cell r="D1368" t="str">
            <v>Bus Services</v>
          </cell>
          <cell r="E1368" t="str">
            <v>Infrastructure &amp; Facilities Development</v>
          </cell>
          <cell r="F1368">
            <v>51001773</v>
          </cell>
          <cell r="G1368" t="str">
            <v>Infrastructure &amp; Facilities Project Lead</v>
          </cell>
          <cell r="H1368" t="str">
            <v>01.07.2013</v>
          </cell>
          <cell r="I1368" t="str">
            <v>Staff Member</v>
          </cell>
          <cell r="J1368" t="str">
            <v>Band H</v>
          </cell>
          <cell r="K1368">
            <v>1</v>
          </cell>
          <cell r="L1368">
            <v>40</v>
          </cell>
          <cell r="M1368" t="str">
            <v>Permanent Full-Time</v>
          </cell>
          <cell r="N1368" t="str">
            <v>Salaried</v>
          </cell>
          <cell r="O1368" t="str">
            <v>Position Filled</v>
          </cell>
          <cell r="P1368">
            <v>2266</v>
          </cell>
          <cell r="Q1368" t="str">
            <v>Adrian Grant</v>
          </cell>
          <cell r="R1368" t="str">
            <v>Permanent Full-Time</v>
          </cell>
          <cell r="S1368" t="str">
            <v>Salaried</v>
          </cell>
          <cell r="T1368" t="str">
            <v>CEA – PSA</v>
          </cell>
          <cell r="U1368">
            <v>1</v>
          </cell>
          <cell r="V1368" t="str">
            <v>H+</v>
          </cell>
          <cell r="W1368">
            <v>92000</v>
          </cell>
          <cell r="X1368" t="str">
            <v>1 Queen Street - Level 17</v>
          </cell>
          <cell r="Y1368">
            <v>0</v>
          </cell>
          <cell r="Z1368" t="str">
            <v>Adrian</v>
          </cell>
          <cell r="AA1368" t="str">
            <v>Grant</v>
          </cell>
          <cell r="AC1368" t="str">
            <v>BAND</v>
          </cell>
          <cell r="AD1368" t="str">
            <v>PSA</v>
          </cell>
          <cell r="AE1368" t="str">
            <v>Male</v>
          </cell>
          <cell r="AF1368">
            <v>1212</v>
          </cell>
          <cell r="AG1368" t="str">
            <v>PT Sev Delivery-Bus</v>
          </cell>
          <cell r="AH1368" t="str">
            <v>00.00.0000</v>
          </cell>
        </row>
        <row r="1369">
          <cell r="A1369">
            <v>51001775</v>
          </cell>
          <cell r="B1369" t="str">
            <v>Services</v>
          </cell>
          <cell r="C1369" t="str">
            <v>Public Transport</v>
          </cell>
          <cell r="D1369" t="str">
            <v>Bus Services</v>
          </cell>
          <cell r="E1369" t="str">
            <v>Asset Management Projects</v>
          </cell>
          <cell r="F1369">
            <v>51001775</v>
          </cell>
          <cell r="G1369" t="str">
            <v>Infrastructure &amp; Facilities Project Lead</v>
          </cell>
          <cell r="H1369" t="str">
            <v>01.07.2013</v>
          </cell>
          <cell r="I1369" t="str">
            <v>Staff Member</v>
          </cell>
          <cell r="J1369" t="str">
            <v>Band H</v>
          </cell>
          <cell r="K1369">
            <v>1</v>
          </cell>
          <cell r="L1369">
            <v>40</v>
          </cell>
          <cell r="M1369" t="str">
            <v>Permanent Full-Time</v>
          </cell>
          <cell r="N1369" t="str">
            <v>Salaried</v>
          </cell>
          <cell r="O1369" t="str">
            <v>Position Filled</v>
          </cell>
          <cell r="P1369">
            <v>90006046</v>
          </cell>
          <cell r="Q1369" t="str">
            <v>Amit Patel</v>
          </cell>
          <cell r="R1369" t="str">
            <v>Permanent Full-Time</v>
          </cell>
          <cell r="S1369" t="str">
            <v>Salaried</v>
          </cell>
          <cell r="T1369" t="str">
            <v>IEA – 2013 Standard</v>
          </cell>
          <cell r="U1369">
            <v>1</v>
          </cell>
          <cell r="V1369" t="str">
            <v>H+</v>
          </cell>
          <cell r="W1369">
            <v>93949</v>
          </cell>
          <cell r="X1369" t="str">
            <v>1 Queen Street - Level 17</v>
          </cell>
          <cell r="Y1369">
            <v>0</v>
          </cell>
          <cell r="Z1369" t="str">
            <v>Amit</v>
          </cell>
          <cell r="AA1369" t="str">
            <v>Patel</v>
          </cell>
          <cell r="AB1369" t="str">
            <v>Amit</v>
          </cell>
          <cell r="AC1369" t="str">
            <v>BAND</v>
          </cell>
          <cell r="AD1369" t="str">
            <v>PSA</v>
          </cell>
          <cell r="AE1369" t="str">
            <v>Male</v>
          </cell>
          <cell r="AF1369">
            <v>1212</v>
          </cell>
          <cell r="AG1369" t="str">
            <v>PT Sev Delivery-Bus</v>
          </cell>
          <cell r="AH1369" t="str">
            <v>00.00.0000</v>
          </cell>
        </row>
        <row r="1370">
          <cell r="A1370">
            <v>51001776</v>
          </cell>
          <cell r="B1370" t="str">
            <v>Services</v>
          </cell>
          <cell r="C1370" t="str">
            <v>Public Transport</v>
          </cell>
          <cell r="D1370" t="str">
            <v>Bus Services</v>
          </cell>
          <cell r="E1370" t="str">
            <v>Business Development &amp; Product Mngment</v>
          </cell>
          <cell r="F1370">
            <v>51001776</v>
          </cell>
          <cell r="G1370" t="str">
            <v>Bus Services Aquisitions Lead</v>
          </cell>
          <cell r="H1370" t="str">
            <v>01.07.2013</v>
          </cell>
          <cell r="I1370" t="str">
            <v>Staff Member</v>
          </cell>
          <cell r="J1370" t="str">
            <v>Band H</v>
          </cell>
          <cell r="K1370">
            <v>1</v>
          </cell>
          <cell r="L1370">
            <v>40</v>
          </cell>
          <cell r="M1370" t="str">
            <v>Permanent Full-Time</v>
          </cell>
          <cell r="N1370" t="str">
            <v>Salaried</v>
          </cell>
          <cell r="O1370" t="str">
            <v>Position Filled</v>
          </cell>
          <cell r="P1370">
            <v>2354</v>
          </cell>
          <cell r="Q1370" t="str">
            <v>Kelly Jackson</v>
          </cell>
          <cell r="R1370" t="str">
            <v>Permanent Full-Time</v>
          </cell>
          <cell r="S1370" t="str">
            <v>Salaried</v>
          </cell>
          <cell r="T1370" t="str">
            <v>IEA – 2013 Standard</v>
          </cell>
          <cell r="U1370">
            <v>1</v>
          </cell>
          <cell r="V1370" t="str">
            <v>H+</v>
          </cell>
          <cell r="W1370">
            <v>88000</v>
          </cell>
          <cell r="X1370" t="str">
            <v>1 Queen Street - Level 17</v>
          </cell>
          <cell r="Y1370">
            <v>0</v>
          </cell>
          <cell r="Z1370" t="str">
            <v>Kelly</v>
          </cell>
          <cell r="AA1370" t="str">
            <v>Jackson</v>
          </cell>
          <cell r="AC1370" t="str">
            <v>BAND</v>
          </cell>
          <cell r="AD1370" t="str">
            <v>PSA</v>
          </cell>
          <cell r="AE1370" t="str">
            <v>Female</v>
          </cell>
          <cell r="AF1370">
            <v>1212</v>
          </cell>
          <cell r="AG1370" t="str">
            <v>PT Sev Delivery-Bus</v>
          </cell>
          <cell r="AH1370" t="str">
            <v>00.00.0000</v>
          </cell>
        </row>
        <row r="1371">
          <cell r="A1371">
            <v>51001777</v>
          </cell>
          <cell r="B1371" t="str">
            <v>Services</v>
          </cell>
          <cell r="C1371" t="str">
            <v>Public Transport</v>
          </cell>
          <cell r="D1371" t="str">
            <v>Ferry Services</v>
          </cell>
          <cell r="E1371" t="str">
            <v>Infrastructure &amp; Facilities - Ferry</v>
          </cell>
          <cell r="F1371">
            <v>51001777</v>
          </cell>
          <cell r="G1371" t="str">
            <v>Duty Supervisor - Ferry Operations</v>
          </cell>
          <cell r="H1371" t="str">
            <v>01.07.2013</v>
          </cell>
          <cell r="I1371" t="str">
            <v>Staff Member</v>
          </cell>
          <cell r="J1371" t="str">
            <v>Band F</v>
          </cell>
          <cell r="K1371">
            <v>1</v>
          </cell>
          <cell r="L1371">
            <v>40</v>
          </cell>
          <cell r="M1371" t="str">
            <v>Permanent Full-Time</v>
          </cell>
          <cell r="N1371" t="str">
            <v>Salaried</v>
          </cell>
          <cell r="O1371" t="str">
            <v>Future Start exists</v>
          </cell>
          <cell r="P1371">
            <v>0</v>
          </cell>
          <cell r="U1371">
            <v>0</v>
          </cell>
          <cell r="W1371">
            <v>0</v>
          </cell>
          <cell r="Y1371">
            <v>1</v>
          </cell>
          <cell r="AD1371" t="str">
            <v>PSA</v>
          </cell>
          <cell r="AH1371" t="str">
            <v>00.00.0000</v>
          </cell>
        </row>
        <row r="1372">
          <cell r="A1372">
            <v>51001778</v>
          </cell>
          <cell r="B1372" t="str">
            <v>Services</v>
          </cell>
          <cell r="C1372" t="str">
            <v>Public Transport</v>
          </cell>
          <cell r="D1372" t="str">
            <v>Ferry Services</v>
          </cell>
          <cell r="E1372" t="str">
            <v>Ferry Services</v>
          </cell>
          <cell r="F1372">
            <v>51001778</v>
          </cell>
          <cell r="G1372" t="str">
            <v>Team Administrator</v>
          </cell>
          <cell r="H1372" t="str">
            <v>01.07.2013</v>
          </cell>
          <cell r="I1372" t="str">
            <v>Staff Member</v>
          </cell>
          <cell r="J1372" t="str">
            <v>Band D</v>
          </cell>
          <cell r="K1372">
            <v>1</v>
          </cell>
          <cell r="L1372">
            <v>40</v>
          </cell>
          <cell r="M1372" t="str">
            <v>Permanent Full-Time</v>
          </cell>
          <cell r="N1372" t="str">
            <v>Waged/Timesheet</v>
          </cell>
          <cell r="O1372" t="str">
            <v>Position Filled</v>
          </cell>
          <cell r="P1372">
            <v>1680</v>
          </cell>
          <cell r="Q1372" t="str">
            <v>Lilian Yee-Joy</v>
          </cell>
          <cell r="R1372" t="str">
            <v>Permanent Full-Time</v>
          </cell>
          <cell r="S1372" t="str">
            <v>Waged/Timesheet</v>
          </cell>
          <cell r="T1372" t="str">
            <v>IEA – 2013 Standard</v>
          </cell>
          <cell r="U1372">
            <v>1</v>
          </cell>
          <cell r="V1372" t="str">
            <v>D+</v>
          </cell>
          <cell r="W1372">
            <v>44792</v>
          </cell>
          <cell r="X1372" t="str">
            <v>1 Queen Street - Level 17</v>
          </cell>
          <cell r="Y1372">
            <v>0</v>
          </cell>
          <cell r="Z1372" t="str">
            <v>Lilian</v>
          </cell>
          <cell r="AA1372" t="str">
            <v>Yee-Joy</v>
          </cell>
          <cell r="AC1372" t="str">
            <v>BAND</v>
          </cell>
          <cell r="AD1372" t="str">
            <v>PSA</v>
          </cell>
          <cell r="AE1372" t="str">
            <v>Female</v>
          </cell>
          <cell r="AF1372">
            <v>1214</v>
          </cell>
          <cell r="AG1372" t="str">
            <v>PT Ser Delivery-Ferr</v>
          </cell>
          <cell r="AH1372" t="str">
            <v>00.00.0000</v>
          </cell>
        </row>
        <row r="1373">
          <cell r="A1373">
            <v>51001779</v>
          </cell>
          <cell r="B1373" t="str">
            <v>Services</v>
          </cell>
          <cell r="C1373" t="str">
            <v>Public Transport</v>
          </cell>
          <cell r="D1373" t="str">
            <v>Ferry Services</v>
          </cell>
          <cell r="E1373" t="str">
            <v>Ferry Services</v>
          </cell>
          <cell r="F1373">
            <v>51001779</v>
          </cell>
          <cell r="G1373" t="str">
            <v>Contracts Lead - Ferry</v>
          </cell>
          <cell r="H1373" t="str">
            <v>01.07.2013</v>
          </cell>
          <cell r="I1373" t="str">
            <v>Staff Member</v>
          </cell>
          <cell r="J1373" t="str">
            <v>Band F</v>
          </cell>
          <cell r="K1373">
            <v>1</v>
          </cell>
          <cell r="L1373">
            <v>40</v>
          </cell>
          <cell r="M1373" t="str">
            <v>Permanent Full-Time</v>
          </cell>
          <cell r="N1373" t="str">
            <v>Waged/Timesheet</v>
          </cell>
          <cell r="O1373" t="str">
            <v>Position Filled</v>
          </cell>
          <cell r="P1373">
            <v>2398</v>
          </cell>
          <cell r="Q1373" t="str">
            <v>Vanessa Chalk</v>
          </cell>
          <cell r="R1373" t="str">
            <v>Permanent Full-Time</v>
          </cell>
          <cell r="S1373" t="str">
            <v>Waged/Timesheet</v>
          </cell>
          <cell r="T1373" t="str">
            <v>CEA – PSA</v>
          </cell>
          <cell r="U1373">
            <v>1</v>
          </cell>
          <cell r="V1373" t="str">
            <v>F+</v>
          </cell>
          <cell r="W1373">
            <v>60000</v>
          </cell>
          <cell r="X1373" t="str">
            <v>HSBC L17 - 1 Queen Street</v>
          </cell>
          <cell r="Y1373">
            <v>0</v>
          </cell>
          <cell r="Z1373" t="str">
            <v>Vanessa</v>
          </cell>
          <cell r="AA1373" t="str">
            <v>Chalk</v>
          </cell>
          <cell r="AC1373" t="str">
            <v>BAND</v>
          </cell>
          <cell r="AD1373" t="str">
            <v>PSA</v>
          </cell>
          <cell r="AE1373" t="str">
            <v>Female</v>
          </cell>
          <cell r="AF1373">
            <v>1214</v>
          </cell>
          <cell r="AG1373" t="str">
            <v>PT Ser Delivery-Ferr</v>
          </cell>
          <cell r="AH1373" t="str">
            <v>00.00.0000</v>
          </cell>
        </row>
        <row r="1374">
          <cell r="A1374">
            <v>51001783</v>
          </cell>
          <cell r="B1374" t="str">
            <v>Services</v>
          </cell>
          <cell r="C1374" t="str">
            <v>Public Transport</v>
          </cell>
          <cell r="D1374" t="str">
            <v>Rail Services</v>
          </cell>
          <cell r="E1374" t="str">
            <v>South &amp; East</v>
          </cell>
          <cell r="F1374">
            <v>51001783</v>
          </cell>
          <cell r="G1374" t="str">
            <v>Stations Manager - South &amp; East</v>
          </cell>
          <cell r="H1374" t="str">
            <v>01.07.2013</v>
          </cell>
          <cell r="I1374" t="str">
            <v>Team Leader</v>
          </cell>
          <cell r="J1374" t="str">
            <v>Band H</v>
          </cell>
          <cell r="K1374">
            <v>1</v>
          </cell>
          <cell r="L1374">
            <v>40</v>
          </cell>
          <cell r="M1374" t="str">
            <v>Permanent Full-Time</v>
          </cell>
          <cell r="N1374" t="str">
            <v>Salaried</v>
          </cell>
          <cell r="O1374" t="str">
            <v>Position Filled</v>
          </cell>
          <cell r="P1374">
            <v>1164</v>
          </cell>
          <cell r="Q1374" t="str">
            <v>Rex Rewcastle</v>
          </cell>
          <cell r="R1374" t="str">
            <v>Permanent Full-Time</v>
          </cell>
          <cell r="S1374" t="str">
            <v>Salaried</v>
          </cell>
          <cell r="T1374" t="str">
            <v>IEA – 2013 Standard</v>
          </cell>
          <cell r="U1374">
            <v>1</v>
          </cell>
          <cell r="V1374" t="str">
            <v>H+</v>
          </cell>
          <cell r="W1374">
            <v>96710</v>
          </cell>
          <cell r="X1374" t="str">
            <v>111 Quay Street</v>
          </cell>
          <cell r="Y1374">
            <v>0</v>
          </cell>
          <cell r="Z1374" t="str">
            <v>Rex</v>
          </cell>
          <cell r="AA1374" t="str">
            <v>Rewcastle</v>
          </cell>
          <cell r="AC1374" t="str">
            <v>BAND</v>
          </cell>
          <cell r="AD1374" t="str">
            <v>PSA</v>
          </cell>
          <cell r="AE1374" t="str">
            <v>Male</v>
          </cell>
          <cell r="AF1374">
            <v>1206</v>
          </cell>
          <cell r="AG1374" t="str">
            <v>RAIL STATIONS</v>
          </cell>
          <cell r="AH1374" t="str">
            <v>00.00.0000</v>
          </cell>
        </row>
        <row r="1375">
          <cell r="A1375">
            <v>51001784</v>
          </cell>
          <cell r="B1375" t="str">
            <v>Services</v>
          </cell>
          <cell r="C1375" t="str">
            <v>Public Transport</v>
          </cell>
          <cell r="D1375" t="str">
            <v>Rail Services</v>
          </cell>
          <cell r="E1375" t="str">
            <v>Central &amp; West</v>
          </cell>
          <cell r="F1375">
            <v>51001784</v>
          </cell>
          <cell r="G1375" t="str">
            <v>Stations Manager - Central &amp; West</v>
          </cell>
          <cell r="H1375" t="str">
            <v>01.07.2013</v>
          </cell>
          <cell r="I1375" t="str">
            <v>Team Leader</v>
          </cell>
          <cell r="J1375" t="str">
            <v>Band H</v>
          </cell>
          <cell r="K1375">
            <v>1</v>
          </cell>
          <cell r="L1375">
            <v>40</v>
          </cell>
          <cell r="M1375" t="str">
            <v>Permanent Full-Time</v>
          </cell>
          <cell r="N1375" t="str">
            <v>Salaried</v>
          </cell>
          <cell r="O1375" t="str">
            <v>Position Filled</v>
          </cell>
          <cell r="P1375">
            <v>1773</v>
          </cell>
          <cell r="Q1375" t="str">
            <v>Stewart Anderson</v>
          </cell>
          <cell r="R1375" t="str">
            <v>Permanent Full-Time</v>
          </cell>
          <cell r="S1375" t="str">
            <v>Salaried</v>
          </cell>
          <cell r="T1375" t="str">
            <v>IEA – 2013 Standard</v>
          </cell>
          <cell r="U1375">
            <v>1</v>
          </cell>
          <cell r="V1375" t="str">
            <v>H+</v>
          </cell>
          <cell r="W1375">
            <v>86530</v>
          </cell>
          <cell r="X1375" t="str">
            <v>1 Queen Street - Level 17</v>
          </cell>
          <cell r="Y1375">
            <v>0</v>
          </cell>
          <cell r="Z1375" t="str">
            <v>Stewart</v>
          </cell>
          <cell r="AA1375" t="str">
            <v>Anderson</v>
          </cell>
          <cell r="AC1375" t="str">
            <v>BAND</v>
          </cell>
          <cell r="AD1375" t="str">
            <v>PSA</v>
          </cell>
          <cell r="AE1375" t="str">
            <v>Male</v>
          </cell>
          <cell r="AF1375">
            <v>1206</v>
          </cell>
          <cell r="AG1375" t="str">
            <v>RAIL STATIONS</v>
          </cell>
          <cell r="AH1375" t="str">
            <v>00.00.0000</v>
          </cell>
        </row>
        <row r="1376">
          <cell r="A1376">
            <v>51001785</v>
          </cell>
          <cell r="B1376" t="str">
            <v>Services</v>
          </cell>
          <cell r="C1376" t="str">
            <v>Public Transport</v>
          </cell>
          <cell r="D1376" t="str">
            <v>Rail Services</v>
          </cell>
          <cell r="E1376" t="str">
            <v>Central &amp; West</v>
          </cell>
          <cell r="F1376">
            <v>51001785</v>
          </cell>
          <cell r="G1376" t="str">
            <v>PT Facilities Operator - Rail</v>
          </cell>
          <cell r="H1376" t="str">
            <v>01.07.2013</v>
          </cell>
          <cell r="I1376" t="str">
            <v>Staff Member</v>
          </cell>
          <cell r="J1376" t="str">
            <v>Band D</v>
          </cell>
          <cell r="K1376">
            <v>1</v>
          </cell>
          <cell r="L1376">
            <v>40</v>
          </cell>
          <cell r="M1376" t="str">
            <v>Permanent Full-Time</v>
          </cell>
          <cell r="N1376" t="str">
            <v>Waged/Timesheet</v>
          </cell>
          <cell r="O1376" t="str">
            <v>Position Filled</v>
          </cell>
          <cell r="P1376">
            <v>282</v>
          </cell>
          <cell r="Q1376" t="str">
            <v>Chris Smith</v>
          </cell>
          <cell r="R1376" t="str">
            <v>Permanent Full-Time</v>
          </cell>
          <cell r="S1376" t="str">
            <v>Waged/Timesheet</v>
          </cell>
          <cell r="T1376" t="str">
            <v>IEA – 2013 Standard</v>
          </cell>
          <cell r="U1376">
            <v>1</v>
          </cell>
          <cell r="V1376" t="str">
            <v>D+</v>
          </cell>
          <cell r="W1376">
            <v>48000</v>
          </cell>
          <cell r="X1376" t="str">
            <v>HSBC L17 - 1 Queen Street</v>
          </cell>
          <cell r="Y1376">
            <v>0</v>
          </cell>
          <cell r="Z1376" t="str">
            <v>Christopher</v>
          </cell>
          <cell r="AA1376" t="str">
            <v>Smith</v>
          </cell>
          <cell r="AB1376" t="str">
            <v>Chris</v>
          </cell>
          <cell r="AC1376" t="str">
            <v>BAND</v>
          </cell>
          <cell r="AD1376" t="str">
            <v>PSA</v>
          </cell>
          <cell r="AE1376" t="str">
            <v>Male</v>
          </cell>
          <cell r="AF1376">
            <v>1206</v>
          </cell>
          <cell r="AG1376" t="str">
            <v>RAIL STATIONS</v>
          </cell>
          <cell r="AH1376" t="str">
            <v>00.00.0000</v>
          </cell>
        </row>
        <row r="1377">
          <cell r="A1377">
            <v>51001786</v>
          </cell>
          <cell r="B1377" t="str">
            <v>Services</v>
          </cell>
          <cell r="C1377" t="str">
            <v>Public Transport</v>
          </cell>
          <cell r="D1377" t="str">
            <v>Rail Services</v>
          </cell>
          <cell r="E1377" t="str">
            <v>South &amp; East</v>
          </cell>
          <cell r="F1377">
            <v>51001786</v>
          </cell>
          <cell r="G1377" t="str">
            <v>PT Facilities Operator - Rail</v>
          </cell>
          <cell r="H1377" t="str">
            <v>01.07.2013</v>
          </cell>
          <cell r="I1377" t="str">
            <v>Staff Member</v>
          </cell>
          <cell r="J1377" t="str">
            <v>Band D</v>
          </cell>
          <cell r="K1377">
            <v>1</v>
          </cell>
          <cell r="L1377">
            <v>40</v>
          </cell>
          <cell r="M1377" t="str">
            <v>Permanent Full-Time</v>
          </cell>
          <cell r="N1377" t="str">
            <v>Waged/Timesheet</v>
          </cell>
          <cell r="O1377" t="str">
            <v>Position Filled</v>
          </cell>
          <cell r="P1377">
            <v>410</v>
          </cell>
          <cell r="Q1377" t="str">
            <v>Heiloa Savaka</v>
          </cell>
          <cell r="R1377" t="str">
            <v>Permanent Full-Time</v>
          </cell>
          <cell r="S1377" t="str">
            <v>Waged/Timesheet</v>
          </cell>
          <cell r="T1377" t="str">
            <v>CEA – PSA</v>
          </cell>
          <cell r="U1377">
            <v>1</v>
          </cell>
          <cell r="V1377" t="str">
            <v>D+</v>
          </cell>
          <cell r="W1377">
            <v>48000</v>
          </cell>
          <cell r="X1377" t="str">
            <v>1 Queen Street - Level 17</v>
          </cell>
          <cell r="Y1377">
            <v>0</v>
          </cell>
          <cell r="Z1377" t="str">
            <v>Heiloa</v>
          </cell>
          <cell r="AA1377" t="str">
            <v>Savaka</v>
          </cell>
          <cell r="AC1377" t="str">
            <v>BAND</v>
          </cell>
          <cell r="AD1377" t="str">
            <v>PSA</v>
          </cell>
          <cell r="AE1377" t="str">
            <v>Male</v>
          </cell>
          <cell r="AF1377">
            <v>1206</v>
          </cell>
          <cell r="AG1377" t="str">
            <v>RAIL STATIONS</v>
          </cell>
          <cell r="AH1377" t="str">
            <v>00.00.0000</v>
          </cell>
        </row>
        <row r="1378">
          <cell r="A1378">
            <v>51001787</v>
          </cell>
          <cell r="B1378" t="str">
            <v>Services</v>
          </cell>
          <cell r="C1378" t="str">
            <v>Public Transport</v>
          </cell>
          <cell r="D1378" t="str">
            <v>Rail Services</v>
          </cell>
          <cell r="E1378" t="str">
            <v>South &amp; East</v>
          </cell>
          <cell r="F1378">
            <v>51001787</v>
          </cell>
          <cell r="G1378" t="str">
            <v>PT Facilities Operator - Rail</v>
          </cell>
          <cell r="H1378" t="str">
            <v>01.07.2013</v>
          </cell>
          <cell r="I1378" t="str">
            <v>Staff Member</v>
          </cell>
          <cell r="J1378" t="str">
            <v>Band D</v>
          </cell>
          <cell r="K1378">
            <v>1</v>
          </cell>
          <cell r="L1378">
            <v>40</v>
          </cell>
          <cell r="M1378" t="str">
            <v>Permanent Full-Time</v>
          </cell>
          <cell r="N1378" t="str">
            <v>Waged/Timesheet</v>
          </cell>
          <cell r="O1378" t="str">
            <v>Position Filled</v>
          </cell>
          <cell r="P1378">
            <v>2100</v>
          </cell>
          <cell r="Q1378" t="str">
            <v>Mark Mathison</v>
          </cell>
          <cell r="R1378" t="str">
            <v>Permanent Full-Time</v>
          </cell>
          <cell r="S1378" t="str">
            <v>Waged/Timesheet</v>
          </cell>
          <cell r="T1378" t="str">
            <v>IEA – 2013 Standard</v>
          </cell>
          <cell r="U1378">
            <v>1</v>
          </cell>
          <cell r="V1378" t="str">
            <v>D+</v>
          </cell>
          <cell r="W1378">
            <v>48000</v>
          </cell>
          <cell r="X1378" t="str">
            <v>1 Queen Street - Level 17</v>
          </cell>
          <cell r="Y1378">
            <v>0</v>
          </cell>
          <cell r="Z1378" t="str">
            <v>Mark</v>
          </cell>
          <cell r="AA1378" t="str">
            <v>Mathison</v>
          </cell>
          <cell r="AC1378" t="str">
            <v>BAND</v>
          </cell>
          <cell r="AD1378" t="str">
            <v>PSA</v>
          </cell>
          <cell r="AE1378" t="str">
            <v>Male</v>
          </cell>
          <cell r="AF1378">
            <v>1206</v>
          </cell>
          <cell r="AG1378" t="str">
            <v>RAIL STATIONS</v>
          </cell>
          <cell r="AH1378" t="str">
            <v>00.00.0000</v>
          </cell>
        </row>
        <row r="1379">
          <cell r="A1379">
            <v>51001789</v>
          </cell>
          <cell r="B1379" t="str">
            <v>Services</v>
          </cell>
          <cell r="C1379" t="str">
            <v>Public Transport</v>
          </cell>
          <cell r="D1379" t="str">
            <v>Rail Services</v>
          </cell>
          <cell r="E1379" t="str">
            <v>Asset Management Projects</v>
          </cell>
          <cell r="F1379">
            <v>51001789</v>
          </cell>
          <cell r="G1379" t="str">
            <v>Facilities &amp; Asset Engineer</v>
          </cell>
          <cell r="H1379" t="str">
            <v>01.07.2013</v>
          </cell>
          <cell r="I1379" t="str">
            <v>Staff Member</v>
          </cell>
          <cell r="J1379" t="str">
            <v>Band F</v>
          </cell>
          <cell r="K1379">
            <v>1</v>
          </cell>
          <cell r="L1379">
            <v>40</v>
          </cell>
          <cell r="M1379" t="str">
            <v>Permanent Full-Time</v>
          </cell>
          <cell r="N1379" t="str">
            <v>Waged/Timesheet</v>
          </cell>
          <cell r="O1379" t="str">
            <v>Position Filled</v>
          </cell>
          <cell r="P1379">
            <v>90006234</v>
          </cell>
          <cell r="Q1379" t="str">
            <v>Kristina Sgibneva</v>
          </cell>
          <cell r="R1379" t="str">
            <v>Permanent Full-Time</v>
          </cell>
          <cell r="S1379" t="str">
            <v>Waged/Timesheet</v>
          </cell>
          <cell r="T1379" t="str">
            <v>IEA – 2010 Standard</v>
          </cell>
          <cell r="U1379">
            <v>1</v>
          </cell>
          <cell r="V1379" t="str">
            <v>F1</v>
          </cell>
          <cell r="W1379">
            <v>54120</v>
          </cell>
          <cell r="X1379" t="str">
            <v>1 Queen Street - Level 17</v>
          </cell>
          <cell r="Y1379">
            <v>0</v>
          </cell>
          <cell r="Z1379" t="str">
            <v>Kristina</v>
          </cell>
          <cell r="AA1379" t="str">
            <v>Sgibneva</v>
          </cell>
          <cell r="AB1379" t="str">
            <v>Kristina</v>
          </cell>
          <cell r="AC1379" t="str">
            <v>BAND</v>
          </cell>
          <cell r="AD1379" t="str">
            <v>PSA</v>
          </cell>
          <cell r="AE1379" t="str">
            <v>Female</v>
          </cell>
          <cell r="AF1379">
            <v>1206</v>
          </cell>
          <cell r="AG1379" t="str">
            <v>RAIL STATIONS</v>
          </cell>
          <cell r="AH1379" t="str">
            <v>00.00.0000</v>
          </cell>
        </row>
        <row r="1380">
          <cell r="A1380">
            <v>51001790</v>
          </cell>
          <cell r="B1380" t="str">
            <v>Services</v>
          </cell>
          <cell r="C1380" t="str">
            <v>Public Transport</v>
          </cell>
          <cell r="D1380" t="str">
            <v>PT Commercial</v>
          </cell>
          <cell r="E1380" t="str">
            <v>PT Compliance</v>
          </cell>
          <cell r="F1380">
            <v>51001790</v>
          </cell>
          <cell r="G1380" t="str">
            <v>PT Compliance Lead</v>
          </cell>
          <cell r="H1380" t="str">
            <v>01.07.2013</v>
          </cell>
          <cell r="I1380" t="str">
            <v>Unit Manager</v>
          </cell>
          <cell r="J1380" t="str">
            <v>Band H</v>
          </cell>
          <cell r="K1380">
            <v>1</v>
          </cell>
          <cell r="L1380">
            <v>40</v>
          </cell>
          <cell r="M1380" t="str">
            <v>Permanent Full-Time</v>
          </cell>
          <cell r="N1380" t="str">
            <v>Salaried</v>
          </cell>
          <cell r="O1380" t="str">
            <v>Position Filled</v>
          </cell>
          <cell r="P1380">
            <v>91003016</v>
          </cell>
          <cell r="Q1380" t="str">
            <v>Andilee McCallaghan</v>
          </cell>
          <cell r="R1380" t="str">
            <v>Permanent Full-Time</v>
          </cell>
          <cell r="S1380" t="str">
            <v>Salaried</v>
          </cell>
          <cell r="T1380" t="str">
            <v>IEA – 2013 Standard</v>
          </cell>
          <cell r="U1380">
            <v>1</v>
          </cell>
          <cell r="V1380" t="str">
            <v>H+</v>
          </cell>
          <cell r="W1380">
            <v>85000</v>
          </cell>
          <cell r="X1380" t="str">
            <v>1 Queen Street - Level 17</v>
          </cell>
          <cell r="Y1380">
            <v>0</v>
          </cell>
          <cell r="Z1380" t="str">
            <v>Andilee</v>
          </cell>
          <cell r="AA1380" t="str">
            <v>McCallaghan</v>
          </cell>
          <cell r="AC1380" t="str">
            <v>BAND</v>
          </cell>
          <cell r="AD1380" t="str">
            <v>PSA</v>
          </cell>
          <cell r="AE1380" t="str">
            <v>Female</v>
          </cell>
          <cell r="AF1380">
            <v>1201</v>
          </cell>
          <cell r="AG1380" t="str">
            <v>PT COMMERCIAL</v>
          </cell>
          <cell r="AH1380" t="str">
            <v>00.00.0000</v>
          </cell>
        </row>
        <row r="1381">
          <cell r="A1381">
            <v>51001791</v>
          </cell>
          <cell r="B1381" t="str">
            <v>Services</v>
          </cell>
          <cell r="C1381" t="str">
            <v>Public Transport</v>
          </cell>
          <cell r="D1381" t="str">
            <v>PT Network Management</v>
          </cell>
          <cell r="E1381" t="str">
            <v>PT Service Planning</v>
          </cell>
          <cell r="F1381">
            <v>51001791</v>
          </cell>
          <cell r="G1381" t="str">
            <v>PT Planner - Services</v>
          </cell>
          <cell r="H1381" t="str">
            <v>01.07.2013</v>
          </cell>
          <cell r="I1381" t="str">
            <v>Staff Member</v>
          </cell>
          <cell r="J1381" t="str">
            <v>Band G</v>
          </cell>
          <cell r="K1381">
            <v>1</v>
          </cell>
          <cell r="L1381">
            <v>40</v>
          </cell>
          <cell r="M1381" t="str">
            <v>Permanent Full-Time</v>
          </cell>
          <cell r="N1381" t="str">
            <v>Waged/Timesheet</v>
          </cell>
          <cell r="O1381" t="str">
            <v>Position Filled</v>
          </cell>
          <cell r="P1381">
            <v>91000359</v>
          </cell>
          <cell r="Q1381" t="str">
            <v>David Hilson</v>
          </cell>
          <cell r="R1381" t="str">
            <v>Permanent Full-Time</v>
          </cell>
          <cell r="S1381" t="str">
            <v>Waged/Timesheet</v>
          </cell>
          <cell r="T1381" t="str">
            <v>IEA – 2013 Standard</v>
          </cell>
          <cell r="U1381">
            <v>1</v>
          </cell>
          <cell r="V1381" t="str">
            <v>G+</v>
          </cell>
          <cell r="W1381">
            <v>78771</v>
          </cell>
          <cell r="X1381" t="str">
            <v>1 Queen Street - Level 17</v>
          </cell>
          <cell r="Y1381">
            <v>0</v>
          </cell>
          <cell r="Z1381" t="str">
            <v>David</v>
          </cell>
          <cell r="AA1381" t="str">
            <v>Hilson</v>
          </cell>
          <cell r="AC1381" t="str">
            <v>BAND</v>
          </cell>
          <cell r="AD1381" t="str">
            <v>PSA</v>
          </cell>
          <cell r="AE1381" t="str">
            <v>Male</v>
          </cell>
          <cell r="AF1381">
            <v>1208</v>
          </cell>
          <cell r="AG1381" t="str">
            <v>PT NETWORK MANAGEMEN</v>
          </cell>
          <cell r="AH1381" t="str">
            <v>00.00.0000</v>
          </cell>
        </row>
        <row r="1382">
          <cell r="A1382">
            <v>51001792</v>
          </cell>
          <cell r="B1382" t="str">
            <v>Services</v>
          </cell>
          <cell r="C1382" t="str">
            <v>Public Transport</v>
          </cell>
          <cell r="D1382" t="str">
            <v>PT Network Management</v>
          </cell>
          <cell r="E1382" t="str">
            <v>PT Service Planning</v>
          </cell>
          <cell r="F1382">
            <v>51001792</v>
          </cell>
          <cell r="G1382" t="str">
            <v>PT Planner - Services</v>
          </cell>
          <cell r="H1382" t="str">
            <v>01.07.2013</v>
          </cell>
          <cell r="I1382" t="str">
            <v>Staff Member</v>
          </cell>
          <cell r="J1382" t="str">
            <v>Band G</v>
          </cell>
          <cell r="K1382">
            <v>1</v>
          </cell>
          <cell r="L1382">
            <v>40</v>
          </cell>
          <cell r="M1382" t="str">
            <v>Permanent Full-Time</v>
          </cell>
          <cell r="N1382" t="str">
            <v>Waged/Timesheet</v>
          </cell>
          <cell r="O1382" t="str">
            <v>Position Filled</v>
          </cell>
          <cell r="P1382">
            <v>786</v>
          </cell>
          <cell r="Q1382" t="str">
            <v>Suresh Patel</v>
          </cell>
          <cell r="R1382" t="str">
            <v>Permanent Full-Time</v>
          </cell>
          <cell r="S1382" t="str">
            <v>Waged/Timesheet</v>
          </cell>
          <cell r="T1382" t="str">
            <v>IEA – 2013 Standard</v>
          </cell>
          <cell r="U1382">
            <v>1</v>
          </cell>
          <cell r="V1382" t="str">
            <v>G+</v>
          </cell>
          <cell r="W1382">
            <v>78771</v>
          </cell>
          <cell r="X1382" t="str">
            <v>1 Queen Street - Level 17</v>
          </cell>
          <cell r="Y1382">
            <v>0</v>
          </cell>
          <cell r="Z1382" t="str">
            <v>Suresh</v>
          </cell>
          <cell r="AA1382" t="str">
            <v>Patel</v>
          </cell>
          <cell r="AC1382" t="str">
            <v>BAND</v>
          </cell>
          <cell r="AD1382" t="str">
            <v>PSA</v>
          </cell>
          <cell r="AE1382" t="str">
            <v>Male</v>
          </cell>
          <cell r="AF1382">
            <v>1208</v>
          </cell>
          <cell r="AG1382" t="str">
            <v>PT NETWORK MANAGEMEN</v>
          </cell>
          <cell r="AH1382" t="str">
            <v>00.00.0000</v>
          </cell>
        </row>
        <row r="1383">
          <cell r="A1383">
            <v>51001793</v>
          </cell>
          <cell r="B1383" t="str">
            <v>Services</v>
          </cell>
          <cell r="C1383" t="str">
            <v>Public Transport</v>
          </cell>
          <cell r="D1383" t="str">
            <v>PT Network Management</v>
          </cell>
          <cell r="E1383" t="str">
            <v>PT Service Planning</v>
          </cell>
          <cell r="F1383">
            <v>51001793</v>
          </cell>
          <cell r="G1383" t="str">
            <v>Senior PT Planner - Services</v>
          </cell>
          <cell r="H1383" t="str">
            <v>01.07.2013</v>
          </cell>
          <cell r="I1383" t="str">
            <v>Unit Manager</v>
          </cell>
          <cell r="J1383" t="str">
            <v>Band H</v>
          </cell>
          <cell r="K1383">
            <v>1</v>
          </cell>
          <cell r="L1383">
            <v>40</v>
          </cell>
          <cell r="M1383" t="str">
            <v>Permanent Full-Time</v>
          </cell>
          <cell r="N1383" t="str">
            <v>Salaried</v>
          </cell>
          <cell r="O1383" t="str">
            <v>Position Filled</v>
          </cell>
          <cell r="P1383">
            <v>46</v>
          </cell>
          <cell r="Q1383" t="str">
            <v>Andrew Lewis</v>
          </cell>
          <cell r="R1383" t="str">
            <v>Permanent Full-Time</v>
          </cell>
          <cell r="S1383" t="str">
            <v>Salaried</v>
          </cell>
          <cell r="T1383" t="str">
            <v>IEA – 2010 Standard</v>
          </cell>
          <cell r="U1383">
            <v>1</v>
          </cell>
          <cell r="V1383" t="str">
            <v>H+</v>
          </cell>
          <cell r="W1383">
            <v>101131.9</v>
          </cell>
          <cell r="X1383" t="str">
            <v>1 Queen Street - Level 17</v>
          </cell>
          <cell r="Y1383">
            <v>0</v>
          </cell>
          <cell r="Z1383" t="str">
            <v>Andrew</v>
          </cell>
          <cell r="AA1383" t="str">
            <v>Lewis</v>
          </cell>
          <cell r="AC1383" t="str">
            <v>BAND</v>
          </cell>
          <cell r="AD1383" t="str">
            <v>PSA</v>
          </cell>
          <cell r="AE1383" t="str">
            <v>Male</v>
          </cell>
          <cell r="AF1383">
            <v>1208</v>
          </cell>
          <cell r="AG1383" t="str">
            <v>PT NETWORK MANAGEMEN</v>
          </cell>
          <cell r="AH1383" t="str">
            <v>00.00.0000</v>
          </cell>
        </row>
        <row r="1384">
          <cell r="A1384">
            <v>51001795</v>
          </cell>
          <cell r="B1384" t="str">
            <v>Capital Development Division</v>
          </cell>
          <cell r="C1384" t="str">
            <v>Property &amp; Planning</v>
          </cell>
          <cell r="D1384" t="str">
            <v>Property Management</v>
          </cell>
          <cell r="E1384" t="str">
            <v>Property Management</v>
          </cell>
          <cell r="F1384">
            <v>51001795</v>
          </cell>
          <cell r="G1384" t="str">
            <v>Property Manager</v>
          </cell>
          <cell r="H1384" t="str">
            <v>15.08.2013</v>
          </cell>
          <cell r="I1384" t="str">
            <v>Staff Member</v>
          </cell>
          <cell r="J1384" t="str">
            <v>Band H</v>
          </cell>
          <cell r="K1384">
            <v>1</v>
          </cell>
          <cell r="L1384">
            <v>40</v>
          </cell>
          <cell r="M1384" t="str">
            <v>Permanent Full-Time</v>
          </cell>
          <cell r="N1384" t="str">
            <v>Salaried</v>
          </cell>
          <cell r="O1384" t="str">
            <v>Position Filled</v>
          </cell>
          <cell r="P1384">
            <v>1815</v>
          </cell>
          <cell r="Q1384" t="str">
            <v>Rachel Davies-Colley</v>
          </cell>
          <cell r="R1384" t="str">
            <v>Permanent Full-Time</v>
          </cell>
          <cell r="S1384" t="str">
            <v>Salaried</v>
          </cell>
          <cell r="T1384" t="str">
            <v>IEA – 2013 Standard</v>
          </cell>
          <cell r="U1384">
            <v>1</v>
          </cell>
          <cell r="V1384" t="str">
            <v>H+</v>
          </cell>
          <cell r="W1384">
            <v>86530</v>
          </cell>
          <cell r="X1384" t="str">
            <v>29 Customs Street West - Level 18</v>
          </cell>
          <cell r="Y1384">
            <v>0</v>
          </cell>
          <cell r="Z1384" t="str">
            <v>Rachel</v>
          </cell>
          <cell r="AA1384" t="str">
            <v>Davies-Colley</v>
          </cell>
          <cell r="AB1384" t="str">
            <v>Rachel</v>
          </cell>
          <cell r="AC1384" t="str">
            <v>BAND</v>
          </cell>
          <cell r="AD1384" t="str">
            <v>PSA</v>
          </cell>
          <cell r="AE1384" t="str">
            <v>Female</v>
          </cell>
          <cell r="AF1384">
            <v>8408</v>
          </cell>
          <cell r="AG1384" t="str">
            <v>Property</v>
          </cell>
          <cell r="AH1384" t="str">
            <v>00.00.0000</v>
          </cell>
        </row>
        <row r="1385">
          <cell r="A1385">
            <v>51001798</v>
          </cell>
          <cell r="B1385" t="str">
            <v>People, Safety &amp; Contact</v>
          </cell>
          <cell r="C1385" t="str">
            <v>Customer Contact</v>
          </cell>
          <cell r="D1385" t="str">
            <v>Customer Response</v>
          </cell>
          <cell r="E1385" t="str">
            <v>Customer Feedback 4</v>
          </cell>
          <cell r="F1385">
            <v>51001798</v>
          </cell>
          <cell r="G1385" t="str">
            <v>Customer Liaison Team Leader</v>
          </cell>
          <cell r="H1385" t="str">
            <v>02.09.2013</v>
          </cell>
          <cell r="I1385" t="str">
            <v>Team Leader</v>
          </cell>
          <cell r="J1385" t="str">
            <v>Band F</v>
          </cell>
          <cell r="K1385">
            <v>1</v>
          </cell>
          <cell r="L1385">
            <v>40</v>
          </cell>
          <cell r="M1385" t="str">
            <v>Permanent Full-Time</v>
          </cell>
          <cell r="N1385" t="str">
            <v>Waged/Timesheet</v>
          </cell>
          <cell r="O1385" t="str">
            <v>Position Filled</v>
          </cell>
          <cell r="P1385">
            <v>90008909</v>
          </cell>
          <cell r="Q1385" t="str">
            <v>Darsha Patel</v>
          </cell>
          <cell r="R1385" t="str">
            <v>Permanent Full-Time</v>
          </cell>
          <cell r="S1385" t="str">
            <v>Waged/Timesheet</v>
          </cell>
          <cell r="T1385" t="str">
            <v>IEA – 2010 Standard</v>
          </cell>
          <cell r="U1385">
            <v>1</v>
          </cell>
          <cell r="V1385" t="str">
            <v>F+</v>
          </cell>
          <cell r="W1385">
            <v>62800.82</v>
          </cell>
          <cell r="X1385" t="str">
            <v>Civic 3 - 6 Henderson Valley Road</v>
          </cell>
          <cell r="Y1385">
            <v>0</v>
          </cell>
          <cell r="Z1385" t="str">
            <v>Darsha</v>
          </cell>
          <cell r="AA1385" t="str">
            <v>Patel</v>
          </cell>
          <cell r="AB1385" t="str">
            <v>Darsha</v>
          </cell>
          <cell r="AC1385" t="str">
            <v>BAND</v>
          </cell>
          <cell r="AD1385" t="str">
            <v>PSA</v>
          </cell>
          <cell r="AE1385" t="str">
            <v>Female</v>
          </cell>
          <cell r="AF1385">
            <v>9314</v>
          </cell>
          <cell r="AG1385" t="str">
            <v>CUSTOMER RESPONSE</v>
          </cell>
          <cell r="AH1385" t="str">
            <v>00.00.0000</v>
          </cell>
        </row>
        <row r="1386">
          <cell r="A1386">
            <v>51001798</v>
          </cell>
          <cell r="B1386" t="str">
            <v>People, Safety &amp; Contact</v>
          </cell>
          <cell r="C1386" t="str">
            <v>Customer Contact</v>
          </cell>
          <cell r="D1386" t="str">
            <v>Customer Response</v>
          </cell>
          <cell r="E1386" t="str">
            <v>Customer Feedback 4</v>
          </cell>
          <cell r="F1386">
            <v>51001798</v>
          </cell>
          <cell r="G1386" t="str">
            <v>Customer Liaison Team Leader</v>
          </cell>
          <cell r="H1386" t="str">
            <v>02.09.2013</v>
          </cell>
          <cell r="I1386" t="str">
            <v>Team Leader</v>
          </cell>
          <cell r="J1386" t="str">
            <v>Band F</v>
          </cell>
          <cell r="K1386">
            <v>1</v>
          </cell>
          <cell r="L1386">
            <v>40</v>
          </cell>
          <cell r="M1386" t="str">
            <v>Permanent Full-Time</v>
          </cell>
          <cell r="N1386" t="str">
            <v>Waged/Timesheet</v>
          </cell>
          <cell r="O1386" t="str">
            <v>Position Filled</v>
          </cell>
          <cell r="P1386">
            <v>531</v>
          </cell>
          <cell r="Q1386" t="str">
            <v>Jo Garwood</v>
          </cell>
          <cell r="R1386" t="str">
            <v>Permanent Full-Time</v>
          </cell>
          <cell r="S1386" t="str">
            <v>Waged/Timesheet</v>
          </cell>
          <cell r="T1386" t="str">
            <v>IEA – 2010 Standard</v>
          </cell>
          <cell r="U1386">
            <v>1</v>
          </cell>
          <cell r="V1386" t="str">
            <v>D+</v>
          </cell>
          <cell r="W1386">
            <v>49619.78</v>
          </cell>
          <cell r="X1386" t="str">
            <v>Civic 3 - 6 Henderson Valley Road</v>
          </cell>
          <cell r="Y1386">
            <v>0</v>
          </cell>
          <cell r="Z1386" t="str">
            <v>Joanne</v>
          </cell>
          <cell r="AA1386" t="str">
            <v>Garwood</v>
          </cell>
          <cell r="AB1386" t="str">
            <v>Jo</v>
          </cell>
          <cell r="AC1386" t="str">
            <v>BAND</v>
          </cell>
          <cell r="AD1386" t="str">
            <v>PSA</v>
          </cell>
          <cell r="AE1386" t="str">
            <v>Female</v>
          </cell>
          <cell r="AF1386">
            <v>9314</v>
          </cell>
          <cell r="AG1386" t="str">
            <v>CUSTOMER RESPONSE</v>
          </cell>
          <cell r="AH1386" t="str">
            <v>00.00.0000</v>
          </cell>
        </row>
        <row r="1387">
          <cell r="A1387">
            <v>51001800</v>
          </cell>
          <cell r="B1387" t="str">
            <v>Strategy &amp; Planning</v>
          </cell>
          <cell r="C1387" t="str">
            <v>Transport Planning</v>
          </cell>
          <cell r="D1387" t="str">
            <v>Integrated Transport</v>
          </cell>
          <cell r="E1387" t="str">
            <v>Integrated Transport</v>
          </cell>
          <cell r="F1387">
            <v>51001800</v>
          </cell>
          <cell r="G1387" t="str">
            <v>Contractor Analyst</v>
          </cell>
          <cell r="H1387" t="str">
            <v>15.08.2013</v>
          </cell>
          <cell r="I1387" t="str">
            <v>Staff Member</v>
          </cell>
          <cell r="K1387">
            <v>0</v>
          </cell>
          <cell r="L1387">
            <v>0</v>
          </cell>
          <cell r="M1387" t="str">
            <v>Non-Employee</v>
          </cell>
          <cell r="N1387" t="str">
            <v>Contractor</v>
          </cell>
          <cell r="O1387" t="str">
            <v>Position Filled</v>
          </cell>
          <cell r="P1387">
            <v>1075</v>
          </cell>
          <cell r="Q1387" t="str">
            <v>Suzy Haden</v>
          </cell>
          <cell r="R1387" t="str">
            <v>Non-Employee</v>
          </cell>
          <cell r="S1387" t="str">
            <v>Contractor</v>
          </cell>
          <cell r="U1387">
            <v>0</v>
          </cell>
          <cell r="W1387">
            <v>0</v>
          </cell>
          <cell r="X1387" t="str">
            <v>1 Queen Street - Level 10</v>
          </cell>
          <cell r="Y1387">
            <v>0</v>
          </cell>
          <cell r="Z1387" t="str">
            <v>Suzy</v>
          </cell>
          <cell r="AA1387" t="str">
            <v>Haden</v>
          </cell>
          <cell r="AE1387" t="str">
            <v>Female</v>
          </cell>
          <cell r="AF1387">
            <v>9224</v>
          </cell>
          <cell r="AG1387" t="str">
            <v>ITP</v>
          </cell>
          <cell r="AH1387" t="str">
            <v>31.12.2014</v>
          </cell>
        </row>
        <row r="1388">
          <cell r="A1388">
            <v>51001802</v>
          </cell>
          <cell r="B1388" t="str">
            <v>Capital Development Division</v>
          </cell>
          <cell r="C1388" t="str">
            <v>Road Corridor</v>
          </cell>
          <cell r="D1388" t="str">
            <v>Customer and Business Support</v>
          </cell>
          <cell r="E1388" t="str">
            <v>Administration</v>
          </cell>
          <cell r="F1388">
            <v>51001802</v>
          </cell>
          <cell r="G1388" t="str">
            <v>Administrator Compliance Audit</v>
          </cell>
          <cell r="H1388" t="str">
            <v>01.10.2013</v>
          </cell>
          <cell r="I1388" t="str">
            <v>Staff Member</v>
          </cell>
          <cell r="J1388" t="str">
            <v>Band D</v>
          </cell>
          <cell r="K1388">
            <v>1</v>
          </cell>
          <cell r="L1388">
            <v>40</v>
          </cell>
          <cell r="M1388" t="str">
            <v>Permanent Full-Time</v>
          </cell>
          <cell r="N1388" t="str">
            <v>Waged/Timesheet</v>
          </cell>
          <cell r="O1388" t="str">
            <v>Position Filled</v>
          </cell>
          <cell r="P1388">
            <v>1336</v>
          </cell>
          <cell r="Q1388" t="str">
            <v>Tapu Viliamu</v>
          </cell>
          <cell r="R1388" t="str">
            <v>Permanent Full-Time</v>
          </cell>
          <cell r="S1388" t="str">
            <v>Waged/Timesheet</v>
          </cell>
          <cell r="T1388" t="str">
            <v>CEA – PSA</v>
          </cell>
          <cell r="U1388">
            <v>1</v>
          </cell>
          <cell r="V1388" t="str">
            <v>D+</v>
          </cell>
          <cell r="W1388">
            <v>47846</v>
          </cell>
          <cell r="X1388" t="str">
            <v>1 Queen Street - Level 6</v>
          </cell>
          <cell r="Y1388">
            <v>0</v>
          </cell>
          <cell r="Z1388" t="str">
            <v>Tapu</v>
          </cell>
          <cell r="AA1388" t="str">
            <v>Viliamu</v>
          </cell>
          <cell r="AC1388" t="str">
            <v>BAND</v>
          </cell>
          <cell r="AD1388" t="str">
            <v>PSA</v>
          </cell>
          <cell r="AE1388" t="str">
            <v>Female</v>
          </cell>
          <cell r="AF1388">
            <v>1609</v>
          </cell>
          <cell r="AG1388" t="str">
            <v>MAINT CT'S  -OFFICE</v>
          </cell>
          <cell r="AH1388" t="str">
            <v>00.00.0000</v>
          </cell>
        </row>
        <row r="1389">
          <cell r="A1389">
            <v>51001806</v>
          </cell>
          <cell r="B1389" t="str">
            <v>Services</v>
          </cell>
          <cell r="C1389" t="str">
            <v>Public Transport</v>
          </cell>
          <cell r="D1389" t="str">
            <v>PT Customer Experience</v>
          </cell>
          <cell r="E1389" t="str">
            <v>PT Business Information</v>
          </cell>
          <cell r="F1389">
            <v>51001806</v>
          </cell>
          <cell r="G1389" t="str">
            <v>Business Analyst (Change Control)</v>
          </cell>
          <cell r="H1389" t="str">
            <v>01.07.2013</v>
          </cell>
          <cell r="I1389" t="str">
            <v>Staff Member</v>
          </cell>
          <cell r="J1389" t="str">
            <v>Band G</v>
          </cell>
          <cell r="K1389">
            <v>1</v>
          </cell>
          <cell r="L1389">
            <v>40</v>
          </cell>
          <cell r="M1389" t="str">
            <v>Permanent Full-Time</v>
          </cell>
          <cell r="N1389" t="str">
            <v>Waged/Timesheet</v>
          </cell>
          <cell r="O1389" t="str">
            <v>Position Filled</v>
          </cell>
          <cell r="P1389">
            <v>91003280</v>
          </cell>
          <cell r="Q1389" t="str">
            <v>Anthony Nicholson</v>
          </cell>
          <cell r="R1389" t="str">
            <v>Permanent Full-Time</v>
          </cell>
          <cell r="S1389" t="str">
            <v>Waged/Timesheet</v>
          </cell>
          <cell r="T1389" t="str">
            <v>IEA – 2013 Standard</v>
          </cell>
          <cell r="U1389">
            <v>1</v>
          </cell>
          <cell r="V1389" t="str">
            <v>G+</v>
          </cell>
          <cell r="W1389">
            <v>75037.5</v>
          </cell>
          <cell r="X1389" t="str">
            <v>1 Queen Street - Level 17</v>
          </cell>
          <cell r="Y1389">
            <v>0</v>
          </cell>
          <cell r="Z1389" t="str">
            <v>Anthony</v>
          </cell>
          <cell r="AA1389" t="str">
            <v>Nicholson</v>
          </cell>
          <cell r="AC1389" t="str">
            <v>BAND</v>
          </cell>
          <cell r="AD1389" t="str">
            <v>PSA</v>
          </cell>
          <cell r="AE1389" t="str">
            <v>Male</v>
          </cell>
          <cell r="AF1389">
            <v>1202</v>
          </cell>
          <cell r="AG1389" t="str">
            <v>PT CUSTOMER EXPERIEN</v>
          </cell>
          <cell r="AH1389" t="str">
            <v>00.00.0000</v>
          </cell>
        </row>
        <row r="1390">
          <cell r="A1390">
            <v>51001807</v>
          </cell>
          <cell r="B1390" t="str">
            <v>Services</v>
          </cell>
          <cell r="C1390" t="str">
            <v>Public Transport</v>
          </cell>
          <cell r="D1390" t="str">
            <v>PT Network Management</v>
          </cell>
          <cell r="E1390" t="str">
            <v>PT Network Management</v>
          </cell>
          <cell r="F1390">
            <v>51001807</v>
          </cell>
          <cell r="G1390" t="str">
            <v>Snr PT Planner (Netwrk &amp; Land Use Intgr)</v>
          </cell>
          <cell r="H1390" t="str">
            <v>01.07.2013</v>
          </cell>
          <cell r="I1390" t="str">
            <v>Staff Member</v>
          </cell>
          <cell r="J1390" t="str">
            <v>Band H</v>
          </cell>
          <cell r="K1390">
            <v>1</v>
          </cell>
          <cell r="L1390">
            <v>40</v>
          </cell>
          <cell r="M1390" t="str">
            <v>Permanent Full-Time</v>
          </cell>
          <cell r="N1390" t="str">
            <v>Salaried</v>
          </cell>
          <cell r="O1390" t="str">
            <v>Position Filled</v>
          </cell>
          <cell r="P1390">
            <v>97055536</v>
          </cell>
          <cell r="Q1390" t="str">
            <v>Steve Wrenn</v>
          </cell>
          <cell r="R1390" t="str">
            <v>Permanent Full-Time</v>
          </cell>
          <cell r="S1390" t="str">
            <v>Salaried</v>
          </cell>
          <cell r="T1390" t="str">
            <v>CEA – PSA</v>
          </cell>
          <cell r="U1390">
            <v>1</v>
          </cell>
          <cell r="V1390" t="str">
            <v>H+</v>
          </cell>
          <cell r="W1390">
            <v>99147.73</v>
          </cell>
          <cell r="X1390" t="str">
            <v>1 Queen Street - Level 17</v>
          </cell>
          <cell r="Y1390">
            <v>0</v>
          </cell>
          <cell r="Z1390" t="str">
            <v>Steve</v>
          </cell>
          <cell r="AA1390" t="str">
            <v>Wrenn</v>
          </cell>
          <cell r="AB1390" t="str">
            <v>Steve</v>
          </cell>
          <cell r="AC1390" t="str">
            <v>BAND</v>
          </cell>
          <cell r="AD1390" t="str">
            <v>PSA</v>
          </cell>
          <cell r="AE1390" t="str">
            <v>Male</v>
          </cell>
          <cell r="AF1390">
            <v>1208</v>
          </cell>
          <cell r="AG1390" t="str">
            <v>PT NETWORK MANAGEMEN</v>
          </cell>
          <cell r="AH1390" t="str">
            <v>00.00.0000</v>
          </cell>
        </row>
        <row r="1391">
          <cell r="A1391">
            <v>51001810</v>
          </cell>
          <cell r="B1391" t="str">
            <v>Services</v>
          </cell>
          <cell r="C1391" t="str">
            <v>Public Transport</v>
          </cell>
          <cell r="D1391" t="str">
            <v>PT Network Management</v>
          </cell>
          <cell r="E1391" t="str">
            <v>PT Service Planning</v>
          </cell>
          <cell r="F1391">
            <v>51001810</v>
          </cell>
          <cell r="G1391" t="str">
            <v>PT Planner (Services)</v>
          </cell>
          <cell r="H1391" t="str">
            <v>01.10.2013</v>
          </cell>
          <cell r="I1391" t="str">
            <v>Staff Member</v>
          </cell>
          <cell r="J1391" t="str">
            <v>Band G</v>
          </cell>
          <cell r="K1391">
            <v>1</v>
          </cell>
          <cell r="L1391">
            <v>40</v>
          </cell>
          <cell r="M1391" t="str">
            <v>Fixed Term Full-Time</v>
          </cell>
          <cell r="N1391" t="str">
            <v>Waged/Timesheet</v>
          </cell>
          <cell r="O1391" t="str">
            <v>Position Filled</v>
          </cell>
          <cell r="P1391">
            <v>1195</v>
          </cell>
          <cell r="Q1391" t="str">
            <v>Olivia Veltom</v>
          </cell>
          <cell r="R1391" t="str">
            <v>Fixed Term Full-Time</v>
          </cell>
          <cell r="S1391" t="str">
            <v>Waged/Timesheet</v>
          </cell>
          <cell r="T1391" t="str">
            <v>IEA – 2013 Standard</v>
          </cell>
          <cell r="U1391">
            <v>1</v>
          </cell>
          <cell r="V1391" t="str">
            <v>G+</v>
          </cell>
          <cell r="W1391">
            <v>71463.600000000006</v>
          </cell>
          <cell r="X1391" t="str">
            <v>1 Queen Street - Level 17</v>
          </cell>
          <cell r="Y1391">
            <v>0</v>
          </cell>
          <cell r="Z1391" t="str">
            <v>Olivia</v>
          </cell>
          <cell r="AA1391" t="str">
            <v>Veltom</v>
          </cell>
          <cell r="AC1391" t="str">
            <v>BAND</v>
          </cell>
          <cell r="AD1391" t="str">
            <v>PSA</v>
          </cell>
          <cell r="AE1391" t="str">
            <v>Female</v>
          </cell>
          <cell r="AF1391">
            <v>1208</v>
          </cell>
          <cell r="AG1391" t="str">
            <v>PT NETWORK MANAGEMEN</v>
          </cell>
          <cell r="AH1391" t="str">
            <v>30.03.2016</v>
          </cell>
        </row>
        <row r="1392">
          <cell r="A1392">
            <v>51001816</v>
          </cell>
          <cell r="B1392" t="str">
            <v>Chief Executive Office</v>
          </cell>
          <cell r="C1392" t="str">
            <v>City Rail Link</v>
          </cell>
          <cell r="E1392" t="str">
            <v>City Rail Link</v>
          </cell>
          <cell r="F1392">
            <v>51001816</v>
          </cell>
          <cell r="G1392" t="str">
            <v>Project Coordinator/Administrator</v>
          </cell>
          <cell r="H1392" t="str">
            <v>30.09.2013</v>
          </cell>
          <cell r="I1392" t="str">
            <v>Staff Member</v>
          </cell>
          <cell r="J1392" t="str">
            <v>Band F</v>
          </cell>
          <cell r="K1392">
            <v>1</v>
          </cell>
          <cell r="L1392">
            <v>40</v>
          </cell>
          <cell r="M1392" t="str">
            <v>Permanent Full-Time</v>
          </cell>
          <cell r="N1392" t="str">
            <v>Waged/Timesheet</v>
          </cell>
          <cell r="O1392" t="str">
            <v>Position Filled</v>
          </cell>
          <cell r="P1392">
            <v>1685</v>
          </cell>
          <cell r="Q1392" t="str">
            <v>Brett Robertson</v>
          </cell>
          <cell r="R1392" t="str">
            <v>Permanent Full-Time</v>
          </cell>
          <cell r="S1392" t="str">
            <v>Waged/Timesheet</v>
          </cell>
          <cell r="T1392" t="str">
            <v>IEA – 2013 Standard</v>
          </cell>
          <cell r="U1392">
            <v>1</v>
          </cell>
          <cell r="V1392" t="str">
            <v>F+</v>
          </cell>
          <cell r="W1392">
            <v>66170</v>
          </cell>
          <cell r="X1392" t="str">
            <v>29 Customs Street West - Level 17</v>
          </cell>
          <cell r="Y1392">
            <v>0</v>
          </cell>
          <cell r="Z1392" t="str">
            <v>Brett</v>
          </cell>
          <cell r="AA1392" t="str">
            <v>Robertson</v>
          </cell>
          <cell r="AC1392" t="str">
            <v>BAND</v>
          </cell>
          <cell r="AD1392" t="str">
            <v>PSA</v>
          </cell>
          <cell r="AE1392" t="str">
            <v>Male</v>
          </cell>
          <cell r="AF1392">
            <v>9601</v>
          </cell>
          <cell r="AG1392" t="str">
            <v>CRL</v>
          </cell>
          <cell r="AH1392" t="str">
            <v>00.00.0000</v>
          </cell>
        </row>
        <row r="1393">
          <cell r="A1393">
            <v>51001817</v>
          </cell>
          <cell r="B1393" t="str">
            <v>Capital Development Division</v>
          </cell>
          <cell r="C1393" t="str">
            <v>Roading</v>
          </cell>
          <cell r="D1393" t="str">
            <v>Capital Programming</v>
          </cell>
          <cell r="E1393" t="str">
            <v>Capital Programming</v>
          </cell>
          <cell r="F1393">
            <v>51001817</v>
          </cell>
          <cell r="G1393" t="str">
            <v>Team Administrator</v>
          </cell>
          <cell r="H1393" t="str">
            <v>01.07.2013</v>
          </cell>
          <cell r="I1393" t="str">
            <v>Staff Member</v>
          </cell>
          <cell r="J1393" t="str">
            <v>Band D</v>
          </cell>
          <cell r="K1393">
            <v>1</v>
          </cell>
          <cell r="L1393">
            <v>40</v>
          </cell>
          <cell r="M1393" t="str">
            <v>Permanent Full-Time</v>
          </cell>
          <cell r="N1393" t="str">
            <v>Waged/Timesheet</v>
          </cell>
          <cell r="O1393" t="str">
            <v>Position unfilled for  31 days</v>
          </cell>
          <cell r="P1393">
            <v>0</v>
          </cell>
          <cell r="U1393">
            <v>0</v>
          </cell>
          <cell r="W1393">
            <v>0</v>
          </cell>
          <cell r="Y1393">
            <v>1</v>
          </cell>
          <cell r="AD1393" t="str">
            <v>PSA</v>
          </cell>
          <cell r="AH1393" t="str">
            <v>00.00.0000</v>
          </cell>
        </row>
        <row r="1394">
          <cell r="A1394">
            <v>51001818</v>
          </cell>
          <cell r="B1394" t="str">
            <v>Capital Development Division</v>
          </cell>
          <cell r="C1394" t="str">
            <v>Investment &amp; Development</v>
          </cell>
          <cell r="D1394" t="str">
            <v>PT Development Programme</v>
          </cell>
          <cell r="E1394" t="str">
            <v>PT Development Programme</v>
          </cell>
          <cell r="F1394">
            <v>51001818</v>
          </cell>
          <cell r="G1394" t="str">
            <v>Administrator</v>
          </cell>
          <cell r="H1394" t="str">
            <v>09.10.2013</v>
          </cell>
          <cell r="I1394" t="str">
            <v>Staff Member</v>
          </cell>
          <cell r="J1394" t="str">
            <v>Band D</v>
          </cell>
          <cell r="K1394">
            <v>1</v>
          </cell>
          <cell r="L1394">
            <v>40</v>
          </cell>
          <cell r="M1394" t="str">
            <v>Permanent Full-Time</v>
          </cell>
          <cell r="N1394" t="str">
            <v>Waged/Timesheet</v>
          </cell>
          <cell r="O1394" t="str">
            <v>Position Filled</v>
          </cell>
          <cell r="P1394">
            <v>1231</v>
          </cell>
          <cell r="Q1394" t="str">
            <v>Natalie Jarman</v>
          </cell>
          <cell r="R1394" t="str">
            <v>Permanent Full-Time</v>
          </cell>
          <cell r="S1394" t="str">
            <v>Waged/Timesheet</v>
          </cell>
          <cell r="T1394" t="str">
            <v>IEA – 2013 Standard</v>
          </cell>
          <cell r="U1394">
            <v>1</v>
          </cell>
          <cell r="V1394" t="str">
            <v>D5</v>
          </cell>
          <cell r="W1394">
            <v>43650</v>
          </cell>
          <cell r="X1394" t="str">
            <v>29 Customs Street West - Level 17</v>
          </cell>
          <cell r="Y1394">
            <v>0</v>
          </cell>
          <cell r="Z1394" t="str">
            <v>Natalie</v>
          </cell>
          <cell r="AA1394" t="str">
            <v>Jarman</v>
          </cell>
          <cell r="AC1394" t="str">
            <v>BAND</v>
          </cell>
          <cell r="AD1394" t="str">
            <v>PSA</v>
          </cell>
          <cell r="AE1394" t="str">
            <v>Female</v>
          </cell>
          <cell r="AF1394">
            <v>3303</v>
          </cell>
          <cell r="AG1394" t="str">
            <v>Investment and Devel</v>
          </cell>
          <cell r="AH1394" t="str">
            <v>00.00.0000</v>
          </cell>
        </row>
        <row r="1395">
          <cell r="A1395">
            <v>51001820</v>
          </cell>
          <cell r="B1395" t="str">
            <v>Business Technology Division</v>
          </cell>
          <cell r="C1395" t="str">
            <v>Business Delivery</v>
          </cell>
          <cell r="D1395" t="str">
            <v>Operations Programme (PT)</v>
          </cell>
          <cell r="E1395" t="str">
            <v>Operations Programme (PT)</v>
          </cell>
          <cell r="F1395">
            <v>51001820</v>
          </cell>
          <cell r="G1395" t="str">
            <v>Test Analyst</v>
          </cell>
          <cell r="H1395" t="str">
            <v>19.09.2013</v>
          </cell>
          <cell r="I1395" t="str">
            <v>Staff Member</v>
          </cell>
          <cell r="K1395">
            <v>0</v>
          </cell>
          <cell r="L1395">
            <v>0</v>
          </cell>
          <cell r="M1395" t="str">
            <v>Non-Employee</v>
          </cell>
          <cell r="N1395" t="str">
            <v>Contractor</v>
          </cell>
          <cell r="O1395" t="str">
            <v>Position Filled</v>
          </cell>
          <cell r="P1395">
            <v>2108</v>
          </cell>
          <cell r="Q1395" t="str">
            <v>April Villamea</v>
          </cell>
          <cell r="R1395" t="str">
            <v>Non-Employee</v>
          </cell>
          <cell r="S1395" t="str">
            <v>Contractor</v>
          </cell>
          <cell r="U1395">
            <v>0</v>
          </cell>
          <cell r="W1395">
            <v>0</v>
          </cell>
          <cell r="X1395" t="str">
            <v>Admin 6 - 6 Henderson Valley Road</v>
          </cell>
          <cell r="Y1395">
            <v>0</v>
          </cell>
          <cell r="Z1395" t="str">
            <v>April</v>
          </cell>
          <cell r="AA1395" t="str">
            <v>Villamea</v>
          </cell>
          <cell r="AE1395" t="str">
            <v>Female</v>
          </cell>
          <cell r="AF1395">
            <v>8530</v>
          </cell>
          <cell r="AG1395" t="str">
            <v>Operations Prog (PT)</v>
          </cell>
          <cell r="AH1395" t="str">
            <v>30.01.2015</v>
          </cell>
        </row>
        <row r="1396">
          <cell r="A1396">
            <v>51001821</v>
          </cell>
          <cell r="B1396" t="str">
            <v>Business Technology Division</v>
          </cell>
          <cell r="C1396" t="str">
            <v>Business Delivery</v>
          </cell>
          <cell r="D1396" t="str">
            <v>Operations Programme (PT)</v>
          </cell>
          <cell r="E1396" t="str">
            <v>Operations Programme (PT)</v>
          </cell>
          <cell r="F1396">
            <v>51001821</v>
          </cell>
          <cell r="G1396" t="str">
            <v>IT Business Analyst</v>
          </cell>
          <cell r="H1396" t="str">
            <v>19.09.2013</v>
          </cell>
          <cell r="I1396" t="str">
            <v>Staff Member</v>
          </cell>
          <cell r="K1396">
            <v>0</v>
          </cell>
          <cell r="L1396">
            <v>0</v>
          </cell>
          <cell r="M1396" t="str">
            <v>Non-Employee</v>
          </cell>
          <cell r="N1396" t="str">
            <v>Contractor</v>
          </cell>
          <cell r="O1396" t="str">
            <v>Position Filled</v>
          </cell>
          <cell r="P1396">
            <v>90009218</v>
          </cell>
          <cell r="Q1396" t="str">
            <v>Carolina Dalmazzo</v>
          </cell>
          <cell r="R1396" t="str">
            <v>Non-Employee</v>
          </cell>
          <cell r="S1396" t="str">
            <v>Contractor</v>
          </cell>
          <cell r="U1396">
            <v>0</v>
          </cell>
          <cell r="W1396">
            <v>0</v>
          </cell>
          <cell r="X1396" t="str">
            <v>Admin 6 - 6 Henderson Valley Road</v>
          </cell>
          <cell r="Y1396">
            <v>0</v>
          </cell>
          <cell r="Z1396" t="str">
            <v>Carolina</v>
          </cell>
          <cell r="AA1396" t="str">
            <v>Dalmazzo</v>
          </cell>
          <cell r="AB1396" t="str">
            <v>Carolina</v>
          </cell>
          <cell r="AE1396" t="str">
            <v>Female</v>
          </cell>
          <cell r="AF1396">
            <v>8530</v>
          </cell>
          <cell r="AG1396" t="str">
            <v>Operations Prog (PT)</v>
          </cell>
          <cell r="AH1396" t="str">
            <v>30.03.2015</v>
          </cell>
        </row>
        <row r="1397">
          <cell r="A1397">
            <v>51001822</v>
          </cell>
          <cell r="B1397" t="str">
            <v>Business Technology Division</v>
          </cell>
          <cell r="C1397" t="str">
            <v>Business Delivery</v>
          </cell>
          <cell r="D1397" t="str">
            <v>Operations Programme (PT)</v>
          </cell>
          <cell r="E1397" t="str">
            <v>Operations Programme (PT)</v>
          </cell>
          <cell r="F1397">
            <v>51001822</v>
          </cell>
          <cell r="G1397" t="str">
            <v>IT Project Manager</v>
          </cell>
          <cell r="H1397" t="str">
            <v>19.09.2013</v>
          </cell>
          <cell r="I1397" t="str">
            <v>Staff Member</v>
          </cell>
          <cell r="K1397">
            <v>0</v>
          </cell>
          <cell r="L1397">
            <v>0</v>
          </cell>
          <cell r="M1397" t="str">
            <v>Non-Employee</v>
          </cell>
          <cell r="N1397" t="str">
            <v>Contractor</v>
          </cell>
          <cell r="O1397" t="str">
            <v>Position Filled</v>
          </cell>
          <cell r="P1397">
            <v>1963</v>
          </cell>
          <cell r="Q1397" t="str">
            <v>Adele Nairn</v>
          </cell>
          <cell r="R1397" t="str">
            <v>Non-Employee</v>
          </cell>
          <cell r="S1397" t="str">
            <v>Contractor</v>
          </cell>
          <cell r="U1397">
            <v>0</v>
          </cell>
          <cell r="W1397">
            <v>0</v>
          </cell>
          <cell r="X1397" t="str">
            <v>Admin 6 - 6 Henderson Valley Road</v>
          </cell>
          <cell r="Y1397">
            <v>0</v>
          </cell>
          <cell r="Z1397" t="str">
            <v>Adele</v>
          </cell>
          <cell r="AA1397" t="str">
            <v>Nairn</v>
          </cell>
          <cell r="AE1397" t="str">
            <v>Female</v>
          </cell>
          <cell r="AF1397">
            <v>8530</v>
          </cell>
          <cell r="AG1397" t="str">
            <v>Operations Prog (PT)</v>
          </cell>
          <cell r="AH1397" t="str">
            <v>19.06.2015</v>
          </cell>
        </row>
        <row r="1398">
          <cell r="A1398">
            <v>51001824</v>
          </cell>
          <cell r="B1398" t="str">
            <v>Services</v>
          </cell>
          <cell r="C1398" t="str">
            <v>Services</v>
          </cell>
          <cell r="D1398" t="str">
            <v>ATOC - Smales</v>
          </cell>
          <cell r="E1398" t="str">
            <v>Assets &amp; Contracts</v>
          </cell>
          <cell r="F1398">
            <v>51001824</v>
          </cell>
          <cell r="G1398" t="str">
            <v>Contract Manager</v>
          </cell>
          <cell r="H1398" t="str">
            <v>20.09.2013</v>
          </cell>
          <cell r="I1398" t="str">
            <v>Staff Member</v>
          </cell>
          <cell r="J1398" t="str">
            <v>Band G</v>
          </cell>
          <cell r="K1398">
            <v>1</v>
          </cell>
          <cell r="L1398">
            <v>40</v>
          </cell>
          <cell r="M1398" t="str">
            <v>Permanent Full-Time</v>
          </cell>
          <cell r="N1398" t="str">
            <v>Waged/Timesheet</v>
          </cell>
          <cell r="O1398" t="str">
            <v>Position Filled</v>
          </cell>
          <cell r="P1398">
            <v>1695</v>
          </cell>
          <cell r="Q1398" t="str">
            <v>Raymond Tancrel</v>
          </cell>
          <cell r="R1398" t="str">
            <v>Permanent Full-Time</v>
          </cell>
          <cell r="S1398" t="str">
            <v>Waged/Timesheet</v>
          </cell>
          <cell r="T1398" t="str">
            <v>IEA – 2013 Standard</v>
          </cell>
          <cell r="U1398">
            <v>1</v>
          </cell>
          <cell r="V1398" t="str">
            <v>G+</v>
          </cell>
          <cell r="W1398">
            <v>73296</v>
          </cell>
          <cell r="X1398" t="str">
            <v>Vodafone Building - Level 2 (74 Taharoto Road)</v>
          </cell>
          <cell r="Y1398">
            <v>0</v>
          </cell>
          <cell r="Z1398" t="str">
            <v>Robert</v>
          </cell>
          <cell r="AA1398" t="str">
            <v>Tancrel</v>
          </cell>
          <cell r="AB1398" t="str">
            <v>Raymond</v>
          </cell>
          <cell r="AC1398" t="str">
            <v>BAND</v>
          </cell>
          <cell r="AD1398" t="str">
            <v>PSA</v>
          </cell>
          <cell r="AE1398" t="str">
            <v>Male</v>
          </cell>
          <cell r="AF1398">
            <v>1509</v>
          </cell>
          <cell r="AG1398" t="str">
            <v>ATOC - Smales</v>
          </cell>
          <cell r="AH1398" t="str">
            <v>00.00.0000</v>
          </cell>
        </row>
        <row r="1399">
          <cell r="A1399">
            <v>51001827</v>
          </cell>
          <cell r="B1399" t="str">
            <v>Chief Executive Office</v>
          </cell>
          <cell r="C1399" t="str">
            <v>CCIG</v>
          </cell>
          <cell r="D1399" t="str">
            <v>City Centre Integration</v>
          </cell>
          <cell r="E1399" t="str">
            <v>City Centre Integration</v>
          </cell>
          <cell r="F1399">
            <v>51001827</v>
          </cell>
          <cell r="G1399" t="str">
            <v>Project Coordinator</v>
          </cell>
          <cell r="H1399" t="str">
            <v>23.09.2013</v>
          </cell>
          <cell r="I1399" t="str">
            <v>Staff Member</v>
          </cell>
          <cell r="J1399" t="str">
            <v>Band F</v>
          </cell>
          <cell r="K1399">
            <v>1</v>
          </cell>
          <cell r="L1399">
            <v>40</v>
          </cell>
          <cell r="M1399" t="str">
            <v>Permanent Full-Time</v>
          </cell>
          <cell r="N1399" t="str">
            <v>Waged/Timesheet</v>
          </cell>
          <cell r="O1399" t="str">
            <v>Position Filled</v>
          </cell>
          <cell r="P1399">
            <v>92015304</v>
          </cell>
          <cell r="Q1399" t="str">
            <v>Sara Flight</v>
          </cell>
          <cell r="R1399" t="str">
            <v>Permanent Full-Time</v>
          </cell>
          <cell r="S1399" t="str">
            <v>Waged/Timesheet</v>
          </cell>
          <cell r="T1399" t="str">
            <v>IEA – 2013 Standard</v>
          </cell>
          <cell r="U1399">
            <v>1</v>
          </cell>
          <cell r="V1399" t="str">
            <v>F+</v>
          </cell>
          <cell r="W1399">
            <v>69496</v>
          </cell>
          <cell r="X1399" t="str">
            <v>1 Queen Street - Level 4</v>
          </cell>
          <cell r="Y1399">
            <v>0</v>
          </cell>
          <cell r="Z1399" t="str">
            <v>Sara</v>
          </cell>
          <cell r="AA1399" t="str">
            <v>Flight</v>
          </cell>
          <cell r="AB1399" t="str">
            <v>Sara</v>
          </cell>
          <cell r="AC1399" t="str">
            <v>BAND</v>
          </cell>
          <cell r="AD1399" t="str">
            <v>PSA</v>
          </cell>
          <cell r="AE1399" t="str">
            <v>Female</v>
          </cell>
          <cell r="AF1399">
            <v>3306</v>
          </cell>
          <cell r="AG1399" t="str">
            <v>City Centre Inte CCI</v>
          </cell>
          <cell r="AH1399" t="str">
            <v>00.00.0000</v>
          </cell>
        </row>
        <row r="1400">
          <cell r="A1400">
            <v>51001828</v>
          </cell>
          <cell r="B1400" t="str">
            <v>Chief Executive Office</v>
          </cell>
          <cell r="C1400" t="str">
            <v>CCIG</v>
          </cell>
          <cell r="D1400" t="str">
            <v>City Centre Integration</v>
          </cell>
          <cell r="E1400" t="str">
            <v>City Centre Integration</v>
          </cell>
          <cell r="F1400">
            <v>51001828</v>
          </cell>
          <cell r="G1400" t="str">
            <v>Senior Programme Manager (HED)</v>
          </cell>
          <cell r="H1400" t="str">
            <v>23.09.2013</v>
          </cell>
          <cell r="I1400" t="str">
            <v>Staff Member</v>
          </cell>
          <cell r="J1400" t="str">
            <v>Band J</v>
          </cell>
          <cell r="K1400">
            <v>1</v>
          </cell>
          <cell r="L1400">
            <v>40</v>
          </cell>
          <cell r="M1400" t="str">
            <v>Permanent Full-Time</v>
          </cell>
          <cell r="N1400" t="str">
            <v>Salaried</v>
          </cell>
          <cell r="O1400" t="str">
            <v>Position Filled</v>
          </cell>
          <cell r="P1400">
            <v>706</v>
          </cell>
          <cell r="Q1400" t="str">
            <v>Todd Berry</v>
          </cell>
          <cell r="R1400" t="str">
            <v>Permanent Full-Time</v>
          </cell>
          <cell r="S1400" t="str">
            <v>Salaried</v>
          </cell>
          <cell r="T1400" t="str">
            <v>IEA – 2013 Standard</v>
          </cell>
          <cell r="U1400">
            <v>1</v>
          </cell>
          <cell r="V1400" t="str">
            <v>J+</v>
          </cell>
          <cell r="W1400">
            <v>153600</v>
          </cell>
          <cell r="X1400" t="str">
            <v>1 Queen Street - Level 4</v>
          </cell>
          <cell r="Y1400">
            <v>0</v>
          </cell>
          <cell r="Z1400" t="str">
            <v>Todd</v>
          </cell>
          <cell r="AA1400" t="str">
            <v>Berry</v>
          </cell>
          <cell r="AC1400" t="str">
            <v>BAND</v>
          </cell>
          <cell r="AD1400" t="str">
            <v>PSA</v>
          </cell>
          <cell r="AE1400" t="str">
            <v>Male</v>
          </cell>
          <cell r="AF1400">
            <v>3306</v>
          </cell>
          <cell r="AG1400" t="str">
            <v>City Centre Inte CCI</v>
          </cell>
          <cell r="AH1400" t="str">
            <v>00.00.0000</v>
          </cell>
        </row>
        <row r="1401">
          <cell r="A1401">
            <v>51001832</v>
          </cell>
          <cell r="B1401" t="str">
            <v>Capital Development Division</v>
          </cell>
          <cell r="C1401" t="str">
            <v>Construction</v>
          </cell>
          <cell r="E1401" t="str">
            <v>Construction</v>
          </cell>
          <cell r="F1401">
            <v>51001832</v>
          </cell>
          <cell r="G1401" t="str">
            <v>Manager Station Architecture</v>
          </cell>
          <cell r="H1401" t="str">
            <v>20.10.2013</v>
          </cell>
          <cell r="I1401" t="str">
            <v>Staff Member</v>
          </cell>
          <cell r="J1401" t="str">
            <v>Band J</v>
          </cell>
          <cell r="K1401">
            <v>1</v>
          </cell>
          <cell r="L1401">
            <v>40</v>
          </cell>
          <cell r="M1401" t="str">
            <v>Fixed Term Full-Time</v>
          </cell>
          <cell r="N1401" t="str">
            <v>Salaried</v>
          </cell>
          <cell r="O1401" t="str">
            <v>Position Filled</v>
          </cell>
          <cell r="P1401">
            <v>1788</v>
          </cell>
          <cell r="Q1401" t="str">
            <v>John Fellows</v>
          </cell>
          <cell r="R1401" t="str">
            <v>Fixed Term Full-Time</v>
          </cell>
          <cell r="S1401" t="str">
            <v>Salaried</v>
          </cell>
          <cell r="T1401" t="str">
            <v>IEA – 2013 Standard</v>
          </cell>
          <cell r="U1401">
            <v>1</v>
          </cell>
          <cell r="V1401" t="str">
            <v>J+</v>
          </cell>
          <cell r="W1401">
            <v>230000</v>
          </cell>
          <cell r="X1401" t="str">
            <v>1 Queen Street - Level 17</v>
          </cell>
          <cell r="Y1401">
            <v>0</v>
          </cell>
          <cell r="Z1401" t="str">
            <v>John</v>
          </cell>
          <cell r="AA1401" t="str">
            <v>Fellows</v>
          </cell>
          <cell r="AC1401" t="str">
            <v>BAND</v>
          </cell>
          <cell r="AD1401" t="str">
            <v>PSA</v>
          </cell>
          <cell r="AE1401" t="str">
            <v>Male</v>
          </cell>
          <cell r="AF1401">
            <v>3600</v>
          </cell>
          <cell r="AG1401" t="str">
            <v>Construction</v>
          </cell>
          <cell r="AH1401" t="str">
            <v>06.01.2016</v>
          </cell>
        </row>
        <row r="1402">
          <cell r="A1402">
            <v>51001834</v>
          </cell>
          <cell r="B1402" t="str">
            <v>Services</v>
          </cell>
          <cell r="C1402" t="str">
            <v>Services</v>
          </cell>
          <cell r="D1402" t="str">
            <v>ATOC - Smales</v>
          </cell>
          <cell r="E1402" t="str">
            <v>JTOC Admin</v>
          </cell>
          <cell r="F1402">
            <v>51001834</v>
          </cell>
          <cell r="G1402" t="str">
            <v>Administrator ATOC Smales</v>
          </cell>
          <cell r="H1402" t="str">
            <v>01.10.2013</v>
          </cell>
          <cell r="I1402" t="str">
            <v>Staff Member</v>
          </cell>
          <cell r="J1402" t="str">
            <v>Band D</v>
          </cell>
          <cell r="K1402">
            <v>1</v>
          </cell>
          <cell r="L1402">
            <v>40</v>
          </cell>
          <cell r="M1402" t="str">
            <v>Permanent Full-Time</v>
          </cell>
          <cell r="N1402" t="str">
            <v>Waged/Timesheet</v>
          </cell>
          <cell r="O1402" t="str">
            <v>Position Filled</v>
          </cell>
          <cell r="P1402">
            <v>1783</v>
          </cell>
          <cell r="Q1402" t="str">
            <v>Gill Goldfinch</v>
          </cell>
          <cell r="R1402" t="str">
            <v>Permanent Full-Time</v>
          </cell>
          <cell r="S1402" t="str">
            <v>Waged/Timesheet</v>
          </cell>
          <cell r="T1402" t="str">
            <v>IEA – 2013 Standard</v>
          </cell>
          <cell r="U1402">
            <v>1</v>
          </cell>
          <cell r="V1402" t="str">
            <v>D5</v>
          </cell>
          <cell r="W1402">
            <v>43650</v>
          </cell>
          <cell r="X1402" t="str">
            <v>Q4 Building – 74 Taharoto (JTOC)</v>
          </cell>
          <cell r="Y1402">
            <v>0</v>
          </cell>
          <cell r="Z1402" t="str">
            <v>Gillian</v>
          </cell>
          <cell r="AA1402" t="str">
            <v>Goldfinch</v>
          </cell>
          <cell r="AB1402" t="str">
            <v>Gill</v>
          </cell>
          <cell r="AC1402" t="str">
            <v>BAND</v>
          </cell>
          <cell r="AD1402" t="str">
            <v>PSA</v>
          </cell>
          <cell r="AE1402" t="str">
            <v>Female</v>
          </cell>
          <cell r="AF1402">
            <v>1509</v>
          </cell>
          <cell r="AG1402" t="str">
            <v>ATOC - Smales</v>
          </cell>
          <cell r="AH1402" t="str">
            <v>00.00.0000</v>
          </cell>
        </row>
        <row r="1403">
          <cell r="A1403">
            <v>51001839</v>
          </cell>
          <cell r="B1403" t="str">
            <v>Services</v>
          </cell>
          <cell r="C1403" t="str">
            <v>Services</v>
          </cell>
          <cell r="D1403" t="str">
            <v>Network Operations &amp; Safety</v>
          </cell>
          <cell r="E1403" t="str">
            <v>Operations Planning &amp; Performance</v>
          </cell>
          <cell r="F1403">
            <v>51001839</v>
          </cell>
          <cell r="G1403" t="str">
            <v>Traffic Engineer</v>
          </cell>
          <cell r="H1403" t="str">
            <v>01.10.2013</v>
          </cell>
          <cell r="I1403" t="str">
            <v>Staff Member</v>
          </cell>
          <cell r="J1403" t="str">
            <v>Band G</v>
          </cell>
          <cell r="K1403">
            <v>1</v>
          </cell>
          <cell r="L1403">
            <v>40</v>
          </cell>
          <cell r="M1403" t="str">
            <v>Permanent Full-Time</v>
          </cell>
          <cell r="N1403" t="str">
            <v>Waged/Timesheet</v>
          </cell>
          <cell r="O1403" t="str">
            <v>Position Filled</v>
          </cell>
          <cell r="P1403">
            <v>1162</v>
          </cell>
          <cell r="Q1403" t="str">
            <v>Alastair Munro</v>
          </cell>
          <cell r="R1403" t="str">
            <v>Permanent Full-Time</v>
          </cell>
          <cell r="S1403" t="str">
            <v>Waged/Timesheet</v>
          </cell>
          <cell r="T1403" t="str">
            <v>IEA – 2013 Standard</v>
          </cell>
          <cell r="U1403">
            <v>1</v>
          </cell>
          <cell r="V1403" t="str">
            <v>G1</v>
          </cell>
          <cell r="W1403">
            <v>63960</v>
          </cell>
          <cell r="X1403" t="str">
            <v>Vodafone Building - Level 2 (74 Taharoto Road)</v>
          </cell>
          <cell r="Y1403">
            <v>0</v>
          </cell>
          <cell r="Z1403" t="str">
            <v>Alastair</v>
          </cell>
          <cell r="AA1403" t="str">
            <v>Munro</v>
          </cell>
          <cell r="AC1403" t="str">
            <v>BAND</v>
          </cell>
          <cell r="AD1403" t="str">
            <v>PSA</v>
          </cell>
          <cell r="AE1403" t="str">
            <v>Male</v>
          </cell>
          <cell r="AF1403">
            <v>1506</v>
          </cell>
          <cell r="AG1403" t="str">
            <v>Ops. Plan &amp; Perf.</v>
          </cell>
          <cell r="AH1403" t="str">
            <v>00.00.0000</v>
          </cell>
        </row>
        <row r="1404">
          <cell r="A1404">
            <v>51001841</v>
          </cell>
          <cell r="B1404" t="str">
            <v>Capital Development Division</v>
          </cell>
          <cell r="C1404" t="str">
            <v>Roading</v>
          </cell>
          <cell r="D1404" t="str">
            <v>Project Specialists</v>
          </cell>
          <cell r="E1404" t="str">
            <v>Draughting Team</v>
          </cell>
          <cell r="F1404">
            <v>51001841</v>
          </cell>
          <cell r="G1404" t="str">
            <v>Team Leader - Draughting</v>
          </cell>
          <cell r="H1404" t="str">
            <v>01.12.2013</v>
          </cell>
          <cell r="I1404" t="str">
            <v>Unit Manager</v>
          </cell>
          <cell r="J1404" t="str">
            <v>Band H</v>
          </cell>
          <cell r="K1404">
            <v>1</v>
          </cell>
          <cell r="L1404">
            <v>40</v>
          </cell>
          <cell r="M1404" t="str">
            <v>Permanent Full-Time</v>
          </cell>
          <cell r="N1404" t="str">
            <v>Salaried</v>
          </cell>
          <cell r="O1404" t="str">
            <v>Position Filled</v>
          </cell>
          <cell r="P1404">
            <v>1812</v>
          </cell>
          <cell r="Q1404" t="str">
            <v>Richard Batty</v>
          </cell>
          <cell r="R1404" t="str">
            <v>Permanent Full-Time</v>
          </cell>
          <cell r="S1404" t="str">
            <v>Salaried</v>
          </cell>
          <cell r="T1404" t="str">
            <v>CEA – PSA</v>
          </cell>
          <cell r="U1404">
            <v>1</v>
          </cell>
          <cell r="V1404" t="str">
            <v>H+</v>
          </cell>
          <cell r="W1404">
            <v>115000</v>
          </cell>
          <cell r="X1404" t="str">
            <v>Admin 5 - 6 Henderson Valley Road</v>
          </cell>
          <cell r="Y1404">
            <v>0</v>
          </cell>
          <cell r="Z1404" t="str">
            <v>Richard</v>
          </cell>
          <cell r="AA1404" t="str">
            <v>Batty</v>
          </cell>
          <cell r="AC1404" t="str">
            <v>BAND</v>
          </cell>
          <cell r="AD1404" t="str">
            <v>PSA</v>
          </cell>
          <cell r="AE1404" t="str">
            <v>Male</v>
          </cell>
          <cell r="AF1404">
            <v>3601</v>
          </cell>
          <cell r="AG1404" t="str">
            <v>Draughting</v>
          </cell>
          <cell r="AH1404" t="str">
            <v>00.00.0000</v>
          </cell>
        </row>
        <row r="1405">
          <cell r="A1405">
            <v>51001842</v>
          </cell>
          <cell r="B1405" t="str">
            <v>Capital Development Division</v>
          </cell>
          <cell r="C1405" t="str">
            <v>Roading</v>
          </cell>
          <cell r="D1405" t="str">
            <v>Project Specialists</v>
          </cell>
          <cell r="E1405" t="str">
            <v>Draughting Team</v>
          </cell>
          <cell r="F1405">
            <v>51001842</v>
          </cell>
          <cell r="G1405" t="str">
            <v>Draughtsperson</v>
          </cell>
          <cell r="H1405" t="str">
            <v>01.12.2013</v>
          </cell>
          <cell r="I1405" t="str">
            <v>Staff Member</v>
          </cell>
          <cell r="J1405" t="str">
            <v>Band F</v>
          </cell>
          <cell r="K1405">
            <v>1</v>
          </cell>
          <cell r="L1405">
            <v>40</v>
          </cell>
          <cell r="M1405" t="str">
            <v>Permanent Full-Time</v>
          </cell>
          <cell r="N1405" t="str">
            <v>Waged/Timesheet</v>
          </cell>
          <cell r="O1405" t="str">
            <v>Position Filled</v>
          </cell>
          <cell r="P1405">
            <v>1810</v>
          </cell>
          <cell r="Q1405" t="str">
            <v>Yanna Qi</v>
          </cell>
          <cell r="R1405" t="str">
            <v>Permanent Full-Time</v>
          </cell>
          <cell r="S1405" t="str">
            <v>Waged/Timesheet</v>
          </cell>
          <cell r="T1405" t="str">
            <v>IEA – 2013 Standard</v>
          </cell>
          <cell r="U1405">
            <v>1</v>
          </cell>
          <cell r="V1405" t="str">
            <v>F3</v>
          </cell>
          <cell r="W1405">
            <v>56760</v>
          </cell>
          <cell r="X1405" t="str">
            <v>Admin 5 - 6 Henderson Valley Road</v>
          </cell>
          <cell r="Y1405">
            <v>0</v>
          </cell>
          <cell r="Z1405" t="str">
            <v>Yanna</v>
          </cell>
          <cell r="AA1405" t="str">
            <v>Qi</v>
          </cell>
          <cell r="AC1405" t="str">
            <v>BAND</v>
          </cell>
          <cell r="AD1405" t="str">
            <v>PSA</v>
          </cell>
          <cell r="AE1405" t="str">
            <v>Female</v>
          </cell>
          <cell r="AF1405">
            <v>3601</v>
          </cell>
          <cell r="AG1405" t="str">
            <v>Draughting</v>
          </cell>
          <cell r="AH1405" t="str">
            <v>00.00.0000</v>
          </cell>
        </row>
        <row r="1406">
          <cell r="A1406">
            <v>51001843</v>
          </cell>
          <cell r="B1406" t="str">
            <v>Capital Development Division</v>
          </cell>
          <cell r="C1406" t="str">
            <v>Roading</v>
          </cell>
          <cell r="D1406" t="str">
            <v>Project Specialists</v>
          </cell>
          <cell r="E1406" t="str">
            <v>Draughting Team</v>
          </cell>
          <cell r="F1406">
            <v>51001843</v>
          </cell>
          <cell r="G1406" t="str">
            <v>Draughtsperson</v>
          </cell>
          <cell r="H1406" t="str">
            <v>01.12.2013</v>
          </cell>
          <cell r="I1406" t="str">
            <v>Staff Member</v>
          </cell>
          <cell r="J1406" t="str">
            <v>Band F</v>
          </cell>
          <cell r="K1406">
            <v>1</v>
          </cell>
          <cell r="L1406">
            <v>40</v>
          </cell>
          <cell r="M1406" t="str">
            <v>Permanent Full-Time</v>
          </cell>
          <cell r="N1406" t="str">
            <v>Waged/Timesheet</v>
          </cell>
          <cell r="O1406" t="str">
            <v>Position Filled</v>
          </cell>
          <cell r="P1406">
            <v>947</v>
          </cell>
          <cell r="Q1406" t="str">
            <v>Ulysses Gabriel</v>
          </cell>
          <cell r="R1406" t="str">
            <v>Permanent Full-Time</v>
          </cell>
          <cell r="S1406" t="str">
            <v>Waged/Timesheet</v>
          </cell>
          <cell r="T1406" t="str">
            <v>IEA – 2013 Standard</v>
          </cell>
          <cell r="U1406">
            <v>1</v>
          </cell>
          <cell r="V1406" t="str">
            <v>F4</v>
          </cell>
          <cell r="W1406">
            <v>58080</v>
          </cell>
          <cell r="X1406" t="str">
            <v>Admin 5 - 6 Henderson Valley Road</v>
          </cell>
          <cell r="Y1406">
            <v>0</v>
          </cell>
          <cell r="Z1406" t="str">
            <v>Ulysses</v>
          </cell>
          <cell r="AA1406" t="str">
            <v>Gabriel</v>
          </cell>
          <cell r="AC1406" t="str">
            <v>BAND</v>
          </cell>
          <cell r="AD1406" t="str">
            <v>PSA</v>
          </cell>
          <cell r="AE1406" t="str">
            <v>Male</v>
          </cell>
          <cell r="AF1406">
            <v>3601</v>
          </cell>
          <cell r="AG1406" t="str">
            <v>Draughting</v>
          </cell>
          <cell r="AH1406" t="str">
            <v>00.00.0000</v>
          </cell>
        </row>
        <row r="1407">
          <cell r="A1407">
            <v>51001845</v>
          </cell>
          <cell r="B1407" t="str">
            <v>People, Safety &amp; Contact</v>
          </cell>
          <cell r="C1407" t="str">
            <v>Business Services</v>
          </cell>
          <cell r="E1407" t="str">
            <v>Business Services</v>
          </cell>
          <cell r="F1407">
            <v>51001845</v>
          </cell>
          <cell r="G1407" t="str">
            <v>HR Business Services Advisor</v>
          </cell>
          <cell r="H1407" t="str">
            <v>04.11.2013</v>
          </cell>
          <cell r="I1407" t="str">
            <v>Staff Member</v>
          </cell>
          <cell r="J1407" t="str">
            <v>Band G</v>
          </cell>
          <cell r="K1407">
            <v>1</v>
          </cell>
          <cell r="L1407">
            <v>40</v>
          </cell>
          <cell r="M1407" t="str">
            <v>Permanent Full-Time</v>
          </cell>
          <cell r="N1407" t="str">
            <v>Waged/Timesheet</v>
          </cell>
          <cell r="O1407" t="str">
            <v>Position Filled</v>
          </cell>
          <cell r="P1407">
            <v>1220</v>
          </cell>
          <cell r="Q1407" t="str">
            <v>Vivienne McAulay</v>
          </cell>
          <cell r="R1407" t="str">
            <v>Fixed Term Full-Time</v>
          </cell>
          <cell r="S1407" t="str">
            <v>Waged/Timesheet</v>
          </cell>
          <cell r="T1407" t="str">
            <v>IEA – 2013 Standard</v>
          </cell>
          <cell r="U1407">
            <v>1</v>
          </cell>
          <cell r="V1407" t="str">
            <v>G+</v>
          </cell>
          <cell r="W1407">
            <v>71463.600000000006</v>
          </cell>
          <cell r="X1407" t="str">
            <v>Central One Level 2 - 6 Henderson Valley Road</v>
          </cell>
          <cell r="Y1407">
            <v>0</v>
          </cell>
          <cell r="Z1407" t="str">
            <v>Vivienne</v>
          </cell>
          <cell r="AA1407" t="str">
            <v>McAulay</v>
          </cell>
          <cell r="AC1407" t="str">
            <v>BAND</v>
          </cell>
          <cell r="AD1407" t="str">
            <v>PSA</v>
          </cell>
          <cell r="AE1407" t="str">
            <v>Female</v>
          </cell>
          <cell r="AF1407">
            <v>9305</v>
          </cell>
          <cell r="AG1407" t="str">
            <v>SHARED SERVICES</v>
          </cell>
          <cell r="AH1407" t="str">
            <v>05.08.2015</v>
          </cell>
        </row>
        <row r="1408">
          <cell r="A1408">
            <v>51001846</v>
          </cell>
          <cell r="B1408" t="str">
            <v>People, Safety &amp; Contact</v>
          </cell>
          <cell r="C1408" t="str">
            <v>Business Services</v>
          </cell>
          <cell r="E1408" t="str">
            <v>Business Services</v>
          </cell>
          <cell r="F1408">
            <v>51001846</v>
          </cell>
          <cell r="G1408" t="str">
            <v>HR Business Services Advisor</v>
          </cell>
          <cell r="H1408" t="str">
            <v>04.11.2013</v>
          </cell>
          <cell r="I1408" t="str">
            <v>Staff Member</v>
          </cell>
          <cell r="J1408" t="str">
            <v>Band G</v>
          </cell>
          <cell r="K1408">
            <v>1</v>
          </cell>
          <cell r="L1408">
            <v>40</v>
          </cell>
          <cell r="M1408" t="str">
            <v>Permanent Full-Time</v>
          </cell>
          <cell r="N1408" t="str">
            <v>Waged/Timesheet</v>
          </cell>
          <cell r="O1408" t="str">
            <v>Position Filled</v>
          </cell>
          <cell r="P1408">
            <v>1733</v>
          </cell>
          <cell r="Q1408" t="str">
            <v>Nicole Edridge</v>
          </cell>
          <cell r="R1408" t="str">
            <v>Permanent Full-Time</v>
          </cell>
          <cell r="S1408" t="str">
            <v>Waged/Timesheet</v>
          </cell>
          <cell r="T1408" t="str">
            <v>IEA – 2013 Standard</v>
          </cell>
          <cell r="U1408">
            <v>1</v>
          </cell>
          <cell r="V1408" t="str">
            <v>G4</v>
          </cell>
          <cell r="W1408">
            <v>68640</v>
          </cell>
          <cell r="X1408" t="str">
            <v>Central One Level 2 - 6 Henderson Valley Road</v>
          </cell>
          <cell r="Y1408">
            <v>0</v>
          </cell>
          <cell r="Z1408" t="str">
            <v>Nicole</v>
          </cell>
          <cell r="AA1408" t="str">
            <v>Edridge</v>
          </cell>
          <cell r="AC1408" t="str">
            <v>BAND</v>
          </cell>
          <cell r="AD1408" t="str">
            <v>PSA</v>
          </cell>
          <cell r="AE1408" t="str">
            <v>Female</v>
          </cell>
          <cell r="AF1408">
            <v>9305</v>
          </cell>
          <cell r="AG1408" t="str">
            <v>SHARED SERVICES</v>
          </cell>
          <cell r="AH1408" t="str">
            <v>00.00.0000</v>
          </cell>
        </row>
        <row r="1409">
          <cell r="A1409">
            <v>51001847</v>
          </cell>
          <cell r="B1409" t="str">
            <v>People, Safety &amp; Contact</v>
          </cell>
          <cell r="C1409" t="str">
            <v>Health and Safety</v>
          </cell>
          <cell r="E1409" t="str">
            <v>Health and Safety</v>
          </cell>
          <cell r="F1409">
            <v>51001847</v>
          </cell>
          <cell r="G1409" t="str">
            <v>H&amp;S Advisor</v>
          </cell>
          <cell r="H1409" t="str">
            <v>04.11.2013</v>
          </cell>
          <cell r="I1409" t="str">
            <v>Staff Member</v>
          </cell>
          <cell r="J1409" t="str">
            <v>Band H</v>
          </cell>
          <cell r="K1409">
            <v>1</v>
          </cell>
          <cell r="L1409">
            <v>40</v>
          </cell>
          <cell r="M1409" t="str">
            <v>Permanent Full-Time</v>
          </cell>
          <cell r="N1409" t="str">
            <v>Salaried</v>
          </cell>
          <cell r="O1409" t="str">
            <v>Position Filled</v>
          </cell>
          <cell r="P1409">
            <v>1780</v>
          </cell>
          <cell r="Q1409" t="str">
            <v>Ineke Blakey</v>
          </cell>
          <cell r="R1409" t="str">
            <v>Permanent Full-Time</v>
          </cell>
          <cell r="S1409" t="str">
            <v>Salaried</v>
          </cell>
          <cell r="T1409" t="str">
            <v>IEA – 2013 Standard</v>
          </cell>
          <cell r="U1409">
            <v>1</v>
          </cell>
          <cell r="V1409" t="str">
            <v>H+</v>
          </cell>
          <cell r="W1409">
            <v>104550</v>
          </cell>
          <cell r="X1409" t="str">
            <v>Central One Level 2 - 6 Henderson Valley Road</v>
          </cell>
          <cell r="Y1409">
            <v>0</v>
          </cell>
          <cell r="Z1409" t="str">
            <v>Regina</v>
          </cell>
          <cell r="AA1409" t="str">
            <v>Blakey</v>
          </cell>
          <cell r="AB1409" t="str">
            <v>Ineke</v>
          </cell>
          <cell r="AC1409" t="str">
            <v>BAND</v>
          </cell>
          <cell r="AD1409" t="str">
            <v>PSA</v>
          </cell>
          <cell r="AE1409" t="str">
            <v>Female</v>
          </cell>
          <cell r="AF1409">
            <v>9304</v>
          </cell>
          <cell r="AG1409" t="str">
            <v>Health and Safety</v>
          </cell>
          <cell r="AH1409" t="str">
            <v>00.00.0000</v>
          </cell>
        </row>
        <row r="1410">
          <cell r="A1410">
            <v>51001848</v>
          </cell>
          <cell r="B1410" t="str">
            <v>People, Safety &amp; Contact</v>
          </cell>
          <cell r="C1410" t="str">
            <v>Health and Safety</v>
          </cell>
          <cell r="E1410" t="str">
            <v>Health and Safety</v>
          </cell>
          <cell r="F1410">
            <v>51001848</v>
          </cell>
          <cell r="G1410" t="str">
            <v>Health &amp; Safety Manager</v>
          </cell>
          <cell r="H1410" t="str">
            <v>04.11.2013</v>
          </cell>
          <cell r="I1410" t="str">
            <v>Department Manager</v>
          </cell>
          <cell r="J1410" t="str">
            <v>Band K</v>
          </cell>
          <cell r="K1410">
            <v>1</v>
          </cell>
          <cell r="L1410">
            <v>40</v>
          </cell>
          <cell r="M1410" t="str">
            <v>Permanent Full-Time</v>
          </cell>
          <cell r="N1410" t="str">
            <v>Salaried</v>
          </cell>
          <cell r="O1410" t="str">
            <v>Position Filled</v>
          </cell>
          <cell r="P1410">
            <v>1688</v>
          </cell>
          <cell r="Q1410" t="str">
            <v>Chayne Zinsli</v>
          </cell>
          <cell r="R1410" t="str">
            <v>Permanent Full-Time</v>
          </cell>
          <cell r="S1410" t="str">
            <v>Salaried</v>
          </cell>
          <cell r="T1410" t="str">
            <v>IEA – 2013 Standard</v>
          </cell>
          <cell r="U1410">
            <v>1</v>
          </cell>
          <cell r="V1410" t="str">
            <v>K+</v>
          </cell>
          <cell r="W1410">
            <v>158600</v>
          </cell>
          <cell r="X1410" t="str">
            <v>Central One Level 2 - 6 Henderson Valley Road</v>
          </cell>
          <cell r="Y1410">
            <v>0</v>
          </cell>
          <cell r="Z1410" t="str">
            <v>Chayne</v>
          </cell>
          <cell r="AA1410" t="str">
            <v>Zinsli</v>
          </cell>
          <cell r="AC1410" t="str">
            <v>BAND</v>
          </cell>
          <cell r="AD1410" t="str">
            <v>PSA</v>
          </cell>
          <cell r="AE1410" t="str">
            <v>Male</v>
          </cell>
          <cell r="AF1410">
            <v>9304</v>
          </cell>
          <cell r="AG1410" t="str">
            <v>Health and Safety</v>
          </cell>
          <cell r="AH1410" t="str">
            <v>00.00.0000</v>
          </cell>
        </row>
        <row r="1411">
          <cell r="A1411">
            <v>51001849</v>
          </cell>
          <cell r="B1411" t="str">
            <v>People, Safety &amp; Contact</v>
          </cell>
          <cell r="C1411" t="str">
            <v>HRBP - Operations</v>
          </cell>
          <cell r="E1411" t="str">
            <v>HRBP - Operations</v>
          </cell>
          <cell r="F1411">
            <v>51001849</v>
          </cell>
          <cell r="G1411" t="str">
            <v>HR Manager</v>
          </cell>
          <cell r="H1411" t="str">
            <v>04.11.2013</v>
          </cell>
          <cell r="I1411" t="str">
            <v>Staff Member</v>
          </cell>
          <cell r="J1411" t="str">
            <v>Band J</v>
          </cell>
          <cell r="K1411">
            <v>1</v>
          </cell>
          <cell r="L1411">
            <v>40</v>
          </cell>
          <cell r="M1411" t="str">
            <v>Permanent Full-Time</v>
          </cell>
          <cell r="N1411" t="str">
            <v>Salaried</v>
          </cell>
          <cell r="O1411" t="str">
            <v>Position Filled</v>
          </cell>
          <cell r="P1411">
            <v>836</v>
          </cell>
          <cell r="Q1411" t="str">
            <v>Carrick Courtney</v>
          </cell>
          <cell r="R1411" t="str">
            <v>Permanent Full-Time</v>
          </cell>
          <cell r="S1411" t="str">
            <v>Salaried</v>
          </cell>
          <cell r="T1411" t="str">
            <v>IEA – 2013 Standard</v>
          </cell>
          <cell r="U1411">
            <v>1</v>
          </cell>
          <cell r="V1411" t="str">
            <v>J+</v>
          </cell>
          <cell r="W1411">
            <v>132400</v>
          </cell>
          <cell r="X1411" t="str">
            <v>1 Queen Street - Level 17</v>
          </cell>
          <cell r="Y1411">
            <v>0</v>
          </cell>
          <cell r="Z1411" t="str">
            <v>Carrick</v>
          </cell>
          <cell r="AA1411" t="str">
            <v>Courtney</v>
          </cell>
          <cell r="AB1411" t="str">
            <v>Carrick</v>
          </cell>
          <cell r="AC1411" t="str">
            <v>BAND</v>
          </cell>
          <cell r="AD1411" t="str">
            <v>PSA</v>
          </cell>
          <cell r="AE1411" t="str">
            <v>Male</v>
          </cell>
          <cell r="AF1411">
            <v>9307</v>
          </cell>
          <cell r="AG1411" t="str">
            <v>HR BUSINESS PARTNER</v>
          </cell>
          <cell r="AH1411" t="str">
            <v>00.00.0000</v>
          </cell>
        </row>
        <row r="1412">
          <cell r="A1412">
            <v>51001850</v>
          </cell>
          <cell r="B1412" t="str">
            <v>People, Safety &amp; Contact</v>
          </cell>
          <cell r="C1412" t="str">
            <v>Business Services</v>
          </cell>
          <cell r="D1412" t="str">
            <v>HR Administration</v>
          </cell>
          <cell r="E1412" t="str">
            <v>HR Administration</v>
          </cell>
          <cell r="F1412">
            <v>51001850</v>
          </cell>
          <cell r="G1412" t="str">
            <v>HR Assistant</v>
          </cell>
          <cell r="H1412" t="str">
            <v>04.11.2013</v>
          </cell>
          <cell r="I1412" t="str">
            <v>Staff Member</v>
          </cell>
          <cell r="J1412" t="str">
            <v>Band E</v>
          </cell>
          <cell r="K1412">
            <v>1</v>
          </cell>
          <cell r="L1412">
            <v>40</v>
          </cell>
          <cell r="M1412" t="str">
            <v>Fixed Term Full-Time</v>
          </cell>
          <cell r="N1412" t="str">
            <v>Waged/Timesheet</v>
          </cell>
          <cell r="O1412" t="str">
            <v>Position Filled</v>
          </cell>
          <cell r="P1412">
            <v>2324</v>
          </cell>
          <cell r="Q1412" t="str">
            <v>Alisa Hathaway</v>
          </cell>
          <cell r="R1412" t="str">
            <v>Fixed Term Full-Time</v>
          </cell>
          <cell r="S1412" t="str">
            <v>Waged/Timesheet</v>
          </cell>
          <cell r="T1412" t="str">
            <v>IEA – 2013 Standard</v>
          </cell>
          <cell r="U1412">
            <v>1</v>
          </cell>
          <cell r="V1412" t="str">
            <v>E4</v>
          </cell>
          <cell r="W1412">
            <v>49280</v>
          </cell>
          <cell r="X1412" t="str">
            <v>Central One Level 2 - 6 Henderson Valley Road</v>
          </cell>
          <cell r="Y1412">
            <v>0</v>
          </cell>
          <cell r="Z1412" t="str">
            <v>Alisa</v>
          </cell>
          <cell r="AA1412" t="str">
            <v>Hathaway</v>
          </cell>
          <cell r="AC1412" t="str">
            <v>BAND</v>
          </cell>
          <cell r="AD1412" t="str">
            <v>PSA</v>
          </cell>
          <cell r="AE1412" t="str">
            <v>Female</v>
          </cell>
          <cell r="AF1412">
            <v>9305</v>
          </cell>
          <cell r="AG1412" t="str">
            <v>SHARED SERVICES</v>
          </cell>
          <cell r="AH1412" t="str">
            <v>24.11.2015</v>
          </cell>
        </row>
        <row r="1413">
          <cell r="A1413">
            <v>51001853</v>
          </cell>
          <cell r="B1413" t="str">
            <v>People, Safety &amp; Contact</v>
          </cell>
          <cell r="C1413" t="str">
            <v>HRBP - Capital Development &amp; Support</v>
          </cell>
          <cell r="E1413" t="str">
            <v>HRBP - Capital Development &amp; Support</v>
          </cell>
          <cell r="F1413">
            <v>51001853</v>
          </cell>
          <cell r="G1413" t="str">
            <v>HR Business Partner - CDO &amp; Support</v>
          </cell>
          <cell r="H1413" t="str">
            <v>04.11.2013</v>
          </cell>
          <cell r="I1413" t="str">
            <v>Department Manager</v>
          </cell>
          <cell r="J1413" t="str">
            <v>Band K</v>
          </cell>
          <cell r="K1413">
            <v>1</v>
          </cell>
          <cell r="L1413">
            <v>40</v>
          </cell>
          <cell r="M1413" t="str">
            <v>Permanent Full-Time</v>
          </cell>
          <cell r="N1413" t="str">
            <v>Salaried</v>
          </cell>
          <cell r="O1413" t="str">
            <v>Position Filled</v>
          </cell>
          <cell r="P1413">
            <v>2230</v>
          </cell>
          <cell r="Q1413" t="str">
            <v>Caryn Dawson</v>
          </cell>
          <cell r="R1413" t="str">
            <v>Permanent Full-Time</v>
          </cell>
          <cell r="S1413" t="str">
            <v>Salaried</v>
          </cell>
          <cell r="T1413" t="str">
            <v>IEA – 2013 Standard</v>
          </cell>
          <cell r="U1413">
            <v>1</v>
          </cell>
          <cell r="V1413" t="str">
            <v>K+</v>
          </cell>
          <cell r="W1413">
            <v>155000</v>
          </cell>
          <cell r="X1413" t="str">
            <v>Central One Level 2 - 6 Henderson Valley Road</v>
          </cell>
          <cell r="Y1413">
            <v>0</v>
          </cell>
          <cell r="Z1413" t="str">
            <v>Caryn</v>
          </cell>
          <cell r="AA1413" t="str">
            <v>Dawson</v>
          </cell>
          <cell r="AC1413" t="str">
            <v>BAND</v>
          </cell>
          <cell r="AD1413" t="str">
            <v>PSA</v>
          </cell>
          <cell r="AE1413" t="str">
            <v>Female</v>
          </cell>
          <cell r="AF1413">
            <v>9307</v>
          </cell>
          <cell r="AG1413" t="str">
            <v>HR BUSINESS PARTNER</v>
          </cell>
          <cell r="AH1413" t="str">
            <v>00.00.0000</v>
          </cell>
        </row>
        <row r="1414">
          <cell r="A1414">
            <v>51001854</v>
          </cell>
          <cell r="B1414" t="str">
            <v>People, Safety &amp; Contact</v>
          </cell>
          <cell r="C1414" t="str">
            <v>Recruitment</v>
          </cell>
          <cell r="E1414" t="str">
            <v>Recruitment</v>
          </cell>
          <cell r="F1414">
            <v>51001854</v>
          </cell>
          <cell r="G1414" t="str">
            <v>Recruitment Manager</v>
          </cell>
          <cell r="H1414" t="str">
            <v>04.11.2013</v>
          </cell>
          <cell r="I1414" t="str">
            <v>Department Manager</v>
          </cell>
          <cell r="J1414" t="str">
            <v>Band H</v>
          </cell>
          <cell r="K1414">
            <v>1</v>
          </cell>
          <cell r="L1414">
            <v>40</v>
          </cell>
          <cell r="M1414" t="str">
            <v>Permanent Full-Time</v>
          </cell>
          <cell r="N1414" t="str">
            <v>Salaried</v>
          </cell>
          <cell r="O1414" t="str">
            <v>Position Filled</v>
          </cell>
          <cell r="P1414">
            <v>1673</v>
          </cell>
          <cell r="Q1414" t="str">
            <v>Kirsten Mayne</v>
          </cell>
          <cell r="R1414" t="str">
            <v>Permanent Full-Time</v>
          </cell>
          <cell r="S1414" t="str">
            <v>Salaried</v>
          </cell>
          <cell r="T1414" t="str">
            <v>IEA – 2013 Standard</v>
          </cell>
          <cell r="U1414">
            <v>1</v>
          </cell>
          <cell r="V1414" t="str">
            <v>H+</v>
          </cell>
          <cell r="W1414">
            <v>97280</v>
          </cell>
          <cell r="X1414" t="str">
            <v>Central One Level 2 - 6 Henderson Valley Road</v>
          </cell>
          <cell r="Y1414">
            <v>0</v>
          </cell>
          <cell r="Z1414" t="str">
            <v>Kirsten</v>
          </cell>
          <cell r="AA1414" t="str">
            <v>Mayne</v>
          </cell>
          <cell r="AC1414" t="str">
            <v>BAND</v>
          </cell>
          <cell r="AD1414" t="str">
            <v>PSA</v>
          </cell>
          <cell r="AE1414" t="str">
            <v>Female</v>
          </cell>
          <cell r="AF1414">
            <v>9305</v>
          </cell>
          <cell r="AG1414" t="str">
            <v>SHARED SERVICES</v>
          </cell>
          <cell r="AH1414" t="str">
            <v>00.00.0000</v>
          </cell>
        </row>
        <row r="1415">
          <cell r="A1415">
            <v>51001856</v>
          </cell>
          <cell r="B1415" t="str">
            <v>People, Safety &amp; Contact</v>
          </cell>
          <cell r="C1415" t="str">
            <v>Organisational Development</v>
          </cell>
          <cell r="E1415" t="str">
            <v>Organisational Development</v>
          </cell>
          <cell r="F1415">
            <v>51001856</v>
          </cell>
          <cell r="G1415" t="str">
            <v>Senior OD Consultant</v>
          </cell>
          <cell r="H1415" t="str">
            <v>04.11.2013</v>
          </cell>
          <cell r="I1415" t="str">
            <v>Staff Member</v>
          </cell>
          <cell r="J1415" t="str">
            <v>Band I</v>
          </cell>
          <cell r="K1415">
            <v>1</v>
          </cell>
          <cell r="L1415">
            <v>40</v>
          </cell>
          <cell r="M1415" t="str">
            <v>Permanent Full-Time</v>
          </cell>
          <cell r="N1415" t="str">
            <v>Salaried</v>
          </cell>
          <cell r="O1415" t="str">
            <v>Position Filled</v>
          </cell>
          <cell r="P1415">
            <v>2129</v>
          </cell>
          <cell r="Q1415" t="str">
            <v>Maria Coates</v>
          </cell>
          <cell r="R1415" t="str">
            <v>Fixed Term Part-Time</v>
          </cell>
          <cell r="S1415" t="str">
            <v>Salaried</v>
          </cell>
          <cell r="T1415" t="str">
            <v>IEA – 2013 Standard</v>
          </cell>
          <cell r="U1415">
            <v>0.5</v>
          </cell>
          <cell r="V1415" t="str">
            <v>I+</v>
          </cell>
          <cell r="W1415">
            <v>150000</v>
          </cell>
          <cell r="X1415" t="str">
            <v>Central One Level 2 - 6 Henderson Valley Road</v>
          </cell>
          <cell r="Y1415">
            <v>0.5</v>
          </cell>
          <cell r="Z1415" t="str">
            <v>Maria</v>
          </cell>
          <cell r="AA1415" t="str">
            <v>Coates</v>
          </cell>
          <cell r="AC1415" t="str">
            <v>BAND</v>
          </cell>
          <cell r="AD1415" t="str">
            <v>PSA</v>
          </cell>
          <cell r="AE1415" t="str">
            <v>Female</v>
          </cell>
          <cell r="AF1415">
            <v>9303</v>
          </cell>
          <cell r="AG1415" t="str">
            <v>ORG DEVELOPMENT</v>
          </cell>
          <cell r="AH1415" t="str">
            <v>31.03.2015</v>
          </cell>
        </row>
        <row r="1416">
          <cell r="A1416">
            <v>51001857</v>
          </cell>
          <cell r="B1416" t="str">
            <v>People, Safety &amp; Contact</v>
          </cell>
          <cell r="C1416" t="str">
            <v>Organisational Development</v>
          </cell>
          <cell r="E1416" t="str">
            <v>Organisational Development</v>
          </cell>
          <cell r="F1416">
            <v>51001857</v>
          </cell>
          <cell r="G1416" t="str">
            <v>Senior L&amp;D Consultant</v>
          </cell>
          <cell r="H1416" t="str">
            <v>04.11.2013</v>
          </cell>
          <cell r="I1416" t="str">
            <v>Staff Member</v>
          </cell>
          <cell r="J1416" t="str">
            <v>Band I</v>
          </cell>
          <cell r="K1416">
            <v>1</v>
          </cell>
          <cell r="L1416">
            <v>40</v>
          </cell>
          <cell r="M1416" t="str">
            <v>Permanent Full-Time</v>
          </cell>
          <cell r="N1416" t="str">
            <v>Salaried</v>
          </cell>
          <cell r="O1416" t="str">
            <v>Position Filled</v>
          </cell>
          <cell r="P1416">
            <v>1953</v>
          </cell>
          <cell r="Q1416" t="str">
            <v>David Carter</v>
          </cell>
          <cell r="R1416" t="str">
            <v>Fixed Term Full-Time</v>
          </cell>
          <cell r="S1416" t="str">
            <v>Salaried</v>
          </cell>
          <cell r="T1416" t="str">
            <v>IEA – 2013 Standard</v>
          </cell>
          <cell r="U1416">
            <v>1</v>
          </cell>
          <cell r="V1416" t="str">
            <v>I3</v>
          </cell>
          <cell r="W1416">
            <v>93740</v>
          </cell>
          <cell r="X1416" t="str">
            <v>Central One Level 2 - 6 Henderson Valley Road</v>
          </cell>
          <cell r="Y1416">
            <v>0</v>
          </cell>
          <cell r="Z1416" t="str">
            <v>David</v>
          </cell>
          <cell r="AA1416" t="str">
            <v>Carter</v>
          </cell>
          <cell r="AC1416" t="str">
            <v>BAND</v>
          </cell>
          <cell r="AD1416" t="str">
            <v>PSA</v>
          </cell>
          <cell r="AE1416" t="str">
            <v>Male</v>
          </cell>
          <cell r="AF1416">
            <v>9303</v>
          </cell>
          <cell r="AG1416" t="str">
            <v>ORG DEVELOPMENT</v>
          </cell>
          <cell r="AH1416" t="str">
            <v>16.09.2015</v>
          </cell>
        </row>
        <row r="1417">
          <cell r="A1417">
            <v>51001858</v>
          </cell>
          <cell r="B1417" t="str">
            <v>People, Safety &amp; Contact</v>
          </cell>
          <cell r="C1417" t="str">
            <v>Organisational Development</v>
          </cell>
          <cell r="E1417" t="str">
            <v>Organisational Development</v>
          </cell>
          <cell r="F1417">
            <v>51001858</v>
          </cell>
          <cell r="G1417" t="str">
            <v>HR/ OD Programme Lead</v>
          </cell>
          <cell r="H1417" t="str">
            <v>04.11.2013</v>
          </cell>
          <cell r="I1417" t="str">
            <v>Staff Member</v>
          </cell>
          <cell r="J1417" t="str">
            <v>Band H</v>
          </cell>
          <cell r="K1417">
            <v>1</v>
          </cell>
          <cell r="L1417">
            <v>40</v>
          </cell>
          <cell r="M1417" t="str">
            <v>Permanent Full-Time</v>
          </cell>
          <cell r="N1417" t="str">
            <v>Salaried</v>
          </cell>
          <cell r="O1417" t="str">
            <v>Position Filled</v>
          </cell>
          <cell r="P1417">
            <v>2078</v>
          </cell>
          <cell r="Q1417" t="str">
            <v>Shelley Stewart</v>
          </cell>
          <cell r="R1417" t="str">
            <v>Permanent Full-Time</v>
          </cell>
          <cell r="S1417" t="str">
            <v>Salaried</v>
          </cell>
          <cell r="T1417" t="str">
            <v>IEA – 2013 Standard</v>
          </cell>
          <cell r="U1417">
            <v>1</v>
          </cell>
          <cell r="V1417" t="str">
            <v>H+</v>
          </cell>
          <cell r="W1417">
            <v>90000</v>
          </cell>
          <cell r="X1417" t="str">
            <v>Central One Level 2 - 6 Henderson Valley Road</v>
          </cell>
          <cell r="Y1417">
            <v>0</v>
          </cell>
          <cell r="Z1417" t="str">
            <v>Shelley</v>
          </cell>
          <cell r="AA1417" t="str">
            <v>Stewart</v>
          </cell>
          <cell r="AC1417" t="str">
            <v>BAND</v>
          </cell>
          <cell r="AD1417" t="str">
            <v>PSA</v>
          </cell>
          <cell r="AE1417" t="str">
            <v>Female</v>
          </cell>
          <cell r="AF1417">
            <v>9303</v>
          </cell>
          <cell r="AG1417" t="str">
            <v>ORG DEVELOPMENT</v>
          </cell>
          <cell r="AH1417" t="str">
            <v>00.00.0000</v>
          </cell>
        </row>
        <row r="1418">
          <cell r="A1418">
            <v>51001860</v>
          </cell>
          <cell r="B1418" t="str">
            <v>Business Technology Division</v>
          </cell>
          <cell r="C1418" t="str">
            <v>HOP Technical</v>
          </cell>
          <cell r="D1418" t="str">
            <v>AT HOP EOD</v>
          </cell>
          <cell r="E1418" t="str">
            <v>AT HOP EOD</v>
          </cell>
          <cell r="F1418">
            <v>51001860</v>
          </cell>
          <cell r="G1418" t="str">
            <v>Senior EOD Business Analyst</v>
          </cell>
          <cell r="H1418" t="str">
            <v>01.07.2013</v>
          </cell>
          <cell r="I1418" t="str">
            <v>Unit Manager</v>
          </cell>
          <cell r="J1418" t="str">
            <v>Band H</v>
          </cell>
          <cell r="K1418">
            <v>1</v>
          </cell>
          <cell r="L1418">
            <v>40</v>
          </cell>
          <cell r="M1418" t="str">
            <v>Permanent Full-Time</v>
          </cell>
          <cell r="N1418" t="str">
            <v>Salaried</v>
          </cell>
          <cell r="O1418" t="str">
            <v>Position Filled</v>
          </cell>
          <cell r="P1418">
            <v>1768</v>
          </cell>
          <cell r="Q1418" t="str">
            <v>Neda Sakhaee</v>
          </cell>
          <cell r="R1418" t="str">
            <v>Permanent Full-Time</v>
          </cell>
          <cell r="S1418" t="str">
            <v>Salaried</v>
          </cell>
          <cell r="T1418" t="str">
            <v>CEA – PSA</v>
          </cell>
          <cell r="U1418">
            <v>1</v>
          </cell>
          <cell r="V1418" t="str">
            <v>H5</v>
          </cell>
          <cell r="W1418">
            <v>82800</v>
          </cell>
          <cell r="X1418" t="str">
            <v>Goodman Fielder L2 - 8 Nelson Street</v>
          </cell>
          <cell r="Y1418">
            <v>0</v>
          </cell>
          <cell r="Z1418" t="str">
            <v>Neda</v>
          </cell>
          <cell r="AA1418" t="str">
            <v>Sakhaee</v>
          </cell>
          <cell r="AC1418" t="str">
            <v>BAND</v>
          </cell>
          <cell r="AD1418" t="str">
            <v>PSA</v>
          </cell>
          <cell r="AE1418" t="str">
            <v>Female</v>
          </cell>
          <cell r="AF1418">
            <v>8517</v>
          </cell>
          <cell r="AG1418" t="str">
            <v>HOP Technical</v>
          </cell>
          <cell r="AH1418" t="str">
            <v>00.00.0000</v>
          </cell>
        </row>
        <row r="1419">
          <cell r="A1419">
            <v>51001862</v>
          </cell>
          <cell r="B1419" t="str">
            <v>Finance Division</v>
          </cell>
          <cell r="C1419" t="str">
            <v>AT HOP</v>
          </cell>
          <cell r="D1419" t="str">
            <v>AT HOP Operations</v>
          </cell>
          <cell r="E1419" t="str">
            <v>AT HOP Operations</v>
          </cell>
          <cell r="F1419">
            <v>51001862</v>
          </cell>
          <cell r="G1419" t="str">
            <v>HOP Service Delivery Representative</v>
          </cell>
          <cell r="H1419" t="str">
            <v>07.10.2013</v>
          </cell>
          <cell r="I1419" t="str">
            <v>Staff Member</v>
          </cell>
          <cell r="K1419">
            <v>0</v>
          </cell>
          <cell r="L1419">
            <v>0</v>
          </cell>
          <cell r="M1419" t="str">
            <v>Non-Employee</v>
          </cell>
          <cell r="N1419" t="str">
            <v>Contractor</v>
          </cell>
          <cell r="O1419" t="str">
            <v>Position Filled</v>
          </cell>
          <cell r="P1419">
            <v>1656</v>
          </cell>
          <cell r="Q1419" t="str">
            <v>Lindsay Bryce</v>
          </cell>
          <cell r="R1419" t="str">
            <v>Non-Employee</v>
          </cell>
          <cell r="S1419" t="str">
            <v>Contractor</v>
          </cell>
          <cell r="U1419">
            <v>0</v>
          </cell>
          <cell r="W1419">
            <v>0</v>
          </cell>
          <cell r="X1419" t="str">
            <v>Goodman Fielder L2 - 8 Nelson Street</v>
          </cell>
          <cell r="Y1419">
            <v>0</v>
          </cell>
          <cell r="Z1419" t="str">
            <v>Lindsay</v>
          </cell>
          <cell r="AA1419" t="str">
            <v>Bryce</v>
          </cell>
          <cell r="AE1419" t="str">
            <v>Female</v>
          </cell>
          <cell r="AF1419">
            <v>1701</v>
          </cell>
          <cell r="AG1419" t="str">
            <v>AT HOP</v>
          </cell>
          <cell r="AH1419" t="str">
            <v>30.11.2014</v>
          </cell>
        </row>
        <row r="1420">
          <cell r="A1420">
            <v>51001864</v>
          </cell>
          <cell r="B1420" t="str">
            <v>Finance Division</v>
          </cell>
          <cell r="C1420" t="str">
            <v>AT HOP</v>
          </cell>
          <cell r="D1420" t="str">
            <v>AT HOP Operations</v>
          </cell>
          <cell r="E1420" t="str">
            <v>AT HOP Operations</v>
          </cell>
          <cell r="F1420">
            <v>51001864</v>
          </cell>
          <cell r="G1420" t="str">
            <v>HOP Service Delivery Representative</v>
          </cell>
          <cell r="H1420" t="str">
            <v>07.10.2013</v>
          </cell>
          <cell r="I1420" t="str">
            <v>Staff Member</v>
          </cell>
          <cell r="K1420">
            <v>0</v>
          </cell>
          <cell r="L1420">
            <v>0</v>
          </cell>
          <cell r="M1420" t="str">
            <v>Non-Employee</v>
          </cell>
          <cell r="N1420" t="str">
            <v>Contractor</v>
          </cell>
          <cell r="O1420" t="str">
            <v>Position Filled</v>
          </cell>
          <cell r="P1420">
            <v>1435</v>
          </cell>
          <cell r="Q1420" t="str">
            <v>Aine Conlan</v>
          </cell>
          <cell r="R1420" t="str">
            <v>Non-Employee</v>
          </cell>
          <cell r="S1420" t="str">
            <v>Contractor</v>
          </cell>
          <cell r="U1420">
            <v>0</v>
          </cell>
          <cell r="W1420">
            <v>0</v>
          </cell>
          <cell r="X1420" t="str">
            <v>Goodman Fielder L2 - 8 Nelson Street</v>
          </cell>
          <cell r="Y1420">
            <v>0</v>
          </cell>
          <cell r="Z1420" t="str">
            <v>Aine</v>
          </cell>
          <cell r="AA1420" t="str">
            <v>Conlan</v>
          </cell>
          <cell r="AE1420" t="str">
            <v>Female</v>
          </cell>
          <cell r="AF1420">
            <v>1701</v>
          </cell>
          <cell r="AG1420" t="str">
            <v>AT HOP</v>
          </cell>
          <cell r="AH1420" t="str">
            <v>30.11.2014</v>
          </cell>
        </row>
        <row r="1421">
          <cell r="A1421">
            <v>51001868</v>
          </cell>
          <cell r="B1421" t="str">
            <v>Capital Development Division</v>
          </cell>
          <cell r="C1421" t="str">
            <v>Road Corridor</v>
          </cell>
          <cell r="D1421" t="str">
            <v>Delivery</v>
          </cell>
          <cell r="E1421" t="str">
            <v>South West Contracts</v>
          </cell>
          <cell r="F1421">
            <v>51001868</v>
          </cell>
          <cell r="G1421" t="str">
            <v>Opus Consultant</v>
          </cell>
          <cell r="H1421" t="str">
            <v>01.10.2013</v>
          </cell>
          <cell r="I1421" t="str">
            <v>Staff Member</v>
          </cell>
          <cell r="K1421">
            <v>0</v>
          </cell>
          <cell r="L1421">
            <v>0</v>
          </cell>
          <cell r="M1421" t="str">
            <v>Non-Employee</v>
          </cell>
          <cell r="N1421" t="str">
            <v>Consultant</v>
          </cell>
          <cell r="O1421" t="str">
            <v>Position Filled</v>
          </cell>
          <cell r="P1421">
            <v>2143</v>
          </cell>
          <cell r="Q1421" t="str">
            <v>Kevin Ng</v>
          </cell>
          <cell r="R1421" t="str">
            <v>Non-Employee</v>
          </cell>
          <cell r="S1421" t="str">
            <v>Contractor</v>
          </cell>
          <cell r="U1421">
            <v>0</v>
          </cell>
          <cell r="W1421">
            <v>0</v>
          </cell>
          <cell r="X1421" t="str">
            <v>Level 1 - 15 Putney Way</v>
          </cell>
          <cell r="Y1421">
            <v>0</v>
          </cell>
          <cell r="Z1421" t="str">
            <v>Kevin</v>
          </cell>
          <cell r="AA1421" t="str">
            <v>Ng</v>
          </cell>
          <cell r="AE1421" t="str">
            <v>Male</v>
          </cell>
          <cell r="AF1421">
            <v>1619</v>
          </cell>
          <cell r="AG1421" t="str">
            <v>South 1</v>
          </cell>
          <cell r="AH1421" t="str">
            <v>31.03.2015</v>
          </cell>
        </row>
        <row r="1422">
          <cell r="A1422">
            <v>51001870</v>
          </cell>
          <cell r="B1422" t="str">
            <v>Services</v>
          </cell>
          <cell r="C1422" t="str">
            <v>Services</v>
          </cell>
          <cell r="D1422" t="str">
            <v>Business Integration &amp; Development</v>
          </cell>
          <cell r="E1422" t="str">
            <v>Rapid Response</v>
          </cell>
          <cell r="F1422">
            <v>51001870</v>
          </cell>
          <cell r="G1422" t="str">
            <v>RRT Senior Engineer</v>
          </cell>
          <cell r="H1422" t="str">
            <v>08.10.2013</v>
          </cell>
          <cell r="I1422" t="str">
            <v>Staff Member</v>
          </cell>
          <cell r="J1422" t="str">
            <v>Band H</v>
          </cell>
          <cell r="K1422">
            <v>1</v>
          </cell>
          <cell r="L1422">
            <v>40</v>
          </cell>
          <cell r="M1422" t="str">
            <v>Permanent Full-Time</v>
          </cell>
          <cell r="N1422" t="str">
            <v>Salaried</v>
          </cell>
          <cell r="O1422" t="str">
            <v>Position Filled</v>
          </cell>
          <cell r="P1422">
            <v>2101</v>
          </cell>
          <cell r="Q1422" t="str">
            <v>Sol Hessell</v>
          </cell>
          <cell r="R1422" t="str">
            <v>Permanent Full-Time</v>
          </cell>
          <cell r="S1422" t="str">
            <v>Salaried</v>
          </cell>
          <cell r="T1422" t="str">
            <v>IEA – 2013 Standard</v>
          </cell>
          <cell r="U1422">
            <v>1</v>
          </cell>
          <cell r="V1422" t="str">
            <v>H+</v>
          </cell>
          <cell r="W1422">
            <v>100000</v>
          </cell>
          <cell r="X1422" t="str">
            <v>1 Queen Street - Level 6</v>
          </cell>
          <cell r="Y1422">
            <v>0</v>
          </cell>
          <cell r="Z1422" t="str">
            <v>Sol</v>
          </cell>
          <cell r="AA1422" t="str">
            <v>Hessell</v>
          </cell>
          <cell r="AC1422" t="str">
            <v>BAND</v>
          </cell>
          <cell r="AD1422" t="str">
            <v>PSA</v>
          </cell>
          <cell r="AE1422" t="str">
            <v>Male</v>
          </cell>
          <cell r="AF1422">
            <v>1522</v>
          </cell>
          <cell r="AG1422" t="str">
            <v>Business Int &amp; Dev</v>
          </cell>
          <cell r="AH1422" t="str">
            <v>00.00.0000</v>
          </cell>
        </row>
        <row r="1423">
          <cell r="A1423">
            <v>51001871</v>
          </cell>
          <cell r="B1423" t="str">
            <v>Services</v>
          </cell>
          <cell r="C1423" t="str">
            <v>Services</v>
          </cell>
          <cell r="D1423" t="str">
            <v>Business Integration &amp; Development</v>
          </cell>
          <cell r="E1423" t="str">
            <v>Rapid Response</v>
          </cell>
          <cell r="F1423">
            <v>51001871</v>
          </cell>
          <cell r="G1423" t="str">
            <v>RRT Senior Engineer</v>
          </cell>
          <cell r="H1423" t="str">
            <v>08.10.2013</v>
          </cell>
          <cell r="I1423" t="str">
            <v>Staff Member</v>
          </cell>
          <cell r="J1423" t="str">
            <v>Band H</v>
          </cell>
          <cell r="K1423">
            <v>1</v>
          </cell>
          <cell r="L1423">
            <v>40</v>
          </cell>
          <cell r="M1423" t="str">
            <v>Permanent Full-Time</v>
          </cell>
          <cell r="N1423" t="str">
            <v>Salaried</v>
          </cell>
          <cell r="O1423" t="str">
            <v>Position unfilled for  76 days</v>
          </cell>
          <cell r="P1423">
            <v>0</v>
          </cell>
          <cell r="U1423">
            <v>0</v>
          </cell>
          <cell r="W1423">
            <v>0</v>
          </cell>
          <cell r="Y1423">
            <v>1</v>
          </cell>
          <cell r="AD1423" t="str">
            <v>PSA</v>
          </cell>
          <cell r="AH1423" t="str">
            <v>00.00.0000</v>
          </cell>
        </row>
        <row r="1424">
          <cell r="A1424">
            <v>51001872</v>
          </cell>
          <cell r="B1424" t="str">
            <v>Services</v>
          </cell>
          <cell r="C1424" t="str">
            <v>Services</v>
          </cell>
          <cell r="D1424" t="str">
            <v>Business Integration &amp; Development</v>
          </cell>
          <cell r="E1424" t="str">
            <v>Rapid Response</v>
          </cell>
          <cell r="F1424">
            <v>51001872</v>
          </cell>
          <cell r="G1424" t="str">
            <v>RRT Senior Engineer</v>
          </cell>
          <cell r="H1424" t="str">
            <v>08.10.2013</v>
          </cell>
          <cell r="I1424" t="str">
            <v>Staff Member</v>
          </cell>
          <cell r="J1424" t="str">
            <v>Band H</v>
          </cell>
          <cell r="K1424">
            <v>1</v>
          </cell>
          <cell r="L1424">
            <v>40</v>
          </cell>
          <cell r="M1424" t="str">
            <v>Permanent Full-Time</v>
          </cell>
          <cell r="N1424" t="str">
            <v>Salaried</v>
          </cell>
          <cell r="O1424" t="str">
            <v>Position Filled</v>
          </cell>
          <cell r="P1424">
            <v>2059</v>
          </cell>
          <cell r="Q1424" t="str">
            <v>Roger Ward</v>
          </cell>
          <cell r="R1424" t="str">
            <v>Permanent Full-Time</v>
          </cell>
          <cell r="S1424" t="str">
            <v>Salaried</v>
          </cell>
          <cell r="T1424" t="str">
            <v>CEA – PSA</v>
          </cell>
          <cell r="U1424">
            <v>1</v>
          </cell>
          <cell r="V1424" t="str">
            <v>H+</v>
          </cell>
          <cell r="W1424">
            <v>100000</v>
          </cell>
          <cell r="X1424" t="str">
            <v>Floor 8 - 31 Wiri Station Road</v>
          </cell>
          <cell r="Y1424">
            <v>0</v>
          </cell>
          <cell r="Z1424" t="str">
            <v>Roger</v>
          </cell>
          <cell r="AA1424" t="str">
            <v>Ward</v>
          </cell>
          <cell r="AC1424" t="str">
            <v>BAND</v>
          </cell>
          <cell r="AD1424" t="str">
            <v>PSA</v>
          </cell>
          <cell r="AE1424" t="str">
            <v>Male</v>
          </cell>
          <cell r="AF1424">
            <v>1522</v>
          </cell>
          <cell r="AG1424" t="str">
            <v>Business Int &amp; Dev</v>
          </cell>
          <cell r="AH1424" t="str">
            <v>00.00.0000</v>
          </cell>
        </row>
        <row r="1425">
          <cell r="A1425">
            <v>51001877</v>
          </cell>
          <cell r="B1425" t="str">
            <v>Services</v>
          </cell>
          <cell r="C1425" t="str">
            <v>Services</v>
          </cell>
          <cell r="D1425" t="str">
            <v>ATOC - Smales</v>
          </cell>
          <cell r="E1425" t="str">
            <v>Traffic Signals Team 2</v>
          </cell>
          <cell r="F1425">
            <v>51001877</v>
          </cell>
          <cell r="G1425" t="str">
            <v>Team Leader Technical Services</v>
          </cell>
          <cell r="H1425" t="str">
            <v>08.10.2013</v>
          </cell>
          <cell r="I1425" t="str">
            <v>Team Leader</v>
          </cell>
          <cell r="J1425" t="str">
            <v>Band I</v>
          </cell>
          <cell r="K1425">
            <v>1</v>
          </cell>
          <cell r="L1425">
            <v>40</v>
          </cell>
          <cell r="M1425" t="str">
            <v>Permanent Full-Time</v>
          </cell>
          <cell r="N1425" t="str">
            <v>Salaried</v>
          </cell>
          <cell r="O1425" t="str">
            <v>Position Filled</v>
          </cell>
          <cell r="P1425">
            <v>722</v>
          </cell>
          <cell r="Q1425" t="str">
            <v>Romany Sharobim</v>
          </cell>
          <cell r="R1425" t="str">
            <v>Permanent Full-Time</v>
          </cell>
          <cell r="S1425" t="str">
            <v>Salaried</v>
          </cell>
          <cell r="T1425" t="str">
            <v>IEA – 2013 Standard</v>
          </cell>
          <cell r="U1425">
            <v>1</v>
          </cell>
          <cell r="V1425" t="str">
            <v>I+</v>
          </cell>
          <cell r="W1425">
            <v>109872</v>
          </cell>
          <cell r="X1425" t="str">
            <v>Q4 Building – 74 Taharoto (JTOC)</v>
          </cell>
          <cell r="Y1425">
            <v>0</v>
          </cell>
          <cell r="Z1425" t="str">
            <v>Romany</v>
          </cell>
          <cell r="AA1425" t="str">
            <v>Sharobim</v>
          </cell>
          <cell r="AC1425" t="str">
            <v>BAND</v>
          </cell>
          <cell r="AD1425" t="str">
            <v>PSA</v>
          </cell>
          <cell r="AE1425" t="str">
            <v>Male</v>
          </cell>
          <cell r="AF1425">
            <v>1509</v>
          </cell>
          <cell r="AG1425" t="str">
            <v>ATOC - Smales</v>
          </cell>
          <cell r="AH1425" t="str">
            <v>00.00.0000</v>
          </cell>
        </row>
        <row r="1426">
          <cell r="A1426">
            <v>51001879</v>
          </cell>
          <cell r="B1426" t="str">
            <v>Business Technology Division</v>
          </cell>
          <cell r="C1426" t="str">
            <v>Business Delivery</v>
          </cell>
          <cell r="D1426" t="str">
            <v>Corporate Programme</v>
          </cell>
          <cell r="E1426" t="str">
            <v>Corporate Programme</v>
          </cell>
          <cell r="F1426">
            <v>51001879</v>
          </cell>
          <cell r="G1426" t="str">
            <v>CRM Business Analyst</v>
          </cell>
          <cell r="H1426" t="str">
            <v>01.11.2013</v>
          </cell>
          <cell r="I1426" t="str">
            <v>Staff Member</v>
          </cell>
          <cell r="K1426">
            <v>0</v>
          </cell>
          <cell r="L1426">
            <v>0</v>
          </cell>
          <cell r="M1426" t="str">
            <v>Non-Employee</v>
          </cell>
          <cell r="N1426" t="str">
            <v>Contractor</v>
          </cell>
          <cell r="O1426" t="str">
            <v>Position Filled</v>
          </cell>
          <cell r="P1426">
            <v>1681</v>
          </cell>
          <cell r="Q1426" t="str">
            <v>Patrick Rousseau</v>
          </cell>
          <cell r="R1426" t="str">
            <v>Non-Employee</v>
          </cell>
          <cell r="S1426" t="str">
            <v>Contractor</v>
          </cell>
          <cell r="U1426">
            <v>0</v>
          </cell>
          <cell r="W1426">
            <v>0</v>
          </cell>
          <cell r="X1426" t="str">
            <v>Goodman Fielder L2 - 8 Nelson Street</v>
          </cell>
          <cell r="Y1426">
            <v>0</v>
          </cell>
          <cell r="Z1426" t="str">
            <v>Patrick</v>
          </cell>
          <cell r="AA1426" t="str">
            <v>Rousseau</v>
          </cell>
          <cell r="AE1426" t="str">
            <v>Male</v>
          </cell>
          <cell r="AF1426">
            <v>8529</v>
          </cell>
          <cell r="AG1426" t="str">
            <v>Corporate Programme</v>
          </cell>
          <cell r="AH1426" t="str">
            <v>16.01.2015</v>
          </cell>
        </row>
        <row r="1427">
          <cell r="A1427">
            <v>51001882</v>
          </cell>
          <cell r="B1427" t="str">
            <v>Services</v>
          </cell>
          <cell r="C1427" t="str">
            <v>Public Transport</v>
          </cell>
          <cell r="D1427" t="str">
            <v>Rail Services</v>
          </cell>
          <cell r="E1427" t="str">
            <v>Rail Services</v>
          </cell>
          <cell r="F1427">
            <v>51001882</v>
          </cell>
          <cell r="G1427" t="str">
            <v>Business Development &amp; Product Manager</v>
          </cell>
          <cell r="H1427" t="str">
            <v>01.07.2013</v>
          </cell>
          <cell r="I1427" t="str">
            <v>Staff Member</v>
          </cell>
          <cell r="J1427" t="str">
            <v>Band I</v>
          </cell>
          <cell r="K1427">
            <v>1</v>
          </cell>
          <cell r="L1427">
            <v>40</v>
          </cell>
          <cell r="M1427" t="str">
            <v>Permanent Full-Time</v>
          </cell>
          <cell r="N1427" t="str">
            <v>Salaried</v>
          </cell>
          <cell r="O1427" t="str">
            <v>Position Filled</v>
          </cell>
          <cell r="P1427">
            <v>1824</v>
          </cell>
          <cell r="Q1427" t="str">
            <v>Paula Bennett</v>
          </cell>
          <cell r="R1427" t="str">
            <v>Permanent Full-Time</v>
          </cell>
          <cell r="S1427" t="str">
            <v>Salaried</v>
          </cell>
          <cell r="T1427" t="str">
            <v>IEA – 2013 Standard</v>
          </cell>
          <cell r="U1427">
            <v>1</v>
          </cell>
          <cell r="V1427" t="str">
            <v>I+</v>
          </cell>
          <cell r="W1427">
            <v>134400</v>
          </cell>
          <cell r="X1427" t="str">
            <v>1 Queen Street - Level 17</v>
          </cell>
          <cell r="Y1427">
            <v>0</v>
          </cell>
          <cell r="Z1427" t="str">
            <v>Paula</v>
          </cell>
          <cell r="AA1427" t="str">
            <v>Bennett</v>
          </cell>
          <cell r="AC1427" t="str">
            <v>BAND</v>
          </cell>
          <cell r="AD1427" t="str">
            <v>PSA</v>
          </cell>
          <cell r="AE1427" t="str">
            <v>Female</v>
          </cell>
          <cell r="AF1427">
            <v>1213</v>
          </cell>
          <cell r="AG1427" t="str">
            <v>Rail Contract</v>
          </cell>
          <cell r="AH1427" t="str">
            <v>00.00.0000</v>
          </cell>
        </row>
        <row r="1428">
          <cell r="A1428">
            <v>51001883</v>
          </cell>
          <cell r="B1428" t="str">
            <v>Services</v>
          </cell>
          <cell r="C1428" t="str">
            <v>Public Transport</v>
          </cell>
          <cell r="D1428" t="str">
            <v>Rail Services</v>
          </cell>
          <cell r="E1428" t="str">
            <v>Rail Development</v>
          </cell>
          <cell r="F1428">
            <v>51001883</v>
          </cell>
          <cell r="G1428" t="str">
            <v>Rail Operator Procurement Lead</v>
          </cell>
          <cell r="H1428" t="str">
            <v>01.07.2013</v>
          </cell>
          <cell r="I1428" t="str">
            <v>Staff Member</v>
          </cell>
          <cell r="K1428">
            <v>0</v>
          </cell>
          <cell r="L1428">
            <v>0</v>
          </cell>
          <cell r="M1428" t="str">
            <v>Non-Employee</v>
          </cell>
          <cell r="N1428" t="str">
            <v>Contractor</v>
          </cell>
          <cell r="O1428" t="str">
            <v>Position Filled</v>
          </cell>
          <cell r="P1428">
            <v>1761</v>
          </cell>
          <cell r="Q1428" t="str">
            <v>Ian Herbert</v>
          </cell>
          <cell r="R1428" t="str">
            <v>Non-Employee</v>
          </cell>
          <cell r="S1428" t="str">
            <v>Contractor</v>
          </cell>
          <cell r="U1428">
            <v>0</v>
          </cell>
          <cell r="W1428">
            <v>0</v>
          </cell>
          <cell r="X1428" t="str">
            <v>1 Queen Street - Level 17</v>
          </cell>
          <cell r="Y1428">
            <v>0</v>
          </cell>
          <cell r="Z1428" t="str">
            <v>Ian</v>
          </cell>
          <cell r="AA1428" t="str">
            <v>Herbert</v>
          </cell>
          <cell r="AE1428" t="str">
            <v>Female</v>
          </cell>
          <cell r="AF1428">
            <v>1213</v>
          </cell>
          <cell r="AG1428" t="str">
            <v>Rail Contract</v>
          </cell>
          <cell r="AH1428" t="str">
            <v>18.12.2015</v>
          </cell>
        </row>
        <row r="1429">
          <cell r="A1429">
            <v>51001884</v>
          </cell>
          <cell r="B1429" t="str">
            <v>Services</v>
          </cell>
          <cell r="C1429" t="str">
            <v>Services</v>
          </cell>
          <cell r="D1429" t="str">
            <v>ATOC - Smales</v>
          </cell>
          <cell r="E1429" t="str">
            <v>Nat' Travel Info Services</v>
          </cell>
          <cell r="F1429">
            <v>51001884</v>
          </cell>
          <cell r="G1429" t="str">
            <v>Travel Information Coordinator</v>
          </cell>
          <cell r="H1429" t="str">
            <v>17.10.2013</v>
          </cell>
          <cell r="I1429" t="str">
            <v>Staff Member</v>
          </cell>
          <cell r="J1429" t="str">
            <v>Band F</v>
          </cell>
          <cell r="K1429">
            <v>1</v>
          </cell>
          <cell r="L1429">
            <v>40</v>
          </cell>
          <cell r="M1429" t="str">
            <v>Permanent Full-Time</v>
          </cell>
          <cell r="N1429" t="str">
            <v>Waged/Timesheet</v>
          </cell>
          <cell r="O1429" t="str">
            <v>Position Filled</v>
          </cell>
          <cell r="P1429">
            <v>907</v>
          </cell>
          <cell r="Q1429" t="str">
            <v>Luke Thomas</v>
          </cell>
          <cell r="R1429" t="str">
            <v>Permanent Full-Time</v>
          </cell>
          <cell r="S1429" t="str">
            <v>Waged/Timesheet</v>
          </cell>
          <cell r="T1429" t="str">
            <v>CEA – PSA</v>
          </cell>
          <cell r="U1429">
            <v>1</v>
          </cell>
          <cell r="V1429" t="str">
            <v>F+</v>
          </cell>
          <cell r="W1429">
            <v>67650</v>
          </cell>
          <cell r="X1429" t="str">
            <v>Q4 Building – 74 Taharoto (JTOC)</v>
          </cell>
          <cell r="Y1429">
            <v>0</v>
          </cell>
          <cell r="Z1429" t="str">
            <v>Luke</v>
          </cell>
          <cell r="AA1429" t="str">
            <v>Thomas</v>
          </cell>
          <cell r="AC1429" t="str">
            <v>BAND</v>
          </cell>
          <cell r="AD1429" t="str">
            <v>PSA</v>
          </cell>
          <cell r="AE1429" t="str">
            <v>Male</v>
          </cell>
          <cell r="AF1429">
            <v>1509</v>
          </cell>
          <cell r="AG1429" t="str">
            <v>ATOC - Smales</v>
          </cell>
          <cell r="AH1429" t="str">
            <v>00.00.0000</v>
          </cell>
        </row>
        <row r="1430">
          <cell r="A1430">
            <v>51001885</v>
          </cell>
          <cell r="B1430" t="str">
            <v>Services</v>
          </cell>
          <cell r="C1430" t="str">
            <v>Services</v>
          </cell>
          <cell r="D1430" t="str">
            <v>ATOC - Smales</v>
          </cell>
          <cell r="E1430" t="str">
            <v>SCATS Team</v>
          </cell>
          <cell r="F1430">
            <v>51001885</v>
          </cell>
          <cell r="G1430" t="str">
            <v>Team Leader Technical Services</v>
          </cell>
          <cell r="H1430" t="str">
            <v>17.10.2013</v>
          </cell>
          <cell r="I1430" t="str">
            <v>Team Leader</v>
          </cell>
          <cell r="J1430" t="str">
            <v>Band I</v>
          </cell>
          <cell r="K1430">
            <v>1</v>
          </cell>
          <cell r="L1430">
            <v>40</v>
          </cell>
          <cell r="M1430" t="str">
            <v>Permanent Full-Time</v>
          </cell>
          <cell r="N1430" t="str">
            <v>Salaried</v>
          </cell>
          <cell r="O1430" t="str">
            <v>Position Filled</v>
          </cell>
          <cell r="P1430">
            <v>717</v>
          </cell>
          <cell r="Q1430" t="str">
            <v>Bruce Kassir</v>
          </cell>
          <cell r="R1430" t="str">
            <v>Permanent Full-Time</v>
          </cell>
          <cell r="S1430" t="str">
            <v>Salaried</v>
          </cell>
          <cell r="T1430" t="str">
            <v>IEA – 2013 Standard</v>
          </cell>
          <cell r="U1430">
            <v>1</v>
          </cell>
          <cell r="V1430" t="str">
            <v>I+</v>
          </cell>
          <cell r="W1430">
            <v>109000</v>
          </cell>
          <cell r="X1430" t="str">
            <v>Q4 Building – 74 Taharoto (JTOC)</v>
          </cell>
          <cell r="Y1430">
            <v>0</v>
          </cell>
          <cell r="Z1430" t="str">
            <v>Bruce</v>
          </cell>
          <cell r="AA1430" t="str">
            <v>Kassir</v>
          </cell>
          <cell r="AC1430" t="str">
            <v>BAND</v>
          </cell>
          <cell r="AD1430" t="str">
            <v>PSA</v>
          </cell>
          <cell r="AE1430" t="str">
            <v>Male</v>
          </cell>
          <cell r="AF1430">
            <v>1509</v>
          </cell>
          <cell r="AG1430" t="str">
            <v>ATOC - Smales</v>
          </cell>
          <cell r="AH1430" t="str">
            <v>00.00.0000</v>
          </cell>
        </row>
        <row r="1431">
          <cell r="A1431">
            <v>51001894</v>
          </cell>
          <cell r="B1431" t="str">
            <v>Capital Development Division</v>
          </cell>
          <cell r="C1431" t="str">
            <v>Road Corridor</v>
          </cell>
          <cell r="D1431" t="str">
            <v>Asset Management &amp; Systems</v>
          </cell>
          <cell r="E1431" t="str">
            <v>Asset Management &amp; Systems</v>
          </cell>
          <cell r="F1431">
            <v>51001894</v>
          </cell>
          <cell r="G1431" t="str">
            <v>Senior Asset Engineer</v>
          </cell>
          <cell r="H1431" t="str">
            <v>04.11.2013</v>
          </cell>
          <cell r="I1431" t="str">
            <v>Staff Member</v>
          </cell>
          <cell r="J1431" t="str">
            <v>Band H</v>
          </cell>
          <cell r="K1431">
            <v>1</v>
          </cell>
          <cell r="L1431">
            <v>40</v>
          </cell>
          <cell r="M1431" t="str">
            <v>Fixed Term Full-Time</v>
          </cell>
          <cell r="N1431" t="str">
            <v>Salaried</v>
          </cell>
          <cell r="O1431" t="str">
            <v>Position Filled</v>
          </cell>
          <cell r="P1431">
            <v>1840</v>
          </cell>
          <cell r="Q1431" t="str">
            <v>Ambika Kulasingham</v>
          </cell>
          <cell r="R1431" t="str">
            <v>Fixed Term Full-Time</v>
          </cell>
          <cell r="S1431" t="str">
            <v>Salaried</v>
          </cell>
          <cell r="T1431" t="str">
            <v>IEA – 2013 Standard</v>
          </cell>
          <cell r="U1431">
            <v>1</v>
          </cell>
          <cell r="V1431" t="str">
            <v>H+</v>
          </cell>
          <cell r="W1431">
            <v>110400</v>
          </cell>
          <cell r="X1431" t="str">
            <v>Admin 5 - 6 Henderson Valley Road</v>
          </cell>
          <cell r="Y1431">
            <v>0</v>
          </cell>
          <cell r="Z1431" t="str">
            <v>Ambika</v>
          </cell>
          <cell r="AA1431" t="str">
            <v>Kulasingham</v>
          </cell>
          <cell r="AC1431" t="str">
            <v>BAND</v>
          </cell>
          <cell r="AD1431" t="str">
            <v>PSA</v>
          </cell>
          <cell r="AE1431" t="str">
            <v>Female</v>
          </cell>
          <cell r="AF1431">
            <v>3200</v>
          </cell>
          <cell r="AG1431" t="str">
            <v>ASSET MAN. &amp; PROG</v>
          </cell>
          <cell r="AH1431" t="str">
            <v>30.06.2015</v>
          </cell>
        </row>
        <row r="1432">
          <cell r="A1432">
            <v>51001896</v>
          </cell>
          <cell r="B1432" t="str">
            <v>Finance Division</v>
          </cell>
          <cell r="C1432" t="str">
            <v>Revenue &amp; Analysis</v>
          </cell>
          <cell r="D1432" t="str">
            <v>Regional Land Transport Program Funding</v>
          </cell>
          <cell r="E1432" t="str">
            <v>Regional Land Transport Program Funding</v>
          </cell>
          <cell r="F1432">
            <v>51001896</v>
          </cell>
          <cell r="G1432" t="str">
            <v>Funding Assistant</v>
          </cell>
          <cell r="H1432" t="str">
            <v>25.11.2013</v>
          </cell>
          <cell r="I1432" t="str">
            <v>Staff Member</v>
          </cell>
          <cell r="J1432" t="str">
            <v>Band D</v>
          </cell>
          <cell r="K1432">
            <v>0</v>
          </cell>
          <cell r="L1432">
            <v>0</v>
          </cell>
          <cell r="M1432" t="str">
            <v>Casual</v>
          </cell>
          <cell r="N1432" t="str">
            <v>Waged/Timesheet</v>
          </cell>
          <cell r="O1432" t="str">
            <v>Position Filled</v>
          </cell>
          <cell r="P1432">
            <v>1511</v>
          </cell>
          <cell r="Q1432" t="str">
            <v>Katrina Charleston</v>
          </cell>
          <cell r="R1432" t="str">
            <v>Casual</v>
          </cell>
          <cell r="S1432" t="str">
            <v>Waged/Timesheet</v>
          </cell>
          <cell r="T1432" t="str">
            <v>IEA – 2013 Standard</v>
          </cell>
          <cell r="U1432">
            <v>0</v>
          </cell>
          <cell r="V1432" t="str">
            <v>D</v>
          </cell>
          <cell r="W1432">
            <v>0</v>
          </cell>
          <cell r="X1432" t="str">
            <v>Admin 5 - 6 Henderson Valley Road</v>
          </cell>
          <cell r="Y1432">
            <v>0</v>
          </cell>
          <cell r="Z1432" t="str">
            <v>Katrina</v>
          </cell>
          <cell r="AA1432" t="str">
            <v>Charleston</v>
          </cell>
          <cell r="AC1432" t="str">
            <v>BAND</v>
          </cell>
          <cell r="AD1432" t="str">
            <v>PSA</v>
          </cell>
          <cell r="AE1432" t="str">
            <v>Female</v>
          </cell>
          <cell r="AF1432">
            <v>9202</v>
          </cell>
          <cell r="AG1432" t="str">
            <v>RLTP FUNDING</v>
          </cell>
          <cell r="AH1432" t="str">
            <v>00.00.0000</v>
          </cell>
        </row>
        <row r="1433">
          <cell r="A1433">
            <v>51001901</v>
          </cell>
          <cell r="B1433" t="str">
            <v>Capital Development Division</v>
          </cell>
          <cell r="C1433" t="str">
            <v>Investment &amp; Development</v>
          </cell>
          <cell r="D1433" t="str">
            <v>PT Capital Improvements</v>
          </cell>
          <cell r="E1433" t="str">
            <v>PT Capital Improvements</v>
          </cell>
          <cell r="F1433">
            <v>51001901</v>
          </cell>
          <cell r="G1433" t="str">
            <v>Project Coordinator</v>
          </cell>
          <cell r="H1433" t="str">
            <v>04.11.2013</v>
          </cell>
          <cell r="I1433" t="str">
            <v>Staff Member</v>
          </cell>
          <cell r="J1433" t="str">
            <v>Band F</v>
          </cell>
          <cell r="K1433">
            <v>1</v>
          </cell>
          <cell r="L1433">
            <v>40</v>
          </cell>
          <cell r="M1433" t="str">
            <v>Permanent Full-Time</v>
          </cell>
          <cell r="N1433" t="str">
            <v>Waged/Timesheet</v>
          </cell>
          <cell r="O1433" t="str">
            <v>Position Filled</v>
          </cell>
          <cell r="P1433">
            <v>1036</v>
          </cell>
          <cell r="Q1433" t="str">
            <v>Sarah Preston</v>
          </cell>
          <cell r="R1433" t="str">
            <v>Permanent Full-Time</v>
          </cell>
          <cell r="S1433" t="str">
            <v>Waged/Timesheet</v>
          </cell>
          <cell r="T1433" t="str">
            <v>IEA – 2013 Standard</v>
          </cell>
          <cell r="U1433">
            <v>1</v>
          </cell>
          <cell r="V1433" t="str">
            <v>F4</v>
          </cell>
          <cell r="W1433">
            <v>58080</v>
          </cell>
          <cell r="X1433" t="str">
            <v>1 Queen Street - Level 10</v>
          </cell>
          <cell r="Y1433">
            <v>0</v>
          </cell>
          <cell r="Z1433" t="str">
            <v>Sarah</v>
          </cell>
          <cell r="AA1433" t="str">
            <v>Preston</v>
          </cell>
          <cell r="AC1433" t="str">
            <v>BAND</v>
          </cell>
          <cell r="AD1433" t="str">
            <v>PSA</v>
          </cell>
          <cell r="AE1433" t="str">
            <v>Female</v>
          </cell>
          <cell r="AF1433">
            <v>3308</v>
          </cell>
          <cell r="AG1433" t="str">
            <v>PT Capital Improveme</v>
          </cell>
          <cell r="AH1433" t="str">
            <v>00.00.0000</v>
          </cell>
        </row>
        <row r="1434">
          <cell r="A1434">
            <v>51001914</v>
          </cell>
          <cell r="B1434" t="str">
            <v>Capital Development Division</v>
          </cell>
          <cell r="C1434" t="str">
            <v>Construction</v>
          </cell>
          <cell r="E1434" t="str">
            <v>Construction</v>
          </cell>
          <cell r="F1434">
            <v>51001914</v>
          </cell>
          <cell r="G1434" t="str">
            <v>Consultant - Construction</v>
          </cell>
          <cell r="H1434" t="str">
            <v>11.11.2013</v>
          </cell>
          <cell r="I1434" t="str">
            <v>Staff Member</v>
          </cell>
          <cell r="K1434">
            <v>0</v>
          </cell>
          <cell r="L1434">
            <v>0</v>
          </cell>
          <cell r="M1434" t="str">
            <v>Non-Employee</v>
          </cell>
          <cell r="N1434" t="str">
            <v>Contractor</v>
          </cell>
          <cell r="O1434" t="str">
            <v>Position Filled</v>
          </cell>
          <cell r="P1434">
            <v>1702</v>
          </cell>
          <cell r="Q1434" t="str">
            <v>Jasen Taiaroa</v>
          </cell>
          <cell r="R1434" t="str">
            <v>Non-Employee</v>
          </cell>
          <cell r="S1434" t="str">
            <v>Contractor</v>
          </cell>
          <cell r="U1434">
            <v>0</v>
          </cell>
          <cell r="W1434">
            <v>0</v>
          </cell>
          <cell r="X1434" t="str">
            <v>1 Queen Street - Level 17</v>
          </cell>
          <cell r="Y1434">
            <v>0</v>
          </cell>
          <cell r="Z1434" t="str">
            <v>Jasen</v>
          </cell>
          <cell r="AA1434" t="str">
            <v>Taiaroa</v>
          </cell>
          <cell r="AE1434" t="str">
            <v>Male</v>
          </cell>
          <cell r="AF1434">
            <v>3600</v>
          </cell>
          <cell r="AG1434" t="str">
            <v>Construction</v>
          </cell>
          <cell r="AH1434" t="str">
            <v>31.07.2015</v>
          </cell>
        </row>
        <row r="1435">
          <cell r="A1435">
            <v>51001916</v>
          </cell>
          <cell r="B1435" t="str">
            <v>Business Technology Division</v>
          </cell>
          <cell r="C1435" t="str">
            <v>Capital Programme</v>
          </cell>
          <cell r="D1435" t="str">
            <v>Capital Projects</v>
          </cell>
          <cell r="E1435" t="str">
            <v>Capital Projects</v>
          </cell>
          <cell r="F1435">
            <v>51001916</v>
          </cell>
          <cell r="G1435" t="str">
            <v>Business Analyst</v>
          </cell>
          <cell r="H1435" t="str">
            <v>12.11.2013</v>
          </cell>
          <cell r="I1435" t="str">
            <v>Staff Member</v>
          </cell>
          <cell r="K1435">
            <v>0</v>
          </cell>
          <cell r="L1435">
            <v>0</v>
          </cell>
          <cell r="M1435" t="str">
            <v>Non-Employee</v>
          </cell>
          <cell r="N1435" t="str">
            <v>Contractor</v>
          </cell>
          <cell r="O1435" t="str">
            <v>Position Filled</v>
          </cell>
          <cell r="P1435">
            <v>513</v>
          </cell>
          <cell r="Q1435" t="str">
            <v>Beni Hildebrand</v>
          </cell>
          <cell r="R1435" t="str">
            <v>Non-Employee</v>
          </cell>
          <cell r="S1435" t="str">
            <v>Contractor</v>
          </cell>
          <cell r="U1435">
            <v>0</v>
          </cell>
          <cell r="W1435">
            <v>0</v>
          </cell>
          <cell r="X1435" t="str">
            <v>Ground Floor - 21 Pitt Street</v>
          </cell>
          <cell r="Y1435">
            <v>0</v>
          </cell>
          <cell r="Z1435" t="str">
            <v>Beni</v>
          </cell>
          <cell r="AA1435" t="str">
            <v>Hildebrand</v>
          </cell>
          <cell r="AE1435" t="str">
            <v>Male</v>
          </cell>
          <cell r="AF1435">
            <v>8528</v>
          </cell>
          <cell r="AG1435" t="str">
            <v>Capital Project Prog</v>
          </cell>
          <cell r="AH1435" t="str">
            <v>31.03.2015</v>
          </cell>
        </row>
        <row r="1436">
          <cell r="A1436">
            <v>51001917</v>
          </cell>
          <cell r="B1436" t="str">
            <v>Business Technology Division</v>
          </cell>
          <cell r="C1436" t="str">
            <v>Business Delivery</v>
          </cell>
          <cell r="D1436" t="str">
            <v>Operations Programme (PT)</v>
          </cell>
          <cell r="E1436" t="str">
            <v>Operations Programme (PT)</v>
          </cell>
          <cell r="F1436">
            <v>51001917</v>
          </cell>
          <cell r="G1436" t="str">
            <v>IT Project Manager</v>
          </cell>
          <cell r="H1436" t="str">
            <v>12.11.2013</v>
          </cell>
          <cell r="I1436" t="str">
            <v>Staff Member</v>
          </cell>
          <cell r="K1436">
            <v>0</v>
          </cell>
          <cell r="L1436">
            <v>0</v>
          </cell>
          <cell r="M1436" t="str">
            <v>Non-Employee</v>
          </cell>
          <cell r="N1436" t="str">
            <v>Contractor</v>
          </cell>
          <cell r="O1436" t="str">
            <v>Position Filled</v>
          </cell>
          <cell r="P1436">
            <v>1649</v>
          </cell>
          <cell r="Q1436" t="str">
            <v>Peter Millington</v>
          </cell>
          <cell r="R1436" t="str">
            <v>Non-Employee</v>
          </cell>
          <cell r="S1436" t="str">
            <v>Contractor</v>
          </cell>
          <cell r="U1436">
            <v>0</v>
          </cell>
          <cell r="W1436">
            <v>0</v>
          </cell>
          <cell r="X1436" t="str">
            <v>Admin 6 - 6 Henderson Valley Road</v>
          </cell>
          <cell r="Y1436">
            <v>0</v>
          </cell>
          <cell r="Z1436" t="str">
            <v>Peter</v>
          </cell>
          <cell r="AA1436" t="str">
            <v>Millington</v>
          </cell>
          <cell r="AE1436" t="str">
            <v>Male</v>
          </cell>
          <cell r="AF1436">
            <v>8530</v>
          </cell>
          <cell r="AG1436" t="str">
            <v>Operations Prog (PT)</v>
          </cell>
          <cell r="AH1436" t="str">
            <v>10.07.2015</v>
          </cell>
        </row>
        <row r="1437">
          <cell r="A1437">
            <v>51001918</v>
          </cell>
          <cell r="B1437" t="str">
            <v>Business Technology Division</v>
          </cell>
          <cell r="C1437" t="str">
            <v>Technology</v>
          </cell>
          <cell r="D1437" t="str">
            <v>Infrastructure</v>
          </cell>
          <cell r="E1437" t="str">
            <v>Core Programme</v>
          </cell>
          <cell r="F1437">
            <v>51001918</v>
          </cell>
          <cell r="G1437" t="str">
            <v>Project Manager</v>
          </cell>
          <cell r="H1437" t="str">
            <v>12.11.2013</v>
          </cell>
          <cell r="I1437" t="str">
            <v>Staff Member</v>
          </cell>
          <cell r="K1437">
            <v>0</v>
          </cell>
          <cell r="L1437">
            <v>0</v>
          </cell>
          <cell r="M1437" t="str">
            <v>Non-Employee</v>
          </cell>
          <cell r="N1437" t="str">
            <v>Contractor</v>
          </cell>
          <cell r="O1437" t="str">
            <v>Position Filled</v>
          </cell>
          <cell r="P1437">
            <v>1703</v>
          </cell>
          <cell r="Q1437" t="str">
            <v>Ashvin Mistry</v>
          </cell>
          <cell r="R1437" t="str">
            <v>Non-Employee</v>
          </cell>
          <cell r="S1437" t="str">
            <v>Contractor</v>
          </cell>
          <cell r="U1437">
            <v>0</v>
          </cell>
          <cell r="W1437">
            <v>0</v>
          </cell>
          <cell r="X1437" t="str">
            <v>Admin 6 - 6 Henderson Valley Road</v>
          </cell>
          <cell r="Y1437">
            <v>0</v>
          </cell>
          <cell r="Z1437" t="str">
            <v>Ashvin</v>
          </cell>
          <cell r="AA1437" t="str">
            <v>Mistry</v>
          </cell>
          <cell r="AE1437" t="str">
            <v>Male</v>
          </cell>
          <cell r="AF1437">
            <v>8504</v>
          </cell>
          <cell r="AG1437" t="str">
            <v>IT PMO</v>
          </cell>
          <cell r="AH1437" t="str">
            <v>20.03.2015</v>
          </cell>
        </row>
        <row r="1438">
          <cell r="A1438">
            <v>51001920</v>
          </cell>
          <cell r="B1438" t="str">
            <v>Capital Development Division</v>
          </cell>
          <cell r="C1438" t="str">
            <v>Construction</v>
          </cell>
          <cell r="E1438" t="str">
            <v>Construction</v>
          </cell>
          <cell r="F1438">
            <v>51001920</v>
          </cell>
          <cell r="G1438" t="str">
            <v>Consultant - Construction</v>
          </cell>
          <cell r="H1438" t="str">
            <v>11.11.2013</v>
          </cell>
          <cell r="I1438" t="str">
            <v>Staff Member</v>
          </cell>
          <cell r="K1438">
            <v>0</v>
          </cell>
          <cell r="L1438">
            <v>0</v>
          </cell>
          <cell r="M1438" t="str">
            <v>Non-Employee</v>
          </cell>
          <cell r="N1438" t="str">
            <v>Contractor</v>
          </cell>
          <cell r="O1438" t="str">
            <v>Position Filled</v>
          </cell>
          <cell r="P1438">
            <v>1713</v>
          </cell>
          <cell r="Q1438" t="str">
            <v>Ben Darby</v>
          </cell>
          <cell r="R1438" t="str">
            <v>Non-Employee</v>
          </cell>
          <cell r="S1438" t="str">
            <v>Contractor</v>
          </cell>
          <cell r="U1438">
            <v>0</v>
          </cell>
          <cell r="W1438">
            <v>0</v>
          </cell>
          <cell r="X1438" t="str">
            <v>1 Queen Street - Level 17</v>
          </cell>
          <cell r="Y1438">
            <v>0</v>
          </cell>
          <cell r="Z1438" t="str">
            <v>Ben</v>
          </cell>
          <cell r="AA1438" t="str">
            <v>Darby</v>
          </cell>
          <cell r="AE1438" t="str">
            <v>Female</v>
          </cell>
          <cell r="AF1438">
            <v>3600</v>
          </cell>
          <cell r="AG1438" t="str">
            <v>Construction</v>
          </cell>
          <cell r="AH1438" t="str">
            <v>31.07.2015</v>
          </cell>
        </row>
        <row r="1439">
          <cell r="A1439">
            <v>51001922</v>
          </cell>
          <cell r="B1439" t="str">
            <v>Services</v>
          </cell>
          <cell r="C1439" t="str">
            <v>Public Transport</v>
          </cell>
          <cell r="D1439" t="str">
            <v>Bus Services</v>
          </cell>
          <cell r="E1439" t="str">
            <v>PT Service Performance</v>
          </cell>
          <cell r="F1439">
            <v>51001922</v>
          </cell>
          <cell r="G1439" t="str">
            <v>PT Service Scheduler</v>
          </cell>
          <cell r="H1439" t="str">
            <v>21.10.2013</v>
          </cell>
          <cell r="I1439" t="str">
            <v>Staff Member</v>
          </cell>
          <cell r="J1439" t="str">
            <v>Band F</v>
          </cell>
          <cell r="K1439">
            <v>1</v>
          </cell>
          <cell r="L1439">
            <v>40</v>
          </cell>
          <cell r="M1439" t="str">
            <v>Permanent Full-Time</v>
          </cell>
          <cell r="N1439" t="str">
            <v>Waged/Timesheet</v>
          </cell>
          <cell r="O1439" t="str">
            <v>Position Filled</v>
          </cell>
          <cell r="P1439">
            <v>93302968</v>
          </cell>
          <cell r="Q1439" t="str">
            <v>Craig Little</v>
          </cell>
          <cell r="R1439" t="str">
            <v>Permanent Full-Time</v>
          </cell>
          <cell r="S1439" t="str">
            <v>Waged/Timesheet</v>
          </cell>
          <cell r="T1439" t="str">
            <v>IEA – 2013 Standard</v>
          </cell>
          <cell r="U1439">
            <v>1</v>
          </cell>
          <cell r="V1439" t="str">
            <v>F4</v>
          </cell>
          <cell r="W1439">
            <v>58080</v>
          </cell>
          <cell r="X1439" t="str">
            <v>1 Queen Street - Level 17</v>
          </cell>
          <cell r="Y1439">
            <v>0</v>
          </cell>
          <cell r="Z1439" t="str">
            <v>Craig</v>
          </cell>
          <cell r="AA1439" t="str">
            <v>Little</v>
          </cell>
          <cell r="AB1439" t="str">
            <v>Craig</v>
          </cell>
          <cell r="AC1439" t="str">
            <v>BAND</v>
          </cell>
          <cell r="AD1439" t="str">
            <v>PSA</v>
          </cell>
          <cell r="AE1439" t="str">
            <v>Male</v>
          </cell>
          <cell r="AF1439">
            <v>1212</v>
          </cell>
          <cell r="AG1439" t="str">
            <v>PT Sev Delivery-Bus</v>
          </cell>
          <cell r="AH1439" t="str">
            <v>00.00.0000</v>
          </cell>
        </row>
        <row r="1440">
          <cell r="A1440">
            <v>51001924</v>
          </cell>
          <cell r="B1440" t="str">
            <v>Services</v>
          </cell>
          <cell r="C1440" t="str">
            <v>Public Transport</v>
          </cell>
          <cell r="D1440" t="str">
            <v>Rail Services</v>
          </cell>
          <cell r="E1440" t="str">
            <v>Rail Development</v>
          </cell>
          <cell r="F1440">
            <v>51001924</v>
          </cell>
          <cell r="G1440" t="str">
            <v>Rail Strategic Planner</v>
          </cell>
          <cell r="H1440" t="str">
            <v>01.07.2013</v>
          </cell>
          <cell r="I1440" t="str">
            <v>Staff Member</v>
          </cell>
          <cell r="K1440">
            <v>1</v>
          </cell>
          <cell r="L1440">
            <v>40</v>
          </cell>
          <cell r="M1440" t="str">
            <v>Permanent Full-Time</v>
          </cell>
          <cell r="N1440" t="str">
            <v>Waged/Timesheet</v>
          </cell>
          <cell r="O1440" t="str">
            <v>Position unfilled for 562 days</v>
          </cell>
          <cell r="P1440">
            <v>0</v>
          </cell>
          <cell r="U1440">
            <v>0</v>
          </cell>
          <cell r="W1440">
            <v>0</v>
          </cell>
          <cell r="Y1440">
            <v>1</v>
          </cell>
          <cell r="AH1440" t="str">
            <v>00.00.0000</v>
          </cell>
        </row>
        <row r="1441">
          <cell r="A1441">
            <v>51001928</v>
          </cell>
          <cell r="B1441" t="str">
            <v>Finance Division</v>
          </cell>
          <cell r="C1441" t="str">
            <v>Revenue &amp; Analysis</v>
          </cell>
          <cell r="D1441" t="str">
            <v>Financial Analysis</v>
          </cell>
          <cell r="E1441" t="str">
            <v>Financial Analysis</v>
          </cell>
          <cell r="F1441">
            <v>51001928</v>
          </cell>
          <cell r="G1441" t="str">
            <v>Financial Analysis Manager</v>
          </cell>
          <cell r="H1441" t="str">
            <v>14.10.2013</v>
          </cell>
          <cell r="I1441" t="str">
            <v>Unit Manager</v>
          </cell>
          <cell r="J1441" t="str">
            <v>Band J</v>
          </cell>
          <cell r="K1441">
            <v>1</v>
          </cell>
          <cell r="L1441">
            <v>40</v>
          </cell>
          <cell r="M1441" t="str">
            <v>Permanent Full-Time</v>
          </cell>
          <cell r="N1441" t="str">
            <v>Salaried</v>
          </cell>
          <cell r="O1441" t="str">
            <v>Position Filled</v>
          </cell>
          <cell r="P1441">
            <v>90008984</v>
          </cell>
          <cell r="Q1441" t="str">
            <v>Andrew McVey</v>
          </cell>
          <cell r="R1441" t="str">
            <v>Permanent Full-Time</v>
          </cell>
          <cell r="S1441" t="str">
            <v>Salaried</v>
          </cell>
          <cell r="T1441" t="str">
            <v>IEA – 2013 Standard</v>
          </cell>
          <cell r="U1441">
            <v>1</v>
          </cell>
          <cell r="V1441" t="str">
            <v>J+</v>
          </cell>
          <cell r="W1441">
            <v>117504</v>
          </cell>
          <cell r="X1441" t="str">
            <v>Admin 5 - 6 Henderson Valley Road</v>
          </cell>
          <cell r="Y1441">
            <v>0</v>
          </cell>
          <cell r="Z1441" t="str">
            <v>Andrew</v>
          </cell>
          <cell r="AA1441" t="str">
            <v>McVey</v>
          </cell>
          <cell r="AB1441" t="str">
            <v>Andrew</v>
          </cell>
          <cell r="AC1441" t="str">
            <v>BAND</v>
          </cell>
          <cell r="AD1441" t="str">
            <v>PSA</v>
          </cell>
          <cell r="AE1441" t="str">
            <v>Male</v>
          </cell>
          <cell r="AF1441">
            <v>8200</v>
          </cell>
          <cell r="AG1441" t="str">
            <v>Revenue &amp; Analysis</v>
          </cell>
          <cell r="AH1441" t="str">
            <v>00.00.0000</v>
          </cell>
        </row>
        <row r="1442">
          <cell r="A1442">
            <v>51001929</v>
          </cell>
          <cell r="B1442" t="str">
            <v>People, Safety &amp; Contact</v>
          </cell>
          <cell r="C1442" t="str">
            <v>Customer Contact</v>
          </cell>
          <cell r="D1442" t="str">
            <v>Customer Response</v>
          </cell>
          <cell r="E1442" t="str">
            <v>Customer Feedback 4</v>
          </cell>
          <cell r="F1442">
            <v>51001929</v>
          </cell>
          <cell r="G1442" t="str">
            <v>Customer Liaison Advisor</v>
          </cell>
          <cell r="H1442" t="str">
            <v>03.02.2014</v>
          </cell>
          <cell r="I1442" t="str">
            <v>Staff Member</v>
          </cell>
          <cell r="J1442" t="str">
            <v>Band E</v>
          </cell>
          <cell r="K1442">
            <v>1</v>
          </cell>
          <cell r="L1442">
            <v>40</v>
          </cell>
          <cell r="M1442" t="str">
            <v>Permanent Full-Time</v>
          </cell>
          <cell r="N1442" t="str">
            <v>Waged/Timesheet</v>
          </cell>
          <cell r="O1442" t="str">
            <v>Position Filled</v>
          </cell>
          <cell r="P1442">
            <v>865</v>
          </cell>
          <cell r="Q1442" t="str">
            <v>Kasun Prabhath Sooriyaarachchi Kankanama</v>
          </cell>
          <cell r="R1442" t="str">
            <v>Fixed Term Full-Time</v>
          </cell>
          <cell r="S1442" t="str">
            <v>Waged/Timesheet</v>
          </cell>
          <cell r="T1442" t="str">
            <v>IEA – 2013 Standard</v>
          </cell>
          <cell r="U1442">
            <v>1</v>
          </cell>
          <cell r="V1442" t="str">
            <v>E1</v>
          </cell>
          <cell r="W1442">
            <v>45920</v>
          </cell>
          <cell r="X1442" t="str">
            <v>Civic 3 - 6 Henderson Valley Road</v>
          </cell>
          <cell r="Y1442">
            <v>0</v>
          </cell>
          <cell r="Z1442" t="str">
            <v>Kasun</v>
          </cell>
          <cell r="AA1442" t="str">
            <v>Sooriyaarachchi Kankanamalage</v>
          </cell>
          <cell r="AB1442" t="str">
            <v>Kasun Prabhath</v>
          </cell>
          <cell r="AC1442" t="str">
            <v>BAND</v>
          </cell>
          <cell r="AD1442" t="str">
            <v>PSA</v>
          </cell>
          <cell r="AE1442" t="str">
            <v>Male</v>
          </cell>
          <cell r="AF1442">
            <v>9314</v>
          </cell>
          <cell r="AG1442" t="str">
            <v>CUSTOMER RESPONSE</v>
          </cell>
          <cell r="AH1442" t="str">
            <v>28.06.2015</v>
          </cell>
        </row>
        <row r="1443">
          <cell r="A1443">
            <v>51001930</v>
          </cell>
          <cell r="B1443" t="str">
            <v>People, Safety &amp; Contact</v>
          </cell>
          <cell r="C1443" t="str">
            <v>Customer Contact</v>
          </cell>
          <cell r="D1443" t="str">
            <v>Customer Response</v>
          </cell>
          <cell r="E1443" t="str">
            <v>Customer Feedback 4</v>
          </cell>
          <cell r="F1443">
            <v>51001930</v>
          </cell>
          <cell r="G1443" t="str">
            <v>Customer Liaison Advisor</v>
          </cell>
          <cell r="H1443" t="str">
            <v>03.02.2014</v>
          </cell>
          <cell r="I1443" t="str">
            <v>Staff Member</v>
          </cell>
          <cell r="J1443" t="str">
            <v>Band E</v>
          </cell>
          <cell r="K1443">
            <v>1</v>
          </cell>
          <cell r="L1443">
            <v>40</v>
          </cell>
          <cell r="M1443" t="str">
            <v>Permanent Full-Time</v>
          </cell>
          <cell r="N1443" t="str">
            <v>Waged/Timesheet</v>
          </cell>
          <cell r="O1443" t="str">
            <v>Position Filled</v>
          </cell>
          <cell r="P1443">
            <v>1148</v>
          </cell>
          <cell r="Q1443" t="str">
            <v>Jared Laga'aia-Mano</v>
          </cell>
          <cell r="R1443" t="str">
            <v>Permanent Full-Time</v>
          </cell>
          <cell r="S1443" t="str">
            <v>Waged/Timesheet</v>
          </cell>
          <cell r="T1443" t="str">
            <v>IEA – 2013 Standard</v>
          </cell>
          <cell r="U1443">
            <v>1</v>
          </cell>
          <cell r="V1443" t="str">
            <v>E1</v>
          </cell>
          <cell r="W1443">
            <v>45920</v>
          </cell>
          <cell r="X1443" t="str">
            <v>Civic 3 - 6 Henderson Valley Road</v>
          </cell>
          <cell r="Y1443">
            <v>0</v>
          </cell>
          <cell r="Z1443" t="str">
            <v>Jared</v>
          </cell>
          <cell r="AA1443" t="str">
            <v>Laga'aia-Mano</v>
          </cell>
          <cell r="AC1443" t="str">
            <v>BAND</v>
          </cell>
          <cell r="AD1443" t="str">
            <v>PSA</v>
          </cell>
          <cell r="AE1443" t="str">
            <v>Male</v>
          </cell>
          <cell r="AF1443">
            <v>9314</v>
          </cell>
          <cell r="AG1443" t="str">
            <v>CUSTOMER RESPONSE</v>
          </cell>
          <cell r="AH1443" t="str">
            <v>00.00.0000</v>
          </cell>
        </row>
        <row r="1444">
          <cell r="A1444">
            <v>51001932</v>
          </cell>
          <cell r="B1444" t="str">
            <v>Marketing &amp; Customer Experience</v>
          </cell>
          <cell r="C1444" t="str">
            <v>Design Studio</v>
          </cell>
          <cell r="D1444" t="str">
            <v>Designer Team</v>
          </cell>
          <cell r="E1444" t="str">
            <v>Designer Team</v>
          </cell>
          <cell r="F1444">
            <v>51001932</v>
          </cell>
          <cell r="G1444" t="str">
            <v>Designer</v>
          </cell>
          <cell r="H1444" t="str">
            <v>01.01.2014</v>
          </cell>
          <cell r="I1444" t="str">
            <v>Staff Member</v>
          </cell>
          <cell r="J1444" t="str">
            <v>Band E</v>
          </cell>
          <cell r="K1444">
            <v>1</v>
          </cell>
          <cell r="L1444">
            <v>40</v>
          </cell>
          <cell r="M1444" t="str">
            <v>Permanent Full-Time</v>
          </cell>
          <cell r="N1444" t="str">
            <v>Waged/Timesheet</v>
          </cell>
          <cell r="O1444" t="str">
            <v>Position Filled</v>
          </cell>
          <cell r="P1444">
            <v>1822</v>
          </cell>
          <cell r="Q1444" t="str">
            <v>Arwen Flowers</v>
          </cell>
          <cell r="R1444" t="str">
            <v>Permanent Full-Time</v>
          </cell>
          <cell r="S1444" t="str">
            <v>Waged/Timesheet</v>
          </cell>
          <cell r="T1444" t="str">
            <v>IEA – 2013 Standard</v>
          </cell>
          <cell r="U1444">
            <v>1</v>
          </cell>
          <cell r="V1444" t="str">
            <v>E+</v>
          </cell>
          <cell r="W1444">
            <v>55296</v>
          </cell>
          <cell r="X1444" t="str">
            <v>Civic 1 - 6 Henderson Valley Road</v>
          </cell>
          <cell r="Y1444">
            <v>0</v>
          </cell>
          <cell r="Z1444" t="str">
            <v>Arwen</v>
          </cell>
          <cell r="AA1444" t="str">
            <v>Flowers</v>
          </cell>
          <cell r="AC1444" t="str">
            <v>BAND</v>
          </cell>
          <cell r="AD1444" t="str">
            <v>PSA</v>
          </cell>
          <cell r="AE1444" t="str">
            <v>Female</v>
          </cell>
          <cell r="AF1444">
            <v>9506</v>
          </cell>
          <cell r="AG1444" t="str">
            <v>Design Studio</v>
          </cell>
          <cell r="AH1444" t="str">
            <v>00.00.0000</v>
          </cell>
        </row>
        <row r="1445">
          <cell r="A1445">
            <v>51001933</v>
          </cell>
          <cell r="B1445" t="str">
            <v>Marketing &amp; Customer Experience</v>
          </cell>
          <cell r="C1445" t="str">
            <v>Design Studio</v>
          </cell>
          <cell r="D1445" t="str">
            <v>Designer Team</v>
          </cell>
          <cell r="E1445" t="str">
            <v>Designer Team</v>
          </cell>
          <cell r="F1445">
            <v>51001933</v>
          </cell>
          <cell r="G1445" t="str">
            <v>Designer</v>
          </cell>
          <cell r="H1445" t="str">
            <v>01.01.2014</v>
          </cell>
          <cell r="I1445" t="str">
            <v>Staff Member</v>
          </cell>
          <cell r="J1445" t="str">
            <v>Band E</v>
          </cell>
          <cell r="K1445">
            <v>1</v>
          </cell>
          <cell r="L1445">
            <v>40</v>
          </cell>
          <cell r="M1445" t="str">
            <v>Permanent Full-Time</v>
          </cell>
          <cell r="N1445" t="str">
            <v>Waged/Timesheet</v>
          </cell>
          <cell r="O1445" t="str">
            <v>Position Filled</v>
          </cell>
          <cell r="P1445">
            <v>2131</v>
          </cell>
          <cell r="Q1445" t="str">
            <v>Calin Ciulavu</v>
          </cell>
          <cell r="R1445" t="str">
            <v>Permanent Full-Time</v>
          </cell>
          <cell r="S1445" t="str">
            <v>Waged/Timesheet</v>
          </cell>
          <cell r="T1445" t="str">
            <v>CEA – PSA</v>
          </cell>
          <cell r="U1445">
            <v>1</v>
          </cell>
          <cell r="V1445" t="str">
            <v>E+</v>
          </cell>
          <cell r="W1445">
            <v>55000</v>
          </cell>
          <cell r="X1445" t="str">
            <v>Civic 1 - 6 Henderson Valley Road</v>
          </cell>
          <cell r="Y1445">
            <v>0</v>
          </cell>
          <cell r="Z1445" t="str">
            <v>Calin</v>
          </cell>
          <cell r="AA1445" t="str">
            <v>Ciulavu</v>
          </cell>
          <cell r="AC1445" t="str">
            <v>BAND</v>
          </cell>
          <cell r="AD1445" t="str">
            <v>PSA</v>
          </cell>
          <cell r="AE1445" t="str">
            <v>Male</v>
          </cell>
          <cell r="AF1445">
            <v>9506</v>
          </cell>
          <cell r="AG1445" t="str">
            <v>Design Studio</v>
          </cell>
          <cell r="AH1445" t="str">
            <v>00.00.0000</v>
          </cell>
        </row>
        <row r="1446">
          <cell r="A1446">
            <v>51001934</v>
          </cell>
          <cell r="B1446" t="str">
            <v>Marketing &amp; Customer Experience</v>
          </cell>
          <cell r="C1446" t="str">
            <v>Design Studio</v>
          </cell>
          <cell r="D1446" t="str">
            <v>Designer Team</v>
          </cell>
          <cell r="E1446" t="str">
            <v>Designer Team</v>
          </cell>
          <cell r="F1446">
            <v>51001934</v>
          </cell>
          <cell r="G1446" t="str">
            <v>Senior Designer</v>
          </cell>
          <cell r="H1446" t="str">
            <v>01.05.2014</v>
          </cell>
          <cell r="I1446" t="str">
            <v>Staff Member</v>
          </cell>
          <cell r="J1446" t="str">
            <v>Band F</v>
          </cell>
          <cell r="K1446">
            <v>1</v>
          </cell>
          <cell r="L1446">
            <v>40</v>
          </cell>
          <cell r="M1446" t="str">
            <v>Permanent Full-Time</v>
          </cell>
          <cell r="N1446" t="str">
            <v>Waged/Timesheet</v>
          </cell>
          <cell r="O1446" t="str">
            <v>Position Filled</v>
          </cell>
          <cell r="P1446">
            <v>1416</v>
          </cell>
          <cell r="Q1446" t="str">
            <v>Geoff Fitzpatrick</v>
          </cell>
          <cell r="R1446" t="str">
            <v>Permanent Full-Time</v>
          </cell>
          <cell r="S1446" t="str">
            <v>Waged/Timesheet</v>
          </cell>
          <cell r="T1446" t="str">
            <v>IEA – 2013 Standard</v>
          </cell>
          <cell r="U1446">
            <v>1</v>
          </cell>
          <cell r="V1446" t="str">
            <v>F+</v>
          </cell>
          <cell r="W1446">
            <v>65000</v>
          </cell>
          <cell r="X1446" t="str">
            <v>Civic 1 - 6 Henderson Valley Road</v>
          </cell>
          <cell r="Y1446">
            <v>0</v>
          </cell>
          <cell r="Z1446" t="str">
            <v>Geoffrey</v>
          </cell>
          <cell r="AA1446" t="str">
            <v>Fitzpatrick</v>
          </cell>
          <cell r="AB1446" t="str">
            <v>Geoff</v>
          </cell>
          <cell r="AC1446" t="str">
            <v>BAND</v>
          </cell>
          <cell r="AD1446" t="str">
            <v>PSA</v>
          </cell>
          <cell r="AE1446" t="str">
            <v>Male</v>
          </cell>
          <cell r="AF1446">
            <v>9506</v>
          </cell>
          <cell r="AG1446" t="str">
            <v>Design Studio</v>
          </cell>
          <cell r="AH1446" t="str">
            <v>00.00.0000</v>
          </cell>
        </row>
        <row r="1447">
          <cell r="A1447">
            <v>51001935</v>
          </cell>
          <cell r="B1447" t="str">
            <v>Marketing &amp; Customer Experience</v>
          </cell>
          <cell r="C1447" t="str">
            <v>Design Studio</v>
          </cell>
          <cell r="D1447" t="str">
            <v>Designer Team</v>
          </cell>
          <cell r="E1447" t="str">
            <v>Designer Team</v>
          </cell>
          <cell r="F1447">
            <v>51001935</v>
          </cell>
          <cell r="G1447" t="str">
            <v>Senior Designer</v>
          </cell>
          <cell r="H1447" t="str">
            <v>01.05.2014</v>
          </cell>
          <cell r="I1447" t="str">
            <v>Staff Member</v>
          </cell>
          <cell r="J1447" t="str">
            <v>Band F</v>
          </cell>
          <cell r="K1447">
            <v>1</v>
          </cell>
          <cell r="L1447">
            <v>40</v>
          </cell>
          <cell r="M1447" t="str">
            <v>Permanent Full-Time</v>
          </cell>
          <cell r="N1447" t="str">
            <v>Waged/Timesheet</v>
          </cell>
          <cell r="O1447" t="str">
            <v>Position unfilled for  74 days</v>
          </cell>
          <cell r="P1447">
            <v>0</v>
          </cell>
          <cell r="U1447">
            <v>0</v>
          </cell>
          <cell r="W1447">
            <v>0</v>
          </cell>
          <cell r="Y1447">
            <v>1</v>
          </cell>
          <cell r="AD1447" t="str">
            <v>PSA</v>
          </cell>
          <cell r="AH1447" t="str">
            <v>00.00.0000</v>
          </cell>
        </row>
        <row r="1448">
          <cell r="A1448">
            <v>51001942</v>
          </cell>
          <cell r="B1448" t="str">
            <v>Capital Development Division</v>
          </cell>
          <cell r="C1448" t="str">
            <v>Property &amp; Planning</v>
          </cell>
          <cell r="D1448" t="str">
            <v>Planning IntegrationTeam</v>
          </cell>
          <cell r="E1448" t="str">
            <v>Central and Joint Initiatives</v>
          </cell>
          <cell r="F1448">
            <v>51001942</v>
          </cell>
          <cell r="G1448" t="str">
            <v>Principal Planner</v>
          </cell>
          <cell r="H1448" t="str">
            <v>18.11.2013</v>
          </cell>
          <cell r="I1448" t="str">
            <v>Staff Member</v>
          </cell>
          <cell r="J1448" t="str">
            <v>Band I</v>
          </cell>
          <cell r="K1448">
            <v>1</v>
          </cell>
          <cell r="L1448">
            <v>40</v>
          </cell>
          <cell r="M1448" t="str">
            <v>Permanent Full-Time</v>
          </cell>
          <cell r="N1448" t="str">
            <v>Salaried</v>
          </cell>
          <cell r="O1448" t="str">
            <v>Position Filled</v>
          </cell>
          <cell r="P1448">
            <v>1892</v>
          </cell>
          <cell r="Q1448" t="str">
            <v>Sonya McCall</v>
          </cell>
          <cell r="R1448" t="str">
            <v>Permanent Full-Time</v>
          </cell>
          <cell r="S1448" t="str">
            <v>Salaried</v>
          </cell>
          <cell r="T1448" t="str">
            <v>CEA – PSA</v>
          </cell>
          <cell r="U1448">
            <v>1</v>
          </cell>
          <cell r="V1448" t="str">
            <v>I+</v>
          </cell>
          <cell r="W1448">
            <v>119106</v>
          </cell>
          <cell r="X1448" t="str">
            <v>1 Queen Street - Level 10</v>
          </cell>
          <cell r="Y1448">
            <v>0</v>
          </cell>
          <cell r="Z1448" t="str">
            <v>Sonya</v>
          </cell>
          <cell r="AA1448" t="str">
            <v>McCall</v>
          </cell>
          <cell r="AB1448" t="str">
            <v>Sonya</v>
          </cell>
          <cell r="AC1448" t="str">
            <v>BAND</v>
          </cell>
          <cell r="AD1448" t="str">
            <v>PSA</v>
          </cell>
          <cell r="AE1448" t="str">
            <v>Female</v>
          </cell>
          <cell r="AF1448">
            <v>8406</v>
          </cell>
          <cell r="AG1448" t="str">
            <v>Planning Integration</v>
          </cell>
          <cell r="AH1448" t="str">
            <v>00.00.0000</v>
          </cell>
        </row>
        <row r="1449">
          <cell r="A1449">
            <v>51001943</v>
          </cell>
          <cell r="B1449" t="str">
            <v>Capital Development Division</v>
          </cell>
          <cell r="C1449" t="str">
            <v>Property &amp; Planning</v>
          </cell>
          <cell r="D1449" t="str">
            <v>Planning IntegrationTeam</v>
          </cell>
          <cell r="E1449" t="str">
            <v>Southern Initiatives Team</v>
          </cell>
          <cell r="F1449">
            <v>51001943</v>
          </cell>
          <cell r="G1449" t="str">
            <v>Principal Planner</v>
          </cell>
          <cell r="H1449" t="str">
            <v>18.11.2013</v>
          </cell>
          <cell r="I1449" t="str">
            <v>Staff Member</v>
          </cell>
          <cell r="J1449" t="str">
            <v>Band I</v>
          </cell>
          <cell r="K1449">
            <v>1</v>
          </cell>
          <cell r="L1449">
            <v>40</v>
          </cell>
          <cell r="M1449" t="str">
            <v>Permanent Full-Time</v>
          </cell>
          <cell r="N1449" t="str">
            <v>Salaried</v>
          </cell>
          <cell r="O1449" t="str">
            <v>Position Filled</v>
          </cell>
          <cell r="P1449">
            <v>1839</v>
          </cell>
          <cell r="Q1449" t="str">
            <v>Paul Jones</v>
          </cell>
          <cell r="R1449" t="str">
            <v>Permanent Full-Time</v>
          </cell>
          <cell r="S1449" t="str">
            <v>Salaried</v>
          </cell>
          <cell r="T1449" t="str">
            <v>IEA – 2013 Standard</v>
          </cell>
          <cell r="U1449">
            <v>1</v>
          </cell>
          <cell r="V1449" t="str">
            <v>I+</v>
          </cell>
          <cell r="W1449">
            <v>99865.8</v>
          </cell>
          <cell r="X1449" t="str">
            <v>1 Queen Street - Level 10</v>
          </cell>
          <cell r="Y1449">
            <v>0</v>
          </cell>
          <cell r="Z1449" t="str">
            <v>Paul</v>
          </cell>
          <cell r="AA1449" t="str">
            <v>Jones</v>
          </cell>
          <cell r="AC1449" t="str">
            <v>BAND</v>
          </cell>
          <cell r="AD1449" t="str">
            <v>PSA</v>
          </cell>
          <cell r="AE1449" t="str">
            <v>Male</v>
          </cell>
          <cell r="AF1449">
            <v>8406</v>
          </cell>
          <cell r="AG1449" t="str">
            <v>Planning Integration</v>
          </cell>
          <cell r="AH1449" t="str">
            <v>00.00.0000</v>
          </cell>
        </row>
        <row r="1450">
          <cell r="A1450">
            <v>51001944</v>
          </cell>
          <cell r="B1450" t="str">
            <v>Capital Development Division</v>
          </cell>
          <cell r="C1450" t="str">
            <v>Property &amp; Planning</v>
          </cell>
          <cell r="D1450" t="str">
            <v>Planning IntegrationTeam</v>
          </cell>
          <cell r="E1450" t="str">
            <v>Central and Joint Initiatives</v>
          </cell>
          <cell r="F1450">
            <v>51001944</v>
          </cell>
          <cell r="G1450" t="str">
            <v>Senior Planner</v>
          </cell>
          <cell r="H1450" t="str">
            <v>18.11.2013</v>
          </cell>
          <cell r="I1450" t="str">
            <v>Staff Member</v>
          </cell>
          <cell r="J1450" t="str">
            <v>Band H</v>
          </cell>
          <cell r="K1450">
            <v>1</v>
          </cell>
          <cell r="L1450">
            <v>40</v>
          </cell>
          <cell r="M1450" t="str">
            <v>Permanent Full-Time</v>
          </cell>
          <cell r="N1450" t="str">
            <v>Salaried</v>
          </cell>
          <cell r="O1450" t="str">
            <v>Position Filled</v>
          </cell>
          <cell r="P1450">
            <v>2042</v>
          </cell>
          <cell r="Q1450" t="str">
            <v>Charlotte Warden</v>
          </cell>
          <cell r="R1450" t="str">
            <v>Fixed Term Full-Time</v>
          </cell>
          <cell r="S1450" t="str">
            <v>Salaried</v>
          </cell>
          <cell r="T1450" t="str">
            <v>IEA – 2013 Standard</v>
          </cell>
          <cell r="U1450">
            <v>1</v>
          </cell>
          <cell r="V1450" t="str">
            <v>H+</v>
          </cell>
          <cell r="W1450">
            <v>85000</v>
          </cell>
          <cell r="X1450" t="str">
            <v>29 Customs Street West - Level 18</v>
          </cell>
          <cell r="Y1450">
            <v>0</v>
          </cell>
          <cell r="Z1450" t="str">
            <v>Charlotte</v>
          </cell>
          <cell r="AA1450" t="str">
            <v>Warden</v>
          </cell>
          <cell r="AC1450" t="str">
            <v>BAND</v>
          </cell>
          <cell r="AD1450" t="str">
            <v>PSA</v>
          </cell>
          <cell r="AE1450" t="str">
            <v>Female</v>
          </cell>
          <cell r="AF1450">
            <v>8406</v>
          </cell>
          <cell r="AG1450" t="str">
            <v>Planning Integration</v>
          </cell>
          <cell r="AH1450" t="str">
            <v>05.10.2015</v>
          </cell>
        </row>
        <row r="1451">
          <cell r="A1451">
            <v>51001945</v>
          </cell>
          <cell r="B1451" t="str">
            <v>Capital Development Division</v>
          </cell>
          <cell r="C1451" t="str">
            <v>Property &amp; Planning</v>
          </cell>
          <cell r="D1451" t="str">
            <v>Planning IntegrationTeam</v>
          </cell>
          <cell r="E1451" t="str">
            <v>Southern Initiatives Team</v>
          </cell>
          <cell r="F1451">
            <v>51001945</v>
          </cell>
          <cell r="G1451" t="str">
            <v>Senior Planner</v>
          </cell>
          <cell r="H1451" t="str">
            <v>18.11.2013</v>
          </cell>
          <cell r="I1451" t="str">
            <v>Staff Member</v>
          </cell>
          <cell r="J1451" t="str">
            <v>Band H</v>
          </cell>
          <cell r="K1451">
            <v>1</v>
          </cell>
          <cell r="L1451">
            <v>40</v>
          </cell>
          <cell r="M1451" t="str">
            <v>Permanent Full-Time</v>
          </cell>
          <cell r="N1451" t="str">
            <v>Salaried</v>
          </cell>
          <cell r="O1451" t="str">
            <v>Position Filled</v>
          </cell>
          <cell r="P1451">
            <v>2170</v>
          </cell>
          <cell r="Q1451" t="str">
            <v>Nicola Bishop</v>
          </cell>
          <cell r="R1451" t="str">
            <v>Permanent Full-Time</v>
          </cell>
          <cell r="S1451" t="str">
            <v>Salaried</v>
          </cell>
          <cell r="T1451" t="str">
            <v>IEA – 2013 Standard</v>
          </cell>
          <cell r="U1451">
            <v>1</v>
          </cell>
          <cell r="V1451" t="str">
            <v>H+</v>
          </cell>
          <cell r="W1451">
            <v>87500</v>
          </cell>
          <cell r="X1451" t="str">
            <v>1 Queen Street - Level 10</v>
          </cell>
          <cell r="Y1451">
            <v>0</v>
          </cell>
          <cell r="Z1451" t="str">
            <v>Nicola</v>
          </cell>
          <cell r="AA1451" t="str">
            <v>Bishop</v>
          </cell>
          <cell r="AB1451" t="str">
            <v>Nicola</v>
          </cell>
          <cell r="AC1451" t="str">
            <v>BAND</v>
          </cell>
          <cell r="AD1451" t="str">
            <v>PSA</v>
          </cell>
          <cell r="AE1451" t="str">
            <v>Female</v>
          </cell>
          <cell r="AF1451">
            <v>8406</v>
          </cell>
          <cell r="AG1451" t="str">
            <v>Planning Integration</v>
          </cell>
          <cell r="AH1451" t="str">
            <v>00.00.0000</v>
          </cell>
        </row>
        <row r="1452">
          <cell r="A1452">
            <v>51001946</v>
          </cell>
          <cell r="B1452" t="str">
            <v>Marketing &amp; Customer Experience</v>
          </cell>
          <cell r="C1452" t="str">
            <v>Design Studio</v>
          </cell>
          <cell r="D1452" t="str">
            <v>Designer Team</v>
          </cell>
          <cell r="E1452" t="str">
            <v>Designer Team</v>
          </cell>
          <cell r="F1452">
            <v>51001946</v>
          </cell>
          <cell r="G1452" t="str">
            <v>Designer Team Leader</v>
          </cell>
          <cell r="H1452" t="str">
            <v>22.11.2013</v>
          </cell>
          <cell r="I1452" t="str">
            <v>Unit Manager</v>
          </cell>
          <cell r="J1452" t="str">
            <v>Band H</v>
          </cell>
          <cell r="K1452">
            <v>1</v>
          </cell>
          <cell r="L1452">
            <v>40</v>
          </cell>
          <cell r="M1452" t="str">
            <v>Permanent Full-Time</v>
          </cell>
          <cell r="N1452" t="str">
            <v>Salaried</v>
          </cell>
          <cell r="O1452" t="str">
            <v>Position Filled</v>
          </cell>
          <cell r="P1452">
            <v>1030</v>
          </cell>
          <cell r="Q1452" t="str">
            <v>James Brown</v>
          </cell>
          <cell r="R1452" t="str">
            <v>Permanent Full-Time</v>
          </cell>
          <cell r="S1452" t="str">
            <v>Salaried</v>
          </cell>
          <cell r="T1452" t="str">
            <v>IEA – 2013 Standard</v>
          </cell>
          <cell r="U1452">
            <v>1</v>
          </cell>
          <cell r="V1452" t="str">
            <v>H5</v>
          </cell>
          <cell r="W1452">
            <v>82800</v>
          </cell>
          <cell r="X1452" t="str">
            <v>Civic 1 - 6 Henderson Valley Road</v>
          </cell>
          <cell r="Y1452">
            <v>0</v>
          </cell>
          <cell r="Z1452" t="str">
            <v>James</v>
          </cell>
          <cell r="AA1452" t="str">
            <v>Brown</v>
          </cell>
          <cell r="AC1452" t="str">
            <v>BAND</v>
          </cell>
          <cell r="AD1452" t="str">
            <v>PSA</v>
          </cell>
          <cell r="AE1452" t="str">
            <v>Male</v>
          </cell>
          <cell r="AF1452">
            <v>9506</v>
          </cell>
          <cell r="AG1452" t="str">
            <v>Design Studio</v>
          </cell>
          <cell r="AH1452" t="str">
            <v>00.00.0000</v>
          </cell>
        </row>
        <row r="1453">
          <cell r="A1453">
            <v>51001949</v>
          </cell>
          <cell r="B1453" t="str">
            <v>Capital Development Division</v>
          </cell>
          <cell r="C1453" t="str">
            <v>Property &amp; Planning</v>
          </cell>
          <cell r="D1453" t="str">
            <v>Planning IntegrationTeam</v>
          </cell>
          <cell r="E1453" t="str">
            <v>Southern Initiatives Team</v>
          </cell>
          <cell r="F1453">
            <v>51001949</v>
          </cell>
          <cell r="G1453" t="str">
            <v>Team Leader - Southern Initiatives</v>
          </cell>
          <cell r="H1453" t="str">
            <v>25.11.2013</v>
          </cell>
          <cell r="I1453" t="str">
            <v>Unit Manager</v>
          </cell>
          <cell r="J1453" t="str">
            <v>Band J</v>
          </cell>
          <cell r="K1453">
            <v>1</v>
          </cell>
          <cell r="L1453">
            <v>40</v>
          </cell>
          <cell r="M1453" t="str">
            <v>Permanent Full-Time</v>
          </cell>
          <cell r="N1453" t="str">
            <v>Salaried</v>
          </cell>
          <cell r="O1453" t="str">
            <v>Position Filled</v>
          </cell>
          <cell r="P1453">
            <v>1833</v>
          </cell>
          <cell r="Q1453" t="str">
            <v>Graeme Michie</v>
          </cell>
          <cell r="R1453" t="str">
            <v>Permanent Full-Time</v>
          </cell>
          <cell r="S1453" t="str">
            <v>Salaried</v>
          </cell>
          <cell r="T1453" t="str">
            <v>IEA – 2010 Standard</v>
          </cell>
          <cell r="U1453">
            <v>1</v>
          </cell>
          <cell r="V1453" t="str">
            <v>J+</v>
          </cell>
          <cell r="W1453">
            <v>126232</v>
          </cell>
          <cell r="X1453" t="str">
            <v>1 Queen Street - Level 10</v>
          </cell>
          <cell r="Y1453">
            <v>0</v>
          </cell>
          <cell r="Z1453" t="str">
            <v>Graeme</v>
          </cell>
          <cell r="AA1453" t="str">
            <v>Michie</v>
          </cell>
          <cell r="AB1453" t="str">
            <v>Graeme</v>
          </cell>
          <cell r="AC1453" t="str">
            <v>BAND</v>
          </cell>
          <cell r="AD1453" t="str">
            <v>PSA</v>
          </cell>
          <cell r="AE1453" t="str">
            <v>Male</v>
          </cell>
          <cell r="AF1453">
            <v>8406</v>
          </cell>
          <cell r="AG1453" t="str">
            <v>Planning Integration</v>
          </cell>
          <cell r="AH1453" t="str">
            <v>00.00.0000</v>
          </cell>
        </row>
        <row r="1454">
          <cell r="A1454">
            <v>51001952</v>
          </cell>
          <cell r="B1454" t="str">
            <v>Strategy &amp; Planning</v>
          </cell>
          <cell r="C1454" t="str">
            <v>Transport Integration</v>
          </cell>
          <cell r="D1454" t="str">
            <v>Transport / Land Use Integration Plans</v>
          </cell>
          <cell r="E1454" t="str">
            <v>Transport / Land Use Integration Plans</v>
          </cell>
          <cell r="F1454">
            <v>51001952</v>
          </cell>
          <cell r="G1454" t="str">
            <v>Senior Transport Planner</v>
          </cell>
          <cell r="H1454" t="str">
            <v>02.12.2013</v>
          </cell>
          <cell r="I1454" t="str">
            <v>Staff Member</v>
          </cell>
          <cell r="J1454" t="str">
            <v>Band H</v>
          </cell>
          <cell r="K1454">
            <v>1</v>
          </cell>
          <cell r="L1454">
            <v>40</v>
          </cell>
          <cell r="M1454" t="str">
            <v>Permanent Full-Time</v>
          </cell>
          <cell r="N1454" t="str">
            <v>Salaried</v>
          </cell>
          <cell r="O1454" t="str">
            <v>Position Filled</v>
          </cell>
          <cell r="P1454">
            <v>1524</v>
          </cell>
          <cell r="Q1454" t="str">
            <v>Alastair Cribbens</v>
          </cell>
          <cell r="R1454" t="str">
            <v>Permanent Full-Time</v>
          </cell>
          <cell r="S1454" t="str">
            <v>Salaried</v>
          </cell>
          <cell r="T1454" t="str">
            <v>CEA – PSA</v>
          </cell>
          <cell r="U1454">
            <v>1</v>
          </cell>
          <cell r="V1454" t="str">
            <v>H5</v>
          </cell>
          <cell r="W1454">
            <v>82800</v>
          </cell>
          <cell r="X1454" t="str">
            <v>Admin 5 - 6 Henderson Valley Road</v>
          </cell>
          <cell r="Y1454">
            <v>0</v>
          </cell>
          <cell r="Z1454" t="str">
            <v>Alastair</v>
          </cell>
          <cell r="AA1454" t="str">
            <v>Cribbens</v>
          </cell>
          <cell r="AC1454" t="str">
            <v>BAND</v>
          </cell>
          <cell r="AD1454" t="str">
            <v>PSA</v>
          </cell>
          <cell r="AE1454" t="str">
            <v>Male</v>
          </cell>
          <cell r="AF1454">
            <v>9223</v>
          </cell>
          <cell r="AG1454" t="str">
            <v>TRANSPORT PLANNING</v>
          </cell>
          <cell r="AH1454" t="str">
            <v>00.00.0000</v>
          </cell>
        </row>
        <row r="1455">
          <cell r="A1455">
            <v>51001953</v>
          </cell>
          <cell r="B1455" t="str">
            <v>Strategy &amp; Planning</v>
          </cell>
          <cell r="C1455" t="str">
            <v>Transport Integration</v>
          </cell>
          <cell r="D1455" t="str">
            <v>Transport / Land Use Integration Plans</v>
          </cell>
          <cell r="E1455" t="str">
            <v>Transport / Land Use Integration Plans</v>
          </cell>
          <cell r="F1455">
            <v>51001953</v>
          </cell>
          <cell r="G1455" t="str">
            <v>Assistant Transport Planner</v>
          </cell>
          <cell r="H1455" t="str">
            <v>02.12.2013</v>
          </cell>
          <cell r="I1455" t="str">
            <v>Staff Member</v>
          </cell>
          <cell r="J1455" t="str">
            <v>Band F</v>
          </cell>
          <cell r="K1455">
            <v>1</v>
          </cell>
          <cell r="L1455">
            <v>40</v>
          </cell>
          <cell r="M1455" t="str">
            <v>Permanent Full-Time</v>
          </cell>
          <cell r="N1455" t="str">
            <v>Waged/Timesheet</v>
          </cell>
          <cell r="O1455" t="str">
            <v>Position Filled</v>
          </cell>
          <cell r="P1455">
            <v>1818</v>
          </cell>
          <cell r="Q1455" t="str">
            <v>Liam Winter</v>
          </cell>
          <cell r="R1455" t="str">
            <v>Permanent Full-Time</v>
          </cell>
          <cell r="S1455" t="str">
            <v>Waged/Timesheet</v>
          </cell>
          <cell r="T1455" t="str">
            <v>IEA – 2013 Standard</v>
          </cell>
          <cell r="U1455">
            <v>1</v>
          </cell>
          <cell r="V1455" t="str">
            <v>F1</v>
          </cell>
          <cell r="W1455">
            <v>54120</v>
          </cell>
          <cell r="X1455" t="str">
            <v>Admin 5 - 6 Henderson Valley Road</v>
          </cell>
          <cell r="Y1455">
            <v>0</v>
          </cell>
          <cell r="Z1455" t="str">
            <v>Liam</v>
          </cell>
          <cell r="AA1455" t="str">
            <v>Winter</v>
          </cell>
          <cell r="AC1455" t="str">
            <v>BAND</v>
          </cell>
          <cell r="AD1455" t="str">
            <v>PSA</v>
          </cell>
          <cell r="AE1455" t="str">
            <v>Male</v>
          </cell>
          <cell r="AF1455">
            <v>9223</v>
          </cell>
          <cell r="AG1455" t="str">
            <v>TRANSPORT PLANNING</v>
          </cell>
          <cell r="AH1455" t="str">
            <v>00.00.0000</v>
          </cell>
        </row>
        <row r="1456">
          <cell r="A1456">
            <v>51001955</v>
          </cell>
          <cell r="B1456" t="str">
            <v>Capital Development Division</v>
          </cell>
          <cell r="C1456" t="str">
            <v>Investment &amp; Development</v>
          </cell>
          <cell r="D1456" t="str">
            <v>Road Development - PT/Facility</v>
          </cell>
          <cell r="E1456" t="str">
            <v>Road Development - PT/Facility</v>
          </cell>
          <cell r="F1456">
            <v>51001955</v>
          </cell>
          <cell r="G1456" t="str">
            <v>Bus Shelter Consultant</v>
          </cell>
          <cell r="H1456" t="str">
            <v>27.11.2013</v>
          </cell>
          <cell r="I1456" t="str">
            <v>Staff Member</v>
          </cell>
          <cell r="K1456">
            <v>0</v>
          </cell>
          <cell r="L1456">
            <v>0</v>
          </cell>
          <cell r="M1456" t="str">
            <v>Non-Employee</v>
          </cell>
          <cell r="N1456" t="str">
            <v>Contractor</v>
          </cell>
          <cell r="O1456" t="str">
            <v>Position Filled</v>
          </cell>
          <cell r="P1456">
            <v>1752</v>
          </cell>
          <cell r="Q1456" t="str">
            <v>Pippa Mitchell</v>
          </cell>
          <cell r="R1456" t="str">
            <v>Non-Employee</v>
          </cell>
          <cell r="S1456" t="str">
            <v>Contractor</v>
          </cell>
          <cell r="U1456">
            <v>0</v>
          </cell>
          <cell r="W1456">
            <v>0</v>
          </cell>
          <cell r="X1456" t="str">
            <v>Admin 4 - 6 Henderson Valley Road</v>
          </cell>
          <cell r="Y1456">
            <v>0</v>
          </cell>
          <cell r="Z1456" t="str">
            <v>Pippa</v>
          </cell>
          <cell r="AA1456" t="str">
            <v>Mitchell</v>
          </cell>
          <cell r="AE1456" t="str">
            <v>Female</v>
          </cell>
          <cell r="AF1456">
            <v>3107</v>
          </cell>
          <cell r="AG1456" t="str">
            <v>INFRA DEV PT &amp;FACIL.</v>
          </cell>
          <cell r="AH1456" t="str">
            <v>01.12.2015</v>
          </cell>
        </row>
        <row r="1457">
          <cell r="A1457">
            <v>51001956</v>
          </cell>
          <cell r="B1457" t="str">
            <v>Capital Development Division</v>
          </cell>
          <cell r="C1457" t="str">
            <v>Investment &amp; Development</v>
          </cell>
          <cell r="D1457" t="str">
            <v>Road Development - PT/Facility</v>
          </cell>
          <cell r="E1457" t="str">
            <v>Road Development - PT/Facility</v>
          </cell>
          <cell r="F1457">
            <v>51001956</v>
          </cell>
          <cell r="G1457" t="str">
            <v>Bus Shelter Consultant</v>
          </cell>
          <cell r="H1457" t="str">
            <v>27.11.2013</v>
          </cell>
          <cell r="I1457" t="str">
            <v>Staff Member</v>
          </cell>
          <cell r="K1457">
            <v>0</v>
          </cell>
          <cell r="L1457">
            <v>0</v>
          </cell>
          <cell r="M1457" t="str">
            <v>Non-Employee</v>
          </cell>
          <cell r="N1457" t="str">
            <v>Contractor</v>
          </cell>
          <cell r="O1457" t="str">
            <v>Position Filled</v>
          </cell>
          <cell r="P1457">
            <v>1753</v>
          </cell>
          <cell r="Q1457" t="str">
            <v>Jacinda Harries</v>
          </cell>
          <cell r="R1457" t="str">
            <v>Non-Employee</v>
          </cell>
          <cell r="S1457" t="str">
            <v>Contractor</v>
          </cell>
          <cell r="U1457">
            <v>0</v>
          </cell>
          <cell r="W1457">
            <v>0</v>
          </cell>
          <cell r="X1457" t="str">
            <v>Admin 4 - 6 Henderson Valley Road</v>
          </cell>
          <cell r="Y1457">
            <v>0</v>
          </cell>
          <cell r="Z1457" t="str">
            <v>Jacinda</v>
          </cell>
          <cell r="AA1457" t="str">
            <v>Harries</v>
          </cell>
          <cell r="AE1457" t="str">
            <v>Female</v>
          </cell>
          <cell r="AF1457">
            <v>3107</v>
          </cell>
          <cell r="AG1457" t="str">
            <v>INFRA DEV PT &amp;FACIL.</v>
          </cell>
          <cell r="AH1457" t="str">
            <v>01.12.2015</v>
          </cell>
        </row>
        <row r="1458">
          <cell r="A1458">
            <v>51001957</v>
          </cell>
          <cell r="B1458" t="str">
            <v>Capital Development Division</v>
          </cell>
          <cell r="C1458" t="str">
            <v>Investment &amp; Development</v>
          </cell>
          <cell r="D1458" t="str">
            <v>Road Development - PT/Facility</v>
          </cell>
          <cell r="E1458" t="str">
            <v>Road Development - PT/Facility</v>
          </cell>
          <cell r="F1458">
            <v>51001957</v>
          </cell>
          <cell r="G1458" t="str">
            <v>Bus Shelter Consultant</v>
          </cell>
          <cell r="H1458" t="str">
            <v>27.11.2013</v>
          </cell>
          <cell r="I1458" t="str">
            <v>Staff Member</v>
          </cell>
          <cell r="K1458">
            <v>0</v>
          </cell>
          <cell r="L1458">
            <v>0</v>
          </cell>
          <cell r="M1458" t="str">
            <v>Non-Employee</v>
          </cell>
          <cell r="N1458" t="str">
            <v>Contractor</v>
          </cell>
          <cell r="O1458" t="str">
            <v>Position Filled</v>
          </cell>
          <cell r="P1458">
            <v>272</v>
          </cell>
          <cell r="Q1458" t="str">
            <v>Nathan McWalter</v>
          </cell>
          <cell r="R1458" t="str">
            <v>Non-Employee</v>
          </cell>
          <cell r="S1458" t="str">
            <v>Contractor</v>
          </cell>
          <cell r="U1458">
            <v>0</v>
          </cell>
          <cell r="W1458">
            <v>0</v>
          </cell>
          <cell r="X1458" t="str">
            <v>Admin 4 - 6 Henderson Valley Road</v>
          </cell>
          <cell r="Y1458">
            <v>0</v>
          </cell>
          <cell r="Z1458" t="str">
            <v>Nathan</v>
          </cell>
          <cell r="AA1458" t="str">
            <v>McWalter</v>
          </cell>
          <cell r="AE1458" t="str">
            <v>Male</v>
          </cell>
          <cell r="AF1458">
            <v>3107</v>
          </cell>
          <cell r="AG1458" t="str">
            <v>INFRA DEV PT &amp;FACIL.</v>
          </cell>
          <cell r="AH1458" t="str">
            <v>01.07.2015</v>
          </cell>
        </row>
        <row r="1459">
          <cell r="A1459">
            <v>51001958</v>
          </cell>
          <cell r="B1459" t="str">
            <v>Capital Development Division</v>
          </cell>
          <cell r="C1459" t="str">
            <v>Investment &amp; Development</v>
          </cell>
          <cell r="D1459" t="str">
            <v>Road Development - PT/Facility</v>
          </cell>
          <cell r="E1459" t="str">
            <v>Road Development - PT/Facility</v>
          </cell>
          <cell r="F1459">
            <v>51001958</v>
          </cell>
          <cell r="G1459" t="str">
            <v>Bus Shelter Consultant</v>
          </cell>
          <cell r="H1459" t="str">
            <v>27.11.2013</v>
          </cell>
          <cell r="I1459" t="str">
            <v>Staff Member</v>
          </cell>
          <cell r="K1459">
            <v>0</v>
          </cell>
          <cell r="L1459">
            <v>0</v>
          </cell>
          <cell r="M1459" t="str">
            <v>Non-Employee</v>
          </cell>
          <cell r="N1459" t="str">
            <v>Contractor</v>
          </cell>
          <cell r="O1459" t="str">
            <v>Position Filled</v>
          </cell>
          <cell r="P1459">
            <v>1751</v>
          </cell>
          <cell r="Q1459" t="str">
            <v>Ally Mackenzie</v>
          </cell>
          <cell r="R1459" t="str">
            <v>Non-Employee</v>
          </cell>
          <cell r="S1459" t="str">
            <v>Contractor</v>
          </cell>
          <cell r="U1459">
            <v>0</v>
          </cell>
          <cell r="W1459">
            <v>0</v>
          </cell>
          <cell r="X1459" t="str">
            <v>Admin 4 - 6 Henderson Valley Road</v>
          </cell>
          <cell r="Y1459">
            <v>0</v>
          </cell>
          <cell r="Z1459" t="str">
            <v>Ally</v>
          </cell>
          <cell r="AA1459" t="str">
            <v>Mackenzie</v>
          </cell>
          <cell r="AE1459" t="str">
            <v>Female</v>
          </cell>
          <cell r="AF1459">
            <v>3107</v>
          </cell>
          <cell r="AG1459" t="str">
            <v>INFRA DEV PT &amp;FACIL.</v>
          </cell>
          <cell r="AH1459" t="str">
            <v>01.12.2015</v>
          </cell>
        </row>
        <row r="1460">
          <cell r="A1460">
            <v>51001959</v>
          </cell>
          <cell r="B1460" t="str">
            <v>Capital Development Division</v>
          </cell>
          <cell r="C1460" t="str">
            <v>Investment &amp; Development</v>
          </cell>
          <cell r="D1460" t="str">
            <v>Road Development - PT/Facility</v>
          </cell>
          <cell r="E1460" t="str">
            <v>Road Development - PT/Facility</v>
          </cell>
          <cell r="F1460">
            <v>51001959</v>
          </cell>
          <cell r="G1460" t="str">
            <v>Bus Shelter Consultant</v>
          </cell>
          <cell r="H1460" t="str">
            <v>27.11.2013</v>
          </cell>
          <cell r="I1460" t="str">
            <v>Staff Member</v>
          </cell>
          <cell r="K1460">
            <v>0</v>
          </cell>
          <cell r="L1460">
            <v>0</v>
          </cell>
          <cell r="M1460" t="str">
            <v>Non-Employee</v>
          </cell>
          <cell r="N1460" t="str">
            <v>Contractor</v>
          </cell>
          <cell r="O1460" t="str">
            <v>Position unfilled for  12 days</v>
          </cell>
          <cell r="P1460">
            <v>0</v>
          </cell>
          <cell r="U1460">
            <v>0</v>
          </cell>
          <cell r="W1460">
            <v>0</v>
          </cell>
          <cell r="Y1460">
            <v>0</v>
          </cell>
          <cell r="AH1460" t="str">
            <v>00.00.0000</v>
          </cell>
        </row>
        <row r="1461">
          <cell r="A1461">
            <v>51001961</v>
          </cell>
          <cell r="B1461" t="str">
            <v>Business Technology Division</v>
          </cell>
          <cell r="C1461" t="str">
            <v>Enterprise Information</v>
          </cell>
          <cell r="D1461" t="str">
            <v>Information Management</v>
          </cell>
          <cell r="E1461" t="str">
            <v>Information Management</v>
          </cell>
          <cell r="F1461">
            <v>51001961</v>
          </cell>
          <cell r="G1461" t="str">
            <v>Information Management Specialist</v>
          </cell>
          <cell r="H1461" t="str">
            <v>02.12.2013</v>
          </cell>
          <cell r="I1461" t="str">
            <v>Staff Member</v>
          </cell>
          <cell r="J1461" t="str">
            <v>Band E</v>
          </cell>
          <cell r="K1461">
            <v>1</v>
          </cell>
          <cell r="L1461">
            <v>40</v>
          </cell>
          <cell r="M1461" t="str">
            <v>Permanent Full-Time</v>
          </cell>
          <cell r="N1461" t="str">
            <v>Waged/Timesheet</v>
          </cell>
          <cell r="O1461" t="str">
            <v>Position Filled</v>
          </cell>
          <cell r="P1461">
            <v>2137</v>
          </cell>
          <cell r="Q1461" t="str">
            <v>Matthew Gibson</v>
          </cell>
          <cell r="R1461" t="str">
            <v>Permanent Full-Time</v>
          </cell>
          <cell r="S1461" t="str">
            <v>Waged/Timesheet</v>
          </cell>
          <cell r="T1461" t="str">
            <v>CEA – PSA</v>
          </cell>
          <cell r="U1461">
            <v>1</v>
          </cell>
          <cell r="V1461" t="str">
            <v>E5</v>
          </cell>
          <cell r="W1461">
            <v>50400</v>
          </cell>
          <cell r="X1461" t="str">
            <v>Vodafone Building - Level 1 (74 Taharoto Road)</v>
          </cell>
          <cell r="Y1461">
            <v>0</v>
          </cell>
          <cell r="Z1461" t="str">
            <v>Matthew</v>
          </cell>
          <cell r="AA1461" t="str">
            <v>Gibson</v>
          </cell>
          <cell r="AC1461" t="str">
            <v>BAND</v>
          </cell>
          <cell r="AD1461" t="str">
            <v>PSA</v>
          </cell>
          <cell r="AE1461" t="str">
            <v>Male</v>
          </cell>
          <cell r="AF1461">
            <v>8510</v>
          </cell>
          <cell r="AG1461" t="str">
            <v>INFO MANAGEMENT</v>
          </cell>
          <cell r="AH1461" t="str">
            <v>00.00.0000</v>
          </cell>
        </row>
        <row r="1462">
          <cell r="A1462">
            <v>51001962</v>
          </cell>
          <cell r="B1462" t="str">
            <v>Business Technology Division</v>
          </cell>
          <cell r="C1462" t="str">
            <v>Enterprise Information</v>
          </cell>
          <cell r="D1462" t="str">
            <v>Information Management</v>
          </cell>
          <cell r="E1462" t="str">
            <v>Information Management</v>
          </cell>
          <cell r="F1462">
            <v>51001962</v>
          </cell>
          <cell r="G1462" t="str">
            <v>Information Management Specialist</v>
          </cell>
          <cell r="H1462" t="str">
            <v>02.12.2013</v>
          </cell>
          <cell r="I1462" t="str">
            <v>Staff Member</v>
          </cell>
          <cell r="J1462" t="str">
            <v>Band E</v>
          </cell>
          <cell r="K1462">
            <v>1</v>
          </cell>
          <cell r="L1462">
            <v>40</v>
          </cell>
          <cell r="M1462" t="str">
            <v>Permanent Full-Time</v>
          </cell>
          <cell r="N1462" t="str">
            <v>Waged/Timesheet</v>
          </cell>
          <cell r="O1462" t="str">
            <v>Position Filled</v>
          </cell>
          <cell r="P1462">
            <v>2021</v>
          </cell>
          <cell r="Q1462" t="str">
            <v>Ariel Liu</v>
          </cell>
          <cell r="R1462" t="str">
            <v>Permanent Full-Time</v>
          </cell>
          <cell r="S1462" t="str">
            <v>Waged/Timesheet</v>
          </cell>
          <cell r="T1462" t="str">
            <v>IEA – 2013 Standard</v>
          </cell>
          <cell r="U1462">
            <v>1</v>
          </cell>
          <cell r="V1462" t="str">
            <v>E+</v>
          </cell>
          <cell r="W1462">
            <v>59000</v>
          </cell>
          <cell r="X1462" t="str">
            <v>Vodafone Building - Level 1 (74 Taharoto Road)</v>
          </cell>
          <cell r="Y1462">
            <v>0</v>
          </cell>
          <cell r="Z1462" t="str">
            <v>Ariel</v>
          </cell>
          <cell r="AA1462" t="str">
            <v>Liu</v>
          </cell>
          <cell r="AC1462" t="str">
            <v>BAND</v>
          </cell>
          <cell r="AD1462" t="str">
            <v>PSA</v>
          </cell>
          <cell r="AE1462" t="str">
            <v>Female</v>
          </cell>
          <cell r="AF1462">
            <v>8510</v>
          </cell>
          <cell r="AG1462" t="str">
            <v>INFO MANAGEMENT</v>
          </cell>
          <cell r="AH1462" t="str">
            <v>00.00.0000</v>
          </cell>
        </row>
        <row r="1463">
          <cell r="A1463">
            <v>51001963</v>
          </cell>
          <cell r="B1463" t="str">
            <v>Business Technology Division</v>
          </cell>
          <cell r="C1463" t="str">
            <v>Enterprise Information</v>
          </cell>
          <cell r="D1463" t="str">
            <v>Information Management</v>
          </cell>
          <cell r="E1463" t="str">
            <v>Information Management</v>
          </cell>
          <cell r="F1463">
            <v>51001963</v>
          </cell>
          <cell r="G1463" t="str">
            <v>Data Input Specialist</v>
          </cell>
          <cell r="H1463" t="str">
            <v>02.12.2013</v>
          </cell>
          <cell r="I1463" t="str">
            <v>Staff Member</v>
          </cell>
          <cell r="J1463" t="str">
            <v>Band D</v>
          </cell>
          <cell r="K1463">
            <v>0.5</v>
          </cell>
          <cell r="L1463">
            <v>20</v>
          </cell>
          <cell r="M1463" t="str">
            <v>Permanent Part-Time</v>
          </cell>
          <cell r="N1463" t="str">
            <v>Waged/Timesheet</v>
          </cell>
          <cell r="O1463" t="str">
            <v>Position Filled</v>
          </cell>
          <cell r="P1463">
            <v>1490</v>
          </cell>
          <cell r="Q1463" t="str">
            <v>Florence Agno</v>
          </cell>
          <cell r="R1463" t="str">
            <v>Permanent Part-Time</v>
          </cell>
          <cell r="S1463" t="str">
            <v>Waged/Timesheet</v>
          </cell>
          <cell r="T1463" t="str">
            <v>IEA – 2013 Standard</v>
          </cell>
          <cell r="U1463">
            <v>0.5</v>
          </cell>
          <cell r="V1463" t="str">
            <v>D+</v>
          </cell>
          <cell r="W1463">
            <v>44553.599999999999</v>
          </cell>
          <cell r="X1463" t="str">
            <v>Vodafone Building - Level 1 (74 Taharoto Road)</v>
          </cell>
          <cell r="Y1463">
            <v>0</v>
          </cell>
          <cell r="Z1463" t="str">
            <v>Florence</v>
          </cell>
          <cell r="AA1463" t="str">
            <v>Agno</v>
          </cell>
          <cell r="AC1463" t="str">
            <v>BAND</v>
          </cell>
          <cell r="AD1463" t="str">
            <v>PSA</v>
          </cell>
          <cell r="AE1463" t="str">
            <v>Female</v>
          </cell>
          <cell r="AF1463">
            <v>8510</v>
          </cell>
          <cell r="AG1463" t="str">
            <v>INFO MANAGEMENT</v>
          </cell>
          <cell r="AH1463" t="str">
            <v>00.00.0000</v>
          </cell>
        </row>
        <row r="1464">
          <cell r="A1464">
            <v>51001964</v>
          </cell>
          <cell r="B1464" t="str">
            <v>Business Technology Division</v>
          </cell>
          <cell r="C1464" t="str">
            <v>Enterprise Information</v>
          </cell>
          <cell r="D1464" t="str">
            <v>GIS</v>
          </cell>
          <cell r="E1464" t="str">
            <v>GIS</v>
          </cell>
          <cell r="F1464">
            <v>51001964</v>
          </cell>
          <cell r="G1464" t="str">
            <v>Senior GIS Analyst</v>
          </cell>
          <cell r="H1464" t="str">
            <v>02.12.2013</v>
          </cell>
          <cell r="I1464" t="str">
            <v>Staff Member</v>
          </cell>
          <cell r="J1464" t="str">
            <v>Band G</v>
          </cell>
          <cell r="K1464">
            <v>1</v>
          </cell>
          <cell r="L1464">
            <v>40</v>
          </cell>
          <cell r="M1464" t="str">
            <v>Permanent Full-Time</v>
          </cell>
          <cell r="N1464" t="str">
            <v>Waged/Timesheet</v>
          </cell>
          <cell r="O1464" t="str">
            <v>Position Filled</v>
          </cell>
          <cell r="P1464">
            <v>2115</v>
          </cell>
          <cell r="Q1464" t="str">
            <v>Jovanna Leonardo</v>
          </cell>
          <cell r="R1464" t="str">
            <v>Permanent Full-Time</v>
          </cell>
          <cell r="S1464" t="str">
            <v>Waged/Timesheet</v>
          </cell>
          <cell r="T1464" t="str">
            <v>CEA – PSA</v>
          </cell>
          <cell r="U1464">
            <v>1</v>
          </cell>
          <cell r="V1464" t="str">
            <v>G+</v>
          </cell>
          <cell r="W1464">
            <v>78000</v>
          </cell>
          <cell r="X1464" t="str">
            <v>Civic 1 - 6 Henderson Valley Road</v>
          </cell>
          <cell r="Y1464">
            <v>0</v>
          </cell>
          <cell r="Z1464" t="str">
            <v>Jovanna</v>
          </cell>
          <cell r="AA1464" t="str">
            <v>Leonardo</v>
          </cell>
          <cell r="AC1464" t="str">
            <v>BAND</v>
          </cell>
          <cell r="AD1464" t="str">
            <v>PSA</v>
          </cell>
          <cell r="AE1464" t="str">
            <v>Female</v>
          </cell>
          <cell r="AF1464">
            <v>8514</v>
          </cell>
          <cell r="AG1464" t="str">
            <v>GIS</v>
          </cell>
          <cell r="AH1464" t="str">
            <v>00.00.0000</v>
          </cell>
        </row>
        <row r="1465">
          <cell r="A1465">
            <v>51001965</v>
          </cell>
          <cell r="B1465" t="str">
            <v>Business Technology Division</v>
          </cell>
          <cell r="C1465" t="str">
            <v>Enterprise Information</v>
          </cell>
          <cell r="D1465" t="str">
            <v>Business Intelligence</v>
          </cell>
          <cell r="E1465" t="str">
            <v>BI Development</v>
          </cell>
          <cell r="F1465">
            <v>51001965</v>
          </cell>
          <cell r="G1465" t="str">
            <v>Business Intelligence Developer</v>
          </cell>
          <cell r="H1465" t="str">
            <v>02.12.2013</v>
          </cell>
          <cell r="I1465" t="str">
            <v>Staff Member</v>
          </cell>
          <cell r="J1465" t="str">
            <v>Band G</v>
          </cell>
          <cell r="K1465">
            <v>1</v>
          </cell>
          <cell r="L1465">
            <v>40</v>
          </cell>
          <cell r="M1465" t="str">
            <v>Permanent Full-Time</v>
          </cell>
          <cell r="N1465" t="str">
            <v>Waged/Timesheet</v>
          </cell>
          <cell r="O1465" t="str">
            <v>Position Filled</v>
          </cell>
          <cell r="P1465">
            <v>551</v>
          </cell>
          <cell r="Q1465" t="str">
            <v>Tanzir Ahmed</v>
          </cell>
          <cell r="R1465" t="str">
            <v>Permanent Full-Time</v>
          </cell>
          <cell r="S1465" t="str">
            <v>Waged/Timesheet</v>
          </cell>
          <cell r="T1465" t="str">
            <v>IEA – 2013 Standard</v>
          </cell>
          <cell r="U1465">
            <v>1</v>
          </cell>
          <cell r="V1465" t="str">
            <v>G2</v>
          </cell>
          <cell r="W1465">
            <v>65520</v>
          </cell>
          <cell r="X1465" t="str">
            <v>Civic 1 - 6 Henderson Valley Road</v>
          </cell>
          <cell r="Y1465">
            <v>0</v>
          </cell>
          <cell r="Z1465" t="str">
            <v>Tanzir</v>
          </cell>
          <cell r="AA1465" t="str">
            <v>Ahmed</v>
          </cell>
          <cell r="AC1465" t="str">
            <v>BAND</v>
          </cell>
          <cell r="AD1465" t="str">
            <v>PSA</v>
          </cell>
          <cell r="AE1465" t="str">
            <v>Male</v>
          </cell>
          <cell r="AF1465">
            <v>8525</v>
          </cell>
          <cell r="AG1465" t="str">
            <v>Data Warehouse</v>
          </cell>
          <cell r="AH1465" t="str">
            <v>00.00.0000</v>
          </cell>
        </row>
        <row r="1466">
          <cell r="A1466">
            <v>51001968</v>
          </cell>
          <cell r="B1466" t="str">
            <v>Business Technology Division</v>
          </cell>
          <cell r="C1466" t="str">
            <v>Enterprise Information</v>
          </cell>
          <cell r="D1466" t="str">
            <v>Business Intelligence</v>
          </cell>
          <cell r="E1466" t="str">
            <v>Business Intelligence</v>
          </cell>
          <cell r="F1466">
            <v>51001968</v>
          </cell>
          <cell r="G1466" t="str">
            <v>Business Intelligence Manager</v>
          </cell>
          <cell r="H1466" t="str">
            <v>02.12.2013</v>
          </cell>
          <cell r="I1466" t="str">
            <v>Unit Manager</v>
          </cell>
          <cell r="J1466" t="str">
            <v>Band J</v>
          </cell>
          <cell r="K1466">
            <v>1</v>
          </cell>
          <cell r="L1466">
            <v>40</v>
          </cell>
          <cell r="M1466" t="str">
            <v>Permanent Full-Time</v>
          </cell>
          <cell r="N1466" t="str">
            <v>Salaried</v>
          </cell>
          <cell r="O1466" t="str">
            <v>Position Filled</v>
          </cell>
          <cell r="P1466">
            <v>1340</v>
          </cell>
          <cell r="Q1466" t="str">
            <v>Jared Smith</v>
          </cell>
          <cell r="R1466" t="str">
            <v>Permanent Full-Time</v>
          </cell>
          <cell r="S1466" t="str">
            <v>Salaried</v>
          </cell>
          <cell r="T1466" t="str">
            <v>IEA – 2013 Standard</v>
          </cell>
          <cell r="U1466">
            <v>1</v>
          </cell>
          <cell r="V1466" t="str">
            <v>J+</v>
          </cell>
          <cell r="W1466">
            <v>137430</v>
          </cell>
          <cell r="X1466" t="str">
            <v>Civic 1 - 6 Henderson Valley Road</v>
          </cell>
          <cell r="Y1466">
            <v>0</v>
          </cell>
          <cell r="Z1466" t="str">
            <v>Jared</v>
          </cell>
          <cell r="AA1466" t="str">
            <v>Smith</v>
          </cell>
          <cell r="AC1466" t="str">
            <v>BAND</v>
          </cell>
          <cell r="AD1466" t="str">
            <v>PSA</v>
          </cell>
          <cell r="AE1466" t="str">
            <v>Male</v>
          </cell>
          <cell r="AF1466">
            <v>8525</v>
          </cell>
          <cell r="AG1466" t="str">
            <v>Data Warehouse</v>
          </cell>
          <cell r="AH1466" t="str">
            <v>00.00.0000</v>
          </cell>
        </row>
        <row r="1467">
          <cell r="A1467">
            <v>51001969</v>
          </cell>
          <cell r="B1467" t="str">
            <v>Business Technology Division</v>
          </cell>
          <cell r="C1467" t="str">
            <v>Enterprise Information</v>
          </cell>
          <cell r="D1467" t="str">
            <v>Business Intelligence</v>
          </cell>
          <cell r="E1467" t="str">
            <v>ETL</v>
          </cell>
          <cell r="F1467">
            <v>51001969</v>
          </cell>
          <cell r="G1467" t="str">
            <v>DW/ETL Engineer</v>
          </cell>
          <cell r="H1467" t="str">
            <v>02.12.2013</v>
          </cell>
          <cell r="I1467" t="str">
            <v>Staff Member</v>
          </cell>
          <cell r="J1467" t="str">
            <v>Band G</v>
          </cell>
          <cell r="K1467">
            <v>1</v>
          </cell>
          <cell r="L1467">
            <v>40</v>
          </cell>
          <cell r="M1467" t="str">
            <v>Permanent Full-Time</v>
          </cell>
          <cell r="N1467" t="str">
            <v>Waged/Timesheet</v>
          </cell>
          <cell r="O1467" t="str">
            <v>Position Filled</v>
          </cell>
          <cell r="P1467">
            <v>2412</v>
          </cell>
          <cell r="Q1467" t="str">
            <v>Nahid Bastani</v>
          </cell>
          <cell r="R1467" t="str">
            <v>Permanent Full-Time</v>
          </cell>
          <cell r="S1467" t="str">
            <v>Waged/Timesheet</v>
          </cell>
          <cell r="T1467" t="str">
            <v>CEA – PSA</v>
          </cell>
          <cell r="U1467">
            <v>1</v>
          </cell>
          <cell r="V1467" t="str">
            <v>G+</v>
          </cell>
          <cell r="W1467">
            <v>80000</v>
          </cell>
          <cell r="X1467" t="str">
            <v>Civic 1 - 6 Henderson Valley Road</v>
          </cell>
          <cell r="Y1467">
            <v>0</v>
          </cell>
          <cell r="Z1467" t="str">
            <v>Nahid</v>
          </cell>
          <cell r="AA1467" t="str">
            <v>Bastani</v>
          </cell>
          <cell r="AC1467" t="str">
            <v>BAND</v>
          </cell>
          <cell r="AD1467" t="str">
            <v>PSA</v>
          </cell>
          <cell r="AE1467" t="str">
            <v>Female</v>
          </cell>
          <cell r="AF1467">
            <v>8525</v>
          </cell>
          <cell r="AG1467" t="str">
            <v>Data Warehouse</v>
          </cell>
          <cell r="AH1467" t="str">
            <v>00.00.0000</v>
          </cell>
        </row>
        <row r="1468">
          <cell r="A1468">
            <v>51001970</v>
          </cell>
          <cell r="B1468" t="str">
            <v>Services</v>
          </cell>
          <cell r="C1468" t="str">
            <v>Public Transport</v>
          </cell>
          <cell r="D1468" t="str">
            <v>PT Commercial</v>
          </cell>
          <cell r="E1468" t="str">
            <v>PT Programme</v>
          </cell>
          <cell r="F1468">
            <v>51001970</v>
          </cell>
          <cell r="G1468" t="str">
            <v>Project Manager</v>
          </cell>
          <cell r="H1468" t="str">
            <v>06.01.2014</v>
          </cell>
          <cell r="I1468" t="str">
            <v>Staff Member</v>
          </cell>
          <cell r="J1468" t="str">
            <v>Band G</v>
          </cell>
          <cell r="K1468">
            <v>1</v>
          </cell>
          <cell r="L1468">
            <v>40</v>
          </cell>
          <cell r="M1468" t="str">
            <v>Permanent Full-Time</v>
          </cell>
          <cell r="N1468" t="str">
            <v>Waged/Timesheet</v>
          </cell>
          <cell r="O1468" t="str">
            <v>Position Filled</v>
          </cell>
          <cell r="P1468">
            <v>2169</v>
          </cell>
          <cell r="Q1468" t="str">
            <v>Kate Nolan</v>
          </cell>
          <cell r="R1468" t="str">
            <v>Fixed Term Full-Time</v>
          </cell>
          <cell r="S1468" t="str">
            <v>Waged/Timesheet</v>
          </cell>
          <cell r="T1468" t="str">
            <v>IEA – 2013 Standard</v>
          </cell>
          <cell r="U1468">
            <v>1</v>
          </cell>
          <cell r="V1468" t="str">
            <v>G5</v>
          </cell>
          <cell r="W1468">
            <v>70200</v>
          </cell>
          <cell r="X1468" t="str">
            <v>1 Queen Street - Level 17</v>
          </cell>
          <cell r="Y1468">
            <v>0</v>
          </cell>
          <cell r="Z1468" t="str">
            <v>Kate</v>
          </cell>
          <cell r="AA1468" t="str">
            <v>Nolan</v>
          </cell>
          <cell r="AC1468" t="str">
            <v>BAND</v>
          </cell>
          <cell r="AD1468" t="str">
            <v>PSA</v>
          </cell>
          <cell r="AE1468" t="str">
            <v>Female</v>
          </cell>
          <cell r="AF1468">
            <v>1201</v>
          </cell>
          <cell r="AG1468" t="str">
            <v>PT COMMERCIAL</v>
          </cell>
          <cell r="AH1468" t="str">
            <v>13.06.2015</v>
          </cell>
        </row>
        <row r="1469">
          <cell r="A1469">
            <v>51001972</v>
          </cell>
          <cell r="B1469" t="str">
            <v>Business Technology Division</v>
          </cell>
          <cell r="C1469" t="str">
            <v>BT Commercial</v>
          </cell>
          <cell r="E1469" t="str">
            <v>BT Commercial</v>
          </cell>
          <cell r="F1469">
            <v>51001972</v>
          </cell>
          <cell r="G1469" t="str">
            <v>Compliance and Quality Manager</v>
          </cell>
          <cell r="H1469" t="str">
            <v>02.12.2013</v>
          </cell>
          <cell r="I1469" t="str">
            <v>Staff Member</v>
          </cell>
          <cell r="J1469" t="str">
            <v>Band I</v>
          </cell>
          <cell r="K1469">
            <v>1</v>
          </cell>
          <cell r="L1469">
            <v>40</v>
          </cell>
          <cell r="M1469" t="str">
            <v>Permanent Full-Time</v>
          </cell>
          <cell r="N1469" t="str">
            <v>Salaried</v>
          </cell>
          <cell r="O1469" t="str">
            <v>Position Filled</v>
          </cell>
          <cell r="P1469">
            <v>849</v>
          </cell>
          <cell r="Q1469" t="str">
            <v>Mark Seedall</v>
          </cell>
          <cell r="R1469" t="str">
            <v>Permanent Full-Time</v>
          </cell>
          <cell r="S1469" t="str">
            <v>Salaried</v>
          </cell>
          <cell r="T1469" t="str">
            <v>IEA – 2013 Standard</v>
          </cell>
          <cell r="U1469">
            <v>1</v>
          </cell>
          <cell r="V1469" t="str">
            <v>I+</v>
          </cell>
          <cell r="W1469">
            <v>130800</v>
          </cell>
          <cell r="X1469" t="str">
            <v>Admin 6 - 6 Henderson Valley Road</v>
          </cell>
          <cell r="Y1469">
            <v>0</v>
          </cell>
          <cell r="Z1469" t="str">
            <v>Mark</v>
          </cell>
          <cell r="AA1469" t="str">
            <v>Seedall</v>
          </cell>
          <cell r="AC1469" t="str">
            <v>BAND</v>
          </cell>
          <cell r="AD1469" t="str">
            <v>PSA</v>
          </cell>
          <cell r="AE1469" t="str">
            <v>Male</v>
          </cell>
          <cell r="AF1469">
            <v>8522</v>
          </cell>
          <cell r="AG1469" t="str">
            <v>BT Commercial</v>
          </cell>
          <cell r="AH1469" t="str">
            <v>00.00.0000</v>
          </cell>
        </row>
        <row r="1470">
          <cell r="A1470">
            <v>51001973</v>
          </cell>
          <cell r="B1470" t="str">
            <v>Business Technology Division</v>
          </cell>
          <cell r="C1470" t="str">
            <v>Strategy &amp; Architecture</v>
          </cell>
          <cell r="E1470" t="str">
            <v>Strategy &amp; Architecture</v>
          </cell>
          <cell r="F1470">
            <v>51001973</v>
          </cell>
          <cell r="G1470" t="str">
            <v>CRM, SharePoint &amp; Online Specialist</v>
          </cell>
          <cell r="H1470" t="str">
            <v>02.12.2013</v>
          </cell>
          <cell r="I1470" t="str">
            <v>Staff Member</v>
          </cell>
          <cell r="J1470" t="str">
            <v>Band G</v>
          </cell>
          <cell r="K1470">
            <v>1</v>
          </cell>
          <cell r="L1470">
            <v>40</v>
          </cell>
          <cell r="M1470" t="str">
            <v>Permanent Full-Time</v>
          </cell>
          <cell r="N1470" t="str">
            <v>Waged/Timesheet</v>
          </cell>
          <cell r="O1470" t="str">
            <v>Position unfilled for 408 days</v>
          </cell>
          <cell r="P1470">
            <v>0</v>
          </cell>
          <cell r="U1470">
            <v>0</v>
          </cell>
          <cell r="W1470">
            <v>0</v>
          </cell>
          <cell r="Y1470">
            <v>1</v>
          </cell>
          <cell r="AD1470" t="str">
            <v>PSA</v>
          </cell>
          <cell r="AH1470" t="str">
            <v>00.00.0000</v>
          </cell>
        </row>
        <row r="1471">
          <cell r="A1471">
            <v>51001980</v>
          </cell>
          <cell r="B1471" t="str">
            <v>Business Technology Division</v>
          </cell>
          <cell r="C1471" t="str">
            <v>Capital Programme</v>
          </cell>
          <cell r="D1471" t="str">
            <v>Programme Management &amp; Resource</v>
          </cell>
          <cell r="E1471" t="str">
            <v>Programme Management &amp; Resource</v>
          </cell>
          <cell r="F1471">
            <v>51001980</v>
          </cell>
          <cell r="G1471" t="str">
            <v>Programme Management &amp; Resource Lead</v>
          </cell>
          <cell r="H1471" t="str">
            <v>02.12.2013</v>
          </cell>
          <cell r="I1471" t="str">
            <v>Unit Manager</v>
          </cell>
          <cell r="J1471" t="str">
            <v>Band I</v>
          </cell>
          <cell r="K1471">
            <v>1</v>
          </cell>
          <cell r="L1471">
            <v>40</v>
          </cell>
          <cell r="M1471" t="str">
            <v>Permanent Full-Time</v>
          </cell>
          <cell r="N1471" t="str">
            <v>Salaried</v>
          </cell>
          <cell r="O1471" t="str">
            <v>Perm. Position Filled by Non Employee</v>
          </cell>
          <cell r="P1471">
            <v>2259</v>
          </cell>
          <cell r="Q1471" t="str">
            <v>Sarah Bothamley</v>
          </cell>
          <cell r="R1471" t="str">
            <v>Non-Employee</v>
          </cell>
          <cell r="S1471" t="str">
            <v>Contractor</v>
          </cell>
          <cell r="U1471">
            <v>0</v>
          </cell>
          <cell r="W1471">
            <v>0</v>
          </cell>
          <cell r="X1471" t="str">
            <v>Admin 6 - 6 Henderson Valley Road</v>
          </cell>
          <cell r="Y1471">
            <v>1</v>
          </cell>
          <cell r="Z1471" t="str">
            <v>Sarah</v>
          </cell>
          <cell r="AA1471" t="str">
            <v>Bothamley</v>
          </cell>
          <cell r="AD1471" t="str">
            <v>PSA</v>
          </cell>
          <cell r="AE1471" t="str">
            <v>Female</v>
          </cell>
          <cell r="AF1471">
            <v>8504</v>
          </cell>
          <cell r="AG1471" t="str">
            <v>IT PMO</v>
          </cell>
          <cell r="AH1471" t="str">
            <v>02.03.2015</v>
          </cell>
        </row>
        <row r="1472">
          <cell r="A1472">
            <v>51001981</v>
          </cell>
          <cell r="B1472" t="str">
            <v>Business Technology Division</v>
          </cell>
          <cell r="C1472" t="str">
            <v>Business Delivery</v>
          </cell>
          <cell r="D1472" t="str">
            <v>Operations Programme (Roads)</v>
          </cell>
          <cell r="E1472" t="str">
            <v>Operations Programme (Roads)</v>
          </cell>
          <cell r="F1472">
            <v>51001981</v>
          </cell>
          <cell r="G1472" t="str">
            <v>Operations Programme Manager (Roads)</v>
          </cell>
          <cell r="H1472" t="str">
            <v>02.12.2013</v>
          </cell>
          <cell r="I1472" t="str">
            <v>Unit Manager</v>
          </cell>
          <cell r="J1472" t="str">
            <v>Band J</v>
          </cell>
          <cell r="K1472">
            <v>1</v>
          </cell>
          <cell r="L1472">
            <v>40</v>
          </cell>
          <cell r="M1472" t="str">
            <v>Permanent Full-Time</v>
          </cell>
          <cell r="N1472" t="str">
            <v>Salaried</v>
          </cell>
          <cell r="O1472" t="str">
            <v>Position unfilled for 182 days</v>
          </cell>
          <cell r="P1472">
            <v>0</v>
          </cell>
          <cell r="U1472">
            <v>0</v>
          </cell>
          <cell r="W1472">
            <v>0</v>
          </cell>
          <cell r="Y1472">
            <v>1</v>
          </cell>
          <cell r="AD1472" t="str">
            <v>PSA</v>
          </cell>
          <cell r="AH1472" t="str">
            <v>00.00.0000</v>
          </cell>
        </row>
        <row r="1473">
          <cell r="A1473">
            <v>51001982</v>
          </cell>
          <cell r="B1473" t="str">
            <v>Business Technology Division</v>
          </cell>
          <cell r="C1473" t="str">
            <v>Business Delivery</v>
          </cell>
          <cell r="D1473" t="str">
            <v>Corporate Programme</v>
          </cell>
          <cell r="E1473" t="str">
            <v>Corporate Programme</v>
          </cell>
          <cell r="F1473">
            <v>51001982</v>
          </cell>
          <cell r="G1473" t="str">
            <v>Corporate Programme Manager</v>
          </cell>
          <cell r="H1473" t="str">
            <v>02.12.2013</v>
          </cell>
          <cell r="I1473" t="str">
            <v>Unit Manager</v>
          </cell>
          <cell r="J1473" t="str">
            <v>Band J</v>
          </cell>
          <cell r="K1473">
            <v>1</v>
          </cell>
          <cell r="L1473">
            <v>40</v>
          </cell>
          <cell r="M1473" t="str">
            <v>Permanent Full-Time</v>
          </cell>
          <cell r="N1473" t="str">
            <v>Salaried</v>
          </cell>
          <cell r="O1473" t="str">
            <v>Position Filled</v>
          </cell>
          <cell r="P1473">
            <v>1961</v>
          </cell>
          <cell r="Q1473" t="str">
            <v>Michael Boon</v>
          </cell>
          <cell r="R1473" t="str">
            <v>Permanent Full-Time</v>
          </cell>
          <cell r="S1473" t="str">
            <v>Salaried</v>
          </cell>
          <cell r="T1473" t="str">
            <v>IEA – 2013 Standard</v>
          </cell>
          <cell r="U1473">
            <v>1</v>
          </cell>
          <cell r="V1473" t="str">
            <v>J+</v>
          </cell>
          <cell r="W1473">
            <v>135945</v>
          </cell>
          <cell r="X1473" t="str">
            <v>Goodman Fielder L2 - 8 Nelson Street</v>
          </cell>
          <cell r="Y1473">
            <v>0</v>
          </cell>
          <cell r="Z1473" t="str">
            <v>Michael</v>
          </cell>
          <cell r="AA1473" t="str">
            <v>Boon</v>
          </cell>
          <cell r="AC1473" t="str">
            <v>BAND</v>
          </cell>
          <cell r="AD1473" t="str">
            <v>PSA</v>
          </cell>
          <cell r="AE1473" t="str">
            <v>Male</v>
          </cell>
          <cell r="AF1473">
            <v>8529</v>
          </cell>
          <cell r="AG1473" t="str">
            <v>Corporate Programme</v>
          </cell>
          <cell r="AH1473" t="str">
            <v>00.00.0000</v>
          </cell>
        </row>
        <row r="1474">
          <cell r="A1474">
            <v>51001983</v>
          </cell>
          <cell r="B1474" t="str">
            <v>Business Technology Division</v>
          </cell>
          <cell r="C1474" t="str">
            <v>Capital Programme</v>
          </cell>
          <cell r="D1474" t="str">
            <v>Capital Projects</v>
          </cell>
          <cell r="E1474" t="str">
            <v>Capital Projects</v>
          </cell>
          <cell r="F1474">
            <v>51001983</v>
          </cell>
          <cell r="G1474" t="str">
            <v>Capital Projects Programme Manager</v>
          </cell>
          <cell r="H1474" t="str">
            <v>02.12.2013</v>
          </cell>
          <cell r="I1474" t="str">
            <v>Unit Manager</v>
          </cell>
          <cell r="J1474" t="str">
            <v>Band J</v>
          </cell>
          <cell r="K1474">
            <v>1</v>
          </cell>
          <cell r="L1474">
            <v>40</v>
          </cell>
          <cell r="M1474" t="str">
            <v>Permanent Full-Time</v>
          </cell>
          <cell r="N1474" t="str">
            <v>Salaried</v>
          </cell>
          <cell r="O1474" t="str">
            <v>Perm. Position Filled by Non Employee</v>
          </cell>
          <cell r="P1474">
            <v>1458</v>
          </cell>
          <cell r="Q1474" t="str">
            <v>Richard Sang</v>
          </cell>
          <cell r="R1474" t="str">
            <v>Non-Employee</v>
          </cell>
          <cell r="S1474" t="str">
            <v>Contractor</v>
          </cell>
          <cell r="U1474">
            <v>0</v>
          </cell>
          <cell r="W1474">
            <v>0</v>
          </cell>
          <cell r="X1474" t="str">
            <v>Ground Floor - 21 Pitt Street</v>
          </cell>
          <cell r="Y1474">
            <v>1</v>
          </cell>
          <cell r="Z1474" t="str">
            <v>Richard</v>
          </cell>
          <cell r="AA1474" t="str">
            <v>Sang</v>
          </cell>
          <cell r="AD1474" t="str">
            <v>PSA</v>
          </cell>
          <cell r="AE1474" t="str">
            <v>Male</v>
          </cell>
          <cell r="AF1474">
            <v>8528</v>
          </cell>
          <cell r="AG1474" t="str">
            <v>Capital Project Prog</v>
          </cell>
          <cell r="AH1474" t="str">
            <v>21.03.2015</v>
          </cell>
        </row>
        <row r="1475">
          <cell r="A1475">
            <v>51001984</v>
          </cell>
          <cell r="B1475" t="str">
            <v>Business Technology Division</v>
          </cell>
          <cell r="C1475" t="str">
            <v>Capital Programme</v>
          </cell>
          <cell r="D1475" t="str">
            <v>Programme Management &amp; Resource</v>
          </cell>
          <cell r="E1475" t="str">
            <v>Programme Management &amp; Resource</v>
          </cell>
          <cell r="F1475">
            <v>51001984</v>
          </cell>
          <cell r="G1475" t="str">
            <v>Resource Planner</v>
          </cell>
          <cell r="H1475" t="str">
            <v>02.12.2013</v>
          </cell>
          <cell r="I1475" t="str">
            <v>Staff Member</v>
          </cell>
          <cell r="J1475" t="str">
            <v>Band F</v>
          </cell>
          <cell r="K1475">
            <v>1</v>
          </cell>
          <cell r="L1475">
            <v>40</v>
          </cell>
          <cell r="M1475" t="str">
            <v>Permanent Full-Time</v>
          </cell>
          <cell r="N1475" t="str">
            <v>Waged/Timesheet</v>
          </cell>
          <cell r="O1475" t="str">
            <v>Position unfilled for 408 days</v>
          </cell>
          <cell r="P1475">
            <v>0</v>
          </cell>
          <cell r="U1475">
            <v>0</v>
          </cell>
          <cell r="W1475">
            <v>0</v>
          </cell>
          <cell r="Y1475">
            <v>1</v>
          </cell>
          <cell r="AD1475" t="str">
            <v>PSA</v>
          </cell>
          <cell r="AH1475" t="str">
            <v>00.00.0000</v>
          </cell>
        </row>
        <row r="1476">
          <cell r="A1476">
            <v>51001985</v>
          </cell>
          <cell r="B1476" t="str">
            <v>Business Technology Division</v>
          </cell>
          <cell r="C1476" t="str">
            <v>Capital Programme</v>
          </cell>
          <cell r="D1476" t="str">
            <v>Programme Management &amp; Resource</v>
          </cell>
          <cell r="E1476" t="str">
            <v>Programme Management &amp; Resource</v>
          </cell>
          <cell r="F1476">
            <v>51001985</v>
          </cell>
          <cell r="G1476" t="str">
            <v>Process &amp; PMO Standards Specialist</v>
          </cell>
          <cell r="H1476" t="str">
            <v>02.12.2013</v>
          </cell>
          <cell r="I1476" t="str">
            <v>Staff Member</v>
          </cell>
          <cell r="J1476" t="str">
            <v>Band H</v>
          </cell>
          <cell r="K1476">
            <v>1</v>
          </cell>
          <cell r="L1476">
            <v>40</v>
          </cell>
          <cell r="M1476" t="str">
            <v>Permanent Full-Time</v>
          </cell>
          <cell r="N1476" t="str">
            <v>Salaried</v>
          </cell>
          <cell r="O1476" t="str">
            <v>Position Filled</v>
          </cell>
          <cell r="P1476">
            <v>694</v>
          </cell>
          <cell r="Q1476" t="str">
            <v>John Russell</v>
          </cell>
          <cell r="R1476" t="str">
            <v>Permanent Full-Time</v>
          </cell>
          <cell r="S1476" t="str">
            <v>Salaried</v>
          </cell>
          <cell r="T1476" t="str">
            <v>IEA – 2010 Standard</v>
          </cell>
          <cell r="U1476">
            <v>1</v>
          </cell>
          <cell r="V1476" t="str">
            <v>H+</v>
          </cell>
          <cell r="W1476">
            <v>97050.32</v>
          </cell>
          <cell r="X1476" t="str">
            <v>Admin 6 - 6 Henderson Valley Road</v>
          </cell>
          <cell r="Y1476">
            <v>0</v>
          </cell>
          <cell r="Z1476" t="str">
            <v>John</v>
          </cell>
          <cell r="AA1476" t="str">
            <v>Russell</v>
          </cell>
          <cell r="AC1476" t="str">
            <v>BAND</v>
          </cell>
          <cell r="AD1476" t="str">
            <v>PSA</v>
          </cell>
          <cell r="AE1476" t="str">
            <v>Male</v>
          </cell>
          <cell r="AF1476">
            <v>8504</v>
          </cell>
          <cell r="AG1476" t="str">
            <v>IT PMO</v>
          </cell>
          <cell r="AH1476" t="str">
            <v>00.00.0000</v>
          </cell>
        </row>
        <row r="1477">
          <cell r="A1477">
            <v>51001986</v>
          </cell>
          <cell r="B1477" t="str">
            <v>Business Technology Division</v>
          </cell>
          <cell r="C1477" t="str">
            <v>Capital Programme</v>
          </cell>
          <cell r="D1477" t="str">
            <v>Capital Projects</v>
          </cell>
          <cell r="E1477" t="str">
            <v>Capital Projects</v>
          </cell>
          <cell r="F1477">
            <v>51001986</v>
          </cell>
          <cell r="G1477" t="str">
            <v>Project Manager</v>
          </cell>
          <cell r="H1477" t="str">
            <v>02.12.2013</v>
          </cell>
          <cell r="I1477" t="str">
            <v>Staff Member</v>
          </cell>
          <cell r="J1477" t="str">
            <v>Band G</v>
          </cell>
          <cell r="K1477">
            <v>1</v>
          </cell>
          <cell r="L1477">
            <v>40</v>
          </cell>
          <cell r="M1477" t="str">
            <v>Permanent Full-Time</v>
          </cell>
          <cell r="N1477" t="str">
            <v>Waged/Timesheet</v>
          </cell>
          <cell r="O1477" t="str">
            <v>Position Filled</v>
          </cell>
          <cell r="P1477">
            <v>1352</v>
          </cell>
          <cell r="Q1477" t="str">
            <v>Kelly Dubbeldam</v>
          </cell>
          <cell r="R1477" t="str">
            <v>Permanent Full-Time</v>
          </cell>
          <cell r="S1477" t="str">
            <v>Waged/Timesheet</v>
          </cell>
          <cell r="T1477" t="str">
            <v>IEA – 2013 Standard</v>
          </cell>
          <cell r="U1477">
            <v>1</v>
          </cell>
          <cell r="V1477" t="str">
            <v>G2</v>
          </cell>
          <cell r="W1477">
            <v>65520</v>
          </cell>
          <cell r="X1477" t="str">
            <v>Admin 6 - 6 Henderson Valley Road</v>
          </cell>
          <cell r="Y1477">
            <v>0</v>
          </cell>
          <cell r="Z1477" t="str">
            <v>Kelly</v>
          </cell>
          <cell r="AA1477" t="str">
            <v>Dubbeldam</v>
          </cell>
          <cell r="AC1477" t="str">
            <v>BAND</v>
          </cell>
          <cell r="AD1477" t="str">
            <v>PSA</v>
          </cell>
          <cell r="AE1477" t="str">
            <v>Female</v>
          </cell>
          <cell r="AF1477">
            <v>8528</v>
          </cell>
          <cell r="AG1477" t="str">
            <v>Capital Project Prog</v>
          </cell>
          <cell r="AH1477" t="str">
            <v>00.00.0000</v>
          </cell>
        </row>
        <row r="1478">
          <cell r="A1478">
            <v>51001987</v>
          </cell>
          <cell r="B1478" t="str">
            <v>Business Technology Division</v>
          </cell>
          <cell r="C1478" t="str">
            <v>Business Delivery</v>
          </cell>
          <cell r="D1478" t="str">
            <v>ITS Programme</v>
          </cell>
          <cell r="E1478" t="str">
            <v>ITS Programme</v>
          </cell>
          <cell r="F1478">
            <v>51001987</v>
          </cell>
          <cell r="G1478" t="str">
            <v>Project Manager</v>
          </cell>
          <cell r="H1478" t="str">
            <v>02.12.2013</v>
          </cell>
          <cell r="I1478" t="str">
            <v>Staff Member</v>
          </cell>
          <cell r="J1478" t="str">
            <v>Band G</v>
          </cell>
          <cell r="K1478">
            <v>1</v>
          </cell>
          <cell r="L1478">
            <v>40</v>
          </cell>
          <cell r="M1478" t="str">
            <v>Permanent Full-Time</v>
          </cell>
          <cell r="N1478" t="str">
            <v>Waged/Timesheet</v>
          </cell>
          <cell r="O1478" t="str">
            <v>Position Filled</v>
          </cell>
          <cell r="P1478">
            <v>988</v>
          </cell>
          <cell r="Q1478" t="str">
            <v>Lauren Brock</v>
          </cell>
          <cell r="R1478" t="str">
            <v>Permanent Full-Time</v>
          </cell>
          <cell r="S1478" t="str">
            <v>Waged/Timesheet</v>
          </cell>
          <cell r="T1478" t="str">
            <v>IEA – 2013 Standard</v>
          </cell>
          <cell r="U1478">
            <v>1</v>
          </cell>
          <cell r="V1478" t="str">
            <v>G2</v>
          </cell>
          <cell r="W1478">
            <v>65520</v>
          </cell>
          <cell r="X1478" t="str">
            <v>Admin 6 - 6 Henderson Valley Road</v>
          </cell>
          <cell r="Y1478">
            <v>0</v>
          </cell>
          <cell r="Z1478" t="str">
            <v>Lauren</v>
          </cell>
          <cell r="AA1478" t="str">
            <v>Brock</v>
          </cell>
          <cell r="AC1478" t="str">
            <v>BAND</v>
          </cell>
          <cell r="AD1478" t="str">
            <v>PSA</v>
          </cell>
          <cell r="AE1478" t="str">
            <v>Female</v>
          </cell>
          <cell r="AF1478">
            <v>8504</v>
          </cell>
          <cell r="AG1478" t="str">
            <v>IT PMO</v>
          </cell>
          <cell r="AH1478" t="str">
            <v>00.00.0000</v>
          </cell>
        </row>
        <row r="1479">
          <cell r="A1479">
            <v>51001988</v>
          </cell>
          <cell r="B1479" t="str">
            <v>Business Technology Division</v>
          </cell>
          <cell r="C1479" t="str">
            <v>Business Delivery</v>
          </cell>
          <cell r="D1479" t="str">
            <v>Corporate Programme</v>
          </cell>
          <cell r="E1479" t="str">
            <v>Corporate Programme</v>
          </cell>
          <cell r="F1479">
            <v>51001988</v>
          </cell>
          <cell r="G1479" t="str">
            <v>Business Delivery Project Manager</v>
          </cell>
          <cell r="H1479" t="str">
            <v>02.12.2013</v>
          </cell>
          <cell r="I1479" t="str">
            <v>Staff Member</v>
          </cell>
          <cell r="J1479" t="str">
            <v>Band H</v>
          </cell>
          <cell r="K1479">
            <v>1</v>
          </cell>
          <cell r="L1479">
            <v>40</v>
          </cell>
          <cell r="M1479" t="str">
            <v>Permanent Full-Time</v>
          </cell>
          <cell r="N1479" t="str">
            <v>Salaried</v>
          </cell>
          <cell r="O1479" t="str">
            <v>Position Filled</v>
          </cell>
          <cell r="P1479">
            <v>92008036</v>
          </cell>
          <cell r="Q1479" t="str">
            <v>Andrew Charleston</v>
          </cell>
          <cell r="R1479" t="str">
            <v>Permanent Full-Time</v>
          </cell>
          <cell r="S1479" t="str">
            <v>Salaried</v>
          </cell>
          <cell r="T1479" t="str">
            <v>IEA – Old ELGOU Agmt</v>
          </cell>
          <cell r="U1479">
            <v>1</v>
          </cell>
          <cell r="V1479" t="str">
            <v>H+</v>
          </cell>
          <cell r="W1479">
            <v>111004.2</v>
          </cell>
          <cell r="X1479" t="str">
            <v>Admin 6 - 6 Henderson Valley Road</v>
          </cell>
          <cell r="Y1479">
            <v>0</v>
          </cell>
          <cell r="Z1479" t="str">
            <v>Andrew</v>
          </cell>
          <cell r="AA1479" t="str">
            <v>Charleston</v>
          </cell>
          <cell r="AC1479" t="str">
            <v>BAND</v>
          </cell>
          <cell r="AD1479" t="str">
            <v>PSA</v>
          </cell>
          <cell r="AE1479" t="str">
            <v>Male</v>
          </cell>
          <cell r="AF1479">
            <v>8529</v>
          </cell>
          <cell r="AG1479" t="str">
            <v>Corporate Programme</v>
          </cell>
          <cell r="AH1479" t="str">
            <v>00.00.0000</v>
          </cell>
        </row>
        <row r="1480">
          <cell r="A1480">
            <v>51001989</v>
          </cell>
          <cell r="B1480" t="str">
            <v>Business Technology Division</v>
          </cell>
          <cell r="C1480" t="str">
            <v>Capital Programme</v>
          </cell>
          <cell r="D1480" t="str">
            <v>Capital Projects</v>
          </cell>
          <cell r="E1480" t="str">
            <v>Capital Projects</v>
          </cell>
          <cell r="F1480">
            <v>51001989</v>
          </cell>
          <cell r="G1480" t="str">
            <v>Business Delivery Project Manager</v>
          </cell>
          <cell r="H1480" t="str">
            <v>02.12.2013</v>
          </cell>
          <cell r="I1480" t="str">
            <v>Staff Member</v>
          </cell>
          <cell r="J1480" t="str">
            <v>Band H</v>
          </cell>
          <cell r="K1480">
            <v>1</v>
          </cell>
          <cell r="L1480">
            <v>40</v>
          </cell>
          <cell r="M1480" t="str">
            <v>Permanent Full-Time</v>
          </cell>
          <cell r="N1480" t="str">
            <v>Salaried</v>
          </cell>
          <cell r="O1480" t="str">
            <v>Position Filled</v>
          </cell>
          <cell r="P1480">
            <v>97059173</v>
          </cell>
          <cell r="Q1480" t="str">
            <v>Steve Gray</v>
          </cell>
          <cell r="R1480" t="str">
            <v>Permanent Full-Time</v>
          </cell>
          <cell r="S1480" t="str">
            <v>Salaried</v>
          </cell>
          <cell r="T1480" t="str">
            <v>CEA – PSA</v>
          </cell>
          <cell r="U1480">
            <v>1</v>
          </cell>
          <cell r="V1480" t="str">
            <v>H+</v>
          </cell>
          <cell r="W1480">
            <v>96711</v>
          </cell>
          <cell r="X1480" t="str">
            <v>Admin 6 - 6 Henderson Valley Road</v>
          </cell>
          <cell r="Y1480">
            <v>0</v>
          </cell>
          <cell r="Z1480" t="str">
            <v>Steven</v>
          </cell>
          <cell r="AA1480" t="str">
            <v>Gray</v>
          </cell>
          <cell r="AB1480" t="str">
            <v>Steve</v>
          </cell>
          <cell r="AC1480" t="str">
            <v>BAND</v>
          </cell>
          <cell r="AD1480" t="str">
            <v>PSA</v>
          </cell>
          <cell r="AE1480" t="str">
            <v>Male</v>
          </cell>
          <cell r="AF1480">
            <v>8528</v>
          </cell>
          <cell r="AG1480" t="str">
            <v>Capital Project Prog</v>
          </cell>
          <cell r="AH1480" t="str">
            <v>00.00.0000</v>
          </cell>
        </row>
        <row r="1481">
          <cell r="A1481">
            <v>51001990</v>
          </cell>
          <cell r="B1481" t="str">
            <v>Business Technology Division</v>
          </cell>
          <cell r="C1481" t="str">
            <v>Business Delivery</v>
          </cell>
          <cell r="D1481" t="str">
            <v>Operations Programme (PT)</v>
          </cell>
          <cell r="E1481" t="str">
            <v>Operations Programme (PT)</v>
          </cell>
          <cell r="F1481">
            <v>51001990</v>
          </cell>
          <cell r="G1481" t="str">
            <v>Business Delivery Project Manager</v>
          </cell>
          <cell r="H1481" t="str">
            <v>02.12.2013</v>
          </cell>
          <cell r="I1481" t="str">
            <v>Staff Member</v>
          </cell>
          <cell r="J1481" t="str">
            <v>Band H</v>
          </cell>
          <cell r="K1481">
            <v>1</v>
          </cell>
          <cell r="L1481">
            <v>40</v>
          </cell>
          <cell r="M1481" t="str">
            <v>Permanent Full-Time</v>
          </cell>
          <cell r="N1481" t="str">
            <v>Salaried</v>
          </cell>
          <cell r="O1481" t="str">
            <v>Position Filled</v>
          </cell>
          <cell r="P1481">
            <v>1981</v>
          </cell>
          <cell r="Q1481" t="str">
            <v>Neale Hughes</v>
          </cell>
          <cell r="R1481" t="str">
            <v>Permanent Full-Time</v>
          </cell>
          <cell r="S1481" t="str">
            <v>Salaried</v>
          </cell>
          <cell r="T1481" t="str">
            <v>IEA – 2013 Standard</v>
          </cell>
          <cell r="U1481">
            <v>1</v>
          </cell>
          <cell r="V1481" t="str">
            <v>H+</v>
          </cell>
          <cell r="W1481">
            <v>101800</v>
          </cell>
          <cell r="X1481" t="str">
            <v>Admin 6 - 6 Henderson Valley Road</v>
          </cell>
          <cell r="Y1481">
            <v>0</v>
          </cell>
          <cell r="Z1481" t="str">
            <v>Neale</v>
          </cell>
          <cell r="AA1481" t="str">
            <v>Hughes</v>
          </cell>
          <cell r="AC1481" t="str">
            <v>BAND</v>
          </cell>
          <cell r="AD1481" t="str">
            <v>PSA</v>
          </cell>
          <cell r="AE1481" t="str">
            <v>Male</v>
          </cell>
          <cell r="AF1481">
            <v>8530</v>
          </cell>
          <cell r="AG1481" t="str">
            <v>Operations Prog (PT)</v>
          </cell>
          <cell r="AH1481" t="str">
            <v>00.00.0000</v>
          </cell>
        </row>
        <row r="1482">
          <cell r="A1482">
            <v>51001993</v>
          </cell>
          <cell r="B1482" t="str">
            <v>Business Technology Division</v>
          </cell>
          <cell r="C1482" t="str">
            <v>Technology</v>
          </cell>
          <cell r="D1482" t="str">
            <v>Application Support</v>
          </cell>
          <cell r="E1482" t="str">
            <v>Online Support</v>
          </cell>
          <cell r="F1482">
            <v>51001993</v>
          </cell>
          <cell r="G1482" t="str">
            <v>SharePoint Administrator</v>
          </cell>
          <cell r="H1482" t="str">
            <v>02.12.2013</v>
          </cell>
          <cell r="I1482" t="str">
            <v>Staff Member</v>
          </cell>
          <cell r="J1482" t="str">
            <v>Band G</v>
          </cell>
          <cell r="K1482">
            <v>1</v>
          </cell>
          <cell r="L1482">
            <v>40</v>
          </cell>
          <cell r="M1482" t="str">
            <v>Permanent Full-Time</v>
          </cell>
          <cell r="N1482" t="str">
            <v>Waged/Timesheet</v>
          </cell>
          <cell r="O1482" t="str">
            <v>Position Filled</v>
          </cell>
          <cell r="P1482">
            <v>270</v>
          </cell>
          <cell r="Q1482" t="str">
            <v>Jennifer Daniel</v>
          </cell>
          <cell r="R1482" t="str">
            <v>Permanent Part-Time</v>
          </cell>
          <cell r="S1482" t="str">
            <v>Waged/Timesheet</v>
          </cell>
          <cell r="T1482" t="str">
            <v>IEA – 2013 Standard</v>
          </cell>
          <cell r="U1482">
            <v>0.81299999999999994</v>
          </cell>
          <cell r="V1482" t="str">
            <v>G1</v>
          </cell>
          <cell r="W1482">
            <v>63960</v>
          </cell>
          <cell r="X1482" t="str">
            <v>Admin 6 - 6 Henderson Valley Road</v>
          </cell>
          <cell r="Y1482">
            <v>0.187</v>
          </cell>
          <cell r="Z1482" t="str">
            <v>Jennifer</v>
          </cell>
          <cell r="AA1482" t="str">
            <v>Daniel</v>
          </cell>
          <cell r="AC1482" t="str">
            <v>BAND</v>
          </cell>
          <cell r="AD1482" t="str">
            <v>PSA</v>
          </cell>
          <cell r="AE1482" t="str">
            <v>Female</v>
          </cell>
          <cell r="AF1482">
            <v>8518</v>
          </cell>
          <cell r="AG1482" t="str">
            <v>On Line Technical</v>
          </cell>
          <cell r="AH1482" t="str">
            <v>00.00.0000</v>
          </cell>
        </row>
        <row r="1483">
          <cell r="A1483">
            <v>51001994</v>
          </cell>
          <cell r="B1483" t="str">
            <v>Business Technology Division</v>
          </cell>
          <cell r="C1483" t="str">
            <v>Technology</v>
          </cell>
          <cell r="D1483" t="str">
            <v>Application Support</v>
          </cell>
          <cell r="E1483" t="str">
            <v>Online Support</v>
          </cell>
          <cell r="F1483">
            <v>51001994</v>
          </cell>
          <cell r="G1483" t="str">
            <v>SharePoint Administrator</v>
          </cell>
          <cell r="H1483" t="str">
            <v>02.12.2013</v>
          </cell>
          <cell r="I1483" t="str">
            <v>Staff Member</v>
          </cell>
          <cell r="J1483" t="str">
            <v>Band G</v>
          </cell>
          <cell r="K1483">
            <v>1</v>
          </cell>
          <cell r="L1483">
            <v>40</v>
          </cell>
          <cell r="M1483" t="str">
            <v>Permanent Full-Time</v>
          </cell>
          <cell r="N1483" t="str">
            <v>Waged/Timesheet</v>
          </cell>
          <cell r="O1483" t="str">
            <v>Position Filled</v>
          </cell>
          <cell r="P1483">
            <v>1466</v>
          </cell>
          <cell r="Q1483" t="str">
            <v>Reena Sharma</v>
          </cell>
          <cell r="R1483" t="str">
            <v>Permanent Full-Time</v>
          </cell>
          <cell r="S1483" t="str">
            <v>Waged/Timesheet</v>
          </cell>
          <cell r="T1483" t="str">
            <v>IEA – 2013 Standard</v>
          </cell>
          <cell r="U1483">
            <v>1</v>
          </cell>
          <cell r="V1483" t="str">
            <v>G2</v>
          </cell>
          <cell r="W1483">
            <v>65520</v>
          </cell>
          <cell r="X1483" t="str">
            <v>Admin 6 - 6 Henderson Valley Road</v>
          </cell>
          <cell r="Y1483">
            <v>0</v>
          </cell>
          <cell r="Z1483" t="str">
            <v>Reena</v>
          </cell>
          <cell r="AA1483" t="str">
            <v>Sharma</v>
          </cell>
          <cell r="AC1483" t="str">
            <v>BAND</v>
          </cell>
          <cell r="AD1483" t="str">
            <v>PSA</v>
          </cell>
          <cell r="AE1483" t="str">
            <v>Female</v>
          </cell>
          <cell r="AF1483">
            <v>8518</v>
          </cell>
          <cell r="AG1483" t="str">
            <v>On Line Technical</v>
          </cell>
          <cell r="AH1483" t="str">
            <v>00.00.0000</v>
          </cell>
        </row>
        <row r="1484">
          <cell r="A1484">
            <v>51001995</v>
          </cell>
          <cell r="B1484" t="str">
            <v>Business Technology Division</v>
          </cell>
          <cell r="C1484" t="str">
            <v>Technology</v>
          </cell>
          <cell r="D1484" t="str">
            <v>Application Support</v>
          </cell>
          <cell r="E1484" t="str">
            <v>Online Support</v>
          </cell>
          <cell r="F1484">
            <v>51001995</v>
          </cell>
          <cell r="G1484" t="str">
            <v>SharePoint Administrator</v>
          </cell>
          <cell r="H1484" t="str">
            <v>02.12.2013</v>
          </cell>
          <cell r="I1484" t="str">
            <v>Staff Member</v>
          </cell>
          <cell r="J1484" t="str">
            <v>Band G</v>
          </cell>
          <cell r="K1484">
            <v>1</v>
          </cell>
          <cell r="L1484">
            <v>40</v>
          </cell>
          <cell r="M1484" t="str">
            <v>Permanent Full-Time</v>
          </cell>
          <cell r="N1484" t="str">
            <v>Waged/Timesheet</v>
          </cell>
          <cell r="O1484" t="str">
            <v>Position Filled</v>
          </cell>
          <cell r="P1484">
            <v>2395</v>
          </cell>
          <cell r="Q1484" t="str">
            <v>Kelvin Khor</v>
          </cell>
          <cell r="R1484" t="str">
            <v>Permanent Full-Time</v>
          </cell>
          <cell r="S1484" t="str">
            <v>Waged/Timesheet</v>
          </cell>
          <cell r="T1484" t="str">
            <v>CEA – PSA</v>
          </cell>
          <cell r="U1484">
            <v>1</v>
          </cell>
          <cell r="V1484" t="str">
            <v>G3</v>
          </cell>
          <cell r="W1484">
            <v>67080</v>
          </cell>
          <cell r="X1484" t="str">
            <v>Admin 6 - 6 Henderson Valley Road</v>
          </cell>
          <cell r="Y1484">
            <v>0</v>
          </cell>
          <cell r="Z1484" t="str">
            <v>Cheah Foo</v>
          </cell>
          <cell r="AA1484" t="str">
            <v>Khor</v>
          </cell>
          <cell r="AB1484" t="str">
            <v>Kelvin</v>
          </cell>
          <cell r="AC1484" t="str">
            <v>BAND</v>
          </cell>
          <cell r="AD1484" t="str">
            <v>PSA</v>
          </cell>
          <cell r="AE1484" t="str">
            <v>Male</v>
          </cell>
          <cell r="AF1484">
            <v>8518</v>
          </cell>
          <cell r="AG1484" t="str">
            <v>On Line Technical</v>
          </cell>
          <cell r="AH1484" t="str">
            <v>00.00.0000</v>
          </cell>
        </row>
        <row r="1485">
          <cell r="A1485">
            <v>51001999</v>
          </cell>
          <cell r="B1485" t="str">
            <v>Business Technology Division</v>
          </cell>
          <cell r="C1485" t="str">
            <v>BT Commercial</v>
          </cell>
          <cell r="E1485" t="str">
            <v>BT Commercial</v>
          </cell>
          <cell r="F1485">
            <v>51001999</v>
          </cell>
          <cell r="G1485" t="str">
            <v>Administrative Support</v>
          </cell>
          <cell r="H1485" t="str">
            <v>02.12.2013</v>
          </cell>
          <cell r="I1485" t="str">
            <v>Staff Member</v>
          </cell>
          <cell r="J1485" t="str">
            <v>Band D</v>
          </cell>
          <cell r="K1485">
            <v>1</v>
          </cell>
          <cell r="L1485">
            <v>40</v>
          </cell>
          <cell r="M1485" t="str">
            <v>Permanent Full-Time</v>
          </cell>
          <cell r="N1485" t="str">
            <v>Waged/Timesheet</v>
          </cell>
          <cell r="O1485" t="str">
            <v>Position Filled</v>
          </cell>
          <cell r="P1485">
            <v>92038182</v>
          </cell>
          <cell r="Q1485" t="str">
            <v>Sue Kellett</v>
          </cell>
          <cell r="R1485" t="str">
            <v>Permanent Full-Time</v>
          </cell>
          <cell r="S1485" t="str">
            <v>Waged/Timesheet</v>
          </cell>
          <cell r="T1485" t="str">
            <v>CEA – PSA</v>
          </cell>
          <cell r="U1485">
            <v>1</v>
          </cell>
          <cell r="V1485" t="str">
            <v>D+</v>
          </cell>
          <cell r="W1485">
            <v>53774.68</v>
          </cell>
          <cell r="X1485" t="str">
            <v>Admin 6 - 6 Henderson Valley Road</v>
          </cell>
          <cell r="Y1485">
            <v>0</v>
          </cell>
          <cell r="Z1485" t="str">
            <v>Suzanne</v>
          </cell>
          <cell r="AA1485" t="str">
            <v>Kellett</v>
          </cell>
          <cell r="AB1485" t="str">
            <v>Sue</v>
          </cell>
          <cell r="AC1485" t="str">
            <v>BAND</v>
          </cell>
          <cell r="AD1485" t="str">
            <v>PSA</v>
          </cell>
          <cell r="AE1485" t="str">
            <v>Female</v>
          </cell>
          <cell r="AF1485">
            <v>8522</v>
          </cell>
          <cell r="AG1485" t="str">
            <v>BT Commercial</v>
          </cell>
          <cell r="AH1485" t="str">
            <v>00.00.0000</v>
          </cell>
        </row>
        <row r="1486">
          <cell r="A1486">
            <v>51002001</v>
          </cell>
          <cell r="B1486" t="str">
            <v>Business Technology Division</v>
          </cell>
          <cell r="C1486" t="str">
            <v>Technology</v>
          </cell>
          <cell r="D1486" t="str">
            <v>Training</v>
          </cell>
          <cell r="E1486" t="str">
            <v>Training</v>
          </cell>
          <cell r="F1486">
            <v>51002001</v>
          </cell>
          <cell r="G1486" t="str">
            <v>Trainer</v>
          </cell>
          <cell r="H1486" t="str">
            <v>02.12.2013</v>
          </cell>
          <cell r="I1486" t="str">
            <v>Staff Member</v>
          </cell>
          <cell r="J1486" t="str">
            <v>Band F</v>
          </cell>
          <cell r="K1486">
            <v>1</v>
          </cell>
          <cell r="L1486">
            <v>40</v>
          </cell>
          <cell r="M1486" t="str">
            <v>Permanent Full-Time</v>
          </cell>
          <cell r="N1486" t="str">
            <v>Waged/Timesheet</v>
          </cell>
          <cell r="O1486" t="str">
            <v>Position Filled</v>
          </cell>
          <cell r="P1486">
            <v>822</v>
          </cell>
          <cell r="Q1486" t="str">
            <v>Jane Gadd</v>
          </cell>
          <cell r="R1486" t="str">
            <v>Permanent Full-Time</v>
          </cell>
          <cell r="S1486" t="str">
            <v>Waged/Timesheet</v>
          </cell>
          <cell r="T1486" t="str">
            <v>IEA – 2013 Standard</v>
          </cell>
          <cell r="U1486">
            <v>1</v>
          </cell>
          <cell r="V1486" t="str">
            <v>F+</v>
          </cell>
          <cell r="W1486">
            <v>76350</v>
          </cell>
          <cell r="X1486" t="str">
            <v>Goodman Fielder L2 - 8 Nelson Street</v>
          </cell>
          <cell r="Y1486">
            <v>0</v>
          </cell>
          <cell r="Z1486" t="str">
            <v>Jane</v>
          </cell>
          <cell r="AA1486" t="str">
            <v>Gadd</v>
          </cell>
          <cell r="AC1486" t="str">
            <v>BAND</v>
          </cell>
          <cell r="AD1486" t="str">
            <v>PSA</v>
          </cell>
          <cell r="AE1486" t="str">
            <v>Female</v>
          </cell>
          <cell r="AF1486">
            <v>8516</v>
          </cell>
          <cell r="AG1486" t="str">
            <v>IT Training</v>
          </cell>
          <cell r="AH1486" t="str">
            <v>00.00.0000</v>
          </cell>
        </row>
        <row r="1487">
          <cell r="A1487">
            <v>51002002</v>
          </cell>
          <cell r="B1487" t="str">
            <v>Business Technology Division</v>
          </cell>
          <cell r="C1487" t="str">
            <v>Technology</v>
          </cell>
          <cell r="D1487" t="str">
            <v>Training</v>
          </cell>
          <cell r="E1487" t="str">
            <v>Training</v>
          </cell>
          <cell r="F1487">
            <v>51002002</v>
          </cell>
          <cell r="G1487" t="str">
            <v>Trainer</v>
          </cell>
          <cell r="H1487" t="str">
            <v>02.12.2013</v>
          </cell>
          <cell r="I1487" t="str">
            <v>Staff Member</v>
          </cell>
          <cell r="J1487" t="str">
            <v>Band F</v>
          </cell>
          <cell r="K1487">
            <v>1</v>
          </cell>
          <cell r="L1487">
            <v>40</v>
          </cell>
          <cell r="M1487" t="str">
            <v>Permanent Full-Time</v>
          </cell>
          <cell r="N1487" t="str">
            <v>Waged/Timesheet</v>
          </cell>
          <cell r="O1487" t="str">
            <v>Position Filled</v>
          </cell>
          <cell r="P1487">
            <v>1022</v>
          </cell>
          <cell r="Q1487" t="str">
            <v>Ally Holden</v>
          </cell>
          <cell r="R1487" t="str">
            <v>Permanent Full-Time</v>
          </cell>
          <cell r="S1487" t="str">
            <v>Waged/Timesheet</v>
          </cell>
          <cell r="T1487" t="str">
            <v>CEA – PSA</v>
          </cell>
          <cell r="U1487">
            <v>1</v>
          </cell>
          <cell r="V1487" t="str">
            <v>F+</v>
          </cell>
          <cell r="W1487">
            <v>70242</v>
          </cell>
          <cell r="X1487" t="str">
            <v>Goodman Fielder L2 - 8 Nelson Street</v>
          </cell>
          <cell r="Y1487">
            <v>0</v>
          </cell>
          <cell r="Z1487" t="str">
            <v>Ally</v>
          </cell>
          <cell r="AA1487" t="str">
            <v>Holden</v>
          </cell>
          <cell r="AC1487" t="str">
            <v>BAND</v>
          </cell>
          <cell r="AD1487" t="str">
            <v>PSA</v>
          </cell>
          <cell r="AE1487" t="str">
            <v>Female</v>
          </cell>
          <cell r="AF1487">
            <v>8516</v>
          </cell>
          <cell r="AG1487" t="str">
            <v>IT Training</v>
          </cell>
          <cell r="AH1487" t="str">
            <v>00.00.0000</v>
          </cell>
        </row>
        <row r="1488">
          <cell r="A1488">
            <v>51002003</v>
          </cell>
          <cell r="B1488" t="str">
            <v>Business Technology Division</v>
          </cell>
          <cell r="C1488" t="str">
            <v>Technology</v>
          </cell>
          <cell r="D1488" t="str">
            <v>Training</v>
          </cell>
          <cell r="E1488" t="str">
            <v>Training</v>
          </cell>
          <cell r="F1488">
            <v>51002003</v>
          </cell>
          <cell r="G1488" t="str">
            <v>Training Administrator</v>
          </cell>
          <cell r="H1488" t="str">
            <v>02.12.2013</v>
          </cell>
          <cell r="I1488" t="str">
            <v>Staff Member</v>
          </cell>
          <cell r="J1488" t="str">
            <v>Band E</v>
          </cell>
          <cell r="K1488">
            <v>1</v>
          </cell>
          <cell r="L1488">
            <v>40</v>
          </cell>
          <cell r="M1488" t="str">
            <v>Permanent Full-Time</v>
          </cell>
          <cell r="N1488" t="str">
            <v>Waged/Timesheet</v>
          </cell>
          <cell r="O1488" t="str">
            <v>Position unfilled for  41 days</v>
          </cell>
          <cell r="P1488">
            <v>0</v>
          </cell>
          <cell r="U1488">
            <v>0</v>
          </cell>
          <cell r="W1488">
            <v>0</v>
          </cell>
          <cell r="Y1488">
            <v>1</v>
          </cell>
          <cell r="AD1488" t="str">
            <v>PSA</v>
          </cell>
          <cell r="AH1488" t="str">
            <v>00.00.0000</v>
          </cell>
        </row>
        <row r="1489">
          <cell r="A1489">
            <v>51002004</v>
          </cell>
          <cell r="B1489" t="str">
            <v>Services</v>
          </cell>
          <cell r="C1489" t="str">
            <v>Public Transport</v>
          </cell>
          <cell r="D1489" t="str">
            <v>PT Network Management</v>
          </cell>
          <cell r="E1489" t="str">
            <v>PT Engagement</v>
          </cell>
          <cell r="F1489">
            <v>51002004</v>
          </cell>
          <cell r="G1489" t="str">
            <v>New Network &amp; Events Project Mngr</v>
          </cell>
          <cell r="H1489" t="str">
            <v>09.12.2013</v>
          </cell>
          <cell r="I1489" t="str">
            <v>Staff Member</v>
          </cell>
          <cell r="K1489">
            <v>0</v>
          </cell>
          <cell r="L1489">
            <v>0</v>
          </cell>
          <cell r="M1489" t="str">
            <v>Non-Employee</v>
          </cell>
          <cell r="N1489" t="str">
            <v>Contractor</v>
          </cell>
          <cell r="O1489" t="str">
            <v>Position Filled</v>
          </cell>
          <cell r="P1489">
            <v>1177</v>
          </cell>
          <cell r="Q1489" t="str">
            <v>Adele Tara</v>
          </cell>
          <cell r="R1489" t="str">
            <v>Non-Employee</v>
          </cell>
          <cell r="S1489" t="str">
            <v>Contractor</v>
          </cell>
          <cell r="U1489">
            <v>0</v>
          </cell>
          <cell r="W1489">
            <v>0</v>
          </cell>
          <cell r="X1489" t="str">
            <v>1 Queen Street - Level 17</v>
          </cell>
          <cell r="Y1489">
            <v>0</v>
          </cell>
          <cell r="Z1489" t="str">
            <v>Adele</v>
          </cell>
          <cell r="AA1489" t="str">
            <v>Tara</v>
          </cell>
          <cell r="AE1489" t="str">
            <v>Female</v>
          </cell>
          <cell r="AF1489">
            <v>1208</v>
          </cell>
          <cell r="AG1489" t="str">
            <v>PT NETWORK MANAGEMEN</v>
          </cell>
          <cell r="AH1489" t="str">
            <v>30.06.2015</v>
          </cell>
        </row>
        <row r="1490">
          <cell r="A1490">
            <v>51002005</v>
          </cell>
          <cell r="B1490" t="str">
            <v>Marketing &amp; Customer Experience</v>
          </cell>
          <cell r="C1490" t="str">
            <v>Design Studio</v>
          </cell>
          <cell r="E1490" t="str">
            <v>Design Studio</v>
          </cell>
          <cell r="F1490">
            <v>51002005</v>
          </cell>
          <cell r="G1490" t="str">
            <v>Apparel Coordinator</v>
          </cell>
          <cell r="H1490" t="str">
            <v>06.01.2014</v>
          </cell>
          <cell r="I1490" t="str">
            <v>Staff Member</v>
          </cell>
          <cell r="J1490" t="str">
            <v>Band E</v>
          </cell>
          <cell r="K1490">
            <v>1</v>
          </cell>
          <cell r="L1490">
            <v>40</v>
          </cell>
          <cell r="M1490" t="str">
            <v>Fixed Term Full-Time</v>
          </cell>
          <cell r="N1490" t="str">
            <v>Waged/Timesheet</v>
          </cell>
          <cell r="O1490" t="str">
            <v>Position Filled</v>
          </cell>
          <cell r="P1490">
            <v>2052</v>
          </cell>
          <cell r="Q1490" t="str">
            <v>Lauren Vaughan</v>
          </cell>
          <cell r="R1490" t="str">
            <v>Fixed Term Full-Time</v>
          </cell>
          <cell r="S1490" t="str">
            <v>Waged/Timesheet</v>
          </cell>
          <cell r="T1490" t="str">
            <v>IEA – 2013 Standard</v>
          </cell>
          <cell r="U1490">
            <v>1</v>
          </cell>
          <cell r="V1490" t="str">
            <v>E5</v>
          </cell>
          <cell r="W1490">
            <v>50400</v>
          </cell>
          <cell r="X1490" t="str">
            <v>Civic 1 - 6 Henderson Valley Road</v>
          </cell>
          <cell r="Y1490">
            <v>0</v>
          </cell>
          <cell r="Z1490" t="str">
            <v>Lauren</v>
          </cell>
          <cell r="AA1490" t="str">
            <v>Vaughan</v>
          </cell>
          <cell r="AC1490" t="str">
            <v>BAND</v>
          </cell>
          <cell r="AD1490" t="str">
            <v>PSA</v>
          </cell>
          <cell r="AE1490" t="str">
            <v>Female</v>
          </cell>
          <cell r="AF1490">
            <v>9506</v>
          </cell>
          <cell r="AG1490" t="str">
            <v>Design Studio</v>
          </cell>
          <cell r="AH1490" t="str">
            <v>01.05.2015</v>
          </cell>
        </row>
        <row r="1491">
          <cell r="A1491">
            <v>51002006</v>
          </cell>
          <cell r="B1491" t="str">
            <v>Services</v>
          </cell>
          <cell r="C1491" t="str">
            <v>Public Transport</v>
          </cell>
          <cell r="D1491" t="str">
            <v>Bus Services</v>
          </cell>
          <cell r="E1491" t="str">
            <v>PT Service Performance</v>
          </cell>
          <cell r="F1491">
            <v>51002006</v>
          </cell>
          <cell r="G1491" t="str">
            <v>PT Service Scheduler</v>
          </cell>
          <cell r="H1491" t="str">
            <v>09.12.2013</v>
          </cell>
          <cell r="I1491" t="str">
            <v>Staff Member</v>
          </cell>
          <cell r="J1491" t="str">
            <v>Band F</v>
          </cell>
          <cell r="K1491">
            <v>1</v>
          </cell>
          <cell r="L1491">
            <v>40</v>
          </cell>
          <cell r="M1491" t="str">
            <v>Fixed Term Full-Time</v>
          </cell>
          <cell r="N1491" t="str">
            <v>Waged/Timesheet</v>
          </cell>
          <cell r="O1491" t="str">
            <v>Position Filled</v>
          </cell>
          <cell r="P1491">
            <v>2092</v>
          </cell>
          <cell r="Q1491" t="str">
            <v>Jonny McLeod</v>
          </cell>
          <cell r="R1491" t="str">
            <v>Fixed Term Full-Time</v>
          </cell>
          <cell r="S1491" t="str">
            <v>Waged/Timesheet</v>
          </cell>
          <cell r="T1491" t="str">
            <v>IEA – 2013 Standard</v>
          </cell>
          <cell r="U1491">
            <v>1</v>
          </cell>
          <cell r="V1491" t="str">
            <v>F-</v>
          </cell>
          <cell r="W1491">
            <v>52800</v>
          </cell>
          <cell r="X1491" t="str">
            <v>1 Queen Street - Level 17</v>
          </cell>
          <cell r="Y1491">
            <v>0</v>
          </cell>
          <cell r="Z1491" t="str">
            <v>Jonathan</v>
          </cell>
          <cell r="AA1491" t="str">
            <v>McLeod</v>
          </cell>
          <cell r="AB1491" t="str">
            <v>Jonny</v>
          </cell>
          <cell r="AC1491" t="str">
            <v>BAND</v>
          </cell>
          <cell r="AD1491" t="str">
            <v>PSA</v>
          </cell>
          <cell r="AE1491" t="str">
            <v>Male</v>
          </cell>
          <cell r="AF1491">
            <v>1212</v>
          </cell>
          <cell r="AG1491" t="str">
            <v>PT Sev Delivery-Bus</v>
          </cell>
          <cell r="AH1491" t="str">
            <v>27.05.2016</v>
          </cell>
        </row>
        <row r="1492">
          <cell r="A1492">
            <v>51002007</v>
          </cell>
          <cell r="B1492" t="str">
            <v>Capital Development Division</v>
          </cell>
          <cell r="C1492" t="str">
            <v>Construction</v>
          </cell>
          <cell r="D1492" t="str">
            <v>Rail Development - EMU Depot Proj Deliv</v>
          </cell>
          <cell r="E1492" t="str">
            <v>Rail Development - EMU Depot Proj Deliv</v>
          </cell>
          <cell r="F1492">
            <v>51002007</v>
          </cell>
          <cell r="G1492" t="str">
            <v>CRL Graduate Engineer</v>
          </cell>
          <cell r="H1492" t="str">
            <v>06.01.2014</v>
          </cell>
          <cell r="I1492" t="str">
            <v>Staff Member</v>
          </cell>
          <cell r="J1492" t="str">
            <v>Band F</v>
          </cell>
          <cell r="K1492">
            <v>1</v>
          </cell>
          <cell r="L1492">
            <v>40</v>
          </cell>
          <cell r="M1492" t="str">
            <v>Fixed Term Full-Time</v>
          </cell>
          <cell r="N1492" t="str">
            <v>Waged/Timesheet</v>
          </cell>
          <cell r="O1492" t="str">
            <v>Position Filled</v>
          </cell>
          <cell r="P1492">
            <v>674</v>
          </cell>
          <cell r="Q1492" t="str">
            <v>Nick Craig</v>
          </cell>
          <cell r="R1492" t="str">
            <v>Fixed Term Full-Time</v>
          </cell>
          <cell r="S1492" t="str">
            <v>Waged/Timesheet</v>
          </cell>
          <cell r="T1492" t="str">
            <v>IEA – 2013 Standard</v>
          </cell>
          <cell r="U1492">
            <v>1</v>
          </cell>
          <cell r="V1492" t="str">
            <v>F5</v>
          </cell>
          <cell r="W1492">
            <v>59400</v>
          </cell>
          <cell r="X1492" t="str">
            <v>29 Customs Street West - Level 17</v>
          </cell>
          <cell r="Y1492">
            <v>0</v>
          </cell>
          <cell r="Z1492" t="str">
            <v>Nicholas</v>
          </cell>
          <cell r="AA1492" t="str">
            <v>Craig</v>
          </cell>
          <cell r="AB1492" t="str">
            <v>Nick</v>
          </cell>
          <cell r="AC1492" t="str">
            <v>BAND</v>
          </cell>
          <cell r="AD1492" t="str">
            <v>PSA</v>
          </cell>
          <cell r="AE1492" t="str">
            <v>Male</v>
          </cell>
          <cell r="AF1492">
            <v>9603</v>
          </cell>
          <cell r="AG1492" t="str">
            <v>EMU Depot project</v>
          </cell>
          <cell r="AH1492" t="str">
            <v>24.12.2015</v>
          </cell>
        </row>
        <row r="1493">
          <cell r="A1493">
            <v>51002012</v>
          </cell>
          <cell r="B1493" t="str">
            <v>Services</v>
          </cell>
          <cell r="C1493" t="str">
            <v>Public Transport</v>
          </cell>
          <cell r="D1493" t="str">
            <v>PT Commercial</v>
          </cell>
          <cell r="E1493" t="str">
            <v>PT Commercial</v>
          </cell>
          <cell r="F1493">
            <v>51002012</v>
          </cell>
          <cell r="G1493" t="str">
            <v>Integrated Fares Project Director</v>
          </cell>
          <cell r="H1493" t="str">
            <v>01.02.2014</v>
          </cell>
          <cell r="I1493" t="str">
            <v>Staff Member</v>
          </cell>
          <cell r="K1493">
            <v>0</v>
          </cell>
          <cell r="L1493">
            <v>0</v>
          </cell>
          <cell r="M1493" t="str">
            <v>Non-Employee</v>
          </cell>
          <cell r="N1493" t="str">
            <v>Contractor</v>
          </cell>
          <cell r="O1493" t="str">
            <v>Position Filled</v>
          </cell>
          <cell r="P1493">
            <v>1055</v>
          </cell>
          <cell r="Q1493" t="str">
            <v>Ben Fernandez</v>
          </cell>
          <cell r="R1493" t="str">
            <v>Non-Employee</v>
          </cell>
          <cell r="S1493" t="str">
            <v>Contractor</v>
          </cell>
          <cell r="U1493">
            <v>0</v>
          </cell>
          <cell r="W1493">
            <v>0</v>
          </cell>
          <cell r="X1493" t="str">
            <v>1 Queen Street - Level 17</v>
          </cell>
          <cell r="Y1493">
            <v>0</v>
          </cell>
          <cell r="Z1493" t="str">
            <v>Ben</v>
          </cell>
          <cell r="AA1493" t="str">
            <v>Fernandez</v>
          </cell>
          <cell r="AE1493" t="str">
            <v>Male</v>
          </cell>
          <cell r="AF1493">
            <v>1201</v>
          </cell>
          <cell r="AG1493" t="str">
            <v>PT COMMERCIAL</v>
          </cell>
          <cell r="AH1493" t="str">
            <v>31.07.2015</v>
          </cell>
        </row>
        <row r="1494">
          <cell r="A1494">
            <v>51002016</v>
          </cell>
          <cell r="B1494" t="str">
            <v>Chief Executive Office</v>
          </cell>
          <cell r="C1494" t="str">
            <v>City Rail Link</v>
          </cell>
          <cell r="E1494" t="str">
            <v>City Rail Link</v>
          </cell>
          <cell r="F1494">
            <v>51002016</v>
          </cell>
          <cell r="G1494" t="str">
            <v>Rail Modeller</v>
          </cell>
          <cell r="H1494" t="str">
            <v>06.01.2014</v>
          </cell>
          <cell r="I1494" t="str">
            <v>Staff Member</v>
          </cell>
          <cell r="K1494">
            <v>0</v>
          </cell>
          <cell r="L1494">
            <v>0</v>
          </cell>
          <cell r="M1494" t="str">
            <v>Non-Employee</v>
          </cell>
          <cell r="N1494" t="str">
            <v>Contractor</v>
          </cell>
          <cell r="O1494" t="str">
            <v>Position Filled</v>
          </cell>
          <cell r="P1494">
            <v>1803</v>
          </cell>
          <cell r="Q1494" t="str">
            <v>David Lewis</v>
          </cell>
          <cell r="R1494" t="str">
            <v>Non-Employee</v>
          </cell>
          <cell r="S1494" t="str">
            <v>Contractor</v>
          </cell>
          <cell r="U1494">
            <v>0</v>
          </cell>
          <cell r="W1494">
            <v>0</v>
          </cell>
          <cell r="X1494" t="str">
            <v>AMP  L17 -  29 Customs Street West</v>
          </cell>
          <cell r="Y1494">
            <v>0</v>
          </cell>
          <cell r="Z1494" t="str">
            <v>David</v>
          </cell>
          <cell r="AA1494" t="str">
            <v>Lewis</v>
          </cell>
          <cell r="AE1494" t="str">
            <v>Male</v>
          </cell>
          <cell r="AF1494">
            <v>9601</v>
          </cell>
          <cell r="AG1494" t="str">
            <v>CRL</v>
          </cell>
          <cell r="AH1494" t="str">
            <v>28.02.2015</v>
          </cell>
        </row>
        <row r="1495">
          <cell r="A1495">
            <v>51002017</v>
          </cell>
          <cell r="B1495" t="str">
            <v>Strategy &amp; Planning</v>
          </cell>
          <cell r="C1495" t="str">
            <v>Transport Planning</v>
          </cell>
          <cell r="D1495" t="str">
            <v>Transport Modelling GIS and Monitoring</v>
          </cell>
          <cell r="E1495" t="str">
            <v>Transport Modelling GIS and Monitoring</v>
          </cell>
          <cell r="F1495">
            <v>51002017</v>
          </cell>
          <cell r="G1495" t="str">
            <v>Transport Modeller</v>
          </cell>
          <cell r="H1495" t="str">
            <v>06.01.2014</v>
          </cell>
          <cell r="I1495" t="str">
            <v>Staff Member</v>
          </cell>
          <cell r="J1495" t="str">
            <v>Band G</v>
          </cell>
          <cell r="K1495">
            <v>1</v>
          </cell>
          <cell r="L1495">
            <v>40</v>
          </cell>
          <cell r="M1495" t="str">
            <v>Permanent Full-Time</v>
          </cell>
          <cell r="N1495" t="str">
            <v>Waged/Timesheet</v>
          </cell>
          <cell r="O1495" t="str">
            <v>Position Filled</v>
          </cell>
          <cell r="P1495">
            <v>1944</v>
          </cell>
          <cell r="Q1495" t="str">
            <v>Weiwei Jiang</v>
          </cell>
          <cell r="R1495" t="str">
            <v>Permanent Full-Time</v>
          </cell>
          <cell r="S1495" t="str">
            <v>Waged/Timesheet</v>
          </cell>
          <cell r="T1495" t="str">
            <v>IEA – 2013 Standard</v>
          </cell>
          <cell r="U1495">
            <v>1</v>
          </cell>
          <cell r="V1495" t="str">
            <v>G2</v>
          </cell>
          <cell r="W1495">
            <v>65520</v>
          </cell>
          <cell r="X1495" t="str">
            <v>Admin 5 - 6 Henderson Valley Road</v>
          </cell>
          <cell r="Y1495">
            <v>0</v>
          </cell>
          <cell r="Z1495" t="str">
            <v>Weiwei</v>
          </cell>
          <cell r="AA1495" t="str">
            <v>Jiang</v>
          </cell>
          <cell r="AC1495" t="str">
            <v>BAND</v>
          </cell>
          <cell r="AD1495" t="str">
            <v>PSA</v>
          </cell>
          <cell r="AE1495" t="str">
            <v>Female</v>
          </cell>
          <cell r="AF1495">
            <v>9220</v>
          </cell>
          <cell r="AG1495" t="str">
            <v>TRANSPORT MODELLING</v>
          </cell>
          <cell r="AH1495" t="str">
            <v>00.00.0000</v>
          </cell>
        </row>
        <row r="1496">
          <cell r="A1496">
            <v>51002018</v>
          </cell>
          <cell r="B1496" t="str">
            <v>Strategy &amp; Planning</v>
          </cell>
          <cell r="C1496" t="str">
            <v>Transport Planning</v>
          </cell>
          <cell r="D1496" t="str">
            <v>Transport Modelling GIS and Monitoring</v>
          </cell>
          <cell r="E1496" t="str">
            <v>Transport Modelling GIS and Monitoring</v>
          </cell>
          <cell r="F1496">
            <v>51002018</v>
          </cell>
          <cell r="G1496" t="str">
            <v>Traffic Modeller</v>
          </cell>
          <cell r="H1496" t="str">
            <v>06.01.2014</v>
          </cell>
          <cell r="I1496" t="str">
            <v>Staff Member</v>
          </cell>
          <cell r="J1496" t="str">
            <v>Band G</v>
          </cell>
          <cell r="K1496">
            <v>1</v>
          </cell>
          <cell r="L1496">
            <v>40</v>
          </cell>
          <cell r="M1496" t="str">
            <v>Permanent Full-Time</v>
          </cell>
          <cell r="N1496" t="str">
            <v>Waged/Timesheet</v>
          </cell>
          <cell r="O1496" t="str">
            <v>Position Filled</v>
          </cell>
          <cell r="P1496">
            <v>1945</v>
          </cell>
          <cell r="Q1496" t="str">
            <v>Chris Chan</v>
          </cell>
          <cell r="R1496" t="str">
            <v>Permanent Full-Time</v>
          </cell>
          <cell r="S1496" t="str">
            <v>Waged/Timesheet</v>
          </cell>
          <cell r="T1496" t="str">
            <v>IEA – 2013 Standard</v>
          </cell>
          <cell r="U1496">
            <v>1</v>
          </cell>
          <cell r="V1496" t="str">
            <v>G+</v>
          </cell>
          <cell r="W1496">
            <v>78000</v>
          </cell>
          <cell r="X1496" t="str">
            <v>Admin 5 - 6 Henderson Valley Road</v>
          </cell>
          <cell r="Y1496">
            <v>0</v>
          </cell>
          <cell r="Z1496" t="str">
            <v>Man Kit</v>
          </cell>
          <cell r="AA1496" t="str">
            <v>Chan</v>
          </cell>
          <cell r="AB1496" t="str">
            <v>Chris</v>
          </cell>
          <cell r="AC1496" t="str">
            <v>BAND</v>
          </cell>
          <cell r="AD1496" t="str">
            <v>PSA</v>
          </cell>
          <cell r="AE1496" t="str">
            <v>Male</v>
          </cell>
          <cell r="AF1496">
            <v>9220</v>
          </cell>
          <cell r="AG1496" t="str">
            <v>TRANSPORT MODELLING</v>
          </cell>
          <cell r="AH1496" t="str">
            <v>00.00.0000</v>
          </cell>
        </row>
        <row r="1497">
          <cell r="A1497">
            <v>51002020</v>
          </cell>
          <cell r="B1497" t="str">
            <v>Capital Development Division</v>
          </cell>
          <cell r="C1497" t="str">
            <v>Roading</v>
          </cell>
          <cell r="D1497" t="str">
            <v>Delivery - South East</v>
          </cell>
          <cell r="E1497" t="str">
            <v>Road Development - South</v>
          </cell>
          <cell r="F1497">
            <v>51002020</v>
          </cell>
          <cell r="G1497" t="str">
            <v>Principal Road Dev Engineer - South</v>
          </cell>
          <cell r="H1497" t="str">
            <v>01.03.2014</v>
          </cell>
          <cell r="I1497" t="str">
            <v>Staff Member</v>
          </cell>
          <cell r="J1497" t="str">
            <v>Band I</v>
          </cell>
          <cell r="K1497">
            <v>1</v>
          </cell>
          <cell r="L1497">
            <v>40</v>
          </cell>
          <cell r="M1497" t="str">
            <v>Permanent Full-Time</v>
          </cell>
          <cell r="N1497" t="str">
            <v>Salaried</v>
          </cell>
          <cell r="O1497" t="str">
            <v>Position Filled</v>
          </cell>
          <cell r="P1497">
            <v>2012</v>
          </cell>
          <cell r="Q1497" t="str">
            <v>Leong Cheah</v>
          </cell>
          <cell r="R1497" t="str">
            <v>Permanent Full-Time</v>
          </cell>
          <cell r="S1497" t="str">
            <v>Salaried</v>
          </cell>
          <cell r="T1497" t="str">
            <v>IEA – 2013 Standard</v>
          </cell>
          <cell r="U1497">
            <v>1</v>
          </cell>
          <cell r="V1497" t="str">
            <v>I+</v>
          </cell>
          <cell r="W1497">
            <v>122000</v>
          </cell>
          <cell r="X1497" t="str">
            <v>Floor 8 - 31 Wiri Station Road</v>
          </cell>
          <cell r="Y1497">
            <v>0</v>
          </cell>
          <cell r="Z1497" t="str">
            <v>Cheng</v>
          </cell>
          <cell r="AA1497" t="str">
            <v>Cheah</v>
          </cell>
          <cell r="AB1497" t="str">
            <v>Leong</v>
          </cell>
          <cell r="AC1497" t="str">
            <v>BAND</v>
          </cell>
          <cell r="AD1497" t="str">
            <v>PSA</v>
          </cell>
          <cell r="AE1497" t="str">
            <v>Male</v>
          </cell>
          <cell r="AF1497">
            <v>3110</v>
          </cell>
          <cell r="AG1497" t="str">
            <v>Road DEV - SOUTH</v>
          </cell>
          <cell r="AH1497" t="str">
            <v>00.00.0000</v>
          </cell>
        </row>
        <row r="1498">
          <cell r="A1498">
            <v>51002029</v>
          </cell>
          <cell r="B1498" t="str">
            <v>Capital Development Division</v>
          </cell>
          <cell r="C1498" t="str">
            <v>Investment &amp; Development</v>
          </cell>
          <cell r="D1498" t="str">
            <v>AMETI</v>
          </cell>
          <cell r="E1498" t="str">
            <v>Reeves Road</v>
          </cell>
          <cell r="F1498">
            <v>51002029</v>
          </cell>
          <cell r="G1498" t="str">
            <v>Special Contracts and Project Manager</v>
          </cell>
          <cell r="H1498" t="str">
            <v>06.01.2014</v>
          </cell>
          <cell r="I1498" t="str">
            <v>Unit Manager</v>
          </cell>
          <cell r="J1498" t="str">
            <v>Band J</v>
          </cell>
          <cell r="K1498">
            <v>1</v>
          </cell>
          <cell r="L1498">
            <v>40</v>
          </cell>
          <cell r="M1498" t="str">
            <v>Fixed Term Full-Time</v>
          </cell>
          <cell r="N1498" t="str">
            <v>Salaried</v>
          </cell>
          <cell r="O1498" t="str">
            <v>Position unfilled for 373 days</v>
          </cell>
          <cell r="P1498">
            <v>0</v>
          </cell>
          <cell r="U1498">
            <v>0</v>
          </cell>
          <cell r="W1498">
            <v>0</v>
          </cell>
          <cell r="Y1498">
            <v>1</v>
          </cell>
          <cell r="AD1498" t="str">
            <v>PSA</v>
          </cell>
          <cell r="AH1498" t="str">
            <v>00.00.0000</v>
          </cell>
        </row>
        <row r="1499">
          <cell r="A1499">
            <v>51002031</v>
          </cell>
          <cell r="B1499" t="str">
            <v>Services</v>
          </cell>
          <cell r="C1499" t="str">
            <v>Services</v>
          </cell>
          <cell r="D1499" t="str">
            <v>ATOC - Smales</v>
          </cell>
          <cell r="E1499" t="str">
            <v>JTOC Control Room Team 2</v>
          </cell>
          <cell r="F1499">
            <v>51002031</v>
          </cell>
          <cell r="G1499" t="str">
            <v>Casual Operator</v>
          </cell>
          <cell r="H1499" t="str">
            <v>06.01.2014</v>
          </cell>
          <cell r="I1499" t="str">
            <v>Staff Member</v>
          </cell>
          <cell r="J1499" t="str">
            <v>Band E</v>
          </cell>
          <cell r="K1499">
            <v>0</v>
          </cell>
          <cell r="L1499">
            <v>0</v>
          </cell>
          <cell r="M1499" t="str">
            <v>Casual</v>
          </cell>
          <cell r="N1499" t="str">
            <v>Waged/Timesheet</v>
          </cell>
          <cell r="O1499" t="str">
            <v>Position Filled</v>
          </cell>
          <cell r="P1499">
            <v>2203</v>
          </cell>
          <cell r="Q1499" t="str">
            <v>Rachel Wilson</v>
          </cell>
          <cell r="R1499" t="str">
            <v>Casual</v>
          </cell>
          <cell r="S1499" t="str">
            <v>Waged/Timesheet</v>
          </cell>
          <cell r="T1499" t="str">
            <v>IEA – 2013 Standard</v>
          </cell>
          <cell r="U1499">
            <v>0</v>
          </cell>
          <cell r="V1499" t="str">
            <v>E</v>
          </cell>
          <cell r="W1499">
            <v>0</v>
          </cell>
          <cell r="X1499" t="str">
            <v>Q4 Building – 74 Taharoto (JTOC)</v>
          </cell>
          <cell r="Y1499">
            <v>0</v>
          </cell>
          <cell r="Z1499" t="str">
            <v>Rachel</v>
          </cell>
          <cell r="AA1499" t="str">
            <v>Wilson</v>
          </cell>
          <cell r="AC1499" t="str">
            <v>BAND</v>
          </cell>
          <cell r="AD1499" t="str">
            <v>PSA</v>
          </cell>
          <cell r="AE1499" t="str">
            <v>Female</v>
          </cell>
          <cell r="AF1499">
            <v>1509</v>
          </cell>
          <cell r="AG1499" t="str">
            <v>ATOC - Smales</v>
          </cell>
          <cell r="AH1499" t="str">
            <v>00.00.0000</v>
          </cell>
        </row>
        <row r="1500">
          <cell r="A1500">
            <v>51002033</v>
          </cell>
          <cell r="B1500" t="str">
            <v>Services</v>
          </cell>
          <cell r="C1500" t="str">
            <v>Public Transport</v>
          </cell>
          <cell r="D1500" t="str">
            <v>Ferry Services</v>
          </cell>
          <cell r="E1500" t="str">
            <v>Infrastructure &amp; Facilities Operations</v>
          </cell>
          <cell r="F1500">
            <v>51002033</v>
          </cell>
          <cell r="G1500" t="str">
            <v>PT Facilities Operator</v>
          </cell>
          <cell r="H1500" t="str">
            <v>23.12.2013</v>
          </cell>
          <cell r="I1500" t="str">
            <v>Staff Member</v>
          </cell>
          <cell r="J1500" t="str">
            <v>Band D</v>
          </cell>
          <cell r="K1500">
            <v>1</v>
          </cell>
          <cell r="L1500">
            <v>40</v>
          </cell>
          <cell r="M1500" t="str">
            <v>Permanent Full-Time</v>
          </cell>
          <cell r="N1500" t="str">
            <v>Waged/Timesheet</v>
          </cell>
          <cell r="O1500" t="str">
            <v>Position unfilled for 387 days</v>
          </cell>
          <cell r="P1500">
            <v>0</v>
          </cell>
          <cell r="U1500">
            <v>0</v>
          </cell>
          <cell r="W1500">
            <v>0</v>
          </cell>
          <cell r="Y1500">
            <v>1</v>
          </cell>
          <cell r="AD1500" t="str">
            <v>PSA</v>
          </cell>
          <cell r="AH1500" t="str">
            <v>00.00.0000</v>
          </cell>
        </row>
        <row r="1501">
          <cell r="A1501">
            <v>51002034</v>
          </cell>
          <cell r="B1501" t="str">
            <v>Capital Development Division</v>
          </cell>
          <cell r="C1501" t="str">
            <v>Investment &amp; Development</v>
          </cell>
          <cell r="D1501" t="str">
            <v>AMETI</v>
          </cell>
          <cell r="E1501" t="str">
            <v>Reeves Road</v>
          </cell>
          <cell r="F1501">
            <v>51002034</v>
          </cell>
          <cell r="G1501" t="str">
            <v>Project Manager</v>
          </cell>
          <cell r="H1501" t="str">
            <v>08.01.2014</v>
          </cell>
          <cell r="I1501" t="str">
            <v>Staff Member</v>
          </cell>
          <cell r="J1501" t="str">
            <v>Band G</v>
          </cell>
          <cell r="K1501">
            <v>1</v>
          </cell>
          <cell r="L1501">
            <v>40</v>
          </cell>
          <cell r="M1501" t="str">
            <v>Fixed Term Full-Time</v>
          </cell>
          <cell r="N1501" t="str">
            <v>Waged/Timesheet</v>
          </cell>
          <cell r="O1501" t="str">
            <v>Position Filled</v>
          </cell>
          <cell r="P1501">
            <v>2074</v>
          </cell>
          <cell r="Q1501" t="str">
            <v>Jenny Chu</v>
          </cell>
          <cell r="R1501" t="str">
            <v>Fixed Term Full-Time</v>
          </cell>
          <cell r="S1501" t="str">
            <v>Waged/Timesheet</v>
          </cell>
          <cell r="T1501" t="str">
            <v>IEA – 2013 Standard</v>
          </cell>
          <cell r="U1501">
            <v>1</v>
          </cell>
          <cell r="V1501" t="str">
            <v>G2</v>
          </cell>
          <cell r="W1501">
            <v>65520</v>
          </cell>
          <cell r="X1501" t="str">
            <v>1 Queen Street - Level 10</v>
          </cell>
          <cell r="Y1501">
            <v>0</v>
          </cell>
          <cell r="Z1501" t="str">
            <v>Yan Yee</v>
          </cell>
          <cell r="AA1501" t="str">
            <v>Chu</v>
          </cell>
          <cell r="AB1501" t="str">
            <v>Jenny</v>
          </cell>
          <cell r="AC1501" t="str">
            <v>BAND</v>
          </cell>
          <cell r="AD1501" t="str">
            <v>PSA</v>
          </cell>
          <cell r="AE1501" t="str">
            <v>Female</v>
          </cell>
          <cell r="AF1501">
            <v>9603</v>
          </cell>
          <cell r="AG1501" t="str">
            <v>EMU Depot project</v>
          </cell>
          <cell r="AH1501" t="str">
            <v>27.01.2017</v>
          </cell>
        </row>
        <row r="1502">
          <cell r="A1502">
            <v>51002035</v>
          </cell>
          <cell r="B1502" t="str">
            <v>Business Technology Division</v>
          </cell>
          <cell r="C1502" t="str">
            <v>HOP Technical</v>
          </cell>
          <cell r="D1502" t="str">
            <v>AT HOP Integration</v>
          </cell>
          <cell r="E1502" t="str">
            <v>AT HOP Integration</v>
          </cell>
          <cell r="F1502">
            <v>51002035</v>
          </cell>
          <cell r="G1502" t="str">
            <v>HOP Integration Specialist</v>
          </cell>
          <cell r="H1502" t="str">
            <v>02.12.2013</v>
          </cell>
          <cell r="I1502" t="str">
            <v>Unit Manager</v>
          </cell>
          <cell r="J1502" t="str">
            <v>Band G</v>
          </cell>
          <cell r="K1502">
            <v>1</v>
          </cell>
          <cell r="L1502">
            <v>40</v>
          </cell>
          <cell r="M1502" t="str">
            <v>Permanent Full-Time</v>
          </cell>
          <cell r="N1502" t="str">
            <v>Waged/Timesheet</v>
          </cell>
          <cell r="O1502" t="str">
            <v>Position Filled</v>
          </cell>
          <cell r="P1502">
            <v>1794</v>
          </cell>
          <cell r="Q1502" t="str">
            <v>Benny Mathew</v>
          </cell>
          <cell r="R1502" t="str">
            <v>Permanent Full-Time</v>
          </cell>
          <cell r="S1502" t="str">
            <v>Waged/Timesheet</v>
          </cell>
          <cell r="T1502" t="str">
            <v>CEA – PSA</v>
          </cell>
          <cell r="U1502">
            <v>1</v>
          </cell>
          <cell r="V1502" t="str">
            <v>G+</v>
          </cell>
          <cell r="W1502">
            <v>80000</v>
          </cell>
          <cell r="X1502" t="str">
            <v>Goodman Fielder L2 - 8 Nelson Street</v>
          </cell>
          <cell r="Y1502">
            <v>0</v>
          </cell>
          <cell r="Z1502" t="str">
            <v>Benny</v>
          </cell>
          <cell r="AA1502" t="str">
            <v>Mathew</v>
          </cell>
          <cell r="AC1502" t="str">
            <v>BAND</v>
          </cell>
          <cell r="AD1502" t="str">
            <v>PSA</v>
          </cell>
          <cell r="AE1502" t="str">
            <v>Male</v>
          </cell>
          <cell r="AF1502">
            <v>8517</v>
          </cell>
          <cell r="AG1502" t="str">
            <v>HOP Technical</v>
          </cell>
          <cell r="AH1502" t="str">
            <v>00.00.0000</v>
          </cell>
        </row>
        <row r="1503">
          <cell r="A1503">
            <v>51002036</v>
          </cell>
          <cell r="B1503" t="str">
            <v>Business Technology Division</v>
          </cell>
          <cell r="C1503" t="str">
            <v>HOP Technical</v>
          </cell>
          <cell r="D1503" t="str">
            <v>AT HOP EOD</v>
          </cell>
          <cell r="E1503" t="str">
            <v>AT HOP EOD</v>
          </cell>
          <cell r="F1503">
            <v>51002036</v>
          </cell>
          <cell r="G1503" t="str">
            <v>EOD Business Analyst</v>
          </cell>
          <cell r="H1503" t="str">
            <v>02.12.2013</v>
          </cell>
          <cell r="I1503" t="str">
            <v>Staff Member</v>
          </cell>
          <cell r="J1503" t="str">
            <v>Band G</v>
          </cell>
          <cell r="K1503">
            <v>1</v>
          </cell>
          <cell r="L1503">
            <v>40</v>
          </cell>
          <cell r="M1503" t="str">
            <v>Permanent Full-Time</v>
          </cell>
          <cell r="N1503" t="str">
            <v>Waged/Timesheet</v>
          </cell>
          <cell r="O1503" t="str">
            <v>Position Filled</v>
          </cell>
          <cell r="P1503">
            <v>1203</v>
          </cell>
          <cell r="Q1503" t="str">
            <v>Damien O'Reilly</v>
          </cell>
          <cell r="R1503" t="str">
            <v>Permanent Full-Time</v>
          </cell>
          <cell r="S1503" t="str">
            <v>Waged/Timesheet</v>
          </cell>
          <cell r="T1503" t="str">
            <v>CEA – PSA</v>
          </cell>
          <cell r="U1503">
            <v>1</v>
          </cell>
          <cell r="V1503" t="str">
            <v>G5</v>
          </cell>
          <cell r="W1503">
            <v>70200</v>
          </cell>
          <cell r="X1503" t="str">
            <v>Goodman Fielder L2 - 8 Nelson Street</v>
          </cell>
          <cell r="Y1503">
            <v>0</v>
          </cell>
          <cell r="Z1503" t="str">
            <v>Patrick</v>
          </cell>
          <cell r="AA1503" t="str">
            <v>O'Reilly</v>
          </cell>
          <cell r="AB1503" t="str">
            <v>Damien</v>
          </cell>
          <cell r="AC1503" t="str">
            <v>BAND</v>
          </cell>
          <cell r="AD1503" t="str">
            <v>PSA</v>
          </cell>
          <cell r="AE1503" t="str">
            <v>Male</v>
          </cell>
          <cell r="AF1503">
            <v>8517</v>
          </cell>
          <cell r="AG1503" t="str">
            <v>HOP Technical</v>
          </cell>
          <cell r="AH1503" t="str">
            <v>00.00.0000</v>
          </cell>
        </row>
        <row r="1504">
          <cell r="A1504">
            <v>51002037</v>
          </cell>
          <cell r="B1504" t="str">
            <v>Business Technology Division</v>
          </cell>
          <cell r="C1504" t="str">
            <v>Technology</v>
          </cell>
          <cell r="D1504" t="str">
            <v>Application Support</v>
          </cell>
          <cell r="E1504" t="str">
            <v>Online Support</v>
          </cell>
          <cell r="F1504">
            <v>51002037</v>
          </cell>
          <cell r="G1504" t="str">
            <v>SharePoint Administrator</v>
          </cell>
          <cell r="H1504" t="str">
            <v>02.12.2013</v>
          </cell>
          <cell r="I1504" t="str">
            <v>Staff Member</v>
          </cell>
          <cell r="J1504" t="str">
            <v>Band G</v>
          </cell>
          <cell r="K1504">
            <v>1</v>
          </cell>
          <cell r="L1504">
            <v>40</v>
          </cell>
          <cell r="M1504" t="str">
            <v>Permanent Full-Time</v>
          </cell>
          <cell r="N1504" t="str">
            <v>Waged/Timesheet</v>
          </cell>
          <cell r="O1504" t="str">
            <v>Position unfilled for 408 days</v>
          </cell>
          <cell r="P1504">
            <v>0</v>
          </cell>
          <cell r="U1504">
            <v>0</v>
          </cell>
          <cell r="W1504">
            <v>0</v>
          </cell>
          <cell r="Y1504">
            <v>1</v>
          </cell>
          <cell r="AD1504" t="str">
            <v>PSA</v>
          </cell>
          <cell r="AH1504" t="str">
            <v>00.00.0000</v>
          </cell>
        </row>
        <row r="1505">
          <cell r="A1505">
            <v>51002038</v>
          </cell>
          <cell r="B1505" t="str">
            <v>Business Technology Division</v>
          </cell>
          <cell r="C1505" t="str">
            <v>Technology</v>
          </cell>
          <cell r="D1505" t="str">
            <v>Application Support</v>
          </cell>
          <cell r="E1505" t="str">
            <v>Online Support</v>
          </cell>
          <cell r="F1505">
            <v>51002038</v>
          </cell>
          <cell r="G1505" t="str">
            <v>SharePoint Administrator</v>
          </cell>
          <cell r="H1505" t="str">
            <v>02.12.2013</v>
          </cell>
          <cell r="I1505" t="str">
            <v>Staff Member</v>
          </cell>
          <cell r="J1505" t="str">
            <v>Band G</v>
          </cell>
          <cell r="K1505">
            <v>1</v>
          </cell>
          <cell r="L1505">
            <v>40</v>
          </cell>
          <cell r="M1505" t="str">
            <v>Permanent Full-Time</v>
          </cell>
          <cell r="N1505" t="str">
            <v>Waged/Timesheet</v>
          </cell>
          <cell r="O1505" t="str">
            <v>Position unfilled for 408 days</v>
          </cell>
          <cell r="P1505">
            <v>0</v>
          </cell>
          <cell r="U1505">
            <v>0</v>
          </cell>
          <cell r="W1505">
            <v>0</v>
          </cell>
          <cell r="Y1505">
            <v>1</v>
          </cell>
          <cell r="AD1505" t="str">
            <v>PSA</v>
          </cell>
          <cell r="AH1505" t="str">
            <v>00.00.0000</v>
          </cell>
        </row>
        <row r="1506">
          <cell r="A1506">
            <v>51002039</v>
          </cell>
          <cell r="B1506" t="str">
            <v>Business Technology Division</v>
          </cell>
          <cell r="C1506" t="str">
            <v>Technology</v>
          </cell>
          <cell r="D1506" t="str">
            <v>Application Support</v>
          </cell>
          <cell r="E1506" t="str">
            <v>IT Application Support</v>
          </cell>
          <cell r="F1506">
            <v>51002039</v>
          </cell>
          <cell r="G1506" t="str">
            <v>Identity &amp; Messaging Solutions Support</v>
          </cell>
          <cell r="H1506" t="str">
            <v>02.12.2013</v>
          </cell>
          <cell r="I1506" t="str">
            <v>Staff Member</v>
          </cell>
          <cell r="J1506" t="str">
            <v>Band F</v>
          </cell>
          <cell r="K1506">
            <v>1</v>
          </cell>
          <cell r="L1506">
            <v>40</v>
          </cell>
          <cell r="M1506" t="str">
            <v>Permanent Full-Time</v>
          </cell>
          <cell r="N1506" t="str">
            <v>Waged/Timesheet</v>
          </cell>
          <cell r="O1506" t="str">
            <v>Position unfilled for 408 days</v>
          </cell>
          <cell r="P1506">
            <v>0</v>
          </cell>
          <cell r="U1506">
            <v>0</v>
          </cell>
          <cell r="W1506">
            <v>0</v>
          </cell>
          <cell r="Y1506">
            <v>1</v>
          </cell>
          <cell r="AD1506" t="str">
            <v>PSA</v>
          </cell>
          <cell r="AH1506" t="str">
            <v>00.00.0000</v>
          </cell>
        </row>
        <row r="1507">
          <cell r="A1507">
            <v>51002041</v>
          </cell>
          <cell r="B1507" t="str">
            <v>Business Technology Division</v>
          </cell>
          <cell r="C1507" t="str">
            <v>Technology</v>
          </cell>
          <cell r="D1507" t="str">
            <v>Infrastructure</v>
          </cell>
          <cell r="E1507" t="str">
            <v>Desktop Support</v>
          </cell>
          <cell r="F1507">
            <v>51002041</v>
          </cell>
          <cell r="G1507" t="str">
            <v>Desktop Support Analyst</v>
          </cell>
          <cell r="H1507" t="str">
            <v>02.12.2013</v>
          </cell>
          <cell r="I1507" t="str">
            <v>Staff Member</v>
          </cell>
          <cell r="J1507" t="str">
            <v>Band E</v>
          </cell>
          <cell r="K1507">
            <v>1</v>
          </cell>
          <cell r="L1507">
            <v>40</v>
          </cell>
          <cell r="M1507" t="str">
            <v>Permanent Full-Time</v>
          </cell>
          <cell r="N1507" t="str">
            <v>Waged/Timesheet</v>
          </cell>
          <cell r="O1507" t="str">
            <v>Position Filled</v>
          </cell>
          <cell r="P1507">
            <v>1948</v>
          </cell>
          <cell r="Q1507" t="str">
            <v>Herman Engelbrecht</v>
          </cell>
          <cell r="R1507" t="str">
            <v>Permanent Full-Time</v>
          </cell>
          <cell r="S1507" t="str">
            <v>Waged/Timesheet</v>
          </cell>
          <cell r="T1507" t="str">
            <v>IEA – 2013 Standard</v>
          </cell>
          <cell r="U1507">
            <v>1</v>
          </cell>
          <cell r="V1507" t="str">
            <v>E+</v>
          </cell>
          <cell r="W1507">
            <v>51408</v>
          </cell>
          <cell r="X1507" t="str">
            <v>1 Queen Street - Level 10</v>
          </cell>
          <cell r="Y1507">
            <v>0</v>
          </cell>
          <cell r="Z1507" t="str">
            <v>Hermanus</v>
          </cell>
          <cell r="AA1507" t="str">
            <v>Engelbrecht</v>
          </cell>
          <cell r="AB1507" t="str">
            <v>Herman</v>
          </cell>
          <cell r="AC1507" t="str">
            <v>BAND</v>
          </cell>
          <cell r="AD1507" t="str">
            <v>PSA</v>
          </cell>
          <cell r="AE1507" t="str">
            <v>Male</v>
          </cell>
          <cell r="AF1507">
            <v>8512</v>
          </cell>
          <cell r="AG1507" t="str">
            <v>Desktop support</v>
          </cell>
          <cell r="AH1507" t="str">
            <v>00.00.0000</v>
          </cell>
        </row>
        <row r="1508">
          <cell r="A1508">
            <v>51002042</v>
          </cell>
          <cell r="B1508" t="str">
            <v>Business Technology Division</v>
          </cell>
          <cell r="C1508" t="str">
            <v>Technology</v>
          </cell>
          <cell r="D1508" t="str">
            <v>Infrastructure</v>
          </cell>
          <cell r="E1508" t="str">
            <v>Desktop Support</v>
          </cell>
          <cell r="F1508">
            <v>51002042</v>
          </cell>
          <cell r="G1508" t="str">
            <v>Desktop Support Analyst</v>
          </cell>
          <cell r="H1508" t="str">
            <v>02.12.2013</v>
          </cell>
          <cell r="I1508" t="str">
            <v>Staff Member</v>
          </cell>
          <cell r="J1508" t="str">
            <v>Band E</v>
          </cell>
          <cell r="K1508">
            <v>1</v>
          </cell>
          <cell r="L1508">
            <v>40</v>
          </cell>
          <cell r="M1508" t="str">
            <v>Permanent Full-Time</v>
          </cell>
          <cell r="N1508" t="str">
            <v>Waged/Timesheet</v>
          </cell>
          <cell r="O1508" t="str">
            <v>Position Filled</v>
          </cell>
          <cell r="P1508">
            <v>2027</v>
          </cell>
          <cell r="Q1508" t="str">
            <v>Anto Augustine</v>
          </cell>
          <cell r="R1508" t="str">
            <v>Permanent Full-Time</v>
          </cell>
          <cell r="S1508" t="str">
            <v>Waged/Timesheet</v>
          </cell>
          <cell r="T1508" t="str">
            <v>IEA – 2013 Standard</v>
          </cell>
          <cell r="U1508">
            <v>1</v>
          </cell>
          <cell r="V1508" t="str">
            <v>E+</v>
          </cell>
          <cell r="W1508">
            <v>55500</v>
          </cell>
          <cell r="X1508" t="str">
            <v>Admin 6 - 6 Henderson Valley Road</v>
          </cell>
          <cell r="Y1508">
            <v>0</v>
          </cell>
          <cell r="Z1508" t="str">
            <v>Anto</v>
          </cell>
          <cell r="AA1508" t="str">
            <v>Augustine</v>
          </cell>
          <cell r="AC1508" t="str">
            <v>BAND</v>
          </cell>
          <cell r="AD1508" t="str">
            <v>PSA</v>
          </cell>
          <cell r="AE1508" t="str">
            <v>Male</v>
          </cell>
          <cell r="AF1508">
            <v>8512</v>
          </cell>
          <cell r="AG1508" t="str">
            <v>Desktop support</v>
          </cell>
          <cell r="AH1508" t="str">
            <v>00.00.0000</v>
          </cell>
        </row>
        <row r="1509">
          <cell r="A1509">
            <v>51002043</v>
          </cell>
          <cell r="B1509" t="str">
            <v>Business Technology Division</v>
          </cell>
          <cell r="C1509" t="str">
            <v>Technology</v>
          </cell>
          <cell r="D1509" t="str">
            <v>Infrastructure</v>
          </cell>
          <cell r="E1509" t="str">
            <v>Change Test &amp; Release</v>
          </cell>
          <cell r="F1509">
            <v>51002043</v>
          </cell>
          <cell r="G1509" t="str">
            <v>IT Change &amp; Release Management Analyst</v>
          </cell>
          <cell r="H1509" t="str">
            <v>02.12.2013</v>
          </cell>
          <cell r="I1509" t="str">
            <v>Staff Member</v>
          </cell>
          <cell r="J1509" t="str">
            <v>Band G</v>
          </cell>
          <cell r="K1509">
            <v>1</v>
          </cell>
          <cell r="L1509">
            <v>40</v>
          </cell>
          <cell r="M1509" t="str">
            <v>Permanent Full-Time</v>
          </cell>
          <cell r="N1509" t="str">
            <v>Waged/Timesheet</v>
          </cell>
          <cell r="O1509" t="str">
            <v>Position Filled</v>
          </cell>
          <cell r="P1509">
            <v>1960</v>
          </cell>
          <cell r="Q1509" t="str">
            <v>Antonette Faytaren</v>
          </cell>
          <cell r="R1509" t="str">
            <v>Permanent Full-Time</v>
          </cell>
          <cell r="S1509" t="str">
            <v>Waged/Timesheet</v>
          </cell>
          <cell r="T1509" t="str">
            <v>IEA – 2013 Standard</v>
          </cell>
          <cell r="U1509">
            <v>1</v>
          </cell>
          <cell r="V1509" t="str">
            <v>G4</v>
          </cell>
          <cell r="W1509">
            <v>68640</v>
          </cell>
          <cell r="X1509" t="str">
            <v>Admin 6 - 6 Henderson Valley Road</v>
          </cell>
          <cell r="Y1509">
            <v>0</v>
          </cell>
          <cell r="Z1509" t="str">
            <v>Mary</v>
          </cell>
          <cell r="AA1509" t="str">
            <v>Faytaren</v>
          </cell>
          <cell r="AB1509" t="str">
            <v>Antonette</v>
          </cell>
          <cell r="AC1509" t="str">
            <v>BAND</v>
          </cell>
          <cell r="AD1509" t="str">
            <v>PSA</v>
          </cell>
          <cell r="AE1509" t="str">
            <v>Female</v>
          </cell>
          <cell r="AF1509">
            <v>8519</v>
          </cell>
          <cell r="AG1509" t="str">
            <v>IT Change</v>
          </cell>
          <cell r="AH1509" t="str">
            <v>00.00.0000</v>
          </cell>
        </row>
        <row r="1510">
          <cell r="A1510">
            <v>51002044</v>
          </cell>
          <cell r="B1510" t="str">
            <v>Business Technology Division</v>
          </cell>
          <cell r="C1510" t="str">
            <v>Technology</v>
          </cell>
          <cell r="D1510" t="str">
            <v>Infrastructure</v>
          </cell>
          <cell r="E1510" t="str">
            <v>Change Test &amp; Release</v>
          </cell>
          <cell r="F1510">
            <v>51002044</v>
          </cell>
          <cell r="G1510" t="str">
            <v>Test Analyst</v>
          </cell>
          <cell r="H1510" t="str">
            <v>02.12.2013</v>
          </cell>
          <cell r="I1510" t="str">
            <v>Staff Member</v>
          </cell>
          <cell r="J1510" t="str">
            <v>Band G</v>
          </cell>
          <cell r="K1510">
            <v>1</v>
          </cell>
          <cell r="L1510">
            <v>40</v>
          </cell>
          <cell r="M1510" t="str">
            <v>Permanent Full-Time</v>
          </cell>
          <cell r="N1510" t="str">
            <v>Waged/Timesheet</v>
          </cell>
          <cell r="O1510" t="str">
            <v>Position Filled</v>
          </cell>
          <cell r="P1510">
            <v>2077</v>
          </cell>
          <cell r="Q1510" t="str">
            <v>Christine Wessels</v>
          </cell>
          <cell r="R1510" t="str">
            <v>Permanent Full-Time</v>
          </cell>
          <cell r="S1510" t="str">
            <v>Waged/Timesheet</v>
          </cell>
          <cell r="T1510" t="str">
            <v>IEA – 2013 Standard</v>
          </cell>
          <cell r="U1510">
            <v>1</v>
          </cell>
          <cell r="V1510" t="str">
            <v>G+</v>
          </cell>
          <cell r="W1510">
            <v>73000</v>
          </cell>
          <cell r="X1510" t="str">
            <v>Admin 6 - 6 Henderson Valley Road</v>
          </cell>
          <cell r="Y1510">
            <v>0</v>
          </cell>
          <cell r="Z1510" t="str">
            <v>Christine</v>
          </cell>
          <cell r="AA1510" t="str">
            <v>Wessels</v>
          </cell>
          <cell r="AC1510" t="str">
            <v>BAND</v>
          </cell>
          <cell r="AD1510" t="str">
            <v>PSA</v>
          </cell>
          <cell r="AE1510" t="str">
            <v>Female</v>
          </cell>
          <cell r="AF1510">
            <v>8519</v>
          </cell>
          <cell r="AG1510" t="str">
            <v>IT Change</v>
          </cell>
          <cell r="AH1510" t="str">
            <v>00.00.0000</v>
          </cell>
        </row>
        <row r="1511">
          <cell r="A1511">
            <v>51002045</v>
          </cell>
          <cell r="B1511" t="str">
            <v>Business Technology Division</v>
          </cell>
          <cell r="C1511" t="str">
            <v>Technology</v>
          </cell>
          <cell r="D1511" t="str">
            <v>Infrastructure</v>
          </cell>
          <cell r="E1511" t="str">
            <v>Change Test &amp; Release</v>
          </cell>
          <cell r="F1511">
            <v>51002045</v>
          </cell>
          <cell r="G1511" t="str">
            <v>Test Analyst</v>
          </cell>
          <cell r="H1511" t="str">
            <v>02.12.2013</v>
          </cell>
          <cell r="I1511" t="str">
            <v>Staff Member</v>
          </cell>
          <cell r="J1511" t="str">
            <v>Band G</v>
          </cell>
          <cell r="K1511">
            <v>1</v>
          </cell>
          <cell r="L1511">
            <v>40</v>
          </cell>
          <cell r="M1511" t="str">
            <v>Permanent Full-Time</v>
          </cell>
          <cell r="N1511" t="str">
            <v>Waged/Timesheet</v>
          </cell>
          <cell r="O1511" t="str">
            <v>Position Filled</v>
          </cell>
          <cell r="P1511">
            <v>2075</v>
          </cell>
          <cell r="Q1511" t="str">
            <v>Srinivas Bugata</v>
          </cell>
          <cell r="R1511" t="str">
            <v>Permanent Full-Time</v>
          </cell>
          <cell r="S1511" t="str">
            <v>Waged/Timesheet</v>
          </cell>
          <cell r="T1511" t="str">
            <v>IEA – 2013 Standard</v>
          </cell>
          <cell r="U1511">
            <v>1</v>
          </cell>
          <cell r="V1511" t="str">
            <v>G+</v>
          </cell>
          <cell r="W1511">
            <v>80000</v>
          </cell>
          <cell r="X1511" t="str">
            <v>Admin 6 - 6 Henderson Valley Road</v>
          </cell>
          <cell r="Y1511">
            <v>0</v>
          </cell>
          <cell r="Z1511" t="str">
            <v>Srinivas</v>
          </cell>
          <cell r="AA1511" t="str">
            <v>Bugata</v>
          </cell>
          <cell r="AC1511" t="str">
            <v>BAND</v>
          </cell>
          <cell r="AD1511" t="str">
            <v>PSA</v>
          </cell>
          <cell r="AE1511" t="str">
            <v>Male</v>
          </cell>
          <cell r="AF1511">
            <v>8519</v>
          </cell>
          <cell r="AG1511" t="str">
            <v>IT Change</v>
          </cell>
          <cell r="AH1511" t="str">
            <v>00.00.0000</v>
          </cell>
        </row>
        <row r="1512">
          <cell r="A1512">
            <v>51002047</v>
          </cell>
          <cell r="B1512" t="str">
            <v>Capital Development Division</v>
          </cell>
          <cell r="C1512" t="str">
            <v>Road Corridor</v>
          </cell>
          <cell r="D1512" t="str">
            <v>Road Corridor Access</v>
          </cell>
          <cell r="E1512" t="str">
            <v>Corridor Access Coordination</v>
          </cell>
          <cell r="F1512">
            <v>51002047</v>
          </cell>
          <cell r="G1512" t="str">
            <v>Senior Bridge Engineer</v>
          </cell>
          <cell r="H1512" t="str">
            <v>01.12.2013</v>
          </cell>
          <cell r="I1512" t="str">
            <v>Staff Member</v>
          </cell>
          <cell r="J1512" t="str">
            <v>Band H</v>
          </cell>
          <cell r="K1512">
            <v>1</v>
          </cell>
          <cell r="L1512">
            <v>40</v>
          </cell>
          <cell r="M1512" t="str">
            <v>Permanent Full-Time</v>
          </cell>
          <cell r="N1512" t="str">
            <v>Salaried</v>
          </cell>
          <cell r="O1512" t="str">
            <v>Position Filled</v>
          </cell>
          <cell r="P1512">
            <v>2010</v>
          </cell>
          <cell r="Q1512" t="str">
            <v>Param Paramalingam</v>
          </cell>
          <cell r="R1512" t="str">
            <v>Permanent Full-Time</v>
          </cell>
          <cell r="S1512" t="str">
            <v>Salaried</v>
          </cell>
          <cell r="T1512" t="str">
            <v>IEA – 2013 Standard</v>
          </cell>
          <cell r="U1512">
            <v>1</v>
          </cell>
          <cell r="V1512" t="str">
            <v>H+</v>
          </cell>
          <cell r="W1512">
            <v>110000</v>
          </cell>
          <cell r="X1512" t="str">
            <v>Vodafone Building - Level 2 (74 Taharoto Road)</v>
          </cell>
          <cell r="Y1512">
            <v>0</v>
          </cell>
          <cell r="Z1512" t="str">
            <v>Chelliah</v>
          </cell>
          <cell r="AA1512" t="str">
            <v>Paramalingam</v>
          </cell>
          <cell r="AB1512" t="str">
            <v>Param</v>
          </cell>
          <cell r="AC1512" t="str">
            <v>BAND</v>
          </cell>
          <cell r="AD1512" t="str">
            <v>PSA</v>
          </cell>
          <cell r="AE1512" t="str">
            <v>Male</v>
          </cell>
          <cell r="AF1512">
            <v>1406</v>
          </cell>
          <cell r="AG1512" t="str">
            <v>CORIDOR ACCESS COORD</v>
          </cell>
          <cell r="AH1512" t="str">
            <v>00.00.0000</v>
          </cell>
        </row>
        <row r="1513">
          <cell r="A1513">
            <v>51002048</v>
          </cell>
          <cell r="B1513" t="str">
            <v>Services</v>
          </cell>
          <cell r="C1513" t="str">
            <v>Public Transport</v>
          </cell>
          <cell r="D1513" t="str">
            <v>PT Network Management</v>
          </cell>
          <cell r="E1513" t="str">
            <v>PT Engagement</v>
          </cell>
          <cell r="F1513">
            <v>51002048</v>
          </cell>
          <cell r="G1513" t="str">
            <v>New Network Consultation&amp;Comms Assistant</v>
          </cell>
          <cell r="H1513" t="str">
            <v>13.01.2014</v>
          </cell>
          <cell r="I1513" t="str">
            <v>Staff Member</v>
          </cell>
          <cell r="K1513">
            <v>0</v>
          </cell>
          <cell r="L1513">
            <v>0</v>
          </cell>
          <cell r="M1513" t="str">
            <v>Non-Employee</v>
          </cell>
          <cell r="N1513" t="str">
            <v>Contractor</v>
          </cell>
          <cell r="O1513" t="str">
            <v>Position Filled</v>
          </cell>
          <cell r="P1513">
            <v>1456</v>
          </cell>
          <cell r="Q1513" t="str">
            <v>Yeshe Hegan</v>
          </cell>
          <cell r="R1513" t="str">
            <v>Non-Employee</v>
          </cell>
          <cell r="S1513" t="str">
            <v>Contractor</v>
          </cell>
          <cell r="U1513">
            <v>0</v>
          </cell>
          <cell r="W1513">
            <v>0</v>
          </cell>
          <cell r="X1513" t="str">
            <v>1 Queen Street - Level 17</v>
          </cell>
          <cell r="Y1513">
            <v>0</v>
          </cell>
          <cell r="Z1513" t="str">
            <v>Yeshe</v>
          </cell>
          <cell r="AA1513" t="str">
            <v>Hegan</v>
          </cell>
          <cell r="AE1513" t="str">
            <v>Female</v>
          </cell>
          <cell r="AF1513">
            <v>1208</v>
          </cell>
          <cell r="AG1513" t="str">
            <v>PT NETWORK MANAGEMEN</v>
          </cell>
          <cell r="AH1513" t="str">
            <v>01.07.2015</v>
          </cell>
        </row>
        <row r="1514">
          <cell r="A1514">
            <v>51002049</v>
          </cell>
          <cell r="B1514" t="str">
            <v>Capital Development Division</v>
          </cell>
          <cell r="C1514" t="str">
            <v>Property &amp; Planning</v>
          </cell>
          <cell r="D1514" t="str">
            <v>Programme Delivery</v>
          </cell>
          <cell r="E1514" t="str">
            <v>Programme Delivery</v>
          </cell>
          <cell r="F1514">
            <v>51002049</v>
          </cell>
          <cell r="G1514" t="str">
            <v>Property Specialist</v>
          </cell>
          <cell r="H1514" t="str">
            <v>15.01.2014</v>
          </cell>
          <cell r="I1514" t="str">
            <v>Staff Member</v>
          </cell>
          <cell r="J1514" t="str">
            <v>Band H</v>
          </cell>
          <cell r="K1514">
            <v>1</v>
          </cell>
          <cell r="L1514">
            <v>40</v>
          </cell>
          <cell r="M1514" t="str">
            <v>Permanent Full-Time</v>
          </cell>
          <cell r="N1514" t="str">
            <v>Salaried</v>
          </cell>
          <cell r="O1514" t="str">
            <v>Position Filled</v>
          </cell>
          <cell r="P1514">
            <v>819</v>
          </cell>
          <cell r="Q1514" t="str">
            <v>Garry Lopes</v>
          </cell>
          <cell r="R1514" t="str">
            <v>Permanent Full-Time</v>
          </cell>
          <cell r="S1514" t="str">
            <v>Salaried</v>
          </cell>
          <cell r="T1514" t="str">
            <v>IEA – 2013 Standard</v>
          </cell>
          <cell r="U1514">
            <v>1</v>
          </cell>
          <cell r="V1514" t="str">
            <v>H+</v>
          </cell>
          <cell r="W1514">
            <v>90159.84</v>
          </cell>
          <cell r="X1514" t="str">
            <v>1 Queen Street - Level 10</v>
          </cell>
          <cell r="Y1514">
            <v>0</v>
          </cell>
          <cell r="Z1514" t="str">
            <v>Garry</v>
          </cell>
          <cell r="AA1514" t="str">
            <v>Lopes</v>
          </cell>
          <cell r="AB1514" t="str">
            <v>Garry</v>
          </cell>
          <cell r="AC1514" t="str">
            <v>BAND</v>
          </cell>
          <cell r="AD1514" t="str">
            <v>PSA</v>
          </cell>
          <cell r="AE1514" t="str">
            <v>Male</v>
          </cell>
          <cell r="AF1514">
            <v>8401</v>
          </cell>
          <cell r="AG1514" t="str">
            <v>Programme Delivery</v>
          </cell>
          <cell r="AH1514" t="str">
            <v>00.00.0000</v>
          </cell>
        </row>
        <row r="1515">
          <cell r="A1515">
            <v>51002050</v>
          </cell>
          <cell r="B1515" t="str">
            <v>Capital Development Division</v>
          </cell>
          <cell r="C1515" t="str">
            <v>Property &amp; Planning</v>
          </cell>
          <cell r="D1515" t="str">
            <v>Programme Delivery</v>
          </cell>
          <cell r="E1515" t="str">
            <v>Programme Delivery</v>
          </cell>
          <cell r="F1515">
            <v>51002050</v>
          </cell>
          <cell r="G1515" t="str">
            <v>Principal Property Specialist</v>
          </cell>
          <cell r="H1515" t="str">
            <v>15.01.2014</v>
          </cell>
          <cell r="I1515" t="str">
            <v>Staff Member</v>
          </cell>
          <cell r="J1515" t="str">
            <v>Band I</v>
          </cell>
          <cell r="K1515">
            <v>1</v>
          </cell>
          <cell r="L1515">
            <v>40</v>
          </cell>
          <cell r="M1515" t="str">
            <v>Permanent Full-Time</v>
          </cell>
          <cell r="N1515" t="str">
            <v>Salaried</v>
          </cell>
          <cell r="O1515" t="str">
            <v>Position Filled</v>
          </cell>
          <cell r="P1515">
            <v>1980</v>
          </cell>
          <cell r="Q1515" t="str">
            <v>Phil Hollings</v>
          </cell>
          <cell r="R1515" t="str">
            <v>Permanent Full-Time</v>
          </cell>
          <cell r="S1515" t="str">
            <v>Salaried</v>
          </cell>
          <cell r="T1515" t="str">
            <v>IEA – 2013 Standard</v>
          </cell>
          <cell r="U1515">
            <v>1</v>
          </cell>
          <cell r="V1515" t="str">
            <v>I+</v>
          </cell>
          <cell r="W1515">
            <v>145000</v>
          </cell>
          <cell r="X1515" t="str">
            <v>1 Queen Street - Level 10</v>
          </cell>
          <cell r="Y1515">
            <v>0</v>
          </cell>
          <cell r="Z1515" t="str">
            <v>Philip</v>
          </cell>
          <cell r="AA1515" t="str">
            <v>Hollings</v>
          </cell>
          <cell r="AB1515" t="str">
            <v>Phil</v>
          </cell>
          <cell r="AC1515" t="str">
            <v>BAND</v>
          </cell>
          <cell r="AD1515" t="str">
            <v>PSA</v>
          </cell>
          <cell r="AE1515" t="str">
            <v>Male</v>
          </cell>
          <cell r="AF1515">
            <v>8401</v>
          </cell>
          <cell r="AG1515" t="str">
            <v>Programme Delivery</v>
          </cell>
          <cell r="AH1515" t="str">
            <v>00.00.0000</v>
          </cell>
        </row>
        <row r="1516">
          <cell r="A1516">
            <v>51002052</v>
          </cell>
          <cell r="B1516" t="str">
            <v>Business Technology Division</v>
          </cell>
          <cell r="C1516" t="str">
            <v>Technology</v>
          </cell>
          <cell r="D1516" t="str">
            <v>Infrastructure</v>
          </cell>
          <cell r="E1516" t="str">
            <v>Core Capability</v>
          </cell>
          <cell r="F1516">
            <v>51002052</v>
          </cell>
          <cell r="G1516" t="str">
            <v>Core Capability Manager</v>
          </cell>
          <cell r="H1516" t="str">
            <v>02.12.2013</v>
          </cell>
          <cell r="I1516" t="str">
            <v>Team Leader</v>
          </cell>
          <cell r="J1516" t="str">
            <v>Band H</v>
          </cell>
          <cell r="K1516">
            <v>1</v>
          </cell>
          <cell r="L1516">
            <v>40</v>
          </cell>
          <cell r="M1516" t="str">
            <v>Permanent Full-Time</v>
          </cell>
          <cell r="N1516" t="str">
            <v>Salaried</v>
          </cell>
          <cell r="O1516" t="str">
            <v>Future Start exists</v>
          </cell>
          <cell r="P1516">
            <v>0</v>
          </cell>
          <cell r="U1516">
            <v>0</v>
          </cell>
          <cell r="W1516">
            <v>0</v>
          </cell>
          <cell r="Y1516">
            <v>1</v>
          </cell>
          <cell r="AD1516" t="str">
            <v>PSA</v>
          </cell>
          <cell r="AH1516" t="str">
            <v>00.00.0000</v>
          </cell>
        </row>
        <row r="1517">
          <cell r="A1517">
            <v>51002053</v>
          </cell>
          <cell r="B1517" t="str">
            <v>Services</v>
          </cell>
          <cell r="C1517" t="str">
            <v>Services</v>
          </cell>
          <cell r="D1517" t="str">
            <v>Network Operations &amp; Safety</v>
          </cell>
          <cell r="E1517" t="str">
            <v>Travel Demand Planning</v>
          </cell>
          <cell r="F1517">
            <v>51002053</v>
          </cell>
          <cell r="G1517" t="str">
            <v>Senior Travel Demand Planner</v>
          </cell>
          <cell r="H1517" t="str">
            <v>20.01.2014</v>
          </cell>
          <cell r="I1517" t="str">
            <v>Staff Member</v>
          </cell>
          <cell r="J1517" t="str">
            <v>Band G</v>
          </cell>
          <cell r="K1517">
            <v>0.5</v>
          </cell>
          <cell r="L1517">
            <v>20</v>
          </cell>
          <cell r="M1517" t="str">
            <v>Permanent Part-Time</v>
          </cell>
          <cell r="N1517" t="str">
            <v>Waged/Timesheet</v>
          </cell>
          <cell r="O1517" t="str">
            <v>Position Filled</v>
          </cell>
          <cell r="P1517">
            <v>93301504</v>
          </cell>
          <cell r="Q1517" t="str">
            <v>Nicola Maire</v>
          </cell>
          <cell r="R1517" t="str">
            <v>Permanent Part-Time</v>
          </cell>
          <cell r="S1517" t="str">
            <v>Waged/Timesheet</v>
          </cell>
          <cell r="T1517" t="str">
            <v>IEA – 2013 Standard</v>
          </cell>
          <cell r="U1517">
            <v>0.5</v>
          </cell>
          <cell r="V1517" t="str">
            <v>G+</v>
          </cell>
          <cell r="W1517">
            <v>79765.600000000006</v>
          </cell>
          <cell r="X1517" t="str">
            <v>Vodafone Building - Level 2 (74 Taharoto Road)</v>
          </cell>
          <cell r="Y1517">
            <v>0</v>
          </cell>
          <cell r="Z1517" t="str">
            <v>Nicola</v>
          </cell>
          <cell r="AA1517" t="str">
            <v>Maire</v>
          </cell>
          <cell r="AB1517" t="str">
            <v>Nicola</v>
          </cell>
          <cell r="AC1517" t="str">
            <v>BAND</v>
          </cell>
          <cell r="AD1517" t="str">
            <v>PSA</v>
          </cell>
          <cell r="AE1517" t="str">
            <v>Female</v>
          </cell>
          <cell r="AF1517">
            <v>1520</v>
          </cell>
          <cell r="AG1517" t="str">
            <v>Travel Demand</v>
          </cell>
          <cell r="AH1517" t="str">
            <v>00.00.0000</v>
          </cell>
        </row>
        <row r="1518">
          <cell r="A1518">
            <v>51002056</v>
          </cell>
          <cell r="B1518" t="str">
            <v>Business Technology Division</v>
          </cell>
          <cell r="C1518" t="str">
            <v>BT Commercial</v>
          </cell>
          <cell r="E1518" t="str">
            <v>BT Commercial</v>
          </cell>
          <cell r="F1518">
            <v>51002056</v>
          </cell>
          <cell r="G1518" t="str">
            <v>Senior SDM</v>
          </cell>
          <cell r="H1518" t="str">
            <v>02.12.2013</v>
          </cell>
          <cell r="I1518" t="str">
            <v>Staff Member</v>
          </cell>
          <cell r="J1518" t="str">
            <v>Band H</v>
          </cell>
          <cell r="K1518">
            <v>1</v>
          </cell>
          <cell r="L1518">
            <v>40</v>
          </cell>
          <cell r="M1518" t="str">
            <v>Permanent Full-Time</v>
          </cell>
          <cell r="N1518" t="str">
            <v>Salaried</v>
          </cell>
          <cell r="O1518" t="str">
            <v>Position Filled</v>
          </cell>
          <cell r="P1518">
            <v>2150</v>
          </cell>
          <cell r="Q1518" t="str">
            <v>Sarawanan Nandhakumar</v>
          </cell>
          <cell r="R1518" t="str">
            <v>Permanent Full-Time</v>
          </cell>
          <cell r="S1518" t="str">
            <v>Salaried</v>
          </cell>
          <cell r="T1518" t="str">
            <v>IEA – 2013 Standard</v>
          </cell>
          <cell r="U1518">
            <v>1</v>
          </cell>
          <cell r="V1518" t="str">
            <v>H+</v>
          </cell>
          <cell r="W1518">
            <v>105000</v>
          </cell>
          <cell r="X1518" t="str">
            <v>Admin 6 - 6 Henderson Valley Road</v>
          </cell>
          <cell r="Y1518">
            <v>0</v>
          </cell>
          <cell r="Z1518" t="str">
            <v>Sarawanan</v>
          </cell>
          <cell r="AA1518" t="str">
            <v>Nandhakumar</v>
          </cell>
          <cell r="AC1518" t="str">
            <v>BAND</v>
          </cell>
          <cell r="AD1518" t="str">
            <v>PSA</v>
          </cell>
          <cell r="AE1518" t="str">
            <v>Male</v>
          </cell>
          <cell r="AF1518">
            <v>8522</v>
          </cell>
          <cell r="AG1518" t="str">
            <v>BT Commercial</v>
          </cell>
          <cell r="AH1518" t="str">
            <v>00.00.0000</v>
          </cell>
        </row>
        <row r="1519">
          <cell r="A1519">
            <v>51002057</v>
          </cell>
          <cell r="B1519" t="str">
            <v>Business Technology Division</v>
          </cell>
          <cell r="C1519" t="str">
            <v>BT Commercial</v>
          </cell>
          <cell r="E1519" t="str">
            <v>BT Commercial</v>
          </cell>
          <cell r="F1519">
            <v>51002057</v>
          </cell>
          <cell r="G1519" t="str">
            <v>Senior SDM</v>
          </cell>
          <cell r="H1519" t="str">
            <v>02.12.2013</v>
          </cell>
          <cell r="I1519" t="str">
            <v>Staff Member</v>
          </cell>
          <cell r="J1519" t="str">
            <v>Band H</v>
          </cell>
          <cell r="K1519">
            <v>1</v>
          </cell>
          <cell r="L1519">
            <v>40</v>
          </cell>
          <cell r="M1519" t="str">
            <v>Permanent Full-Time</v>
          </cell>
          <cell r="N1519" t="str">
            <v>Salaried</v>
          </cell>
          <cell r="O1519" t="str">
            <v>Position Filled</v>
          </cell>
          <cell r="P1519">
            <v>2125</v>
          </cell>
          <cell r="Q1519" t="str">
            <v>Robert Shields</v>
          </cell>
          <cell r="R1519" t="str">
            <v>Permanent Full-Time</v>
          </cell>
          <cell r="S1519" t="str">
            <v>Salaried</v>
          </cell>
          <cell r="T1519" t="str">
            <v>IEA – 2013 Standard</v>
          </cell>
          <cell r="U1519">
            <v>1</v>
          </cell>
          <cell r="V1519" t="str">
            <v>H+</v>
          </cell>
          <cell r="W1519">
            <v>97000</v>
          </cell>
          <cell r="X1519" t="str">
            <v>Admin 6 - 6 Henderson Valley Road</v>
          </cell>
          <cell r="Y1519">
            <v>0</v>
          </cell>
          <cell r="Z1519" t="str">
            <v>Robert</v>
          </cell>
          <cell r="AA1519" t="str">
            <v>Shields</v>
          </cell>
          <cell r="AC1519" t="str">
            <v>BAND</v>
          </cell>
          <cell r="AD1519" t="str">
            <v>PSA</v>
          </cell>
          <cell r="AE1519" t="str">
            <v>Male</v>
          </cell>
          <cell r="AF1519">
            <v>8522</v>
          </cell>
          <cell r="AG1519" t="str">
            <v>BT Commercial</v>
          </cell>
          <cell r="AH1519" t="str">
            <v>00.00.0000</v>
          </cell>
        </row>
        <row r="1520">
          <cell r="A1520">
            <v>51002058</v>
          </cell>
          <cell r="B1520" t="str">
            <v>Business Technology Division</v>
          </cell>
          <cell r="C1520" t="str">
            <v>BT Commercial</v>
          </cell>
          <cell r="E1520" t="str">
            <v>BT Commercial</v>
          </cell>
          <cell r="F1520">
            <v>51002058</v>
          </cell>
          <cell r="G1520" t="str">
            <v>Contract &amp; Resource Manager</v>
          </cell>
          <cell r="H1520" t="str">
            <v>02.12.2013</v>
          </cell>
          <cell r="I1520" t="str">
            <v>Staff Member</v>
          </cell>
          <cell r="J1520" t="str">
            <v>Band H</v>
          </cell>
          <cell r="K1520">
            <v>1</v>
          </cell>
          <cell r="L1520">
            <v>40</v>
          </cell>
          <cell r="M1520" t="str">
            <v>Permanent Full-Time</v>
          </cell>
          <cell r="N1520" t="str">
            <v>Salaried</v>
          </cell>
          <cell r="O1520" t="str">
            <v>Position Filled</v>
          </cell>
          <cell r="P1520">
            <v>2081</v>
          </cell>
          <cell r="Q1520" t="str">
            <v>Francesca Collins</v>
          </cell>
          <cell r="R1520" t="str">
            <v>Permanent Full-Time</v>
          </cell>
          <cell r="S1520" t="str">
            <v>Salaried</v>
          </cell>
          <cell r="T1520" t="str">
            <v>IEA – 2013 Standard</v>
          </cell>
          <cell r="U1520">
            <v>1</v>
          </cell>
          <cell r="V1520" t="str">
            <v>H+</v>
          </cell>
          <cell r="W1520">
            <v>95000</v>
          </cell>
          <cell r="X1520" t="str">
            <v>Admin 6 - 6 Henderson Valley Road</v>
          </cell>
          <cell r="Y1520">
            <v>0</v>
          </cell>
          <cell r="Z1520" t="str">
            <v>Francesca</v>
          </cell>
          <cell r="AA1520" t="str">
            <v>Collins</v>
          </cell>
          <cell r="AC1520" t="str">
            <v>BAND</v>
          </cell>
          <cell r="AD1520" t="str">
            <v>PSA</v>
          </cell>
          <cell r="AE1520" t="str">
            <v>Female</v>
          </cell>
          <cell r="AF1520">
            <v>8522</v>
          </cell>
          <cell r="AG1520" t="str">
            <v>BT Commercial</v>
          </cell>
          <cell r="AH1520" t="str">
            <v>00.00.0000</v>
          </cell>
        </row>
        <row r="1521">
          <cell r="A1521">
            <v>51002060</v>
          </cell>
          <cell r="B1521" t="str">
            <v>Services</v>
          </cell>
          <cell r="C1521" t="str">
            <v>Public Transport</v>
          </cell>
          <cell r="D1521" t="str">
            <v>PT Customer Experience</v>
          </cell>
          <cell r="E1521" t="str">
            <v>Service Centre (1)</v>
          </cell>
          <cell r="F1521">
            <v>51002060</v>
          </cell>
          <cell r="G1521" t="str">
            <v>Service Centre Representative</v>
          </cell>
          <cell r="H1521" t="str">
            <v>17.02.2014</v>
          </cell>
          <cell r="I1521" t="str">
            <v>Staff Member</v>
          </cell>
          <cell r="J1521" t="str">
            <v>Band D</v>
          </cell>
          <cell r="K1521">
            <v>0.5</v>
          </cell>
          <cell r="L1521">
            <v>20</v>
          </cell>
          <cell r="M1521" t="str">
            <v>Permanent Part-Time</v>
          </cell>
          <cell r="N1521" t="str">
            <v>Waged/Timesheet</v>
          </cell>
          <cell r="O1521" t="str">
            <v>Position Filled</v>
          </cell>
          <cell r="P1521">
            <v>1410</v>
          </cell>
          <cell r="Q1521" t="str">
            <v>Theo Modlik</v>
          </cell>
          <cell r="R1521" t="str">
            <v>Permanent Part-Time</v>
          </cell>
          <cell r="S1521" t="str">
            <v>Waged/Timesheet</v>
          </cell>
          <cell r="T1521" t="str">
            <v>IEA – 2013 Standard</v>
          </cell>
          <cell r="U1521">
            <v>0.5</v>
          </cell>
          <cell r="V1521" t="str">
            <v>1S</v>
          </cell>
          <cell r="W1521">
            <v>38800</v>
          </cell>
          <cell r="X1521" t="str">
            <v>Floor 1 - 21 Pitt Street</v>
          </cell>
          <cell r="Y1521">
            <v>0</v>
          </cell>
          <cell r="Z1521" t="str">
            <v>Theodore</v>
          </cell>
          <cell r="AA1521" t="str">
            <v>Modlik</v>
          </cell>
          <cell r="AB1521" t="str">
            <v>Theo</v>
          </cell>
          <cell r="AC1521" t="str">
            <v>SCR</v>
          </cell>
          <cell r="AD1521" t="str">
            <v>PSA</v>
          </cell>
          <cell r="AE1521" t="str">
            <v>Male</v>
          </cell>
          <cell r="AF1521">
            <v>9319</v>
          </cell>
          <cell r="AG1521" t="str">
            <v>FACE2FACE RELATIONS</v>
          </cell>
          <cell r="AH1521" t="str">
            <v>00.00.0000</v>
          </cell>
        </row>
        <row r="1522">
          <cell r="A1522">
            <v>51002061</v>
          </cell>
          <cell r="B1522" t="str">
            <v>Strategy &amp; Planning</v>
          </cell>
          <cell r="C1522" t="str">
            <v>Key Agency Initiatives</v>
          </cell>
          <cell r="E1522" t="str">
            <v>Key Agency Initiatives</v>
          </cell>
          <cell r="F1522">
            <v>51002061</v>
          </cell>
          <cell r="G1522" t="str">
            <v>Principal Programme Manager</v>
          </cell>
          <cell r="H1522" t="str">
            <v>13.01.2014</v>
          </cell>
          <cell r="I1522" t="str">
            <v>Staff Member</v>
          </cell>
          <cell r="J1522" t="str">
            <v>Band J</v>
          </cell>
          <cell r="K1522">
            <v>1</v>
          </cell>
          <cell r="L1522">
            <v>40</v>
          </cell>
          <cell r="M1522" t="str">
            <v>Permanent Full-Time</v>
          </cell>
          <cell r="N1522" t="str">
            <v>Salaried</v>
          </cell>
          <cell r="O1522" t="str">
            <v>Position Filled</v>
          </cell>
          <cell r="P1522">
            <v>1983</v>
          </cell>
          <cell r="Q1522" t="str">
            <v>Steve Dudley</v>
          </cell>
          <cell r="R1522" t="str">
            <v>Permanent Full-Time</v>
          </cell>
          <cell r="S1522" t="str">
            <v>Salaried</v>
          </cell>
          <cell r="T1522" t="str">
            <v>IEA – 2013 Standard</v>
          </cell>
          <cell r="U1522">
            <v>1</v>
          </cell>
          <cell r="V1522" t="str">
            <v>J+</v>
          </cell>
          <cell r="W1522">
            <v>160000</v>
          </cell>
          <cell r="X1522" t="str">
            <v>1 Queen Street - Level 10</v>
          </cell>
          <cell r="Y1522">
            <v>0</v>
          </cell>
          <cell r="Z1522" t="str">
            <v>Steven</v>
          </cell>
          <cell r="AA1522" t="str">
            <v>Dudley</v>
          </cell>
          <cell r="AB1522" t="str">
            <v>Steve</v>
          </cell>
          <cell r="AC1522" t="str">
            <v>BAND</v>
          </cell>
          <cell r="AD1522" t="str">
            <v>PSA</v>
          </cell>
          <cell r="AE1522" t="str">
            <v>Male</v>
          </cell>
          <cell r="AF1522">
            <v>3312</v>
          </cell>
          <cell r="AG1522" t="str">
            <v>Proj Dir Key Init Pr</v>
          </cell>
          <cell r="AH1522" t="str">
            <v>00.00.0000</v>
          </cell>
        </row>
        <row r="1523">
          <cell r="A1523">
            <v>51002062</v>
          </cell>
          <cell r="B1523" t="str">
            <v>Services</v>
          </cell>
          <cell r="C1523" t="str">
            <v>Public Transport</v>
          </cell>
          <cell r="D1523" t="str">
            <v>Ferry Services</v>
          </cell>
          <cell r="E1523" t="str">
            <v>Infrastructure &amp; Facilities Operations</v>
          </cell>
          <cell r="F1523">
            <v>51002062</v>
          </cell>
          <cell r="G1523" t="str">
            <v>PT Facilities Operator</v>
          </cell>
          <cell r="H1523" t="str">
            <v>01.02.2014</v>
          </cell>
          <cell r="I1523" t="str">
            <v>Staff Member</v>
          </cell>
          <cell r="J1523" t="str">
            <v>Band D</v>
          </cell>
          <cell r="K1523">
            <v>1</v>
          </cell>
          <cell r="L1523">
            <v>40</v>
          </cell>
          <cell r="M1523" t="str">
            <v>Permanent Full-Time</v>
          </cell>
          <cell r="N1523" t="str">
            <v>Waged/Timesheet</v>
          </cell>
          <cell r="O1523" t="str">
            <v>Position Filled</v>
          </cell>
          <cell r="P1523">
            <v>1900</v>
          </cell>
          <cell r="Q1523" t="str">
            <v>Jaspal Singh</v>
          </cell>
          <cell r="R1523" t="str">
            <v>Permanent Full-Time</v>
          </cell>
          <cell r="S1523" t="str">
            <v>Waged/Timesheet</v>
          </cell>
          <cell r="T1523" t="str">
            <v>IEA – 2013 Standard</v>
          </cell>
          <cell r="U1523">
            <v>1</v>
          </cell>
          <cell r="V1523" t="str">
            <v>D+</v>
          </cell>
          <cell r="W1523">
            <v>45810</v>
          </cell>
          <cell r="X1523" t="str">
            <v>Waiheke Island Wharf</v>
          </cell>
          <cell r="Y1523">
            <v>0</v>
          </cell>
          <cell r="Z1523" t="str">
            <v>Jaspal</v>
          </cell>
          <cell r="AA1523" t="str">
            <v>Singh</v>
          </cell>
          <cell r="AC1523" t="str">
            <v>BAND</v>
          </cell>
          <cell r="AD1523" t="str">
            <v>PSA</v>
          </cell>
          <cell r="AE1523" t="str">
            <v>Male</v>
          </cell>
          <cell r="AF1523">
            <v>1207</v>
          </cell>
          <cell r="AG1523" t="str">
            <v>WHARF FACILITIES</v>
          </cell>
          <cell r="AH1523" t="str">
            <v>00.00.0000</v>
          </cell>
        </row>
        <row r="1524">
          <cell r="A1524">
            <v>51002063</v>
          </cell>
          <cell r="B1524" t="str">
            <v>Services</v>
          </cell>
          <cell r="C1524" t="str">
            <v>Public Transport</v>
          </cell>
          <cell r="D1524" t="str">
            <v>Ferry Services</v>
          </cell>
          <cell r="E1524" t="str">
            <v>Infrastructure &amp; Facilities Operations</v>
          </cell>
          <cell r="F1524">
            <v>51002063</v>
          </cell>
          <cell r="G1524" t="str">
            <v>PT Facilities Operator</v>
          </cell>
          <cell r="H1524" t="str">
            <v>01.02.2014</v>
          </cell>
          <cell r="I1524" t="str">
            <v>Staff Member</v>
          </cell>
          <cell r="J1524" t="str">
            <v>Band D</v>
          </cell>
          <cell r="K1524">
            <v>1</v>
          </cell>
          <cell r="L1524">
            <v>40</v>
          </cell>
          <cell r="M1524" t="str">
            <v>Permanent Full-Time</v>
          </cell>
          <cell r="N1524" t="str">
            <v>Waged/Timesheet</v>
          </cell>
          <cell r="O1524" t="str">
            <v>Position Filled</v>
          </cell>
          <cell r="P1524">
            <v>2007</v>
          </cell>
          <cell r="Q1524" t="str">
            <v>Michael Christiansen</v>
          </cell>
          <cell r="R1524" t="str">
            <v>Permanent Full-Time</v>
          </cell>
          <cell r="S1524" t="str">
            <v>Waged/Timesheet</v>
          </cell>
          <cell r="T1524" t="str">
            <v>CEA – PSA</v>
          </cell>
          <cell r="U1524">
            <v>1</v>
          </cell>
          <cell r="V1524" t="str">
            <v>D+</v>
          </cell>
          <cell r="W1524">
            <v>45000</v>
          </cell>
          <cell r="X1524" t="str">
            <v>Waiheke Island Wharf</v>
          </cell>
          <cell r="Y1524">
            <v>0</v>
          </cell>
          <cell r="Z1524" t="str">
            <v>Michael</v>
          </cell>
          <cell r="AA1524" t="str">
            <v>Christiansen</v>
          </cell>
          <cell r="AC1524" t="str">
            <v>BAND</v>
          </cell>
          <cell r="AD1524" t="str">
            <v>PSA</v>
          </cell>
          <cell r="AE1524" t="str">
            <v>Male</v>
          </cell>
          <cell r="AF1524">
            <v>1207</v>
          </cell>
          <cell r="AG1524" t="str">
            <v>WHARF FACILITIES</v>
          </cell>
          <cell r="AH1524" t="str">
            <v>00.00.0000</v>
          </cell>
        </row>
        <row r="1525">
          <cell r="A1525">
            <v>51002064</v>
          </cell>
          <cell r="B1525" t="str">
            <v>Services</v>
          </cell>
          <cell r="C1525" t="str">
            <v>Public Transport</v>
          </cell>
          <cell r="D1525" t="str">
            <v>Ferry Services</v>
          </cell>
          <cell r="E1525" t="str">
            <v>Infrastructure &amp; Facilities Operations</v>
          </cell>
          <cell r="F1525">
            <v>51002064</v>
          </cell>
          <cell r="G1525" t="str">
            <v>PT Facilities Operator</v>
          </cell>
          <cell r="H1525" t="str">
            <v>01.02.2014</v>
          </cell>
          <cell r="I1525" t="str">
            <v>Staff Member</v>
          </cell>
          <cell r="J1525" t="str">
            <v>Band D</v>
          </cell>
          <cell r="K1525">
            <v>1</v>
          </cell>
          <cell r="L1525">
            <v>40</v>
          </cell>
          <cell r="M1525" t="str">
            <v>Permanent Full-Time</v>
          </cell>
          <cell r="N1525" t="str">
            <v>Waged/Timesheet</v>
          </cell>
          <cell r="O1525" t="str">
            <v>Position Filled</v>
          </cell>
          <cell r="P1525">
            <v>2091</v>
          </cell>
          <cell r="Q1525" t="str">
            <v>Dave Attwell</v>
          </cell>
          <cell r="R1525" t="str">
            <v>Permanent Full-Time</v>
          </cell>
          <cell r="S1525" t="str">
            <v>Waged/Timesheet</v>
          </cell>
          <cell r="T1525" t="str">
            <v>CEA – PSA</v>
          </cell>
          <cell r="U1525">
            <v>1</v>
          </cell>
          <cell r="V1525" t="str">
            <v>D+</v>
          </cell>
          <cell r="W1525">
            <v>45000</v>
          </cell>
          <cell r="X1525" t="str">
            <v>Waiheke Island Wharf</v>
          </cell>
          <cell r="Y1525">
            <v>0</v>
          </cell>
          <cell r="Z1525" t="str">
            <v>David</v>
          </cell>
          <cell r="AA1525" t="str">
            <v>Attwell</v>
          </cell>
          <cell r="AB1525" t="str">
            <v>Dave</v>
          </cell>
          <cell r="AC1525" t="str">
            <v>BAND</v>
          </cell>
          <cell r="AD1525" t="str">
            <v>PSA</v>
          </cell>
          <cell r="AE1525" t="str">
            <v>Male</v>
          </cell>
          <cell r="AF1525">
            <v>1207</v>
          </cell>
          <cell r="AG1525" t="str">
            <v>WHARF FACILITIES</v>
          </cell>
          <cell r="AH1525" t="str">
            <v>00.00.0000</v>
          </cell>
        </row>
        <row r="1526">
          <cell r="A1526">
            <v>51002066</v>
          </cell>
          <cell r="B1526" t="str">
            <v>Capital Development Division</v>
          </cell>
          <cell r="C1526" t="str">
            <v>Property &amp; Planning</v>
          </cell>
          <cell r="D1526" t="str">
            <v>Planning IntegrationTeam</v>
          </cell>
          <cell r="E1526" t="str">
            <v>Southern Initiatives Team</v>
          </cell>
          <cell r="F1526">
            <v>51002066</v>
          </cell>
          <cell r="G1526" t="str">
            <v>Senior Planner</v>
          </cell>
          <cell r="H1526" t="str">
            <v>03.02.2014</v>
          </cell>
          <cell r="I1526" t="str">
            <v>Staff Member</v>
          </cell>
          <cell r="J1526" t="str">
            <v>Band H</v>
          </cell>
          <cell r="K1526">
            <v>1</v>
          </cell>
          <cell r="L1526">
            <v>40</v>
          </cell>
          <cell r="M1526" t="str">
            <v>Permanent Full-Time</v>
          </cell>
          <cell r="N1526" t="str">
            <v>Salaried</v>
          </cell>
          <cell r="O1526" t="str">
            <v>Position Filled</v>
          </cell>
          <cell r="P1526">
            <v>2028</v>
          </cell>
          <cell r="Q1526" t="str">
            <v>Vishal Chandra</v>
          </cell>
          <cell r="R1526" t="str">
            <v>Permanent Full-Time</v>
          </cell>
          <cell r="S1526" t="str">
            <v>Salaried</v>
          </cell>
          <cell r="T1526" t="str">
            <v>CEA – PSA</v>
          </cell>
          <cell r="U1526">
            <v>1</v>
          </cell>
          <cell r="V1526" t="str">
            <v>H+</v>
          </cell>
          <cell r="W1526">
            <v>89000</v>
          </cell>
          <cell r="X1526" t="str">
            <v>1 Queen Street - Level 10</v>
          </cell>
          <cell r="Y1526">
            <v>0</v>
          </cell>
          <cell r="Z1526" t="str">
            <v>Vishal</v>
          </cell>
          <cell r="AA1526" t="str">
            <v>Chandra</v>
          </cell>
          <cell r="AC1526" t="str">
            <v>BAND</v>
          </cell>
          <cell r="AD1526" t="str">
            <v>PSA</v>
          </cell>
          <cell r="AE1526" t="str">
            <v>Male</v>
          </cell>
          <cell r="AF1526">
            <v>8406</v>
          </cell>
          <cell r="AG1526" t="str">
            <v>Planning Integration</v>
          </cell>
          <cell r="AH1526" t="str">
            <v>00.00.0000</v>
          </cell>
        </row>
        <row r="1527">
          <cell r="A1527">
            <v>51002067</v>
          </cell>
          <cell r="B1527" t="str">
            <v>Capital Development Division</v>
          </cell>
          <cell r="C1527" t="str">
            <v>Property &amp; Planning</v>
          </cell>
          <cell r="D1527" t="str">
            <v>Planning IntegrationTeam</v>
          </cell>
          <cell r="E1527" t="str">
            <v>Central and Joint Initiatives</v>
          </cell>
          <cell r="F1527">
            <v>51002067</v>
          </cell>
          <cell r="G1527" t="str">
            <v>Principal Planner</v>
          </cell>
          <cell r="H1527" t="str">
            <v>03.02.2014</v>
          </cell>
          <cell r="I1527" t="str">
            <v>Staff Member</v>
          </cell>
          <cell r="J1527" t="str">
            <v>Band I</v>
          </cell>
          <cell r="K1527">
            <v>1</v>
          </cell>
          <cell r="L1527">
            <v>40</v>
          </cell>
          <cell r="M1527" t="str">
            <v>Permanent Full-Time</v>
          </cell>
          <cell r="N1527" t="str">
            <v>Salaried</v>
          </cell>
          <cell r="O1527" t="str">
            <v>Position Filled</v>
          </cell>
          <cell r="P1527">
            <v>1790</v>
          </cell>
          <cell r="Q1527" t="str">
            <v>Richard Black</v>
          </cell>
          <cell r="R1527" t="str">
            <v>Permanent Full-Time</v>
          </cell>
          <cell r="S1527" t="str">
            <v>Salaried</v>
          </cell>
          <cell r="T1527" t="str">
            <v>IEA – 2013 Standard</v>
          </cell>
          <cell r="U1527">
            <v>1</v>
          </cell>
          <cell r="V1527" t="str">
            <v>I+</v>
          </cell>
          <cell r="W1527">
            <v>102500</v>
          </cell>
          <cell r="X1527" t="str">
            <v>1 Queen Street - Level 10</v>
          </cell>
          <cell r="Y1527">
            <v>0</v>
          </cell>
          <cell r="Z1527" t="str">
            <v>Richard</v>
          </cell>
          <cell r="AA1527" t="str">
            <v>Black</v>
          </cell>
          <cell r="AC1527" t="str">
            <v>BAND</v>
          </cell>
          <cell r="AD1527" t="str">
            <v>PSA</v>
          </cell>
          <cell r="AE1527" t="str">
            <v>Male</v>
          </cell>
          <cell r="AF1527">
            <v>8406</v>
          </cell>
          <cell r="AG1527" t="str">
            <v>Planning Integration</v>
          </cell>
          <cell r="AH1527" t="str">
            <v>00.00.0000</v>
          </cell>
        </row>
        <row r="1528">
          <cell r="A1528">
            <v>51002070</v>
          </cell>
          <cell r="B1528" t="str">
            <v>Chief Executive Office</v>
          </cell>
          <cell r="C1528" t="str">
            <v>City Rail Link</v>
          </cell>
          <cell r="D1528" t="str">
            <v>Safety Assurance</v>
          </cell>
          <cell r="E1528" t="str">
            <v>Safety Assurance</v>
          </cell>
          <cell r="F1528">
            <v>51002070</v>
          </cell>
          <cell r="G1528" t="str">
            <v>Rail Systems &amp; Safety Assurance Manager</v>
          </cell>
          <cell r="H1528" t="str">
            <v>03.02.2014</v>
          </cell>
          <cell r="I1528" t="str">
            <v>Unit Manager</v>
          </cell>
          <cell r="J1528" t="str">
            <v>Band K</v>
          </cell>
          <cell r="K1528">
            <v>1</v>
          </cell>
          <cell r="L1528">
            <v>40</v>
          </cell>
          <cell r="M1528" t="str">
            <v>Permanent Full-Time</v>
          </cell>
          <cell r="N1528" t="str">
            <v>Salaried</v>
          </cell>
          <cell r="O1528" t="str">
            <v>Position Filled</v>
          </cell>
          <cell r="P1528">
            <v>2387</v>
          </cell>
          <cell r="Q1528" t="str">
            <v>Bob Lupton</v>
          </cell>
          <cell r="R1528" t="str">
            <v>Fixed Term Full-Time</v>
          </cell>
          <cell r="S1528" t="str">
            <v>Salaried</v>
          </cell>
          <cell r="T1528" t="str">
            <v>IEA – 2013 Standard</v>
          </cell>
          <cell r="U1528">
            <v>1</v>
          </cell>
          <cell r="V1528" t="str">
            <v>K+</v>
          </cell>
          <cell r="W1528">
            <v>175000</v>
          </cell>
          <cell r="X1528" t="str">
            <v>AMP  L17 -  29 Customs Street West</v>
          </cell>
          <cell r="Y1528">
            <v>0</v>
          </cell>
          <cell r="Z1528" t="str">
            <v>Robert</v>
          </cell>
          <cell r="AA1528" t="str">
            <v>Lupton</v>
          </cell>
          <cell r="AB1528" t="str">
            <v>Bob</v>
          </cell>
          <cell r="AC1528" t="str">
            <v>BAND</v>
          </cell>
          <cell r="AD1528" t="str">
            <v>PSA</v>
          </cell>
          <cell r="AE1528" t="str">
            <v>Male</v>
          </cell>
          <cell r="AF1528">
            <v>9601</v>
          </cell>
          <cell r="AG1528" t="str">
            <v>CRL</v>
          </cell>
          <cell r="AH1528" t="str">
            <v>00.00.0000</v>
          </cell>
        </row>
        <row r="1529">
          <cell r="A1529">
            <v>51002071</v>
          </cell>
          <cell r="B1529" t="str">
            <v>Chief Executive Office</v>
          </cell>
          <cell r="C1529" t="str">
            <v>City Rail Link</v>
          </cell>
          <cell r="E1529" t="str">
            <v>City Rail Link</v>
          </cell>
          <cell r="F1529">
            <v>51002071</v>
          </cell>
          <cell r="G1529" t="str">
            <v>Sustainability Advisor</v>
          </cell>
          <cell r="H1529" t="str">
            <v>03.02.2014</v>
          </cell>
          <cell r="I1529" t="str">
            <v>Staff Member</v>
          </cell>
          <cell r="J1529" t="str">
            <v>Band H</v>
          </cell>
          <cell r="K1529">
            <v>1</v>
          </cell>
          <cell r="L1529">
            <v>40</v>
          </cell>
          <cell r="M1529" t="str">
            <v>Permanent Full-Time</v>
          </cell>
          <cell r="N1529" t="str">
            <v>Salaried</v>
          </cell>
          <cell r="O1529" t="str">
            <v>Position Filled</v>
          </cell>
          <cell r="P1529">
            <v>2073</v>
          </cell>
          <cell r="Q1529" t="str">
            <v>Liz Root</v>
          </cell>
          <cell r="R1529" t="str">
            <v>Permanent Full-Time</v>
          </cell>
          <cell r="S1529" t="str">
            <v>Salaried</v>
          </cell>
          <cell r="T1529" t="str">
            <v>IEA – 2013 Standard</v>
          </cell>
          <cell r="U1529">
            <v>1</v>
          </cell>
          <cell r="V1529" t="str">
            <v>H+</v>
          </cell>
          <cell r="W1529">
            <v>100000</v>
          </cell>
          <cell r="X1529" t="str">
            <v>29 Customs Street West - Level 17</v>
          </cell>
          <cell r="Y1529">
            <v>0</v>
          </cell>
          <cell r="Z1529" t="str">
            <v>Elizabeth</v>
          </cell>
          <cell r="AA1529" t="str">
            <v>Root</v>
          </cell>
          <cell r="AB1529" t="str">
            <v>Liz</v>
          </cell>
          <cell r="AC1529" t="str">
            <v>BAND</v>
          </cell>
          <cell r="AD1529" t="str">
            <v>PSA</v>
          </cell>
          <cell r="AE1529" t="str">
            <v>Female</v>
          </cell>
          <cell r="AF1529">
            <v>9601</v>
          </cell>
          <cell r="AG1529" t="str">
            <v>CRL</v>
          </cell>
          <cell r="AH1529" t="str">
            <v>00.00.0000</v>
          </cell>
        </row>
        <row r="1530">
          <cell r="A1530">
            <v>51002072</v>
          </cell>
          <cell r="B1530" t="str">
            <v>Services</v>
          </cell>
          <cell r="C1530" t="str">
            <v>Public Transport</v>
          </cell>
          <cell r="D1530" t="str">
            <v>PT Network Management</v>
          </cell>
          <cell r="E1530" t="str">
            <v>PT Engagement</v>
          </cell>
          <cell r="F1530">
            <v>51002072</v>
          </cell>
          <cell r="G1530" t="str">
            <v>PT Planner - Engagement</v>
          </cell>
          <cell r="H1530" t="str">
            <v>28.01.2014</v>
          </cell>
          <cell r="I1530" t="str">
            <v>Staff Member</v>
          </cell>
          <cell r="J1530" t="str">
            <v>Band G</v>
          </cell>
          <cell r="K1530">
            <v>1</v>
          </cell>
          <cell r="L1530">
            <v>40</v>
          </cell>
          <cell r="M1530" t="str">
            <v>Fixed Term Full-Time</v>
          </cell>
          <cell r="N1530" t="str">
            <v>Waged/Timesheet</v>
          </cell>
          <cell r="O1530" t="str">
            <v>Position Filled</v>
          </cell>
          <cell r="P1530">
            <v>1929</v>
          </cell>
          <cell r="Q1530" t="str">
            <v>Yvonne Gwyn</v>
          </cell>
          <cell r="R1530" t="str">
            <v>Fixed Term Full-Time</v>
          </cell>
          <cell r="S1530" t="str">
            <v>Waged/Timesheet</v>
          </cell>
          <cell r="T1530" t="str">
            <v>IEA – 2013 Standard</v>
          </cell>
          <cell r="U1530">
            <v>1</v>
          </cell>
          <cell r="V1530" t="str">
            <v>G+</v>
          </cell>
          <cell r="W1530">
            <v>81440</v>
          </cell>
          <cell r="X1530" t="str">
            <v>1 Queen Street - Level 17</v>
          </cell>
          <cell r="Y1530">
            <v>0</v>
          </cell>
          <cell r="Z1530" t="str">
            <v>Yvonne</v>
          </cell>
          <cell r="AA1530" t="str">
            <v>Gwyn</v>
          </cell>
          <cell r="AC1530" t="str">
            <v>BAND</v>
          </cell>
          <cell r="AD1530" t="str">
            <v>PSA</v>
          </cell>
          <cell r="AE1530" t="str">
            <v>Female</v>
          </cell>
          <cell r="AF1530">
            <v>1208</v>
          </cell>
          <cell r="AG1530" t="str">
            <v>PT NETWORK MANAGEMEN</v>
          </cell>
          <cell r="AH1530" t="str">
            <v>30.01.2015</v>
          </cell>
        </row>
        <row r="1531">
          <cell r="A1531">
            <v>51002074</v>
          </cell>
          <cell r="B1531" t="str">
            <v>Capital Development Division</v>
          </cell>
          <cell r="C1531" t="str">
            <v>Property &amp; Planning</v>
          </cell>
          <cell r="D1531" t="str">
            <v>Planning IntegrationTeam</v>
          </cell>
          <cell r="E1531" t="str">
            <v>Northern Initiatives</v>
          </cell>
          <cell r="F1531">
            <v>51002074</v>
          </cell>
          <cell r="G1531" t="str">
            <v>Team Leader - Northern Initiatives</v>
          </cell>
          <cell r="H1531" t="str">
            <v>10.02.2014</v>
          </cell>
          <cell r="I1531" t="str">
            <v>Unit Manager</v>
          </cell>
          <cell r="J1531" t="str">
            <v>Band J</v>
          </cell>
          <cell r="K1531">
            <v>1</v>
          </cell>
          <cell r="L1531">
            <v>40</v>
          </cell>
          <cell r="M1531" t="str">
            <v>Permanent Full-Time</v>
          </cell>
          <cell r="N1531" t="str">
            <v>Salaried</v>
          </cell>
          <cell r="O1531" t="str">
            <v>Position Filled</v>
          </cell>
          <cell r="P1531">
            <v>1946</v>
          </cell>
          <cell r="Q1531" t="str">
            <v>James Fuller</v>
          </cell>
          <cell r="R1531" t="str">
            <v>Permanent Full-Time</v>
          </cell>
          <cell r="S1531" t="str">
            <v>Salaried</v>
          </cell>
          <cell r="T1531" t="str">
            <v>IEA – 2013 Standard</v>
          </cell>
          <cell r="U1531">
            <v>1</v>
          </cell>
          <cell r="V1531" t="str">
            <v>J+</v>
          </cell>
          <cell r="W1531">
            <v>122000</v>
          </cell>
          <cell r="X1531" t="str">
            <v>1 Queen Street - Level 10</v>
          </cell>
          <cell r="Y1531">
            <v>0</v>
          </cell>
          <cell r="Z1531" t="str">
            <v>James</v>
          </cell>
          <cell r="AA1531" t="str">
            <v>Fuller</v>
          </cell>
          <cell r="AC1531" t="str">
            <v>BAND</v>
          </cell>
          <cell r="AD1531" t="str">
            <v>PSA</v>
          </cell>
          <cell r="AE1531" t="str">
            <v>Male</v>
          </cell>
          <cell r="AF1531">
            <v>8406</v>
          </cell>
          <cell r="AG1531" t="str">
            <v>Planning Integration</v>
          </cell>
          <cell r="AH1531" t="str">
            <v>00.00.0000</v>
          </cell>
        </row>
        <row r="1532">
          <cell r="A1532">
            <v>51002076</v>
          </cell>
          <cell r="B1532" t="str">
            <v>Capital Development Division</v>
          </cell>
          <cell r="C1532" t="str">
            <v>Property &amp; Planning</v>
          </cell>
          <cell r="D1532" t="str">
            <v>Planning IntegrationTeam</v>
          </cell>
          <cell r="E1532" t="str">
            <v>Northern Initiatives</v>
          </cell>
          <cell r="F1532">
            <v>51002076</v>
          </cell>
          <cell r="G1532" t="str">
            <v>Principal Planner</v>
          </cell>
          <cell r="H1532" t="str">
            <v>10.02.2014</v>
          </cell>
          <cell r="I1532" t="str">
            <v>Staff Member</v>
          </cell>
          <cell r="J1532" t="str">
            <v>Band I</v>
          </cell>
          <cell r="K1532">
            <v>1</v>
          </cell>
          <cell r="L1532">
            <v>40</v>
          </cell>
          <cell r="M1532" t="str">
            <v>Permanent Full-Time</v>
          </cell>
          <cell r="N1532" t="str">
            <v>Salaried</v>
          </cell>
          <cell r="O1532" t="str">
            <v>Position Filled</v>
          </cell>
          <cell r="P1532">
            <v>2014</v>
          </cell>
          <cell r="Q1532" t="str">
            <v>Nesh Pillay</v>
          </cell>
          <cell r="R1532" t="str">
            <v>Permanent Full-Time</v>
          </cell>
          <cell r="S1532" t="str">
            <v>Salaried</v>
          </cell>
          <cell r="T1532" t="str">
            <v>CEA – PSA</v>
          </cell>
          <cell r="U1532">
            <v>1</v>
          </cell>
          <cell r="V1532" t="str">
            <v>I+</v>
          </cell>
          <cell r="W1532">
            <v>110000</v>
          </cell>
          <cell r="X1532" t="str">
            <v>1 Queen Street - Level 10</v>
          </cell>
          <cell r="Y1532">
            <v>0</v>
          </cell>
          <cell r="Z1532" t="str">
            <v>Yanesherie</v>
          </cell>
          <cell r="AA1532" t="str">
            <v>Pillay</v>
          </cell>
          <cell r="AB1532" t="str">
            <v>Nesh</v>
          </cell>
          <cell r="AC1532" t="str">
            <v>BAND</v>
          </cell>
          <cell r="AD1532" t="str">
            <v>PSA</v>
          </cell>
          <cell r="AE1532" t="str">
            <v>Female</v>
          </cell>
          <cell r="AF1532">
            <v>8406</v>
          </cell>
          <cell r="AG1532" t="str">
            <v>Planning Integration</v>
          </cell>
          <cell r="AH1532" t="str">
            <v>00.00.0000</v>
          </cell>
        </row>
        <row r="1533">
          <cell r="A1533">
            <v>51002077</v>
          </cell>
          <cell r="B1533" t="str">
            <v>Capital Development Division</v>
          </cell>
          <cell r="C1533" t="str">
            <v>Property &amp; Planning</v>
          </cell>
          <cell r="D1533" t="str">
            <v>Planning IntegrationTeam</v>
          </cell>
          <cell r="E1533" t="str">
            <v>Northern Initiatives</v>
          </cell>
          <cell r="F1533">
            <v>51002077</v>
          </cell>
          <cell r="G1533" t="str">
            <v>Senior Planner</v>
          </cell>
          <cell r="H1533" t="str">
            <v>10.02.2014</v>
          </cell>
          <cell r="I1533" t="str">
            <v>Staff Member</v>
          </cell>
          <cell r="J1533" t="str">
            <v>Band H</v>
          </cell>
          <cell r="K1533">
            <v>1</v>
          </cell>
          <cell r="L1533">
            <v>40</v>
          </cell>
          <cell r="M1533" t="str">
            <v>Permanent Full-Time</v>
          </cell>
          <cell r="N1533" t="str">
            <v>Salaried</v>
          </cell>
          <cell r="O1533" t="str">
            <v>Position Filled</v>
          </cell>
          <cell r="P1533">
            <v>2110</v>
          </cell>
          <cell r="Q1533" t="str">
            <v>Jessica Laing</v>
          </cell>
          <cell r="R1533" t="str">
            <v>Permanent Full-Time</v>
          </cell>
          <cell r="S1533" t="str">
            <v>Salaried</v>
          </cell>
          <cell r="T1533" t="str">
            <v>CEA – PSA</v>
          </cell>
          <cell r="U1533">
            <v>1</v>
          </cell>
          <cell r="V1533" t="str">
            <v>H+</v>
          </cell>
          <cell r="W1533">
            <v>85000</v>
          </cell>
          <cell r="X1533" t="str">
            <v>1 Queen Street - Level 10</v>
          </cell>
          <cell r="Y1533">
            <v>0</v>
          </cell>
          <cell r="Z1533" t="str">
            <v>Jessica</v>
          </cell>
          <cell r="AA1533" t="str">
            <v>Laing</v>
          </cell>
          <cell r="AB1533" t="str">
            <v>Jess</v>
          </cell>
          <cell r="AC1533" t="str">
            <v>BAND</v>
          </cell>
          <cell r="AD1533" t="str">
            <v>PSA</v>
          </cell>
          <cell r="AE1533" t="str">
            <v>Female</v>
          </cell>
          <cell r="AF1533">
            <v>8406</v>
          </cell>
          <cell r="AG1533" t="str">
            <v>Planning Integration</v>
          </cell>
          <cell r="AH1533" t="str">
            <v>00.00.0000</v>
          </cell>
        </row>
        <row r="1534">
          <cell r="A1534">
            <v>51002078</v>
          </cell>
          <cell r="B1534" t="str">
            <v>Capital Development Division</v>
          </cell>
          <cell r="C1534" t="str">
            <v>Investment &amp; Development</v>
          </cell>
          <cell r="D1534" t="str">
            <v>PT Capital Improvements</v>
          </cell>
          <cell r="E1534" t="str">
            <v>Bus Improvements</v>
          </cell>
          <cell r="F1534">
            <v>51002078</v>
          </cell>
          <cell r="G1534" t="str">
            <v>Team Leader - Bus</v>
          </cell>
          <cell r="H1534" t="str">
            <v>24.02.2014</v>
          </cell>
          <cell r="I1534" t="str">
            <v>Unit Manager</v>
          </cell>
          <cell r="J1534" t="str">
            <v>Band I</v>
          </cell>
          <cell r="K1534">
            <v>1</v>
          </cell>
          <cell r="L1534">
            <v>40</v>
          </cell>
          <cell r="M1534" t="str">
            <v>Permanent Full-Time</v>
          </cell>
          <cell r="N1534" t="str">
            <v>Salaried</v>
          </cell>
          <cell r="O1534" t="str">
            <v>Position unfilled for 103 days</v>
          </cell>
          <cell r="P1534">
            <v>0</v>
          </cell>
          <cell r="U1534">
            <v>0</v>
          </cell>
          <cell r="W1534">
            <v>0</v>
          </cell>
          <cell r="Y1534">
            <v>1</v>
          </cell>
          <cell r="AD1534" t="str">
            <v>PSA</v>
          </cell>
          <cell r="AH1534" t="str">
            <v>00.00.0000</v>
          </cell>
        </row>
        <row r="1535">
          <cell r="A1535">
            <v>51002079</v>
          </cell>
          <cell r="B1535" t="str">
            <v>Capital Development Division</v>
          </cell>
          <cell r="C1535" t="str">
            <v>Investment &amp; Development</v>
          </cell>
          <cell r="D1535" t="str">
            <v>PT Capital Improvements</v>
          </cell>
          <cell r="E1535" t="str">
            <v>PT Capital Improvements</v>
          </cell>
          <cell r="F1535">
            <v>51002079</v>
          </cell>
          <cell r="G1535" t="str">
            <v>Construction Site Manager</v>
          </cell>
          <cell r="H1535" t="str">
            <v>10.02.2014</v>
          </cell>
          <cell r="I1535" t="str">
            <v>Staff Member</v>
          </cell>
          <cell r="J1535" t="str">
            <v>Band H</v>
          </cell>
          <cell r="K1535">
            <v>1</v>
          </cell>
          <cell r="L1535">
            <v>40</v>
          </cell>
          <cell r="M1535" t="str">
            <v>Permanent Full-Time</v>
          </cell>
          <cell r="N1535" t="str">
            <v>Salaried</v>
          </cell>
          <cell r="O1535" t="str">
            <v>Position Filled</v>
          </cell>
          <cell r="P1535">
            <v>650</v>
          </cell>
          <cell r="Q1535" t="str">
            <v>Gordon Horsley</v>
          </cell>
          <cell r="R1535" t="str">
            <v>Permanent Full-Time</v>
          </cell>
          <cell r="S1535" t="str">
            <v>Salaried</v>
          </cell>
          <cell r="T1535" t="str">
            <v>IEA – 2013 Standard</v>
          </cell>
          <cell r="U1535">
            <v>1</v>
          </cell>
          <cell r="V1535" t="str">
            <v>H+</v>
          </cell>
          <cell r="W1535">
            <v>113000</v>
          </cell>
          <cell r="X1535" t="str">
            <v>1 Queen Street - Level 10</v>
          </cell>
          <cell r="Y1535">
            <v>0</v>
          </cell>
          <cell r="Z1535" t="str">
            <v>Gordon</v>
          </cell>
          <cell r="AA1535" t="str">
            <v>Horsley</v>
          </cell>
          <cell r="AC1535" t="str">
            <v>BAND</v>
          </cell>
          <cell r="AD1535" t="str">
            <v>PSA</v>
          </cell>
          <cell r="AE1535" t="str">
            <v>Male</v>
          </cell>
          <cell r="AF1535">
            <v>3308</v>
          </cell>
          <cell r="AG1535" t="str">
            <v>PT Capital Improveme</v>
          </cell>
          <cell r="AH1535" t="str">
            <v>00.00.0000</v>
          </cell>
        </row>
        <row r="1536">
          <cell r="A1536">
            <v>51002080</v>
          </cell>
          <cell r="B1536" t="str">
            <v>Capital Development Division</v>
          </cell>
          <cell r="C1536" t="str">
            <v>Investment &amp; Development</v>
          </cell>
          <cell r="D1536" t="str">
            <v>PT Capital Improvements</v>
          </cell>
          <cell r="E1536" t="str">
            <v>Bus Improvements</v>
          </cell>
          <cell r="F1536">
            <v>51002080</v>
          </cell>
          <cell r="G1536" t="str">
            <v>Senior Project Manager - Bus</v>
          </cell>
          <cell r="H1536" t="str">
            <v>24.02.2014</v>
          </cell>
          <cell r="I1536" t="str">
            <v>Staff Member</v>
          </cell>
          <cell r="J1536" t="str">
            <v>Band H</v>
          </cell>
          <cell r="K1536">
            <v>1</v>
          </cell>
          <cell r="L1536">
            <v>40</v>
          </cell>
          <cell r="M1536" t="str">
            <v>Permanent Full-Time</v>
          </cell>
          <cell r="N1536" t="str">
            <v>Salaried</v>
          </cell>
          <cell r="O1536" t="str">
            <v>Position unfilled for  68 days</v>
          </cell>
          <cell r="P1536">
            <v>0</v>
          </cell>
          <cell r="U1536">
            <v>0</v>
          </cell>
          <cell r="W1536">
            <v>0</v>
          </cell>
          <cell r="Y1536">
            <v>1</v>
          </cell>
          <cell r="AD1536" t="str">
            <v>PSA</v>
          </cell>
          <cell r="AH1536" t="str">
            <v>00.00.0000</v>
          </cell>
        </row>
        <row r="1537">
          <cell r="A1537">
            <v>51002081</v>
          </cell>
          <cell r="B1537" t="str">
            <v>People, Safety &amp; Contact</v>
          </cell>
          <cell r="C1537" t="str">
            <v>Customer Contact</v>
          </cell>
          <cell r="D1537" t="str">
            <v>Customer Response</v>
          </cell>
          <cell r="E1537" t="str">
            <v>Customer Feedback 2</v>
          </cell>
          <cell r="F1537">
            <v>51002081</v>
          </cell>
          <cell r="G1537" t="str">
            <v>Feedback Coordinator</v>
          </cell>
          <cell r="H1537" t="str">
            <v>01.04.2014</v>
          </cell>
          <cell r="I1537" t="str">
            <v>Staff Member</v>
          </cell>
          <cell r="J1537" t="str">
            <v>Band D</v>
          </cell>
          <cell r="K1537">
            <v>1</v>
          </cell>
          <cell r="L1537">
            <v>40</v>
          </cell>
          <cell r="M1537" t="str">
            <v>Permanent Full-Time</v>
          </cell>
          <cell r="N1537" t="str">
            <v>Waged/Timesheet</v>
          </cell>
          <cell r="O1537" t="str">
            <v>Position Filled</v>
          </cell>
          <cell r="P1537">
            <v>1890</v>
          </cell>
          <cell r="Q1537" t="str">
            <v>Natasha Walker</v>
          </cell>
          <cell r="R1537" t="str">
            <v>Permanent Full-Time</v>
          </cell>
          <cell r="S1537" t="str">
            <v>Waged/Timesheet</v>
          </cell>
          <cell r="T1537" t="str">
            <v>IEA – 2013 Standard</v>
          </cell>
          <cell r="U1537">
            <v>1</v>
          </cell>
          <cell r="V1537" t="str">
            <v>D5</v>
          </cell>
          <cell r="W1537">
            <v>43650</v>
          </cell>
          <cell r="X1537" t="str">
            <v>Civic 3 - 6 Henderson Valley Road</v>
          </cell>
          <cell r="Y1537">
            <v>0</v>
          </cell>
          <cell r="Z1537" t="str">
            <v>Natasha</v>
          </cell>
          <cell r="AA1537" t="str">
            <v>Walker</v>
          </cell>
          <cell r="AC1537" t="str">
            <v>BAND</v>
          </cell>
          <cell r="AD1537" t="str">
            <v>PSA</v>
          </cell>
          <cell r="AE1537" t="str">
            <v>Female</v>
          </cell>
          <cell r="AF1537">
            <v>9314</v>
          </cell>
          <cell r="AG1537" t="str">
            <v>CUSTOMER RESPONSE</v>
          </cell>
          <cell r="AH1537" t="str">
            <v>00.00.0000</v>
          </cell>
        </row>
        <row r="1538">
          <cell r="A1538">
            <v>51002082</v>
          </cell>
          <cell r="B1538" t="str">
            <v>People, Safety &amp; Contact</v>
          </cell>
          <cell r="C1538" t="str">
            <v>Customer Contact</v>
          </cell>
          <cell r="D1538" t="str">
            <v>Customer Response</v>
          </cell>
          <cell r="E1538" t="str">
            <v>Customer Feedback 2</v>
          </cell>
          <cell r="F1538">
            <v>51002082</v>
          </cell>
          <cell r="G1538" t="str">
            <v>Feedback Coordinator</v>
          </cell>
          <cell r="H1538" t="str">
            <v>01.04.2014</v>
          </cell>
          <cell r="I1538" t="str">
            <v>Staff Member</v>
          </cell>
          <cell r="J1538" t="str">
            <v>Band D</v>
          </cell>
          <cell r="K1538">
            <v>1</v>
          </cell>
          <cell r="L1538">
            <v>40</v>
          </cell>
          <cell r="M1538" t="str">
            <v>Permanent Full-Time</v>
          </cell>
          <cell r="N1538" t="str">
            <v>Waged/Timesheet</v>
          </cell>
          <cell r="O1538" t="str">
            <v>Position Filled</v>
          </cell>
          <cell r="P1538">
            <v>91004063</v>
          </cell>
          <cell r="Q1538" t="str">
            <v>Rattan Lal</v>
          </cell>
          <cell r="R1538" t="str">
            <v>Permanent Full-Time</v>
          </cell>
          <cell r="S1538" t="str">
            <v>Waged/Timesheet</v>
          </cell>
          <cell r="T1538" t="str">
            <v>IEA – 2013 Standard</v>
          </cell>
          <cell r="U1538">
            <v>1</v>
          </cell>
          <cell r="V1538" t="str">
            <v>D+</v>
          </cell>
          <cell r="W1538">
            <v>46562.25</v>
          </cell>
          <cell r="X1538" t="str">
            <v>Civic 3 - 6 Henderson Valley Road</v>
          </cell>
          <cell r="Y1538">
            <v>0</v>
          </cell>
          <cell r="Z1538" t="str">
            <v>Rattan</v>
          </cell>
          <cell r="AA1538" t="str">
            <v>Lal</v>
          </cell>
          <cell r="AC1538" t="str">
            <v>BAND</v>
          </cell>
          <cell r="AD1538" t="str">
            <v>PSA</v>
          </cell>
          <cell r="AE1538" t="str">
            <v>Male</v>
          </cell>
          <cell r="AF1538">
            <v>9314</v>
          </cell>
          <cell r="AG1538" t="str">
            <v>CUSTOMER RESPONSE</v>
          </cell>
          <cell r="AH1538" t="str">
            <v>00.00.0000</v>
          </cell>
        </row>
        <row r="1539">
          <cell r="A1539">
            <v>51002083</v>
          </cell>
          <cell r="B1539" t="str">
            <v>People, Safety &amp; Contact</v>
          </cell>
          <cell r="C1539" t="str">
            <v>Customer Contact</v>
          </cell>
          <cell r="D1539" t="str">
            <v>Customer Response</v>
          </cell>
          <cell r="E1539" t="str">
            <v>Customer Feedback 2</v>
          </cell>
          <cell r="F1539">
            <v>51002083</v>
          </cell>
          <cell r="G1539" t="str">
            <v>Feedback Coordinator</v>
          </cell>
          <cell r="H1539" t="str">
            <v>01.04.2014</v>
          </cell>
          <cell r="I1539" t="str">
            <v>Staff Member</v>
          </cell>
          <cell r="J1539" t="str">
            <v>Band D</v>
          </cell>
          <cell r="K1539">
            <v>1</v>
          </cell>
          <cell r="L1539">
            <v>40</v>
          </cell>
          <cell r="M1539" t="str">
            <v>Permanent Full-Time</v>
          </cell>
          <cell r="N1539" t="str">
            <v>Waged/Timesheet</v>
          </cell>
          <cell r="O1539" t="str">
            <v>Position Filled</v>
          </cell>
          <cell r="P1539">
            <v>776</v>
          </cell>
          <cell r="Q1539" t="str">
            <v>Jacqui Leslie</v>
          </cell>
          <cell r="R1539" t="str">
            <v>Permanent Full-Time</v>
          </cell>
          <cell r="S1539" t="str">
            <v>Waged/Timesheet</v>
          </cell>
          <cell r="T1539" t="str">
            <v>CEA – PSA</v>
          </cell>
          <cell r="U1539">
            <v>1</v>
          </cell>
          <cell r="V1539" t="str">
            <v>D5</v>
          </cell>
          <cell r="W1539">
            <v>43650</v>
          </cell>
          <cell r="X1539" t="str">
            <v>Civic 3 - 6 Henderson Valley Road</v>
          </cell>
          <cell r="Y1539">
            <v>0</v>
          </cell>
          <cell r="Z1539" t="str">
            <v>Jacqueline</v>
          </cell>
          <cell r="AA1539" t="str">
            <v>Leslie</v>
          </cell>
          <cell r="AB1539" t="str">
            <v>Jacqui</v>
          </cell>
          <cell r="AC1539" t="str">
            <v>BAND</v>
          </cell>
          <cell r="AD1539" t="str">
            <v>PSA</v>
          </cell>
          <cell r="AE1539" t="str">
            <v>Female</v>
          </cell>
          <cell r="AF1539">
            <v>9314</v>
          </cell>
          <cell r="AG1539" t="str">
            <v>CUSTOMER RESPONSE</v>
          </cell>
          <cell r="AH1539" t="str">
            <v>00.00.0000</v>
          </cell>
        </row>
        <row r="1540">
          <cell r="A1540">
            <v>51002097</v>
          </cell>
          <cell r="B1540" t="str">
            <v>Capital Development Division</v>
          </cell>
          <cell r="C1540" t="str">
            <v>Roading</v>
          </cell>
          <cell r="D1540" t="str">
            <v>Delivery - North/ West</v>
          </cell>
          <cell r="E1540" t="str">
            <v>Investigation and Design - North</v>
          </cell>
          <cell r="F1540">
            <v>51002097</v>
          </cell>
          <cell r="G1540" t="str">
            <v>Principal Engineer- Investigation&amp;Design</v>
          </cell>
          <cell r="H1540" t="str">
            <v>03.02.2014</v>
          </cell>
          <cell r="I1540" t="str">
            <v>Staff Member</v>
          </cell>
          <cell r="J1540" t="str">
            <v>Band I</v>
          </cell>
          <cell r="K1540">
            <v>1</v>
          </cell>
          <cell r="L1540">
            <v>40</v>
          </cell>
          <cell r="M1540" t="str">
            <v>Permanent Full-Time</v>
          </cell>
          <cell r="N1540" t="str">
            <v>Salaried</v>
          </cell>
          <cell r="O1540" t="str">
            <v>Position Filled</v>
          </cell>
          <cell r="P1540">
            <v>1222</v>
          </cell>
          <cell r="Q1540" t="str">
            <v>Howard Marshall</v>
          </cell>
          <cell r="R1540" t="str">
            <v>Permanent Full-Time</v>
          </cell>
          <cell r="S1540" t="str">
            <v>Salaried</v>
          </cell>
          <cell r="T1540" t="str">
            <v>CEA – PSA</v>
          </cell>
          <cell r="U1540">
            <v>1</v>
          </cell>
          <cell r="V1540" t="str">
            <v>I+</v>
          </cell>
          <cell r="W1540">
            <v>121400</v>
          </cell>
          <cell r="X1540" t="str">
            <v>Admin 4 - 6 Henderson Valley Road</v>
          </cell>
          <cell r="Y1540">
            <v>0</v>
          </cell>
          <cell r="Z1540" t="str">
            <v>Howard</v>
          </cell>
          <cell r="AA1540" t="str">
            <v>Marshall</v>
          </cell>
          <cell r="AC1540" t="str">
            <v>BAND</v>
          </cell>
          <cell r="AD1540" t="str">
            <v>PSA</v>
          </cell>
          <cell r="AE1540" t="str">
            <v>Male</v>
          </cell>
          <cell r="AF1540">
            <v>3402</v>
          </cell>
          <cell r="AG1540" t="str">
            <v>INV &amp; DESIGN NORTH</v>
          </cell>
          <cell r="AH1540" t="str">
            <v>00.00.0000</v>
          </cell>
        </row>
        <row r="1541">
          <cell r="A1541">
            <v>51002114</v>
          </cell>
          <cell r="B1541" t="str">
            <v>Business Technology Division</v>
          </cell>
          <cell r="C1541" t="str">
            <v>Business Delivery</v>
          </cell>
          <cell r="E1541" t="str">
            <v>Business Delivery</v>
          </cell>
          <cell r="F1541">
            <v>51002114</v>
          </cell>
          <cell r="G1541" t="str">
            <v>BT Contractor</v>
          </cell>
          <cell r="H1541" t="str">
            <v>19.02.2014</v>
          </cell>
          <cell r="I1541" t="str">
            <v>Staff Member</v>
          </cell>
          <cell r="K1541">
            <v>0</v>
          </cell>
          <cell r="L1541">
            <v>0</v>
          </cell>
          <cell r="M1541" t="str">
            <v>Non-Employee</v>
          </cell>
          <cell r="N1541" t="str">
            <v>Contractor</v>
          </cell>
          <cell r="O1541" t="str">
            <v>Position Filled</v>
          </cell>
          <cell r="P1541">
            <v>1460</v>
          </cell>
          <cell r="Q1541" t="str">
            <v>Scott Bain</v>
          </cell>
          <cell r="R1541" t="str">
            <v>Non-Employee</v>
          </cell>
          <cell r="S1541" t="str">
            <v>Contractor</v>
          </cell>
          <cell r="U1541">
            <v>0</v>
          </cell>
          <cell r="W1541">
            <v>0</v>
          </cell>
          <cell r="X1541" t="str">
            <v>Admin 6 - 6 Henderson Valley Road</v>
          </cell>
          <cell r="Y1541">
            <v>0</v>
          </cell>
          <cell r="Z1541" t="str">
            <v>Scott</v>
          </cell>
          <cell r="AA1541" t="str">
            <v>Bain</v>
          </cell>
          <cell r="AB1541" t="str">
            <v>Scott</v>
          </cell>
          <cell r="AE1541" t="str">
            <v>Male</v>
          </cell>
          <cell r="AF1541">
            <v>8501</v>
          </cell>
          <cell r="AG1541" t="str">
            <v>IT Development</v>
          </cell>
          <cell r="AH1541" t="str">
            <v>21.03.2015</v>
          </cell>
        </row>
        <row r="1542">
          <cell r="A1542">
            <v>51002116</v>
          </cell>
          <cell r="B1542" t="str">
            <v>Capital Development Division</v>
          </cell>
          <cell r="C1542" t="str">
            <v>Roading</v>
          </cell>
          <cell r="D1542" t="str">
            <v>Delivery - South East</v>
          </cell>
          <cell r="E1542" t="str">
            <v>Delivery - South East</v>
          </cell>
          <cell r="F1542">
            <v>51002116</v>
          </cell>
          <cell r="G1542" t="str">
            <v>Casual Student Intern</v>
          </cell>
          <cell r="H1542" t="str">
            <v>03.03.2014</v>
          </cell>
          <cell r="I1542" t="str">
            <v>Staff Member</v>
          </cell>
          <cell r="J1542" t="str">
            <v>Band C</v>
          </cell>
          <cell r="K1542">
            <v>0</v>
          </cell>
          <cell r="L1542">
            <v>0</v>
          </cell>
          <cell r="M1542" t="str">
            <v>Casual</v>
          </cell>
          <cell r="N1542" t="str">
            <v>Waged/Timesheet</v>
          </cell>
          <cell r="O1542" t="str">
            <v>Position unfilled for 106 days</v>
          </cell>
          <cell r="P1542">
            <v>0</v>
          </cell>
          <cell r="U1542">
            <v>0</v>
          </cell>
          <cell r="W1542">
            <v>0</v>
          </cell>
          <cell r="Y1542">
            <v>0</v>
          </cell>
          <cell r="AD1542" t="str">
            <v>PSA</v>
          </cell>
          <cell r="AH1542" t="str">
            <v>00.00.0000</v>
          </cell>
        </row>
        <row r="1543">
          <cell r="A1543">
            <v>51002117</v>
          </cell>
          <cell r="B1543" t="str">
            <v>Finance Division</v>
          </cell>
          <cell r="C1543" t="str">
            <v>Revenue &amp; Analysis</v>
          </cell>
          <cell r="E1543" t="str">
            <v>Revenue &amp; Analysis</v>
          </cell>
          <cell r="F1543">
            <v>51002117</v>
          </cell>
          <cell r="G1543" t="str">
            <v>RLTP Development Advisor</v>
          </cell>
          <cell r="H1543" t="str">
            <v>03.03.2014</v>
          </cell>
          <cell r="I1543" t="str">
            <v>Staff Member</v>
          </cell>
          <cell r="J1543" t="str">
            <v>Band H</v>
          </cell>
          <cell r="K1543">
            <v>1</v>
          </cell>
          <cell r="L1543">
            <v>40</v>
          </cell>
          <cell r="M1543" t="str">
            <v>Fixed Term Full-Time</v>
          </cell>
          <cell r="N1543" t="str">
            <v>Salaried</v>
          </cell>
          <cell r="O1543" t="str">
            <v>Position unfilled for  26 days</v>
          </cell>
          <cell r="P1543">
            <v>0</v>
          </cell>
          <cell r="U1543">
            <v>0</v>
          </cell>
          <cell r="W1543">
            <v>0</v>
          </cell>
          <cell r="Y1543">
            <v>1</v>
          </cell>
          <cell r="AD1543" t="str">
            <v>PSA</v>
          </cell>
          <cell r="AH1543" t="str">
            <v>00.00.0000</v>
          </cell>
        </row>
        <row r="1544">
          <cell r="A1544">
            <v>51002118</v>
          </cell>
          <cell r="B1544" t="str">
            <v>Strategy &amp; Planning</v>
          </cell>
          <cell r="C1544" t="str">
            <v>Transport Planning</v>
          </cell>
          <cell r="E1544" t="str">
            <v>Transport Planning</v>
          </cell>
          <cell r="F1544">
            <v>51002118</v>
          </cell>
          <cell r="G1544" t="str">
            <v>Special Projects Manager</v>
          </cell>
          <cell r="H1544" t="str">
            <v>06.01.2014</v>
          </cell>
          <cell r="I1544" t="str">
            <v>Staff Member</v>
          </cell>
          <cell r="J1544" t="str">
            <v>Band I</v>
          </cell>
          <cell r="K1544">
            <v>1</v>
          </cell>
          <cell r="L1544">
            <v>40</v>
          </cell>
          <cell r="M1544" t="str">
            <v>Fixed Term Full-Time</v>
          </cell>
          <cell r="N1544" t="str">
            <v>Salaried</v>
          </cell>
          <cell r="O1544" t="str">
            <v>Position unfilled for  55 days</v>
          </cell>
          <cell r="P1544">
            <v>0</v>
          </cell>
          <cell r="U1544">
            <v>0</v>
          </cell>
          <cell r="W1544">
            <v>0</v>
          </cell>
          <cell r="Y1544">
            <v>1</v>
          </cell>
          <cell r="AD1544" t="str">
            <v>PSA</v>
          </cell>
          <cell r="AH1544" t="str">
            <v>00.00.0000</v>
          </cell>
        </row>
        <row r="1545">
          <cell r="A1545">
            <v>51002120</v>
          </cell>
          <cell r="B1545" t="str">
            <v>Capital Development Division</v>
          </cell>
          <cell r="C1545" t="str">
            <v>Road Corridor</v>
          </cell>
          <cell r="D1545" t="str">
            <v>Asset Management &amp; Systems</v>
          </cell>
          <cell r="E1545" t="str">
            <v>Asset Management &amp; Systems</v>
          </cell>
          <cell r="F1545">
            <v>51002120</v>
          </cell>
          <cell r="G1545" t="str">
            <v>Contractor for AM &amp; S</v>
          </cell>
          <cell r="H1545" t="str">
            <v>03.03.2014</v>
          </cell>
          <cell r="I1545" t="str">
            <v>Staff Member</v>
          </cell>
          <cell r="K1545">
            <v>0</v>
          </cell>
          <cell r="L1545">
            <v>0</v>
          </cell>
          <cell r="M1545" t="str">
            <v>Non-Employee</v>
          </cell>
          <cell r="N1545" t="str">
            <v>Contractor</v>
          </cell>
          <cell r="O1545" t="str">
            <v>Position Filled</v>
          </cell>
          <cell r="P1545">
            <v>144</v>
          </cell>
          <cell r="Q1545" t="str">
            <v>Cathy Bebelman</v>
          </cell>
          <cell r="R1545" t="str">
            <v>Non-Employee</v>
          </cell>
          <cell r="S1545" t="str">
            <v>Contractor</v>
          </cell>
          <cell r="U1545">
            <v>0</v>
          </cell>
          <cell r="W1545">
            <v>0</v>
          </cell>
          <cell r="X1545" t="str">
            <v>1 Queen Street - Level 10</v>
          </cell>
          <cell r="Y1545">
            <v>0</v>
          </cell>
          <cell r="Z1545" t="str">
            <v>Cathy</v>
          </cell>
          <cell r="AA1545" t="str">
            <v>Bebelman</v>
          </cell>
          <cell r="AE1545" t="str">
            <v>Female</v>
          </cell>
          <cell r="AF1545">
            <v>3200</v>
          </cell>
          <cell r="AG1545" t="str">
            <v>ASSET MAN. &amp; PROG</v>
          </cell>
          <cell r="AH1545" t="str">
            <v>30.06.2015</v>
          </cell>
        </row>
        <row r="1546">
          <cell r="A1546">
            <v>51002121</v>
          </cell>
          <cell r="B1546" t="str">
            <v>Capital Development Division</v>
          </cell>
          <cell r="C1546" t="str">
            <v>Investment &amp; Development</v>
          </cell>
          <cell r="D1546" t="str">
            <v>Road Development - PT/Facility</v>
          </cell>
          <cell r="E1546" t="str">
            <v>Road Development - PT/Facility</v>
          </cell>
          <cell r="F1546">
            <v>51002121</v>
          </cell>
          <cell r="G1546" t="str">
            <v>Engineering Assistant</v>
          </cell>
          <cell r="H1546" t="str">
            <v>03.03.2014</v>
          </cell>
          <cell r="I1546" t="str">
            <v>Staff Member</v>
          </cell>
          <cell r="J1546" t="str">
            <v>Band C</v>
          </cell>
          <cell r="K1546">
            <v>0</v>
          </cell>
          <cell r="L1546">
            <v>0</v>
          </cell>
          <cell r="M1546" t="str">
            <v>Casual</v>
          </cell>
          <cell r="N1546" t="str">
            <v>Waged/Timesheet</v>
          </cell>
          <cell r="O1546" t="str">
            <v>Position Filled</v>
          </cell>
          <cell r="P1546">
            <v>1760</v>
          </cell>
          <cell r="Q1546" t="str">
            <v>John Lim</v>
          </cell>
          <cell r="R1546" t="str">
            <v>Casual</v>
          </cell>
          <cell r="S1546" t="str">
            <v>Waged/Timesheet</v>
          </cell>
          <cell r="T1546" t="str">
            <v>IEA – 2013 Standard</v>
          </cell>
          <cell r="U1546">
            <v>0</v>
          </cell>
          <cell r="V1546" t="str">
            <v>C</v>
          </cell>
          <cell r="W1546">
            <v>0</v>
          </cell>
          <cell r="X1546" t="str">
            <v>Admin 4 - 6 Henderson Valley Road</v>
          </cell>
          <cell r="Y1546">
            <v>0</v>
          </cell>
          <cell r="Z1546" t="str">
            <v>Jong-Hyuk</v>
          </cell>
          <cell r="AA1546" t="str">
            <v>Lim</v>
          </cell>
          <cell r="AB1546" t="str">
            <v>John</v>
          </cell>
          <cell r="AC1546" t="str">
            <v>BAND</v>
          </cell>
          <cell r="AD1546" t="str">
            <v>PSA</v>
          </cell>
          <cell r="AE1546" t="str">
            <v>Male</v>
          </cell>
          <cell r="AF1546">
            <v>3107</v>
          </cell>
          <cell r="AG1546" t="str">
            <v>INFRA DEV PT &amp;FACIL.</v>
          </cell>
          <cell r="AH1546" t="str">
            <v>00.00.0000</v>
          </cell>
        </row>
        <row r="1547">
          <cell r="A1547">
            <v>51002147</v>
          </cell>
          <cell r="B1547" t="str">
            <v>Chief Executive Office</v>
          </cell>
          <cell r="C1547" t="str">
            <v>City Rail Link</v>
          </cell>
          <cell r="D1547" t="str">
            <v>Construction</v>
          </cell>
          <cell r="E1547" t="str">
            <v>Construction</v>
          </cell>
          <cell r="F1547">
            <v>51002147</v>
          </cell>
          <cell r="G1547" t="str">
            <v>Construction Delivery Manager</v>
          </cell>
          <cell r="H1547" t="str">
            <v>03.02.2014</v>
          </cell>
          <cell r="I1547" t="str">
            <v>Unit Manager</v>
          </cell>
          <cell r="K1547">
            <v>1</v>
          </cell>
          <cell r="L1547">
            <v>40</v>
          </cell>
          <cell r="M1547" t="str">
            <v>Fixed Term Full-Time</v>
          </cell>
          <cell r="N1547" t="str">
            <v>Salaried</v>
          </cell>
          <cell r="O1547" t="str">
            <v>Position unfilled for 345 days</v>
          </cell>
          <cell r="P1547">
            <v>0</v>
          </cell>
          <cell r="U1547">
            <v>0</v>
          </cell>
          <cell r="W1547">
            <v>0</v>
          </cell>
          <cell r="Y1547">
            <v>1</v>
          </cell>
          <cell r="AH1547" t="str">
            <v>00.00.0000</v>
          </cell>
        </row>
        <row r="1548">
          <cell r="A1548">
            <v>51002148</v>
          </cell>
          <cell r="B1548" t="str">
            <v>Chief Executive Office</v>
          </cell>
          <cell r="C1548" t="str">
            <v>City Rail Link</v>
          </cell>
          <cell r="D1548" t="str">
            <v>Construction</v>
          </cell>
          <cell r="E1548" t="str">
            <v>Construction</v>
          </cell>
          <cell r="F1548">
            <v>51002148</v>
          </cell>
          <cell r="G1548" t="str">
            <v>Construction Manager</v>
          </cell>
          <cell r="H1548" t="str">
            <v>31.03.2014</v>
          </cell>
          <cell r="I1548" t="str">
            <v>Staff Member</v>
          </cell>
          <cell r="J1548" t="str">
            <v>Band J</v>
          </cell>
          <cell r="K1548">
            <v>1</v>
          </cell>
          <cell r="L1548">
            <v>40</v>
          </cell>
          <cell r="M1548" t="str">
            <v>Fixed Term Full-Time</v>
          </cell>
          <cell r="N1548" t="str">
            <v>Salaried</v>
          </cell>
          <cell r="O1548" t="str">
            <v>Position Filled</v>
          </cell>
          <cell r="P1548">
            <v>1930</v>
          </cell>
          <cell r="Q1548" t="str">
            <v>Scott Elwarth</v>
          </cell>
          <cell r="R1548" t="str">
            <v>Fixed Term Full-Time</v>
          </cell>
          <cell r="S1548" t="str">
            <v>Salaried</v>
          </cell>
          <cell r="T1548" t="str">
            <v>IEA – 2013 Standard</v>
          </cell>
          <cell r="U1548">
            <v>1</v>
          </cell>
          <cell r="V1548" t="str">
            <v>J+</v>
          </cell>
          <cell r="W1548">
            <v>185000</v>
          </cell>
          <cell r="X1548" t="str">
            <v>29 Customs Street West - Level 17</v>
          </cell>
          <cell r="Y1548">
            <v>0</v>
          </cell>
          <cell r="Z1548" t="str">
            <v>Scott</v>
          </cell>
          <cell r="AA1548" t="str">
            <v>Elwarth</v>
          </cell>
          <cell r="AC1548" t="str">
            <v>BAND</v>
          </cell>
          <cell r="AD1548" t="str">
            <v>PSA</v>
          </cell>
          <cell r="AE1548" t="str">
            <v>Male</v>
          </cell>
          <cell r="AF1548">
            <v>9601</v>
          </cell>
          <cell r="AG1548" t="str">
            <v>CRL</v>
          </cell>
          <cell r="AH1548" t="str">
            <v>31.03.2016</v>
          </cell>
        </row>
        <row r="1549">
          <cell r="A1549">
            <v>51002151</v>
          </cell>
          <cell r="B1549" t="str">
            <v>Finance Division</v>
          </cell>
          <cell r="C1549" t="str">
            <v>Procurement</v>
          </cell>
          <cell r="D1549" t="str">
            <v>Strategy &amp; Systems</v>
          </cell>
          <cell r="E1549" t="str">
            <v>Strategy &amp; Systems</v>
          </cell>
          <cell r="F1549">
            <v>51002151</v>
          </cell>
          <cell r="G1549" t="str">
            <v>Procurement Capability Specialist</v>
          </cell>
          <cell r="H1549" t="str">
            <v>10.03.2014</v>
          </cell>
          <cell r="I1549" t="str">
            <v>Staff Member</v>
          </cell>
          <cell r="J1549" t="str">
            <v>Band H</v>
          </cell>
          <cell r="K1549">
            <v>1</v>
          </cell>
          <cell r="L1549">
            <v>40</v>
          </cell>
          <cell r="M1549" t="str">
            <v>Permanent Full-Time</v>
          </cell>
          <cell r="N1549" t="str">
            <v>Salaried</v>
          </cell>
          <cell r="O1549" t="str">
            <v>Position Filled</v>
          </cell>
          <cell r="P1549">
            <v>2036</v>
          </cell>
          <cell r="Q1549" t="str">
            <v>Janet Evans</v>
          </cell>
          <cell r="R1549" t="str">
            <v>Permanent Full-Time</v>
          </cell>
          <cell r="S1549" t="str">
            <v>Salaried</v>
          </cell>
          <cell r="T1549" t="str">
            <v>IEA – 2013 Standard</v>
          </cell>
          <cell r="U1549">
            <v>1</v>
          </cell>
          <cell r="V1549" t="str">
            <v>H+</v>
          </cell>
          <cell r="W1549">
            <v>107000</v>
          </cell>
          <cell r="X1549" t="str">
            <v>Admin L4 - 6 Henderson Valley Road</v>
          </cell>
          <cell r="Y1549">
            <v>0</v>
          </cell>
          <cell r="Z1549" t="str">
            <v>Janet</v>
          </cell>
          <cell r="AA1549" t="str">
            <v>Evans</v>
          </cell>
          <cell r="AC1549" t="str">
            <v>BAND</v>
          </cell>
          <cell r="AD1549" t="str">
            <v>PSA</v>
          </cell>
          <cell r="AE1549" t="str">
            <v>Female</v>
          </cell>
          <cell r="AF1549">
            <v>8202</v>
          </cell>
          <cell r="AG1549" t="str">
            <v>PROCUREMENT SUPPORT</v>
          </cell>
          <cell r="AH1549" t="str">
            <v>00.00.0000</v>
          </cell>
        </row>
        <row r="1550">
          <cell r="A1550">
            <v>51002152</v>
          </cell>
          <cell r="B1550" t="str">
            <v>Finance Division</v>
          </cell>
          <cell r="C1550" t="str">
            <v>Procurement</v>
          </cell>
          <cell r="D1550" t="str">
            <v>Strategy &amp; Systems</v>
          </cell>
          <cell r="E1550" t="str">
            <v>Strategy &amp; Systems</v>
          </cell>
          <cell r="F1550">
            <v>51002152</v>
          </cell>
          <cell r="G1550" t="str">
            <v>Procurement Strategy Devel Specialist</v>
          </cell>
          <cell r="H1550" t="str">
            <v>10.03.2014</v>
          </cell>
          <cell r="I1550" t="str">
            <v>Staff Member</v>
          </cell>
          <cell r="J1550" t="str">
            <v>Band I</v>
          </cell>
          <cell r="K1550">
            <v>1</v>
          </cell>
          <cell r="L1550">
            <v>40</v>
          </cell>
          <cell r="M1550" t="str">
            <v>Permanent Full-Time</v>
          </cell>
          <cell r="N1550" t="str">
            <v>Salaried</v>
          </cell>
          <cell r="O1550" t="str">
            <v>Position Filled</v>
          </cell>
          <cell r="P1550">
            <v>1544</v>
          </cell>
          <cell r="Q1550" t="str">
            <v>Louise Edmunds</v>
          </cell>
          <cell r="R1550" t="str">
            <v>Permanent Full-Time</v>
          </cell>
          <cell r="S1550" t="str">
            <v>Salaried</v>
          </cell>
          <cell r="T1550" t="str">
            <v>IEA – 2013 Standard</v>
          </cell>
          <cell r="U1550">
            <v>1</v>
          </cell>
          <cell r="V1550" t="str">
            <v>I+</v>
          </cell>
          <cell r="W1550">
            <v>109000</v>
          </cell>
          <cell r="X1550" t="str">
            <v>Admin 4 - 6 Henderson Valley Road</v>
          </cell>
          <cell r="Y1550">
            <v>0</v>
          </cell>
          <cell r="Z1550" t="str">
            <v>Louise</v>
          </cell>
          <cell r="AA1550" t="str">
            <v>Edmunds</v>
          </cell>
          <cell r="AC1550" t="str">
            <v>BAND</v>
          </cell>
          <cell r="AD1550" t="str">
            <v>PSA</v>
          </cell>
          <cell r="AE1550" t="str">
            <v>Female</v>
          </cell>
          <cell r="AF1550">
            <v>8202</v>
          </cell>
          <cell r="AG1550" t="str">
            <v>PROCUREMENT SUPPORT</v>
          </cell>
          <cell r="AH1550" t="str">
            <v>00.00.0000</v>
          </cell>
        </row>
        <row r="1551">
          <cell r="A1551">
            <v>51002153</v>
          </cell>
          <cell r="B1551" t="str">
            <v>Finance Division</v>
          </cell>
          <cell r="C1551" t="str">
            <v>Procurement</v>
          </cell>
          <cell r="D1551" t="str">
            <v>Capital</v>
          </cell>
          <cell r="E1551" t="str">
            <v>Capital</v>
          </cell>
          <cell r="F1551">
            <v>51002153</v>
          </cell>
          <cell r="G1551" t="str">
            <v>Procurement Specialist</v>
          </cell>
          <cell r="H1551" t="str">
            <v>10.03.2014</v>
          </cell>
          <cell r="I1551" t="str">
            <v>Staff Member</v>
          </cell>
          <cell r="J1551" t="str">
            <v>Band H</v>
          </cell>
          <cell r="K1551">
            <v>1</v>
          </cell>
          <cell r="L1551">
            <v>40</v>
          </cell>
          <cell r="M1551" t="str">
            <v>Permanent Full-Time</v>
          </cell>
          <cell r="N1551" t="str">
            <v>Salaried</v>
          </cell>
          <cell r="O1551" t="str">
            <v>Position Filled</v>
          </cell>
          <cell r="P1551">
            <v>2086</v>
          </cell>
          <cell r="Q1551" t="str">
            <v>Gul Kamali</v>
          </cell>
          <cell r="R1551" t="str">
            <v>Permanent Full-Time</v>
          </cell>
          <cell r="S1551" t="str">
            <v>Salaried</v>
          </cell>
          <cell r="T1551" t="str">
            <v>CEA – PSA</v>
          </cell>
          <cell r="U1551">
            <v>1</v>
          </cell>
          <cell r="V1551" t="str">
            <v>H+</v>
          </cell>
          <cell r="W1551">
            <v>85000</v>
          </cell>
          <cell r="X1551" t="str">
            <v>1 Queen Street - Level 10</v>
          </cell>
          <cell r="Y1551">
            <v>0</v>
          </cell>
          <cell r="Z1551" t="str">
            <v>Gul</v>
          </cell>
          <cell r="AA1551" t="str">
            <v>Kamali</v>
          </cell>
          <cell r="AC1551" t="str">
            <v>BAND</v>
          </cell>
          <cell r="AD1551" t="str">
            <v>PSA</v>
          </cell>
          <cell r="AE1551" t="str">
            <v>Male</v>
          </cell>
          <cell r="AF1551">
            <v>8209</v>
          </cell>
          <cell r="AG1551" t="str">
            <v>CDD Proc support</v>
          </cell>
          <cell r="AH1551" t="str">
            <v>00.00.0000</v>
          </cell>
        </row>
        <row r="1552">
          <cell r="A1552">
            <v>51002154</v>
          </cell>
          <cell r="B1552" t="str">
            <v>Finance Division</v>
          </cell>
          <cell r="C1552" t="str">
            <v>Procurement</v>
          </cell>
          <cell r="D1552" t="str">
            <v>Corporate &amp; Business Technology</v>
          </cell>
          <cell r="E1552" t="str">
            <v>Corporate &amp; Business Technology</v>
          </cell>
          <cell r="F1552">
            <v>51002154</v>
          </cell>
          <cell r="G1552" t="str">
            <v>Procurement Advisor</v>
          </cell>
          <cell r="H1552" t="str">
            <v>10.03.2014</v>
          </cell>
          <cell r="I1552" t="str">
            <v>Staff Member</v>
          </cell>
          <cell r="J1552" t="str">
            <v>Band G</v>
          </cell>
          <cell r="K1552">
            <v>1</v>
          </cell>
          <cell r="L1552">
            <v>40</v>
          </cell>
          <cell r="M1552" t="str">
            <v>Permanent Full-Time</v>
          </cell>
          <cell r="N1552" t="str">
            <v>Waged/Timesheet</v>
          </cell>
          <cell r="O1552" t="str">
            <v>Position Filled</v>
          </cell>
          <cell r="P1552">
            <v>93301370</v>
          </cell>
          <cell r="Q1552" t="str">
            <v>Terri Gannon</v>
          </cell>
          <cell r="R1552" t="str">
            <v>Permanent Full-Time</v>
          </cell>
          <cell r="S1552" t="str">
            <v>Waged/Timesheet</v>
          </cell>
          <cell r="T1552" t="str">
            <v>IEA – 2013 Standard</v>
          </cell>
          <cell r="U1552">
            <v>1</v>
          </cell>
          <cell r="V1552" t="str">
            <v>G3</v>
          </cell>
          <cell r="W1552">
            <v>67080</v>
          </cell>
          <cell r="X1552" t="str">
            <v>Admin 4 - 6 Henderson Valley Road</v>
          </cell>
          <cell r="Y1552">
            <v>0</v>
          </cell>
          <cell r="Z1552" t="str">
            <v>Terri</v>
          </cell>
          <cell r="AA1552" t="str">
            <v>Gannon</v>
          </cell>
          <cell r="AB1552" t="str">
            <v>Terri</v>
          </cell>
          <cell r="AC1552" t="str">
            <v>BAND</v>
          </cell>
          <cell r="AD1552" t="str">
            <v>PSA</v>
          </cell>
          <cell r="AE1552" t="str">
            <v>Female</v>
          </cell>
          <cell r="AF1552">
            <v>8208</v>
          </cell>
          <cell r="AG1552" t="str">
            <v>BT/Corp proc support</v>
          </cell>
          <cell r="AH1552" t="str">
            <v>00.00.0000</v>
          </cell>
        </row>
        <row r="1553">
          <cell r="A1553">
            <v>51002155</v>
          </cell>
          <cell r="B1553" t="str">
            <v>Finance Division</v>
          </cell>
          <cell r="C1553" t="str">
            <v>Procurement</v>
          </cell>
          <cell r="D1553" t="str">
            <v>Capital</v>
          </cell>
          <cell r="E1553" t="str">
            <v>Capital</v>
          </cell>
          <cell r="F1553">
            <v>51002155</v>
          </cell>
          <cell r="G1553" t="str">
            <v>Procurement Manager Capital</v>
          </cell>
          <cell r="H1553" t="str">
            <v>10.03.2014</v>
          </cell>
          <cell r="I1553" t="str">
            <v>Unit Manager</v>
          </cell>
          <cell r="J1553" t="str">
            <v>Band J</v>
          </cell>
          <cell r="K1553">
            <v>1</v>
          </cell>
          <cell r="L1553">
            <v>40</v>
          </cell>
          <cell r="M1553" t="str">
            <v>Permanent Full-Time</v>
          </cell>
          <cell r="N1553" t="str">
            <v>Salaried</v>
          </cell>
          <cell r="O1553" t="str">
            <v>Position Filled</v>
          </cell>
          <cell r="P1553">
            <v>2368</v>
          </cell>
          <cell r="Q1553" t="str">
            <v>David Colquhoun</v>
          </cell>
          <cell r="R1553" t="str">
            <v>Permanent Full-Time</v>
          </cell>
          <cell r="S1553" t="str">
            <v>Salaried</v>
          </cell>
          <cell r="T1553" t="str">
            <v>IEA – 2013 Standard</v>
          </cell>
          <cell r="U1553">
            <v>1</v>
          </cell>
          <cell r="V1553" t="str">
            <v>J+</v>
          </cell>
          <cell r="W1553">
            <v>140000</v>
          </cell>
          <cell r="X1553" t="str">
            <v>HSBC L10 - 1 Queen Street</v>
          </cell>
          <cell r="Y1553">
            <v>0</v>
          </cell>
          <cell r="Z1553" t="str">
            <v>David</v>
          </cell>
          <cell r="AA1553" t="str">
            <v>Colquhoun</v>
          </cell>
          <cell r="AC1553" t="str">
            <v>BAND</v>
          </cell>
          <cell r="AD1553" t="str">
            <v>PSA</v>
          </cell>
          <cell r="AE1553" t="str">
            <v>Male</v>
          </cell>
          <cell r="AF1553">
            <v>8209</v>
          </cell>
          <cell r="AG1553" t="str">
            <v>CDD Proc support</v>
          </cell>
          <cell r="AH1553" t="str">
            <v>00.00.0000</v>
          </cell>
        </row>
        <row r="1554">
          <cell r="A1554">
            <v>51002156</v>
          </cell>
          <cell r="B1554" t="str">
            <v>Finance Division</v>
          </cell>
          <cell r="C1554" t="str">
            <v>Procurement</v>
          </cell>
          <cell r="D1554" t="str">
            <v>Operations</v>
          </cell>
          <cell r="E1554" t="str">
            <v>Operations</v>
          </cell>
          <cell r="F1554">
            <v>51002156</v>
          </cell>
          <cell r="G1554" t="str">
            <v>Procurement Specialist</v>
          </cell>
          <cell r="H1554" t="str">
            <v>10.03.2014</v>
          </cell>
          <cell r="I1554" t="str">
            <v>Staff Member</v>
          </cell>
          <cell r="J1554" t="str">
            <v>Band H</v>
          </cell>
          <cell r="K1554">
            <v>1</v>
          </cell>
          <cell r="L1554">
            <v>40</v>
          </cell>
          <cell r="M1554" t="str">
            <v>Permanent Full-Time</v>
          </cell>
          <cell r="N1554" t="str">
            <v>Salaried</v>
          </cell>
          <cell r="O1554" t="str">
            <v>Position Filled</v>
          </cell>
          <cell r="P1554">
            <v>1447</v>
          </cell>
          <cell r="Q1554" t="str">
            <v>Virginie Wethey</v>
          </cell>
          <cell r="R1554" t="str">
            <v>Permanent Full-Time</v>
          </cell>
          <cell r="S1554" t="str">
            <v>Salaried</v>
          </cell>
          <cell r="T1554" t="str">
            <v>CEA – PSA</v>
          </cell>
          <cell r="U1554">
            <v>1</v>
          </cell>
          <cell r="V1554" t="str">
            <v>H+</v>
          </cell>
          <cell r="W1554">
            <v>95000</v>
          </cell>
          <cell r="X1554" t="str">
            <v>HSBC L17 - 1 Queen Street</v>
          </cell>
          <cell r="Y1554">
            <v>0</v>
          </cell>
          <cell r="Z1554" t="str">
            <v>Virginie</v>
          </cell>
          <cell r="AA1554" t="str">
            <v>Wethey</v>
          </cell>
          <cell r="AC1554" t="str">
            <v>BAND</v>
          </cell>
          <cell r="AD1554" t="str">
            <v>PSA</v>
          </cell>
          <cell r="AE1554" t="str">
            <v>Female</v>
          </cell>
          <cell r="AF1554">
            <v>8210</v>
          </cell>
          <cell r="AG1554" t="str">
            <v>OD Proc support</v>
          </cell>
          <cell r="AH1554" t="str">
            <v>00.00.0000</v>
          </cell>
        </row>
        <row r="1555">
          <cell r="A1555">
            <v>51002157</v>
          </cell>
          <cell r="B1555" t="str">
            <v>Finance Division</v>
          </cell>
          <cell r="C1555" t="str">
            <v>Procurement</v>
          </cell>
          <cell r="D1555" t="str">
            <v>Capital</v>
          </cell>
          <cell r="E1555" t="str">
            <v>Capital</v>
          </cell>
          <cell r="F1555">
            <v>51002157</v>
          </cell>
          <cell r="G1555" t="str">
            <v>Procurement Specialist</v>
          </cell>
          <cell r="H1555" t="str">
            <v>10.03.2014</v>
          </cell>
          <cell r="I1555" t="str">
            <v>Staff Member</v>
          </cell>
          <cell r="J1555" t="str">
            <v>Band H</v>
          </cell>
          <cell r="K1555">
            <v>1</v>
          </cell>
          <cell r="L1555">
            <v>40</v>
          </cell>
          <cell r="M1555" t="str">
            <v>Permanent Full-Time</v>
          </cell>
          <cell r="N1555" t="str">
            <v>Salaried</v>
          </cell>
          <cell r="O1555" t="str">
            <v>Position Filled</v>
          </cell>
          <cell r="P1555">
            <v>2034</v>
          </cell>
          <cell r="Q1555" t="str">
            <v>Lesley Phoenix</v>
          </cell>
          <cell r="R1555" t="str">
            <v>Permanent Full-Time</v>
          </cell>
          <cell r="S1555" t="str">
            <v>Salaried</v>
          </cell>
          <cell r="T1555" t="str">
            <v>IEA – 2013 Standard</v>
          </cell>
          <cell r="U1555">
            <v>1</v>
          </cell>
          <cell r="V1555" t="str">
            <v>H+</v>
          </cell>
          <cell r="W1555">
            <v>100000</v>
          </cell>
          <cell r="X1555" t="str">
            <v>1 Queen Street - Level 10</v>
          </cell>
          <cell r="Y1555">
            <v>0</v>
          </cell>
          <cell r="Z1555" t="str">
            <v>Lesley</v>
          </cell>
          <cell r="AA1555" t="str">
            <v>Phoenix</v>
          </cell>
          <cell r="AC1555" t="str">
            <v>BAND</v>
          </cell>
          <cell r="AD1555" t="str">
            <v>PSA</v>
          </cell>
          <cell r="AE1555" t="str">
            <v>Female</v>
          </cell>
          <cell r="AF1555">
            <v>8209</v>
          </cell>
          <cell r="AG1555" t="str">
            <v>CDD Proc support</v>
          </cell>
          <cell r="AH1555" t="str">
            <v>00.00.0000</v>
          </cell>
        </row>
        <row r="1556">
          <cell r="A1556">
            <v>51002158</v>
          </cell>
          <cell r="B1556" t="str">
            <v>Finance Division</v>
          </cell>
          <cell r="C1556" t="str">
            <v>Procurement</v>
          </cell>
          <cell r="D1556" t="str">
            <v>Operations</v>
          </cell>
          <cell r="E1556" t="str">
            <v>Operations</v>
          </cell>
          <cell r="F1556">
            <v>51002158</v>
          </cell>
          <cell r="G1556" t="str">
            <v>Procurement Specialist</v>
          </cell>
          <cell r="H1556" t="str">
            <v>10.03.2014</v>
          </cell>
          <cell r="I1556" t="str">
            <v>Staff Member</v>
          </cell>
          <cell r="J1556" t="str">
            <v>Band H</v>
          </cell>
          <cell r="K1556">
            <v>1</v>
          </cell>
          <cell r="L1556">
            <v>40</v>
          </cell>
          <cell r="M1556" t="str">
            <v>Permanent Full-Time</v>
          </cell>
          <cell r="N1556" t="str">
            <v>Salaried</v>
          </cell>
          <cell r="O1556" t="str">
            <v>Position Filled</v>
          </cell>
          <cell r="P1556">
            <v>2119</v>
          </cell>
          <cell r="Q1556" t="str">
            <v>Sanjay Puri</v>
          </cell>
          <cell r="R1556" t="str">
            <v>Permanent Full-Time</v>
          </cell>
          <cell r="S1556" t="str">
            <v>Salaried</v>
          </cell>
          <cell r="T1556" t="str">
            <v>IEA – 2013 Standard</v>
          </cell>
          <cell r="U1556">
            <v>1</v>
          </cell>
          <cell r="V1556" t="str">
            <v>H+</v>
          </cell>
          <cell r="W1556">
            <v>95000</v>
          </cell>
          <cell r="X1556" t="str">
            <v>Vodafone Building - Level 2 (74 Taharoto Road)</v>
          </cell>
          <cell r="Y1556">
            <v>0</v>
          </cell>
          <cell r="Z1556" t="str">
            <v>Sanjay</v>
          </cell>
          <cell r="AA1556" t="str">
            <v>Puri</v>
          </cell>
          <cell r="AC1556" t="str">
            <v>BAND</v>
          </cell>
          <cell r="AD1556" t="str">
            <v>PSA</v>
          </cell>
          <cell r="AE1556" t="str">
            <v>Male</v>
          </cell>
          <cell r="AF1556">
            <v>8210</v>
          </cell>
          <cell r="AG1556" t="str">
            <v>OD Proc support</v>
          </cell>
          <cell r="AH1556" t="str">
            <v>00.00.0000</v>
          </cell>
        </row>
        <row r="1557">
          <cell r="A1557">
            <v>51002160</v>
          </cell>
          <cell r="B1557" t="str">
            <v>Finance Division</v>
          </cell>
          <cell r="C1557" t="str">
            <v>Procurement</v>
          </cell>
          <cell r="D1557" t="str">
            <v>Operations</v>
          </cell>
          <cell r="E1557" t="str">
            <v>Operations</v>
          </cell>
          <cell r="F1557">
            <v>51002160</v>
          </cell>
          <cell r="G1557" t="str">
            <v>Procurement Specialist</v>
          </cell>
          <cell r="H1557" t="str">
            <v>10.03.2014</v>
          </cell>
          <cell r="I1557" t="str">
            <v>Staff Member</v>
          </cell>
          <cell r="J1557" t="str">
            <v>Band H</v>
          </cell>
          <cell r="K1557">
            <v>1</v>
          </cell>
          <cell r="L1557">
            <v>40</v>
          </cell>
          <cell r="M1557" t="str">
            <v>Permanent Full-Time</v>
          </cell>
          <cell r="N1557" t="str">
            <v>Salaried</v>
          </cell>
          <cell r="O1557" t="str">
            <v>Position Filled</v>
          </cell>
          <cell r="P1557">
            <v>2103</v>
          </cell>
          <cell r="Q1557" t="str">
            <v>Rowena Hernandez</v>
          </cell>
          <cell r="R1557" t="str">
            <v>Permanent Full-Time</v>
          </cell>
          <cell r="S1557" t="str">
            <v>Salaried</v>
          </cell>
          <cell r="T1557" t="str">
            <v>IEA – 2013 Standard</v>
          </cell>
          <cell r="U1557">
            <v>1</v>
          </cell>
          <cell r="V1557" t="str">
            <v>H+</v>
          </cell>
          <cell r="W1557">
            <v>88000</v>
          </cell>
          <cell r="X1557" t="str">
            <v>1 Queen Street - Level 6</v>
          </cell>
          <cell r="Y1557">
            <v>0</v>
          </cell>
          <cell r="Z1557" t="str">
            <v>Rowena</v>
          </cell>
          <cell r="AA1557" t="str">
            <v>Hernandez</v>
          </cell>
          <cell r="AC1557" t="str">
            <v>BAND</v>
          </cell>
          <cell r="AD1557" t="str">
            <v>PSA</v>
          </cell>
          <cell r="AE1557" t="str">
            <v>Female</v>
          </cell>
          <cell r="AF1557">
            <v>8210</v>
          </cell>
          <cell r="AG1557" t="str">
            <v>OD Proc support</v>
          </cell>
          <cell r="AH1557" t="str">
            <v>00.00.0000</v>
          </cell>
        </row>
        <row r="1558">
          <cell r="A1558">
            <v>51002161</v>
          </cell>
          <cell r="B1558" t="str">
            <v>Finance Division</v>
          </cell>
          <cell r="C1558" t="str">
            <v>Procurement</v>
          </cell>
          <cell r="D1558" t="str">
            <v>Operations</v>
          </cell>
          <cell r="E1558" t="str">
            <v>Operations</v>
          </cell>
          <cell r="F1558">
            <v>51002161</v>
          </cell>
          <cell r="G1558" t="str">
            <v>Procurement Specialist</v>
          </cell>
          <cell r="H1558" t="str">
            <v>10.03.2014</v>
          </cell>
          <cell r="I1558" t="str">
            <v>Staff Member</v>
          </cell>
          <cell r="J1558" t="str">
            <v>Band H</v>
          </cell>
          <cell r="K1558">
            <v>1</v>
          </cell>
          <cell r="L1558">
            <v>40</v>
          </cell>
          <cell r="M1558" t="str">
            <v>Permanent Full-Time</v>
          </cell>
          <cell r="N1558" t="str">
            <v>Salaried</v>
          </cell>
          <cell r="O1558" t="str">
            <v>Position Filled</v>
          </cell>
          <cell r="P1558">
            <v>2255</v>
          </cell>
          <cell r="Q1558" t="str">
            <v>Emma Lees</v>
          </cell>
          <cell r="R1558" t="str">
            <v>Permanent Full-Time</v>
          </cell>
          <cell r="S1558" t="str">
            <v>Salaried</v>
          </cell>
          <cell r="T1558" t="str">
            <v>CEA – PSA</v>
          </cell>
          <cell r="U1558">
            <v>1</v>
          </cell>
          <cell r="V1558" t="str">
            <v>H+</v>
          </cell>
          <cell r="W1558">
            <v>100000</v>
          </cell>
          <cell r="X1558" t="str">
            <v>1 Queen Street - Level 17</v>
          </cell>
          <cell r="Y1558">
            <v>0</v>
          </cell>
          <cell r="Z1558" t="str">
            <v>Emma</v>
          </cell>
          <cell r="AA1558" t="str">
            <v>Lees</v>
          </cell>
          <cell r="AC1558" t="str">
            <v>BAND</v>
          </cell>
          <cell r="AD1558" t="str">
            <v>PSA</v>
          </cell>
          <cell r="AE1558" t="str">
            <v>Female</v>
          </cell>
          <cell r="AF1558">
            <v>8210</v>
          </cell>
          <cell r="AG1558" t="str">
            <v>OD Proc support</v>
          </cell>
          <cell r="AH1558" t="str">
            <v>00.00.0000</v>
          </cell>
        </row>
        <row r="1559">
          <cell r="A1559">
            <v>51002162</v>
          </cell>
          <cell r="B1559" t="str">
            <v>Finance Division</v>
          </cell>
          <cell r="C1559" t="str">
            <v>Procurement</v>
          </cell>
          <cell r="D1559" t="str">
            <v>Corporate &amp; Business Technology</v>
          </cell>
          <cell r="E1559" t="str">
            <v>Corporate &amp; Business Technology</v>
          </cell>
          <cell r="F1559">
            <v>51002162</v>
          </cell>
          <cell r="G1559" t="str">
            <v>Corporate Accommodation Manager</v>
          </cell>
          <cell r="H1559" t="str">
            <v>10.03.2014</v>
          </cell>
          <cell r="I1559" t="str">
            <v>Staff Member</v>
          </cell>
          <cell r="J1559" t="str">
            <v>Band H</v>
          </cell>
          <cell r="K1559">
            <v>1</v>
          </cell>
          <cell r="L1559">
            <v>40</v>
          </cell>
          <cell r="M1559" t="str">
            <v>Permanent Full-Time</v>
          </cell>
          <cell r="N1559" t="str">
            <v>Salaried</v>
          </cell>
          <cell r="O1559" t="str">
            <v>Position Filled</v>
          </cell>
          <cell r="P1559">
            <v>2366</v>
          </cell>
          <cell r="Q1559" t="str">
            <v>Julie Sarten</v>
          </cell>
          <cell r="R1559" t="str">
            <v>Permanent Full-Time</v>
          </cell>
          <cell r="S1559" t="str">
            <v>Salaried</v>
          </cell>
          <cell r="T1559" t="str">
            <v>CEA – PSA</v>
          </cell>
          <cell r="U1559">
            <v>1</v>
          </cell>
          <cell r="V1559" t="str">
            <v>H+</v>
          </cell>
          <cell r="W1559">
            <v>110000</v>
          </cell>
          <cell r="X1559" t="str">
            <v>Admin L4 - 6 Henderson Valley Road</v>
          </cell>
          <cell r="Y1559">
            <v>0</v>
          </cell>
          <cell r="Z1559" t="str">
            <v>Julie</v>
          </cell>
          <cell r="AA1559" t="str">
            <v>Sarten</v>
          </cell>
          <cell r="AC1559" t="str">
            <v>BAND</v>
          </cell>
          <cell r="AD1559" t="str">
            <v>PSA</v>
          </cell>
          <cell r="AE1559" t="str">
            <v>Female</v>
          </cell>
          <cell r="AF1559">
            <v>8208</v>
          </cell>
          <cell r="AG1559" t="str">
            <v>BT/Corp proc support</v>
          </cell>
          <cell r="AH1559" t="str">
            <v>00.00.0000</v>
          </cell>
        </row>
        <row r="1560">
          <cell r="A1560">
            <v>51002163</v>
          </cell>
          <cell r="B1560" t="str">
            <v>Finance Division</v>
          </cell>
          <cell r="C1560" t="str">
            <v>Procurement</v>
          </cell>
          <cell r="D1560" t="str">
            <v>Capital</v>
          </cell>
          <cell r="E1560" t="str">
            <v>Capital</v>
          </cell>
          <cell r="F1560">
            <v>51002163</v>
          </cell>
          <cell r="G1560" t="str">
            <v>Procurement Advisor</v>
          </cell>
          <cell r="H1560" t="str">
            <v>10.03.2014</v>
          </cell>
          <cell r="I1560" t="str">
            <v>Staff Member</v>
          </cell>
          <cell r="J1560" t="str">
            <v>Band G</v>
          </cell>
          <cell r="K1560">
            <v>1</v>
          </cell>
          <cell r="L1560">
            <v>40</v>
          </cell>
          <cell r="M1560" t="str">
            <v>Permanent Full-Time</v>
          </cell>
          <cell r="N1560" t="str">
            <v>Waged/Timesheet</v>
          </cell>
          <cell r="O1560" t="str">
            <v>Position Filled</v>
          </cell>
          <cell r="P1560">
            <v>2238</v>
          </cell>
          <cell r="Q1560" t="str">
            <v>Will Savage</v>
          </cell>
          <cell r="R1560" t="str">
            <v>Permanent Full-Time</v>
          </cell>
          <cell r="S1560" t="str">
            <v>Waged/Timesheet</v>
          </cell>
          <cell r="T1560" t="str">
            <v>CEA – PSA</v>
          </cell>
          <cell r="U1560">
            <v>1</v>
          </cell>
          <cell r="V1560" t="str">
            <v>G+</v>
          </cell>
          <cell r="W1560">
            <v>78000</v>
          </cell>
          <cell r="X1560" t="str">
            <v>HSBC L10 - 1 Queen Street</v>
          </cell>
          <cell r="Y1560">
            <v>0</v>
          </cell>
          <cell r="Z1560" t="str">
            <v>William</v>
          </cell>
          <cell r="AA1560" t="str">
            <v>Savage</v>
          </cell>
          <cell r="AB1560" t="str">
            <v>Will</v>
          </cell>
          <cell r="AC1560" t="str">
            <v>BAND</v>
          </cell>
          <cell r="AD1560" t="str">
            <v>PSA</v>
          </cell>
          <cell r="AE1560" t="str">
            <v>Male</v>
          </cell>
          <cell r="AF1560">
            <v>8209</v>
          </cell>
          <cell r="AG1560" t="str">
            <v>CDD Proc support</v>
          </cell>
          <cell r="AH1560" t="str">
            <v>00.00.0000</v>
          </cell>
        </row>
        <row r="1561">
          <cell r="A1561">
            <v>51002164</v>
          </cell>
          <cell r="B1561" t="str">
            <v>Finance Division</v>
          </cell>
          <cell r="C1561" t="str">
            <v>Procurement</v>
          </cell>
          <cell r="D1561" t="str">
            <v>Corporate &amp; Business Technology</v>
          </cell>
          <cell r="E1561" t="str">
            <v>Corporate &amp; Business Technology</v>
          </cell>
          <cell r="F1561">
            <v>51002164</v>
          </cell>
          <cell r="G1561" t="str">
            <v>Procurement Manager, Corporate &amp; BT</v>
          </cell>
          <cell r="H1561" t="str">
            <v>10.03.2014</v>
          </cell>
          <cell r="I1561" t="str">
            <v>Unit Manager</v>
          </cell>
          <cell r="J1561" t="str">
            <v>Band J</v>
          </cell>
          <cell r="K1561">
            <v>1</v>
          </cell>
          <cell r="L1561">
            <v>40</v>
          </cell>
          <cell r="M1561" t="str">
            <v>Permanent Full-Time</v>
          </cell>
          <cell r="N1561" t="str">
            <v>Salaried</v>
          </cell>
          <cell r="O1561" t="str">
            <v>Future Start exists</v>
          </cell>
          <cell r="P1561">
            <v>0</v>
          </cell>
          <cell r="U1561">
            <v>0</v>
          </cell>
          <cell r="W1561">
            <v>0</v>
          </cell>
          <cell r="Y1561">
            <v>1</v>
          </cell>
          <cell r="AD1561" t="str">
            <v>PSA</v>
          </cell>
          <cell r="AH1561" t="str">
            <v>00.00.0000</v>
          </cell>
        </row>
        <row r="1562">
          <cell r="A1562">
            <v>51002165</v>
          </cell>
          <cell r="B1562" t="str">
            <v>Finance Division</v>
          </cell>
          <cell r="C1562" t="str">
            <v>Procurement</v>
          </cell>
          <cell r="D1562" t="str">
            <v>Corporate &amp; Business Technology</v>
          </cell>
          <cell r="E1562" t="str">
            <v>Corporate &amp; Business Technology</v>
          </cell>
          <cell r="F1562">
            <v>51002165</v>
          </cell>
          <cell r="G1562" t="str">
            <v>Procurement Specialist</v>
          </cell>
          <cell r="H1562" t="str">
            <v>10.03.2014</v>
          </cell>
          <cell r="I1562" t="str">
            <v>Staff Member</v>
          </cell>
          <cell r="J1562" t="str">
            <v>Band H</v>
          </cell>
          <cell r="K1562">
            <v>1</v>
          </cell>
          <cell r="L1562">
            <v>40</v>
          </cell>
          <cell r="M1562" t="str">
            <v>Permanent Full-Time</v>
          </cell>
          <cell r="N1562" t="str">
            <v>Salaried</v>
          </cell>
          <cell r="O1562" t="str">
            <v>Position Filled</v>
          </cell>
          <cell r="P1562">
            <v>2001</v>
          </cell>
          <cell r="Q1562" t="str">
            <v>Diane Petley</v>
          </cell>
          <cell r="R1562" t="str">
            <v>Permanent Full-Time</v>
          </cell>
          <cell r="S1562" t="str">
            <v>Salaried</v>
          </cell>
          <cell r="T1562" t="str">
            <v>IEA – 2013 Standard</v>
          </cell>
          <cell r="U1562">
            <v>1</v>
          </cell>
          <cell r="V1562" t="str">
            <v>H5</v>
          </cell>
          <cell r="W1562">
            <v>82800</v>
          </cell>
          <cell r="X1562" t="str">
            <v>Admin 6 - 6 Henderson Valley Road</v>
          </cell>
          <cell r="Y1562">
            <v>0</v>
          </cell>
          <cell r="Z1562" t="str">
            <v>Diane</v>
          </cell>
          <cell r="AA1562" t="str">
            <v>Petley</v>
          </cell>
          <cell r="AC1562" t="str">
            <v>BAND</v>
          </cell>
          <cell r="AD1562" t="str">
            <v>PSA</v>
          </cell>
          <cell r="AE1562" t="str">
            <v>Female</v>
          </cell>
          <cell r="AF1562">
            <v>8208</v>
          </cell>
          <cell r="AG1562" t="str">
            <v>BT/Corp proc support</v>
          </cell>
          <cell r="AH1562" t="str">
            <v>00.00.0000</v>
          </cell>
        </row>
        <row r="1563">
          <cell r="A1563">
            <v>51002166</v>
          </cell>
          <cell r="B1563" t="str">
            <v>Finance Division</v>
          </cell>
          <cell r="C1563" t="str">
            <v>Procurement</v>
          </cell>
          <cell r="D1563" t="str">
            <v>Corporate &amp; Business Technology</v>
          </cell>
          <cell r="E1563" t="str">
            <v>Corporate &amp; Business Technology</v>
          </cell>
          <cell r="F1563">
            <v>51002166</v>
          </cell>
          <cell r="G1563" t="str">
            <v>Procurement Specialist</v>
          </cell>
          <cell r="H1563" t="str">
            <v>10.03.2014</v>
          </cell>
          <cell r="I1563" t="str">
            <v>Staff Member</v>
          </cell>
          <cell r="J1563" t="str">
            <v>Band H</v>
          </cell>
          <cell r="K1563">
            <v>1</v>
          </cell>
          <cell r="L1563">
            <v>40</v>
          </cell>
          <cell r="M1563" t="str">
            <v>Permanent Full-Time</v>
          </cell>
          <cell r="N1563" t="str">
            <v>Salaried</v>
          </cell>
          <cell r="O1563" t="str">
            <v>Position Filled</v>
          </cell>
          <cell r="P1563">
            <v>2138</v>
          </cell>
          <cell r="Q1563" t="str">
            <v>Sharon Mimilo</v>
          </cell>
          <cell r="R1563" t="str">
            <v>Permanent Full-Time</v>
          </cell>
          <cell r="S1563" t="str">
            <v>Salaried</v>
          </cell>
          <cell r="T1563" t="str">
            <v>IEA – 2013 Standard</v>
          </cell>
          <cell r="U1563">
            <v>1</v>
          </cell>
          <cell r="V1563" t="str">
            <v>H+</v>
          </cell>
          <cell r="W1563">
            <v>90000</v>
          </cell>
          <cell r="X1563" t="str">
            <v>Admin 4 - 6 Henderson Valley Road</v>
          </cell>
          <cell r="Y1563">
            <v>0</v>
          </cell>
          <cell r="Z1563" t="str">
            <v>Sharon</v>
          </cell>
          <cell r="AA1563" t="str">
            <v>Mimilo</v>
          </cell>
          <cell r="AC1563" t="str">
            <v>BAND</v>
          </cell>
          <cell r="AD1563" t="str">
            <v>PSA</v>
          </cell>
          <cell r="AE1563" t="str">
            <v>Female</v>
          </cell>
          <cell r="AF1563">
            <v>8208</v>
          </cell>
          <cell r="AG1563" t="str">
            <v>BT/Corp proc support</v>
          </cell>
          <cell r="AH1563" t="str">
            <v>00.00.0000</v>
          </cell>
        </row>
        <row r="1564">
          <cell r="A1564">
            <v>51002167</v>
          </cell>
          <cell r="B1564" t="str">
            <v>Finance Division</v>
          </cell>
          <cell r="C1564" t="str">
            <v>Procurement</v>
          </cell>
          <cell r="D1564" t="str">
            <v>Capital</v>
          </cell>
          <cell r="E1564" t="str">
            <v>Capital</v>
          </cell>
          <cell r="F1564">
            <v>51002167</v>
          </cell>
          <cell r="G1564" t="str">
            <v>Procurement Specialist</v>
          </cell>
          <cell r="H1564" t="str">
            <v>10.03.2014</v>
          </cell>
          <cell r="I1564" t="str">
            <v>Staff Member</v>
          </cell>
          <cell r="J1564" t="str">
            <v>Band H</v>
          </cell>
          <cell r="K1564">
            <v>1</v>
          </cell>
          <cell r="L1564">
            <v>40</v>
          </cell>
          <cell r="M1564" t="str">
            <v>Permanent Full-Time</v>
          </cell>
          <cell r="N1564" t="str">
            <v>Salaried</v>
          </cell>
          <cell r="O1564" t="str">
            <v>Position Filled</v>
          </cell>
          <cell r="P1564">
            <v>2024</v>
          </cell>
          <cell r="Q1564" t="str">
            <v>Tim Enright</v>
          </cell>
          <cell r="R1564" t="str">
            <v>Permanent Full-Time</v>
          </cell>
          <cell r="S1564" t="str">
            <v>Salaried</v>
          </cell>
          <cell r="T1564" t="str">
            <v>CEA – PSA</v>
          </cell>
          <cell r="U1564">
            <v>1</v>
          </cell>
          <cell r="V1564" t="str">
            <v>H+</v>
          </cell>
          <cell r="W1564">
            <v>90000</v>
          </cell>
          <cell r="X1564" t="str">
            <v>Admin 4 - 6 Henderson Valley Road</v>
          </cell>
          <cell r="Y1564">
            <v>0</v>
          </cell>
          <cell r="Z1564" t="str">
            <v>Timothy</v>
          </cell>
          <cell r="AA1564" t="str">
            <v>Enright</v>
          </cell>
          <cell r="AB1564" t="str">
            <v>Tim</v>
          </cell>
          <cell r="AC1564" t="str">
            <v>BAND</v>
          </cell>
          <cell r="AD1564" t="str">
            <v>PSA</v>
          </cell>
          <cell r="AE1564" t="str">
            <v>Male</v>
          </cell>
          <cell r="AF1564">
            <v>8209</v>
          </cell>
          <cell r="AG1564" t="str">
            <v>CDD Proc support</v>
          </cell>
          <cell r="AH1564" t="str">
            <v>00.00.0000</v>
          </cell>
        </row>
        <row r="1565">
          <cell r="A1565">
            <v>51002168</v>
          </cell>
          <cell r="B1565" t="str">
            <v>Finance Division</v>
          </cell>
          <cell r="C1565" t="str">
            <v>Procurement</v>
          </cell>
          <cell r="D1565" t="str">
            <v>Corporate &amp; Business Technology</v>
          </cell>
          <cell r="E1565" t="str">
            <v>Corporate &amp; Business Technology</v>
          </cell>
          <cell r="F1565">
            <v>51002168</v>
          </cell>
          <cell r="G1565" t="str">
            <v>Procurement Advisor</v>
          </cell>
          <cell r="H1565" t="str">
            <v>10.03.2014</v>
          </cell>
          <cell r="I1565" t="str">
            <v>Staff Member</v>
          </cell>
          <cell r="J1565" t="str">
            <v>Band G</v>
          </cell>
          <cell r="K1565">
            <v>1</v>
          </cell>
          <cell r="L1565">
            <v>40</v>
          </cell>
          <cell r="M1565" t="str">
            <v>Permanent Full-Time</v>
          </cell>
          <cell r="N1565" t="str">
            <v>Waged/Timesheet</v>
          </cell>
          <cell r="O1565" t="str">
            <v>Position Filled</v>
          </cell>
          <cell r="P1565">
            <v>689</v>
          </cell>
          <cell r="Q1565" t="str">
            <v>Darren Bartlett</v>
          </cell>
          <cell r="R1565" t="str">
            <v>Permanent Full-Time</v>
          </cell>
          <cell r="S1565" t="str">
            <v>Waged/Timesheet</v>
          </cell>
          <cell r="T1565" t="str">
            <v>CEA – PSA</v>
          </cell>
          <cell r="U1565">
            <v>1</v>
          </cell>
          <cell r="V1565" t="str">
            <v>G3</v>
          </cell>
          <cell r="W1565">
            <v>67080</v>
          </cell>
          <cell r="X1565" t="str">
            <v>Admin 4 - 6 Henderson Valley Road</v>
          </cell>
          <cell r="Y1565">
            <v>0</v>
          </cell>
          <cell r="Z1565" t="str">
            <v>Darren</v>
          </cell>
          <cell r="AA1565" t="str">
            <v>Bartlett</v>
          </cell>
          <cell r="AC1565" t="str">
            <v>BAND</v>
          </cell>
          <cell r="AD1565" t="str">
            <v>PSA</v>
          </cell>
          <cell r="AE1565" t="str">
            <v>Male</v>
          </cell>
          <cell r="AF1565">
            <v>8208</v>
          </cell>
          <cell r="AG1565" t="str">
            <v>BT/Corp proc support</v>
          </cell>
          <cell r="AH1565" t="str">
            <v>00.00.0000</v>
          </cell>
        </row>
        <row r="1566">
          <cell r="A1566">
            <v>51002169</v>
          </cell>
          <cell r="B1566" t="str">
            <v>Finance Division</v>
          </cell>
          <cell r="C1566" t="str">
            <v>Procurement</v>
          </cell>
          <cell r="D1566" t="str">
            <v>Capital</v>
          </cell>
          <cell r="E1566" t="str">
            <v>Capital</v>
          </cell>
          <cell r="F1566">
            <v>51002169</v>
          </cell>
          <cell r="G1566" t="str">
            <v>Procurement Advisor</v>
          </cell>
          <cell r="H1566" t="str">
            <v>10.03.2014</v>
          </cell>
          <cell r="I1566" t="str">
            <v>Staff Member</v>
          </cell>
          <cell r="J1566" t="str">
            <v>Band G</v>
          </cell>
          <cell r="K1566">
            <v>1</v>
          </cell>
          <cell r="L1566">
            <v>40</v>
          </cell>
          <cell r="M1566" t="str">
            <v>Permanent Full-Time</v>
          </cell>
          <cell r="N1566" t="str">
            <v>Waged/Timesheet</v>
          </cell>
          <cell r="O1566" t="str">
            <v>Position Filled</v>
          </cell>
          <cell r="P1566">
            <v>93302575</v>
          </cell>
          <cell r="Q1566" t="str">
            <v>Samir Bhalodkar</v>
          </cell>
          <cell r="R1566" t="str">
            <v>Permanent Full-Time</v>
          </cell>
          <cell r="S1566" t="str">
            <v>Waged/Timesheet</v>
          </cell>
          <cell r="T1566" t="str">
            <v>IEA – 2013 Standard</v>
          </cell>
          <cell r="U1566">
            <v>1</v>
          </cell>
          <cell r="V1566" t="str">
            <v>G+</v>
          </cell>
          <cell r="W1566">
            <v>82417.279999999999</v>
          </cell>
          <cell r="X1566" t="str">
            <v>Admin 4 - 6 Henderson Valley Road</v>
          </cell>
          <cell r="Y1566">
            <v>0</v>
          </cell>
          <cell r="Z1566" t="str">
            <v>Samir</v>
          </cell>
          <cell r="AA1566" t="str">
            <v>Bhalodkar</v>
          </cell>
          <cell r="AB1566" t="str">
            <v>Samir</v>
          </cell>
          <cell r="AC1566" t="str">
            <v>BAND</v>
          </cell>
          <cell r="AD1566" t="str">
            <v>PSA</v>
          </cell>
          <cell r="AE1566" t="str">
            <v>Male</v>
          </cell>
          <cell r="AF1566">
            <v>8209</v>
          </cell>
          <cell r="AG1566" t="str">
            <v>CDD Proc support</v>
          </cell>
          <cell r="AH1566" t="str">
            <v>00.00.0000</v>
          </cell>
        </row>
        <row r="1567">
          <cell r="A1567">
            <v>51002170</v>
          </cell>
          <cell r="B1567" t="str">
            <v>Capital Development Division</v>
          </cell>
          <cell r="C1567" t="str">
            <v>Construction</v>
          </cell>
          <cell r="D1567" t="str">
            <v>Rail Development - EMU Depot Proj Deliv</v>
          </cell>
          <cell r="E1567" t="str">
            <v>Rail Development - EMU Depot Proj Deliv</v>
          </cell>
          <cell r="F1567">
            <v>51002170</v>
          </cell>
          <cell r="G1567" t="str">
            <v>Senior Project Manager</v>
          </cell>
          <cell r="H1567" t="str">
            <v>10.03.2014</v>
          </cell>
          <cell r="I1567" t="str">
            <v>Staff Member</v>
          </cell>
          <cell r="J1567" t="str">
            <v>Band H</v>
          </cell>
          <cell r="K1567">
            <v>1</v>
          </cell>
          <cell r="L1567">
            <v>40</v>
          </cell>
          <cell r="M1567" t="str">
            <v>Fixed Term Full-Time</v>
          </cell>
          <cell r="N1567" t="str">
            <v>Salaried</v>
          </cell>
          <cell r="O1567" t="str">
            <v>Position Filled</v>
          </cell>
          <cell r="P1567">
            <v>2000</v>
          </cell>
          <cell r="Q1567" t="str">
            <v>Bobby Fischer</v>
          </cell>
          <cell r="R1567" t="str">
            <v>Fixed Term Part-Time</v>
          </cell>
          <cell r="S1567" t="str">
            <v>Salaried</v>
          </cell>
          <cell r="T1567" t="str">
            <v>IEA – 2013 Standard</v>
          </cell>
          <cell r="U1567">
            <v>0.875</v>
          </cell>
          <cell r="V1567" t="str">
            <v>H+</v>
          </cell>
          <cell r="W1567">
            <v>95000</v>
          </cell>
          <cell r="X1567" t="str">
            <v>1 Queen Street - Level 10</v>
          </cell>
          <cell r="Y1567">
            <v>0.125</v>
          </cell>
          <cell r="Z1567" t="str">
            <v>Bobby</v>
          </cell>
          <cell r="AA1567" t="str">
            <v>Fischer</v>
          </cell>
          <cell r="AC1567" t="str">
            <v>BAND</v>
          </cell>
          <cell r="AD1567" t="str">
            <v>PSA</v>
          </cell>
          <cell r="AE1567" t="str">
            <v>Female</v>
          </cell>
          <cell r="AF1567">
            <v>9603</v>
          </cell>
          <cell r="AG1567" t="str">
            <v>EMU Depot project</v>
          </cell>
          <cell r="AH1567" t="str">
            <v>31.03.2017</v>
          </cell>
        </row>
        <row r="1568">
          <cell r="A1568">
            <v>51002172</v>
          </cell>
          <cell r="F1568">
            <v>51002172</v>
          </cell>
          <cell r="G1568" t="str">
            <v>AMETI Infrastructure and Facilities Lead</v>
          </cell>
          <cell r="H1568" t="str">
            <v>01.03.2014</v>
          </cell>
          <cell r="I1568" t="str">
            <v>Staff Member</v>
          </cell>
          <cell r="K1568">
            <v>0</v>
          </cell>
          <cell r="L1568">
            <v>0</v>
          </cell>
          <cell r="O1568" t="str">
            <v>Position unfilled for 319 days</v>
          </cell>
          <cell r="P1568">
            <v>0</v>
          </cell>
          <cell r="U1568">
            <v>0</v>
          </cell>
          <cell r="W1568">
            <v>0</v>
          </cell>
          <cell r="Y1568">
            <v>0</v>
          </cell>
          <cell r="AH1568" t="str">
            <v>00.00.0000</v>
          </cell>
        </row>
        <row r="1569">
          <cell r="A1569">
            <v>51002173</v>
          </cell>
          <cell r="B1569" t="str">
            <v>Business Technology Division</v>
          </cell>
          <cell r="C1569" t="str">
            <v>Business Delivery</v>
          </cell>
          <cell r="D1569" t="str">
            <v>Corporate Programme</v>
          </cell>
          <cell r="E1569" t="str">
            <v>Corporate Programme</v>
          </cell>
          <cell r="F1569">
            <v>51002173</v>
          </cell>
          <cell r="G1569" t="str">
            <v>Website Business Analyst - Corporate Pro</v>
          </cell>
          <cell r="H1569" t="str">
            <v>01.03.2014</v>
          </cell>
          <cell r="I1569" t="str">
            <v>Staff Member</v>
          </cell>
          <cell r="K1569">
            <v>0</v>
          </cell>
          <cell r="L1569">
            <v>0</v>
          </cell>
          <cell r="M1569" t="str">
            <v>Non-Employee</v>
          </cell>
          <cell r="N1569" t="str">
            <v>Contractor</v>
          </cell>
          <cell r="O1569" t="str">
            <v>Position Filled</v>
          </cell>
          <cell r="P1569">
            <v>1958</v>
          </cell>
          <cell r="Q1569" t="str">
            <v>Zuricka Azavedo</v>
          </cell>
          <cell r="R1569" t="str">
            <v>Non-Employee</v>
          </cell>
          <cell r="S1569" t="str">
            <v>Contractor</v>
          </cell>
          <cell r="U1569">
            <v>0</v>
          </cell>
          <cell r="W1569">
            <v>0</v>
          </cell>
          <cell r="X1569" t="str">
            <v>Floor 1 - 21 Pitt Street</v>
          </cell>
          <cell r="Y1569">
            <v>0</v>
          </cell>
          <cell r="Z1569" t="str">
            <v>Zuricka</v>
          </cell>
          <cell r="AA1569" t="str">
            <v>Azavedo</v>
          </cell>
          <cell r="AE1569" t="str">
            <v>Female</v>
          </cell>
          <cell r="AF1569">
            <v>8529</v>
          </cell>
          <cell r="AG1569" t="str">
            <v>Corporate Programme</v>
          </cell>
          <cell r="AH1569" t="str">
            <v>31.03.2015</v>
          </cell>
        </row>
        <row r="1570">
          <cell r="A1570">
            <v>51002176</v>
          </cell>
          <cell r="B1570" t="str">
            <v>Business Technology Division</v>
          </cell>
          <cell r="C1570" t="str">
            <v>Business Delivery</v>
          </cell>
          <cell r="D1570" t="str">
            <v>ITS Programme</v>
          </cell>
          <cell r="E1570" t="str">
            <v>ITS Programme</v>
          </cell>
          <cell r="F1570">
            <v>51002176</v>
          </cell>
          <cell r="G1570" t="str">
            <v>Business Analyst</v>
          </cell>
          <cell r="H1570" t="str">
            <v>12.03.2014</v>
          </cell>
          <cell r="I1570" t="str">
            <v>Staff Member</v>
          </cell>
          <cell r="K1570">
            <v>0</v>
          </cell>
          <cell r="L1570">
            <v>0</v>
          </cell>
          <cell r="M1570" t="str">
            <v>Non-Employee</v>
          </cell>
          <cell r="N1570" t="str">
            <v>Contractor</v>
          </cell>
          <cell r="O1570" t="str">
            <v>Position Filled</v>
          </cell>
          <cell r="P1570">
            <v>2287</v>
          </cell>
          <cell r="Q1570" t="str">
            <v>John Schaumkel</v>
          </cell>
          <cell r="R1570" t="str">
            <v>Non-Employee</v>
          </cell>
          <cell r="S1570" t="str">
            <v>Contractor</v>
          </cell>
          <cell r="U1570">
            <v>0</v>
          </cell>
          <cell r="W1570">
            <v>0</v>
          </cell>
          <cell r="X1570" t="str">
            <v>Admin 6 - 6 Henderson Valley Road</v>
          </cell>
          <cell r="Y1570">
            <v>0</v>
          </cell>
          <cell r="Z1570" t="str">
            <v>John</v>
          </cell>
          <cell r="AA1570" t="str">
            <v>Schaumkel</v>
          </cell>
          <cell r="AE1570" t="str">
            <v>Female</v>
          </cell>
          <cell r="AF1570">
            <v>8504</v>
          </cell>
          <cell r="AG1570" t="str">
            <v>IT PMO</v>
          </cell>
          <cell r="AH1570" t="str">
            <v>10.04.2015</v>
          </cell>
        </row>
        <row r="1571">
          <cell r="A1571">
            <v>51002177</v>
          </cell>
          <cell r="B1571" t="str">
            <v>Capital Development Division</v>
          </cell>
          <cell r="C1571" t="str">
            <v>Investment &amp; Development</v>
          </cell>
          <cell r="D1571" t="str">
            <v>PT Development Programme</v>
          </cell>
          <cell r="E1571" t="str">
            <v>PT Development Programme</v>
          </cell>
          <cell r="F1571">
            <v>51002177</v>
          </cell>
          <cell r="G1571" t="str">
            <v>Project Controls Manager- AMETI</v>
          </cell>
          <cell r="H1571" t="str">
            <v>10.03.2014</v>
          </cell>
          <cell r="I1571" t="str">
            <v>Staff Member</v>
          </cell>
          <cell r="J1571" t="str">
            <v>Band I</v>
          </cell>
          <cell r="K1571">
            <v>1</v>
          </cell>
          <cell r="L1571">
            <v>40</v>
          </cell>
          <cell r="M1571" t="str">
            <v>Permanent Full-Time</v>
          </cell>
          <cell r="N1571" t="str">
            <v>Salaried</v>
          </cell>
          <cell r="O1571" t="str">
            <v>Position Filled</v>
          </cell>
          <cell r="P1571">
            <v>93302127</v>
          </cell>
          <cell r="Q1571" t="str">
            <v>Zoe Douglas-Jones</v>
          </cell>
          <cell r="R1571" t="str">
            <v>Permanent Part-Time</v>
          </cell>
          <cell r="S1571" t="str">
            <v>Salaried</v>
          </cell>
          <cell r="T1571" t="str">
            <v>IEA – 2013 Standard</v>
          </cell>
          <cell r="U1571">
            <v>0.6</v>
          </cell>
          <cell r="V1571" t="str">
            <v>I+</v>
          </cell>
          <cell r="W1571">
            <v>115000</v>
          </cell>
          <cell r="X1571" t="str">
            <v>1 Queen Street - Level 10</v>
          </cell>
          <cell r="Y1571">
            <v>0.4</v>
          </cell>
          <cell r="Z1571" t="str">
            <v>Zoe</v>
          </cell>
          <cell r="AA1571" t="str">
            <v>Douglas-Jones</v>
          </cell>
          <cell r="AB1571" t="str">
            <v>Zoe</v>
          </cell>
          <cell r="AC1571" t="str">
            <v>BAND</v>
          </cell>
          <cell r="AD1571" t="str">
            <v>PSA</v>
          </cell>
          <cell r="AE1571" t="str">
            <v>Female</v>
          </cell>
          <cell r="AF1571">
            <v>3303</v>
          </cell>
          <cell r="AG1571" t="str">
            <v>Investment and Devel</v>
          </cell>
          <cell r="AH1571" t="str">
            <v>00.00.0000</v>
          </cell>
        </row>
        <row r="1572">
          <cell r="A1572">
            <v>51002178</v>
          </cell>
          <cell r="B1572" t="str">
            <v>Capital Development Division</v>
          </cell>
          <cell r="C1572" t="str">
            <v>Investment &amp; Development</v>
          </cell>
          <cell r="D1572" t="str">
            <v>PT Development Programme</v>
          </cell>
          <cell r="E1572" t="str">
            <v>PT Development Programme</v>
          </cell>
          <cell r="F1572">
            <v>51002178</v>
          </cell>
          <cell r="G1572" t="str">
            <v>Project Controls Manager</v>
          </cell>
          <cell r="H1572" t="str">
            <v>10.03.2014</v>
          </cell>
          <cell r="I1572" t="str">
            <v>Staff Member</v>
          </cell>
          <cell r="J1572" t="str">
            <v>Band I</v>
          </cell>
          <cell r="K1572">
            <v>1</v>
          </cell>
          <cell r="L1572">
            <v>40</v>
          </cell>
          <cell r="M1572" t="str">
            <v>Permanent Full-Time</v>
          </cell>
          <cell r="N1572" t="str">
            <v>Salaried</v>
          </cell>
          <cell r="O1572" t="str">
            <v>Position unfilled for 310 days</v>
          </cell>
          <cell r="P1572">
            <v>0</v>
          </cell>
          <cell r="U1572">
            <v>0</v>
          </cell>
          <cell r="W1572">
            <v>0</v>
          </cell>
          <cell r="Y1572">
            <v>1</v>
          </cell>
          <cell r="AD1572" t="str">
            <v>PSA</v>
          </cell>
          <cell r="AH1572" t="str">
            <v>00.00.0000</v>
          </cell>
        </row>
        <row r="1573">
          <cell r="A1573">
            <v>51002179</v>
          </cell>
          <cell r="B1573" t="str">
            <v>Capital Development Division</v>
          </cell>
          <cell r="C1573" t="str">
            <v>Investment &amp; Development</v>
          </cell>
          <cell r="D1573" t="str">
            <v>PT Development Programme</v>
          </cell>
          <cell r="E1573" t="str">
            <v>PT Development Programme</v>
          </cell>
          <cell r="F1573">
            <v>51002179</v>
          </cell>
          <cell r="G1573" t="str">
            <v>Project Controls Manager</v>
          </cell>
          <cell r="H1573" t="str">
            <v>10.03.2014</v>
          </cell>
          <cell r="I1573" t="str">
            <v>Staff Member</v>
          </cell>
          <cell r="J1573" t="str">
            <v>Band I</v>
          </cell>
          <cell r="K1573">
            <v>1</v>
          </cell>
          <cell r="L1573">
            <v>40</v>
          </cell>
          <cell r="M1573" t="str">
            <v>Permanent Full-Time</v>
          </cell>
          <cell r="N1573" t="str">
            <v>Salaried</v>
          </cell>
          <cell r="O1573" t="str">
            <v>Position Filled</v>
          </cell>
          <cell r="P1573">
            <v>2207</v>
          </cell>
          <cell r="Q1573" t="str">
            <v>Amit Sarkar</v>
          </cell>
          <cell r="R1573" t="str">
            <v>Permanent Full-Time</v>
          </cell>
          <cell r="S1573" t="str">
            <v>Salaried</v>
          </cell>
          <cell r="T1573" t="str">
            <v>IEA – 2013 Standard</v>
          </cell>
          <cell r="U1573">
            <v>1</v>
          </cell>
          <cell r="V1573" t="str">
            <v>I+</v>
          </cell>
          <cell r="W1573">
            <v>132000</v>
          </cell>
          <cell r="X1573" t="str">
            <v>1 Queen Street - Level 10</v>
          </cell>
          <cell r="Y1573">
            <v>0</v>
          </cell>
          <cell r="Z1573" t="str">
            <v>Amit</v>
          </cell>
          <cell r="AA1573" t="str">
            <v>Sarkar</v>
          </cell>
          <cell r="AC1573" t="str">
            <v>BAND</v>
          </cell>
          <cell r="AD1573" t="str">
            <v>PSA</v>
          </cell>
          <cell r="AE1573" t="str">
            <v>Male</v>
          </cell>
          <cell r="AF1573">
            <v>3303</v>
          </cell>
          <cell r="AG1573" t="str">
            <v>Investment and Devel</v>
          </cell>
          <cell r="AH1573" t="str">
            <v>00.00.0000</v>
          </cell>
        </row>
        <row r="1574">
          <cell r="A1574">
            <v>51002180</v>
          </cell>
          <cell r="B1574" t="str">
            <v>Capital Development Division</v>
          </cell>
          <cell r="C1574" t="str">
            <v>Investment &amp; Development</v>
          </cell>
          <cell r="D1574" t="str">
            <v>AMETI</v>
          </cell>
          <cell r="E1574" t="str">
            <v>AMETI Panmure Workstream</v>
          </cell>
          <cell r="F1574">
            <v>51002180</v>
          </cell>
          <cell r="G1574" t="str">
            <v>Snr Project Manager</v>
          </cell>
          <cell r="H1574" t="str">
            <v>10.02.2014</v>
          </cell>
          <cell r="I1574" t="str">
            <v>Staff Member</v>
          </cell>
          <cell r="J1574" t="str">
            <v>Band H</v>
          </cell>
          <cell r="K1574">
            <v>1</v>
          </cell>
          <cell r="L1574">
            <v>40</v>
          </cell>
          <cell r="M1574" t="str">
            <v>Fixed Term Full-Time</v>
          </cell>
          <cell r="N1574" t="str">
            <v>Salaried</v>
          </cell>
          <cell r="O1574" t="str">
            <v>Position Filled</v>
          </cell>
          <cell r="P1574">
            <v>2182</v>
          </cell>
          <cell r="Q1574" t="str">
            <v>Jon Bennetts</v>
          </cell>
          <cell r="R1574" t="str">
            <v>Fixed Term Part-Time</v>
          </cell>
          <cell r="S1574" t="str">
            <v>Salaried</v>
          </cell>
          <cell r="T1574" t="str">
            <v>IEA – 2013 Standard</v>
          </cell>
          <cell r="U1574">
            <v>0.875</v>
          </cell>
          <cell r="V1574" t="str">
            <v>H+</v>
          </cell>
          <cell r="W1574">
            <v>110000</v>
          </cell>
          <cell r="X1574" t="str">
            <v>1 Queen Street - Level 10</v>
          </cell>
          <cell r="Y1574">
            <v>0.125</v>
          </cell>
          <cell r="Z1574" t="str">
            <v>Jon</v>
          </cell>
          <cell r="AA1574" t="str">
            <v>Bennetts</v>
          </cell>
          <cell r="AC1574" t="str">
            <v>BAND</v>
          </cell>
          <cell r="AD1574" t="str">
            <v>PSA</v>
          </cell>
          <cell r="AE1574" t="str">
            <v>Male</v>
          </cell>
          <cell r="AF1574">
            <v>3311</v>
          </cell>
          <cell r="AG1574" t="str">
            <v>Project Direct AMETI</v>
          </cell>
          <cell r="AH1574" t="str">
            <v>27.01.2017</v>
          </cell>
        </row>
        <row r="1575">
          <cell r="A1575">
            <v>51002181</v>
          </cell>
          <cell r="B1575" t="str">
            <v>Capital Development Division</v>
          </cell>
          <cell r="C1575" t="str">
            <v>Investment &amp; Development</v>
          </cell>
          <cell r="D1575" t="str">
            <v>AMETI</v>
          </cell>
          <cell r="E1575" t="str">
            <v>AMETI</v>
          </cell>
          <cell r="F1575">
            <v>51002181</v>
          </cell>
          <cell r="G1575" t="str">
            <v>Project Coordinator</v>
          </cell>
          <cell r="H1575" t="str">
            <v>10.02.2014</v>
          </cell>
          <cell r="I1575" t="str">
            <v>Staff Member</v>
          </cell>
          <cell r="J1575" t="str">
            <v>Band F</v>
          </cell>
          <cell r="K1575">
            <v>1</v>
          </cell>
          <cell r="L1575">
            <v>40</v>
          </cell>
          <cell r="M1575" t="str">
            <v>Fixed Term Full-Time</v>
          </cell>
          <cell r="N1575" t="str">
            <v>Waged/Timesheet</v>
          </cell>
          <cell r="O1575" t="str">
            <v>Position unfilled for 338 days</v>
          </cell>
          <cell r="P1575">
            <v>0</v>
          </cell>
          <cell r="U1575">
            <v>0</v>
          </cell>
          <cell r="W1575">
            <v>0</v>
          </cell>
          <cell r="Y1575">
            <v>1</v>
          </cell>
          <cell r="AD1575" t="str">
            <v>PSA</v>
          </cell>
          <cell r="AH1575" t="str">
            <v>00.00.0000</v>
          </cell>
        </row>
        <row r="1576">
          <cell r="A1576">
            <v>51002183</v>
          </cell>
          <cell r="B1576" t="str">
            <v>Capital Development Division</v>
          </cell>
          <cell r="C1576" t="str">
            <v>Roading</v>
          </cell>
          <cell r="D1576" t="str">
            <v>Delivery - South East</v>
          </cell>
          <cell r="E1576" t="str">
            <v>Road Development - East</v>
          </cell>
          <cell r="F1576">
            <v>51002183</v>
          </cell>
          <cell r="G1576" t="str">
            <v>Engineering Assistant</v>
          </cell>
          <cell r="H1576" t="str">
            <v>07.03.2014</v>
          </cell>
          <cell r="I1576" t="str">
            <v>Staff Member</v>
          </cell>
          <cell r="J1576" t="str">
            <v>Band C</v>
          </cell>
          <cell r="K1576">
            <v>0.2</v>
          </cell>
          <cell r="L1576">
            <v>8</v>
          </cell>
          <cell r="M1576" t="str">
            <v>Fixed Term Part-Time</v>
          </cell>
          <cell r="N1576" t="str">
            <v>Waged/Timesheet</v>
          </cell>
          <cell r="O1576" t="str">
            <v>Position unfilled for  31 days</v>
          </cell>
          <cell r="P1576">
            <v>0</v>
          </cell>
          <cell r="U1576">
            <v>0</v>
          </cell>
          <cell r="W1576">
            <v>0</v>
          </cell>
          <cell r="Y1576">
            <v>0.2</v>
          </cell>
          <cell r="AD1576" t="str">
            <v>PSA</v>
          </cell>
          <cell r="AH1576" t="str">
            <v>00.00.0000</v>
          </cell>
        </row>
        <row r="1577">
          <cell r="A1577">
            <v>51002184</v>
          </cell>
          <cell r="B1577" t="str">
            <v>Capital Development Division</v>
          </cell>
          <cell r="C1577" t="str">
            <v>Property &amp; Planning</v>
          </cell>
          <cell r="E1577" t="str">
            <v>Property &amp; Planning</v>
          </cell>
          <cell r="F1577">
            <v>51002184</v>
          </cell>
          <cell r="G1577" t="str">
            <v>Project Development Specialist</v>
          </cell>
          <cell r="H1577" t="str">
            <v>17.02.2014</v>
          </cell>
          <cell r="I1577" t="str">
            <v>Staff Member</v>
          </cell>
          <cell r="J1577" t="str">
            <v>Band H</v>
          </cell>
          <cell r="K1577">
            <v>1</v>
          </cell>
          <cell r="L1577">
            <v>40</v>
          </cell>
          <cell r="M1577" t="str">
            <v>Fixed Term Full-Time</v>
          </cell>
          <cell r="N1577" t="str">
            <v>Salaried</v>
          </cell>
          <cell r="O1577" t="str">
            <v>Position Filled</v>
          </cell>
          <cell r="P1577">
            <v>2008</v>
          </cell>
          <cell r="Q1577" t="str">
            <v>Tyler Scott</v>
          </cell>
          <cell r="R1577" t="str">
            <v>Fixed Term Full-Time</v>
          </cell>
          <cell r="S1577" t="str">
            <v>Salaried</v>
          </cell>
          <cell r="T1577" t="str">
            <v>IEA – 2013 Standard</v>
          </cell>
          <cell r="U1577">
            <v>1</v>
          </cell>
          <cell r="V1577" t="str">
            <v>H+</v>
          </cell>
          <cell r="W1577">
            <v>110000</v>
          </cell>
          <cell r="X1577" t="str">
            <v>29 Customs Street West - Level 18</v>
          </cell>
          <cell r="Y1577">
            <v>0</v>
          </cell>
          <cell r="Z1577" t="str">
            <v>Tyler</v>
          </cell>
          <cell r="AA1577" t="str">
            <v>Scott</v>
          </cell>
          <cell r="AB1577" t="str">
            <v>Tyler</v>
          </cell>
          <cell r="AC1577" t="str">
            <v>BAND</v>
          </cell>
          <cell r="AD1577" t="str">
            <v>PSA</v>
          </cell>
          <cell r="AE1577" t="str">
            <v>Male</v>
          </cell>
          <cell r="AF1577">
            <v>8400</v>
          </cell>
          <cell r="AG1577" t="str">
            <v>Property &amp; Planning</v>
          </cell>
          <cell r="AH1577" t="str">
            <v>07.04.2016</v>
          </cell>
        </row>
        <row r="1578">
          <cell r="A1578">
            <v>51002186</v>
          </cell>
          <cell r="B1578" t="str">
            <v>Finance Division</v>
          </cell>
          <cell r="C1578" t="str">
            <v>Procurement</v>
          </cell>
          <cell r="D1578" t="str">
            <v>Strategy &amp; Systems</v>
          </cell>
          <cell r="E1578" t="str">
            <v>PM Contract Support</v>
          </cell>
          <cell r="F1578">
            <v>51002186</v>
          </cell>
          <cell r="G1578" t="str">
            <v>Procurement Support Coordinator</v>
          </cell>
          <cell r="H1578" t="str">
            <v>10.03.2014</v>
          </cell>
          <cell r="I1578" t="str">
            <v>Staff Member</v>
          </cell>
          <cell r="J1578" t="str">
            <v>Band E</v>
          </cell>
          <cell r="K1578">
            <v>1</v>
          </cell>
          <cell r="L1578">
            <v>40</v>
          </cell>
          <cell r="M1578" t="str">
            <v>Permanent Full-Time</v>
          </cell>
          <cell r="N1578" t="str">
            <v>Waged/Timesheet</v>
          </cell>
          <cell r="O1578" t="str">
            <v>Position Filled</v>
          </cell>
          <cell r="P1578">
            <v>1013</v>
          </cell>
          <cell r="Q1578" t="str">
            <v>Matthew Grainger</v>
          </cell>
          <cell r="R1578" t="str">
            <v>Permanent Full-Time</v>
          </cell>
          <cell r="S1578" t="str">
            <v>Waged/Timesheet</v>
          </cell>
          <cell r="T1578" t="str">
            <v>IEA – 2013 Standard</v>
          </cell>
          <cell r="U1578">
            <v>1</v>
          </cell>
          <cell r="V1578" t="str">
            <v>E5</v>
          </cell>
          <cell r="W1578">
            <v>50400</v>
          </cell>
          <cell r="X1578" t="str">
            <v>Admin 4 - 6 Henderson Valley Road</v>
          </cell>
          <cell r="Y1578">
            <v>0</v>
          </cell>
          <cell r="Z1578" t="str">
            <v>Matthew</v>
          </cell>
          <cell r="AA1578" t="str">
            <v>Grainger</v>
          </cell>
          <cell r="AC1578" t="str">
            <v>BAND</v>
          </cell>
          <cell r="AD1578" t="str">
            <v>PSA</v>
          </cell>
          <cell r="AE1578" t="str">
            <v>Male</v>
          </cell>
          <cell r="AF1578">
            <v>8207</v>
          </cell>
          <cell r="AG1578" t="str">
            <v>Contract admin</v>
          </cell>
          <cell r="AH1578" t="str">
            <v>00.00.0000</v>
          </cell>
        </row>
        <row r="1579">
          <cell r="A1579">
            <v>51002192</v>
          </cell>
          <cell r="B1579" t="str">
            <v>Strategy &amp; Planning</v>
          </cell>
          <cell r="C1579" t="str">
            <v>Transport Integration</v>
          </cell>
          <cell r="D1579" t="str">
            <v>Transport / Land Use Integration Plans</v>
          </cell>
          <cell r="E1579" t="str">
            <v>Transport / Land Use Integration Plans</v>
          </cell>
          <cell r="F1579">
            <v>51002192</v>
          </cell>
          <cell r="G1579" t="str">
            <v>Principal Transport Planner</v>
          </cell>
          <cell r="H1579" t="str">
            <v>05.05.2014</v>
          </cell>
          <cell r="I1579" t="str">
            <v>Staff Member</v>
          </cell>
          <cell r="J1579" t="str">
            <v>Band I</v>
          </cell>
          <cell r="K1579">
            <v>1</v>
          </cell>
          <cell r="L1579">
            <v>40</v>
          </cell>
          <cell r="M1579" t="str">
            <v>Fixed Term Full-Time</v>
          </cell>
          <cell r="N1579" t="str">
            <v>Salaried</v>
          </cell>
          <cell r="O1579" t="str">
            <v>Position Filled</v>
          </cell>
          <cell r="P1579">
            <v>2160</v>
          </cell>
          <cell r="Q1579" t="str">
            <v>Elisabeth Resl</v>
          </cell>
          <cell r="R1579" t="str">
            <v>Fixed Term Part-Time</v>
          </cell>
          <cell r="S1579" t="str">
            <v>Salaried</v>
          </cell>
          <cell r="T1579" t="str">
            <v>IEA – 2013 Standard</v>
          </cell>
          <cell r="U1579">
            <v>0.81299999999999994</v>
          </cell>
          <cell r="V1579" t="str">
            <v>I-</v>
          </cell>
          <cell r="W1579">
            <v>87200</v>
          </cell>
          <cell r="X1579" t="str">
            <v>Admin 5 - 6 Henderson Valley Road</v>
          </cell>
          <cell r="Y1579">
            <v>0.187</v>
          </cell>
          <cell r="Z1579" t="str">
            <v>Elisabeth</v>
          </cell>
          <cell r="AA1579" t="str">
            <v>Resl</v>
          </cell>
          <cell r="AC1579" t="str">
            <v>BAND</v>
          </cell>
          <cell r="AD1579" t="str">
            <v>PSA</v>
          </cell>
          <cell r="AE1579" t="str">
            <v>Female</v>
          </cell>
          <cell r="AF1579">
            <v>9223</v>
          </cell>
          <cell r="AG1579" t="str">
            <v>TRANSPORT PLANNING</v>
          </cell>
          <cell r="AH1579" t="str">
            <v>01.05.2017</v>
          </cell>
        </row>
        <row r="1580">
          <cell r="A1580">
            <v>51002195</v>
          </cell>
          <cell r="B1580" t="str">
            <v>Business Technology Division</v>
          </cell>
          <cell r="C1580" t="str">
            <v>Enterprise Information</v>
          </cell>
          <cell r="D1580" t="str">
            <v>Business Intelligence</v>
          </cell>
          <cell r="E1580" t="str">
            <v>BI Development</v>
          </cell>
          <cell r="F1580">
            <v>51002195</v>
          </cell>
          <cell r="G1580" t="str">
            <v>Business Intelligence Developer</v>
          </cell>
          <cell r="H1580" t="str">
            <v>07.04.2014</v>
          </cell>
          <cell r="I1580" t="str">
            <v>Staff Member</v>
          </cell>
          <cell r="J1580" t="str">
            <v>Band G</v>
          </cell>
          <cell r="K1580">
            <v>1</v>
          </cell>
          <cell r="L1580">
            <v>40</v>
          </cell>
          <cell r="M1580" t="str">
            <v>Fixed Term Full-Time</v>
          </cell>
          <cell r="N1580" t="str">
            <v>Waged/Timesheet</v>
          </cell>
          <cell r="O1580" t="str">
            <v>Position unfilled for 213 days</v>
          </cell>
          <cell r="P1580">
            <v>0</v>
          </cell>
          <cell r="U1580">
            <v>0</v>
          </cell>
          <cell r="W1580">
            <v>0</v>
          </cell>
          <cell r="Y1580">
            <v>1</v>
          </cell>
          <cell r="AD1580" t="str">
            <v>PSA</v>
          </cell>
          <cell r="AH1580" t="str">
            <v>00.00.0000</v>
          </cell>
        </row>
        <row r="1581">
          <cell r="A1581">
            <v>51002202</v>
          </cell>
          <cell r="B1581" t="str">
            <v>Finance Division</v>
          </cell>
          <cell r="C1581" t="str">
            <v>AT HOP</v>
          </cell>
          <cell r="D1581" t="str">
            <v>AT HOP Operations</v>
          </cell>
          <cell r="E1581" t="str">
            <v>AT HOP Operations</v>
          </cell>
          <cell r="F1581">
            <v>51002202</v>
          </cell>
          <cell r="G1581" t="str">
            <v>HOP Service Delivery Representative</v>
          </cell>
          <cell r="H1581" t="str">
            <v>17.03.2014</v>
          </cell>
          <cell r="I1581" t="str">
            <v>Staff Member</v>
          </cell>
          <cell r="K1581">
            <v>0</v>
          </cell>
          <cell r="L1581">
            <v>0</v>
          </cell>
          <cell r="M1581" t="str">
            <v>Non-Employee</v>
          </cell>
          <cell r="N1581" t="str">
            <v>Contractor</v>
          </cell>
          <cell r="O1581" t="str">
            <v>Position Filled</v>
          </cell>
          <cell r="P1581">
            <v>2240</v>
          </cell>
          <cell r="Q1581" t="str">
            <v>Joe Condy</v>
          </cell>
          <cell r="R1581" t="str">
            <v>Non-Employee</v>
          </cell>
          <cell r="S1581" t="str">
            <v>Contractor</v>
          </cell>
          <cell r="U1581">
            <v>0</v>
          </cell>
          <cell r="W1581">
            <v>0</v>
          </cell>
          <cell r="X1581" t="str">
            <v>Floor 1 - 21 Pitt Street</v>
          </cell>
          <cell r="Y1581">
            <v>0</v>
          </cell>
          <cell r="Z1581" t="str">
            <v>Joe</v>
          </cell>
          <cell r="AA1581" t="str">
            <v>Condy</v>
          </cell>
          <cell r="AE1581" t="str">
            <v>Male</v>
          </cell>
          <cell r="AF1581">
            <v>1701</v>
          </cell>
          <cell r="AG1581" t="str">
            <v>AT HOP</v>
          </cell>
          <cell r="AH1581" t="str">
            <v>30.11.2014</v>
          </cell>
        </row>
        <row r="1582">
          <cell r="A1582">
            <v>51002205</v>
          </cell>
          <cell r="B1582" t="str">
            <v>People, Safety &amp; Contact</v>
          </cell>
          <cell r="C1582" t="str">
            <v>Health and Safety</v>
          </cell>
          <cell r="E1582" t="str">
            <v>Health and Safety</v>
          </cell>
          <cell r="F1582">
            <v>51002205</v>
          </cell>
          <cell r="G1582" t="str">
            <v>Health and Safety Coordinator</v>
          </cell>
          <cell r="H1582" t="str">
            <v>28.04.2014</v>
          </cell>
          <cell r="I1582" t="str">
            <v>Staff Member</v>
          </cell>
          <cell r="J1582" t="str">
            <v>Band E</v>
          </cell>
          <cell r="K1582">
            <v>1</v>
          </cell>
          <cell r="L1582">
            <v>40</v>
          </cell>
          <cell r="M1582" t="str">
            <v>Permanent Full-Time</v>
          </cell>
          <cell r="N1582" t="str">
            <v>Waged/Timesheet</v>
          </cell>
          <cell r="O1582" t="str">
            <v>Position Filled</v>
          </cell>
          <cell r="P1582">
            <v>2041</v>
          </cell>
          <cell r="Q1582" t="str">
            <v>Berny Tubberty</v>
          </cell>
          <cell r="R1582" t="str">
            <v>Permanent Full-Time</v>
          </cell>
          <cell r="S1582" t="str">
            <v>Waged/Timesheet</v>
          </cell>
          <cell r="T1582" t="str">
            <v>IEA – 2013 Standard</v>
          </cell>
          <cell r="U1582">
            <v>1</v>
          </cell>
          <cell r="V1582" t="str">
            <v>E+</v>
          </cell>
          <cell r="W1582">
            <v>56000</v>
          </cell>
          <cell r="X1582" t="str">
            <v>Central One Level 2 - 6 Henderson Valley Road</v>
          </cell>
          <cell r="Y1582">
            <v>0</v>
          </cell>
          <cell r="Z1582" t="str">
            <v>Bernadette</v>
          </cell>
          <cell r="AA1582" t="str">
            <v>Tubberty</v>
          </cell>
          <cell r="AB1582" t="str">
            <v>Berny</v>
          </cell>
          <cell r="AC1582" t="str">
            <v>BAND</v>
          </cell>
          <cell r="AD1582" t="str">
            <v>PSA</v>
          </cell>
          <cell r="AE1582" t="str">
            <v>Female</v>
          </cell>
          <cell r="AF1582">
            <v>9304</v>
          </cell>
          <cell r="AG1582" t="str">
            <v>Health and Safety</v>
          </cell>
          <cell r="AH1582" t="str">
            <v>00.00.0000</v>
          </cell>
        </row>
        <row r="1583">
          <cell r="A1583">
            <v>51002206</v>
          </cell>
          <cell r="B1583" t="str">
            <v>Capital Development Division</v>
          </cell>
          <cell r="C1583" t="str">
            <v>Road Corridor</v>
          </cell>
          <cell r="D1583" t="str">
            <v>Delivery</v>
          </cell>
          <cell r="E1583" t="str">
            <v>Compliance Auditing - West</v>
          </cell>
          <cell r="F1583">
            <v>51002206</v>
          </cell>
          <cell r="G1583" t="str">
            <v>Compliance Auditor/ Inspector</v>
          </cell>
          <cell r="H1583" t="str">
            <v>01.03.2014</v>
          </cell>
          <cell r="I1583" t="str">
            <v>Staff Member</v>
          </cell>
          <cell r="J1583" t="str">
            <v>Band C</v>
          </cell>
          <cell r="K1583">
            <v>0</v>
          </cell>
          <cell r="L1583">
            <v>0</v>
          </cell>
          <cell r="M1583" t="str">
            <v>Casual</v>
          </cell>
          <cell r="N1583" t="str">
            <v>Waged/Timesheet</v>
          </cell>
          <cell r="O1583" t="str">
            <v>Position Filled</v>
          </cell>
          <cell r="P1583">
            <v>1974</v>
          </cell>
          <cell r="Q1583" t="str">
            <v>Sunil Prasad</v>
          </cell>
          <cell r="R1583" t="str">
            <v>Casual</v>
          </cell>
          <cell r="S1583" t="str">
            <v>Waged/Timesheet</v>
          </cell>
          <cell r="T1583" t="str">
            <v>IEA – 2013 Standard</v>
          </cell>
          <cell r="U1583">
            <v>0</v>
          </cell>
          <cell r="V1583">
            <v>0</v>
          </cell>
          <cell r="W1583">
            <v>0</v>
          </cell>
          <cell r="X1583" t="str">
            <v>Admin 5 - 6 Henderson Valley Road</v>
          </cell>
          <cell r="Y1583">
            <v>0</v>
          </cell>
          <cell r="Z1583" t="str">
            <v>Sunil</v>
          </cell>
          <cell r="AA1583" t="str">
            <v>Prasad</v>
          </cell>
          <cell r="AC1583" t="str">
            <v>NO SCALE</v>
          </cell>
          <cell r="AD1583" t="str">
            <v>PSA</v>
          </cell>
          <cell r="AE1583" t="str">
            <v>Male</v>
          </cell>
          <cell r="AF1583">
            <v>1629</v>
          </cell>
          <cell r="AG1583" t="str">
            <v>Compliance Audit Wst</v>
          </cell>
          <cell r="AH1583" t="str">
            <v>00.00.0000</v>
          </cell>
        </row>
        <row r="1584">
          <cell r="A1584">
            <v>51002208</v>
          </cell>
          <cell r="B1584" t="str">
            <v>Capital Development Division</v>
          </cell>
          <cell r="C1584" t="str">
            <v>Investment &amp; Development</v>
          </cell>
          <cell r="D1584" t="str">
            <v>AMETI</v>
          </cell>
          <cell r="E1584" t="str">
            <v>AMETI</v>
          </cell>
          <cell r="F1584">
            <v>51002208</v>
          </cell>
          <cell r="G1584" t="str">
            <v>Senior Project Manager</v>
          </cell>
          <cell r="H1584" t="str">
            <v>31.03.2014</v>
          </cell>
          <cell r="I1584" t="str">
            <v>Staff Member</v>
          </cell>
          <cell r="J1584" t="str">
            <v>Band H</v>
          </cell>
          <cell r="K1584">
            <v>1</v>
          </cell>
          <cell r="L1584">
            <v>40</v>
          </cell>
          <cell r="M1584" t="str">
            <v>Fixed Term Full-Time</v>
          </cell>
          <cell r="N1584" t="str">
            <v>Salaried</v>
          </cell>
          <cell r="O1584" t="str">
            <v>Position unfilled for 289 days</v>
          </cell>
          <cell r="P1584">
            <v>0</v>
          </cell>
          <cell r="U1584">
            <v>0</v>
          </cell>
          <cell r="W1584">
            <v>0</v>
          </cell>
          <cell r="Y1584">
            <v>1</v>
          </cell>
          <cell r="AD1584" t="str">
            <v>PSA</v>
          </cell>
          <cell r="AH1584" t="str">
            <v>00.00.0000</v>
          </cell>
        </row>
        <row r="1585">
          <cell r="A1585">
            <v>51002210</v>
          </cell>
          <cell r="B1585" t="str">
            <v>Marketing &amp; Customer Experience</v>
          </cell>
          <cell r="E1585" t="str">
            <v>Marketing &amp; Customer Experience</v>
          </cell>
          <cell r="F1585">
            <v>51002210</v>
          </cell>
          <cell r="G1585" t="str">
            <v>GM Marketing and Customer Experience</v>
          </cell>
          <cell r="H1585" t="str">
            <v>17.03.2014</v>
          </cell>
          <cell r="I1585" t="str">
            <v>Division Manager</v>
          </cell>
          <cell r="J1585" t="str">
            <v>Executive</v>
          </cell>
          <cell r="K1585">
            <v>1</v>
          </cell>
          <cell r="L1585">
            <v>40</v>
          </cell>
          <cell r="M1585" t="str">
            <v>Permanent Full-Time</v>
          </cell>
          <cell r="N1585" t="str">
            <v>Salaried</v>
          </cell>
          <cell r="O1585" t="str">
            <v>Position Filled</v>
          </cell>
          <cell r="P1585">
            <v>2070</v>
          </cell>
          <cell r="Q1585" t="str">
            <v>Mike Loftus</v>
          </cell>
          <cell r="R1585" t="str">
            <v>Permanent Full-Time</v>
          </cell>
          <cell r="S1585" t="str">
            <v>Salaried</v>
          </cell>
          <cell r="T1585" t="str">
            <v>IEA – Senior Mgmt</v>
          </cell>
          <cell r="U1585">
            <v>1</v>
          </cell>
          <cell r="V1585" t="str">
            <v>EX</v>
          </cell>
          <cell r="W1585">
            <v>240000</v>
          </cell>
          <cell r="X1585" t="str">
            <v>Civic 1 - 6 Henderson Valley Road</v>
          </cell>
          <cell r="Y1585">
            <v>0</v>
          </cell>
          <cell r="Z1585" t="str">
            <v>Michael</v>
          </cell>
          <cell r="AA1585" t="str">
            <v>Loftus</v>
          </cell>
          <cell r="AB1585" t="str">
            <v>Mike</v>
          </cell>
          <cell r="AC1585" t="str">
            <v>EXEC</v>
          </cell>
          <cell r="AD1585" t="str">
            <v>AT Exec Scale</v>
          </cell>
          <cell r="AE1585" t="str">
            <v>Male</v>
          </cell>
          <cell r="AF1585">
            <v>7000</v>
          </cell>
          <cell r="AG1585" t="str">
            <v>Marketing and Custom</v>
          </cell>
          <cell r="AH1585" t="str">
            <v>00.00.0000</v>
          </cell>
        </row>
        <row r="1586">
          <cell r="A1586">
            <v>51002211</v>
          </cell>
          <cell r="B1586" t="str">
            <v>Services</v>
          </cell>
          <cell r="C1586" t="str">
            <v>Public Transport</v>
          </cell>
          <cell r="D1586" t="str">
            <v>Rail Services</v>
          </cell>
          <cell r="E1586" t="str">
            <v>Rail Development</v>
          </cell>
          <cell r="F1586">
            <v>51002211</v>
          </cell>
          <cell r="G1586" t="str">
            <v>Rail Operations Project Administrator</v>
          </cell>
          <cell r="H1586" t="str">
            <v>24.03.2014</v>
          </cell>
          <cell r="I1586" t="str">
            <v>Staff Member</v>
          </cell>
          <cell r="J1586" t="str">
            <v>Band E</v>
          </cell>
          <cell r="K1586">
            <v>1</v>
          </cell>
          <cell r="L1586">
            <v>40</v>
          </cell>
          <cell r="M1586" t="str">
            <v>Fixed Term Full-Time</v>
          </cell>
          <cell r="N1586" t="str">
            <v>Waged/Timesheet</v>
          </cell>
          <cell r="O1586" t="str">
            <v>Position Filled</v>
          </cell>
          <cell r="P1586">
            <v>2136</v>
          </cell>
          <cell r="Q1586" t="str">
            <v>Ramona Rocha</v>
          </cell>
          <cell r="R1586" t="str">
            <v>Fixed Term Full-Time</v>
          </cell>
          <cell r="S1586" t="str">
            <v>Waged/Timesheet</v>
          </cell>
          <cell r="T1586" t="str">
            <v>IEA – 2013 Standard</v>
          </cell>
          <cell r="U1586">
            <v>1</v>
          </cell>
          <cell r="V1586" t="str">
            <v>E+</v>
          </cell>
          <cell r="W1586">
            <v>65000</v>
          </cell>
          <cell r="X1586" t="str">
            <v>1 Queen Street - Level 17</v>
          </cell>
          <cell r="Y1586">
            <v>0</v>
          </cell>
          <cell r="Z1586" t="str">
            <v>Ramona</v>
          </cell>
          <cell r="AA1586" t="str">
            <v>Rocha</v>
          </cell>
          <cell r="AC1586" t="str">
            <v>BAND</v>
          </cell>
          <cell r="AD1586" t="str">
            <v>PSA</v>
          </cell>
          <cell r="AE1586" t="str">
            <v>Female</v>
          </cell>
          <cell r="AF1586">
            <v>1213</v>
          </cell>
          <cell r="AG1586" t="str">
            <v>Rail Contract</v>
          </cell>
          <cell r="AH1586" t="str">
            <v>06.07.2015</v>
          </cell>
        </row>
        <row r="1587">
          <cell r="A1587">
            <v>51002212</v>
          </cell>
          <cell r="B1587" t="str">
            <v>Chief Executive Office</v>
          </cell>
          <cell r="C1587" t="str">
            <v>City Rail Link</v>
          </cell>
          <cell r="D1587" t="str">
            <v>Construction</v>
          </cell>
          <cell r="E1587" t="str">
            <v>Construction</v>
          </cell>
          <cell r="F1587">
            <v>51002212</v>
          </cell>
          <cell r="G1587" t="str">
            <v>Construction Manager Enabling Works</v>
          </cell>
          <cell r="H1587" t="str">
            <v>01.04.2014</v>
          </cell>
          <cell r="I1587" t="str">
            <v>Staff Member</v>
          </cell>
          <cell r="J1587" t="str">
            <v>Band J</v>
          </cell>
          <cell r="K1587">
            <v>1</v>
          </cell>
          <cell r="L1587">
            <v>40</v>
          </cell>
          <cell r="M1587" t="str">
            <v>Fixed Term Full-Time</v>
          </cell>
          <cell r="N1587" t="str">
            <v>Salaried</v>
          </cell>
          <cell r="O1587" t="str">
            <v>Position Filled</v>
          </cell>
          <cell r="P1587">
            <v>2283</v>
          </cell>
          <cell r="Q1587" t="str">
            <v>Shane Sutherland</v>
          </cell>
          <cell r="R1587" t="str">
            <v>Fixed Term Full-Time</v>
          </cell>
          <cell r="S1587" t="str">
            <v>Salaried</v>
          </cell>
          <cell r="T1587" t="str">
            <v>IEA – 2013 Standard</v>
          </cell>
          <cell r="U1587">
            <v>1</v>
          </cell>
          <cell r="V1587" t="str">
            <v>J+</v>
          </cell>
          <cell r="W1587">
            <v>175000</v>
          </cell>
          <cell r="X1587" t="str">
            <v>29 Customs Street West - Level 18</v>
          </cell>
          <cell r="Y1587">
            <v>0</v>
          </cell>
          <cell r="Z1587" t="str">
            <v>Shane</v>
          </cell>
          <cell r="AA1587" t="str">
            <v>Sutherland</v>
          </cell>
          <cell r="AC1587" t="str">
            <v>BAND</v>
          </cell>
          <cell r="AD1587" t="str">
            <v>PSA</v>
          </cell>
          <cell r="AE1587" t="str">
            <v>Male</v>
          </cell>
          <cell r="AF1587">
            <v>9601</v>
          </cell>
          <cell r="AG1587" t="str">
            <v>CRL</v>
          </cell>
          <cell r="AH1587" t="str">
            <v>01.09.2018</v>
          </cell>
        </row>
        <row r="1588">
          <cell r="A1588">
            <v>51002213</v>
          </cell>
          <cell r="B1588" t="str">
            <v>Chief Executive Office</v>
          </cell>
          <cell r="C1588" t="str">
            <v>City Rail Link</v>
          </cell>
          <cell r="D1588" t="str">
            <v>Construction</v>
          </cell>
          <cell r="E1588" t="str">
            <v>Construction</v>
          </cell>
          <cell r="F1588">
            <v>51002213</v>
          </cell>
          <cell r="G1588" t="str">
            <v>Utilities Project Manager</v>
          </cell>
          <cell r="H1588" t="str">
            <v>01.04.2014</v>
          </cell>
          <cell r="I1588" t="str">
            <v>Staff Member</v>
          </cell>
          <cell r="J1588" t="str">
            <v>Band I</v>
          </cell>
          <cell r="K1588">
            <v>1</v>
          </cell>
          <cell r="L1588">
            <v>40</v>
          </cell>
          <cell r="M1588" t="str">
            <v>Fixed Term Full-Time</v>
          </cell>
          <cell r="N1588" t="str">
            <v>Salaried</v>
          </cell>
          <cell r="O1588" t="str">
            <v>Position Filled</v>
          </cell>
          <cell r="P1588">
            <v>2111</v>
          </cell>
          <cell r="Q1588" t="str">
            <v>Donald MacRae</v>
          </cell>
          <cell r="R1588" t="str">
            <v>Fixed Term Full-Time</v>
          </cell>
          <cell r="S1588" t="str">
            <v>Salaried</v>
          </cell>
          <cell r="T1588" t="str">
            <v>CEA – PSA</v>
          </cell>
          <cell r="U1588">
            <v>1</v>
          </cell>
          <cell r="V1588" t="str">
            <v>I+</v>
          </cell>
          <cell r="W1588">
            <v>130000</v>
          </cell>
          <cell r="X1588" t="str">
            <v>29 Customs Street West - Level 17</v>
          </cell>
          <cell r="Y1588">
            <v>0</v>
          </cell>
          <cell r="Z1588" t="str">
            <v>Donald</v>
          </cell>
          <cell r="AA1588" t="str">
            <v>MacRae</v>
          </cell>
          <cell r="AC1588" t="str">
            <v>BAND</v>
          </cell>
          <cell r="AD1588" t="str">
            <v>PSA</v>
          </cell>
          <cell r="AE1588" t="str">
            <v>Male</v>
          </cell>
          <cell r="AF1588">
            <v>9601</v>
          </cell>
          <cell r="AG1588" t="str">
            <v>CRL</v>
          </cell>
          <cell r="AH1588" t="str">
            <v>31.03.2017</v>
          </cell>
        </row>
        <row r="1589">
          <cell r="A1589">
            <v>51002221</v>
          </cell>
          <cell r="B1589" t="str">
            <v>Finance Division</v>
          </cell>
          <cell r="C1589" t="str">
            <v>AT HOP</v>
          </cell>
          <cell r="D1589" t="str">
            <v>AT HOP Operations</v>
          </cell>
          <cell r="E1589" t="str">
            <v>AT HOP Operations</v>
          </cell>
          <cell r="F1589">
            <v>51002221</v>
          </cell>
          <cell r="G1589" t="str">
            <v>HOP Service Delivery Representative</v>
          </cell>
          <cell r="H1589" t="str">
            <v>24.03.2014</v>
          </cell>
          <cell r="I1589" t="str">
            <v>Staff Member</v>
          </cell>
          <cell r="K1589">
            <v>0</v>
          </cell>
          <cell r="L1589">
            <v>0</v>
          </cell>
          <cell r="M1589" t="str">
            <v>Non-Employee</v>
          </cell>
          <cell r="N1589" t="str">
            <v>Contractor</v>
          </cell>
          <cell r="O1589" t="str">
            <v>Position Filled</v>
          </cell>
          <cell r="P1589">
            <v>1990</v>
          </cell>
          <cell r="Q1589" t="str">
            <v>Amy Drinan</v>
          </cell>
          <cell r="R1589" t="str">
            <v>Non-Employee</v>
          </cell>
          <cell r="S1589" t="str">
            <v>Contractor</v>
          </cell>
          <cell r="U1589">
            <v>0</v>
          </cell>
          <cell r="W1589">
            <v>0</v>
          </cell>
          <cell r="X1589" t="str">
            <v>Goodman Fielder L2 - 8 Nelson Street</v>
          </cell>
          <cell r="Y1589">
            <v>0</v>
          </cell>
          <cell r="Z1589" t="str">
            <v>Amy</v>
          </cell>
          <cell r="AA1589" t="str">
            <v>Drinan</v>
          </cell>
          <cell r="AE1589" t="str">
            <v>Female</v>
          </cell>
          <cell r="AF1589">
            <v>1701</v>
          </cell>
          <cell r="AG1589" t="str">
            <v>AT HOP</v>
          </cell>
          <cell r="AH1589" t="str">
            <v>30.11.2014</v>
          </cell>
        </row>
        <row r="1590">
          <cell r="A1590">
            <v>51002227</v>
          </cell>
          <cell r="B1590" t="str">
            <v>People, Safety &amp; Contact</v>
          </cell>
          <cell r="C1590" t="str">
            <v>Customer Contact</v>
          </cell>
          <cell r="D1590" t="str">
            <v>Business Performance</v>
          </cell>
          <cell r="E1590" t="str">
            <v>Training</v>
          </cell>
          <cell r="F1590">
            <v>51002227</v>
          </cell>
          <cell r="G1590" t="str">
            <v>Training and Development Coach</v>
          </cell>
          <cell r="H1590" t="str">
            <v>01.04.2014</v>
          </cell>
          <cell r="I1590" t="str">
            <v>Staff Member</v>
          </cell>
          <cell r="J1590" t="str">
            <v>Band F</v>
          </cell>
          <cell r="K1590">
            <v>1</v>
          </cell>
          <cell r="L1590">
            <v>40</v>
          </cell>
          <cell r="M1590" t="str">
            <v>Permanent Full-Time</v>
          </cell>
          <cell r="N1590" t="str">
            <v>Waged/Timesheet</v>
          </cell>
          <cell r="O1590" t="str">
            <v>Position Filled</v>
          </cell>
          <cell r="P1590">
            <v>2072</v>
          </cell>
          <cell r="Q1590" t="str">
            <v>Michael Peek</v>
          </cell>
          <cell r="R1590" t="str">
            <v>Permanent Full-Time</v>
          </cell>
          <cell r="S1590" t="str">
            <v>Waged/Timesheet</v>
          </cell>
          <cell r="T1590" t="str">
            <v>IEA – 2013 Standard</v>
          </cell>
          <cell r="U1590">
            <v>1</v>
          </cell>
          <cell r="V1590" t="str">
            <v>F+</v>
          </cell>
          <cell r="W1590">
            <v>70000</v>
          </cell>
          <cell r="X1590" t="str">
            <v>Goodman Fielder L3 - 8 Nelson Street</v>
          </cell>
          <cell r="Y1590">
            <v>0</v>
          </cell>
          <cell r="Z1590" t="str">
            <v>Michael</v>
          </cell>
          <cell r="AA1590" t="str">
            <v>Peek</v>
          </cell>
          <cell r="AC1590" t="str">
            <v>BAND</v>
          </cell>
          <cell r="AD1590" t="str">
            <v>PSA</v>
          </cell>
          <cell r="AE1590" t="str">
            <v>Male</v>
          </cell>
          <cell r="AF1590">
            <v>9310</v>
          </cell>
          <cell r="AG1590" t="str">
            <v>CUSTOMER SERVICES</v>
          </cell>
          <cell r="AH1590" t="str">
            <v>00.00.0000</v>
          </cell>
        </row>
        <row r="1591">
          <cell r="A1591">
            <v>51002271</v>
          </cell>
          <cell r="B1591" t="str">
            <v>Strategy &amp; Planning</v>
          </cell>
          <cell r="C1591" t="str">
            <v>Key Agency Initiatives</v>
          </cell>
          <cell r="D1591" t="str">
            <v>Corridor and Centre Plans Team</v>
          </cell>
          <cell r="E1591" t="str">
            <v>Corridor and Centre Plans Team</v>
          </cell>
          <cell r="F1591">
            <v>51002271</v>
          </cell>
          <cell r="G1591" t="str">
            <v>Assistant Planner</v>
          </cell>
          <cell r="H1591" t="str">
            <v>24.03.2014</v>
          </cell>
          <cell r="I1591" t="str">
            <v>Staff Member</v>
          </cell>
          <cell r="J1591" t="str">
            <v>Band E</v>
          </cell>
          <cell r="K1591">
            <v>0</v>
          </cell>
          <cell r="L1591">
            <v>0</v>
          </cell>
          <cell r="M1591" t="str">
            <v>Casual</v>
          </cell>
          <cell r="N1591" t="str">
            <v>Waged/Timesheet</v>
          </cell>
          <cell r="O1591" t="str">
            <v>Position Filled</v>
          </cell>
          <cell r="P1591">
            <v>1729</v>
          </cell>
          <cell r="Q1591" t="str">
            <v>Jessica Rainford</v>
          </cell>
          <cell r="R1591" t="str">
            <v>Casual</v>
          </cell>
          <cell r="S1591" t="str">
            <v>Waged/Timesheet</v>
          </cell>
          <cell r="T1591" t="str">
            <v>CEA – PSA</v>
          </cell>
          <cell r="U1591">
            <v>0</v>
          </cell>
          <cell r="V1591" t="str">
            <v>C+</v>
          </cell>
          <cell r="W1591">
            <v>0</v>
          </cell>
          <cell r="X1591" t="str">
            <v>Admin 5 - 6 Henderson Valley Road</v>
          </cell>
          <cell r="Y1591">
            <v>0</v>
          </cell>
          <cell r="Z1591" t="str">
            <v>Jessica</v>
          </cell>
          <cell r="AA1591" t="str">
            <v>Rainford</v>
          </cell>
          <cell r="AB1591" t="str">
            <v>Jessica</v>
          </cell>
          <cell r="AC1591" t="str">
            <v>BAND</v>
          </cell>
          <cell r="AD1591" t="str">
            <v>PSA</v>
          </cell>
          <cell r="AE1591" t="str">
            <v>Female</v>
          </cell>
          <cell r="AF1591">
            <v>9222</v>
          </cell>
          <cell r="AG1591" t="str">
            <v>CORRIDOR/LOCAL PLANS</v>
          </cell>
          <cell r="AH1591" t="str">
            <v>00.00.0000</v>
          </cell>
        </row>
        <row r="1592">
          <cell r="A1592">
            <v>51002272</v>
          </cell>
          <cell r="B1592" t="str">
            <v>People, Safety &amp; Contact</v>
          </cell>
          <cell r="C1592" t="str">
            <v>Customer Contact</v>
          </cell>
          <cell r="D1592" t="str">
            <v>Customer Response</v>
          </cell>
          <cell r="E1592" t="str">
            <v>Customer Feedback 1</v>
          </cell>
          <cell r="F1592">
            <v>51002272</v>
          </cell>
          <cell r="G1592" t="str">
            <v>Casual Feedback Coordinator</v>
          </cell>
          <cell r="H1592" t="str">
            <v>31.03.2014</v>
          </cell>
          <cell r="I1592" t="str">
            <v>Staff Member</v>
          </cell>
          <cell r="J1592" t="str">
            <v>Band D</v>
          </cell>
          <cell r="K1592">
            <v>0</v>
          </cell>
          <cell r="L1592">
            <v>0</v>
          </cell>
          <cell r="M1592" t="str">
            <v>Casual</v>
          </cell>
          <cell r="N1592" t="str">
            <v>Waged/Timesheet</v>
          </cell>
          <cell r="O1592" t="str">
            <v>Position unfilled for 138 days</v>
          </cell>
          <cell r="P1592">
            <v>0</v>
          </cell>
          <cell r="U1592">
            <v>0</v>
          </cell>
          <cell r="W1592">
            <v>0</v>
          </cell>
          <cell r="Y1592">
            <v>0</v>
          </cell>
          <cell r="AD1592" t="str">
            <v>PSA</v>
          </cell>
          <cell r="AH1592" t="str">
            <v>00.00.0000</v>
          </cell>
        </row>
        <row r="1593">
          <cell r="A1593">
            <v>51002275</v>
          </cell>
          <cell r="B1593" t="str">
            <v>Finance Division</v>
          </cell>
          <cell r="C1593" t="str">
            <v>AT HOP</v>
          </cell>
          <cell r="E1593" t="str">
            <v>AT HOP</v>
          </cell>
          <cell r="F1593">
            <v>51002275</v>
          </cell>
          <cell r="G1593" t="str">
            <v>Group Manager AT HOP</v>
          </cell>
          <cell r="H1593" t="str">
            <v>31.03.2014</v>
          </cell>
          <cell r="I1593" t="str">
            <v>Group Manager</v>
          </cell>
          <cell r="J1593" t="str">
            <v>Band M</v>
          </cell>
          <cell r="K1593">
            <v>1</v>
          </cell>
          <cell r="L1593">
            <v>40</v>
          </cell>
          <cell r="M1593" t="str">
            <v>Permanent Full-Time</v>
          </cell>
          <cell r="N1593" t="str">
            <v>Salaried</v>
          </cell>
          <cell r="O1593" t="str">
            <v>Position Filled</v>
          </cell>
          <cell r="P1593">
            <v>127</v>
          </cell>
          <cell r="Q1593" t="str">
            <v>Eunan Cleary</v>
          </cell>
          <cell r="R1593" t="str">
            <v>Permanent Full-Time</v>
          </cell>
          <cell r="S1593" t="str">
            <v>Salaried</v>
          </cell>
          <cell r="T1593" t="str">
            <v>IEA – Senior Mgmt</v>
          </cell>
          <cell r="U1593">
            <v>1</v>
          </cell>
          <cell r="V1593" t="str">
            <v>M+</v>
          </cell>
          <cell r="W1593">
            <v>230000</v>
          </cell>
          <cell r="X1593" t="str">
            <v>Goodman Fielder L2 - 8 Nelson Street</v>
          </cell>
          <cell r="Y1593">
            <v>0</v>
          </cell>
          <cell r="Z1593" t="str">
            <v>Eunan</v>
          </cell>
          <cell r="AA1593" t="str">
            <v>Cleary</v>
          </cell>
          <cell r="AC1593" t="str">
            <v>BAND</v>
          </cell>
          <cell r="AD1593" t="str">
            <v>AT Exec Scale</v>
          </cell>
          <cell r="AE1593" t="str">
            <v>Male</v>
          </cell>
          <cell r="AF1593">
            <v>1701</v>
          </cell>
          <cell r="AG1593" t="str">
            <v>AT HOP</v>
          </cell>
          <cell r="AH1593" t="str">
            <v>00.00.0000</v>
          </cell>
        </row>
        <row r="1594">
          <cell r="A1594">
            <v>51002282</v>
          </cell>
          <cell r="B1594" t="str">
            <v>Communications</v>
          </cell>
          <cell r="C1594" t="str">
            <v>Communications - CRL &amp; HED</v>
          </cell>
          <cell r="E1594" t="str">
            <v>Communications - CRL &amp; HED</v>
          </cell>
          <cell r="F1594">
            <v>51002282</v>
          </cell>
          <cell r="G1594" t="str">
            <v>Place Manager</v>
          </cell>
          <cell r="H1594" t="str">
            <v>31.03.2014</v>
          </cell>
          <cell r="I1594" t="str">
            <v>Staff Member</v>
          </cell>
          <cell r="J1594" t="str">
            <v>Band I</v>
          </cell>
          <cell r="K1594">
            <v>1</v>
          </cell>
          <cell r="L1594">
            <v>40</v>
          </cell>
          <cell r="M1594" t="str">
            <v>Fixed Term Full-Time</v>
          </cell>
          <cell r="N1594" t="str">
            <v>Salaried</v>
          </cell>
          <cell r="O1594" t="str">
            <v>Position Filled</v>
          </cell>
          <cell r="P1594">
            <v>747</v>
          </cell>
          <cell r="Q1594" t="str">
            <v>Nazla Carmine</v>
          </cell>
          <cell r="R1594" t="str">
            <v>Fixed Term Part-Time</v>
          </cell>
          <cell r="S1594" t="str">
            <v>Salaried</v>
          </cell>
          <cell r="T1594" t="str">
            <v>IEA – 2013 Standard</v>
          </cell>
          <cell r="U1594">
            <v>0.6</v>
          </cell>
          <cell r="V1594" t="str">
            <v>I5</v>
          </cell>
          <cell r="W1594">
            <v>98100</v>
          </cell>
          <cell r="X1594" t="str">
            <v>1 Queen Street - Level 10</v>
          </cell>
          <cell r="Y1594">
            <v>0.4</v>
          </cell>
          <cell r="Z1594" t="str">
            <v>Nazla</v>
          </cell>
          <cell r="AA1594" t="str">
            <v>Carmine</v>
          </cell>
          <cell r="AC1594" t="str">
            <v>BAND</v>
          </cell>
          <cell r="AD1594" t="str">
            <v>PSA</v>
          </cell>
          <cell r="AE1594" t="str">
            <v>Female</v>
          </cell>
          <cell r="AF1594">
            <v>9501</v>
          </cell>
          <cell r="AG1594" t="str">
            <v>COMMS &amp; PUBLIC</v>
          </cell>
          <cell r="AH1594" t="str">
            <v>30.04.2016</v>
          </cell>
        </row>
        <row r="1595">
          <cell r="A1595">
            <v>51002286</v>
          </cell>
          <cell r="B1595" t="str">
            <v>Chief Executive Office</v>
          </cell>
          <cell r="C1595" t="str">
            <v>City Rail Link</v>
          </cell>
          <cell r="E1595" t="str">
            <v>City Rail Link</v>
          </cell>
          <cell r="F1595">
            <v>51002286</v>
          </cell>
          <cell r="G1595" t="str">
            <v>CRL – Manager Urban Design</v>
          </cell>
          <cell r="H1595" t="str">
            <v>07.04.2014</v>
          </cell>
          <cell r="I1595" t="str">
            <v>Staff Member</v>
          </cell>
          <cell r="K1595">
            <v>0</v>
          </cell>
          <cell r="L1595">
            <v>0</v>
          </cell>
          <cell r="M1595" t="str">
            <v>Non-Employee</v>
          </cell>
          <cell r="N1595" t="str">
            <v>Contractor</v>
          </cell>
          <cell r="O1595" t="str">
            <v>Position Filled</v>
          </cell>
          <cell r="P1595">
            <v>2011</v>
          </cell>
          <cell r="Q1595" t="str">
            <v>Peter Maxwell</v>
          </cell>
          <cell r="R1595" t="str">
            <v>Non-Employee</v>
          </cell>
          <cell r="S1595" t="str">
            <v>Contractor</v>
          </cell>
          <cell r="U1595">
            <v>0</v>
          </cell>
          <cell r="W1595">
            <v>0</v>
          </cell>
          <cell r="X1595" t="str">
            <v>29 Customs Street West - Level 17</v>
          </cell>
          <cell r="Y1595">
            <v>0</v>
          </cell>
          <cell r="Z1595" t="str">
            <v>Peter</v>
          </cell>
          <cell r="AA1595" t="str">
            <v>Maxwell</v>
          </cell>
          <cell r="AE1595" t="str">
            <v>Male</v>
          </cell>
          <cell r="AF1595">
            <v>9601</v>
          </cell>
          <cell r="AG1595" t="str">
            <v>CRL</v>
          </cell>
          <cell r="AH1595" t="str">
            <v>07.04.2015</v>
          </cell>
        </row>
        <row r="1596">
          <cell r="A1596">
            <v>51002287</v>
          </cell>
          <cell r="B1596" t="str">
            <v>Capital Development Division</v>
          </cell>
          <cell r="C1596" t="str">
            <v>Construction</v>
          </cell>
          <cell r="E1596" t="str">
            <v>Construction</v>
          </cell>
          <cell r="F1596">
            <v>51002287</v>
          </cell>
          <cell r="G1596" t="str">
            <v>Systems Design Manager Mechanical</v>
          </cell>
          <cell r="H1596" t="str">
            <v>01.05.2014</v>
          </cell>
          <cell r="I1596" t="str">
            <v>Staff Member</v>
          </cell>
          <cell r="J1596" t="str">
            <v>Band J</v>
          </cell>
          <cell r="K1596">
            <v>1</v>
          </cell>
          <cell r="L1596">
            <v>40</v>
          </cell>
          <cell r="M1596" t="str">
            <v>Fixed Term Full-Time</v>
          </cell>
          <cell r="N1596" t="str">
            <v>Salaried</v>
          </cell>
          <cell r="O1596" t="str">
            <v>Position unfilled for 258 days</v>
          </cell>
          <cell r="P1596">
            <v>0</v>
          </cell>
          <cell r="U1596">
            <v>0</v>
          </cell>
          <cell r="W1596">
            <v>0</v>
          </cell>
          <cell r="Y1596">
            <v>1</v>
          </cell>
          <cell r="AD1596" t="str">
            <v>PSA</v>
          </cell>
          <cell r="AH1596" t="str">
            <v>00.00.0000</v>
          </cell>
        </row>
        <row r="1597">
          <cell r="A1597">
            <v>51002292</v>
          </cell>
          <cell r="B1597" t="str">
            <v>Finance Division</v>
          </cell>
          <cell r="C1597" t="str">
            <v>AT HOP</v>
          </cell>
          <cell r="D1597" t="str">
            <v>AT HOP Operations</v>
          </cell>
          <cell r="E1597" t="str">
            <v>AT HOP Operations</v>
          </cell>
          <cell r="F1597">
            <v>51002292</v>
          </cell>
          <cell r="G1597" t="str">
            <v>AT HOP Trainer</v>
          </cell>
          <cell r="H1597" t="str">
            <v>01.03.2014</v>
          </cell>
          <cell r="I1597" t="str">
            <v>Staff Member</v>
          </cell>
          <cell r="J1597" t="str">
            <v>Band F</v>
          </cell>
          <cell r="K1597">
            <v>1</v>
          </cell>
          <cell r="L1597">
            <v>40</v>
          </cell>
          <cell r="M1597" t="str">
            <v>Permanent Full-Time</v>
          </cell>
          <cell r="N1597" t="str">
            <v>Waged/Timesheet</v>
          </cell>
          <cell r="O1597" t="str">
            <v>Position Filled</v>
          </cell>
          <cell r="P1597">
            <v>2179</v>
          </cell>
          <cell r="Q1597" t="str">
            <v>Sonya Andrew</v>
          </cell>
          <cell r="R1597" t="str">
            <v>Permanent Full-Time</v>
          </cell>
          <cell r="S1597" t="str">
            <v>Waged/Timesheet</v>
          </cell>
          <cell r="T1597" t="str">
            <v>CEA – PSA</v>
          </cell>
          <cell r="U1597">
            <v>1</v>
          </cell>
          <cell r="V1597" t="str">
            <v>F+</v>
          </cell>
          <cell r="W1597">
            <v>73000</v>
          </cell>
          <cell r="X1597" t="str">
            <v>Goodman Fielder L2 - 8 Nelson Street</v>
          </cell>
          <cell r="Y1597">
            <v>0</v>
          </cell>
          <cell r="Z1597" t="str">
            <v>Sonya</v>
          </cell>
          <cell r="AA1597" t="str">
            <v>Andrew</v>
          </cell>
          <cell r="AC1597" t="str">
            <v>BAND</v>
          </cell>
          <cell r="AD1597" t="str">
            <v>PSA</v>
          </cell>
          <cell r="AE1597" t="str">
            <v>Female</v>
          </cell>
          <cell r="AF1597">
            <v>1701</v>
          </cell>
          <cell r="AG1597" t="str">
            <v>AT HOP</v>
          </cell>
          <cell r="AH1597" t="str">
            <v>00.00.0000</v>
          </cell>
        </row>
        <row r="1598">
          <cell r="A1598">
            <v>51002294</v>
          </cell>
          <cell r="B1598" t="str">
            <v>Finance Division</v>
          </cell>
          <cell r="C1598" t="str">
            <v>AT HOP</v>
          </cell>
          <cell r="D1598" t="str">
            <v>AT HOP Operations</v>
          </cell>
          <cell r="E1598" t="str">
            <v>AT HOP Operations</v>
          </cell>
          <cell r="F1598">
            <v>51002294</v>
          </cell>
          <cell r="G1598" t="str">
            <v>AT HOP Process Specialist</v>
          </cell>
          <cell r="H1598" t="str">
            <v>01.03.2014</v>
          </cell>
          <cell r="I1598" t="str">
            <v>Staff Member</v>
          </cell>
          <cell r="J1598" t="str">
            <v>Band F</v>
          </cell>
          <cell r="K1598">
            <v>1</v>
          </cell>
          <cell r="L1598">
            <v>40</v>
          </cell>
          <cell r="M1598" t="str">
            <v>Fixed Term Full-Time</v>
          </cell>
          <cell r="N1598" t="str">
            <v>Waged/Timesheet</v>
          </cell>
          <cell r="O1598" t="str">
            <v>Position Filled</v>
          </cell>
          <cell r="P1598">
            <v>2113</v>
          </cell>
          <cell r="Q1598" t="str">
            <v>Wesley Wana</v>
          </cell>
          <cell r="R1598" t="str">
            <v>Fixed Term Full-Time</v>
          </cell>
          <cell r="S1598" t="str">
            <v>Waged/Timesheet</v>
          </cell>
          <cell r="T1598" t="str">
            <v>CEA – PSA</v>
          </cell>
          <cell r="U1598">
            <v>1</v>
          </cell>
          <cell r="V1598" t="str">
            <v>F+</v>
          </cell>
          <cell r="W1598">
            <v>60000</v>
          </cell>
          <cell r="X1598" t="str">
            <v>Goodman Fielder L2 - 8 Nelson Street</v>
          </cell>
          <cell r="Y1598">
            <v>0</v>
          </cell>
          <cell r="Z1598" t="str">
            <v>Wesley</v>
          </cell>
          <cell r="AA1598" t="str">
            <v>Wana</v>
          </cell>
          <cell r="AC1598" t="str">
            <v>BAND</v>
          </cell>
          <cell r="AD1598" t="str">
            <v>PSA</v>
          </cell>
          <cell r="AE1598" t="str">
            <v>Male</v>
          </cell>
          <cell r="AF1598">
            <v>1701</v>
          </cell>
          <cell r="AG1598" t="str">
            <v>AT HOP</v>
          </cell>
          <cell r="AH1598" t="str">
            <v>10.06.2016</v>
          </cell>
        </row>
        <row r="1599">
          <cell r="A1599">
            <v>51002295</v>
          </cell>
          <cell r="B1599" t="str">
            <v>Finance Division</v>
          </cell>
          <cell r="C1599" t="str">
            <v>AT HOP</v>
          </cell>
          <cell r="D1599" t="str">
            <v>AT HOP Operations</v>
          </cell>
          <cell r="E1599" t="str">
            <v>AT HOP Operations</v>
          </cell>
          <cell r="F1599">
            <v>51002295</v>
          </cell>
          <cell r="G1599" t="str">
            <v>AT HOP Operations Report Analyst</v>
          </cell>
          <cell r="H1599" t="str">
            <v>01.03.2014</v>
          </cell>
          <cell r="I1599" t="str">
            <v>Staff Member</v>
          </cell>
          <cell r="J1599" t="str">
            <v>Band G</v>
          </cell>
          <cell r="K1599">
            <v>1</v>
          </cell>
          <cell r="L1599">
            <v>40</v>
          </cell>
          <cell r="M1599" t="str">
            <v>Permanent Full-Time</v>
          </cell>
          <cell r="N1599" t="str">
            <v>Waged/Timesheet</v>
          </cell>
          <cell r="O1599" t="str">
            <v>Position Filled</v>
          </cell>
          <cell r="P1599">
            <v>2134</v>
          </cell>
          <cell r="Q1599" t="str">
            <v>Luke Thomborson</v>
          </cell>
          <cell r="R1599" t="str">
            <v>Permanent Full-Time</v>
          </cell>
          <cell r="S1599" t="str">
            <v>Waged/Timesheet</v>
          </cell>
          <cell r="T1599" t="str">
            <v>IEA – 2013 Standard</v>
          </cell>
          <cell r="U1599">
            <v>1</v>
          </cell>
          <cell r="V1599" t="str">
            <v>G+</v>
          </cell>
          <cell r="W1599">
            <v>72700</v>
          </cell>
          <cell r="X1599" t="str">
            <v>Goodman Fielder L2 - 8 Nelson Street</v>
          </cell>
          <cell r="Y1599">
            <v>0</v>
          </cell>
          <cell r="Z1599" t="str">
            <v>Luke</v>
          </cell>
          <cell r="AA1599" t="str">
            <v>Thomborson</v>
          </cell>
          <cell r="AC1599" t="str">
            <v>BAND</v>
          </cell>
          <cell r="AD1599" t="str">
            <v>PSA</v>
          </cell>
          <cell r="AE1599" t="str">
            <v>Male</v>
          </cell>
          <cell r="AF1599">
            <v>1701</v>
          </cell>
          <cell r="AG1599" t="str">
            <v>AT HOP</v>
          </cell>
          <cell r="AH1599" t="str">
            <v>00.00.0000</v>
          </cell>
        </row>
        <row r="1600">
          <cell r="A1600">
            <v>51002298</v>
          </cell>
          <cell r="B1600" t="str">
            <v>Business Technology Division</v>
          </cell>
          <cell r="C1600" t="str">
            <v>Enterprise Information</v>
          </cell>
          <cell r="D1600" t="str">
            <v>Business Intelligence</v>
          </cell>
          <cell r="E1600" t="str">
            <v>BI Development</v>
          </cell>
          <cell r="F1600">
            <v>51002298</v>
          </cell>
          <cell r="G1600" t="str">
            <v>BI Developer Team Leader</v>
          </cell>
          <cell r="H1600" t="str">
            <v>10.04.2014</v>
          </cell>
          <cell r="I1600" t="str">
            <v>Team Leader</v>
          </cell>
          <cell r="J1600" t="str">
            <v>Band I</v>
          </cell>
          <cell r="K1600">
            <v>1</v>
          </cell>
          <cell r="L1600">
            <v>40</v>
          </cell>
          <cell r="M1600" t="str">
            <v>Permanent Full-Time</v>
          </cell>
          <cell r="N1600" t="str">
            <v>Salaried</v>
          </cell>
          <cell r="O1600" t="str">
            <v>Position Filled</v>
          </cell>
          <cell r="P1600">
            <v>2359</v>
          </cell>
          <cell r="Q1600" t="str">
            <v>Bashar Baroudi</v>
          </cell>
          <cell r="R1600" t="str">
            <v>Permanent Full-Time</v>
          </cell>
          <cell r="S1600" t="str">
            <v>Salaried</v>
          </cell>
          <cell r="T1600" t="str">
            <v>CEA – PSA</v>
          </cell>
          <cell r="U1600">
            <v>1</v>
          </cell>
          <cell r="V1600" t="str">
            <v>I4</v>
          </cell>
          <cell r="W1600">
            <v>95920</v>
          </cell>
          <cell r="X1600" t="str">
            <v>Civic 1 - 6 Henderson Valley Road</v>
          </cell>
          <cell r="Y1600">
            <v>0</v>
          </cell>
          <cell r="Z1600" t="str">
            <v>MHD Bachar</v>
          </cell>
          <cell r="AA1600" t="str">
            <v>Baroudi</v>
          </cell>
          <cell r="AB1600" t="str">
            <v>Bashar</v>
          </cell>
          <cell r="AC1600" t="str">
            <v>BAND</v>
          </cell>
          <cell r="AD1600" t="str">
            <v>PSA</v>
          </cell>
          <cell r="AE1600" t="str">
            <v>Male</v>
          </cell>
          <cell r="AF1600">
            <v>8525</v>
          </cell>
          <cell r="AG1600" t="str">
            <v>Data Warehouse</v>
          </cell>
          <cell r="AH1600" t="str">
            <v>00.00.0000</v>
          </cell>
        </row>
        <row r="1601">
          <cell r="A1601">
            <v>51002299</v>
          </cell>
          <cell r="B1601" t="str">
            <v>Business Technology Division</v>
          </cell>
          <cell r="C1601" t="str">
            <v>Enterprise Information</v>
          </cell>
          <cell r="D1601" t="str">
            <v>Business Intelligence</v>
          </cell>
          <cell r="E1601" t="str">
            <v>BI Development</v>
          </cell>
          <cell r="F1601">
            <v>51002299</v>
          </cell>
          <cell r="G1601" t="str">
            <v>BI Developer</v>
          </cell>
          <cell r="H1601" t="str">
            <v>10.04.2014</v>
          </cell>
          <cell r="I1601" t="str">
            <v>Staff Member</v>
          </cell>
          <cell r="J1601" t="str">
            <v>Band G</v>
          </cell>
          <cell r="K1601">
            <v>1</v>
          </cell>
          <cell r="L1601">
            <v>40</v>
          </cell>
          <cell r="M1601" t="str">
            <v>Permanent Full-Time</v>
          </cell>
          <cell r="N1601" t="str">
            <v>Waged/Timesheet</v>
          </cell>
          <cell r="O1601" t="str">
            <v>Position Filled</v>
          </cell>
          <cell r="P1601">
            <v>2003</v>
          </cell>
          <cell r="Q1601" t="str">
            <v>Ray Zhang</v>
          </cell>
          <cell r="R1601" t="str">
            <v>Permanent Full-Time</v>
          </cell>
          <cell r="S1601" t="str">
            <v>Waged/Timesheet</v>
          </cell>
          <cell r="T1601" t="str">
            <v>IEA – 2013 Standard</v>
          </cell>
          <cell r="U1601">
            <v>1</v>
          </cell>
          <cell r="V1601" t="str">
            <v>G2</v>
          </cell>
          <cell r="W1601">
            <v>65520</v>
          </cell>
          <cell r="X1601" t="str">
            <v>Civic 1 - 6 Henderson Valley Road</v>
          </cell>
          <cell r="Y1601">
            <v>0</v>
          </cell>
          <cell r="Z1601" t="str">
            <v>Hongrui</v>
          </cell>
          <cell r="AA1601" t="str">
            <v>Zhang</v>
          </cell>
          <cell r="AB1601" t="str">
            <v>Ray</v>
          </cell>
          <cell r="AC1601" t="str">
            <v>BAND</v>
          </cell>
          <cell r="AD1601" t="str">
            <v>PSA</v>
          </cell>
          <cell r="AE1601" t="str">
            <v>Male</v>
          </cell>
          <cell r="AF1601">
            <v>8525</v>
          </cell>
          <cell r="AG1601" t="str">
            <v>Data Warehouse</v>
          </cell>
          <cell r="AH1601" t="str">
            <v>00.00.0000</v>
          </cell>
        </row>
        <row r="1602">
          <cell r="A1602">
            <v>51002300</v>
          </cell>
          <cell r="B1602" t="str">
            <v>Business Technology Division</v>
          </cell>
          <cell r="C1602" t="str">
            <v>Enterprise Information</v>
          </cell>
          <cell r="D1602" t="str">
            <v>Business Intelligence</v>
          </cell>
          <cell r="E1602" t="str">
            <v>ETL</v>
          </cell>
          <cell r="F1602">
            <v>51002300</v>
          </cell>
          <cell r="G1602" t="str">
            <v>BI Developer</v>
          </cell>
          <cell r="H1602" t="str">
            <v>10.04.2014</v>
          </cell>
          <cell r="I1602" t="str">
            <v>Staff Member</v>
          </cell>
          <cell r="J1602" t="str">
            <v>Band G</v>
          </cell>
          <cell r="K1602">
            <v>1</v>
          </cell>
          <cell r="L1602">
            <v>40</v>
          </cell>
          <cell r="M1602" t="str">
            <v>Permanent Full-Time</v>
          </cell>
          <cell r="N1602" t="str">
            <v>Waged/Timesheet</v>
          </cell>
          <cell r="O1602" t="str">
            <v>Position Filled</v>
          </cell>
          <cell r="P1602">
            <v>2032</v>
          </cell>
          <cell r="Q1602" t="str">
            <v>Santosh Durai Murugan Chinnadurai</v>
          </cell>
          <cell r="R1602" t="str">
            <v>Permanent Full-Time</v>
          </cell>
          <cell r="S1602" t="str">
            <v>Waged/Timesheet</v>
          </cell>
          <cell r="T1602" t="str">
            <v>IEA – 2013 Standard</v>
          </cell>
          <cell r="U1602">
            <v>1</v>
          </cell>
          <cell r="V1602" t="str">
            <v>G+</v>
          </cell>
          <cell r="W1602">
            <v>85000</v>
          </cell>
          <cell r="X1602" t="str">
            <v>Civic 1 - 6 Henderson Valley Road</v>
          </cell>
          <cell r="Y1602">
            <v>0</v>
          </cell>
          <cell r="Z1602" t="str">
            <v>Santosh Durai</v>
          </cell>
          <cell r="AA1602" t="str">
            <v>Murugan Chinnadurai</v>
          </cell>
          <cell r="AC1602" t="str">
            <v>BAND</v>
          </cell>
          <cell r="AD1602" t="str">
            <v>PSA</v>
          </cell>
          <cell r="AE1602" t="str">
            <v>Male</v>
          </cell>
          <cell r="AF1602">
            <v>8525</v>
          </cell>
          <cell r="AG1602" t="str">
            <v>Data Warehouse</v>
          </cell>
          <cell r="AH1602" t="str">
            <v>00.00.0000</v>
          </cell>
        </row>
        <row r="1603">
          <cell r="A1603">
            <v>51002301</v>
          </cell>
          <cell r="B1603" t="str">
            <v>Business Technology Division</v>
          </cell>
          <cell r="C1603" t="str">
            <v>Enterprise Information</v>
          </cell>
          <cell r="D1603" t="str">
            <v>Business Intelligence</v>
          </cell>
          <cell r="E1603" t="str">
            <v>ETL</v>
          </cell>
          <cell r="F1603">
            <v>51002301</v>
          </cell>
          <cell r="G1603" t="str">
            <v>BI Developer</v>
          </cell>
          <cell r="H1603" t="str">
            <v>10.04.2014</v>
          </cell>
          <cell r="I1603" t="str">
            <v>Staff Member</v>
          </cell>
          <cell r="J1603" t="str">
            <v>Band G</v>
          </cell>
          <cell r="K1603">
            <v>1</v>
          </cell>
          <cell r="L1603">
            <v>40</v>
          </cell>
          <cell r="M1603" t="str">
            <v>Fixed Term Full-Time</v>
          </cell>
          <cell r="N1603" t="str">
            <v>Waged/Timesheet</v>
          </cell>
          <cell r="O1603" t="str">
            <v>Position Filled</v>
          </cell>
          <cell r="P1603">
            <v>2220</v>
          </cell>
          <cell r="Q1603" t="str">
            <v>Ali Soleyman</v>
          </cell>
          <cell r="R1603" t="str">
            <v>Fixed Term Full-Time</v>
          </cell>
          <cell r="S1603" t="str">
            <v>Waged/Timesheet</v>
          </cell>
          <cell r="T1603" t="str">
            <v>CEA – PSA</v>
          </cell>
          <cell r="U1603">
            <v>1</v>
          </cell>
          <cell r="V1603" t="str">
            <v>G+</v>
          </cell>
          <cell r="W1603">
            <v>75000</v>
          </cell>
          <cell r="X1603" t="str">
            <v>Civic 1 - 6 Henderson Valley Road</v>
          </cell>
          <cell r="Y1603">
            <v>0</v>
          </cell>
          <cell r="Z1603" t="str">
            <v>Ali</v>
          </cell>
          <cell r="AA1603" t="str">
            <v>Soleyman</v>
          </cell>
          <cell r="AC1603" t="str">
            <v>BAND</v>
          </cell>
          <cell r="AD1603" t="str">
            <v>PSA</v>
          </cell>
          <cell r="AE1603" t="str">
            <v>Male</v>
          </cell>
          <cell r="AF1603">
            <v>8525</v>
          </cell>
          <cell r="AG1603" t="str">
            <v>Data Warehouse</v>
          </cell>
          <cell r="AH1603" t="str">
            <v>18.08.2015</v>
          </cell>
        </row>
        <row r="1604">
          <cell r="A1604">
            <v>51002302</v>
          </cell>
          <cell r="B1604" t="str">
            <v>Business Technology Division</v>
          </cell>
          <cell r="C1604" t="str">
            <v>Enterprise Information</v>
          </cell>
          <cell r="D1604" t="str">
            <v>Business Intelligence</v>
          </cell>
          <cell r="E1604" t="str">
            <v>Business Intelligence</v>
          </cell>
          <cell r="F1604">
            <v>51002302</v>
          </cell>
          <cell r="G1604" t="str">
            <v>Senior BI Business Analyst</v>
          </cell>
          <cell r="H1604" t="str">
            <v>10.04.2014</v>
          </cell>
          <cell r="I1604" t="str">
            <v>Staff Member</v>
          </cell>
          <cell r="J1604" t="str">
            <v>Band H</v>
          </cell>
          <cell r="K1604">
            <v>1</v>
          </cell>
          <cell r="L1604">
            <v>40</v>
          </cell>
          <cell r="M1604" t="str">
            <v>Fixed Term Full-Time</v>
          </cell>
          <cell r="N1604" t="str">
            <v>Salaried</v>
          </cell>
          <cell r="O1604" t="str">
            <v>Position Filled</v>
          </cell>
          <cell r="P1604">
            <v>2116</v>
          </cell>
          <cell r="Q1604" t="str">
            <v>Philip Heng</v>
          </cell>
          <cell r="R1604" t="str">
            <v>Fixed Term Full-Time</v>
          </cell>
          <cell r="S1604" t="str">
            <v>Salaried</v>
          </cell>
          <cell r="T1604" t="str">
            <v>IEA – 2013 Standard</v>
          </cell>
          <cell r="U1604">
            <v>1</v>
          </cell>
          <cell r="V1604" t="str">
            <v>H5</v>
          </cell>
          <cell r="W1604">
            <v>82800</v>
          </cell>
          <cell r="X1604" t="str">
            <v>1 Queen Street - Level 17</v>
          </cell>
          <cell r="Y1604">
            <v>0</v>
          </cell>
          <cell r="Z1604" t="str">
            <v>Philip</v>
          </cell>
          <cell r="AA1604" t="str">
            <v>Heng</v>
          </cell>
          <cell r="AC1604" t="str">
            <v>BAND</v>
          </cell>
          <cell r="AD1604" t="str">
            <v>PSA</v>
          </cell>
          <cell r="AE1604" t="str">
            <v>Male</v>
          </cell>
          <cell r="AF1604">
            <v>8525</v>
          </cell>
          <cell r="AG1604" t="str">
            <v>Data Warehouse</v>
          </cell>
          <cell r="AH1604" t="str">
            <v>31.05.2015</v>
          </cell>
        </row>
        <row r="1605">
          <cell r="A1605">
            <v>51002303</v>
          </cell>
          <cell r="B1605" t="str">
            <v>Finance Division</v>
          </cell>
          <cell r="C1605" t="str">
            <v>AT HOP</v>
          </cell>
          <cell r="D1605" t="str">
            <v>AT HOP Operations</v>
          </cell>
          <cell r="E1605" t="str">
            <v>AT HOP Operations</v>
          </cell>
          <cell r="F1605">
            <v>51002303</v>
          </cell>
          <cell r="G1605" t="str">
            <v>HOP Service Delivery Representative</v>
          </cell>
          <cell r="H1605" t="str">
            <v>26.03.2014</v>
          </cell>
          <cell r="I1605" t="str">
            <v>Staff Member</v>
          </cell>
          <cell r="K1605">
            <v>0</v>
          </cell>
          <cell r="L1605">
            <v>0</v>
          </cell>
          <cell r="M1605" t="str">
            <v>Non-Employee</v>
          </cell>
          <cell r="N1605" t="str">
            <v>Contractor</v>
          </cell>
          <cell r="O1605" t="str">
            <v>Position Filled</v>
          </cell>
          <cell r="P1605">
            <v>2196</v>
          </cell>
          <cell r="Q1605" t="str">
            <v>Ellie Knight</v>
          </cell>
          <cell r="R1605" t="str">
            <v>Non-Employee</v>
          </cell>
          <cell r="S1605" t="str">
            <v>Contractor</v>
          </cell>
          <cell r="U1605">
            <v>0</v>
          </cell>
          <cell r="W1605">
            <v>0</v>
          </cell>
          <cell r="X1605" t="str">
            <v>Goodman Fielder L2 - 8 Nelson Street</v>
          </cell>
          <cell r="Y1605">
            <v>0</v>
          </cell>
          <cell r="Z1605" t="str">
            <v>Ellie</v>
          </cell>
          <cell r="AA1605" t="str">
            <v>Knight</v>
          </cell>
          <cell r="AE1605" t="str">
            <v>Female</v>
          </cell>
          <cell r="AF1605">
            <v>1701</v>
          </cell>
          <cell r="AG1605" t="str">
            <v>AT HOP</v>
          </cell>
          <cell r="AH1605" t="str">
            <v>30.11.2014</v>
          </cell>
        </row>
        <row r="1606">
          <cell r="A1606">
            <v>51002304</v>
          </cell>
          <cell r="B1606" t="str">
            <v>Services</v>
          </cell>
          <cell r="C1606" t="str">
            <v>Public Transport</v>
          </cell>
          <cell r="D1606" t="str">
            <v>PT Customer Experience</v>
          </cell>
          <cell r="E1606" t="str">
            <v>PT Customer Experience</v>
          </cell>
          <cell r="F1606">
            <v>51002304</v>
          </cell>
          <cell r="G1606" t="str">
            <v>IPTIS Data Processor</v>
          </cell>
          <cell r="H1606" t="str">
            <v>14.04.2014</v>
          </cell>
          <cell r="I1606" t="str">
            <v>Staff Member</v>
          </cell>
          <cell r="K1606">
            <v>0</v>
          </cell>
          <cell r="L1606">
            <v>0</v>
          </cell>
          <cell r="M1606" t="str">
            <v>Non-Employee</v>
          </cell>
          <cell r="N1606" t="str">
            <v>Contractor</v>
          </cell>
          <cell r="O1606" t="str">
            <v>Position unfilled for  11 days</v>
          </cell>
          <cell r="P1606">
            <v>0</v>
          </cell>
          <cell r="U1606">
            <v>0</v>
          </cell>
          <cell r="W1606">
            <v>0</v>
          </cell>
          <cell r="Y1606">
            <v>0</v>
          </cell>
          <cell r="AH1606" t="str">
            <v>00.00.0000</v>
          </cell>
        </row>
        <row r="1607">
          <cell r="A1607">
            <v>51002305</v>
          </cell>
          <cell r="B1607" t="str">
            <v>Services</v>
          </cell>
          <cell r="C1607" t="str">
            <v>Public Transport</v>
          </cell>
          <cell r="D1607" t="str">
            <v>PT Customer Experience</v>
          </cell>
          <cell r="E1607" t="str">
            <v>Service Centre (2)</v>
          </cell>
          <cell r="F1607">
            <v>51002305</v>
          </cell>
          <cell r="G1607" t="str">
            <v>Service Centre Representative</v>
          </cell>
          <cell r="H1607" t="str">
            <v>07.04.2014</v>
          </cell>
          <cell r="I1607" t="str">
            <v>Staff Member</v>
          </cell>
          <cell r="J1607" t="str">
            <v>Band D</v>
          </cell>
          <cell r="K1607">
            <v>0.5</v>
          </cell>
          <cell r="L1607">
            <v>20</v>
          </cell>
          <cell r="M1607" t="str">
            <v>Permanent Part-Time</v>
          </cell>
          <cell r="N1607" t="str">
            <v>Waged/Timesheet</v>
          </cell>
          <cell r="O1607" t="str">
            <v>Position Filled</v>
          </cell>
          <cell r="P1607">
            <v>1137</v>
          </cell>
          <cell r="Q1607" t="str">
            <v>Shaun Williams</v>
          </cell>
          <cell r="R1607" t="str">
            <v>Permanent Part-Time</v>
          </cell>
          <cell r="S1607" t="str">
            <v>Waged/Timesheet</v>
          </cell>
          <cell r="T1607" t="str">
            <v>IEA – 2013 Standard</v>
          </cell>
          <cell r="U1607">
            <v>0.5</v>
          </cell>
          <cell r="V1607" t="str">
            <v>3S</v>
          </cell>
          <cell r="W1607">
            <v>42680</v>
          </cell>
          <cell r="X1607" t="str">
            <v>Ground Floor - 21 Pitt Street</v>
          </cell>
          <cell r="Y1607">
            <v>0</v>
          </cell>
          <cell r="Z1607" t="str">
            <v>Shaun</v>
          </cell>
          <cell r="AA1607" t="str">
            <v>Williams</v>
          </cell>
          <cell r="AC1607" t="str">
            <v>SCR</v>
          </cell>
          <cell r="AD1607" t="str">
            <v>PSA</v>
          </cell>
          <cell r="AE1607" t="str">
            <v>Male</v>
          </cell>
          <cell r="AF1607">
            <v>9319</v>
          </cell>
          <cell r="AG1607" t="str">
            <v>FACE2FACE RELATIONS</v>
          </cell>
          <cell r="AH1607" t="str">
            <v>00.00.0000</v>
          </cell>
        </row>
        <row r="1608">
          <cell r="A1608">
            <v>51002308</v>
          </cell>
          <cell r="B1608" t="str">
            <v>People, Safety &amp; Contact</v>
          </cell>
          <cell r="C1608" t="str">
            <v>Customer Contact</v>
          </cell>
          <cell r="D1608" t="str">
            <v>Customer Support</v>
          </cell>
          <cell r="E1608" t="str">
            <v>Customer Support</v>
          </cell>
          <cell r="F1608">
            <v>51002308</v>
          </cell>
          <cell r="G1608" t="str">
            <v>Process Specialist</v>
          </cell>
          <cell r="H1608" t="str">
            <v>22.04.2014</v>
          </cell>
          <cell r="I1608" t="str">
            <v>Staff Member</v>
          </cell>
          <cell r="K1608">
            <v>0</v>
          </cell>
          <cell r="L1608">
            <v>0</v>
          </cell>
          <cell r="M1608" t="str">
            <v>Non-Employee</v>
          </cell>
          <cell r="N1608" t="str">
            <v>Contractor</v>
          </cell>
          <cell r="O1608" t="str">
            <v>Position Filled</v>
          </cell>
          <cell r="P1608">
            <v>1641</v>
          </cell>
          <cell r="Q1608" t="str">
            <v>Kristina Wichmann</v>
          </cell>
          <cell r="R1608" t="str">
            <v>Non-Employee</v>
          </cell>
          <cell r="S1608" t="str">
            <v>Contractor</v>
          </cell>
          <cell r="U1608">
            <v>0</v>
          </cell>
          <cell r="W1608">
            <v>0</v>
          </cell>
          <cell r="X1608" t="str">
            <v>Ground Floor - 21 Pitt Street</v>
          </cell>
          <cell r="Y1608">
            <v>0</v>
          </cell>
          <cell r="Z1608" t="str">
            <v>Kristina</v>
          </cell>
          <cell r="AA1608" t="str">
            <v>Wichmann</v>
          </cell>
          <cell r="AE1608" t="str">
            <v>Female</v>
          </cell>
          <cell r="AF1608">
            <v>9310</v>
          </cell>
          <cell r="AG1608" t="str">
            <v>CUSTOMER SERVICES</v>
          </cell>
          <cell r="AH1608" t="str">
            <v>31.03.2015</v>
          </cell>
        </row>
        <row r="1609">
          <cell r="A1609">
            <v>51002309</v>
          </cell>
          <cell r="B1609" t="str">
            <v>Services</v>
          </cell>
          <cell r="C1609" t="str">
            <v>Public Transport</v>
          </cell>
          <cell r="D1609" t="str">
            <v>Ferry Services</v>
          </cell>
          <cell r="E1609" t="str">
            <v>Infrastructure &amp; Facilities Operations</v>
          </cell>
          <cell r="F1609">
            <v>51002309</v>
          </cell>
          <cell r="G1609" t="str">
            <v>PT Facilities Operator</v>
          </cell>
          <cell r="H1609" t="str">
            <v>14.04.2014</v>
          </cell>
          <cell r="I1609" t="str">
            <v>Staff Member</v>
          </cell>
          <cell r="J1609" t="str">
            <v>Band D</v>
          </cell>
          <cell r="K1609">
            <v>1</v>
          </cell>
          <cell r="L1609">
            <v>40</v>
          </cell>
          <cell r="M1609" t="str">
            <v>Permanent Full-Time</v>
          </cell>
          <cell r="N1609" t="str">
            <v>Waged/Timesheet</v>
          </cell>
          <cell r="O1609" t="str">
            <v>Position Filled</v>
          </cell>
          <cell r="P1609">
            <v>2094</v>
          </cell>
          <cell r="Q1609" t="str">
            <v>Henry Apuya</v>
          </cell>
          <cell r="R1609" t="str">
            <v>Permanent Full-Time</v>
          </cell>
          <cell r="S1609" t="str">
            <v>Waged/Timesheet</v>
          </cell>
          <cell r="T1609" t="str">
            <v>IEA – 2013 Standard</v>
          </cell>
          <cell r="U1609">
            <v>1</v>
          </cell>
          <cell r="V1609" t="str">
            <v>D+</v>
          </cell>
          <cell r="W1609">
            <v>45000</v>
          </cell>
          <cell r="X1609" t="str">
            <v>99 Quay Street</v>
          </cell>
          <cell r="Y1609">
            <v>0</v>
          </cell>
          <cell r="Z1609" t="str">
            <v>Henry</v>
          </cell>
          <cell r="AA1609" t="str">
            <v>Apuya</v>
          </cell>
          <cell r="AC1609" t="str">
            <v>BAND</v>
          </cell>
          <cell r="AE1609" t="str">
            <v>Male</v>
          </cell>
          <cell r="AF1609">
            <v>1207</v>
          </cell>
          <cell r="AG1609" t="str">
            <v>WHARF FACILITIES</v>
          </cell>
          <cell r="AH1609" t="str">
            <v>00.00.0000</v>
          </cell>
        </row>
        <row r="1610">
          <cell r="A1610">
            <v>51002311</v>
          </cell>
          <cell r="B1610" t="str">
            <v>Capital Development Division</v>
          </cell>
          <cell r="C1610" t="str">
            <v>Property &amp; Planning</v>
          </cell>
          <cell r="D1610" t="str">
            <v>Planning IntegrationTeam</v>
          </cell>
          <cell r="E1610" t="str">
            <v>Southern Initiatives Team</v>
          </cell>
          <cell r="F1610">
            <v>51002311</v>
          </cell>
          <cell r="G1610" t="str">
            <v>Project Administrator</v>
          </cell>
          <cell r="H1610" t="str">
            <v>14.04.2014</v>
          </cell>
          <cell r="I1610" t="str">
            <v>Staff Member</v>
          </cell>
          <cell r="J1610" t="str">
            <v>Band E</v>
          </cell>
          <cell r="K1610">
            <v>1</v>
          </cell>
          <cell r="L1610">
            <v>40</v>
          </cell>
          <cell r="M1610" t="str">
            <v>Permanent Full-Time</v>
          </cell>
          <cell r="N1610" t="str">
            <v>Waged/Timesheet</v>
          </cell>
          <cell r="O1610" t="str">
            <v>Position Filled</v>
          </cell>
          <cell r="P1610">
            <v>1035</v>
          </cell>
          <cell r="Q1610" t="str">
            <v>Sarah Wheeler</v>
          </cell>
          <cell r="R1610" t="str">
            <v>Permanent Full-Time</v>
          </cell>
          <cell r="S1610" t="str">
            <v>Waged/Timesheet</v>
          </cell>
          <cell r="T1610" t="str">
            <v>IEA – 2013 Standard</v>
          </cell>
          <cell r="U1610">
            <v>1</v>
          </cell>
          <cell r="V1610" t="str">
            <v>E+</v>
          </cell>
          <cell r="W1610">
            <v>56000</v>
          </cell>
          <cell r="X1610" t="str">
            <v>1 Queen Street - Level 10</v>
          </cell>
          <cell r="Y1610">
            <v>0</v>
          </cell>
          <cell r="Z1610" t="str">
            <v>Sarah</v>
          </cell>
          <cell r="AA1610" t="str">
            <v>Wheeler</v>
          </cell>
          <cell r="AC1610" t="str">
            <v>BAND</v>
          </cell>
          <cell r="AD1610" t="str">
            <v>PSA</v>
          </cell>
          <cell r="AE1610" t="str">
            <v>Female</v>
          </cell>
          <cell r="AF1610">
            <v>8406</v>
          </cell>
          <cell r="AG1610" t="str">
            <v>Planning Integration</v>
          </cell>
          <cell r="AH1610" t="str">
            <v>00.00.0000</v>
          </cell>
        </row>
        <row r="1611">
          <cell r="A1611">
            <v>51002312</v>
          </cell>
          <cell r="B1611" t="str">
            <v>Business Technology Division</v>
          </cell>
          <cell r="C1611" t="str">
            <v>Technology</v>
          </cell>
          <cell r="D1611" t="str">
            <v>Infrastructure</v>
          </cell>
          <cell r="E1611" t="str">
            <v>Infrastructure</v>
          </cell>
          <cell r="F1611">
            <v>51002312</v>
          </cell>
          <cell r="G1611" t="str">
            <v>Asset &amp; Technical Facilities Specialist</v>
          </cell>
          <cell r="H1611" t="str">
            <v>17.04.2014</v>
          </cell>
          <cell r="I1611" t="str">
            <v>Staff Member</v>
          </cell>
          <cell r="J1611" t="str">
            <v>Band H</v>
          </cell>
          <cell r="K1611">
            <v>1</v>
          </cell>
          <cell r="L1611">
            <v>40</v>
          </cell>
          <cell r="M1611" t="str">
            <v>Permanent Full-Time</v>
          </cell>
          <cell r="N1611" t="str">
            <v>Salaried</v>
          </cell>
          <cell r="O1611" t="str">
            <v>Position Filled</v>
          </cell>
          <cell r="P1611">
            <v>2164</v>
          </cell>
          <cell r="Q1611" t="str">
            <v>Warren Cupitt</v>
          </cell>
          <cell r="R1611" t="str">
            <v>Permanent Full-Time</v>
          </cell>
          <cell r="S1611" t="str">
            <v>Salaried</v>
          </cell>
          <cell r="T1611" t="str">
            <v>IEA – 2013 Standard</v>
          </cell>
          <cell r="U1611">
            <v>1</v>
          </cell>
          <cell r="V1611" t="str">
            <v>H+</v>
          </cell>
          <cell r="W1611">
            <v>90000</v>
          </cell>
          <cell r="X1611" t="str">
            <v>Admin 6 - 6 Henderson Valley Road</v>
          </cell>
          <cell r="Y1611">
            <v>0</v>
          </cell>
          <cell r="Z1611" t="str">
            <v>Warren</v>
          </cell>
          <cell r="AA1611" t="str">
            <v>Cupitt</v>
          </cell>
          <cell r="AC1611" t="str">
            <v>BAND</v>
          </cell>
          <cell r="AD1611" t="str">
            <v>PSA</v>
          </cell>
          <cell r="AE1611" t="str">
            <v>Male</v>
          </cell>
          <cell r="AF1611">
            <v>8511</v>
          </cell>
          <cell r="AG1611" t="str">
            <v>IT INFRASTRUCTURE</v>
          </cell>
          <cell r="AH1611" t="str">
            <v>00.00.0000</v>
          </cell>
        </row>
        <row r="1612">
          <cell r="A1612">
            <v>51002313</v>
          </cell>
          <cell r="B1612" t="str">
            <v>People, Safety &amp; Contact</v>
          </cell>
          <cell r="C1612" t="str">
            <v>Customer Contact</v>
          </cell>
          <cell r="D1612" t="str">
            <v>Business Performance</v>
          </cell>
          <cell r="E1612" t="str">
            <v>Business Performance</v>
          </cell>
          <cell r="F1612">
            <v>51002313</v>
          </cell>
          <cell r="G1612" t="str">
            <v>Quality Assurance Advisor</v>
          </cell>
          <cell r="H1612" t="str">
            <v>07.04.2014</v>
          </cell>
          <cell r="I1612" t="str">
            <v>Staff Member</v>
          </cell>
          <cell r="J1612" t="str">
            <v>Band E</v>
          </cell>
          <cell r="K1612">
            <v>1</v>
          </cell>
          <cell r="L1612">
            <v>40</v>
          </cell>
          <cell r="M1612" t="str">
            <v>Permanent Full-Time</v>
          </cell>
          <cell r="N1612" t="str">
            <v>Waged/Timesheet</v>
          </cell>
          <cell r="O1612" t="str">
            <v>Position Filled</v>
          </cell>
          <cell r="P1612">
            <v>2195</v>
          </cell>
          <cell r="Q1612" t="str">
            <v>Ridwan Rahmat</v>
          </cell>
          <cell r="R1612" t="str">
            <v>Permanent Full-Time</v>
          </cell>
          <cell r="S1612" t="str">
            <v>Waged/Timesheet</v>
          </cell>
          <cell r="T1612" t="str">
            <v>IEA – 2013 Standard</v>
          </cell>
          <cell r="U1612">
            <v>1</v>
          </cell>
          <cell r="V1612" t="str">
            <v>E+</v>
          </cell>
          <cell r="W1612">
            <v>60500</v>
          </cell>
          <cell r="X1612" t="str">
            <v>Goodman Fielder L3 - 8 Nelson Street</v>
          </cell>
          <cell r="Y1612">
            <v>0</v>
          </cell>
          <cell r="Z1612" t="str">
            <v>Mohammad</v>
          </cell>
          <cell r="AA1612" t="str">
            <v>Rahmat</v>
          </cell>
          <cell r="AB1612" t="str">
            <v>Ridwan</v>
          </cell>
          <cell r="AC1612" t="str">
            <v>BAND</v>
          </cell>
          <cell r="AD1612" t="str">
            <v>PSA</v>
          </cell>
          <cell r="AE1612" t="str">
            <v>Male</v>
          </cell>
          <cell r="AF1612">
            <v>9310</v>
          </cell>
          <cell r="AG1612" t="str">
            <v>CUSTOMER SERVICES</v>
          </cell>
          <cell r="AH1612" t="str">
            <v>00.00.0000</v>
          </cell>
        </row>
        <row r="1613">
          <cell r="A1613">
            <v>51002314</v>
          </cell>
          <cell r="B1613" t="str">
            <v>People, Safety &amp; Contact</v>
          </cell>
          <cell r="C1613" t="str">
            <v>Customer Contact</v>
          </cell>
          <cell r="D1613" t="str">
            <v>Business Performance</v>
          </cell>
          <cell r="E1613" t="str">
            <v>Business Performance</v>
          </cell>
          <cell r="F1613">
            <v>51002314</v>
          </cell>
          <cell r="G1613" t="str">
            <v>Quality Assurance Advisor</v>
          </cell>
          <cell r="H1613" t="str">
            <v>07.04.2014</v>
          </cell>
          <cell r="I1613" t="str">
            <v>Staff Member</v>
          </cell>
          <cell r="J1613" t="str">
            <v>Band E</v>
          </cell>
          <cell r="K1613">
            <v>1</v>
          </cell>
          <cell r="L1613">
            <v>40</v>
          </cell>
          <cell r="M1613" t="str">
            <v>Permanent Full-Time</v>
          </cell>
          <cell r="N1613" t="str">
            <v>Waged/Timesheet</v>
          </cell>
          <cell r="O1613" t="str">
            <v>Position Filled</v>
          </cell>
          <cell r="P1613">
            <v>91003351</v>
          </cell>
          <cell r="Q1613" t="str">
            <v>Kirsty Gaitz</v>
          </cell>
          <cell r="R1613" t="str">
            <v>Permanent Full-Time</v>
          </cell>
          <cell r="S1613" t="str">
            <v>Waged/Timesheet</v>
          </cell>
          <cell r="T1613" t="str">
            <v>IEA – 2013 Standard</v>
          </cell>
          <cell r="U1613">
            <v>1</v>
          </cell>
          <cell r="V1613" t="str">
            <v>E+</v>
          </cell>
          <cell r="W1613">
            <v>54000</v>
          </cell>
          <cell r="X1613" t="str">
            <v>Goodman Fielder L3 - 8 Nelson Street</v>
          </cell>
          <cell r="Y1613">
            <v>0</v>
          </cell>
          <cell r="Z1613" t="str">
            <v>Kirsty</v>
          </cell>
          <cell r="AA1613" t="str">
            <v>Gaitz</v>
          </cell>
          <cell r="AC1613" t="str">
            <v>BAND</v>
          </cell>
          <cell r="AD1613" t="str">
            <v>PSA</v>
          </cell>
          <cell r="AE1613" t="str">
            <v>Female</v>
          </cell>
          <cell r="AF1613">
            <v>9310</v>
          </cell>
          <cell r="AG1613" t="str">
            <v>CUSTOMER SERVICES</v>
          </cell>
          <cell r="AH1613" t="str">
            <v>00.00.0000</v>
          </cell>
        </row>
        <row r="1614">
          <cell r="A1614">
            <v>51002315</v>
          </cell>
          <cell r="B1614" t="str">
            <v>People, Safety &amp; Contact</v>
          </cell>
          <cell r="C1614" t="str">
            <v>Customer Contact</v>
          </cell>
          <cell r="D1614" t="str">
            <v>Business Performance</v>
          </cell>
          <cell r="E1614" t="str">
            <v>Business Performance</v>
          </cell>
          <cell r="F1614">
            <v>51002315</v>
          </cell>
          <cell r="G1614" t="str">
            <v>Queue Performance Specialist</v>
          </cell>
          <cell r="H1614" t="str">
            <v>07.04.2014</v>
          </cell>
          <cell r="I1614" t="str">
            <v>Staff Member</v>
          </cell>
          <cell r="J1614" t="str">
            <v>Band F</v>
          </cell>
          <cell r="K1614">
            <v>1</v>
          </cell>
          <cell r="L1614">
            <v>40</v>
          </cell>
          <cell r="M1614" t="str">
            <v>Permanent Full-Time</v>
          </cell>
          <cell r="N1614" t="str">
            <v>Waged/Timesheet</v>
          </cell>
          <cell r="O1614" t="str">
            <v>Position Filled</v>
          </cell>
          <cell r="P1614">
            <v>2114</v>
          </cell>
          <cell r="Q1614" t="str">
            <v>Will Bellerby</v>
          </cell>
          <cell r="R1614" t="str">
            <v>Permanent Full-Time</v>
          </cell>
          <cell r="S1614" t="str">
            <v>Waged/Timesheet</v>
          </cell>
          <cell r="T1614" t="str">
            <v>IEA – 2013 Standard</v>
          </cell>
          <cell r="U1614">
            <v>1</v>
          </cell>
          <cell r="V1614" t="str">
            <v>F+</v>
          </cell>
          <cell r="W1614">
            <v>63000</v>
          </cell>
          <cell r="X1614" t="str">
            <v>Goodman Fielder L3 - 8 Nelson Street</v>
          </cell>
          <cell r="Y1614">
            <v>0</v>
          </cell>
          <cell r="Z1614" t="str">
            <v>William</v>
          </cell>
          <cell r="AA1614" t="str">
            <v>Bellerby</v>
          </cell>
          <cell r="AB1614" t="str">
            <v>Will</v>
          </cell>
          <cell r="AC1614" t="str">
            <v>BAND</v>
          </cell>
          <cell r="AD1614" t="str">
            <v>PSA</v>
          </cell>
          <cell r="AE1614" t="str">
            <v>Male</v>
          </cell>
          <cell r="AF1614">
            <v>9310</v>
          </cell>
          <cell r="AG1614" t="str">
            <v>CUSTOMER SERVICES</v>
          </cell>
          <cell r="AH1614" t="str">
            <v>00.00.0000</v>
          </cell>
        </row>
        <row r="1615">
          <cell r="A1615">
            <v>51002319</v>
          </cell>
          <cell r="B1615" t="str">
            <v>People, Safety &amp; Contact</v>
          </cell>
          <cell r="C1615" t="str">
            <v>Business Services</v>
          </cell>
          <cell r="D1615" t="str">
            <v>HR Administration</v>
          </cell>
          <cell r="E1615" t="str">
            <v>HR Administration</v>
          </cell>
          <cell r="F1615">
            <v>51002319</v>
          </cell>
          <cell r="G1615" t="str">
            <v>HR Assistant</v>
          </cell>
          <cell r="H1615" t="str">
            <v>28.04.2014</v>
          </cell>
          <cell r="I1615" t="str">
            <v>Staff Member</v>
          </cell>
          <cell r="J1615" t="str">
            <v>Band E</v>
          </cell>
          <cell r="K1615">
            <v>1</v>
          </cell>
          <cell r="L1615">
            <v>40</v>
          </cell>
          <cell r="M1615" t="str">
            <v>Permanent Full-Time</v>
          </cell>
          <cell r="N1615" t="str">
            <v>Waged/Timesheet</v>
          </cell>
          <cell r="O1615" t="str">
            <v>Position Filled</v>
          </cell>
          <cell r="P1615">
            <v>1385</v>
          </cell>
          <cell r="Q1615" t="str">
            <v>Claire Roadley</v>
          </cell>
          <cell r="R1615" t="str">
            <v>Permanent Full-Time</v>
          </cell>
          <cell r="S1615" t="str">
            <v>Waged/Timesheet</v>
          </cell>
          <cell r="T1615" t="str">
            <v>IEA – 2013 Standard</v>
          </cell>
          <cell r="U1615">
            <v>1</v>
          </cell>
          <cell r="V1615" t="str">
            <v>D2</v>
          </cell>
          <cell r="W1615">
            <v>40740</v>
          </cell>
          <cell r="X1615" t="str">
            <v>Vodafone Building - Level 2 (74 Taharoto Road)</v>
          </cell>
          <cell r="Y1615">
            <v>0</v>
          </cell>
          <cell r="Z1615" t="str">
            <v>Claire</v>
          </cell>
          <cell r="AA1615" t="str">
            <v>Roadley</v>
          </cell>
          <cell r="AC1615" t="str">
            <v>BAND</v>
          </cell>
          <cell r="AD1615" t="str">
            <v>PSA</v>
          </cell>
          <cell r="AE1615" t="str">
            <v>Female</v>
          </cell>
          <cell r="AF1615">
            <v>9305</v>
          </cell>
          <cell r="AG1615" t="str">
            <v>SHARED SERVICES</v>
          </cell>
          <cell r="AH1615" t="str">
            <v>00.00.0000</v>
          </cell>
        </row>
        <row r="1616">
          <cell r="A1616">
            <v>51002320</v>
          </cell>
          <cell r="B1616" t="str">
            <v>Capital Development Division</v>
          </cell>
          <cell r="C1616" t="str">
            <v>Road Corridor</v>
          </cell>
          <cell r="D1616" t="str">
            <v>Delivery</v>
          </cell>
          <cell r="E1616" t="str">
            <v>Compliance - North</v>
          </cell>
          <cell r="F1616">
            <v>51002320</v>
          </cell>
          <cell r="G1616" t="str">
            <v>Senior Compliance Auditor</v>
          </cell>
          <cell r="H1616" t="str">
            <v>01.05.2014</v>
          </cell>
          <cell r="I1616" t="str">
            <v>Staff Member</v>
          </cell>
          <cell r="K1616">
            <v>0</v>
          </cell>
          <cell r="L1616">
            <v>0</v>
          </cell>
          <cell r="M1616" t="str">
            <v>Non-Employee</v>
          </cell>
          <cell r="N1616" t="str">
            <v>Contractor</v>
          </cell>
          <cell r="O1616" t="str">
            <v>Position Filled</v>
          </cell>
          <cell r="P1616">
            <v>2167</v>
          </cell>
          <cell r="Q1616" t="str">
            <v>Marius Van Der Merwe</v>
          </cell>
          <cell r="R1616" t="str">
            <v>Non-Employee</v>
          </cell>
          <cell r="S1616" t="str">
            <v>Contractor</v>
          </cell>
          <cell r="U1616">
            <v>0</v>
          </cell>
          <cell r="W1616">
            <v>0</v>
          </cell>
          <cell r="X1616" t="str">
            <v>Vodafone Building - Level 2 (74 Taharoto Road)</v>
          </cell>
          <cell r="Y1616">
            <v>0</v>
          </cell>
          <cell r="Z1616" t="str">
            <v>Marius</v>
          </cell>
          <cell r="AA1616" t="str">
            <v>Van Der Merwe</v>
          </cell>
          <cell r="AE1616" t="str">
            <v>Male</v>
          </cell>
          <cell r="AF1616">
            <v>1627</v>
          </cell>
          <cell r="AG1616" t="str">
            <v>Compliance Audit Nth</v>
          </cell>
          <cell r="AH1616" t="str">
            <v>28.02.2015</v>
          </cell>
        </row>
        <row r="1617">
          <cell r="A1617">
            <v>51002322</v>
          </cell>
          <cell r="B1617" t="str">
            <v>Capital Development Division</v>
          </cell>
          <cell r="C1617" t="str">
            <v>Roading</v>
          </cell>
          <cell r="D1617" t="str">
            <v>Project Services</v>
          </cell>
          <cell r="E1617" t="str">
            <v>Project Services</v>
          </cell>
          <cell r="F1617">
            <v>51002322</v>
          </cell>
          <cell r="G1617" t="str">
            <v>Project Services Manager</v>
          </cell>
          <cell r="H1617" t="str">
            <v>05.05.2014</v>
          </cell>
          <cell r="I1617" t="str">
            <v>Department Manager</v>
          </cell>
          <cell r="J1617" t="str">
            <v>Band J</v>
          </cell>
          <cell r="K1617">
            <v>1</v>
          </cell>
          <cell r="L1617">
            <v>40</v>
          </cell>
          <cell r="M1617" t="str">
            <v>Permanent Full-Time</v>
          </cell>
          <cell r="N1617" t="str">
            <v>Salaried</v>
          </cell>
          <cell r="O1617" t="str">
            <v>Position Filled</v>
          </cell>
          <cell r="P1617">
            <v>93302625</v>
          </cell>
          <cell r="Q1617" t="str">
            <v>Mark Townshend</v>
          </cell>
          <cell r="R1617" t="str">
            <v>Permanent Full-Time</v>
          </cell>
          <cell r="S1617" t="str">
            <v>Salaried</v>
          </cell>
          <cell r="T1617" t="str">
            <v>IEA – 2013 Standard</v>
          </cell>
          <cell r="U1617">
            <v>1</v>
          </cell>
          <cell r="V1617" t="str">
            <v>J+</v>
          </cell>
          <cell r="W1617">
            <v>130000</v>
          </cell>
          <cell r="X1617" t="str">
            <v>Admin 4 - 6 Henderson Valley Road</v>
          </cell>
          <cell r="Y1617">
            <v>0</v>
          </cell>
          <cell r="Z1617" t="str">
            <v>Mark</v>
          </cell>
          <cell r="AA1617" t="str">
            <v>Townshend</v>
          </cell>
          <cell r="AB1617" t="str">
            <v>Mark</v>
          </cell>
          <cell r="AC1617" t="str">
            <v>BAND</v>
          </cell>
          <cell r="AD1617" t="str">
            <v>PSA</v>
          </cell>
          <cell r="AE1617" t="str">
            <v>Male</v>
          </cell>
          <cell r="AF1617">
            <v>3313</v>
          </cell>
          <cell r="AG1617" t="str">
            <v>Project Services</v>
          </cell>
          <cell r="AH1617" t="str">
            <v>00.00.0000</v>
          </cell>
        </row>
        <row r="1618">
          <cell r="A1618">
            <v>51002324</v>
          </cell>
          <cell r="B1618" t="str">
            <v>Business Technology Division</v>
          </cell>
          <cell r="C1618" t="str">
            <v>Capital Programme</v>
          </cell>
          <cell r="D1618" t="str">
            <v>Capital Projects</v>
          </cell>
          <cell r="E1618" t="str">
            <v>Capital Projects</v>
          </cell>
          <cell r="F1618">
            <v>51002324</v>
          </cell>
          <cell r="G1618" t="str">
            <v>Business Analyst</v>
          </cell>
          <cell r="H1618" t="str">
            <v>21.04.2014</v>
          </cell>
          <cell r="I1618" t="str">
            <v>Staff Member</v>
          </cell>
          <cell r="K1618">
            <v>0</v>
          </cell>
          <cell r="L1618">
            <v>0</v>
          </cell>
          <cell r="M1618" t="str">
            <v>Non-Employee</v>
          </cell>
          <cell r="N1618" t="str">
            <v>Contractor</v>
          </cell>
          <cell r="O1618" t="str">
            <v>Position Filled</v>
          </cell>
          <cell r="P1618">
            <v>2098</v>
          </cell>
          <cell r="Q1618" t="str">
            <v>John Parbhu</v>
          </cell>
          <cell r="R1618" t="str">
            <v>Non-Employee</v>
          </cell>
          <cell r="S1618" t="str">
            <v>Contractor</v>
          </cell>
          <cell r="U1618">
            <v>0</v>
          </cell>
          <cell r="W1618">
            <v>0</v>
          </cell>
          <cell r="X1618" t="str">
            <v>1 Queen Street - Level 10</v>
          </cell>
          <cell r="Y1618">
            <v>0</v>
          </cell>
          <cell r="Z1618" t="str">
            <v>John</v>
          </cell>
          <cell r="AA1618" t="str">
            <v>Parbhu</v>
          </cell>
          <cell r="AE1618" t="str">
            <v>Male</v>
          </cell>
          <cell r="AF1618">
            <v>8528</v>
          </cell>
          <cell r="AG1618" t="str">
            <v>Capital Project Prog</v>
          </cell>
          <cell r="AH1618" t="str">
            <v>30.03.2015</v>
          </cell>
        </row>
        <row r="1619">
          <cell r="A1619">
            <v>51002325</v>
          </cell>
          <cell r="B1619" t="str">
            <v>Capital Development Division</v>
          </cell>
          <cell r="C1619" t="str">
            <v>Roading</v>
          </cell>
          <cell r="D1619" t="str">
            <v>Project Services</v>
          </cell>
          <cell r="E1619" t="str">
            <v>Project Risk</v>
          </cell>
          <cell r="F1619">
            <v>51002325</v>
          </cell>
          <cell r="G1619" t="str">
            <v>Project Risk Specialist</v>
          </cell>
          <cell r="H1619" t="str">
            <v>05.05.2014</v>
          </cell>
          <cell r="I1619" t="str">
            <v>Staff Member</v>
          </cell>
          <cell r="J1619" t="str">
            <v>Band H</v>
          </cell>
          <cell r="K1619">
            <v>1</v>
          </cell>
          <cell r="L1619">
            <v>40</v>
          </cell>
          <cell r="M1619" t="str">
            <v>Permanent Full-Time</v>
          </cell>
          <cell r="N1619" t="str">
            <v>Salaried</v>
          </cell>
          <cell r="O1619" t="str">
            <v>Position Filled</v>
          </cell>
          <cell r="P1619">
            <v>223</v>
          </cell>
          <cell r="Q1619" t="str">
            <v>Samit Skaria</v>
          </cell>
          <cell r="R1619" t="str">
            <v>Permanent Full-Time</v>
          </cell>
          <cell r="S1619" t="str">
            <v>Salaried</v>
          </cell>
          <cell r="T1619" t="str">
            <v>IEA – 2013 Standard</v>
          </cell>
          <cell r="U1619">
            <v>1</v>
          </cell>
          <cell r="V1619" t="str">
            <v>H+</v>
          </cell>
          <cell r="W1619">
            <v>95000</v>
          </cell>
          <cell r="X1619" t="str">
            <v>Admin 4 - 6 Henderson Valley Road</v>
          </cell>
          <cell r="Y1619">
            <v>0</v>
          </cell>
          <cell r="Z1619" t="str">
            <v>Samit</v>
          </cell>
          <cell r="AA1619" t="str">
            <v>Skaria</v>
          </cell>
          <cell r="AC1619" t="str">
            <v>BAND</v>
          </cell>
          <cell r="AD1619" t="str">
            <v>PSA</v>
          </cell>
          <cell r="AE1619" t="str">
            <v>Male</v>
          </cell>
          <cell r="AF1619">
            <v>3313</v>
          </cell>
          <cell r="AG1619" t="str">
            <v>Project Services</v>
          </cell>
          <cell r="AH1619" t="str">
            <v>00.00.0000</v>
          </cell>
        </row>
        <row r="1620">
          <cell r="A1620">
            <v>51002326</v>
          </cell>
          <cell r="B1620" t="str">
            <v>Capital Development Division</v>
          </cell>
          <cell r="C1620" t="str">
            <v>Roading</v>
          </cell>
          <cell r="D1620" t="str">
            <v>Project Services</v>
          </cell>
          <cell r="E1620" t="str">
            <v>Project Risk</v>
          </cell>
          <cell r="F1620">
            <v>51002326</v>
          </cell>
          <cell r="G1620" t="str">
            <v>Project Risk Specialist</v>
          </cell>
          <cell r="H1620" t="str">
            <v>05.05.2014</v>
          </cell>
          <cell r="I1620" t="str">
            <v>Staff Member</v>
          </cell>
          <cell r="J1620" t="str">
            <v>Band H</v>
          </cell>
          <cell r="K1620">
            <v>1</v>
          </cell>
          <cell r="L1620">
            <v>40</v>
          </cell>
          <cell r="M1620" t="str">
            <v>Permanent Full-Time</v>
          </cell>
          <cell r="N1620" t="str">
            <v>Salaried</v>
          </cell>
          <cell r="O1620" t="str">
            <v>Position unfilled for 254 days</v>
          </cell>
          <cell r="P1620">
            <v>0</v>
          </cell>
          <cell r="U1620">
            <v>0</v>
          </cell>
          <cell r="W1620">
            <v>0</v>
          </cell>
          <cell r="Y1620">
            <v>1</v>
          </cell>
          <cell r="AD1620" t="str">
            <v>PSA</v>
          </cell>
          <cell r="AH1620" t="str">
            <v>00.00.0000</v>
          </cell>
        </row>
        <row r="1621">
          <cell r="A1621">
            <v>51002330</v>
          </cell>
          <cell r="B1621" t="str">
            <v>People, Safety &amp; Contact</v>
          </cell>
          <cell r="C1621" t="str">
            <v>Customer Contact</v>
          </cell>
          <cell r="D1621" t="str">
            <v>Customer Support</v>
          </cell>
          <cell r="E1621" t="str">
            <v>Customer Support</v>
          </cell>
          <cell r="F1621">
            <v>51002330</v>
          </cell>
          <cell r="G1621" t="str">
            <v>Customer Support Specialist</v>
          </cell>
          <cell r="H1621" t="str">
            <v>07.04.2014</v>
          </cell>
          <cell r="I1621" t="str">
            <v>Staff Member</v>
          </cell>
          <cell r="J1621" t="str">
            <v>Band F</v>
          </cell>
          <cell r="K1621">
            <v>1</v>
          </cell>
          <cell r="L1621">
            <v>40</v>
          </cell>
          <cell r="M1621" t="str">
            <v>Permanent Full-Time</v>
          </cell>
          <cell r="N1621" t="str">
            <v>Waged/Timesheet</v>
          </cell>
          <cell r="O1621" t="str">
            <v>Position Filled</v>
          </cell>
          <cell r="P1621">
            <v>92018361</v>
          </cell>
          <cell r="Q1621" t="str">
            <v>Arisha Gungan</v>
          </cell>
          <cell r="R1621" t="str">
            <v>Permanent Full-Time</v>
          </cell>
          <cell r="S1621" t="str">
            <v>Waged/Timesheet</v>
          </cell>
          <cell r="T1621" t="str">
            <v>CEA – PSA</v>
          </cell>
          <cell r="U1621">
            <v>1</v>
          </cell>
          <cell r="V1621" t="str">
            <v>F+</v>
          </cell>
          <cell r="W1621">
            <v>68000</v>
          </cell>
          <cell r="X1621" t="str">
            <v>Goodman Fielder L3 - 8 Nelson Street</v>
          </cell>
          <cell r="Y1621">
            <v>0</v>
          </cell>
          <cell r="Z1621" t="str">
            <v>Arisha</v>
          </cell>
          <cell r="AA1621" t="str">
            <v>Gungan</v>
          </cell>
          <cell r="AB1621" t="str">
            <v>Arisha</v>
          </cell>
          <cell r="AC1621" t="str">
            <v>BAND</v>
          </cell>
          <cell r="AD1621" t="str">
            <v>PSA</v>
          </cell>
          <cell r="AE1621" t="str">
            <v>Female</v>
          </cell>
          <cell r="AF1621">
            <v>9310</v>
          </cell>
          <cell r="AG1621" t="str">
            <v>CUSTOMER SERVICES</v>
          </cell>
          <cell r="AH1621" t="str">
            <v>00.00.0000</v>
          </cell>
        </row>
        <row r="1622">
          <cell r="A1622">
            <v>51002331</v>
          </cell>
          <cell r="B1622" t="str">
            <v>Capital Development Division</v>
          </cell>
          <cell r="C1622" t="str">
            <v>Road Corridor</v>
          </cell>
          <cell r="D1622" t="str">
            <v>Asset Management &amp; Systems</v>
          </cell>
          <cell r="E1622" t="str">
            <v>Asset Systems</v>
          </cell>
          <cell r="F1622">
            <v>51002331</v>
          </cell>
          <cell r="G1622" t="str">
            <v>Asset Systems Technical Assistant</v>
          </cell>
          <cell r="H1622" t="str">
            <v>05.05.2014</v>
          </cell>
          <cell r="I1622" t="str">
            <v>Staff Member</v>
          </cell>
          <cell r="J1622" t="str">
            <v>Band F</v>
          </cell>
          <cell r="K1622">
            <v>1</v>
          </cell>
          <cell r="L1622">
            <v>40</v>
          </cell>
          <cell r="M1622" t="str">
            <v>Permanent Full-Time</v>
          </cell>
          <cell r="N1622" t="str">
            <v>Waged/Timesheet</v>
          </cell>
          <cell r="O1622" t="str">
            <v>Position Filled</v>
          </cell>
          <cell r="P1622">
            <v>2192</v>
          </cell>
          <cell r="Q1622" t="str">
            <v>Luke Teoh</v>
          </cell>
          <cell r="R1622" t="str">
            <v>Permanent Full-Time</v>
          </cell>
          <cell r="S1622" t="str">
            <v>Waged/Timesheet</v>
          </cell>
          <cell r="T1622" t="str">
            <v>CEA – PSA</v>
          </cell>
          <cell r="U1622">
            <v>1</v>
          </cell>
          <cell r="V1622" t="str">
            <v>F+</v>
          </cell>
          <cell r="W1622">
            <v>65000</v>
          </cell>
          <cell r="X1622" t="str">
            <v>Admin 5 - 6 Henderson Valley Road</v>
          </cell>
          <cell r="Y1622">
            <v>0</v>
          </cell>
          <cell r="Z1622" t="str">
            <v>Luke</v>
          </cell>
          <cell r="AA1622" t="str">
            <v>Teoh</v>
          </cell>
          <cell r="AC1622" t="str">
            <v>BAND</v>
          </cell>
          <cell r="AD1622" t="str">
            <v>PSA</v>
          </cell>
          <cell r="AE1622" t="str">
            <v>Male</v>
          </cell>
          <cell r="AF1622">
            <v>3207</v>
          </cell>
          <cell r="AG1622" t="str">
            <v>Asset Systems</v>
          </cell>
          <cell r="AH1622" t="str">
            <v>00.00.0000</v>
          </cell>
        </row>
        <row r="1623">
          <cell r="A1623">
            <v>51002332</v>
          </cell>
          <cell r="B1623" t="str">
            <v>Capital Development Division</v>
          </cell>
          <cell r="C1623" t="str">
            <v>Property &amp; Planning</v>
          </cell>
          <cell r="D1623" t="str">
            <v>Technical Services</v>
          </cell>
          <cell r="E1623" t="str">
            <v>Technical Services</v>
          </cell>
          <cell r="F1623">
            <v>51002332</v>
          </cell>
          <cell r="G1623" t="str">
            <v>Technical Services Specialist</v>
          </cell>
          <cell r="H1623" t="str">
            <v>17.05.2014</v>
          </cell>
          <cell r="I1623" t="str">
            <v>Staff Member</v>
          </cell>
          <cell r="J1623" t="str">
            <v>Band F</v>
          </cell>
          <cell r="K1623">
            <v>1</v>
          </cell>
          <cell r="L1623">
            <v>40</v>
          </cell>
          <cell r="M1623" t="str">
            <v>Permanent Full-Time</v>
          </cell>
          <cell r="N1623" t="str">
            <v>Waged/Timesheet</v>
          </cell>
          <cell r="O1623" t="str">
            <v>Position Filled</v>
          </cell>
          <cell r="P1623">
            <v>1246</v>
          </cell>
          <cell r="Q1623" t="str">
            <v>Meera Sima</v>
          </cell>
          <cell r="R1623" t="str">
            <v>Permanent Full-Time</v>
          </cell>
          <cell r="S1623" t="str">
            <v>Waged/Timesheet</v>
          </cell>
          <cell r="T1623" t="str">
            <v>CEA – PSA</v>
          </cell>
          <cell r="U1623">
            <v>1</v>
          </cell>
          <cell r="V1623" t="str">
            <v>F2</v>
          </cell>
          <cell r="W1623">
            <v>55440</v>
          </cell>
          <cell r="X1623" t="str">
            <v>1 Queen Street - Level 10</v>
          </cell>
          <cell r="Y1623">
            <v>0</v>
          </cell>
          <cell r="Z1623" t="str">
            <v>Meera</v>
          </cell>
          <cell r="AA1623" t="str">
            <v>Sima</v>
          </cell>
          <cell r="AB1623" t="str">
            <v>Meera</v>
          </cell>
          <cell r="AC1623" t="str">
            <v>BAND</v>
          </cell>
          <cell r="AD1623" t="str">
            <v>PSA</v>
          </cell>
          <cell r="AE1623" t="str">
            <v>Female</v>
          </cell>
          <cell r="AF1623">
            <v>8405</v>
          </cell>
          <cell r="AG1623" t="str">
            <v>Technical Services</v>
          </cell>
          <cell r="AH1623" t="str">
            <v>00.00.0000</v>
          </cell>
        </row>
        <row r="1624">
          <cell r="A1624">
            <v>51002333</v>
          </cell>
          <cell r="B1624" t="str">
            <v>Capital Development Division</v>
          </cell>
          <cell r="C1624" t="str">
            <v>Property &amp; Planning</v>
          </cell>
          <cell r="D1624" t="str">
            <v>Technical Services</v>
          </cell>
          <cell r="E1624" t="str">
            <v>Technical Services</v>
          </cell>
          <cell r="F1624">
            <v>51002333</v>
          </cell>
          <cell r="G1624" t="str">
            <v>Technical Services Statutory Specialist</v>
          </cell>
          <cell r="H1624" t="str">
            <v>01.06.2014</v>
          </cell>
          <cell r="I1624" t="str">
            <v>Staff Member</v>
          </cell>
          <cell r="J1624" t="str">
            <v>Band H</v>
          </cell>
          <cell r="K1624">
            <v>1</v>
          </cell>
          <cell r="L1624">
            <v>40</v>
          </cell>
          <cell r="M1624" t="str">
            <v>Permanent Full-Time</v>
          </cell>
          <cell r="N1624" t="str">
            <v>Salaried</v>
          </cell>
          <cell r="O1624" t="str">
            <v>Position Filled</v>
          </cell>
          <cell r="P1624">
            <v>2144</v>
          </cell>
          <cell r="Q1624" t="str">
            <v>Rachel Hogg</v>
          </cell>
          <cell r="R1624" t="str">
            <v>Fixed Term Full-Time</v>
          </cell>
          <cell r="S1624" t="str">
            <v>Salaried</v>
          </cell>
          <cell r="T1624" t="str">
            <v>IEA – 2013 Standard</v>
          </cell>
          <cell r="U1624">
            <v>1</v>
          </cell>
          <cell r="V1624" t="str">
            <v>H3</v>
          </cell>
          <cell r="W1624">
            <v>79120</v>
          </cell>
          <cell r="X1624" t="str">
            <v>1 Queen Street - Level 10</v>
          </cell>
          <cell r="Y1624">
            <v>0</v>
          </cell>
          <cell r="Z1624" t="str">
            <v>Elizabeth</v>
          </cell>
          <cell r="AA1624" t="str">
            <v>Hogg</v>
          </cell>
          <cell r="AB1624" t="str">
            <v>Rachel</v>
          </cell>
          <cell r="AC1624" t="str">
            <v>BAND</v>
          </cell>
          <cell r="AD1624" t="str">
            <v>PSA</v>
          </cell>
          <cell r="AE1624" t="str">
            <v>Female</v>
          </cell>
          <cell r="AF1624">
            <v>8405</v>
          </cell>
          <cell r="AG1624" t="str">
            <v>Technical Services</v>
          </cell>
          <cell r="AH1624" t="str">
            <v>00.00.0000</v>
          </cell>
        </row>
        <row r="1625">
          <cell r="A1625">
            <v>51002337</v>
          </cell>
          <cell r="B1625" t="str">
            <v>Chief Executive Office</v>
          </cell>
          <cell r="C1625" t="str">
            <v>Legal Services</v>
          </cell>
          <cell r="E1625" t="str">
            <v>Legal Services</v>
          </cell>
          <cell r="F1625">
            <v>51002337</v>
          </cell>
          <cell r="G1625" t="str">
            <v>Legal Administrator</v>
          </cell>
          <cell r="H1625" t="str">
            <v>12.05.2014</v>
          </cell>
          <cell r="I1625" t="str">
            <v>Staff Member</v>
          </cell>
          <cell r="J1625" t="str">
            <v>Band D</v>
          </cell>
          <cell r="K1625">
            <v>1</v>
          </cell>
          <cell r="L1625">
            <v>40</v>
          </cell>
          <cell r="M1625" t="str">
            <v>Permanent Full-Time</v>
          </cell>
          <cell r="N1625" t="str">
            <v>Waged/Timesheet</v>
          </cell>
          <cell r="O1625" t="str">
            <v>Position Filled</v>
          </cell>
          <cell r="P1625">
            <v>2154</v>
          </cell>
          <cell r="Q1625" t="str">
            <v>Robyn Phillips</v>
          </cell>
          <cell r="R1625" t="str">
            <v>Permanent Full-Time</v>
          </cell>
          <cell r="S1625" t="str">
            <v>Waged/Timesheet</v>
          </cell>
          <cell r="T1625" t="str">
            <v>IEA – 2013 Standard</v>
          </cell>
          <cell r="U1625">
            <v>1</v>
          </cell>
          <cell r="V1625" t="str">
            <v>D+</v>
          </cell>
          <cell r="W1625">
            <v>45000</v>
          </cell>
          <cell r="X1625" t="str">
            <v>1 Queen Street - Level 10</v>
          </cell>
          <cell r="Y1625">
            <v>0</v>
          </cell>
          <cell r="Z1625" t="str">
            <v>Robyn</v>
          </cell>
          <cell r="AA1625" t="str">
            <v>Phillips</v>
          </cell>
          <cell r="AB1625" t="str">
            <v>Robyn</v>
          </cell>
          <cell r="AC1625" t="str">
            <v>BAND</v>
          </cell>
          <cell r="AD1625" t="str">
            <v>PSA</v>
          </cell>
          <cell r="AE1625" t="str">
            <v>Female</v>
          </cell>
          <cell r="AF1625">
            <v>1900</v>
          </cell>
          <cell r="AG1625" t="str">
            <v>CHIEF EXECUTIVE</v>
          </cell>
          <cell r="AH1625" t="str">
            <v>00.00.0000</v>
          </cell>
        </row>
        <row r="1626">
          <cell r="A1626">
            <v>51002339</v>
          </cell>
          <cell r="B1626" t="str">
            <v>Strategy &amp; Planning</v>
          </cell>
          <cell r="C1626" t="str">
            <v>Key Agency Initiatives</v>
          </cell>
          <cell r="D1626" t="str">
            <v>Corridor and Centre Plans Team</v>
          </cell>
          <cell r="E1626" t="str">
            <v>Corridor and Centre Plans Team</v>
          </cell>
          <cell r="F1626">
            <v>51002339</v>
          </cell>
          <cell r="G1626" t="str">
            <v>Senior Transport Planner</v>
          </cell>
          <cell r="H1626" t="str">
            <v>08.05.2014</v>
          </cell>
          <cell r="I1626" t="str">
            <v>Staff Member</v>
          </cell>
          <cell r="J1626" t="str">
            <v>Band H</v>
          </cell>
          <cell r="K1626">
            <v>1</v>
          </cell>
          <cell r="L1626">
            <v>40</v>
          </cell>
          <cell r="M1626" t="str">
            <v>Fixed Term Full-Time</v>
          </cell>
          <cell r="N1626" t="str">
            <v>Salaried</v>
          </cell>
          <cell r="O1626" t="str">
            <v>Position Filled</v>
          </cell>
          <cell r="P1626">
            <v>2189</v>
          </cell>
          <cell r="Q1626" t="str">
            <v>Gavin Smith</v>
          </cell>
          <cell r="R1626" t="str">
            <v>Fixed Term Full-Time</v>
          </cell>
          <cell r="S1626" t="str">
            <v>Salaried</v>
          </cell>
          <cell r="T1626" t="str">
            <v>IEA – 2013 Standard</v>
          </cell>
          <cell r="U1626">
            <v>1</v>
          </cell>
          <cell r="V1626" t="str">
            <v>H+</v>
          </cell>
          <cell r="W1626">
            <v>98000</v>
          </cell>
          <cell r="X1626" t="str">
            <v>Admin 5 - 6 Henderson Valley Road</v>
          </cell>
          <cell r="Y1626">
            <v>0</v>
          </cell>
          <cell r="Z1626" t="str">
            <v>Gavin</v>
          </cell>
          <cell r="AA1626" t="str">
            <v>Smith</v>
          </cell>
          <cell r="AC1626" t="str">
            <v>BAND</v>
          </cell>
          <cell r="AD1626" t="str">
            <v>PSA</v>
          </cell>
          <cell r="AE1626" t="str">
            <v>Male</v>
          </cell>
          <cell r="AF1626">
            <v>9222</v>
          </cell>
          <cell r="AG1626" t="str">
            <v>CORRIDOR/LOCAL PLANS</v>
          </cell>
          <cell r="AH1626" t="str">
            <v>08.05.2016</v>
          </cell>
        </row>
        <row r="1627">
          <cell r="A1627">
            <v>51002340</v>
          </cell>
          <cell r="B1627" t="str">
            <v>Capital Development Division</v>
          </cell>
          <cell r="C1627" t="str">
            <v>Road Corridor</v>
          </cell>
          <cell r="D1627" t="str">
            <v>Asset Management &amp; Systems</v>
          </cell>
          <cell r="E1627" t="str">
            <v>Asset Quality Assurance</v>
          </cell>
          <cell r="F1627">
            <v>51002340</v>
          </cell>
          <cell r="G1627" t="str">
            <v>Contract Manager Traffic Counting</v>
          </cell>
          <cell r="H1627" t="str">
            <v>13.05.2014</v>
          </cell>
          <cell r="I1627" t="str">
            <v>Staff Member</v>
          </cell>
          <cell r="K1627">
            <v>0</v>
          </cell>
          <cell r="L1627">
            <v>0</v>
          </cell>
          <cell r="M1627" t="str">
            <v>Non-Employee</v>
          </cell>
          <cell r="N1627" t="str">
            <v>Contractor</v>
          </cell>
          <cell r="O1627" t="str">
            <v>Position Filled</v>
          </cell>
          <cell r="P1627">
            <v>597</v>
          </cell>
          <cell r="Q1627" t="str">
            <v>Nigel Griffith</v>
          </cell>
          <cell r="R1627" t="str">
            <v>Non-Employee</v>
          </cell>
          <cell r="S1627" t="str">
            <v>Contractor</v>
          </cell>
          <cell r="U1627">
            <v>0</v>
          </cell>
          <cell r="W1627">
            <v>0</v>
          </cell>
          <cell r="X1627" t="str">
            <v>Admin 5 - 6 Henderson Valley Road</v>
          </cell>
          <cell r="Y1627">
            <v>0</v>
          </cell>
          <cell r="Z1627" t="str">
            <v>Nigel</v>
          </cell>
          <cell r="AA1627" t="str">
            <v>Griffith</v>
          </cell>
          <cell r="AE1627" t="str">
            <v>Male</v>
          </cell>
          <cell r="AF1627">
            <v>3205</v>
          </cell>
          <cell r="AG1627" t="str">
            <v>ASSET SYSTEMS &amp; MON</v>
          </cell>
          <cell r="AH1627" t="str">
            <v>30.06.2015</v>
          </cell>
        </row>
        <row r="1628">
          <cell r="A1628">
            <v>51002341</v>
          </cell>
          <cell r="B1628" t="str">
            <v>Communications</v>
          </cell>
          <cell r="C1628" t="str">
            <v>Communications - CRL &amp; HED</v>
          </cell>
          <cell r="E1628" t="str">
            <v>Communications - CRL &amp; HED</v>
          </cell>
          <cell r="F1628">
            <v>51002341</v>
          </cell>
          <cell r="G1628" t="str">
            <v>Administration Support - CRL Workstreams</v>
          </cell>
          <cell r="H1628" t="str">
            <v>19.05.2014</v>
          </cell>
          <cell r="I1628" t="str">
            <v>Staff Member</v>
          </cell>
          <cell r="J1628" t="str">
            <v>Band D</v>
          </cell>
          <cell r="K1628">
            <v>1</v>
          </cell>
          <cell r="L1628">
            <v>40</v>
          </cell>
          <cell r="M1628" t="str">
            <v>Permanent Full-Time</v>
          </cell>
          <cell r="N1628" t="str">
            <v>Waged/Timesheet</v>
          </cell>
          <cell r="O1628" t="str">
            <v>Position Filled</v>
          </cell>
          <cell r="P1628">
            <v>1642</v>
          </cell>
          <cell r="Q1628" t="str">
            <v>Annie Eung</v>
          </cell>
          <cell r="R1628" t="str">
            <v>Permanent Full-Time</v>
          </cell>
          <cell r="S1628" t="str">
            <v>Waged/Timesheet</v>
          </cell>
          <cell r="T1628" t="str">
            <v>IEA – 2013 Standard</v>
          </cell>
          <cell r="U1628">
            <v>1</v>
          </cell>
          <cell r="V1628" t="str">
            <v>D4</v>
          </cell>
          <cell r="W1628">
            <v>42680</v>
          </cell>
          <cell r="X1628" t="str">
            <v>29 Customs Street West - Level 17</v>
          </cell>
          <cell r="Y1628">
            <v>0</v>
          </cell>
          <cell r="Z1628" t="str">
            <v>Annie</v>
          </cell>
          <cell r="AA1628" t="str">
            <v>Eung</v>
          </cell>
          <cell r="AB1628" t="str">
            <v>Annie</v>
          </cell>
          <cell r="AC1628" t="str">
            <v>BAND</v>
          </cell>
          <cell r="AD1628" t="str">
            <v>PSA</v>
          </cell>
          <cell r="AE1628" t="str">
            <v>Female</v>
          </cell>
          <cell r="AF1628">
            <v>9501</v>
          </cell>
          <cell r="AG1628" t="str">
            <v>COMMS &amp; PUBLIC</v>
          </cell>
          <cell r="AH1628" t="str">
            <v>00.00.0000</v>
          </cell>
        </row>
        <row r="1629">
          <cell r="A1629">
            <v>51002343</v>
          </cell>
          <cell r="B1629" t="str">
            <v>Business Technology Division</v>
          </cell>
          <cell r="C1629" t="str">
            <v>Business Delivery</v>
          </cell>
          <cell r="D1629" t="str">
            <v>ITS Programme</v>
          </cell>
          <cell r="E1629" t="str">
            <v>ITS Programme</v>
          </cell>
          <cell r="F1629">
            <v>51002343</v>
          </cell>
          <cell r="G1629" t="str">
            <v>Business Analyst</v>
          </cell>
          <cell r="H1629" t="str">
            <v>20.05.2014</v>
          </cell>
          <cell r="I1629" t="str">
            <v>Staff Member</v>
          </cell>
          <cell r="K1629">
            <v>0</v>
          </cell>
          <cell r="L1629">
            <v>0</v>
          </cell>
          <cell r="M1629" t="str">
            <v>Non-Employee</v>
          </cell>
          <cell r="N1629" t="str">
            <v>Contractor</v>
          </cell>
          <cell r="O1629" t="str">
            <v>Position Filled</v>
          </cell>
          <cell r="P1629">
            <v>2106</v>
          </cell>
          <cell r="Q1629" t="str">
            <v>John Strudwick</v>
          </cell>
          <cell r="R1629" t="str">
            <v>Non-Employee</v>
          </cell>
          <cell r="S1629" t="str">
            <v>Contractor</v>
          </cell>
          <cell r="U1629">
            <v>0</v>
          </cell>
          <cell r="W1629">
            <v>0</v>
          </cell>
          <cell r="X1629" t="str">
            <v>Pier1 L2 -111 Quay Street</v>
          </cell>
          <cell r="Y1629">
            <v>0</v>
          </cell>
          <cell r="Z1629" t="str">
            <v>John</v>
          </cell>
          <cell r="AA1629" t="str">
            <v>Strudwick</v>
          </cell>
          <cell r="AE1629" t="str">
            <v>Male</v>
          </cell>
          <cell r="AF1629">
            <v>8504</v>
          </cell>
          <cell r="AG1629" t="str">
            <v>IT PMO</v>
          </cell>
          <cell r="AH1629" t="str">
            <v>21.03.2015</v>
          </cell>
        </row>
        <row r="1630">
          <cell r="A1630">
            <v>51002346</v>
          </cell>
          <cell r="B1630" t="str">
            <v>Chief Executive Office</v>
          </cell>
          <cell r="C1630" t="str">
            <v>Risk &amp; Audit</v>
          </cell>
          <cell r="E1630" t="str">
            <v>Risk &amp; Audit</v>
          </cell>
          <cell r="F1630">
            <v>51002346</v>
          </cell>
          <cell r="G1630" t="str">
            <v>Assistant Risk &amp; Internal Auditor</v>
          </cell>
          <cell r="H1630" t="str">
            <v>04.06.2014</v>
          </cell>
          <cell r="I1630" t="str">
            <v>Staff Member</v>
          </cell>
          <cell r="J1630" t="str">
            <v>Band E</v>
          </cell>
          <cell r="K1630">
            <v>1</v>
          </cell>
          <cell r="L1630">
            <v>40</v>
          </cell>
          <cell r="M1630" t="str">
            <v>Permanent Full-Time</v>
          </cell>
          <cell r="N1630" t="str">
            <v>Waged/Timesheet</v>
          </cell>
          <cell r="O1630" t="str">
            <v>Position Filled</v>
          </cell>
          <cell r="P1630">
            <v>2123</v>
          </cell>
          <cell r="Q1630" t="str">
            <v>Sophie Chan</v>
          </cell>
          <cell r="R1630" t="str">
            <v>Permanent Full-Time</v>
          </cell>
          <cell r="S1630" t="str">
            <v>Waged/Timesheet</v>
          </cell>
          <cell r="T1630" t="str">
            <v>CEA – PSA</v>
          </cell>
          <cell r="U1630">
            <v>1</v>
          </cell>
          <cell r="V1630" t="str">
            <v>E5</v>
          </cell>
          <cell r="W1630">
            <v>50400</v>
          </cell>
          <cell r="X1630" t="str">
            <v>Civic 1 - 6 Henderson Valley Road</v>
          </cell>
          <cell r="Y1630">
            <v>0</v>
          </cell>
          <cell r="Z1630" t="str">
            <v>Suk Yee</v>
          </cell>
          <cell r="AA1630" t="str">
            <v>Chan</v>
          </cell>
          <cell r="AB1630" t="str">
            <v>Sophie</v>
          </cell>
          <cell r="AC1630" t="str">
            <v>BAND</v>
          </cell>
          <cell r="AD1630" t="str">
            <v>PSA</v>
          </cell>
          <cell r="AE1630" t="str">
            <v>Female</v>
          </cell>
          <cell r="AF1630">
            <v>9100</v>
          </cell>
          <cell r="AG1630" t="str">
            <v>RISK &amp; AUDIT</v>
          </cell>
          <cell r="AH1630" t="str">
            <v>00.00.0000</v>
          </cell>
        </row>
        <row r="1631">
          <cell r="A1631">
            <v>51002347</v>
          </cell>
          <cell r="B1631" t="str">
            <v>Capital Development Division</v>
          </cell>
          <cell r="C1631" t="str">
            <v>Capital Development Support</v>
          </cell>
          <cell r="E1631" t="str">
            <v>Capital Development Support</v>
          </cell>
          <cell r="F1631">
            <v>51002347</v>
          </cell>
          <cell r="G1631" t="str">
            <v>Receptionist - HSBC House</v>
          </cell>
          <cell r="H1631" t="str">
            <v>09.06.2014</v>
          </cell>
          <cell r="I1631" t="str">
            <v>Staff Member</v>
          </cell>
          <cell r="J1631" t="str">
            <v>Band C</v>
          </cell>
          <cell r="K1631">
            <v>1</v>
          </cell>
          <cell r="L1631">
            <v>40</v>
          </cell>
          <cell r="M1631" t="str">
            <v>Permanent Full-Time</v>
          </cell>
          <cell r="N1631" t="str">
            <v>Waged/Timesheet</v>
          </cell>
          <cell r="O1631" t="str">
            <v>Position Filled</v>
          </cell>
          <cell r="P1631">
            <v>2155</v>
          </cell>
          <cell r="Q1631" t="str">
            <v>Emma Leslie</v>
          </cell>
          <cell r="R1631" t="str">
            <v>Permanent Full-Time</v>
          </cell>
          <cell r="S1631" t="str">
            <v>Waged/Timesheet</v>
          </cell>
          <cell r="T1631" t="str">
            <v>CEA – PSA</v>
          </cell>
          <cell r="U1631">
            <v>1</v>
          </cell>
          <cell r="V1631" t="str">
            <v>C+</v>
          </cell>
          <cell r="W1631">
            <v>40000</v>
          </cell>
          <cell r="X1631" t="str">
            <v>1 Queen Street - Level 17</v>
          </cell>
          <cell r="Y1631">
            <v>0</v>
          </cell>
          <cell r="Z1631" t="str">
            <v>Emma</v>
          </cell>
          <cell r="AA1631" t="str">
            <v>Leslie</v>
          </cell>
          <cell r="AC1631" t="str">
            <v>BAND</v>
          </cell>
          <cell r="AD1631" t="str">
            <v>PSA</v>
          </cell>
          <cell r="AE1631" t="str">
            <v>Female</v>
          </cell>
          <cell r="AF1631">
            <v>1001</v>
          </cell>
          <cell r="AG1631" t="str">
            <v>OPERATIONS DIVISION</v>
          </cell>
          <cell r="AH1631" t="str">
            <v>00.00.0000</v>
          </cell>
        </row>
        <row r="1632">
          <cell r="A1632">
            <v>51002353</v>
          </cell>
          <cell r="B1632" t="str">
            <v>Business Technology Division</v>
          </cell>
          <cell r="C1632" t="str">
            <v>Business Delivery</v>
          </cell>
          <cell r="D1632" t="str">
            <v>Corporate Programme</v>
          </cell>
          <cell r="E1632" t="str">
            <v>Corporate Programme</v>
          </cell>
          <cell r="F1632">
            <v>51002353</v>
          </cell>
          <cell r="G1632" t="str">
            <v>Activate Proactive Support Services</v>
          </cell>
          <cell r="H1632" t="str">
            <v>27.05.2014</v>
          </cell>
          <cell r="I1632" t="str">
            <v>Staff Member</v>
          </cell>
          <cell r="K1632">
            <v>0</v>
          </cell>
          <cell r="L1632">
            <v>0</v>
          </cell>
          <cell r="M1632" t="str">
            <v>Non-Employee</v>
          </cell>
          <cell r="N1632" t="str">
            <v>Contractor</v>
          </cell>
          <cell r="O1632" t="str">
            <v>Position Filled</v>
          </cell>
          <cell r="P1632">
            <v>2122</v>
          </cell>
          <cell r="Q1632" t="str">
            <v>Adrian Anderson</v>
          </cell>
          <cell r="R1632" t="str">
            <v>Non-Employee</v>
          </cell>
          <cell r="S1632" t="str">
            <v>Contractor</v>
          </cell>
          <cell r="U1632">
            <v>0</v>
          </cell>
          <cell r="W1632">
            <v>0</v>
          </cell>
          <cell r="X1632" t="str">
            <v>Admin 6 - 6 Henderson Valley Road</v>
          </cell>
          <cell r="Y1632">
            <v>0</v>
          </cell>
          <cell r="Z1632" t="str">
            <v>Adrian</v>
          </cell>
          <cell r="AA1632" t="str">
            <v>Anderson</v>
          </cell>
          <cell r="AE1632" t="str">
            <v>Male</v>
          </cell>
          <cell r="AF1632">
            <v>8529</v>
          </cell>
          <cell r="AG1632" t="str">
            <v>Corporate Programme</v>
          </cell>
          <cell r="AH1632" t="str">
            <v>31.03.2015</v>
          </cell>
        </row>
        <row r="1633">
          <cell r="A1633">
            <v>51002372</v>
          </cell>
          <cell r="B1633" t="str">
            <v>Capital Development Division</v>
          </cell>
          <cell r="C1633" t="str">
            <v>Property &amp; Planning</v>
          </cell>
          <cell r="D1633" t="str">
            <v>CRL Land Acquisition</v>
          </cell>
          <cell r="E1633" t="str">
            <v>CRL Land Acquisition</v>
          </cell>
          <cell r="F1633">
            <v>51002372</v>
          </cell>
          <cell r="G1633" t="str">
            <v>Property Specialist - Level One</v>
          </cell>
          <cell r="H1633" t="str">
            <v>22.04.2014</v>
          </cell>
          <cell r="I1633" t="str">
            <v>Staff Member</v>
          </cell>
          <cell r="J1633" t="str">
            <v>Band F</v>
          </cell>
          <cell r="K1633">
            <v>1</v>
          </cell>
          <cell r="L1633">
            <v>40</v>
          </cell>
          <cell r="M1633" t="str">
            <v>Permanent Full-Time</v>
          </cell>
          <cell r="N1633" t="str">
            <v>Waged/Timesheet</v>
          </cell>
          <cell r="O1633" t="str">
            <v>Position Filled</v>
          </cell>
          <cell r="P1633">
            <v>1592</v>
          </cell>
          <cell r="Q1633" t="str">
            <v>Ian Hogg</v>
          </cell>
          <cell r="R1633" t="str">
            <v>Permanent Full-Time</v>
          </cell>
          <cell r="S1633" t="str">
            <v>Waged/Timesheet</v>
          </cell>
          <cell r="T1633" t="str">
            <v>IEA – 2013 Standard</v>
          </cell>
          <cell r="U1633">
            <v>1</v>
          </cell>
          <cell r="V1633" t="str">
            <v>F4</v>
          </cell>
          <cell r="W1633">
            <v>58080</v>
          </cell>
          <cell r="X1633" t="str">
            <v>29 Customs Street West - Level 18</v>
          </cell>
          <cell r="Y1633">
            <v>0</v>
          </cell>
          <cell r="Z1633" t="str">
            <v>Ian</v>
          </cell>
          <cell r="AA1633" t="str">
            <v>Hogg</v>
          </cell>
          <cell r="AB1633" t="str">
            <v>Ian</v>
          </cell>
          <cell r="AC1633" t="str">
            <v>BAND</v>
          </cell>
          <cell r="AD1633" t="str">
            <v>PSA</v>
          </cell>
          <cell r="AE1633" t="str">
            <v>Male</v>
          </cell>
          <cell r="AF1633">
            <v>8400</v>
          </cell>
          <cell r="AG1633" t="str">
            <v>Property &amp; Planning</v>
          </cell>
          <cell r="AH1633" t="str">
            <v>00.00.0000</v>
          </cell>
        </row>
        <row r="1634">
          <cell r="A1634">
            <v>51002373</v>
          </cell>
          <cell r="B1634" t="str">
            <v>Services</v>
          </cell>
          <cell r="C1634" t="str">
            <v>Public Transport</v>
          </cell>
          <cell r="D1634" t="str">
            <v>PT Network Management</v>
          </cell>
          <cell r="E1634" t="str">
            <v>PT Engagement</v>
          </cell>
          <cell r="F1634">
            <v>51002373</v>
          </cell>
          <cell r="G1634" t="str">
            <v>New Network Communications Advisor</v>
          </cell>
          <cell r="H1634" t="str">
            <v>18.06.2014</v>
          </cell>
          <cell r="I1634" t="str">
            <v>Staff Member</v>
          </cell>
          <cell r="J1634" t="str">
            <v>Band G</v>
          </cell>
          <cell r="K1634">
            <v>1</v>
          </cell>
          <cell r="L1634">
            <v>40</v>
          </cell>
          <cell r="M1634" t="str">
            <v>Fixed Term Full-Time</v>
          </cell>
          <cell r="N1634" t="str">
            <v>Waged/Timesheet</v>
          </cell>
          <cell r="O1634" t="str">
            <v>Position Filled</v>
          </cell>
          <cell r="P1634">
            <v>2246</v>
          </cell>
          <cell r="Q1634" t="str">
            <v>Cliffy Kotiah</v>
          </cell>
          <cell r="R1634" t="str">
            <v>Fixed Term Full-Time</v>
          </cell>
          <cell r="S1634" t="str">
            <v>Waged/Timesheet</v>
          </cell>
          <cell r="T1634" t="str">
            <v>CEA – PSA</v>
          </cell>
          <cell r="U1634">
            <v>1</v>
          </cell>
          <cell r="V1634" t="str">
            <v>G4</v>
          </cell>
          <cell r="W1634">
            <v>68640</v>
          </cell>
          <cell r="X1634" t="str">
            <v>1 Queen Street - Level 17</v>
          </cell>
          <cell r="Y1634">
            <v>0</v>
          </cell>
          <cell r="Z1634" t="str">
            <v>Pregalathan</v>
          </cell>
          <cell r="AA1634" t="str">
            <v>Kotiah</v>
          </cell>
          <cell r="AB1634" t="str">
            <v>Cliffy</v>
          </cell>
          <cell r="AC1634" t="str">
            <v>BAND</v>
          </cell>
          <cell r="AD1634" t="str">
            <v>PSA</v>
          </cell>
          <cell r="AE1634" t="str">
            <v>Male</v>
          </cell>
          <cell r="AF1634">
            <v>1208</v>
          </cell>
          <cell r="AG1634" t="str">
            <v>PT NETWORK MANAGEMEN</v>
          </cell>
          <cell r="AH1634" t="str">
            <v>31.07.2016</v>
          </cell>
        </row>
        <row r="1635">
          <cell r="A1635">
            <v>51002374</v>
          </cell>
          <cell r="B1635" t="str">
            <v>Services</v>
          </cell>
          <cell r="C1635" t="str">
            <v>Public Transport</v>
          </cell>
          <cell r="D1635" t="str">
            <v>PT Network Management</v>
          </cell>
          <cell r="E1635" t="str">
            <v>PT Engagement</v>
          </cell>
          <cell r="F1635">
            <v>51002374</v>
          </cell>
          <cell r="G1635" t="str">
            <v>Engagement Planner (New Network)</v>
          </cell>
          <cell r="H1635" t="str">
            <v>18.06.2014</v>
          </cell>
          <cell r="I1635" t="str">
            <v>Staff Member</v>
          </cell>
          <cell r="J1635" t="str">
            <v>Band G</v>
          </cell>
          <cell r="K1635">
            <v>1</v>
          </cell>
          <cell r="L1635">
            <v>40</v>
          </cell>
          <cell r="M1635" t="str">
            <v>Fixed Term Full-Time</v>
          </cell>
          <cell r="N1635" t="str">
            <v>Waged/Timesheet</v>
          </cell>
          <cell r="O1635" t="str">
            <v>Position Filled</v>
          </cell>
          <cell r="P1635">
            <v>2285</v>
          </cell>
          <cell r="Q1635" t="str">
            <v>Kirsty Charles</v>
          </cell>
          <cell r="R1635" t="str">
            <v>Fixed Term Full-Time</v>
          </cell>
          <cell r="S1635" t="str">
            <v>Waged/Timesheet</v>
          </cell>
          <cell r="T1635" t="str">
            <v>CEA – PSA</v>
          </cell>
          <cell r="U1635">
            <v>1</v>
          </cell>
          <cell r="V1635" t="str">
            <v>G+</v>
          </cell>
          <cell r="W1635">
            <v>90000</v>
          </cell>
          <cell r="X1635" t="str">
            <v>1 Queen Street - Level 17</v>
          </cell>
          <cell r="Y1635">
            <v>0</v>
          </cell>
          <cell r="Z1635" t="str">
            <v>Kirsty</v>
          </cell>
          <cell r="AA1635" t="str">
            <v>Charles</v>
          </cell>
          <cell r="AC1635" t="str">
            <v>BAND</v>
          </cell>
          <cell r="AD1635" t="str">
            <v>PSA</v>
          </cell>
          <cell r="AE1635" t="str">
            <v>Female</v>
          </cell>
          <cell r="AF1635">
            <v>1208</v>
          </cell>
          <cell r="AG1635" t="str">
            <v>PT NETWORK MANAGEMEN</v>
          </cell>
          <cell r="AH1635" t="str">
            <v>18.12.2015</v>
          </cell>
        </row>
        <row r="1636">
          <cell r="A1636">
            <v>51002375</v>
          </cell>
          <cell r="B1636" t="str">
            <v>Services</v>
          </cell>
          <cell r="C1636" t="str">
            <v>Public Transport</v>
          </cell>
          <cell r="D1636" t="str">
            <v>PT Network Management</v>
          </cell>
          <cell r="E1636" t="str">
            <v>PT Engagement</v>
          </cell>
          <cell r="F1636">
            <v>51002375</v>
          </cell>
          <cell r="G1636" t="str">
            <v>New Network Communications Advisor</v>
          </cell>
          <cell r="H1636" t="str">
            <v>14.05.2014</v>
          </cell>
          <cell r="I1636" t="str">
            <v>Staff Member</v>
          </cell>
          <cell r="J1636" t="str">
            <v>Band G</v>
          </cell>
          <cell r="K1636">
            <v>1</v>
          </cell>
          <cell r="L1636">
            <v>40</v>
          </cell>
          <cell r="M1636" t="str">
            <v>Fixed Term Full-Time</v>
          </cell>
          <cell r="N1636" t="str">
            <v>Waged/Timesheet</v>
          </cell>
          <cell r="O1636" t="str">
            <v>Position Filled</v>
          </cell>
          <cell r="P1636">
            <v>97063757</v>
          </cell>
          <cell r="Q1636" t="str">
            <v>Sharleen Pihema</v>
          </cell>
          <cell r="R1636" t="str">
            <v>Permanent Full-Time</v>
          </cell>
          <cell r="S1636" t="str">
            <v>Waged/Timesheet</v>
          </cell>
          <cell r="T1636" t="str">
            <v>CEA – PSA</v>
          </cell>
          <cell r="U1636">
            <v>1</v>
          </cell>
          <cell r="V1636" t="str">
            <v>G+</v>
          </cell>
          <cell r="W1636">
            <v>78253.66</v>
          </cell>
          <cell r="X1636" t="str">
            <v>1 Queen Street - Level 17</v>
          </cell>
          <cell r="Y1636">
            <v>0</v>
          </cell>
          <cell r="Z1636" t="str">
            <v>Sharleen</v>
          </cell>
          <cell r="AA1636" t="str">
            <v>Pihema</v>
          </cell>
          <cell r="AB1636" t="str">
            <v>Sharleen</v>
          </cell>
          <cell r="AC1636" t="str">
            <v>BAND</v>
          </cell>
          <cell r="AD1636" t="str">
            <v>PSA</v>
          </cell>
          <cell r="AE1636" t="str">
            <v>Female</v>
          </cell>
          <cell r="AF1636">
            <v>1208</v>
          </cell>
          <cell r="AG1636" t="str">
            <v>PT NETWORK MANAGEMEN</v>
          </cell>
          <cell r="AH1636" t="str">
            <v>00.00.0000</v>
          </cell>
        </row>
        <row r="1637">
          <cell r="A1637">
            <v>51002377</v>
          </cell>
          <cell r="B1637" t="str">
            <v>Marketing &amp; Customer Experience</v>
          </cell>
          <cell r="C1637" t="str">
            <v>Customer Strategy</v>
          </cell>
          <cell r="E1637" t="str">
            <v>Customer Strategy</v>
          </cell>
          <cell r="F1637">
            <v>51002377</v>
          </cell>
          <cell r="G1637" t="str">
            <v>Technology Programme Manager</v>
          </cell>
          <cell r="H1637" t="str">
            <v>30.06.2014</v>
          </cell>
          <cell r="I1637" t="str">
            <v>Staff Member</v>
          </cell>
          <cell r="K1637">
            <v>0</v>
          </cell>
          <cell r="L1637">
            <v>0</v>
          </cell>
          <cell r="M1637" t="str">
            <v>Non-Employee</v>
          </cell>
          <cell r="N1637" t="str">
            <v>Contractor</v>
          </cell>
          <cell r="O1637" t="str">
            <v>Position Filled</v>
          </cell>
          <cell r="P1637">
            <v>1505</v>
          </cell>
          <cell r="Q1637" t="str">
            <v>Kim Pannell</v>
          </cell>
          <cell r="R1637" t="str">
            <v>Non-Employee</v>
          </cell>
          <cell r="S1637" t="str">
            <v>Contractor</v>
          </cell>
          <cell r="U1637">
            <v>0</v>
          </cell>
          <cell r="W1637">
            <v>0</v>
          </cell>
          <cell r="X1637" t="str">
            <v>Ground Floor - 21 Pitt Street</v>
          </cell>
          <cell r="Y1637">
            <v>0</v>
          </cell>
          <cell r="Z1637" t="str">
            <v>Kim</v>
          </cell>
          <cell r="AA1637" t="str">
            <v>Pannell</v>
          </cell>
          <cell r="AE1637" t="str">
            <v>Female</v>
          </cell>
          <cell r="AF1637">
            <v>9321</v>
          </cell>
          <cell r="AG1637" t="str">
            <v>Customer Strategy</v>
          </cell>
          <cell r="AH1637" t="str">
            <v>31.01.2015</v>
          </cell>
        </row>
        <row r="1638">
          <cell r="A1638">
            <v>51002378</v>
          </cell>
          <cell r="B1638" t="str">
            <v>Capital Development Division</v>
          </cell>
          <cell r="C1638" t="str">
            <v>Investment &amp; Development</v>
          </cell>
          <cell r="D1638" t="str">
            <v>Road Development - PT/Facility</v>
          </cell>
          <cell r="E1638" t="str">
            <v>Road Development - PT/Facility</v>
          </cell>
          <cell r="F1638">
            <v>51002378</v>
          </cell>
          <cell r="G1638" t="str">
            <v>Bus Shelter Consultant</v>
          </cell>
          <cell r="H1638" t="str">
            <v>23.06.2014</v>
          </cell>
          <cell r="I1638" t="str">
            <v>Staff Member</v>
          </cell>
          <cell r="K1638">
            <v>0</v>
          </cell>
          <cell r="L1638">
            <v>0</v>
          </cell>
          <cell r="M1638" t="str">
            <v>Non-Employee</v>
          </cell>
          <cell r="N1638" t="str">
            <v>Contractor</v>
          </cell>
          <cell r="O1638" t="str">
            <v>Position Filled</v>
          </cell>
          <cell r="P1638">
            <v>90008784</v>
          </cell>
          <cell r="Q1638" t="str">
            <v>Natalie Delamore</v>
          </cell>
          <cell r="R1638" t="str">
            <v>Non-Employee</v>
          </cell>
          <cell r="S1638" t="str">
            <v>Contractor</v>
          </cell>
          <cell r="U1638">
            <v>1</v>
          </cell>
          <cell r="V1638" t="str">
            <v>E+</v>
          </cell>
          <cell r="W1638">
            <v>60000</v>
          </cell>
          <cell r="X1638" t="str">
            <v>Admin 4 - 6 Henderson Valley Road</v>
          </cell>
          <cell r="Y1638">
            <v>0</v>
          </cell>
          <cell r="Z1638" t="str">
            <v>Natalie</v>
          </cell>
          <cell r="AA1638" t="str">
            <v>Delamore</v>
          </cell>
          <cell r="AB1638" t="str">
            <v>Natalie</v>
          </cell>
          <cell r="AC1638" t="str">
            <v>BAND</v>
          </cell>
          <cell r="AE1638" t="str">
            <v>Female</v>
          </cell>
          <cell r="AF1638">
            <v>3107</v>
          </cell>
          <cell r="AG1638" t="str">
            <v>INFRA DEV PT &amp;FACIL.</v>
          </cell>
          <cell r="AH1638" t="str">
            <v>01.12.2015</v>
          </cell>
        </row>
        <row r="1639">
          <cell r="A1639">
            <v>51002379</v>
          </cell>
          <cell r="B1639" t="str">
            <v>Capital Development Division</v>
          </cell>
          <cell r="C1639" t="str">
            <v>Investment &amp; Development</v>
          </cell>
          <cell r="D1639" t="str">
            <v>Road Development - PT/Facility</v>
          </cell>
          <cell r="E1639" t="str">
            <v>Road Development - PT/Facility</v>
          </cell>
          <cell r="F1639">
            <v>51002379</v>
          </cell>
          <cell r="G1639" t="str">
            <v>Bus Shelter Consultant</v>
          </cell>
          <cell r="H1639" t="str">
            <v>23.06.2014</v>
          </cell>
          <cell r="I1639" t="str">
            <v>Staff Member</v>
          </cell>
          <cell r="K1639">
            <v>0</v>
          </cell>
          <cell r="L1639">
            <v>0</v>
          </cell>
          <cell r="M1639" t="str">
            <v>Non-Employee</v>
          </cell>
          <cell r="N1639" t="str">
            <v>Contractor</v>
          </cell>
          <cell r="O1639" t="str">
            <v>Position Filled</v>
          </cell>
          <cell r="P1639">
            <v>1559</v>
          </cell>
          <cell r="Q1639" t="str">
            <v>Ruben Lee</v>
          </cell>
          <cell r="R1639" t="str">
            <v>Non-Employee</v>
          </cell>
          <cell r="S1639" t="str">
            <v>Contractor</v>
          </cell>
          <cell r="U1639">
            <v>0</v>
          </cell>
          <cell r="W1639">
            <v>0</v>
          </cell>
          <cell r="X1639" t="str">
            <v>Admin 4 - 6 Henderson Valley Road</v>
          </cell>
          <cell r="Y1639">
            <v>0</v>
          </cell>
          <cell r="Z1639" t="str">
            <v>Ruben</v>
          </cell>
          <cell r="AA1639" t="str">
            <v>Lee</v>
          </cell>
          <cell r="AE1639" t="str">
            <v>Male</v>
          </cell>
          <cell r="AF1639">
            <v>3107</v>
          </cell>
          <cell r="AG1639" t="str">
            <v>INFRA DEV PT &amp;FACIL.</v>
          </cell>
          <cell r="AH1639" t="str">
            <v>01.07.2015</v>
          </cell>
        </row>
        <row r="1640">
          <cell r="A1640">
            <v>51002380</v>
          </cell>
          <cell r="B1640" t="str">
            <v>Capital Development Division</v>
          </cell>
          <cell r="C1640" t="str">
            <v>Investment &amp; Development</v>
          </cell>
          <cell r="D1640" t="str">
            <v>Road Development - PT/Facility</v>
          </cell>
          <cell r="E1640" t="str">
            <v>Road Development - PT/Facility</v>
          </cell>
          <cell r="F1640">
            <v>51002380</v>
          </cell>
          <cell r="G1640" t="str">
            <v>Bus Shelter Consultant</v>
          </cell>
          <cell r="H1640" t="str">
            <v>23.06.2014</v>
          </cell>
          <cell r="I1640" t="str">
            <v>Staff Member</v>
          </cell>
          <cell r="K1640">
            <v>0</v>
          </cell>
          <cell r="L1640">
            <v>0</v>
          </cell>
          <cell r="M1640" t="str">
            <v>Non-Employee</v>
          </cell>
          <cell r="N1640" t="str">
            <v>Contractor</v>
          </cell>
          <cell r="O1640" t="str">
            <v>Position Filled</v>
          </cell>
          <cell r="P1640">
            <v>90008883</v>
          </cell>
          <cell r="Q1640" t="str">
            <v>Brian Yip</v>
          </cell>
          <cell r="R1640" t="str">
            <v>Non-Employee</v>
          </cell>
          <cell r="S1640" t="str">
            <v>Contractor</v>
          </cell>
          <cell r="U1640">
            <v>1</v>
          </cell>
          <cell r="V1640" t="str">
            <v>G5</v>
          </cell>
          <cell r="W1640">
            <v>70200</v>
          </cell>
          <cell r="X1640" t="str">
            <v>Admin 4 - 6 Henderson Valley Road</v>
          </cell>
          <cell r="Y1640">
            <v>0</v>
          </cell>
          <cell r="Z1640" t="str">
            <v>Chi Ho</v>
          </cell>
          <cell r="AA1640" t="str">
            <v>Yip</v>
          </cell>
          <cell r="AB1640" t="str">
            <v>Brian</v>
          </cell>
          <cell r="AC1640" t="str">
            <v>BAND</v>
          </cell>
          <cell r="AE1640" t="str">
            <v>Male</v>
          </cell>
          <cell r="AF1640">
            <v>3107</v>
          </cell>
          <cell r="AG1640" t="str">
            <v>INFRA DEV PT &amp;FACIL.</v>
          </cell>
          <cell r="AH1640" t="str">
            <v>01.12.2015</v>
          </cell>
        </row>
        <row r="1641">
          <cell r="A1641">
            <v>51002381</v>
          </cell>
          <cell r="B1641" t="str">
            <v>Services</v>
          </cell>
          <cell r="C1641" t="str">
            <v>Services</v>
          </cell>
          <cell r="D1641" t="str">
            <v>ATOC - Smales</v>
          </cell>
          <cell r="E1641" t="str">
            <v>JTOC Control Room Team 4</v>
          </cell>
          <cell r="F1641">
            <v>51002381</v>
          </cell>
          <cell r="G1641" t="str">
            <v>Operator</v>
          </cell>
          <cell r="H1641" t="str">
            <v>01.07.2014</v>
          </cell>
          <cell r="I1641" t="str">
            <v>Staff Member</v>
          </cell>
          <cell r="J1641" t="str">
            <v>Band E</v>
          </cell>
          <cell r="K1641">
            <v>1</v>
          </cell>
          <cell r="L1641">
            <v>40</v>
          </cell>
          <cell r="M1641" t="str">
            <v>Permanent Full-Time</v>
          </cell>
          <cell r="N1641" t="str">
            <v>Waged/Timesheet</v>
          </cell>
          <cell r="O1641" t="str">
            <v>Position Filled</v>
          </cell>
          <cell r="P1641">
            <v>922</v>
          </cell>
          <cell r="Q1641" t="str">
            <v>Jim Loh</v>
          </cell>
          <cell r="R1641" t="str">
            <v>Permanent Full-Time</v>
          </cell>
          <cell r="S1641" t="str">
            <v>Waged/Timesheet</v>
          </cell>
          <cell r="T1641" t="str">
            <v>IEA – 2013 Standard</v>
          </cell>
          <cell r="U1641">
            <v>1.006</v>
          </cell>
          <cell r="V1641" t="str">
            <v>E+</v>
          </cell>
          <cell r="W1641">
            <v>55030.400000000001</v>
          </cell>
          <cell r="X1641" t="str">
            <v>Q4 Building – 74 Taharoto (JTOC)</v>
          </cell>
          <cell r="Y1641">
            <v>-6.0000000000000001E-3</v>
          </cell>
          <cell r="Z1641" t="str">
            <v>James</v>
          </cell>
          <cell r="AA1641" t="str">
            <v>Loh</v>
          </cell>
          <cell r="AB1641" t="str">
            <v>Jim</v>
          </cell>
          <cell r="AC1641" t="str">
            <v>BAND</v>
          </cell>
          <cell r="AD1641" t="str">
            <v>PSA</v>
          </cell>
          <cell r="AE1641" t="str">
            <v>Male</v>
          </cell>
          <cell r="AF1641">
            <v>1509</v>
          </cell>
          <cell r="AG1641" t="str">
            <v>ATOC - Smales</v>
          </cell>
          <cell r="AH1641" t="str">
            <v>00.00.0000</v>
          </cell>
        </row>
        <row r="1642">
          <cell r="A1642">
            <v>51002387</v>
          </cell>
          <cell r="B1642" t="str">
            <v>Services</v>
          </cell>
          <cell r="C1642" t="str">
            <v>Services</v>
          </cell>
          <cell r="D1642" t="str">
            <v>ATOC - Smales</v>
          </cell>
          <cell r="E1642" t="str">
            <v>JTOC Control Room Team 4</v>
          </cell>
          <cell r="F1642">
            <v>51002387</v>
          </cell>
          <cell r="G1642" t="str">
            <v>Operator</v>
          </cell>
          <cell r="H1642" t="str">
            <v>01.07.2014</v>
          </cell>
          <cell r="I1642" t="str">
            <v>Staff Member</v>
          </cell>
          <cell r="J1642" t="str">
            <v>Band E</v>
          </cell>
          <cell r="K1642">
            <v>1</v>
          </cell>
          <cell r="L1642">
            <v>40</v>
          </cell>
          <cell r="M1642" t="str">
            <v>Permanent Full-Time</v>
          </cell>
          <cell r="N1642" t="str">
            <v>Waged/Timesheet</v>
          </cell>
          <cell r="O1642" t="str">
            <v>Future Start exists</v>
          </cell>
          <cell r="P1642">
            <v>0</v>
          </cell>
          <cell r="U1642">
            <v>0</v>
          </cell>
          <cell r="W1642">
            <v>0</v>
          </cell>
          <cell r="Y1642">
            <v>1</v>
          </cell>
          <cell r="AD1642" t="str">
            <v>PSA</v>
          </cell>
          <cell r="AH1642" t="str">
            <v>00.00.0000</v>
          </cell>
        </row>
        <row r="1643">
          <cell r="A1643">
            <v>51002388</v>
          </cell>
          <cell r="B1643" t="str">
            <v>Services</v>
          </cell>
          <cell r="C1643" t="str">
            <v>Services</v>
          </cell>
          <cell r="D1643" t="str">
            <v>ATOC - Smales</v>
          </cell>
          <cell r="E1643" t="str">
            <v>JTOC Control Room Team 3</v>
          </cell>
          <cell r="F1643">
            <v>51002388</v>
          </cell>
          <cell r="G1643" t="str">
            <v>Operator</v>
          </cell>
          <cell r="H1643" t="str">
            <v>01.07.2014</v>
          </cell>
          <cell r="I1643" t="str">
            <v>Staff Member</v>
          </cell>
          <cell r="J1643" t="str">
            <v>Band E</v>
          </cell>
          <cell r="K1643">
            <v>1</v>
          </cell>
          <cell r="L1643">
            <v>40</v>
          </cell>
          <cell r="M1643" t="str">
            <v>Permanent Full-Time</v>
          </cell>
          <cell r="N1643" t="str">
            <v>Waged/Timesheet</v>
          </cell>
          <cell r="O1643" t="str">
            <v>Future Start exists</v>
          </cell>
          <cell r="P1643">
            <v>0</v>
          </cell>
          <cell r="U1643">
            <v>0</v>
          </cell>
          <cell r="W1643">
            <v>0</v>
          </cell>
          <cell r="Y1643">
            <v>1</v>
          </cell>
          <cell r="AD1643" t="str">
            <v>PSA</v>
          </cell>
          <cell r="AH1643" t="str">
            <v>00.00.0000</v>
          </cell>
        </row>
        <row r="1644">
          <cell r="A1644">
            <v>51002389</v>
          </cell>
          <cell r="B1644" t="str">
            <v>Services</v>
          </cell>
          <cell r="C1644" t="str">
            <v>Services</v>
          </cell>
          <cell r="D1644" t="str">
            <v>ATOC - Smales</v>
          </cell>
          <cell r="E1644" t="str">
            <v>JTOC Control Room Team 3</v>
          </cell>
          <cell r="F1644">
            <v>51002389</v>
          </cell>
          <cell r="G1644" t="str">
            <v>Operator</v>
          </cell>
          <cell r="H1644" t="str">
            <v>01.07.2014</v>
          </cell>
          <cell r="I1644" t="str">
            <v>Staff Member</v>
          </cell>
          <cell r="J1644" t="str">
            <v>Band E</v>
          </cell>
          <cell r="K1644">
            <v>1</v>
          </cell>
          <cell r="L1644">
            <v>40</v>
          </cell>
          <cell r="M1644" t="str">
            <v>Permanent Full-Time</v>
          </cell>
          <cell r="N1644" t="str">
            <v>Waged/Timesheet</v>
          </cell>
          <cell r="O1644" t="str">
            <v>Position Filled</v>
          </cell>
          <cell r="P1644">
            <v>1170</v>
          </cell>
          <cell r="Q1644" t="str">
            <v>Tristan Saxton</v>
          </cell>
          <cell r="R1644" t="str">
            <v>Permanent Full-Time</v>
          </cell>
          <cell r="S1644" t="str">
            <v>Waged/Timesheet</v>
          </cell>
          <cell r="T1644" t="str">
            <v>IEA – 2013 Standard</v>
          </cell>
          <cell r="U1644">
            <v>1.006</v>
          </cell>
          <cell r="V1644" t="str">
            <v>E+</v>
          </cell>
          <cell r="W1644">
            <v>52944.3</v>
          </cell>
          <cell r="X1644" t="str">
            <v>Q4 Building – 74 Taharoto (JTOC)</v>
          </cell>
          <cell r="Y1644">
            <v>-6.0000000000000001E-3</v>
          </cell>
          <cell r="Z1644" t="str">
            <v>Tristan</v>
          </cell>
          <cell r="AA1644" t="str">
            <v>Saxton</v>
          </cell>
          <cell r="AC1644" t="str">
            <v>BAND</v>
          </cell>
          <cell r="AD1644" t="str">
            <v>PSA</v>
          </cell>
          <cell r="AE1644" t="str">
            <v>Male</v>
          </cell>
          <cell r="AF1644">
            <v>1509</v>
          </cell>
          <cell r="AG1644" t="str">
            <v>ATOC - Smales</v>
          </cell>
          <cell r="AH1644" t="str">
            <v>00.00.0000</v>
          </cell>
        </row>
        <row r="1645">
          <cell r="A1645">
            <v>51002389</v>
          </cell>
          <cell r="B1645" t="str">
            <v>Services</v>
          </cell>
          <cell r="C1645" t="str">
            <v>Services</v>
          </cell>
          <cell r="D1645" t="str">
            <v>ATOC - Smales</v>
          </cell>
          <cell r="E1645" t="str">
            <v>JTOC Control Room Team 3</v>
          </cell>
          <cell r="F1645">
            <v>51002389</v>
          </cell>
          <cell r="G1645" t="str">
            <v>Operator</v>
          </cell>
          <cell r="H1645" t="str">
            <v>01.07.2014</v>
          </cell>
          <cell r="I1645" t="str">
            <v>Staff Member</v>
          </cell>
          <cell r="J1645" t="str">
            <v>Band E</v>
          </cell>
          <cell r="K1645">
            <v>1</v>
          </cell>
          <cell r="L1645">
            <v>40</v>
          </cell>
          <cell r="M1645" t="str">
            <v>Permanent Full-Time</v>
          </cell>
          <cell r="N1645" t="str">
            <v>Waged/Timesheet</v>
          </cell>
          <cell r="O1645" t="str">
            <v>Position Filled</v>
          </cell>
          <cell r="P1645">
            <v>2422</v>
          </cell>
          <cell r="Q1645" t="str">
            <v>Fia Hinchey</v>
          </cell>
          <cell r="R1645" t="str">
            <v>Permanent Full-Time</v>
          </cell>
          <cell r="S1645" t="str">
            <v>Waged/Timesheet</v>
          </cell>
          <cell r="T1645" t="str">
            <v>CEA – PSA</v>
          </cell>
          <cell r="U1645">
            <v>1.006</v>
          </cell>
          <cell r="V1645" t="str">
            <v>E4</v>
          </cell>
          <cell r="W1645">
            <v>49280</v>
          </cell>
          <cell r="X1645" t="str">
            <v>Q4 Building – 74 Taharoto (JTOC)</v>
          </cell>
          <cell r="Y1645">
            <v>-6.0000000000000001E-3</v>
          </cell>
          <cell r="Z1645" t="str">
            <v>Fia</v>
          </cell>
          <cell r="AA1645" t="str">
            <v>Hinchey</v>
          </cell>
          <cell r="AC1645" t="str">
            <v>BAND</v>
          </cell>
          <cell r="AD1645" t="str">
            <v>PSA</v>
          </cell>
          <cell r="AE1645" t="str">
            <v>Female</v>
          </cell>
          <cell r="AF1645">
            <v>1509</v>
          </cell>
          <cell r="AG1645" t="str">
            <v>ATOC - Smales</v>
          </cell>
          <cell r="AH1645" t="str">
            <v>00.00.0000</v>
          </cell>
        </row>
        <row r="1646">
          <cell r="A1646">
            <v>51002390</v>
          </cell>
          <cell r="B1646" t="str">
            <v>Services</v>
          </cell>
          <cell r="C1646" t="str">
            <v>Services</v>
          </cell>
          <cell r="D1646" t="str">
            <v>ATOC - Smales</v>
          </cell>
          <cell r="E1646" t="str">
            <v>JTOC Control Room Team 3</v>
          </cell>
          <cell r="F1646">
            <v>51002390</v>
          </cell>
          <cell r="G1646" t="str">
            <v>Operator</v>
          </cell>
          <cell r="H1646" t="str">
            <v>01.07.2014</v>
          </cell>
          <cell r="I1646" t="str">
            <v>Staff Member</v>
          </cell>
          <cell r="J1646" t="str">
            <v>Band E</v>
          </cell>
          <cell r="K1646">
            <v>1</v>
          </cell>
          <cell r="L1646">
            <v>40</v>
          </cell>
          <cell r="M1646" t="str">
            <v>Permanent Full-Time</v>
          </cell>
          <cell r="N1646" t="str">
            <v>Waged/Timesheet</v>
          </cell>
          <cell r="O1646" t="str">
            <v>Position Filled</v>
          </cell>
          <cell r="P1646">
            <v>1837</v>
          </cell>
          <cell r="Q1646" t="str">
            <v>Kerin Thimbleby</v>
          </cell>
          <cell r="R1646" t="str">
            <v>Permanent Full-Time</v>
          </cell>
          <cell r="S1646" t="str">
            <v>Waged/Timesheet</v>
          </cell>
          <cell r="T1646" t="str">
            <v>IEA – 2013 Standard</v>
          </cell>
          <cell r="U1646">
            <v>1.006</v>
          </cell>
          <cell r="V1646" t="str">
            <v>E4</v>
          </cell>
          <cell r="W1646">
            <v>49280</v>
          </cell>
          <cell r="X1646" t="str">
            <v>Q4 Building – 74 Taharoto (JTOC)</v>
          </cell>
          <cell r="Y1646">
            <v>-6.0000000000000001E-3</v>
          </cell>
          <cell r="Z1646" t="str">
            <v>Kerin</v>
          </cell>
          <cell r="AA1646" t="str">
            <v>Thimbleby</v>
          </cell>
          <cell r="AC1646" t="str">
            <v>BAND</v>
          </cell>
          <cell r="AD1646" t="str">
            <v>PSA</v>
          </cell>
          <cell r="AE1646" t="str">
            <v>Female</v>
          </cell>
          <cell r="AF1646">
            <v>1509</v>
          </cell>
          <cell r="AG1646" t="str">
            <v>ATOC - Smales</v>
          </cell>
          <cell r="AH1646" t="str">
            <v>00.00.0000</v>
          </cell>
        </row>
        <row r="1647">
          <cell r="A1647">
            <v>51002391</v>
          </cell>
          <cell r="B1647" t="str">
            <v>Services</v>
          </cell>
          <cell r="C1647" t="str">
            <v>Services</v>
          </cell>
          <cell r="D1647" t="str">
            <v>ATOC - Smales</v>
          </cell>
          <cell r="E1647" t="str">
            <v>JTOC Control Room Team 3</v>
          </cell>
          <cell r="F1647">
            <v>51002391</v>
          </cell>
          <cell r="G1647" t="str">
            <v>Operator</v>
          </cell>
          <cell r="H1647" t="str">
            <v>01.07.2014</v>
          </cell>
          <cell r="I1647" t="str">
            <v>Staff Member</v>
          </cell>
          <cell r="J1647" t="str">
            <v>Band E</v>
          </cell>
          <cell r="K1647">
            <v>1</v>
          </cell>
          <cell r="L1647">
            <v>40</v>
          </cell>
          <cell r="M1647" t="str">
            <v>Permanent Full-Time</v>
          </cell>
          <cell r="N1647" t="str">
            <v>Waged/Timesheet</v>
          </cell>
          <cell r="O1647" t="str">
            <v>Position Filled</v>
          </cell>
          <cell r="P1647">
            <v>2130</v>
          </cell>
          <cell r="Q1647" t="str">
            <v>Eric Juhl</v>
          </cell>
          <cell r="R1647" t="str">
            <v>Permanent Full-Time</v>
          </cell>
          <cell r="S1647" t="str">
            <v>Waged/Timesheet</v>
          </cell>
          <cell r="T1647" t="str">
            <v>IEA – 2013 Standard</v>
          </cell>
          <cell r="U1647">
            <v>1.006</v>
          </cell>
          <cell r="V1647" t="str">
            <v>E4</v>
          </cell>
          <cell r="W1647">
            <v>49280</v>
          </cell>
          <cell r="X1647" t="str">
            <v>Q4 Building – 74 Taharoto (JTOC)</v>
          </cell>
          <cell r="Y1647">
            <v>-6.0000000000000001E-3</v>
          </cell>
          <cell r="Z1647" t="str">
            <v>Eric</v>
          </cell>
          <cell r="AA1647" t="str">
            <v>Juhl</v>
          </cell>
          <cell r="AC1647" t="str">
            <v>BAND</v>
          </cell>
          <cell r="AD1647" t="str">
            <v>PSA</v>
          </cell>
          <cell r="AE1647" t="str">
            <v>Male</v>
          </cell>
          <cell r="AF1647">
            <v>1509</v>
          </cell>
          <cell r="AG1647" t="str">
            <v>ATOC - Smales</v>
          </cell>
          <cell r="AH1647" t="str">
            <v>00.00.0000</v>
          </cell>
        </row>
        <row r="1648">
          <cell r="A1648">
            <v>51002392</v>
          </cell>
          <cell r="B1648" t="str">
            <v>Services</v>
          </cell>
          <cell r="C1648" t="str">
            <v>Services</v>
          </cell>
          <cell r="D1648" t="str">
            <v>ATOC - Smales</v>
          </cell>
          <cell r="E1648" t="str">
            <v>JTOC Control Room Team 2</v>
          </cell>
          <cell r="F1648">
            <v>51002392</v>
          </cell>
          <cell r="G1648" t="str">
            <v>Operator</v>
          </cell>
          <cell r="H1648" t="str">
            <v>01.07.2014</v>
          </cell>
          <cell r="I1648" t="str">
            <v>Staff Member</v>
          </cell>
          <cell r="J1648" t="str">
            <v>Band E</v>
          </cell>
          <cell r="K1648">
            <v>1</v>
          </cell>
          <cell r="L1648">
            <v>40</v>
          </cell>
          <cell r="M1648" t="str">
            <v>Permanent Full-Time</v>
          </cell>
          <cell r="N1648" t="str">
            <v>Waged/Timesheet</v>
          </cell>
          <cell r="O1648" t="str">
            <v>Position Filled</v>
          </cell>
          <cell r="P1648">
            <v>90007961</v>
          </cell>
          <cell r="Q1648" t="str">
            <v>David Erasmus</v>
          </cell>
          <cell r="R1648" t="str">
            <v>Permanent Full-Time</v>
          </cell>
          <cell r="S1648" t="str">
            <v>Waged/Timesheet</v>
          </cell>
          <cell r="T1648" t="str">
            <v>CEA – PSA</v>
          </cell>
          <cell r="U1648">
            <v>1.006</v>
          </cell>
          <cell r="V1648" t="str">
            <v>E4</v>
          </cell>
          <cell r="W1648">
            <v>49280</v>
          </cell>
          <cell r="X1648" t="str">
            <v>Q4 Building – 74 Taharoto (JTOC)</v>
          </cell>
          <cell r="Y1648">
            <v>-6.0000000000000001E-3</v>
          </cell>
          <cell r="Z1648" t="str">
            <v>David</v>
          </cell>
          <cell r="AA1648" t="str">
            <v>Erasmus</v>
          </cell>
          <cell r="AB1648" t="str">
            <v>David</v>
          </cell>
          <cell r="AC1648" t="str">
            <v>BAND</v>
          </cell>
          <cell r="AD1648" t="str">
            <v>PSA</v>
          </cell>
          <cell r="AE1648" t="str">
            <v>Male</v>
          </cell>
          <cell r="AF1648">
            <v>1509</v>
          </cell>
          <cell r="AG1648" t="str">
            <v>ATOC - Smales</v>
          </cell>
          <cell r="AH1648" t="str">
            <v>00.00.0000</v>
          </cell>
        </row>
        <row r="1649">
          <cell r="A1649">
            <v>51002393</v>
          </cell>
          <cell r="B1649" t="str">
            <v>Services</v>
          </cell>
          <cell r="C1649" t="str">
            <v>Services</v>
          </cell>
          <cell r="D1649" t="str">
            <v>ATOC - Smales</v>
          </cell>
          <cell r="E1649" t="str">
            <v>JTOC Control Room Team 4</v>
          </cell>
          <cell r="F1649">
            <v>51002393</v>
          </cell>
          <cell r="G1649" t="str">
            <v>Operator</v>
          </cell>
          <cell r="H1649" t="str">
            <v>01.07.2014</v>
          </cell>
          <cell r="I1649" t="str">
            <v>Staff Member</v>
          </cell>
          <cell r="J1649" t="str">
            <v>Band E</v>
          </cell>
          <cell r="K1649">
            <v>1</v>
          </cell>
          <cell r="L1649">
            <v>40</v>
          </cell>
          <cell r="M1649" t="str">
            <v>Permanent Full-Time</v>
          </cell>
          <cell r="N1649" t="str">
            <v>Waged/Timesheet</v>
          </cell>
          <cell r="O1649" t="str">
            <v>Position Filled</v>
          </cell>
          <cell r="P1649">
            <v>1897</v>
          </cell>
          <cell r="Q1649" t="str">
            <v>Samantha Ray</v>
          </cell>
          <cell r="R1649" t="str">
            <v>Permanent Full-Time</v>
          </cell>
          <cell r="S1649" t="str">
            <v>Waged/Timesheet</v>
          </cell>
          <cell r="T1649" t="str">
            <v>IEA – 2013 Standard</v>
          </cell>
          <cell r="U1649">
            <v>1.006</v>
          </cell>
          <cell r="V1649" t="str">
            <v>E4</v>
          </cell>
          <cell r="W1649">
            <v>49280</v>
          </cell>
          <cell r="X1649" t="str">
            <v>Q4 Building – 74 Taharoto (JTOC)</v>
          </cell>
          <cell r="Y1649">
            <v>-6.0000000000000001E-3</v>
          </cell>
          <cell r="Z1649" t="str">
            <v>Samantha</v>
          </cell>
          <cell r="AA1649" t="str">
            <v>Ray</v>
          </cell>
          <cell r="AC1649" t="str">
            <v>BAND</v>
          </cell>
          <cell r="AD1649" t="str">
            <v>PSA</v>
          </cell>
          <cell r="AE1649" t="str">
            <v>Female</v>
          </cell>
          <cell r="AF1649">
            <v>1509</v>
          </cell>
          <cell r="AG1649" t="str">
            <v>ATOC - Smales</v>
          </cell>
          <cell r="AH1649" t="str">
            <v>00.00.0000</v>
          </cell>
        </row>
        <row r="1650">
          <cell r="A1650">
            <v>51002394</v>
          </cell>
          <cell r="B1650" t="str">
            <v>Services</v>
          </cell>
          <cell r="C1650" t="str">
            <v>Services</v>
          </cell>
          <cell r="D1650" t="str">
            <v>ATOC - Smales</v>
          </cell>
          <cell r="E1650" t="str">
            <v>JTOC Control Room Team 2</v>
          </cell>
          <cell r="F1650">
            <v>51002394</v>
          </cell>
          <cell r="G1650" t="str">
            <v>Operator</v>
          </cell>
          <cell r="H1650" t="str">
            <v>01.07.2014</v>
          </cell>
          <cell r="I1650" t="str">
            <v>Staff Member</v>
          </cell>
          <cell r="J1650" t="str">
            <v>Band E</v>
          </cell>
          <cell r="K1650">
            <v>1</v>
          </cell>
          <cell r="L1650">
            <v>40</v>
          </cell>
          <cell r="M1650" t="str">
            <v>Permanent Full-Time</v>
          </cell>
          <cell r="N1650" t="str">
            <v>Waged/Timesheet</v>
          </cell>
          <cell r="O1650" t="str">
            <v>Future Start exists</v>
          </cell>
          <cell r="P1650">
            <v>0</v>
          </cell>
          <cell r="U1650">
            <v>0</v>
          </cell>
          <cell r="W1650">
            <v>0</v>
          </cell>
          <cell r="Y1650">
            <v>1</v>
          </cell>
          <cell r="AD1650" t="str">
            <v>PSA</v>
          </cell>
          <cell r="AH1650" t="str">
            <v>00.00.0000</v>
          </cell>
        </row>
        <row r="1651">
          <cell r="A1651">
            <v>51002395</v>
          </cell>
          <cell r="B1651" t="str">
            <v>Services</v>
          </cell>
          <cell r="C1651" t="str">
            <v>Services</v>
          </cell>
          <cell r="D1651" t="str">
            <v>ATOC - Smales</v>
          </cell>
          <cell r="E1651" t="str">
            <v>JTOC Control Room Team 2</v>
          </cell>
          <cell r="F1651">
            <v>51002395</v>
          </cell>
          <cell r="G1651" t="str">
            <v>Operator</v>
          </cell>
          <cell r="H1651" t="str">
            <v>01.07.2014</v>
          </cell>
          <cell r="I1651" t="str">
            <v>Staff Member</v>
          </cell>
          <cell r="J1651" t="str">
            <v>Band E</v>
          </cell>
          <cell r="K1651">
            <v>1</v>
          </cell>
          <cell r="L1651">
            <v>40</v>
          </cell>
          <cell r="M1651" t="str">
            <v>Permanent Full-Time</v>
          </cell>
          <cell r="N1651" t="str">
            <v>Waged/Timesheet</v>
          </cell>
          <cell r="O1651" t="str">
            <v>Position unfilled for  82 days</v>
          </cell>
          <cell r="P1651">
            <v>0</v>
          </cell>
          <cell r="U1651">
            <v>0</v>
          </cell>
          <cell r="W1651">
            <v>0</v>
          </cell>
          <cell r="Y1651">
            <v>1</v>
          </cell>
          <cell r="AD1651" t="str">
            <v>PSA</v>
          </cell>
          <cell r="AH1651" t="str">
            <v>00.00.0000</v>
          </cell>
        </row>
        <row r="1652">
          <cell r="A1652">
            <v>51002396</v>
          </cell>
          <cell r="B1652" t="str">
            <v>Services</v>
          </cell>
          <cell r="C1652" t="str">
            <v>Services</v>
          </cell>
          <cell r="D1652" t="str">
            <v>ATOC - Smales</v>
          </cell>
          <cell r="E1652" t="str">
            <v>JTOC Control Room Team 2</v>
          </cell>
          <cell r="F1652">
            <v>51002396</v>
          </cell>
          <cell r="G1652" t="str">
            <v>Operator</v>
          </cell>
          <cell r="H1652" t="str">
            <v>01.07.2014</v>
          </cell>
          <cell r="I1652" t="str">
            <v>Staff Member</v>
          </cell>
          <cell r="J1652" t="str">
            <v>Band E</v>
          </cell>
          <cell r="K1652">
            <v>1</v>
          </cell>
          <cell r="L1652">
            <v>40</v>
          </cell>
          <cell r="M1652" t="str">
            <v>Permanent Full-Time</v>
          </cell>
          <cell r="N1652" t="str">
            <v>Waged/Timesheet</v>
          </cell>
          <cell r="O1652" t="str">
            <v>Position Filled</v>
          </cell>
          <cell r="P1652">
            <v>1889</v>
          </cell>
          <cell r="Q1652" t="str">
            <v>Sarah Ord</v>
          </cell>
          <cell r="R1652" t="str">
            <v>Permanent Full-Time</v>
          </cell>
          <cell r="S1652" t="str">
            <v>Waged/Timesheet</v>
          </cell>
          <cell r="T1652" t="str">
            <v>IEA – 2013 Standard</v>
          </cell>
          <cell r="U1652">
            <v>1.006</v>
          </cell>
          <cell r="V1652" t="str">
            <v>E4</v>
          </cell>
          <cell r="W1652">
            <v>49280</v>
          </cell>
          <cell r="X1652" t="str">
            <v>Q4 Building – 74 Taharoto (JTOC)</v>
          </cell>
          <cell r="Y1652">
            <v>-6.0000000000000001E-3</v>
          </cell>
          <cell r="Z1652" t="str">
            <v>Sarah</v>
          </cell>
          <cell r="AA1652" t="str">
            <v>Ord</v>
          </cell>
          <cell r="AC1652" t="str">
            <v>BAND</v>
          </cell>
          <cell r="AD1652" t="str">
            <v>PSA</v>
          </cell>
          <cell r="AE1652" t="str">
            <v>Female</v>
          </cell>
          <cell r="AF1652">
            <v>1509</v>
          </cell>
          <cell r="AG1652" t="str">
            <v>ATOC - Smales</v>
          </cell>
          <cell r="AH1652" t="str">
            <v>00.00.0000</v>
          </cell>
        </row>
        <row r="1653">
          <cell r="A1653">
            <v>51002397</v>
          </cell>
          <cell r="B1653" t="str">
            <v>Services</v>
          </cell>
          <cell r="C1653" t="str">
            <v>Services</v>
          </cell>
          <cell r="D1653" t="str">
            <v>ATOC - Smales</v>
          </cell>
          <cell r="E1653" t="str">
            <v>JTOC Control Room Team 1</v>
          </cell>
          <cell r="F1653">
            <v>51002397</v>
          </cell>
          <cell r="G1653" t="str">
            <v>Operator</v>
          </cell>
          <cell r="H1653" t="str">
            <v>01.07.2014</v>
          </cell>
          <cell r="I1653" t="str">
            <v>Staff Member</v>
          </cell>
          <cell r="J1653" t="str">
            <v>Band E</v>
          </cell>
          <cell r="K1653">
            <v>1</v>
          </cell>
          <cell r="L1653">
            <v>40</v>
          </cell>
          <cell r="M1653" t="str">
            <v>Permanent Full-Time</v>
          </cell>
          <cell r="N1653" t="str">
            <v>Waged/Timesheet</v>
          </cell>
          <cell r="O1653" t="str">
            <v>Position Filled</v>
          </cell>
          <cell r="P1653">
            <v>2153</v>
          </cell>
          <cell r="Q1653" t="str">
            <v>Michelle McGregor</v>
          </cell>
          <cell r="R1653" t="str">
            <v>Permanent Full-Time</v>
          </cell>
          <cell r="S1653" t="str">
            <v>Waged/Timesheet</v>
          </cell>
          <cell r="T1653" t="str">
            <v>IEA – 2013 Standard</v>
          </cell>
          <cell r="U1653">
            <v>1.006</v>
          </cell>
          <cell r="V1653" t="str">
            <v>E5</v>
          </cell>
          <cell r="W1653">
            <v>50400</v>
          </cell>
          <cell r="X1653" t="str">
            <v>Q4 Building – 74 Taharoto (JTOC)</v>
          </cell>
          <cell r="Y1653">
            <v>-6.0000000000000001E-3</v>
          </cell>
          <cell r="Z1653" t="str">
            <v>Michelle</v>
          </cell>
          <cell r="AA1653" t="str">
            <v>McGregor</v>
          </cell>
          <cell r="AC1653" t="str">
            <v>BAND</v>
          </cell>
          <cell r="AD1653" t="str">
            <v>PSA</v>
          </cell>
          <cell r="AE1653" t="str">
            <v>Female</v>
          </cell>
          <cell r="AF1653">
            <v>1509</v>
          </cell>
          <cell r="AG1653" t="str">
            <v>ATOC - Smales</v>
          </cell>
          <cell r="AH1653" t="str">
            <v>00.00.0000</v>
          </cell>
        </row>
        <row r="1654">
          <cell r="A1654">
            <v>51002398</v>
          </cell>
          <cell r="B1654" t="str">
            <v>Services</v>
          </cell>
          <cell r="C1654" t="str">
            <v>Services</v>
          </cell>
          <cell r="D1654" t="str">
            <v>ATOC - Smales</v>
          </cell>
          <cell r="E1654" t="str">
            <v>JTOC Control Room Team 1</v>
          </cell>
          <cell r="F1654">
            <v>51002398</v>
          </cell>
          <cell r="G1654" t="str">
            <v>Operator</v>
          </cell>
          <cell r="H1654" t="str">
            <v>01.07.2014</v>
          </cell>
          <cell r="I1654" t="str">
            <v>Staff Member</v>
          </cell>
          <cell r="J1654" t="str">
            <v>Band E</v>
          </cell>
          <cell r="K1654">
            <v>1</v>
          </cell>
          <cell r="L1654">
            <v>40</v>
          </cell>
          <cell r="M1654" t="str">
            <v>Permanent Full-Time</v>
          </cell>
          <cell r="N1654" t="str">
            <v>Waged/Timesheet</v>
          </cell>
          <cell r="O1654" t="str">
            <v>Position Filled</v>
          </cell>
          <cell r="P1654">
            <v>921</v>
          </cell>
          <cell r="Q1654" t="str">
            <v>Narene Orchard</v>
          </cell>
          <cell r="R1654" t="str">
            <v>Permanent Full-Time</v>
          </cell>
          <cell r="S1654" t="str">
            <v>Waged/Timesheet</v>
          </cell>
          <cell r="T1654" t="str">
            <v>CEA – PSA</v>
          </cell>
          <cell r="U1654">
            <v>1.006</v>
          </cell>
          <cell r="V1654" t="str">
            <v>E+</v>
          </cell>
          <cell r="W1654">
            <v>53929.27</v>
          </cell>
          <cell r="X1654" t="str">
            <v>Q4 Building – 74 Taharoto (JTOC)</v>
          </cell>
          <cell r="Y1654">
            <v>-6.0000000000000001E-3</v>
          </cell>
          <cell r="Z1654" t="str">
            <v>Narene</v>
          </cell>
          <cell r="AA1654" t="str">
            <v>Orchard</v>
          </cell>
          <cell r="AC1654" t="str">
            <v>BAND</v>
          </cell>
          <cell r="AD1654" t="str">
            <v>PSA</v>
          </cell>
          <cell r="AE1654" t="str">
            <v>Female</v>
          </cell>
          <cell r="AF1654">
            <v>1509</v>
          </cell>
          <cell r="AG1654" t="str">
            <v>ATOC - Smales</v>
          </cell>
          <cell r="AH1654" t="str">
            <v>00.00.0000</v>
          </cell>
        </row>
        <row r="1655">
          <cell r="A1655">
            <v>51002399</v>
          </cell>
          <cell r="B1655" t="str">
            <v>Services</v>
          </cell>
          <cell r="C1655" t="str">
            <v>Services</v>
          </cell>
          <cell r="D1655" t="str">
            <v>ATOC - Smales</v>
          </cell>
          <cell r="E1655" t="str">
            <v>JTOC Control Room Team 4</v>
          </cell>
          <cell r="F1655">
            <v>51002399</v>
          </cell>
          <cell r="G1655" t="str">
            <v>Operator</v>
          </cell>
          <cell r="H1655" t="str">
            <v>01.07.2014</v>
          </cell>
          <cell r="I1655" t="str">
            <v>Staff Member</v>
          </cell>
          <cell r="J1655" t="str">
            <v>Band E</v>
          </cell>
          <cell r="K1655">
            <v>1</v>
          </cell>
          <cell r="L1655">
            <v>40</v>
          </cell>
          <cell r="M1655" t="str">
            <v>Permanent Full-Time</v>
          </cell>
          <cell r="N1655" t="str">
            <v>Waged/Timesheet</v>
          </cell>
          <cell r="O1655" t="str">
            <v>Position Filled</v>
          </cell>
          <cell r="P1655">
            <v>2152</v>
          </cell>
          <cell r="Q1655" t="str">
            <v>Jo Pullar</v>
          </cell>
          <cell r="R1655" t="str">
            <v>Permanent Full-Time</v>
          </cell>
          <cell r="S1655" t="str">
            <v>Waged/Timesheet</v>
          </cell>
          <cell r="T1655" t="str">
            <v>IEA – 2013 Standard</v>
          </cell>
          <cell r="U1655">
            <v>1.006</v>
          </cell>
          <cell r="V1655" t="str">
            <v>E4</v>
          </cell>
          <cell r="W1655">
            <v>49280</v>
          </cell>
          <cell r="X1655" t="str">
            <v>Q4 Building – 74 Taharoto (JTOC)</v>
          </cell>
          <cell r="Y1655">
            <v>-6.0000000000000001E-3</v>
          </cell>
          <cell r="Z1655" t="str">
            <v>Jo-Anne</v>
          </cell>
          <cell r="AA1655" t="str">
            <v>Pullar</v>
          </cell>
          <cell r="AB1655" t="str">
            <v>Jo</v>
          </cell>
          <cell r="AC1655" t="str">
            <v>BAND</v>
          </cell>
          <cell r="AD1655" t="str">
            <v>PSA</v>
          </cell>
          <cell r="AE1655" t="str">
            <v>Female</v>
          </cell>
          <cell r="AF1655">
            <v>1509</v>
          </cell>
          <cell r="AG1655" t="str">
            <v>ATOC - Smales</v>
          </cell>
          <cell r="AH1655" t="str">
            <v>00.00.0000</v>
          </cell>
        </row>
        <row r="1656">
          <cell r="A1656">
            <v>51002400</v>
          </cell>
          <cell r="B1656" t="str">
            <v>Services</v>
          </cell>
          <cell r="C1656" t="str">
            <v>Services</v>
          </cell>
          <cell r="D1656" t="str">
            <v>ATOC - Smales</v>
          </cell>
          <cell r="E1656" t="str">
            <v>JTOC Control Room Team 1</v>
          </cell>
          <cell r="F1656">
            <v>51002400</v>
          </cell>
          <cell r="G1656" t="str">
            <v>Operator</v>
          </cell>
          <cell r="H1656" t="str">
            <v>01.07.2014</v>
          </cell>
          <cell r="I1656" t="str">
            <v>Staff Member</v>
          </cell>
          <cell r="J1656" t="str">
            <v>Band E</v>
          </cell>
          <cell r="K1656">
            <v>1</v>
          </cell>
          <cell r="L1656">
            <v>40</v>
          </cell>
          <cell r="M1656" t="str">
            <v>Permanent Full-Time</v>
          </cell>
          <cell r="N1656" t="str">
            <v>Waged/Timesheet</v>
          </cell>
          <cell r="O1656" t="str">
            <v>Position Filled</v>
          </cell>
          <cell r="P1656">
            <v>2279</v>
          </cell>
          <cell r="Q1656" t="str">
            <v>Lee Rush</v>
          </cell>
          <cell r="R1656" t="str">
            <v>Permanent Full-Time</v>
          </cell>
          <cell r="S1656" t="str">
            <v>Waged/Timesheet</v>
          </cell>
          <cell r="T1656" t="str">
            <v>IEA – 2013 Standard</v>
          </cell>
          <cell r="U1656">
            <v>1.006</v>
          </cell>
          <cell r="V1656" t="str">
            <v>E4</v>
          </cell>
          <cell r="W1656">
            <v>49280</v>
          </cell>
          <cell r="X1656" t="str">
            <v>Q4 Building – 74 Taharoto (JTOC)</v>
          </cell>
          <cell r="Y1656">
            <v>-6.0000000000000001E-3</v>
          </cell>
          <cell r="Z1656" t="str">
            <v>Rochelle</v>
          </cell>
          <cell r="AA1656" t="str">
            <v>Rush</v>
          </cell>
          <cell r="AB1656" t="str">
            <v>Lee</v>
          </cell>
          <cell r="AC1656" t="str">
            <v>BAND</v>
          </cell>
          <cell r="AD1656" t="str">
            <v>PSA</v>
          </cell>
          <cell r="AE1656" t="str">
            <v>Female</v>
          </cell>
          <cell r="AF1656">
            <v>1509</v>
          </cell>
          <cell r="AG1656" t="str">
            <v>ATOC - Smales</v>
          </cell>
          <cell r="AH1656" t="str">
            <v>00.00.0000</v>
          </cell>
        </row>
        <row r="1657">
          <cell r="A1657">
            <v>51002401</v>
          </cell>
          <cell r="B1657" t="str">
            <v>Services</v>
          </cell>
          <cell r="C1657" t="str">
            <v>Services</v>
          </cell>
          <cell r="D1657" t="str">
            <v>ATOC - Smales</v>
          </cell>
          <cell r="E1657" t="str">
            <v>JTOC Control Room Team 1</v>
          </cell>
          <cell r="F1657">
            <v>51002401</v>
          </cell>
          <cell r="G1657" t="str">
            <v>Operator</v>
          </cell>
          <cell r="H1657" t="str">
            <v>01.07.2014</v>
          </cell>
          <cell r="I1657" t="str">
            <v>Staff Member</v>
          </cell>
          <cell r="J1657" t="str">
            <v>Band E</v>
          </cell>
          <cell r="K1657">
            <v>1</v>
          </cell>
          <cell r="L1657">
            <v>40</v>
          </cell>
          <cell r="M1657" t="str">
            <v>Permanent Full-Time</v>
          </cell>
          <cell r="N1657" t="str">
            <v>Waged/Timesheet</v>
          </cell>
          <cell r="O1657" t="str">
            <v>Position Filled</v>
          </cell>
          <cell r="P1657">
            <v>1823</v>
          </cell>
          <cell r="Q1657" t="str">
            <v>Owen Lambrechs</v>
          </cell>
          <cell r="R1657" t="str">
            <v>Permanent Full-Time</v>
          </cell>
          <cell r="S1657" t="str">
            <v>Waged/Timesheet</v>
          </cell>
          <cell r="T1657" t="str">
            <v>IEA – 2013 Standard</v>
          </cell>
          <cell r="U1657">
            <v>1.006</v>
          </cell>
          <cell r="V1657" t="str">
            <v>E4</v>
          </cell>
          <cell r="W1657">
            <v>49280</v>
          </cell>
          <cell r="X1657" t="str">
            <v>Q4 Building – 74 Taharoto (JTOC)</v>
          </cell>
          <cell r="Y1657">
            <v>-6.0000000000000001E-3</v>
          </cell>
          <cell r="Z1657" t="str">
            <v>Owen</v>
          </cell>
          <cell r="AA1657" t="str">
            <v>Lambrechs</v>
          </cell>
          <cell r="AC1657" t="str">
            <v>BAND</v>
          </cell>
          <cell r="AD1657" t="str">
            <v>PSA</v>
          </cell>
          <cell r="AE1657" t="str">
            <v>Male</v>
          </cell>
          <cell r="AF1657">
            <v>1509</v>
          </cell>
          <cell r="AG1657" t="str">
            <v>ATOC - Smales</v>
          </cell>
          <cell r="AH1657" t="str">
            <v>00.00.0000</v>
          </cell>
        </row>
        <row r="1658">
          <cell r="A1658">
            <v>51002402</v>
          </cell>
          <cell r="B1658" t="str">
            <v>Services</v>
          </cell>
          <cell r="C1658" t="str">
            <v>Services</v>
          </cell>
          <cell r="D1658" t="str">
            <v>ATOC - Smales</v>
          </cell>
          <cell r="E1658" t="str">
            <v>JTOC Control Room Team 1</v>
          </cell>
          <cell r="F1658">
            <v>51002402</v>
          </cell>
          <cell r="G1658" t="str">
            <v>Senior Operator</v>
          </cell>
          <cell r="H1658" t="str">
            <v>01.07.2014</v>
          </cell>
          <cell r="I1658" t="str">
            <v>Staff Member</v>
          </cell>
          <cell r="J1658" t="str">
            <v>Band F</v>
          </cell>
          <cell r="K1658">
            <v>1</v>
          </cell>
          <cell r="L1658">
            <v>40</v>
          </cell>
          <cell r="M1658" t="str">
            <v>Permanent Full-Time</v>
          </cell>
          <cell r="N1658" t="str">
            <v>Waged/Timesheet</v>
          </cell>
          <cell r="O1658" t="str">
            <v>Position Filled</v>
          </cell>
          <cell r="P1658">
            <v>917</v>
          </cell>
          <cell r="Q1658" t="str">
            <v>Paul Young</v>
          </cell>
          <cell r="R1658" t="str">
            <v>Permanent Full-Time</v>
          </cell>
          <cell r="S1658" t="str">
            <v>Waged/Timesheet</v>
          </cell>
          <cell r="T1658" t="str">
            <v>IEA – 2013 Standard</v>
          </cell>
          <cell r="U1658">
            <v>1.006</v>
          </cell>
          <cell r="V1658" t="str">
            <v>F4</v>
          </cell>
          <cell r="W1658">
            <v>58080</v>
          </cell>
          <cell r="X1658" t="str">
            <v>Q4 Building – 74 Taharoto (JTOC)</v>
          </cell>
          <cell r="Y1658">
            <v>-6.0000000000000001E-3</v>
          </cell>
          <cell r="Z1658" t="str">
            <v>Paul</v>
          </cell>
          <cell r="AA1658" t="str">
            <v>Young</v>
          </cell>
          <cell r="AC1658" t="str">
            <v>BAND</v>
          </cell>
          <cell r="AD1658" t="str">
            <v>PSA</v>
          </cell>
          <cell r="AE1658" t="str">
            <v>Male</v>
          </cell>
          <cell r="AF1658">
            <v>1509</v>
          </cell>
          <cell r="AG1658" t="str">
            <v>ATOC - Smales</v>
          </cell>
          <cell r="AH1658" t="str">
            <v>00.00.0000</v>
          </cell>
        </row>
        <row r="1659">
          <cell r="A1659">
            <v>51002403</v>
          </cell>
          <cell r="B1659" t="str">
            <v>Services</v>
          </cell>
          <cell r="C1659" t="str">
            <v>Services</v>
          </cell>
          <cell r="D1659" t="str">
            <v>ATOC - Smales</v>
          </cell>
          <cell r="E1659" t="str">
            <v>JTOC Control Room Team 2</v>
          </cell>
          <cell r="F1659">
            <v>51002403</v>
          </cell>
          <cell r="G1659" t="str">
            <v>Senior Operator</v>
          </cell>
          <cell r="H1659" t="str">
            <v>01.07.2014</v>
          </cell>
          <cell r="I1659" t="str">
            <v>Staff Member</v>
          </cell>
          <cell r="J1659" t="str">
            <v>Band F</v>
          </cell>
          <cell r="K1659">
            <v>1</v>
          </cell>
          <cell r="L1659">
            <v>40</v>
          </cell>
          <cell r="M1659" t="str">
            <v>Permanent Full-Time</v>
          </cell>
          <cell r="N1659" t="str">
            <v>Waged/Timesheet</v>
          </cell>
          <cell r="O1659" t="str">
            <v>Position Filled</v>
          </cell>
          <cell r="P1659">
            <v>918</v>
          </cell>
          <cell r="Q1659" t="str">
            <v>Carlos Gomez</v>
          </cell>
          <cell r="R1659" t="str">
            <v>Permanent Full-Time</v>
          </cell>
          <cell r="S1659" t="str">
            <v>Waged/Timesheet</v>
          </cell>
          <cell r="T1659" t="str">
            <v>IEA – 2013 Standard</v>
          </cell>
          <cell r="U1659">
            <v>1.006</v>
          </cell>
          <cell r="V1659" t="str">
            <v>E+</v>
          </cell>
          <cell r="W1659">
            <v>53666.27</v>
          </cell>
          <cell r="X1659" t="str">
            <v>Q4 Building – 74 Taharoto (JTOC)</v>
          </cell>
          <cell r="Y1659">
            <v>-6.0000000000000001E-3</v>
          </cell>
          <cell r="Z1659" t="str">
            <v>Carlos</v>
          </cell>
          <cell r="AA1659" t="str">
            <v>Gomez</v>
          </cell>
          <cell r="AC1659" t="str">
            <v>BAND</v>
          </cell>
          <cell r="AD1659" t="str">
            <v>PSA</v>
          </cell>
          <cell r="AE1659" t="str">
            <v>Male</v>
          </cell>
          <cell r="AF1659">
            <v>1509</v>
          </cell>
          <cell r="AG1659" t="str">
            <v>ATOC - Smales</v>
          </cell>
          <cell r="AH1659" t="str">
            <v>00.00.0000</v>
          </cell>
        </row>
        <row r="1660">
          <cell r="A1660">
            <v>51002404</v>
          </cell>
          <cell r="B1660" t="str">
            <v>Services</v>
          </cell>
          <cell r="C1660" t="str">
            <v>Services</v>
          </cell>
          <cell r="D1660" t="str">
            <v>ATOC - Smales</v>
          </cell>
          <cell r="E1660" t="str">
            <v>JTOC Control Room Team 3</v>
          </cell>
          <cell r="F1660">
            <v>51002404</v>
          </cell>
          <cell r="G1660" t="str">
            <v>Senior Operator</v>
          </cell>
          <cell r="H1660" t="str">
            <v>01.07.2014</v>
          </cell>
          <cell r="I1660" t="str">
            <v>Staff Member</v>
          </cell>
          <cell r="J1660" t="str">
            <v>Band F</v>
          </cell>
          <cell r="K1660">
            <v>1</v>
          </cell>
          <cell r="L1660">
            <v>40</v>
          </cell>
          <cell r="M1660" t="str">
            <v>Permanent Full-Time</v>
          </cell>
          <cell r="N1660" t="str">
            <v>Waged/Timesheet</v>
          </cell>
          <cell r="O1660" t="str">
            <v>Position Filled</v>
          </cell>
          <cell r="P1660">
            <v>920</v>
          </cell>
          <cell r="Q1660" t="str">
            <v>Landes Mokaraka</v>
          </cell>
          <cell r="R1660" t="str">
            <v>Permanent Full-Time</v>
          </cell>
          <cell r="S1660" t="str">
            <v>Waged/Timesheet</v>
          </cell>
          <cell r="T1660" t="str">
            <v>IEA – 2013 Standard</v>
          </cell>
          <cell r="U1660">
            <v>1.006</v>
          </cell>
          <cell r="V1660" t="str">
            <v>F4</v>
          </cell>
          <cell r="W1660">
            <v>58080</v>
          </cell>
          <cell r="X1660" t="str">
            <v>Q4 Building – 74 Taharoto (JTOC)</v>
          </cell>
          <cell r="Y1660">
            <v>-6.0000000000000001E-3</v>
          </cell>
          <cell r="Z1660" t="str">
            <v>Landes</v>
          </cell>
          <cell r="AA1660" t="str">
            <v>Mokaraka</v>
          </cell>
          <cell r="AC1660" t="str">
            <v>BAND</v>
          </cell>
          <cell r="AD1660" t="str">
            <v>PSA</v>
          </cell>
          <cell r="AE1660" t="str">
            <v>Male</v>
          </cell>
          <cell r="AF1660">
            <v>1509</v>
          </cell>
          <cell r="AG1660" t="str">
            <v>ATOC - Smales</v>
          </cell>
          <cell r="AH1660" t="str">
            <v>00.00.0000</v>
          </cell>
        </row>
        <row r="1661">
          <cell r="A1661">
            <v>51002405</v>
          </cell>
          <cell r="B1661" t="str">
            <v>Services</v>
          </cell>
          <cell r="C1661" t="str">
            <v>Services</v>
          </cell>
          <cell r="D1661" t="str">
            <v>ATOC - Smales</v>
          </cell>
          <cell r="E1661" t="str">
            <v>JTOC Control Room Team 4</v>
          </cell>
          <cell r="F1661">
            <v>51002405</v>
          </cell>
          <cell r="G1661" t="str">
            <v>Senior Operator</v>
          </cell>
          <cell r="H1661" t="str">
            <v>01.07.2014</v>
          </cell>
          <cell r="I1661" t="str">
            <v>Staff Member</v>
          </cell>
          <cell r="J1661" t="str">
            <v>Band F</v>
          </cell>
          <cell r="K1661">
            <v>1</v>
          </cell>
          <cell r="L1661">
            <v>40</v>
          </cell>
          <cell r="M1661" t="str">
            <v>Permanent Full-Time</v>
          </cell>
          <cell r="N1661" t="str">
            <v>Waged/Timesheet</v>
          </cell>
          <cell r="O1661" t="str">
            <v>Position Filled</v>
          </cell>
          <cell r="P1661">
            <v>914</v>
          </cell>
          <cell r="Q1661" t="str">
            <v>Craig Van Dongen</v>
          </cell>
          <cell r="R1661" t="str">
            <v>Permanent Full-Time</v>
          </cell>
          <cell r="S1661" t="str">
            <v>Waged/Timesheet</v>
          </cell>
          <cell r="T1661" t="str">
            <v>IEA – 2013 Standard</v>
          </cell>
          <cell r="U1661">
            <v>1.006</v>
          </cell>
          <cell r="V1661" t="str">
            <v>F+</v>
          </cell>
          <cell r="W1661">
            <v>62040</v>
          </cell>
          <cell r="X1661" t="str">
            <v>Q4 Building – 74 Taharoto (JTOC)</v>
          </cell>
          <cell r="Y1661">
            <v>-6.0000000000000001E-3</v>
          </cell>
          <cell r="Z1661" t="str">
            <v>Craig</v>
          </cell>
          <cell r="AA1661" t="str">
            <v>Van Dongen</v>
          </cell>
          <cell r="AC1661" t="str">
            <v>BAND</v>
          </cell>
          <cell r="AD1661" t="str">
            <v>PSA</v>
          </cell>
          <cell r="AE1661" t="str">
            <v>Male</v>
          </cell>
          <cell r="AF1661">
            <v>1509</v>
          </cell>
          <cell r="AG1661" t="str">
            <v>ATOC - Smales</v>
          </cell>
          <cell r="AH1661" t="str">
            <v>00.00.0000</v>
          </cell>
        </row>
        <row r="1662">
          <cell r="A1662">
            <v>51002406</v>
          </cell>
          <cell r="B1662" t="str">
            <v>Services</v>
          </cell>
          <cell r="C1662" t="str">
            <v>Services</v>
          </cell>
          <cell r="D1662" t="str">
            <v>ATOC - Smales</v>
          </cell>
          <cell r="E1662" t="str">
            <v>JTOC Control Room Team 1</v>
          </cell>
          <cell r="F1662">
            <v>51002406</v>
          </cell>
          <cell r="G1662" t="str">
            <v>Team Leader</v>
          </cell>
          <cell r="H1662" t="str">
            <v>01.07.2014</v>
          </cell>
          <cell r="I1662" t="str">
            <v>Team Leader</v>
          </cell>
          <cell r="J1662" t="str">
            <v>Band G</v>
          </cell>
          <cell r="K1662">
            <v>1</v>
          </cell>
          <cell r="L1662">
            <v>40</v>
          </cell>
          <cell r="M1662" t="str">
            <v>Permanent Full-Time</v>
          </cell>
          <cell r="N1662" t="str">
            <v>Waged/Timesheet</v>
          </cell>
          <cell r="O1662" t="str">
            <v>Position Filled</v>
          </cell>
          <cell r="P1662">
            <v>923</v>
          </cell>
          <cell r="Q1662" t="str">
            <v>James Minton</v>
          </cell>
          <cell r="R1662" t="str">
            <v>Permanent Full-Time</v>
          </cell>
          <cell r="S1662" t="str">
            <v>Waged/Timesheet</v>
          </cell>
          <cell r="T1662" t="str">
            <v>IEA – 2013 Standard</v>
          </cell>
          <cell r="U1662">
            <v>1.006</v>
          </cell>
          <cell r="V1662" t="str">
            <v>G3</v>
          </cell>
          <cell r="W1662">
            <v>67080</v>
          </cell>
          <cell r="X1662" t="str">
            <v>Q4 Building – 74 Taharoto (JTOC)</v>
          </cell>
          <cell r="Y1662">
            <v>-6.0000000000000001E-3</v>
          </cell>
          <cell r="Z1662" t="str">
            <v>James</v>
          </cell>
          <cell r="AA1662" t="str">
            <v>Minton</v>
          </cell>
          <cell r="AC1662" t="str">
            <v>BAND</v>
          </cell>
          <cell r="AD1662" t="str">
            <v>PSA</v>
          </cell>
          <cell r="AE1662" t="str">
            <v>Male</v>
          </cell>
          <cell r="AF1662">
            <v>1509</v>
          </cell>
          <cell r="AG1662" t="str">
            <v>ATOC - Smales</v>
          </cell>
          <cell r="AH1662" t="str">
            <v>00.00.0000</v>
          </cell>
        </row>
        <row r="1663">
          <cell r="A1663">
            <v>51002407</v>
          </cell>
          <cell r="B1663" t="str">
            <v>Services</v>
          </cell>
          <cell r="C1663" t="str">
            <v>Services</v>
          </cell>
          <cell r="D1663" t="str">
            <v>ATOC - Smales</v>
          </cell>
          <cell r="E1663" t="str">
            <v>JTOC Control Room Team 2</v>
          </cell>
          <cell r="F1663">
            <v>51002407</v>
          </cell>
          <cell r="G1663" t="str">
            <v>Team Leader</v>
          </cell>
          <cell r="H1663" t="str">
            <v>01.07.2014</v>
          </cell>
          <cell r="I1663" t="str">
            <v>Team Leader</v>
          </cell>
          <cell r="J1663" t="str">
            <v>Band G</v>
          </cell>
          <cell r="K1663">
            <v>1</v>
          </cell>
          <cell r="L1663">
            <v>40</v>
          </cell>
          <cell r="M1663" t="str">
            <v>Permanent Full-Time</v>
          </cell>
          <cell r="N1663" t="str">
            <v>Waged/Timesheet</v>
          </cell>
          <cell r="O1663" t="str">
            <v>Position Filled</v>
          </cell>
          <cell r="P1663">
            <v>913</v>
          </cell>
          <cell r="Q1663" t="str">
            <v>Brian McCarthy</v>
          </cell>
          <cell r="R1663" t="str">
            <v>Permanent Full-Time</v>
          </cell>
          <cell r="S1663" t="str">
            <v>Waged/Timesheet</v>
          </cell>
          <cell r="T1663" t="str">
            <v>IEA – 2013 Standard</v>
          </cell>
          <cell r="U1663">
            <v>1.006</v>
          </cell>
          <cell r="V1663" t="str">
            <v>F+</v>
          </cell>
          <cell r="W1663">
            <v>62040</v>
          </cell>
          <cell r="X1663" t="str">
            <v>Q4 Building – 74 Taharoto (JTOC)</v>
          </cell>
          <cell r="Y1663">
            <v>-6.0000000000000001E-3</v>
          </cell>
          <cell r="Z1663" t="str">
            <v>Brian</v>
          </cell>
          <cell r="AA1663" t="str">
            <v>McCarthy</v>
          </cell>
          <cell r="AC1663" t="str">
            <v>BAND</v>
          </cell>
          <cell r="AD1663" t="str">
            <v>PSA</v>
          </cell>
          <cell r="AE1663" t="str">
            <v>Male</v>
          </cell>
          <cell r="AF1663">
            <v>1509</v>
          </cell>
          <cell r="AG1663" t="str">
            <v>ATOC - Smales</v>
          </cell>
          <cell r="AH1663" t="str">
            <v>00.00.0000</v>
          </cell>
        </row>
        <row r="1664">
          <cell r="A1664">
            <v>51002407</v>
          </cell>
          <cell r="B1664" t="str">
            <v>Services</v>
          </cell>
          <cell r="C1664" t="str">
            <v>Services</v>
          </cell>
          <cell r="D1664" t="str">
            <v>ATOC - Smales</v>
          </cell>
          <cell r="E1664" t="str">
            <v>JTOC Control Room Team 2</v>
          </cell>
          <cell r="F1664">
            <v>51002407</v>
          </cell>
          <cell r="G1664" t="str">
            <v>Team Leader</v>
          </cell>
          <cell r="H1664" t="str">
            <v>01.07.2014</v>
          </cell>
          <cell r="I1664" t="str">
            <v>Team Leader</v>
          </cell>
          <cell r="J1664" t="str">
            <v>Band G</v>
          </cell>
          <cell r="K1664">
            <v>1</v>
          </cell>
          <cell r="L1664">
            <v>40</v>
          </cell>
          <cell r="M1664" t="str">
            <v>Permanent Full-Time</v>
          </cell>
          <cell r="N1664" t="str">
            <v>Waged/Timesheet</v>
          </cell>
          <cell r="O1664" t="str">
            <v>Position Filled</v>
          </cell>
          <cell r="P1664">
            <v>2369</v>
          </cell>
          <cell r="Q1664" t="str">
            <v>Hemant Joshi</v>
          </cell>
          <cell r="R1664" t="str">
            <v>Permanent Full-Time</v>
          </cell>
          <cell r="S1664" t="str">
            <v>Waged/Timesheet</v>
          </cell>
          <cell r="T1664" t="str">
            <v>CEA – PSA</v>
          </cell>
          <cell r="U1664">
            <v>1</v>
          </cell>
          <cell r="V1664" t="str">
            <v>G+</v>
          </cell>
          <cell r="W1664">
            <v>72000</v>
          </cell>
          <cell r="X1664" t="str">
            <v>Q4 Building – 74 Taharoto (JTOC)</v>
          </cell>
          <cell r="Y1664">
            <v>0</v>
          </cell>
          <cell r="Z1664" t="str">
            <v>Hemant</v>
          </cell>
          <cell r="AA1664" t="str">
            <v>Joshi</v>
          </cell>
          <cell r="AC1664" t="str">
            <v>BAND</v>
          </cell>
          <cell r="AD1664" t="str">
            <v>PSA</v>
          </cell>
          <cell r="AE1664" t="str">
            <v>Male</v>
          </cell>
          <cell r="AF1664">
            <v>1509</v>
          </cell>
          <cell r="AG1664" t="str">
            <v>ATOC - Smales</v>
          </cell>
          <cell r="AH1664" t="str">
            <v>00.00.0000</v>
          </cell>
        </row>
        <row r="1665">
          <cell r="A1665">
            <v>51002408</v>
          </cell>
          <cell r="B1665" t="str">
            <v>Services</v>
          </cell>
          <cell r="C1665" t="str">
            <v>Services</v>
          </cell>
          <cell r="D1665" t="str">
            <v>ATOC - Smales</v>
          </cell>
          <cell r="E1665" t="str">
            <v>JTOC Control Room Team 3</v>
          </cell>
          <cell r="F1665">
            <v>51002408</v>
          </cell>
          <cell r="G1665" t="str">
            <v>Team Leader</v>
          </cell>
          <cell r="H1665" t="str">
            <v>01.07.2014</v>
          </cell>
          <cell r="I1665" t="str">
            <v>Team Leader</v>
          </cell>
          <cell r="K1665">
            <v>0</v>
          </cell>
          <cell r="L1665">
            <v>0</v>
          </cell>
          <cell r="M1665" t="str">
            <v>ATOC - Smales</v>
          </cell>
          <cell r="N1665" t="str">
            <v>ATOC - Smales</v>
          </cell>
          <cell r="O1665" t="str">
            <v>Position Filled</v>
          </cell>
          <cell r="P1665">
            <v>2351</v>
          </cell>
          <cell r="Q1665" t="str">
            <v>Dene Busby</v>
          </cell>
          <cell r="R1665" t="str">
            <v>ATOC - Smales</v>
          </cell>
          <cell r="S1665" t="str">
            <v>ATOC - Smales</v>
          </cell>
          <cell r="U1665">
            <v>0</v>
          </cell>
          <cell r="W1665">
            <v>0</v>
          </cell>
          <cell r="X1665" t="str">
            <v>Q4 Building – 74 Taharoto (JTOC)</v>
          </cell>
          <cell r="Y1665">
            <v>0</v>
          </cell>
          <cell r="Z1665" t="str">
            <v>Dene</v>
          </cell>
          <cell r="AA1665" t="str">
            <v>Busby</v>
          </cell>
          <cell r="AE1665" t="str">
            <v>Male</v>
          </cell>
          <cell r="AF1665">
            <v>1509</v>
          </cell>
          <cell r="AG1665" t="str">
            <v>ATOC - Smales</v>
          </cell>
          <cell r="AH1665" t="str">
            <v>00.00.0000</v>
          </cell>
        </row>
        <row r="1666">
          <cell r="A1666">
            <v>51002409</v>
          </cell>
          <cell r="B1666" t="str">
            <v>Services</v>
          </cell>
          <cell r="C1666" t="str">
            <v>Services</v>
          </cell>
          <cell r="D1666" t="str">
            <v>ATOC - Smales</v>
          </cell>
          <cell r="E1666" t="str">
            <v>JTOC Control Room Team 4</v>
          </cell>
          <cell r="F1666">
            <v>51002409</v>
          </cell>
          <cell r="G1666" t="str">
            <v>Team Leader</v>
          </cell>
          <cell r="H1666" t="str">
            <v>01.07.2014</v>
          </cell>
          <cell r="I1666" t="str">
            <v>Team Leader</v>
          </cell>
          <cell r="K1666">
            <v>0</v>
          </cell>
          <cell r="L1666">
            <v>0</v>
          </cell>
          <cell r="M1666" t="str">
            <v>ATOC - Smales</v>
          </cell>
          <cell r="N1666" t="str">
            <v>ATOC - Smales</v>
          </cell>
          <cell r="O1666" t="str">
            <v>Position Filled</v>
          </cell>
          <cell r="P1666">
            <v>910</v>
          </cell>
          <cell r="Q1666" t="str">
            <v>Claire Howard</v>
          </cell>
          <cell r="R1666" t="str">
            <v>ATOC - Smales</v>
          </cell>
          <cell r="S1666" t="str">
            <v>ATOC - Smales</v>
          </cell>
          <cell r="U1666">
            <v>0</v>
          </cell>
          <cell r="W1666">
            <v>0</v>
          </cell>
          <cell r="X1666" t="str">
            <v>Q4 Building – 74 Taharoto (JTOC)</v>
          </cell>
          <cell r="Y1666">
            <v>0</v>
          </cell>
          <cell r="Z1666" t="str">
            <v>Claire</v>
          </cell>
          <cell r="AA1666" t="str">
            <v>Howard</v>
          </cell>
          <cell r="AE1666" t="str">
            <v>Female</v>
          </cell>
          <cell r="AF1666">
            <v>1509</v>
          </cell>
          <cell r="AG1666" t="str">
            <v>ATOC - Smales</v>
          </cell>
          <cell r="AH1666" t="str">
            <v>00.00.0000</v>
          </cell>
        </row>
        <row r="1667">
          <cell r="A1667">
            <v>51002413</v>
          </cell>
          <cell r="B1667" t="str">
            <v>Services</v>
          </cell>
          <cell r="C1667" t="str">
            <v>Services</v>
          </cell>
          <cell r="D1667" t="str">
            <v>ATOC - Smales</v>
          </cell>
          <cell r="E1667" t="str">
            <v>JTOC Control Room Team 4</v>
          </cell>
          <cell r="F1667">
            <v>51002413</v>
          </cell>
          <cell r="G1667" t="str">
            <v>Casual Operator</v>
          </cell>
          <cell r="H1667" t="str">
            <v>01.07.2014</v>
          </cell>
          <cell r="I1667" t="str">
            <v>Staff Member</v>
          </cell>
          <cell r="J1667" t="str">
            <v>Band E</v>
          </cell>
          <cell r="K1667">
            <v>0</v>
          </cell>
          <cell r="L1667">
            <v>0</v>
          </cell>
          <cell r="M1667" t="str">
            <v>Casual</v>
          </cell>
          <cell r="N1667" t="str">
            <v>Waged/Timesheet</v>
          </cell>
          <cell r="O1667" t="str">
            <v>Position Filled</v>
          </cell>
          <cell r="P1667">
            <v>2146</v>
          </cell>
          <cell r="Q1667" t="str">
            <v>Natalie Beran</v>
          </cell>
          <cell r="R1667" t="str">
            <v>Casual</v>
          </cell>
          <cell r="S1667" t="str">
            <v>Waged/Timesheet</v>
          </cell>
          <cell r="T1667" t="str">
            <v>IEA – 2013 Standard</v>
          </cell>
          <cell r="U1667">
            <v>0</v>
          </cell>
          <cell r="V1667" t="str">
            <v>E</v>
          </cell>
          <cell r="W1667">
            <v>0</v>
          </cell>
          <cell r="X1667" t="str">
            <v>Q4 Building – 74 Taharoto (JTOC)</v>
          </cell>
          <cell r="Y1667">
            <v>0</v>
          </cell>
          <cell r="Z1667" t="str">
            <v>Natalie</v>
          </cell>
          <cell r="AA1667" t="str">
            <v>Beran</v>
          </cell>
          <cell r="AC1667" t="str">
            <v>BAND</v>
          </cell>
          <cell r="AD1667" t="str">
            <v>PSA</v>
          </cell>
          <cell r="AE1667" t="str">
            <v>Female</v>
          </cell>
          <cell r="AF1667">
            <v>1509</v>
          </cell>
          <cell r="AG1667" t="str">
            <v>ATOC - Smales</v>
          </cell>
          <cell r="AH1667" t="str">
            <v>00.00.0000</v>
          </cell>
        </row>
        <row r="1668">
          <cell r="A1668">
            <v>51002415</v>
          </cell>
          <cell r="B1668" t="str">
            <v>Business Technology Division</v>
          </cell>
          <cell r="C1668" t="str">
            <v>Enterprise Information</v>
          </cell>
          <cell r="D1668" t="str">
            <v>Business Intelligence</v>
          </cell>
          <cell r="E1668" t="str">
            <v>Business Intelligence</v>
          </cell>
          <cell r="F1668">
            <v>51002415</v>
          </cell>
          <cell r="G1668" t="str">
            <v>Business Intelligence Developer</v>
          </cell>
          <cell r="H1668" t="str">
            <v>06.06.2014</v>
          </cell>
          <cell r="I1668" t="str">
            <v>Staff Member</v>
          </cell>
          <cell r="K1668">
            <v>0</v>
          </cell>
          <cell r="L1668">
            <v>0</v>
          </cell>
          <cell r="M1668" t="str">
            <v>Non-Employee</v>
          </cell>
          <cell r="N1668" t="str">
            <v>Contractor</v>
          </cell>
          <cell r="O1668" t="str">
            <v>Position Filled</v>
          </cell>
          <cell r="P1668">
            <v>2133</v>
          </cell>
          <cell r="Q1668" t="str">
            <v>Chris Hawkes</v>
          </cell>
          <cell r="R1668" t="str">
            <v>Non-Employee</v>
          </cell>
          <cell r="S1668" t="str">
            <v>Contractor</v>
          </cell>
          <cell r="U1668">
            <v>0</v>
          </cell>
          <cell r="W1668">
            <v>0</v>
          </cell>
          <cell r="X1668" t="str">
            <v>Civic 1 - 6 Henderson Valley Road</v>
          </cell>
          <cell r="Y1668">
            <v>0</v>
          </cell>
          <cell r="Z1668" t="str">
            <v>Chris</v>
          </cell>
          <cell r="AA1668" t="str">
            <v>Hawkes</v>
          </cell>
          <cell r="AE1668" t="str">
            <v>Male</v>
          </cell>
          <cell r="AF1668">
            <v>8525</v>
          </cell>
          <cell r="AG1668" t="str">
            <v>Data Warehouse</v>
          </cell>
          <cell r="AH1668" t="str">
            <v>08.03.2015</v>
          </cell>
        </row>
        <row r="1669">
          <cell r="A1669">
            <v>51002418</v>
          </cell>
          <cell r="B1669" t="str">
            <v>Capital Development Division</v>
          </cell>
          <cell r="C1669" t="str">
            <v>Roading</v>
          </cell>
          <cell r="D1669" t="str">
            <v>Delivery - Regional</v>
          </cell>
          <cell r="E1669" t="str">
            <v>Delivery - Regional</v>
          </cell>
          <cell r="F1669">
            <v>51002418</v>
          </cell>
          <cell r="G1669" t="str">
            <v>Delivery Manager Regional Projects</v>
          </cell>
          <cell r="H1669" t="str">
            <v>01.07.2014</v>
          </cell>
          <cell r="I1669" t="str">
            <v>Department Manager</v>
          </cell>
          <cell r="J1669" t="str">
            <v>Band K</v>
          </cell>
          <cell r="K1669">
            <v>1</v>
          </cell>
          <cell r="L1669">
            <v>40</v>
          </cell>
          <cell r="M1669" t="str">
            <v>Permanent Full-Time</v>
          </cell>
          <cell r="N1669" t="str">
            <v>Salaried</v>
          </cell>
          <cell r="O1669" t="str">
            <v>Position Filled</v>
          </cell>
          <cell r="P1669">
            <v>92047161</v>
          </cell>
          <cell r="Q1669" t="str">
            <v>Neil Prendiville</v>
          </cell>
          <cell r="R1669" t="str">
            <v>Permanent Full-Time</v>
          </cell>
          <cell r="S1669" t="str">
            <v>Salaried</v>
          </cell>
          <cell r="T1669" t="str">
            <v>IEA – 2013 Standard</v>
          </cell>
          <cell r="U1669">
            <v>1</v>
          </cell>
          <cell r="V1669" t="str">
            <v>K+</v>
          </cell>
          <cell r="W1669">
            <v>173456.84</v>
          </cell>
          <cell r="X1669" t="str">
            <v>Admin 4 - 6 Henderson Valley Road</v>
          </cell>
          <cell r="Y1669">
            <v>0</v>
          </cell>
          <cell r="Z1669" t="str">
            <v>Neil</v>
          </cell>
          <cell r="AA1669" t="str">
            <v>Prendiville</v>
          </cell>
          <cell r="AB1669" t="str">
            <v>Neil</v>
          </cell>
          <cell r="AC1669" t="str">
            <v>BAND</v>
          </cell>
          <cell r="AD1669" t="str">
            <v>PSA</v>
          </cell>
          <cell r="AE1669" t="str">
            <v>Male</v>
          </cell>
          <cell r="AF1669">
            <v>3409</v>
          </cell>
          <cell r="AG1669" t="str">
            <v>Delivery Regional</v>
          </cell>
          <cell r="AH1669" t="str">
            <v>00.00.0000</v>
          </cell>
        </row>
        <row r="1670">
          <cell r="A1670">
            <v>51002420</v>
          </cell>
          <cell r="B1670" t="str">
            <v>Capital Development Division</v>
          </cell>
          <cell r="C1670" t="str">
            <v>Roading</v>
          </cell>
          <cell r="E1670" t="str">
            <v>Roading</v>
          </cell>
          <cell r="F1670">
            <v>51002420</v>
          </cell>
          <cell r="G1670" t="str">
            <v>Delivery Manager Commercial &amp; Technical</v>
          </cell>
          <cell r="H1670" t="str">
            <v>01.07.2014</v>
          </cell>
          <cell r="I1670" t="str">
            <v>Staff Member</v>
          </cell>
          <cell r="J1670" t="str">
            <v>Band K</v>
          </cell>
          <cell r="K1670">
            <v>1</v>
          </cell>
          <cell r="L1670">
            <v>40</v>
          </cell>
          <cell r="M1670" t="str">
            <v>Permanent Full-Time</v>
          </cell>
          <cell r="N1670" t="str">
            <v>Salaried</v>
          </cell>
          <cell r="O1670" t="str">
            <v>Position Filled</v>
          </cell>
          <cell r="P1670">
            <v>2289</v>
          </cell>
          <cell r="Q1670" t="str">
            <v>Judy Pollard</v>
          </cell>
          <cell r="R1670" t="str">
            <v>Permanent Full-Time</v>
          </cell>
          <cell r="S1670" t="str">
            <v>Salaried</v>
          </cell>
          <cell r="T1670" t="str">
            <v>IEA – 2013 Standard</v>
          </cell>
          <cell r="U1670">
            <v>1</v>
          </cell>
          <cell r="V1670" t="str">
            <v>K+</v>
          </cell>
          <cell r="W1670">
            <v>165000</v>
          </cell>
          <cell r="X1670" t="str">
            <v>1 Queen Street - Level 10</v>
          </cell>
          <cell r="Y1670">
            <v>0</v>
          </cell>
          <cell r="Z1670" t="str">
            <v>Judy</v>
          </cell>
          <cell r="AA1670" t="str">
            <v>Pollard</v>
          </cell>
          <cell r="AC1670" t="str">
            <v>BAND</v>
          </cell>
          <cell r="AD1670" t="str">
            <v>PSA</v>
          </cell>
          <cell r="AE1670" t="str">
            <v>Female</v>
          </cell>
          <cell r="AF1670">
            <v>3100</v>
          </cell>
          <cell r="AG1670" t="str">
            <v>INFRASTRUCTURE DEV</v>
          </cell>
          <cell r="AH1670" t="str">
            <v>00.00.0000</v>
          </cell>
        </row>
        <row r="1671">
          <cell r="A1671">
            <v>51002421</v>
          </cell>
          <cell r="B1671" t="str">
            <v>Capital Development Division</v>
          </cell>
          <cell r="C1671" t="str">
            <v>Roading</v>
          </cell>
          <cell r="D1671" t="str">
            <v>Delivery - Central</v>
          </cell>
          <cell r="E1671" t="str">
            <v>Delivery - Central</v>
          </cell>
          <cell r="F1671">
            <v>51002421</v>
          </cell>
          <cell r="G1671" t="str">
            <v>Delivery Manager Central</v>
          </cell>
          <cell r="H1671" t="str">
            <v>01.07.2014</v>
          </cell>
          <cell r="I1671" t="str">
            <v>Department Manager</v>
          </cell>
          <cell r="J1671" t="str">
            <v>Band K</v>
          </cell>
          <cell r="K1671">
            <v>1</v>
          </cell>
          <cell r="L1671">
            <v>40</v>
          </cell>
          <cell r="M1671" t="str">
            <v>Permanent Full-Time</v>
          </cell>
          <cell r="N1671" t="str">
            <v>Salaried</v>
          </cell>
          <cell r="O1671" t="str">
            <v>Position Filled</v>
          </cell>
          <cell r="P1671">
            <v>93302160</v>
          </cell>
          <cell r="Q1671" t="str">
            <v>Chris Jones</v>
          </cell>
          <cell r="R1671" t="str">
            <v>Permanent Full-Time</v>
          </cell>
          <cell r="S1671" t="str">
            <v>Salaried</v>
          </cell>
          <cell r="T1671" t="str">
            <v>IEA – 2013 Standard</v>
          </cell>
          <cell r="U1671">
            <v>1</v>
          </cell>
          <cell r="V1671" t="str">
            <v>K+</v>
          </cell>
          <cell r="W1671">
            <v>171000</v>
          </cell>
          <cell r="X1671" t="str">
            <v>Admin 4 - 6 Henderson Valley Road</v>
          </cell>
          <cell r="Y1671">
            <v>0</v>
          </cell>
          <cell r="Z1671" t="str">
            <v>Christopher</v>
          </cell>
          <cell r="AA1671" t="str">
            <v>Jones</v>
          </cell>
          <cell r="AB1671" t="str">
            <v>Chris</v>
          </cell>
          <cell r="AC1671" t="str">
            <v>BAND</v>
          </cell>
          <cell r="AD1671" t="str">
            <v>PSA</v>
          </cell>
          <cell r="AE1671" t="str">
            <v>Male</v>
          </cell>
          <cell r="AF1671">
            <v>3407</v>
          </cell>
          <cell r="AG1671" t="str">
            <v>Delivery Central</v>
          </cell>
          <cell r="AH1671" t="str">
            <v>00.00.0000</v>
          </cell>
        </row>
        <row r="1672">
          <cell r="A1672">
            <v>51002422</v>
          </cell>
          <cell r="B1672" t="str">
            <v>Services</v>
          </cell>
          <cell r="C1672" t="str">
            <v>Services</v>
          </cell>
          <cell r="D1672" t="str">
            <v>ATOC - Smales</v>
          </cell>
          <cell r="E1672" t="str">
            <v>JTOC Control Room Training</v>
          </cell>
          <cell r="F1672">
            <v>51002422</v>
          </cell>
          <cell r="G1672" t="str">
            <v>Senior Operator Trainer</v>
          </cell>
          <cell r="H1672" t="str">
            <v>01.07.2014</v>
          </cell>
          <cell r="I1672" t="str">
            <v>Staff Member</v>
          </cell>
          <cell r="J1672" t="str">
            <v>Band F</v>
          </cell>
          <cell r="K1672">
            <v>1</v>
          </cell>
          <cell r="L1672">
            <v>40</v>
          </cell>
          <cell r="M1672" t="str">
            <v>Permanent Full-Time</v>
          </cell>
          <cell r="N1672" t="str">
            <v>Waged/Timesheet</v>
          </cell>
          <cell r="O1672" t="str">
            <v>Position Filled</v>
          </cell>
          <cell r="P1672">
            <v>916</v>
          </cell>
          <cell r="Q1672" t="str">
            <v>David Barron</v>
          </cell>
          <cell r="R1672" t="str">
            <v>Permanent Full-Time</v>
          </cell>
          <cell r="S1672" t="str">
            <v>Waged/Timesheet</v>
          </cell>
          <cell r="T1672" t="str">
            <v>IEA – 2013 Standard</v>
          </cell>
          <cell r="U1672">
            <v>1</v>
          </cell>
          <cell r="V1672" t="str">
            <v>F+</v>
          </cell>
          <cell r="W1672">
            <v>62924.28</v>
          </cell>
          <cell r="X1672" t="str">
            <v>Q4 Building – 74 Taharoto (JTOC)</v>
          </cell>
          <cell r="Y1672">
            <v>0</v>
          </cell>
          <cell r="Z1672" t="str">
            <v>David</v>
          </cell>
          <cell r="AA1672" t="str">
            <v>Barron</v>
          </cell>
          <cell r="AC1672" t="str">
            <v>BAND</v>
          </cell>
          <cell r="AD1672" t="str">
            <v>PSA</v>
          </cell>
          <cell r="AE1672" t="str">
            <v>Male</v>
          </cell>
          <cell r="AF1672">
            <v>1509</v>
          </cell>
          <cell r="AG1672" t="str">
            <v>ATOC - Smales</v>
          </cell>
          <cell r="AH1672" t="str">
            <v>00.00.0000</v>
          </cell>
        </row>
        <row r="1673">
          <cell r="A1673">
            <v>51002423</v>
          </cell>
          <cell r="B1673" t="str">
            <v>Capital Development Division</v>
          </cell>
          <cell r="C1673" t="str">
            <v>Roading</v>
          </cell>
          <cell r="D1673" t="str">
            <v>Delivery - North/ West</v>
          </cell>
          <cell r="E1673" t="str">
            <v>Delivery - North/ West</v>
          </cell>
          <cell r="F1673">
            <v>51002423</v>
          </cell>
          <cell r="G1673" t="str">
            <v>Delivery Manager North West</v>
          </cell>
          <cell r="H1673" t="str">
            <v>01.07.2014</v>
          </cell>
          <cell r="I1673" t="str">
            <v>Department Manager</v>
          </cell>
          <cell r="J1673" t="str">
            <v>Band K</v>
          </cell>
          <cell r="K1673">
            <v>1</v>
          </cell>
          <cell r="L1673">
            <v>40</v>
          </cell>
          <cell r="M1673" t="str">
            <v>Permanent Full-Time</v>
          </cell>
          <cell r="N1673" t="str">
            <v>Salaried</v>
          </cell>
          <cell r="O1673" t="str">
            <v>Position Filled</v>
          </cell>
          <cell r="P1673">
            <v>76</v>
          </cell>
          <cell r="Q1673" t="str">
            <v>David Nelson</v>
          </cell>
          <cell r="R1673" t="str">
            <v>Permanent Full-Time</v>
          </cell>
          <cell r="S1673" t="str">
            <v>Salaried</v>
          </cell>
          <cell r="T1673" t="str">
            <v>IEA – 2013 Standard</v>
          </cell>
          <cell r="U1673">
            <v>1</v>
          </cell>
          <cell r="V1673" t="str">
            <v>K+</v>
          </cell>
          <cell r="W1673">
            <v>175000</v>
          </cell>
          <cell r="X1673" t="str">
            <v>Admin 4 - 6 Henderson Valley Road</v>
          </cell>
          <cell r="Y1673">
            <v>0</v>
          </cell>
          <cell r="Z1673" t="str">
            <v>David</v>
          </cell>
          <cell r="AA1673" t="str">
            <v>Nelson</v>
          </cell>
          <cell r="AC1673" t="str">
            <v>BAND</v>
          </cell>
          <cell r="AD1673" t="str">
            <v>PSA</v>
          </cell>
          <cell r="AE1673" t="str">
            <v>Male</v>
          </cell>
          <cell r="AF1673">
            <v>3406</v>
          </cell>
          <cell r="AG1673" t="str">
            <v>Delivery North/West</v>
          </cell>
          <cell r="AH1673" t="str">
            <v>00.00.0000</v>
          </cell>
        </row>
        <row r="1674">
          <cell r="A1674">
            <v>51002426</v>
          </cell>
          <cell r="B1674" t="str">
            <v>Capital Development Division</v>
          </cell>
          <cell r="C1674" t="str">
            <v>Investment &amp; Development</v>
          </cell>
          <cell r="D1674" t="str">
            <v>PT Development Programme</v>
          </cell>
          <cell r="E1674" t="str">
            <v>PT Development Programme</v>
          </cell>
          <cell r="F1674">
            <v>51002426</v>
          </cell>
          <cell r="G1674" t="str">
            <v>Project Controls Coordinator</v>
          </cell>
          <cell r="H1674" t="str">
            <v>23.06.2014</v>
          </cell>
          <cell r="I1674" t="str">
            <v>Staff Member</v>
          </cell>
          <cell r="J1674" t="str">
            <v>Band F</v>
          </cell>
          <cell r="K1674">
            <v>1</v>
          </cell>
          <cell r="L1674">
            <v>40</v>
          </cell>
          <cell r="M1674" t="str">
            <v>Permanent Full-Time</v>
          </cell>
          <cell r="N1674" t="str">
            <v>Waged/Timesheet</v>
          </cell>
          <cell r="O1674" t="str">
            <v>Position Filled</v>
          </cell>
          <cell r="P1674">
            <v>2235</v>
          </cell>
          <cell r="Q1674" t="str">
            <v>Jess Ramage</v>
          </cell>
          <cell r="R1674" t="str">
            <v>Permanent Full-Time</v>
          </cell>
          <cell r="S1674" t="str">
            <v>Waged/Timesheet</v>
          </cell>
          <cell r="T1674" t="str">
            <v>IEA – 2013 Standard</v>
          </cell>
          <cell r="U1674">
            <v>1</v>
          </cell>
          <cell r="V1674" t="str">
            <v>F+</v>
          </cell>
          <cell r="W1674">
            <v>65000</v>
          </cell>
          <cell r="X1674" t="str">
            <v>1 Queen Street - Level 10</v>
          </cell>
          <cell r="Y1674">
            <v>0</v>
          </cell>
          <cell r="Z1674" t="str">
            <v>Jessica</v>
          </cell>
          <cell r="AA1674" t="str">
            <v>Ramage</v>
          </cell>
          <cell r="AB1674" t="str">
            <v>Jess</v>
          </cell>
          <cell r="AC1674" t="str">
            <v>BAND</v>
          </cell>
          <cell r="AD1674" t="str">
            <v>PSA</v>
          </cell>
          <cell r="AE1674" t="str">
            <v>Female</v>
          </cell>
          <cell r="AF1674">
            <v>3303</v>
          </cell>
          <cell r="AG1674" t="str">
            <v>Investment and Devel</v>
          </cell>
          <cell r="AH1674" t="str">
            <v>00.00.0000</v>
          </cell>
        </row>
        <row r="1675">
          <cell r="A1675">
            <v>51002427</v>
          </cell>
          <cell r="B1675" t="str">
            <v>Capital Development Division</v>
          </cell>
          <cell r="C1675" t="str">
            <v>Investment &amp; Development</v>
          </cell>
          <cell r="D1675" t="str">
            <v>AMETI</v>
          </cell>
          <cell r="E1675" t="str">
            <v>AMETI</v>
          </cell>
          <cell r="F1675">
            <v>51002427</v>
          </cell>
          <cell r="G1675" t="str">
            <v>Team Administrator</v>
          </cell>
          <cell r="H1675" t="str">
            <v>23.06.2014</v>
          </cell>
          <cell r="I1675" t="str">
            <v>Staff Member</v>
          </cell>
          <cell r="J1675" t="str">
            <v>Band D</v>
          </cell>
          <cell r="K1675">
            <v>1</v>
          </cell>
          <cell r="L1675">
            <v>40</v>
          </cell>
          <cell r="M1675" t="str">
            <v>Permanent Full-Time</v>
          </cell>
          <cell r="N1675" t="str">
            <v>Waged/Timesheet</v>
          </cell>
          <cell r="O1675" t="str">
            <v>Position Filled</v>
          </cell>
          <cell r="P1675">
            <v>2280</v>
          </cell>
          <cell r="Q1675" t="str">
            <v>Melissa Ho</v>
          </cell>
          <cell r="R1675" t="str">
            <v>Permanent Full-Time</v>
          </cell>
          <cell r="S1675" t="str">
            <v>Waged/Timesheet</v>
          </cell>
          <cell r="T1675" t="str">
            <v>IEA – 2013 Standard</v>
          </cell>
          <cell r="U1675">
            <v>1</v>
          </cell>
          <cell r="V1675" t="str">
            <v>D+</v>
          </cell>
          <cell r="W1675">
            <v>52000</v>
          </cell>
          <cell r="X1675" t="str">
            <v>1 Queen Street - Level 10</v>
          </cell>
          <cell r="Y1675">
            <v>0</v>
          </cell>
          <cell r="Z1675" t="str">
            <v>Melissa</v>
          </cell>
          <cell r="AA1675" t="str">
            <v>Ho</v>
          </cell>
          <cell r="AC1675" t="str">
            <v>BAND</v>
          </cell>
          <cell r="AD1675" t="str">
            <v>PSA</v>
          </cell>
          <cell r="AE1675" t="str">
            <v>Female</v>
          </cell>
          <cell r="AF1675">
            <v>3311</v>
          </cell>
          <cell r="AG1675" t="str">
            <v>Project Direct AMETI</v>
          </cell>
          <cell r="AH1675" t="str">
            <v>00.00.0000</v>
          </cell>
        </row>
        <row r="1676">
          <cell r="A1676">
            <v>51002428</v>
          </cell>
          <cell r="B1676" t="str">
            <v>Strategy &amp; Planning</v>
          </cell>
          <cell r="C1676" t="str">
            <v>Key Agency Initiatives</v>
          </cell>
          <cell r="D1676" t="str">
            <v>Corridor and Centre Plans Team</v>
          </cell>
          <cell r="E1676" t="str">
            <v>Corridor and Centre Plans Team</v>
          </cell>
          <cell r="F1676">
            <v>51002428</v>
          </cell>
          <cell r="G1676" t="str">
            <v>Principal Transport Planner</v>
          </cell>
          <cell r="H1676" t="str">
            <v>05.06.2014</v>
          </cell>
          <cell r="I1676" t="str">
            <v>Staff Member</v>
          </cell>
          <cell r="J1676" t="str">
            <v>Band I</v>
          </cell>
          <cell r="K1676">
            <v>1</v>
          </cell>
          <cell r="L1676">
            <v>40</v>
          </cell>
          <cell r="M1676" t="str">
            <v>Fixed Term Full-Time</v>
          </cell>
          <cell r="N1676" t="str">
            <v>Salaried</v>
          </cell>
          <cell r="O1676" t="str">
            <v>Position unfilled for 223 days</v>
          </cell>
          <cell r="P1676">
            <v>0</v>
          </cell>
          <cell r="U1676">
            <v>0</v>
          </cell>
          <cell r="W1676">
            <v>0</v>
          </cell>
          <cell r="Y1676">
            <v>1</v>
          </cell>
          <cell r="AD1676" t="str">
            <v>PSA</v>
          </cell>
          <cell r="AH1676" t="str">
            <v>00.00.0000</v>
          </cell>
        </row>
        <row r="1677">
          <cell r="A1677">
            <v>51002430</v>
          </cell>
          <cell r="B1677" t="str">
            <v>Capital Development Division</v>
          </cell>
          <cell r="C1677" t="str">
            <v>Roading</v>
          </cell>
          <cell r="D1677" t="str">
            <v>Delivery - South East</v>
          </cell>
          <cell r="E1677" t="str">
            <v>Delivery - South East</v>
          </cell>
          <cell r="F1677">
            <v>51002430</v>
          </cell>
          <cell r="G1677" t="str">
            <v>Delivery Manager South East</v>
          </cell>
          <cell r="H1677" t="str">
            <v>01.07.2014</v>
          </cell>
          <cell r="I1677" t="str">
            <v>Department Manager</v>
          </cell>
          <cell r="J1677" t="str">
            <v>Band K</v>
          </cell>
          <cell r="K1677">
            <v>1</v>
          </cell>
          <cell r="L1677">
            <v>40</v>
          </cell>
          <cell r="M1677" t="str">
            <v>Permanent Full-Time</v>
          </cell>
          <cell r="N1677" t="str">
            <v>Salaried</v>
          </cell>
          <cell r="O1677" t="str">
            <v>Position Filled</v>
          </cell>
          <cell r="P1677">
            <v>95000920</v>
          </cell>
          <cell r="Q1677" t="str">
            <v>Clement Reeve</v>
          </cell>
          <cell r="R1677" t="str">
            <v>Permanent Full-Time</v>
          </cell>
          <cell r="S1677" t="str">
            <v>Salaried</v>
          </cell>
          <cell r="T1677" t="str">
            <v>IEA – 2013 Standard</v>
          </cell>
          <cell r="U1677">
            <v>1</v>
          </cell>
          <cell r="V1677" t="str">
            <v>K+</v>
          </cell>
          <cell r="W1677">
            <v>150000</v>
          </cell>
          <cell r="X1677" t="str">
            <v>Floor 8 - 31 Wiri Station Road</v>
          </cell>
          <cell r="Y1677">
            <v>0</v>
          </cell>
          <cell r="Z1677" t="str">
            <v>Clement</v>
          </cell>
          <cell r="AA1677" t="str">
            <v>Reeve</v>
          </cell>
          <cell r="AC1677" t="str">
            <v>BAND</v>
          </cell>
          <cell r="AD1677" t="str">
            <v>AT Exec Scale</v>
          </cell>
          <cell r="AE1677" t="str">
            <v>Male</v>
          </cell>
          <cell r="AF1677">
            <v>3408</v>
          </cell>
          <cell r="AG1677" t="str">
            <v>Delivery South/East</v>
          </cell>
          <cell r="AH1677" t="str">
            <v>00.00.0000</v>
          </cell>
        </row>
        <row r="1678">
          <cell r="A1678">
            <v>51002437</v>
          </cell>
          <cell r="B1678" t="str">
            <v>People, Safety &amp; Contact</v>
          </cell>
          <cell r="C1678" t="str">
            <v>Customer Contact</v>
          </cell>
          <cell r="D1678" t="str">
            <v>Customer Response</v>
          </cell>
          <cell r="E1678" t="str">
            <v>Customer Feedback 1</v>
          </cell>
          <cell r="F1678">
            <v>51002437</v>
          </cell>
          <cell r="G1678" t="str">
            <v>Casual Feedback Coordinator</v>
          </cell>
          <cell r="H1678" t="str">
            <v>01.07.2014</v>
          </cell>
          <cell r="I1678" t="str">
            <v>Staff Member</v>
          </cell>
          <cell r="J1678" t="str">
            <v>Band D</v>
          </cell>
          <cell r="K1678">
            <v>0</v>
          </cell>
          <cell r="L1678">
            <v>0</v>
          </cell>
          <cell r="M1678" t="str">
            <v>Casual</v>
          </cell>
          <cell r="N1678" t="str">
            <v>Waged/Timesheet</v>
          </cell>
          <cell r="O1678" t="str">
            <v>Position Filled</v>
          </cell>
          <cell r="P1678">
            <v>2341</v>
          </cell>
          <cell r="Q1678" t="str">
            <v>Hanieh Saeedi</v>
          </cell>
          <cell r="R1678" t="str">
            <v>Casual</v>
          </cell>
          <cell r="S1678" t="str">
            <v>Waged/Timesheet</v>
          </cell>
          <cell r="T1678" t="str">
            <v>CEA – PSA</v>
          </cell>
          <cell r="U1678">
            <v>0</v>
          </cell>
          <cell r="V1678" t="str">
            <v>D+</v>
          </cell>
          <cell r="W1678">
            <v>0</v>
          </cell>
          <cell r="X1678" t="str">
            <v>Civic 3 - 6 Henderson Valley Road</v>
          </cell>
          <cell r="Y1678">
            <v>0</v>
          </cell>
          <cell r="Z1678" t="str">
            <v>Hanieh</v>
          </cell>
          <cell r="AA1678" t="str">
            <v>Saeedi</v>
          </cell>
          <cell r="AC1678" t="str">
            <v>BAND</v>
          </cell>
          <cell r="AD1678" t="str">
            <v>PSA</v>
          </cell>
          <cell r="AE1678" t="str">
            <v>Female</v>
          </cell>
          <cell r="AF1678">
            <v>9314</v>
          </cell>
          <cell r="AG1678" t="str">
            <v>CUSTOMER RESPONSE</v>
          </cell>
          <cell r="AH1678" t="str">
            <v>00.00.0000</v>
          </cell>
        </row>
        <row r="1679">
          <cell r="A1679">
            <v>51002442</v>
          </cell>
          <cell r="B1679" t="str">
            <v>People, Safety &amp; Contact</v>
          </cell>
          <cell r="C1679" t="str">
            <v>Customer Contact</v>
          </cell>
          <cell r="D1679" t="str">
            <v>Customer Response</v>
          </cell>
          <cell r="E1679" t="str">
            <v>Customer Feedback 1</v>
          </cell>
          <cell r="F1679">
            <v>51002442</v>
          </cell>
          <cell r="G1679" t="str">
            <v>Casual Feedback Coordinator</v>
          </cell>
          <cell r="H1679" t="str">
            <v>01.07.2014</v>
          </cell>
          <cell r="I1679" t="str">
            <v>Staff Member</v>
          </cell>
          <cell r="J1679" t="str">
            <v>Band D</v>
          </cell>
          <cell r="K1679">
            <v>0</v>
          </cell>
          <cell r="L1679">
            <v>0</v>
          </cell>
          <cell r="M1679" t="str">
            <v>Casual</v>
          </cell>
          <cell r="N1679" t="str">
            <v>Waged/Timesheet</v>
          </cell>
          <cell r="O1679" t="str">
            <v>Position Filled</v>
          </cell>
          <cell r="P1679">
            <v>2342</v>
          </cell>
          <cell r="Q1679" t="str">
            <v>Annette Charnley</v>
          </cell>
          <cell r="R1679" t="str">
            <v>Casual</v>
          </cell>
          <cell r="S1679" t="str">
            <v>Waged/Timesheet</v>
          </cell>
          <cell r="T1679" t="str">
            <v>CEA – PSA</v>
          </cell>
          <cell r="U1679">
            <v>0</v>
          </cell>
          <cell r="V1679" t="str">
            <v>D+</v>
          </cell>
          <cell r="W1679">
            <v>0</v>
          </cell>
          <cell r="X1679" t="str">
            <v>Civic 3 - 6 Henderson Valley Road</v>
          </cell>
          <cell r="Y1679">
            <v>0</v>
          </cell>
          <cell r="Z1679" t="str">
            <v>Annette</v>
          </cell>
          <cell r="AA1679" t="str">
            <v>Charnley</v>
          </cell>
          <cell r="AC1679" t="str">
            <v>BAND</v>
          </cell>
          <cell r="AD1679" t="str">
            <v>PSA</v>
          </cell>
          <cell r="AE1679" t="str">
            <v>Female</v>
          </cell>
          <cell r="AF1679">
            <v>9314</v>
          </cell>
          <cell r="AG1679" t="str">
            <v>CUSTOMER RESPONSE</v>
          </cell>
          <cell r="AH1679" t="str">
            <v>00.00.0000</v>
          </cell>
        </row>
        <row r="1680">
          <cell r="A1680">
            <v>51002443</v>
          </cell>
          <cell r="B1680" t="str">
            <v>People, Safety &amp; Contact</v>
          </cell>
          <cell r="C1680" t="str">
            <v>Customer Contact</v>
          </cell>
          <cell r="D1680" t="str">
            <v>Customer Response</v>
          </cell>
          <cell r="E1680" t="str">
            <v>Customer Feedback 2</v>
          </cell>
          <cell r="F1680">
            <v>51002443</v>
          </cell>
          <cell r="G1680" t="str">
            <v>Casual Feedback Coordinator</v>
          </cell>
          <cell r="H1680" t="str">
            <v>01.07.2014</v>
          </cell>
          <cell r="I1680" t="str">
            <v>Staff Member</v>
          </cell>
          <cell r="J1680" t="str">
            <v>Band D</v>
          </cell>
          <cell r="K1680">
            <v>0</v>
          </cell>
          <cell r="L1680">
            <v>0</v>
          </cell>
          <cell r="M1680" t="str">
            <v>Casual</v>
          </cell>
          <cell r="N1680" t="str">
            <v>Waged/Timesheet</v>
          </cell>
          <cell r="O1680" t="str">
            <v>Position Filled</v>
          </cell>
          <cell r="P1680">
            <v>2175</v>
          </cell>
          <cell r="Q1680" t="str">
            <v>Yevonna Ng Lam</v>
          </cell>
          <cell r="R1680" t="str">
            <v>Casual</v>
          </cell>
          <cell r="S1680" t="str">
            <v>Waged/Timesheet</v>
          </cell>
          <cell r="T1680" t="str">
            <v>IEA – 2013 Standard</v>
          </cell>
          <cell r="U1680">
            <v>0</v>
          </cell>
          <cell r="V1680" t="str">
            <v>D</v>
          </cell>
          <cell r="W1680">
            <v>0</v>
          </cell>
          <cell r="X1680" t="str">
            <v>Civic 3 - 6 Henderson Valley Road</v>
          </cell>
          <cell r="Y1680">
            <v>0</v>
          </cell>
          <cell r="Z1680" t="str">
            <v>Yevonna</v>
          </cell>
          <cell r="AA1680" t="str">
            <v>Ng Lam</v>
          </cell>
          <cell r="AC1680" t="str">
            <v>BAND</v>
          </cell>
          <cell r="AD1680" t="str">
            <v>PSA</v>
          </cell>
          <cell r="AE1680" t="str">
            <v>Female</v>
          </cell>
          <cell r="AF1680">
            <v>9314</v>
          </cell>
          <cell r="AG1680" t="str">
            <v>CUSTOMER RESPONSE</v>
          </cell>
          <cell r="AH1680" t="str">
            <v>00.00.0000</v>
          </cell>
        </row>
        <row r="1681">
          <cell r="A1681">
            <v>51002444</v>
          </cell>
          <cell r="B1681" t="str">
            <v>People, Safety &amp; Contact</v>
          </cell>
          <cell r="C1681" t="str">
            <v>Customer Contact</v>
          </cell>
          <cell r="D1681" t="str">
            <v>Customer Response</v>
          </cell>
          <cell r="E1681" t="str">
            <v>Customer Feedback 2</v>
          </cell>
          <cell r="F1681">
            <v>51002444</v>
          </cell>
          <cell r="G1681" t="str">
            <v>Casual Feedback Coordinator</v>
          </cell>
          <cell r="H1681" t="str">
            <v>01.07.2014</v>
          </cell>
          <cell r="I1681" t="str">
            <v>Staff Member</v>
          </cell>
          <cell r="J1681" t="str">
            <v>Band D</v>
          </cell>
          <cell r="K1681">
            <v>0</v>
          </cell>
          <cell r="L1681">
            <v>0</v>
          </cell>
          <cell r="M1681" t="str">
            <v>Casual</v>
          </cell>
          <cell r="N1681" t="str">
            <v>Waged/Timesheet</v>
          </cell>
          <cell r="O1681" t="str">
            <v>Position unfilled for  67 days</v>
          </cell>
          <cell r="P1681">
            <v>0</v>
          </cell>
          <cell r="U1681">
            <v>0</v>
          </cell>
          <cell r="W1681">
            <v>0</v>
          </cell>
          <cell r="Y1681">
            <v>0</v>
          </cell>
          <cell r="AD1681" t="str">
            <v>PSA</v>
          </cell>
          <cell r="AH1681" t="str">
            <v>00.00.0000</v>
          </cell>
        </row>
        <row r="1682">
          <cell r="A1682">
            <v>51002445</v>
          </cell>
          <cell r="B1682" t="str">
            <v>People, Safety &amp; Contact</v>
          </cell>
          <cell r="C1682" t="str">
            <v>Customer Contact</v>
          </cell>
          <cell r="D1682" t="str">
            <v>Customer Response</v>
          </cell>
          <cell r="E1682" t="str">
            <v>Customer Feedback 4</v>
          </cell>
          <cell r="F1682">
            <v>51002445</v>
          </cell>
          <cell r="G1682" t="str">
            <v>Casual Feedback Coordinator</v>
          </cell>
          <cell r="H1682" t="str">
            <v>01.07.2014</v>
          </cell>
          <cell r="I1682" t="str">
            <v>Staff Member</v>
          </cell>
          <cell r="J1682" t="str">
            <v>Band D</v>
          </cell>
          <cell r="K1682">
            <v>0</v>
          </cell>
          <cell r="L1682">
            <v>0</v>
          </cell>
          <cell r="M1682" t="str">
            <v>Casual</v>
          </cell>
          <cell r="N1682" t="str">
            <v>Waged/Timesheet</v>
          </cell>
          <cell r="O1682" t="str">
            <v>Position unfilled for  60 days</v>
          </cell>
          <cell r="P1682">
            <v>0</v>
          </cell>
          <cell r="U1682">
            <v>0</v>
          </cell>
          <cell r="W1682">
            <v>0</v>
          </cell>
          <cell r="Y1682">
            <v>0</v>
          </cell>
          <cell r="AD1682" t="str">
            <v>PSA</v>
          </cell>
          <cell r="AH1682" t="str">
            <v>00.00.0000</v>
          </cell>
        </row>
        <row r="1683">
          <cell r="A1683">
            <v>51002446</v>
          </cell>
          <cell r="B1683" t="str">
            <v>Communications</v>
          </cell>
          <cell r="C1683" t="str">
            <v>Media</v>
          </cell>
          <cell r="E1683" t="str">
            <v>Media</v>
          </cell>
          <cell r="F1683">
            <v>51002446</v>
          </cell>
          <cell r="G1683" t="str">
            <v>Media Advisor</v>
          </cell>
          <cell r="H1683" t="str">
            <v>07.07.2014</v>
          </cell>
          <cell r="I1683" t="str">
            <v>Staff Member</v>
          </cell>
          <cell r="K1683">
            <v>0</v>
          </cell>
          <cell r="L1683">
            <v>0</v>
          </cell>
          <cell r="M1683" t="str">
            <v>Non-Employee</v>
          </cell>
          <cell r="N1683" t="str">
            <v>Contractor</v>
          </cell>
          <cell r="O1683" t="str">
            <v>Position Filled</v>
          </cell>
          <cell r="P1683">
            <v>2168</v>
          </cell>
          <cell r="Q1683" t="str">
            <v>Paula Jackson</v>
          </cell>
          <cell r="R1683" t="str">
            <v>Non-Employee</v>
          </cell>
          <cell r="S1683" t="str">
            <v>Contractor</v>
          </cell>
          <cell r="U1683">
            <v>0</v>
          </cell>
          <cell r="W1683">
            <v>0</v>
          </cell>
          <cell r="X1683" t="str">
            <v>Vodafone Building - Level 2 (74 Taharoto Road)</v>
          </cell>
          <cell r="Y1683">
            <v>0</v>
          </cell>
          <cell r="Z1683" t="str">
            <v>Paula</v>
          </cell>
          <cell r="AA1683" t="str">
            <v>Jackson</v>
          </cell>
          <cell r="AE1683" t="str">
            <v>Female</v>
          </cell>
          <cell r="AF1683">
            <v>9504</v>
          </cell>
          <cell r="AG1683" t="str">
            <v>Communications &amp; Med</v>
          </cell>
          <cell r="AH1683" t="str">
            <v>31.01.2015</v>
          </cell>
        </row>
        <row r="1684">
          <cell r="A1684">
            <v>51002447</v>
          </cell>
          <cell r="B1684" t="str">
            <v>Finance Division</v>
          </cell>
          <cell r="C1684" t="str">
            <v>Finance</v>
          </cell>
          <cell r="D1684" t="str">
            <v>Financial Reporting</v>
          </cell>
          <cell r="E1684" t="str">
            <v>Financial Reporting</v>
          </cell>
          <cell r="F1684">
            <v>51002447</v>
          </cell>
          <cell r="G1684" t="str">
            <v>Graduate Accountant</v>
          </cell>
          <cell r="H1684" t="str">
            <v>14.07.2014</v>
          </cell>
          <cell r="I1684" t="str">
            <v>Staff Member</v>
          </cell>
          <cell r="J1684" t="str">
            <v>Band F</v>
          </cell>
          <cell r="K1684">
            <v>1</v>
          </cell>
          <cell r="L1684">
            <v>40</v>
          </cell>
          <cell r="M1684" t="str">
            <v>Permanent Full-Time</v>
          </cell>
          <cell r="N1684" t="str">
            <v>Waged/Timesheet</v>
          </cell>
          <cell r="O1684" t="str">
            <v>Position unfilled for 184 days</v>
          </cell>
          <cell r="P1684">
            <v>0</v>
          </cell>
          <cell r="U1684">
            <v>0</v>
          </cell>
          <cell r="W1684">
            <v>0</v>
          </cell>
          <cell r="Y1684">
            <v>1</v>
          </cell>
          <cell r="AD1684" t="str">
            <v>PSA</v>
          </cell>
          <cell r="AH1684" t="str">
            <v>00.00.0000</v>
          </cell>
        </row>
        <row r="1685">
          <cell r="A1685">
            <v>51002449</v>
          </cell>
          <cell r="B1685" t="str">
            <v>Finance Division</v>
          </cell>
          <cell r="C1685" t="str">
            <v>Finance</v>
          </cell>
          <cell r="D1685" t="str">
            <v>Operations Performance</v>
          </cell>
          <cell r="E1685" t="str">
            <v>Operations Performance</v>
          </cell>
          <cell r="F1685">
            <v>51002449</v>
          </cell>
          <cell r="G1685" t="str">
            <v>Operations Financial Performance Manager</v>
          </cell>
          <cell r="H1685" t="str">
            <v>14.07.2014</v>
          </cell>
          <cell r="I1685" t="str">
            <v>Department Manager</v>
          </cell>
          <cell r="J1685" t="str">
            <v>Band K</v>
          </cell>
          <cell r="K1685">
            <v>1</v>
          </cell>
          <cell r="L1685">
            <v>40</v>
          </cell>
          <cell r="M1685" t="str">
            <v>Permanent Full-Time</v>
          </cell>
          <cell r="N1685" t="str">
            <v>Salaried</v>
          </cell>
          <cell r="O1685" t="str">
            <v>Position Filled</v>
          </cell>
          <cell r="P1685">
            <v>1293</v>
          </cell>
          <cell r="Q1685" t="str">
            <v>Tracey Berkahn</v>
          </cell>
          <cell r="R1685" t="str">
            <v>Permanent Full-Time</v>
          </cell>
          <cell r="S1685" t="str">
            <v>Salaried</v>
          </cell>
          <cell r="T1685" t="str">
            <v>IEA – 2013 Standard</v>
          </cell>
          <cell r="U1685">
            <v>1</v>
          </cell>
          <cell r="V1685" t="str">
            <v>K+</v>
          </cell>
          <cell r="W1685">
            <v>158875</v>
          </cell>
          <cell r="X1685" t="str">
            <v>1 Queen Street - Level 6</v>
          </cell>
          <cell r="Y1685">
            <v>0</v>
          </cell>
          <cell r="Z1685" t="str">
            <v>Tracey Anne</v>
          </cell>
          <cell r="AA1685" t="str">
            <v>Berkahn</v>
          </cell>
          <cell r="AB1685" t="str">
            <v>Tracey</v>
          </cell>
          <cell r="AC1685" t="str">
            <v>BAND</v>
          </cell>
          <cell r="AD1685" t="str">
            <v>PSA</v>
          </cell>
          <cell r="AE1685" t="str">
            <v>Female</v>
          </cell>
          <cell r="AF1685">
            <v>8102</v>
          </cell>
          <cell r="AG1685" t="str">
            <v>Operations Performan</v>
          </cell>
          <cell r="AH1685" t="str">
            <v>00.00.0000</v>
          </cell>
        </row>
        <row r="1686">
          <cell r="A1686">
            <v>51002452</v>
          </cell>
          <cell r="B1686" t="str">
            <v>Communications</v>
          </cell>
          <cell r="C1686" t="str">
            <v>Communications &amp; Media</v>
          </cell>
          <cell r="D1686" t="str">
            <v>Communications (2)</v>
          </cell>
          <cell r="E1686" t="str">
            <v>Communications (2)</v>
          </cell>
          <cell r="F1686">
            <v>51002452</v>
          </cell>
          <cell r="G1686" t="str">
            <v>Communications Advisor</v>
          </cell>
          <cell r="H1686" t="str">
            <v>07.07.2014</v>
          </cell>
          <cell r="I1686" t="str">
            <v>Staff Member</v>
          </cell>
          <cell r="K1686">
            <v>0</v>
          </cell>
          <cell r="L1686">
            <v>0</v>
          </cell>
          <cell r="M1686" t="str">
            <v>Non-Employee</v>
          </cell>
          <cell r="N1686" t="str">
            <v>Contractor</v>
          </cell>
          <cell r="O1686" t="str">
            <v>Position Filled</v>
          </cell>
          <cell r="P1686">
            <v>2161</v>
          </cell>
          <cell r="Q1686" t="str">
            <v>Eve Charles</v>
          </cell>
          <cell r="R1686" t="str">
            <v>Non-Employee</v>
          </cell>
          <cell r="S1686" t="str">
            <v>Contractor</v>
          </cell>
          <cell r="U1686">
            <v>0</v>
          </cell>
          <cell r="W1686">
            <v>0</v>
          </cell>
          <cell r="X1686" t="str">
            <v>Civic 1 - 6 Henderson Valley Road</v>
          </cell>
          <cell r="Y1686">
            <v>0</v>
          </cell>
          <cell r="Z1686" t="str">
            <v>Eve</v>
          </cell>
          <cell r="AA1686" t="str">
            <v>Charles</v>
          </cell>
          <cell r="AE1686" t="str">
            <v>Female</v>
          </cell>
          <cell r="AF1686">
            <v>9504</v>
          </cell>
          <cell r="AG1686" t="str">
            <v>Communications &amp; Med</v>
          </cell>
          <cell r="AH1686" t="str">
            <v>01.03.2015</v>
          </cell>
        </row>
        <row r="1687">
          <cell r="A1687">
            <v>51002453</v>
          </cell>
          <cell r="B1687" t="str">
            <v>Services</v>
          </cell>
          <cell r="C1687" t="str">
            <v>Services</v>
          </cell>
          <cell r="D1687" t="str">
            <v>Parking Services</v>
          </cell>
          <cell r="E1687" t="str">
            <v>Parking - CBD (2)</v>
          </cell>
          <cell r="F1687">
            <v>51002453</v>
          </cell>
          <cell r="G1687" t="str">
            <v>Parking Officer</v>
          </cell>
          <cell r="H1687" t="str">
            <v>27.06.2014</v>
          </cell>
          <cell r="I1687" t="str">
            <v>Staff Member</v>
          </cell>
          <cell r="J1687" t="str">
            <v>Band D</v>
          </cell>
          <cell r="K1687">
            <v>0.4</v>
          </cell>
          <cell r="L1687">
            <v>16</v>
          </cell>
          <cell r="M1687" t="str">
            <v>Permanent Part-Time</v>
          </cell>
          <cell r="N1687" t="str">
            <v>Parking Officer</v>
          </cell>
          <cell r="O1687" t="str">
            <v>Position Filled</v>
          </cell>
          <cell r="P1687">
            <v>873</v>
          </cell>
          <cell r="Q1687" t="str">
            <v>Peter Fieldes</v>
          </cell>
          <cell r="R1687" t="str">
            <v>Permanent Part-Time</v>
          </cell>
          <cell r="S1687" t="str">
            <v>Parking Officer</v>
          </cell>
          <cell r="T1687" t="str">
            <v>CEA – PSA</v>
          </cell>
          <cell r="U1687">
            <v>0.4</v>
          </cell>
          <cell r="V1687" t="str">
            <v>2P</v>
          </cell>
          <cell r="W1687">
            <v>43977.599999999999</v>
          </cell>
          <cell r="X1687" t="str">
            <v>29 Customs Street West - Level 1</v>
          </cell>
          <cell r="Y1687">
            <v>0</v>
          </cell>
          <cell r="Z1687" t="str">
            <v>Peter</v>
          </cell>
          <cell r="AA1687" t="str">
            <v>Fieldes</v>
          </cell>
          <cell r="AC1687" t="str">
            <v>PO</v>
          </cell>
          <cell r="AD1687" t="str">
            <v>PSA</v>
          </cell>
          <cell r="AE1687" t="str">
            <v>Male</v>
          </cell>
          <cell r="AF1687">
            <v>1104</v>
          </cell>
          <cell r="AG1687" t="str">
            <v>PARKING - CBD (2)</v>
          </cell>
          <cell r="AH1687" t="str">
            <v>00.00.0000</v>
          </cell>
        </row>
        <row r="1688">
          <cell r="A1688">
            <v>51002454</v>
          </cell>
          <cell r="B1688" t="str">
            <v>Services</v>
          </cell>
          <cell r="C1688" t="str">
            <v>Public Transport</v>
          </cell>
          <cell r="D1688" t="str">
            <v>PT Customer Experience</v>
          </cell>
          <cell r="E1688" t="str">
            <v>Service Centre (4)</v>
          </cell>
          <cell r="F1688">
            <v>51002454</v>
          </cell>
          <cell r="G1688" t="str">
            <v>Service Centre Representative</v>
          </cell>
          <cell r="H1688" t="str">
            <v>14.07.2014</v>
          </cell>
          <cell r="I1688" t="str">
            <v>Staff Member</v>
          </cell>
          <cell r="J1688" t="str">
            <v>Band D</v>
          </cell>
          <cell r="K1688">
            <v>0.5</v>
          </cell>
          <cell r="L1688">
            <v>20</v>
          </cell>
          <cell r="M1688" t="str">
            <v>Permanent Part-Time</v>
          </cell>
          <cell r="N1688" t="str">
            <v>Waged/Timesheet</v>
          </cell>
          <cell r="O1688" t="str">
            <v>Position Filled</v>
          </cell>
          <cell r="P1688">
            <v>2206</v>
          </cell>
          <cell r="Q1688" t="str">
            <v>Sue Bowers</v>
          </cell>
          <cell r="R1688" t="str">
            <v>Permanent Part-Time</v>
          </cell>
          <cell r="S1688" t="str">
            <v>Waged/Timesheet</v>
          </cell>
          <cell r="T1688" t="str">
            <v>CEA – PSA</v>
          </cell>
          <cell r="U1688">
            <v>0.5</v>
          </cell>
          <cell r="V1688" t="str">
            <v>1S</v>
          </cell>
          <cell r="W1688">
            <v>38800</v>
          </cell>
          <cell r="X1688" t="str">
            <v>8-10 Queen Street</v>
          </cell>
          <cell r="Y1688">
            <v>0</v>
          </cell>
          <cell r="Z1688" t="str">
            <v>Suzanne</v>
          </cell>
          <cell r="AA1688" t="str">
            <v>Bowers</v>
          </cell>
          <cell r="AB1688" t="str">
            <v>Sue</v>
          </cell>
          <cell r="AC1688" t="str">
            <v>SCR</v>
          </cell>
          <cell r="AD1688" t="str">
            <v>PSA</v>
          </cell>
          <cell r="AE1688" t="str">
            <v>Female</v>
          </cell>
          <cell r="AF1688">
            <v>9319</v>
          </cell>
          <cell r="AG1688" t="str">
            <v>FACE2FACE RELATIONS</v>
          </cell>
          <cell r="AH1688" t="str">
            <v>00.00.0000</v>
          </cell>
        </row>
        <row r="1689">
          <cell r="A1689">
            <v>51002455</v>
          </cell>
          <cell r="B1689" t="str">
            <v>Services</v>
          </cell>
          <cell r="C1689" t="str">
            <v>Public Transport</v>
          </cell>
          <cell r="D1689" t="str">
            <v>PT Customer Experience</v>
          </cell>
          <cell r="E1689" t="str">
            <v>Service Centre (1)</v>
          </cell>
          <cell r="F1689">
            <v>51002455</v>
          </cell>
          <cell r="G1689" t="str">
            <v>Service Centre Representative</v>
          </cell>
          <cell r="H1689" t="str">
            <v>09.06.2014</v>
          </cell>
          <cell r="I1689" t="str">
            <v>Staff Member</v>
          </cell>
          <cell r="J1689" t="str">
            <v>Band D</v>
          </cell>
          <cell r="K1689">
            <v>0.5</v>
          </cell>
          <cell r="L1689">
            <v>20</v>
          </cell>
          <cell r="M1689" t="str">
            <v>Permanent Part-Time</v>
          </cell>
          <cell r="N1689" t="str">
            <v>Waged/Timesheet</v>
          </cell>
          <cell r="O1689" t="str">
            <v>Position Filled</v>
          </cell>
          <cell r="P1689">
            <v>2184</v>
          </cell>
          <cell r="Q1689" t="str">
            <v>Tal Rabinowitz</v>
          </cell>
          <cell r="R1689" t="str">
            <v>Permanent Part-Time</v>
          </cell>
          <cell r="S1689" t="str">
            <v>Waged/Timesheet</v>
          </cell>
          <cell r="T1689" t="str">
            <v>IEA – 2013 Standard</v>
          </cell>
          <cell r="U1689">
            <v>0.5</v>
          </cell>
          <cell r="V1689" t="str">
            <v>1S</v>
          </cell>
          <cell r="W1689">
            <v>38800</v>
          </cell>
          <cell r="X1689" t="str">
            <v>1 Queen Street - Level 17</v>
          </cell>
          <cell r="Y1689">
            <v>0</v>
          </cell>
          <cell r="Z1689" t="str">
            <v>Tal</v>
          </cell>
          <cell r="AA1689" t="str">
            <v>Rabinowitz</v>
          </cell>
          <cell r="AC1689" t="str">
            <v>SCR</v>
          </cell>
          <cell r="AD1689" t="str">
            <v>PSA</v>
          </cell>
          <cell r="AE1689" t="str">
            <v>Female</v>
          </cell>
          <cell r="AF1689">
            <v>9319</v>
          </cell>
          <cell r="AG1689" t="str">
            <v>FACE2FACE RELATIONS</v>
          </cell>
          <cell r="AH1689" t="str">
            <v>00.00.0000</v>
          </cell>
        </row>
        <row r="1690">
          <cell r="A1690">
            <v>51002457</v>
          </cell>
          <cell r="B1690" t="str">
            <v>Finance Division</v>
          </cell>
          <cell r="C1690" t="str">
            <v>Finance</v>
          </cell>
          <cell r="D1690" t="str">
            <v>Operations Performance</v>
          </cell>
          <cell r="E1690" t="str">
            <v>Public Transport Support</v>
          </cell>
          <cell r="F1690">
            <v>51002457</v>
          </cell>
          <cell r="G1690" t="str">
            <v>Financial Business Analyst</v>
          </cell>
          <cell r="H1690" t="str">
            <v>14.07.2014</v>
          </cell>
          <cell r="I1690" t="str">
            <v>Staff Member</v>
          </cell>
          <cell r="J1690" t="str">
            <v>Band G</v>
          </cell>
          <cell r="K1690">
            <v>1</v>
          </cell>
          <cell r="L1690">
            <v>40</v>
          </cell>
          <cell r="M1690" t="str">
            <v>Permanent Full-Time</v>
          </cell>
          <cell r="N1690" t="str">
            <v>Waged/Timesheet</v>
          </cell>
          <cell r="O1690" t="str">
            <v>Position Filled</v>
          </cell>
          <cell r="P1690">
            <v>93301038</v>
          </cell>
          <cell r="Q1690" t="str">
            <v>Shannon Beals</v>
          </cell>
          <cell r="R1690" t="str">
            <v>Permanent Full-Time</v>
          </cell>
          <cell r="S1690" t="str">
            <v>Waged/Timesheet</v>
          </cell>
          <cell r="T1690" t="str">
            <v>IEA – 2013 Standard</v>
          </cell>
          <cell r="U1690">
            <v>1</v>
          </cell>
          <cell r="V1690" t="str">
            <v>G5</v>
          </cell>
          <cell r="W1690">
            <v>70200</v>
          </cell>
          <cell r="X1690" t="str">
            <v>Admin 6 - 6 Henderson Valley Road</v>
          </cell>
          <cell r="Y1690">
            <v>0</v>
          </cell>
          <cell r="Z1690" t="str">
            <v>Shannon</v>
          </cell>
          <cell r="AA1690" t="str">
            <v>Beals</v>
          </cell>
          <cell r="AB1690" t="str">
            <v>Shannon</v>
          </cell>
          <cell r="AC1690" t="str">
            <v>BAND</v>
          </cell>
          <cell r="AD1690" t="str">
            <v>PSA</v>
          </cell>
          <cell r="AE1690" t="str">
            <v>Female</v>
          </cell>
          <cell r="AF1690">
            <v>8203</v>
          </cell>
          <cell r="AG1690" t="str">
            <v>Public Transport sup</v>
          </cell>
          <cell r="AH1690" t="str">
            <v>00.00.0000</v>
          </cell>
        </row>
        <row r="1691">
          <cell r="A1691">
            <v>51002458</v>
          </cell>
          <cell r="B1691" t="str">
            <v>Finance Division</v>
          </cell>
          <cell r="C1691" t="str">
            <v>Finance</v>
          </cell>
          <cell r="D1691" t="str">
            <v>Capital Performance</v>
          </cell>
          <cell r="E1691" t="str">
            <v>Capital Performance</v>
          </cell>
          <cell r="F1691">
            <v>51002458</v>
          </cell>
          <cell r="G1691" t="str">
            <v>Business Performance Accountant (CRL)</v>
          </cell>
          <cell r="H1691" t="str">
            <v>14.07.2014</v>
          </cell>
          <cell r="I1691" t="str">
            <v>Staff Member</v>
          </cell>
          <cell r="J1691" t="str">
            <v>Band H</v>
          </cell>
          <cell r="K1691">
            <v>1</v>
          </cell>
          <cell r="L1691">
            <v>40</v>
          </cell>
          <cell r="M1691" t="str">
            <v>Permanent Full-Time</v>
          </cell>
          <cell r="N1691" t="str">
            <v>Salaried</v>
          </cell>
          <cell r="O1691" t="str">
            <v>Position unfilled for 121 days</v>
          </cell>
          <cell r="P1691">
            <v>0</v>
          </cell>
          <cell r="U1691">
            <v>0</v>
          </cell>
          <cell r="W1691">
            <v>0</v>
          </cell>
          <cell r="Y1691">
            <v>1</v>
          </cell>
          <cell r="AD1691" t="str">
            <v>PSA</v>
          </cell>
          <cell r="AH1691" t="str">
            <v>00.00.0000</v>
          </cell>
        </row>
        <row r="1692">
          <cell r="A1692">
            <v>51002461</v>
          </cell>
          <cell r="B1692" t="str">
            <v>Communications</v>
          </cell>
          <cell r="C1692" t="str">
            <v>Communications &amp; Media</v>
          </cell>
          <cell r="E1692" t="str">
            <v>Communications &amp; Media</v>
          </cell>
          <cell r="F1692">
            <v>51002461</v>
          </cell>
          <cell r="G1692" t="str">
            <v>Consultation and Engagement Officer</v>
          </cell>
          <cell r="H1692" t="str">
            <v>24.07.2014</v>
          </cell>
          <cell r="I1692" t="str">
            <v>Staff Member</v>
          </cell>
          <cell r="K1692">
            <v>0</v>
          </cell>
          <cell r="L1692">
            <v>0</v>
          </cell>
          <cell r="M1692" t="str">
            <v>Non-Employee</v>
          </cell>
          <cell r="N1692" t="str">
            <v>Contractor</v>
          </cell>
          <cell r="O1692" t="str">
            <v>Position Filled</v>
          </cell>
          <cell r="P1692">
            <v>2107</v>
          </cell>
          <cell r="Q1692" t="str">
            <v>Scott Winton</v>
          </cell>
          <cell r="R1692" t="str">
            <v>Non-Employee</v>
          </cell>
          <cell r="S1692" t="str">
            <v>Contractor</v>
          </cell>
          <cell r="U1692">
            <v>0</v>
          </cell>
          <cell r="W1692">
            <v>0</v>
          </cell>
          <cell r="X1692" t="str">
            <v>Civic 1 - 6 Henderson Valley Road</v>
          </cell>
          <cell r="Y1692">
            <v>0</v>
          </cell>
          <cell r="Z1692" t="str">
            <v>Scott</v>
          </cell>
          <cell r="AA1692" t="str">
            <v>Winton</v>
          </cell>
          <cell r="AE1692" t="str">
            <v>Male</v>
          </cell>
          <cell r="AF1692">
            <v>9504</v>
          </cell>
          <cell r="AG1692" t="str">
            <v>Communications &amp; Med</v>
          </cell>
          <cell r="AH1692" t="str">
            <v>01.02.2015</v>
          </cell>
        </row>
        <row r="1693">
          <cell r="A1693">
            <v>51002462</v>
          </cell>
          <cell r="B1693" t="str">
            <v>Finance Division</v>
          </cell>
          <cell r="C1693" t="str">
            <v>AT HOP</v>
          </cell>
          <cell r="E1693" t="str">
            <v>AT HOP</v>
          </cell>
          <cell r="F1693">
            <v>51002462</v>
          </cell>
          <cell r="G1693" t="str">
            <v>PA to Group Manager AT HOP</v>
          </cell>
          <cell r="H1693" t="str">
            <v>28.07.2014</v>
          </cell>
          <cell r="I1693" t="str">
            <v>Staff Member</v>
          </cell>
          <cell r="J1693" t="str">
            <v>Band E</v>
          </cell>
          <cell r="K1693">
            <v>1</v>
          </cell>
          <cell r="L1693">
            <v>40</v>
          </cell>
          <cell r="M1693" t="str">
            <v>Permanent Full-Time</v>
          </cell>
          <cell r="N1693" t="str">
            <v>Waged/Timesheet</v>
          </cell>
          <cell r="O1693" t="str">
            <v>Position Filled</v>
          </cell>
          <cell r="P1693">
            <v>1863</v>
          </cell>
          <cell r="Q1693" t="str">
            <v>Richard Austyn-Mawby</v>
          </cell>
          <cell r="R1693" t="str">
            <v>Permanent Full-Time</v>
          </cell>
          <cell r="S1693" t="str">
            <v>Waged/Timesheet</v>
          </cell>
          <cell r="T1693" t="str">
            <v>IEA – 2013 Standard</v>
          </cell>
          <cell r="U1693">
            <v>1</v>
          </cell>
          <cell r="V1693" t="str">
            <v>E+</v>
          </cell>
          <cell r="W1693">
            <v>58800</v>
          </cell>
          <cell r="X1693" t="str">
            <v>Goodman Fielder L2 - 8 Nelson Street</v>
          </cell>
          <cell r="Y1693">
            <v>0</v>
          </cell>
          <cell r="Z1693" t="str">
            <v>Richard</v>
          </cell>
          <cell r="AA1693" t="str">
            <v>Austyn-Mawby</v>
          </cell>
          <cell r="AC1693" t="str">
            <v>BAND</v>
          </cell>
          <cell r="AD1693" t="str">
            <v>PSA</v>
          </cell>
          <cell r="AE1693" t="str">
            <v>Male</v>
          </cell>
          <cell r="AF1693">
            <v>1701</v>
          </cell>
          <cell r="AG1693" t="str">
            <v>AT HOP</v>
          </cell>
          <cell r="AH1693" t="str">
            <v>00.00.0000</v>
          </cell>
        </row>
        <row r="1694">
          <cell r="A1694">
            <v>51002463</v>
          </cell>
          <cell r="B1694" t="str">
            <v>Finance Division</v>
          </cell>
          <cell r="C1694" t="str">
            <v>AT HOP</v>
          </cell>
          <cell r="E1694" t="str">
            <v>AT HOP</v>
          </cell>
          <cell r="F1694">
            <v>51002463</v>
          </cell>
          <cell r="G1694" t="str">
            <v>AT HOP Scheme Development Manager</v>
          </cell>
          <cell r="H1694" t="str">
            <v>28.07.2014</v>
          </cell>
          <cell r="I1694" t="str">
            <v>Staff Member</v>
          </cell>
          <cell r="J1694" t="str">
            <v>Band J</v>
          </cell>
          <cell r="K1694">
            <v>1</v>
          </cell>
          <cell r="L1694">
            <v>40</v>
          </cell>
          <cell r="M1694" t="str">
            <v>Permanent Full-Time</v>
          </cell>
          <cell r="N1694" t="str">
            <v>Salaried</v>
          </cell>
          <cell r="O1694" t="str">
            <v>Position unfilled for 170 days</v>
          </cell>
          <cell r="P1694">
            <v>0</v>
          </cell>
          <cell r="U1694">
            <v>0</v>
          </cell>
          <cell r="W1694">
            <v>0</v>
          </cell>
          <cell r="Y1694">
            <v>1</v>
          </cell>
          <cell r="AD1694" t="str">
            <v>PSA</v>
          </cell>
          <cell r="AH1694" t="str">
            <v>00.00.0000</v>
          </cell>
        </row>
        <row r="1695">
          <cell r="A1695">
            <v>51002464</v>
          </cell>
          <cell r="B1695" t="str">
            <v>Finance Division</v>
          </cell>
          <cell r="C1695" t="str">
            <v>AT HOP</v>
          </cell>
          <cell r="E1695" t="str">
            <v>AT HOP</v>
          </cell>
          <cell r="F1695">
            <v>51002464</v>
          </cell>
          <cell r="G1695" t="str">
            <v>AT HOP Compliance Lead</v>
          </cell>
          <cell r="H1695" t="str">
            <v>28.07.2014</v>
          </cell>
          <cell r="I1695" t="str">
            <v>Staff Member</v>
          </cell>
          <cell r="J1695" t="str">
            <v>Band H</v>
          </cell>
          <cell r="K1695">
            <v>1</v>
          </cell>
          <cell r="L1695">
            <v>40</v>
          </cell>
          <cell r="M1695" t="str">
            <v>Permanent Full-Time</v>
          </cell>
          <cell r="N1695" t="str">
            <v>Salaried</v>
          </cell>
          <cell r="O1695" t="str">
            <v>Position unfilled for 170 days</v>
          </cell>
          <cell r="P1695">
            <v>0</v>
          </cell>
          <cell r="U1695">
            <v>0</v>
          </cell>
          <cell r="W1695">
            <v>0</v>
          </cell>
          <cell r="Y1695">
            <v>1</v>
          </cell>
          <cell r="AD1695" t="str">
            <v>PSA</v>
          </cell>
          <cell r="AH1695" t="str">
            <v>00.00.0000</v>
          </cell>
        </row>
        <row r="1696">
          <cell r="A1696">
            <v>51002465</v>
          </cell>
          <cell r="B1696" t="str">
            <v>Finance Division</v>
          </cell>
          <cell r="C1696" t="str">
            <v>AT HOP</v>
          </cell>
          <cell r="D1696" t="str">
            <v>AT HOP Operations</v>
          </cell>
          <cell r="E1696" t="str">
            <v>AT HOP Operations</v>
          </cell>
          <cell r="F1696">
            <v>51002465</v>
          </cell>
          <cell r="G1696" t="str">
            <v>AT HOP Service Delivery Representative</v>
          </cell>
          <cell r="H1696" t="str">
            <v>28.07.2014</v>
          </cell>
          <cell r="I1696" t="str">
            <v>Staff Member</v>
          </cell>
          <cell r="J1696" t="str">
            <v>Band D</v>
          </cell>
          <cell r="K1696">
            <v>1</v>
          </cell>
          <cell r="L1696">
            <v>40</v>
          </cell>
          <cell r="M1696" t="str">
            <v>Permanent Full-Time</v>
          </cell>
          <cell r="N1696" t="str">
            <v>Waged/Timesheet</v>
          </cell>
          <cell r="O1696" t="str">
            <v>Position Filled</v>
          </cell>
          <cell r="P1696">
            <v>2274</v>
          </cell>
          <cell r="Q1696" t="str">
            <v>Tatiana Hirovanaa</v>
          </cell>
          <cell r="R1696" t="str">
            <v>Permanent Full-Time</v>
          </cell>
          <cell r="S1696" t="str">
            <v>Waged/Timesheet</v>
          </cell>
          <cell r="T1696" t="str">
            <v>IEA – 2013 Standard</v>
          </cell>
          <cell r="U1696">
            <v>1</v>
          </cell>
          <cell r="V1696" t="str">
            <v>D+</v>
          </cell>
          <cell r="W1696">
            <v>44000</v>
          </cell>
          <cell r="X1696" t="str">
            <v>Goodman Fielder L2 - 8 Nelson Street</v>
          </cell>
          <cell r="Y1696">
            <v>0</v>
          </cell>
          <cell r="Z1696" t="str">
            <v>Tatiana</v>
          </cell>
          <cell r="AA1696" t="str">
            <v>Hirovanaa</v>
          </cell>
          <cell r="AC1696" t="str">
            <v>BAND</v>
          </cell>
          <cell r="AD1696" t="str">
            <v>PSA</v>
          </cell>
          <cell r="AE1696" t="str">
            <v>Female</v>
          </cell>
          <cell r="AF1696">
            <v>1701</v>
          </cell>
          <cell r="AG1696" t="str">
            <v>AT HOP</v>
          </cell>
          <cell r="AH1696" t="str">
            <v>00.00.0000</v>
          </cell>
        </row>
        <row r="1697">
          <cell r="A1697">
            <v>51002466</v>
          </cell>
          <cell r="B1697" t="str">
            <v>Finance Division</v>
          </cell>
          <cell r="C1697" t="str">
            <v>AT HOP</v>
          </cell>
          <cell r="D1697" t="str">
            <v>AT HOP Operations</v>
          </cell>
          <cell r="E1697" t="str">
            <v>AT HOP Operations</v>
          </cell>
          <cell r="F1697">
            <v>51002466</v>
          </cell>
          <cell r="G1697" t="str">
            <v>AT HOP Service Delivery Representative</v>
          </cell>
          <cell r="H1697" t="str">
            <v>28.07.2014</v>
          </cell>
          <cell r="I1697" t="str">
            <v>Staff Member</v>
          </cell>
          <cell r="J1697" t="str">
            <v>Band D</v>
          </cell>
          <cell r="K1697">
            <v>0.2</v>
          </cell>
          <cell r="L1697">
            <v>8</v>
          </cell>
          <cell r="M1697" t="str">
            <v>Permanent Part-Time</v>
          </cell>
          <cell r="N1697" t="str">
            <v>Waged/Timesheet</v>
          </cell>
          <cell r="O1697" t="str">
            <v>Position unfilled for 170 days</v>
          </cell>
          <cell r="P1697">
            <v>0</v>
          </cell>
          <cell r="U1697">
            <v>0</v>
          </cell>
          <cell r="W1697">
            <v>0</v>
          </cell>
          <cell r="Y1697">
            <v>0.2</v>
          </cell>
          <cell r="AD1697" t="str">
            <v>PSA</v>
          </cell>
          <cell r="AH1697" t="str">
            <v>00.00.0000</v>
          </cell>
        </row>
        <row r="1698">
          <cell r="A1698">
            <v>51002467</v>
          </cell>
          <cell r="B1698" t="str">
            <v>Finance Division</v>
          </cell>
          <cell r="C1698" t="str">
            <v>AT HOP</v>
          </cell>
          <cell r="D1698" t="str">
            <v>AT HOP Operations</v>
          </cell>
          <cell r="E1698" t="str">
            <v>AT HOP Operations</v>
          </cell>
          <cell r="F1698">
            <v>51002467</v>
          </cell>
          <cell r="G1698" t="str">
            <v>AT HOP Service Delivery Representative</v>
          </cell>
          <cell r="H1698" t="str">
            <v>28.07.2014</v>
          </cell>
          <cell r="I1698" t="str">
            <v>Staff Member</v>
          </cell>
          <cell r="J1698" t="str">
            <v>Band D</v>
          </cell>
          <cell r="K1698">
            <v>1</v>
          </cell>
          <cell r="L1698">
            <v>40</v>
          </cell>
          <cell r="M1698" t="str">
            <v>Permanent Full-Time</v>
          </cell>
          <cell r="N1698" t="str">
            <v>Waged/Timesheet</v>
          </cell>
          <cell r="O1698" t="str">
            <v>Position Filled</v>
          </cell>
          <cell r="P1698">
            <v>2334</v>
          </cell>
          <cell r="Q1698" t="str">
            <v>Morgan Poi</v>
          </cell>
          <cell r="R1698" t="str">
            <v>Permanent Full-Time</v>
          </cell>
          <cell r="S1698" t="str">
            <v>Waged/Timesheet</v>
          </cell>
          <cell r="T1698" t="str">
            <v>CEA – PSA</v>
          </cell>
          <cell r="U1698">
            <v>1</v>
          </cell>
          <cell r="V1698" t="str">
            <v>D+</v>
          </cell>
          <cell r="W1698">
            <v>48500</v>
          </cell>
          <cell r="X1698" t="str">
            <v>Goodman Fielder L2 - 8 Nelson Street</v>
          </cell>
          <cell r="Y1698">
            <v>0</v>
          </cell>
          <cell r="Z1698" t="str">
            <v>Morgan</v>
          </cell>
          <cell r="AA1698" t="str">
            <v>Poi</v>
          </cell>
          <cell r="AC1698" t="str">
            <v>BAND</v>
          </cell>
          <cell r="AD1698" t="str">
            <v>PSA</v>
          </cell>
          <cell r="AE1698" t="str">
            <v>Male</v>
          </cell>
          <cell r="AF1698">
            <v>1701</v>
          </cell>
          <cell r="AG1698" t="str">
            <v>AT HOP</v>
          </cell>
          <cell r="AH1698" t="str">
            <v>00.00.0000</v>
          </cell>
        </row>
        <row r="1699">
          <cell r="A1699">
            <v>51002468</v>
          </cell>
          <cell r="B1699" t="str">
            <v>Finance Division</v>
          </cell>
          <cell r="C1699" t="str">
            <v>AT HOP</v>
          </cell>
          <cell r="D1699" t="str">
            <v>AT HOP Operations</v>
          </cell>
          <cell r="E1699" t="str">
            <v>AT HOP Operations</v>
          </cell>
          <cell r="F1699">
            <v>51002468</v>
          </cell>
          <cell r="G1699" t="str">
            <v>AT HOP Service Delivery Representative</v>
          </cell>
          <cell r="H1699" t="str">
            <v>28.07.2014</v>
          </cell>
          <cell r="I1699" t="str">
            <v>Staff Member</v>
          </cell>
          <cell r="J1699" t="str">
            <v>Band D</v>
          </cell>
          <cell r="K1699">
            <v>1</v>
          </cell>
          <cell r="L1699">
            <v>40</v>
          </cell>
          <cell r="M1699" t="str">
            <v>Permanent Full-Time</v>
          </cell>
          <cell r="N1699" t="str">
            <v>Waged/Timesheet</v>
          </cell>
          <cell r="O1699" t="str">
            <v>Position Filled</v>
          </cell>
          <cell r="P1699">
            <v>2330</v>
          </cell>
          <cell r="Q1699" t="str">
            <v>Alan Walker</v>
          </cell>
          <cell r="R1699" t="str">
            <v>Permanent Full-Time</v>
          </cell>
          <cell r="S1699" t="str">
            <v>Waged/Timesheet</v>
          </cell>
          <cell r="T1699" t="str">
            <v>CEA – PSA</v>
          </cell>
          <cell r="U1699">
            <v>1</v>
          </cell>
          <cell r="V1699" t="str">
            <v>D+</v>
          </cell>
          <cell r="W1699">
            <v>48500</v>
          </cell>
          <cell r="X1699" t="str">
            <v>Goodman Fielder L2 - 8 Nelson Street</v>
          </cell>
          <cell r="Y1699">
            <v>0</v>
          </cell>
          <cell r="Z1699" t="str">
            <v>Alan</v>
          </cell>
          <cell r="AA1699" t="str">
            <v>Walker</v>
          </cell>
          <cell r="AC1699" t="str">
            <v>BAND</v>
          </cell>
          <cell r="AD1699" t="str">
            <v>PSA</v>
          </cell>
          <cell r="AE1699" t="str">
            <v>Male</v>
          </cell>
          <cell r="AF1699">
            <v>1701</v>
          </cell>
          <cell r="AG1699" t="str">
            <v>AT HOP</v>
          </cell>
          <cell r="AH1699" t="str">
            <v>00.00.0000</v>
          </cell>
        </row>
        <row r="1700">
          <cell r="A1700">
            <v>51002469</v>
          </cell>
          <cell r="B1700" t="str">
            <v>Finance Division</v>
          </cell>
          <cell r="C1700" t="str">
            <v>AT HOP</v>
          </cell>
          <cell r="D1700" t="str">
            <v>AT HOP Operations</v>
          </cell>
          <cell r="E1700" t="str">
            <v>AT HOP Operations</v>
          </cell>
          <cell r="F1700">
            <v>51002469</v>
          </cell>
          <cell r="G1700" t="str">
            <v>AT HOP Service Delivery Representative</v>
          </cell>
          <cell r="H1700" t="str">
            <v>28.07.2014</v>
          </cell>
          <cell r="I1700" t="str">
            <v>Staff Member</v>
          </cell>
          <cell r="J1700" t="str">
            <v>Band D</v>
          </cell>
          <cell r="K1700">
            <v>1</v>
          </cell>
          <cell r="L1700">
            <v>40</v>
          </cell>
          <cell r="M1700" t="str">
            <v>Permanent Full-Time</v>
          </cell>
          <cell r="N1700" t="str">
            <v>Waged/Timesheet</v>
          </cell>
          <cell r="O1700" t="str">
            <v>Position Filled</v>
          </cell>
          <cell r="P1700">
            <v>2337</v>
          </cell>
          <cell r="Q1700" t="str">
            <v>Fiona Xiong</v>
          </cell>
          <cell r="R1700" t="str">
            <v>Permanent Full-Time</v>
          </cell>
          <cell r="S1700" t="str">
            <v>Waged/Timesheet</v>
          </cell>
          <cell r="T1700" t="str">
            <v>CEA – PSA</v>
          </cell>
          <cell r="U1700">
            <v>0.4</v>
          </cell>
          <cell r="V1700" t="str">
            <v>D5</v>
          </cell>
          <cell r="W1700">
            <v>43650</v>
          </cell>
          <cell r="X1700" t="str">
            <v>Goodman Fielder L2 - 8 Nelson Street</v>
          </cell>
          <cell r="Y1700">
            <v>0.6</v>
          </cell>
          <cell r="Z1700" t="str">
            <v>Sheng Lin</v>
          </cell>
          <cell r="AA1700" t="str">
            <v>Xiong</v>
          </cell>
          <cell r="AB1700" t="str">
            <v>Fiona</v>
          </cell>
          <cell r="AC1700" t="str">
            <v>BAND</v>
          </cell>
          <cell r="AD1700" t="str">
            <v>PSA</v>
          </cell>
          <cell r="AE1700" t="str">
            <v>Female</v>
          </cell>
          <cell r="AF1700">
            <v>1701</v>
          </cell>
          <cell r="AG1700" t="str">
            <v>AT HOP</v>
          </cell>
          <cell r="AH1700" t="str">
            <v>00.00.0000</v>
          </cell>
        </row>
        <row r="1701">
          <cell r="A1701">
            <v>51002470</v>
          </cell>
          <cell r="B1701" t="str">
            <v>Finance Division</v>
          </cell>
          <cell r="C1701" t="str">
            <v>AT HOP</v>
          </cell>
          <cell r="D1701" t="str">
            <v>AT HOP Operations</v>
          </cell>
          <cell r="E1701" t="str">
            <v>AT HOP Operations</v>
          </cell>
          <cell r="F1701">
            <v>51002470</v>
          </cell>
          <cell r="G1701" t="str">
            <v>AT HOP Service Delivery Representative</v>
          </cell>
          <cell r="H1701" t="str">
            <v>28.07.2014</v>
          </cell>
          <cell r="I1701" t="str">
            <v>Staff Member</v>
          </cell>
          <cell r="J1701" t="str">
            <v>Band D</v>
          </cell>
          <cell r="K1701">
            <v>1</v>
          </cell>
          <cell r="L1701">
            <v>40</v>
          </cell>
          <cell r="M1701" t="str">
            <v>Permanent Full-Time</v>
          </cell>
          <cell r="N1701" t="str">
            <v>Waged/Timesheet</v>
          </cell>
          <cell r="O1701" t="str">
            <v>Perm. Position Filled by Non Employee</v>
          </cell>
          <cell r="P1701">
            <v>2233</v>
          </cell>
          <cell r="Q1701" t="str">
            <v>Charlotte Winsor</v>
          </cell>
          <cell r="R1701" t="str">
            <v>Non-Employee</v>
          </cell>
          <cell r="S1701" t="str">
            <v>Contractor</v>
          </cell>
          <cell r="U1701">
            <v>0</v>
          </cell>
          <cell r="W1701">
            <v>0</v>
          </cell>
          <cell r="X1701" t="str">
            <v>Floor 1 - 21 Pitt Street</v>
          </cell>
          <cell r="Y1701">
            <v>1</v>
          </cell>
          <cell r="Z1701" t="str">
            <v>Charlotte</v>
          </cell>
          <cell r="AA1701" t="str">
            <v>Winsor</v>
          </cell>
          <cell r="AD1701" t="str">
            <v>PSA</v>
          </cell>
          <cell r="AE1701" t="str">
            <v>Female</v>
          </cell>
          <cell r="AF1701">
            <v>1701</v>
          </cell>
          <cell r="AG1701" t="str">
            <v>AT HOP</v>
          </cell>
          <cell r="AH1701" t="str">
            <v>31.01.2015</v>
          </cell>
        </row>
        <row r="1702">
          <cell r="A1702">
            <v>51002471</v>
          </cell>
          <cell r="B1702" t="str">
            <v>Finance Division</v>
          </cell>
          <cell r="C1702" t="str">
            <v>AT HOP</v>
          </cell>
          <cell r="D1702" t="str">
            <v>AT HOP Operations</v>
          </cell>
          <cell r="E1702" t="str">
            <v>AT HOP Operations</v>
          </cell>
          <cell r="F1702">
            <v>51002471</v>
          </cell>
          <cell r="G1702" t="str">
            <v>AT HOP Service Delivery Representative</v>
          </cell>
          <cell r="H1702" t="str">
            <v>28.07.2014</v>
          </cell>
          <cell r="I1702" t="str">
            <v>Staff Member</v>
          </cell>
          <cell r="J1702" t="str">
            <v>Band D</v>
          </cell>
          <cell r="K1702">
            <v>1</v>
          </cell>
          <cell r="L1702">
            <v>40</v>
          </cell>
          <cell r="M1702" t="str">
            <v>Permanent Full-Time</v>
          </cell>
          <cell r="N1702" t="str">
            <v>Waged/Timesheet</v>
          </cell>
          <cell r="O1702" t="str">
            <v>Position Filled</v>
          </cell>
          <cell r="P1702">
            <v>2275</v>
          </cell>
          <cell r="Q1702" t="str">
            <v>Santosh Dontham Reddy</v>
          </cell>
          <cell r="R1702" t="str">
            <v>Permanent Full-Time</v>
          </cell>
          <cell r="S1702" t="str">
            <v>Waged/Timesheet</v>
          </cell>
          <cell r="T1702" t="str">
            <v>IEA – 2013 Standard</v>
          </cell>
          <cell r="U1702">
            <v>1</v>
          </cell>
          <cell r="V1702" t="str">
            <v>D+</v>
          </cell>
          <cell r="W1702">
            <v>44000</v>
          </cell>
          <cell r="X1702" t="str">
            <v>Goodman Fielder L2 - 8 Nelson Street</v>
          </cell>
          <cell r="Y1702">
            <v>0</v>
          </cell>
          <cell r="Z1702" t="str">
            <v>Santosh</v>
          </cell>
          <cell r="AA1702" t="str">
            <v>Dontham Reddy</v>
          </cell>
          <cell r="AC1702" t="str">
            <v>BAND</v>
          </cell>
          <cell r="AD1702" t="str">
            <v>PSA</v>
          </cell>
          <cell r="AE1702" t="str">
            <v>Male</v>
          </cell>
          <cell r="AF1702">
            <v>1701</v>
          </cell>
          <cell r="AG1702" t="str">
            <v>AT HOP</v>
          </cell>
          <cell r="AH1702" t="str">
            <v>00.00.0000</v>
          </cell>
        </row>
        <row r="1703">
          <cell r="A1703">
            <v>51002472</v>
          </cell>
          <cell r="B1703" t="str">
            <v>Finance Division</v>
          </cell>
          <cell r="C1703" t="str">
            <v>AT HOP</v>
          </cell>
          <cell r="D1703" t="str">
            <v>AT HOP Operations</v>
          </cell>
          <cell r="E1703" t="str">
            <v>AT HOP Technical Services</v>
          </cell>
          <cell r="F1703">
            <v>51002472</v>
          </cell>
          <cell r="G1703" t="str">
            <v>AT HOP Device Technician</v>
          </cell>
          <cell r="H1703" t="str">
            <v>28.07.2014</v>
          </cell>
          <cell r="I1703" t="str">
            <v>Staff Member</v>
          </cell>
          <cell r="J1703" t="str">
            <v>Band G</v>
          </cell>
          <cell r="K1703">
            <v>1</v>
          </cell>
          <cell r="L1703">
            <v>40</v>
          </cell>
          <cell r="M1703" t="str">
            <v>Permanent Full-Time</v>
          </cell>
          <cell r="N1703" t="str">
            <v>Waged/Timesheet</v>
          </cell>
          <cell r="O1703" t="str">
            <v>Position unfilled for 170 days</v>
          </cell>
          <cell r="P1703">
            <v>0</v>
          </cell>
          <cell r="U1703">
            <v>0</v>
          </cell>
          <cell r="W1703">
            <v>0</v>
          </cell>
          <cell r="Y1703">
            <v>1</v>
          </cell>
          <cell r="AD1703" t="str">
            <v>PSA</v>
          </cell>
          <cell r="AH1703" t="str">
            <v>00.00.0000</v>
          </cell>
        </row>
        <row r="1704">
          <cell r="A1704">
            <v>51002473</v>
          </cell>
          <cell r="B1704" t="str">
            <v>Finance Division</v>
          </cell>
          <cell r="C1704" t="str">
            <v>AT HOP</v>
          </cell>
          <cell r="D1704" t="str">
            <v>AT HOP Operations</v>
          </cell>
          <cell r="E1704" t="str">
            <v>AT HOP Operations</v>
          </cell>
          <cell r="F1704">
            <v>51002473</v>
          </cell>
          <cell r="G1704" t="str">
            <v>AT HOP Modal Support</v>
          </cell>
          <cell r="H1704" t="str">
            <v>28.07.2014</v>
          </cell>
          <cell r="I1704" t="str">
            <v>Staff Member</v>
          </cell>
          <cell r="J1704" t="str">
            <v>Band G</v>
          </cell>
          <cell r="K1704">
            <v>1</v>
          </cell>
          <cell r="L1704">
            <v>40</v>
          </cell>
          <cell r="M1704" t="str">
            <v>Permanent Full-Time</v>
          </cell>
          <cell r="N1704" t="str">
            <v>Waged/Timesheet</v>
          </cell>
          <cell r="O1704" t="str">
            <v>Position unfilled for 170 days</v>
          </cell>
          <cell r="P1704">
            <v>0</v>
          </cell>
          <cell r="U1704">
            <v>0</v>
          </cell>
          <cell r="W1704">
            <v>0</v>
          </cell>
          <cell r="Y1704">
            <v>1</v>
          </cell>
          <cell r="AD1704" t="str">
            <v>PSA</v>
          </cell>
          <cell r="AH1704" t="str">
            <v>00.00.0000</v>
          </cell>
        </row>
        <row r="1705">
          <cell r="A1705">
            <v>51002476</v>
          </cell>
          <cell r="B1705" t="str">
            <v>Finance Division</v>
          </cell>
          <cell r="C1705" t="str">
            <v>Finance</v>
          </cell>
          <cell r="D1705" t="str">
            <v>Operations Performance</v>
          </cell>
          <cell r="E1705" t="str">
            <v>AT HOP</v>
          </cell>
          <cell r="F1705">
            <v>51002476</v>
          </cell>
          <cell r="G1705" t="str">
            <v>AT HOP Finance Manager</v>
          </cell>
          <cell r="H1705" t="str">
            <v>28.07.2014</v>
          </cell>
          <cell r="I1705" t="str">
            <v>Unit Manager</v>
          </cell>
          <cell r="J1705" t="str">
            <v>Band J</v>
          </cell>
          <cell r="K1705">
            <v>1</v>
          </cell>
          <cell r="L1705">
            <v>40</v>
          </cell>
          <cell r="M1705" t="str">
            <v>Permanent Full-Time</v>
          </cell>
          <cell r="N1705" t="str">
            <v>Salaried</v>
          </cell>
          <cell r="O1705" t="str">
            <v>Position Filled</v>
          </cell>
          <cell r="P1705">
            <v>1344</v>
          </cell>
          <cell r="Q1705" t="str">
            <v>Terry Harrison</v>
          </cell>
          <cell r="R1705" t="str">
            <v>Permanent Full-Time</v>
          </cell>
          <cell r="S1705" t="str">
            <v>Salaried</v>
          </cell>
          <cell r="T1705" t="str">
            <v>IEA – 2013 Standard</v>
          </cell>
          <cell r="U1705">
            <v>1</v>
          </cell>
          <cell r="V1705" t="str">
            <v>J+</v>
          </cell>
          <cell r="W1705">
            <v>114000</v>
          </cell>
          <cell r="X1705" t="str">
            <v>Goodman Fielder L2 - 8 Nelson Street</v>
          </cell>
          <cell r="Y1705">
            <v>0</v>
          </cell>
          <cell r="Z1705" t="str">
            <v>Terry</v>
          </cell>
          <cell r="AA1705" t="str">
            <v>Harrison</v>
          </cell>
          <cell r="AC1705" t="str">
            <v>BAND</v>
          </cell>
          <cell r="AD1705" t="str">
            <v>AT Standard Scale</v>
          </cell>
          <cell r="AE1705" t="str">
            <v>Male</v>
          </cell>
          <cell r="AF1705">
            <v>8106</v>
          </cell>
          <cell r="AG1705" t="str">
            <v>AT HOP Finance</v>
          </cell>
          <cell r="AH1705" t="str">
            <v>00.00.0000</v>
          </cell>
        </row>
        <row r="1706">
          <cell r="A1706">
            <v>51002477</v>
          </cell>
          <cell r="B1706" t="str">
            <v>Finance Division</v>
          </cell>
          <cell r="C1706" t="str">
            <v>Finance</v>
          </cell>
          <cell r="D1706" t="str">
            <v>Operations Performance</v>
          </cell>
          <cell r="E1706" t="str">
            <v>AT HOP</v>
          </cell>
          <cell r="F1706">
            <v>51002477</v>
          </cell>
          <cell r="G1706" t="str">
            <v>Assistant Accountant</v>
          </cell>
          <cell r="H1706" t="str">
            <v>28.07.2014</v>
          </cell>
          <cell r="I1706" t="str">
            <v>Staff Member</v>
          </cell>
          <cell r="J1706" t="str">
            <v>Band F</v>
          </cell>
          <cell r="K1706">
            <v>1</v>
          </cell>
          <cell r="L1706">
            <v>40</v>
          </cell>
          <cell r="M1706" t="str">
            <v>Permanent Full-Time</v>
          </cell>
          <cell r="N1706" t="str">
            <v>Waged/Timesheet</v>
          </cell>
          <cell r="O1706" t="str">
            <v>Position Filled</v>
          </cell>
          <cell r="P1706">
            <v>734</v>
          </cell>
          <cell r="Q1706" t="str">
            <v>Li Chen</v>
          </cell>
          <cell r="R1706" t="str">
            <v>Permanent Full-Time</v>
          </cell>
          <cell r="S1706" t="str">
            <v>Waged/Timesheet</v>
          </cell>
          <cell r="T1706" t="str">
            <v>IEA – 2013 Standard</v>
          </cell>
          <cell r="U1706">
            <v>1</v>
          </cell>
          <cell r="V1706" t="str">
            <v>F3</v>
          </cell>
          <cell r="W1706">
            <v>56760</v>
          </cell>
          <cell r="X1706" t="str">
            <v>Goodman Fielder L2 - 8 Nelson Street</v>
          </cell>
          <cell r="Y1706">
            <v>0</v>
          </cell>
          <cell r="Z1706" t="str">
            <v>Li</v>
          </cell>
          <cell r="AA1706" t="str">
            <v>Chen</v>
          </cell>
          <cell r="AC1706" t="str">
            <v>BAND</v>
          </cell>
          <cell r="AD1706" t="str">
            <v>PSA</v>
          </cell>
          <cell r="AE1706" t="str">
            <v>Female</v>
          </cell>
          <cell r="AF1706">
            <v>8106</v>
          </cell>
          <cell r="AG1706" t="str">
            <v>AT HOP Finance</v>
          </cell>
          <cell r="AH1706" t="str">
            <v>00.00.0000</v>
          </cell>
        </row>
        <row r="1707">
          <cell r="A1707">
            <v>51002479</v>
          </cell>
          <cell r="B1707" t="str">
            <v>Business Technology Division</v>
          </cell>
          <cell r="C1707" t="str">
            <v>HOP Technical</v>
          </cell>
          <cell r="D1707" t="str">
            <v>AT HOP Integration</v>
          </cell>
          <cell r="E1707" t="str">
            <v>AT HOP Integration</v>
          </cell>
          <cell r="F1707">
            <v>51002479</v>
          </cell>
          <cell r="G1707" t="str">
            <v>Tester</v>
          </cell>
          <cell r="H1707" t="str">
            <v>28.07.2014</v>
          </cell>
          <cell r="I1707" t="str">
            <v>Staff Member</v>
          </cell>
          <cell r="J1707" t="str">
            <v>Band G</v>
          </cell>
          <cell r="K1707">
            <v>1</v>
          </cell>
          <cell r="L1707">
            <v>40</v>
          </cell>
          <cell r="M1707" t="str">
            <v>Permanent Full-Time</v>
          </cell>
          <cell r="N1707" t="str">
            <v>Waged/Timesheet</v>
          </cell>
          <cell r="O1707" t="str">
            <v>Position unfilled for 170 days</v>
          </cell>
          <cell r="P1707">
            <v>0</v>
          </cell>
          <cell r="U1707">
            <v>0</v>
          </cell>
          <cell r="W1707">
            <v>0</v>
          </cell>
          <cell r="Y1707">
            <v>1</v>
          </cell>
          <cell r="AD1707" t="str">
            <v>PSA</v>
          </cell>
          <cell r="AH1707" t="str">
            <v>00.00.0000</v>
          </cell>
        </row>
        <row r="1708">
          <cell r="A1708">
            <v>51002480</v>
          </cell>
          <cell r="B1708" t="str">
            <v>Business Technology Division</v>
          </cell>
          <cell r="C1708" t="str">
            <v>HOP Technical</v>
          </cell>
          <cell r="D1708" t="str">
            <v>AT HOP Integration</v>
          </cell>
          <cell r="E1708" t="str">
            <v>AT HOP Integration</v>
          </cell>
          <cell r="F1708">
            <v>51002480</v>
          </cell>
          <cell r="G1708" t="str">
            <v>Tester</v>
          </cell>
          <cell r="H1708" t="str">
            <v>28.07.2014</v>
          </cell>
          <cell r="I1708" t="str">
            <v>Staff Member</v>
          </cell>
          <cell r="K1708">
            <v>1</v>
          </cell>
          <cell r="L1708">
            <v>40</v>
          </cell>
          <cell r="M1708" t="str">
            <v>Permanent Full-Time</v>
          </cell>
          <cell r="N1708" t="str">
            <v>Waged/Timesheet</v>
          </cell>
          <cell r="O1708" t="str">
            <v>Position unfilled for 170 days</v>
          </cell>
          <cell r="P1708">
            <v>0</v>
          </cell>
          <cell r="U1708">
            <v>0</v>
          </cell>
          <cell r="W1708">
            <v>0</v>
          </cell>
          <cell r="Y1708">
            <v>1</v>
          </cell>
          <cell r="AD1708" t="str">
            <v>PSA</v>
          </cell>
          <cell r="AH1708" t="str">
            <v>00.00.0000</v>
          </cell>
        </row>
        <row r="1709">
          <cell r="A1709">
            <v>51002482</v>
          </cell>
          <cell r="B1709" t="str">
            <v>Business Technology Division</v>
          </cell>
          <cell r="C1709" t="str">
            <v>HOP Technical</v>
          </cell>
          <cell r="D1709" t="str">
            <v>AT HOP Business Analysts</v>
          </cell>
          <cell r="E1709" t="str">
            <v>AT HOP Business Analysts</v>
          </cell>
          <cell r="F1709">
            <v>51002482</v>
          </cell>
          <cell r="G1709" t="str">
            <v>Senior Business Analyst</v>
          </cell>
          <cell r="H1709" t="str">
            <v>28.07.2014</v>
          </cell>
          <cell r="I1709" t="str">
            <v>Unit Manager</v>
          </cell>
          <cell r="J1709" t="str">
            <v>Band H</v>
          </cell>
          <cell r="K1709">
            <v>1</v>
          </cell>
          <cell r="L1709">
            <v>40</v>
          </cell>
          <cell r="M1709" t="str">
            <v>Permanent Full-Time</v>
          </cell>
          <cell r="N1709" t="str">
            <v>Salaried</v>
          </cell>
          <cell r="O1709" t="str">
            <v>Position Filled</v>
          </cell>
          <cell r="P1709">
            <v>2348</v>
          </cell>
          <cell r="Q1709" t="str">
            <v>Terry Ho</v>
          </cell>
          <cell r="R1709" t="str">
            <v>Permanent Full-Time</v>
          </cell>
          <cell r="S1709" t="str">
            <v>Salaried</v>
          </cell>
          <cell r="T1709" t="str">
            <v>CEA – PSA</v>
          </cell>
          <cell r="U1709">
            <v>1</v>
          </cell>
          <cell r="V1709" t="str">
            <v>H+</v>
          </cell>
          <cell r="W1709">
            <v>92000</v>
          </cell>
          <cell r="X1709" t="str">
            <v>Goodman Fielder L2 - 8 Nelson Street</v>
          </cell>
          <cell r="Y1709">
            <v>0</v>
          </cell>
          <cell r="Z1709" t="str">
            <v>Tin Lok</v>
          </cell>
          <cell r="AA1709" t="str">
            <v>Ho</v>
          </cell>
          <cell r="AB1709" t="str">
            <v>Terry</v>
          </cell>
          <cell r="AC1709" t="str">
            <v>BAND</v>
          </cell>
          <cell r="AD1709" t="str">
            <v>PSA</v>
          </cell>
          <cell r="AE1709" t="str">
            <v>Male</v>
          </cell>
          <cell r="AF1709">
            <v>8517</v>
          </cell>
          <cell r="AG1709" t="str">
            <v>HOP Technical</v>
          </cell>
          <cell r="AH1709" t="str">
            <v>00.00.0000</v>
          </cell>
        </row>
        <row r="1710">
          <cell r="A1710">
            <v>51002483</v>
          </cell>
          <cell r="B1710" t="str">
            <v>Business Technology Division</v>
          </cell>
          <cell r="C1710" t="str">
            <v>HOP Technical</v>
          </cell>
          <cell r="D1710" t="str">
            <v>AT HOP Business Analysts</v>
          </cell>
          <cell r="E1710" t="str">
            <v>AT HOP Business Analysts</v>
          </cell>
          <cell r="F1710">
            <v>51002483</v>
          </cell>
          <cell r="G1710" t="str">
            <v>Business Analyst</v>
          </cell>
          <cell r="H1710" t="str">
            <v>28.07.2014</v>
          </cell>
          <cell r="I1710" t="str">
            <v>Staff Member</v>
          </cell>
          <cell r="J1710" t="str">
            <v>Band G</v>
          </cell>
          <cell r="K1710">
            <v>1</v>
          </cell>
          <cell r="L1710">
            <v>40</v>
          </cell>
          <cell r="M1710" t="str">
            <v>Permanent Full-Time</v>
          </cell>
          <cell r="N1710" t="str">
            <v>Waged/Timesheet</v>
          </cell>
          <cell r="O1710" t="str">
            <v>Position unfilled for 170 days</v>
          </cell>
          <cell r="P1710">
            <v>0</v>
          </cell>
          <cell r="U1710">
            <v>0</v>
          </cell>
          <cell r="W1710">
            <v>0</v>
          </cell>
          <cell r="Y1710">
            <v>1</v>
          </cell>
          <cell r="AD1710" t="str">
            <v>PSA</v>
          </cell>
          <cell r="AH1710" t="str">
            <v>00.00.0000</v>
          </cell>
        </row>
        <row r="1711">
          <cell r="A1711">
            <v>51002484</v>
          </cell>
          <cell r="B1711" t="str">
            <v>Capital Development Division</v>
          </cell>
          <cell r="C1711" t="str">
            <v>Roading</v>
          </cell>
          <cell r="D1711" t="str">
            <v>Delivery - Central</v>
          </cell>
          <cell r="E1711" t="str">
            <v>Road Development Central</v>
          </cell>
          <cell r="F1711">
            <v>51002484</v>
          </cell>
          <cell r="G1711" t="str">
            <v>Principal Project Manager</v>
          </cell>
          <cell r="H1711" t="str">
            <v>01.07.2014</v>
          </cell>
          <cell r="I1711" t="str">
            <v>Staff Member</v>
          </cell>
          <cell r="J1711" t="str">
            <v>Band I</v>
          </cell>
          <cell r="K1711">
            <v>1</v>
          </cell>
          <cell r="L1711">
            <v>40</v>
          </cell>
          <cell r="M1711" t="str">
            <v>Permanent Full-Time</v>
          </cell>
          <cell r="N1711" t="str">
            <v>Salaried</v>
          </cell>
          <cell r="O1711" t="str">
            <v>Position unfilled for 197 days</v>
          </cell>
          <cell r="P1711">
            <v>0</v>
          </cell>
          <cell r="U1711">
            <v>0</v>
          </cell>
          <cell r="W1711">
            <v>0</v>
          </cell>
          <cell r="Y1711">
            <v>1</v>
          </cell>
          <cell r="AD1711" t="str">
            <v>PSA</v>
          </cell>
          <cell r="AH1711" t="str">
            <v>00.00.0000</v>
          </cell>
        </row>
        <row r="1712">
          <cell r="A1712">
            <v>51002496</v>
          </cell>
          <cell r="B1712" t="str">
            <v>Strategy &amp; Planning</v>
          </cell>
          <cell r="C1712" t="str">
            <v>Key Agency Initiatives</v>
          </cell>
          <cell r="D1712" t="str">
            <v>Corridor and Centre Plans Team</v>
          </cell>
          <cell r="E1712" t="str">
            <v>Corridor and Centre Plans Team</v>
          </cell>
          <cell r="F1712">
            <v>51002496</v>
          </cell>
          <cell r="G1712" t="str">
            <v>Senior Transport Planner</v>
          </cell>
          <cell r="H1712" t="str">
            <v>04.08.2014</v>
          </cell>
          <cell r="I1712" t="str">
            <v>Staff Member</v>
          </cell>
          <cell r="J1712" t="str">
            <v>Band H</v>
          </cell>
          <cell r="K1712">
            <v>0.5</v>
          </cell>
          <cell r="L1712">
            <v>20</v>
          </cell>
          <cell r="M1712" t="str">
            <v>Permanent Part-Time</v>
          </cell>
          <cell r="N1712" t="str">
            <v>Salaried</v>
          </cell>
          <cell r="O1712" t="str">
            <v>Position Filled</v>
          </cell>
          <cell r="P1712">
            <v>2208</v>
          </cell>
          <cell r="Q1712" t="str">
            <v>Claire Covacich</v>
          </cell>
          <cell r="R1712" t="str">
            <v>Permanent Part-Time</v>
          </cell>
          <cell r="S1712" t="str">
            <v>Salaried</v>
          </cell>
          <cell r="T1712" t="str">
            <v>IEA – 2013 Standard</v>
          </cell>
          <cell r="U1712">
            <v>0.5</v>
          </cell>
          <cell r="V1712" t="str">
            <v>H+</v>
          </cell>
          <cell r="W1712">
            <v>92000</v>
          </cell>
          <cell r="X1712" t="str">
            <v>Admin 5 - 6 Henderson Valley Road</v>
          </cell>
          <cell r="Y1712">
            <v>0</v>
          </cell>
          <cell r="Z1712" t="str">
            <v>Claire</v>
          </cell>
          <cell r="AA1712" t="str">
            <v>Covacich</v>
          </cell>
          <cell r="AC1712" t="str">
            <v>BAND</v>
          </cell>
          <cell r="AD1712" t="str">
            <v>PSA</v>
          </cell>
          <cell r="AE1712" t="str">
            <v>Female</v>
          </cell>
          <cell r="AF1712">
            <v>9222</v>
          </cell>
          <cell r="AG1712" t="str">
            <v>CORRIDOR/LOCAL PLANS</v>
          </cell>
          <cell r="AH1712" t="str">
            <v>00.00.0000</v>
          </cell>
        </row>
        <row r="1713">
          <cell r="A1713">
            <v>51002497</v>
          </cell>
          <cell r="B1713" t="str">
            <v>Business Technology Division</v>
          </cell>
          <cell r="C1713" t="str">
            <v>BT Commercial</v>
          </cell>
          <cell r="E1713" t="str">
            <v>BT Commercial</v>
          </cell>
          <cell r="F1713">
            <v>51002497</v>
          </cell>
          <cell r="G1713" t="str">
            <v>Senior SDM</v>
          </cell>
          <cell r="H1713" t="str">
            <v>14.07.2014</v>
          </cell>
          <cell r="I1713" t="str">
            <v>Staff Member</v>
          </cell>
          <cell r="J1713" t="str">
            <v>Band H</v>
          </cell>
          <cell r="K1713">
            <v>1</v>
          </cell>
          <cell r="L1713">
            <v>40</v>
          </cell>
          <cell r="M1713" t="str">
            <v>Permanent Full-Time</v>
          </cell>
          <cell r="N1713" t="str">
            <v>Salaried</v>
          </cell>
          <cell r="O1713" t="str">
            <v>Position Filled</v>
          </cell>
          <cell r="P1713">
            <v>2320</v>
          </cell>
          <cell r="Q1713" t="str">
            <v>Karan Clapperton</v>
          </cell>
          <cell r="R1713" t="str">
            <v>Permanent Full-Time</v>
          </cell>
          <cell r="S1713" t="str">
            <v>Salaried</v>
          </cell>
          <cell r="T1713" t="str">
            <v>IEA – 2013 Standard</v>
          </cell>
          <cell r="U1713">
            <v>1</v>
          </cell>
          <cell r="V1713" t="str">
            <v>H+</v>
          </cell>
          <cell r="W1713">
            <v>110000</v>
          </cell>
          <cell r="X1713" t="str">
            <v>Admin 6 - 6 Henderson Valley Road</v>
          </cell>
          <cell r="Y1713">
            <v>0</v>
          </cell>
          <cell r="Z1713" t="str">
            <v>Karan</v>
          </cell>
          <cell r="AA1713" t="str">
            <v>Clapperton</v>
          </cell>
          <cell r="AC1713" t="str">
            <v>BAND</v>
          </cell>
          <cell r="AD1713" t="str">
            <v>PSA</v>
          </cell>
          <cell r="AE1713" t="str">
            <v>Female</v>
          </cell>
          <cell r="AF1713">
            <v>8522</v>
          </cell>
          <cell r="AG1713" t="str">
            <v>BT Commercial</v>
          </cell>
          <cell r="AH1713" t="str">
            <v>00.00.0000</v>
          </cell>
        </row>
        <row r="1714">
          <cell r="A1714">
            <v>51002498</v>
          </cell>
          <cell r="B1714" t="str">
            <v>Services</v>
          </cell>
          <cell r="C1714" t="str">
            <v>Public Transport</v>
          </cell>
          <cell r="D1714" t="str">
            <v>PT Customer Experience</v>
          </cell>
          <cell r="E1714" t="str">
            <v>PT Customer Channels</v>
          </cell>
          <cell r="F1714">
            <v>51002498</v>
          </cell>
          <cell r="G1714" t="str">
            <v>PT Customer Feedback Coordinator</v>
          </cell>
          <cell r="H1714" t="str">
            <v>04.08.2014</v>
          </cell>
          <cell r="I1714" t="str">
            <v>Staff Member</v>
          </cell>
          <cell r="K1714">
            <v>0</v>
          </cell>
          <cell r="L1714">
            <v>0</v>
          </cell>
          <cell r="M1714" t="str">
            <v>Non-Employee</v>
          </cell>
          <cell r="N1714" t="str">
            <v>Contractor</v>
          </cell>
          <cell r="O1714" t="str">
            <v>Position Filled</v>
          </cell>
          <cell r="P1714">
            <v>2236</v>
          </cell>
          <cell r="Q1714" t="str">
            <v>Danielle Hackett</v>
          </cell>
          <cell r="R1714" t="str">
            <v>Non-Employee</v>
          </cell>
          <cell r="S1714" t="str">
            <v>Contractor</v>
          </cell>
          <cell r="U1714">
            <v>0</v>
          </cell>
          <cell r="W1714">
            <v>0</v>
          </cell>
          <cell r="X1714" t="str">
            <v>1 Queen Street - Level 17</v>
          </cell>
          <cell r="Y1714">
            <v>0</v>
          </cell>
          <cell r="Z1714" t="str">
            <v>Danielle</v>
          </cell>
          <cell r="AA1714" t="str">
            <v>Hackett</v>
          </cell>
          <cell r="AE1714" t="str">
            <v>Female</v>
          </cell>
          <cell r="AF1714">
            <v>1202</v>
          </cell>
          <cell r="AG1714" t="str">
            <v>PT CUSTOMER EXPERIEN</v>
          </cell>
          <cell r="AH1714" t="str">
            <v>30.01.2015</v>
          </cell>
        </row>
        <row r="1715">
          <cell r="A1715">
            <v>51002501</v>
          </cell>
          <cell r="B1715" t="str">
            <v>Services</v>
          </cell>
          <cell r="C1715" t="str">
            <v>Public Transport</v>
          </cell>
          <cell r="D1715" t="str">
            <v>PT Network Management</v>
          </cell>
          <cell r="E1715" t="str">
            <v>PT Service Planning</v>
          </cell>
          <cell r="F1715">
            <v>51002501</v>
          </cell>
          <cell r="G1715" t="str">
            <v>PT Planner (Services)</v>
          </cell>
          <cell r="H1715" t="str">
            <v>01.10.2014</v>
          </cell>
          <cell r="I1715" t="str">
            <v>Staff Member</v>
          </cell>
          <cell r="J1715" t="str">
            <v>Band G</v>
          </cell>
          <cell r="K1715">
            <v>1</v>
          </cell>
          <cell r="L1715">
            <v>40</v>
          </cell>
          <cell r="M1715" t="str">
            <v>Fixed Term Full-Time</v>
          </cell>
          <cell r="N1715" t="str">
            <v>Waged/Timesheet</v>
          </cell>
          <cell r="O1715" t="str">
            <v>Position Filled</v>
          </cell>
          <cell r="P1715">
            <v>91003977</v>
          </cell>
          <cell r="Q1715" t="str">
            <v>Arne Brandt</v>
          </cell>
          <cell r="R1715" t="str">
            <v>Fixed Term Full-Time</v>
          </cell>
          <cell r="S1715" t="str">
            <v>Waged/Timesheet</v>
          </cell>
          <cell r="T1715" t="str">
            <v>CEA – PSA</v>
          </cell>
          <cell r="U1715">
            <v>1</v>
          </cell>
          <cell r="V1715" t="str">
            <v>G5</v>
          </cell>
          <cell r="W1715">
            <v>70200</v>
          </cell>
          <cell r="X1715" t="str">
            <v>1 Queen Street - Level 17</v>
          </cell>
          <cell r="Y1715">
            <v>0</v>
          </cell>
          <cell r="Z1715" t="str">
            <v>Arne</v>
          </cell>
          <cell r="AA1715" t="str">
            <v>Brandt</v>
          </cell>
          <cell r="AC1715" t="str">
            <v>BAND</v>
          </cell>
          <cell r="AD1715" t="str">
            <v>PSA</v>
          </cell>
          <cell r="AE1715" t="str">
            <v>Male</v>
          </cell>
          <cell r="AF1715">
            <v>1208</v>
          </cell>
          <cell r="AG1715" t="str">
            <v>PT NETWORK MANAGEMEN</v>
          </cell>
          <cell r="AH1715" t="str">
            <v>10.03.2015</v>
          </cell>
        </row>
        <row r="1716">
          <cell r="A1716">
            <v>51002502</v>
          </cell>
          <cell r="B1716" t="str">
            <v>Capital Development Division</v>
          </cell>
          <cell r="C1716" t="str">
            <v>Investment &amp; Development</v>
          </cell>
          <cell r="D1716" t="str">
            <v>AMETI</v>
          </cell>
          <cell r="E1716" t="str">
            <v>AMETI</v>
          </cell>
          <cell r="F1716">
            <v>51002502</v>
          </cell>
          <cell r="G1716" t="str">
            <v>Contractor</v>
          </cell>
          <cell r="H1716" t="str">
            <v>03.07.2014</v>
          </cell>
          <cell r="I1716" t="str">
            <v>Staff Member</v>
          </cell>
          <cell r="K1716">
            <v>0</v>
          </cell>
          <cell r="L1716">
            <v>0</v>
          </cell>
          <cell r="M1716" t="str">
            <v>Non-Employee</v>
          </cell>
          <cell r="N1716" t="str">
            <v>Contractor</v>
          </cell>
          <cell r="O1716" t="str">
            <v>Position Filled</v>
          </cell>
          <cell r="P1716">
            <v>59</v>
          </cell>
          <cell r="Q1716" t="str">
            <v>Angela Robinson</v>
          </cell>
          <cell r="R1716" t="str">
            <v>Non-Employee</v>
          </cell>
          <cell r="S1716" t="str">
            <v>Contractor</v>
          </cell>
          <cell r="U1716">
            <v>0</v>
          </cell>
          <cell r="W1716">
            <v>0</v>
          </cell>
          <cell r="X1716" t="str">
            <v>Admin 3 - 6 Henderson Valley Road</v>
          </cell>
          <cell r="Y1716">
            <v>0</v>
          </cell>
          <cell r="Z1716" t="str">
            <v>Angela</v>
          </cell>
          <cell r="AA1716" t="str">
            <v>Robinson</v>
          </cell>
          <cell r="AE1716" t="str">
            <v>Female</v>
          </cell>
          <cell r="AF1716">
            <v>3311</v>
          </cell>
          <cell r="AG1716" t="str">
            <v>Project Direct AMETI</v>
          </cell>
          <cell r="AH1716" t="str">
            <v>31.03.2015</v>
          </cell>
        </row>
        <row r="1717">
          <cell r="A1717">
            <v>51002503</v>
          </cell>
          <cell r="B1717" t="str">
            <v>Chief Executive Office</v>
          </cell>
          <cell r="C1717" t="str">
            <v>City Rail Link</v>
          </cell>
          <cell r="E1717" t="str">
            <v>City Rail Link</v>
          </cell>
          <cell r="F1717">
            <v>51002503</v>
          </cell>
          <cell r="G1717" t="str">
            <v>Head of Strategic Relationships</v>
          </cell>
          <cell r="H1717" t="str">
            <v>01.09.2014</v>
          </cell>
          <cell r="I1717" t="str">
            <v>Staff Member</v>
          </cell>
          <cell r="J1717" t="str">
            <v>Band K</v>
          </cell>
          <cell r="K1717">
            <v>1</v>
          </cell>
          <cell r="L1717">
            <v>40</v>
          </cell>
          <cell r="M1717" t="str">
            <v>Fixed Term Full-Time</v>
          </cell>
          <cell r="N1717" t="str">
            <v>Salaried</v>
          </cell>
          <cell r="O1717" t="str">
            <v>Position Filled</v>
          </cell>
          <cell r="P1717">
            <v>90005621</v>
          </cell>
          <cell r="Q1717" t="str">
            <v>Stephen Rainbow</v>
          </cell>
          <cell r="R1717" t="str">
            <v>Fixed Term Part-Time</v>
          </cell>
          <cell r="S1717" t="str">
            <v>Salaried</v>
          </cell>
          <cell r="T1717" t="str">
            <v>IEA – 2013 Standard</v>
          </cell>
          <cell r="U1717">
            <v>0.8</v>
          </cell>
          <cell r="V1717" t="str">
            <v>K+</v>
          </cell>
          <cell r="W1717">
            <v>235000</v>
          </cell>
          <cell r="X1717" t="str">
            <v>29 Customs Street West - Level 17</v>
          </cell>
          <cell r="Y1717">
            <v>0.2</v>
          </cell>
          <cell r="Z1717" t="str">
            <v>Stephen</v>
          </cell>
          <cell r="AA1717" t="str">
            <v>Rainbow</v>
          </cell>
          <cell r="AB1717" t="str">
            <v>Stephen</v>
          </cell>
          <cell r="AC1717" t="str">
            <v>BAND</v>
          </cell>
          <cell r="AD1717" t="str">
            <v>AT Standard Scale</v>
          </cell>
          <cell r="AE1717" t="str">
            <v>Male</v>
          </cell>
          <cell r="AF1717">
            <v>9601</v>
          </cell>
          <cell r="AG1717" t="str">
            <v>CRL</v>
          </cell>
          <cell r="AH1717" t="str">
            <v>13.10.2018</v>
          </cell>
        </row>
        <row r="1718">
          <cell r="A1718">
            <v>51002504</v>
          </cell>
          <cell r="B1718" t="str">
            <v>Capital Development Division</v>
          </cell>
          <cell r="C1718" t="str">
            <v>Investment &amp; Development</v>
          </cell>
          <cell r="E1718" t="str">
            <v>Investment &amp; Development</v>
          </cell>
          <cell r="F1718">
            <v>51002504</v>
          </cell>
          <cell r="G1718" t="str">
            <v>Chairman - Power Systems Issues TWG</v>
          </cell>
          <cell r="H1718" t="str">
            <v>08.08.2014</v>
          </cell>
          <cell r="I1718" t="str">
            <v>Staff Member</v>
          </cell>
          <cell r="K1718">
            <v>0</v>
          </cell>
          <cell r="L1718">
            <v>0</v>
          </cell>
          <cell r="M1718" t="str">
            <v>Non-Employee</v>
          </cell>
          <cell r="N1718" t="str">
            <v>Contractor</v>
          </cell>
          <cell r="O1718" t="str">
            <v>Position Filled</v>
          </cell>
          <cell r="P1718">
            <v>2217</v>
          </cell>
          <cell r="Q1718" t="str">
            <v>Phil McQueen</v>
          </cell>
          <cell r="R1718" t="str">
            <v>Non-Employee</v>
          </cell>
          <cell r="S1718" t="str">
            <v>Contractor</v>
          </cell>
          <cell r="U1718">
            <v>0</v>
          </cell>
          <cell r="W1718">
            <v>0</v>
          </cell>
          <cell r="X1718" t="str">
            <v>29 Customs Street West - Level 18</v>
          </cell>
          <cell r="Y1718">
            <v>0</v>
          </cell>
          <cell r="Z1718" t="str">
            <v>Phil</v>
          </cell>
          <cell r="AA1718" t="str">
            <v>McQueen</v>
          </cell>
          <cell r="AE1718" t="str">
            <v>Male</v>
          </cell>
          <cell r="AF1718">
            <v>3303</v>
          </cell>
          <cell r="AG1718" t="str">
            <v>Investment and Devel</v>
          </cell>
          <cell r="AH1718" t="str">
            <v>31.07.2015</v>
          </cell>
        </row>
        <row r="1719">
          <cell r="A1719">
            <v>51002505</v>
          </cell>
          <cell r="B1719" t="str">
            <v>Capital Development Division</v>
          </cell>
          <cell r="C1719" t="str">
            <v>Investment &amp; Development</v>
          </cell>
          <cell r="E1719" t="str">
            <v>Investment &amp; Development</v>
          </cell>
          <cell r="F1719">
            <v>51002505</v>
          </cell>
          <cell r="G1719" t="str">
            <v>Technical lead- Power Systems Issues TWG</v>
          </cell>
          <cell r="H1719" t="str">
            <v>12.08.2014</v>
          </cell>
          <cell r="I1719" t="str">
            <v>Staff Member</v>
          </cell>
          <cell r="K1719">
            <v>0</v>
          </cell>
          <cell r="L1719">
            <v>0</v>
          </cell>
          <cell r="M1719" t="str">
            <v>Non-Employee</v>
          </cell>
          <cell r="N1719" t="str">
            <v>Contractor</v>
          </cell>
          <cell r="O1719" t="str">
            <v>Position Filled</v>
          </cell>
          <cell r="P1719">
            <v>2216</v>
          </cell>
          <cell r="Q1719" t="str">
            <v>Brian Mellitt</v>
          </cell>
          <cell r="R1719" t="str">
            <v>Non-Employee</v>
          </cell>
          <cell r="S1719" t="str">
            <v>Contractor</v>
          </cell>
          <cell r="U1719">
            <v>0</v>
          </cell>
          <cell r="W1719">
            <v>0</v>
          </cell>
          <cell r="X1719" t="str">
            <v>29 Customs Street West - Level 18</v>
          </cell>
          <cell r="Y1719">
            <v>0</v>
          </cell>
          <cell r="Z1719" t="str">
            <v>Brian</v>
          </cell>
          <cell r="AA1719" t="str">
            <v>Mellitt</v>
          </cell>
          <cell r="AE1719" t="str">
            <v>Male</v>
          </cell>
          <cell r="AF1719">
            <v>3303</v>
          </cell>
          <cell r="AG1719" t="str">
            <v>Investment and Devel</v>
          </cell>
          <cell r="AH1719" t="str">
            <v>31.07.2015</v>
          </cell>
        </row>
        <row r="1720">
          <cell r="A1720">
            <v>51002506</v>
          </cell>
          <cell r="B1720" t="str">
            <v>Marketing &amp; Customer Experience</v>
          </cell>
          <cell r="C1720" t="str">
            <v>Design Studio</v>
          </cell>
          <cell r="E1720" t="str">
            <v>Design Studio</v>
          </cell>
          <cell r="F1720">
            <v>51002506</v>
          </cell>
          <cell r="G1720" t="str">
            <v>Project Manager -Wayfinding (Operations)</v>
          </cell>
          <cell r="H1720" t="str">
            <v>12.08.2014</v>
          </cell>
          <cell r="I1720" t="str">
            <v>Staff Member</v>
          </cell>
          <cell r="J1720" t="str">
            <v>Band G</v>
          </cell>
          <cell r="K1720">
            <v>1</v>
          </cell>
          <cell r="L1720">
            <v>40</v>
          </cell>
          <cell r="M1720" t="str">
            <v>Fixed Term Full-Time</v>
          </cell>
          <cell r="N1720" t="str">
            <v>Waged/Timesheet</v>
          </cell>
          <cell r="O1720" t="str">
            <v>Position unfilled for 155 days</v>
          </cell>
          <cell r="P1720">
            <v>0</v>
          </cell>
          <cell r="U1720">
            <v>0</v>
          </cell>
          <cell r="W1720">
            <v>0</v>
          </cell>
          <cell r="Y1720">
            <v>1</v>
          </cell>
          <cell r="AD1720" t="str">
            <v>PSA</v>
          </cell>
          <cell r="AH1720" t="str">
            <v>00.00.0000</v>
          </cell>
        </row>
        <row r="1721">
          <cell r="A1721">
            <v>51002507</v>
          </cell>
          <cell r="B1721" t="str">
            <v>Marketing &amp; Customer Experience</v>
          </cell>
          <cell r="C1721" t="str">
            <v>Design Studio</v>
          </cell>
          <cell r="E1721" t="str">
            <v>Design Studio</v>
          </cell>
          <cell r="F1721">
            <v>51002507</v>
          </cell>
          <cell r="G1721" t="str">
            <v>Team Administrator - Wayfinding Project</v>
          </cell>
          <cell r="H1721" t="str">
            <v>12.08.2014</v>
          </cell>
          <cell r="I1721" t="str">
            <v>Staff Member</v>
          </cell>
          <cell r="J1721" t="str">
            <v>Band D</v>
          </cell>
          <cell r="K1721">
            <v>0.5</v>
          </cell>
          <cell r="L1721">
            <v>20</v>
          </cell>
          <cell r="M1721" t="str">
            <v>Fixed Term Part-Time</v>
          </cell>
          <cell r="N1721" t="str">
            <v>Waged/Timesheet</v>
          </cell>
          <cell r="O1721" t="str">
            <v>Position unfilled for 155 days</v>
          </cell>
          <cell r="P1721">
            <v>0</v>
          </cell>
          <cell r="U1721">
            <v>0</v>
          </cell>
          <cell r="W1721">
            <v>0</v>
          </cell>
          <cell r="Y1721">
            <v>0.5</v>
          </cell>
          <cell r="AD1721" t="str">
            <v>PSA</v>
          </cell>
          <cell r="AH1721" t="str">
            <v>00.00.0000</v>
          </cell>
        </row>
        <row r="1722">
          <cell r="A1722">
            <v>51002508</v>
          </cell>
          <cell r="B1722" t="str">
            <v>Marketing &amp; Customer Experience</v>
          </cell>
          <cell r="C1722" t="str">
            <v>Design Studio</v>
          </cell>
          <cell r="E1722" t="str">
            <v>Design Studio</v>
          </cell>
          <cell r="F1722">
            <v>51002508</v>
          </cell>
          <cell r="G1722" t="str">
            <v>Senior Project Manager Wayfinding</v>
          </cell>
          <cell r="H1722" t="str">
            <v>01.09.2014</v>
          </cell>
          <cell r="I1722" t="str">
            <v>Staff Member</v>
          </cell>
          <cell r="J1722" t="str">
            <v>Band H</v>
          </cell>
          <cell r="K1722">
            <v>1</v>
          </cell>
          <cell r="L1722">
            <v>40</v>
          </cell>
          <cell r="M1722" t="str">
            <v>Fixed Term Full-Time</v>
          </cell>
          <cell r="N1722" t="str">
            <v>Salaried</v>
          </cell>
          <cell r="O1722" t="str">
            <v>Position Filled</v>
          </cell>
          <cell r="P1722">
            <v>2386</v>
          </cell>
          <cell r="Q1722" t="str">
            <v>Diana Veitch</v>
          </cell>
          <cell r="R1722" t="str">
            <v>Fixed Term Full-Time</v>
          </cell>
          <cell r="S1722" t="str">
            <v>Salaried</v>
          </cell>
          <cell r="T1722" t="str">
            <v>CEA – PSA</v>
          </cell>
          <cell r="U1722">
            <v>1</v>
          </cell>
          <cell r="V1722" t="str">
            <v>H+</v>
          </cell>
          <cell r="W1722">
            <v>95000</v>
          </cell>
          <cell r="X1722" t="str">
            <v>HSBC L17 - 1 Queen Street</v>
          </cell>
          <cell r="Y1722">
            <v>0</v>
          </cell>
          <cell r="Z1722" t="str">
            <v>Diana</v>
          </cell>
          <cell r="AA1722" t="str">
            <v>Veitch</v>
          </cell>
          <cell r="AC1722" t="str">
            <v>BAND</v>
          </cell>
          <cell r="AD1722" t="str">
            <v>PSA</v>
          </cell>
          <cell r="AE1722" t="str">
            <v>Female</v>
          </cell>
          <cell r="AF1722">
            <v>9506</v>
          </cell>
          <cell r="AG1722" t="str">
            <v>Design Studio</v>
          </cell>
          <cell r="AH1722" t="str">
            <v>11.12.2015</v>
          </cell>
        </row>
        <row r="1723">
          <cell r="A1723">
            <v>51002509</v>
          </cell>
          <cell r="B1723" t="str">
            <v>Chief Executive Office</v>
          </cell>
          <cell r="C1723" t="str">
            <v>Legal Services</v>
          </cell>
          <cell r="E1723" t="str">
            <v>Legal Services</v>
          </cell>
          <cell r="F1723">
            <v>51002509</v>
          </cell>
          <cell r="G1723" t="str">
            <v>Legal Counsel (Prosecutions)</v>
          </cell>
          <cell r="H1723" t="str">
            <v>13.08.2014</v>
          </cell>
          <cell r="I1723" t="str">
            <v>Staff Member</v>
          </cell>
          <cell r="J1723" t="str">
            <v>Band J</v>
          </cell>
          <cell r="K1723">
            <v>1</v>
          </cell>
          <cell r="L1723">
            <v>40</v>
          </cell>
          <cell r="M1723" t="str">
            <v>Permanent Full-Time</v>
          </cell>
          <cell r="N1723" t="str">
            <v>Salaried</v>
          </cell>
          <cell r="O1723" t="str">
            <v>Future Start exists</v>
          </cell>
          <cell r="P1723">
            <v>0</v>
          </cell>
          <cell r="U1723">
            <v>0</v>
          </cell>
          <cell r="W1723">
            <v>0</v>
          </cell>
          <cell r="Y1723">
            <v>1</v>
          </cell>
          <cell r="AD1723" t="str">
            <v>PSA</v>
          </cell>
          <cell r="AH1723" t="str">
            <v>00.00.0000</v>
          </cell>
        </row>
        <row r="1724">
          <cell r="A1724">
            <v>51002510</v>
          </cell>
          <cell r="B1724" t="str">
            <v>People, Safety &amp; Contact</v>
          </cell>
          <cell r="C1724" t="str">
            <v>Business Services</v>
          </cell>
          <cell r="E1724" t="str">
            <v>Business Services</v>
          </cell>
          <cell r="F1724">
            <v>51002510</v>
          </cell>
          <cell r="G1724" t="str">
            <v>HR Admin</v>
          </cell>
          <cell r="H1724" t="str">
            <v>18.08.2014</v>
          </cell>
          <cell r="I1724" t="str">
            <v>Staff Member</v>
          </cell>
          <cell r="K1724">
            <v>0</v>
          </cell>
          <cell r="L1724">
            <v>0</v>
          </cell>
          <cell r="M1724" t="str">
            <v>Non-Employee</v>
          </cell>
          <cell r="N1724" t="str">
            <v>Contractor</v>
          </cell>
          <cell r="O1724" t="str">
            <v>Position Filled</v>
          </cell>
          <cell r="P1724">
            <v>2276</v>
          </cell>
          <cell r="Q1724" t="str">
            <v>Daphne Guttenbeil</v>
          </cell>
          <cell r="R1724" t="str">
            <v>Non-Employee</v>
          </cell>
          <cell r="S1724" t="str">
            <v>Contractor</v>
          </cell>
          <cell r="U1724">
            <v>0</v>
          </cell>
          <cell r="W1724">
            <v>0</v>
          </cell>
          <cell r="X1724" t="str">
            <v>Central One Level 2 - 6 Henderson Valley Road</v>
          </cell>
          <cell r="Y1724">
            <v>0</v>
          </cell>
          <cell r="Z1724" t="str">
            <v>Daphne</v>
          </cell>
          <cell r="AA1724" t="str">
            <v>Guttenbeil</v>
          </cell>
          <cell r="AE1724" t="str">
            <v>Female</v>
          </cell>
          <cell r="AF1724">
            <v>9305</v>
          </cell>
          <cell r="AG1724" t="str">
            <v>SHARED SERVICES</v>
          </cell>
          <cell r="AH1724" t="str">
            <v>31.03.2015</v>
          </cell>
        </row>
        <row r="1725">
          <cell r="A1725">
            <v>51002517</v>
          </cell>
          <cell r="B1725" t="str">
            <v>Finance Division</v>
          </cell>
          <cell r="C1725" t="str">
            <v>AT HOP</v>
          </cell>
          <cell r="D1725" t="str">
            <v>AT HOP Operations</v>
          </cell>
          <cell r="E1725" t="str">
            <v>AT HOP Operations</v>
          </cell>
          <cell r="F1725">
            <v>51002517</v>
          </cell>
          <cell r="G1725" t="str">
            <v>AT HOP Service Delivery Representative</v>
          </cell>
          <cell r="H1725" t="str">
            <v>24.08.2014</v>
          </cell>
          <cell r="I1725" t="str">
            <v>Staff Member</v>
          </cell>
          <cell r="K1725">
            <v>0</v>
          </cell>
          <cell r="L1725">
            <v>0</v>
          </cell>
          <cell r="O1725" t="str">
            <v>Perm. Position Filled by Non Employee</v>
          </cell>
          <cell r="P1725">
            <v>2231</v>
          </cell>
          <cell r="Q1725" t="str">
            <v>Garry Corcoran</v>
          </cell>
          <cell r="R1725" t="str">
            <v>Non-Employee</v>
          </cell>
          <cell r="S1725" t="str">
            <v>Contractor</v>
          </cell>
          <cell r="U1725">
            <v>0</v>
          </cell>
          <cell r="W1725">
            <v>0</v>
          </cell>
          <cell r="X1725" t="str">
            <v>Goodman Fielder L2 - 8 Nelson Street</v>
          </cell>
          <cell r="Y1725">
            <v>0</v>
          </cell>
          <cell r="Z1725" t="str">
            <v>Garry</v>
          </cell>
          <cell r="AA1725" t="str">
            <v>Corcoran</v>
          </cell>
          <cell r="AE1725" t="str">
            <v>Male</v>
          </cell>
          <cell r="AF1725">
            <v>1701</v>
          </cell>
          <cell r="AG1725" t="str">
            <v>AT HOP</v>
          </cell>
          <cell r="AH1725" t="str">
            <v>30.11.2014</v>
          </cell>
        </row>
        <row r="1726">
          <cell r="A1726">
            <v>51002520</v>
          </cell>
          <cell r="B1726" t="str">
            <v>Strategy &amp; Planning</v>
          </cell>
          <cell r="C1726" t="str">
            <v>Transport Planning</v>
          </cell>
          <cell r="D1726" t="str">
            <v>Network Integration</v>
          </cell>
          <cell r="E1726" t="str">
            <v>Network Integration</v>
          </cell>
          <cell r="F1726">
            <v>51002520</v>
          </cell>
          <cell r="G1726" t="str">
            <v>Principal Advisor Rail</v>
          </cell>
          <cell r="H1726" t="str">
            <v>18.08.2014</v>
          </cell>
          <cell r="I1726" t="str">
            <v>Staff Member</v>
          </cell>
          <cell r="J1726" t="str">
            <v>Band I</v>
          </cell>
          <cell r="K1726">
            <v>1</v>
          </cell>
          <cell r="L1726">
            <v>40</v>
          </cell>
          <cell r="M1726" t="str">
            <v>Permanent Full-Time</v>
          </cell>
          <cell r="N1726" t="str">
            <v>Salaried</v>
          </cell>
          <cell r="O1726" t="str">
            <v>Position Filled</v>
          </cell>
          <cell r="P1726">
            <v>2239</v>
          </cell>
          <cell r="Q1726" t="str">
            <v>Damian Flynn</v>
          </cell>
          <cell r="R1726" t="str">
            <v>Fixed Term Part-Time</v>
          </cell>
          <cell r="S1726" t="str">
            <v>Salaried</v>
          </cell>
          <cell r="T1726" t="str">
            <v>IEA – 2013 Standard</v>
          </cell>
          <cell r="U1726">
            <v>0.6</v>
          </cell>
          <cell r="V1726" t="str">
            <v>I+</v>
          </cell>
          <cell r="W1726">
            <v>130800</v>
          </cell>
          <cell r="X1726" t="str">
            <v>1 Queen Street - Level 10</v>
          </cell>
          <cell r="Y1726">
            <v>0.4</v>
          </cell>
          <cell r="Z1726" t="str">
            <v>Damian</v>
          </cell>
          <cell r="AA1726" t="str">
            <v>Flynn</v>
          </cell>
          <cell r="AC1726" t="str">
            <v>BAND</v>
          </cell>
          <cell r="AD1726" t="str">
            <v>PSA</v>
          </cell>
          <cell r="AE1726" t="str">
            <v>Male</v>
          </cell>
          <cell r="AF1726">
            <v>9225</v>
          </cell>
          <cell r="AG1726" t="str">
            <v>Network Integration</v>
          </cell>
          <cell r="AH1726" t="str">
            <v>20.02.2015</v>
          </cell>
        </row>
        <row r="1727">
          <cell r="A1727">
            <v>51002523</v>
          </cell>
          <cell r="B1727" t="str">
            <v>Capital Development Division</v>
          </cell>
          <cell r="C1727" t="str">
            <v>Road Corridor</v>
          </cell>
          <cell r="D1727" t="str">
            <v>Road Corridor Access</v>
          </cell>
          <cell r="E1727" t="str">
            <v>Temporary Traffic Monitoring</v>
          </cell>
          <cell r="F1727">
            <v>51002523</v>
          </cell>
          <cell r="G1727" t="str">
            <v>Temporary Traffic Monitoring Manager</v>
          </cell>
          <cell r="H1727" t="str">
            <v>01.09.2014</v>
          </cell>
          <cell r="I1727" t="str">
            <v>Unit Manager</v>
          </cell>
          <cell r="J1727" t="str">
            <v>Band K</v>
          </cell>
          <cell r="K1727">
            <v>1</v>
          </cell>
          <cell r="L1727">
            <v>40</v>
          </cell>
          <cell r="M1727" t="str">
            <v>Permanent Full-Time</v>
          </cell>
          <cell r="N1727" t="str">
            <v>Salaried</v>
          </cell>
          <cell r="O1727" t="str">
            <v>Position Filled</v>
          </cell>
          <cell r="P1727">
            <v>45</v>
          </cell>
          <cell r="Q1727" t="str">
            <v>Tom Kiddle</v>
          </cell>
          <cell r="R1727" t="str">
            <v>Permanent Full-Time</v>
          </cell>
          <cell r="S1727" t="str">
            <v>Salaried</v>
          </cell>
          <cell r="T1727" t="str">
            <v>IEA – 2013 Standard</v>
          </cell>
          <cell r="U1727">
            <v>1</v>
          </cell>
          <cell r="V1727" t="str">
            <v>K+</v>
          </cell>
          <cell r="W1727">
            <v>143070.13</v>
          </cell>
          <cell r="X1727" t="str">
            <v>1 Queen Street - Level 6</v>
          </cell>
          <cell r="Y1727">
            <v>0</v>
          </cell>
          <cell r="Z1727" t="str">
            <v>Thomas</v>
          </cell>
          <cell r="AA1727" t="str">
            <v>Kiddle</v>
          </cell>
          <cell r="AB1727" t="str">
            <v>Tom</v>
          </cell>
          <cell r="AC1727" t="str">
            <v>BAND</v>
          </cell>
          <cell r="AD1727" t="str">
            <v>PSA</v>
          </cell>
          <cell r="AE1727" t="str">
            <v>Male</v>
          </cell>
          <cell r="AF1727">
            <v>1411</v>
          </cell>
          <cell r="AG1727" t="str">
            <v>Temporary Traffic</v>
          </cell>
          <cell r="AH1727" t="str">
            <v>00.00.0000</v>
          </cell>
        </row>
        <row r="1728">
          <cell r="A1728">
            <v>51002524</v>
          </cell>
          <cell r="B1728" t="str">
            <v>Capital Development Division</v>
          </cell>
          <cell r="C1728" t="str">
            <v>Road Corridor</v>
          </cell>
          <cell r="D1728" t="str">
            <v>Road Corridor Access</v>
          </cell>
          <cell r="E1728" t="str">
            <v>Temporary Traffic Monitoring</v>
          </cell>
          <cell r="F1728">
            <v>51002524</v>
          </cell>
          <cell r="G1728" t="str">
            <v>Site Traffic Management Advisor</v>
          </cell>
          <cell r="H1728" t="str">
            <v>01.09.2014</v>
          </cell>
          <cell r="I1728" t="str">
            <v>Staff Member</v>
          </cell>
          <cell r="J1728" t="str">
            <v>Band G</v>
          </cell>
          <cell r="K1728">
            <v>1</v>
          </cell>
          <cell r="L1728">
            <v>40</v>
          </cell>
          <cell r="M1728" t="str">
            <v>Permanent Full-Time</v>
          </cell>
          <cell r="N1728" t="str">
            <v>Waged/Timesheet</v>
          </cell>
          <cell r="O1728" t="str">
            <v>Position Filled</v>
          </cell>
          <cell r="P1728">
            <v>90008403</v>
          </cell>
          <cell r="Q1728" t="str">
            <v>Bruce Claypole</v>
          </cell>
          <cell r="R1728" t="str">
            <v>Permanent Full-Time</v>
          </cell>
          <cell r="S1728" t="str">
            <v>Waged/Timesheet</v>
          </cell>
          <cell r="T1728" t="str">
            <v>IEA – 2013 Standard</v>
          </cell>
          <cell r="U1728">
            <v>1</v>
          </cell>
          <cell r="V1728" t="str">
            <v>G5</v>
          </cell>
          <cell r="W1728">
            <v>70200</v>
          </cell>
          <cell r="X1728" t="str">
            <v>Vodafone Building - Level 2 (74 Taharoto Road)</v>
          </cell>
          <cell r="Y1728">
            <v>0</v>
          </cell>
          <cell r="Z1728" t="str">
            <v>Bruce</v>
          </cell>
          <cell r="AA1728" t="str">
            <v>Claypole</v>
          </cell>
          <cell r="AB1728" t="str">
            <v>Bruce</v>
          </cell>
          <cell r="AC1728" t="str">
            <v>BAND</v>
          </cell>
          <cell r="AD1728" t="str">
            <v>PSA</v>
          </cell>
          <cell r="AE1728" t="str">
            <v>Male</v>
          </cell>
          <cell r="AF1728">
            <v>1411</v>
          </cell>
          <cell r="AG1728" t="str">
            <v>Temporary Traffic</v>
          </cell>
          <cell r="AH1728" t="str">
            <v>00.00.0000</v>
          </cell>
        </row>
        <row r="1729">
          <cell r="A1729">
            <v>51002525</v>
          </cell>
          <cell r="B1729" t="str">
            <v>Capital Development Division</v>
          </cell>
          <cell r="C1729" t="str">
            <v>Road Corridor</v>
          </cell>
          <cell r="D1729" t="str">
            <v>Road Corridor Access</v>
          </cell>
          <cell r="E1729" t="str">
            <v>Temporary Traffic Monitoring</v>
          </cell>
          <cell r="F1729">
            <v>51002525</v>
          </cell>
          <cell r="G1729" t="str">
            <v>Site Traffic Management Advisor</v>
          </cell>
          <cell r="H1729" t="str">
            <v>01.09.2014</v>
          </cell>
          <cell r="I1729" t="str">
            <v>Staff Member</v>
          </cell>
          <cell r="J1729" t="str">
            <v>Band G</v>
          </cell>
          <cell r="K1729">
            <v>1</v>
          </cell>
          <cell r="L1729">
            <v>40</v>
          </cell>
          <cell r="M1729" t="str">
            <v>Permanent Full-Time</v>
          </cell>
          <cell r="N1729" t="str">
            <v>Waged/Timesheet</v>
          </cell>
          <cell r="O1729" t="str">
            <v>Position Filled</v>
          </cell>
          <cell r="P1729">
            <v>106</v>
          </cell>
          <cell r="Q1729" t="str">
            <v>Michael Kuhn</v>
          </cell>
          <cell r="R1729" t="str">
            <v>Permanent Full-Time</v>
          </cell>
          <cell r="S1729" t="str">
            <v>Waged/Timesheet</v>
          </cell>
          <cell r="T1729" t="str">
            <v>IEA – 2013 Standard</v>
          </cell>
          <cell r="U1729">
            <v>1</v>
          </cell>
          <cell r="V1729" t="str">
            <v>G2</v>
          </cell>
          <cell r="W1729">
            <v>65520</v>
          </cell>
          <cell r="X1729" t="str">
            <v>1 Queen Street - Level 6</v>
          </cell>
          <cell r="Y1729">
            <v>0</v>
          </cell>
          <cell r="Z1729" t="str">
            <v>Michael</v>
          </cell>
          <cell r="AA1729" t="str">
            <v>Kuhn</v>
          </cell>
          <cell r="AC1729" t="str">
            <v>BAND</v>
          </cell>
          <cell r="AD1729" t="str">
            <v>PSA</v>
          </cell>
          <cell r="AE1729" t="str">
            <v>Male</v>
          </cell>
          <cell r="AF1729">
            <v>1411</v>
          </cell>
          <cell r="AG1729" t="str">
            <v>Temporary Traffic</v>
          </cell>
          <cell r="AH1729" t="str">
            <v>00.00.0000</v>
          </cell>
        </row>
        <row r="1730">
          <cell r="A1730">
            <v>51002526</v>
          </cell>
          <cell r="B1730" t="str">
            <v>Capital Development Division</v>
          </cell>
          <cell r="C1730" t="str">
            <v>Road Corridor</v>
          </cell>
          <cell r="D1730" t="str">
            <v>Road Corridor Access</v>
          </cell>
          <cell r="E1730" t="str">
            <v>Temporary Traffic Monitoring</v>
          </cell>
          <cell r="F1730">
            <v>51002526</v>
          </cell>
          <cell r="G1730" t="str">
            <v>Site Traffic Management Advisor</v>
          </cell>
          <cell r="H1730" t="str">
            <v>01.09.2014</v>
          </cell>
          <cell r="I1730" t="str">
            <v>Staff Member</v>
          </cell>
          <cell r="J1730" t="str">
            <v>Band G</v>
          </cell>
          <cell r="K1730">
            <v>1</v>
          </cell>
          <cell r="L1730">
            <v>40</v>
          </cell>
          <cell r="M1730" t="str">
            <v>Permanent Full-Time</v>
          </cell>
          <cell r="N1730" t="str">
            <v>Waged/Timesheet</v>
          </cell>
          <cell r="O1730" t="str">
            <v>Position Filled</v>
          </cell>
          <cell r="P1730">
            <v>2262</v>
          </cell>
          <cell r="Q1730" t="str">
            <v>Voss Vatau</v>
          </cell>
          <cell r="R1730" t="str">
            <v>Permanent Full-Time</v>
          </cell>
          <cell r="S1730" t="str">
            <v>Waged/Timesheet</v>
          </cell>
          <cell r="T1730" t="str">
            <v>IEA – 2013 Standard</v>
          </cell>
          <cell r="U1730">
            <v>1</v>
          </cell>
          <cell r="V1730" t="str">
            <v>G2</v>
          </cell>
          <cell r="W1730">
            <v>65520</v>
          </cell>
          <cell r="X1730" t="str">
            <v>1 Queen Street - Level 6</v>
          </cell>
          <cell r="Y1730">
            <v>0</v>
          </cell>
          <cell r="Z1730" t="str">
            <v>Vaueli</v>
          </cell>
          <cell r="AA1730" t="str">
            <v>Vatau</v>
          </cell>
          <cell r="AB1730" t="str">
            <v>Voss</v>
          </cell>
          <cell r="AC1730" t="str">
            <v>BAND</v>
          </cell>
          <cell r="AD1730" t="str">
            <v>PSA</v>
          </cell>
          <cell r="AE1730" t="str">
            <v>Male</v>
          </cell>
          <cell r="AF1730">
            <v>1411</v>
          </cell>
          <cell r="AG1730" t="str">
            <v>Temporary Traffic</v>
          </cell>
          <cell r="AH1730" t="str">
            <v>00.00.0000</v>
          </cell>
        </row>
        <row r="1731">
          <cell r="A1731">
            <v>51002527</v>
          </cell>
          <cell r="B1731" t="str">
            <v>Capital Development Division</v>
          </cell>
          <cell r="C1731" t="str">
            <v>Road Corridor</v>
          </cell>
          <cell r="D1731" t="str">
            <v>Road Corridor Access</v>
          </cell>
          <cell r="E1731" t="str">
            <v>Temporary Traffic Monitoring</v>
          </cell>
          <cell r="F1731">
            <v>51002527</v>
          </cell>
          <cell r="G1731" t="str">
            <v>Site Traffic Management Advisor</v>
          </cell>
          <cell r="H1731" t="str">
            <v>01.09.2014</v>
          </cell>
          <cell r="I1731" t="str">
            <v>Staff Member</v>
          </cell>
          <cell r="J1731" t="str">
            <v>Band G</v>
          </cell>
          <cell r="K1731">
            <v>1</v>
          </cell>
          <cell r="L1731">
            <v>40</v>
          </cell>
          <cell r="M1731" t="str">
            <v>Permanent Full-Time</v>
          </cell>
          <cell r="N1731" t="str">
            <v>Waged/Timesheet</v>
          </cell>
          <cell r="O1731" t="str">
            <v>Position Filled</v>
          </cell>
          <cell r="P1731">
            <v>2319</v>
          </cell>
          <cell r="Q1731" t="str">
            <v>Claire Rigg</v>
          </cell>
          <cell r="R1731" t="str">
            <v>Permanent Full-Time</v>
          </cell>
          <cell r="S1731" t="str">
            <v>Waged/Timesheet</v>
          </cell>
          <cell r="T1731" t="str">
            <v>CEA – PSA</v>
          </cell>
          <cell r="U1731">
            <v>1</v>
          </cell>
          <cell r="V1731" t="str">
            <v>G+</v>
          </cell>
          <cell r="W1731">
            <v>85000</v>
          </cell>
          <cell r="X1731" t="str">
            <v>1 Queen Street - Level 6</v>
          </cell>
          <cell r="Y1731">
            <v>0</v>
          </cell>
          <cell r="Z1731" t="str">
            <v>Claire</v>
          </cell>
          <cell r="AA1731" t="str">
            <v>Rigg</v>
          </cell>
          <cell r="AC1731" t="str">
            <v>BAND</v>
          </cell>
          <cell r="AD1731" t="str">
            <v>PSA</v>
          </cell>
          <cell r="AE1731" t="str">
            <v>Female</v>
          </cell>
          <cell r="AF1731">
            <v>1411</v>
          </cell>
          <cell r="AG1731" t="str">
            <v>Temporary Traffic</v>
          </cell>
          <cell r="AH1731" t="str">
            <v>00.00.0000</v>
          </cell>
        </row>
        <row r="1732">
          <cell r="A1732">
            <v>51002528</v>
          </cell>
          <cell r="B1732" t="str">
            <v>Capital Development Division</v>
          </cell>
          <cell r="C1732" t="str">
            <v>Road Corridor</v>
          </cell>
          <cell r="D1732" t="str">
            <v>Road Corridor Access</v>
          </cell>
          <cell r="E1732" t="str">
            <v>Temporary Traffic Monitoring</v>
          </cell>
          <cell r="F1732">
            <v>51002528</v>
          </cell>
          <cell r="G1732" t="str">
            <v>Site Traffic Management Advisor</v>
          </cell>
          <cell r="H1732" t="str">
            <v>01.09.2014</v>
          </cell>
          <cell r="I1732" t="str">
            <v>Staff Member</v>
          </cell>
          <cell r="J1732" t="str">
            <v>Band G</v>
          </cell>
          <cell r="K1732">
            <v>1</v>
          </cell>
          <cell r="L1732">
            <v>40</v>
          </cell>
          <cell r="M1732" t="str">
            <v>Permanent Full-Time</v>
          </cell>
          <cell r="N1732" t="str">
            <v>Waged/Timesheet</v>
          </cell>
          <cell r="O1732" t="str">
            <v>Position Filled</v>
          </cell>
          <cell r="P1732">
            <v>93302513</v>
          </cell>
          <cell r="Q1732" t="str">
            <v>Vic Joubert</v>
          </cell>
          <cell r="R1732" t="str">
            <v>Permanent Full-Time</v>
          </cell>
          <cell r="S1732" t="str">
            <v>Waged/Timesheet</v>
          </cell>
          <cell r="T1732" t="str">
            <v>IEA – 2013 Standard</v>
          </cell>
          <cell r="U1732">
            <v>1</v>
          </cell>
          <cell r="V1732" t="str">
            <v>G+</v>
          </cell>
          <cell r="W1732">
            <v>75000</v>
          </cell>
          <cell r="X1732" t="str">
            <v>Vodafone Building - Level 2 (74 Taharoto Road)</v>
          </cell>
          <cell r="Y1732">
            <v>0</v>
          </cell>
          <cell r="Z1732" t="str">
            <v>Vikus</v>
          </cell>
          <cell r="AA1732" t="str">
            <v>Joubert</v>
          </cell>
          <cell r="AB1732" t="str">
            <v>Vic</v>
          </cell>
          <cell r="AC1732" t="str">
            <v>BAND</v>
          </cell>
          <cell r="AD1732" t="str">
            <v>PSA</v>
          </cell>
          <cell r="AE1732" t="str">
            <v>Male</v>
          </cell>
          <cell r="AF1732">
            <v>1411</v>
          </cell>
          <cell r="AG1732" t="str">
            <v>Temporary Traffic</v>
          </cell>
          <cell r="AH1732" t="str">
            <v>00.00.0000</v>
          </cell>
        </row>
        <row r="1733">
          <cell r="A1733">
            <v>51002531</v>
          </cell>
          <cell r="B1733" t="str">
            <v>Capital Development Division</v>
          </cell>
          <cell r="C1733" t="str">
            <v>Road Corridor</v>
          </cell>
          <cell r="D1733" t="str">
            <v>Customer and Business Support</v>
          </cell>
          <cell r="E1733" t="str">
            <v>Customer and Business Support</v>
          </cell>
          <cell r="F1733">
            <v>51002531</v>
          </cell>
          <cell r="G1733" t="str">
            <v>Customer and Business Support Manager</v>
          </cell>
          <cell r="H1733" t="str">
            <v>01.09.2014</v>
          </cell>
          <cell r="I1733" t="str">
            <v>Department Manager</v>
          </cell>
          <cell r="J1733" t="str">
            <v>Band J</v>
          </cell>
          <cell r="K1733">
            <v>1</v>
          </cell>
          <cell r="L1733">
            <v>40</v>
          </cell>
          <cell r="M1733" t="str">
            <v>Permanent Full-Time</v>
          </cell>
          <cell r="N1733" t="str">
            <v>Salaried</v>
          </cell>
          <cell r="O1733" t="str">
            <v>Position Filled</v>
          </cell>
          <cell r="P1733">
            <v>975</v>
          </cell>
          <cell r="Q1733" t="str">
            <v>Rennae Corner</v>
          </cell>
          <cell r="R1733" t="str">
            <v>Permanent Full-Time</v>
          </cell>
          <cell r="S1733" t="str">
            <v>Salaried</v>
          </cell>
          <cell r="T1733" t="str">
            <v>IEA – 2013 Standard</v>
          </cell>
          <cell r="U1733">
            <v>1</v>
          </cell>
          <cell r="V1733" t="str">
            <v>J+</v>
          </cell>
          <cell r="W1733">
            <v>127500</v>
          </cell>
          <cell r="X1733" t="str">
            <v>Vodafone Building - Level 2 (74 Taharoto Road)</v>
          </cell>
          <cell r="Y1733">
            <v>0</v>
          </cell>
          <cell r="Z1733" t="str">
            <v>Rennae</v>
          </cell>
          <cell r="AA1733" t="str">
            <v>Corner</v>
          </cell>
          <cell r="AC1733" t="str">
            <v>BAND</v>
          </cell>
          <cell r="AD1733" t="str">
            <v>PSA</v>
          </cell>
          <cell r="AE1733" t="str">
            <v>Female</v>
          </cell>
          <cell r="AF1733">
            <v>1609</v>
          </cell>
          <cell r="AG1733" t="str">
            <v>MAINT CT'S  -OFFICE</v>
          </cell>
          <cell r="AH1733" t="str">
            <v>00.00.0000</v>
          </cell>
        </row>
        <row r="1734">
          <cell r="A1734">
            <v>51002535</v>
          </cell>
          <cell r="B1734" t="str">
            <v>Capital Development Division</v>
          </cell>
          <cell r="C1734" t="str">
            <v>Road Corridor</v>
          </cell>
          <cell r="D1734" t="str">
            <v>Customer and Business Support</v>
          </cell>
          <cell r="E1734" t="str">
            <v>Administration</v>
          </cell>
          <cell r="F1734">
            <v>51002535</v>
          </cell>
          <cell r="G1734" t="str">
            <v>Administrator Compliance Audit</v>
          </cell>
          <cell r="H1734" t="str">
            <v>01.09.2014</v>
          </cell>
          <cell r="I1734" t="str">
            <v>Staff Member</v>
          </cell>
          <cell r="J1734" t="str">
            <v>Band D</v>
          </cell>
          <cell r="K1734">
            <v>1</v>
          </cell>
          <cell r="L1734">
            <v>40</v>
          </cell>
          <cell r="M1734" t="str">
            <v>Permanent Full-Time</v>
          </cell>
          <cell r="N1734" t="str">
            <v>Waged/Timesheet</v>
          </cell>
          <cell r="O1734" t="str">
            <v>Position Filled</v>
          </cell>
          <cell r="P1734">
            <v>97059074</v>
          </cell>
          <cell r="Q1734" t="str">
            <v>Julieann Smiley</v>
          </cell>
          <cell r="R1734" t="str">
            <v>Permanent Full-Time</v>
          </cell>
          <cell r="S1734" t="str">
            <v>Waged/Timesheet</v>
          </cell>
          <cell r="T1734" t="str">
            <v>CEA – PSA</v>
          </cell>
          <cell r="U1734">
            <v>1</v>
          </cell>
          <cell r="V1734" t="str">
            <v>D+</v>
          </cell>
          <cell r="W1734">
            <v>55845.66</v>
          </cell>
          <cell r="X1734" t="str">
            <v>Level 1 - 15 Putney Way</v>
          </cell>
          <cell r="Y1734">
            <v>0</v>
          </cell>
          <cell r="Z1734" t="str">
            <v>Julieann</v>
          </cell>
          <cell r="AA1734" t="str">
            <v>Smiley</v>
          </cell>
          <cell r="AB1734" t="str">
            <v>Julieann</v>
          </cell>
          <cell r="AC1734" t="str">
            <v>BAND</v>
          </cell>
          <cell r="AD1734" t="str">
            <v>PSA</v>
          </cell>
          <cell r="AE1734" t="str">
            <v>Female</v>
          </cell>
          <cell r="AF1734">
            <v>1609</v>
          </cell>
          <cell r="AG1734" t="str">
            <v>MAINT CT'S  -OFFICE</v>
          </cell>
          <cell r="AH1734" t="str">
            <v>00.00.0000</v>
          </cell>
        </row>
        <row r="1735">
          <cell r="A1735">
            <v>51002537</v>
          </cell>
          <cell r="B1735" t="str">
            <v>Capital Development Division</v>
          </cell>
          <cell r="C1735" t="str">
            <v>Road Corridor</v>
          </cell>
          <cell r="D1735" t="str">
            <v>Technical Services</v>
          </cell>
          <cell r="E1735" t="str">
            <v>Technical Services</v>
          </cell>
          <cell r="F1735">
            <v>51002537</v>
          </cell>
          <cell r="G1735" t="str">
            <v>Road Corridor Technical Services Manager</v>
          </cell>
          <cell r="H1735" t="str">
            <v>01.09.2014</v>
          </cell>
          <cell r="I1735" t="str">
            <v>Department Manager</v>
          </cell>
          <cell r="J1735" t="str">
            <v>Band L</v>
          </cell>
          <cell r="K1735">
            <v>1</v>
          </cell>
          <cell r="L1735">
            <v>40</v>
          </cell>
          <cell r="M1735" t="str">
            <v>Permanent Full-Time</v>
          </cell>
          <cell r="N1735" t="str">
            <v>Salaried</v>
          </cell>
          <cell r="O1735" t="str">
            <v>Position Filled</v>
          </cell>
          <cell r="P1735">
            <v>90001077</v>
          </cell>
          <cell r="Q1735" t="str">
            <v>Veenay Rambisheswar</v>
          </cell>
          <cell r="R1735" t="str">
            <v>Permanent Full-Time</v>
          </cell>
          <cell r="S1735" t="str">
            <v>Salaried</v>
          </cell>
          <cell r="T1735" t="str">
            <v>IEA – 2013 Standard</v>
          </cell>
          <cell r="U1735">
            <v>1</v>
          </cell>
          <cell r="V1735" t="str">
            <v>L+</v>
          </cell>
          <cell r="W1735">
            <v>195000</v>
          </cell>
          <cell r="X1735" t="str">
            <v>Admin 4 - 6 Henderson Valley Road</v>
          </cell>
          <cell r="Y1735">
            <v>0</v>
          </cell>
          <cell r="Z1735" t="str">
            <v>Veenay</v>
          </cell>
          <cell r="AA1735" t="str">
            <v>Rambisheswar</v>
          </cell>
          <cell r="AB1735" t="str">
            <v>Veenay</v>
          </cell>
          <cell r="AC1735" t="str">
            <v>BAND</v>
          </cell>
          <cell r="AD1735" t="str">
            <v>PSA</v>
          </cell>
          <cell r="AE1735" t="str">
            <v>Male</v>
          </cell>
          <cell r="AF1735">
            <v>1621</v>
          </cell>
          <cell r="AG1735" t="str">
            <v>Technical Services</v>
          </cell>
          <cell r="AH1735" t="str">
            <v>00.00.0000</v>
          </cell>
        </row>
        <row r="1736">
          <cell r="A1736">
            <v>51002538</v>
          </cell>
          <cell r="B1736" t="str">
            <v>Capital Development Division</v>
          </cell>
          <cell r="C1736" t="str">
            <v>Road Corridor</v>
          </cell>
          <cell r="D1736" t="str">
            <v>Technical Services</v>
          </cell>
          <cell r="E1736" t="str">
            <v>Asset Maintenance</v>
          </cell>
          <cell r="F1736">
            <v>51002538</v>
          </cell>
          <cell r="G1736" t="str">
            <v>Senior Asset Maintenance Engineer</v>
          </cell>
          <cell r="H1736" t="str">
            <v>01.09.2014</v>
          </cell>
          <cell r="I1736" t="str">
            <v>Unit Manager</v>
          </cell>
          <cell r="J1736" t="str">
            <v>Band H</v>
          </cell>
          <cell r="K1736">
            <v>1</v>
          </cell>
          <cell r="L1736">
            <v>40</v>
          </cell>
          <cell r="M1736" t="str">
            <v>Permanent Full-Time</v>
          </cell>
          <cell r="N1736" t="str">
            <v>Salaried</v>
          </cell>
          <cell r="O1736" t="str">
            <v>Position unfilled for 135 days</v>
          </cell>
          <cell r="P1736">
            <v>0</v>
          </cell>
          <cell r="U1736">
            <v>0</v>
          </cell>
          <cell r="W1736">
            <v>0</v>
          </cell>
          <cell r="Y1736">
            <v>1</v>
          </cell>
          <cell r="AD1736" t="str">
            <v>PSA</v>
          </cell>
          <cell r="AH1736" t="str">
            <v>00.00.0000</v>
          </cell>
        </row>
        <row r="1737">
          <cell r="A1737">
            <v>51002544</v>
          </cell>
          <cell r="B1737" t="str">
            <v>Capital Development Division</v>
          </cell>
          <cell r="C1737" t="str">
            <v>Road Corridor</v>
          </cell>
          <cell r="D1737" t="str">
            <v>Technical Services</v>
          </cell>
          <cell r="E1737" t="str">
            <v>Design &amp; Delivery North</v>
          </cell>
          <cell r="F1737">
            <v>51002544</v>
          </cell>
          <cell r="G1737" t="str">
            <v>Design Delivey Leader - North</v>
          </cell>
          <cell r="H1737" t="str">
            <v>01.09.2014</v>
          </cell>
          <cell r="I1737" t="str">
            <v>Unit Manager</v>
          </cell>
          <cell r="J1737" t="str">
            <v>Band I</v>
          </cell>
          <cell r="K1737">
            <v>1</v>
          </cell>
          <cell r="L1737">
            <v>40</v>
          </cell>
          <cell r="M1737" t="str">
            <v>Permanent Full-Time</v>
          </cell>
          <cell r="N1737" t="str">
            <v>Salaried</v>
          </cell>
          <cell r="O1737" t="str">
            <v>Position Filled</v>
          </cell>
          <cell r="P1737">
            <v>93302194</v>
          </cell>
          <cell r="Q1737" t="str">
            <v>Grahame Bell</v>
          </cell>
          <cell r="R1737" t="str">
            <v>Permanent Full-Time</v>
          </cell>
          <cell r="S1737" t="str">
            <v>Salaried</v>
          </cell>
          <cell r="T1737" t="str">
            <v>CEA – PSA</v>
          </cell>
          <cell r="U1737">
            <v>1</v>
          </cell>
          <cell r="V1737" t="str">
            <v>I+</v>
          </cell>
          <cell r="W1737">
            <v>122000</v>
          </cell>
          <cell r="X1737" t="str">
            <v>Vodafone Building - Level 2 (74 Taharoto Road)</v>
          </cell>
          <cell r="Y1737">
            <v>0</v>
          </cell>
          <cell r="Z1737" t="str">
            <v>Grahame</v>
          </cell>
          <cell r="AA1737" t="str">
            <v>Bell</v>
          </cell>
          <cell r="AB1737" t="str">
            <v>Grahame</v>
          </cell>
          <cell r="AC1737" t="str">
            <v>BAND</v>
          </cell>
          <cell r="AD1737" t="str">
            <v>PSA</v>
          </cell>
          <cell r="AE1737" t="str">
            <v>Male</v>
          </cell>
          <cell r="AF1737">
            <v>1622</v>
          </cell>
          <cell r="AG1737" t="str">
            <v>Northern Design</v>
          </cell>
          <cell r="AH1737" t="str">
            <v>00.00.0000</v>
          </cell>
        </row>
        <row r="1738">
          <cell r="A1738">
            <v>51002545</v>
          </cell>
          <cell r="B1738" t="str">
            <v>Capital Development Division</v>
          </cell>
          <cell r="C1738" t="str">
            <v>Road Corridor</v>
          </cell>
          <cell r="D1738" t="str">
            <v>Technical Services</v>
          </cell>
          <cell r="E1738" t="str">
            <v>Design &amp; Delivery Central</v>
          </cell>
          <cell r="F1738">
            <v>51002545</v>
          </cell>
          <cell r="G1738" t="str">
            <v>Design Delivey Leader - Central</v>
          </cell>
          <cell r="H1738" t="str">
            <v>01.09.2014</v>
          </cell>
          <cell r="I1738" t="str">
            <v>Unit Manager</v>
          </cell>
          <cell r="J1738" t="str">
            <v>Band I</v>
          </cell>
          <cell r="K1738">
            <v>1</v>
          </cell>
          <cell r="L1738">
            <v>40</v>
          </cell>
          <cell r="M1738" t="str">
            <v>Permanent Full-Time</v>
          </cell>
          <cell r="N1738" t="str">
            <v>Salaried</v>
          </cell>
          <cell r="O1738" t="str">
            <v>Position Filled</v>
          </cell>
          <cell r="P1738">
            <v>90001057</v>
          </cell>
          <cell r="Q1738" t="str">
            <v>Arvind Sima</v>
          </cell>
          <cell r="R1738" t="str">
            <v>Permanent Full-Time</v>
          </cell>
          <cell r="S1738" t="str">
            <v>Salaried</v>
          </cell>
          <cell r="T1738" t="str">
            <v>CEA – PSA</v>
          </cell>
          <cell r="U1738">
            <v>1</v>
          </cell>
          <cell r="V1738" t="str">
            <v>I+</v>
          </cell>
          <cell r="W1738">
            <v>115000</v>
          </cell>
          <cell r="X1738" t="str">
            <v>1 Queen Street - Level 10</v>
          </cell>
          <cell r="Y1738">
            <v>0</v>
          </cell>
          <cell r="Z1738" t="str">
            <v>Arvind</v>
          </cell>
          <cell r="AA1738" t="str">
            <v>Sima</v>
          </cell>
          <cell r="AB1738" t="str">
            <v>Arvind</v>
          </cell>
          <cell r="AC1738" t="str">
            <v>BAND</v>
          </cell>
          <cell r="AD1738" t="str">
            <v>PSA</v>
          </cell>
          <cell r="AE1738" t="str">
            <v>Male</v>
          </cell>
          <cell r="AF1738">
            <v>1624</v>
          </cell>
          <cell r="AG1738" t="str">
            <v>Central Design</v>
          </cell>
          <cell r="AH1738" t="str">
            <v>00.00.0000</v>
          </cell>
        </row>
        <row r="1739">
          <cell r="A1739">
            <v>51002546</v>
          </cell>
          <cell r="B1739" t="str">
            <v>Capital Development Division</v>
          </cell>
          <cell r="C1739" t="str">
            <v>Road Corridor</v>
          </cell>
          <cell r="D1739" t="str">
            <v>Technical Services</v>
          </cell>
          <cell r="E1739" t="str">
            <v>Design &amp; Delivery West</v>
          </cell>
          <cell r="F1739">
            <v>51002546</v>
          </cell>
          <cell r="G1739" t="str">
            <v>Design Delivey Leader - West</v>
          </cell>
          <cell r="H1739" t="str">
            <v>01.09.2014</v>
          </cell>
          <cell r="I1739" t="str">
            <v>Unit Manager</v>
          </cell>
          <cell r="J1739" t="str">
            <v>Band I</v>
          </cell>
          <cell r="K1739">
            <v>1</v>
          </cell>
          <cell r="L1739">
            <v>40</v>
          </cell>
          <cell r="M1739" t="str">
            <v>Permanent Full-Time</v>
          </cell>
          <cell r="N1739" t="str">
            <v>Salaried</v>
          </cell>
          <cell r="O1739" t="str">
            <v>Position Filled</v>
          </cell>
          <cell r="P1739">
            <v>1109</v>
          </cell>
          <cell r="Q1739" t="str">
            <v>Krishna Paruchuri</v>
          </cell>
          <cell r="R1739" t="str">
            <v>Permanent Full-Time</v>
          </cell>
          <cell r="S1739" t="str">
            <v>Salaried</v>
          </cell>
          <cell r="T1739" t="str">
            <v>IEA – 2013 Standard</v>
          </cell>
          <cell r="U1739">
            <v>1</v>
          </cell>
          <cell r="V1739" t="str">
            <v>I4</v>
          </cell>
          <cell r="W1739">
            <v>95920</v>
          </cell>
          <cell r="X1739" t="str">
            <v>Admin 5 - 6 Henderson Valley Road</v>
          </cell>
          <cell r="Y1739">
            <v>0</v>
          </cell>
          <cell r="Z1739" t="str">
            <v>Krishna</v>
          </cell>
          <cell r="AA1739" t="str">
            <v>Paruchuri</v>
          </cell>
          <cell r="AC1739" t="str">
            <v>BAND</v>
          </cell>
          <cell r="AD1739" t="str">
            <v>PSA</v>
          </cell>
          <cell r="AE1739" t="str">
            <v>Male</v>
          </cell>
          <cell r="AF1739">
            <v>1623</v>
          </cell>
          <cell r="AG1739" t="str">
            <v>Western Design</v>
          </cell>
          <cell r="AH1739" t="str">
            <v>00.00.0000</v>
          </cell>
        </row>
        <row r="1740">
          <cell r="A1740">
            <v>51002547</v>
          </cell>
          <cell r="B1740" t="str">
            <v>Capital Development Division</v>
          </cell>
          <cell r="C1740" t="str">
            <v>Road Corridor</v>
          </cell>
          <cell r="D1740" t="str">
            <v>Technical Services</v>
          </cell>
          <cell r="E1740" t="str">
            <v>Design &amp; Delivery South</v>
          </cell>
          <cell r="F1740">
            <v>51002547</v>
          </cell>
          <cell r="G1740" t="str">
            <v>Design Delivey Leader - South</v>
          </cell>
          <cell r="H1740" t="str">
            <v>01.09.2014</v>
          </cell>
          <cell r="I1740" t="str">
            <v>Unit Manager</v>
          </cell>
          <cell r="J1740" t="str">
            <v>Band I</v>
          </cell>
          <cell r="K1740">
            <v>1</v>
          </cell>
          <cell r="L1740">
            <v>40</v>
          </cell>
          <cell r="M1740" t="str">
            <v>Permanent Full-Time</v>
          </cell>
          <cell r="N1740" t="str">
            <v>Salaried</v>
          </cell>
          <cell r="O1740" t="str">
            <v>Position Filled</v>
          </cell>
          <cell r="P1740">
            <v>221</v>
          </cell>
          <cell r="Q1740" t="str">
            <v>Narinder Bassan</v>
          </cell>
          <cell r="R1740" t="str">
            <v>Permanent Full-Time</v>
          </cell>
          <cell r="S1740" t="str">
            <v>Salaried</v>
          </cell>
          <cell r="T1740" t="str">
            <v>CEA – PSA</v>
          </cell>
          <cell r="U1740">
            <v>1</v>
          </cell>
          <cell r="V1740" t="str">
            <v>I+</v>
          </cell>
          <cell r="W1740">
            <v>115000</v>
          </cell>
          <cell r="X1740" t="str">
            <v>Level 1 - 15 Putney Way</v>
          </cell>
          <cell r="Y1740">
            <v>0</v>
          </cell>
          <cell r="Z1740" t="str">
            <v>Narinder</v>
          </cell>
          <cell r="AA1740" t="str">
            <v>Bassan</v>
          </cell>
          <cell r="AB1740" t="str">
            <v>Narinder</v>
          </cell>
          <cell r="AC1740" t="str">
            <v>BAND</v>
          </cell>
          <cell r="AD1740" t="str">
            <v>PSA</v>
          </cell>
          <cell r="AE1740" t="str">
            <v>Male</v>
          </cell>
          <cell r="AF1740">
            <v>1625</v>
          </cell>
          <cell r="AG1740" t="str">
            <v>Southern Design</v>
          </cell>
          <cell r="AH1740" t="str">
            <v>00.00.0000</v>
          </cell>
        </row>
        <row r="1741">
          <cell r="A1741">
            <v>51002550</v>
          </cell>
          <cell r="B1741" t="str">
            <v>Capital Development Division</v>
          </cell>
          <cell r="C1741" t="str">
            <v>Road Corridor</v>
          </cell>
          <cell r="D1741" t="str">
            <v>Technical Services</v>
          </cell>
          <cell r="E1741" t="str">
            <v>Design &amp; Delivery North</v>
          </cell>
          <cell r="F1741">
            <v>51002550</v>
          </cell>
          <cell r="G1741" t="str">
            <v>Engineer</v>
          </cell>
          <cell r="H1741" t="str">
            <v>01.09.2014</v>
          </cell>
          <cell r="I1741" t="str">
            <v>Staff Member</v>
          </cell>
          <cell r="J1741" t="str">
            <v>Band G</v>
          </cell>
          <cell r="K1741">
            <v>1</v>
          </cell>
          <cell r="L1741">
            <v>40</v>
          </cell>
          <cell r="M1741" t="str">
            <v>Permanent Full-Time</v>
          </cell>
          <cell r="N1741" t="str">
            <v>Waged/Timesheet</v>
          </cell>
          <cell r="O1741" t="str">
            <v>Position unfilled for 135 days</v>
          </cell>
          <cell r="P1741">
            <v>0</v>
          </cell>
          <cell r="U1741">
            <v>0</v>
          </cell>
          <cell r="W1741">
            <v>0</v>
          </cell>
          <cell r="Y1741">
            <v>1</v>
          </cell>
          <cell r="AD1741" t="str">
            <v>PSA</v>
          </cell>
          <cell r="AH1741" t="str">
            <v>00.00.0000</v>
          </cell>
        </row>
        <row r="1742">
          <cell r="A1742">
            <v>51002552</v>
          </cell>
          <cell r="B1742" t="str">
            <v>Capital Development Division</v>
          </cell>
          <cell r="C1742" t="str">
            <v>Road Corridor</v>
          </cell>
          <cell r="D1742" t="str">
            <v>Technical Services</v>
          </cell>
          <cell r="E1742" t="str">
            <v>Technical Services</v>
          </cell>
          <cell r="F1742">
            <v>51002552</v>
          </cell>
          <cell r="G1742" t="str">
            <v>Administrator</v>
          </cell>
          <cell r="H1742" t="str">
            <v>01.09.2014</v>
          </cell>
          <cell r="I1742" t="str">
            <v>Staff Member</v>
          </cell>
          <cell r="J1742" t="str">
            <v>Band D</v>
          </cell>
          <cell r="K1742">
            <v>1</v>
          </cell>
          <cell r="L1742">
            <v>40</v>
          </cell>
          <cell r="M1742" t="str">
            <v>Permanent Full-Time</v>
          </cell>
          <cell r="N1742" t="str">
            <v>Waged/Timesheet</v>
          </cell>
          <cell r="O1742" t="str">
            <v>Position Filled</v>
          </cell>
          <cell r="P1742">
            <v>1866</v>
          </cell>
          <cell r="Q1742" t="str">
            <v>Vicky Cheng</v>
          </cell>
          <cell r="R1742" t="str">
            <v>Permanent Full-Time</v>
          </cell>
          <cell r="S1742" t="str">
            <v>Waged/Timesheet</v>
          </cell>
          <cell r="T1742" t="str">
            <v>IEA – 2013 Standard</v>
          </cell>
          <cell r="U1742">
            <v>1</v>
          </cell>
          <cell r="V1742" t="str">
            <v>D+</v>
          </cell>
          <cell r="W1742">
            <v>46828</v>
          </cell>
          <cell r="X1742" t="str">
            <v>Vodafone Building  L2 -74 Taharoto Road</v>
          </cell>
          <cell r="Y1742">
            <v>0</v>
          </cell>
          <cell r="Z1742" t="str">
            <v>Wei-Jung</v>
          </cell>
          <cell r="AA1742" t="str">
            <v>Cheng</v>
          </cell>
          <cell r="AB1742" t="str">
            <v>Vicky</v>
          </cell>
          <cell r="AC1742" t="str">
            <v>BAND</v>
          </cell>
          <cell r="AD1742" t="str">
            <v>PSA</v>
          </cell>
          <cell r="AE1742" t="str">
            <v>Female</v>
          </cell>
          <cell r="AF1742">
            <v>1621</v>
          </cell>
          <cell r="AG1742" t="str">
            <v>Technical Services</v>
          </cell>
          <cell r="AH1742" t="str">
            <v>00.00.0000</v>
          </cell>
        </row>
        <row r="1743">
          <cell r="A1743">
            <v>51002557</v>
          </cell>
          <cell r="B1743" t="str">
            <v>Capital Development Division</v>
          </cell>
          <cell r="C1743" t="str">
            <v>Road Corridor</v>
          </cell>
          <cell r="D1743" t="str">
            <v>Delivery</v>
          </cell>
          <cell r="E1743" t="str">
            <v>HGI Contracts</v>
          </cell>
          <cell r="F1743">
            <v>51002557</v>
          </cell>
          <cell r="G1743" t="str">
            <v>HGI Contracts Team Leader</v>
          </cell>
          <cell r="H1743" t="str">
            <v>01.09.2014</v>
          </cell>
          <cell r="I1743" t="str">
            <v>Team Leader</v>
          </cell>
          <cell r="J1743" t="str">
            <v>Band I</v>
          </cell>
          <cell r="K1743">
            <v>1</v>
          </cell>
          <cell r="L1743">
            <v>40</v>
          </cell>
          <cell r="M1743" t="str">
            <v>Permanent Full-Time</v>
          </cell>
          <cell r="N1743" t="str">
            <v>Salaried</v>
          </cell>
          <cell r="O1743" t="str">
            <v>Position Filled</v>
          </cell>
          <cell r="P1743">
            <v>90001088</v>
          </cell>
          <cell r="Q1743" t="str">
            <v>Jodee McKay</v>
          </cell>
          <cell r="R1743" t="str">
            <v>Permanent Full-Time</v>
          </cell>
          <cell r="S1743" t="str">
            <v>Salaried</v>
          </cell>
          <cell r="T1743" t="str">
            <v>IEA – 2013 Standard</v>
          </cell>
          <cell r="U1743">
            <v>1</v>
          </cell>
          <cell r="V1743" t="str">
            <v>I5</v>
          </cell>
          <cell r="W1743">
            <v>98100</v>
          </cell>
          <cell r="X1743" t="str">
            <v>Waiheke Island Service Centre</v>
          </cell>
          <cell r="Y1743">
            <v>0</v>
          </cell>
          <cell r="Z1743" t="str">
            <v>Jodee</v>
          </cell>
          <cell r="AA1743" t="str">
            <v>McKay</v>
          </cell>
          <cell r="AB1743" t="str">
            <v>Jodee</v>
          </cell>
          <cell r="AC1743" t="str">
            <v>BAND</v>
          </cell>
          <cell r="AD1743" t="str">
            <v>PSA</v>
          </cell>
          <cell r="AE1743" t="str">
            <v>Female</v>
          </cell>
          <cell r="AF1743">
            <v>1616</v>
          </cell>
          <cell r="AG1743" t="str">
            <v>HGI</v>
          </cell>
          <cell r="AH1743" t="str">
            <v>00.00.0000</v>
          </cell>
        </row>
        <row r="1744">
          <cell r="A1744">
            <v>51002561</v>
          </cell>
          <cell r="B1744" t="str">
            <v>Capital Development Division</v>
          </cell>
          <cell r="C1744" t="str">
            <v>Road Corridor</v>
          </cell>
          <cell r="D1744" t="str">
            <v>Delivery</v>
          </cell>
          <cell r="E1744" t="str">
            <v>South West Contracts</v>
          </cell>
          <cell r="F1744">
            <v>51002561</v>
          </cell>
          <cell r="G1744" t="str">
            <v>Area Engineer</v>
          </cell>
          <cell r="H1744" t="str">
            <v>01.09.2014</v>
          </cell>
          <cell r="I1744" t="str">
            <v>Staff Member</v>
          </cell>
          <cell r="J1744" t="str">
            <v>Band G</v>
          </cell>
          <cell r="K1744">
            <v>1</v>
          </cell>
          <cell r="L1744">
            <v>40</v>
          </cell>
          <cell r="M1744" t="str">
            <v>Permanent Full-Time</v>
          </cell>
          <cell r="N1744" t="str">
            <v>Waged/Timesheet</v>
          </cell>
          <cell r="O1744" t="str">
            <v>Position unfilled for 135 days</v>
          </cell>
          <cell r="P1744">
            <v>0</v>
          </cell>
          <cell r="U1744">
            <v>0</v>
          </cell>
          <cell r="W1744">
            <v>0</v>
          </cell>
          <cell r="Y1744">
            <v>1</v>
          </cell>
          <cell r="AD1744" t="str">
            <v>PSA</v>
          </cell>
          <cell r="AH1744" t="str">
            <v>00.00.0000</v>
          </cell>
        </row>
        <row r="1745">
          <cell r="A1745">
            <v>51002562</v>
          </cell>
          <cell r="B1745" t="str">
            <v>Capital Development Division</v>
          </cell>
          <cell r="C1745" t="str">
            <v>Road Corridor</v>
          </cell>
          <cell r="D1745" t="str">
            <v>Delivery</v>
          </cell>
          <cell r="E1745" t="str">
            <v>South West Contracts</v>
          </cell>
          <cell r="F1745">
            <v>51002562</v>
          </cell>
          <cell r="G1745" t="str">
            <v>Area Engineer</v>
          </cell>
          <cell r="H1745" t="str">
            <v>01.09.2014</v>
          </cell>
          <cell r="I1745" t="str">
            <v>Staff Member</v>
          </cell>
          <cell r="J1745" t="str">
            <v>Band G</v>
          </cell>
          <cell r="K1745">
            <v>1</v>
          </cell>
          <cell r="L1745">
            <v>40</v>
          </cell>
          <cell r="M1745" t="str">
            <v>Permanent Full-Time</v>
          </cell>
          <cell r="N1745" t="str">
            <v>Waged/Timesheet</v>
          </cell>
          <cell r="O1745" t="str">
            <v>Perm. Position Filled by Non Employee</v>
          </cell>
          <cell r="P1745">
            <v>1645</v>
          </cell>
          <cell r="Q1745" t="str">
            <v>Crane Huang</v>
          </cell>
          <cell r="R1745" t="str">
            <v>Non-Employee</v>
          </cell>
          <cell r="S1745" t="str">
            <v>Contractor</v>
          </cell>
          <cell r="U1745">
            <v>0</v>
          </cell>
          <cell r="W1745">
            <v>0</v>
          </cell>
          <cell r="X1745" t="str">
            <v>Level 1 - 15 Putney Way</v>
          </cell>
          <cell r="Y1745">
            <v>1</v>
          </cell>
          <cell r="Z1745" t="str">
            <v>Crane</v>
          </cell>
          <cell r="AA1745" t="str">
            <v>Huang</v>
          </cell>
          <cell r="AD1745" t="str">
            <v>PSA</v>
          </cell>
          <cell r="AE1745" t="str">
            <v>Male</v>
          </cell>
          <cell r="AF1745">
            <v>1619</v>
          </cell>
          <cell r="AG1745" t="str">
            <v>South 1</v>
          </cell>
          <cell r="AH1745" t="str">
            <v>31.03.2015</v>
          </cell>
        </row>
        <row r="1746">
          <cell r="A1746">
            <v>51002563</v>
          </cell>
          <cell r="B1746" t="str">
            <v>Capital Development Division</v>
          </cell>
          <cell r="C1746" t="str">
            <v>Road Corridor</v>
          </cell>
          <cell r="D1746" t="str">
            <v>Delivery</v>
          </cell>
          <cell r="E1746" t="str">
            <v>South East Contracts</v>
          </cell>
          <cell r="F1746">
            <v>51002563</v>
          </cell>
          <cell r="G1746" t="str">
            <v>Senior Area Engineer</v>
          </cell>
          <cell r="H1746" t="str">
            <v>01.09.2014</v>
          </cell>
          <cell r="I1746" t="str">
            <v>Staff Member</v>
          </cell>
          <cell r="J1746" t="str">
            <v>Band H</v>
          </cell>
          <cell r="K1746">
            <v>1</v>
          </cell>
          <cell r="L1746">
            <v>40</v>
          </cell>
          <cell r="M1746" t="str">
            <v>Permanent Full-Time</v>
          </cell>
          <cell r="N1746" t="str">
            <v>Salaried</v>
          </cell>
          <cell r="O1746" t="str">
            <v>Position Filled</v>
          </cell>
          <cell r="P1746">
            <v>1000</v>
          </cell>
          <cell r="Q1746" t="str">
            <v>Johan Fick</v>
          </cell>
          <cell r="R1746" t="str">
            <v>Permanent Full-Time</v>
          </cell>
          <cell r="S1746" t="str">
            <v>Salaried</v>
          </cell>
          <cell r="T1746" t="str">
            <v>IEA – 2010 Standard</v>
          </cell>
          <cell r="U1746">
            <v>1</v>
          </cell>
          <cell r="V1746" t="str">
            <v>H+</v>
          </cell>
          <cell r="W1746">
            <v>99764</v>
          </cell>
          <cell r="X1746" t="str">
            <v>Level 1 - 15 Putney Way</v>
          </cell>
          <cell r="Y1746">
            <v>0</v>
          </cell>
          <cell r="Z1746" t="str">
            <v>Johannes</v>
          </cell>
          <cell r="AA1746" t="str">
            <v>Fick</v>
          </cell>
          <cell r="AB1746" t="str">
            <v>Johan</v>
          </cell>
          <cell r="AC1746" t="str">
            <v>BAND</v>
          </cell>
          <cell r="AD1746" t="str">
            <v>PSA</v>
          </cell>
          <cell r="AE1746" t="str">
            <v>Male</v>
          </cell>
          <cell r="AF1746">
            <v>1620</v>
          </cell>
          <cell r="AG1746" t="str">
            <v>South 2</v>
          </cell>
          <cell r="AH1746" t="str">
            <v>00.00.0000</v>
          </cell>
        </row>
        <row r="1747">
          <cell r="A1747">
            <v>51002564</v>
          </cell>
          <cell r="B1747" t="str">
            <v>Capital Development Division</v>
          </cell>
          <cell r="C1747" t="str">
            <v>Road Corridor</v>
          </cell>
          <cell r="D1747" t="str">
            <v>Delivery</v>
          </cell>
          <cell r="E1747" t="str">
            <v>South East Contracts</v>
          </cell>
          <cell r="F1747">
            <v>51002564</v>
          </cell>
          <cell r="G1747" t="str">
            <v>South East Contracts Team Leader</v>
          </cell>
          <cell r="H1747" t="str">
            <v>01.09.2014</v>
          </cell>
          <cell r="I1747" t="str">
            <v>Team Leader</v>
          </cell>
          <cell r="J1747" t="str">
            <v>Band I</v>
          </cell>
          <cell r="K1747">
            <v>1</v>
          </cell>
          <cell r="L1747">
            <v>40</v>
          </cell>
          <cell r="M1747" t="str">
            <v>Permanent Full-Time</v>
          </cell>
          <cell r="N1747" t="str">
            <v>Salaried</v>
          </cell>
          <cell r="O1747" t="str">
            <v>Position Filled</v>
          </cell>
          <cell r="P1747">
            <v>1442</v>
          </cell>
          <cell r="Q1747" t="str">
            <v>Norm Arnold</v>
          </cell>
          <cell r="R1747" t="str">
            <v>Permanent Full-Time</v>
          </cell>
          <cell r="S1747" t="str">
            <v>Salaried</v>
          </cell>
          <cell r="T1747" t="str">
            <v>CEA – PSA</v>
          </cell>
          <cell r="U1747">
            <v>1</v>
          </cell>
          <cell r="V1747" t="str">
            <v>I+</v>
          </cell>
          <cell r="W1747">
            <v>106392</v>
          </cell>
          <cell r="X1747" t="str">
            <v>Level 1 - 15 Putney Way</v>
          </cell>
          <cell r="Y1747">
            <v>0</v>
          </cell>
          <cell r="Z1747" t="str">
            <v>Norman</v>
          </cell>
          <cell r="AA1747" t="str">
            <v>Arnold</v>
          </cell>
          <cell r="AB1747" t="str">
            <v>Norm</v>
          </cell>
          <cell r="AC1747" t="str">
            <v>BAND</v>
          </cell>
          <cell r="AD1747" t="str">
            <v>PSA</v>
          </cell>
          <cell r="AE1747" t="str">
            <v>Male</v>
          </cell>
          <cell r="AF1747">
            <v>1620</v>
          </cell>
          <cell r="AG1747" t="str">
            <v>South 2</v>
          </cell>
          <cell r="AH1747" t="str">
            <v>00.00.0000</v>
          </cell>
        </row>
        <row r="1748">
          <cell r="A1748">
            <v>51002565</v>
          </cell>
          <cell r="B1748" t="str">
            <v>Capital Development Division</v>
          </cell>
          <cell r="C1748" t="str">
            <v>Road Corridor</v>
          </cell>
          <cell r="D1748" t="str">
            <v>Delivery</v>
          </cell>
          <cell r="E1748" t="str">
            <v>UFB</v>
          </cell>
          <cell r="F1748">
            <v>51002565</v>
          </cell>
          <cell r="G1748" t="str">
            <v>UFB Team Leader</v>
          </cell>
          <cell r="H1748" t="str">
            <v>01.09.2014</v>
          </cell>
          <cell r="I1748" t="str">
            <v>Unit Manager</v>
          </cell>
          <cell r="J1748" t="str">
            <v>Band H</v>
          </cell>
          <cell r="K1748">
            <v>1</v>
          </cell>
          <cell r="L1748">
            <v>40</v>
          </cell>
          <cell r="M1748" t="str">
            <v>Permanent Full-Time</v>
          </cell>
          <cell r="N1748" t="str">
            <v>Salaried</v>
          </cell>
          <cell r="O1748" t="str">
            <v>Position unfilled for 135 days</v>
          </cell>
          <cell r="P1748">
            <v>0</v>
          </cell>
          <cell r="U1748">
            <v>0</v>
          </cell>
          <cell r="W1748">
            <v>0</v>
          </cell>
          <cell r="Y1748">
            <v>1</v>
          </cell>
          <cell r="AD1748" t="str">
            <v>PSA</v>
          </cell>
          <cell r="AH1748" t="str">
            <v>00.00.0000</v>
          </cell>
        </row>
        <row r="1749">
          <cell r="A1749">
            <v>51002568</v>
          </cell>
          <cell r="B1749" t="str">
            <v>Services</v>
          </cell>
          <cell r="C1749" t="str">
            <v>Services</v>
          </cell>
          <cell r="D1749" t="str">
            <v>Walking &amp; Cycling</v>
          </cell>
          <cell r="E1749" t="str">
            <v>Walking &amp; Cycling</v>
          </cell>
          <cell r="F1749">
            <v>51002568</v>
          </cell>
          <cell r="G1749" t="str">
            <v>Walking &amp; Cycling Manager</v>
          </cell>
          <cell r="H1749" t="str">
            <v>01.09.2014</v>
          </cell>
          <cell r="I1749" t="str">
            <v>Department Manager</v>
          </cell>
          <cell r="J1749" t="str">
            <v>Band K</v>
          </cell>
          <cell r="K1749">
            <v>1</v>
          </cell>
          <cell r="L1749">
            <v>40</v>
          </cell>
          <cell r="M1749" t="str">
            <v>Permanent Full-Time</v>
          </cell>
          <cell r="N1749" t="str">
            <v>Salaried</v>
          </cell>
          <cell r="O1749" t="str">
            <v>Future Start exists</v>
          </cell>
          <cell r="P1749">
            <v>0</v>
          </cell>
          <cell r="U1749">
            <v>0</v>
          </cell>
          <cell r="W1749">
            <v>0</v>
          </cell>
          <cell r="Y1749">
            <v>1</v>
          </cell>
          <cell r="AD1749" t="str">
            <v>PSA</v>
          </cell>
          <cell r="AH1749" t="str">
            <v>00.00.0000</v>
          </cell>
        </row>
        <row r="1750">
          <cell r="A1750">
            <v>51002569</v>
          </cell>
          <cell r="B1750" t="str">
            <v>Services</v>
          </cell>
          <cell r="C1750" t="str">
            <v>Services</v>
          </cell>
          <cell r="D1750" t="str">
            <v>Business Integration &amp; Development</v>
          </cell>
          <cell r="E1750" t="str">
            <v>Business Integration &amp; Development</v>
          </cell>
          <cell r="F1750">
            <v>51002569</v>
          </cell>
          <cell r="G1750" t="str">
            <v>Business Integration &amp; Devlpmnt Manager</v>
          </cell>
          <cell r="H1750" t="str">
            <v>01.09.2014</v>
          </cell>
          <cell r="I1750" t="str">
            <v>Department Manager</v>
          </cell>
          <cell r="J1750" t="str">
            <v>Band L</v>
          </cell>
          <cell r="K1750">
            <v>1</v>
          </cell>
          <cell r="L1750">
            <v>40</v>
          </cell>
          <cell r="M1750" t="str">
            <v>Permanent Full-Time</v>
          </cell>
          <cell r="N1750" t="str">
            <v>Salaried</v>
          </cell>
          <cell r="O1750" t="str">
            <v>Position Filled</v>
          </cell>
          <cell r="P1750">
            <v>91004357</v>
          </cell>
          <cell r="Q1750" t="str">
            <v>Matthew Rednall</v>
          </cell>
          <cell r="R1750" t="str">
            <v>Permanent Full-Time</v>
          </cell>
          <cell r="S1750" t="str">
            <v>Salaried</v>
          </cell>
          <cell r="T1750" t="str">
            <v>IEA – 2013 Standard</v>
          </cell>
          <cell r="U1750">
            <v>1</v>
          </cell>
          <cell r="V1750" t="str">
            <v>L+</v>
          </cell>
          <cell r="W1750">
            <v>160160</v>
          </cell>
          <cell r="X1750" t="str">
            <v>Vodafone Building - Level 2 (74 Taharoto Road)</v>
          </cell>
          <cell r="Y1750">
            <v>0</v>
          </cell>
          <cell r="Z1750" t="str">
            <v>Matthew</v>
          </cell>
          <cell r="AA1750" t="str">
            <v>Rednall</v>
          </cell>
          <cell r="AC1750" t="str">
            <v>BAND</v>
          </cell>
          <cell r="AD1750" t="str">
            <v>PSA</v>
          </cell>
          <cell r="AE1750" t="str">
            <v>Male</v>
          </cell>
          <cell r="AF1750">
            <v>1522</v>
          </cell>
          <cell r="AG1750" t="str">
            <v>Business Int &amp; Dev</v>
          </cell>
          <cell r="AH1750" t="str">
            <v>00.00.0000</v>
          </cell>
        </row>
        <row r="1751">
          <cell r="A1751">
            <v>51002570</v>
          </cell>
          <cell r="B1751" t="str">
            <v>Services</v>
          </cell>
          <cell r="C1751" t="str">
            <v>Services</v>
          </cell>
          <cell r="D1751" t="str">
            <v>Walking &amp; Cycling</v>
          </cell>
          <cell r="E1751" t="str">
            <v>Walking &amp; Cycling</v>
          </cell>
          <cell r="F1751">
            <v>51002570</v>
          </cell>
          <cell r="G1751" t="str">
            <v>Team Administrator</v>
          </cell>
          <cell r="H1751" t="str">
            <v>01.09.2014</v>
          </cell>
          <cell r="I1751" t="str">
            <v>Staff Member</v>
          </cell>
          <cell r="J1751" t="str">
            <v>Band D</v>
          </cell>
          <cell r="K1751">
            <v>1</v>
          </cell>
          <cell r="L1751">
            <v>40</v>
          </cell>
          <cell r="M1751" t="str">
            <v>Permanent Full-Time</v>
          </cell>
          <cell r="N1751" t="str">
            <v>Waged/Timesheet</v>
          </cell>
          <cell r="O1751" t="str">
            <v>Position unfilled for 135 days</v>
          </cell>
          <cell r="P1751">
            <v>0</v>
          </cell>
          <cell r="U1751">
            <v>0</v>
          </cell>
          <cell r="W1751">
            <v>0</v>
          </cell>
          <cell r="Y1751">
            <v>1</v>
          </cell>
          <cell r="AD1751" t="str">
            <v>PSA</v>
          </cell>
          <cell r="AH1751" t="str">
            <v>00.00.0000</v>
          </cell>
        </row>
        <row r="1752">
          <cell r="A1752">
            <v>51002573</v>
          </cell>
          <cell r="B1752" t="str">
            <v>Services</v>
          </cell>
          <cell r="C1752" t="str">
            <v>Services</v>
          </cell>
          <cell r="D1752" t="str">
            <v>Walking &amp; Cycling</v>
          </cell>
          <cell r="E1752" t="str">
            <v>Walking &amp; Cycling</v>
          </cell>
          <cell r="F1752">
            <v>51002573</v>
          </cell>
          <cell r="G1752" t="str">
            <v>Walking &amp; Cycling Engineer</v>
          </cell>
          <cell r="H1752" t="str">
            <v>01.09.2014</v>
          </cell>
          <cell r="I1752" t="str">
            <v>Staff Member</v>
          </cell>
          <cell r="J1752" t="str">
            <v>Band G</v>
          </cell>
          <cell r="K1752">
            <v>1</v>
          </cell>
          <cell r="L1752">
            <v>40</v>
          </cell>
          <cell r="M1752" t="str">
            <v>Permanent Full-Time</v>
          </cell>
          <cell r="N1752" t="str">
            <v>Waged/Timesheet</v>
          </cell>
          <cell r="O1752" t="str">
            <v>Position unfilled for 135 days</v>
          </cell>
          <cell r="P1752">
            <v>0</v>
          </cell>
          <cell r="U1752">
            <v>0</v>
          </cell>
          <cell r="W1752">
            <v>0</v>
          </cell>
          <cell r="Y1752">
            <v>1</v>
          </cell>
          <cell r="AD1752" t="str">
            <v>PSA</v>
          </cell>
          <cell r="AH1752" t="str">
            <v>00.00.0000</v>
          </cell>
        </row>
        <row r="1753">
          <cell r="A1753">
            <v>51002574</v>
          </cell>
          <cell r="B1753" t="str">
            <v>Services</v>
          </cell>
          <cell r="C1753" t="str">
            <v>Services</v>
          </cell>
          <cell r="D1753" t="str">
            <v>Walking &amp; Cycling</v>
          </cell>
          <cell r="E1753" t="str">
            <v>Walking &amp; Cycling</v>
          </cell>
          <cell r="F1753">
            <v>51002574</v>
          </cell>
          <cell r="G1753" t="str">
            <v>Snr Regional Walking &amp; Cycling Advisor</v>
          </cell>
          <cell r="H1753" t="str">
            <v>01.09.2014</v>
          </cell>
          <cell r="I1753" t="str">
            <v>Staff Member</v>
          </cell>
          <cell r="J1753" t="str">
            <v>Band H</v>
          </cell>
          <cell r="K1753">
            <v>1</v>
          </cell>
          <cell r="L1753">
            <v>40</v>
          </cell>
          <cell r="M1753" t="str">
            <v>Permanent Full-Time</v>
          </cell>
          <cell r="N1753" t="str">
            <v>Salaried</v>
          </cell>
          <cell r="O1753" t="str">
            <v>Position Filled</v>
          </cell>
          <cell r="P1753">
            <v>97063691</v>
          </cell>
          <cell r="Q1753" t="str">
            <v>Steve Patton</v>
          </cell>
          <cell r="R1753" t="str">
            <v>Permanent Full-Time</v>
          </cell>
          <cell r="S1753" t="str">
            <v>Salaried</v>
          </cell>
          <cell r="T1753" t="str">
            <v>CEA – PSA</v>
          </cell>
          <cell r="U1753">
            <v>1</v>
          </cell>
          <cell r="V1753" t="str">
            <v>H+</v>
          </cell>
          <cell r="W1753">
            <v>110400</v>
          </cell>
          <cell r="X1753" t="str">
            <v>Vodafone Building - Level 2 (74 Taharoto Road)</v>
          </cell>
          <cell r="Y1753">
            <v>0</v>
          </cell>
          <cell r="Z1753" t="str">
            <v>Stephen</v>
          </cell>
          <cell r="AA1753" t="str">
            <v>Patton</v>
          </cell>
          <cell r="AB1753" t="str">
            <v>Steve</v>
          </cell>
          <cell r="AC1753" t="str">
            <v>BAND</v>
          </cell>
          <cell r="AD1753" t="str">
            <v>PSA</v>
          </cell>
          <cell r="AE1753" t="str">
            <v>Male</v>
          </cell>
          <cell r="AF1753">
            <v>1510</v>
          </cell>
          <cell r="AG1753" t="str">
            <v>Walking &amp; Cycling</v>
          </cell>
          <cell r="AH1753" t="str">
            <v>00.00.0000</v>
          </cell>
        </row>
        <row r="1754">
          <cell r="A1754">
            <v>51002575</v>
          </cell>
          <cell r="B1754" t="str">
            <v>Services</v>
          </cell>
          <cell r="C1754" t="str">
            <v>Services</v>
          </cell>
          <cell r="D1754" t="str">
            <v>Walking &amp; Cycling</v>
          </cell>
          <cell r="E1754" t="str">
            <v>Walking &amp; Cycling</v>
          </cell>
          <cell r="F1754">
            <v>51002575</v>
          </cell>
          <cell r="G1754" t="str">
            <v>Snr Regional Walking &amp; Cycling Advisor</v>
          </cell>
          <cell r="H1754" t="str">
            <v>01.09.2014</v>
          </cell>
          <cell r="I1754" t="str">
            <v>Staff Member</v>
          </cell>
          <cell r="J1754" t="str">
            <v>Band H</v>
          </cell>
          <cell r="K1754">
            <v>1</v>
          </cell>
          <cell r="L1754">
            <v>40</v>
          </cell>
          <cell r="M1754" t="str">
            <v>Permanent Full-Time</v>
          </cell>
          <cell r="N1754" t="str">
            <v>Salaried</v>
          </cell>
          <cell r="O1754" t="str">
            <v>Position Filled</v>
          </cell>
          <cell r="P1754">
            <v>91004291</v>
          </cell>
          <cell r="Q1754" t="str">
            <v>Brian Horspool</v>
          </cell>
          <cell r="R1754" t="str">
            <v>Permanent Full-Time</v>
          </cell>
          <cell r="S1754" t="str">
            <v>Salaried</v>
          </cell>
          <cell r="T1754" t="str">
            <v>CEA – PSA</v>
          </cell>
          <cell r="U1754">
            <v>1</v>
          </cell>
          <cell r="V1754" t="str">
            <v>H+</v>
          </cell>
          <cell r="W1754">
            <v>100000</v>
          </cell>
          <cell r="X1754" t="str">
            <v>Vodafone Building - Level 2 (74 Taharoto Road)</v>
          </cell>
          <cell r="Y1754">
            <v>0</v>
          </cell>
          <cell r="Z1754" t="str">
            <v>Brian</v>
          </cell>
          <cell r="AA1754" t="str">
            <v>Horspool</v>
          </cell>
          <cell r="AC1754" t="str">
            <v>BAND</v>
          </cell>
          <cell r="AD1754" t="str">
            <v>PSA</v>
          </cell>
          <cell r="AE1754" t="str">
            <v>Male</v>
          </cell>
          <cell r="AF1754">
            <v>1510</v>
          </cell>
          <cell r="AG1754" t="str">
            <v>Walking &amp; Cycling</v>
          </cell>
          <cell r="AH1754" t="str">
            <v>00.00.0000</v>
          </cell>
        </row>
        <row r="1755">
          <cell r="A1755">
            <v>51002576</v>
          </cell>
          <cell r="B1755" t="str">
            <v>Services</v>
          </cell>
          <cell r="C1755" t="str">
            <v>Services</v>
          </cell>
          <cell r="D1755" t="str">
            <v>Walking &amp; Cycling</v>
          </cell>
          <cell r="E1755" t="str">
            <v>Walking &amp; Cycling</v>
          </cell>
          <cell r="F1755">
            <v>51002576</v>
          </cell>
          <cell r="G1755" t="str">
            <v>Regional Walking &amp; Cycling Advisor</v>
          </cell>
          <cell r="H1755" t="str">
            <v>01.09.2014</v>
          </cell>
          <cell r="I1755" t="str">
            <v>Staff Member</v>
          </cell>
          <cell r="J1755" t="str">
            <v>Band G</v>
          </cell>
          <cell r="K1755">
            <v>1</v>
          </cell>
          <cell r="L1755">
            <v>40</v>
          </cell>
          <cell r="M1755" t="str">
            <v>Permanent Full-Time</v>
          </cell>
          <cell r="N1755" t="str">
            <v>Waged/Timesheet</v>
          </cell>
          <cell r="O1755" t="str">
            <v>Position Filled</v>
          </cell>
          <cell r="P1755">
            <v>1520</v>
          </cell>
          <cell r="Q1755" t="str">
            <v>Andria Dsouza</v>
          </cell>
          <cell r="R1755" t="str">
            <v>Fixed Term Full-Time</v>
          </cell>
          <cell r="S1755" t="str">
            <v>Waged/Timesheet</v>
          </cell>
          <cell r="T1755" t="str">
            <v>CEA – PSA</v>
          </cell>
          <cell r="U1755">
            <v>1</v>
          </cell>
          <cell r="V1755" t="str">
            <v>G-</v>
          </cell>
          <cell r="W1755">
            <v>62400</v>
          </cell>
          <cell r="X1755" t="str">
            <v>Vodafone Building - Level 2 (74 Taharoto Road)</v>
          </cell>
          <cell r="Y1755">
            <v>0</v>
          </cell>
          <cell r="Z1755" t="str">
            <v>Andria</v>
          </cell>
          <cell r="AA1755" t="str">
            <v>Dsouza</v>
          </cell>
          <cell r="AC1755" t="str">
            <v>BAND</v>
          </cell>
          <cell r="AD1755" t="str">
            <v>PSA</v>
          </cell>
          <cell r="AE1755" t="str">
            <v>Female</v>
          </cell>
          <cell r="AF1755">
            <v>1510</v>
          </cell>
          <cell r="AG1755" t="str">
            <v>Walking &amp; Cycling</v>
          </cell>
          <cell r="AH1755" t="str">
            <v>30.06.2015</v>
          </cell>
        </row>
        <row r="1756">
          <cell r="A1756">
            <v>51002577</v>
          </cell>
          <cell r="B1756" t="str">
            <v>Services</v>
          </cell>
          <cell r="C1756" t="str">
            <v>Services</v>
          </cell>
          <cell r="D1756" t="str">
            <v>Walking &amp; Cycling</v>
          </cell>
          <cell r="E1756" t="str">
            <v>Regional Coordination</v>
          </cell>
          <cell r="F1756">
            <v>51002577</v>
          </cell>
          <cell r="G1756" t="str">
            <v>Regional Coordinator Team Leader</v>
          </cell>
          <cell r="H1756" t="str">
            <v>01.09.2014</v>
          </cell>
          <cell r="I1756" t="str">
            <v>Unit Manager</v>
          </cell>
          <cell r="J1756" t="str">
            <v>Band H</v>
          </cell>
          <cell r="K1756">
            <v>1</v>
          </cell>
          <cell r="L1756">
            <v>40</v>
          </cell>
          <cell r="M1756" t="str">
            <v>Permanent Full-Time</v>
          </cell>
          <cell r="N1756" t="str">
            <v>Salaried</v>
          </cell>
          <cell r="O1756" t="str">
            <v>Position Filled</v>
          </cell>
          <cell r="P1756">
            <v>93302592</v>
          </cell>
          <cell r="Q1756" t="str">
            <v>Debbie Lang</v>
          </cell>
          <cell r="R1756" t="str">
            <v>Permanent Full-Time</v>
          </cell>
          <cell r="S1756" t="str">
            <v>Salaried</v>
          </cell>
          <cell r="T1756" t="str">
            <v>CEA – PSA</v>
          </cell>
          <cell r="U1756">
            <v>1</v>
          </cell>
          <cell r="V1756" t="str">
            <v>H+</v>
          </cell>
          <cell r="W1756">
            <v>88000</v>
          </cell>
          <cell r="X1756" t="str">
            <v>Vodafone Building - Level 2 (74 Taharoto Road)</v>
          </cell>
          <cell r="Y1756">
            <v>0</v>
          </cell>
          <cell r="Z1756" t="str">
            <v>Deborah</v>
          </cell>
          <cell r="AA1756" t="str">
            <v>Lang</v>
          </cell>
          <cell r="AB1756" t="str">
            <v>Debbie</v>
          </cell>
          <cell r="AC1756" t="str">
            <v>BAND</v>
          </cell>
          <cell r="AD1756" t="str">
            <v>PSA</v>
          </cell>
          <cell r="AE1756" t="str">
            <v>Female</v>
          </cell>
          <cell r="AF1756">
            <v>1510</v>
          </cell>
          <cell r="AG1756" t="str">
            <v>Walking &amp; Cycling</v>
          </cell>
          <cell r="AH1756" t="str">
            <v>00.00.0000</v>
          </cell>
        </row>
        <row r="1757">
          <cell r="A1757">
            <v>51002578</v>
          </cell>
          <cell r="B1757" t="str">
            <v>Services</v>
          </cell>
          <cell r="C1757" t="str">
            <v>Services</v>
          </cell>
          <cell r="D1757" t="str">
            <v>Walking &amp; Cycling</v>
          </cell>
          <cell r="E1757" t="str">
            <v>Regional Coordination</v>
          </cell>
          <cell r="F1757">
            <v>51002578</v>
          </cell>
          <cell r="G1757" t="str">
            <v>Walking &amp; Cycling Coordinator</v>
          </cell>
          <cell r="H1757" t="str">
            <v>01.09.2014</v>
          </cell>
          <cell r="I1757" t="str">
            <v>Staff Member</v>
          </cell>
          <cell r="J1757" t="str">
            <v>Band F</v>
          </cell>
          <cell r="K1757">
            <v>1</v>
          </cell>
          <cell r="L1757">
            <v>40</v>
          </cell>
          <cell r="M1757" t="str">
            <v>Permanent Full-Time</v>
          </cell>
          <cell r="N1757" t="str">
            <v>Waged/Timesheet</v>
          </cell>
          <cell r="O1757" t="str">
            <v>Position Filled</v>
          </cell>
          <cell r="P1757">
            <v>1275</v>
          </cell>
          <cell r="Q1757" t="str">
            <v>Anja Vroegop</v>
          </cell>
          <cell r="R1757" t="str">
            <v>Permanent Full-Time</v>
          </cell>
          <cell r="S1757" t="str">
            <v>Waged/Timesheet</v>
          </cell>
          <cell r="T1757" t="str">
            <v>IEA – 2013 Standard</v>
          </cell>
          <cell r="U1757">
            <v>1</v>
          </cell>
          <cell r="V1757" t="str">
            <v>F+</v>
          </cell>
          <cell r="W1757">
            <v>61080</v>
          </cell>
          <cell r="X1757" t="str">
            <v>1 Queen Street - Level 6</v>
          </cell>
          <cell r="Y1757">
            <v>0</v>
          </cell>
          <cell r="Z1757" t="str">
            <v>Anja</v>
          </cell>
          <cell r="AA1757" t="str">
            <v>Vroegop</v>
          </cell>
          <cell r="AC1757" t="str">
            <v>BAND</v>
          </cell>
          <cell r="AD1757" t="str">
            <v>PSA</v>
          </cell>
          <cell r="AE1757" t="str">
            <v>Female</v>
          </cell>
          <cell r="AF1757">
            <v>1510</v>
          </cell>
          <cell r="AG1757" t="str">
            <v>Walking &amp; Cycling</v>
          </cell>
          <cell r="AH1757" t="str">
            <v>00.00.0000</v>
          </cell>
        </row>
        <row r="1758">
          <cell r="A1758">
            <v>51002579</v>
          </cell>
          <cell r="B1758" t="str">
            <v>Services</v>
          </cell>
          <cell r="C1758" t="str">
            <v>Services</v>
          </cell>
          <cell r="D1758" t="str">
            <v>Walking &amp; Cycling</v>
          </cell>
          <cell r="E1758" t="str">
            <v>Regional Coordination</v>
          </cell>
          <cell r="F1758">
            <v>51002579</v>
          </cell>
          <cell r="G1758" t="str">
            <v>Walking &amp; Cycling Coordinator</v>
          </cell>
          <cell r="H1758" t="str">
            <v>01.09.2014</v>
          </cell>
          <cell r="I1758" t="str">
            <v>Staff Member</v>
          </cell>
          <cell r="J1758" t="str">
            <v>Band F</v>
          </cell>
          <cell r="K1758">
            <v>1</v>
          </cell>
          <cell r="L1758">
            <v>40</v>
          </cell>
          <cell r="M1758" t="str">
            <v>Permanent Full-Time</v>
          </cell>
          <cell r="N1758" t="str">
            <v>Waged/Timesheet</v>
          </cell>
          <cell r="O1758" t="str">
            <v>Position Filled</v>
          </cell>
          <cell r="P1758">
            <v>1001</v>
          </cell>
          <cell r="Q1758" t="str">
            <v>Zane Bray</v>
          </cell>
          <cell r="R1758" t="str">
            <v>Permanent Full-Time</v>
          </cell>
          <cell r="S1758" t="str">
            <v>Waged/Timesheet</v>
          </cell>
          <cell r="T1758" t="str">
            <v>CEA – PSA</v>
          </cell>
          <cell r="U1758">
            <v>1</v>
          </cell>
          <cell r="V1758" t="str">
            <v>F3</v>
          </cell>
          <cell r="W1758">
            <v>56760</v>
          </cell>
          <cell r="X1758" t="str">
            <v>Vodafone Building - Level 2 (74 Taharoto Road)</v>
          </cell>
          <cell r="Y1758">
            <v>0</v>
          </cell>
          <cell r="Z1758" t="str">
            <v>Zane</v>
          </cell>
          <cell r="AA1758" t="str">
            <v>Bray</v>
          </cell>
          <cell r="AC1758" t="str">
            <v>BAND</v>
          </cell>
          <cell r="AD1758" t="str">
            <v>PSA</v>
          </cell>
          <cell r="AE1758" t="str">
            <v>Male</v>
          </cell>
          <cell r="AF1758">
            <v>1510</v>
          </cell>
          <cell r="AG1758" t="str">
            <v>Walking &amp; Cycling</v>
          </cell>
          <cell r="AH1758" t="str">
            <v>00.00.0000</v>
          </cell>
        </row>
        <row r="1759">
          <cell r="A1759">
            <v>51002580</v>
          </cell>
          <cell r="B1759" t="str">
            <v>Services</v>
          </cell>
          <cell r="C1759" t="str">
            <v>Services</v>
          </cell>
          <cell r="E1759" t="str">
            <v>Services</v>
          </cell>
          <cell r="F1759">
            <v>51002580</v>
          </cell>
          <cell r="G1759" t="str">
            <v>PA to Group Manager - Services</v>
          </cell>
          <cell r="H1759" t="str">
            <v>01.09.2014</v>
          </cell>
          <cell r="I1759" t="str">
            <v>Staff Member</v>
          </cell>
          <cell r="J1759" t="str">
            <v>Band E</v>
          </cell>
          <cell r="K1759">
            <v>1</v>
          </cell>
          <cell r="L1759">
            <v>40</v>
          </cell>
          <cell r="M1759" t="str">
            <v>Permanent Full-Time</v>
          </cell>
          <cell r="N1759" t="str">
            <v>Waged/Timesheet</v>
          </cell>
          <cell r="O1759" t="str">
            <v>Position Filled</v>
          </cell>
          <cell r="P1759">
            <v>428</v>
          </cell>
          <cell r="Q1759" t="str">
            <v>Amanda Miller</v>
          </cell>
          <cell r="R1759" t="str">
            <v>Permanent Full-Time</v>
          </cell>
          <cell r="S1759" t="str">
            <v>Waged/Timesheet</v>
          </cell>
          <cell r="T1759" t="str">
            <v>IEA – 2013 Standard</v>
          </cell>
          <cell r="U1759">
            <v>1</v>
          </cell>
          <cell r="V1759" t="str">
            <v>E+</v>
          </cell>
          <cell r="W1759">
            <v>60000</v>
          </cell>
          <cell r="X1759" t="str">
            <v>111 Quay Street</v>
          </cell>
          <cell r="Y1759">
            <v>0</v>
          </cell>
          <cell r="Z1759" t="str">
            <v>Amanda-Jane</v>
          </cell>
          <cell r="AA1759" t="str">
            <v>Miller</v>
          </cell>
          <cell r="AB1759" t="str">
            <v>Amanda</v>
          </cell>
          <cell r="AC1759" t="str">
            <v>BAND</v>
          </cell>
          <cell r="AD1759" t="str">
            <v>PSA</v>
          </cell>
          <cell r="AE1759" t="str">
            <v>Female</v>
          </cell>
          <cell r="AF1759">
            <v>1002</v>
          </cell>
          <cell r="AG1759" t="str">
            <v>Services</v>
          </cell>
          <cell r="AH1759" t="str">
            <v>00.00.0000</v>
          </cell>
        </row>
        <row r="1760">
          <cell r="A1760">
            <v>51002581</v>
          </cell>
          <cell r="B1760" t="str">
            <v>Services</v>
          </cell>
          <cell r="C1760" t="str">
            <v>Services</v>
          </cell>
          <cell r="D1760" t="str">
            <v>Network Operations &amp; Safety</v>
          </cell>
          <cell r="E1760" t="str">
            <v>Network Operations &amp; Safety</v>
          </cell>
          <cell r="F1760">
            <v>51002581</v>
          </cell>
          <cell r="G1760" t="str">
            <v>Team Administrator</v>
          </cell>
          <cell r="H1760" t="str">
            <v>01.09.2014</v>
          </cell>
          <cell r="I1760" t="str">
            <v>Staff Member</v>
          </cell>
          <cell r="J1760" t="str">
            <v>Band D</v>
          </cell>
          <cell r="K1760">
            <v>1</v>
          </cell>
          <cell r="L1760">
            <v>40</v>
          </cell>
          <cell r="M1760" t="str">
            <v>Permanent Full-Time</v>
          </cell>
          <cell r="N1760" t="str">
            <v>Waged/Timesheet</v>
          </cell>
          <cell r="O1760" t="str">
            <v>Position Filled</v>
          </cell>
          <cell r="P1760">
            <v>242</v>
          </cell>
          <cell r="Q1760" t="str">
            <v>Delray Simpson</v>
          </cell>
          <cell r="R1760" t="str">
            <v>Permanent Full-Time</v>
          </cell>
          <cell r="S1760" t="str">
            <v>Waged/Timesheet</v>
          </cell>
          <cell r="T1760" t="str">
            <v>CEA – PSA</v>
          </cell>
          <cell r="U1760">
            <v>1</v>
          </cell>
          <cell r="V1760" t="str">
            <v>D+</v>
          </cell>
          <cell r="W1760">
            <v>58019.78</v>
          </cell>
          <cell r="X1760" t="str">
            <v>Vodafone Building - Level 2 (74 Taharoto Road)</v>
          </cell>
          <cell r="Y1760">
            <v>0</v>
          </cell>
          <cell r="Z1760" t="str">
            <v>Delray</v>
          </cell>
          <cell r="AA1760" t="str">
            <v>Simpson</v>
          </cell>
          <cell r="AB1760" t="str">
            <v>Delray</v>
          </cell>
          <cell r="AC1760" t="str">
            <v>BAND</v>
          </cell>
          <cell r="AD1760" t="str">
            <v>PSA</v>
          </cell>
          <cell r="AE1760" t="str">
            <v>Female</v>
          </cell>
          <cell r="AF1760">
            <v>1500</v>
          </cell>
          <cell r="AG1760" t="str">
            <v>ROAD CORRIDOR OPS</v>
          </cell>
          <cell r="AH1760" t="str">
            <v>00.00.0000</v>
          </cell>
        </row>
        <row r="1761">
          <cell r="A1761">
            <v>51002582</v>
          </cell>
          <cell r="B1761" t="str">
            <v>Services</v>
          </cell>
          <cell r="C1761" t="str">
            <v>Services</v>
          </cell>
          <cell r="D1761" t="str">
            <v>Network Operations &amp; Safety</v>
          </cell>
          <cell r="E1761" t="str">
            <v>Development Consents</v>
          </cell>
          <cell r="F1761">
            <v>51002582</v>
          </cell>
          <cell r="G1761" t="str">
            <v>Development Control Team Leader</v>
          </cell>
          <cell r="H1761" t="str">
            <v>01.09.2014</v>
          </cell>
          <cell r="I1761" t="str">
            <v>Team Leader</v>
          </cell>
          <cell r="J1761" t="str">
            <v>Band I</v>
          </cell>
          <cell r="K1761">
            <v>1</v>
          </cell>
          <cell r="L1761">
            <v>40</v>
          </cell>
          <cell r="M1761" t="str">
            <v>Permanent Full-Time</v>
          </cell>
          <cell r="N1761" t="str">
            <v>Salaried</v>
          </cell>
          <cell r="O1761" t="str">
            <v>Position Filled</v>
          </cell>
          <cell r="P1761">
            <v>93301317</v>
          </cell>
          <cell r="Q1761" t="str">
            <v>Kimdon Nguyen</v>
          </cell>
          <cell r="R1761" t="str">
            <v>Permanent Full-Time</v>
          </cell>
          <cell r="S1761" t="str">
            <v>Salaried</v>
          </cell>
          <cell r="T1761" t="str">
            <v>IEA – 2013 Standard</v>
          </cell>
          <cell r="U1761">
            <v>1</v>
          </cell>
          <cell r="V1761" t="str">
            <v>I+</v>
          </cell>
          <cell r="W1761">
            <v>115000</v>
          </cell>
          <cell r="X1761" t="str">
            <v>1 Queen Street - Level 10</v>
          </cell>
          <cell r="Y1761">
            <v>0</v>
          </cell>
          <cell r="Z1761" t="str">
            <v>Kimdon</v>
          </cell>
          <cell r="AA1761" t="str">
            <v>Nguyen</v>
          </cell>
          <cell r="AB1761" t="str">
            <v>Kimdon</v>
          </cell>
          <cell r="AC1761" t="str">
            <v>BAND</v>
          </cell>
          <cell r="AD1761" t="str">
            <v>PSA</v>
          </cell>
          <cell r="AE1761" t="str">
            <v>Male</v>
          </cell>
          <cell r="AF1761">
            <v>1507</v>
          </cell>
          <cell r="AG1761" t="str">
            <v>Development Consents</v>
          </cell>
          <cell r="AH1761" t="str">
            <v>00.00.0000</v>
          </cell>
        </row>
        <row r="1762">
          <cell r="A1762">
            <v>51002583</v>
          </cell>
          <cell r="B1762" t="str">
            <v>Services</v>
          </cell>
          <cell r="C1762" t="str">
            <v>Services</v>
          </cell>
          <cell r="D1762" t="str">
            <v>Network Operations &amp; Safety</v>
          </cell>
          <cell r="E1762" t="str">
            <v>Transport Controls</v>
          </cell>
          <cell r="F1762">
            <v>51002583</v>
          </cell>
          <cell r="G1762" t="str">
            <v>Senior Resolutions Technician</v>
          </cell>
          <cell r="H1762" t="str">
            <v>01.09.2014</v>
          </cell>
          <cell r="I1762" t="str">
            <v>Staff Member</v>
          </cell>
          <cell r="J1762" t="str">
            <v>Band G</v>
          </cell>
          <cell r="K1762">
            <v>1</v>
          </cell>
          <cell r="L1762">
            <v>40</v>
          </cell>
          <cell r="M1762" t="str">
            <v>Permanent Full-Time</v>
          </cell>
          <cell r="N1762" t="str">
            <v>Waged/Timesheet</v>
          </cell>
          <cell r="O1762" t="str">
            <v>Position Filled</v>
          </cell>
          <cell r="P1762">
            <v>90003882</v>
          </cell>
          <cell r="Q1762" t="str">
            <v>Ravi Reddy</v>
          </cell>
          <cell r="R1762" t="str">
            <v>Permanent Full-Time</v>
          </cell>
          <cell r="S1762" t="str">
            <v>Waged/Timesheet</v>
          </cell>
          <cell r="T1762" t="str">
            <v>CEA – PSA</v>
          </cell>
          <cell r="U1762">
            <v>1</v>
          </cell>
          <cell r="V1762" t="str">
            <v>G5</v>
          </cell>
          <cell r="W1762">
            <v>70200</v>
          </cell>
          <cell r="X1762" t="str">
            <v>1 Queen Street - Level 6</v>
          </cell>
          <cell r="Y1762">
            <v>0</v>
          </cell>
          <cell r="Z1762" t="str">
            <v>Ravinesh</v>
          </cell>
          <cell r="AA1762" t="str">
            <v>Reddy</v>
          </cell>
          <cell r="AB1762" t="str">
            <v>Ravi</v>
          </cell>
          <cell r="AC1762" t="str">
            <v>BAND</v>
          </cell>
          <cell r="AD1762" t="str">
            <v>PSA</v>
          </cell>
          <cell r="AE1762" t="str">
            <v>Male</v>
          </cell>
          <cell r="AF1762">
            <v>1511</v>
          </cell>
          <cell r="AG1762" t="str">
            <v>Transport Controls</v>
          </cell>
          <cell r="AH1762" t="str">
            <v>00.00.0000</v>
          </cell>
        </row>
        <row r="1763">
          <cell r="A1763">
            <v>51002584</v>
          </cell>
          <cell r="B1763" t="str">
            <v>Services</v>
          </cell>
          <cell r="C1763" t="str">
            <v>Services</v>
          </cell>
          <cell r="D1763" t="str">
            <v>Network Operations &amp; Safety</v>
          </cell>
          <cell r="E1763" t="str">
            <v>Transport Controls</v>
          </cell>
          <cell r="F1763">
            <v>51002584</v>
          </cell>
          <cell r="G1763" t="str">
            <v>Resolutions Coordinator</v>
          </cell>
          <cell r="H1763" t="str">
            <v>01.09.2014</v>
          </cell>
          <cell r="I1763" t="str">
            <v>Staff Member</v>
          </cell>
          <cell r="J1763" t="str">
            <v>Band E</v>
          </cell>
          <cell r="K1763">
            <v>1</v>
          </cell>
          <cell r="L1763">
            <v>40</v>
          </cell>
          <cell r="M1763" t="str">
            <v>Permanent Full-Time</v>
          </cell>
          <cell r="N1763" t="str">
            <v>Waged/Timesheet</v>
          </cell>
          <cell r="O1763" t="str">
            <v>Position unfilled for 135 days</v>
          </cell>
          <cell r="P1763">
            <v>0</v>
          </cell>
          <cell r="U1763">
            <v>0</v>
          </cell>
          <cell r="W1763">
            <v>0</v>
          </cell>
          <cell r="Y1763">
            <v>1</v>
          </cell>
          <cell r="AD1763" t="str">
            <v>PSA</v>
          </cell>
          <cell r="AH1763" t="str">
            <v>00.00.0000</v>
          </cell>
        </row>
        <row r="1764">
          <cell r="A1764">
            <v>51002585</v>
          </cell>
          <cell r="B1764" t="str">
            <v>Services</v>
          </cell>
          <cell r="C1764" t="str">
            <v>Services</v>
          </cell>
          <cell r="D1764" t="str">
            <v>Network Operations &amp; Safety</v>
          </cell>
          <cell r="E1764" t="str">
            <v>Transport Controls</v>
          </cell>
          <cell r="F1764">
            <v>51002585</v>
          </cell>
          <cell r="G1764" t="str">
            <v>CAD &amp; GIS Technical Specialist</v>
          </cell>
          <cell r="H1764" t="str">
            <v>01.09.2014</v>
          </cell>
          <cell r="I1764" t="str">
            <v>Staff Member</v>
          </cell>
          <cell r="J1764" t="str">
            <v>Band F</v>
          </cell>
          <cell r="K1764">
            <v>1</v>
          </cell>
          <cell r="L1764">
            <v>40</v>
          </cell>
          <cell r="M1764" t="str">
            <v>Permanent Full-Time</v>
          </cell>
          <cell r="N1764" t="str">
            <v>Waged/Timesheet</v>
          </cell>
          <cell r="O1764" t="str">
            <v>Position unfilled for 135 days</v>
          </cell>
          <cell r="P1764">
            <v>0</v>
          </cell>
          <cell r="U1764">
            <v>0</v>
          </cell>
          <cell r="W1764">
            <v>0</v>
          </cell>
          <cell r="Y1764">
            <v>1</v>
          </cell>
          <cell r="AD1764" t="str">
            <v>PSA</v>
          </cell>
          <cell r="AH1764" t="str">
            <v>00.00.0000</v>
          </cell>
        </row>
        <row r="1765">
          <cell r="A1765">
            <v>51002588</v>
          </cell>
          <cell r="B1765" t="str">
            <v>Services</v>
          </cell>
          <cell r="C1765" t="str">
            <v>Services</v>
          </cell>
          <cell r="D1765" t="str">
            <v>Network Operations &amp; Safety</v>
          </cell>
          <cell r="E1765" t="str">
            <v>Development Consents</v>
          </cell>
          <cell r="F1765">
            <v>51002588</v>
          </cell>
          <cell r="G1765" t="str">
            <v>HPO Support Senior Consent Specialist</v>
          </cell>
          <cell r="H1765" t="str">
            <v>01.09.2014</v>
          </cell>
          <cell r="I1765" t="str">
            <v>Staff Member</v>
          </cell>
          <cell r="J1765" t="str">
            <v>Band H</v>
          </cell>
          <cell r="K1765">
            <v>1</v>
          </cell>
          <cell r="L1765">
            <v>40</v>
          </cell>
          <cell r="M1765" t="str">
            <v>Fixed Term Full-Time</v>
          </cell>
          <cell r="N1765" t="str">
            <v>Salaried</v>
          </cell>
          <cell r="O1765" t="str">
            <v>Position unfilled for 135 days</v>
          </cell>
          <cell r="P1765">
            <v>0</v>
          </cell>
          <cell r="U1765">
            <v>0</v>
          </cell>
          <cell r="W1765">
            <v>0</v>
          </cell>
          <cell r="Y1765">
            <v>1</v>
          </cell>
          <cell r="AD1765" t="str">
            <v>PSA</v>
          </cell>
          <cell r="AH1765" t="str">
            <v>00.00.0000</v>
          </cell>
        </row>
        <row r="1766">
          <cell r="A1766">
            <v>51002589</v>
          </cell>
          <cell r="B1766" t="str">
            <v>Services</v>
          </cell>
          <cell r="C1766" t="str">
            <v>Services</v>
          </cell>
          <cell r="D1766" t="str">
            <v>Network Operations &amp; Safety</v>
          </cell>
          <cell r="E1766" t="str">
            <v>Development Consents</v>
          </cell>
          <cell r="F1766">
            <v>51002589</v>
          </cell>
          <cell r="G1766" t="str">
            <v>HPO Support Senior Consent Specialist</v>
          </cell>
          <cell r="H1766" t="str">
            <v>01.09.2014</v>
          </cell>
          <cell r="I1766" t="str">
            <v>Staff Member</v>
          </cell>
          <cell r="J1766" t="str">
            <v>Band H</v>
          </cell>
          <cell r="K1766">
            <v>1</v>
          </cell>
          <cell r="L1766">
            <v>40</v>
          </cell>
          <cell r="M1766" t="str">
            <v>Fixed Term Full-Time</v>
          </cell>
          <cell r="N1766" t="str">
            <v>Salaried</v>
          </cell>
          <cell r="O1766" t="str">
            <v>Position unfilled for 135 days</v>
          </cell>
          <cell r="P1766">
            <v>0</v>
          </cell>
          <cell r="U1766">
            <v>0</v>
          </cell>
          <cell r="W1766">
            <v>0</v>
          </cell>
          <cell r="Y1766">
            <v>1</v>
          </cell>
          <cell r="AD1766" t="str">
            <v>PSA</v>
          </cell>
          <cell r="AH1766" t="str">
            <v>00.00.0000</v>
          </cell>
        </row>
        <row r="1767">
          <cell r="A1767">
            <v>51002590</v>
          </cell>
          <cell r="B1767" t="str">
            <v>Services</v>
          </cell>
          <cell r="C1767" t="str">
            <v>Services</v>
          </cell>
          <cell r="D1767" t="str">
            <v>Network Operations &amp; Safety</v>
          </cell>
          <cell r="E1767" t="str">
            <v>ITS Infrastructure</v>
          </cell>
          <cell r="F1767">
            <v>51002590</v>
          </cell>
          <cell r="G1767" t="str">
            <v>ITS Infrastructure Team Leader</v>
          </cell>
          <cell r="H1767" t="str">
            <v>01.09.2014</v>
          </cell>
          <cell r="I1767" t="str">
            <v>Team Leader</v>
          </cell>
          <cell r="J1767" t="str">
            <v>Band I</v>
          </cell>
          <cell r="K1767">
            <v>1</v>
          </cell>
          <cell r="L1767">
            <v>40</v>
          </cell>
          <cell r="M1767" t="str">
            <v>Permanent Full-Time</v>
          </cell>
          <cell r="N1767" t="str">
            <v>Salaried</v>
          </cell>
          <cell r="O1767" t="str">
            <v>Position Filled</v>
          </cell>
          <cell r="P1767">
            <v>90001060</v>
          </cell>
          <cell r="Q1767" t="str">
            <v>Mitchell Tse</v>
          </cell>
          <cell r="R1767" t="str">
            <v>Permanent Full-Time</v>
          </cell>
          <cell r="S1767" t="str">
            <v>Salaried</v>
          </cell>
          <cell r="T1767" t="str">
            <v>IEA – 2013 Standard</v>
          </cell>
          <cell r="U1767">
            <v>1</v>
          </cell>
          <cell r="V1767" t="str">
            <v>I+</v>
          </cell>
          <cell r="W1767">
            <v>126340.5</v>
          </cell>
          <cell r="X1767" t="str">
            <v>Vodafone Building - Level 2 (74 Taharoto Road)</v>
          </cell>
          <cell r="Y1767">
            <v>0</v>
          </cell>
          <cell r="Z1767" t="str">
            <v>Mitchell</v>
          </cell>
          <cell r="AA1767" t="str">
            <v>Tse</v>
          </cell>
          <cell r="AB1767" t="str">
            <v>Mitchell</v>
          </cell>
          <cell r="AC1767" t="str">
            <v>BAND</v>
          </cell>
          <cell r="AD1767" t="str">
            <v>PSA</v>
          </cell>
          <cell r="AE1767" t="str">
            <v>Male</v>
          </cell>
          <cell r="AF1767">
            <v>1512</v>
          </cell>
          <cell r="AG1767" t="str">
            <v>ITS</v>
          </cell>
          <cell r="AH1767" t="str">
            <v>00.00.0000</v>
          </cell>
        </row>
        <row r="1768">
          <cell r="A1768">
            <v>51002593</v>
          </cell>
          <cell r="B1768" t="str">
            <v>Services</v>
          </cell>
          <cell r="C1768" t="str">
            <v>Services</v>
          </cell>
          <cell r="D1768" t="str">
            <v>Network Operations &amp; Safety</v>
          </cell>
          <cell r="E1768" t="str">
            <v>Intelligent Transport Systems</v>
          </cell>
          <cell r="F1768">
            <v>51002593</v>
          </cell>
          <cell r="G1768" t="str">
            <v>ITS Specialist</v>
          </cell>
          <cell r="H1768" t="str">
            <v>01.09.2014</v>
          </cell>
          <cell r="I1768" t="str">
            <v>Staff Member</v>
          </cell>
          <cell r="J1768" t="str">
            <v>Band G</v>
          </cell>
          <cell r="K1768">
            <v>1</v>
          </cell>
          <cell r="L1768">
            <v>40</v>
          </cell>
          <cell r="M1768" t="str">
            <v>Permanent Full-Time</v>
          </cell>
          <cell r="N1768" t="str">
            <v>Waged/Timesheet</v>
          </cell>
          <cell r="O1768" t="str">
            <v>Position unfilled for 135 days</v>
          </cell>
          <cell r="P1768">
            <v>0</v>
          </cell>
          <cell r="U1768">
            <v>0</v>
          </cell>
          <cell r="W1768">
            <v>0</v>
          </cell>
          <cell r="Y1768">
            <v>1</v>
          </cell>
          <cell r="AD1768" t="str">
            <v>PSA</v>
          </cell>
          <cell r="AH1768" t="str">
            <v>00.00.0000</v>
          </cell>
        </row>
        <row r="1769">
          <cell r="A1769">
            <v>51002594</v>
          </cell>
          <cell r="B1769" t="str">
            <v>Services</v>
          </cell>
          <cell r="C1769" t="str">
            <v>Services</v>
          </cell>
          <cell r="D1769" t="str">
            <v>Network Operations &amp; Safety</v>
          </cell>
          <cell r="E1769" t="str">
            <v>Intelligent Transport Systems</v>
          </cell>
          <cell r="F1769">
            <v>51002594</v>
          </cell>
          <cell r="G1769" t="str">
            <v>Senior ITS Specialist</v>
          </cell>
          <cell r="H1769" t="str">
            <v>01.09.2014</v>
          </cell>
          <cell r="I1769" t="str">
            <v>Staff Member</v>
          </cell>
          <cell r="K1769">
            <v>1</v>
          </cell>
          <cell r="L1769">
            <v>40</v>
          </cell>
          <cell r="M1769" t="str">
            <v>Permanent Full-Time</v>
          </cell>
          <cell r="O1769" t="str">
            <v>Position unfilled for 135 days</v>
          </cell>
          <cell r="P1769">
            <v>0</v>
          </cell>
          <cell r="U1769">
            <v>0</v>
          </cell>
          <cell r="W1769">
            <v>0</v>
          </cell>
          <cell r="Y1769">
            <v>1</v>
          </cell>
          <cell r="AH1769" t="str">
            <v>00.00.0000</v>
          </cell>
        </row>
        <row r="1770">
          <cell r="A1770">
            <v>51002595</v>
          </cell>
          <cell r="B1770" t="str">
            <v>Services</v>
          </cell>
          <cell r="C1770" t="str">
            <v>Public Transport</v>
          </cell>
          <cell r="D1770" t="str">
            <v>PT Customer Experience</v>
          </cell>
          <cell r="E1770" t="str">
            <v>Service Centre (5)</v>
          </cell>
          <cell r="F1770">
            <v>51002595</v>
          </cell>
          <cell r="G1770" t="str">
            <v>Services Centre Representative</v>
          </cell>
          <cell r="H1770" t="str">
            <v>01.09.2014</v>
          </cell>
          <cell r="I1770" t="str">
            <v>Staff Member</v>
          </cell>
          <cell r="J1770" t="str">
            <v>Band D</v>
          </cell>
          <cell r="K1770">
            <v>0.5</v>
          </cell>
          <cell r="L1770">
            <v>20</v>
          </cell>
          <cell r="M1770" t="str">
            <v>Permanent Part-Time</v>
          </cell>
          <cell r="N1770" t="str">
            <v>Waged/Timesheet</v>
          </cell>
          <cell r="O1770" t="str">
            <v>Position Filled</v>
          </cell>
          <cell r="P1770">
            <v>1333</v>
          </cell>
          <cell r="Q1770" t="str">
            <v>Malwina Matulewicz</v>
          </cell>
          <cell r="R1770" t="str">
            <v>Fixed Term Part-Time</v>
          </cell>
          <cell r="S1770" t="str">
            <v>Waged/Timesheet</v>
          </cell>
          <cell r="T1770" t="str">
            <v>IEA – 2013 Standard</v>
          </cell>
          <cell r="U1770">
            <v>0.5</v>
          </cell>
          <cell r="V1770" t="str">
            <v>1S</v>
          </cell>
          <cell r="W1770">
            <v>38800</v>
          </cell>
          <cell r="X1770" t="str">
            <v>Floor 1 - 21 Pitt Street</v>
          </cell>
          <cell r="Y1770">
            <v>0</v>
          </cell>
          <cell r="Z1770" t="str">
            <v>Malwina</v>
          </cell>
          <cell r="AA1770" t="str">
            <v>Matulewicz</v>
          </cell>
          <cell r="AB1770" t="str">
            <v>Molly</v>
          </cell>
          <cell r="AC1770" t="str">
            <v>SCR</v>
          </cell>
          <cell r="AD1770" t="str">
            <v>PSA</v>
          </cell>
          <cell r="AE1770" t="str">
            <v>Female</v>
          </cell>
          <cell r="AF1770">
            <v>9319</v>
          </cell>
          <cell r="AG1770" t="str">
            <v>FACE2FACE RELATIONS</v>
          </cell>
          <cell r="AH1770" t="str">
            <v>13.04.2015</v>
          </cell>
        </row>
        <row r="1771">
          <cell r="A1771">
            <v>51002596</v>
          </cell>
          <cell r="B1771" t="str">
            <v>Services</v>
          </cell>
          <cell r="C1771" t="str">
            <v>Services</v>
          </cell>
          <cell r="D1771" t="str">
            <v>Network Operations &amp; Safety</v>
          </cell>
          <cell r="E1771" t="str">
            <v>Strategy &amp; Performance</v>
          </cell>
          <cell r="F1771">
            <v>51002596</v>
          </cell>
          <cell r="G1771" t="str">
            <v>Senior Road Safety Analyst</v>
          </cell>
          <cell r="H1771" t="str">
            <v>01.09.2014</v>
          </cell>
          <cell r="I1771" t="str">
            <v>Staff Member</v>
          </cell>
          <cell r="J1771" t="str">
            <v>Band G</v>
          </cell>
          <cell r="K1771">
            <v>1</v>
          </cell>
          <cell r="L1771">
            <v>40</v>
          </cell>
          <cell r="M1771" t="str">
            <v>Permanent Full-Time</v>
          </cell>
          <cell r="N1771" t="str">
            <v>Waged/Timesheet</v>
          </cell>
          <cell r="O1771" t="str">
            <v>Position Filled</v>
          </cell>
          <cell r="P1771">
            <v>2381</v>
          </cell>
          <cell r="Q1771" t="str">
            <v>Marina Palalagi</v>
          </cell>
          <cell r="R1771" t="str">
            <v>Permanent Full-Time</v>
          </cell>
          <cell r="S1771" t="str">
            <v>Waged/Timesheet</v>
          </cell>
          <cell r="T1771" t="str">
            <v>CEA – PSA</v>
          </cell>
          <cell r="U1771">
            <v>1</v>
          </cell>
          <cell r="V1771" t="str">
            <v>G5</v>
          </cell>
          <cell r="W1771">
            <v>70200</v>
          </cell>
          <cell r="X1771" t="str">
            <v>Vodafone Building - Level 2 (74 Taharoto Road)</v>
          </cell>
          <cell r="Y1771">
            <v>0</v>
          </cell>
          <cell r="Z1771" t="str">
            <v>Marina</v>
          </cell>
          <cell r="AA1771" t="str">
            <v>Palalagi</v>
          </cell>
          <cell r="AC1771" t="str">
            <v>BAND</v>
          </cell>
          <cell r="AD1771" t="str">
            <v>PSA</v>
          </cell>
          <cell r="AE1771" t="str">
            <v>Female</v>
          </cell>
          <cell r="AF1771">
            <v>1514</v>
          </cell>
          <cell r="AG1771" t="str">
            <v>Strategy &amp; Perf</v>
          </cell>
          <cell r="AH1771" t="str">
            <v>00.00.0000</v>
          </cell>
        </row>
        <row r="1772">
          <cell r="A1772">
            <v>51002597</v>
          </cell>
          <cell r="B1772" t="str">
            <v>Services</v>
          </cell>
          <cell r="C1772" t="str">
            <v>Services</v>
          </cell>
          <cell r="D1772" t="str">
            <v>Network Operations &amp; Safety</v>
          </cell>
          <cell r="E1772" t="str">
            <v>Strategy &amp; Performance</v>
          </cell>
          <cell r="F1772">
            <v>51002597</v>
          </cell>
          <cell r="G1772" t="str">
            <v>Senior Road Safety Advisor</v>
          </cell>
          <cell r="H1772" t="str">
            <v>01.09.2014</v>
          </cell>
          <cell r="I1772" t="str">
            <v>Staff Member</v>
          </cell>
          <cell r="J1772" t="str">
            <v>Band G</v>
          </cell>
          <cell r="K1772">
            <v>1</v>
          </cell>
          <cell r="L1772">
            <v>40</v>
          </cell>
          <cell r="M1772" t="str">
            <v>Permanent Full-Time</v>
          </cell>
          <cell r="N1772" t="str">
            <v>Waged/Timesheet</v>
          </cell>
          <cell r="O1772" t="str">
            <v>Position Filled</v>
          </cell>
          <cell r="P1772">
            <v>1023</v>
          </cell>
          <cell r="Q1772" t="str">
            <v>Nicola Reid</v>
          </cell>
          <cell r="R1772" t="str">
            <v>Permanent Full-Time</v>
          </cell>
          <cell r="S1772" t="str">
            <v>Waged/Timesheet</v>
          </cell>
          <cell r="T1772" t="str">
            <v>IEA – 2013 Standard</v>
          </cell>
          <cell r="U1772">
            <v>1</v>
          </cell>
          <cell r="V1772" t="str">
            <v>G2</v>
          </cell>
          <cell r="W1772">
            <v>65520</v>
          </cell>
          <cell r="X1772" t="str">
            <v>Vodafone Building - Level 2 (74 Taharoto Road)</v>
          </cell>
          <cell r="Y1772">
            <v>0</v>
          </cell>
          <cell r="Z1772" t="str">
            <v>Nicola</v>
          </cell>
          <cell r="AA1772" t="str">
            <v>Reid</v>
          </cell>
          <cell r="AC1772" t="str">
            <v>BAND</v>
          </cell>
          <cell r="AD1772" t="str">
            <v>PSA</v>
          </cell>
          <cell r="AE1772" t="str">
            <v>Female</v>
          </cell>
          <cell r="AF1772">
            <v>1514</v>
          </cell>
          <cell r="AG1772" t="str">
            <v>Strategy &amp; Perf</v>
          </cell>
          <cell r="AH1772" t="str">
            <v>00.00.0000</v>
          </cell>
        </row>
        <row r="1773">
          <cell r="A1773">
            <v>51002598</v>
          </cell>
          <cell r="B1773" t="str">
            <v>Services</v>
          </cell>
          <cell r="C1773" t="str">
            <v>Services</v>
          </cell>
          <cell r="D1773" t="str">
            <v>Network Operations &amp; Safety</v>
          </cell>
          <cell r="E1773" t="str">
            <v>Road Safety Engineering Central/ South</v>
          </cell>
          <cell r="F1773">
            <v>51002598</v>
          </cell>
          <cell r="G1773" t="str">
            <v>Road Safety Engineer</v>
          </cell>
          <cell r="H1773" t="str">
            <v>01.09.2014</v>
          </cell>
          <cell r="I1773" t="str">
            <v>Staff Member</v>
          </cell>
          <cell r="J1773" t="str">
            <v>Band G</v>
          </cell>
          <cell r="K1773">
            <v>1</v>
          </cell>
          <cell r="L1773">
            <v>40</v>
          </cell>
          <cell r="M1773" t="str">
            <v>Permanent Full-Time</v>
          </cell>
          <cell r="N1773" t="str">
            <v>Waged/Timesheet</v>
          </cell>
          <cell r="O1773" t="str">
            <v>Position Filled</v>
          </cell>
          <cell r="P1773">
            <v>1248</v>
          </cell>
          <cell r="Q1773" t="str">
            <v>Jasmine Lau</v>
          </cell>
          <cell r="R1773" t="str">
            <v>Permanent Full-Time</v>
          </cell>
          <cell r="S1773" t="str">
            <v>Waged/Timesheet</v>
          </cell>
          <cell r="T1773" t="str">
            <v>IEA – 2013 Standard</v>
          </cell>
          <cell r="U1773">
            <v>1</v>
          </cell>
          <cell r="V1773" t="str">
            <v>G+</v>
          </cell>
          <cell r="W1773">
            <v>73000</v>
          </cell>
          <cell r="X1773" t="str">
            <v>Vodafone Building - Level 2 (74 Taharoto Road)</v>
          </cell>
          <cell r="Y1773">
            <v>0</v>
          </cell>
          <cell r="Z1773" t="str">
            <v>Bong Yee</v>
          </cell>
          <cell r="AA1773" t="str">
            <v>Lau</v>
          </cell>
          <cell r="AB1773" t="str">
            <v>Jasmine</v>
          </cell>
          <cell r="AC1773" t="str">
            <v>BAND</v>
          </cell>
          <cell r="AD1773" t="str">
            <v>PSA</v>
          </cell>
          <cell r="AE1773" t="str">
            <v>Female</v>
          </cell>
          <cell r="AF1773">
            <v>1515</v>
          </cell>
          <cell r="AG1773" t="str">
            <v>Engineering C / S</v>
          </cell>
          <cell r="AH1773" t="str">
            <v>00.00.0000</v>
          </cell>
        </row>
        <row r="1774">
          <cell r="A1774">
            <v>51002599</v>
          </cell>
          <cell r="B1774" t="str">
            <v>Services</v>
          </cell>
          <cell r="C1774" t="str">
            <v>Services</v>
          </cell>
          <cell r="D1774" t="str">
            <v>Network Operations &amp; Safety</v>
          </cell>
          <cell r="E1774" t="str">
            <v>Road Safety Engineering North/ West</v>
          </cell>
          <cell r="F1774">
            <v>51002599</v>
          </cell>
          <cell r="G1774" t="str">
            <v>Principal Road Safety Engineer</v>
          </cell>
          <cell r="H1774" t="str">
            <v>01.09.2014</v>
          </cell>
          <cell r="I1774" t="str">
            <v>Staff Member</v>
          </cell>
          <cell r="J1774" t="str">
            <v>Band I</v>
          </cell>
          <cell r="K1774">
            <v>1</v>
          </cell>
          <cell r="L1774">
            <v>40</v>
          </cell>
          <cell r="M1774" t="str">
            <v>Permanent Full-Time</v>
          </cell>
          <cell r="N1774" t="str">
            <v>Salaried</v>
          </cell>
          <cell r="O1774" t="str">
            <v>Position unfilled for 135 days</v>
          </cell>
          <cell r="P1774">
            <v>0</v>
          </cell>
          <cell r="U1774">
            <v>0</v>
          </cell>
          <cell r="W1774">
            <v>0</v>
          </cell>
          <cell r="Y1774">
            <v>1</v>
          </cell>
          <cell r="AD1774" t="str">
            <v>PSA</v>
          </cell>
          <cell r="AH1774" t="str">
            <v>00.00.0000</v>
          </cell>
        </row>
        <row r="1775">
          <cell r="A1775">
            <v>51002600</v>
          </cell>
          <cell r="B1775" t="str">
            <v>Services</v>
          </cell>
          <cell r="C1775" t="str">
            <v>Services</v>
          </cell>
          <cell r="D1775" t="str">
            <v>Network Operations &amp; Safety</v>
          </cell>
          <cell r="E1775" t="str">
            <v>Road Safety Engineering North/ West</v>
          </cell>
          <cell r="F1775">
            <v>51002600</v>
          </cell>
          <cell r="G1775" t="str">
            <v>Road Safety Engineer</v>
          </cell>
          <cell r="H1775" t="str">
            <v>01.09.2014</v>
          </cell>
          <cell r="I1775" t="str">
            <v>Staff Member</v>
          </cell>
          <cell r="J1775" t="str">
            <v>Band G</v>
          </cell>
          <cell r="K1775">
            <v>1</v>
          </cell>
          <cell r="L1775">
            <v>40</v>
          </cell>
          <cell r="M1775" t="str">
            <v>Permanent Full-Time</v>
          </cell>
          <cell r="N1775" t="str">
            <v>Waged/Timesheet</v>
          </cell>
          <cell r="O1775" t="str">
            <v>Position Filled</v>
          </cell>
          <cell r="P1775">
            <v>160</v>
          </cell>
          <cell r="Q1775" t="str">
            <v>Sayed Omar</v>
          </cell>
          <cell r="R1775" t="str">
            <v>Permanent Full-Time</v>
          </cell>
          <cell r="S1775" t="str">
            <v>Waged/Timesheet</v>
          </cell>
          <cell r="T1775" t="str">
            <v>IEA – 2013 Standard</v>
          </cell>
          <cell r="U1775">
            <v>1</v>
          </cell>
          <cell r="V1775" t="str">
            <v>G1</v>
          </cell>
          <cell r="W1775">
            <v>63960</v>
          </cell>
          <cell r="X1775" t="str">
            <v>Vodafone Building - Level 2 (74 Taharoto Road)</v>
          </cell>
          <cell r="Y1775">
            <v>0</v>
          </cell>
          <cell r="Z1775" t="str">
            <v>Sayed</v>
          </cell>
          <cell r="AA1775" t="str">
            <v>Omar</v>
          </cell>
          <cell r="AC1775" t="str">
            <v>BAND</v>
          </cell>
          <cell r="AD1775" t="str">
            <v>PSA</v>
          </cell>
          <cell r="AE1775" t="str">
            <v>Male</v>
          </cell>
          <cell r="AF1775">
            <v>1516</v>
          </cell>
          <cell r="AG1775" t="str">
            <v>Engineering N / W</v>
          </cell>
          <cell r="AH1775" t="str">
            <v>00.00.0000</v>
          </cell>
        </row>
        <row r="1776">
          <cell r="A1776">
            <v>51002601</v>
          </cell>
          <cell r="B1776" t="str">
            <v>Services</v>
          </cell>
          <cell r="C1776" t="str">
            <v>Services</v>
          </cell>
          <cell r="D1776" t="str">
            <v>Network Operations &amp; Safety</v>
          </cell>
          <cell r="E1776" t="str">
            <v>Road Safety Engineering North/ West</v>
          </cell>
          <cell r="F1776">
            <v>51002601</v>
          </cell>
          <cell r="G1776" t="str">
            <v>Road Safety Engineer</v>
          </cell>
          <cell r="H1776" t="str">
            <v>01.09.2014</v>
          </cell>
          <cell r="I1776" t="str">
            <v>Staff Member</v>
          </cell>
          <cell r="J1776" t="str">
            <v>Band G</v>
          </cell>
          <cell r="K1776">
            <v>1</v>
          </cell>
          <cell r="L1776">
            <v>40</v>
          </cell>
          <cell r="M1776" t="str">
            <v>Permanent Full-Time</v>
          </cell>
          <cell r="N1776" t="str">
            <v>Waged/Timesheet</v>
          </cell>
          <cell r="O1776" t="str">
            <v>Position unfilled for 135 days</v>
          </cell>
          <cell r="P1776">
            <v>0</v>
          </cell>
          <cell r="U1776">
            <v>0</v>
          </cell>
          <cell r="W1776">
            <v>0</v>
          </cell>
          <cell r="Y1776">
            <v>1</v>
          </cell>
          <cell r="AD1776" t="str">
            <v>PSA</v>
          </cell>
          <cell r="AH1776" t="str">
            <v>00.00.0000</v>
          </cell>
        </row>
        <row r="1777">
          <cell r="A1777">
            <v>51002602</v>
          </cell>
          <cell r="B1777" t="str">
            <v>Services</v>
          </cell>
          <cell r="C1777" t="str">
            <v>Services</v>
          </cell>
          <cell r="D1777" t="str">
            <v>Network Operations &amp; Safety</v>
          </cell>
          <cell r="E1777" t="str">
            <v>Road Safety Engineering Central/ South</v>
          </cell>
          <cell r="F1777">
            <v>51002602</v>
          </cell>
          <cell r="G1777" t="str">
            <v>Senior Road Safety Engineer</v>
          </cell>
          <cell r="H1777" t="str">
            <v>01.09.2014</v>
          </cell>
          <cell r="I1777" t="str">
            <v>Staff Member</v>
          </cell>
          <cell r="J1777" t="str">
            <v>Band H</v>
          </cell>
          <cell r="K1777">
            <v>1</v>
          </cell>
          <cell r="L1777">
            <v>40</v>
          </cell>
          <cell r="M1777" t="str">
            <v>Permanent Full-Time</v>
          </cell>
          <cell r="N1777" t="str">
            <v>Salaried</v>
          </cell>
          <cell r="O1777" t="str">
            <v>Position Filled</v>
          </cell>
          <cell r="P1777">
            <v>90005169</v>
          </cell>
          <cell r="Q1777" t="str">
            <v>Meera Kanaganayagam</v>
          </cell>
          <cell r="R1777" t="str">
            <v>Permanent Full-Time</v>
          </cell>
          <cell r="S1777" t="str">
            <v>Salaried</v>
          </cell>
          <cell r="T1777" t="str">
            <v>IEA – 2013 Standard</v>
          </cell>
          <cell r="U1777">
            <v>1</v>
          </cell>
          <cell r="V1777" t="str">
            <v>H+</v>
          </cell>
          <cell r="W1777">
            <v>85000</v>
          </cell>
          <cell r="X1777" t="str">
            <v>Vodafone Building - Level 2 (74 Taharoto Road)</v>
          </cell>
          <cell r="Y1777">
            <v>0</v>
          </cell>
          <cell r="Z1777" t="str">
            <v>Meera</v>
          </cell>
          <cell r="AA1777" t="str">
            <v>Kanaganayagam</v>
          </cell>
          <cell r="AB1777" t="str">
            <v>Meera</v>
          </cell>
          <cell r="AC1777" t="str">
            <v>BAND</v>
          </cell>
          <cell r="AD1777" t="str">
            <v>PSA</v>
          </cell>
          <cell r="AE1777" t="str">
            <v>Female</v>
          </cell>
          <cell r="AF1777">
            <v>1515</v>
          </cell>
          <cell r="AG1777" t="str">
            <v>Engineering C / S</v>
          </cell>
          <cell r="AH1777" t="str">
            <v>00.00.0000</v>
          </cell>
        </row>
        <row r="1778">
          <cell r="A1778">
            <v>51002603</v>
          </cell>
          <cell r="B1778" t="str">
            <v>Business Technology Division</v>
          </cell>
          <cell r="C1778" t="str">
            <v>Enterprise Information</v>
          </cell>
          <cell r="E1778" t="str">
            <v>Enterprise Information</v>
          </cell>
          <cell r="F1778">
            <v>51002603</v>
          </cell>
          <cell r="G1778" t="str">
            <v>EIM Consultant</v>
          </cell>
          <cell r="H1778" t="str">
            <v>01.09.2014</v>
          </cell>
          <cell r="I1778" t="str">
            <v>Staff Member</v>
          </cell>
          <cell r="K1778">
            <v>0</v>
          </cell>
          <cell r="L1778">
            <v>0</v>
          </cell>
          <cell r="M1778" t="str">
            <v>Non-Employee</v>
          </cell>
          <cell r="N1778" t="str">
            <v>Contractor</v>
          </cell>
          <cell r="O1778" t="str">
            <v>Position Filled</v>
          </cell>
          <cell r="P1778">
            <v>135</v>
          </cell>
          <cell r="Q1778" t="str">
            <v>Geoff Tribble</v>
          </cell>
          <cell r="R1778" t="str">
            <v>Non-Employee</v>
          </cell>
          <cell r="S1778" t="str">
            <v>Contractor</v>
          </cell>
          <cell r="U1778">
            <v>0</v>
          </cell>
          <cell r="W1778">
            <v>0</v>
          </cell>
          <cell r="X1778" t="str">
            <v>1 Queen Street - Level 17</v>
          </cell>
          <cell r="Y1778">
            <v>0</v>
          </cell>
          <cell r="Z1778" t="str">
            <v>Geoff</v>
          </cell>
          <cell r="AA1778" t="str">
            <v>Tribble</v>
          </cell>
          <cell r="AE1778" t="str">
            <v>Male</v>
          </cell>
          <cell r="AF1778">
            <v>8502</v>
          </cell>
          <cell r="AG1778" t="str">
            <v>BUSINESS INTEL</v>
          </cell>
          <cell r="AH1778" t="str">
            <v>31.03.2015</v>
          </cell>
        </row>
        <row r="1779">
          <cell r="A1779">
            <v>51002604</v>
          </cell>
          <cell r="B1779" t="str">
            <v>Chief Executive Office</v>
          </cell>
          <cell r="C1779" t="str">
            <v>City Rail Link</v>
          </cell>
          <cell r="D1779" t="str">
            <v>Construction</v>
          </cell>
          <cell r="E1779" t="str">
            <v>Construction</v>
          </cell>
          <cell r="F1779">
            <v>51002604</v>
          </cell>
          <cell r="G1779" t="str">
            <v>Construction Manager Enabling Works</v>
          </cell>
          <cell r="H1779" t="str">
            <v>01.09.2014</v>
          </cell>
          <cell r="I1779" t="str">
            <v>Staff Member</v>
          </cell>
          <cell r="J1779" t="str">
            <v>Band J</v>
          </cell>
          <cell r="K1779">
            <v>1</v>
          </cell>
          <cell r="L1779">
            <v>40</v>
          </cell>
          <cell r="M1779" t="str">
            <v>Fixed Term Full-Time</v>
          </cell>
          <cell r="N1779" t="str">
            <v>Salaried</v>
          </cell>
          <cell r="O1779" t="str">
            <v>Position Filled</v>
          </cell>
          <cell r="P1779">
            <v>2281</v>
          </cell>
          <cell r="Q1779" t="str">
            <v>Chris Bird</v>
          </cell>
          <cell r="R1779" t="str">
            <v>Fixed Term Full-Time</v>
          </cell>
          <cell r="S1779" t="str">
            <v>Salaried</v>
          </cell>
          <cell r="T1779" t="str">
            <v>IEA – 2013 Standard</v>
          </cell>
          <cell r="U1779">
            <v>1</v>
          </cell>
          <cell r="V1779" t="str">
            <v>J+</v>
          </cell>
          <cell r="W1779">
            <v>140000</v>
          </cell>
          <cell r="X1779" t="str">
            <v>29 Customs Street West - Level 17</v>
          </cell>
          <cell r="Y1779">
            <v>0</v>
          </cell>
          <cell r="Z1779" t="str">
            <v>Christopher</v>
          </cell>
          <cell r="AA1779" t="str">
            <v>Bird</v>
          </cell>
          <cell r="AB1779" t="str">
            <v>Chris</v>
          </cell>
          <cell r="AC1779" t="str">
            <v>BAND</v>
          </cell>
          <cell r="AD1779" t="str">
            <v>PSA</v>
          </cell>
          <cell r="AE1779" t="str">
            <v>Male</v>
          </cell>
          <cell r="AF1779">
            <v>9601</v>
          </cell>
          <cell r="AG1779" t="str">
            <v>CRL</v>
          </cell>
          <cell r="AH1779" t="str">
            <v>01.09.2018</v>
          </cell>
        </row>
        <row r="1780">
          <cell r="A1780">
            <v>51002605</v>
          </cell>
          <cell r="B1780" t="str">
            <v>Finance Division</v>
          </cell>
          <cell r="C1780" t="str">
            <v>Finance</v>
          </cell>
          <cell r="D1780" t="str">
            <v>Operations Performance</v>
          </cell>
          <cell r="E1780" t="str">
            <v>Operations Performance</v>
          </cell>
          <cell r="F1780">
            <v>51002605</v>
          </cell>
          <cell r="G1780" t="str">
            <v>Contract Accountant</v>
          </cell>
          <cell r="H1780" t="str">
            <v>01.09.2014</v>
          </cell>
          <cell r="I1780" t="str">
            <v>Staff Member</v>
          </cell>
          <cell r="J1780" t="str">
            <v>Band J</v>
          </cell>
          <cell r="K1780">
            <v>1</v>
          </cell>
          <cell r="L1780">
            <v>40</v>
          </cell>
          <cell r="M1780" t="str">
            <v>Fixed Term Full-Time</v>
          </cell>
          <cell r="N1780" t="str">
            <v>Salaried</v>
          </cell>
          <cell r="O1780" t="str">
            <v>Position Filled</v>
          </cell>
          <cell r="P1780">
            <v>2253</v>
          </cell>
          <cell r="Q1780" t="str">
            <v>Lachie Spence</v>
          </cell>
          <cell r="R1780" t="str">
            <v>Fixed Term Full-Time</v>
          </cell>
          <cell r="S1780" t="str">
            <v>Salaried</v>
          </cell>
          <cell r="T1780" t="str">
            <v>IEA – 2013 Standard</v>
          </cell>
          <cell r="U1780">
            <v>1</v>
          </cell>
          <cell r="V1780" t="str">
            <v>J+</v>
          </cell>
          <cell r="W1780">
            <v>130000</v>
          </cell>
          <cell r="X1780" t="str">
            <v>Goodman Fielder L2 - 8 Nelson Street</v>
          </cell>
          <cell r="Y1780">
            <v>0</v>
          </cell>
          <cell r="Z1780" t="str">
            <v>Lachlan</v>
          </cell>
          <cell r="AA1780" t="str">
            <v>Spence</v>
          </cell>
          <cell r="AB1780" t="str">
            <v>Lachie</v>
          </cell>
          <cell r="AC1780" t="str">
            <v>BAND</v>
          </cell>
          <cell r="AD1780" t="str">
            <v>PSA</v>
          </cell>
          <cell r="AE1780" t="str">
            <v>Male</v>
          </cell>
          <cell r="AF1780">
            <v>8102</v>
          </cell>
          <cell r="AG1780" t="str">
            <v>Operations Performan</v>
          </cell>
          <cell r="AH1780" t="str">
            <v>00.00.0000</v>
          </cell>
        </row>
        <row r="1781">
          <cell r="A1781">
            <v>51002607</v>
          </cell>
          <cell r="B1781" t="str">
            <v>Services</v>
          </cell>
          <cell r="C1781" t="str">
            <v>Services</v>
          </cell>
          <cell r="D1781" t="str">
            <v>Network Operations &amp; Safety</v>
          </cell>
          <cell r="E1781" t="str">
            <v>Operations Planning &amp; Performance</v>
          </cell>
          <cell r="F1781">
            <v>51002607</v>
          </cell>
          <cell r="G1781" t="str">
            <v>Ops Planning &amp; Performance Team Leader</v>
          </cell>
          <cell r="H1781" t="str">
            <v>01.09.2014</v>
          </cell>
          <cell r="I1781" t="str">
            <v>Team Leader</v>
          </cell>
          <cell r="J1781" t="str">
            <v>Band I</v>
          </cell>
          <cell r="K1781">
            <v>1</v>
          </cell>
          <cell r="L1781">
            <v>40</v>
          </cell>
          <cell r="M1781" t="str">
            <v>Permanent Full-Time</v>
          </cell>
          <cell r="N1781" t="str">
            <v>Salaried</v>
          </cell>
          <cell r="O1781" t="str">
            <v>Position Filled</v>
          </cell>
          <cell r="P1781">
            <v>90005702</v>
          </cell>
          <cell r="Q1781" t="str">
            <v>Miguel Menezes</v>
          </cell>
          <cell r="R1781" t="str">
            <v>Permanent Full-Time</v>
          </cell>
          <cell r="S1781" t="str">
            <v>Salaried</v>
          </cell>
          <cell r="T1781" t="str">
            <v>IEA – 2013 Standard</v>
          </cell>
          <cell r="U1781">
            <v>1</v>
          </cell>
          <cell r="V1781" t="str">
            <v>I+</v>
          </cell>
          <cell r="W1781">
            <v>127000</v>
          </cell>
          <cell r="X1781" t="str">
            <v>Vodafone Building - Level 2 (74 Taharoto Road)</v>
          </cell>
          <cell r="Y1781">
            <v>0</v>
          </cell>
          <cell r="Z1781" t="str">
            <v>Miguel</v>
          </cell>
          <cell r="AA1781" t="str">
            <v>Menezes</v>
          </cell>
          <cell r="AB1781" t="str">
            <v>Miguel</v>
          </cell>
          <cell r="AC1781" t="str">
            <v>BAND</v>
          </cell>
          <cell r="AD1781" t="str">
            <v>PSA</v>
          </cell>
          <cell r="AE1781" t="str">
            <v>Male</v>
          </cell>
          <cell r="AF1781">
            <v>1506</v>
          </cell>
          <cell r="AG1781" t="str">
            <v>Ops. Plan &amp; Perf.</v>
          </cell>
          <cell r="AH1781" t="str">
            <v>00.00.0000</v>
          </cell>
        </row>
        <row r="1782">
          <cell r="A1782">
            <v>51002608</v>
          </cell>
          <cell r="B1782" t="str">
            <v>Services</v>
          </cell>
          <cell r="C1782" t="str">
            <v>Services</v>
          </cell>
          <cell r="D1782" t="str">
            <v>Network Operations &amp; Safety</v>
          </cell>
          <cell r="E1782" t="str">
            <v>Traffic Operations - Central/ South</v>
          </cell>
          <cell r="F1782">
            <v>51002608</v>
          </cell>
          <cell r="G1782" t="str">
            <v>Traffic Operations Team Leader Cntl/Sth</v>
          </cell>
          <cell r="H1782" t="str">
            <v>01.09.2014</v>
          </cell>
          <cell r="I1782" t="str">
            <v>Team Leader</v>
          </cell>
          <cell r="J1782" t="str">
            <v>Band I</v>
          </cell>
          <cell r="K1782">
            <v>1</v>
          </cell>
          <cell r="L1782">
            <v>40</v>
          </cell>
          <cell r="M1782" t="str">
            <v>Permanent Full-Time</v>
          </cell>
          <cell r="N1782" t="str">
            <v>Salaried</v>
          </cell>
          <cell r="O1782" t="str">
            <v>Position Filled</v>
          </cell>
          <cell r="P1782">
            <v>509</v>
          </cell>
          <cell r="Q1782" t="str">
            <v>Jared Plumridge</v>
          </cell>
          <cell r="R1782" t="str">
            <v>Permanent Full-Time</v>
          </cell>
          <cell r="S1782" t="str">
            <v>Salaried</v>
          </cell>
          <cell r="T1782" t="str">
            <v>IEA – 2013 Standard</v>
          </cell>
          <cell r="U1782">
            <v>1</v>
          </cell>
          <cell r="V1782" t="str">
            <v>I+</v>
          </cell>
          <cell r="W1782">
            <v>121000</v>
          </cell>
          <cell r="X1782" t="str">
            <v>1 Queen Street - Level 6</v>
          </cell>
          <cell r="Y1782">
            <v>0</v>
          </cell>
          <cell r="Z1782" t="str">
            <v>Jared</v>
          </cell>
          <cell r="AA1782" t="str">
            <v>Plumridge</v>
          </cell>
          <cell r="AC1782" t="str">
            <v>BAND</v>
          </cell>
          <cell r="AD1782" t="str">
            <v>PSA</v>
          </cell>
          <cell r="AE1782" t="str">
            <v>Male</v>
          </cell>
          <cell r="AF1782">
            <v>1504</v>
          </cell>
          <cell r="AG1782" t="str">
            <v>TRAFFIC OPS CENTRAL</v>
          </cell>
          <cell r="AH1782" t="str">
            <v>00.00.0000</v>
          </cell>
        </row>
        <row r="1783">
          <cell r="A1783">
            <v>51002609</v>
          </cell>
          <cell r="B1783" t="str">
            <v>Services</v>
          </cell>
          <cell r="C1783" t="str">
            <v>Services</v>
          </cell>
          <cell r="D1783" t="str">
            <v>Network Operations &amp; Safety</v>
          </cell>
          <cell r="E1783" t="str">
            <v>Travel Demand</v>
          </cell>
          <cell r="F1783">
            <v>51002609</v>
          </cell>
          <cell r="G1783" t="str">
            <v>Travel Demand Manager</v>
          </cell>
          <cell r="H1783" t="str">
            <v>01.09.2014</v>
          </cell>
          <cell r="I1783" t="str">
            <v>Unit Manager</v>
          </cell>
          <cell r="J1783" t="str">
            <v>Band K</v>
          </cell>
          <cell r="K1783">
            <v>1</v>
          </cell>
          <cell r="L1783">
            <v>40</v>
          </cell>
          <cell r="M1783" t="str">
            <v>Permanent Full-Time</v>
          </cell>
          <cell r="N1783" t="str">
            <v>Salaried</v>
          </cell>
          <cell r="O1783" t="str">
            <v>Position Filled</v>
          </cell>
          <cell r="P1783">
            <v>90006297</v>
          </cell>
          <cell r="Q1783" t="str">
            <v>Melanie Alexander</v>
          </cell>
          <cell r="R1783" t="str">
            <v>Permanent Full-Time</v>
          </cell>
          <cell r="S1783" t="str">
            <v>Salaried</v>
          </cell>
          <cell r="T1783" t="str">
            <v>IEA – 2013 Standard</v>
          </cell>
          <cell r="U1783">
            <v>1</v>
          </cell>
          <cell r="V1783" t="str">
            <v>K+</v>
          </cell>
          <cell r="W1783">
            <v>140000</v>
          </cell>
          <cell r="X1783" t="str">
            <v>Vodafone Building - Level 2 (74 Taharoto Road)</v>
          </cell>
          <cell r="Y1783">
            <v>0</v>
          </cell>
          <cell r="Z1783" t="str">
            <v>Melanie</v>
          </cell>
          <cell r="AA1783" t="str">
            <v>Alexander</v>
          </cell>
          <cell r="AB1783" t="str">
            <v>Melanie</v>
          </cell>
          <cell r="AC1783" t="str">
            <v>BAND</v>
          </cell>
          <cell r="AD1783" t="str">
            <v>PSA</v>
          </cell>
          <cell r="AE1783" t="str">
            <v>Female</v>
          </cell>
          <cell r="AF1783">
            <v>1527</v>
          </cell>
          <cell r="AG1783" t="str">
            <v>T D Management</v>
          </cell>
          <cell r="AH1783" t="str">
            <v>00.00.0000</v>
          </cell>
        </row>
        <row r="1784">
          <cell r="A1784">
            <v>51002611</v>
          </cell>
          <cell r="B1784" t="str">
            <v>Services</v>
          </cell>
          <cell r="C1784" t="str">
            <v>Services</v>
          </cell>
          <cell r="D1784" t="str">
            <v>Network Operations &amp; Safety</v>
          </cell>
          <cell r="E1784" t="str">
            <v>Travel Demand Planning</v>
          </cell>
          <cell r="F1784">
            <v>51002611</v>
          </cell>
          <cell r="G1784" t="str">
            <v>Travel Demand Planner</v>
          </cell>
          <cell r="H1784" t="str">
            <v>01.09.2014</v>
          </cell>
          <cell r="I1784" t="str">
            <v>Staff Member</v>
          </cell>
          <cell r="J1784" t="str">
            <v>Band F</v>
          </cell>
          <cell r="K1784">
            <v>1</v>
          </cell>
          <cell r="L1784">
            <v>40</v>
          </cell>
          <cell r="M1784" t="str">
            <v>Permanent Full-Time</v>
          </cell>
          <cell r="N1784" t="str">
            <v>Waged/Timesheet</v>
          </cell>
          <cell r="O1784" t="str">
            <v>Position Filled</v>
          </cell>
          <cell r="P1784">
            <v>1005</v>
          </cell>
          <cell r="Q1784" t="str">
            <v>Eleanor Halcrow</v>
          </cell>
          <cell r="R1784" t="str">
            <v>Permanent Full-Time</v>
          </cell>
          <cell r="S1784" t="str">
            <v>Waged/Timesheet</v>
          </cell>
          <cell r="T1784" t="str">
            <v>IEA – 2013 Standard</v>
          </cell>
          <cell r="U1784">
            <v>1</v>
          </cell>
          <cell r="V1784" t="str">
            <v>F5</v>
          </cell>
          <cell r="W1784">
            <v>59400</v>
          </cell>
          <cell r="X1784" t="str">
            <v>Vodafone Building - Level 2 (74 Taharoto Road)</v>
          </cell>
          <cell r="Y1784">
            <v>0</v>
          </cell>
          <cell r="Z1784" t="str">
            <v>Eleanor</v>
          </cell>
          <cell r="AA1784" t="str">
            <v>Halcrow</v>
          </cell>
          <cell r="AC1784" t="str">
            <v>BAND</v>
          </cell>
          <cell r="AD1784" t="str">
            <v>PSA</v>
          </cell>
          <cell r="AE1784" t="str">
            <v>Female</v>
          </cell>
          <cell r="AF1784">
            <v>1520</v>
          </cell>
          <cell r="AG1784" t="str">
            <v>Travel Demand</v>
          </cell>
          <cell r="AH1784" t="str">
            <v>00.00.0000</v>
          </cell>
        </row>
        <row r="1785">
          <cell r="A1785">
            <v>51002612</v>
          </cell>
          <cell r="B1785" t="str">
            <v>Services</v>
          </cell>
          <cell r="C1785" t="str">
            <v>Services</v>
          </cell>
          <cell r="D1785" t="str">
            <v>Network Operations &amp; Safety</v>
          </cell>
          <cell r="E1785" t="str">
            <v>Operations Planning &amp; Performance</v>
          </cell>
          <cell r="F1785">
            <v>51002612</v>
          </cell>
          <cell r="G1785" t="str">
            <v>Senior Traffic Engineer</v>
          </cell>
          <cell r="H1785" t="str">
            <v>01.09.2014</v>
          </cell>
          <cell r="I1785" t="str">
            <v>Staff Member</v>
          </cell>
          <cell r="J1785" t="str">
            <v>Band H</v>
          </cell>
          <cell r="K1785">
            <v>1</v>
          </cell>
          <cell r="L1785">
            <v>40</v>
          </cell>
          <cell r="M1785" t="str">
            <v>Permanent Full-Time</v>
          </cell>
          <cell r="N1785" t="str">
            <v>Salaried</v>
          </cell>
          <cell r="O1785" t="str">
            <v>Position Filled</v>
          </cell>
          <cell r="P1785">
            <v>519</v>
          </cell>
          <cell r="Q1785" t="str">
            <v>Robert Inman</v>
          </cell>
          <cell r="R1785" t="str">
            <v>Permanent Full-Time</v>
          </cell>
          <cell r="S1785" t="str">
            <v>Salaried</v>
          </cell>
          <cell r="T1785" t="str">
            <v>IEA – 2013 Standard</v>
          </cell>
          <cell r="U1785">
            <v>1</v>
          </cell>
          <cell r="V1785" t="str">
            <v>H4</v>
          </cell>
          <cell r="W1785">
            <v>80960</v>
          </cell>
          <cell r="X1785" t="str">
            <v>Vodafone Building - Level 2 (74 Taharoto Road)</v>
          </cell>
          <cell r="Y1785">
            <v>0</v>
          </cell>
          <cell r="Z1785" t="str">
            <v>Robert</v>
          </cell>
          <cell r="AA1785" t="str">
            <v>Inman</v>
          </cell>
          <cell r="AC1785" t="str">
            <v>BAND</v>
          </cell>
          <cell r="AD1785" t="str">
            <v>PSA</v>
          </cell>
          <cell r="AE1785" t="str">
            <v>Male</v>
          </cell>
          <cell r="AF1785">
            <v>1506</v>
          </cell>
          <cell r="AG1785" t="str">
            <v>Ops. Plan &amp; Perf.</v>
          </cell>
          <cell r="AH1785" t="str">
            <v>00.00.0000</v>
          </cell>
        </row>
        <row r="1786">
          <cell r="A1786">
            <v>51002613</v>
          </cell>
          <cell r="B1786" t="str">
            <v>Services</v>
          </cell>
          <cell r="C1786" t="str">
            <v>Services</v>
          </cell>
          <cell r="D1786" t="str">
            <v>Network Operations &amp; Safety</v>
          </cell>
          <cell r="E1786" t="str">
            <v>Operations Planning &amp; Performance</v>
          </cell>
          <cell r="F1786">
            <v>51002613</v>
          </cell>
          <cell r="G1786" t="str">
            <v>Senior Traffic Engineer</v>
          </cell>
          <cell r="H1786" t="str">
            <v>01.09.2014</v>
          </cell>
          <cell r="I1786" t="str">
            <v>Staff Member</v>
          </cell>
          <cell r="J1786" t="str">
            <v>Band H</v>
          </cell>
          <cell r="K1786">
            <v>1</v>
          </cell>
          <cell r="L1786">
            <v>40</v>
          </cell>
          <cell r="M1786" t="str">
            <v>Permanent Full-Time</v>
          </cell>
          <cell r="N1786" t="str">
            <v>Salaried</v>
          </cell>
          <cell r="O1786" t="str">
            <v>Position Filled</v>
          </cell>
          <cell r="P1786">
            <v>90009541</v>
          </cell>
          <cell r="Q1786" t="str">
            <v>Bill Qu</v>
          </cell>
          <cell r="R1786" t="str">
            <v>Permanent Full-Time</v>
          </cell>
          <cell r="S1786" t="str">
            <v>Salaried</v>
          </cell>
          <cell r="T1786" t="str">
            <v>IEA – 2013 Standard</v>
          </cell>
          <cell r="U1786">
            <v>1</v>
          </cell>
          <cell r="V1786" t="str">
            <v>H4</v>
          </cell>
          <cell r="W1786">
            <v>80960</v>
          </cell>
          <cell r="X1786" t="str">
            <v>Vodafone Building - Level 2 (74 Taharoto Road)</v>
          </cell>
          <cell r="Y1786">
            <v>0</v>
          </cell>
          <cell r="Z1786" t="str">
            <v>Xinsheng</v>
          </cell>
          <cell r="AA1786" t="str">
            <v>Qu</v>
          </cell>
          <cell r="AB1786" t="str">
            <v>Bill</v>
          </cell>
          <cell r="AC1786" t="str">
            <v>BAND</v>
          </cell>
          <cell r="AD1786" t="str">
            <v>PSA</v>
          </cell>
          <cell r="AE1786" t="str">
            <v>Male</v>
          </cell>
          <cell r="AF1786">
            <v>1506</v>
          </cell>
          <cell r="AG1786" t="str">
            <v>Ops. Plan &amp; Perf.</v>
          </cell>
          <cell r="AH1786" t="str">
            <v>00.00.0000</v>
          </cell>
        </row>
        <row r="1787">
          <cell r="A1787">
            <v>51002614</v>
          </cell>
          <cell r="B1787" t="str">
            <v>Services</v>
          </cell>
          <cell r="C1787" t="str">
            <v>Services</v>
          </cell>
          <cell r="D1787" t="str">
            <v>Network Operations &amp; Safety</v>
          </cell>
          <cell r="E1787" t="str">
            <v>Operations Planning &amp; Performance</v>
          </cell>
          <cell r="F1787">
            <v>51002614</v>
          </cell>
          <cell r="G1787" t="str">
            <v>Traffic Engineering Technician</v>
          </cell>
          <cell r="H1787" t="str">
            <v>01.09.2014</v>
          </cell>
          <cell r="I1787" t="str">
            <v>Staff Member</v>
          </cell>
          <cell r="J1787" t="str">
            <v>Band E</v>
          </cell>
          <cell r="K1787">
            <v>1</v>
          </cell>
          <cell r="L1787">
            <v>40</v>
          </cell>
          <cell r="M1787" t="str">
            <v>Permanent Full-Time</v>
          </cell>
          <cell r="N1787" t="str">
            <v>Waged/Timesheet</v>
          </cell>
          <cell r="O1787" t="str">
            <v>Position Filled</v>
          </cell>
          <cell r="P1787">
            <v>23</v>
          </cell>
          <cell r="Q1787" t="str">
            <v>Joanne Doherty</v>
          </cell>
          <cell r="R1787" t="str">
            <v>Permanent Full-Time</v>
          </cell>
          <cell r="S1787" t="str">
            <v>Waged/Timesheet</v>
          </cell>
          <cell r="T1787" t="str">
            <v>IEA – 2010 Standard</v>
          </cell>
          <cell r="U1787">
            <v>1</v>
          </cell>
          <cell r="V1787" t="str">
            <v>F+</v>
          </cell>
          <cell r="W1787">
            <v>65532.25</v>
          </cell>
          <cell r="X1787" t="str">
            <v>Admin 5 - 6 Henderson Valley Road</v>
          </cell>
          <cell r="Y1787">
            <v>0</v>
          </cell>
          <cell r="Z1787" t="str">
            <v>Joanne</v>
          </cell>
          <cell r="AA1787" t="str">
            <v>Doherty</v>
          </cell>
          <cell r="AB1787" t="str">
            <v>Joanne</v>
          </cell>
          <cell r="AC1787" t="str">
            <v>BAND</v>
          </cell>
          <cell r="AD1787" t="str">
            <v>PSA</v>
          </cell>
          <cell r="AE1787" t="str">
            <v>Female</v>
          </cell>
          <cell r="AF1787">
            <v>1506</v>
          </cell>
          <cell r="AG1787" t="str">
            <v>Ops. Plan &amp; Perf.</v>
          </cell>
          <cell r="AH1787" t="str">
            <v>00.00.0000</v>
          </cell>
        </row>
        <row r="1788">
          <cell r="A1788">
            <v>51002614</v>
          </cell>
          <cell r="B1788" t="str">
            <v>Services</v>
          </cell>
          <cell r="C1788" t="str">
            <v>Services</v>
          </cell>
          <cell r="D1788" t="str">
            <v>Network Operations &amp; Safety</v>
          </cell>
          <cell r="E1788" t="str">
            <v>Operations Planning &amp; Performance</v>
          </cell>
          <cell r="F1788">
            <v>51002614</v>
          </cell>
          <cell r="G1788" t="str">
            <v>Traffic Engineering Technician</v>
          </cell>
          <cell r="H1788" t="str">
            <v>01.09.2014</v>
          </cell>
          <cell r="I1788" t="str">
            <v>Staff Member</v>
          </cell>
          <cell r="J1788" t="str">
            <v>Band E</v>
          </cell>
          <cell r="K1788">
            <v>1</v>
          </cell>
          <cell r="L1788">
            <v>40</v>
          </cell>
          <cell r="M1788" t="str">
            <v>Permanent Full-Time</v>
          </cell>
          <cell r="N1788" t="str">
            <v>Waged/Timesheet</v>
          </cell>
          <cell r="O1788" t="str">
            <v>Position Filled</v>
          </cell>
          <cell r="P1788">
            <v>1238</v>
          </cell>
          <cell r="Q1788" t="str">
            <v>Jack Yu</v>
          </cell>
          <cell r="R1788" t="str">
            <v>Fixed Term Full-Time</v>
          </cell>
          <cell r="S1788" t="str">
            <v>Waged/Timesheet</v>
          </cell>
          <cell r="T1788" t="str">
            <v>IEA – 2013 Standard</v>
          </cell>
          <cell r="U1788">
            <v>1</v>
          </cell>
          <cell r="V1788" t="str">
            <v>E+</v>
          </cell>
          <cell r="W1788">
            <v>65111.28</v>
          </cell>
          <cell r="X1788" t="str">
            <v>Vodafone Building - Level 2 (74 Taharoto Road)</v>
          </cell>
          <cell r="Y1788">
            <v>0</v>
          </cell>
          <cell r="Z1788" t="str">
            <v>Ying Liang</v>
          </cell>
          <cell r="AA1788" t="str">
            <v>Yu</v>
          </cell>
          <cell r="AB1788" t="str">
            <v>Jack</v>
          </cell>
          <cell r="AC1788" t="str">
            <v>BAND</v>
          </cell>
          <cell r="AD1788" t="str">
            <v>PSA</v>
          </cell>
          <cell r="AE1788" t="str">
            <v>Male</v>
          </cell>
          <cell r="AF1788">
            <v>1506</v>
          </cell>
          <cell r="AG1788" t="str">
            <v>Ops. Plan &amp; Perf.</v>
          </cell>
          <cell r="AH1788" t="str">
            <v>28.07.2015</v>
          </cell>
        </row>
        <row r="1789">
          <cell r="A1789">
            <v>51002615</v>
          </cell>
          <cell r="B1789" t="str">
            <v>Services</v>
          </cell>
          <cell r="C1789" t="str">
            <v>Services</v>
          </cell>
          <cell r="D1789" t="str">
            <v>Business Integration &amp; Development</v>
          </cell>
          <cell r="E1789" t="str">
            <v>Portfolio Management</v>
          </cell>
          <cell r="F1789">
            <v>51002615</v>
          </cell>
          <cell r="G1789" t="str">
            <v>Portfolio Manager</v>
          </cell>
          <cell r="H1789" t="str">
            <v>01.09.2014</v>
          </cell>
          <cell r="I1789" t="str">
            <v>Unit Manager</v>
          </cell>
          <cell r="J1789" t="str">
            <v>Band J</v>
          </cell>
          <cell r="K1789">
            <v>1</v>
          </cell>
          <cell r="L1789">
            <v>40</v>
          </cell>
          <cell r="M1789" t="str">
            <v>Permanent Full-Time</v>
          </cell>
          <cell r="N1789" t="str">
            <v>Salaried</v>
          </cell>
          <cell r="O1789" t="str">
            <v>Position Filled</v>
          </cell>
          <cell r="P1789">
            <v>1814</v>
          </cell>
          <cell r="Q1789" t="str">
            <v>Krishna Nagisetty</v>
          </cell>
          <cell r="R1789" t="str">
            <v>Permanent Full-Time</v>
          </cell>
          <cell r="S1789" t="str">
            <v>Salaried</v>
          </cell>
          <cell r="T1789" t="str">
            <v>IEA – 2013 Standard</v>
          </cell>
          <cell r="U1789">
            <v>1</v>
          </cell>
          <cell r="V1789" t="str">
            <v>J+</v>
          </cell>
          <cell r="W1789">
            <v>125000</v>
          </cell>
          <cell r="X1789" t="str">
            <v>Vodafone Building - Level 2 (74 Taharoto Road)</v>
          </cell>
          <cell r="Y1789">
            <v>0</v>
          </cell>
          <cell r="Z1789" t="str">
            <v>Ramakrishna</v>
          </cell>
          <cell r="AA1789" t="str">
            <v>Nagisetty</v>
          </cell>
          <cell r="AB1789" t="str">
            <v>Krishna</v>
          </cell>
          <cell r="AC1789" t="str">
            <v>BAND</v>
          </cell>
          <cell r="AD1789" t="str">
            <v>PSA</v>
          </cell>
          <cell r="AE1789" t="str">
            <v>Male</v>
          </cell>
          <cell r="AF1789">
            <v>1524</v>
          </cell>
          <cell r="AG1789" t="str">
            <v>Portfolio Management</v>
          </cell>
          <cell r="AH1789" t="str">
            <v>00.00.0000</v>
          </cell>
        </row>
        <row r="1790">
          <cell r="A1790">
            <v>51002617</v>
          </cell>
          <cell r="B1790" t="str">
            <v>Services</v>
          </cell>
          <cell r="C1790" t="str">
            <v>Services</v>
          </cell>
          <cell r="D1790" t="str">
            <v>Business Integration &amp; Development</v>
          </cell>
          <cell r="E1790" t="str">
            <v>Service Integration</v>
          </cell>
          <cell r="F1790">
            <v>51002617</v>
          </cell>
          <cell r="G1790" t="str">
            <v>Service Integration Team Leader</v>
          </cell>
          <cell r="H1790" t="str">
            <v>01.09.2014</v>
          </cell>
          <cell r="I1790" t="str">
            <v>Unit Manager</v>
          </cell>
          <cell r="J1790" t="str">
            <v>Band I</v>
          </cell>
          <cell r="K1790">
            <v>1</v>
          </cell>
          <cell r="L1790">
            <v>40</v>
          </cell>
          <cell r="M1790" t="str">
            <v>Permanent Full-Time</v>
          </cell>
          <cell r="N1790" t="str">
            <v>Salaried</v>
          </cell>
          <cell r="O1790" t="str">
            <v>Position Filled</v>
          </cell>
          <cell r="P1790">
            <v>194</v>
          </cell>
          <cell r="Q1790" t="str">
            <v>John Richards</v>
          </cell>
          <cell r="R1790" t="str">
            <v>Permanent Full-Time</v>
          </cell>
          <cell r="S1790" t="str">
            <v>Salaried</v>
          </cell>
          <cell r="T1790" t="str">
            <v>CEA – PSA</v>
          </cell>
          <cell r="U1790">
            <v>0.875</v>
          </cell>
          <cell r="V1790" t="str">
            <v>I+</v>
          </cell>
          <cell r="W1790">
            <v>114450</v>
          </cell>
          <cell r="X1790" t="str">
            <v>Vodafone Building - Level 2 (74 Taharoto Road)</v>
          </cell>
          <cell r="Y1790">
            <v>0.125</v>
          </cell>
          <cell r="Z1790" t="str">
            <v>John</v>
          </cell>
          <cell r="AA1790" t="str">
            <v>Richards</v>
          </cell>
          <cell r="AC1790" t="str">
            <v>BAND</v>
          </cell>
          <cell r="AD1790" t="str">
            <v>PSA</v>
          </cell>
          <cell r="AE1790" t="str">
            <v>Male</v>
          </cell>
          <cell r="AF1790">
            <v>1522</v>
          </cell>
          <cell r="AG1790" t="str">
            <v>Business Int &amp; Dev</v>
          </cell>
          <cell r="AH1790" t="str">
            <v>00.00.0000</v>
          </cell>
        </row>
        <row r="1791">
          <cell r="A1791">
            <v>51002618</v>
          </cell>
          <cell r="B1791" t="str">
            <v>Capital Development Division</v>
          </cell>
          <cell r="C1791" t="str">
            <v>Roading</v>
          </cell>
          <cell r="D1791" t="str">
            <v>Delivery - Regional</v>
          </cell>
          <cell r="E1791" t="str">
            <v>Delivery - Regional</v>
          </cell>
          <cell r="F1791">
            <v>51002618</v>
          </cell>
          <cell r="G1791" t="str">
            <v>Local Boards Project Manager</v>
          </cell>
          <cell r="H1791" t="str">
            <v>01.09.2014</v>
          </cell>
          <cell r="I1791" t="str">
            <v>Staff Member</v>
          </cell>
          <cell r="J1791" t="str">
            <v>Band G</v>
          </cell>
          <cell r="K1791">
            <v>1</v>
          </cell>
          <cell r="L1791">
            <v>40</v>
          </cell>
          <cell r="M1791" t="str">
            <v>Permanent Full-Time</v>
          </cell>
          <cell r="N1791" t="str">
            <v>Waged/Timesheet</v>
          </cell>
          <cell r="O1791" t="str">
            <v>Position Filled</v>
          </cell>
          <cell r="P1791">
            <v>1362</v>
          </cell>
          <cell r="Q1791" t="str">
            <v>Keith Pauw</v>
          </cell>
          <cell r="R1791" t="str">
            <v>Fixed Term Full-Time</v>
          </cell>
          <cell r="S1791" t="str">
            <v>Waged/Timesheet</v>
          </cell>
          <cell r="T1791" t="str">
            <v>CEA – PSA</v>
          </cell>
          <cell r="U1791">
            <v>1</v>
          </cell>
          <cell r="V1791" t="str">
            <v>G+</v>
          </cell>
          <cell r="W1791">
            <v>74393.13</v>
          </cell>
          <cell r="X1791" t="str">
            <v>Admin 4 - 6 Henderson Valley Road</v>
          </cell>
          <cell r="Y1791">
            <v>0</v>
          </cell>
          <cell r="Z1791" t="str">
            <v>Keith</v>
          </cell>
          <cell r="AA1791" t="str">
            <v>Pauw</v>
          </cell>
          <cell r="AC1791" t="str">
            <v>BAND</v>
          </cell>
          <cell r="AD1791" t="str">
            <v>PSA</v>
          </cell>
          <cell r="AE1791" t="str">
            <v>Male</v>
          </cell>
          <cell r="AF1791">
            <v>3409</v>
          </cell>
          <cell r="AG1791" t="str">
            <v>Delivery Regional</v>
          </cell>
          <cell r="AH1791" t="str">
            <v>30.06.2015</v>
          </cell>
        </row>
        <row r="1792">
          <cell r="A1792">
            <v>51002621</v>
          </cell>
          <cell r="B1792" t="str">
            <v>Services</v>
          </cell>
          <cell r="C1792" t="str">
            <v>Services</v>
          </cell>
          <cell r="D1792" t="str">
            <v>Business Integration &amp; Development</v>
          </cell>
          <cell r="E1792" t="str">
            <v>Rapid Response</v>
          </cell>
          <cell r="F1792">
            <v>51002621</v>
          </cell>
          <cell r="G1792" t="str">
            <v>Rapid Response Team Leader</v>
          </cell>
          <cell r="H1792" t="str">
            <v>01.09.2014</v>
          </cell>
          <cell r="I1792" t="str">
            <v>Unit Manager</v>
          </cell>
          <cell r="J1792" t="str">
            <v>Band I</v>
          </cell>
          <cell r="K1792">
            <v>1</v>
          </cell>
          <cell r="L1792">
            <v>40</v>
          </cell>
          <cell r="M1792" t="str">
            <v>Permanent Full-Time</v>
          </cell>
          <cell r="N1792" t="str">
            <v>Salaried</v>
          </cell>
          <cell r="O1792" t="str">
            <v>Position Filled</v>
          </cell>
          <cell r="P1792">
            <v>90008084</v>
          </cell>
          <cell r="Q1792" t="str">
            <v>Michael Brown</v>
          </cell>
          <cell r="R1792" t="str">
            <v>Permanent Full-Time</v>
          </cell>
          <cell r="S1792" t="str">
            <v>Salaried</v>
          </cell>
          <cell r="T1792" t="str">
            <v>IEA – 2013 Standard</v>
          </cell>
          <cell r="U1792">
            <v>1</v>
          </cell>
          <cell r="V1792" t="str">
            <v>I+</v>
          </cell>
          <cell r="W1792">
            <v>130301.72</v>
          </cell>
          <cell r="X1792" t="str">
            <v>1 Queen Street - Level 6</v>
          </cell>
          <cell r="Y1792">
            <v>0</v>
          </cell>
          <cell r="Z1792" t="str">
            <v>Michael</v>
          </cell>
          <cell r="AA1792" t="str">
            <v>Brown</v>
          </cell>
          <cell r="AB1792" t="str">
            <v>Michael</v>
          </cell>
          <cell r="AC1792" t="str">
            <v>BAND</v>
          </cell>
          <cell r="AD1792" t="str">
            <v>PSA</v>
          </cell>
          <cell r="AE1792" t="str">
            <v>Male</v>
          </cell>
          <cell r="AF1792">
            <v>1522</v>
          </cell>
          <cell r="AG1792" t="str">
            <v>Business Int &amp; Dev</v>
          </cell>
          <cell r="AH1792" t="str">
            <v>00.00.0000</v>
          </cell>
        </row>
        <row r="1793">
          <cell r="A1793">
            <v>51002622</v>
          </cell>
          <cell r="B1793" t="str">
            <v>Services</v>
          </cell>
          <cell r="C1793" t="str">
            <v>Services</v>
          </cell>
          <cell r="D1793" t="str">
            <v>Business Integration &amp; Development</v>
          </cell>
          <cell r="E1793" t="str">
            <v>Business Integration &amp; Development</v>
          </cell>
          <cell r="F1793">
            <v>51002622</v>
          </cell>
          <cell r="G1793" t="str">
            <v>Team Administrator</v>
          </cell>
          <cell r="H1793" t="str">
            <v>01.09.2014</v>
          </cell>
          <cell r="I1793" t="str">
            <v>Staff Member</v>
          </cell>
          <cell r="J1793" t="str">
            <v>Band D</v>
          </cell>
          <cell r="K1793">
            <v>1</v>
          </cell>
          <cell r="L1793">
            <v>40</v>
          </cell>
          <cell r="M1793" t="str">
            <v>Permanent Full-Time</v>
          </cell>
          <cell r="N1793" t="str">
            <v>Waged/Timesheet</v>
          </cell>
          <cell r="O1793" t="str">
            <v>Perm. Position Filled by Non Employee</v>
          </cell>
          <cell r="P1793">
            <v>2331</v>
          </cell>
          <cell r="Q1793" t="str">
            <v>Siobhan Pielow</v>
          </cell>
          <cell r="R1793" t="str">
            <v>Non-Employee</v>
          </cell>
          <cell r="S1793" t="str">
            <v>Contractor</v>
          </cell>
          <cell r="U1793">
            <v>0</v>
          </cell>
          <cell r="W1793">
            <v>0</v>
          </cell>
          <cell r="X1793" t="str">
            <v>Vodafone Building - Level 2 (74 Taharoto Road)</v>
          </cell>
          <cell r="Y1793">
            <v>1</v>
          </cell>
          <cell r="Z1793" t="str">
            <v>Siobhan</v>
          </cell>
          <cell r="AA1793" t="str">
            <v>Pielow</v>
          </cell>
          <cell r="AD1793" t="str">
            <v>PSA</v>
          </cell>
          <cell r="AE1793" t="str">
            <v>Female</v>
          </cell>
          <cell r="AF1793">
            <v>1522</v>
          </cell>
          <cell r="AG1793" t="str">
            <v>Business Int &amp; Dev</v>
          </cell>
          <cell r="AH1793" t="str">
            <v>31.03.2015</v>
          </cell>
        </row>
        <row r="1794">
          <cell r="A1794">
            <v>51002623</v>
          </cell>
          <cell r="B1794" t="str">
            <v>Services</v>
          </cell>
          <cell r="C1794" t="str">
            <v>Services</v>
          </cell>
          <cell r="D1794" t="str">
            <v>Business Integration &amp; Development</v>
          </cell>
          <cell r="E1794" t="str">
            <v>Business Integration &amp; Development</v>
          </cell>
          <cell r="F1794">
            <v>51002623</v>
          </cell>
          <cell r="G1794" t="str">
            <v>Customer Focus Specialist</v>
          </cell>
          <cell r="H1794" t="str">
            <v>01.09.2014</v>
          </cell>
          <cell r="I1794" t="str">
            <v>Staff Member</v>
          </cell>
          <cell r="J1794" t="str">
            <v>Band H</v>
          </cell>
          <cell r="K1794">
            <v>1</v>
          </cell>
          <cell r="L1794">
            <v>40</v>
          </cell>
          <cell r="M1794" t="str">
            <v>Permanent Full-Time</v>
          </cell>
          <cell r="N1794" t="str">
            <v>Salaried</v>
          </cell>
          <cell r="O1794" t="str">
            <v>Position unfilled for 135 days</v>
          </cell>
          <cell r="P1794">
            <v>0</v>
          </cell>
          <cell r="U1794">
            <v>0</v>
          </cell>
          <cell r="W1794">
            <v>0</v>
          </cell>
          <cell r="Y1794">
            <v>1</v>
          </cell>
          <cell r="AD1794" t="str">
            <v>PSA</v>
          </cell>
          <cell r="AH1794" t="str">
            <v>00.00.0000</v>
          </cell>
        </row>
        <row r="1795">
          <cell r="A1795">
            <v>51002624</v>
          </cell>
          <cell r="B1795" t="str">
            <v>Services</v>
          </cell>
          <cell r="C1795" t="str">
            <v>Services</v>
          </cell>
          <cell r="D1795" t="str">
            <v>ATOC - Central</v>
          </cell>
          <cell r="E1795" t="str">
            <v>ATOC - Central</v>
          </cell>
          <cell r="F1795">
            <v>51002624</v>
          </cell>
          <cell r="G1795" t="str">
            <v>Support Manager</v>
          </cell>
          <cell r="H1795" t="str">
            <v>01.09.2014</v>
          </cell>
          <cell r="I1795" t="str">
            <v>Staff Member</v>
          </cell>
          <cell r="J1795" t="str">
            <v>Band G</v>
          </cell>
          <cell r="K1795">
            <v>1</v>
          </cell>
          <cell r="L1795">
            <v>40</v>
          </cell>
          <cell r="M1795" t="str">
            <v>Permanent Full-Time</v>
          </cell>
          <cell r="N1795" t="str">
            <v>Waged/Timesheet</v>
          </cell>
          <cell r="O1795" t="str">
            <v>Position Filled</v>
          </cell>
          <cell r="P1795">
            <v>90004640</v>
          </cell>
          <cell r="Q1795" t="str">
            <v>Sarah Stephen</v>
          </cell>
          <cell r="R1795" t="str">
            <v>Permanent Full-Time</v>
          </cell>
          <cell r="S1795" t="str">
            <v>Waged/Timesheet</v>
          </cell>
          <cell r="T1795" t="str">
            <v>IEA – 2013 Standard</v>
          </cell>
          <cell r="U1795">
            <v>1</v>
          </cell>
          <cell r="V1795" t="str">
            <v>G+</v>
          </cell>
          <cell r="W1795">
            <v>81900</v>
          </cell>
          <cell r="X1795" t="str">
            <v>111 Quay Street</v>
          </cell>
          <cell r="Y1795">
            <v>0</v>
          </cell>
          <cell r="Z1795" t="str">
            <v>Sarah</v>
          </cell>
          <cell r="AA1795" t="str">
            <v>Stephen</v>
          </cell>
          <cell r="AB1795" t="str">
            <v>Sarah</v>
          </cell>
          <cell r="AC1795" t="str">
            <v>BAND</v>
          </cell>
          <cell r="AD1795" t="str">
            <v>PSA</v>
          </cell>
          <cell r="AE1795" t="str">
            <v>Female</v>
          </cell>
          <cell r="AF1795">
            <v>1521</v>
          </cell>
          <cell r="AG1795" t="str">
            <v>ATOC</v>
          </cell>
          <cell r="AH1795" t="str">
            <v>00.00.0000</v>
          </cell>
        </row>
        <row r="1796">
          <cell r="A1796">
            <v>51002625</v>
          </cell>
          <cell r="B1796" t="str">
            <v>Services</v>
          </cell>
          <cell r="C1796" t="str">
            <v>Services</v>
          </cell>
          <cell r="D1796" t="str">
            <v>ATOC - Smales</v>
          </cell>
          <cell r="E1796" t="str">
            <v>Nat' Travel Info Services</v>
          </cell>
          <cell r="F1796">
            <v>51002625</v>
          </cell>
          <cell r="G1796" t="str">
            <v>ATOC Travel Information Specialist</v>
          </cell>
          <cell r="H1796" t="str">
            <v>01.09.2014</v>
          </cell>
          <cell r="I1796" t="str">
            <v>Staff Member</v>
          </cell>
          <cell r="J1796" t="str">
            <v>Band H</v>
          </cell>
          <cell r="K1796">
            <v>1</v>
          </cell>
          <cell r="L1796">
            <v>40</v>
          </cell>
          <cell r="M1796" t="str">
            <v>Permanent Full-Time</v>
          </cell>
          <cell r="N1796" t="str">
            <v>Salaried</v>
          </cell>
          <cell r="O1796" t="str">
            <v>Position unfilled for 135 days</v>
          </cell>
          <cell r="P1796">
            <v>0</v>
          </cell>
          <cell r="U1796">
            <v>0</v>
          </cell>
          <cell r="W1796">
            <v>0</v>
          </cell>
          <cell r="Y1796">
            <v>1</v>
          </cell>
          <cell r="AD1796" t="str">
            <v>PSA</v>
          </cell>
          <cell r="AH1796" t="str">
            <v>00.00.0000</v>
          </cell>
        </row>
        <row r="1797">
          <cell r="A1797">
            <v>51002626</v>
          </cell>
          <cell r="B1797" t="str">
            <v>Services</v>
          </cell>
          <cell r="C1797" t="str">
            <v>Services</v>
          </cell>
          <cell r="D1797" t="str">
            <v>ATOC - Central</v>
          </cell>
          <cell r="E1797" t="str">
            <v>ATOC - Central</v>
          </cell>
          <cell r="F1797">
            <v>51002626</v>
          </cell>
          <cell r="G1797" t="str">
            <v>Gulf Islands Facilities Manager</v>
          </cell>
          <cell r="H1797" t="str">
            <v>01.09.2014</v>
          </cell>
          <cell r="I1797" t="str">
            <v>Staff Member</v>
          </cell>
          <cell r="J1797" t="str">
            <v>Band H</v>
          </cell>
          <cell r="K1797">
            <v>1</v>
          </cell>
          <cell r="L1797">
            <v>40</v>
          </cell>
          <cell r="M1797" t="str">
            <v>Permanent Full-Time</v>
          </cell>
          <cell r="N1797" t="str">
            <v>Salaried</v>
          </cell>
          <cell r="O1797" t="str">
            <v>Position Filled</v>
          </cell>
          <cell r="P1797">
            <v>90006047</v>
          </cell>
          <cell r="Q1797" t="str">
            <v>Richard La Ville</v>
          </cell>
          <cell r="R1797" t="str">
            <v>Permanent Full-Time</v>
          </cell>
          <cell r="S1797" t="str">
            <v>Salaried</v>
          </cell>
          <cell r="T1797" t="str">
            <v>IEA – 2013 Standard</v>
          </cell>
          <cell r="U1797">
            <v>1</v>
          </cell>
          <cell r="V1797" t="str">
            <v>H+</v>
          </cell>
          <cell r="W1797">
            <v>89922.2</v>
          </cell>
          <cell r="X1797" t="str">
            <v>Pier1 L2 -111 Quay Street</v>
          </cell>
          <cell r="Y1797">
            <v>0</v>
          </cell>
          <cell r="Z1797" t="str">
            <v>Richard</v>
          </cell>
          <cell r="AA1797" t="str">
            <v>La Ville</v>
          </cell>
          <cell r="AB1797" t="str">
            <v>Richard</v>
          </cell>
          <cell r="AC1797" t="str">
            <v>BAND</v>
          </cell>
          <cell r="AD1797" t="str">
            <v>PSA</v>
          </cell>
          <cell r="AE1797" t="str">
            <v>Male</v>
          </cell>
          <cell r="AF1797">
            <v>1521</v>
          </cell>
          <cell r="AG1797" t="str">
            <v>ATOC</v>
          </cell>
          <cell r="AH1797" t="str">
            <v>00.00.0000</v>
          </cell>
        </row>
        <row r="1798">
          <cell r="A1798">
            <v>51002627</v>
          </cell>
          <cell r="B1798" t="str">
            <v>Services</v>
          </cell>
          <cell r="C1798" t="str">
            <v>Services</v>
          </cell>
          <cell r="D1798" t="str">
            <v>ATOC - Central</v>
          </cell>
          <cell r="E1798" t="str">
            <v>Special Events</v>
          </cell>
          <cell r="F1798">
            <v>51002627</v>
          </cell>
          <cell r="G1798" t="str">
            <v>Shift Team Leader</v>
          </cell>
          <cell r="H1798" t="str">
            <v>01.09.2014</v>
          </cell>
          <cell r="I1798" t="str">
            <v>Staff Member</v>
          </cell>
          <cell r="J1798" t="str">
            <v>Band G</v>
          </cell>
          <cell r="K1798">
            <v>1</v>
          </cell>
          <cell r="L1798">
            <v>40</v>
          </cell>
          <cell r="M1798" t="str">
            <v>Permanent Full-Time</v>
          </cell>
          <cell r="N1798" t="str">
            <v>Waged/Timesheet</v>
          </cell>
          <cell r="O1798" t="str">
            <v>Position unfilled for 135 days</v>
          </cell>
          <cell r="P1798">
            <v>0</v>
          </cell>
          <cell r="U1798">
            <v>0</v>
          </cell>
          <cell r="W1798">
            <v>0</v>
          </cell>
          <cell r="Y1798">
            <v>1</v>
          </cell>
          <cell r="AD1798" t="str">
            <v>PSA</v>
          </cell>
          <cell r="AH1798" t="str">
            <v>00.00.0000</v>
          </cell>
        </row>
        <row r="1799">
          <cell r="A1799">
            <v>51002628</v>
          </cell>
          <cell r="B1799" t="str">
            <v>Services</v>
          </cell>
          <cell r="C1799" t="str">
            <v>Services</v>
          </cell>
          <cell r="D1799" t="str">
            <v>ATOC - Central</v>
          </cell>
          <cell r="E1799" t="str">
            <v>Special Events</v>
          </cell>
          <cell r="F1799">
            <v>51002628</v>
          </cell>
          <cell r="G1799" t="str">
            <v>Shift Team Leader</v>
          </cell>
          <cell r="H1799" t="str">
            <v>01.09.2014</v>
          </cell>
          <cell r="I1799" t="str">
            <v>Staff Member</v>
          </cell>
          <cell r="J1799" t="str">
            <v>Band G</v>
          </cell>
          <cell r="K1799">
            <v>1</v>
          </cell>
          <cell r="L1799">
            <v>40</v>
          </cell>
          <cell r="M1799" t="str">
            <v>Permanent Full-Time</v>
          </cell>
          <cell r="N1799" t="str">
            <v>Waged/Timesheet</v>
          </cell>
          <cell r="O1799" t="str">
            <v>Position unfilled for 135 days</v>
          </cell>
          <cell r="P1799">
            <v>0</v>
          </cell>
          <cell r="U1799">
            <v>0</v>
          </cell>
          <cell r="W1799">
            <v>0</v>
          </cell>
          <cell r="Y1799">
            <v>1</v>
          </cell>
          <cell r="AD1799" t="str">
            <v>PSA</v>
          </cell>
          <cell r="AH1799" t="str">
            <v>00.00.0000</v>
          </cell>
        </row>
        <row r="1800">
          <cell r="A1800">
            <v>51002629</v>
          </cell>
          <cell r="B1800" t="str">
            <v>Services</v>
          </cell>
          <cell r="C1800" t="str">
            <v>Services</v>
          </cell>
          <cell r="D1800" t="str">
            <v>ATOC - Central</v>
          </cell>
          <cell r="E1800" t="str">
            <v>Special Events</v>
          </cell>
          <cell r="F1800">
            <v>51002629</v>
          </cell>
          <cell r="G1800" t="str">
            <v>Shift Team Leader</v>
          </cell>
          <cell r="H1800" t="str">
            <v>01.09.2014</v>
          </cell>
          <cell r="I1800" t="str">
            <v>Staff Member</v>
          </cell>
          <cell r="J1800" t="str">
            <v>Band G</v>
          </cell>
          <cell r="K1800">
            <v>1</v>
          </cell>
          <cell r="L1800">
            <v>40</v>
          </cell>
          <cell r="M1800" t="str">
            <v>Permanent Full-Time</v>
          </cell>
          <cell r="N1800" t="str">
            <v>Waged/Timesheet</v>
          </cell>
          <cell r="O1800" t="str">
            <v>Position unfilled for 135 days</v>
          </cell>
          <cell r="P1800">
            <v>0</v>
          </cell>
          <cell r="U1800">
            <v>0</v>
          </cell>
          <cell r="W1800">
            <v>0</v>
          </cell>
          <cell r="Y1800">
            <v>1</v>
          </cell>
          <cell r="AD1800" t="str">
            <v>PSA</v>
          </cell>
          <cell r="AH1800" t="str">
            <v>00.00.0000</v>
          </cell>
        </row>
        <row r="1801">
          <cell r="A1801">
            <v>51002630</v>
          </cell>
          <cell r="B1801" t="str">
            <v>Capital Development Division</v>
          </cell>
          <cell r="C1801" t="str">
            <v>Road Corridor</v>
          </cell>
          <cell r="D1801" t="str">
            <v>Delivery</v>
          </cell>
          <cell r="E1801" t="str">
            <v>Streetlight Contracts</v>
          </cell>
          <cell r="F1801">
            <v>51002630</v>
          </cell>
          <cell r="G1801" t="str">
            <v>Engineer</v>
          </cell>
          <cell r="H1801" t="str">
            <v>01.09.2014</v>
          </cell>
          <cell r="I1801" t="str">
            <v>Staff Member</v>
          </cell>
          <cell r="J1801" t="str">
            <v>Band G</v>
          </cell>
          <cell r="K1801">
            <v>1</v>
          </cell>
          <cell r="L1801">
            <v>40</v>
          </cell>
          <cell r="M1801" t="str">
            <v>Permanent Full-Time</v>
          </cell>
          <cell r="N1801" t="str">
            <v>Waged/Timesheet</v>
          </cell>
          <cell r="O1801" t="str">
            <v>Position unfilled for 135 days</v>
          </cell>
          <cell r="P1801">
            <v>0</v>
          </cell>
          <cell r="U1801">
            <v>0</v>
          </cell>
          <cell r="W1801">
            <v>0</v>
          </cell>
          <cell r="Y1801">
            <v>1</v>
          </cell>
          <cell r="AD1801" t="str">
            <v>PSA</v>
          </cell>
          <cell r="AH1801" t="str">
            <v>00.00.0000</v>
          </cell>
        </row>
        <row r="1802">
          <cell r="A1802">
            <v>51002632</v>
          </cell>
          <cell r="B1802" t="str">
            <v>Services</v>
          </cell>
          <cell r="C1802" t="str">
            <v>Public Transport</v>
          </cell>
          <cell r="D1802" t="str">
            <v>PT Network Management</v>
          </cell>
          <cell r="E1802" t="str">
            <v>PT Engagement</v>
          </cell>
          <cell r="F1802">
            <v>51002632</v>
          </cell>
          <cell r="G1802" t="str">
            <v>New Network Engagement Planner</v>
          </cell>
          <cell r="H1802" t="str">
            <v>01.09.2014</v>
          </cell>
          <cell r="I1802" t="str">
            <v>Staff Member</v>
          </cell>
          <cell r="K1802">
            <v>0</v>
          </cell>
          <cell r="L1802">
            <v>0</v>
          </cell>
          <cell r="M1802" t="str">
            <v>Non-Employee</v>
          </cell>
          <cell r="N1802" t="str">
            <v>Contractor</v>
          </cell>
          <cell r="O1802" t="str">
            <v>Position Filled</v>
          </cell>
          <cell r="P1802">
            <v>2243</v>
          </cell>
          <cell r="Q1802" t="str">
            <v>Theresa Walsh</v>
          </cell>
          <cell r="R1802" t="str">
            <v>Non-Employee</v>
          </cell>
          <cell r="S1802" t="str">
            <v>Contractor</v>
          </cell>
          <cell r="U1802">
            <v>0</v>
          </cell>
          <cell r="W1802">
            <v>0</v>
          </cell>
          <cell r="X1802" t="str">
            <v>1 Queen Street - Level 17</v>
          </cell>
          <cell r="Y1802">
            <v>0</v>
          </cell>
          <cell r="Z1802" t="str">
            <v>Theresa</v>
          </cell>
          <cell r="AA1802" t="str">
            <v>Walsh</v>
          </cell>
          <cell r="AE1802" t="str">
            <v>Female</v>
          </cell>
          <cell r="AF1802">
            <v>1208</v>
          </cell>
          <cell r="AG1802" t="str">
            <v>PT NETWORK MANAGEMEN</v>
          </cell>
          <cell r="AH1802" t="str">
            <v>30.04.2015</v>
          </cell>
        </row>
        <row r="1803">
          <cell r="A1803">
            <v>51002635</v>
          </cell>
          <cell r="B1803" t="str">
            <v>People, Safety &amp; Contact</v>
          </cell>
          <cell r="C1803" t="str">
            <v>Customer Contact</v>
          </cell>
          <cell r="D1803" t="str">
            <v>Customer Response</v>
          </cell>
          <cell r="E1803" t="str">
            <v>Customer Feedback 3</v>
          </cell>
          <cell r="F1803">
            <v>51002635</v>
          </cell>
          <cell r="G1803" t="str">
            <v>Feedback Coordinator</v>
          </cell>
          <cell r="H1803" t="str">
            <v>01.09.2014</v>
          </cell>
          <cell r="I1803" t="str">
            <v>Staff Member</v>
          </cell>
          <cell r="J1803" t="str">
            <v>Band D</v>
          </cell>
          <cell r="K1803">
            <v>1</v>
          </cell>
          <cell r="L1803">
            <v>40</v>
          </cell>
          <cell r="M1803" t="str">
            <v>Permanent Full-Time</v>
          </cell>
          <cell r="N1803" t="str">
            <v>Waged/Timesheet</v>
          </cell>
          <cell r="O1803" t="str">
            <v>Position Filled</v>
          </cell>
          <cell r="P1803">
            <v>2339</v>
          </cell>
          <cell r="Q1803" t="str">
            <v>Preetam Maid</v>
          </cell>
          <cell r="R1803" t="str">
            <v>Permanent Full-Time</v>
          </cell>
          <cell r="S1803" t="str">
            <v>Waged/Timesheet</v>
          </cell>
          <cell r="T1803" t="str">
            <v>CEA – PSA</v>
          </cell>
          <cell r="U1803">
            <v>1</v>
          </cell>
          <cell r="V1803" t="str">
            <v>D+</v>
          </cell>
          <cell r="W1803">
            <v>47040</v>
          </cell>
          <cell r="X1803" t="str">
            <v>Vodafone Building - Level 2 (74 Taharoto Road)</v>
          </cell>
          <cell r="Y1803">
            <v>0</v>
          </cell>
          <cell r="Z1803" t="str">
            <v>Preetam</v>
          </cell>
          <cell r="AA1803" t="str">
            <v>Maid</v>
          </cell>
          <cell r="AC1803" t="str">
            <v>BAND</v>
          </cell>
          <cell r="AD1803" t="str">
            <v>PSA</v>
          </cell>
          <cell r="AE1803" t="str">
            <v>Male</v>
          </cell>
          <cell r="AF1803">
            <v>9314</v>
          </cell>
          <cell r="AG1803" t="str">
            <v>CUSTOMER RESPONSE</v>
          </cell>
          <cell r="AH1803" t="str">
            <v>00.00.0000</v>
          </cell>
        </row>
        <row r="1804">
          <cell r="A1804">
            <v>51002636</v>
          </cell>
          <cell r="B1804" t="str">
            <v>People, Safety &amp; Contact</v>
          </cell>
          <cell r="C1804" t="str">
            <v>Customer Contact</v>
          </cell>
          <cell r="D1804" t="str">
            <v>Customer Response</v>
          </cell>
          <cell r="E1804" t="str">
            <v>Customer Feedback 3</v>
          </cell>
          <cell r="F1804">
            <v>51002636</v>
          </cell>
          <cell r="G1804" t="str">
            <v>Feedback Coordinator</v>
          </cell>
          <cell r="H1804" t="str">
            <v>01.09.2014</v>
          </cell>
          <cell r="I1804" t="str">
            <v>Staff Member</v>
          </cell>
          <cell r="J1804" t="str">
            <v>Band D</v>
          </cell>
          <cell r="K1804">
            <v>1</v>
          </cell>
          <cell r="L1804">
            <v>40</v>
          </cell>
          <cell r="M1804" t="str">
            <v>Permanent Full-Time</v>
          </cell>
          <cell r="N1804" t="str">
            <v>Waged/Timesheet</v>
          </cell>
          <cell r="O1804" t="str">
            <v>Position Filled</v>
          </cell>
          <cell r="P1804">
            <v>2338</v>
          </cell>
          <cell r="Q1804" t="str">
            <v>Shaye Davids</v>
          </cell>
          <cell r="R1804" t="str">
            <v>Permanent Full-Time</v>
          </cell>
          <cell r="S1804" t="str">
            <v>Waged/Timesheet</v>
          </cell>
          <cell r="T1804" t="str">
            <v>IEA – 2013 Standard</v>
          </cell>
          <cell r="U1804">
            <v>1</v>
          </cell>
          <cell r="V1804" t="str">
            <v>D+</v>
          </cell>
          <cell r="W1804">
            <v>47040</v>
          </cell>
          <cell r="X1804" t="str">
            <v>Vodafone Building - Level 2 (74 Taharoto Road)</v>
          </cell>
          <cell r="Y1804">
            <v>0</v>
          </cell>
          <cell r="Z1804" t="str">
            <v>Shaye</v>
          </cell>
          <cell r="AA1804" t="str">
            <v>Davids</v>
          </cell>
          <cell r="AC1804" t="str">
            <v>BAND</v>
          </cell>
          <cell r="AD1804" t="str">
            <v>PSA</v>
          </cell>
          <cell r="AE1804" t="str">
            <v>Female</v>
          </cell>
          <cell r="AF1804">
            <v>9314</v>
          </cell>
          <cell r="AG1804" t="str">
            <v>CUSTOMER RESPONSE</v>
          </cell>
          <cell r="AH1804" t="str">
            <v>00.00.0000</v>
          </cell>
        </row>
        <row r="1805">
          <cell r="A1805">
            <v>51002637</v>
          </cell>
          <cell r="B1805" t="str">
            <v>People, Safety &amp; Contact</v>
          </cell>
          <cell r="C1805" t="str">
            <v>Customer Contact</v>
          </cell>
          <cell r="D1805" t="str">
            <v>Customer Response</v>
          </cell>
          <cell r="E1805" t="str">
            <v>Customer Feedback 3</v>
          </cell>
          <cell r="F1805">
            <v>51002637</v>
          </cell>
          <cell r="G1805" t="str">
            <v>Feedback Coordinator</v>
          </cell>
          <cell r="H1805" t="str">
            <v>01.09.2014</v>
          </cell>
          <cell r="I1805" t="str">
            <v>Staff Member</v>
          </cell>
          <cell r="J1805" t="str">
            <v>Band D</v>
          </cell>
          <cell r="K1805">
            <v>1</v>
          </cell>
          <cell r="L1805">
            <v>40</v>
          </cell>
          <cell r="M1805" t="str">
            <v>Permanent Full-Time</v>
          </cell>
          <cell r="N1805" t="str">
            <v>Waged/Timesheet</v>
          </cell>
          <cell r="O1805" t="str">
            <v>Position unfilled for 135 days</v>
          </cell>
          <cell r="P1805">
            <v>0</v>
          </cell>
          <cell r="U1805">
            <v>0</v>
          </cell>
          <cell r="W1805">
            <v>0</v>
          </cell>
          <cell r="Y1805">
            <v>1</v>
          </cell>
          <cell r="AD1805" t="str">
            <v>PSA</v>
          </cell>
          <cell r="AH1805" t="str">
            <v>00.00.0000</v>
          </cell>
        </row>
        <row r="1806">
          <cell r="A1806">
            <v>51002638</v>
          </cell>
          <cell r="B1806" t="str">
            <v>People, Safety &amp; Contact</v>
          </cell>
          <cell r="C1806" t="str">
            <v>Customer Contact</v>
          </cell>
          <cell r="D1806" t="str">
            <v>Customer Support</v>
          </cell>
          <cell r="E1806" t="str">
            <v>Customer Support</v>
          </cell>
          <cell r="F1806">
            <v>51002638</v>
          </cell>
          <cell r="G1806" t="str">
            <v>Project Support Specialist</v>
          </cell>
          <cell r="H1806" t="str">
            <v>01.08.2014</v>
          </cell>
          <cell r="I1806" t="str">
            <v>Staff Member</v>
          </cell>
          <cell r="J1806" t="str">
            <v>Band F</v>
          </cell>
          <cell r="K1806">
            <v>1</v>
          </cell>
          <cell r="L1806">
            <v>40</v>
          </cell>
          <cell r="M1806" t="str">
            <v>Permanent Full-Time</v>
          </cell>
          <cell r="N1806" t="str">
            <v>Waged/Timesheet</v>
          </cell>
          <cell r="O1806" t="str">
            <v>Position unfilled for  26 days</v>
          </cell>
          <cell r="P1806">
            <v>0</v>
          </cell>
          <cell r="U1806">
            <v>0</v>
          </cell>
          <cell r="W1806">
            <v>0</v>
          </cell>
          <cell r="Y1806">
            <v>1</v>
          </cell>
          <cell r="AD1806" t="str">
            <v>PSA</v>
          </cell>
          <cell r="AH1806" t="str">
            <v>00.00.0000</v>
          </cell>
        </row>
        <row r="1807">
          <cell r="A1807">
            <v>51002639</v>
          </cell>
          <cell r="B1807" t="str">
            <v>Services</v>
          </cell>
          <cell r="C1807" t="str">
            <v>Services</v>
          </cell>
          <cell r="D1807" t="str">
            <v>Network Operations &amp; Safety</v>
          </cell>
          <cell r="E1807" t="str">
            <v>Travel Demand Planning</v>
          </cell>
          <cell r="F1807">
            <v>51002639</v>
          </cell>
          <cell r="G1807" t="str">
            <v>Travel Demand Team Leader</v>
          </cell>
          <cell r="H1807" t="str">
            <v>01.09.2014</v>
          </cell>
          <cell r="I1807" t="str">
            <v>Team Leader</v>
          </cell>
          <cell r="J1807" t="str">
            <v>Band H</v>
          </cell>
          <cell r="K1807">
            <v>1</v>
          </cell>
          <cell r="L1807">
            <v>40</v>
          </cell>
          <cell r="M1807" t="str">
            <v>Permanent Full-Time</v>
          </cell>
          <cell r="N1807" t="str">
            <v>Salaried</v>
          </cell>
          <cell r="O1807" t="str">
            <v>Position Filled</v>
          </cell>
          <cell r="P1807">
            <v>2321</v>
          </cell>
          <cell r="Q1807" t="str">
            <v>Sue Philbin</v>
          </cell>
          <cell r="R1807" t="str">
            <v>Permanent Full-Time</v>
          </cell>
          <cell r="S1807" t="str">
            <v>Salaried</v>
          </cell>
          <cell r="T1807" t="str">
            <v>IEA – 2013 Standard</v>
          </cell>
          <cell r="U1807">
            <v>1</v>
          </cell>
          <cell r="V1807" t="str">
            <v>H+</v>
          </cell>
          <cell r="W1807">
            <v>100000</v>
          </cell>
          <cell r="X1807" t="str">
            <v>Vodafone Building - Level 2 (74 Taharoto Road)</v>
          </cell>
          <cell r="Y1807">
            <v>0</v>
          </cell>
          <cell r="Z1807" t="str">
            <v>Susan</v>
          </cell>
          <cell r="AA1807" t="str">
            <v>Philbin</v>
          </cell>
          <cell r="AB1807" t="str">
            <v>Sue</v>
          </cell>
          <cell r="AC1807" t="str">
            <v>BAND</v>
          </cell>
          <cell r="AD1807" t="str">
            <v>PSA</v>
          </cell>
          <cell r="AE1807" t="str">
            <v>Female</v>
          </cell>
          <cell r="AF1807">
            <v>1520</v>
          </cell>
          <cell r="AG1807" t="str">
            <v>Travel Demand</v>
          </cell>
          <cell r="AH1807" t="str">
            <v>00.00.0000</v>
          </cell>
        </row>
        <row r="1808">
          <cell r="A1808">
            <v>51002640</v>
          </cell>
          <cell r="B1808" t="str">
            <v>Capital Development Division</v>
          </cell>
          <cell r="C1808" t="str">
            <v>Road Corridor</v>
          </cell>
          <cell r="D1808" t="str">
            <v>Road Corridor Access</v>
          </cell>
          <cell r="E1808" t="str">
            <v>Request Management</v>
          </cell>
          <cell r="F1808">
            <v>51002640</v>
          </cell>
          <cell r="G1808" t="str">
            <v>Team Leader Works Liaison</v>
          </cell>
          <cell r="H1808" t="str">
            <v>01.09.2014</v>
          </cell>
          <cell r="I1808" t="str">
            <v>Team Leader</v>
          </cell>
          <cell r="K1808">
            <v>1</v>
          </cell>
          <cell r="L1808">
            <v>40</v>
          </cell>
          <cell r="M1808" t="str">
            <v>Permanent Full-Time</v>
          </cell>
          <cell r="N1808" t="str">
            <v>Salaried</v>
          </cell>
          <cell r="O1808" t="str">
            <v>Position unfilled for 135 days</v>
          </cell>
          <cell r="P1808">
            <v>0</v>
          </cell>
          <cell r="U1808">
            <v>0</v>
          </cell>
          <cell r="W1808">
            <v>0</v>
          </cell>
          <cell r="Y1808">
            <v>1</v>
          </cell>
          <cell r="AH1808" t="str">
            <v>00.00.0000</v>
          </cell>
        </row>
        <row r="1809">
          <cell r="A1809">
            <v>51002641</v>
          </cell>
          <cell r="B1809" t="str">
            <v>Capital Development Division</v>
          </cell>
          <cell r="C1809" t="str">
            <v>Road Corridor</v>
          </cell>
          <cell r="D1809" t="str">
            <v>Delivery</v>
          </cell>
          <cell r="E1809" t="str">
            <v>North West Contracts</v>
          </cell>
          <cell r="F1809">
            <v>51002641</v>
          </cell>
          <cell r="G1809" t="str">
            <v>North West Contracts Team Leader</v>
          </cell>
          <cell r="H1809" t="str">
            <v>01.09.2014</v>
          </cell>
          <cell r="I1809" t="str">
            <v>Team Leader</v>
          </cell>
          <cell r="J1809" t="str">
            <v>Band I</v>
          </cell>
          <cell r="K1809">
            <v>1</v>
          </cell>
          <cell r="L1809">
            <v>40</v>
          </cell>
          <cell r="M1809" t="str">
            <v>Permanent Full-Time</v>
          </cell>
          <cell r="N1809" t="str">
            <v>Salaried</v>
          </cell>
          <cell r="O1809" t="str">
            <v>Position Filled</v>
          </cell>
          <cell r="P1809">
            <v>998</v>
          </cell>
          <cell r="Q1809" t="str">
            <v>Frans Pistorius</v>
          </cell>
          <cell r="R1809" t="str">
            <v>Permanent Full-Time</v>
          </cell>
          <cell r="S1809" t="str">
            <v>Salaried</v>
          </cell>
          <cell r="T1809" t="str">
            <v>CEA – PSA</v>
          </cell>
          <cell r="U1809">
            <v>1</v>
          </cell>
          <cell r="V1809" t="str">
            <v>I+</v>
          </cell>
          <cell r="W1809">
            <v>117500</v>
          </cell>
          <cell r="X1809" t="str">
            <v>Vodafone Building - Level 2 (74 Taharoto Road)</v>
          </cell>
          <cell r="Y1809">
            <v>0</v>
          </cell>
          <cell r="Z1809" t="str">
            <v>Frans</v>
          </cell>
          <cell r="AA1809" t="str">
            <v>Pistorius</v>
          </cell>
          <cell r="AC1809" t="str">
            <v>BAND</v>
          </cell>
          <cell r="AD1809" t="str">
            <v>PSA</v>
          </cell>
          <cell r="AE1809" t="str">
            <v>Male</v>
          </cell>
          <cell r="AF1809">
            <v>1605</v>
          </cell>
          <cell r="AG1809" t="str">
            <v>MAINT CT'S - NORTH 1</v>
          </cell>
          <cell r="AH1809" t="str">
            <v>00.00.0000</v>
          </cell>
        </row>
        <row r="1810">
          <cell r="A1810">
            <v>51002643</v>
          </cell>
          <cell r="B1810" t="str">
            <v>Capital Development Division</v>
          </cell>
          <cell r="C1810" t="str">
            <v>Road Corridor</v>
          </cell>
          <cell r="D1810" t="str">
            <v>Delivery</v>
          </cell>
          <cell r="E1810" t="str">
            <v>Rural North Contracts</v>
          </cell>
          <cell r="F1810">
            <v>51002643</v>
          </cell>
          <cell r="G1810" t="str">
            <v>Area Engineer</v>
          </cell>
          <cell r="H1810" t="str">
            <v>01.09.2014</v>
          </cell>
          <cell r="I1810" t="str">
            <v>Staff Member</v>
          </cell>
          <cell r="J1810" t="str">
            <v>Band G</v>
          </cell>
          <cell r="K1810">
            <v>1</v>
          </cell>
          <cell r="L1810">
            <v>40</v>
          </cell>
          <cell r="M1810" t="str">
            <v>Permanent Full-Time</v>
          </cell>
          <cell r="N1810" t="str">
            <v>Waged/Timesheet</v>
          </cell>
          <cell r="O1810" t="str">
            <v>Position unfilled for 135 days</v>
          </cell>
          <cell r="P1810">
            <v>0</v>
          </cell>
          <cell r="U1810">
            <v>0</v>
          </cell>
          <cell r="W1810">
            <v>0</v>
          </cell>
          <cell r="Y1810">
            <v>1</v>
          </cell>
          <cell r="AD1810" t="str">
            <v>PSA</v>
          </cell>
          <cell r="AH1810" t="str">
            <v>00.00.0000</v>
          </cell>
        </row>
        <row r="1811">
          <cell r="A1811">
            <v>51002644</v>
          </cell>
          <cell r="B1811" t="str">
            <v>Capital Development Division</v>
          </cell>
          <cell r="C1811" t="str">
            <v>Road Corridor</v>
          </cell>
          <cell r="D1811" t="str">
            <v>Delivery</v>
          </cell>
          <cell r="E1811" t="str">
            <v>Rural North Contracts</v>
          </cell>
          <cell r="F1811">
            <v>51002644</v>
          </cell>
          <cell r="G1811" t="str">
            <v>Senior Area Engineer</v>
          </cell>
          <cell r="H1811" t="str">
            <v>01.09.2014</v>
          </cell>
          <cell r="I1811" t="str">
            <v>Staff Member</v>
          </cell>
          <cell r="J1811" t="str">
            <v>Band H</v>
          </cell>
          <cell r="K1811">
            <v>1</v>
          </cell>
          <cell r="L1811">
            <v>40</v>
          </cell>
          <cell r="M1811" t="str">
            <v>Permanent Full-Time</v>
          </cell>
          <cell r="N1811" t="str">
            <v>Salaried</v>
          </cell>
          <cell r="O1811" t="str">
            <v>Position Filled</v>
          </cell>
          <cell r="P1811">
            <v>1047</v>
          </cell>
          <cell r="Q1811" t="str">
            <v>Charlie Prentice</v>
          </cell>
          <cell r="R1811" t="str">
            <v>Permanent Full-Time</v>
          </cell>
          <cell r="S1811" t="str">
            <v>Salaried</v>
          </cell>
          <cell r="T1811" t="str">
            <v>CEA – PSA</v>
          </cell>
          <cell r="U1811">
            <v>1</v>
          </cell>
          <cell r="V1811" t="str">
            <v>H+</v>
          </cell>
          <cell r="W1811">
            <v>110400</v>
          </cell>
          <cell r="X1811" t="str">
            <v>Vodafone Building - Level 2 (74 Taharoto Road)</v>
          </cell>
          <cell r="Y1811">
            <v>0</v>
          </cell>
          <cell r="Z1811" t="str">
            <v>Charles</v>
          </cell>
          <cell r="AA1811" t="str">
            <v>Prentice</v>
          </cell>
          <cell r="AB1811" t="str">
            <v>Charlie</v>
          </cell>
          <cell r="AC1811" t="str">
            <v>BAND</v>
          </cell>
          <cell r="AD1811" t="str">
            <v>PSA</v>
          </cell>
          <cell r="AE1811" t="str">
            <v>Male</v>
          </cell>
          <cell r="AF1811">
            <v>1606</v>
          </cell>
          <cell r="AG1811" t="str">
            <v>MAINT CT'S NTH -RDNY</v>
          </cell>
          <cell r="AH1811" t="str">
            <v>00.00.0000</v>
          </cell>
        </row>
        <row r="1812">
          <cell r="A1812">
            <v>51002646</v>
          </cell>
          <cell r="B1812" t="str">
            <v>Services</v>
          </cell>
          <cell r="C1812" t="str">
            <v>Services</v>
          </cell>
          <cell r="D1812" t="str">
            <v>Network Operations &amp; Safety</v>
          </cell>
          <cell r="E1812" t="str">
            <v>Community Transport Central/South</v>
          </cell>
          <cell r="F1812">
            <v>51002646</v>
          </cell>
          <cell r="G1812" t="str">
            <v>Community Transport Coordinator</v>
          </cell>
          <cell r="H1812" t="str">
            <v>01.09.2014</v>
          </cell>
          <cell r="I1812" t="str">
            <v>Staff Member</v>
          </cell>
          <cell r="J1812" t="str">
            <v>Band F</v>
          </cell>
          <cell r="K1812">
            <v>1</v>
          </cell>
          <cell r="L1812">
            <v>40</v>
          </cell>
          <cell r="M1812" t="str">
            <v>Fixed Term Full-Time</v>
          </cell>
          <cell r="N1812" t="str">
            <v>Waged/Timesheet</v>
          </cell>
          <cell r="O1812" t="str">
            <v>Position Filled</v>
          </cell>
          <cell r="P1812">
            <v>2288</v>
          </cell>
          <cell r="Q1812" t="str">
            <v>Sarah Mikkelsen</v>
          </cell>
          <cell r="R1812" t="str">
            <v>Fixed Term Full-Time</v>
          </cell>
          <cell r="S1812" t="str">
            <v>Waged/Timesheet</v>
          </cell>
          <cell r="T1812" t="str">
            <v>IEA – 2013 Standard</v>
          </cell>
          <cell r="U1812">
            <v>1</v>
          </cell>
          <cell r="V1812" t="str">
            <v>F-</v>
          </cell>
          <cell r="W1812">
            <v>52800</v>
          </cell>
          <cell r="X1812" t="str">
            <v>Floor 8 - 31 Wiri Station Road</v>
          </cell>
          <cell r="Y1812">
            <v>0</v>
          </cell>
          <cell r="Z1812" t="str">
            <v>Sarah</v>
          </cell>
          <cell r="AA1812" t="str">
            <v>Mikkelsen</v>
          </cell>
          <cell r="AC1812" t="str">
            <v>BAND</v>
          </cell>
          <cell r="AD1812" t="str">
            <v>PSA</v>
          </cell>
          <cell r="AE1812" t="str">
            <v>Female</v>
          </cell>
          <cell r="AF1812">
            <v>1518</v>
          </cell>
          <cell r="AG1812" t="str">
            <v>Com Transport South</v>
          </cell>
          <cell r="AH1812" t="str">
            <v>30.06.2015</v>
          </cell>
        </row>
        <row r="1813">
          <cell r="A1813">
            <v>51002647</v>
          </cell>
          <cell r="B1813" t="str">
            <v>Services</v>
          </cell>
          <cell r="C1813" t="str">
            <v>Services</v>
          </cell>
          <cell r="D1813" t="str">
            <v>Network Operations &amp; Safety</v>
          </cell>
          <cell r="E1813" t="str">
            <v>Community Transport Central/South</v>
          </cell>
          <cell r="F1813">
            <v>51002647</v>
          </cell>
          <cell r="G1813" t="str">
            <v>Community Transport Coordinator</v>
          </cell>
          <cell r="H1813" t="str">
            <v>01.09.2014</v>
          </cell>
          <cell r="I1813" t="str">
            <v>Staff Member</v>
          </cell>
          <cell r="J1813" t="str">
            <v>Band F</v>
          </cell>
          <cell r="K1813">
            <v>1</v>
          </cell>
          <cell r="L1813">
            <v>40</v>
          </cell>
          <cell r="M1813" t="str">
            <v>Fixed Term Full-Time</v>
          </cell>
          <cell r="N1813" t="str">
            <v>Waged/Timesheet</v>
          </cell>
          <cell r="O1813" t="str">
            <v>Position Filled</v>
          </cell>
          <cell r="P1813">
            <v>2292</v>
          </cell>
          <cell r="Q1813" t="str">
            <v>Cameron Brooks</v>
          </cell>
          <cell r="R1813" t="str">
            <v>Fixed Term Full-Time</v>
          </cell>
          <cell r="S1813" t="str">
            <v>Waged/Timesheet</v>
          </cell>
          <cell r="T1813" t="str">
            <v>IEA – 2013 Standard</v>
          </cell>
          <cell r="U1813">
            <v>1</v>
          </cell>
          <cell r="V1813" t="str">
            <v>F-</v>
          </cell>
          <cell r="W1813">
            <v>52800</v>
          </cell>
          <cell r="X1813" t="str">
            <v>1 Queen Street - Level 6</v>
          </cell>
          <cell r="Y1813">
            <v>0</v>
          </cell>
          <cell r="Z1813" t="str">
            <v>Cameron</v>
          </cell>
          <cell r="AA1813" t="str">
            <v>Brooks</v>
          </cell>
          <cell r="AC1813" t="str">
            <v>BAND</v>
          </cell>
          <cell r="AD1813" t="str">
            <v>PSA</v>
          </cell>
          <cell r="AE1813" t="str">
            <v>Male</v>
          </cell>
          <cell r="AF1813">
            <v>1518</v>
          </cell>
          <cell r="AG1813" t="str">
            <v>Com Transport South</v>
          </cell>
          <cell r="AH1813" t="str">
            <v>30.06.2015</v>
          </cell>
        </row>
        <row r="1814">
          <cell r="A1814">
            <v>51002648</v>
          </cell>
          <cell r="B1814" t="str">
            <v>Business Technology Division</v>
          </cell>
          <cell r="C1814" t="str">
            <v>Business Delivery</v>
          </cell>
          <cell r="D1814" t="str">
            <v>Operations Programme (PT)</v>
          </cell>
          <cell r="E1814" t="str">
            <v>Operations Programme (PT)</v>
          </cell>
          <cell r="F1814">
            <v>51002648</v>
          </cell>
          <cell r="G1814" t="str">
            <v>Test Lead</v>
          </cell>
          <cell r="H1814" t="str">
            <v>11.08.2014</v>
          </cell>
          <cell r="I1814" t="str">
            <v>Staff Member</v>
          </cell>
          <cell r="K1814">
            <v>0</v>
          </cell>
          <cell r="L1814">
            <v>0</v>
          </cell>
          <cell r="M1814" t="str">
            <v>Non-Employee</v>
          </cell>
          <cell r="N1814" t="str">
            <v>Contractor</v>
          </cell>
          <cell r="O1814" t="str">
            <v>Position Filled</v>
          </cell>
          <cell r="P1814">
            <v>2264</v>
          </cell>
          <cell r="Q1814" t="str">
            <v>Lanie Cheng</v>
          </cell>
          <cell r="R1814" t="str">
            <v>Non-Employee</v>
          </cell>
          <cell r="S1814" t="str">
            <v>Contractor</v>
          </cell>
          <cell r="U1814">
            <v>0</v>
          </cell>
          <cell r="W1814">
            <v>0</v>
          </cell>
          <cell r="X1814" t="str">
            <v>Admin 6 - 6 Henderson Valley Road</v>
          </cell>
          <cell r="Y1814">
            <v>0</v>
          </cell>
          <cell r="Z1814" t="str">
            <v>Lanie</v>
          </cell>
          <cell r="AA1814" t="str">
            <v>Cheng</v>
          </cell>
          <cell r="AE1814" t="str">
            <v>Female</v>
          </cell>
          <cell r="AF1814">
            <v>8530</v>
          </cell>
          <cell r="AG1814" t="str">
            <v>Operations Prog (PT)</v>
          </cell>
          <cell r="AH1814" t="str">
            <v>30.01.2015</v>
          </cell>
        </row>
        <row r="1815">
          <cell r="A1815">
            <v>51002649</v>
          </cell>
          <cell r="B1815" t="str">
            <v>Business Technology Division</v>
          </cell>
          <cell r="C1815" t="str">
            <v>Capital Programme</v>
          </cell>
          <cell r="D1815" t="str">
            <v>Capital Projects</v>
          </cell>
          <cell r="E1815" t="str">
            <v>Capital Projects</v>
          </cell>
          <cell r="F1815">
            <v>51002649</v>
          </cell>
          <cell r="G1815" t="str">
            <v>Functional Assurance Lead</v>
          </cell>
          <cell r="H1815" t="str">
            <v>01.09.2014</v>
          </cell>
          <cell r="I1815" t="str">
            <v>Staff Member</v>
          </cell>
          <cell r="K1815">
            <v>0</v>
          </cell>
          <cell r="L1815">
            <v>0</v>
          </cell>
          <cell r="M1815" t="str">
            <v>Non-Employee</v>
          </cell>
          <cell r="N1815" t="str">
            <v>Contractor</v>
          </cell>
          <cell r="O1815" t="str">
            <v>Position Filled</v>
          </cell>
          <cell r="P1815">
            <v>2260</v>
          </cell>
          <cell r="Q1815" t="str">
            <v>Catherine Lupton</v>
          </cell>
          <cell r="R1815" t="str">
            <v>Non-Employee</v>
          </cell>
          <cell r="S1815" t="str">
            <v>Contractor</v>
          </cell>
          <cell r="U1815">
            <v>0</v>
          </cell>
          <cell r="W1815">
            <v>0</v>
          </cell>
          <cell r="X1815" t="str">
            <v>Ground Floor - 21 Pitt Street</v>
          </cell>
          <cell r="Y1815">
            <v>0</v>
          </cell>
          <cell r="Z1815" t="str">
            <v>Catherine</v>
          </cell>
          <cell r="AA1815" t="str">
            <v>Lupton</v>
          </cell>
          <cell r="AE1815" t="str">
            <v>Female</v>
          </cell>
          <cell r="AF1815">
            <v>8528</v>
          </cell>
          <cell r="AG1815" t="str">
            <v>Capital Project Prog</v>
          </cell>
          <cell r="AH1815" t="str">
            <v>28.02.2015</v>
          </cell>
        </row>
        <row r="1816">
          <cell r="A1816">
            <v>51002650</v>
          </cell>
          <cell r="B1816" t="str">
            <v>Capital Development Division</v>
          </cell>
          <cell r="C1816" t="str">
            <v>Roading</v>
          </cell>
          <cell r="D1816" t="str">
            <v>Project Specialists</v>
          </cell>
          <cell r="E1816" t="str">
            <v>Project Specialists</v>
          </cell>
          <cell r="F1816">
            <v>51002650</v>
          </cell>
          <cell r="G1816" t="str">
            <v>Stormwater Specialist - Contractor</v>
          </cell>
          <cell r="H1816" t="str">
            <v>15.09.2014</v>
          </cell>
          <cell r="I1816" t="str">
            <v>Staff Member</v>
          </cell>
          <cell r="K1816">
            <v>0</v>
          </cell>
          <cell r="L1816">
            <v>0</v>
          </cell>
          <cell r="M1816" t="str">
            <v>Non-Employee</v>
          </cell>
          <cell r="N1816" t="str">
            <v>Contractor</v>
          </cell>
          <cell r="O1816" t="str">
            <v>Position Filled</v>
          </cell>
          <cell r="P1816">
            <v>18</v>
          </cell>
          <cell r="Q1816" t="str">
            <v>Jason McGregor</v>
          </cell>
          <cell r="R1816" t="str">
            <v>Non-Employee</v>
          </cell>
          <cell r="S1816" t="str">
            <v>Contractor</v>
          </cell>
          <cell r="U1816">
            <v>0</v>
          </cell>
          <cell r="W1816">
            <v>0</v>
          </cell>
          <cell r="X1816" t="str">
            <v>Admin 4 - 6 Henderson Valley Road</v>
          </cell>
          <cell r="Y1816">
            <v>0</v>
          </cell>
          <cell r="Z1816" t="str">
            <v>Jason</v>
          </cell>
          <cell r="AA1816" t="str">
            <v>McGregor</v>
          </cell>
          <cell r="AE1816" t="str">
            <v>Male</v>
          </cell>
          <cell r="AF1816">
            <v>3405</v>
          </cell>
          <cell r="AG1816" t="str">
            <v>Inv. &amp; Design PS</v>
          </cell>
          <cell r="AH1816" t="str">
            <v>30.04.2015</v>
          </cell>
        </row>
        <row r="1817">
          <cell r="A1817">
            <v>51002654</v>
          </cell>
          <cell r="B1817" t="str">
            <v>Marketing &amp; Customer Experience</v>
          </cell>
          <cell r="E1817" t="str">
            <v>Marketing &amp; Customer Experience</v>
          </cell>
          <cell r="F1817">
            <v>51002654</v>
          </cell>
          <cell r="G1817" t="str">
            <v>EA to GM Marketing &amp; Customer Experience</v>
          </cell>
          <cell r="H1817" t="str">
            <v>15.09.2014</v>
          </cell>
          <cell r="I1817" t="str">
            <v>Staff Member</v>
          </cell>
          <cell r="J1817" t="str">
            <v>Band E</v>
          </cell>
          <cell r="K1817">
            <v>1</v>
          </cell>
          <cell r="L1817">
            <v>40</v>
          </cell>
          <cell r="M1817" t="str">
            <v>Permanent Full-Time</v>
          </cell>
          <cell r="N1817" t="str">
            <v>Waged/Timesheet</v>
          </cell>
          <cell r="O1817" t="str">
            <v>Position Filled</v>
          </cell>
          <cell r="P1817">
            <v>1684</v>
          </cell>
          <cell r="Q1817" t="str">
            <v>Rosemary Geard</v>
          </cell>
          <cell r="R1817" t="str">
            <v>Permanent Full-Time</v>
          </cell>
          <cell r="S1817" t="str">
            <v>Waged/Timesheet</v>
          </cell>
          <cell r="T1817" t="str">
            <v>IEA – 2013 Standard</v>
          </cell>
          <cell r="U1817">
            <v>1</v>
          </cell>
          <cell r="V1817" t="str">
            <v>E+</v>
          </cell>
          <cell r="W1817">
            <v>60000</v>
          </cell>
          <cell r="X1817" t="str">
            <v>Civic 1 - 6 Henderson Valley Road</v>
          </cell>
          <cell r="Y1817">
            <v>0</v>
          </cell>
          <cell r="Z1817" t="str">
            <v>Rosemary</v>
          </cell>
          <cell r="AA1817" t="str">
            <v>Geard</v>
          </cell>
          <cell r="AC1817" t="str">
            <v>BAND</v>
          </cell>
          <cell r="AD1817" t="str">
            <v>PSA</v>
          </cell>
          <cell r="AE1817" t="str">
            <v>Female</v>
          </cell>
          <cell r="AF1817">
            <v>7000</v>
          </cell>
          <cell r="AG1817" t="str">
            <v>Marketing and Custom</v>
          </cell>
          <cell r="AH1817" t="str">
            <v>00.00.0000</v>
          </cell>
        </row>
        <row r="1818">
          <cell r="A1818">
            <v>51002657</v>
          </cell>
          <cell r="B1818" t="str">
            <v>Capital Development Division</v>
          </cell>
          <cell r="C1818" t="str">
            <v>Roading</v>
          </cell>
          <cell r="D1818" t="str">
            <v>Delivery - South East</v>
          </cell>
          <cell r="E1818" t="str">
            <v>Investigation and Design - South/East</v>
          </cell>
          <cell r="F1818">
            <v>51002657</v>
          </cell>
          <cell r="G1818" t="str">
            <v>Investigation and Design Engineer</v>
          </cell>
          <cell r="H1818" t="str">
            <v>20.10.2014</v>
          </cell>
          <cell r="I1818" t="str">
            <v>Staff Member</v>
          </cell>
          <cell r="K1818">
            <v>0</v>
          </cell>
          <cell r="L1818">
            <v>0</v>
          </cell>
          <cell r="M1818" t="str">
            <v>Non-Employee</v>
          </cell>
          <cell r="N1818" t="str">
            <v>Contractor</v>
          </cell>
          <cell r="O1818" t="str">
            <v>Position Filled</v>
          </cell>
          <cell r="P1818">
            <v>2278</v>
          </cell>
          <cell r="Q1818" t="str">
            <v>Jackson Chu</v>
          </cell>
          <cell r="R1818" t="str">
            <v>Non-Employee</v>
          </cell>
          <cell r="S1818" t="str">
            <v>Contractor</v>
          </cell>
          <cell r="U1818">
            <v>0</v>
          </cell>
          <cell r="W1818">
            <v>0</v>
          </cell>
          <cell r="X1818" t="str">
            <v>Admin 4 - 6 Henderson Valley Road</v>
          </cell>
          <cell r="Y1818">
            <v>0</v>
          </cell>
          <cell r="Z1818" t="str">
            <v>Jackson</v>
          </cell>
          <cell r="AA1818" t="str">
            <v>Chu</v>
          </cell>
          <cell r="AE1818" t="str">
            <v>Male</v>
          </cell>
          <cell r="AF1818">
            <v>3403</v>
          </cell>
          <cell r="AG1818" t="str">
            <v>INV &amp; DESIGN STH/EST</v>
          </cell>
          <cell r="AH1818" t="str">
            <v>31.12.2015</v>
          </cell>
        </row>
        <row r="1819">
          <cell r="A1819">
            <v>51002658</v>
          </cell>
          <cell r="B1819" t="str">
            <v>Services</v>
          </cell>
          <cell r="C1819" t="str">
            <v>Public Transport</v>
          </cell>
          <cell r="D1819" t="str">
            <v>PT Customer Experience</v>
          </cell>
          <cell r="E1819" t="str">
            <v>PT Customer Channels</v>
          </cell>
          <cell r="F1819">
            <v>51002658</v>
          </cell>
          <cell r="G1819" t="str">
            <v>PT Customer Feedback Coordinator</v>
          </cell>
          <cell r="H1819" t="str">
            <v>07.09.2014</v>
          </cell>
          <cell r="I1819" t="str">
            <v>Staff Member</v>
          </cell>
          <cell r="J1819" t="str">
            <v>Band D</v>
          </cell>
          <cell r="K1819">
            <v>1</v>
          </cell>
          <cell r="L1819">
            <v>40</v>
          </cell>
          <cell r="M1819" t="str">
            <v>Permanent Full-Time</v>
          </cell>
          <cell r="N1819" t="str">
            <v>Waged/Timesheet</v>
          </cell>
          <cell r="O1819" t="str">
            <v>Position Filled</v>
          </cell>
          <cell r="P1819">
            <v>1743</v>
          </cell>
          <cell r="Q1819" t="str">
            <v>David Williams</v>
          </cell>
          <cell r="R1819" t="str">
            <v>Fixed Term Full-Time</v>
          </cell>
          <cell r="S1819" t="str">
            <v>Waged/Timesheet</v>
          </cell>
          <cell r="T1819" t="str">
            <v>CEA – PSA</v>
          </cell>
          <cell r="U1819">
            <v>1</v>
          </cell>
          <cell r="V1819" t="str">
            <v>D+</v>
          </cell>
          <cell r="W1819">
            <v>50925</v>
          </cell>
          <cell r="X1819" t="str">
            <v>1 Queen Street - Level 17</v>
          </cell>
          <cell r="Y1819">
            <v>0</v>
          </cell>
          <cell r="Z1819" t="str">
            <v>David</v>
          </cell>
          <cell r="AA1819" t="str">
            <v>Williams</v>
          </cell>
          <cell r="AC1819" t="str">
            <v>BAND</v>
          </cell>
          <cell r="AD1819" t="str">
            <v>PSA</v>
          </cell>
          <cell r="AE1819" t="str">
            <v>Male</v>
          </cell>
          <cell r="AF1819">
            <v>1202</v>
          </cell>
          <cell r="AG1819" t="str">
            <v>PT CUSTOMER EXPERIEN</v>
          </cell>
          <cell r="AH1819" t="str">
            <v>15.12.2016</v>
          </cell>
        </row>
        <row r="1820">
          <cell r="A1820">
            <v>51002659</v>
          </cell>
          <cell r="B1820" t="str">
            <v>Capital Development Division</v>
          </cell>
          <cell r="C1820" t="str">
            <v>Property &amp; Planning</v>
          </cell>
          <cell r="E1820" t="str">
            <v>Property &amp; Planning</v>
          </cell>
          <cell r="F1820">
            <v>51002659</v>
          </cell>
          <cell r="G1820" t="str">
            <v>CRL Principal Development Advisor</v>
          </cell>
          <cell r="H1820" t="str">
            <v>29.09.2014</v>
          </cell>
          <cell r="I1820" t="str">
            <v>Staff Member</v>
          </cell>
          <cell r="K1820">
            <v>0</v>
          </cell>
          <cell r="L1820">
            <v>0</v>
          </cell>
          <cell r="M1820" t="str">
            <v>Non-Employee</v>
          </cell>
          <cell r="N1820" t="str">
            <v>Contractor</v>
          </cell>
          <cell r="O1820" t="str">
            <v>Position Filled</v>
          </cell>
          <cell r="P1820">
            <v>2029</v>
          </cell>
          <cell r="Q1820" t="str">
            <v>Greg Milner-White</v>
          </cell>
          <cell r="R1820" t="str">
            <v>Non-Employee</v>
          </cell>
          <cell r="S1820" t="str">
            <v>Contractor</v>
          </cell>
          <cell r="U1820">
            <v>0</v>
          </cell>
          <cell r="W1820">
            <v>0</v>
          </cell>
          <cell r="X1820" t="str">
            <v>29 Customs Street West - Level 18</v>
          </cell>
          <cell r="Y1820">
            <v>0</v>
          </cell>
          <cell r="Z1820" t="str">
            <v>Greg</v>
          </cell>
          <cell r="AA1820" t="str">
            <v>Milner-White</v>
          </cell>
          <cell r="AB1820" t="str">
            <v>Greg</v>
          </cell>
          <cell r="AE1820" t="str">
            <v>Male</v>
          </cell>
          <cell r="AF1820">
            <v>8400</v>
          </cell>
          <cell r="AG1820" t="str">
            <v>Property &amp; Planning</v>
          </cell>
          <cell r="AH1820" t="str">
            <v>27.02.2015</v>
          </cell>
        </row>
        <row r="1821">
          <cell r="A1821">
            <v>51002660</v>
          </cell>
          <cell r="B1821" t="str">
            <v>Business Technology Division</v>
          </cell>
          <cell r="C1821" t="str">
            <v>HOP Technical</v>
          </cell>
          <cell r="E1821" t="str">
            <v>HOP Technical</v>
          </cell>
          <cell r="F1821">
            <v>51002660</v>
          </cell>
          <cell r="G1821" t="str">
            <v>Integrated Fares Technical Project Mgr</v>
          </cell>
          <cell r="H1821" t="str">
            <v>01.10.2014</v>
          </cell>
          <cell r="I1821" t="str">
            <v>Staff Member</v>
          </cell>
          <cell r="K1821">
            <v>0</v>
          </cell>
          <cell r="L1821">
            <v>0</v>
          </cell>
          <cell r="M1821" t="str">
            <v>Non-Employee</v>
          </cell>
          <cell r="N1821" t="str">
            <v>Contractor</v>
          </cell>
          <cell r="O1821" t="str">
            <v>Position Filled</v>
          </cell>
          <cell r="P1821">
            <v>1261</v>
          </cell>
          <cell r="Q1821" t="str">
            <v>Paul Stoneman</v>
          </cell>
          <cell r="R1821" t="str">
            <v>Non-Employee</v>
          </cell>
          <cell r="S1821" t="str">
            <v>Contractor</v>
          </cell>
          <cell r="U1821">
            <v>0</v>
          </cell>
          <cell r="W1821">
            <v>0</v>
          </cell>
          <cell r="X1821" t="str">
            <v>Goodman Fielder L2 - 8 Nelson Street</v>
          </cell>
          <cell r="Y1821">
            <v>0</v>
          </cell>
          <cell r="Z1821" t="str">
            <v>Paul</v>
          </cell>
          <cell r="AA1821" t="str">
            <v>Stoneman</v>
          </cell>
          <cell r="AE1821" t="str">
            <v>Male</v>
          </cell>
          <cell r="AF1821">
            <v>8517</v>
          </cell>
          <cell r="AG1821" t="str">
            <v>HOP Technical</v>
          </cell>
          <cell r="AH1821" t="str">
            <v>31.01.2016</v>
          </cell>
        </row>
        <row r="1822">
          <cell r="A1822">
            <v>51002662</v>
          </cell>
          <cell r="B1822" t="str">
            <v>Finance Division</v>
          </cell>
          <cell r="C1822" t="str">
            <v>Revenue &amp; Analysis</v>
          </cell>
          <cell r="D1822" t="str">
            <v>Financial Analysis</v>
          </cell>
          <cell r="E1822" t="str">
            <v>Financial Analysis</v>
          </cell>
          <cell r="F1822">
            <v>51002662</v>
          </cell>
          <cell r="G1822" t="str">
            <v>Funding Accountant</v>
          </cell>
          <cell r="H1822" t="str">
            <v>09.10.2014</v>
          </cell>
          <cell r="I1822" t="str">
            <v>Staff Member</v>
          </cell>
          <cell r="J1822" t="str">
            <v>Band H</v>
          </cell>
          <cell r="K1822">
            <v>1</v>
          </cell>
          <cell r="L1822">
            <v>40</v>
          </cell>
          <cell r="M1822" t="str">
            <v>Permanent Full-Time</v>
          </cell>
          <cell r="N1822" t="str">
            <v>Salaried</v>
          </cell>
          <cell r="O1822" t="str">
            <v>Position Filled</v>
          </cell>
          <cell r="P1822">
            <v>1209</v>
          </cell>
          <cell r="Q1822" t="str">
            <v>Daniel Thomas</v>
          </cell>
          <cell r="R1822" t="str">
            <v>Permanent Full-Time</v>
          </cell>
          <cell r="S1822" t="str">
            <v>Salaried</v>
          </cell>
          <cell r="T1822" t="str">
            <v>IEA – 2013 Standard</v>
          </cell>
          <cell r="U1822">
            <v>1</v>
          </cell>
          <cell r="V1822" t="str">
            <v>H+</v>
          </cell>
          <cell r="W1822">
            <v>88000</v>
          </cell>
          <cell r="X1822" t="str">
            <v>Admin L5 - 6 Henderson Valley Road</v>
          </cell>
          <cell r="Y1822">
            <v>0</v>
          </cell>
          <cell r="Z1822" t="str">
            <v>Daniel</v>
          </cell>
          <cell r="AA1822" t="str">
            <v>Thomas</v>
          </cell>
          <cell r="AC1822" t="str">
            <v>BAND</v>
          </cell>
          <cell r="AD1822" t="str">
            <v>PSA</v>
          </cell>
          <cell r="AE1822" t="str">
            <v>Male</v>
          </cell>
          <cell r="AF1822">
            <v>8200</v>
          </cell>
          <cell r="AG1822" t="str">
            <v>Revenue &amp; Analysis</v>
          </cell>
          <cell r="AH1822" t="str">
            <v>00.00.0000</v>
          </cell>
        </row>
        <row r="1823">
          <cell r="A1823">
            <v>51002666</v>
          </cell>
          <cell r="B1823" t="str">
            <v>Capital Development Division</v>
          </cell>
          <cell r="C1823" t="str">
            <v>Investment &amp; Development</v>
          </cell>
          <cell r="D1823" t="str">
            <v>AMETI</v>
          </cell>
          <cell r="E1823" t="str">
            <v>AMETI Panmure Workstream</v>
          </cell>
          <cell r="F1823">
            <v>51002666</v>
          </cell>
          <cell r="G1823" t="str">
            <v>Summer Intern</v>
          </cell>
          <cell r="H1823" t="str">
            <v>03.11.2014</v>
          </cell>
          <cell r="I1823" t="str">
            <v>Staff Member</v>
          </cell>
          <cell r="J1823" t="str">
            <v>Band C</v>
          </cell>
          <cell r="K1823">
            <v>1</v>
          </cell>
          <cell r="L1823">
            <v>40</v>
          </cell>
          <cell r="M1823" t="str">
            <v>Fixed Term Full-Time</v>
          </cell>
          <cell r="N1823" t="str">
            <v>Waged/Timesheet</v>
          </cell>
          <cell r="O1823" t="str">
            <v>Position unfilled for  72 days</v>
          </cell>
          <cell r="P1823">
            <v>0</v>
          </cell>
          <cell r="U1823">
            <v>0</v>
          </cell>
          <cell r="W1823">
            <v>0</v>
          </cell>
          <cell r="Y1823">
            <v>1</v>
          </cell>
          <cell r="AD1823" t="str">
            <v>PSA</v>
          </cell>
          <cell r="AH1823" t="str">
            <v>00.00.0000</v>
          </cell>
        </row>
        <row r="1824">
          <cell r="A1824">
            <v>51002667</v>
          </cell>
          <cell r="B1824" t="str">
            <v>Capital Development Division</v>
          </cell>
          <cell r="C1824" t="str">
            <v>Investment &amp; Development</v>
          </cell>
          <cell r="D1824" t="str">
            <v>Road Development - PT/Facility</v>
          </cell>
          <cell r="E1824" t="str">
            <v>Road Development - PT/Facility</v>
          </cell>
          <cell r="F1824">
            <v>51002667</v>
          </cell>
          <cell r="G1824" t="str">
            <v>Summer Intern</v>
          </cell>
          <cell r="H1824" t="str">
            <v>03.11.2014</v>
          </cell>
          <cell r="I1824" t="str">
            <v>Staff Member</v>
          </cell>
          <cell r="J1824" t="str">
            <v>Band C</v>
          </cell>
          <cell r="K1824">
            <v>1</v>
          </cell>
          <cell r="L1824">
            <v>40</v>
          </cell>
          <cell r="M1824" t="str">
            <v>Fixed Term Full-Time</v>
          </cell>
          <cell r="N1824" t="str">
            <v>Waged/Timesheet</v>
          </cell>
          <cell r="O1824" t="str">
            <v>Position Filled</v>
          </cell>
          <cell r="P1824">
            <v>2358</v>
          </cell>
          <cell r="Q1824" t="str">
            <v>Kelera Qaraniqio</v>
          </cell>
          <cell r="R1824" t="str">
            <v>Fixed Term Full-Time</v>
          </cell>
          <cell r="S1824" t="str">
            <v>Waged/Timesheet</v>
          </cell>
          <cell r="T1824" t="str">
            <v>IEA – 2013 Standard</v>
          </cell>
          <cell r="U1824">
            <v>1</v>
          </cell>
          <cell r="V1824" t="str">
            <v>C+</v>
          </cell>
          <cell r="W1824">
            <v>37440</v>
          </cell>
          <cell r="X1824" t="str">
            <v>Admin 4 - 6 Henderson Valley Road</v>
          </cell>
          <cell r="Y1824">
            <v>0</v>
          </cell>
          <cell r="Z1824" t="str">
            <v>Kelera</v>
          </cell>
          <cell r="AA1824" t="str">
            <v>Qaraniqio</v>
          </cell>
          <cell r="AC1824" t="str">
            <v>BAND</v>
          </cell>
          <cell r="AD1824" t="str">
            <v>PSA</v>
          </cell>
          <cell r="AE1824" t="str">
            <v>Female</v>
          </cell>
          <cell r="AF1824">
            <v>3107</v>
          </cell>
          <cell r="AG1824" t="str">
            <v>INFRA DEV PT &amp;FACIL.</v>
          </cell>
          <cell r="AH1824" t="str">
            <v>27.02.2015</v>
          </cell>
        </row>
        <row r="1825">
          <cell r="A1825">
            <v>51002669</v>
          </cell>
          <cell r="B1825" t="str">
            <v>Capital Development Division</v>
          </cell>
          <cell r="C1825" t="str">
            <v>Roading</v>
          </cell>
          <cell r="D1825" t="str">
            <v>Delivery - North/ West</v>
          </cell>
          <cell r="E1825" t="str">
            <v>Delivery - North/ West</v>
          </cell>
          <cell r="F1825">
            <v>51002669</v>
          </cell>
          <cell r="G1825" t="str">
            <v>Summer Intern</v>
          </cell>
          <cell r="H1825" t="str">
            <v>03.11.2014</v>
          </cell>
          <cell r="I1825" t="str">
            <v>Staff Member</v>
          </cell>
          <cell r="J1825" t="str">
            <v>Band C</v>
          </cell>
          <cell r="K1825">
            <v>1</v>
          </cell>
          <cell r="L1825">
            <v>40</v>
          </cell>
          <cell r="M1825" t="str">
            <v>Fixed Term Full-Time</v>
          </cell>
          <cell r="N1825" t="str">
            <v>Waged/Timesheet</v>
          </cell>
          <cell r="O1825" t="str">
            <v>Position Filled</v>
          </cell>
          <cell r="P1825">
            <v>2357</v>
          </cell>
          <cell r="Q1825" t="str">
            <v>Richard Jones</v>
          </cell>
          <cell r="R1825" t="str">
            <v>Fixed Term Full-Time</v>
          </cell>
          <cell r="S1825" t="str">
            <v>Waged/Timesheet</v>
          </cell>
          <cell r="T1825" t="str">
            <v>IEA – 2013 Standard</v>
          </cell>
          <cell r="U1825">
            <v>1</v>
          </cell>
          <cell r="V1825" t="str">
            <v>C+</v>
          </cell>
          <cell r="W1825">
            <v>37440</v>
          </cell>
          <cell r="X1825" t="str">
            <v>Admin 4 - 6 Henderson Valley Road</v>
          </cell>
          <cell r="Y1825">
            <v>0</v>
          </cell>
          <cell r="Z1825" t="str">
            <v>Richard</v>
          </cell>
          <cell r="AA1825" t="str">
            <v>Jones</v>
          </cell>
          <cell r="AC1825" t="str">
            <v>BAND</v>
          </cell>
          <cell r="AD1825" t="str">
            <v>PSA</v>
          </cell>
          <cell r="AE1825" t="str">
            <v>Male</v>
          </cell>
          <cell r="AF1825">
            <v>3406</v>
          </cell>
          <cell r="AG1825" t="str">
            <v>Delivery North/West</v>
          </cell>
          <cell r="AH1825" t="str">
            <v>27.02.2015</v>
          </cell>
        </row>
        <row r="1826">
          <cell r="A1826">
            <v>51002672</v>
          </cell>
          <cell r="B1826" t="str">
            <v>Capital Development Division</v>
          </cell>
          <cell r="C1826" t="str">
            <v>Investment &amp; Development</v>
          </cell>
          <cell r="D1826" t="str">
            <v>PT Capital Improvements</v>
          </cell>
          <cell r="E1826" t="str">
            <v>Rail Improvements</v>
          </cell>
          <cell r="F1826">
            <v>51002672</v>
          </cell>
          <cell r="G1826" t="str">
            <v>Summer Intern</v>
          </cell>
          <cell r="H1826" t="str">
            <v>03.11.2014</v>
          </cell>
          <cell r="I1826" t="str">
            <v>Staff Member</v>
          </cell>
          <cell r="J1826" t="str">
            <v>Band C</v>
          </cell>
          <cell r="K1826">
            <v>1</v>
          </cell>
          <cell r="L1826">
            <v>40</v>
          </cell>
          <cell r="M1826" t="str">
            <v>Fixed Term Full-Time</v>
          </cell>
          <cell r="N1826" t="str">
            <v>Waged/Timesheet</v>
          </cell>
          <cell r="O1826" t="str">
            <v>Position Filled</v>
          </cell>
          <cell r="P1826">
            <v>2360</v>
          </cell>
          <cell r="Q1826" t="str">
            <v>Reem Barakat</v>
          </cell>
          <cell r="R1826" t="str">
            <v>Fixed Term Full-Time</v>
          </cell>
          <cell r="S1826" t="str">
            <v>Waged/Timesheet</v>
          </cell>
          <cell r="T1826" t="str">
            <v>IEA – 2013 Standard</v>
          </cell>
          <cell r="U1826">
            <v>1</v>
          </cell>
          <cell r="V1826" t="str">
            <v>C+</v>
          </cell>
          <cell r="W1826">
            <v>37440</v>
          </cell>
          <cell r="X1826" t="str">
            <v>Floor 8 - 31 Wiri Station Road</v>
          </cell>
          <cell r="Y1826">
            <v>0</v>
          </cell>
          <cell r="Z1826" t="str">
            <v>Reem</v>
          </cell>
          <cell r="AA1826" t="str">
            <v>Barakat</v>
          </cell>
          <cell r="AC1826" t="str">
            <v>BAND</v>
          </cell>
          <cell r="AD1826" t="str">
            <v>PSA</v>
          </cell>
          <cell r="AE1826" t="str">
            <v>Female</v>
          </cell>
          <cell r="AF1826">
            <v>3308</v>
          </cell>
          <cell r="AG1826" t="str">
            <v>PT Capital Improveme</v>
          </cell>
          <cell r="AH1826" t="str">
            <v>27.02.2015</v>
          </cell>
        </row>
        <row r="1827">
          <cell r="A1827">
            <v>51002673</v>
          </cell>
          <cell r="B1827" t="str">
            <v>Chief Executive Office</v>
          </cell>
          <cell r="C1827" t="str">
            <v>City Rail Link</v>
          </cell>
          <cell r="E1827" t="str">
            <v>City Rail Link</v>
          </cell>
          <cell r="F1827">
            <v>51002673</v>
          </cell>
          <cell r="G1827" t="str">
            <v>Summer Intern</v>
          </cell>
          <cell r="H1827" t="str">
            <v>03.11.2014</v>
          </cell>
          <cell r="I1827" t="str">
            <v>Staff Member</v>
          </cell>
          <cell r="J1827" t="str">
            <v>Band C</v>
          </cell>
          <cell r="K1827">
            <v>1</v>
          </cell>
          <cell r="L1827">
            <v>40</v>
          </cell>
          <cell r="M1827" t="str">
            <v>Fixed Term Full-Time</v>
          </cell>
          <cell r="N1827" t="str">
            <v>Waged/Timesheet</v>
          </cell>
          <cell r="O1827" t="str">
            <v>Position Filled</v>
          </cell>
          <cell r="P1827">
            <v>2350</v>
          </cell>
          <cell r="Q1827" t="str">
            <v>Jenny Yan</v>
          </cell>
          <cell r="R1827" t="str">
            <v>Fixed Term Full-Time</v>
          </cell>
          <cell r="S1827" t="str">
            <v>Waged/Timesheet</v>
          </cell>
          <cell r="T1827" t="str">
            <v>IEA – 2013 Standard</v>
          </cell>
          <cell r="U1827">
            <v>1</v>
          </cell>
          <cell r="V1827" t="str">
            <v>C+</v>
          </cell>
          <cell r="W1827">
            <v>37440</v>
          </cell>
          <cell r="X1827" t="str">
            <v>29 Customs Street West - Level 17</v>
          </cell>
          <cell r="Y1827">
            <v>0</v>
          </cell>
          <cell r="Z1827" t="str">
            <v>Jenny</v>
          </cell>
          <cell r="AA1827" t="str">
            <v>Yan</v>
          </cell>
          <cell r="AC1827" t="str">
            <v>BAND</v>
          </cell>
          <cell r="AD1827" t="str">
            <v>PSA</v>
          </cell>
          <cell r="AE1827" t="str">
            <v>Female</v>
          </cell>
          <cell r="AF1827">
            <v>9601</v>
          </cell>
          <cell r="AG1827" t="str">
            <v>CRL</v>
          </cell>
          <cell r="AH1827" t="str">
            <v>27.02.2015</v>
          </cell>
        </row>
        <row r="1828">
          <cell r="A1828">
            <v>51002675</v>
          </cell>
          <cell r="B1828" t="str">
            <v>Strategy &amp; Planning</v>
          </cell>
          <cell r="C1828" t="str">
            <v>Key Agency Initiatives</v>
          </cell>
          <cell r="D1828" t="str">
            <v>Corridor and Centre Plans Team</v>
          </cell>
          <cell r="E1828" t="str">
            <v>Corridor and Centre Plans Team</v>
          </cell>
          <cell r="F1828">
            <v>51002675</v>
          </cell>
          <cell r="G1828" t="str">
            <v>Summer Intern</v>
          </cell>
          <cell r="H1828" t="str">
            <v>03.11.2014</v>
          </cell>
          <cell r="I1828" t="str">
            <v>Staff Member</v>
          </cell>
          <cell r="J1828" t="str">
            <v>Band C</v>
          </cell>
          <cell r="K1828">
            <v>1</v>
          </cell>
          <cell r="L1828">
            <v>40</v>
          </cell>
          <cell r="M1828" t="str">
            <v>Fixed Term Full-Time</v>
          </cell>
          <cell r="N1828" t="str">
            <v>Waged/Timesheet</v>
          </cell>
          <cell r="O1828" t="str">
            <v>Position Filled</v>
          </cell>
          <cell r="P1828">
            <v>2333</v>
          </cell>
          <cell r="Q1828" t="str">
            <v>Toby Shephard</v>
          </cell>
          <cell r="R1828" t="str">
            <v>Fixed Term Full-Time</v>
          </cell>
          <cell r="S1828" t="str">
            <v>Waged/Timesheet</v>
          </cell>
          <cell r="T1828" t="str">
            <v>CEA – PSA</v>
          </cell>
          <cell r="U1828">
            <v>1</v>
          </cell>
          <cell r="V1828" t="str">
            <v>C+</v>
          </cell>
          <cell r="W1828">
            <v>37440</v>
          </cell>
          <cell r="X1828" t="str">
            <v>Admin 5 - 6 Henderson Valley Road</v>
          </cell>
          <cell r="Y1828">
            <v>0</v>
          </cell>
          <cell r="Z1828" t="str">
            <v>Toby</v>
          </cell>
          <cell r="AA1828" t="str">
            <v>Shephard</v>
          </cell>
          <cell r="AC1828" t="str">
            <v>BAND</v>
          </cell>
          <cell r="AD1828" t="str">
            <v>PSA</v>
          </cell>
          <cell r="AE1828" t="str">
            <v>Male</v>
          </cell>
          <cell r="AF1828">
            <v>9222</v>
          </cell>
          <cell r="AG1828" t="str">
            <v>CORRIDOR/LOCAL PLANS</v>
          </cell>
          <cell r="AH1828" t="str">
            <v>30.01.2015</v>
          </cell>
        </row>
        <row r="1829">
          <cell r="A1829">
            <v>51002676</v>
          </cell>
          <cell r="B1829" t="str">
            <v>Strategy &amp; Planning</v>
          </cell>
          <cell r="C1829" t="str">
            <v>Key Agency Initiatives</v>
          </cell>
          <cell r="D1829" t="str">
            <v>Corridor and Centre Plans Team</v>
          </cell>
          <cell r="E1829" t="str">
            <v>Corridor and Centre Plans Team</v>
          </cell>
          <cell r="F1829">
            <v>51002676</v>
          </cell>
          <cell r="G1829" t="str">
            <v>Summer Intern</v>
          </cell>
          <cell r="H1829" t="str">
            <v>03.11.2014</v>
          </cell>
          <cell r="I1829" t="str">
            <v>Staff Member</v>
          </cell>
          <cell r="J1829" t="str">
            <v>Band C</v>
          </cell>
          <cell r="K1829">
            <v>1</v>
          </cell>
          <cell r="L1829">
            <v>40</v>
          </cell>
          <cell r="M1829" t="str">
            <v>Fixed Term Full-Time</v>
          </cell>
          <cell r="N1829" t="str">
            <v>Waged/Timesheet</v>
          </cell>
          <cell r="O1829" t="str">
            <v>Position Filled</v>
          </cell>
          <cell r="P1829">
            <v>2056</v>
          </cell>
          <cell r="Q1829" t="str">
            <v>Luke Elliott</v>
          </cell>
          <cell r="R1829" t="str">
            <v>Fixed Term Full-Time</v>
          </cell>
          <cell r="S1829" t="str">
            <v>Waged/Timesheet</v>
          </cell>
          <cell r="T1829" t="str">
            <v>IEA – 2013 Standard</v>
          </cell>
          <cell r="U1829">
            <v>1</v>
          </cell>
          <cell r="V1829" t="str">
            <v>C+</v>
          </cell>
          <cell r="W1829">
            <v>37440</v>
          </cell>
          <cell r="X1829" t="str">
            <v>Admin L5 - 6 Henderson Valley Road</v>
          </cell>
          <cell r="Y1829">
            <v>0</v>
          </cell>
          <cell r="Z1829" t="str">
            <v>Luke</v>
          </cell>
          <cell r="AA1829" t="str">
            <v>Elliott</v>
          </cell>
          <cell r="AC1829" t="str">
            <v>BAND</v>
          </cell>
          <cell r="AD1829" t="str">
            <v>PSA</v>
          </cell>
          <cell r="AE1829" t="str">
            <v>Male</v>
          </cell>
          <cell r="AF1829">
            <v>9222</v>
          </cell>
          <cell r="AG1829" t="str">
            <v>CORRIDOR/LOCAL PLANS</v>
          </cell>
          <cell r="AH1829" t="str">
            <v>20.02.2015</v>
          </cell>
        </row>
        <row r="1830">
          <cell r="A1830">
            <v>51002677</v>
          </cell>
          <cell r="B1830" t="str">
            <v>Services</v>
          </cell>
          <cell r="C1830" t="str">
            <v>Public Transport</v>
          </cell>
          <cell r="D1830" t="str">
            <v>PT Network Management</v>
          </cell>
          <cell r="E1830" t="str">
            <v>PT Infrastructure Planning</v>
          </cell>
          <cell r="F1830">
            <v>51002677</v>
          </cell>
          <cell r="G1830" t="str">
            <v>Summer Intern</v>
          </cell>
          <cell r="H1830" t="str">
            <v>03.11.2014</v>
          </cell>
          <cell r="I1830" t="str">
            <v>Staff Member</v>
          </cell>
          <cell r="J1830" t="str">
            <v>Band C</v>
          </cell>
          <cell r="K1830">
            <v>1</v>
          </cell>
          <cell r="L1830">
            <v>40</v>
          </cell>
          <cell r="M1830" t="str">
            <v>Fixed Term Full-Time</v>
          </cell>
          <cell r="N1830" t="str">
            <v>Waged/Timesheet</v>
          </cell>
          <cell r="O1830" t="str">
            <v>Position Filled</v>
          </cell>
          <cell r="P1830">
            <v>2364</v>
          </cell>
          <cell r="Q1830" t="str">
            <v>Luke Christensen</v>
          </cell>
          <cell r="R1830" t="str">
            <v>Fixed Term Full-Time</v>
          </cell>
          <cell r="S1830" t="str">
            <v>Waged/Timesheet</v>
          </cell>
          <cell r="T1830" t="str">
            <v>CEA – PSA</v>
          </cell>
          <cell r="U1830">
            <v>1</v>
          </cell>
          <cell r="V1830" t="str">
            <v>C+</v>
          </cell>
          <cell r="W1830">
            <v>37440</v>
          </cell>
          <cell r="X1830" t="str">
            <v>1 Queen Street - Level 17</v>
          </cell>
          <cell r="Y1830">
            <v>0</v>
          </cell>
          <cell r="Z1830" t="str">
            <v>Luke</v>
          </cell>
          <cell r="AA1830" t="str">
            <v>Christensen</v>
          </cell>
          <cell r="AC1830" t="str">
            <v>BAND</v>
          </cell>
          <cell r="AD1830" t="str">
            <v>PSA</v>
          </cell>
          <cell r="AE1830" t="str">
            <v>Male</v>
          </cell>
          <cell r="AF1830">
            <v>1208</v>
          </cell>
          <cell r="AG1830" t="str">
            <v>PT NETWORK MANAGEMEN</v>
          </cell>
          <cell r="AH1830" t="str">
            <v>27.02.2015</v>
          </cell>
        </row>
        <row r="1831">
          <cell r="A1831">
            <v>51002678</v>
          </cell>
          <cell r="B1831" t="str">
            <v>Capital Development Division</v>
          </cell>
          <cell r="C1831" t="str">
            <v>Roading</v>
          </cell>
          <cell r="D1831" t="str">
            <v>Delivery - South East</v>
          </cell>
          <cell r="E1831" t="str">
            <v>Investigation and Design - South/East</v>
          </cell>
          <cell r="F1831">
            <v>51002678</v>
          </cell>
          <cell r="G1831" t="str">
            <v>Summer Intern</v>
          </cell>
          <cell r="H1831" t="str">
            <v>03.11.2014</v>
          </cell>
          <cell r="I1831" t="str">
            <v>Staff Member</v>
          </cell>
          <cell r="J1831" t="str">
            <v>Band C</v>
          </cell>
          <cell r="K1831">
            <v>1</v>
          </cell>
          <cell r="L1831">
            <v>40</v>
          </cell>
          <cell r="M1831" t="str">
            <v>Fixed Term Full-Time</v>
          </cell>
          <cell r="N1831" t="str">
            <v>Waged/Timesheet</v>
          </cell>
          <cell r="O1831" t="str">
            <v>Position Filled</v>
          </cell>
          <cell r="P1831">
            <v>2326</v>
          </cell>
          <cell r="Q1831" t="str">
            <v>Lisa Hillas</v>
          </cell>
          <cell r="R1831" t="str">
            <v>Fixed Term Full-Time</v>
          </cell>
          <cell r="S1831" t="str">
            <v>Waged/Timesheet</v>
          </cell>
          <cell r="T1831" t="str">
            <v>CEA – PSA</v>
          </cell>
          <cell r="U1831">
            <v>1</v>
          </cell>
          <cell r="V1831" t="str">
            <v>C+</v>
          </cell>
          <cell r="W1831">
            <v>37440</v>
          </cell>
          <cell r="X1831" t="str">
            <v>Admin 4 - 6 Henderson Valley Road</v>
          </cell>
          <cell r="Y1831">
            <v>0</v>
          </cell>
          <cell r="Z1831" t="str">
            <v>Lisa</v>
          </cell>
          <cell r="AA1831" t="str">
            <v>Hillas</v>
          </cell>
          <cell r="AC1831" t="str">
            <v>BAND</v>
          </cell>
          <cell r="AD1831" t="str">
            <v>PSA</v>
          </cell>
          <cell r="AE1831" t="str">
            <v>Female</v>
          </cell>
          <cell r="AF1831">
            <v>3403</v>
          </cell>
          <cell r="AG1831" t="str">
            <v>INV &amp; DESIGN STH/EST</v>
          </cell>
          <cell r="AH1831" t="str">
            <v>14.02.2015</v>
          </cell>
        </row>
        <row r="1832">
          <cell r="A1832">
            <v>51002679</v>
          </cell>
          <cell r="B1832" t="str">
            <v>Capital Development Division</v>
          </cell>
          <cell r="C1832" t="str">
            <v>Roading</v>
          </cell>
          <cell r="D1832" t="str">
            <v>Delivery - South East</v>
          </cell>
          <cell r="E1832" t="str">
            <v>Investigation and Design - South/East</v>
          </cell>
          <cell r="F1832">
            <v>51002679</v>
          </cell>
          <cell r="G1832" t="str">
            <v>Summer Intern</v>
          </cell>
          <cell r="H1832" t="str">
            <v>03.11.2014</v>
          </cell>
          <cell r="I1832" t="str">
            <v>Staff Member</v>
          </cell>
          <cell r="J1832" t="str">
            <v>Band C</v>
          </cell>
          <cell r="K1832">
            <v>1</v>
          </cell>
          <cell r="L1832">
            <v>40</v>
          </cell>
          <cell r="M1832" t="str">
            <v>Fixed Term Full-Time</v>
          </cell>
          <cell r="N1832" t="str">
            <v>Waged/Timesheet</v>
          </cell>
          <cell r="O1832" t="str">
            <v>Position Filled</v>
          </cell>
          <cell r="P1832">
            <v>2346</v>
          </cell>
          <cell r="Q1832" t="str">
            <v>Joanna Jarvie</v>
          </cell>
          <cell r="R1832" t="str">
            <v>Fixed Term Full-Time</v>
          </cell>
          <cell r="S1832" t="str">
            <v>Waged/Timesheet</v>
          </cell>
          <cell r="T1832" t="str">
            <v>IEA – 2013 Standard</v>
          </cell>
          <cell r="U1832">
            <v>1</v>
          </cell>
          <cell r="V1832" t="str">
            <v>C+</v>
          </cell>
          <cell r="W1832">
            <v>37440</v>
          </cell>
          <cell r="X1832" t="str">
            <v>Admin 4 - 6 Henderson Valley Road</v>
          </cell>
          <cell r="Y1832">
            <v>0</v>
          </cell>
          <cell r="Z1832" t="str">
            <v>Joanna</v>
          </cell>
          <cell r="AA1832" t="str">
            <v>Jarvie</v>
          </cell>
          <cell r="AC1832" t="str">
            <v>BAND</v>
          </cell>
          <cell r="AD1832" t="str">
            <v>PSA</v>
          </cell>
          <cell r="AE1832" t="str">
            <v>Female</v>
          </cell>
          <cell r="AF1832">
            <v>3403</v>
          </cell>
          <cell r="AG1832" t="str">
            <v>INV &amp; DESIGN STH/EST</v>
          </cell>
          <cell r="AH1832" t="str">
            <v>20.02.2015</v>
          </cell>
        </row>
        <row r="1833">
          <cell r="A1833">
            <v>51002680</v>
          </cell>
          <cell r="B1833" t="str">
            <v>Services</v>
          </cell>
          <cell r="C1833" t="str">
            <v>Services</v>
          </cell>
          <cell r="D1833" t="str">
            <v>Network Operations &amp; Safety</v>
          </cell>
          <cell r="E1833" t="str">
            <v>Traffic Operations - Central/ South</v>
          </cell>
          <cell r="F1833">
            <v>51002680</v>
          </cell>
          <cell r="G1833" t="str">
            <v>Summer Intern</v>
          </cell>
          <cell r="H1833" t="str">
            <v>03.11.2014</v>
          </cell>
          <cell r="I1833" t="str">
            <v>Staff Member</v>
          </cell>
          <cell r="J1833" t="str">
            <v>Band C</v>
          </cell>
          <cell r="K1833">
            <v>1</v>
          </cell>
          <cell r="L1833">
            <v>40</v>
          </cell>
          <cell r="M1833" t="str">
            <v>Fixed Term Full-Time</v>
          </cell>
          <cell r="N1833" t="str">
            <v>Waged/Timesheet</v>
          </cell>
          <cell r="O1833" t="str">
            <v>Position Filled</v>
          </cell>
          <cell r="P1833">
            <v>2353</v>
          </cell>
          <cell r="Q1833" t="str">
            <v>Val Tibay</v>
          </cell>
          <cell r="R1833" t="str">
            <v>Fixed Term Full-Time</v>
          </cell>
          <cell r="S1833" t="str">
            <v>Waged/Timesheet</v>
          </cell>
          <cell r="T1833" t="str">
            <v>CEA – PSA</v>
          </cell>
          <cell r="U1833">
            <v>1</v>
          </cell>
          <cell r="V1833" t="str">
            <v>C+</v>
          </cell>
          <cell r="W1833">
            <v>37440</v>
          </cell>
          <cell r="X1833" t="str">
            <v>1 Queen Street - Level 6</v>
          </cell>
          <cell r="Y1833">
            <v>0</v>
          </cell>
          <cell r="Z1833" t="str">
            <v>Val</v>
          </cell>
          <cell r="AA1833" t="str">
            <v>Tibay</v>
          </cell>
          <cell r="AC1833" t="str">
            <v>BAND</v>
          </cell>
          <cell r="AD1833" t="str">
            <v>PSA</v>
          </cell>
          <cell r="AE1833" t="str">
            <v>Male</v>
          </cell>
          <cell r="AF1833">
            <v>1504</v>
          </cell>
          <cell r="AG1833" t="str">
            <v>TRAFFIC OPS CENTRAL</v>
          </cell>
          <cell r="AH1833" t="str">
            <v>27.02.2015</v>
          </cell>
        </row>
        <row r="1834">
          <cell r="A1834">
            <v>51002681</v>
          </cell>
          <cell r="B1834" t="str">
            <v>Services</v>
          </cell>
          <cell r="C1834" t="str">
            <v>Services</v>
          </cell>
          <cell r="D1834" t="str">
            <v>Network Operations &amp; Safety</v>
          </cell>
          <cell r="E1834" t="str">
            <v>Development Consents</v>
          </cell>
          <cell r="F1834">
            <v>51002681</v>
          </cell>
          <cell r="G1834" t="str">
            <v>Summer Intern</v>
          </cell>
          <cell r="H1834" t="str">
            <v>03.11.2014</v>
          </cell>
          <cell r="I1834" t="str">
            <v>Staff Member</v>
          </cell>
          <cell r="J1834" t="str">
            <v>Band C</v>
          </cell>
          <cell r="K1834">
            <v>1</v>
          </cell>
          <cell r="L1834">
            <v>40</v>
          </cell>
          <cell r="M1834" t="str">
            <v>Fixed Term Full-Time</v>
          </cell>
          <cell r="N1834" t="str">
            <v>Waged/Timesheet</v>
          </cell>
          <cell r="O1834" t="str">
            <v>Position Filled</v>
          </cell>
          <cell r="P1834">
            <v>2343</v>
          </cell>
          <cell r="Q1834" t="str">
            <v>Caleb Matheson-Dunning</v>
          </cell>
          <cell r="R1834" t="str">
            <v>Fixed Term Full-Time</v>
          </cell>
          <cell r="S1834" t="str">
            <v>Waged/Timesheet</v>
          </cell>
          <cell r="T1834" t="str">
            <v>IEA – 2013 Standard</v>
          </cell>
          <cell r="U1834">
            <v>1</v>
          </cell>
          <cell r="V1834" t="str">
            <v>C+</v>
          </cell>
          <cell r="W1834">
            <v>37440</v>
          </cell>
          <cell r="X1834" t="str">
            <v>Admin 5 - 6 Henderson Valley Road</v>
          </cell>
          <cell r="Y1834">
            <v>0</v>
          </cell>
          <cell r="Z1834" t="str">
            <v>Caleb</v>
          </cell>
          <cell r="AA1834" t="str">
            <v>Matheson-Dunning</v>
          </cell>
          <cell r="AC1834" t="str">
            <v>BAND</v>
          </cell>
          <cell r="AD1834" t="str">
            <v>PSA</v>
          </cell>
          <cell r="AE1834" t="str">
            <v>Male</v>
          </cell>
          <cell r="AF1834">
            <v>1507</v>
          </cell>
          <cell r="AG1834" t="str">
            <v>Development Consents</v>
          </cell>
          <cell r="AH1834" t="str">
            <v>27.02.2015</v>
          </cell>
        </row>
        <row r="1835">
          <cell r="A1835">
            <v>51002682</v>
          </cell>
          <cell r="B1835" t="str">
            <v>Capital Development Division</v>
          </cell>
          <cell r="C1835" t="str">
            <v>Road Corridor</v>
          </cell>
          <cell r="D1835" t="str">
            <v>Asset Management &amp; Systems</v>
          </cell>
          <cell r="E1835" t="str">
            <v>Asset Management &amp; Systems</v>
          </cell>
          <cell r="F1835">
            <v>51002682</v>
          </cell>
          <cell r="G1835" t="str">
            <v>Summer Intern</v>
          </cell>
          <cell r="H1835" t="str">
            <v>03.11.2014</v>
          </cell>
          <cell r="I1835" t="str">
            <v>Staff Member</v>
          </cell>
          <cell r="J1835" t="str">
            <v>Band C</v>
          </cell>
          <cell r="K1835">
            <v>1</v>
          </cell>
          <cell r="L1835">
            <v>40</v>
          </cell>
          <cell r="M1835" t="str">
            <v>Fixed Term Full-Time</v>
          </cell>
          <cell r="N1835" t="str">
            <v>Waged/Timesheet</v>
          </cell>
          <cell r="O1835" t="str">
            <v>Position Filled</v>
          </cell>
          <cell r="P1835">
            <v>2371</v>
          </cell>
          <cell r="Q1835" t="str">
            <v>Brendan Song</v>
          </cell>
          <cell r="R1835" t="str">
            <v>Fixed Term Full-Time</v>
          </cell>
          <cell r="S1835" t="str">
            <v>Waged/Timesheet</v>
          </cell>
          <cell r="T1835" t="str">
            <v>CEA – PSA</v>
          </cell>
          <cell r="U1835">
            <v>1</v>
          </cell>
          <cell r="V1835" t="str">
            <v>C+</v>
          </cell>
          <cell r="W1835">
            <v>37440</v>
          </cell>
          <cell r="X1835" t="str">
            <v>Admin 5 - 6 Henderson Valley Road</v>
          </cell>
          <cell r="Y1835">
            <v>0</v>
          </cell>
          <cell r="Z1835" t="str">
            <v>Brendan</v>
          </cell>
          <cell r="AA1835" t="str">
            <v>Song</v>
          </cell>
          <cell r="AC1835" t="str">
            <v>BAND</v>
          </cell>
          <cell r="AD1835" t="str">
            <v>PSA</v>
          </cell>
          <cell r="AE1835" t="str">
            <v>Male</v>
          </cell>
          <cell r="AF1835">
            <v>3200</v>
          </cell>
          <cell r="AG1835" t="str">
            <v>ASSET MAN. &amp; PROG</v>
          </cell>
          <cell r="AH1835" t="str">
            <v>27.02.2015</v>
          </cell>
        </row>
        <row r="1836">
          <cell r="A1836">
            <v>51002683</v>
          </cell>
          <cell r="B1836" t="str">
            <v>Capital Development Division</v>
          </cell>
          <cell r="C1836" t="str">
            <v>Road Corridor</v>
          </cell>
          <cell r="D1836" t="str">
            <v>Asset Management &amp; Systems</v>
          </cell>
          <cell r="E1836" t="str">
            <v>Asset Management &amp; Systems</v>
          </cell>
          <cell r="F1836">
            <v>51002683</v>
          </cell>
          <cell r="G1836" t="str">
            <v>Summer Intern</v>
          </cell>
          <cell r="H1836" t="str">
            <v>03.11.2014</v>
          </cell>
          <cell r="I1836" t="str">
            <v>Staff Member</v>
          </cell>
          <cell r="J1836" t="str">
            <v>Band C</v>
          </cell>
          <cell r="K1836">
            <v>1</v>
          </cell>
          <cell r="L1836">
            <v>40</v>
          </cell>
          <cell r="M1836" t="str">
            <v>Fixed Term Full-Time</v>
          </cell>
          <cell r="N1836" t="str">
            <v>Waged/Timesheet</v>
          </cell>
          <cell r="O1836" t="str">
            <v>Position Filled</v>
          </cell>
          <cell r="P1836">
            <v>2362</v>
          </cell>
          <cell r="Q1836" t="str">
            <v>Sarah Kelly</v>
          </cell>
          <cell r="R1836" t="str">
            <v>Fixed Term Full-Time</v>
          </cell>
          <cell r="S1836" t="str">
            <v>Waged/Timesheet</v>
          </cell>
          <cell r="T1836" t="str">
            <v>IEA – 2013 Standard</v>
          </cell>
          <cell r="U1836">
            <v>1</v>
          </cell>
          <cell r="V1836" t="str">
            <v>C+</v>
          </cell>
          <cell r="W1836">
            <v>37440</v>
          </cell>
          <cell r="X1836" t="str">
            <v>Admin 5 - 6 Henderson Valley Road</v>
          </cell>
          <cell r="Y1836">
            <v>0</v>
          </cell>
          <cell r="Z1836" t="str">
            <v>Sarah</v>
          </cell>
          <cell r="AA1836" t="str">
            <v>Kelly</v>
          </cell>
          <cell r="AC1836" t="str">
            <v>BAND</v>
          </cell>
          <cell r="AD1836" t="str">
            <v>PSA</v>
          </cell>
          <cell r="AE1836" t="str">
            <v>Female</v>
          </cell>
          <cell r="AF1836">
            <v>3200</v>
          </cell>
          <cell r="AG1836" t="str">
            <v>ASSET MAN. &amp; PROG</v>
          </cell>
          <cell r="AH1836" t="str">
            <v>27.02.2015</v>
          </cell>
        </row>
        <row r="1837">
          <cell r="A1837">
            <v>51002684</v>
          </cell>
          <cell r="B1837" t="str">
            <v>Capital Development Division</v>
          </cell>
          <cell r="C1837" t="str">
            <v>Road Corridor</v>
          </cell>
          <cell r="D1837" t="str">
            <v>Asset Management &amp; Systems</v>
          </cell>
          <cell r="E1837" t="str">
            <v>Asset Management &amp; Systems</v>
          </cell>
          <cell r="F1837">
            <v>51002684</v>
          </cell>
          <cell r="G1837" t="str">
            <v>Summer Intern</v>
          </cell>
          <cell r="H1837" t="str">
            <v>03.11.2014</v>
          </cell>
          <cell r="I1837" t="str">
            <v>Staff Member</v>
          </cell>
          <cell r="J1837" t="str">
            <v>Band C</v>
          </cell>
          <cell r="K1837">
            <v>1</v>
          </cell>
          <cell r="L1837">
            <v>40</v>
          </cell>
          <cell r="M1837" t="str">
            <v>Fixed Term Full-Time</v>
          </cell>
          <cell r="N1837" t="str">
            <v>Waged/Timesheet</v>
          </cell>
          <cell r="O1837" t="str">
            <v>Position Filled</v>
          </cell>
          <cell r="P1837">
            <v>2363</v>
          </cell>
          <cell r="Q1837" t="str">
            <v>David Jiang</v>
          </cell>
          <cell r="R1837" t="str">
            <v>Fixed Term Full-Time</v>
          </cell>
          <cell r="S1837" t="str">
            <v>Waged/Timesheet</v>
          </cell>
          <cell r="T1837" t="str">
            <v>CEA – PSA</v>
          </cell>
          <cell r="U1837">
            <v>1</v>
          </cell>
          <cell r="V1837" t="str">
            <v>C+</v>
          </cell>
          <cell r="W1837">
            <v>37440</v>
          </cell>
          <cell r="X1837" t="str">
            <v>Admin 5 - 6 Henderson Valley Road</v>
          </cell>
          <cell r="Y1837">
            <v>0</v>
          </cell>
          <cell r="Z1837" t="str">
            <v>David</v>
          </cell>
          <cell r="AA1837" t="str">
            <v>Jiang</v>
          </cell>
          <cell r="AC1837" t="str">
            <v>BAND</v>
          </cell>
          <cell r="AD1837" t="str">
            <v>PSA</v>
          </cell>
          <cell r="AE1837" t="str">
            <v>Male</v>
          </cell>
          <cell r="AF1837">
            <v>3200</v>
          </cell>
          <cell r="AG1837" t="str">
            <v>ASSET MAN. &amp; PROG</v>
          </cell>
          <cell r="AH1837" t="str">
            <v>27.02.2015</v>
          </cell>
        </row>
        <row r="1838">
          <cell r="A1838">
            <v>51002685</v>
          </cell>
          <cell r="B1838" t="str">
            <v>Capital Development Division</v>
          </cell>
          <cell r="C1838" t="str">
            <v>Road Corridor</v>
          </cell>
          <cell r="D1838" t="str">
            <v>Asset Management &amp; Systems</v>
          </cell>
          <cell r="E1838" t="str">
            <v>Asset Management &amp; Systems</v>
          </cell>
          <cell r="F1838">
            <v>51002685</v>
          </cell>
          <cell r="G1838" t="str">
            <v>Summer Intern</v>
          </cell>
          <cell r="H1838" t="str">
            <v>03.11.2014</v>
          </cell>
          <cell r="I1838" t="str">
            <v>Staff Member</v>
          </cell>
          <cell r="J1838" t="str">
            <v>Band C</v>
          </cell>
          <cell r="K1838">
            <v>1</v>
          </cell>
          <cell r="L1838">
            <v>40</v>
          </cell>
          <cell r="M1838" t="str">
            <v>Fixed Term Full-Time</v>
          </cell>
          <cell r="N1838" t="str">
            <v>Waged/Timesheet</v>
          </cell>
          <cell r="O1838" t="str">
            <v>Position Filled</v>
          </cell>
          <cell r="P1838">
            <v>2361</v>
          </cell>
          <cell r="Q1838" t="str">
            <v>David Blunden</v>
          </cell>
          <cell r="R1838" t="str">
            <v>Fixed Term Full-Time</v>
          </cell>
          <cell r="S1838" t="str">
            <v>Waged/Timesheet</v>
          </cell>
          <cell r="T1838" t="str">
            <v>IEA – 2013 Standard</v>
          </cell>
          <cell r="U1838">
            <v>1</v>
          </cell>
          <cell r="V1838" t="str">
            <v>C+</v>
          </cell>
          <cell r="W1838">
            <v>37440</v>
          </cell>
          <cell r="X1838" t="str">
            <v>Admin 5 - 6 Henderson Valley Road</v>
          </cell>
          <cell r="Y1838">
            <v>0</v>
          </cell>
          <cell r="Z1838" t="str">
            <v>David</v>
          </cell>
          <cell r="AA1838" t="str">
            <v>Blunden</v>
          </cell>
          <cell r="AC1838" t="str">
            <v>BAND</v>
          </cell>
          <cell r="AD1838" t="str">
            <v>PSA</v>
          </cell>
          <cell r="AE1838" t="str">
            <v>Male</v>
          </cell>
          <cell r="AF1838">
            <v>3200</v>
          </cell>
          <cell r="AG1838" t="str">
            <v>ASSET MAN. &amp; PROG</v>
          </cell>
          <cell r="AH1838" t="str">
            <v>27.02.2015</v>
          </cell>
        </row>
        <row r="1839">
          <cell r="A1839">
            <v>51002687</v>
          </cell>
          <cell r="B1839" t="str">
            <v>Capital Development Division</v>
          </cell>
          <cell r="C1839" t="str">
            <v>Roading</v>
          </cell>
          <cell r="D1839" t="str">
            <v>Delivery - Central</v>
          </cell>
          <cell r="E1839" t="str">
            <v>Investigation and Design - Central</v>
          </cell>
          <cell r="F1839">
            <v>51002687</v>
          </cell>
          <cell r="G1839" t="str">
            <v>Summer Intern</v>
          </cell>
          <cell r="H1839" t="str">
            <v>03.11.2014</v>
          </cell>
          <cell r="I1839" t="str">
            <v>Staff Member</v>
          </cell>
          <cell r="J1839" t="str">
            <v>Band C</v>
          </cell>
          <cell r="K1839">
            <v>1</v>
          </cell>
          <cell r="L1839">
            <v>40</v>
          </cell>
          <cell r="M1839" t="str">
            <v>Fixed Term Full-Time</v>
          </cell>
          <cell r="N1839" t="str">
            <v>Waged/Timesheet</v>
          </cell>
          <cell r="O1839" t="str">
            <v>Position Filled</v>
          </cell>
          <cell r="P1839">
            <v>2325</v>
          </cell>
          <cell r="Q1839" t="str">
            <v>Cameron McKie</v>
          </cell>
          <cell r="R1839" t="str">
            <v>Fixed Term Full-Time</v>
          </cell>
          <cell r="S1839" t="str">
            <v>Waged/Timesheet</v>
          </cell>
          <cell r="T1839" t="str">
            <v>CEA – PSA</v>
          </cell>
          <cell r="U1839">
            <v>1</v>
          </cell>
          <cell r="V1839" t="str">
            <v>C+</v>
          </cell>
          <cell r="W1839">
            <v>37440</v>
          </cell>
          <cell r="X1839" t="str">
            <v>Admin 4 - 6 Henderson Valley Road</v>
          </cell>
          <cell r="Y1839">
            <v>0</v>
          </cell>
          <cell r="Z1839" t="str">
            <v>Cameron</v>
          </cell>
          <cell r="AA1839" t="str">
            <v>McKie</v>
          </cell>
          <cell r="AC1839" t="str">
            <v>BAND</v>
          </cell>
          <cell r="AD1839" t="str">
            <v>PSA</v>
          </cell>
          <cell r="AE1839" t="str">
            <v>Male</v>
          </cell>
          <cell r="AF1839">
            <v>3401</v>
          </cell>
          <cell r="AG1839" t="str">
            <v>INV &amp; DESIGN CENTRAL</v>
          </cell>
          <cell r="AH1839" t="str">
            <v>20.02.2015</v>
          </cell>
        </row>
        <row r="1840">
          <cell r="A1840">
            <v>51002688</v>
          </cell>
          <cell r="B1840" t="str">
            <v>Finance Division</v>
          </cell>
          <cell r="C1840" t="str">
            <v>Procurement</v>
          </cell>
          <cell r="D1840" t="str">
            <v>Strategy &amp; Systems</v>
          </cell>
          <cell r="E1840" t="str">
            <v>PM Contract Support</v>
          </cell>
          <cell r="F1840">
            <v>51002688</v>
          </cell>
          <cell r="G1840" t="str">
            <v>Filing Assistant</v>
          </cell>
          <cell r="H1840" t="str">
            <v>13.10.2014</v>
          </cell>
          <cell r="I1840" t="str">
            <v>Staff Member</v>
          </cell>
          <cell r="K1840">
            <v>0</v>
          </cell>
          <cell r="L1840">
            <v>0</v>
          </cell>
          <cell r="M1840" t="str">
            <v>Non-Employee</v>
          </cell>
          <cell r="N1840" t="str">
            <v>Contractor</v>
          </cell>
          <cell r="O1840" t="str">
            <v>Position Filled</v>
          </cell>
          <cell r="P1840">
            <v>2293</v>
          </cell>
          <cell r="Q1840" t="str">
            <v>Emily Sceats</v>
          </cell>
          <cell r="R1840" t="str">
            <v>Non-Employee</v>
          </cell>
          <cell r="S1840" t="str">
            <v>Contractor</v>
          </cell>
          <cell r="U1840">
            <v>0</v>
          </cell>
          <cell r="W1840">
            <v>0</v>
          </cell>
          <cell r="X1840" t="str">
            <v>Admin 4 - 6 Henderson Valley Road</v>
          </cell>
          <cell r="Y1840">
            <v>0</v>
          </cell>
          <cell r="Z1840" t="str">
            <v>Emily</v>
          </cell>
          <cell r="AA1840" t="str">
            <v>Sceats</v>
          </cell>
          <cell r="AE1840" t="str">
            <v>Female</v>
          </cell>
          <cell r="AF1840">
            <v>8207</v>
          </cell>
          <cell r="AG1840" t="str">
            <v>Contract admin</v>
          </cell>
          <cell r="AH1840" t="str">
            <v>27.02.2015</v>
          </cell>
        </row>
        <row r="1841">
          <cell r="A1841">
            <v>51002689</v>
          </cell>
          <cell r="B1841" t="str">
            <v>Services</v>
          </cell>
          <cell r="C1841" t="str">
            <v>Public Transport</v>
          </cell>
          <cell r="D1841" t="str">
            <v>Bus Services</v>
          </cell>
          <cell r="E1841" t="str">
            <v>Infrastructure &amp; Facilities Development</v>
          </cell>
          <cell r="F1841">
            <v>51002689</v>
          </cell>
          <cell r="G1841" t="str">
            <v>AMETI Infrastrcture and Facilities Lead</v>
          </cell>
          <cell r="H1841" t="str">
            <v>05.01.2015</v>
          </cell>
          <cell r="I1841" t="str">
            <v>Staff Member</v>
          </cell>
          <cell r="J1841" t="str">
            <v>Band H</v>
          </cell>
          <cell r="K1841">
            <v>1</v>
          </cell>
          <cell r="L1841">
            <v>40</v>
          </cell>
          <cell r="M1841" t="str">
            <v>Fixed Term Part-Time</v>
          </cell>
          <cell r="N1841" t="str">
            <v>Salaried</v>
          </cell>
          <cell r="O1841" t="str">
            <v>Position unfilled for   9 days</v>
          </cell>
          <cell r="P1841">
            <v>0</v>
          </cell>
          <cell r="U1841">
            <v>0</v>
          </cell>
          <cell r="W1841">
            <v>0</v>
          </cell>
          <cell r="Y1841">
            <v>1</v>
          </cell>
          <cell r="AD1841" t="str">
            <v>PSA</v>
          </cell>
          <cell r="AH1841" t="str">
            <v>00.00.0000</v>
          </cell>
        </row>
        <row r="1842">
          <cell r="A1842">
            <v>51002690</v>
          </cell>
          <cell r="B1842" t="str">
            <v>People, Safety &amp; Contact</v>
          </cell>
          <cell r="C1842" t="str">
            <v>Health and Safety</v>
          </cell>
          <cell r="E1842" t="str">
            <v>Health and Safety</v>
          </cell>
          <cell r="F1842">
            <v>51002690</v>
          </cell>
          <cell r="G1842" t="str">
            <v>H&amp;S Consultant</v>
          </cell>
          <cell r="H1842" t="str">
            <v>29.09.2014</v>
          </cell>
          <cell r="I1842" t="str">
            <v>Staff Member</v>
          </cell>
          <cell r="K1842">
            <v>0</v>
          </cell>
          <cell r="L1842">
            <v>0</v>
          </cell>
          <cell r="M1842" t="str">
            <v>Non-Employee</v>
          </cell>
          <cell r="N1842" t="str">
            <v>Contractor</v>
          </cell>
          <cell r="O1842" t="str">
            <v>Position Filled</v>
          </cell>
          <cell r="P1842">
            <v>2294</v>
          </cell>
          <cell r="Q1842" t="str">
            <v>Jennifer Woodside</v>
          </cell>
          <cell r="R1842" t="str">
            <v>Non-Employee</v>
          </cell>
          <cell r="S1842" t="str">
            <v>Contractor</v>
          </cell>
          <cell r="U1842">
            <v>0</v>
          </cell>
          <cell r="W1842">
            <v>0</v>
          </cell>
          <cell r="X1842" t="str">
            <v>Central One Level 2 - 6 Henderson Valley Road</v>
          </cell>
          <cell r="Y1842">
            <v>0</v>
          </cell>
          <cell r="Z1842" t="str">
            <v>Jennifer</v>
          </cell>
          <cell r="AA1842" t="str">
            <v>Woodside</v>
          </cell>
          <cell r="AE1842" t="str">
            <v>Female</v>
          </cell>
          <cell r="AF1842">
            <v>9304</v>
          </cell>
          <cell r="AG1842" t="str">
            <v>Health and Safety</v>
          </cell>
          <cell r="AH1842" t="str">
            <v>01.07.2015</v>
          </cell>
        </row>
        <row r="1843">
          <cell r="A1843">
            <v>51002691</v>
          </cell>
          <cell r="B1843" t="str">
            <v>Business Technology Division</v>
          </cell>
          <cell r="C1843" t="str">
            <v>Technology</v>
          </cell>
          <cell r="D1843" t="str">
            <v>Infrastructure</v>
          </cell>
          <cell r="E1843" t="str">
            <v>Core Programme</v>
          </cell>
          <cell r="F1843">
            <v>51002691</v>
          </cell>
          <cell r="G1843" t="str">
            <v>Senior Project Manager</v>
          </cell>
          <cell r="H1843" t="str">
            <v>14.10.2014</v>
          </cell>
          <cell r="I1843" t="str">
            <v>Staff Member</v>
          </cell>
          <cell r="K1843">
            <v>0</v>
          </cell>
          <cell r="L1843">
            <v>0</v>
          </cell>
          <cell r="M1843" t="str">
            <v>Non-Employee</v>
          </cell>
          <cell r="N1843" t="str">
            <v>Contractor</v>
          </cell>
          <cell r="O1843" t="str">
            <v>Position Filled</v>
          </cell>
          <cell r="P1843">
            <v>2295</v>
          </cell>
          <cell r="Q1843" t="str">
            <v>Anthony Breen</v>
          </cell>
          <cell r="R1843" t="str">
            <v>Non-Employee</v>
          </cell>
          <cell r="S1843" t="str">
            <v>Contractor</v>
          </cell>
          <cell r="U1843">
            <v>0</v>
          </cell>
          <cell r="W1843">
            <v>0</v>
          </cell>
          <cell r="X1843" t="str">
            <v>Admin 6 - 6 Henderson Valley Road</v>
          </cell>
          <cell r="Y1843">
            <v>0</v>
          </cell>
          <cell r="Z1843" t="str">
            <v>Anthony</v>
          </cell>
          <cell r="AA1843" t="str">
            <v>Breen</v>
          </cell>
          <cell r="AE1843" t="str">
            <v>Female</v>
          </cell>
          <cell r="AF1843">
            <v>8504</v>
          </cell>
          <cell r="AG1843" t="str">
            <v>IT PMO</v>
          </cell>
          <cell r="AH1843" t="str">
            <v>01.05.2015</v>
          </cell>
        </row>
        <row r="1844">
          <cell r="A1844">
            <v>51002693</v>
          </cell>
          <cell r="B1844" t="str">
            <v>Business Technology Division</v>
          </cell>
          <cell r="C1844" t="str">
            <v>Capital Programme</v>
          </cell>
          <cell r="E1844" t="str">
            <v>Capital Programme</v>
          </cell>
          <cell r="F1844">
            <v>51002693</v>
          </cell>
          <cell r="G1844" t="str">
            <v>CDD Technical Manager</v>
          </cell>
          <cell r="H1844" t="str">
            <v>04.11.2014</v>
          </cell>
          <cell r="I1844" t="str">
            <v>Department Manager</v>
          </cell>
          <cell r="J1844" t="str">
            <v>Band K</v>
          </cell>
          <cell r="K1844">
            <v>1</v>
          </cell>
          <cell r="L1844">
            <v>40</v>
          </cell>
          <cell r="M1844" t="str">
            <v>Fixed Term Full-Time</v>
          </cell>
          <cell r="N1844" t="str">
            <v>Salaried</v>
          </cell>
          <cell r="O1844" t="str">
            <v>Position Filled</v>
          </cell>
          <cell r="P1844">
            <v>2322</v>
          </cell>
          <cell r="Q1844" t="str">
            <v>Ken Renz</v>
          </cell>
          <cell r="R1844" t="str">
            <v>Fixed Term Full-Time</v>
          </cell>
          <cell r="S1844" t="str">
            <v>Salaried</v>
          </cell>
          <cell r="T1844" t="str">
            <v>IEA – 2013 Standard</v>
          </cell>
          <cell r="U1844">
            <v>1</v>
          </cell>
          <cell r="V1844" t="str">
            <v>K+</v>
          </cell>
          <cell r="W1844">
            <v>160000</v>
          </cell>
          <cell r="X1844" t="str">
            <v>1 Queen Street - Level 10</v>
          </cell>
          <cell r="Y1844">
            <v>0</v>
          </cell>
          <cell r="Z1844" t="str">
            <v>Kenneth</v>
          </cell>
          <cell r="AA1844" t="str">
            <v>Renz</v>
          </cell>
          <cell r="AB1844" t="str">
            <v>Ken</v>
          </cell>
          <cell r="AC1844" t="str">
            <v>BAND</v>
          </cell>
          <cell r="AD1844" t="str">
            <v>AT Standard Scale</v>
          </cell>
          <cell r="AE1844" t="str">
            <v>Male</v>
          </cell>
          <cell r="AF1844">
            <v>8528</v>
          </cell>
          <cell r="AG1844" t="str">
            <v>Capital Project Prog</v>
          </cell>
          <cell r="AH1844" t="str">
            <v>04.11.2016</v>
          </cell>
        </row>
        <row r="1845">
          <cell r="A1845">
            <v>51002698</v>
          </cell>
          <cell r="B1845" t="str">
            <v>Services</v>
          </cell>
          <cell r="C1845" t="str">
            <v>Public Transport</v>
          </cell>
          <cell r="D1845" t="str">
            <v>PT Customer Experience</v>
          </cell>
          <cell r="E1845" t="str">
            <v>Customer Service Centres</v>
          </cell>
          <cell r="F1845">
            <v>51002698</v>
          </cell>
          <cell r="G1845" t="str">
            <v>ATEED Temp</v>
          </cell>
          <cell r="H1845" t="str">
            <v>13.10.2014</v>
          </cell>
          <cell r="I1845" t="str">
            <v>Staff Member</v>
          </cell>
          <cell r="K1845">
            <v>0</v>
          </cell>
          <cell r="L1845">
            <v>0</v>
          </cell>
          <cell r="M1845" t="str">
            <v>Non-Employee</v>
          </cell>
          <cell r="N1845" t="str">
            <v>Contractor</v>
          </cell>
          <cell r="O1845" t="str">
            <v>Position Filled</v>
          </cell>
          <cell r="P1845">
            <v>2303</v>
          </cell>
          <cell r="Q1845" t="str">
            <v>Lorina Leaunoa</v>
          </cell>
          <cell r="R1845" t="str">
            <v>Non-Employee</v>
          </cell>
          <cell r="S1845" t="str">
            <v>Contractor</v>
          </cell>
          <cell r="U1845">
            <v>0</v>
          </cell>
          <cell r="W1845">
            <v>0</v>
          </cell>
          <cell r="X1845" t="str">
            <v>8-10 Queen Street</v>
          </cell>
          <cell r="Y1845">
            <v>0</v>
          </cell>
          <cell r="Z1845" t="str">
            <v>Lorina</v>
          </cell>
          <cell r="AA1845" t="str">
            <v>Leaunoa</v>
          </cell>
          <cell r="AE1845" t="str">
            <v>Female</v>
          </cell>
          <cell r="AF1845">
            <v>9319</v>
          </cell>
          <cell r="AG1845" t="str">
            <v>FACE2FACE RELATIONS</v>
          </cell>
          <cell r="AH1845" t="str">
            <v>31.01.2015</v>
          </cell>
        </row>
        <row r="1846">
          <cell r="A1846">
            <v>51002699</v>
          </cell>
          <cell r="B1846" t="str">
            <v>Services</v>
          </cell>
          <cell r="C1846" t="str">
            <v>Public Transport</v>
          </cell>
          <cell r="D1846" t="str">
            <v>PT Customer Experience</v>
          </cell>
          <cell r="E1846" t="str">
            <v>Customer Service Centres</v>
          </cell>
          <cell r="F1846">
            <v>51002699</v>
          </cell>
          <cell r="G1846" t="str">
            <v>ATEED Temp</v>
          </cell>
          <cell r="H1846" t="str">
            <v>13.10.2014</v>
          </cell>
          <cell r="I1846" t="str">
            <v>Staff Member</v>
          </cell>
          <cell r="K1846">
            <v>0</v>
          </cell>
          <cell r="L1846">
            <v>0</v>
          </cell>
          <cell r="M1846" t="str">
            <v>Non-Employee</v>
          </cell>
          <cell r="N1846" t="str">
            <v>Contractor</v>
          </cell>
          <cell r="O1846" t="str">
            <v>Position Filled</v>
          </cell>
          <cell r="P1846">
            <v>2318</v>
          </cell>
          <cell r="Q1846" t="str">
            <v>Thiem Ly</v>
          </cell>
          <cell r="R1846" t="str">
            <v>Non-Employee</v>
          </cell>
          <cell r="S1846" t="str">
            <v>Contractor</v>
          </cell>
          <cell r="U1846">
            <v>0</v>
          </cell>
          <cell r="W1846">
            <v>0</v>
          </cell>
          <cell r="X1846" t="str">
            <v>8-10 Queen Street</v>
          </cell>
          <cell r="Y1846">
            <v>0</v>
          </cell>
          <cell r="Z1846" t="str">
            <v>Thiem</v>
          </cell>
          <cell r="AA1846" t="str">
            <v>Ly</v>
          </cell>
          <cell r="AE1846" t="str">
            <v>Male</v>
          </cell>
          <cell r="AF1846">
            <v>9319</v>
          </cell>
          <cell r="AG1846" t="str">
            <v>FACE2FACE RELATIONS</v>
          </cell>
          <cell r="AH1846" t="str">
            <v>31.01.2015</v>
          </cell>
        </row>
        <row r="1847">
          <cell r="A1847">
            <v>51002700</v>
          </cell>
          <cell r="B1847" t="str">
            <v>Services</v>
          </cell>
          <cell r="C1847" t="str">
            <v>Public Transport</v>
          </cell>
          <cell r="D1847" t="str">
            <v>PT Customer Experience</v>
          </cell>
          <cell r="E1847" t="str">
            <v>Customer Service Centres</v>
          </cell>
          <cell r="F1847">
            <v>51002700</v>
          </cell>
          <cell r="G1847" t="str">
            <v>ATEED Temp</v>
          </cell>
          <cell r="H1847" t="str">
            <v>13.10.2014</v>
          </cell>
          <cell r="I1847" t="str">
            <v>Staff Member</v>
          </cell>
          <cell r="K1847">
            <v>0</v>
          </cell>
          <cell r="L1847">
            <v>0</v>
          </cell>
          <cell r="M1847" t="str">
            <v>Non-Employee</v>
          </cell>
          <cell r="N1847" t="str">
            <v>Contractor</v>
          </cell>
          <cell r="O1847" t="str">
            <v>Position Filled</v>
          </cell>
          <cell r="P1847">
            <v>2305</v>
          </cell>
          <cell r="Q1847" t="str">
            <v>Queenie Chiu</v>
          </cell>
          <cell r="R1847" t="str">
            <v>Non-Employee</v>
          </cell>
          <cell r="S1847" t="str">
            <v>Contractor</v>
          </cell>
          <cell r="U1847">
            <v>0</v>
          </cell>
          <cell r="W1847">
            <v>0</v>
          </cell>
          <cell r="X1847" t="str">
            <v>8-10 Queen Street</v>
          </cell>
          <cell r="Y1847">
            <v>0</v>
          </cell>
          <cell r="Z1847" t="str">
            <v>Queenie</v>
          </cell>
          <cell r="AA1847" t="str">
            <v>Chiu</v>
          </cell>
          <cell r="AE1847" t="str">
            <v>Female</v>
          </cell>
          <cell r="AF1847">
            <v>9319</v>
          </cell>
          <cell r="AG1847" t="str">
            <v>FACE2FACE RELATIONS</v>
          </cell>
          <cell r="AH1847" t="str">
            <v>31.01.2015</v>
          </cell>
        </row>
        <row r="1848">
          <cell r="A1848">
            <v>51002701</v>
          </cell>
          <cell r="B1848" t="str">
            <v>Services</v>
          </cell>
          <cell r="C1848" t="str">
            <v>Public Transport</v>
          </cell>
          <cell r="D1848" t="str">
            <v>PT Customer Experience</v>
          </cell>
          <cell r="E1848" t="str">
            <v>Customer Service Centres</v>
          </cell>
          <cell r="F1848">
            <v>51002701</v>
          </cell>
          <cell r="G1848" t="str">
            <v>ATEED Temp</v>
          </cell>
          <cell r="H1848" t="str">
            <v>13.10.2014</v>
          </cell>
          <cell r="I1848" t="str">
            <v>Staff Member</v>
          </cell>
          <cell r="K1848">
            <v>0</v>
          </cell>
          <cell r="L1848">
            <v>0</v>
          </cell>
          <cell r="M1848" t="str">
            <v>Non-Employee</v>
          </cell>
          <cell r="N1848" t="str">
            <v>Contractor</v>
          </cell>
          <cell r="O1848" t="str">
            <v>Position Filled</v>
          </cell>
          <cell r="P1848">
            <v>1901</v>
          </cell>
          <cell r="Q1848" t="str">
            <v>Mevia Faletoese</v>
          </cell>
          <cell r="R1848" t="str">
            <v>Non-Employee</v>
          </cell>
          <cell r="S1848" t="str">
            <v>Contractor</v>
          </cell>
          <cell r="U1848">
            <v>0</v>
          </cell>
          <cell r="W1848">
            <v>0</v>
          </cell>
          <cell r="X1848" t="str">
            <v>8-10 Queen Street</v>
          </cell>
          <cell r="Y1848">
            <v>0</v>
          </cell>
          <cell r="Z1848" t="str">
            <v>Mevia</v>
          </cell>
          <cell r="AA1848" t="str">
            <v>Faletoese</v>
          </cell>
          <cell r="AE1848" t="str">
            <v>Female</v>
          </cell>
          <cell r="AF1848">
            <v>9319</v>
          </cell>
          <cell r="AG1848" t="str">
            <v>FACE2FACE RELATIONS</v>
          </cell>
          <cell r="AH1848" t="str">
            <v>31.01.2015</v>
          </cell>
        </row>
        <row r="1849">
          <cell r="A1849">
            <v>51002704</v>
          </cell>
          <cell r="B1849" t="str">
            <v>Business Technology Division</v>
          </cell>
          <cell r="C1849" t="str">
            <v>Technology</v>
          </cell>
          <cell r="D1849" t="str">
            <v>Infrastructure</v>
          </cell>
          <cell r="E1849" t="str">
            <v>Core Programme</v>
          </cell>
          <cell r="F1849">
            <v>51002704</v>
          </cell>
          <cell r="G1849" t="str">
            <v>Project Manager</v>
          </cell>
          <cell r="H1849" t="str">
            <v>20.10.2014</v>
          </cell>
          <cell r="I1849" t="str">
            <v>Staff Member</v>
          </cell>
          <cell r="K1849">
            <v>0</v>
          </cell>
          <cell r="L1849">
            <v>0</v>
          </cell>
          <cell r="M1849" t="str">
            <v>Non-Employee</v>
          </cell>
          <cell r="N1849" t="str">
            <v>Contractor</v>
          </cell>
          <cell r="O1849" t="str">
            <v>Position Filled</v>
          </cell>
          <cell r="P1849">
            <v>2301</v>
          </cell>
          <cell r="Q1849" t="str">
            <v>Warren Howe</v>
          </cell>
          <cell r="R1849" t="str">
            <v>Non-Employee</v>
          </cell>
          <cell r="S1849" t="str">
            <v>Contractor</v>
          </cell>
          <cell r="U1849">
            <v>0</v>
          </cell>
          <cell r="W1849">
            <v>0</v>
          </cell>
          <cell r="X1849" t="str">
            <v>Admin 6 - 6 Henderson Valley Road</v>
          </cell>
          <cell r="Y1849">
            <v>0</v>
          </cell>
          <cell r="Z1849" t="str">
            <v>Warren</v>
          </cell>
          <cell r="AA1849" t="str">
            <v>Howe</v>
          </cell>
          <cell r="AE1849" t="str">
            <v>Male</v>
          </cell>
          <cell r="AF1849">
            <v>8504</v>
          </cell>
          <cell r="AG1849" t="str">
            <v>IT PMO</v>
          </cell>
          <cell r="AH1849" t="str">
            <v>30.04.2015</v>
          </cell>
        </row>
        <row r="1850">
          <cell r="A1850">
            <v>51002705</v>
          </cell>
          <cell r="B1850" t="str">
            <v>Business Technology Division</v>
          </cell>
          <cell r="C1850" t="str">
            <v>Technology</v>
          </cell>
          <cell r="D1850" t="str">
            <v>Infrastructure</v>
          </cell>
          <cell r="E1850" t="str">
            <v>Infrastructure</v>
          </cell>
          <cell r="F1850">
            <v>51002705</v>
          </cell>
          <cell r="G1850" t="str">
            <v>On-site 1st Project Manager</v>
          </cell>
          <cell r="H1850" t="str">
            <v>18.08.2014</v>
          </cell>
          <cell r="I1850" t="str">
            <v>Staff Member</v>
          </cell>
          <cell r="K1850">
            <v>0</v>
          </cell>
          <cell r="L1850">
            <v>0</v>
          </cell>
          <cell r="M1850" t="str">
            <v>Non-Employee</v>
          </cell>
          <cell r="N1850" t="str">
            <v>Contractor</v>
          </cell>
          <cell r="O1850" t="str">
            <v>Position Filled</v>
          </cell>
          <cell r="P1850">
            <v>2374</v>
          </cell>
          <cell r="Q1850" t="str">
            <v>Chris Moodley</v>
          </cell>
          <cell r="R1850" t="str">
            <v>Non-Employee</v>
          </cell>
          <cell r="S1850" t="str">
            <v>Contractor</v>
          </cell>
          <cell r="U1850">
            <v>0</v>
          </cell>
          <cell r="W1850">
            <v>0</v>
          </cell>
          <cell r="X1850" t="str">
            <v>Admin 6 - 6 Henderson Valley Road</v>
          </cell>
          <cell r="Y1850">
            <v>0</v>
          </cell>
          <cell r="Z1850" t="str">
            <v>Chris</v>
          </cell>
          <cell r="AA1850" t="str">
            <v>Moodley</v>
          </cell>
          <cell r="AE1850" t="str">
            <v>Male</v>
          </cell>
          <cell r="AF1850">
            <v>8511</v>
          </cell>
          <cell r="AG1850" t="str">
            <v>IT INFRASTRUCTURE</v>
          </cell>
          <cell r="AH1850" t="str">
            <v>30.04.2015</v>
          </cell>
        </row>
        <row r="1851">
          <cell r="A1851">
            <v>51002707</v>
          </cell>
          <cell r="B1851" t="str">
            <v>People, Safety &amp; Contact</v>
          </cell>
          <cell r="C1851" t="str">
            <v>Health and Safety</v>
          </cell>
          <cell r="E1851" t="str">
            <v>Health and Safety</v>
          </cell>
          <cell r="F1851">
            <v>51002707</v>
          </cell>
          <cell r="G1851" t="str">
            <v>H&amp;S Professional Services</v>
          </cell>
          <cell r="H1851" t="str">
            <v>10.10.2014</v>
          </cell>
          <cell r="I1851" t="str">
            <v>Staff Member</v>
          </cell>
          <cell r="K1851">
            <v>0</v>
          </cell>
          <cell r="L1851">
            <v>0</v>
          </cell>
          <cell r="M1851" t="str">
            <v>Non-Employee</v>
          </cell>
          <cell r="N1851" t="str">
            <v>Contractor</v>
          </cell>
          <cell r="O1851" t="str">
            <v>Position Filled</v>
          </cell>
          <cell r="P1851">
            <v>1836</v>
          </cell>
          <cell r="Q1851" t="str">
            <v>Andrew Swensen</v>
          </cell>
          <cell r="R1851" t="str">
            <v>Non-Employee</v>
          </cell>
          <cell r="S1851" t="str">
            <v>Contractor</v>
          </cell>
          <cell r="U1851">
            <v>0</v>
          </cell>
          <cell r="W1851">
            <v>0</v>
          </cell>
          <cell r="X1851" t="str">
            <v>Central One Level 2 - 6 Henderson Valley Road</v>
          </cell>
          <cell r="Y1851">
            <v>0</v>
          </cell>
          <cell r="Z1851" t="str">
            <v>Andrew</v>
          </cell>
          <cell r="AA1851" t="str">
            <v>Swensen</v>
          </cell>
          <cell r="AE1851" t="str">
            <v>Male</v>
          </cell>
          <cell r="AF1851">
            <v>9304</v>
          </cell>
          <cell r="AG1851" t="str">
            <v>Health and Safety</v>
          </cell>
          <cell r="AH1851" t="str">
            <v>30.06.2015</v>
          </cell>
        </row>
        <row r="1852">
          <cell r="A1852">
            <v>51002708</v>
          </cell>
          <cell r="B1852" t="str">
            <v>Business Technology Division</v>
          </cell>
          <cell r="C1852" t="str">
            <v>HOP Technical</v>
          </cell>
          <cell r="E1852" t="str">
            <v>HOP Technical</v>
          </cell>
          <cell r="F1852">
            <v>51002708</v>
          </cell>
          <cell r="G1852" t="str">
            <v>AT HOP Tester</v>
          </cell>
          <cell r="H1852" t="str">
            <v>13.10.2014</v>
          </cell>
          <cell r="I1852" t="str">
            <v>Staff Member</v>
          </cell>
          <cell r="K1852">
            <v>0</v>
          </cell>
          <cell r="L1852">
            <v>0</v>
          </cell>
          <cell r="M1852" t="str">
            <v>Non-Employee</v>
          </cell>
          <cell r="N1852" t="str">
            <v>Contractor</v>
          </cell>
          <cell r="O1852" t="str">
            <v>Position Filled</v>
          </cell>
          <cell r="P1852">
            <v>612</v>
          </cell>
          <cell r="Q1852" t="str">
            <v>Ed Lusty</v>
          </cell>
          <cell r="R1852" t="str">
            <v>Non-Employee</v>
          </cell>
          <cell r="S1852" t="str">
            <v>Contractor</v>
          </cell>
          <cell r="U1852">
            <v>0</v>
          </cell>
          <cell r="W1852">
            <v>0</v>
          </cell>
          <cell r="X1852" t="str">
            <v>Floor 1 - 21 Pitt Street</v>
          </cell>
          <cell r="Y1852">
            <v>0</v>
          </cell>
          <cell r="Z1852" t="str">
            <v>Edward</v>
          </cell>
          <cell r="AA1852" t="str">
            <v>Lusty</v>
          </cell>
          <cell r="AB1852" t="str">
            <v>Ed</v>
          </cell>
          <cell r="AE1852" t="str">
            <v>Male</v>
          </cell>
          <cell r="AF1852">
            <v>8517</v>
          </cell>
          <cell r="AG1852" t="str">
            <v>HOP Technical</v>
          </cell>
          <cell r="AH1852" t="str">
            <v>13.04.2015</v>
          </cell>
        </row>
        <row r="1853">
          <cell r="A1853">
            <v>51002709</v>
          </cell>
          <cell r="B1853" t="str">
            <v>Business Technology Division</v>
          </cell>
          <cell r="C1853" t="str">
            <v>HOP Technical</v>
          </cell>
          <cell r="E1853" t="str">
            <v>HOP Technical</v>
          </cell>
          <cell r="F1853">
            <v>51002709</v>
          </cell>
          <cell r="G1853" t="str">
            <v>AT HOP Tester</v>
          </cell>
          <cell r="H1853" t="str">
            <v>13.10.2014</v>
          </cell>
          <cell r="I1853" t="str">
            <v>Staff Member</v>
          </cell>
          <cell r="K1853">
            <v>0</v>
          </cell>
          <cell r="L1853">
            <v>0</v>
          </cell>
          <cell r="M1853" t="str">
            <v>Non-Employee</v>
          </cell>
          <cell r="N1853" t="str">
            <v>Contractor</v>
          </cell>
          <cell r="O1853" t="str">
            <v>Position unfilled for  93 days</v>
          </cell>
          <cell r="P1853">
            <v>0</v>
          </cell>
          <cell r="U1853">
            <v>0</v>
          </cell>
          <cell r="W1853">
            <v>0</v>
          </cell>
          <cell r="Y1853">
            <v>0</v>
          </cell>
          <cell r="AH1853" t="str">
            <v>00.00.0000</v>
          </cell>
        </row>
        <row r="1854">
          <cell r="A1854">
            <v>51002710</v>
          </cell>
          <cell r="B1854" t="str">
            <v>Communications</v>
          </cell>
          <cell r="C1854" t="str">
            <v>Campaigns &amp; Customer Insight</v>
          </cell>
          <cell r="E1854" t="str">
            <v>Campaigns &amp; Customer Insight</v>
          </cell>
          <cell r="F1854">
            <v>51002710</v>
          </cell>
          <cell r="G1854" t="str">
            <v>Summer Intern</v>
          </cell>
          <cell r="H1854" t="str">
            <v>03.11.2014</v>
          </cell>
          <cell r="I1854" t="str">
            <v>Staff Member</v>
          </cell>
          <cell r="J1854" t="str">
            <v>Band C</v>
          </cell>
          <cell r="K1854">
            <v>1</v>
          </cell>
          <cell r="L1854">
            <v>40</v>
          </cell>
          <cell r="M1854" t="str">
            <v>Fixed Term Full-Time</v>
          </cell>
          <cell r="N1854" t="str">
            <v>Waged/Timesheet</v>
          </cell>
          <cell r="O1854" t="str">
            <v>Position Filled</v>
          </cell>
          <cell r="P1854">
            <v>2375</v>
          </cell>
          <cell r="Q1854" t="str">
            <v>Shaun van Riel</v>
          </cell>
          <cell r="R1854" t="str">
            <v>Fixed Term Full-Time</v>
          </cell>
          <cell r="S1854" t="str">
            <v>Waged/Timesheet</v>
          </cell>
          <cell r="T1854" t="str">
            <v>CEA – PSA</v>
          </cell>
          <cell r="U1854">
            <v>1</v>
          </cell>
          <cell r="V1854" t="str">
            <v>C5</v>
          </cell>
          <cell r="W1854">
            <v>37350</v>
          </cell>
          <cell r="X1854" t="str">
            <v>Civic 1 - 6 Henderson Valley Road</v>
          </cell>
          <cell r="Y1854">
            <v>0</v>
          </cell>
          <cell r="Z1854" t="str">
            <v>Shaun</v>
          </cell>
          <cell r="AA1854" t="str">
            <v>van Riel</v>
          </cell>
          <cell r="AC1854" t="str">
            <v>BAND</v>
          </cell>
          <cell r="AD1854" t="str">
            <v>PSA</v>
          </cell>
          <cell r="AE1854" t="str">
            <v>Male</v>
          </cell>
          <cell r="AF1854">
            <v>9503</v>
          </cell>
          <cell r="AG1854" t="str">
            <v>Campaigns and Custom</v>
          </cell>
          <cell r="AH1854" t="str">
            <v>27.02.2015</v>
          </cell>
        </row>
        <row r="1855">
          <cell r="A1855">
            <v>51002712</v>
          </cell>
          <cell r="B1855" t="str">
            <v>Finance Division</v>
          </cell>
          <cell r="C1855" t="str">
            <v>Procurement</v>
          </cell>
          <cell r="D1855" t="str">
            <v>Operations</v>
          </cell>
          <cell r="E1855" t="str">
            <v>Operations</v>
          </cell>
          <cell r="F1855">
            <v>51002712</v>
          </cell>
          <cell r="G1855" t="str">
            <v>Procurement Manager Operations</v>
          </cell>
          <cell r="H1855" t="str">
            <v>03.11.2014</v>
          </cell>
          <cell r="I1855" t="str">
            <v>Unit Manager</v>
          </cell>
          <cell r="J1855" t="str">
            <v>Band J</v>
          </cell>
          <cell r="K1855">
            <v>1</v>
          </cell>
          <cell r="L1855">
            <v>40</v>
          </cell>
          <cell r="M1855" t="str">
            <v>Permanent Full-Time</v>
          </cell>
          <cell r="N1855" t="str">
            <v>Salaried</v>
          </cell>
          <cell r="O1855" t="str">
            <v>Position Filled</v>
          </cell>
          <cell r="P1855">
            <v>2033</v>
          </cell>
          <cell r="Q1855" t="str">
            <v>Richard Clothier</v>
          </cell>
          <cell r="R1855" t="str">
            <v>Permanent Full-Time</v>
          </cell>
          <cell r="S1855" t="str">
            <v>Salaried</v>
          </cell>
          <cell r="T1855" t="str">
            <v>IEA – 2013 Standard</v>
          </cell>
          <cell r="U1855">
            <v>1</v>
          </cell>
          <cell r="V1855" t="str">
            <v>J+</v>
          </cell>
          <cell r="W1855">
            <v>150000</v>
          </cell>
          <cell r="X1855" t="str">
            <v>HSBC L17 - 1 Queen Street</v>
          </cell>
          <cell r="Y1855">
            <v>0</v>
          </cell>
          <cell r="Z1855" t="str">
            <v>Richard</v>
          </cell>
          <cell r="AA1855" t="str">
            <v>Clothier</v>
          </cell>
          <cell r="AC1855" t="str">
            <v>BAND</v>
          </cell>
          <cell r="AD1855" t="str">
            <v>PSA</v>
          </cell>
          <cell r="AE1855" t="str">
            <v>Male</v>
          </cell>
          <cell r="AF1855">
            <v>8210</v>
          </cell>
          <cell r="AG1855" t="str">
            <v>OD Proc support</v>
          </cell>
          <cell r="AH1855" t="str">
            <v>00.00.0000</v>
          </cell>
        </row>
        <row r="1856">
          <cell r="A1856">
            <v>51002718</v>
          </cell>
          <cell r="B1856" t="str">
            <v>Strategy &amp; Planning</v>
          </cell>
          <cell r="C1856" t="str">
            <v>Transport Planning</v>
          </cell>
          <cell r="D1856" t="str">
            <v>Plans and Policies</v>
          </cell>
          <cell r="E1856" t="str">
            <v>Plans and Policies</v>
          </cell>
          <cell r="F1856">
            <v>51002718</v>
          </cell>
          <cell r="G1856" t="str">
            <v>Plans, Policies &amp; Sustainability Manager</v>
          </cell>
          <cell r="H1856" t="str">
            <v>10.11.2014</v>
          </cell>
          <cell r="I1856" t="str">
            <v>Unit Manager</v>
          </cell>
          <cell r="J1856" t="str">
            <v>Band J</v>
          </cell>
          <cell r="K1856">
            <v>1</v>
          </cell>
          <cell r="L1856">
            <v>40</v>
          </cell>
          <cell r="M1856" t="str">
            <v>Permanent Full-Time</v>
          </cell>
          <cell r="N1856" t="str">
            <v>Salaried</v>
          </cell>
          <cell r="O1856" t="str">
            <v>Position unfilled for  65 days</v>
          </cell>
          <cell r="P1856">
            <v>0</v>
          </cell>
          <cell r="U1856">
            <v>0</v>
          </cell>
          <cell r="W1856">
            <v>0</v>
          </cell>
          <cell r="Y1856">
            <v>1</v>
          </cell>
          <cell r="AD1856" t="str">
            <v>PSA</v>
          </cell>
          <cell r="AH1856" t="str">
            <v>00.00.0000</v>
          </cell>
        </row>
        <row r="1857">
          <cell r="A1857">
            <v>51002719</v>
          </cell>
          <cell r="B1857" t="str">
            <v>Strategy &amp; Planning</v>
          </cell>
          <cell r="C1857" t="str">
            <v>Transport Planning</v>
          </cell>
          <cell r="D1857" t="str">
            <v>Integrated Transport</v>
          </cell>
          <cell r="E1857" t="str">
            <v>Integrated Transport</v>
          </cell>
          <cell r="F1857">
            <v>51002719</v>
          </cell>
          <cell r="G1857" t="str">
            <v>ITP Manager</v>
          </cell>
          <cell r="H1857" t="str">
            <v>10.11.2014</v>
          </cell>
          <cell r="I1857" t="str">
            <v>Unit Manager</v>
          </cell>
          <cell r="J1857" t="str">
            <v>Band I</v>
          </cell>
          <cell r="K1857">
            <v>1</v>
          </cell>
          <cell r="L1857">
            <v>40</v>
          </cell>
          <cell r="M1857" t="str">
            <v>Permanent Full-Time</v>
          </cell>
          <cell r="N1857" t="str">
            <v>Salaried</v>
          </cell>
          <cell r="O1857" t="str">
            <v>Position Filled</v>
          </cell>
          <cell r="P1857">
            <v>1020</v>
          </cell>
          <cell r="Q1857" t="str">
            <v>Jesse Colquhoun</v>
          </cell>
          <cell r="R1857" t="str">
            <v>Permanent Full-Time</v>
          </cell>
          <cell r="S1857" t="str">
            <v>Salaried</v>
          </cell>
          <cell r="T1857" t="str">
            <v>IEA – 2013 Standard</v>
          </cell>
          <cell r="U1857">
            <v>1</v>
          </cell>
          <cell r="V1857" t="str">
            <v>I+</v>
          </cell>
          <cell r="W1857">
            <v>115000</v>
          </cell>
          <cell r="X1857" t="str">
            <v>1 Queen Street - Level 10</v>
          </cell>
          <cell r="Y1857">
            <v>0</v>
          </cell>
          <cell r="Z1857" t="str">
            <v>Jesse</v>
          </cell>
          <cell r="AA1857" t="str">
            <v>Colquhoun</v>
          </cell>
          <cell r="AB1857" t="str">
            <v>Jesse</v>
          </cell>
          <cell r="AC1857" t="str">
            <v>BAND</v>
          </cell>
          <cell r="AD1857" t="str">
            <v>PSA</v>
          </cell>
          <cell r="AE1857" t="str">
            <v>Male</v>
          </cell>
          <cell r="AF1857">
            <v>9224</v>
          </cell>
          <cell r="AG1857" t="str">
            <v>ITP</v>
          </cell>
          <cell r="AH1857" t="str">
            <v>15.02.2016</v>
          </cell>
        </row>
        <row r="1858">
          <cell r="A1858">
            <v>51002720</v>
          </cell>
          <cell r="B1858" t="str">
            <v>Strategy &amp; Planning</v>
          </cell>
          <cell r="C1858" t="str">
            <v>Transport Planning</v>
          </cell>
          <cell r="D1858" t="str">
            <v>Integrated Transport</v>
          </cell>
          <cell r="E1858" t="str">
            <v>Integrated Transport</v>
          </cell>
          <cell r="F1858">
            <v>51002720</v>
          </cell>
          <cell r="G1858" t="str">
            <v>Senior Analyst</v>
          </cell>
          <cell r="H1858" t="str">
            <v>10.11.2014</v>
          </cell>
          <cell r="I1858" t="str">
            <v>Staff Member</v>
          </cell>
          <cell r="K1858">
            <v>1</v>
          </cell>
          <cell r="L1858">
            <v>40</v>
          </cell>
          <cell r="M1858" t="str">
            <v>Permanent Full-Time</v>
          </cell>
          <cell r="N1858" t="str">
            <v>Waged/Timesheet</v>
          </cell>
          <cell r="O1858" t="str">
            <v>Position unfilled for  65 days</v>
          </cell>
          <cell r="P1858">
            <v>0</v>
          </cell>
          <cell r="U1858">
            <v>0</v>
          </cell>
          <cell r="W1858">
            <v>0</v>
          </cell>
          <cell r="Y1858">
            <v>1</v>
          </cell>
          <cell r="AH1858" t="str">
            <v>00.00.0000</v>
          </cell>
        </row>
        <row r="1859">
          <cell r="A1859">
            <v>51002721</v>
          </cell>
          <cell r="B1859" t="str">
            <v>Strategy &amp; Planning</v>
          </cell>
          <cell r="C1859" t="str">
            <v>Transport Planning</v>
          </cell>
          <cell r="D1859" t="str">
            <v>Integrated Transport</v>
          </cell>
          <cell r="E1859" t="str">
            <v>Integrated Transport</v>
          </cell>
          <cell r="F1859">
            <v>51002721</v>
          </cell>
          <cell r="G1859" t="str">
            <v>Analyst</v>
          </cell>
          <cell r="H1859" t="str">
            <v>10.11.2014</v>
          </cell>
          <cell r="I1859" t="str">
            <v>Staff Member</v>
          </cell>
          <cell r="K1859">
            <v>1</v>
          </cell>
          <cell r="L1859">
            <v>40</v>
          </cell>
          <cell r="M1859" t="str">
            <v>Permanent Full-Time</v>
          </cell>
          <cell r="N1859" t="str">
            <v>Waged/Timesheet</v>
          </cell>
          <cell r="O1859" t="str">
            <v>Position unfilled for  65 days</v>
          </cell>
          <cell r="P1859">
            <v>0</v>
          </cell>
          <cell r="U1859">
            <v>0</v>
          </cell>
          <cell r="W1859">
            <v>0</v>
          </cell>
          <cell r="Y1859">
            <v>1</v>
          </cell>
          <cell r="AH1859" t="str">
            <v>00.00.0000</v>
          </cell>
        </row>
        <row r="1860">
          <cell r="A1860">
            <v>51002722</v>
          </cell>
          <cell r="B1860" t="str">
            <v>Strategy &amp; Planning</v>
          </cell>
          <cell r="C1860" t="str">
            <v>Transport Planning</v>
          </cell>
          <cell r="D1860" t="str">
            <v>Network Integration</v>
          </cell>
          <cell r="E1860" t="str">
            <v>Network Integration</v>
          </cell>
          <cell r="F1860">
            <v>51002722</v>
          </cell>
          <cell r="G1860" t="str">
            <v>Network Integration Manager</v>
          </cell>
          <cell r="H1860" t="str">
            <v>10.11.2014</v>
          </cell>
          <cell r="I1860" t="str">
            <v>Unit Manager</v>
          </cell>
          <cell r="J1860" t="str">
            <v>Band K</v>
          </cell>
          <cell r="K1860">
            <v>1</v>
          </cell>
          <cell r="L1860">
            <v>40</v>
          </cell>
          <cell r="M1860" t="str">
            <v>Permanent Full-Time</v>
          </cell>
          <cell r="N1860" t="str">
            <v>Salaried</v>
          </cell>
          <cell r="O1860" t="str">
            <v>Position Filled</v>
          </cell>
          <cell r="P1860">
            <v>196</v>
          </cell>
          <cell r="Q1860" t="str">
            <v>Christine Perrins</v>
          </cell>
          <cell r="R1860" t="str">
            <v>Permanent Full-Time</v>
          </cell>
          <cell r="S1860" t="str">
            <v>Salaried</v>
          </cell>
          <cell r="T1860" t="str">
            <v>IEA – 2013 Standard</v>
          </cell>
          <cell r="U1860">
            <v>1</v>
          </cell>
          <cell r="V1860" t="str">
            <v>K+</v>
          </cell>
          <cell r="W1860">
            <v>225000</v>
          </cell>
          <cell r="X1860" t="str">
            <v>1 Queen Street - Level 10</v>
          </cell>
          <cell r="Y1860">
            <v>0</v>
          </cell>
          <cell r="Z1860" t="str">
            <v>Christine</v>
          </cell>
          <cell r="AA1860" t="str">
            <v>Perrins</v>
          </cell>
          <cell r="AB1860" t="str">
            <v>Christine</v>
          </cell>
          <cell r="AC1860" t="str">
            <v>BAND</v>
          </cell>
          <cell r="AD1860" t="str">
            <v>PSA</v>
          </cell>
          <cell r="AE1860" t="str">
            <v>Female</v>
          </cell>
          <cell r="AF1860">
            <v>9225</v>
          </cell>
          <cell r="AG1860" t="str">
            <v>Network Integration</v>
          </cell>
          <cell r="AH1860" t="str">
            <v>00.00.0000</v>
          </cell>
        </row>
        <row r="1861">
          <cell r="A1861">
            <v>51002723</v>
          </cell>
          <cell r="B1861" t="str">
            <v>Strategy &amp; Planning</v>
          </cell>
          <cell r="C1861" t="str">
            <v>Transport Planning</v>
          </cell>
          <cell r="D1861" t="str">
            <v>Network Integration</v>
          </cell>
          <cell r="E1861" t="str">
            <v>Network Integration</v>
          </cell>
          <cell r="F1861">
            <v>51002723</v>
          </cell>
          <cell r="G1861" t="str">
            <v>Transport Planner</v>
          </cell>
          <cell r="H1861" t="str">
            <v>10.11.2014</v>
          </cell>
          <cell r="I1861" t="str">
            <v>Staff Member</v>
          </cell>
          <cell r="J1861" t="str">
            <v>Band G</v>
          </cell>
          <cell r="K1861">
            <v>1</v>
          </cell>
          <cell r="L1861">
            <v>40</v>
          </cell>
          <cell r="M1861" t="str">
            <v>Permanent Full-Time</v>
          </cell>
          <cell r="N1861" t="str">
            <v>Waged/Timesheet</v>
          </cell>
          <cell r="O1861" t="str">
            <v>Position unfilled for  65 days</v>
          </cell>
          <cell r="P1861">
            <v>0</v>
          </cell>
          <cell r="U1861">
            <v>0</v>
          </cell>
          <cell r="W1861">
            <v>0</v>
          </cell>
          <cell r="Y1861">
            <v>1</v>
          </cell>
          <cell r="AD1861" t="str">
            <v>PSA</v>
          </cell>
          <cell r="AH1861" t="str">
            <v>00.00.0000</v>
          </cell>
        </row>
        <row r="1862">
          <cell r="A1862">
            <v>51002724</v>
          </cell>
          <cell r="B1862" t="str">
            <v>Strategy &amp; Planning</v>
          </cell>
          <cell r="C1862" t="str">
            <v>Transport Planning</v>
          </cell>
          <cell r="D1862" t="str">
            <v>Network Integration</v>
          </cell>
          <cell r="E1862" t="str">
            <v>Network Integration</v>
          </cell>
          <cell r="F1862">
            <v>51002724</v>
          </cell>
          <cell r="G1862" t="str">
            <v>Assistant Transport Planner</v>
          </cell>
          <cell r="H1862" t="str">
            <v>10.11.2014</v>
          </cell>
          <cell r="I1862" t="str">
            <v>Staff Member</v>
          </cell>
          <cell r="K1862">
            <v>1</v>
          </cell>
          <cell r="L1862">
            <v>40</v>
          </cell>
          <cell r="M1862" t="str">
            <v>Permanent Full-Time</v>
          </cell>
          <cell r="N1862" t="str">
            <v>Waged/Timesheet</v>
          </cell>
          <cell r="O1862" t="str">
            <v>Position unfilled for  65 days</v>
          </cell>
          <cell r="P1862">
            <v>0</v>
          </cell>
          <cell r="U1862">
            <v>0</v>
          </cell>
          <cell r="W1862">
            <v>0</v>
          </cell>
          <cell r="Y1862">
            <v>1</v>
          </cell>
          <cell r="AH1862" t="str">
            <v>00.00.0000</v>
          </cell>
        </row>
        <row r="1863">
          <cell r="A1863">
            <v>51002725</v>
          </cell>
          <cell r="B1863" t="str">
            <v>Capital Development Division</v>
          </cell>
          <cell r="C1863" t="str">
            <v>Construction</v>
          </cell>
          <cell r="E1863" t="str">
            <v>Construction</v>
          </cell>
          <cell r="F1863">
            <v>51002725</v>
          </cell>
          <cell r="G1863" t="str">
            <v>Frequency Projects Ltd Consultant</v>
          </cell>
          <cell r="H1863" t="str">
            <v>11.08.2014</v>
          </cell>
          <cell r="I1863" t="str">
            <v>Staff Member</v>
          </cell>
          <cell r="K1863">
            <v>0</v>
          </cell>
          <cell r="L1863">
            <v>0</v>
          </cell>
          <cell r="M1863" t="str">
            <v>Non-Employee</v>
          </cell>
          <cell r="N1863" t="str">
            <v>Contractor</v>
          </cell>
          <cell r="O1863" t="str">
            <v>Position Filled</v>
          </cell>
          <cell r="P1863">
            <v>2327</v>
          </cell>
          <cell r="Q1863" t="str">
            <v>Catherine Hemi</v>
          </cell>
          <cell r="R1863" t="str">
            <v>Non-Employee</v>
          </cell>
          <cell r="S1863" t="str">
            <v>Contractor</v>
          </cell>
          <cell r="U1863">
            <v>0</v>
          </cell>
          <cell r="W1863">
            <v>0</v>
          </cell>
          <cell r="X1863" t="str">
            <v>29 Customs Street West - Level 17</v>
          </cell>
          <cell r="Y1863">
            <v>0</v>
          </cell>
          <cell r="Z1863" t="str">
            <v>Catherine</v>
          </cell>
          <cell r="AA1863" t="str">
            <v>Hemi</v>
          </cell>
          <cell r="AE1863" t="str">
            <v>Female</v>
          </cell>
          <cell r="AF1863">
            <v>3600</v>
          </cell>
          <cell r="AG1863" t="str">
            <v>Construction</v>
          </cell>
          <cell r="AH1863" t="str">
            <v>11.08.2015</v>
          </cell>
        </row>
        <row r="1864">
          <cell r="A1864">
            <v>51002726</v>
          </cell>
          <cell r="B1864" t="str">
            <v>Capital Development Division</v>
          </cell>
          <cell r="C1864" t="str">
            <v>Construction</v>
          </cell>
          <cell r="E1864" t="str">
            <v>Construction</v>
          </cell>
          <cell r="F1864">
            <v>51002726</v>
          </cell>
          <cell r="G1864" t="str">
            <v>Frequency Projects Ltd Consultant</v>
          </cell>
          <cell r="H1864" t="str">
            <v>11.08.2014</v>
          </cell>
          <cell r="I1864" t="str">
            <v>Staff Member</v>
          </cell>
          <cell r="K1864">
            <v>0</v>
          </cell>
          <cell r="L1864">
            <v>0</v>
          </cell>
          <cell r="M1864" t="str">
            <v>Non-Employee</v>
          </cell>
          <cell r="N1864" t="str">
            <v>Contractor</v>
          </cell>
          <cell r="O1864" t="str">
            <v>Position Filled</v>
          </cell>
          <cell r="P1864">
            <v>2328</v>
          </cell>
          <cell r="Q1864" t="str">
            <v>Jonathan Barry</v>
          </cell>
          <cell r="R1864" t="str">
            <v>Non-Employee</v>
          </cell>
          <cell r="S1864" t="str">
            <v>Contractor</v>
          </cell>
          <cell r="U1864">
            <v>0</v>
          </cell>
          <cell r="W1864">
            <v>0</v>
          </cell>
          <cell r="X1864" t="str">
            <v>29 Customs Street West - Level 17</v>
          </cell>
          <cell r="Y1864">
            <v>0</v>
          </cell>
          <cell r="Z1864" t="str">
            <v>Jonathan</v>
          </cell>
          <cell r="AA1864" t="str">
            <v>Barry</v>
          </cell>
          <cell r="AE1864" t="str">
            <v>Male</v>
          </cell>
          <cell r="AF1864">
            <v>3600</v>
          </cell>
          <cell r="AG1864" t="str">
            <v>Construction</v>
          </cell>
          <cell r="AH1864" t="str">
            <v>11.08.2015</v>
          </cell>
        </row>
        <row r="1865">
          <cell r="A1865">
            <v>51002728</v>
          </cell>
          <cell r="B1865" t="str">
            <v>Capital Development Division</v>
          </cell>
          <cell r="C1865" t="str">
            <v>Property &amp; Planning</v>
          </cell>
          <cell r="D1865" t="str">
            <v>Planning IntegrationTeam</v>
          </cell>
          <cell r="E1865" t="str">
            <v>Planning IntegrationTeam</v>
          </cell>
          <cell r="F1865">
            <v>51002728</v>
          </cell>
          <cell r="G1865" t="str">
            <v>Property and Planning Project Admin</v>
          </cell>
          <cell r="H1865" t="str">
            <v>18.11.2014</v>
          </cell>
          <cell r="I1865" t="str">
            <v>Staff Member</v>
          </cell>
          <cell r="J1865" t="str">
            <v>Band E</v>
          </cell>
          <cell r="K1865">
            <v>1</v>
          </cell>
          <cell r="L1865">
            <v>40</v>
          </cell>
          <cell r="M1865" t="str">
            <v>Permanent Full-Time</v>
          </cell>
          <cell r="N1865" t="str">
            <v>Waged/Timesheet</v>
          </cell>
          <cell r="O1865" t="str">
            <v>Position Filled</v>
          </cell>
          <cell r="P1865">
            <v>2378</v>
          </cell>
          <cell r="Q1865" t="str">
            <v>Elise Clark</v>
          </cell>
          <cell r="R1865" t="str">
            <v>Permanent Full-Time</v>
          </cell>
          <cell r="S1865" t="str">
            <v>Waged/Timesheet</v>
          </cell>
          <cell r="T1865" t="str">
            <v>CEA – PSA</v>
          </cell>
          <cell r="U1865">
            <v>1</v>
          </cell>
          <cell r="V1865" t="str">
            <v>E+</v>
          </cell>
          <cell r="W1865">
            <v>56000</v>
          </cell>
          <cell r="X1865" t="str">
            <v>1 Queen Street - Level 10</v>
          </cell>
          <cell r="Y1865">
            <v>0</v>
          </cell>
          <cell r="Z1865" t="str">
            <v>Elise</v>
          </cell>
          <cell r="AA1865" t="str">
            <v>Clark</v>
          </cell>
          <cell r="AC1865" t="str">
            <v>BAND</v>
          </cell>
          <cell r="AD1865" t="str">
            <v>PSA</v>
          </cell>
          <cell r="AE1865" t="str">
            <v>Female</v>
          </cell>
          <cell r="AF1865">
            <v>8406</v>
          </cell>
          <cell r="AG1865" t="str">
            <v>Planning Integration</v>
          </cell>
          <cell r="AH1865" t="str">
            <v>00.00.0000</v>
          </cell>
        </row>
        <row r="1866">
          <cell r="A1866">
            <v>51002729</v>
          </cell>
          <cell r="B1866" t="str">
            <v>Capital Development Division</v>
          </cell>
          <cell r="C1866" t="str">
            <v>Road Corridor</v>
          </cell>
          <cell r="D1866" t="str">
            <v>Customer and Business Support</v>
          </cell>
          <cell r="E1866" t="str">
            <v>Customer and Business Support</v>
          </cell>
          <cell r="F1866">
            <v>51002729</v>
          </cell>
          <cell r="G1866" t="str">
            <v>Revenue Coordinator</v>
          </cell>
          <cell r="H1866" t="str">
            <v>17.11.2014</v>
          </cell>
          <cell r="I1866" t="str">
            <v>Staff Member</v>
          </cell>
          <cell r="K1866">
            <v>0</v>
          </cell>
          <cell r="L1866">
            <v>0</v>
          </cell>
          <cell r="M1866" t="str">
            <v>Non-Employee</v>
          </cell>
          <cell r="N1866" t="str">
            <v>Contractor</v>
          </cell>
          <cell r="O1866" t="str">
            <v>Position Filled</v>
          </cell>
          <cell r="P1866">
            <v>2347</v>
          </cell>
          <cell r="Q1866" t="str">
            <v>Gabriel Ruiz</v>
          </cell>
          <cell r="R1866" t="str">
            <v>Non-Employee</v>
          </cell>
          <cell r="S1866" t="str">
            <v>Contractor</v>
          </cell>
          <cell r="U1866">
            <v>0</v>
          </cell>
          <cell r="W1866">
            <v>0</v>
          </cell>
          <cell r="X1866" t="str">
            <v>Vodafone Building - Level 2 (74 Taharoto Road)</v>
          </cell>
          <cell r="Y1866">
            <v>0</v>
          </cell>
          <cell r="Z1866" t="str">
            <v>Gabriel</v>
          </cell>
          <cell r="AA1866" t="str">
            <v>Ruiz</v>
          </cell>
          <cell r="AB1866" t="str">
            <v>Gabriel</v>
          </cell>
          <cell r="AE1866" t="str">
            <v>Male</v>
          </cell>
          <cell r="AF1866">
            <v>1609</v>
          </cell>
          <cell r="AG1866" t="str">
            <v>MAINT CT'S  -OFFICE</v>
          </cell>
          <cell r="AH1866" t="str">
            <v>17.01.2015</v>
          </cell>
        </row>
        <row r="1867">
          <cell r="A1867">
            <v>51002730</v>
          </cell>
          <cell r="B1867" t="str">
            <v>Finance Division</v>
          </cell>
          <cell r="C1867" t="str">
            <v>AT HOP</v>
          </cell>
          <cell r="D1867" t="str">
            <v>AT HOP Operations</v>
          </cell>
          <cell r="E1867" t="str">
            <v>AT HOP Operations</v>
          </cell>
          <cell r="F1867">
            <v>51002730</v>
          </cell>
          <cell r="G1867" t="str">
            <v>AT HOP Service Delivery Representative</v>
          </cell>
          <cell r="H1867" t="str">
            <v>20.10.2014</v>
          </cell>
          <cell r="I1867" t="str">
            <v>Staff Member</v>
          </cell>
          <cell r="J1867" t="str">
            <v>Band D</v>
          </cell>
          <cell r="K1867">
            <v>0.4</v>
          </cell>
          <cell r="L1867">
            <v>16</v>
          </cell>
          <cell r="M1867" t="str">
            <v>Permanent Part-Time</v>
          </cell>
          <cell r="N1867" t="str">
            <v>Waged/Timesheet</v>
          </cell>
          <cell r="O1867" t="str">
            <v>Position Filled</v>
          </cell>
          <cell r="P1867">
            <v>2335</v>
          </cell>
          <cell r="Q1867" t="str">
            <v>Sathan Sukumaran</v>
          </cell>
          <cell r="R1867" t="str">
            <v>Permanent Part-Time</v>
          </cell>
          <cell r="S1867" t="str">
            <v>Waged/Timesheet</v>
          </cell>
          <cell r="T1867" t="str">
            <v>CEA – PSA</v>
          </cell>
          <cell r="U1867">
            <v>0.4</v>
          </cell>
          <cell r="V1867" t="str">
            <v>D5</v>
          </cell>
          <cell r="W1867">
            <v>43650</v>
          </cell>
          <cell r="X1867" t="str">
            <v>Floor 1 - 21 Pitt Street</v>
          </cell>
          <cell r="Y1867">
            <v>0</v>
          </cell>
          <cell r="Z1867" t="str">
            <v>Sathan</v>
          </cell>
          <cell r="AA1867" t="str">
            <v>Sukumaran</v>
          </cell>
          <cell r="AC1867" t="str">
            <v>BAND</v>
          </cell>
          <cell r="AD1867" t="str">
            <v>PSA</v>
          </cell>
          <cell r="AE1867" t="str">
            <v>Male</v>
          </cell>
          <cell r="AF1867">
            <v>1701</v>
          </cell>
          <cell r="AG1867" t="str">
            <v>AT HOP</v>
          </cell>
          <cell r="AH1867" t="str">
            <v>00.00.0000</v>
          </cell>
        </row>
        <row r="1868">
          <cell r="A1868">
            <v>51002731</v>
          </cell>
          <cell r="B1868" t="str">
            <v>Finance Division</v>
          </cell>
          <cell r="C1868" t="str">
            <v>AT HOP</v>
          </cell>
          <cell r="D1868" t="str">
            <v>AT HOP Operations</v>
          </cell>
          <cell r="E1868" t="str">
            <v>AT HOP Operations</v>
          </cell>
          <cell r="F1868">
            <v>51002731</v>
          </cell>
          <cell r="G1868" t="str">
            <v>AT HOP Service Delivery Representative</v>
          </cell>
          <cell r="H1868" t="str">
            <v>20.10.2014</v>
          </cell>
          <cell r="I1868" t="str">
            <v>Staff Member</v>
          </cell>
          <cell r="J1868" t="str">
            <v>Band D</v>
          </cell>
          <cell r="K1868">
            <v>0.4</v>
          </cell>
          <cell r="L1868">
            <v>16</v>
          </cell>
          <cell r="M1868" t="str">
            <v>Permanent Part-Time</v>
          </cell>
          <cell r="N1868" t="str">
            <v>Waged/Timesheet</v>
          </cell>
          <cell r="O1868" t="str">
            <v>Position Filled</v>
          </cell>
          <cell r="P1868">
            <v>2336</v>
          </cell>
          <cell r="Q1868" t="str">
            <v>Ehsanul Karim</v>
          </cell>
          <cell r="R1868" t="str">
            <v>Permanent Part-Time</v>
          </cell>
          <cell r="S1868" t="str">
            <v>Waged/Timesheet</v>
          </cell>
          <cell r="T1868" t="str">
            <v>CEA – PSA</v>
          </cell>
          <cell r="U1868">
            <v>0.4</v>
          </cell>
          <cell r="V1868" t="str">
            <v>D5</v>
          </cell>
          <cell r="W1868">
            <v>43650</v>
          </cell>
          <cell r="X1868" t="str">
            <v>Floor 1 - 21 Pitt Street</v>
          </cell>
          <cell r="Y1868">
            <v>0</v>
          </cell>
          <cell r="Z1868" t="str">
            <v>Ehsanul</v>
          </cell>
          <cell r="AA1868" t="str">
            <v>Karim</v>
          </cell>
          <cell r="AC1868" t="str">
            <v>BAND</v>
          </cell>
          <cell r="AD1868" t="str">
            <v>PSA</v>
          </cell>
          <cell r="AE1868" t="str">
            <v>Male</v>
          </cell>
          <cell r="AF1868">
            <v>1701</v>
          </cell>
          <cell r="AG1868" t="str">
            <v>AT HOP</v>
          </cell>
          <cell r="AH1868" t="str">
            <v>00.00.0000</v>
          </cell>
        </row>
        <row r="1869">
          <cell r="A1869">
            <v>51002732</v>
          </cell>
          <cell r="B1869" t="str">
            <v>Services</v>
          </cell>
          <cell r="C1869" t="str">
            <v>Public Transport</v>
          </cell>
          <cell r="D1869" t="str">
            <v>PT Customer Experience</v>
          </cell>
          <cell r="E1869" t="str">
            <v>PT Data Team</v>
          </cell>
          <cell r="F1869">
            <v>51002732</v>
          </cell>
          <cell r="G1869" t="str">
            <v>PT Systems Analyst</v>
          </cell>
          <cell r="H1869" t="str">
            <v>01.10.2014</v>
          </cell>
          <cell r="I1869" t="str">
            <v>Staff Member</v>
          </cell>
          <cell r="J1869" t="str">
            <v>Band G</v>
          </cell>
          <cell r="K1869">
            <v>1</v>
          </cell>
          <cell r="L1869">
            <v>40</v>
          </cell>
          <cell r="M1869" t="str">
            <v>Permanent Full-Time</v>
          </cell>
          <cell r="N1869" t="str">
            <v>Waged/Timesheet</v>
          </cell>
          <cell r="O1869" t="str">
            <v>Position Filled</v>
          </cell>
          <cell r="P1869">
            <v>2025</v>
          </cell>
          <cell r="Q1869" t="str">
            <v>Philip Kearney</v>
          </cell>
          <cell r="R1869" t="str">
            <v>Fixed Term Full-Time</v>
          </cell>
          <cell r="S1869" t="str">
            <v>Waged/Timesheet</v>
          </cell>
          <cell r="T1869" t="str">
            <v>CEA – PSA</v>
          </cell>
          <cell r="U1869">
            <v>1</v>
          </cell>
          <cell r="V1869" t="str">
            <v>G+</v>
          </cell>
          <cell r="W1869">
            <v>72000</v>
          </cell>
          <cell r="X1869" t="str">
            <v>1 Queen Street - Level 17</v>
          </cell>
          <cell r="Y1869">
            <v>0</v>
          </cell>
          <cell r="Z1869" t="str">
            <v>Philip</v>
          </cell>
          <cell r="AA1869" t="str">
            <v>Kearney</v>
          </cell>
          <cell r="AC1869" t="str">
            <v>BAND</v>
          </cell>
          <cell r="AD1869" t="str">
            <v>PSA</v>
          </cell>
          <cell r="AE1869" t="str">
            <v>Male</v>
          </cell>
          <cell r="AF1869">
            <v>1202</v>
          </cell>
          <cell r="AG1869" t="str">
            <v>PT CUSTOMER EXPERIEN</v>
          </cell>
          <cell r="AH1869" t="str">
            <v>01.06.2017</v>
          </cell>
        </row>
        <row r="1870">
          <cell r="A1870">
            <v>51002736</v>
          </cell>
          <cell r="B1870" t="str">
            <v>Capital Development Division</v>
          </cell>
          <cell r="C1870" t="str">
            <v>Construction</v>
          </cell>
          <cell r="E1870" t="str">
            <v>Construction</v>
          </cell>
          <cell r="F1870">
            <v>51002736</v>
          </cell>
          <cell r="G1870" t="str">
            <v>Design Manager</v>
          </cell>
          <cell r="H1870" t="str">
            <v>24.11.2014</v>
          </cell>
          <cell r="I1870" t="str">
            <v>Staff Member</v>
          </cell>
          <cell r="K1870">
            <v>1</v>
          </cell>
          <cell r="L1870">
            <v>40</v>
          </cell>
          <cell r="M1870" t="str">
            <v>Fixed Term Full-Time</v>
          </cell>
          <cell r="N1870" t="str">
            <v>Salaried</v>
          </cell>
          <cell r="O1870" t="str">
            <v>Position unfilled for  51 days</v>
          </cell>
          <cell r="P1870">
            <v>0</v>
          </cell>
          <cell r="U1870">
            <v>0</v>
          </cell>
          <cell r="W1870">
            <v>0</v>
          </cell>
          <cell r="Y1870">
            <v>1</v>
          </cell>
          <cell r="AH1870" t="str">
            <v>00.00.0000</v>
          </cell>
        </row>
        <row r="1871">
          <cell r="A1871">
            <v>51002737</v>
          </cell>
          <cell r="B1871" t="str">
            <v>Marketing &amp; Customer Experience</v>
          </cell>
          <cell r="C1871" t="str">
            <v>Digital Services</v>
          </cell>
          <cell r="E1871" t="str">
            <v>Digital Services</v>
          </cell>
          <cell r="F1871">
            <v>51002737</v>
          </cell>
          <cell r="G1871" t="str">
            <v>Online Editor</v>
          </cell>
          <cell r="H1871" t="str">
            <v>24.11.2014</v>
          </cell>
          <cell r="I1871" t="str">
            <v>Staff Member</v>
          </cell>
          <cell r="J1871" t="str">
            <v>Band E</v>
          </cell>
          <cell r="K1871">
            <v>1</v>
          </cell>
          <cell r="L1871">
            <v>40</v>
          </cell>
          <cell r="M1871" t="str">
            <v>Permanent Full-Time</v>
          </cell>
          <cell r="N1871" t="str">
            <v>Waged/Timesheet</v>
          </cell>
          <cell r="O1871" t="str">
            <v>Position unfilled for  51 days</v>
          </cell>
          <cell r="P1871">
            <v>0</v>
          </cell>
          <cell r="U1871">
            <v>0</v>
          </cell>
          <cell r="W1871">
            <v>0</v>
          </cell>
          <cell r="Y1871">
            <v>1</v>
          </cell>
          <cell r="AD1871" t="str">
            <v>PSA</v>
          </cell>
          <cell r="AH1871" t="str">
            <v>00.00.0000</v>
          </cell>
        </row>
        <row r="1872">
          <cell r="A1872">
            <v>51002738</v>
          </cell>
          <cell r="B1872" t="str">
            <v>Marketing &amp; Customer Experience</v>
          </cell>
          <cell r="C1872" t="str">
            <v>Customer Strategy</v>
          </cell>
          <cell r="E1872" t="str">
            <v>Customer Strategy</v>
          </cell>
          <cell r="F1872">
            <v>51002738</v>
          </cell>
          <cell r="G1872" t="str">
            <v>CRM Product Manager</v>
          </cell>
          <cell r="H1872" t="str">
            <v>24.11.2014</v>
          </cell>
          <cell r="I1872" t="str">
            <v>Staff Member</v>
          </cell>
          <cell r="J1872" t="str">
            <v>Band G</v>
          </cell>
          <cell r="K1872">
            <v>1</v>
          </cell>
          <cell r="L1872">
            <v>40</v>
          </cell>
          <cell r="M1872" t="str">
            <v>Fixed Term Full-Time</v>
          </cell>
          <cell r="N1872" t="str">
            <v>Waged/Timesheet</v>
          </cell>
          <cell r="O1872" t="str">
            <v>Position Filled</v>
          </cell>
          <cell r="P1872">
            <v>338</v>
          </cell>
          <cell r="Q1872" t="str">
            <v>Kate Greenaway</v>
          </cell>
          <cell r="R1872" t="str">
            <v>Permanent Full-Time</v>
          </cell>
          <cell r="S1872" t="str">
            <v>Waged/Timesheet</v>
          </cell>
          <cell r="T1872" t="str">
            <v>IEA – 2010 Standard</v>
          </cell>
          <cell r="U1872">
            <v>1</v>
          </cell>
          <cell r="V1872" t="str">
            <v>G+</v>
          </cell>
          <cell r="W1872">
            <v>71387.47</v>
          </cell>
          <cell r="X1872" t="str">
            <v>Goodman Fielder L2 - 8 Nelson Street</v>
          </cell>
          <cell r="Y1872">
            <v>0</v>
          </cell>
          <cell r="Z1872" t="str">
            <v>Katie</v>
          </cell>
          <cell r="AA1872" t="str">
            <v>Greenaway</v>
          </cell>
          <cell r="AB1872" t="str">
            <v>Kate</v>
          </cell>
          <cell r="AC1872" t="str">
            <v>BAND</v>
          </cell>
          <cell r="AD1872" t="str">
            <v>PSA</v>
          </cell>
          <cell r="AE1872" t="str">
            <v>Female</v>
          </cell>
          <cell r="AF1872">
            <v>9321</v>
          </cell>
          <cell r="AG1872" t="str">
            <v>Customer Strategy</v>
          </cell>
          <cell r="AH1872" t="str">
            <v>00.00.0000</v>
          </cell>
        </row>
        <row r="1873">
          <cell r="A1873">
            <v>51002739</v>
          </cell>
          <cell r="B1873" t="str">
            <v>People, Safety &amp; Contact</v>
          </cell>
          <cell r="C1873" t="str">
            <v>Health and Safety</v>
          </cell>
          <cell r="E1873" t="str">
            <v>Health and Safety</v>
          </cell>
          <cell r="F1873">
            <v>51002739</v>
          </cell>
          <cell r="G1873" t="str">
            <v>H &amp; S Coordinator Assistant</v>
          </cell>
          <cell r="H1873" t="str">
            <v>08.12.2014</v>
          </cell>
          <cell r="I1873" t="str">
            <v>Staff Member</v>
          </cell>
          <cell r="K1873">
            <v>0</v>
          </cell>
          <cell r="L1873">
            <v>0</v>
          </cell>
          <cell r="M1873" t="str">
            <v>Non-Employee</v>
          </cell>
          <cell r="N1873" t="str">
            <v>Contractor</v>
          </cell>
          <cell r="O1873" t="str">
            <v>Position Filled</v>
          </cell>
          <cell r="P1873">
            <v>2380</v>
          </cell>
          <cell r="Q1873" t="str">
            <v>Harry Vossen</v>
          </cell>
          <cell r="R1873" t="str">
            <v>Non-Employee</v>
          </cell>
          <cell r="S1873" t="str">
            <v>Contractor</v>
          </cell>
          <cell r="U1873">
            <v>0</v>
          </cell>
          <cell r="W1873">
            <v>0</v>
          </cell>
          <cell r="X1873" t="str">
            <v>Central One Level 2 - 6 Henderson Valley Road</v>
          </cell>
          <cell r="Y1873">
            <v>0</v>
          </cell>
          <cell r="Z1873" t="str">
            <v>Harry</v>
          </cell>
          <cell r="AA1873" t="str">
            <v>Vossen</v>
          </cell>
          <cell r="AE1873" t="str">
            <v>Male</v>
          </cell>
          <cell r="AF1873">
            <v>9304</v>
          </cell>
          <cell r="AG1873" t="str">
            <v>Health and Safety</v>
          </cell>
          <cell r="AH1873" t="str">
            <v>01.03.2015</v>
          </cell>
        </row>
        <row r="1874">
          <cell r="A1874">
            <v>51002740</v>
          </cell>
          <cell r="B1874" t="str">
            <v>Capital Development Division</v>
          </cell>
          <cell r="C1874" t="str">
            <v>Roading</v>
          </cell>
          <cell r="D1874" t="str">
            <v>Project Services</v>
          </cell>
          <cell r="E1874" t="str">
            <v>Project Services</v>
          </cell>
          <cell r="F1874">
            <v>51002740</v>
          </cell>
          <cell r="G1874" t="str">
            <v>Risk Specialist</v>
          </cell>
          <cell r="H1874" t="str">
            <v>05.01.2015</v>
          </cell>
          <cell r="I1874" t="str">
            <v>Staff Member</v>
          </cell>
          <cell r="K1874">
            <v>0</v>
          </cell>
          <cell r="L1874">
            <v>0</v>
          </cell>
          <cell r="M1874" t="str">
            <v>Non-Employee</v>
          </cell>
          <cell r="N1874" t="str">
            <v>Contractor</v>
          </cell>
          <cell r="O1874" t="str">
            <v>Position Filled</v>
          </cell>
          <cell r="P1874">
            <v>2194</v>
          </cell>
          <cell r="Q1874" t="str">
            <v>Tracey Smith</v>
          </cell>
          <cell r="R1874" t="str">
            <v>Non-Employee</v>
          </cell>
          <cell r="S1874" t="str">
            <v>Contractor</v>
          </cell>
          <cell r="U1874">
            <v>0</v>
          </cell>
          <cell r="W1874">
            <v>0</v>
          </cell>
          <cell r="X1874" t="str">
            <v>Admin 4 - 6 Henderson Valley Road</v>
          </cell>
          <cell r="Y1874">
            <v>0</v>
          </cell>
          <cell r="Z1874" t="str">
            <v>Tracey</v>
          </cell>
          <cell r="AA1874" t="str">
            <v>Smith</v>
          </cell>
          <cell r="AE1874" t="str">
            <v>Female</v>
          </cell>
          <cell r="AF1874">
            <v>3313</v>
          </cell>
          <cell r="AG1874" t="str">
            <v>Project Services</v>
          </cell>
          <cell r="AH1874" t="str">
            <v>31.03.2015</v>
          </cell>
        </row>
        <row r="1875">
          <cell r="A1875">
            <v>51002741</v>
          </cell>
          <cell r="B1875" t="str">
            <v>Capital Development Division</v>
          </cell>
          <cell r="C1875" t="str">
            <v>Road Corridor</v>
          </cell>
          <cell r="D1875" t="str">
            <v>Asset Management &amp; Systems</v>
          </cell>
          <cell r="E1875" t="str">
            <v>Asset Management Planning</v>
          </cell>
          <cell r="F1875">
            <v>51002741</v>
          </cell>
          <cell r="G1875" t="str">
            <v>ONRC Project Manager</v>
          </cell>
          <cell r="H1875" t="str">
            <v>15.12.2014</v>
          </cell>
          <cell r="I1875" t="str">
            <v>Staff Member</v>
          </cell>
          <cell r="K1875">
            <v>0</v>
          </cell>
          <cell r="L1875">
            <v>0</v>
          </cell>
          <cell r="M1875" t="str">
            <v>Non-Employee</v>
          </cell>
          <cell r="N1875" t="str">
            <v>Contractor</v>
          </cell>
          <cell r="O1875" t="str">
            <v>Position Filled</v>
          </cell>
          <cell r="P1875">
            <v>1439</v>
          </cell>
          <cell r="Q1875" t="str">
            <v>Anna Percy</v>
          </cell>
          <cell r="R1875" t="str">
            <v>Non-Employee</v>
          </cell>
          <cell r="S1875" t="str">
            <v>Contractor</v>
          </cell>
          <cell r="T1875" t="str">
            <v>IEA – 2013 Standard</v>
          </cell>
          <cell r="U1875">
            <v>1</v>
          </cell>
          <cell r="V1875" t="str">
            <v>H+</v>
          </cell>
          <cell r="W1875">
            <v>90000</v>
          </cell>
          <cell r="X1875" t="str">
            <v>Admin 5 - 6 Henderson Valley Road</v>
          </cell>
          <cell r="Y1875">
            <v>0</v>
          </cell>
          <cell r="Z1875" t="str">
            <v>Anna</v>
          </cell>
          <cell r="AA1875" t="str">
            <v>Percy</v>
          </cell>
          <cell r="AC1875" t="str">
            <v>BAND</v>
          </cell>
          <cell r="AE1875" t="str">
            <v>Female</v>
          </cell>
          <cell r="AF1875">
            <v>3201</v>
          </cell>
          <cell r="AG1875" t="str">
            <v>AMP AND POLICY</v>
          </cell>
          <cell r="AH1875" t="str">
            <v>30.06.2015</v>
          </cell>
        </row>
        <row r="1876">
          <cell r="A1876">
            <v>51002742</v>
          </cell>
          <cell r="B1876" t="str">
            <v>Services</v>
          </cell>
          <cell r="C1876" t="str">
            <v>Public Transport</v>
          </cell>
          <cell r="D1876" t="str">
            <v>PT Customer Experience</v>
          </cell>
          <cell r="E1876" t="str">
            <v>Service Centre (5)</v>
          </cell>
          <cell r="F1876">
            <v>51002742</v>
          </cell>
          <cell r="G1876" t="str">
            <v>Service Centre Representative</v>
          </cell>
          <cell r="H1876" t="str">
            <v>09.12.2014</v>
          </cell>
          <cell r="I1876" t="str">
            <v>Staff Member</v>
          </cell>
          <cell r="J1876" t="str">
            <v>Band D</v>
          </cell>
          <cell r="K1876">
            <v>0.5</v>
          </cell>
          <cell r="L1876">
            <v>20</v>
          </cell>
          <cell r="M1876" t="str">
            <v>Permanent Part-Time</v>
          </cell>
          <cell r="N1876" t="str">
            <v>Waged/Timesheet</v>
          </cell>
          <cell r="O1876" t="str">
            <v>Position unfilled for  36 days</v>
          </cell>
          <cell r="P1876">
            <v>0</v>
          </cell>
          <cell r="U1876">
            <v>0</v>
          </cell>
          <cell r="W1876">
            <v>0</v>
          </cell>
          <cell r="Y1876">
            <v>0.5</v>
          </cell>
          <cell r="AD1876" t="str">
            <v>PSA</v>
          </cell>
          <cell r="AH1876" t="str">
            <v>00.00.0000</v>
          </cell>
        </row>
        <row r="1877">
          <cell r="A1877">
            <v>51002743</v>
          </cell>
          <cell r="B1877" t="str">
            <v>Capital Development Division</v>
          </cell>
          <cell r="C1877" t="str">
            <v>Road Corridor</v>
          </cell>
          <cell r="D1877" t="str">
            <v>Delivery</v>
          </cell>
          <cell r="E1877" t="str">
            <v>South East Contracts</v>
          </cell>
          <cell r="F1877">
            <v>51002743</v>
          </cell>
          <cell r="G1877" t="str">
            <v>Opus Consultant</v>
          </cell>
          <cell r="H1877" t="str">
            <v>01.01.2015</v>
          </cell>
          <cell r="I1877" t="str">
            <v>Staff Member</v>
          </cell>
          <cell r="K1877">
            <v>0</v>
          </cell>
          <cell r="L1877">
            <v>0</v>
          </cell>
          <cell r="M1877" t="str">
            <v>Non-Employee</v>
          </cell>
          <cell r="N1877" t="str">
            <v>Consultant</v>
          </cell>
          <cell r="O1877" t="str">
            <v>Position Filled</v>
          </cell>
          <cell r="P1877">
            <v>2385</v>
          </cell>
          <cell r="Q1877" t="str">
            <v>Travis Bixley</v>
          </cell>
          <cell r="R1877" t="str">
            <v>Non-Employee</v>
          </cell>
          <cell r="S1877" t="str">
            <v>Consultant</v>
          </cell>
          <cell r="U1877">
            <v>0</v>
          </cell>
          <cell r="W1877">
            <v>0</v>
          </cell>
          <cell r="Y1877">
            <v>0</v>
          </cell>
          <cell r="Z1877" t="str">
            <v>Travis</v>
          </cell>
          <cell r="AA1877" t="str">
            <v>Bixley</v>
          </cell>
          <cell r="AE1877" t="str">
            <v>Male</v>
          </cell>
          <cell r="AF1877">
            <v>1620</v>
          </cell>
          <cell r="AG1877" t="str">
            <v>South 2</v>
          </cell>
          <cell r="AH1877" t="str">
            <v>31.03.2015</v>
          </cell>
        </row>
        <row r="1878">
          <cell r="A1878">
            <v>51002744</v>
          </cell>
          <cell r="B1878" t="str">
            <v>Communications</v>
          </cell>
          <cell r="C1878" t="str">
            <v>Communications - CRL &amp; HED</v>
          </cell>
          <cell r="E1878" t="str">
            <v>Communications - CRL &amp; HED</v>
          </cell>
          <cell r="F1878">
            <v>51002744</v>
          </cell>
          <cell r="G1878" t="str">
            <v>Communications &amp; Stakeholder Advisor</v>
          </cell>
          <cell r="H1878" t="str">
            <v>19.01.2014</v>
          </cell>
          <cell r="I1878" t="str">
            <v>Staff Member</v>
          </cell>
          <cell r="J1878" t="str">
            <v>Band G</v>
          </cell>
          <cell r="K1878">
            <v>1</v>
          </cell>
          <cell r="L1878">
            <v>40</v>
          </cell>
          <cell r="M1878" t="str">
            <v>Fixed Term Full-Time</v>
          </cell>
          <cell r="N1878" t="str">
            <v>Waged/Timesheet</v>
          </cell>
          <cell r="O1878" t="str">
            <v>Position unfilled for 360 days</v>
          </cell>
          <cell r="P1878">
            <v>0</v>
          </cell>
          <cell r="U1878">
            <v>0</v>
          </cell>
          <cell r="W1878">
            <v>0</v>
          </cell>
          <cell r="Y1878">
            <v>1</v>
          </cell>
          <cell r="AD1878" t="str">
            <v>PSA</v>
          </cell>
          <cell r="AH1878" t="str">
            <v>00.00.0000</v>
          </cell>
        </row>
        <row r="1879">
          <cell r="A1879">
            <v>51002745</v>
          </cell>
          <cell r="B1879" t="str">
            <v>Marketing &amp; Customer Experience</v>
          </cell>
          <cell r="C1879" t="str">
            <v>Design Studio</v>
          </cell>
          <cell r="E1879" t="str">
            <v>Design Studio</v>
          </cell>
          <cell r="F1879">
            <v>51002745</v>
          </cell>
          <cell r="G1879" t="str">
            <v>Designer - Wayfinding</v>
          </cell>
          <cell r="H1879" t="str">
            <v>09.12.2014</v>
          </cell>
          <cell r="I1879" t="str">
            <v>Staff Member</v>
          </cell>
          <cell r="J1879" t="str">
            <v>Band F</v>
          </cell>
          <cell r="K1879">
            <v>1</v>
          </cell>
          <cell r="L1879">
            <v>40</v>
          </cell>
          <cell r="M1879" t="str">
            <v>Fixed Term Full-Time</v>
          </cell>
          <cell r="N1879" t="str">
            <v>Waged/Timesheet</v>
          </cell>
          <cell r="O1879" t="str">
            <v>Position unfilled for  36 days</v>
          </cell>
          <cell r="P1879">
            <v>0</v>
          </cell>
          <cell r="U1879">
            <v>0</v>
          </cell>
          <cell r="W1879">
            <v>0</v>
          </cell>
          <cell r="Y1879">
            <v>1</v>
          </cell>
          <cell r="AD1879" t="str">
            <v>PSA</v>
          </cell>
          <cell r="AH1879" t="str">
            <v>00.00.0000</v>
          </cell>
        </row>
        <row r="1880">
          <cell r="A1880">
            <v>51002746</v>
          </cell>
          <cell r="B1880" t="str">
            <v>Services</v>
          </cell>
          <cell r="C1880" t="str">
            <v>Public Transport</v>
          </cell>
          <cell r="D1880" t="str">
            <v>PT Commercial</v>
          </cell>
          <cell r="E1880" t="str">
            <v>Commercial Advisory</v>
          </cell>
          <cell r="F1880">
            <v>51002746</v>
          </cell>
          <cell r="G1880" t="str">
            <v>Commercial Advisor - Team Leader</v>
          </cell>
          <cell r="H1880" t="str">
            <v>05.01.2015</v>
          </cell>
          <cell r="I1880" t="str">
            <v>Unit Manager</v>
          </cell>
          <cell r="J1880" t="str">
            <v>Band I</v>
          </cell>
          <cell r="K1880">
            <v>1</v>
          </cell>
          <cell r="L1880">
            <v>40</v>
          </cell>
          <cell r="M1880" t="str">
            <v>Permanent Full-Time</v>
          </cell>
          <cell r="N1880" t="str">
            <v>Salaried</v>
          </cell>
          <cell r="O1880" t="str">
            <v>Position unfilled for   9 days</v>
          </cell>
          <cell r="P1880">
            <v>0</v>
          </cell>
          <cell r="U1880">
            <v>0</v>
          </cell>
          <cell r="W1880">
            <v>0</v>
          </cell>
          <cell r="Y1880">
            <v>1</v>
          </cell>
          <cell r="AD1880" t="str">
            <v>PSA</v>
          </cell>
          <cell r="AH1880" t="str">
            <v>00.00.0000</v>
          </cell>
        </row>
        <row r="1881">
          <cell r="A1881">
            <v>51002747</v>
          </cell>
          <cell r="B1881" t="str">
            <v>Chief Executive Office</v>
          </cell>
          <cell r="C1881" t="str">
            <v>City Rail Link</v>
          </cell>
          <cell r="D1881" t="str">
            <v>Construction</v>
          </cell>
          <cell r="E1881" t="str">
            <v>Construction</v>
          </cell>
          <cell r="F1881">
            <v>51002747</v>
          </cell>
          <cell r="G1881" t="str">
            <v>Construction Project Manager</v>
          </cell>
          <cell r="H1881" t="str">
            <v>17.12.2014</v>
          </cell>
          <cell r="I1881" t="str">
            <v>Staff Member</v>
          </cell>
          <cell r="J1881" t="str">
            <v>Band G</v>
          </cell>
          <cell r="K1881">
            <v>1</v>
          </cell>
          <cell r="L1881">
            <v>40</v>
          </cell>
          <cell r="M1881" t="str">
            <v>Fixed Term Full-Time</v>
          </cell>
          <cell r="N1881" t="str">
            <v>Waged/Timesheet</v>
          </cell>
          <cell r="O1881" t="str">
            <v>Position unfilled for  28 days</v>
          </cell>
          <cell r="P1881">
            <v>0</v>
          </cell>
          <cell r="U1881">
            <v>0</v>
          </cell>
          <cell r="W1881">
            <v>0</v>
          </cell>
          <cell r="Y1881">
            <v>1</v>
          </cell>
          <cell r="AD1881" t="str">
            <v>PSA</v>
          </cell>
          <cell r="AH1881" t="str">
            <v>00.00.0000</v>
          </cell>
        </row>
        <row r="1882">
          <cell r="A1882">
            <v>51002750</v>
          </cell>
          <cell r="B1882" t="str">
            <v>Chief Executive Office</v>
          </cell>
          <cell r="C1882" t="str">
            <v>City Rail Link</v>
          </cell>
          <cell r="D1882" t="str">
            <v>CRL Operations</v>
          </cell>
          <cell r="E1882" t="str">
            <v>Asset Management</v>
          </cell>
          <cell r="F1882">
            <v>51002750</v>
          </cell>
          <cell r="G1882" t="str">
            <v>Asset Manager</v>
          </cell>
          <cell r="H1882" t="str">
            <v>12.01.2015</v>
          </cell>
          <cell r="I1882" t="str">
            <v>Team Leader</v>
          </cell>
          <cell r="K1882">
            <v>1</v>
          </cell>
          <cell r="L1882">
            <v>40</v>
          </cell>
          <cell r="M1882" t="str">
            <v>Fixed Term Full-Time</v>
          </cell>
          <cell r="N1882" t="str">
            <v>Salaried</v>
          </cell>
          <cell r="O1882" t="str">
            <v>Position unfilled for   2 days</v>
          </cell>
          <cell r="P1882">
            <v>0</v>
          </cell>
          <cell r="U1882">
            <v>0</v>
          </cell>
          <cell r="W1882">
            <v>0</v>
          </cell>
          <cell r="Y1882">
            <v>1</v>
          </cell>
          <cell r="AH1882" t="str">
            <v>00.00.0000</v>
          </cell>
        </row>
        <row r="1883">
          <cell r="A1883">
            <v>51002751</v>
          </cell>
          <cell r="B1883" t="str">
            <v>Capital Development Division</v>
          </cell>
          <cell r="C1883" t="str">
            <v>Roading</v>
          </cell>
          <cell r="D1883" t="str">
            <v>Delivery - Central</v>
          </cell>
          <cell r="E1883" t="str">
            <v>Road Development CBD</v>
          </cell>
          <cell r="F1883">
            <v>51002751</v>
          </cell>
          <cell r="G1883" t="str">
            <v>Graduate Engineer</v>
          </cell>
          <cell r="H1883" t="str">
            <v>05.01.2015</v>
          </cell>
          <cell r="I1883" t="str">
            <v>Staff Member</v>
          </cell>
          <cell r="K1883">
            <v>0</v>
          </cell>
          <cell r="L1883">
            <v>0</v>
          </cell>
          <cell r="M1883" t="str">
            <v>Non-Employee</v>
          </cell>
          <cell r="N1883" t="str">
            <v>Contractor</v>
          </cell>
          <cell r="O1883" t="str">
            <v>Position Filled</v>
          </cell>
          <cell r="P1883">
            <v>2399</v>
          </cell>
          <cell r="Q1883" t="str">
            <v>Ben Wilshere</v>
          </cell>
          <cell r="R1883" t="str">
            <v>Non-Employee</v>
          </cell>
          <cell r="S1883" t="str">
            <v>Contractor</v>
          </cell>
          <cell r="U1883">
            <v>0</v>
          </cell>
          <cell r="W1883">
            <v>0</v>
          </cell>
          <cell r="X1883" t="str">
            <v>HSBC L10 - 1 Queen Street</v>
          </cell>
          <cell r="Y1883">
            <v>0</v>
          </cell>
          <cell r="Z1883" t="str">
            <v>Ben</v>
          </cell>
          <cell r="AA1883" t="str">
            <v>Wilshere</v>
          </cell>
          <cell r="AE1883" t="str">
            <v>Male</v>
          </cell>
          <cell r="AF1883">
            <v>3102</v>
          </cell>
          <cell r="AG1883" t="str">
            <v>Road DEV - CBD</v>
          </cell>
          <cell r="AH1883" t="str">
            <v>30.12.2015</v>
          </cell>
        </row>
        <row r="1884">
          <cell r="A1884">
            <v>51002752</v>
          </cell>
          <cell r="B1884" t="str">
            <v>Capital Development Division</v>
          </cell>
          <cell r="C1884" t="str">
            <v>Construction</v>
          </cell>
          <cell r="D1884" t="str">
            <v>Rail Development - EMU Depot Proj Deliv</v>
          </cell>
          <cell r="E1884" t="str">
            <v>Rail Development - EMU Depot Proj Deliv</v>
          </cell>
          <cell r="F1884">
            <v>51002752</v>
          </cell>
          <cell r="G1884" t="str">
            <v>Jacobs - Consultants</v>
          </cell>
          <cell r="H1884" t="str">
            <v>05.01.2015</v>
          </cell>
          <cell r="I1884" t="str">
            <v>Staff Member</v>
          </cell>
          <cell r="K1884">
            <v>0</v>
          </cell>
          <cell r="L1884">
            <v>0</v>
          </cell>
          <cell r="M1884" t="str">
            <v>Non-Employee</v>
          </cell>
          <cell r="N1884" t="str">
            <v>Consultant</v>
          </cell>
          <cell r="O1884" t="str">
            <v>Position Filled</v>
          </cell>
          <cell r="P1884">
            <v>2400</v>
          </cell>
          <cell r="Q1884" t="str">
            <v>Jarrod Darlington</v>
          </cell>
          <cell r="R1884" t="str">
            <v>Non-Employee</v>
          </cell>
          <cell r="S1884" t="str">
            <v>Consultant</v>
          </cell>
          <cell r="U1884">
            <v>0</v>
          </cell>
          <cell r="W1884">
            <v>0</v>
          </cell>
          <cell r="Y1884">
            <v>0</v>
          </cell>
          <cell r="Z1884" t="str">
            <v>Jarrod</v>
          </cell>
          <cell r="AA1884" t="str">
            <v>Darlington</v>
          </cell>
          <cell r="AE1884" t="str">
            <v>Male</v>
          </cell>
          <cell r="AF1884">
            <v>9603</v>
          </cell>
          <cell r="AG1884" t="str">
            <v>EMU Depot project</v>
          </cell>
          <cell r="AH1884" t="str">
            <v>28.02.2015</v>
          </cell>
        </row>
        <row r="1885">
          <cell r="A1885">
            <v>51002753</v>
          </cell>
          <cell r="B1885" t="str">
            <v>Capital Development Division</v>
          </cell>
          <cell r="C1885" t="str">
            <v>Construction</v>
          </cell>
          <cell r="D1885" t="str">
            <v>Rail Development - EMU Depot Proj Deliv</v>
          </cell>
          <cell r="E1885" t="str">
            <v>Rail Development - EMU Depot Proj Deliv</v>
          </cell>
          <cell r="F1885">
            <v>51002753</v>
          </cell>
          <cell r="G1885" t="str">
            <v>Jacobs - Consultants</v>
          </cell>
          <cell r="H1885" t="str">
            <v>05.01.2015</v>
          </cell>
          <cell r="I1885" t="str">
            <v>Staff Member</v>
          </cell>
          <cell r="K1885">
            <v>0</v>
          </cell>
          <cell r="L1885">
            <v>0</v>
          </cell>
          <cell r="M1885" t="str">
            <v>Non-Employee</v>
          </cell>
          <cell r="N1885" t="str">
            <v>Consultant</v>
          </cell>
          <cell r="O1885" t="str">
            <v>Position Filled</v>
          </cell>
          <cell r="P1885">
            <v>2401</v>
          </cell>
          <cell r="Q1885" t="str">
            <v>Ida Dowling</v>
          </cell>
          <cell r="R1885" t="str">
            <v>Non-Employee</v>
          </cell>
          <cell r="S1885" t="str">
            <v>Consultant</v>
          </cell>
          <cell r="U1885">
            <v>0</v>
          </cell>
          <cell r="W1885">
            <v>0</v>
          </cell>
          <cell r="X1885" t="str">
            <v>AMP  L18 -  29 Customs Street West</v>
          </cell>
          <cell r="Y1885">
            <v>0</v>
          </cell>
          <cell r="Z1885" t="str">
            <v>Ida</v>
          </cell>
          <cell r="AA1885" t="str">
            <v>Dowling</v>
          </cell>
          <cell r="AE1885" t="str">
            <v>Female</v>
          </cell>
          <cell r="AF1885">
            <v>9603</v>
          </cell>
          <cell r="AG1885" t="str">
            <v>EMU Depot project</v>
          </cell>
          <cell r="AH1885" t="str">
            <v>28.02.2015</v>
          </cell>
        </row>
        <row r="1886">
          <cell r="A1886">
            <v>51002754</v>
          </cell>
          <cell r="B1886" t="str">
            <v>Capital Development Division</v>
          </cell>
          <cell r="C1886" t="str">
            <v>Construction</v>
          </cell>
          <cell r="D1886" t="str">
            <v>Rail Development - EMU Depot Proj Deliv</v>
          </cell>
          <cell r="E1886" t="str">
            <v>Rail Development - EMU Depot Proj Deliv</v>
          </cell>
          <cell r="F1886">
            <v>51002754</v>
          </cell>
          <cell r="G1886" t="str">
            <v>Jacobs - Consultants</v>
          </cell>
          <cell r="H1886" t="str">
            <v>05.01.2015</v>
          </cell>
          <cell r="I1886" t="str">
            <v>Staff Member</v>
          </cell>
          <cell r="K1886">
            <v>0</v>
          </cell>
          <cell r="L1886">
            <v>0</v>
          </cell>
          <cell r="M1886" t="str">
            <v>Non-Employee</v>
          </cell>
          <cell r="N1886" t="str">
            <v>Consultant</v>
          </cell>
          <cell r="O1886" t="str">
            <v>Position Filled</v>
          </cell>
          <cell r="P1886">
            <v>2402</v>
          </cell>
          <cell r="Q1886" t="str">
            <v>Andrew Bell</v>
          </cell>
          <cell r="R1886" t="str">
            <v>Non-Employee</v>
          </cell>
          <cell r="S1886" t="str">
            <v>Consultant</v>
          </cell>
          <cell r="U1886">
            <v>0</v>
          </cell>
          <cell r="W1886">
            <v>0</v>
          </cell>
          <cell r="X1886" t="str">
            <v>AMP  L18 -  29 Customs Street West</v>
          </cell>
          <cell r="Y1886">
            <v>0</v>
          </cell>
          <cell r="Z1886" t="str">
            <v>Andrew</v>
          </cell>
          <cell r="AA1886" t="str">
            <v>Bell</v>
          </cell>
          <cell r="AE1886" t="str">
            <v>Male</v>
          </cell>
          <cell r="AF1886">
            <v>9603</v>
          </cell>
          <cell r="AG1886" t="str">
            <v>EMU Depot project</v>
          </cell>
          <cell r="AH1886" t="str">
            <v>28.02.2015</v>
          </cell>
        </row>
        <row r="1887">
          <cell r="A1887">
            <v>51002755</v>
          </cell>
          <cell r="B1887" t="str">
            <v>Capital Development Division</v>
          </cell>
          <cell r="C1887" t="str">
            <v>Construction</v>
          </cell>
          <cell r="D1887" t="str">
            <v>Rail Development - EMU Depot Proj Deliv</v>
          </cell>
          <cell r="E1887" t="str">
            <v>Rail Development - EMU Depot Proj Deliv</v>
          </cell>
          <cell r="F1887">
            <v>51002755</v>
          </cell>
          <cell r="G1887" t="str">
            <v>Jacobs - Consultants</v>
          </cell>
          <cell r="H1887" t="str">
            <v>05.01.2015</v>
          </cell>
          <cell r="I1887" t="str">
            <v>Staff Member</v>
          </cell>
          <cell r="K1887">
            <v>0</v>
          </cell>
          <cell r="L1887">
            <v>0</v>
          </cell>
          <cell r="M1887" t="str">
            <v>Non-Employee</v>
          </cell>
          <cell r="N1887" t="str">
            <v>Consultant</v>
          </cell>
          <cell r="O1887" t="str">
            <v>Position Filled</v>
          </cell>
          <cell r="P1887">
            <v>2403</v>
          </cell>
          <cell r="Q1887" t="str">
            <v>Christian Arkell</v>
          </cell>
          <cell r="R1887" t="str">
            <v>Non-Employee</v>
          </cell>
          <cell r="S1887" t="str">
            <v>Consultant</v>
          </cell>
          <cell r="U1887">
            <v>0</v>
          </cell>
          <cell r="W1887">
            <v>0</v>
          </cell>
          <cell r="X1887" t="str">
            <v>AMP  L18 -  29 Customs Street West</v>
          </cell>
          <cell r="Y1887">
            <v>0</v>
          </cell>
          <cell r="Z1887" t="str">
            <v>Christian</v>
          </cell>
          <cell r="AA1887" t="str">
            <v>Arkell</v>
          </cell>
          <cell r="AE1887" t="str">
            <v>Male</v>
          </cell>
          <cell r="AF1887">
            <v>9603</v>
          </cell>
          <cell r="AG1887" t="str">
            <v>EMU Depot project</v>
          </cell>
          <cell r="AH1887" t="str">
            <v>28.02.2015</v>
          </cell>
        </row>
        <row r="1888">
          <cell r="A1888">
            <v>51002756</v>
          </cell>
          <cell r="B1888" t="str">
            <v>Capital Development Division</v>
          </cell>
          <cell r="C1888" t="str">
            <v>Construction</v>
          </cell>
          <cell r="D1888" t="str">
            <v>Rail Development - EMU Depot Proj Deliv</v>
          </cell>
          <cell r="E1888" t="str">
            <v>Rail Development - EMU Depot Proj Deliv</v>
          </cell>
          <cell r="F1888">
            <v>51002756</v>
          </cell>
          <cell r="G1888" t="str">
            <v>Jacobs - Consultants</v>
          </cell>
          <cell r="H1888" t="str">
            <v>05.01.2015</v>
          </cell>
          <cell r="I1888" t="str">
            <v>Staff Member</v>
          </cell>
          <cell r="K1888">
            <v>0</v>
          </cell>
          <cell r="L1888">
            <v>0</v>
          </cell>
          <cell r="M1888" t="str">
            <v>Non-Employee</v>
          </cell>
          <cell r="N1888" t="str">
            <v>Consultant</v>
          </cell>
          <cell r="O1888" t="str">
            <v>Position Filled</v>
          </cell>
          <cell r="P1888">
            <v>2404</v>
          </cell>
          <cell r="Q1888" t="str">
            <v>Graham Norman</v>
          </cell>
          <cell r="R1888" t="str">
            <v>Non-Employee</v>
          </cell>
          <cell r="S1888" t="str">
            <v>Consultant</v>
          </cell>
          <cell r="U1888">
            <v>0</v>
          </cell>
          <cell r="W1888">
            <v>0</v>
          </cell>
          <cell r="X1888" t="str">
            <v>AMP  L18 -  29 Customs Street West</v>
          </cell>
          <cell r="Y1888">
            <v>0</v>
          </cell>
          <cell r="Z1888" t="str">
            <v>Graham</v>
          </cell>
          <cell r="AA1888" t="str">
            <v>Norman</v>
          </cell>
          <cell r="AE1888" t="str">
            <v>Male</v>
          </cell>
          <cell r="AF1888">
            <v>9603</v>
          </cell>
          <cell r="AG1888" t="str">
            <v>EMU Depot project</v>
          </cell>
          <cell r="AH1888" t="str">
            <v>28.02.2015</v>
          </cell>
        </row>
        <row r="1889">
          <cell r="A1889">
            <v>51002757</v>
          </cell>
          <cell r="B1889" t="str">
            <v>Capital Development Division</v>
          </cell>
          <cell r="C1889" t="str">
            <v>Construction</v>
          </cell>
          <cell r="D1889" t="str">
            <v>Rail Development - EMU Depot Proj Deliv</v>
          </cell>
          <cell r="E1889" t="str">
            <v>Rail Development - EMU Depot Proj Deliv</v>
          </cell>
          <cell r="F1889">
            <v>51002757</v>
          </cell>
          <cell r="G1889" t="str">
            <v>Jacobs - Consultants</v>
          </cell>
          <cell r="H1889" t="str">
            <v>05.01.2015</v>
          </cell>
          <cell r="I1889" t="str">
            <v>Staff Member</v>
          </cell>
          <cell r="K1889">
            <v>0</v>
          </cell>
          <cell r="L1889">
            <v>0</v>
          </cell>
          <cell r="M1889" t="str">
            <v>Non-Employee</v>
          </cell>
          <cell r="N1889" t="str">
            <v>Consultant</v>
          </cell>
          <cell r="O1889" t="str">
            <v>Position Filled</v>
          </cell>
          <cell r="P1889">
            <v>2405</v>
          </cell>
          <cell r="Q1889" t="str">
            <v>Andrew Lawson</v>
          </cell>
          <cell r="R1889" t="str">
            <v>Non-Employee</v>
          </cell>
          <cell r="S1889" t="str">
            <v>Consultant</v>
          </cell>
          <cell r="U1889">
            <v>0</v>
          </cell>
          <cell r="W1889">
            <v>0</v>
          </cell>
          <cell r="X1889" t="str">
            <v>AMP  L18 -  29 Customs Street West</v>
          </cell>
          <cell r="Y1889">
            <v>0</v>
          </cell>
          <cell r="Z1889" t="str">
            <v>Andrew</v>
          </cell>
          <cell r="AA1889" t="str">
            <v>Lawson</v>
          </cell>
          <cell r="AE1889" t="str">
            <v>Male</v>
          </cell>
          <cell r="AF1889">
            <v>9603</v>
          </cell>
          <cell r="AG1889" t="str">
            <v>EMU Depot project</v>
          </cell>
          <cell r="AH1889" t="str">
            <v>28.02.2015</v>
          </cell>
        </row>
        <row r="1890">
          <cell r="A1890">
            <v>51002758</v>
          </cell>
          <cell r="B1890" t="str">
            <v>Capital Development Division</v>
          </cell>
          <cell r="C1890" t="str">
            <v>Construction</v>
          </cell>
          <cell r="D1890" t="str">
            <v>Rail Development - EMU Depot Proj Deliv</v>
          </cell>
          <cell r="E1890" t="str">
            <v>Rail Development - EMU Depot Proj Deliv</v>
          </cell>
          <cell r="F1890">
            <v>51002758</v>
          </cell>
          <cell r="G1890" t="str">
            <v>Jacobs - Consultants</v>
          </cell>
          <cell r="H1890" t="str">
            <v>05.01.2015</v>
          </cell>
          <cell r="I1890" t="str">
            <v>Staff Member</v>
          </cell>
          <cell r="K1890">
            <v>0</v>
          </cell>
          <cell r="L1890">
            <v>0</v>
          </cell>
          <cell r="M1890" t="str">
            <v>Non-Employee</v>
          </cell>
          <cell r="N1890" t="str">
            <v>Consultant</v>
          </cell>
          <cell r="O1890" t="str">
            <v>Position Filled</v>
          </cell>
          <cell r="P1890">
            <v>2406</v>
          </cell>
          <cell r="Q1890" t="str">
            <v>Dean Coutts</v>
          </cell>
          <cell r="R1890" t="str">
            <v>Non-Employee</v>
          </cell>
          <cell r="S1890" t="str">
            <v>Consultant</v>
          </cell>
          <cell r="U1890">
            <v>0</v>
          </cell>
          <cell r="W1890">
            <v>0</v>
          </cell>
          <cell r="X1890" t="str">
            <v>AMP  L18 -  29 Customs Street West</v>
          </cell>
          <cell r="Y1890">
            <v>0</v>
          </cell>
          <cell r="Z1890" t="str">
            <v>Dean</v>
          </cell>
          <cell r="AA1890" t="str">
            <v>Coutts</v>
          </cell>
          <cell r="AE1890" t="str">
            <v>Male</v>
          </cell>
          <cell r="AF1890">
            <v>9603</v>
          </cell>
          <cell r="AG1890" t="str">
            <v>EMU Depot project</v>
          </cell>
          <cell r="AH1890" t="str">
            <v>28.02.2015</v>
          </cell>
        </row>
        <row r="1891">
          <cell r="A1891">
            <v>51002759</v>
          </cell>
          <cell r="B1891" t="str">
            <v>Capital Development Division</v>
          </cell>
          <cell r="C1891" t="str">
            <v>Construction</v>
          </cell>
          <cell r="D1891" t="str">
            <v>Rail Development - EMU Depot Proj Deliv</v>
          </cell>
          <cell r="E1891" t="str">
            <v>Rail Development - EMU Depot Proj Deliv</v>
          </cell>
          <cell r="F1891">
            <v>51002759</v>
          </cell>
          <cell r="G1891" t="str">
            <v>Jacobs - Consultants</v>
          </cell>
          <cell r="H1891" t="str">
            <v>05.01.2015</v>
          </cell>
          <cell r="I1891" t="str">
            <v>Staff Member</v>
          </cell>
          <cell r="K1891">
            <v>0</v>
          </cell>
          <cell r="L1891">
            <v>0</v>
          </cell>
          <cell r="M1891" t="str">
            <v>Non-Employee</v>
          </cell>
          <cell r="N1891" t="str">
            <v>Consultant</v>
          </cell>
          <cell r="O1891" t="str">
            <v>Position Filled</v>
          </cell>
          <cell r="P1891">
            <v>2407</v>
          </cell>
          <cell r="Q1891" t="str">
            <v>Ray Talbot</v>
          </cell>
          <cell r="R1891" t="str">
            <v>Non-Employee</v>
          </cell>
          <cell r="S1891" t="str">
            <v>Consultant</v>
          </cell>
          <cell r="U1891">
            <v>0</v>
          </cell>
          <cell r="W1891">
            <v>0</v>
          </cell>
          <cell r="X1891" t="str">
            <v>AMP  L18 -  29 Customs Street West</v>
          </cell>
          <cell r="Y1891">
            <v>0</v>
          </cell>
          <cell r="Z1891" t="str">
            <v>Ray</v>
          </cell>
          <cell r="AA1891" t="str">
            <v>Talbot</v>
          </cell>
          <cell r="AE1891" t="str">
            <v>Male</v>
          </cell>
          <cell r="AF1891">
            <v>9603</v>
          </cell>
          <cell r="AG1891" t="str">
            <v>EMU Depot project</v>
          </cell>
          <cell r="AH1891" t="str">
            <v>28.02.2015</v>
          </cell>
        </row>
        <row r="1892">
          <cell r="A1892">
            <v>51002760</v>
          </cell>
          <cell r="B1892" t="str">
            <v>Capital Development Division</v>
          </cell>
          <cell r="C1892" t="str">
            <v>Construction</v>
          </cell>
          <cell r="D1892" t="str">
            <v>Rail Development - EMU Depot Proj Deliv</v>
          </cell>
          <cell r="E1892" t="str">
            <v>Rail Development - EMU Depot Proj Deliv</v>
          </cell>
          <cell r="F1892">
            <v>51002760</v>
          </cell>
          <cell r="G1892" t="str">
            <v>Jacobs - Consultants</v>
          </cell>
          <cell r="H1892" t="str">
            <v>05.01.2015</v>
          </cell>
          <cell r="I1892" t="str">
            <v>Staff Member</v>
          </cell>
          <cell r="K1892">
            <v>0</v>
          </cell>
          <cell r="L1892">
            <v>0</v>
          </cell>
          <cell r="M1892" t="str">
            <v>Non-Employee</v>
          </cell>
          <cell r="N1892" t="str">
            <v>Consultant</v>
          </cell>
          <cell r="O1892" t="str">
            <v>Position Filled</v>
          </cell>
          <cell r="P1892">
            <v>2408</v>
          </cell>
          <cell r="Q1892" t="str">
            <v>Ian Hallam</v>
          </cell>
          <cell r="R1892" t="str">
            <v>Non-Employee</v>
          </cell>
          <cell r="S1892" t="str">
            <v>Consultant</v>
          </cell>
          <cell r="U1892">
            <v>0</v>
          </cell>
          <cell r="W1892">
            <v>0</v>
          </cell>
          <cell r="X1892" t="str">
            <v>AMP  L18 -  29 Customs Street West</v>
          </cell>
          <cell r="Y1892">
            <v>0</v>
          </cell>
          <cell r="Z1892" t="str">
            <v>Ian</v>
          </cell>
          <cell r="AA1892" t="str">
            <v>Hallam</v>
          </cell>
          <cell r="AE1892" t="str">
            <v>Male</v>
          </cell>
          <cell r="AF1892">
            <v>9603</v>
          </cell>
          <cell r="AG1892" t="str">
            <v>EMU Depot project</v>
          </cell>
          <cell r="AH1892" t="str">
            <v>28.02.2015</v>
          </cell>
        </row>
        <row r="1893">
          <cell r="A1893">
            <v>51002761</v>
          </cell>
          <cell r="B1893" t="str">
            <v>Capital Development Division</v>
          </cell>
          <cell r="C1893" t="str">
            <v>Construction</v>
          </cell>
          <cell r="D1893" t="str">
            <v>Rail Development - EMU Depot Proj Deliv</v>
          </cell>
          <cell r="E1893" t="str">
            <v>Rail Development - EMU Depot Proj Deliv</v>
          </cell>
          <cell r="F1893">
            <v>51002761</v>
          </cell>
          <cell r="G1893" t="str">
            <v>Jacobs - Consultants</v>
          </cell>
          <cell r="H1893" t="str">
            <v>05.01.2015</v>
          </cell>
          <cell r="I1893" t="str">
            <v>Staff Member</v>
          </cell>
          <cell r="K1893">
            <v>0</v>
          </cell>
          <cell r="L1893">
            <v>0</v>
          </cell>
          <cell r="M1893" t="str">
            <v>Non-Employee</v>
          </cell>
          <cell r="N1893" t="str">
            <v>Consultant</v>
          </cell>
          <cell r="O1893" t="str">
            <v>Position Filled</v>
          </cell>
          <cell r="P1893">
            <v>2409</v>
          </cell>
          <cell r="Q1893" t="str">
            <v>Grace Kaminska</v>
          </cell>
          <cell r="R1893" t="str">
            <v>Non-Employee</v>
          </cell>
          <cell r="S1893" t="str">
            <v>Consultant</v>
          </cell>
          <cell r="U1893">
            <v>0</v>
          </cell>
          <cell r="W1893">
            <v>0</v>
          </cell>
          <cell r="X1893" t="str">
            <v>AMP  L18 -  29 Customs Street West</v>
          </cell>
          <cell r="Y1893">
            <v>0</v>
          </cell>
          <cell r="Z1893" t="str">
            <v>Grace</v>
          </cell>
          <cell r="AA1893" t="str">
            <v>Kaminska</v>
          </cell>
          <cell r="AE1893" t="str">
            <v>Female</v>
          </cell>
          <cell r="AF1893">
            <v>9603</v>
          </cell>
          <cell r="AG1893" t="str">
            <v>EMU Depot project</v>
          </cell>
          <cell r="AH1893" t="str">
            <v>28.02.2015</v>
          </cell>
        </row>
        <row r="1894">
          <cell r="A1894">
            <v>51002762</v>
          </cell>
          <cell r="B1894" t="str">
            <v>Capital Development Division</v>
          </cell>
          <cell r="C1894" t="str">
            <v>Construction</v>
          </cell>
          <cell r="D1894" t="str">
            <v>Rail Development - EMU Depot Proj Deliv</v>
          </cell>
          <cell r="E1894" t="str">
            <v>Rail Development - EMU Depot Proj Deliv</v>
          </cell>
          <cell r="F1894">
            <v>51002762</v>
          </cell>
          <cell r="G1894" t="str">
            <v>Jacobs - Consultants</v>
          </cell>
          <cell r="H1894" t="str">
            <v>05.01.2015</v>
          </cell>
          <cell r="I1894" t="str">
            <v>Staff Member</v>
          </cell>
          <cell r="K1894">
            <v>0</v>
          </cell>
          <cell r="L1894">
            <v>0</v>
          </cell>
          <cell r="M1894" t="str">
            <v>Non-Employee</v>
          </cell>
          <cell r="N1894" t="str">
            <v>Consultant</v>
          </cell>
          <cell r="O1894" t="str">
            <v>Position Filled</v>
          </cell>
          <cell r="P1894">
            <v>2410</v>
          </cell>
          <cell r="Q1894" t="str">
            <v>Andrew Collis</v>
          </cell>
          <cell r="R1894" t="str">
            <v>Non-Employee</v>
          </cell>
          <cell r="S1894" t="str">
            <v>Consultant</v>
          </cell>
          <cell r="U1894">
            <v>0</v>
          </cell>
          <cell r="W1894">
            <v>0</v>
          </cell>
          <cell r="X1894" t="str">
            <v>AMP  L18 -  29 Customs Street West</v>
          </cell>
          <cell r="Y1894">
            <v>0</v>
          </cell>
          <cell r="Z1894" t="str">
            <v>Andrew</v>
          </cell>
          <cell r="AA1894" t="str">
            <v>Collis</v>
          </cell>
          <cell r="AE1894" t="str">
            <v>Male</v>
          </cell>
          <cell r="AF1894">
            <v>9603</v>
          </cell>
          <cell r="AG1894" t="str">
            <v>EMU Depot project</v>
          </cell>
          <cell r="AH1894" t="str">
            <v>28.02.2015</v>
          </cell>
        </row>
        <row r="1895">
          <cell r="A1895">
            <v>51002763</v>
          </cell>
          <cell r="B1895" t="str">
            <v>Capital Development Division</v>
          </cell>
          <cell r="C1895" t="str">
            <v>Construction</v>
          </cell>
          <cell r="D1895" t="str">
            <v>Rail Development - EMU Depot Proj Deliv</v>
          </cell>
          <cell r="E1895" t="str">
            <v>Rail Development - EMU Depot Proj Deliv</v>
          </cell>
          <cell r="F1895">
            <v>51002763</v>
          </cell>
          <cell r="G1895" t="str">
            <v>Jacobs - Consultants</v>
          </cell>
          <cell r="H1895" t="str">
            <v>05.01.2015</v>
          </cell>
          <cell r="I1895" t="str">
            <v>Staff Member</v>
          </cell>
          <cell r="K1895">
            <v>0</v>
          </cell>
          <cell r="L1895">
            <v>0</v>
          </cell>
          <cell r="M1895" t="str">
            <v>Non-Employee</v>
          </cell>
          <cell r="N1895" t="str">
            <v>Consultant</v>
          </cell>
          <cell r="O1895" t="str">
            <v>Position Filled</v>
          </cell>
          <cell r="P1895">
            <v>2411</v>
          </cell>
          <cell r="Q1895" t="str">
            <v>Mike Ford</v>
          </cell>
          <cell r="R1895" t="str">
            <v>Non-Employee</v>
          </cell>
          <cell r="S1895" t="str">
            <v>Consultant</v>
          </cell>
          <cell r="U1895">
            <v>0</v>
          </cell>
          <cell r="W1895">
            <v>0</v>
          </cell>
          <cell r="X1895" t="str">
            <v>AMP  L18 -  29 Customs Street West</v>
          </cell>
          <cell r="Y1895">
            <v>0</v>
          </cell>
          <cell r="Z1895" t="str">
            <v>Mike</v>
          </cell>
          <cell r="AA1895" t="str">
            <v>Ford</v>
          </cell>
          <cell r="AE1895" t="str">
            <v>Male</v>
          </cell>
          <cell r="AF1895">
            <v>9603</v>
          </cell>
          <cell r="AG1895" t="str">
            <v>EMU Depot project</v>
          </cell>
          <cell r="AH1895" t="str">
            <v>28.02.2015</v>
          </cell>
        </row>
        <row r="1896">
          <cell r="A1896">
            <v>51002764</v>
          </cell>
          <cell r="B1896" t="str">
            <v>Capital Development Division</v>
          </cell>
          <cell r="C1896" t="str">
            <v>Road Corridor</v>
          </cell>
          <cell r="D1896" t="str">
            <v>Asset Management &amp; Systems</v>
          </cell>
          <cell r="E1896" t="str">
            <v>Asset Systems</v>
          </cell>
          <cell r="F1896">
            <v>51002764</v>
          </cell>
          <cell r="G1896" t="str">
            <v>RAMM Improvement Manager</v>
          </cell>
          <cell r="H1896" t="str">
            <v>18.12.2014</v>
          </cell>
          <cell r="I1896" t="str">
            <v>Staff Member</v>
          </cell>
          <cell r="K1896">
            <v>0</v>
          </cell>
          <cell r="L1896">
            <v>0</v>
          </cell>
          <cell r="M1896" t="str">
            <v>Non-Employee</v>
          </cell>
          <cell r="N1896" t="str">
            <v>Contractor</v>
          </cell>
          <cell r="O1896" t="str">
            <v>Position Filled</v>
          </cell>
          <cell r="P1896">
            <v>2414</v>
          </cell>
          <cell r="Q1896" t="str">
            <v>Phil Le Gros</v>
          </cell>
          <cell r="R1896" t="str">
            <v>Non-Employee</v>
          </cell>
          <cell r="S1896" t="str">
            <v>Contractor</v>
          </cell>
          <cell r="U1896">
            <v>0</v>
          </cell>
          <cell r="W1896">
            <v>0</v>
          </cell>
          <cell r="X1896" t="str">
            <v>Admin L5 - 6 Henderson Valley Road</v>
          </cell>
          <cell r="Y1896">
            <v>0</v>
          </cell>
          <cell r="Z1896" t="str">
            <v>Phil</v>
          </cell>
          <cell r="AA1896" t="str">
            <v>Le Gros</v>
          </cell>
          <cell r="AE1896" t="str">
            <v>Male</v>
          </cell>
          <cell r="AF1896">
            <v>3207</v>
          </cell>
          <cell r="AG1896" t="str">
            <v>Asset Systems</v>
          </cell>
          <cell r="AH1896" t="str">
            <v>30.06.2015</v>
          </cell>
        </row>
        <row r="1897">
          <cell r="A1897">
            <v>51002766</v>
          </cell>
          <cell r="B1897" t="str">
            <v>Chief Executive Office</v>
          </cell>
          <cell r="C1897" t="str">
            <v>Risk &amp; Audit</v>
          </cell>
          <cell r="E1897" t="str">
            <v>Risk &amp; Audit</v>
          </cell>
          <cell r="F1897">
            <v>51002766</v>
          </cell>
          <cell r="G1897" t="str">
            <v>Risk &amp; Internal Audit Contract Support</v>
          </cell>
          <cell r="H1897" t="str">
            <v>07.01.2015</v>
          </cell>
          <cell r="K1897">
            <v>0</v>
          </cell>
          <cell r="L1897">
            <v>0</v>
          </cell>
          <cell r="M1897" t="str">
            <v>Non-Employee</v>
          </cell>
          <cell r="N1897" t="str">
            <v>Contractor</v>
          </cell>
          <cell r="O1897" t="str">
            <v>Position Filled</v>
          </cell>
          <cell r="P1897">
            <v>2424</v>
          </cell>
          <cell r="Q1897" t="str">
            <v>Dee Lodhia</v>
          </cell>
          <cell r="R1897" t="str">
            <v>Non-Employee</v>
          </cell>
          <cell r="S1897" t="str">
            <v>Contractor</v>
          </cell>
          <cell r="U1897">
            <v>0</v>
          </cell>
          <cell r="W1897">
            <v>0</v>
          </cell>
          <cell r="X1897" t="str">
            <v>Civic 1 - 6 Henderson Valley Road</v>
          </cell>
          <cell r="Y1897">
            <v>0</v>
          </cell>
          <cell r="Z1897" t="str">
            <v>Dee</v>
          </cell>
          <cell r="AA1897" t="str">
            <v>Lodhia</v>
          </cell>
          <cell r="AE1897" t="str">
            <v>Female</v>
          </cell>
          <cell r="AF1897">
            <v>9100</v>
          </cell>
          <cell r="AG1897" t="str">
            <v>RISK &amp; AUDIT</v>
          </cell>
          <cell r="AH1897" t="str">
            <v>31.03.2015</v>
          </cell>
        </row>
        <row r="1898">
          <cell r="A1898">
            <v>51002767</v>
          </cell>
          <cell r="B1898" t="str">
            <v>Capital Development Division</v>
          </cell>
          <cell r="C1898" t="str">
            <v>Road Corridor</v>
          </cell>
          <cell r="D1898" t="str">
            <v>Delivery</v>
          </cell>
          <cell r="E1898" t="str">
            <v>Streetlight Contracts</v>
          </cell>
          <cell r="F1898">
            <v>51002767</v>
          </cell>
          <cell r="G1898" t="str">
            <v>Student Street Light Maint &amp; Delivery</v>
          </cell>
          <cell r="H1898" t="str">
            <v>12.01.2015</v>
          </cell>
          <cell r="I1898" t="str">
            <v>Staff Member</v>
          </cell>
          <cell r="K1898">
            <v>0</v>
          </cell>
          <cell r="L1898">
            <v>0</v>
          </cell>
          <cell r="M1898" t="str">
            <v>Non-Employee</v>
          </cell>
          <cell r="N1898" t="str">
            <v>Contractor</v>
          </cell>
          <cell r="O1898" t="str">
            <v>Position Filled</v>
          </cell>
          <cell r="P1898">
            <v>2426</v>
          </cell>
          <cell r="Q1898" t="str">
            <v>Amali De Alvis</v>
          </cell>
          <cell r="R1898" t="str">
            <v>Non-Employee</v>
          </cell>
          <cell r="S1898" t="str">
            <v>Contractor</v>
          </cell>
          <cell r="U1898">
            <v>0</v>
          </cell>
          <cell r="W1898">
            <v>0</v>
          </cell>
          <cell r="X1898" t="str">
            <v>HSBC L6 - 1 Queen Street</v>
          </cell>
          <cell r="Y1898">
            <v>0</v>
          </cell>
          <cell r="Z1898" t="str">
            <v>Amali</v>
          </cell>
          <cell r="AA1898" t="str">
            <v>De Alvis</v>
          </cell>
          <cell r="AE1898" t="str">
            <v>Female</v>
          </cell>
          <cell r="AF1898">
            <v>1614</v>
          </cell>
          <cell r="AG1898" t="str">
            <v>Street Lighting</v>
          </cell>
          <cell r="AH1898" t="str">
            <v>13.03.2015</v>
          </cell>
        </row>
        <row r="1899">
          <cell r="A1899">
            <v>51002635</v>
          </cell>
          <cell r="B1899" t="str">
            <v>People, Services &amp; Performance</v>
          </cell>
          <cell r="C1899" t="str">
            <v>Customer Contact</v>
          </cell>
          <cell r="D1899" t="str">
            <v>Customer Response</v>
          </cell>
          <cell r="E1899" t="str">
            <v>Customer Feedback 5</v>
          </cell>
          <cell r="F1899" t="str">
            <v>51002635</v>
          </cell>
          <cell r="G1899" t="str">
            <v>Feedback Coordinator</v>
          </cell>
          <cell r="H1899">
            <v>41883</v>
          </cell>
          <cell r="I1899" t="str">
            <v>Staff Member</v>
          </cell>
          <cell r="J1899" t="str">
            <v>Band D</v>
          </cell>
          <cell r="K1899">
            <v>1</v>
          </cell>
          <cell r="L1899">
            <v>40</v>
          </cell>
          <cell r="M1899" t="str">
            <v>Permanent Full-Time</v>
          </cell>
          <cell r="N1899" t="str">
            <v>Waged/Timesheet</v>
          </cell>
          <cell r="O1899" t="str">
            <v>Position unfilled for  18 days</v>
          </cell>
          <cell r="P1899">
            <v>0</v>
          </cell>
          <cell r="Q1899">
            <v>0</v>
          </cell>
          <cell r="R1899">
            <v>0</v>
          </cell>
          <cell r="S1899">
            <v>0</v>
          </cell>
          <cell r="T1899">
            <v>0</v>
          </cell>
          <cell r="U1899">
            <v>0</v>
          </cell>
          <cell r="V1899">
            <v>0</v>
          </cell>
          <cell r="W1899">
            <v>0</v>
          </cell>
          <cell r="X1899">
            <v>0</v>
          </cell>
          <cell r="Y1899">
            <v>1</v>
          </cell>
          <cell r="Z1899">
            <v>0</v>
          </cell>
          <cell r="AA1899">
            <v>0</v>
          </cell>
          <cell r="AB1899">
            <v>0</v>
          </cell>
          <cell r="AC1899">
            <v>0</v>
          </cell>
          <cell r="AD1899" t="str">
            <v>PSA</v>
          </cell>
          <cell r="AE1899">
            <v>0</v>
          </cell>
          <cell r="AF1899">
            <v>0</v>
          </cell>
          <cell r="AG1899">
            <v>0</v>
          </cell>
          <cell r="AH1899">
            <v>2958465</v>
          </cell>
        </row>
        <row r="1900">
          <cell r="A1900">
            <v>51002636</v>
          </cell>
          <cell r="B1900" t="str">
            <v>People, Services &amp; Performance</v>
          </cell>
          <cell r="C1900" t="str">
            <v>Customer Contact</v>
          </cell>
          <cell r="D1900" t="str">
            <v>Customer Response</v>
          </cell>
          <cell r="E1900" t="str">
            <v>Customer Feedback 5</v>
          </cell>
          <cell r="F1900" t="str">
            <v>51002636</v>
          </cell>
          <cell r="G1900" t="str">
            <v>Feedback Coordinator</v>
          </cell>
          <cell r="H1900">
            <v>41883</v>
          </cell>
          <cell r="I1900" t="str">
            <v>Staff Member</v>
          </cell>
          <cell r="J1900" t="str">
            <v>Band D</v>
          </cell>
          <cell r="K1900">
            <v>1</v>
          </cell>
          <cell r="L1900">
            <v>40</v>
          </cell>
          <cell r="M1900" t="str">
            <v>Permanent Full-Time</v>
          </cell>
          <cell r="N1900" t="str">
            <v>Waged/Timesheet</v>
          </cell>
          <cell r="O1900" t="str">
            <v>Position unfilled for  18 days</v>
          </cell>
          <cell r="P1900">
            <v>0</v>
          </cell>
          <cell r="Q1900">
            <v>0</v>
          </cell>
          <cell r="R1900">
            <v>0</v>
          </cell>
          <cell r="S1900">
            <v>0</v>
          </cell>
          <cell r="T1900">
            <v>0</v>
          </cell>
          <cell r="U1900">
            <v>0</v>
          </cell>
          <cell r="V1900">
            <v>0</v>
          </cell>
          <cell r="W1900">
            <v>0</v>
          </cell>
          <cell r="X1900">
            <v>0</v>
          </cell>
          <cell r="Y1900">
            <v>1</v>
          </cell>
          <cell r="Z1900">
            <v>0</v>
          </cell>
          <cell r="AA1900">
            <v>0</v>
          </cell>
          <cell r="AB1900">
            <v>0</v>
          </cell>
          <cell r="AC1900">
            <v>0</v>
          </cell>
          <cell r="AD1900" t="str">
            <v>PSA</v>
          </cell>
          <cell r="AE1900">
            <v>0</v>
          </cell>
          <cell r="AF1900">
            <v>0</v>
          </cell>
          <cell r="AG1900">
            <v>0</v>
          </cell>
          <cell r="AH1900">
            <v>2958465</v>
          </cell>
        </row>
        <row r="1901">
          <cell r="A1901">
            <v>51002637</v>
          </cell>
          <cell r="B1901" t="str">
            <v>People, Services &amp; Performance</v>
          </cell>
          <cell r="C1901" t="str">
            <v>Customer Contact</v>
          </cell>
          <cell r="D1901" t="str">
            <v>Customer Response</v>
          </cell>
          <cell r="E1901" t="str">
            <v>Customer Feedback 5</v>
          </cell>
          <cell r="F1901" t="str">
            <v>51002637</v>
          </cell>
          <cell r="G1901" t="str">
            <v>Feedback Coordinator</v>
          </cell>
          <cell r="H1901">
            <v>41883</v>
          </cell>
          <cell r="I1901" t="str">
            <v>Staff Member</v>
          </cell>
          <cell r="J1901" t="str">
            <v>Band D</v>
          </cell>
          <cell r="K1901">
            <v>1</v>
          </cell>
          <cell r="L1901">
            <v>40</v>
          </cell>
          <cell r="M1901" t="str">
            <v>Permanent Full-Time</v>
          </cell>
          <cell r="N1901" t="str">
            <v>Waged/Timesheet</v>
          </cell>
          <cell r="O1901" t="str">
            <v>Position unfilled for  18 days</v>
          </cell>
          <cell r="P1901">
            <v>0</v>
          </cell>
          <cell r="Q1901">
            <v>0</v>
          </cell>
          <cell r="R1901">
            <v>0</v>
          </cell>
          <cell r="S1901">
            <v>0</v>
          </cell>
          <cell r="T1901">
            <v>0</v>
          </cell>
          <cell r="U1901">
            <v>0</v>
          </cell>
          <cell r="V1901">
            <v>0</v>
          </cell>
          <cell r="W1901">
            <v>0</v>
          </cell>
          <cell r="X1901">
            <v>0</v>
          </cell>
          <cell r="Y1901">
            <v>1</v>
          </cell>
          <cell r="Z1901">
            <v>0</v>
          </cell>
          <cell r="AA1901">
            <v>0</v>
          </cell>
          <cell r="AB1901">
            <v>0</v>
          </cell>
          <cell r="AC1901">
            <v>0</v>
          </cell>
          <cell r="AD1901" t="str">
            <v>PSA</v>
          </cell>
          <cell r="AE1901">
            <v>0</v>
          </cell>
          <cell r="AF1901">
            <v>0</v>
          </cell>
          <cell r="AG1901">
            <v>0</v>
          </cell>
          <cell r="AH1901">
            <v>2958465</v>
          </cell>
        </row>
        <row r="1902">
          <cell r="A1902">
            <v>51002638</v>
          </cell>
          <cell r="B1902" t="str">
            <v>People, Services &amp; Performance</v>
          </cell>
          <cell r="C1902" t="str">
            <v>Customer Contact</v>
          </cell>
          <cell r="D1902" t="str">
            <v>Customer Support</v>
          </cell>
          <cell r="E1902" t="str">
            <v>Customer Support</v>
          </cell>
          <cell r="F1902" t="str">
            <v>51002638</v>
          </cell>
          <cell r="G1902" t="str">
            <v>Project Support Specialist</v>
          </cell>
          <cell r="H1902">
            <v>41852</v>
          </cell>
          <cell r="I1902" t="str">
            <v>Staff Member</v>
          </cell>
          <cell r="J1902" t="str">
            <v>Band F</v>
          </cell>
          <cell r="K1902">
            <v>1</v>
          </cell>
          <cell r="L1902">
            <v>40</v>
          </cell>
          <cell r="M1902" t="str">
            <v>Permanent Full-Time</v>
          </cell>
          <cell r="N1902" t="str">
            <v>Waged/Timesheet</v>
          </cell>
          <cell r="O1902" t="str">
            <v>Position Filled</v>
          </cell>
          <cell r="P1902">
            <v>66</v>
          </cell>
          <cell r="Q1902" t="str">
            <v>Jessie Nagisetty</v>
          </cell>
          <cell r="R1902" t="str">
            <v>Permanent Full-Time</v>
          </cell>
          <cell r="S1902" t="str">
            <v>Waged/Timesheet</v>
          </cell>
          <cell r="T1902" t="str">
            <v>IEA – 2010 Standard</v>
          </cell>
          <cell r="U1902">
            <v>1</v>
          </cell>
          <cell r="V1902" t="str">
            <v>F+</v>
          </cell>
          <cell r="W1902">
            <v>63488</v>
          </cell>
          <cell r="X1902" t="str">
            <v>Vodafone Building - Level 2 (74 Taharoto Road)</v>
          </cell>
          <cell r="Y1902">
            <v>0</v>
          </cell>
          <cell r="Z1902" t="str">
            <v>Jessie</v>
          </cell>
          <cell r="AA1902" t="str">
            <v>Nagisetty</v>
          </cell>
          <cell r="AB1902">
            <v>0</v>
          </cell>
          <cell r="AC1902" t="str">
            <v>BAND</v>
          </cell>
          <cell r="AD1902" t="str">
            <v>PSA</v>
          </cell>
          <cell r="AE1902" t="str">
            <v>Female</v>
          </cell>
          <cell r="AF1902" t="str">
            <v>9310</v>
          </cell>
          <cell r="AG1902" t="str">
            <v>CUSTOMER SERVICES</v>
          </cell>
          <cell r="AH1902">
            <v>2958465</v>
          </cell>
        </row>
        <row r="1903">
          <cell r="A1903">
            <v>51002639</v>
          </cell>
          <cell r="B1903" t="str">
            <v>Operations Division</v>
          </cell>
          <cell r="C1903" t="str">
            <v>Services</v>
          </cell>
          <cell r="D1903" t="str">
            <v>Network Operations &amp; Safety</v>
          </cell>
          <cell r="E1903" t="str">
            <v>Travel Demand Planning</v>
          </cell>
          <cell r="F1903" t="str">
            <v>51002639</v>
          </cell>
          <cell r="G1903" t="str">
            <v>Travel Demand Team Leader</v>
          </cell>
          <cell r="H1903">
            <v>41883</v>
          </cell>
          <cell r="I1903" t="str">
            <v>Staff Member</v>
          </cell>
          <cell r="J1903" t="str">
            <v>Band H</v>
          </cell>
          <cell r="K1903">
            <v>1</v>
          </cell>
          <cell r="L1903">
            <v>40</v>
          </cell>
          <cell r="M1903" t="str">
            <v>Permanent Full-Time</v>
          </cell>
          <cell r="N1903" t="str">
            <v>Salaried</v>
          </cell>
          <cell r="O1903" t="str">
            <v>Position unfilled for  18 days</v>
          </cell>
          <cell r="P1903">
            <v>0</v>
          </cell>
          <cell r="Q1903">
            <v>0</v>
          </cell>
          <cell r="R1903">
            <v>0</v>
          </cell>
          <cell r="S1903">
            <v>0</v>
          </cell>
          <cell r="T1903">
            <v>0</v>
          </cell>
          <cell r="U1903">
            <v>0</v>
          </cell>
          <cell r="V1903">
            <v>0</v>
          </cell>
          <cell r="W1903">
            <v>0</v>
          </cell>
          <cell r="X1903">
            <v>0</v>
          </cell>
          <cell r="Y1903">
            <v>1</v>
          </cell>
          <cell r="Z1903">
            <v>0</v>
          </cell>
          <cell r="AA1903">
            <v>0</v>
          </cell>
          <cell r="AB1903">
            <v>0</v>
          </cell>
          <cell r="AC1903">
            <v>0</v>
          </cell>
          <cell r="AD1903" t="str">
            <v>PSA</v>
          </cell>
          <cell r="AE1903">
            <v>0</v>
          </cell>
          <cell r="AF1903">
            <v>0</v>
          </cell>
          <cell r="AG1903">
            <v>0</v>
          </cell>
          <cell r="AH1903">
            <v>2958465</v>
          </cell>
        </row>
        <row r="1904">
          <cell r="A1904">
            <v>51002640</v>
          </cell>
          <cell r="B1904" t="str">
            <v>Operations Division</v>
          </cell>
          <cell r="C1904" t="str">
            <v>Road Corridor</v>
          </cell>
          <cell r="D1904" t="str">
            <v>Road Corridor Access</v>
          </cell>
          <cell r="E1904" t="str">
            <v>Request Management</v>
          </cell>
          <cell r="F1904" t="str">
            <v>51002640</v>
          </cell>
          <cell r="G1904" t="str">
            <v>Team Leader CAR Management</v>
          </cell>
          <cell r="H1904">
            <v>41883</v>
          </cell>
          <cell r="I1904" t="str">
            <v>Team Leader / Supervisor</v>
          </cell>
          <cell r="J1904">
            <v>0</v>
          </cell>
          <cell r="K1904">
            <v>1</v>
          </cell>
          <cell r="L1904">
            <v>40</v>
          </cell>
          <cell r="M1904" t="str">
            <v>Permanent Full-Time</v>
          </cell>
          <cell r="N1904" t="str">
            <v>Salaried</v>
          </cell>
          <cell r="O1904" t="str">
            <v>Position unfilled for  18 days</v>
          </cell>
          <cell r="P1904">
            <v>0</v>
          </cell>
          <cell r="Q1904">
            <v>0</v>
          </cell>
          <cell r="R1904">
            <v>0</v>
          </cell>
          <cell r="S1904">
            <v>0</v>
          </cell>
          <cell r="T1904">
            <v>0</v>
          </cell>
          <cell r="U1904">
            <v>0</v>
          </cell>
          <cell r="V1904">
            <v>0</v>
          </cell>
          <cell r="W1904">
            <v>0</v>
          </cell>
          <cell r="X1904">
            <v>0</v>
          </cell>
          <cell r="Y1904">
            <v>1</v>
          </cell>
          <cell r="Z1904">
            <v>0</v>
          </cell>
          <cell r="AA1904">
            <v>0</v>
          </cell>
          <cell r="AB1904">
            <v>0</v>
          </cell>
          <cell r="AC1904">
            <v>0</v>
          </cell>
          <cell r="AD1904">
            <v>0</v>
          </cell>
          <cell r="AE1904">
            <v>0</v>
          </cell>
          <cell r="AF1904">
            <v>0</v>
          </cell>
          <cell r="AG1904">
            <v>0</v>
          </cell>
          <cell r="AH1904">
            <v>2958465</v>
          </cell>
        </row>
        <row r="1905">
          <cell r="A1905">
            <v>51002641</v>
          </cell>
          <cell r="B1905" t="str">
            <v>Operations Division</v>
          </cell>
          <cell r="C1905" t="str">
            <v>Road Corridor</v>
          </cell>
          <cell r="D1905" t="str">
            <v>Delivery</v>
          </cell>
          <cell r="E1905" t="str">
            <v>North West Contracts</v>
          </cell>
          <cell r="F1905" t="str">
            <v>51002641</v>
          </cell>
          <cell r="G1905" t="str">
            <v>North West Contracts Team Leader</v>
          </cell>
          <cell r="H1905">
            <v>41883</v>
          </cell>
          <cell r="I1905" t="str">
            <v>Team Leader / Supervisor</v>
          </cell>
          <cell r="J1905" t="str">
            <v>Band I</v>
          </cell>
          <cell r="K1905">
            <v>1</v>
          </cell>
          <cell r="L1905">
            <v>40</v>
          </cell>
          <cell r="M1905" t="str">
            <v>Permanent Full-Time</v>
          </cell>
          <cell r="N1905" t="str">
            <v>Salaried</v>
          </cell>
          <cell r="O1905" t="str">
            <v>Position unfilled for  18 days</v>
          </cell>
          <cell r="P1905">
            <v>0</v>
          </cell>
          <cell r="Q1905">
            <v>0</v>
          </cell>
          <cell r="R1905">
            <v>0</v>
          </cell>
          <cell r="S1905">
            <v>0</v>
          </cell>
          <cell r="T1905">
            <v>0</v>
          </cell>
          <cell r="U1905">
            <v>0</v>
          </cell>
          <cell r="V1905">
            <v>0</v>
          </cell>
          <cell r="W1905">
            <v>0</v>
          </cell>
          <cell r="X1905">
            <v>0</v>
          </cell>
          <cell r="Y1905">
            <v>1</v>
          </cell>
          <cell r="Z1905">
            <v>0</v>
          </cell>
          <cell r="AA1905">
            <v>0</v>
          </cell>
          <cell r="AB1905">
            <v>0</v>
          </cell>
          <cell r="AC1905">
            <v>0</v>
          </cell>
          <cell r="AD1905" t="str">
            <v>PSA</v>
          </cell>
          <cell r="AE1905">
            <v>0</v>
          </cell>
          <cell r="AF1905">
            <v>0</v>
          </cell>
          <cell r="AG1905">
            <v>0</v>
          </cell>
          <cell r="AH1905">
            <v>2958465</v>
          </cell>
        </row>
        <row r="1906">
          <cell r="A1906">
            <v>51002642</v>
          </cell>
          <cell r="B1906" t="str">
            <v>Operations Division</v>
          </cell>
          <cell r="C1906" t="str">
            <v>Public Transport</v>
          </cell>
          <cell r="D1906" t="str">
            <v>Rail Services</v>
          </cell>
          <cell r="E1906" t="str">
            <v>Rail Services</v>
          </cell>
          <cell r="F1906" t="str">
            <v>51002642</v>
          </cell>
          <cell r="G1906" t="str">
            <v>Procurement Specialist - Rail Tender</v>
          </cell>
          <cell r="H1906">
            <v>41892</v>
          </cell>
          <cell r="I1906" t="str">
            <v>Staff Member</v>
          </cell>
          <cell r="J1906">
            <v>0</v>
          </cell>
          <cell r="K1906">
            <v>0</v>
          </cell>
          <cell r="L1906">
            <v>0</v>
          </cell>
          <cell r="M1906" t="str">
            <v>Non-Employee</v>
          </cell>
          <cell r="N1906" t="str">
            <v>Contractor Unpaid</v>
          </cell>
          <cell r="O1906" t="str">
            <v>Position Filled</v>
          </cell>
          <cell r="P1906">
            <v>2247</v>
          </cell>
          <cell r="Q1906" t="str">
            <v>Kumaran Nair</v>
          </cell>
          <cell r="R1906" t="str">
            <v>Non-Employee</v>
          </cell>
          <cell r="S1906" t="str">
            <v>Contractor Unpaid</v>
          </cell>
          <cell r="T1906">
            <v>0</v>
          </cell>
          <cell r="U1906">
            <v>0</v>
          </cell>
          <cell r="V1906">
            <v>0</v>
          </cell>
          <cell r="W1906">
            <v>0</v>
          </cell>
          <cell r="X1906" t="str">
            <v>1 Queen Street - Level 17</v>
          </cell>
          <cell r="Y1906">
            <v>0</v>
          </cell>
          <cell r="Z1906" t="str">
            <v>Kumaran</v>
          </cell>
          <cell r="AA1906" t="str">
            <v>Nair</v>
          </cell>
          <cell r="AB1906">
            <v>0</v>
          </cell>
          <cell r="AC1906">
            <v>0</v>
          </cell>
          <cell r="AD1906">
            <v>0</v>
          </cell>
          <cell r="AE1906" t="str">
            <v>Male</v>
          </cell>
          <cell r="AF1906" t="str">
            <v>1213</v>
          </cell>
          <cell r="AG1906" t="str">
            <v>Rail Contract</v>
          </cell>
          <cell r="AH1906">
            <v>41992</v>
          </cell>
        </row>
        <row r="1907">
          <cell r="A1907">
            <v>51002643</v>
          </cell>
          <cell r="B1907" t="str">
            <v>Operations Division</v>
          </cell>
          <cell r="C1907" t="str">
            <v>Road Corridor</v>
          </cell>
          <cell r="D1907" t="str">
            <v>Delivery</v>
          </cell>
          <cell r="E1907" t="str">
            <v>Rural North Contracts</v>
          </cell>
          <cell r="F1907" t="str">
            <v>51002643</v>
          </cell>
          <cell r="G1907" t="str">
            <v>Area Engineer</v>
          </cell>
          <cell r="H1907">
            <v>41883</v>
          </cell>
          <cell r="I1907" t="str">
            <v>Staff Member</v>
          </cell>
          <cell r="J1907" t="str">
            <v>Band G</v>
          </cell>
          <cell r="K1907">
            <v>1</v>
          </cell>
          <cell r="L1907">
            <v>40</v>
          </cell>
          <cell r="M1907" t="str">
            <v>Permanent Full-Time</v>
          </cell>
          <cell r="N1907" t="str">
            <v>Waged/Timesheet</v>
          </cell>
          <cell r="O1907" t="str">
            <v>Position unfilled for  18 days</v>
          </cell>
          <cell r="P1907">
            <v>0</v>
          </cell>
          <cell r="Q1907">
            <v>0</v>
          </cell>
          <cell r="R1907">
            <v>0</v>
          </cell>
          <cell r="S1907">
            <v>0</v>
          </cell>
          <cell r="T1907">
            <v>0</v>
          </cell>
          <cell r="U1907">
            <v>0</v>
          </cell>
          <cell r="V1907">
            <v>0</v>
          </cell>
          <cell r="W1907">
            <v>0</v>
          </cell>
          <cell r="X1907">
            <v>0</v>
          </cell>
          <cell r="Y1907">
            <v>1</v>
          </cell>
          <cell r="Z1907">
            <v>0</v>
          </cell>
          <cell r="AA1907">
            <v>0</v>
          </cell>
          <cell r="AB1907">
            <v>0</v>
          </cell>
          <cell r="AC1907">
            <v>0</v>
          </cell>
          <cell r="AD1907" t="str">
            <v>PSA</v>
          </cell>
          <cell r="AE1907">
            <v>0</v>
          </cell>
          <cell r="AF1907">
            <v>0</v>
          </cell>
          <cell r="AG1907">
            <v>0</v>
          </cell>
          <cell r="AH1907">
            <v>2958465</v>
          </cell>
        </row>
        <row r="1908">
          <cell r="A1908">
            <v>51002644</v>
          </cell>
          <cell r="B1908" t="str">
            <v>Operations Division</v>
          </cell>
          <cell r="C1908" t="str">
            <v>Road Corridor</v>
          </cell>
          <cell r="D1908" t="str">
            <v>Delivery</v>
          </cell>
          <cell r="E1908" t="str">
            <v>Rural North Contracts</v>
          </cell>
          <cell r="F1908" t="str">
            <v>51002644</v>
          </cell>
          <cell r="G1908" t="str">
            <v>Senior Area Engineer</v>
          </cell>
          <cell r="H1908">
            <v>41883</v>
          </cell>
          <cell r="I1908" t="str">
            <v>Staff Member</v>
          </cell>
          <cell r="J1908" t="str">
            <v>Band H</v>
          </cell>
          <cell r="K1908">
            <v>1</v>
          </cell>
          <cell r="L1908">
            <v>40</v>
          </cell>
          <cell r="M1908" t="str">
            <v>Permanent Full-Time</v>
          </cell>
          <cell r="N1908" t="str">
            <v>Salaried</v>
          </cell>
          <cell r="O1908" t="str">
            <v>Position unfilled for  18 days</v>
          </cell>
          <cell r="P1908">
            <v>0</v>
          </cell>
          <cell r="Q1908">
            <v>0</v>
          </cell>
          <cell r="R1908">
            <v>0</v>
          </cell>
          <cell r="S1908">
            <v>0</v>
          </cell>
          <cell r="T1908">
            <v>0</v>
          </cell>
          <cell r="U1908">
            <v>0</v>
          </cell>
          <cell r="V1908">
            <v>0</v>
          </cell>
          <cell r="W1908">
            <v>0</v>
          </cell>
          <cell r="X1908">
            <v>0</v>
          </cell>
          <cell r="Y1908">
            <v>1</v>
          </cell>
          <cell r="Z1908">
            <v>0</v>
          </cell>
          <cell r="AA1908">
            <v>0</v>
          </cell>
          <cell r="AB1908">
            <v>0</v>
          </cell>
          <cell r="AC1908">
            <v>0</v>
          </cell>
          <cell r="AD1908" t="str">
            <v>PSA</v>
          </cell>
          <cell r="AE1908">
            <v>0</v>
          </cell>
          <cell r="AF1908">
            <v>0</v>
          </cell>
          <cell r="AG1908">
            <v>0</v>
          </cell>
          <cell r="AH1908">
            <v>2958465</v>
          </cell>
        </row>
        <row r="1909">
          <cell r="A1909">
            <v>51002646</v>
          </cell>
          <cell r="B1909" t="str">
            <v>Operations Division</v>
          </cell>
          <cell r="C1909" t="str">
            <v>Services</v>
          </cell>
          <cell r="D1909" t="str">
            <v>Network Operations &amp; Safety</v>
          </cell>
          <cell r="E1909" t="str">
            <v>Community Transport Central/ South</v>
          </cell>
          <cell r="F1909" t="str">
            <v>51002646</v>
          </cell>
          <cell r="G1909" t="str">
            <v>Community Transport Coordinator</v>
          </cell>
          <cell r="H1909">
            <v>41883</v>
          </cell>
          <cell r="I1909" t="str">
            <v>Staff Member</v>
          </cell>
          <cell r="J1909" t="str">
            <v>Band F</v>
          </cell>
          <cell r="K1909">
            <v>1</v>
          </cell>
          <cell r="L1909">
            <v>40</v>
          </cell>
          <cell r="M1909" t="str">
            <v>Fixed Term Full-Time</v>
          </cell>
          <cell r="N1909" t="str">
            <v>Waged/Timesheet</v>
          </cell>
          <cell r="O1909" t="str">
            <v>Position unfilled for  18 days</v>
          </cell>
          <cell r="P1909">
            <v>0</v>
          </cell>
          <cell r="Q1909">
            <v>0</v>
          </cell>
          <cell r="R1909">
            <v>0</v>
          </cell>
          <cell r="S1909">
            <v>0</v>
          </cell>
          <cell r="T1909">
            <v>0</v>
          </cell>
          <cell r="U1909">
            <v>0</v>
          </cell>
          <cell r="V1909">
            <v>0</v>
          </cell>
          <cell r="W1909">
            <v>0</v>
          </cell>
          <cell r="X1909">
            <v>0</v>
          </cell>
          <cell r="Y1909">
            <v>1</v>
          </cell>
          <cell r="Z1909">
            <v>0</v>
          </cell>
          <cell r="AA1909">
            <v>0</v>
          </cell>
          <cell r="AB1909">
            <v>0</v>
          </cell>
          <cell r="AC1909">
            <v>0</v>
          </cell>
          <cell r="AD1909" t="str">
            <v>PSA</v>
          </cell>
          <cell r="AE1909">
            <v>0</v>
          </cell>
          <cell r="AF1909">
            <v>0</v>
          </cell>
          <cell r="AG1909">
            <v>0</v>
          </cell>
          <cell r="AH1909">
            <v>42185</v>
          </cell>
        </row>
        <row r="1910">
          <cell r="A1910">
            <v>51002647</v>
          </cell>
          <cell r="B1910" t="str">
            <v>Operations Division</v>
          </cell>
          <cell r="C1910" t="str">
            <v>Services</v>
          </cell>
          <cell r="D1910" t="str">
            <v>Network Operations &amp; Safety</v>
          </cell>
          <cell r="E1910" t="str">
            <v>Community Transport Central/ South</v>
          </cell>
          <cell r="F1910" t="str">
            <v>51002647</v>
          </cell>
          <cell r="G1910" t="str">
            <v>Community Transport Coordinator</v>
          </cell>
          <cell r="H1910">
            <v>41883</v>
          </cell>
          <cell r="I1910" t="str">
            <v>Staff Member</v>
          </cell>
          <cell r="J1910" t="str">
            <v>Band F</v>
          </cell>
          <cell r="K1910">
            <v>1</v>
          </cell>
          <cell r="L1910">
            <v>40</v>
          </cell>
          <cell r="M1910" t="str">
            <v>Fixed Term Full-Time</v>
          </cell>
          <cell r="N1910" t="str">
            <v>Waged/Timesheet</v>
          </cell>
          <cell r="O1910" t="str">
            <v>Position unfilled for  18 days</v>
          </cell>
          <cell r="P1910">
            <v>0</v>
          </cell>
          <cell r="Q1910">
            <v>0</v>
          </cell>
          <cell r="R1910">
            <v>0</v>
          </cell>
          <cell r="S1910">
            <v>0</v>
          </cell>
          <cell r="T1910">
            <v>0</v>
          </cell>
          <cell r="U1910">
            <v>0</v>
          </cell>
          <cell r="V1910">
            <v>0</v>
          </cell>
          <cell r="W1910">
            <v>0</v>
          </cell>
          <cell r="X1910">
            <v>0</v>
          </cell>
          <cell r="Y1910">
            <v>1</v>
          </cell>
          <cell r="Z1910">
            <v>0</v>
          </cell>
          <cell r="AA1910">
            <v>0</v>
          </cell>
          <cell r="AB1910">
            <v>0</v>
          </cell>
          <cell r="AC1910">
            <v>0</v>
          </cell>
          <cell r="AD1910" t="str">
            <v>PSA</v>
          </cell>
          <cell r="AE1910">
            <v>0</v>
          </cell>
          <cell r="AF1910">
            <v>0</v>
          </cell>
          <cell r="AG1910">
            <v>0</v>
          </cell>
          <cell r="AH1910">
            <v>42185</v>
          </cell>
        </row>
        <row r="1911">
          <cell r="A1911">
            <v>51002648</v>
          </cell>
          <cell r="B1911" t="str">
            <v>Business Technology Division</v>
          </cell>
          <cell r="C1911" t="str">
            <v>Business Delivery</v>
          </cell>
          <cell r="D1911" t="str">
            <v>Operations Programme (PT)</v>
          </cell>
          <cell r="E1911" t="str">
            <v>Operations Programme (PT)</v>
          </cell>
          <cell r="F1911" t="str">
            <v>51002648</v>
          </cell>
          <cell r="G1911" t="str">
            <v>Test Lead</v>
          </cell>
          <cell r="H1911">
            <v>41862</v>
          </cell>
          <cell r="I1911" t="str">
            <v>Staff Member</v>
          </cell>
          <cell r="J1911">
            <v>0</v>
          </cell>
          <cell r="K1911">
            <v>0</v>
          </cell>
          <cell r="L1911">
            <v>0</v>
          </cell>
          <cell r="M1911" t="str">
            <v>Non-Employee</v>
          </cell>
          <cell r="N1911" t="str">
            <v>Contractor Unpaid</v>
          </cell>
          <cell r="O1911" t="str">
            <v>Position Filled</v>
          </cell>
          <cell r="P1911">
            <v>2264</v>
          </cell>
          <cell r="Q1911" t="str">
            <v>Lanie Cheng</v>
          </cell>
          <cell r="R1911" t="str">
            <v>Non-Employee</v>
          </cell>
          <cell r="S1911" t="str">
            <v>Contractor Unpaid</v>
          </cell>
          <cell r="T1911">
            <v>0</v>
          </cell>
          <cell r="U1911">
            <v>0</v>
          </cell>
          <cell r="V1911">
            <v>0</v>
          </cell>
          <cell r="W1911">
            <v>0</v>
          </cell>
          <cell r="X1911" t="str">
            <v>Admin 6 - 6 Henderson Valley Road</v>
          </cell>
          <cell r="Y1911">
            <v>0</v>
          </cell>
          <cell r="Z1911" t="str">
            <v>Lanie</v>
          </cell>
          <cell r="AA1911" t="str">
            <v>Cheng</v>
          </cell>
          <cell r="AB1911">
            <v>0</v>
          </cell>
          <cell r="AC1911">
            <v>0</v>
          </cell>
          <cell r="AD1911">
            <v>0</v>
          </cell>
          <cell r="AE1911" t="str">
            <v>Female</v>
          </cell>
          <cell r="AF1911" t="str">
            <v>8530</v>
          </cell>
          <cell r="AG1911" t="str">
            <v>Operations Prog (PT)</v>
          </cell>
          <cell r="AH1911">
            <v>41992</v>
          </cell>
        </row>
        <row r="1912">
          <cell r="A1912">
            <v>51002649</v>
          </cell>
          <cell r="B1912" t="str">
            <v>Business Technology Division</v>
          </cell>
          <cell r="C1912" t="str">
            <v>Business Delivery</v>
          </cell>
          <cell r="D1912" t="str">
            <v>Capital Projects Programme</v>
          </cell>
          <cell r="E1912" t="str">
            <v>Capital Projects Programme</v>
          </cell>
          <cell r="F1912" t="str">
            <v>51002649</v>
          </cell>
          <cell r="G1912" t="str">
            <v>Fucntional Assurance Lead</v>
          </cell>
          <cell r="H1912">
            <v>41883</v>
          </cell>
          <cell r="I1912" t="str">
            <v>Staff Member</v>
          </cell>
          <cell r="J1912">
            <v>0</v>
          </cell>
          <cell r="K1912">
            <v>0</v>
          </cell>
          <cell r="L1912">
            <v>0</v>
          </cell>
          <cell r="M1912" t="str">
            <v>Non-Employee</v>
          </cell>
          <cell r="N1912" t="str">
            <v>Contractor Unpaid</v>
          </cell>
          <cell r="O1912" t="str">
            <v>Position Filled</v>
          </cell>
          <cell r="P1912">
            <v>2260</v>
          </cell>
          <cell r="Q1912" t="str">
            <v>Catherine Lupton</v>
          </cell>
          <cell r="R1912" t="str">
            <v>Non-Employee</v>
          </cell>
          <cell r="S1912" t="str">
            <v>Contractor Unpaid</v>
          </cell>
          <cell r="T1912">
            <v>0</v>
          </cell>
          <cell r="U1912">
            <v>0</v>
          </cell>
          <cell r="V1912">
            <v>0</v>
          </cell>
          <cell r="W1912">
            <v>0</v>
          </cell>
          <cell r="X1912" t="str">
            <v>Ground Floor - 21 Pitt Street</v>
          </cell>
          <cell r="Y1912">
            <v>0</v>
          </cell>
          <cell r="Z1912" t="str">
            <v>Catherine</v>
          </cell>
          <cell r="AA1912" t="str">
            <v>Lupton</v>
          </cell>
          <cell r="AB1912">
            <v>0</v>
          </cell>
          <cell r="AC1912">
            <v>0</v>
          </cell>
          <cell r="AD1912">
            <v>0</v>
          </cell>
          <cell r="AE1912" t="str">
            <v>Female</v>
          </cell>
          <cell r="AF1912" t="str">
            <v>8528</v>
          </cell>
          <cell r="AG1912" t="str">
            <v>Capital Project Prog</v>
          </cell>
          <cell r="AH1912">
            <v>41973</v>
          </cell>
        </row>
        <row r="1913">
          <cell r="A1913">
            <v>51002650</v>
          </cell>
          <cell r="B1913" t="str">
            <v>Capital Development Division</v>
          </cell>
          <cell r="C1913" t="str">
            <v>Construction</v>
          </cell>
          <cell r="D1913" t="str">
            <v>Project Specialists</v>
          </cell>
          <cell r="E1913" t="str">
            <v>Project Specialists</v>
          </cell>
          <cell r="F1913" t="str">
            <v>51002650</v>
          </cell>
          <cell r="G1913" t="str">
            <v>Stormwater Specialist - Contractor</v>
          </cell>
          <cell r="H1913">
            <v>41897</v>
          </cell>
          <cell r="I1913" t="str">
            <v>Staff Member</v>
          </cell>
          <cell r="J1913">
            <v>0</v>
          </cell>
          <cell r="K1913">
            <v>0</v>
          </cell>
          <cell r="L1913">
            <v>0</v>
          </cell>
          <cell r="M1913" t="str">
            <v>Non-Employee</v>
          </cell>
          <cell r="N1913" t="str">
            <v>Contractor Unpaid</v>
          </cell>
          <cell r="O1913" t="str">
            <v>Position Filled</v>
          </cell>
          <cell r="P1913">
            <v>18</v>
          </cell>
          <cell r="Q1913" t="str">
            <v>Jason McGregor</v>
          </cell>
          <cell r="R1913" t="str">
            <v>Non-Employee</v>
          </cell>
          <cell r="S1913" t="str">
            <v>Contractor Unpaid</v>
          </cell>
          <cell r="T1913">
            <v>0</v>
          </cell>
          <cell r="U1913">
            <v>0</v>
          </cell>
          <cell r="V1913">
            <v>0</v>
          </cell>
          <cell r="W1913">
            <v>0</v>
          </cell>
          <cell r="X1913" t="str">
            <v>Admin 4 - 6 Henderson Valley Road</v>
          </cell>
          <cell r="Y1913">
            <v>0</v>
          </cell>
          <cell r="Z1913" t="str">
            <v>Jason</v>
          </cell>
          <cell r="AA1913" t="str">
            <v>McGregor</v>
          </cell>
          <cell r="AB1913">
            <v>0</v>
          </cell>
          <cell r="AC1913">
            <v>0</v>
          </cell>
          <cell r="AD1913">
            <v>0</v>
          </cell>
          <cell r="AE1913" t="str">
            <v>Male</v>
          </cell>
          <cell r="AF1913" t="str">
            <v>3405</v>
          </cell>
          <cell r="AG1913" t="str">
            <v>Inv. &amp; Design PS</v>
          </cell>
          <cell r="AH1913">
            <v>41997</v>
          </cell>
        </row>
        <row r="1914">
          <cell r="A1914">
            <v>51002650</v>
          </cell>
          <cell r="B1914" t="str">
            <v>Capital Development Division</v>
          </cell>
          <cell r="C1914" t="str">
            <v>Construction</v>
          </cell>
          <cell r="D1914" t="str">
            <v>Project Specialists</v>
          </cell>
          <cell r="E1914" t="str">
            <v>Project Specialists</v>
          </cell>
          <cell r="F1914" t="str">
            <v>51002650</v>
          </cell>
          <cell r="G1914" t="str">
            <v>Stormwater Specialist - Contractor</v>
          </cell>
          <cell r="H1914">
            <v>41897</v>
          </cell>
          <cell r="I1914" t="str">
            <v>Staff Member</v>
          </cell>
          <cell r="J1914">
            <v>0</v>
          </cell>
          <cell r="K1914">
            <v>0</v>
          </cell>
          <cell r="L1914">
            <v>0</v>
          </cell>
          <cell r="M1914" t="str">
            <v>Non-Employee</v>
          </cell>
          <cell r="N1914" t="str">
            <v>Contractor Unpaid</v>
          </cell>
          <cell r="O1914" t="str">
            <v>Position Filled</v>
          </cell>
          <cell r="P1914">
            <v>2261</v>
          </cell>
          <cell r="Q1914" t="str">
            <v>Joanne McGregor</v>
          </cell>
          <cell r="R1914" t="str">
            <v>Non-Employee</v>
          </cell>
          <cell r="S1914" t="str">
            <v>Contractor Unpaid</v>
          </cell>
          <cell r="T1914">
            <v>0</v>
          </cell>
          <cell r="U1914">
            <v>0</v>
          </cell>
          <cell r="V1914">
            <v>0</v>
          </cell>
          <cell r="W1914">
            <v>0</v>
          </cell>
          <cell r="X1914" t="str">
            <v>Admin 5 - 6 Henderson Valley Road</v>
          </cell>
          <cell r="Y1914">
            <v>0</v>
          </cell>
          <cell r="Z1914" t="str">
            <v>Joanne</v>
          </cell>
          <cell r="AA1914" t="str">
            <v>McGregor</v>
          </cell>
          <cell r="AB1914">
            <v>0</v>
          </cell>
          <cell r="AC1914">
            <v>0</v>
          </cell>
          <cell r="AD1914">
            <v>0</v>
          </cell>
          <cell r="AE1914" t="str">
            <v>Female</v>
          </cell>
          <cell r="AF1914" t="str">
            <v>3405</v>
          </cell>
          <cell r="AG1914" t="str">
            <v>Inv. &amp; Design PS</v>
          </cell>
          <cell r="AH1914">
            <v>41997</v>
          </cell>
        </row>
        <row r="1915">
          <cell r="A1915">
            <v>51002652</v>
          </cell>
          <cell r="B1915" t="str">
            <v>Finance Division</v>
          </cell>
          <cell r="C1915" t="str">
            <v>Finance</v>
          </cell>
          <cell r="D1915" t="str">
            <v>Operations Performance</v>
          </cell>
          <cell r="E1915" t="str">
            <v>Operations Performance</v>
          </cell>
          <cell r="F1915" t="str">
            <v>51002652</v>
          </cell>
          <cell r="G1915" t="str">
            <v>Financial Business Analyst</v>
          </cell>
          <cell r="H1915">
            <v>41894</v>
          </cell>
          <cell r="I1915" t="str">
            <v>Staff Member</v>
          </cell>
          <cell r="J1915">
            <v>0</v>
          </cell>
          <cell r="K1915">
            <v>0</v>
          </cell>
          <cell r="L1915">
            <v>0</v>
          </cell>
          <cell r="M1915" t="str">
            <v>Non-Employee</v>
          </cell>
          <cell r="N1915" t="str">
            <v>Contractor Unpaid</v>
          </cell>
          <cell r="O1915" t="str">
            <v>Position Filled</v>
          </cell>
          <cell r="P1915">
            <v>2090</v>
          </cell>
          <cell r="Q1915" t="str">
            <v>Jane Lauren</v>
          </cell>
          <cell r="R1915" t="str">
            <v>Non-Employee</v>
          </cell>
          <cell r="S1915" t="str">
            <v>Contractor Unpaid</v>
          </cell>
          <cell r="T1915">
            <v>0</v>
          </cell>
          <cell r="U1915">
            <v>0</v>
          </cell>
          <cell r="V1915">
            <v>0</v>
          </cell>
          <cell r="W1915">
            <v>0</v>
          </cell>
          <cell r="X1915" t="str">
            <v>Vodafone Building - Level 2 (74 Taharoto Road)</v>
          </cell>
          <cell r="Y1915">
            <v>0</v>
          </cell>
          <cell r="Z1915" t="str">
            <v>Jane</v>
          </cell>
          <cell r="AA1915" t="str">
            <v>Lauren</v>
          </cell>
          <cell r="AB1915">
            <v>0</v>
          </cell>
          <cell r="AC1915">
            <v>0</v>
          </cell>
          <cell r="AD1915">
            <v>0</v>
          </cell>
          <cell r="AE1915" t="str">
            <v>Female</v>
          </cell>
          <cell r="AF1915" t="str">
            <v>8102</v>
          </cell>
          <cell r="AG1915" t="str">
            <v>Operations Performan</v>
          </cell>
          <cell r="AH1915">
            <v>41908</v>
          </cell>
        </row>
        <row r="1916">
          <cell r="A1916">
            <v>51002654</v>
          </cell>
          <cell r="B1916" t="str">
            <v>Marketing &amp; Customer Experience</v>
          </cell>
          <cell r="C1916">
            <v>0</v>
          </cell>
          <cell r="D1916">
            <v>0</v>
          </cell>
          <cell r="E1916" t="str">
            <v>Marketing &amp; Customer Experience</v>
          </cell>
          <cell r="F1916" t="str">
            <v>51002654</v>
          </cell>
          <cell r="G1916" t="str">
            <v>EA to GM Marketing &amp; Customer Experience</v>
          </cell>
          <cell r="H1916">
            <v>41897</v>
          </cell>
          <cell r="I1916" t="str">
            <v>Staff Member</v>
          </cell>
          <cell r="J1916" t="str">
            <v>Band E</v>
          </cell>
          <cell r="K1916">
            <v>1</v>
          </cell>
          <cell r="L1916">
            <v>40</v>
          </cell>
          <cell r="M1916" t="str">
            <v>Permanent Full-Time</v>
          </cell>
          <cell r="N1916" t="str">
            <v>Waged/Timesheet</v>
          </cell>
          <cell r="O1916" t="str">
            <v>Position unfilled for   4 days</v>
          </cell>
          <cell r="P1916">
            <v>0</v>
          </cell>
          <cell r="Q1916">
            <v>0</v>
          </cell>
          <cell r="R1916">
            <v>0</v>
          </cell>
          <cell r="S1916">
            <v>0</v>
          </cell>
          <cell r="T1916">
            <v>0</v>
          </cell>
          <cell r="U1916">
            <v>0</v>
          </cell>
          <cell r="V1916">
            <v>0</v>
          </cell>
          <cell r="W1916">
            <v>0</v>
          </cell>
          <cell r="X1916">
            <v>0</v>
          </cell>
          <cell r="Y1916">
            <v>1</v>
          </cell>
          <cell r="Z1916">
            <v>0</v>
          </cell>
          <cell r="AA1916">
            <v>0</v>
          </cell>
          <cell r="AB1916">
            <v>0</v>
          </cell>
          <cell r="AC1916">
            <v>0</v>
          </cell>
          <cell r="AD1916" t="str">
            <v>PSA</v>
          </cell>
          <cell r="AE1916">
            <v>0</v>
          </cell>
          <cell r="AF1916">
            <v>0</v>
          </cell>
          <cell r="AG1916">
            <v>0</v>
          </cell>
          <cell r="AH1916">
            <v>2958465</v>
          </cell>
        </row>
      </sheetData>
      <sheetData sheetId="3"/>
      <sheetData sheetId="4">
        <row r="8">
          <cell r="D8">
            <v>1531.15</v>
          </cell>
        </row>
      </sheetData>
      <sheetData sheetId="5"/>
      <sheetData sheetId="6"/>
      <sheetData sheetId="7"/>
      <sheetData sheetId="8">
        <row r="4">
          <cell r="B4" t="str">
            <v>A</v>
          </cell>
          <cell r="C4">
            <v>29640</v>
          </cell>
          <cell r="H4">
            <v>29640</v>
          </cell>
          <cell r="I4">
            <v>33000</v>
          </cell>
          <cell r="K4">
            <v>39600</v>
          </cell>
        </row>
        <row r="5">
          <cell r="B5" t="str">
            <v>B</v>
          </cell>
          <cell r="C5">
            <v>29640</v>
          </cell>
          <cell r="D5">
            <v>29930</v>
          </cell>
          <cell r="E5">
            <v>30660</v>
          </cell>
          <cell r="F5">
            <v>31390</v>
          </cell>
          <cell r="G5">
            <v>32120</v>
          </cell>
          <cell r="H5">
            <v>32850</v>
          </cell>
          <cell r="I5">
            <v>36500</v>
          </cell>
          <cell r="K5">
            <v>43800</v>
          </cell>
        </row>
        <row r="6">
          <cell r="B6" t="str">
            <v>C</v>
          </cell>
          <cell r="C6">
            <v>33200</v>
          </cell>
          <cell r="D6">
            <v>34030</v>
          </cell>
          <cell r="E6">
            <v>34860</v>
          </cell>
          <cell r="F6">
            <v>35690</v>
          </cell>
          <cell r="G6">
            <v>36520</v>
          </cell>
          <cell r="H6">
            <v>37350</v>
          </cell>
          <cell r="I6">
            <v>41500</v>
          </cell>
          <cell r="K6">
            <v>49800</v>
          </cell>
        </row>
        <row r="7">
          <cell r="B7" t="str">
            <v>D</v>
          </cell>
          <cell r="C7">
            <v>38800</v>
          </cell>
          <cell r="D7">
            <v>39770</v>
          </cell>
          <cell r="E7">
            <v>40740</v>
          </cell>
          <cell r="F7">
            <v>41710</v>
          </cell>
          <cell r="G7">
            <v>42680</v>
          </cell>
          <cell r="H7">
            <v>43650</v>
          </cell>
          <cell r="I7">
            <v>48500</v>
          </cell>
          <cell r="K7">
            <v>58200</v>
          </cell>
        </row>
        <row r="8">
          <cell r="B8" t="str">
            <v>E</v>
          </cell>
          <cell r="C8">
            <v>44800</v>
          </cell>
          <cell r="D8">
            <v>45920</v>
          </cell>
          <cell r="E8">
            <v>47040</v>
          </cell>
          <cell r="F8">
            <v>48160</v>
          </cell>
          <cell r="G8">
            <v>49280</v>
          </cell>
          <cell r="H8">
            <v>50400</v>
          </cell>
          <cell r="I8">
            <v>56000</v>
          </cell>
          <cell r="J8">
            <v>58800</v>
          </cell>
          <cell r="K8">
            <v>67200</v>
          </cell>
        </row>
        <row r="9">
          <cell r="B9" t="str">
            <v>F</v>
          </cell>
          <cell r="C9">
            <v>52800</v>
          </cell>
          <cell r="D9">
            <v>54120</v>
          </cell>
          <cell r="E9">
            <v>55440</v>
          </cell>
          <cell r="F9">
            <v>56760</v>
          </cell>
          <cell r="G9">
            <v>58080</v>
          </cell>
          <cell r="H9">
            <v>59400</v>
          </cell>
          <cell r="I9">
            <v>66000</v>
          </cell>
          <cell r="J9">
            <v>69300</v>
          </cell>
          <cell r="K9">
            <v>79200</v>
          </cell>
        </row>
        <row r="10">
          <cell r="B10" t="str">
            <v>G</v>
          </cell>
          <cell r="C10">
            <v>62400</v>
          </cell>
          <cell r="D10">
            <v>63960</v>
          </cell>
          <cell r="E10">
            <v>65520</v>
          </cell>
          <cell r="F10">
            <v>67080</v>
          </cell>
          <cell r="G10">
            <v>68640</v>
          </cell>
          <cell r="H10">
            <v>70200</v>
          </cell>
          <cell r="I10">
            <v>78000</v>
          </cell>
          <cell r="J10">
            <v>81900</v>
          </cell>
          <cell r="K10">
            <v>93600</v>
          </cell>
        </row>
        <row r="11">
          <cell r="B11" t="str">
            <v>H</v>
          </cell>
          <cell r="C11">
            <v>73600</v>
          </cell>
          <cell r="D11">
            <v>75440</v>
          </cell>
          <cell r="E11">
            <v>77280</v>
          </cell>
          <cell r="F11">
            <v>79120</v>
          </cell>
          <cell r="G11">
            <v>80960</v>
          </cell>
          <cell r="H11">
            <v>82800</v>
          </cell>
          <cell r="I11">
            <v>92000</v>
          </cell>
          <cell r="J11">
            <v>96600</v>
          </cell>
          <cell r="K11">
            <v>110400</v>
          </cell>
        </row>
        <row r="12">
          <cell r="B12" t="str">
            <v>I</v>
          </cell>
          <cell r="C12">
            <v>87200</v>
          </cell>
          <cell r="D12">
            <v>89380</v>
          </cell>
          <cell r="E12">
            <v>91560</v>
          </cell>
          <cell r="F12">
            <v>93740</v>
          </cell>
          <cell r="G12">
            <v>95920</v>
          </cell>
          <cell r="H12">
            <v>98100</v>
          </cell>
          <cell r="I12">
            <v>109000</v>
          </cell>
          <cell r="J12">
            <v>114450</v>
          </cell>
          <cell r="K12">
            <v>130800</v>
          </cell>
        </row>
        <row r="13">
          <cell r="B13" t="str">
            <v>J</v>
          </cell>
          <cell r="C13">
            <v>102400</v>
          </cell>
          <cell r="I13">
            <v>128000</v>
          </cell>
          <cell r="J13">
            <v>134400</v>
          </cell>
          <cell r="K13">
            <v>153600</v>
          </cell>
        </row>
        <row r="14">
          <cell r="B14" t="str">
            <v>K</v>
          </cell>
          <cell r="C14">
            <v>123200</v>
          </cell>
          <cell r="I14">
            <v>154000</v>
          </cell>
          <cell r="J14">
            <v>161700</v>
          </cell>
          <cell r="K14">
            <v>184800</v>
          </cell>
        </row>
        <row r="15">
          <cell r="B15" t="str">
            <v>L</v>
          </cell>
          <cell r="C15">
            <v>145600</v>
          </cell>
          <cell r="I15">
            <v>182000</v>
          </cell>
          <cell r="J15">
            <v>191100</v>
          </cell>
          <cell r="K15">
            <v>218400</v>
          </cell>
        </row>
        <row r="16">
          <cell r="B16" t="str">
            <v>M</v>
          </cell>
          <cell r="C16">
            <v>171600</v>
          </cell>
          <cell r="I16">
            <v>214500</v>
          </cell>
          <cell r="J16">
            <v>225225</v>
          </cell>
          <cell r="K16">
            <v>257400</v>
          </cell>
        </row>
        <row r="17">
          <cell r="B17" t="str">
            <v>N</v>
          </cell>
          <cell r="C17">
            <v>188000</v>
          </cell>
          <cell r="I17">
            <v>235000</v>
          </cell>
          <cell r="J17">
            <v>246750</v>
          </cell>
          <cell r="K17">
            <v>282000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Ratio Analysis"/>
      <sheetName val="Rolling 12 month P&amp;L"/>
      <sheetName val="Original Budget 2012"/>
      <sheetName val="Original Budget 2013"/>
      <sheetName val="Monthly Summary"/>
      <sheetName val="Budget Analysis"/>
      <sheetName val="TB_MYOB"/>
      <sheetName val="TB"/>
      <sheetName val="Balance Sheet"/>
      <sheetName val="Profit and Loss"/>
      <sheetName val="Sheet3"/>
      <sheetName val="Cash Flow"/>
      <sheetName val="Graphs"/>
      <sheetName val="Graphs 2"/>
      <sheetName val="BR_Jan 12"/>
      <sheetName val="BR_Dec 11"/>
      <sheetName val="BR_April 2013"/>
      <sheetName val="BR_NOV 12"/>
      <sheetName val="BR Jan 13"/>
      <sheetName val="BR_Oct12"/>
      <sheetName val="BR_Sep 12"/>
      <sheetName val="BR_Aug 12"/>
      <sheetName val="BR_July 12"/>
      <sheetName val="BR_June 12"/>
      <sheetName val="BR_May12"/>
      <sheetName val="BR_Apr12"/>
      <sheetName val="BR_Mar 12"/>
      <sheetName val="BR_Feb 12"/>
      <sheetName val="BR_DEC 12"/>
      <sheetName val="BR Feb 13"/>
      <sheetName val="BR Mar 13"/>
      <sheetName val="Reconciliation - Debtors"/>
      <sheetName val="Reconciliation - Creditors"/>
      <sheetName val="Reconciliation - Other"/>
      <sheetName val="Input_BS"/>
      <sheetName val="Input_PL"/>
      <sheetName val="Input_MYOB"/>
      <sheetName val="Input - General"/>
      <sheetName val="NSW Revenue"/>
      <sheetName val="P&amp;L Forecast"/>
      <sheetName val="BR_Nov-2011"/>
      <sheetName val="BR_Oct"/>
      <sheetName val="Sheet1 (2)"/>
      <sheetName val="Reconciliation - Inputs"/>
      <sheetName val="Revenue - Consultant"/>
      <sheetName val="M Floyd"/>
      <sheetName val="N Ford"/>
      <sheetName val="N Dunn"/>
      <sheetName val="M Iuculano"/>
      <sheetName val="C Harrison"/>
      <sheetName val="K Miller"/>
      <sheetName val="L Shteinberg"/>
      <sheetName val="C Khor"/>
      <sheetName val="J Davies"/>
      <sheetName val="T Fewster"/>
      <sheetName val="T Ashdown"/>
      <sheetName val="N Cerny"/>
      <sheetName val="C Hughes"/>
      <sheetName val="SYD Contracting"/>
      <sheetName val="CAPEX"/>
      <sheetName val="VIC Revenue"/>
      <sheetName val="Revenue - Type"/>
      <sheetName val="Accounting"/>
      <sheetName val="Advertising - Internet"/>
      <sheetName val="Advertising - Print"/>
      <sheetName val="Conf &amp; Travel"/>
      <sheetName val="Rationale Travel"/>
      <sheetName val="Rationale Conference"/>
      <sheetName val="Contractors"/>
      <sheetName val="Depreciation"/>
      <sheetName val="Corp Advisory"/>
      <sheetName val="Document Destruction"/>
      <sheetName val="Entertainment"/>
      <sheetName val="Insurance - KP"/>
      <sheetName val="Insurance - Business"/>
      <sheetName val="Internal Recruitment"/>
      <sheetName val="Internet"/>
      <sheetName val="ITConsulting"/>
      <sheetName val="IT Repairs"/>
      <sheetName val="Legal Fees"/>
      <sheetName val="Licensing Database"/>
      <sheetName val="Marketing"/>
      <sheetName val="Memberships"/>
      <sheetName val="Motor Vehicle"/>
      <sheetName val="MV - Lease Interest"/>
      <sheetName val="Occupancy - SYD"/>
      <sheetName val="Occupancy - MELB"/>
      <sheetName val="Office - General Exp"/>
      <sheetName val="Formation Amortisation"/>
      <sheetName val="Other Expense - Interest"/>
      <sheetName val="Other Income - Interest"/>
      <sheetName val="Parking"/>
      <sheetName val="Postage"/>
      <sheetName val="Printing"/>
      <sheetName val="NSW Salary Summary"/>
      <sheetName val="VIC Salary Summary"/>
      <sheetName val="NSW Salary Detail"/>
      <sheetName val="VIC Salary Detail"/>
      <sheetName val="Directors Remuneration"/>
      <sheetName val="Small Asset Purchases"/>
      <sheetName val="Staff Amenities"/>
      <sheetName val="Staff Development"/>
      <sheetName val="Stationary"/>
      <sheetName val="Telephone"/>
      <sheetName val="Training"/>
      <sheetName val="Sheet1"/>
      <sheetName val="BR_Sept"/>
      <sheetName val="BR_Aug"/>
      <sheetName val="BR_July"/>
      <sheetName val="Original Budget_2011"/>
      <sheetName val="Directors Fees"/>
      <sheetName val="Sheet2"/>
      <sheetName val="Sheet4"/>
      <sheetName val="Sheet5"/>
    </sheetNames>
    <sheetDataSet>
      <sheetData sheetId="0"/>
      <sheetData sheetId="1"/>
      <sheetData sheetId="2"/>
      <sheetData sheetId="3"/>
      <sheetData sheetId="4"/>
      <sheetData sheetId="5"/>
      <sheetData sheetId="6"/>
      <sheetData sheetId="7"/>
      <sheetData sheetId="8"/>
      <sheetData sheetId="9"/>
      <sheetData sheetId="10">
        <row r="5">
          <cell r="B5" t="str">
            <v>Account</v>
          </cell>
          <cell r="C5" t="str">
            <v>Payment/Receipt Method</v>
          </cell>
          <cell r="D5">
            <v>39873</v>
          </cell>
          <cell r="E5">
            <v>39904</v>
          </cell>
          <cell r="F5">
            <v>39934</v>
          </cell>
          <cell r="G5">
            <v>39965</v>
          </cell>
          <cell r="H5">
            <v>39995</v>
          </cell>
          <cell r="I5">
            <v>40026</v>
          </cell>
          <cell r="J5">
            <v>40057</v>
          </cell>
          <cell r="K5">
            <v>40087</v>
          </cell>
          <cell r="L5">
            <v>40118</v>
          </cell>
          <cell r="M5">
            <v>40148</v>
          </cell>
          <cell r="N5">
            <v>40179</v>
          </cell>
          <cell r="O5">
            <v>40210</v>
          </cell>
          <cell r="P5">
            <v>40238</v>
          </cell>
          <cell r="Q5">
            <v>40269</v>
          </cell>
          <cell r="R5">
            <v>40299</v>
          </cell>
          <cell r="S5" t="str">
            <v>FY2010</v>
          </cell>
          <cell r="T5" t="str">
            <v>FY2010</v>
          </cell>
          <cell r="U5">
            <v>40360</v>
          </cell>
          <cell r="V5">
            <v>40391</v>
          </cell>
          <cell r="W5">
            <v>40422</v>
          </cell>
          <cell r="X5">
            <v>40452</v>
          </cell>
          <cell r="Y5">
            <v>40483</v>
          </cell>
          <cell r="Z5">
            <v>40513</v>
          </cell>
          <cell r="AA5">
            <v>40544</v>
          </cell>
          <cell r="AB5">
            <v>40575</v>
          </cell>
          <cell r="AC5">
            <v>40603</v>
          </cell>
          <cell r="AD5">
            <v>40634</v>
          </cell>
          <cell r="AE5">
            <v>40664</v>
          </cell>
          <cell r="AF5">
            <v>40695</v>
          </cell>
          <cell r="AG5" t="str">
            <v>FY2011</v>
          </cell>
          <cell r="AH5">
            <v>40725</v>
          </cell>
          <cell r="AI5">
            <v>40756</v>
          </cell>
          <cell r="AJ5">
            <v>40787</v>
          </cell>
          <cell r="AK5">
            <v>40817</v>
          </cell>
          <cell r="AL5">
            <v>40848</v>
          </cell>
          <cell r="AM5">
            <v>40878</v>
          </cell>
          <cell r="AN5">
            <v>40909</v>
          </cell>
          <cell r="AO5">
            <v>40940</v>
          </cell>
          <cell r="AP5">
            <v>40969</v>
          </cell>
          <cell r="AQ5">
            <v>41000</v>
          </cell>
          <cell r="AR5">
            <v>41030</v>
          </cell>
          <cell r="AS5">
            <v>41061</v>
          </cell>
          <cell r="AT5" t="str">
            <v>FY2012</v>
          </cell>
          <cell r="AU5">
            <v>41091</v>
          </cell>
          <cell r="AV5">
            <v>41122</v>
          </cell>
          <cell r="AW5">
            <v>41153</v>
          </cell>
          <cell r="AX5">
            <v>41183</v>
          </cell>
          <cell r="AY5">
            <v>41214</v>
          </cell>
          <cell r="AZ5">
            <v>41244</v>
          </cell>
          <cell r="BA5">
            <v>41275</v>
          </cell>
          <cell r="BB5">
            <v>41306</v>
          </cell>
          <cell r="BC5">
            <v>41334</v>
          </cell>
          <cell r="BD5">
            <v>41365</v>
          </cell>
          <cell r="BE5">
            <v>41395</v>
          </cell>
          <cell r="BF5">
            <v>41426</v>
          </cell>
          <cell r="BG5" t="str">
            <v>FY2013</v>
          </cell>
          <cell r="BH5">
            <v>41456</v>
          </cell>
          <cell r="BI5">
            <v>41487</v>
          </cell>
          <cell r="BJ5">
            <v>41518</v>
          </cell>
          <cell r="BK5">
            <v>41548</v>
          </cell>
          <cell r="BL5">
            <v>41579</v>
          </cell>
          <cell r="BM5">
            <v>41609</v>
          </cell>
          <cell r="BN5">
            <v>41640</v>
          </cell>
          <cell r="BO5">
            <v>41671</v>
          </cell>
          <cell r="BP5">
            <v>41699</v>
          </cell>
          <cell r="BQ5">
            <v>41730</v>
          </cell>
          <cell r="BR5">
            <v>41760</v>
          </cell>
          <cell r="BS5">
            <v>41791</v>
          </cell>
          <cell r="BT5" t="str">
            <v>FY 2014</v>
          </cell>
          <cell r="BU5">
            <v>41821</v>
          </cell>
          <cell r="BV5">
            <v>41852</v>
          </cell>
          <cell r="BW5">
            <v>41883</v>
          </cell>
          <cell r="BX5">
            <v>41913</v>
          </cell>
          <cell r="BY5">
            <v>41944</v>
          </cell>
          <cell r="BZ5">
            <v>41974</v>
          </cell>
          <cell r="CA5">
            <v>42005</v>
          </cell>
          <cell r="CB5">
            <v>42036</v>
          </cell>
          <cell r="CC5">
            <v>42064</v>
          </cell>
          <cell r="CD5">
            <v>42095</v>
          </cell>
          <cell r="CE5">
            <v>42125</v>
          </cell>
          <cell r="CF5">
            <v>42156</v>
          </cell>
        </row>
        <row r="6">
          <cell r="B6" t="str">
            <v>Income</v>
          </cell>
        </row>
        <row r="7">
          <cell r="B7" t="str">
            <v>Fees</v>
          </cell>
          <cell r="C7" t="str">
            <v>Debtors</v>
          </cell>
        </row>
        <row r="8">
          <cell r="B8" t="str">
            <v>Contractor Revenue</v>
          </cell>
        </row>
        <row r="9">
          <cell r="B9" t="str">
            <v>NSW - Contractor Rev</v>
          </cell>
        </row>
        <row r="10">
          <cell r="B10" t="str">
            <v>VIC - Contractor Rev</v>
          </cell>
        </row>
        <row r="11">
          <cell r="B11" t="str">
            <v>QLD - Contractor Revenue</v>
          </cell>
        </row>
        <row r="12">
          <cell r="B12" t="str">
            <v>Total Contractor Revenue</v>
          </cell>
          <cell r="C12" t="str">
            <v>Debtors</v>
          </cell>
        </row>
        <row r="13">
          <cell r="B13" t="str">
            <v>Contractor Placement</v>
          </cell>
        </row>
        <row r="14">
          <cell r="B14" t="str">
            <v>NSW - Contractor Place</v>
          </cell>
        </row>
        <row r="15">
          <cell r="B15" t="str">
            <v>VIC - Contractor Place</v>
          </cell>
        </row>
        <row r="16">
          <cell r="B16" t="str">
            <v>Total Contractor Placement</v>
          </cell>
          <cell r="C16" t="str">
            <v>Debtors</v>
          </cell>
        </row>
        <row r="17">
          <cell r="B17" t="str">
            <v>Placement Revenue</v>
          </cell>
        </row>
        <row r="18">
          <cell r="B18" t="str">
            <v>NSW - Placement Rev</v>
          </cell>
        </row>
        <row r="19">
          <cell r="B19" t="str">
            <v>VIC - Placement Rev</v>
          </cell>
        </row>
        <row r="20">
          <cell r="B20" t="str">
            <v>Total Placement Revenue</v>
          </cell>
          <cell r="C20" t="str">
            <v>Debtors</v>
          </cell>
        </row>
        <row r="21">
          <cell r="B21" t="str">
            <v>less Agency fee splits</v>
          </cell>
        </row>
        <row r="22">
          <cell r="B22" t="str">
            <v>NSW - Agency fee splits</v>
          </cell>
        </row>
        <row r="23">
          <cell r="B23" t="str">
            <v>VIC - Agency fee splits</v>
          </cell>
        </row>
        <row r="24">
          <cell r="B24" t="str">
            <v>less Agency fee splits</v>
          </cell>
          <cell r="C24" t="str">
            <v>Debtors</v>
          </cell>
        </row>
        <row r="25">
          <cell r="B25" t="str">
            <v>NPA Placement Fee</v>
          </cell>
          <cell r="C25" t="str">
            <v>Debtors</v>
          </cell>
        </row>
        <row r="26">
          <cell r="B26" t="str">
            <v>Retainer Income</v>
          </cell>
          <cell r="C26" t="str">
            <v>Debtors</v>
          </cell>
        </row>
        <row r="27">
          <cell r="B27" t="str">
            <v>Consulting</v>
          </cell>
          <cell r="C27" t="str">
            <v>Debtors</v>
          </cell>
        </row>
        <row r="28">
          <cell r="B28" t="str">
            <v>Psychometric Assessment</v>
          </cell>
        </row>
        <row r="29">
          <cell r="B29" t="str">
            <v>NSW - Psychometric Assessment</v>
          </cell>
        </row>
        <row r="30">
          <cell r="B30" t="str">
            <v>VIC - Psychometric Assessment</v>
          </cell>
        </row>
        <row r="31">
          <cell r="B31" t="str">
            <v>Psychometric Assessment</v>
          </cell>
          <cell r="C31" t="str">
            <v>Debtors</v>
          </cell>
        </row>
        <row r="32">
          <cell r="B32" t="str">
            <v>Advertising Income</v>
          </cell>
          <cell r="C32" t="str">
            <v>Debtors</v>
          </cell>
        </row>
        <row r="33">
          <cell r="B33" t="str">
            <v>NSW</v>
          </cell>
        </row>
        <row r="34">
          <cell r="B34" t="str">
            <v>Internet Advertising - NSW</v>
          </cell>
        </row>
        <row r="35">
          <cell r="B35" t="str">
            <v>Print Advertising - NSW</v>
          </cell>
        </row>
        <row r="36">
          <cell r="B36" t="str">
            <v>NSW</v>
          </cell>
          <cell r="C36" t="str">
            <v>Debtors</v>
          </cell>
        </row>
        <row r="37">
          <cell r="B37" t="str">
            <v>VIC</v>
          </cell>
        </row>
        <row r="38">
          <cell r="B38" t="str">
            <v>Internet Advertising - VIC</v>
          </cell>
        </row>
        <row r="39">
          <cell r="B39" t="str">
            <v>Print Advertising - VIC</v>
          </cell>
        </row>
        <row r="40">
          <cell r="B40" t="str">
            <v>VIC</v>
          </cell>
          <cell r="C40" t="str">
            <v>Debtors</v>
          </cell>
        </row>
        <row r="41">
          <cell r="B41" t="str">
            <v>Advertising Income</v>
          </cell>
        </row>
        <row r="42">
          <cell r="B42" t="str">
            <v>Reimbursed Expenses</v>
          </cell>
          <cell r="C42" t="str">
            <v>Debtors</v>
          </cell>
        </row>
        <row r="43">
          <cell r="B43" t="str">
            <v>License Fee Qld</v>
          </cell>
          <cell r="C43" t="str">
            <v>Debtors</v>
          </cell>
        </row>
        <row r="44">
          <cell r="B44" t="str">
            <v>Fringe Benefit Reimbursement</v>
          </cell>
          <cell r="C44" t="str">
            <v>Debtors</v>
          </cell>
        </row>
        <row r="45">
          <cell r="B45" t="str">
            <v>Other Income</v>
          </cell>
          <cell r="C45" t="str">
            <v>Debtors</v>
          </cell>
        </row>
        <row r="46">
          <cell r="B46" t="str">
            <v>Dividend received</v>
          </cell>
          <cell r="C46" t="str">
            <v>Debtors</v>
          </cell>
        </row>
        <row r="47">
          <cell r="B47" t="str">
            <v>Total Income</v>
          </cell>
        </row>
        <row r="49">
          <cell r="B49" t="str">
            <v>Cost Of Sales</v>
          </cell>
        </row>
        <row r="50">
          <cell r="B50" t="str">
            <v>Contractors Wages</v>
          </cell>
        </row>
        <row r="51">
          <cell r="B51" t="str">
            <v>NSW - Contractors Wages</v>
          </cell>
          <cell r="C51" t="str">
            <v>Net Salary and Wages - NSW</v>
          </cell>
        </row>
        <row r="52">
          <cell r="B52" t="str">
            <v>VIC - Contractors Wages</v>
          </cell>
          <cell r="C52" t="str">
            <v>Net Salary and Wages - VIC</v>
          </cell>
        </row>
        <row r="53">
          <cell r="B53" t="str">
            <v>SA - Contractors Wages</v>
          </cell>
          <cell r="C53" t="str">
            <v>Net Salary and Wages - Other</v>
          </cell>
        </row>
        <row r="54">
          <cell r="B54" t="str">
            <v>QLD - Contractors Wages</v>
          </cell>
          <cell r="C54" t="str">
            <v>Net Salary and Wages - Other</v>
          </cell>
        </row>
        <row r="55">
          <cell r="B55" t="str">
            <v>WA - Contractors Wages</v>
          </cell>
          <cell r="C55" t="str">
            <v>Net Salary and Wages - Other</v>
          </cell>
        </row>
        <row r="56">
          <cell r="B56" t="str">
            <v>Outside Contractors</v>
          </cell>
          <cell r="C56" t="str">
            <v>Net Salary and Wages</v>
          </cell>
        </row>
        <row r="57">
          <cell r="B57" t="str">
            <v>Contractors - Other</v>
          </cell>
          <cell r="C57" t="str">
            <v>Net Salary and Wages</v>
          </cell>
        </row>
        <row r="58">
          <cell r="B58" t="str">
            <v>Contractors Wages</v>
          </cell>
        </row>
        <row r="59">
          <cell r="B59" t="str">
            <v>Super - Contractors</v>
          </cell>
        </row>
        <row r="60">
          <cell r="B60" t="str">
            <v>NSW - Super - Contractors</v>
          </cell>
          <cell r="C60" t="str">
            <v>Superannuation - NSW</v>
          </cell>
        </row>
        <row r="61">
          <cell r="B61" t="str">
            <v>VIC - Super - Contractors</v>
          </cell>
          <cell r="C61" t="str">
            <v>Superannuation - VIC</v>
          </cell>
        </row>
        <row r="62">
          <cell r="B62" t="str">
            <v>SA - Super - Contractors</v>
          </cell>
          <cell r="C62" t="str">
            <v>Superannuation - Other</v>
          </cell>
        </row>
        <row r="63">
          <cell r="B63" t="str">
            <v>QLD - Super - Contractors</v>
          </cell>
          <cell r="C63" t="str">
            <v>Superannuation - Other</v>
          </cell>
        </row>
        <row r="64">
          <cell r="B64" t="str">
            <v>WA - Super - Contractors</v>
          </cell>
          <cell r="C64" t="str">
            <v>Superannuation - Other</v>
          </cell>
        </row>
        <row r="65">
          <cell r="B65" t="str">
            <v>Super - Contractors</v>
          </cell>
        </row>
        <row r="66">
          <cell r="B66" t="str">
            <v>Agency Fee for split sales NSW</v>
          </cell>
        </row>
        <row r="67">
          <cell r="B67" t="str">
            <v>Agency Fee for split sales Vic</v>
          </cell>
        </row>
        <row r="68">
          <cell r="B68" t="str">
            <v>Payroll Tax - Vic</v>
          </cell>
          <cell r="C68" t="str">
            <v>Payroll Tax Contractors</v>
          </cell>
        </row>
        <row r="69">
          <cell r="B69" t="str">
            <v>Payroll Tax - NSW</v>
          </cell>
          <cell r="C69" t="str">
            <v>Payroll Tax Contractors</v>
          </cell>
        </row>
        <row r="70">
          <cell r="B70" t="str">
            <v>Payroll Tax - Contractors</v>
          </cell>
        </row>
        <row r="71">
          <cell r="B71" t="str">
            <v>Workcover-Contractors</v>
          </cell>
          <cell r="C71" t="str">
            <v>Net Salary and Wages</v>
          </cell>
        </row>
        <row r="72">
          <cell r="B72" t="str">
            <v>Psychometric Assessment</v>
          </cell>
        </row>
        <row r="73">
          <cell r="B73" t="str">
            <v>NSW - Psychometric Ass</v>
          </cell>
        </row>
        <row r="74">
          <cell r="B74" t="str">
            <v>VIC - Psychometric Ass</v>
          </cell>
        </row>
        <row r="75">
          <cell r="B75" t="str">
            <v>Psychometric Assessment</v>
          </cell>
          <cell r="C75" t="str">
            <v>Creditors</v>
          </cell>
        </row>
        <row r="76">
          <cell r="B76" t="str">
            <v>Candidate Travel</v>
          </cell>
        </row>
        <row r="77">
          <cell r="B77" t="str">
            <v>Candidate Travel - NSW</v>
          </cell>
        </row>
        <row r="78">
          <cell r="B78" t="str">
            <v>Candidate Travel - VIC</v>
          </cell>
        </row>
        <row r="79">
          <cell r="B79" t="str">
            <v>Total Candidate Travel</v>
          </cell>
          <cell r="C79" t="str">
            <v>Creditors</v>
          </cell>
        </row>
        <row r="80">
          <cell r="B80" t="str">
            <v>Advertising</v>
          </cell>
          <cell r="C80" t="str">
            <v>Creditors</v>
          </cell>
        </row>
        <row r="81">
          <cell r="B81" t="str">
            <v>NSW</v>
          </cell>
        </row>
        <row r="82">
          <cell r="B82" t="str">
            <v>Internet Advertising - NSW COS</v>
          </cell>
        </row>
        <row r="83">
          <cell r="B83" t="str">
            <v>Print Advertising - NSW</v>
          </cell>
          <cell r="C83" t="str">
            <v xml:space="preserve"> </v>
          </cell>
        </row>
        <row r="84">
          <cell r="B84" t="str">
            <v>NSW</v>
          </cell>
          <cell r="C84" t="str">
            <v>Creditors</v>
          </cell>
        </row>
        <row r="85">
          <cell r="B85" t="str">
            <v>VIC</v>
          </cell>
        </row>
        <row r="86">
          <cell r="B86" t="str">
            <v>Print Advertising - VIC</v>
          </cell>
        </row>
        <row r="87">
          <cell r="B87" t="str">
            <v>Internet Advertising - VIC COS</v>
          </cell>
        </row>
        <row r="88">
          <cell r="B88" t="str">
            <v>VIC</v>
          </cell>
          <cell r="C88" t="str">
            <v>Creditors</v>
          </cell>
        </row>
        <row r="89">
          <cell r="B89" t="str">
            <v>Advertising:Processing Fees</v>
          </cell>
          <cell r="C89" t="str">
            <v>Creditors</v>
          </cell>
        </row>
        <row r="90">
          <cell r="B90" t="str">
            <v>Advertising</v>
          </cell>
        </row>
        <row r="91">
          <cell r="B91" t="str">
            <v>Agency fee - Commissions</v>
          </cell>
          <cell r="C91" t="str">
            <v>Creditors</v>
          </cell>
        </row>
        <row r="92">
          <cell r="B92" t="str">
            <v>Consulting Ext Recruitment</v>
          </cell>
          <cell r="C92" t="str">
            <v>Creditors</v>
          </cell>
        </row>
        <row r="93">
          <cell r="B93" t="str">
            <v>Franchise Fee</v>
          </cell>
          <cell r="C93" t="str">
            <v>Creditors</v>
          </cell>
        </row>
        <row r="94">
          <cell r="B94" t="str">
            <v>Total Cost Of Sales</v>
          </cell>
        </row>
        <row r="96">
          <cell r="B96" t="str">
            <v>Gross Profit</v>
          </cell>
        </row>
        <row r="98">
          <cell r="B98" t="str">
            <v>Expenses</v>
          </cell>
        </row>
        <row r="99">
          <cell r="B99" t="str">
            <v>General Expenses</v>
          </cell>
        </row>
        <row r="100">
          <cell r="B100" t="str">
            <v>Accounting Fees</v>
          </cell>
          <cell r="C100" t="str">
            <v>Creditors</v>
          </cell>
        </row>
        <row r="101">
          <cell r="B101" t="str">
            <v>Financial Controller</v>
          </cell>
          <cell r="C101" t="str">
            <v>Creditors</v>
          </cell>
        </row>
        <row r="102">
          <cell r="B102" t="str">
            <v>Corporate Advisory</v>
          </cell>
          <cell r="C102" t="str">
            <v>Creditors</v>
          </cell>
        </row>
        <row r="103">
          <cell r="B103" t="str">
            <v>Legal Fees</v>
          </cell>
          <cell r="C103" t="str">
            <v>Creditors</v>
          </cell>
        </row>
        <row r="104">
          <cell r="B104" t="str">
            <v>Bank Fees</v>
          </cell>
          <cell r="C104" t="str">
            <v>Bank Charges</v>
          </cell>
        </row>
        <row r="105">
          <cell r="B105" t="str">
            <v>Stamp Duty</v>
          </cell>
          <cell r="C105" t="str">
            <v>Creditors</v>
          </cell>
        </row>
        <row r="106">
          <cell r="B106" t="str">
            <v>Interest Expense:Finance Charg</v>
          </cell>
          <cell r="C106" t="str">
            <v>Creditors</v>
          </cell>
        </row>
        <row r="107">
          <cell r="B107" t="str">
            <v>Filing Fees ASIC</v>
          </cell>
          <cell r="C107" t="str">
            <v>Creditors</v>
          </cell>
        </row>
        <row r="108">
          <cell r="B108" t="str">
            <v>Fines and penaltities</v>
          </cell>
          <cell r="C108" t="str">
            <v>Creditors</v>
          </cell>
        </row>
        <row r="109">
          <cell r="B109" t="str">
            <v>Fringe benefits tax</v>
          </cell>
          <cell r="C109" t="str">
            <v>Creditors</v>
          </cell>
        </row>
        <row r="110">
          <cell r="B110" t="str">
            <v>Depreciation</v>
          </cell>
        </row>
        <row r="111">
          <cell r="B111" t="str">
            <v>Depreciation Expense - Leaseho</v>
          </cell>
          <cell r="C111" t="str">
            <v>Depreciation</v>
          </cell>
        </row>
        <row r="112">
          <cell r="B112" t="str">
            <v>Depreciation Expense - P&amp;E</v>
          </cell>
          <cell r="C112" t="str">
            <v>Depreciation</v>
          </cell>
        </row>
        <row r="113">
          <cell r="B113" t="str">
            <v>Depreciation Expense - Vehicle</v>
          </cell>
          <cell r="C113" t="str">
            <v>Depreciation</v>
          </cell>
        </row>
        <row r="114">
          <cell r="B114" t="str">
            <v>Depreciation Expense - F&amp;F</v>
          </cell>
          <cell r="C114" t="str">
            <v>Depreciation</v>
          </cell>
        </row>
        <row r="115">
          <cell r="B115" t="str">
            <v>Depreciation Expense - Softwar</v>
          </cell>
          <cell r="C115" t="str">
            <v>Depreciation</v>
          </cell>
        </row>
        <row r="116">
          <cell r="B116" t="str">
            <v>Depreciation Expense - LVP</v>
          </cell>
          <cell r="C116" t="str">
            <v>Depreciation</v>
          </cell>
        </row>
        <row r="117">
          <cell r="B117" t="str">
            <v>Depreciation</v>
          </cell>
        </row>
        <row r="118">
          <cell r="B118" t="str">
            <v>Consulting IT/ Help Desk</v>
          </cell>
          <cell r="C118" t="str">
            <v>Creditors</v>
          </cell>
        </row>
        <row r="119">
          <cell r="B119" t="str">
            <v>Computers/IT Repairs &amp; Mainten</v>
          </cell>
          <cell r="C119" t="str">
            <v>Creditors</v>
          </cell>
        </row>
        <row r="120">
          <cell r="B120" t="str">
            <v>Internet</v>
          </cell>
          <cell r="C120" t="str">
            <v>Creditors</v>
          </cell>
        </row>
        <row r="121">
          <cell r="B121" t="str">
            <v>Dues &amp; Memberships/Subscriptio</v>
          </cell>
          <cell r="C121" t="str">
            <v>Creditors</v>
          </cell>
        </row>
        <row r="122">
          <cell r="B122" t="str">
            <v>Licence Fees</v>
          </cell>
          <cell r="C122" t="str">
            <v>Creditors</v>
          </cell>
        </row>
        <row r="123">
          <cell r="B123" t="str">
            <v>Telephone</v>
          </cell>
        </row>
        <row r="124">
          <cell r="B124" t="str">
            <v>NSW - Telephone:Mobile</v>
          </cell>
          <cell r="C124" t="str">
            <v>Creditors</v>
          </cell>
        </row>
        <row r="125">
          <cell r="B125" t="str">
            <v>NSW - Telephone:Office</v>
          </cell>
          <cell r="C125" t="str">
            <v>Creditors</v>
          </cell>
        </row>
        <row r="126">
          <cell r="B126" t="str">
            <v>NSW - Telephone: Rental</v>
          </cell>
          <cell r="C126" t="str">
            <v>Creditors</v>
          </cell>
        </row>
        <row r="127">
          <cell r="B127" t="str">
            <v>Telephone:Mobile Other VIC</v>
          </cell>
          <cell r="C127" t="str">
            <v>Creditors</v>
          </cell>
        </row>
        <row r="128">
          <cell r="B128" t="str">
            <v>Telephone:Mobile J. Davies</v>
          </cell>
          <cell r="C128" t="str">
            <v>Creditors</v>
          </cell>
        </row>
        <row r="129">
          <cell r="B129" t="str">
            <v>VIC - Telephone:Mobile</v>
          </cell>
          <cell r="C129" t="str">
            <v>Creditors</v>
          </cell>
        </row>
        <row r="130">
          <cell r="B130" t="str">
            <v>VIC - Telephone:Office</v>
          </cell>
          <cell r="C130" t="str">
            <v>Creditors</v>
          </cell>
        </row>
        <row r="131">
          <cell r="B131" t="str">
            <v>VIC - Telephone: Rental</v>
          </cell>
          <cell r="C131" t="str">
            <v>Creditors</v>
          </cell>
        </row>
        <row r="132">
          <cell r="B132" t="str">
            <v>Telephone:Other</v>
          </cell>
          <cell r="C132" t="str">
            <v>Creditors</v>
          </cell>
        </row>
        <row r="133">
          <cell r="B133" t="str">
            <v>Answering Service</v>
          </cell>
          <cell r="C133" t="str">
            <v>Creditors</v>
          </cell>
        </row>
        <row r="134">
          <cell r="B134" t="str">
            <v>Telephone</v>
          </cell>
        </row>
        <row r="135">
          <cell r="B135" t="str">
            <v>Stationery</v>
          </cell>
        </row>
        <row r="136">
          <cell r="B136" t="str">
            <v>NSW - Stationery</v>
          </cell>
          <cell r="C136" t="str">
            <v>Creditors</v>
          </cell>
        </row>
        <row r="137">
          <cell r="B137" t="str">
            <v>VIC - Stationery</v>
          </cell>
          <cell r="C137" t="str">
            <v>Creditors</v>
          </cell>
        </row>
        <row r="138">
          <cell r="B138" t="str">
            <v>Stationery</v>
          </cell>
        </row>
        <row r="139">
          <cell r="B139" t="str">
            <v>Printing &amp; Reproduction</v>
          </cell>
          <cell r="C139" t="str">
            <v>Creditors</v>
          </cell>
        </row>
        <row r="140">
          <cell r="B140" t="str">
            <v>Office - General Expenses</v>
          </cell>
          <cell r="C140" t="str">
            <v>Creditors</v>
          </cell>
        </row>
        <row r="141">
          <cell r="B141" t="str">
            <v>Postage and Couriers</v>
          </cell>
          <cell r="C141" t="str">
            <v>Creditors</v>
          </cell>
        </row>
        <row r="142">
          <cell r="B142" t="str">
            <v>Newspapers &amp; Magazines</v>
          </cell>
          <cell r="C142" t="str">
            <v>Creditors</v>
          </cell>
        </row>
        <row r="143">
          <cell r="B143" t="str">
            <v>Document Destruction</v>
          </cell>
          <cell r="C143" t="str">
            <v>Creditors</v>
          </cell>
        </row>
        <row r="144">
          <cell r="B144" t="str">
            <v>Premises:Fitout Development</v>
          </cell>
          <cell r="C144" t="str">
            <v>Creditors</v>
          </cell>
        </row>
        <row r="145">
          <cell r="B145" t="str">
            <v>Equipment Repairs &amp; Maintenanc</v>
          </cell>
          <cell r="C145" t="str">
            <v>Creditors</v>
          </cell>
        </row>
        <row r="146">
          <cell r="B146" t="str">
            <v>Equipment Rental</v>
          </cell>
          <cell r="C146" t="str">
            <v>Creditors</v>
          </cell>
        </row>
        <row r="147">
          <cell r="B147" t="str">
            <v>Equipment Rental:Equipment Ren</v>
          </cell>
          <cell r="C147" t="str">
            <v>Creditors</v>
          </cell>
        </row>
        <row r="148">
          <cell r="B148" t="str">
            <v>"Small Asset Purchases &lt;$1,000</v>
          </cell>
          <cell r="C148" t="str">
            <v>Creditors</v>
          </cell>
        </row>
        <row r="149">
          <cell r="B149" t="str">
            <v>Catering</v>
          </cell>
          <cell r="C149" t="str">
            <v>Creditors</v>
          </cell>
        </row>
        <row r="150">
          <cell r="B150" t="str">
            <v>Xmas Expenses</v>
          </cell>
          <cell r="C150" t="str">
            <v>Creditors</v>
          </cell>
        </row>
        <row r="151">
          <cell r="B151" t="str">
            <v>Bad debts written off</v>
          </cell>
          <cell r="C151" t="str">
            <v>Creditors</v>
          </cell>
        </row>
        <row r="152">
          <cell r="B152" t="str">
            <v>Gifts and Donations</v>
          </cell>
          <cell r="C152" t="str">
            <v>Creditors</v>
          </cell>
        </row>
        <row r="153">
          <cell r="B153" t="str">
            <v>Other Employer Expenses</v>
          </cell>
          <cell r="C153" t="str">
            <v>Creditors</v>
          </cell>
        </row>
        <row r="154">
          <cell r="B154" t="str">
            <v>General Expenses</v>
          </cell>
        </row>
        <row r="155">
          <cell r="B155" t="str">
            <v>Insurance</v>
          </cell>
        </row>
        <row r="156">
          <cell r="B156" t="str">
            <v>Ins. :Business Ins.</v>
          </cell>
        </row>
        <row r="157">
          <cell r="B157" t="str">
            <v>NSW - Ins. :Business Ins.</v>
          </cell>
          <cell r="C157" t="str">
            <v>Prepayments</v>
          </cell>
        </row>
        <row r="158">
          <cell r="B158" t="str">
            <v>VIC - Ins. :Business Ins.</v>
          </cell>
          <cell r="C158" t="str">
            <v>Prepayments</v>
          </cell>
        </row>
        <row r="159">
          <cell r="B159" t="str">
            <v>Ins. :Business Ins.</v>
          </cell>
        </row>
        <row r="160">
          <cell r="B160" t="str">
            <v>Ins. :Business Interuption</v>
          </cell>
        </row>
        <row r="161">
          <cell r="B161" t="str">
            <v>NSW - Ins. :Bus. Interuption</v>
          </cell>
          <cell r="C161" t="str">
            <v>Prepayments</v>
          </cell>
        </row>
        <row r="162">
          <cell r="B162" t="str">
            <v>VIC - Ins. :Bus. Interuption</v>
          </cell>
          <cell r="C162" t="str">
            <v>Prepayments</v>
          </cell>
        </row>
        <row r="163">
          <cell r="B163" t="str">
            <v>Ins. :Business Interuption</v>
          </cell>
        </row>
        <row r="164">
          <cell r="B164" t="str">
            <v>Ins. :Keyman Insurance</v>
          </cell>
        </row>
        <row r="165">
          <cell r="B165" t="str">
            <v>Ins. :Key Man Insurance</v>
          </cell>
          <cell r="C165" t="str">
            <v>Creditors</v>
          </cell>
        </row>
        <row r="166">
          <cell r="B166" t="str">
            <v>Ins. :Key Man Ins.:M.Floyd</v>
          </cell>
          <cell r="C166" t="str">
            <v>Creditors</v>
          </cell>
        </row>
        <row r="167">
          <cell r="B167" t="str">
            <v>Ins. :Key Man Ins. N.Ford</v>
          </cell>
          <cell r="C167" t="str">
            <v>Creditors</v>
          </cell>
        </row>
        <row r="168">
          <cell r="B168" t="str">
            <v>Ins. :Key Man Ins. C.Khor</v>
          </cell>
          <cell r="C168" t="str">
            <v>Creditors</v>
          </cell>
        </row>
        <row r="169">
          <cell r="B169" t="str">
            <v>Ins. :Key Man Ins.J.Davies</v>
          </cell>
          <cell r="C169" t="str">
            <v>Creditors</v>
          </cell>
        </row>
        <row r="170">
          <cell r="B170" t="str">
            <v>Ins. :Key Man Ins.Policy f</v>
          </cell>
          <cell r="C170" t="str">
            <v>Creditors</v>
          </cell>
        </row>
        <row r="171">
          <cell r="B171" t="str">
            <v>Ins. :Keyman Insurance</v>
          </cell>
        </row>
        <row r="172">
          <cell r="B172" t="str">
            <v>Ins. :Life Insurance</v>
          </cell>
        </row>
        <row r="173">
          <cell r="B173" t="str">
            <v>Ins. :Life Ins - M. Floyd</v>
          </cell>
          <cell r="C173" t="str">
            <v>Prepayments</v>
          </cell>
        </row>
        <row r="174">
          <cell r="B174" t="str">
            <v>Ins. :Life Ins - N. Ford</v>
          </cell>
          <cell r="C174" t="str">
            <v>Prepayments</v>
          </cell>
        </row>
        <row r="175">
          <cell r="B175" t="str">
            <v>Ins. :Life Ins - C. Khor</v>
          </cell>
          <cell r="C175" t="str">
            <v>Prepayments</v>
          </cell>
        </row>
        <row r="176">
          <cell r="B176" t="str">
            <v>Ins. Life  Ins - J. Davies</v>
          </cell>
          <cell r="C176" t="str">
            <v>Prepayments</v>
          </cell>
        </row>
        <row r="177">
          <cell r="B177" t="str">
            <v>Ins. :Life Insurance</v>
          </cell>
        </row>
        <row r="178">
          <cell r="B178" t="str">
            <v>Ins. :Prof. Indemnity</v>
          </cell>
        </row>
        <row r="179">
          <cell r="B179" t="str">
            <v>NSW - Ins. :Prof. Indemnity</v>
          </cell>
          <cell r="C179" t="str">
            <v>Prepayments</v>
          </cell>
        </row>
        <row r="180">
          <cell r="B180" t="str">
            <v>VIC - Ins. :Prof. Indemniity</v>
          </cell>
          <cell r="C180" t="str">
            <v>Prepayments</v>
          </cell>
        </row>
        <row r="181">
          <cell r="B181" t="str">
            <v>Ins. :Prof. Indemnity</v>
          </cell>
        </row>
        <row r="182">
          <cell r="B182" t="str">
            <v>Ins. :Public Liab</v>
          </cell>
        </row>
        <row r="183">
          <cell r="B183" t="str">
            <v>NSW - Ins. :Public Liab</v>
          </cell>
          <cell r="C183" t="str">
            <v>Prepayments</v>
          </cell>
        </row>
        <row r="184">
          <cell r="B184" t="str">
            <v>VIC - Ins. :Public Liab</v>
          </cell>
          <cell r="C184" t="str">
            <v>Prepayments</v>
          </cell>
        </row>
        <row r="185">
          <cell r="B185" t="str">
            <v>Ins. :Public Liab</v>
          </cell>
        </row>
        <row r="186">
          <cell r="B186" t="str">
            <v>Insurance</v>
          </cell>
        </row>
        <row r="187">
          <cell r="B187" t="str">
            <v>Conference &amp; Travel expenses</v>
          </cell>
        </row>
        <row r="188">
          <cell r="B188" t="str">
            <v>Conference</v>
          </cell>
          <cell r="C188" t="str">
            <v>Credit Card Payments</v>
          </cell>
        </row>
        <row r="189">
          <cell r="B189" t="str">
            <v>NSW - Conference:Meals</v>
          </cell>
        </row>
        <row r="190">
          <cell r="B190" t="str">
            <v>Travel expenses: Airfares</v>
          </cell>
        </row>
        <row r="191">
          <cell r="B191" t="str">
            <v>NSW - Travel expenses:Airfares</v>
          </cell>
          <cell r="C191" t="str">
            <v>Credit Card Payments</v>
          </cell>
        </row>
        <row r="192">
          <cell r="B192" t="str">
            <v>VIC - Travel expenses:Airfares</v>
          </cell>
          <cell r="C192" t="str">
            <v>Credit Card Payments</v>
          </cell>
        </row>
        <row r="193">
          <cell r="B193" t="str">
            <v>Travel expenses: Airfares</v>
          </cell>
        </row>
        <row r="194">
          <cell r="B194" t="str">
            <v>Travel expenses: Accomodation</v>
          </cell>
        </row>
        <row r="195">
          <cell r="B195" t="str">
            <v>NSW - Travel expenses:Accom.</v>
          </cell>
          <cell r="C195" t="str">
            <v>Credit Card Payments</v>
          </cell>
        </row>
        <row r="196">
          <cell r="B196" t="str">
            <v>VIC - Travel expenses:Accom.</v>
          </cell>
          <cell r="C196" t="str">
            <v>Credit Card Payments</v>
          </cell>
        </row>
        <row r="197">
          <cell r="B197" t="str">
            <v>Travel expenses: Accomodation</v>
          </cell>
        </row>
        <row r="198">
          <cell r="B198" t="str">
            <v>Travel expenses: Meals</v>
          </cell>
        </row>
        <row r="199">
          <cell r="B199" t="str">
            <v>NSW - Travel expenses:Meals</v>
          </cell>
          <cell r="C199" t="str">
            <v>Credit Card Payments</v>
          </cell>
        </row>
        <row r="200">
          <cell r="B200" t="str">
            <v>VIC - Travel expenses:Meals</v>
          </cell>
          <cell r="C200" t="str">
            <v>Credit Card Payments</v>
          </cell>
        </row>
        <row r="201">
          <cell r="B201" t="str">
            <v>Travel expenses: Meals</v>
          </cell>
        </row>
        <row r="202">
          <cell r="B202" t="str">
            <v>Travel Expenses: Car Rental</v>
          </cell>
        </row>
        <row r="203">
          <cell r="B203" t="str">
            <v>NSW Travel expenses:Car Rental</v>
          </cell>
          <cell r="C203" t="str">
            <v>Credit Card Payments</v>
          </cell>
        </row>
        <row r="204">
          <cell r="B204" t="str">
            <v>VIC Travel expenses:Car Rental</v>
          </cell>
          <cell r="C204" t="str">
            <v>Credit Card Payments</v>
          </cell>
        </row>
        <row r="205">
          <cell r="B205" t="str">
            <v>Travel Expenses: Car Rental</v>
          </cell>
        </row>
        <row r="206">
          <cell r="B206" t="str">
            <v>Travel expenses:M'ships</v>
          </cell>
        </row>
        <row r="207">
          <cell r="B207" t="str">
            <v>NSW - Travel expenses:M'ships</v>
          </cell>
          <cell r="C207" t="str">
            <v>Credit Card Payments</v>
          </cell>
        </row>
        <row r="208">
          <cell r="B208" t="str">
            <v>VIC - Travel expenses:M'ships</v>
          </cell>
          <cell r="C208" t="str">
            <v>Credit Card Payments</v>
          </cell>
        </row>
        <row r="209">
          <cell r="B209" t="str">
            <v>Travel expenses:M'ships</v>
          </cell>
        </row>
        <row r="210">
          <cell r="B210" t="str">
            <v>Travel expenses:Phone</v>
          </cell>
        </row>
        <row r="211">
          <cell r="B211" t="str">
            <v>NSW - Travel expenses:Phone</v>
          </cell>
          <cell r="C211" t="str">
            <v>Credit Card Payments</v>
          </cell>
        </row>
        <row r="212">
          <cell r="B212" t="str">
            <v>VIC - Travel expenses:Phone</v>
          </cell>
          <cell r="C212" t="str">
            <v>Credit Card Payments</v>
          </cell>
        </row>
        <row r="213">
          <cell r="B213" t="str">
            <v>Travel expenses:Phone</v>
          </cell>
        </row>
        <row r="214">
          <cell r="B214" t="str">
            <v>Travel expenses:Taxis</v>
          </cell>
        </row>
        <row r="215">
          <cell r="B215" t="str">
            <v>NSW - Travel expenses:Taxis</v>
          </cell>
          <cell r="C215" t="str">
            <v>Credit Card Payments</v>
          </cell>
        </row>
        <row r="216">
          <cell r="B216" t="str">
            <v>VIC - Travel expenses:Taxis</v>
          </cell>
          <cell r="C216" t="str">
            <v>Credit Card Payments</v>
          </cell>
        </row>
        <row r="217">
          <cell r="B217" t="str">
            <v>Travel expenses:Taxis</v>
          </cell>
        </row>
        <row r="218">
          <cell r="B218" t="str">
            <v>Parking &amp; Tolls</v>
          </cell>
        </row>
        <row r="219">
          <cell r="B219" t="str">
            <v>NSW - Parking &amp; Tolls</v>
          </cell>
          <cell r="C219" t="str">
            <v>Credit Card Payments</v>
          </cell>
        </row>
        <row r="220">
          <cell r="B220" t="str">
            <v>VIC - Parking &amp; Tolls</v>
          </cell>
          <cell r="C220" t="str">
            <v>Credit Card Payments</v>
          </cell>
        </row>
        <row r="221">
          <cell r="B221" t="str">
            <v>Parking &amp; Tolls</v>
          </cell>
        </row>
        <row r="222">
          <cell r="B222" t="str">
            <v>Licenses and Registration</v>
          </cell>
          <cell r="C222" t="str">
            <v>Credit Card Payments</v>
          </cell>
        </row>
        <row r="223">
          <cell r="B223" t="str">
            <v>Conference &amp; Travel expenses</v>
          </cell>
        </row>
        <row r="224">
          <cell r="B224" t="str">
            <v>Promotional Expenses</v>
          </cell>
        </row>
        <row r="225">
          <cell r="B225" t="str">
            <v>Client Expenses</v>
          </cell>
          <cell r="C225" t="str">
            <v>Creditors</v>
          </cell>
        </row>
        <row r="226">
          <cell r="B226" t="str">
            <v>Marketing</v>
          </cell>
          <cell r="C226" t="str">
            <v>Creditors</v>
          </cell>
        </row>
        <row r="227">
          <cell r="B227" t="str">
            <v>Mrktng:Corporate Advertising</v>
          </cell>
          <cell r="C227" t="str">
            <v>Creditors</v>
          </cell>
        </row>
        <row r="228">
          <cell r="B228" t="str">
            <v>PR Expenses</v>
          </cell>
          <cell r="C228" t="str">
            <v>Creditors</v>
          </cell>
        </row>
        <row r="229">
          <cell r="B229" t="str">
            <v>Events</v>
          </cell>
          <cell r="C229" t="str">
            <v>Creditors</v>
          </cell>
        </row>
        <row r="230">
          <cell r="B230" t="str">
            <v>Books and Publications</v>
          </cell>
          <cell r="C230" t="str">
            <v>Creditors</v>
          </cell>
        </row>
        <row r="231">
          <cell r="B231" t="str">
            <v>Web Site</v>
          </cell>
          <cell r="C231" t="str">
            <v>Creditors</v>
          </cell>
        </row>
        <row r="232">
          <cell r="B232" t="str">
            <v>Web Site:Web Site Development</v>
          </cell>
          <cell r="C232" t="str">
            <v>Creditors</v>
          </cell>
        </row>
        <row r="233">
          <cell r="B233" t="str">
            <v>Web Site:Web Site hosting</v>
          </cell>
          <cell r="C233" t="str">
            <v>Creditors</v>
          </cell>
        </row>
        <row r="234">
          <cell r="B234" t="str">
            <v>Promotional Expenses</v>
          </cell>
        </row>
        <row r="235">
          <cell r="B235" t="str">
            <v>Motor Vehicles</v>
          </cell>
        </row>
        <row r="236">
          <cell r="B236" t="str">
            <v>MV:Lease Cost M.F</v>
          </cell>
          <cell r="C236" t="str">
            <v>Motor Vehilce Lease Repayments</v>
          </cell>
        </row>
        <row r="237">
          <cell r="B237" t="str">
            <v>MV:Lease Cost N.F</v>
          </cell>
          <cell r="C237" t="str">
            <v>Motor Vehilce Lease Repayments</v>
          </cell>
        </row>
        <row r="238">
          <cell r="B238" t="str">
            <v>MV:Lease Cost CK</v>
          </cell>
          <cell r="C238" t="str">
            <v>Motor Vehilce Lease Repayments</v>
          </cell>
        </row>
        <row r="239">
          <cell r="B239" t="str">
            <v>MV:Lease Costs JD</v>
          </cell>
          <cell r="C239" t="str">
            <v>Motor Vehilce Lease Repayments</v>
          </cell>
        </row>
        <row r="240">
          <cell r="B240" t="str">
            <v>MV:Running Cost MF</v>
          </cell>
          <cell r="C240" t="str">
            <v>Credit Card Payments</v>
          </cell>
        </row>
        <row r="241">
          <cell r="B241" t="str">
            <v>MV:Running Cost NF</v>
          </cell>
          <cell r="C241" t="str">
            <v>Credit Card Payments</v>
          </cell>
        </row>
        <row r="242">
          <cell r="B242" t="str">
            <v>MV:Running Cost CK</v>
          </cell>
          <cell r="C242" t="str">
            <v>Credit Card Payments</v>
          </cell>
        </row>
        <row r="243">
          <cell r="B243" t="str">
            <v>MV:Running Cost JD</v>
          </cell>
          <cell r="C243" t="str">
            <v>Credit Card Payments</v>
          </cell>
        </row>
        <row r="244">
          <cell r="B244" t="str">
            <v>Motor Vehicles</v>
          </cell>
        </row>
        <row r="245">
          <cell r="B245" t="str">
            <v>Employment Expenses</v>
          </cell>
        </row>
        <row r="246">
          <cell r="B246" t="str">
            <v>Wages &amp; Salaries</v>
          </cell>
          <cell r="C246" t="str">
            <v>Net Salary and Wages</v>
          </cell>
        </row>
        <row r="247">
          <cell r="B247" t="str">
            <v>Directors' Salaries</v>
          </cell>
        </row>
        <row r="248">
          <cell r="B248" t="str">
            <v>S &amp; W: N. F &amp; M F</v>
          </cell>
          <cell r="C248" t="str">
            <v>Net Salary and Wages - NSW</v>
          </cell>
        </row>
        <row r="249">
          <cell r="B249" t="str">
            <v>Car Allowance</v>
          </cell>
          <cell r="C249" t="str">
            <v>Net Salary and Wages</v>
          </cell>
        </row>
        <row r="250">
          <cell r="B250" t="str">
            <v>S &amp; W:CK &amp; JD</v>
          </cell>
          <cell r="C250" t="str">
            <v>Net Salary and Wages - VIC</v>
          </cell>
        </row>
        <row r="251">
          <cell r="B251" t="str">
            <v>S &amp; W:Salaries-Other</v>
          </cell>
          <cell r="C251" t="str">
            <v>Net Salary and Wages</v>
          </cell>
        </row>
        <row r="252">
          <cell r="B252" t="str">
            <v>S&amp;W: Candidate Care</v>
          </cell>
        </row>
        <row r="253">
          <cell r="B253" t="str">
            <v>NSW - S &amp; W :Candidate Care</v>
          </cell>
          <cell r="C253" t="str">
            <v>Net Salary and Wages - NSW</v>
          </cell>
        </row>
        <row r="254">
          <cell r="B254" t="str">
            <v>VIC - S &amp; W :Candidate Care</v>
          </cell>
          <cell r="C254" t="str">
            <v>Net Salary and Wages - VIC</v>
          </cell>
        </row>
        <row r="255">
          <cell r="B255" t="str">
            <v>VIC - Candidate Care ABN Contractors</v>
          </cell>
        </row>
        <row r="256">
          <cell r="B256" t="str">
            <v>S&amp;W: Candidate Care</v>
          </cell>
        </row>
        <row r="257">
          <cell r="B257" t="str">
            <v>S &amp; W: Contractor Care</v>
          </cell>
        </row>
        <row r="258">
          <cell r="B258" t="str">
            <v>NSW - S &amp; W :Contractor Care</v>
          </cell>
          <cell r="C258" t="str">
            <v>Net Salary and Wages - NSW</v>
          </cell>
        </row>
        <row r="259">
          <cell r="B259" t="str">
            <v>VIC - S &amp; W :Contractor Care</v>
          </cell>
          <cell r="C259" t="str">
            <v>Net Salary and Wages - VIC</v>
          </cell>
        </row>
        <row r="260">
          <cell r="B260" t="str">
            <v>S &amp; W: Contractor Care</v>
          </cell>
        </row>
        <row r="261">
          <cell r="B261" t="str">
            <v>S &amp; W:Business Development</v>
          </cell>
          <cell r="C261" t="str">
            <v>Net Salary and Wages - VIC</v>
          </cell>
        </row>
        <row r="262">
          <cell r="B262" t="str">
            <v>S &amp; W:Admin</v>
          </cell>
        </row>
        <row r="263">
          <cell r="B263" t="str">
            <v>NSW - S &amp; W:Admin</v>
          </cell>
          <cell r="C263" t="str">
            <v>Net Salary and Wages - NSW</v>
          </cell>
        </row>
        <row r="264">
          <cell r="B264" t="str">
            <v>VIC - S &amp; W:Admin</v>
          </cell>
          <cell r="C264" t="str">
            <v>Net Salary and Wages - VIC</v>
          </cell>
        </row>
        <row r="265">
          <cell r="B265" t="str">
            <v>S &amp; W:Admin</v>
          </cell>
        </row>
        <row r="266">
          <cell r="B266" t="str">
            <v>S &amp; W:Finance</v>
          </cell>
          <cell r="C266" t="str">
            <v>Net Salary and Wages - NSW</v>
          </cell>
        </row>
        <row r="267">
          <cell r="B267" t="str">
            <v>Incentive Payments</v>
          </cell>
          <cell r="C267" t="str">
            <v>Net Salary and Wages</v>
          </cell>
        </row>
        <row r="268">
          <cell r="B268" t="str">
            <v>S &amp; W:Incentive pmt</v>
          </cell>
        </row>
        <row r="269">
          <cell r="B269" t="str">
            <v>NSW - S &amp; W:Incentive pmt</v>
          </cell>
          <cell r="C269" t="str">
            <v>Accrued Bonuses</v>
          </cell>
        </row>
        <row r="270">
          <cell r="B270" t="str">
            <v>VIC - S &amp; W:Incentive pmt</v>
          </cell>
          <cell r="C270" t="str">
            <v>Accrued Bonuses</v>
          </cell>
        </row>
        <row r="271">
          <cell r="B271" t="str">
            <v>S &amp; W:Incentive pmt</v>
          </cell>
        </row>
        <row r="272">
          <cell r="B272" t="str">
            <v>Superannuation</v>
          </cell>
        </row>
        <row r="273">
          <cell r="B273" t="str">
            <v>NSW - Superannuation</v>
          </cell>
          <cell r="C273" t="str">
            <v>Superannuation - NSW</v>
          </cell>
        </row>
        <row r="274">
          <cell r="B274" t="str">
            <v>VIC - Superannuation</v>
          </cell>
          <cell r="C274" t="str">
            <v>Superannuation - VIC</v>
          </cell>
        </row>
        <row r="275">
          <cell r="B275" t="str">
            <v>Superannuation:(Finance)</v>
          </cell>
          <cell r="C275" t="str">
            <v>Superannuation - NSW</v>
          </cell>
        </row>
        <row r="276">
          <cell r="B276" t="str">
            <v>Superannuation</v>
          </cell>
        </row>
        <row r="277">
          <cell r="B277" t="str">
            <v>A/L Entitlements</v>
          </cell>
        </row>
        <row r="278">
          <cell r="B278" t="str">
            <v>NSW - A/L Entitlements</v>
          </cell>
          <cell r="C278" t="str">
            <v>Annual Leave</v>
          </cell>
        </row>
        <row r="279">
          <cell r="B279" t="str">
            <v>VIC - A/L Entitlements</v>
          </cell>
          <cell r="C279" t="str">
            <v>Annual Leave</v>
          </cell>
        </row>
        <row r="280">
          <cell r="B280" t="str">
            <v>A/L Entitlements</v>
          </cell>
        </row>
        <row r="281">
          <cell r="B281" t="str">
            <v>LSL</v>
          </cell>
        </row>
        <row r="282">
          <cell r="B282" t="str">
            <v>NSW - LSL</v>
          </cell>
          <cell r="C282" t="str">
            <v>Long Service Leave</v>
          </cell>
        </row>
        <row r="283">
          <cell r="B283" t="str">
            <v>VIC - LSL</v>
          </cell>
          <cell r="C283" t="str">
            <v>Long Service Leave</v>
          </cell>
        </row>
        <row r="284">
          <cell r="B284" t="str">
            <v>LSL</v>
          </cell>
        </row>
        <row r="285">
          <cell r="B285" t="str">
            <v>Payroll Tax</v>
          </cell>
        </row>
        <row r="286">
          <cell r="B286" t="str">
            <v>NSW - Payroll Tax</v>
          </cell>
          <cell r="C286" t="str">
            <v>Payroll Tax NSW</v>
          </cell>
        </row>
        <row r="287">
          <cell r="B287" t="str">
            <v>VIC - Payroll Tax</v>
          </cell>
          <cell r="C287" t="str">
            <v>Payroll Tax Vic</v>
          </cell>
        </row>
        <row r="288">
          <cell r="B288" t="str">
            <v>Payroll Tax</v>
          </cell>
        </row>
        <row r="289">
          <cell r="B289" t="str">
            <v>Consulting Fees</v>
          </cell>
        </row>
        <row r="290">
          <cell r="B290" t="str">
            <v>NSW - Consulting Fees</v>
          </cell>
          <cell r="C290" t="str">
            <v>Net Salary and Wages - NSW</v>
          </cell>
        </row>
        <row r="291">
          <cell r="B291" t="str">
            <v>VIC - Consulting Fees</v>
          </cell>
          <cell r="C291" t="str">
            <v>Net Salary and Wages - VIC</v>
          </cell>
        </row>
        <row r="292">
          <cell r="B292" t="str">
            <v>Consulting Fees</v>
          </cell>
        </row>
        <row r="293">
          <cell r="B293" t="str">
            <v>Workcover</v>
          </cell>
        </row>
        <row r="294">
          <cell r="B294" t="str">
            <v>NSW - WorkCover</v>
          </cell>
        </row>
        <row r="295">
          <cell r="B295" t="str">
            <v>VIC - WorkCover</v>
          </cell>
        </row>
        <row r="296">
          <cell r="B296" t="str">
            <v>Workcover</v>
          </cell>
          <cell r="C296" t="str">
            <v>Creditors</v>
          </cell>
        </row>
        <row r="297">
          <cell r="B297" t="str">
            <v>Staff Amenity</v>
          </cell>
        </row>
        <row r="298">
          <cell r="B298" t="str">
            <v>NSW - Staff Amenity</v>
          </cell>
        </row>
        <row r="299">
          <cell r="B299" t="str">
            <v>VIC - Staff Amenity</v>
          </cell>
        </row>
        <row r="300">
          <cell r="B300" t="str">
            <v>Staff Amenity</v>
          </cell>
          <cell r="C300" t="str">
            <v>Creditors</v>
          </cell>
        </row>
        <row r="301">
          <cell r="B301" t="str">
            <v>Internal Recruitment</v>
          </cell>
        </row>
        <row r="302">
          <cell r="B302" t="str">
            <v>NSW - Recruitment Fee</v>
          </cell>
        </row>
        <row r="303">
          <cell r="B303" t="str">
            <v>VIC - Recruitment Fee</v>
          </cell>
        </row>
        <row r="304">
          <cell r="B304" t="str">
            <v>NSW - Psychometric Assessment (E)</v>
          </cell>
        </row>
        <row r="305">
          <cell r="B305" t="str">
            <v>VIC - Psychometric Assessment (E)</v>
          </cell>
        </row>
        <row r="306">
          <cell r="B306" t="str">
            <v>NSW - On-Boarding</v>
          </cell>
        </row>
        <row r="307">
          <cell r="B307" t="str">
            <v>VIC - On-Boarding</v>
          </cell>
        </row>
        <row r="308">
          <cell r="B308" t="str">
            <v>Total Internal Recruitment</v>
          </cell>
          <cell r="C308" t="str">
            <v>Creditors</v>
          </cell>
        </row>
        <row r="309">
          <cell r="B309" t="str">
            <v>Training and Development</v>
          </cell>
        </row>
        <row r="310">
          <cell r="B310" t="str">
            <v>NSW - Training and Development</v>
          </cell>
        </row>
        <row r="311">
          <cell r="B311" t="str">
            <v>VIC - Training and Development</v>
          </cell>
        </row>
        <row r="312">
          <cell r="B312" t="str">
            <v>Training and Development</v>
          </cell>
          <cell r="C312" t="str">
            <v>Creditors</v>
          </cell>
        </row>
        <row r="313">
          <cell r="B313" t="str">
            <v>Other Employer Expenses</v>
          </cell>
          <cell r="C313" t="str">
            <v>Creditors</v>
          </cell>
        </row>
        <row r="314">
          <cell r="B314" t="str">
            <v>Employment Expenses</v>
          </cell>
        </row>
        <row r="315">
          <cell r="B315" t="str">
            <v>Occupancy Costs</v>
          </cell>
        </row>
        <row r="316">
          <cell r="B316" t="str">
            <v>Occupancy Costs:Rent</v>
          </cell>
        </row>
        <row r="317">
          <cell r="B317" t="str">
            <v>NSW - Occupancy Costs:Rent</v>
          </cell>
        </row>
        <row r="318">
          <cell r="B318" t="str">
            <v>VIC - Occupancy Costs:Rent</v>
          </cell>
        </row>
        <row r="319">
          <cell r="B319" t="str">
            <v>Occupancy Costs:Rent</v>
          </cell>
          <cell r="C319" t="str">
            <v>Rent</v>
          </cell>
        </row>
        <row r="320">
          <cell r="B320" t="str">
            <v>Occupancy Costs:Rates</v>
          </cell>
        </row>
        <row r="321">
          <cell r="B321" t="str">
            <v>NSW - Occupancy Costs: Rates</v>
          </cell>
        </row>
        <row r="322">
          <cell r="B322" t="str">
            <v>VIC - Occupancy Costs: Rates</v>
          </cell>
        </row>
        <row r="323">
          <cell r="B323" t="str">
            <v>Occupancy Costs:Rates</v>
          </cell>
          <cell r="C323" t="str">
            <v>Rent</v>
          </cell>
        </row>
        <row r="324">
          <cell r="B324" t="str">
            <v>Occupancy Costs:Car Parking</v>
          </cell>
        </row>
        <row r="325">
          <cell r="B325" t="str">
            <v>NSW - Occupancy:Car Parking</v>
          </cell>
        </row>
        <row r="326">
          <cell r="B326" t="str">
            <v>VIC - Occupancy:Car Parking</v>
          </cell>
        </row>
        <row r="327">
          <cell r="B327" t="str">
            <v>Occupancy Costs:Car Parking</v>
          </cell>
          <cell r="C327" t="str">
            <v>Rent</v>
          </cell>
        </row>
        <row r="328">
          <cell r="B328" t="str">
            <v>Utilities:Electricity</v>
          </cell>
        </row>
        <row r="329">
          <cell r="B329" t="str">
            <v>NSW - Utilities:Electricity</v>
          </cell>
        </row>
        <row r="330">
          <cell r="B330" t="str">
            <v>VIC - Utilities:Electricity</v>
          </cell>
        </row>
        <row r="331">
          <cell r="B331" t="str">
            <v>Utilities:Electricity</v>
          </cell>
          <cell r="C331" t="str">
            <v>Creditors</v>
          </cell>
        </row>
        <row r="332">
          <cell r="B332" t="str">
            <v>Utilities:Security</v>
          </cell>
        </row>
        <row r="333">
          <cell r="B333" t="str">
            <v>NSW - Utilities:Security</v>
          </cell>
        </row>
        <row r="334">
          <cell r="B334" t="str">
            <v>VIC - Utilities:Security</v>
          </cell>
        </row>
        <row r="335">
          <cell r="B335" t="str">
            <v>Utilities:Security</v>
          </cell>
          <cell r="C335" t="str">
            <v>Creditors</v>
          </cell>
        </row>
        <row r="336">
          <cell r="B336" t="str">
            <v>Utilities:Water</v>
          </cell>
        </row>
        <row r="337">
          <cell r="B337" t="str">
            <v>NSW - Utilities:Water</v>
          </cell>
        </row>
        <row r="338">
          <cell r="B338" t="str">
            <v>VIC - Utilities:Water</v>
          </cell>
        </row>
        <row r="339">
          <cell r="B339" t="str">
            <v>Utilities:Water</v>
          </cell>
          <cell r="C339" t="str">
            <v>Creditors</v>
          </cell>
        </row>
        <row r="340">
          <cell r="B340" t="str">
            <v>Strata Levies</v>
          </cell>
          <cell r="C340" t="str">
            <v>Creditors</v>
          </cell>
        </row>
        <row r="341">
          <cell r="B341" t="str">
            <v>Building Maintenance</v>
          </cell>
          <cell r="C341" t="str">
            <v>Creditors</v>
          </cell>
        </row>
        <row r="342">
          <cell r="B342" t="str">
            <v>Cleaning</v>
          </cell>
        </row>
        <row r="343">
          <cell r="B343" t="str">
            <v>NSW - Cleaning</v>
          </cell>
        </row>
        <row r="344">
          <cell r="B344" t="str">
            <v>VIC - Cleaning</v>
          </cell>
        </row>
        <row r="345">
          <cell r="B345" t="str">
            <v>Cleaning</v>
          </cell>
          <cell r="C345" t="str">
            <v>Creditors</v>
          </cell>
        </row>
        <row r="346">
          <cell r="B346" t="str">
            <v>Outgoings Recovery</v>
          </cell>
        </row>
        <row r="347">
          <cell r="B347" t="str">
            <v>NSW - Outgoings Recovery</v>
          </cell>
        </row>
        <row r="348">
          <cell r="B348" t="str">
            <v xml:space="preserve">VIC - Outgoings Recovery </v>
          </cell>
        </row>
        <row r="349">
          <cell r="B349" t="str">
            <v>Outgoings Recovery</v>
          </cell>
          <cell r="C349" t="str">
            <v>Rent</v>
          </cell>
        </row>
        <row r="350">
          <cell r="B350" t="str">
            <v>Parking Levy</v>
          </cell>
          <cell r="C350" t="str">
            <v>Rent</v>
          </cell>
        </row>
        <row r="351">
          <cell r="B351" t="str">
            <v>Occupancy Costs</v>
          </cell>
        </row>
        <row r="352">
          <cell r="B352" t="str">
            <v>Prepaid Expenses</v>
          </cell>
        </row>
        <row r="353">
          <cell r="B353" t="str">
            <v>Total Expenses</v>
          </cell>
        </row>
        <row r="355">
          <cell r="B355" t="str">
            <v>Operating Profit</v>
          </cell>
        </row>
        <row r="357">
          <cell r="B357" t="str">
            <v>Original Budget</v>
          </cell>
        </row>
        <row r="358">
          <cell r="B358" t="str">
            <v>Variance</v>
          </cell>
        </row>
        <row r="360">
          <cell r="B360" t="str">
            <v>Other Income</v>
          </cell>
        </row>
        <row r="361">
          <cell r="B361" t="str">
            <v>Other Income</v>
          </cell>
          <cell r="C361" t="str">
            <v>Debtors</v>
          </cell>
        </row>
        <row r="362">
          <cell r="B362" t="str">
            <v>License Fee Qld</v>
          </cell>
          <cell r="C362" t="str">
            <v>Debtors</v>
          </cell>
        </row>
        <row r="363">
          <cell r="B363" t="str">
            <v>Interest Income</v>
          </cell>
          <cell r="C363" t="str">
            <v>Interest Received</v>
          </cell>
        </row>
        <row r="364">
          <cell r="B364" t="str">
            <v>Balancing Adjustment</v>
          </cell>
          <cell r="C364" t="str">
            <v>Insurance Recoveries</v>
          </cell>
        </row>
        <row r="365">
          <cell r="B365" t="str">
            <v>FBT Director contribution</v>
          </cell>
          <cell r="C365" t="str">
            <v>FBT Director contribution</v>
          </cell>
        </row>
        <row r="366">
          <cell r="B366" t="str">
            <v>Total Other Income</v>
          </cell>
        </row>
        <row r="368">
          <cell r="B368" t="str">
            <v>Other Expenses</v>
          </cell>
        </row>
        <row r="369">
          <cell r="B369" t="str">
            <v>Interest Expense</v>
          </cell>
        </row>
        <row r="370">
          <cell r="B370" t="str">
            <v>Bank Interest</v>
          </cell>
          <cell r="C370" t="str">
            <v>Interest Expenses (OD, Credit Card)</v>
          </cell>
        </row>
        <row r="371">
          <cell r="B371" t="str">
            <v>ATO Interest</v>
          </cell>
          <cell r="C371" t="str">
            <v>Interest Expenses (OD, Credit Card)</v>
          </cell>
        </row>
        <row r="372">
          <cell r="B372" t="str">
            <v>Motor Vehicle Lease Interest</v>
          </cell>
        </row>
        <row r="373">
          <cell r="B373" t="str">
            <v>MF - MV Lease Interest</v>
          </cell>
          <cell r="C373" t="str">
            <v>Motor Vehilce Lease Repayments</v>
          </cell>
        </row>
        <row r="374">
          <cell r="B374" t="str">
            <v>NF - MV Lease Interest</v>
          </cell>
          <cell r="C374" t="str">
            <v>Motor Vehilce Lease Repayments</v>
          </cell>
        </row>
        <row r="375">
          <cell r="B375" t="str">
            <v>CK - MV Lease Interest</v>
          </cell>
          <cell r="C375" t="str">
            <v>Motor Vehilce Lease Repayments</v>
          </cell>
        </row>
        <row r="376">
          <cell r="B376" t="str">
            <v>JD - MV Cost</v>
          </cell>
          <cell r="C376" t="str">
            <v>Motor Vehilce Lease Repayments</v>
          </cell>
        </row>
        <row r="377">
          <cell r="B377" t="str">
            <v>Equipment HP Interest - 4519</v>
          </cell>
          <cell r="C377" t="str">
            <v>Motor Vehilce Lease Repayments</v>
          </cell>
        </row>
        <row r="378">
          <cell r="B378" t="str">
            <v>Equip HP - Interest - 0636</v>
          </cell>
          <cell r="C378" t="str">
            <v>Motor Vehilce Lease Repayments</v>
          </cell>
        </row>
        <row r="379">
          <cell r="B379" t="str">
            <v>Interest Expense</v>
          </cell>
        </row>
        <row r="380">
          <cell r="B380" t="str">
            <v>Income Tax Expense</v>
          </cell>
          <cell r="C380" t="str">
            <v>Income Tax</v>
          </cell>
        </row>
        <row r="381">
          <cell r="B381" t="str">
            <v>Formation cost amortisation</v>
          </cell>
          <cell r="C381" t="str">
            <v>Amortisation</v>
          </cell>
        </row>
        <row r="382">
          <cell r="B382" t="str">
            <v>Total Other Expenses</v>
          </cell>
        </row>
        <row r="384">
          <cell r="B384" t="str">
            <v>Net Profit / (Loss) After Tax</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
          <cell r="B7">
            <v>0</v>
          </cell>
          <cell r="C7" t="str">
            <v>Variations</v>
          </cell>
          <cell r="D7">
            <v>39873</v>
          </cell>
          <cell r="E7">
            <v>39904</v>
          </cell>
          <cell r="F7">
            <v>39934</v>
          </cell>
          <cell r="G7">
            <v>39965</v>
          </cell>
          <cell r="H7">
            <v>39995</v>
          </cell>
          <cell r="I7">
            <v>40026</v>
          </cell>
          <cell r="J7">
            <v>40057</v>
          </cell>
          <cell r="K7">
            <v>40087</v>
          </cell>
          <cell r="L7">
            <v>40118</v>
          </cell>
          <cell r="M7">
            <v>40148</v>
          </cell>
          <cell r="N7">
            <v>40179</v>
          </cell>
          <cell r="O7">
            <v>40210</v>
          </cell>
          <cell r="P7">
            <v>40238</v>
          </cell>
          <cell r="Q7">
            <v>40269</v>
          </cell>
          <cell r="R7">
            <v>40299</v>
          </cell>
          <cell r="S7">
            <v>40330</v>
          </cell>
          <cell r="U7">
            <v>40360</v>
          </cell>
          <cell r="V7">
            <v>40391</v>
          </cell>
          <cell r="W7">
            <v>40422</v>
          </cell>
          <cell r="X7">
            <v>40452</v>
          </cell>
          <cell r="Y7">
            <v>40483</v>
          </cell>
          <cell r="Z7">
            <v>40513</v>
          </cell>
          <cell r="AA7">
            <v>40544</v>
          </cell>
          <cell r="AB7">
            <v>40575</v>
          </cell>
          <cell r="AC7">
            <v>40603</v>
          </cell>
          <cell r="AD7">
            <v>40634</v>
          </cell>
          <cell r="AE7">
            <v>40664</v>
          </cell>
          <cell r="AF7">
            <v>40695</v>
          </cell>
          <cell r="AH7">
            <v>40725</v>
          </cell>
          <cell r="AI7">
            <v>40756</v>
          </cell>
          <cell r="AJ7">
            <v>40787</v>
          </cell>
          <cell r="AK7">
            <v>40817</v>
          </cell>
          <cell r="AL7">
            <v>40848</v>
          </cell>
          <cell r="AM7">
            <v>40878</v>
          </cell>
          <cell r="AN7">
            <v>40909</v>
          </cell>
          <cell r="AO7">
            <v>40940</v>
          </cell>
          <cell r="AP7">
            <v>40969</v>
          </cell>
          <cell r="AQ7">
            <v>41000</v>
          </cell>
          <cell r="AR7">
            <v>41030</v>
          </cell>
          <cell r="AS7">
            <v>41061</v>
          </cell>
          <cell r="AU7">
            <v>41091</v>
          </cell>
          <cell r="AV7">
            <v>41122</v>
          </cell>
          <cell r="AW7">
            <v>41153</v>
          </cell>
          <cell r="AX7">
            <v>41183</v>
          </cell>
          <cell r="AY7">
            <v>41214</v>
          </cell>
          <cell r="AZ7">
            <v>41244</v>
          </cell>
          <cell r="BA7">
            <v>41275</v>
          </cell>
          <cell r="BB7">
            <v>41306</v>
          </cell>
          <cell r="BC7">
            <v>41334</v>
          </cell>
          <cell r="BD7">
            <v>41365</v>
          </cell>
          <cell r="BE7">
            <v>41395</v>
          </cell>
          <cell r="BF7">
            <v>41426</v>
          </cell>
          <cell r="BH7">
            <v>41456</v>
          </cell>
          <cell r="BI7">
            <v>41487</v>
          </cell>
          <cell r="BJ7">
            <v>41518</v>
          </cell>
          <cell r="BK7">
            <v>41548</v>
          </cell>
          <cell r="BL7">
            <v>41579</v>
          </cell>
          <cell r="BM7">
            <v>41609</v>
          </cell>
          <cell r="BN7">
            <v>41640</v>
          </cell>
          <cell r="BO7">
            <v>41671</v>
          </cell>
          <cell r="BP7">
            <v>41699</v>
          </cell>
          <cell r="BQ7">
            <v>41730</v>
          </cell>
          <cell r="BR7">
            <v>41760</v>
          </cell>
          <cell r="BS7">
            <v>41791</v>
          </cell>
          <cell r="BU7">
            <v>41821</v>
          </cell>
          <cell r="BV7">
            <v>41852</v>
          </cell>
          <cell r="BW7">
            <v>41883</v>
          </cell>
          <cell r="BX7">
            <v>41913</v>
          </cell>
          <cell r="BY7">
            <v>41944</v>
          </cell>
          <cell r="BZ7">
            <v>41974</v>
          </cell>
          <cell r="CA7">
            <v>42005</v>
          </cell>
          <cell r="CB7">
            <v>42036</v>
          </cell>
          <cell r="CC7">
            <v>42064</v>
          </cell>
          <cell r="CD7">
            <v>42095</v>
          </cell>
          <cell r="CE7">
            <v>42125</v>
          </cell>
        </row>
        <row r="8">
          <cell r="B8" t="str">
            <v>Income</v>
          </cell>
        </row>
        <row r="9">
          <cell r="B9" t="str">
            <v>Fees</v>
          </cell>
          <cell r="H9">
            <v>0</v>
          </cell>
          <cell r="I9">
            <v>0</v>
          </cell>
          <cell r="J9">
            <v>0</v>
          </cell>
          <cell r="K9">
            <v>0</v>
          </cell>
          <cell r="L9">
            <v>0</v>
          </cell>
          <cell r="M9">
            <v>0</v>
          </cell>
          <cell r="N9">
            <v>0</v>
          </cell>
          <cell r="S9">
            <v>0</v>
          </cell>
          <cell r="AJ9">
            <v>0</v>
          </cell>
        </row>
        <row r="10">
          <cell r="B10" t="str">
            <v>Contractor Revenue</v>
          </cell>
        </row>
        <row r="11">
          <cell r="B11" t="str">
            <v>NSW - Contractor Rev</v>
          </cell>
          <cell r="C11">
            <v>0</v>
          </cell>
          <cell r="H11">
            <v>0</v>
          </cell>
          <cell r="I11">
            <v>0</v>
          </cell>
          <cell r="J11">
            <v>1000</v>
          </cell>
          <cell r="K11">
            <v>2750</v>
          </cell>
          <cell r="L11">
            <v>562.5</v>
          </cell>
          <cell r="M11">
            <v>0</v>
          </cell>
          <cell r="N11">
            <v>0</v>
          </cell>
          <cell r="O11">
            <v>0</v>
          </cell>
          <cell r="P11">
            <v>0</v>
          </cell>
          <cell r="Q11">
            <v>0</v>
          </cell>
          <cell r="R11">
            <v>0</v>
          </cell>
          <cell r="S11">
            <v>19406.259999999998</v>
          </cell>
          <cell r="U11">
            <v>5000</v>
          </cell>
          <cell r="V11">
            <v>6437.5</v>
          </cell>
          <cell r="W11">
            <v>19514.599999999999</v>
          </cell>
          <cell r="X11">
            <v>33646.06</v>
          </cell>
          <cell r="Y11">
            <v>34746.18</v>
          </cell>
          <cell r="Z11">
            <v>19183.34</v>
          </cell>
          <cell r="AA11">
            <v>13705.6</v>
          </cell>
          <cell r="AB11">
            <v>14922.45</v>
          </cell>
          <cell r="AC11">
            <v>18116.55</v>
          </cell>
          <cell r="AD11">
            <v>27845.51</v>
          </cell>
          <cell r="AE11">
            <v>57062.18</v>
          </cell>
          <cell r="AF11">
            <v>55570.67</v>
          </cell>
          <cell r="AH11">
            <v>49598.66</v>
          </cell>
          <cell r="AI11">
            <v>81872.759999999995</v>
          </cell>
          <cell r="AJ11">
            <v>69849.039999999994</v>
          </cell>
          <cell r="AK11">
            <v>65038.52</v>
          </cell>
          <cell r="AL11">
            <v>68246.84</v>
          </cell>
          <cell r="AM11">
            <v>56051.93</v>
          </cell>
          <cell r="AN11">
            <v>70391.87</v>
          </cell>
          <cell r="AO11">
            <v>61710.67</v>
          </cell>
          <cell r="AP11">
            <v>59348.59</v>
          </cell>
          <cell r="AQ11">
            <v>58448.95</v>
          </cell>
          <cell r="AR11">
            <v>51598.93</v>
          </cell>
          <cell r="AS11">
            <v>38779.82</v>
          </cell>
          <cell r="AU11">
            <v>28299.23</v>
          </cell>
          <cell r="AV11">
            <v>26579.25</v>
          </cell>
          <cell r="AW11">
            <v>15080.16</v>
          </cell>
          <cell r="AX11">
            <v>37120.339999999997</v>
          </cell>
          <cell r="AY11">
            <v>53179.25</v>
          </cell>
          <cell r="AZ11">
            <v>36000</v>
          </cell>
          <cell r="BA11">
            <v>24000</v>
          </cell>
          <cell r="BB11">
            <v>36000</v>
          </cell>
          <cell r="BC11">
            <v>30000</v>
          </cell>
          <cell r="BD11">
            <v>30000</v>
          </cell>
          <cell r="BE11">
            <v>40000</v>
          </cell>
          <cell r="BF11">
            <v>40000</v>
          </cell>
          <cell r="BH11">
            <v>40000</v>
          </cell>
          <cell r="BI11">
            <v>40000</v>
          </cell>
          <cell r="BJ11">
            <v>40000</v>
          </cell>
          <cell r="BK11">
            <v>40000</v>
          </cell>
          <cell r="BL11">
            <v>40000</v>
          </cell>
          <cell r="BM11">
            <v>40000</v>
          </cell>
          <cell r="BN11">
            <v>40000</v>
          </cell>
          <cell r="BO11">
            <v>40000</v>
          </cell>
          <cell r="BP11">
            <v>40000</v>
          </cell>
          <cell r="BQ11">
            <v>40000</v>
          </cell>
          <cell r="BR11">
            <v>40000</v>
          </cell>
          <cell r="BS11">
            <v>40000</v>
          </cell>
          <cell r="BT11">
            <v>0</v>
          </cell>
          <cell r="BU11">
            <v>0</v>
          </cell>
          <cell r="BV11">
            <v>0</v>
          </cell>
          <cell r="BW11">
            <v>0</v>
          </cell>
          <cell r="BX11">
            <v>0</v>
          </cell>
          <cell r="BY11">
            <v>0</v>
          </cell>
          <cell r="BZ11">
            <v>0</v>
          </cell>
          <cell r="CA11">
            <v>0</v>
          </cell>
          <cell r="CB11">
            <v>0</v>
          </cell>
          <cell r="CC11">
            <v>0</v>
          </cell>
          <cell r="CD11">
            <v>0</v>
          </cell>
          <cell r="CE11">
            <v>0</v>
          </cell>
        </row>
        <row r="12">
          <cell r="B12" t="str">
            <v>VIC - Contractor Rev</v>
          </cell>
          <cell r="C12" t="str">
            <v>%</v>
          </cell>
          <cell r="H12">
            <v>103312.17</v>
          </cell>
          <cell r="I12">
            <v>73801.009999999995</v>
          </cell>
          <cell r="J12">
            <v>79637.460000000006</v>
          </cell>
          <cell r="K12">
            <v>55170.22</v>
          </cell>
          <cell r="L12">
            <v>47984.4</v>
          </cell>
          <cell r="M12">
            <v>53978.8</v>
          </cell>
          <cell r="N12">
            <v>57976.49</v>
          </cell>
          <cell r="O12">
            <v>89904.639999999999</v>
          </cell>
          <cell r="P12">
            <v>113050</v>
          </cell>
          <cell r="Q12">
            <v>25000</v>
          </cell>
          <cell r="R12">
            <v>25000</v>
          </cell>
          <cell r="S12">
            <v>1125663.32</v>
          </cell>
          <cell r="U12">
            <v>198030.23</v>
          </cell>
          <cell r="V12">
            <v>226248.41</v>
          </cell>
          <cell r="W12">
            <v>187846.87</v>
          </cell>
          <cell r="X12">
            <v>172753.56</v>
          </cell>
          <cell r="Y12">
            <v>142263.72</v>
          </cell>
          <cell r="Z12">
            <v>120921.36</v>
          </cell>
          <cell r="AA12">
            <v>114024.75</v>
          </cell>
          <cell r="AB12">
            <v>129437.13</v>
          </cell>
          <cell r="AC12">
            <v>158727.19</v>
          </cell>
          <cell r="AD12">
            <v>99863.87</v>
          </cell>
          <cell r="AE12">
            <v>87905.27</v>
          </cell>
          <cell r="AF12">
            <v>91548.52</v>
          </cell>
          <cell r="AH12">
            <v>90239.32</v>
          </cell>
          <cell r="AI12">
            <v>87486.94</v>
          </cell>
          <cell r="AJ12">
            <v>91115.79</v>
          </cell>
          <cell r="AK12">
            <v>104735.69</v>
          </cell>
          <cell r="AL12">
            <v>125242.3</v>
          </cell>
          <cell r="AM12">
            <v>87408.43</v>
          </cell>
          <cell r="AN12">
            <v>89604.69</v>
          </cell>
          <cell r="AO12">
            <v>108150.18</v>
          </cell>
          <cell r="AP12">
            <v>112357.07</v>
          </cell>
          <cell r="AQ12">
            <v>86726.04</v>
          </cell>
          <cell r="AR12">
            <v>123662.57</v>
          </cell>
          <cell r="AS12">
            <v>101123.41</v>
          </cell>
          <cell r="AU12">
            <v>81515.009999999995</v>
          </cell>
          <cell r="AV12">
            <v>51141.19</v>
          </cell>
          <cell r="AW12">
            <v>50203.69</v>
          </cell>
          <cell r="AX12">
            <v>50917.72</v>
          </cell>
          <cell r="AY12">
            <v>31793.88</v>
          </cell>
          <cell r="AZ12">
            <v>40000</v>
          </cell>
          <cell r="BA12">
            <v>40000</v>
          </cell>
          <cell r="BB12">
            <v>40000</v>
          </cell>
          <cell r="BC12">
            <v>40000</v>
          </cell>
          <cell r="BD12">
            <v>50000</v>
          </cell>
          <cell r="BE12">
            <v>85000</v>
          </cell>
          <cell r="BF12">
            <v>60000</v>
          </cell>
          <cell r="BH12">
            <v>60000</v>
          </cell>
          <cell r="BI12">
            <v>60000</v>
          </cell>
          <cell r="BJ12">
            <v>60000</v>
          </cell>
          <cell r="BK12">
            <v>60000</v>
          </cell>
          <cell r="BL12">
            <v>60000</v>
          </cell>
          <cell r="BM12">
            <v>60000</v>
          </cell>
          <cell r="BN12">
            <v>60000</v>
          </cell>
          <cell r="BO12">
            <v>60000</v>
          </cell>
          <cell r="BP12">
            <v>60000</v>
          </cell>
          <cell r="BQ12">
            <v>60000</v>
          </cell>
          <cell r="BR12">
            <v>60000</v>
          </cell>
          <cell r="BS12">
            <v>60000</v>
          </cell>
          <cell r="BT12">
            <v>0</v>
          </cell>
          <cell r="BU12">
            <v>0</v>
          </cell>
          <cell r="BV12">
            <v>0</v>
          </cell>
          <cell r="BW12">
            <v>0</v>
          </cell>
          <cell r="BX12">
            <v>0</v>
          </cell>
          <cell r="BY12">
            <v>0</v>
          </cell>
          <cell r="BZ12">
            <v>0</v>
          </cell>
          <cell r="CA12">
            <v>0</v>
          </cell>
          <cell r="CB12">
            <v>0</v>
          </cell>
          <cell r="CC12">
            <v>0</v>
          </cell>
          <cell r="CD12">
            <v>0</v>
          </cell>
          <cell r="CE12">
            <v>0</v>
          </cell>
        </row>
        <row r="13">
          <cell r="B13" t="str">
            <v>QLD -Contractor Rev</v>
          </cell>
          <cell r="AL13">
            <v>15480</v>
          </cell>
          <cell r="AM13">
            <v>14740</v>
          </cell>
          <cell r="AN13">
            <v>13800</v>
          </cell>
          <cell r="AO13">
            <v>4620</v>
          </cell>
          <cell r="AP13">
            <v>2880</v>
          </cell>
          <cell r="AQ13">
            <v>1200</v>
          </cell>
          <cell r="AR13">
            <v>1200</v>
          </cell>
          <cell r="AS13">
            <v>1200</v>
          </cell>
          <cell r="AU13">
            <v>600</v>
          </cell>
          <cell r="AV13">
            <v>0</v>
          </cell>
          <cell r="AW13">
            <v>0</v>
          </cell>
          <cell r="AX13">
            <v>0</v>
          </cell>
          <cell r="AY13">
            <v>0</v>
          </cell>
        </row>
        <row r="14">
          <cell r="B14" t="str">
            <v>Total Contractor Revenue</v>
          </cell>
          <cell r="H14">
            <v>103312.17</v>
          </cell>
          <cell r="I14">
            <v>73801.009999999995</v>
          </cell>
          <cell r="J14">
            <v>80637.460000000006</v>
          </cell>
          <cell r="K14">
            <v>57920.22</v>
          </cell>
          <cell r="L14">
            <v>48546.9</v>
          </cell>
          <cell r="M14">
            <v>53978.8</v>
          </cell>
          <cell r="N14">
            <v>57976.49</v>
          </cell>
          <cell r="O14">
            <v>89904.639999999999</v>
          </cell>
          <cell r="P14">
            <v>113050</v>
          </cell>
          <cell r="Q14">
            <v>25000</v>
          </cell>
          <cell r="R14">
            <v>25000</v>
          </cell>
          <cell r="S14">
            <v>1145069.58</v>
          </cell>
          <cell r="U14">
            <v>203030.23</v>
          </cell>
          <cell r="V14">
            <v>232685.91</v>
          </cell>
          <cell r="W14">
            <v>207361.47</v>
          </cell>
          <cell r="X14">
            <v>206399.62</v>
          </cell>
          <cell r="Y14">
            <v>177009.9</v>
          </cell>
          <cell r="Z14">
            <v>140104.70000000001</v>
          </cell>
          <cell r="AA14">
            <v>127730.35</v>
          </cell>
          <cell r="AB14">
            <v>144359.58000000002</v>
          </cell>
          <cell r="AC14">
            <v>176843.74</v>
          </cell>
          <cell r="AD14">
            <v>127709.37999999999</v>
          </cell>
          <cell r="AE14">
            <v>144967.45000000001</v>
          </cell>
          <cell r="AF14">
            <v>147119.19</v>
          </cell>
          <cell r="AH14">
            <v>139837.98000000001</v>
          </cell>
          <cell r="AI14">
            <v>169359.7</v>
          </cell>
          <cell r="AJ14">
            <v>160964.82999999999</v>
          </cell>
          <cell r="AK14">
            <v>169774.21</v>
          </cell>
          <cell r="AL14">
            <v>208969.14</v>
          </cell>
          <cell r="AM14">
            <v>158200.35999999999</v>
          </cell>
          <cell r="AN14">
            <v>173796.56</v>
          </cell>
          <cell r="AO14">
            <v>174480.84999999998</v>
          </cell>
          <cell r="AP14">
            <v>174585.66</v>
          </cell>
          <cell r="AQ14">
            <v>146374.99</v>
          </cell>
          <cell r="AR14">
            <v>176461.5</v>
          </cell>
          <cell r="AS14">
            <v>141103.23000000001</v>
          </cell>
          <cell r="AU14">
            <v>110414.23999999999</v>
          </cell>
          <cell r="AV14">
            <v>77720.44</v>
          </cell>
          <cell r="AW14">
            <v>65283.850000000006</v>
          </cell>
          <cell r="AX14">
            <v>88038.06</v>
          </cell>
          <cell r="AY14">
            <v>84973.13</v>
          </cell>
          <cell r="AZ14">
            <v>76000</v>
          </cell>
          <cell r="BA14">
            <v>64000</v>
          </cell>
          <cell r="BB14">
            <v>76000</v>
          </cell>
          <cell r="BC14">
            <v>70000</v>
          </cell>
          <cell r="BD14">
            <v>80000</v>
          </cell>
          <cell r="BE14">
            <v>125000</v>
          </cell>
          <cell r="BF14">
            <v>100000</v>
          </cell>
          <cell r="BH14">
            <v>100000</v>
          </cell>
          <cell r="BI14">
            <v>100000</v>
          </cell>
          <cell r="BJ14">
            <v>100000</v>
          </cell>
          <cell r="BK14">
            <v>100000</v>
          </cell>
          <cell r="BL14">
            <v>100000</v>
          </cell>
          <cell r="BM14">
            <v>100000</v>
          </cell>
          <cell r="BN14">
            <v>100000</v>
          </cell>
          <cell r="BO14">
            <v>100000</v>
          </cell>
          <cell r="BP14">
            <v>100000</v>
          </cell>
          <cell r="BQ14">
            <v>100000</v>
          </cell>
          <cell r="BR14">
            <v>100000</v>
          </cell>
          <cell r="BS14">
            <v>100000</v>
          </cell>
          <cell r="BT14">
            <v>0</v>
          </cell>
          <cell r="BU14">
            <v>0</v>
          </cell>
          <cell r="BV14">
            <v>0</v>
          </cell>
          <cell r="BW14">
            <v>0</v>
          </cell>
          <cell r="BX14">
            <v>0</v>
          </cell>
          <cell r="BY14">
            <v>0</v>
          </cell>
          <cell r="BZ14">
            <v>0</v>
          </cell>
          <cell r="CA14">
            <v>0</v>
          </cell>
          <cell r="CB14">
            <v>0</v>
          </cell>
          <cell r="CC14">
            <v>0</v>
          </cell>
          <cell r="CD14">
            <v>0</v>
          </cell>
          <cell r="CE14">
            <v>0</v>
          </cell>
        </row>
        <row r="15">
          <cell r="B15" t="str">
            <v>Contractor Placement</v>
          </cell>
          <cell r="AQ15">
            <v>0</v>
          </cell>
          <cell r="AR15">
            <v>0</v>
          </cell>
          <cell r="AS15">
            <v>0</v>
          </cell>
          <cell r="AU15">
            <v>0</v>
          </cell>
          <cell r="AV15">
            <v>0</v>
          </cell>
          <cell r="AW15">
            <v>0</v>
          </cell>
          <cell r="AX15">
            <v>0</v>
          </cell>
          <cell r="AY15">
            <v>0</v>
          </cell>
        </row>
        <row r="16">
          <cell r="B16" t="str">
            <v>NSW - Contractor Place</v>
          </cell>
          <cell r="C16">
            <v>0</v>
          </cell>
          <cell r="H16">
            <v>5600</v>
          </cell>
          <cell r="I16">
            <v>0</v>
          </cell>
          <cell r="J16">
            <v>14450</v>
          </cell>
          <cell r="K16">
            <v>0</v>
          </cell>
          <cell r="L16">
            <v>18700</v>
          </cell>
          <cell r="M16">
            <v>0</v>
          </cell>
          <cell r="N16">
            <v>2800</v>
          </cell>
          <cell r="O16">
            <v>0</v>
          </cell>
          <cell r="P16">
            <v>-2800</v>
          </cell>
          <cell r="Q16">
            <v>0</v>
          </cell>
          <cell r="R16">
            <v>0</v>
          </cell>
          <cell r="S16">
            <v>61750</v>
          </cell>
          <cell r="U16">
            <v>0</v>
          </cell>
          <cell r="V16">
            <v>0</v>
          </cell>
          <cell r="W16">
            <v>0</v>
          </cell>
          <cell r="X16">
            <v>0</v>
          </cell>
          <cell r="Y16">
            <v>0</v>
          </cell>
          <cell r="Z16">
            <v>0</v>
          </cell>
          <cell r="AA16">
            <v>0</v>
          </cell>
          <cell r="AC16">
            <v>0</v>
          </cell>
          <cell r="AD16">
            <v>0</v>
          </cell>
          <cell r="AE16">
            <v>0</v>
          </cell>
          <cell r="AF16">
            <v>0</v>
          </cell>
          <cell r="AH16">
            <v>0</v>
          </cell>
          <cell r="AI16">
            <v>0</v>
          </cell>
          <cell r="AJ16">
            <v>0</v>
          </cell>
          <cell r="AK16">
            <v>0</v>
          </cell>
          <cell r="AL16">
            <v>0</v>
          </cell>
          <cell r="AM16">
            <v>6000</v>
          </cell>
          <cell r="AN16">
            <v>0</v>
          </cell>
          <cell r="AO16">
            <v>4632.6000000000004</v>
          </cell>
          <cell r="AP16">
            <v>0</v>
          </cell>
          <cell r="AQ16">
            <v>18530</v>
          </cell>
          <cell r="AR16">
            <v>0</v>
          </cell>
          <cell r="AS16">
            <v>0</v>
          </cell>
          <cell r="AU16">
            <v>0</v>
          </cell>
          <cell r="AV16">
            <v>0</v>
          </cell>
          <cell r="AW16">
            <v>0</v>
          </cell>
          <cell r="AX16">
            <v>2989</v>
          </cell>
          <cell r="AY16">
            <v>0</v>
          </cell>
          <cell r="AZ16">
            <v>0</v>
          </cell>
          <cell r="BA16">
            <v>0</v>
          </cell>
          <cell r="BB16">
            <v>0</v>
          </cell>
          <cell r="BC16">
            <v>0</v>
          </cell>
          <cell r="BD16">
            <v>0</v>
          </cell>
          <cell r="BE16">
            <v>0</v>
          </cell>
          <cell r="BF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7">
          <cell r="B17" t="str">
            <v>VIC - Contractor Place</v>
          </cell>
          <cell r="C17">
            <v>0</v>
          </cell>
          <cell r="H17">
            <v>0</v>
          </cell>
          <cell r="I17">
            <v>0</v>
          </cell>
          <cell r="J17">
            <v>79870</v>
          </cell>
          <cell r="K17">
            <v>0</v>
          </cell>
          <cell r="L17">
            <v>0</v>
          </cell>
          <cell r="M17">
            <v>10689.75</v>
          </cell>
          <cell r="N17">
            <v>4959</v>
          </cell>
          <cell r="O17">
            <v>0</v>
          </cell>
          <cell r="P17">
            <v>16437</v>
          </cell>
          <cell r="Q17">
            <v>0</v>
          </cell>
          <cell r="R17">
            <v>0</v>
          </cell>
          <cell r="S17">
            <v>155328.04999999999</v>
          </cell>
          <cell r="U17">
            <v>23987.200000000001</v>
          </cell>
          <cell r="V17">
            <v>4500</v>
          </cell>
          <cell r="W17">
            <v>0</v>
          </cell>
          <cell r="X17">
            <v>0</v>
          </cell>
          <cell r="Y17">
            <v>0</v>
          </cell>
          <cell r="Z17">
            <v>0</v>
          </cell>
          <cell r="AA17">
            <v>0</v>
          </cell>
          <cell r="AC17">
            <v>0</v>
          </cell>
          <cell r="AD17">
            <v>31364.92</v>
          </cell>
          <cell r="AE17">
            <v>2329</v>
          </cell>
          <cell r="AF17">
            <v>0</v>
          </cell>
          <cell r="AH17">
            <v>0</v>
          </cell>
          <cell r="AI17">
            <v>0</v>
          </cell>
          <cell r="AJ17">
            <v>0</v>
          </cell>
          <cell r="AK17">
            <v>55820.91</v>
          </cell>
          <cell r="AL17">
            <v>0</v>
          </cell>
          <cell r="AM17">
            <v>0</v>
          </cell>
          <cell r="AN17">
            <v>0</v>
          </cell>
          <cell r="AO17">
            <v>16099.88</v>
          </cell>
          <cell r="AP17">
            <v>0</v>
          </cell>
          <cell r="AQ17">
            <v>5000</v>
          </cell>
          <cell r="AR17">
            <v>0</v>
          </cell>
          <cell r="AS17">
            <v>0</v>
          </cell>
          <cell r="AU17">
            <v>0</v>
          </cell>
          <cell r="AV17">
            <v>0</v>
          </cell>
          <cell r="AW17">
            <v>0</v>
          </cell>
          <cell r="AX17">
            <v>0</v>
          </cell>
          <cell r="AY17">
            <v>0</v>
          </cell>
          <cell r="AZ17">
            <v>4000</v>
          </cell>
          <cell r="BB17">
            <v>0</v>
          </cell>
          <cell r="BC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row>
        <row r="18">
          <cell r="B18" t="str">
            <v>Total Contractor Placement</v>
          </cell>
          <cell r="H18">
            <v>5600</v>
          </cell>
          <cell r="I18">
            <v>0</v>
          </cell>
          <cell r="J18">
            <v>94320</v>
          </cell>
          <cell r="K18">
            <v>0</v>
          </cell>
          <cell r="L18">
            <v>18700</v>
          </cell>
          <cell r="M18">
            <v>10689.75</v>
          </cell>
          <cell r="N18">
            <v>7759</v>
          </cell>
          <cell r="O18">
            <v>0</v>
          </cell>
          <cell r="P18">
            <v>13637</v>
          </cell>
          <cell r="Q18">
            <v>0</v>
          </cell>
          <cell r="R18">
            <v>0</v>
          </cell>
          <cell r="S18">
            <v>217078.05</v>
          </cell>
          <cell r="U18">
            <v>23987.200000000001</v>
          </cell>
          <cell r="V18">
            <v>4500</v>
          </cell>
          <cell r="W18">
            <v>0</v>
          </cell>
          <cell r="X18">
            <v>0</v>
          </cell>
          <cell r="Y18">
            <v>0</v>
          </cell>
          <cell r="Z18">
            <v>0</v>
          </cell>
          <cell r="AA18">
            <v>0</v>
          </cell>
          <cell r="AB18">
            <v>0</v>
          </cell>
          <cell r="AC18">
            <v>0</v>
          </cell>
          <cell r="AD18">
            <v>31364.92</v>
          </cell>
          <cell r="AE18">
            <v>2329</v>
          </cell>
          <cell r="AF18">
            <v>0</v>
          </cell>
          <cell r="AH18">
            <v>0</v>
          </cell>
          <cell r="AI18">
            <v>0</v>
          </cell>
          <cell r="AJ18">
            <v>0</v>
          </cell>
          <cell r="AK18">
            <v>55820.91</v>
          </cell>
          <cell r="AL18">
            <v>0</v>
          </cell>
          <cell r="AM18">
            <v>6000</v>
          </cell>
          <cell r="AN18">
            <v>0</v>
          </cell>
          <cell r="AO18">
            <v>20732.48</v>
          </cell>
          <cell r="AP18">
            <v>0</v>
          </cell>
          <cell r="AQ18">
            <v>23530</v>
          </cell>
          <cell r="AR18">
            <v>0</v>
          </cell>
          <cell r="AS18">
            <v>0</v>
          </cell>
          <cell r="AU18">
            <v>0</v>
          </cell>
          <cell r="AV18">
            <v>0</v>
          </cell>
          <cell r="AW18">
            <v>0</v>
          </cell>
          <cell r="AX18">
            <v>2989</v>
          </cell>
          <cell r="AY18">
            <v>0</v>
          </cell>
          <cell r="AZ18">
            <v>4000</v>
          </cell>
          <cell r="BA18">
            <v>0</v>
          </cell>
          <cell r="BB18">
            <v>0</v>
          </cell>
          <cell r="BC18">
            <v>0</v>
          </cell>
          <cell r="BD18">
            <v>0</v>
          </cell>
          <cell r="BE18">
            <v>0</v>
          </cell>
          <cell r="BF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19" t="str">
            <v>Placement Revenue</v>
          </cell>
          <cell r="AQ19">
            <v>0</v>
          </cell>
          <cell r="AR19">
            <v>0</v>
          </cell>
          <cell r="AS19">
            <v>0</v>
          </cell>
          <cell r="AU19">
            <v>0</v>
          </cell>
          <cell r="AV19">
            <v>0</v>
          </cell>
          <cell r="AW19">
            <v>0</v>
          </cell>
          <cell r="AX19">
            <v>0</v>
          </cell>
          <cell r="AY19">
            <v>0</v>
          </cell>
        </row>
        <row r="20">
          <cell r="B20" t="str">
            <v>NSW - Placement Rev</v>
          </cell>
          <cell r="C20">
            <v>0</v>
          </cell>
          <cell r="H20">
            <v>100331.43</v>
          </cell>
          <cell r="I20">
            <v>101544.88</v>
          </cell>
          <cell r="J20">
            <v>119292.52</v>
          </cell>
          <cell r="K20">
            <v>130543.76</v>
          </cell>
          <cell r="L20">
            <v>116623.67</v>
          </cell>
          <cell r="M20">
            <v>180055.23</v>
          </cell>
          <cell r="N20">
            <v>30942</v>
          </cell>
          <cell r="O20">
            <v>114481.53</v>
          </cell>
          <cell r="P20">
            <v>189800</v>
          </cell>
          <cell r="Q20">
            <v>150000</v>
          </cell>
          <cell r="R20">
            <v>225000</v>
          </cell>
          <cell r="S20">
            <v>1409745.99</v>
          </cell>
          <cell r="U20">
            <v>150565.10999999999</v>
          </cell>
          <cell r="V20">
            <v>217792.01</v>
          </cell>
          <cell r="W20">
            <v>198202.67</v>
          </cell>
          <cell r="X20">
            <v>129643.26</v>
          </cell>
          <cell r="Y20">
            <v>178454.29</v>
          </cell>
          <cell r="Z20">
            <v>52261.7</v>
          </cell>
          <cell r="AA20">
            <v>42018</v>
          </cell>
          <cell r="AB20">
            <v>235712.53</v>
          </cell>
          <cell r="AC20">
            <v>172330.48</v>
          </cell>
          <cell r="AD20">
            <v>183844.17</v>
          </cell>
          <cell r="AE20">
            <v>157844.96</v>
          </cell>
          <cell r="AF20">
            <v>182590.33</v>
          </cell>
          <cell r="AH20">
            <v>183844.63</v>
          </cell>
          <cell r="AI20">
            <v>200887.47</v>
          </cell>
          <cell r="AJ20">
            <v>189730.33</v>
          </cell>
          <cell r="AK20">
            <v>194724.34</v>
          </cell>
          <cell r="AL20">
            <v>236052.77</v>
          </cell>
          <cell r="AM20">
            <v>160725.93</v>
          </cell>
          <cell r="AN20">
            <v>121268.75</v>
          </cell>
          <cell r="AO20">
            <v>130996.25</v>
          </cell>
          <cell r="AP20">
            <v>247553.17</v>
          </cell>
          <cell r="AQ20">
            <v>144743.87</v>
          </cell>
          <cell r="AR20">
            <v>174689.44</v>
          </cell>
          <cell r="AS20">
            <v>178728.11</v>
          </cell>
          <cell r="AU20">
            <v>108089.59</v>
          </cell>
          <cell r="AV20">
            <v>175215.53</v>
          </cell>
          <cell r="AW20">
            <v>206513.85</v>
          </cell>
          <cell r="AX20">
            <v>228674.05</v>
          </cell>
          <cell r="AY20">
            <v>129338.03</v>
          </cell>
          <cell r="AZ20">
            <v>200000</v>
          </cell>
          <cell r="BA20">
            <v>140000</v>
          </cell>
          <cell r="BB20">
            <v>110000</v>
          </cell>
          <cell r="BC20">
            <v>180000</v>
          </cell>
          <cell r="BD20">
            <v>180000</v>
          </cell>
          <cell r="BE20">
            <v>180000</v>
          </cell>
          <cell r="BF20">
            <v>200000</v>
          </cell>
          <cell r="BH20">
            <v>200000</v>
          </cell>
          <cell r="BI20">
            <v>200000</v>
          </cell>
          <cell r="BJ20">
            <v>200000</v>
          </cell>
          <cell r="BK20">
            <v>200000</v>
          </cell>
          <cell r="BL20">
            <v>200000</v>
          </cell>
          <cell r="BM20">
            <v>200000</v>
          </cell>
          <cell r="BN20">
            <v>200000</v>
          </cell>
          <cell r="BO20">
            <v>200000</v>
          </cell>
          <cell r="BP20">
            <v>200000</v>
          </cell>
          <cell r="BQ20">
            <v>200000</v>
          </cell>
          <cell r="BR20">
            <v>200000</v>
          </cell>
          <cell r="BS20">
            <v>200000</v>
          </cell>
          <cell r="BT20">
            <v>0</v>
          </cell>
          <cell r="BU20">
            <v>0</v>
          </cell>
          <cell r="BV20">
            <v>0</v>
          </cell>
          <cell r="BW20">
            <v>0</v>
          </cell>
          <cell r="BX20">
            <v>0</v>
          </cell>
          <cell r="BY20">
            <v>0</v>
          </cell>
          <cell r="BZ20">
            <v>0</v>
          </cell>
          <cell r="CA20">
            <v>0</v>
          </cell>
          <cell r="CB20">
            <v>0</v>
          </cell>
          <cell r="CC20">
            <v>0</v>
          </cell>
          <cell r="CD20">
            <v>0</v>
          </cell>
          <cell r="CE20">
            <v>0</v>
          </cell>
        </row>
        <row r="21">
          <cell r="B21" t="str">
            <v>VIC - Placement Rev</v>
          </cell>
          <cell r="C21">
            <v>0</v>
          </cell>
          <cell r="H21">
            <v>71127.67</v>
          </cell>
          <cell r="I21">
            <v>94460.67</v>
          </cell>
          <cell r="J21">
            <v>146185.32</v>
          </cell>
          <cell r="K21">
            <v>109865.56</v>
          </cell>
          <cell r="L21">
            <v>116002.33</v>
          </cell>
          <cell r="M21">
            <v>141298.06</v>
          </cell>
          <cell r="N21">
            <v>109070.83</v>
          </cell>
          <cell r="O21">
            <v>162285.37</v>
          </cell>
          <cell r="P21">
            <v>203309</v>
          </cell>
          <cell r="Q21">
            <v>160000</v>
          </cell>
          <cell r="R21">
            <v>170000</v>
          </cell>
          <cell r="S21">
            <v>1586079.62</v>
          </cell>
          <cell r="U21">
            <v>134990.39999999999</v>
          </cell>
          <cell r="V21">
            <v>196553.5</v>
          </cell>
          <cell r="W21">
            <v>266906.94</v>
          </cell>
          <cell r="X21">
            <v>129789.45</v>
          </cell>
          <cell r="Y21">
            <v>126589.93</v>
          </cell>
          <cell r="Z21">
            <v>126560.47</v>
          </cell>
          <cell r="AA21">
            <v>115026.5</v>
          </cell>
          <cell r="AB21">
            <v>141022.15</v>
          </cell>
          <cell r="AC21">
            <v>156032.34</v>
          </cell>
          <cell r="AD21">
            <v>189210.51</v>
          </cell>
          <cell r="AE21">
            <v>252428.54</v>
          </cell>
          <cell r="AF21">
            <v>161731.29</v>
          </cell>
          <cell r="AH21">
            <v>132454.82999999999</v>
          </cell>
          <cell r="AI21">
            <v>52707</v>
          </cell>
          <cell r="AJ21">
            <v>209537.3</v>
          </cell>
          <cell r="AK21">
            <v>84310.959999999992</v>
          </cell>
          <cell r="AL21">
            <v>247236.92</v>
          </cell>
          <cell r="AM21">
            <v>99521.66</v>
          </cell>
          <cell r="AN21">
            <v>81535.66</v>
          </cell>
          <cell r="AO21">
            <v>131251.84</v>
          </cell>
          <cell r="AP21">
            <v>95282</v>
          </cell>
          <cell r="AQ21">
            <v>179220.73</v>
          </cell>
          <cell r="AR21">
            <v>123343.4</v>
          </cell>
          <cell r="AS21">
            <v>135741.54999999999</v>
          </cell>
          <cell r="AU21">
            <v>142095.41</v>
          </cell>
          <cell r="AV21">
            <v>140720.67000000001</v>
          </cell>
          <cell r="AW21">
            <v>251449.81</v>
          </cell>
          <cell r="AX21">
            <v>289534.69</v>
          </cell>
          <cell r="AY21">
            <v>79099.63</v>
          </cell>
          <cell r="AZ21">
            <v>136000</v>
          </cell>
          <cell r="BA21">
            <v>100000</v>
          </cell>
          <cell r="BB21">
            <v>80000</v>
          </cell>
          <cell r="BC21">
            <v>185000</v>
          </cell>
          <cell r="BD21">
            <v>180000</v>
          </cell>
          <cell r="BE21">
            <v>200000</v>
          </cell>
          <cell r="BF21">
            <v>200000</v>
          </cell>
          <cell r="BH21">
            <v>200000</v>
          </cell>
          <cell r="BI21">
            <v>200000</v>
          </cell>
          <cell r="BJ21">
            <v>200000</v>
          </cell>
          <cell r="BK21">
            <v>200000</v>
          </cell>
          <cell r="BL21">
            <v>200000</v>
          </cell>
          <cell r="BM21">
            <v>200000</v>
          </cell>
          <cell r="BN21">
            <v>200000</v>
          </cell>
          <cell r="BO21">
            <v>200000</v>
          </cell>
          <cell r="BP21">
            <v>200000</v>
          </cell>
          <cell r="BQ21">
            <v>200000</v>
          </cell>
          <cell r="BR21">
            <v>200000</v>
          </cell>
          <cell r="BS21">
            <v>200000</v>
          </cell>
          <cell r="BT21">
            <v>0</v>
          </cell>
          <cell r="BU21">
            <v>0</v>
          </cell>
          <cell r="BV21">
            <v>0</v>
          </cell>
          <cell r="BW21">
            <v>0</v>
          </cell>
          <cell r="BX21">
            <v>0</v>
          </cell>
          <cell r="BY21">
            <v>0</v>
          </cell>
          <cell r="BZ21">
            <v>0</v>
          </cell>
          <cell r="CA21">
            <v>0</v>
          </cell>
          <cell r="CB21">
            <v>0</v>
          </cell>
          <cell r="CC21">
            <v>0</v>
          </cell>
          <cell r="CD21">
            <v>0</v>
          </cell>
          <cell r="CE21">
            <v>0</v>
          </cell>
        </row>
        <row r="22">
          <cell r="B22" t="str">
            <v>Total Placement Revenue</v>
          </cell>
          <cell r="H22">
            <v>171459.1</v>
          </cell>
          <cell r="I22">
            <v>196005.55</v>
          </cell>
          <cell r="J22">
            <v>265477.84000000003</v>
          </cell>
          <cell r="K22">
            <v>240409.32</v>
          </cell>
          <cell r="L22">
            <v>232626</v>
          </cell>
          <cell r="M22">
            <v>321353.28999999998</v>
          </cell>
          <cell r="N22">
            <v>140012.82999999999</v>
          </cell>
          <cell r="O22">
            <v>276766.90000000002</v>
          </cell>
          <cell r="P22">
            <v>393109</v>
          </cell>
          <cell r="Q22">
            <v>310000</v>
          </cell>
          <cell r="R22">
            <v>395000</v>
          </cell>
          <cell r="S22">
            <v>2995825.61</v>
          </cell>
          <cell r="U22">
            <v>285555.51</v>
          </cell>
          <cell r="V22">
            <v>414345.51</v>
          </cell>
          <cell r="W22">
            <v>465109.61</v>
          </cell>
          <cell r="X22">
            <v>259432.71</v>
          </cell>
          <cell r="Y22">
            <v>305044.21999999997</v>
          </cell>
          <cell r="Z22">
            <v>178822.16999999998</v>
          </cell>
          <cell r="AA22">
            <v>157044.5</v>
          </cell>
          <cell r="AB22">
            <v>376734.68</v>
          </cell>
          <cell r="AC22">
            <v>328362.82</v>
          </cell>
          <cell r="AD22">
            <v>373054.68000000005</v>
          </cell>
          <cell r="AE22">
            <v>410273.5</v>
          </cell>
          <cell r="AF22">
            <v>344321.62</v>
          </cell>
          <cell r="AH22">
            <v>316299.46000000002</v>
          </cell>
          <cell r="AI22">
            <v>253594.47</v>
          </cell>
          <cell r="AJ22">
            <v>399267.63</v>
          </cell>
          <cell r="AK22">
            <v>279035.3</v>
          </cell>
          <cell r="AL22">
            <v>483289.69</v>
          </cell>
          <cell r="AM22">
            <v>260247.59</v>
          </cell>
          <cell r="AN22">
            <v>202804.41</v>
          </cell>
          <cell r="AO22">
            <v>262248.08999999997</v>
          </cell>
          <cell r="AP22">
            <v>342835.17000000004</v>
          </cell>
          <cell r="AQ22">
            <v>323964.59999999998</v>
          </cell>
          <cell r="AR22">
            <v>298032.83999999997</v>
          </cell>
          <cell r="AS22">
            <v>314469.65999999997</v>
          </cell>
          <cell r="AU22">
            <v>250185</v>
          </cell>
          <cell r="AV22">
            <v>315936.2</v>
          </cell>
          <cell r="AW22">
            <v>457963.66000000003</v>
          </cell>
          <cell r="AX22">
            <v>518208.74</v>
          </cell>
          <cell r="AY22">
            <v>208437.66</v>
          </cell>
          <cell r="AZ22">
            <v>336000</v>
          </cell>
          <cell r="BA22">
            <v>240000</v>
          </cell>
          <cell r="BB22">
            <v>190000</v>
          </cell>
          <cell r="BC22">
            <v>365000</v>
          </cell>
          <cell r="BD22">
            <v>360000</v>
          </cell>
          <cell r="BE22">
            <v>380000</v>
          </cell>
          <cell r="BF22">
            <v>400000</v>
          </cell>
          <cell r="BH22">
            <v>400000</v>
          </cell>
          <cell r="BI22">
            <v>400000</v>
          </cell>
          <cell r="BJ22">
            <v>400000</v>
          </cell>
          <cell r="BK22">
            <v>400000</v>
          </cell>
          <cell r="BL22">
            <v>400000</v>
          </cell>
          <cell r="BM22">
            <v>400000</v>
          </cell>
          <cell r="BN22">
            <v>400000</v>
          </cell>
          <cell r="BO22">
            <v>400000</v>
          </cell>
          <cell r="BP22">
            <v>400000</v>
          </cell>
          <cell r="BQ22">
            <v>400000</v>
          </cell>
          <cell r="BR22">
            <v>400000</v>
          </cell>
          <cell r="BS22">
            <v>400000</v>
          </cell>
          <cell r="BT22">
            <v>0</v>
          </cell>
          <cell r="BU22">
            <v>0</v>
          </cell>
          <cell r="BV22">
            <v>0</v>
          </cell>
          <cell r="BW22">
            <v>0</v>
          </cell>
          <cell r="BX22">
            <v>0</v>
          </cell>
          <cell r="BY22">
            <v>0</v>
          </cell>
          <cell r="BZ22">
            <v>0</v>
          </cell>
          <cell r="CA22">
            <v>0</v>
          </cell>
          <cell r="CB22">
            <v>0</v>
          </cell>
          <cell r="CC22">
            <v>0</v>
          </cell>
          <cell r="CD22">
            <v>0</v>
          </cell>
          <cell r="CE22">
            <v>0</v>
          </cell>
        </row>
        <row r="23">
          <cell r="B23" t="str">
            <v>less Agency fee splits</v>
          </cell>
          <cell r="AQ23">
            <v>0</v>
          </cell>
          <cell r="AR23">
            <v>0</v>
          </cell>
          <cell r="AS23">
            <v>0</v>
          </cell>
          <cell r="AU23">
            <v>0</v>
          </cell>
          <cell r="AV23">
            <v>0</v>
          </cell>
          <cell r="AW23">
            <v>0</v>
          </cell>
          <cell r="AX23">
            <v>0</v>
          </cell>
          <cell r="AY23">
            <v>0</v>
          </cell>
        </row>
        <row r="24">
          <cell r="B24" t="str">
            <v>NSW - Agency fee splits</v>
          </cell>
          <cell r="C24">
            <v>0</v>
          </cell>
          <cell r="H24">
            <v>0</v>
          </cell>
          <cell r="I24">
            <v>0</v>
          </cell>
          <cell r="J24">
            <v>0</v>
          </cell>
          <cell r="K24">
            <v>0</v>
          </cell>
          <cell r="L24">
            <v>0</v>
          </cell>
          <cell r="M24">
            <v>0</v>
          </cell>
          <cell r="N24">
            <v>0</v>
          </cell>
          <cell r="O24">
            <v>0</v>
          </cell>
          <cell r="P24">
            <v>0</v>
          </cell>
          <cell r="Q24">
            <v>0</v>
          </cell>
          <cell r="R24">
            <v>0</v>
          </cell>
          <cell r="S24">
            <v>0</v>
          </cell>
          <cell r="U24">
            <v>0</v>
          </cell>
          <cell r="V24">
            <v>0</v>
          </cell>
          <cell r="W24">
            <v>0</v>
          </cell>
          <cell r="X24">
            <v>0</v>
          </cell>
          <cell r="Y24">
            <v>0</v>
          </cell>
          <cell r="Z24">
            <v>0</v>
          </cell>
          <cell r="AA24">
            <v>0</v>
          </cell>
          <cell r="AC24">
            <v>0</v>
          </cell>
          <cell r="AD24">
            <v>0</v>
          </cell>
          <cell r="AE24">
            <v>-2836.68</v>
          </cell>
          <cell r="AF24">
            <v>0</v>
          </cell>
          <cell r="AH24">
            <v>-5460</v>
          </cell>
          <cell r="AI24">
            <v>0</v>
          </cell>
          <cell r="AJ24">
            <v>0</v>
          </cell>
          <cell r="AL24">
            <v>0</v>
          </cell>
          <cell r="AM24">
            <v>0</v>
          </cell>
          <cell r="AN24">
            <v>0</v>
          </cell>
          <cell r="AO24">
            <v>0</v>
          </cell>
          <cell r="AP24">
            <v>6418.4</v>
          </cell>
          <cell r="AQ24">
            <v>0</v>
          </cell>
          <cell r="AR24">
            <v>0</v>
          </cell>
          <cell r="AS24">
            <v>0</v>
          </cell>
          <cell r="AU24">
            <v>0</v>
          </cell>
          <cell r="AV24">
            <v>0</v>
          </cell>
          <cell r="AW24">
            <v>2459.4</v>
          </cell>
          <cell r="AX24">
            <v>0</v>
          </cell>
          <cell r="AY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row>
        <row r="25">
          <cell r="B25" t="str">
            <v>VIC - Agency fee splits</v>
          </cell>
          <cell r="C25">
            <v>0</v>
          </cell>
          <cell r="H25">
            <v>0</v>
          </cell>
          <cell r="I25">
            <v>0</v>
          </cell>
          <cell r="J25">
            <v>-2250</v>
          </cell>
          <cell r="K25">
            <v>-23176</v>
          </cell>
          <cell r="L25">
            <v>-4906</v>
          </cell>
          <cell r="M25">
            <v>-3626</v>
          </cell>
          <cell r="N25">
            <v>-3626</v>
          </cell>
          <cell r="O25">
            <v>0</v>
          </cell>
          <cell r="P25">
            <v>0</v>
          </cell>
          <cell r="Q25">
            <v>0</v>
          </cell>
          <cell r="R25">
            <v>0</v>
          </cell>
          <cell r="S25">
            <v>-37584</v>
          </cell>
          <cell r="U25">
            <v>0</v>
          </cell>
          <cell r="V25">
            <v>0</v>
          </cell>
          <cell r="W25">
            <v>0</v>
          </cell>
          <cell r="X25">
            <v>0</v>
          </cell>
          <cell r="Y25">
            <v>0</v>
          </cell>
          <cell r="Z25">
            <v>0</v>
          </cell>
          <cell r="AA25">
            <v>0</v>
          </cell>
          <cell r="AC25">
            <v>0</v>
          </cell>
          <cell r="AD25">
            <v>0</v>
          </cell>
          <cell r="AE25">
            <v>-5101</v>
          </cell>
          <cell r="AF25">
            <v>0</v>
          </cell>
          <cell r="AH25">
            <v>0</v>
          </cell>
          <cell r="AI25">
            <v>0</v>
          </cell>
          <cell r="AJ25">
            <v>0</v>
          </cell>
          <cell r="AK25">
            <v>0</v>
          </cell>
          <cell r="AL25">
            <v>0</v>
          </cell>
          <cell r="AM25">
            <v>0</v>
          </cell>
          <cell r="AN25">
            <v>0</v>
          </cell>
          <cell r="AO25">
            <v>0</v>
          </cell>
          <cell r="AP25">
            <v>0</v>
          </cell>
          <cell r="AQ25">
            <v>3188.27</v>
          </cell>
          <cell r="AR25">
            <v>20298.93</v>
          </cell>
          <cell r="AS25">
            <v>8704</v>
          </cell>
          <cell r="AU25">
            <v>0</v>
          </cell>
          <cell r="AV25">
            <v>0</v>
          </cell>
          <cell r="AW25">
            <v>5400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row>
        <row r="26">
          <cell r="B26" t="str">
            <v>Total less Agency fee splits</v>
          </cell>
          <cell r="H26">
            <v>0</v>
          </cell>
          <cell r="I26">
            <v>0</v>
          </cell>
          <cell r="J26">
            <v>-2250</v>
          </cell>
          <cell r="K26">
            <v>-23176</v>
          </cell>
          <cell r="L26">
            <v>-4906</v>
          </cell>
          <cell r="M26">
            <v>-3626</v>
          </cell>
          <cell r="N26">
            <v>-3626</v>
          </cell>
          <cell r="O26">
            <v>0</v>
          </cell>
          <cell r="P26">
            <v>0</v>
          </cell>
          <cell r="Q26">
            <v>0</v>
          </cell>
          <cell r="R26">
            <v>0</v>
          </cell>
          <cell r="S26">
            <v>-37584</v>
          </cell>
          <cell r="U26">
            <v>0</v>
          </cell>
          <cell r="V26">
            <v>0</v>
          </cell>
          <cell r="W26">
            <v>0</v>
          </cell>
          <cell r="X26">
            <v>0</v>
          </cell>
          <cell r="Y26">
            <v>0</v>
          </cell>
          <cell r="Z26">
            <v>0</v>
          </cell>
          <cell r="AA26">
            <v>0</v>
          </cell>
          <cell r="AB26">
            <v>0</v>
          </cell>
          <cell r="AC26">
            <v>0</v>
          </cell>
          <cell r="AD26">
            <v>0</v>
          </cell>
          <cell r="AE26">
            <v>-7937.68</v>
          </cell>
          <cell r="AF26">
            <v>0</v>
          </cell>
          <cell r="AI26">
            <v>0</v>
          </cell>
          <cell r="AJ26">
            <v>0</v>
          </cell>
          <cell r="AK26">
            <v>0</v>
          </cell>
          <cell r="AL26">
            <v>0</v>
          </cell>
          <cell r="AM26">
            <v>0</v>
          </cell>
          <cell r="AN26">
            <v>0</v>
          </cell>
          <cell r="AO26">
            <v>0</v>
          </cell>
          <cell r="AP26">
            <v>6418.4</v>
          </cell>
          <cell r="AQ26">
            <v>3188.27</v>
          </cell>
          <cell r="AR26">
            <v>20298.93</v>
          </cell>
          <cell r="AS26">
            <v>8704</v>
          </cell>
          <cell r="AU26">
            <v>0</v>
          </cell>
          <cell r="AV26">
            <v>0</v>
          </cell>
          <cell r="AZ26">
            <v>0</v>
          </cell>
          <cell r="BA26">
            <v>0</v>
          </cell>
          <cell r="BB26">
            <v>0</v>
          </cell>
          <cell r="BC26">
            <v>0</v>
          </cell>
          <cell r="BD26">
            <v>0</v>
          </cell>
          <cell r="BE26">
            <v>0</v>
          </cell>
          <cell r="BF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row>
        <row r="27">
          <cell r="B27" t="str">
            <v>NPA Placement Fee</v>
          </cell>
          <cell r="C27">
            <v>0</v>
          </cell>
          <cell r="H27">
            <v>0</v>
          </cell>
          <cell r="I27">
            <v>0</v>
          </cell>
          <cell r="J27">
            <v>0</v>
          </cell>
          <cell r="K27">
            <v>0</v>
          </cell>
          <cell r="L27">
            <v>0</v>
          </cell>
          <cell r="M27">
            <v>0</v>
          </cell>
          <cell r="N27">
            <v>0</v>
          </cell>
          <cell r="O27">
            <v>0</v>
          </cell>
          <cell r="P27">
            <v>0</v>
          </cell>
          <cell r="Q27">
            <v>0</v>
          </cell>
          <cell r="R27">
            <v>0</v>
          </cell>
          <cell r="S27">
            <v>0</v>
          </cell>
          <cell r="U27">
            <v>0</v>
          </cell>
          <cell r="V27">
            <v>0</v>
          </cell>
          <cell r="W27">
            <v>0</v>
          </cell>
          <cell r="X27">
            <v>0</v>
          </cell>
          <cell r="Y27">
            <v>0</v>
          </cell>
          <cell r="Z27">
            <v>0</v>
          </cell>
          <cell r="AA27">
            <v>0</v>
          </cell>
          <cell r="AC27">
            <v>0</v>
          </cell>
          <cell r="AD27">
            <v>0</v>
          </cell>
          <cell r="AE27">
            <v>0</v>
          </cell>
          <cell r="AF27">
            <v>0</v>
          </cell>
          <cell r="AH27">
            <v>0</v>
          </cell>
          <cell r="AI27">
            <v>0</v>
          </cell>
          <cell r="AJ27">
            <v>0</v>
          </cell>
          <cell r="AK27">
            <v>0</v>
          </cell>
          <cell r="AL27">
            <v>0</v>
          </cell>
          <cell r="AM27">
            <v>0</v>
          </cell>
          <cell r="AN27">
            <v>0</v>
          </cell>
          <cell r="AO27">
            <v>0</v>
          </cell>
          <cell r="AP27">
            <v>0</v>
          </cell>
          <cell r="AQ27">
            <v>0</v>
          </cell>
          <cell r="AR27">
            <v>0</v>
          </cell>
          <cell r="AS27">
            <v>0</v>
          </cell>
          <cell r="AU27">
            <v>0</v>
          </cell>
          <cell r="AV27">
            <v>0</v>
          </cell>
          <cell r="AW27">
            <v>0</v>
          </cell>
          <cell r="AX27">
            <v>0</v>
          </cell>
          <cell r="AY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28" t="str">
            <v>Retainer Income</v>
          </cell>
          <cell r="C28">
            <v>0</v>
          </cell>
          <cell r="H28">
            <v>0</v>
          </cell>
          <cell r="I28">
            <v>0</v>
          </cell>
          <cell r="J28">
            <v>0</v>
          </cell>
          <cell r="K28">
            <v>0</v>
          </cell>
          <cell r="L28">
            <v>0</v>
          </cell>
          <cell r="M28">
            <v>0</v>
          </cell>
          <cell r="N28">
            <v>0</v>
          </cell>
          <cell r="O28">
            <v>0</v>
          </cell>
          <cell r="P28">
            <v>0</v>
          </cell>
          <cell r="Q28">
            <v>0</v>
          </cell>
          <cell r="R28">
            <v>0</v>
          </cell>
          <cell r="S28">
            <v>0</v>
          </cell>
          <cell r="U28">
            <v>0</v>
          </cell>
          <cell r="V28">
            <v>0</v>
          </cell>
          <cell r="W28">
            <v>0</v>
          </cell>
          <cell r="X28">
            <v>0</v>
          </cell>
          <cell r="Y28">
            <v>0</v>
          </cell>
          <cell r="Z28">
            <v>0</v>
          </cell>
          <cell r="AA28">
            <v>0</v>
          </cell>
          <cell r="AC28">
            <v>0</v>
          </cell>
          <cell r="AD28">
            <v>0</v>
          </cell>
          <cell r="AE28">
            <v>0</v>
          </cell>
          <cell r="AF28">
            <v>0</v>
          </cell>
          <cell r="AH28">
            <v>0</v>
          </cell>
          <cell r="AI28">
            <v>0</v>
          </cell>
          <cell r="AJ28">
            <v>0</v>
          </cell>
          <cell r="AK28">
            <v>0</v>
          </cell>
          <cell r="AL28">
            <v>0</v>
          </cell>
          <cell r="AM28">
            <v>0</v>
          </cell>
          <cell r="AN28">
            <v>0</v>
          </cell>
          <cell r="AO28">
            <v>0</v>
          </cell>
          <cell r="AP28">
            <v>0</v>
          </cell>
          <cell r="AQ28">
            <v>0</v>
          </cell>
          <cell r="AR28">
            <v>0</v>
          </cell>
          <cell r="AS28">
            <v>0</v>
          </cell>
          <cell r="AU28">
            <v>0</v>
          </cell>
          <cell r="AV28">
            <v>0</v>
          </cell>
          <cell r="AW28">
            <v>0</v>
          </cell>
          <cell r="AX28">
            <v>0</v>
          </cell>
          <cell r="AY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29">
          <cell r="B29" t="str">
            <v>Consulting</v>
          </cell>
          <cell r="C29">
            <v>0</v>
          </cell>
          <cell r="H29">
            <v>0</v>
          </cell>
          <cell r="I29">
            <v>0</v>
          </cell>
          <cell r="J29">
            <v>0</v>
          </cell>
          <cell r="K29">
            <v>0</v>
          </cell>
          <cell r="L29">
            <v>0</v>
          </cell>
          <cell r="M29">
            <v>0</v>
          </cell>
          <cell r="N29">
            <v>3000</v>
          </cell>
          <cell r="O29">
            <v>0</v>
          </cell>
          <cell r="P29">
            <v>0</v>
          </cell>
          <cell r="Q29">
            <v>0</v>
          </cell>
          <cell r="R29">
            <v>0</v>
          </cell>
          <cell r="S29">
            <v>3000</v>
          </cell>
          <cell r="U29">
            <v>0</v>
          </cell>
          <cell r="V29">
            <v>0</v>
          </cell>
          <cell r="W29">
            <v>0</v>
          </cell>
          <cell r="X29">
            <v>0</v>
          </cell>
          <cell r="Y29">
            <v>0</v>
          </cell>
          <cell r="Z29">
            <v>0</v>
          </cell>
          <cell r="AA29">
            <v>0</v>
          </cell>
          <cell r="AC29">
            <v>0</v>
          </cell>
          <cell r="AD29">
            <v>0</v>
          </cell>
          <cell r="AE29">
            <v>6870</v>
          </cell>
          <cell r="AF29">
            <v>8650</v>
          </cell>
          <cell r="AH29">
            <v>0</v>
          </cell>
          <cell r="AI29">
            <v>0</v>
          </cell>
          <cell r="AJ29">
            <v>20000</v>
          </cell>
          <cell r="AK29">
            <v>0</v>
          </cell>
          <cell r="AL29">
            <v>0</v>
          </cell>
          <cell r="AM29">
            <v>0</v>
          </cell>
          <cell r="AN29">
            <v>0</v>
          </cell>
          <cell r="AO29">
            <v>0</v>
          </cell>
          <cell r="AP29">
            <v>0</v>
          </cell>
          <cell r="AQ29">
            <v>0</v>
          </cell>
          <cell r="AR29">
            <v>0</v>
          </cell>
          <cell r="AS29">
            <v>0</v>
          </cell>
          <cell r="AU29">
            <v>0</v>
          </cell>
          <cell r="AV29">
            <v>0</v>
          </cell>
          <cell r="AW29">
            <v>0</v>
          </cell>
          <cell r="AX29">
            <v>0</v>
          </cell>
          <cell r="AY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row>
        <row r="30">
          <cell r="B30" t="str">
            <v>Psychometric Assessment</v>
          </cell>
          <cell r="AQ30">
            <v>0</v>
          </cell>
          <cell r="AR30">
            <v>0</v>
          </cell>
          <cell r="AS30">
            <v>0</v>
          </cell>
          <cell r="AU30">
            <v>0</v>
          </cell>
          <cell r="AV30">
            <v>0</v>
          </cell>
          <cell r="AW30">
            <v>0</v>
          </cell>
          <cell r="AX30">
            <v>0</v>
          </cell>
          <cell r="AY30">
            <v>0</v>
          </cell>
        </row>
        <row r="31">
          <cell r="B31" t="str">
            <v>NSW - Psychometric Assessment</v>
          </cell>
          <cell r="C31">
            <v>0</v>
          </cell>
          <cell r="H31">
            <v>0</v>
          </cell>
          <cell r="I31">
            <v>0</v>
          </cell>
          <cell r="J31">
            <v>0</v>
          </cell>
          <cell r="K31">
            <v>0</v>
          </cell>
          <cell r="L31">
            <v>0</v>
          </cell>
          <cell r="M31">
            <v>0</v>
          </cell>
          <cell r="N31">
            <v>0</v>
          </cell>
          <cell r="O31">
            <v>0</v>
          </cell>
          <cell r="P31">
            <v>0</v>
          </cell>
          <cell r="Q31">
            <v>0</v>
          </cell>
          <cell r="R31">
            <v>0</v>
          </cell>
          <cell r="S31">
            <v>0</v>
          </cell>
          <cell r="U31">
            <v>0</v>
          </cell>
          <cell r="V31">
            <v>0</v>
          </cell>
          <cell r="W31">
            <v>0</v>
          </cell>
          <cell r="X31">
            <v>0</v>
          </cell>
          <cell r="Y31">
            <v>0</v>
          </cell>
          <cell r="Z31">
            <v>0</v>
          </cell>
          <cell r="AA31">
            <v>0</v>
          </cell>
          <cell r="AC31">
            <v>0</v>
          </cell>
          <cell r="AD31">
            <v>0</v>
          </cell>
          <cell r="AE31">
            <v>0</v>
          </cell>
          <cell r="AF31">
            <v>0</v>
          </cell>
          <cell r="AH31">
            <v>0</v>
          </cell>
          <cell r="AI31">
            <v>0</v>
          </cell>
          <cell r="AJ31">
            <v>0</v>
          </cell>
          <cell r="AK31">
            <v>0</v>
          </cell>
          <cell r="AL31">
            <v>0</v>
          </cell>
          <cell r="AM31">
            <v>0</v>
          </cell>
          <cell r="AN31">
            <v>0</v>
          </cell>
          <cell r="AO31">
            <v>0</v>
          </cell>
          <cell r="AP31">
            <v>0</v>
          </cell>
          <cell r="AQ31">
            <v>0</v>
          </cell>
          <cell r="AR31">
            <v>0</v>
          </cell>
          <cell r="AS31">
            <v>350</v>
          </cell>
          <cell r="AU31">
            <v>0</v>
          </cell>
          <cell r="AV31">
            <v>0</v>
          </cell>
          <cell r="AW31">
            <v>0</v>
          </cell>
          <cell r="AX31">
            <v>0</v>
          </cell>
          <cell r="AY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32" t="str">
            <v>VIC - Psychometric Assessment</v>
          </cell>
          <cell r="C32">
            <v>0</v>
          </cell>
          <cell r="H32">
            <v>0</v>
          </cell>
          <cell r="I32">
            <v>0</v>
          </cell>
          <cell r="J32">
            <v>0</v>
          </cell>
          <cell r="K32">
            <v>0</v>
          </cell>
          <cell r="L32">
            <v>0</v>
          </cell>
          <cell r="M32">
            <v>0</v>
          </cell>
          <cell r="N32">
            <v>0</v>
          </cell>
          <cell r="O32">
            <v>0</v>
          </cell>
          <cell r="P32">
            <v>0</v>
          </cell>
          <cell r="Q32">
            <v>0</v>
          </cell>
          <cell r="R32">
            <v>0</v>
          </cell>
          <cell r="S32">
            <v>0</v>
          </cell>
          <cell r="U32">
            <v>0</v>
          </cell>
          <cell r="V32">
            <v>1685</v>
          </cell>
          <cell r="W32">
            <v>2600</v>
          </cell>
          <cell r="X32">
            <v>0</v>
          </cell>
          <cell r="Y32">
            <v>0</v>
          </cell>
          <cell r="Z32">
            <v>0</v>
          </cell>
          <cell r="AA32">
            <v>0</v>
          </cell>
          <cell r="AC32">
            <v>0</v>
          </cell>
          <cell r="AD32">
            <v>0</v>
          </cell>
          <cell r="AE32">
            <v>0</v>
          </cell>
          <cell r="AF32">
            <v>0</v>
          </cell>
          <cell r="AH32">
            <v>0</v>
          </cell>
          <cell r="AI32">
            <v>0</v>
          </cell>
          <cell r="AJ32">
            <v>4800</v>
          </cell>
          <cell r="AK32">
            <v>0</v>
          </cell>
          <cell r="AL32">
            <v>1295</v>
          </cell>
          <cell r="AM32">
            <v>0</v>
          </cell>
          <cell r="AN32">
            <v>0</v>
          </cell>
          <cell r="AO32">
            <v>0</v>
          </cell>
          <cell r="AP32">
            <v>0</v>
          </cell>
          <cell r="AQ32">
            <v>0</v>
          </cell>
          <cell r="AR32">
            <v>0</v>
          </cell>
          <cell r="AS32">
            <v>0</v>
          </cell>
          <cell r="AU32">
            <v>1200</v>
          </cell>
          <cell r="AV32">
            <v>0</v>
          </cell>
          <cell r="AW32">
            <v>720</v>
          </cell>
          <cell r="AX32">
            <v>1300</v>
          </cell>
          <cell r="AY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row>
        <row r="33">
          <cell r="B33" t="str">
            <v>Total Psychometric Assessment</v>
          </cell>
          <cell r="H33">
            <v>0</v>
          </cell>
          <cell r="I33">
            <v>0</v>
          </cell>
          <cell r="J33">
            <v>0</v>
          </cell>
          <cell r="K33">
            <v>0</v>
          </cell>
          <cell r="L33">
            <v>0</v>
          </cell>
          <cell r="M33">
            <v>0</v>
          </cell>
          <cell r="N33">
            <v>0</v>
          </cell>
          <cell r="O33">
            <v>0</v>
          </cell>
          <cell r="P33">
            <v>0</v>
          </cell>
          <cell r="Q33">
            <v>0</v>
          </cell>
          <cell r="R33">
            <v>0</v>
          </cell>
          <cell r="S33">
            <v>0</v>
          </cell>
          <cell r="U33">
            <v>0</v>
          </cell>
          <cell r="V33">
            <v>1685</v>
          </cell>
          <cell r="W33">
            <v>2600</v>
          </cell>
          <cell r="X33">
            <v>0</v>
          </cell>
          <cell r="Y33">
            <v>0</v>
          </cell>
          <cell r="Z33">
            <v>0</v>
          </cell>
          <cell r="AA33">
            <v>0</v>
          </cell>
          <cell r="AB33">
            <v>0</v>
          </cell>
          <cell r="AC33">
            <v>0</v>
          </cell>
          <cell r="AD33">
            <v>0</v>
          </cell>
          <cell r="AE33">
            <v>0</v>
          </cell>
          <cell r="AF33">
            <v>0</v>
          </cell>
          <cell r="AH33">
            <v>0</v>
          </cell>
          <cell r="AI33">
            <v>0</v>
          </cell>
          <cell r="AJ33">
            <v>4800</v>
          </cell>
          <cell r="AK33">
            <v>0</v>
          </cell>
          <cell r="AL33">
            <v>1295</v>
          </cell>
          <cell r="AM33">
            <v>0</v>
          </cell>
          <cell r="AN33">
            <v>0</v>
          </cell>
          <cell r="AO33">
            <v>0</v>
          </cell>
          <cell r="AP33">
            <v>0</v>
          </cell>
          <cell r="AQ33">
            <v>0</v>
          </cell>
          <cell r="AR33">
            <v>0</v>
          </cell>
          <cell r="AS33">
            <v>350</v>
          </cell>
          <cell r="AU33">
            <v>1200</v>
          </cell>
          <cell r="AV33">
            <v>0</v>
          </cell>
          <cell r="AW33">
            <v>720</v>
          </cell>
          <cell r="AX33">
            <v>1300</v>
          </cell>
          <cell r="AY33">
            <v>0</v>
          </cell>
          <cell r="AZ33">
            <v>0</v>
          </cell>
          <cell r="BA33">
            <v>0</v>
          </cell>
          <cell r="BB33">
            <v>0</v>
          </cell>
          <cell r="BC33">
            <v>0</v>
          </cell>
          <cell r="BD33">
            <v>0</v>
          </cell>
          <cell r="BE33">
            <v>0</v>
          </cell>
          <cell r="BF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row>
        <row r="34">
          <cell r="B34" t="str">
            <v>Advertising Income</v>
          </cell>
          <cell r="AQ34">
            <v>0</v>
          </cell>
          <cell r="AR34">
            <v>0</v>
          </cell>
          <cell r="AS34">
            <v>0</v>
          </cell>
          <cell r="AU34">
            <v>0</v>
          </cell>
          <cell r="AV34">
            <v>0</v>
          </cell>
          <cell r="AW34">
            <v>0</v>
          </cell>
          <cell r="AX34">
            <v>0</v>
          </cell>
          <cell r="AY34">
            <v>0</v>
          </cell>
        </row>
        <row r="35">
          <cell r="B35" t="str">
            <v>NSW</v>
          </cell>
          <cell r="AQ35">
            <v>0</v>
          </cell>
          <cell r="AR35">
            <v>0</v>
          </cell>
          <cell r="AS35">
            <v>0</v>
          </cell>
          <cell r="AU35">
            <v>0</v>
          </cell>
          <cell r="AV35">
            <v>0</v>
          </cell>
          <cell r="AW35">
            <v>0</v>
          </cell>
          <cell r="AX35">
            <v>0</v>
          </cell>
          <cell r="AY35">
            <v>0</v>
          </cell>
        </row>
        <row r="36">
          <cell r="B36" t="str">
            <v>Internet Advertising - NSW</v>
          </cell>
          <cell r="C36">
            <v>0</v>
          </cell>
          <cell r="H36">
            <v>1560</v>
          </cell>
          <cell r="I36">
            <v>1996</v>
          </cell>
          <cell r="J36">
            <v>1048</v>
          </cell>
          <cell r="K36">
            <v>1500</v>
          </cell>
          <cell r="L36">
            <v>3405</v>
          </cell>
          <cell r="M36">
            <v>1683</v>
          </cell>
          <cell r="N36">
            <v>1879</v>
          </cell>
          <cell r="O36">
            <v>2104</v>
          </cell>
          <cell r="P36">
            <v>2705</v>
          </cell>
          <cell r="Q36">
            <v>2362.5</v>
          </cell>
          <cell r="R36">
            <v>2362.5</v>
          </cell>
          <cell r="S36">
            <v>26529</v>
          </cell>
          <cell r="U36">
            <v>1040</v>
          </cell>
          <cell r="V36">
            <v>2207</v>
          </cell>
          <cell r="W36">
            <v>1895</v>
          </cell>
          <cell r="X36">
            <v>1300</v>
          </cell>
          <cell r="Y36">
            <v>1235</v>
          </cell>
          <cell r="Z36">
            <v>-104</v>
          </cell>
          <cell r="AA36">
            <v>3072</v>
          </cell>
          <cell r="AB36">
            <v>2245</v>
          </cell>
          <cell r="AC36">
            <v>728</v>
          </cell>
          <cell r="AD36">
            <v>1352</v>
          </cell>
          <cell r="AE36">
            <v>2940</v>
          </cell>
          <cell r="AF36">
            <v>1183</v>
          </cell>
          <cell r="AH36">
            <v>1265</v>
          </cell>
          <cell r="AI36">
            <v>1770</v>
          </cell>
          <cell r="AJ36">
            <v>5280</v>
          </cell>
          <cell r="AK36">
            <v>2165</v>
          </cell>
          <cell r="AL36">
            <v>1660</v>
          </cell>
          <cell r="AM36">
            <v>1595</v>
          </cell>
          <cell r="AN36">
            <v>2185</v>
          </cell>
          <cell r="AO36">
            <v>1155</v>
          </cell>
          <cell r="AP36">
            <v>870</v>
          </cell>
          <cell r="AQ36">
            <v>1375</v>
          </cell>
          <cell r="AR36">
            <v>340</v>
          </cell>
          <cell r="AS36">
            <v>1495</v>
          </cell>
          <cell r="AU36">
            <v>945</v>
          </cell>
          <cell r="AV36">
            <v>1660</v>
          </cell>
          <cell r="AW36">
            <v>1155</v>
          </cell>
          <cell r="AX36">
            <v>1540</v>
          </cell>
          <cell r="AY36">
            <v>0</v>
          </cell>
          <cell r="AZ36">
            <v>0</v>
          </cell>
          <cell r="BA36">
            <v>0</v>
          </cell>
          <cell r="BB36">
            <v>0</v>
          </cell>
          <cell r="BC36">
            <v>0</v>
          </cell>
          <cell r="BD36">
            <v>0</v>
          </cell>
          <cell r="BE36">
            <v>0</v>
          </cell>
          <cell r="BF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row>
        <row r="37">
          <cell r="B37" t="str">
            <v>Print Advertising - NSW</v>
          </cell>
          <cell r="C37">
            <v>0</v>
          </cell>
          <cell r="H37">
            <v>0</v>
          </cell>
          <cell r="I37">
            <v>5022</v>
          </cell>
          <cell r="J37">
            <v>0</v>
          </cell>
          <cell r="K37">
            <v>250</v>
          </cell>
          <cell r="L37">
            <v>0</v>
          </cell>
          <cell r="M37">
            <v>0</v>
          </cell>
          <cell r="N37">
            <v>0</v>
          </cell>
          <cell r="O37">
            <v>0</v>
          </cell>
          <cell r="P37">
            <v>8227</v>
          </cell>
          <cell r="Q37">
            <v>0</v>
          </cell>
          <cell r="R37">
            <v>0</v>
          </cell>
          <cell r="S37">
            <v>23999.32</v>
          </cell>
          <cell r="U37">
            <v>0</v>
          </cell>
          <cell r="V37">
            <v>0</v>
          </cell>
          <cell r="W37">
            <v>0</v>
          </cell>
          <cell r="X37">
            <v>0</v>
          </cell>
          <cell r="Y37">
            <v>0</v>
          </cell>
          <cell r="Z37">
            <v>0</v>
          </cell>
          <cell r="AA37">
            <v>0</v>
          </cell>
          <cell r="AC37">
            <v>0</v>
          </cell>
          <cell r="AD37">
            <v>0</v>
          </cell>
          <cell r="AE37">
            <v>0</v>
          </cell>
          <cell r="AF37">
            <v>0</v>
          </cell>
          <cell r="AH37">
            <v>886</v>
          </cell>
          <cell r="AI37">
            <v>0</v>
          </cell>
          <cell r="AJ37">
            <v>0</v>
          </cell>
          <cell r="AK37">
            <v>0</v>
          </cell>
          <cell r="AL37">
            <v>0</v>
          </cell>
          <cell r="AM37">
            <v>0</v>
          </cell>
          <cell r="AN37">
            <v>0</v>
          </cell>
          <cell r="AO37">
            <v>0</v>
          </cell>
          <cell r="AP37">
            <v>8402.5</v>
          </cell>
          <cell r="AQ37">
            <v>0</v>
          </cell>
          <cell r="AR37">
            <v>0</v>
          </cell>
          <cell r="AS37">
            <v>595</v>
          </cell>
          <cell r="AU37">
            <v>0</v>
          </cell>
          <cell r="AV37">
            <v>0</v>
          </cell>
          <cell r="AW37">
            <v>0</v>
          </cell>
          <cell r="AX37">
            <v>0</v>
          </cell>
          <cell r="AY37">
            <v>0</v>
          </cell>
          <cell r="AZ37">
            <v>0</v>
          </cell>
          <cell r="BA37">
            <v>0</v>
          </cell>
          <cell r="BB37">
            <v>0</v>
          </cell>
          <cell r="BC37">
            <v>0</v>
          </cell>
          <cell r="BD37">
            <v>0</v>
          </cell>
          <cell r="BE37">
            <v>0</v>
          </cell>
          <cell r="BF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row>
        <row r="38">
          <cell r="B38" t="str">
            <v>Total NSW</v>
          </cell>
          <cell r="H38">
            <v>1560</v>
          </cell>
          <cell r="I38">
            <v>7018</v>
          </cell>
          <cell r="J38">
            <v>1048</v>
          </cell>
          <cell r="K38">
            <v>1750</v>
          </cell>
          <cell r="L38">
            <v>3405</v>
          </cell>
          <cell r="M38">
            <v>1683</v>
          </cell>
          <cell r="N38">
            <v>1879</v>
          </cell>
          <cell r="O38">
            <v>2104</v>
          </cell>
          <cell r="P38">
            <v>10932</v>
          </cell>
          <cell r="Q38">
            <v>2362.5</v>
          </cell>
          <cell r="R38">
            <v>2362.5</v>
          </cell>
          <cell r="S38">
            <v>50528.32</v>
          </cell>
          <cell r="U38">
            <v>1040</v>
          </cell>
          <cell r="V38">
            <v>2207</v>
          </cell>
          <cell r="W38">
            <v>1895</v>
          </cell>
          <cell r="X38">
            <v>1300</v>
          </cell>
          <cell r="Y38">
            <v>1235</v>
          </cell>
          <cell r="Z38">
            <v>-104</v>
          </cell>
          <cell r="AA38">
            <v>3072</v>
          </cell>
          <cell r="AB38">
            <v>2245</v>
          </cell>
          <cell r="AC38">
            <v>728</v>
          </cell>
          <cell r="AD38">
            <v>1352</v>
          </cell>
          <cell r="AE38">
            <v>2940</v>
          </cell>
          <cell r="AF38">
            <v>1183</v>
          </cell>
          <cell r="AH38">
            <v>2151</v>
          </cell>
          <cell r="AI38">
            <v>1770</v>
          </cell>
          <cell r="AJ38">
            <v>5280</v>
          </cell>
          <cell r="AK38">
            <v>2165</v>
          </cell>
          <cell r="AL38">
            <v>1660</v>
          </cell>
          <cell r="AM38">
            <v>1595</v>
          </cell>
          <cell r="AN38">
            <v>2185</v>
          </cell>
          <cell r="AO38">
            <v>1155</v>
          </cell>
          <cell r="AP38">
            <v>9272.5</v>
          </cell>
          <cell r="AQ38">
            <v>1375</v>
          </cell>
          <cell r="AR38">
            <v>340</v>
          </cell>
          <cell r="AS38">
            <v>2090</v>
          </cell>
          <cell r="AU38">
            <v>945</v>
          </cell>
          <cell r="AV38">
            <v>1660</v>
          </cell>
          <cell r="AW38">
            <v>1155</v>
          </cell>
          <cell r="AX38">
            <v>1540</v>
          </cell>
          <cell r="AY38">
            <v>0</v>
          </cell>
          <cell r="AZ38">
            <v>0</v>
          </cell>
          <cell r="BA38">
            <v>0</v>
          </cell>
          <cell r="BB38">
            <v>0</v>
          </cell>
          <cell r="BC38">
            <v>0</v>
          </cell>
          <cell r="BD38">
            <v>0</v>
          </cell>
          <cell r="BE38">
            <v>0</v>
          </cell>
          <cell r="BF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row>
        <row r="39">
          <cell r="B39" t="str">
            <v>VIC</v>
          </cell>
          <cell r="AQ39">
            <v>0</v>
          </cell>
          <cell r="AR39">
            <v>0</v>
          </cell>
          <cell r="AS39">
            <v>0</v>
          </cell>
          <cell r="AU39">
            <v>0</v>
          </cell>
          <cell r="AV39">
            <v>0</v>
          </cell>
          <cell r="AW39">
            <v>0</v>
          </cell>
          <cell r="AX39">
            <v>0</v>
          </cell>
          <cell r="AY39">
            <v>0</v>
          </cell>
        </row>
        <row r="40">
          <cell r="B40" t="str">
            <v>Internet Advertising - VIC</v>
          </cell>
          <cell r="C40">
            <v>0</v>
          </cell>
          <cell r="H40">
            <v>525</v>
          </cell>
          <cell r="I40">
            <v>1575</v>
          </cell>
          <cell r="J40">
            <v>535</v>
          </cell>
          <cell r="K40">
            <v>545</v>
          </cell>
          <cell r="L40">
            <v>8299.9599999999991</v>
          </cell>
          <cell r="M40">
            <v>185</v>
          </cell>
          <cell r="N40">
            <v>525</v>
          </cell>
          <cell r="O40">
            <v>1015</v>
          </cell>
          <cell r="P40">
            <v>1400</v>
          </cell>
          <cell r="Q40">
            <v>900</v>
          </cell>
          <cell r="R40">
            <v>900</v>
          </cell>
          <cell r="S40">
            <v>17554.96</v>
          </cell>
          <cell r="U40">
            <v>2315</v>
          </cell>
          <cell r="V40">
            <v>2834</v>
          </cell>
          <cell r="W40">
            <v>1290</v>
          </cell>
          <cell r="X40">
            <v>1375</v>
          </cell>
          <cell r="Y40">
            <v>1355</v>
          </cell>
          <cell r="Z40">
            <v>1190</v>
          </cell>
          <cell r="AA40">
            <v>1185</v>
          </cell>
          <cell r="AB40">
            <v>1380</v>
          </cell>
          <cell r="AC40">
            <v>5335</v>
          </cell>
          <cell r="AD40">
            <v>2405</v>
          </cell>
          <cell r="AE40">
            <v>2305</v>
          </cell>
          <cell r="AF40">
            <v>1845</v>
          </cell>
          <cell r="AH40">
            <v>1580</v>
          </cell>
          <cell r="AI40">
            <v>595</v>
          </cell>
          <cell r="AJ40">
            <v>2750</v>
          </cell>
          <cell r="AK40">
            <v>585</v>
          </cell>
          <cell r="AL40">
            <v>2175</v>
          </cell>
          <cell r="AN40">
            <v>2830</v>
          </cell>
          <cell r="AO40">
            <v>1190</v>
          </cell>
          <cell r="AP40">
            <v>1560</v>
          </cell>
          <cell r="AQ40">
            <v>965</v>
          </cell>
          <cell r="AR40">
            <v>6290</v>
          </cell>
          <cell r="AS40">
            <v>1580</v>
          </cell>
          <cell r="AU40">
            <v>2720</v>
          </cell>
          <cell r="AV40">
            <v>0</v>
          </cell>
          <cell r="AW40">
            <v>3940</v>
          </cell>
          <cell r="AX40">
            <v>3510</v>
          </cell>
          <cell r="AY40">
            <v>0</v>
          </cell>
          <cell r="AZ40">
            <v>0</v>
          </cell>
          <cell r="BA40">
            <v>0</v>
          </cell>
          <cell r="BB40">
            <v>0</v>
          </cell>
          <cell r="BC40">
            <v>0</v>
          </cell>
          <cell r="BD40">
            <v>0</v>
          </cell>
          <cell r="BE40">
            <v>0</v>
          </cell>
          <cell r="BF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row>
        <row r="41">
          <cell r="B41" t="str">
            <v>Print Advertising - VIC</v>
          </cell>
          <cell r="C41">
            <v>0</v>
          </cell>
          <cell r="H41">
            <v>0</v>
          </cell>
          <cell r="I41">
            <v>18028.55</v>
          </cell>
          <cell r="J41">
            <v>6408</v>
          </cell>
          <cell r="K41">
            <v>0</v>
          </cell>
          <cell r="L41">
            <v>0</v>
          </cell>
          <cell r="M41">
            <v>0</v>
          </cell>
          <cell r="N41">
            <v>18000</v>
          </cell>
          <cell r="O41">
            <v>6500</v>
          </cell>
          <cell r="P41">
            <v>8900</v>
          </cell>
          <cell r="Q41">
            <v>0</v>
          </cell>
          <cell r="R41">
            <v>0</v>
          </cell>
          <cell r="S41">
            <v>93521.55</v>
          </cell>
          <cell r="U41">
            <v>7900</v>
          </cell>
          <cell r="V41">
            <v>7900</v>
          </cell>
          <cell r="W41">
            <v>8569.51</v>
          </cell>
          <cell r="X41">
            <v>7710</v>
          </cell>
          <cell r="Y41">
            <v>0</v>
          </cell>
          <cell r="Z41">
            <v>7950</v>
          </cell>
          <cell r="AA41">
            <v>0</v>
          </cell>
          <cell r="AB41">
            <v>23858.74</v>
          </cell>
          <cell r="AC41">
            <v>0</v>
          </cell>
          <cell r="AD41">
            <v>300</v>
          </cell>
          <cell r="AE41">
            <v>0</v>
          </cell>
          <cell r="AF41">
            <v>0</v>
          </cell>
          <cell r="AH41">
            <v>0</v>
          </cell>
          <cell r="AI41">
            <v>0</v>
          </cell>
          <cell r="AJ41">
            <v>0</v>
          </cell>
          <cell r="AK41">
            <v>18011</v>
          </cell>
          <cell r="AL41">
            <v>0</v>
          </cell>
          <cell r="AN41">
            <v>0</v>
          </cell>
          <cell r="AO41">
            <v>0</v>
          </cell>
          <cell r="AP41">
            <v>595</v>
          </cell>
          <cell r="AQ41">
            <v>0</v>
          </cell>
          <cell r="AR41">
            <v>8125</v>
          </cell>
          <cell r="AS41">
            <v>0</v>
          </cell>
          <cell r="AU41">
            <v>0</v>
          </cell>
          <cell r="AV41">
            <v>0</v>
          </cell>
          <cell r="AW41">
            <v>0</v>
          </cell>
          <cell r="AX41">
            <v>0</v>
          </cell>
          <cell r="AY41">
            <v>0</v>
          </cell>
          <cell r="AZ41">
            <v>0</v>
          </cell>
          <cell r="BA41">
            <v>0</v>
          </cell>
          <cell r="BB41">
            <v>0</v>
          </cell>
          <cell r="BC41">
            <v>0</v>
          </cell>
          <cell r="BD41">
            <v>0</v>
          </cell>
          <cell r="BE41">
            <v>0</v>
          </cell>
          <cell r="BF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42">
          <cell r="B42" t="str">
            <v>Total VIC</v>
          </cell>
          <cell r="H42">
            <v>525</v>
          </cell>
          <cell r="I42">
            <v>19603.55</v>
          </cell>
          <cell r="J42">
            <v>6943</v>
          </cell>
          <cell r="K42">
            <v>545</v>
          </cell>
          <cell r="L42">
            <v>8299.9599999999991</v>
          </cell>
          <cell r="M42">
            <v>185</v>
          </cell>
          <cell r="N42">
            <v>18525</v>
          </cell>
          <cell r="O42">
            <v>7515</v>
          </cell>
          <cell r="P42">
            <v>10300</v>
          </cell>
          <cell r="Q42">
            <v>900</v>
          </cell>
          <cell r="R42">
            <v>900</v>
          </cell>
          <cell r="S42">
            <v>111076.51</v>
          </cell>
          <cell r="U42">
            <v>10215</v>
          </cell>
          <cell r="V42">
            <v>10734</v>
          </cell>
          <cell r="W42">
            <v>9859.51</v>
          </cell>
          <cell r="X42">
            <v>9085</v>
          </cell>
          <cell r="Y42">
            <v>1355</v>
          </cell>
          <cell r="Z42">
            <v>9140</v>
          </cell>
          <cell r="AA42">
            <v>1185</v>
          </cell>
          <cell r="AB42">
            <v>25238.74</v>
          </cell>
          <cell r="AC42">
            <v>5335</v>
          </cell>
          <cell r="AD42">
            <v>2705</v>
          </cell>
          <cell r="AE42">
            <v>2305</v>
          </cell>
          <cell r="AF42">
            <v>1845</v>
          </cell>
          <cell r="AH42">
            <v>1580</v>
          </cell>
          <cell r="AI42">
            <v>595</v>
          </cell>
          <cell r="AJ42">
            <v>2750</v>
          </cell>
          <cell r="AK42">
            <v>18596</v>
          </cell>
          <cell r="AL42">
            <v>2175</v>
          </cell>
          <cell r="AM42">
            <v>0</v>
          </cell>
          <cell r="AN42">
            <v>2830</v>
          </cell>
          <cell r="AO42">
            <v>1190</v>
          </cell>
          <cell r="AP42">
            <v>2155</v>
          </cell>
          <cell r="AQ42">
            <v>965</v>
          </cell>
          <cell r="AR42">
            <v>14415</v>
          </cell>
          <cell r="AS42">
            <v>1580</v>
          </cell>
          <cell r="AU42">
            <v>2720</v>
          </cell>
          <cell r="AV42">
            <v>0</v>
          </cell>
          <cell r="AW42">
            <v>3940</v>
          </cell>
          <cell r="AX42">
            <v>3510</v>
          </cell>
          <cell r="AY42">
            <v>0</v>
          </cell>
          <cell r="AZ42">
            <v>0</v>
          </cell>
          <cell r="BA42">
            <v>0</v>
          </cell>
          <cell r="BB42">
            <v>0</v>
          </cell>
          <cell r="BC42">
            <v>0</v>
          </cell>
          <cell r="BD42">
            <v>0</v>
          </cell>
          <cell r="BE42">
            <v>0</v>
          </cell>
          <cell r="BF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row>
        <row r="43">
          <cell r="B43" t="str">
            <v>Advertising Income</v>
          </cell>
          <cell r="P43">
            <v>21232</v>
          </cell>
          <cell r="Q43">
            <v>3262.5</v>
          </cell>
          <cell r="R43">
            <v>3262.5</v>
          </cell>
          <cell r="U43">
            <v>11255</v>
          </cell>
          <cell r="V43">
            <v>12941</v>
          </cell>
          <cell r="W43">
            <v>11754.51</v>
          </cell>
          <cell r="X43">
            <v>10385</v>
          </cell>
          <cell r="Y43">
            <v>2590</v>
          </cell>
          <cell r="Z43">
            <v>9036</v>
          </cell>
          <cell r="AA43">
            <v>4257</v>
          </cell>
          <cell r="AB43">
            <v>27483.74</v>
          </cell>
          <cell r="AC43">
            <v>6063</v>
          </cell>
          <cell r="AD43">
            <v>4057</v>
          </cell>
          <cell r="AE43">
            <v>5245</v>
          </cell>
          <cell r="AF43">
            <v>3028</v>
          </cell>
          <cell r="AI43">
            <v>2365</v>
          </cell>
          <cell r="AJ43">
            <v>8030</v>
          </cell>
          <cell r="AK43">
            <v>20761</v>
          </cell>
          <cell r="AL43">
            <v>3835</v>
          </cell>
          <cell r="AM43">
            <v>1595</v>
          </cell>
          <cell r="AN43">
            <v>5015</v>
          </cell>
          <cell r="AO43">
            <v>2345</v>
          </cell>
          <cell r="AP43">
            <v>11427.5</v>
          </cell>
          <cell r="AQ43">
            <v>0</v>
          </cell>
          <cell r="AR43">
            <v>0</v>
          </cell>
          <cell r="AS43">
            <v>0</v>
          </cell>
          <cell r="AU43">
            <v>0</v>
          </cell>
          <cell r="AV43">
            <v>0</v>
          </cell>
          <cell r="AW43">
            <v>0</v>
          </cell>
          <cell r="AX43">
            <v>0</v>
          </cell>
          <cell r="AY43">
            <v>0</v>
          </cell>
          <cell r="AZ43">
            <v>0</v>
          </cell>
          <cell r="BA43">
            <v>0</v>
          </cell>
          <cell r="BB43">
            <v>0</v>
          </cell>
          <cell r="BC43">
            <v>0</v>
          </cell>
          <cell r="BD43">
            <v>0</v>
          </cell>
          <cell r="BE43">
            <v>0</v>
          </cell>
          <cell r="BF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row>
        <row r="44">
          <cell r="B44" t="str">
            <v>Reimbursed Expenses</v>
          </cell>
          <cell r="C44">
            <v>0</v>
          </cell>
          <cell r="H44">
            <v>48</v>
          </cell>
          <cell r="I44">
            <v>157.19999999999999</v>
          </cell>
          <cell r="J44">
            <v>0</v>
          </cell>
          <cell r="K44">
            <v>0</v>
          </cell>
          <cell r="L44">
            <v>0</v>
          </cell>
          <cell r="M44">
            <v>95</v>
          </cell>
          <cell r="N44">
            <v>0</v>
          </cell>
          <cell r="O44">
            <v>0</v>
          </cell>
          <cell r="P44">
            <v>0</v>
          </cell>
          <cell r="Q44">
            <v>0</v>
          </cell>
          <cell r="R44">
            <v>0</v>
          </cell>
          <cell r="S44">
            <v>300.2</v>
          </cell>
          <cell r="U44">
            <v>0</v>
          </cell>
          <cell r="V44">
            <v>0</v>
          </cell>
          <cell r="W44">
            <v>0</v>
          </cell>
          <cell r="X44">
            <v>0</v>
          </cell>
          <cell r="Y44">
            <v>0</v>
          </cell>
          <cell r="Z44">
            <v>0</v>
          </cell>
          <cell r="AA44">
            <v>0</v>
          </cell>
          <cell r="AC44">
            <v>0</v>
          </cell>
          <cell r="AD44">
            <v>0</v>
          </cell>
          <cell r="AE44">
            <v>0</v>
          </cell>
          <cell r="AF44">
            <v>0</v>
          </cell>
          <cell r="AH44">
            <v>0</v>
          </cell>
          <cell r="AI44">
            <v>0</v>
          </cell>
          <cell r="AJ44">
            <v>0</v>
          </cell>
          <cell r="AK44">
            <v>0</v>
          </cell>
          <cell r="AL44">
            <v>797.38</v>
          </cell>
          <cell r="AM44">
            <v>85.68</v>
          </cell>
          <cell r="AN44">
            <v>210.48</v>
          </cell>
          <cell r="AO44">
            <v>210.61</v>
          </cell>
          <cell r="AP44">
            <v>112.91</v>
          </cell>
          <cell r="AQ44">
            <v>680.21</v>
          </cell>
          <cell r="AR44">
            <v>0</v>
          </cell>
          <cell r="AS44">
            <v>815.64</v>
          </cell>
          <cell r="AU44">
            <v>1093.81</v>
          </cell>
          <cell r="AV44">
            <v>0</v>
          </cell>
          <cell r="AW44">
            <v>49.52</v>
          </cell>
          <cell r="AX44">
            <v>0</v>
          </cell>
          <cell r="AY44">
            <v>593.41999999999996</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row>
        <row r="45">
          <cell r="B45" t="str">
            <v>License Fee Qld</v>
          </cell>
          <cell r="C45">
            <v>0</v>
          </cell>
          <cell r="H45">
            <v>2000</v>
          </cell>
          <cell r="I45">
            <v>2000</v>
          </cell>
          <cell r="J45">
            <v>2000</v>
          </cell>
          <cell r="K45">
            <v>2000</v>
          </cell>
          <cell r="L45">
            <v>2000</v>
          </cell>
          <cell r="M45">
            <v>2000</v>
          </cell>
          <cell r="N45">
            <v>2000</v>
          </cell>
          <cell r="O45">
            <v>2000</v>
          </cell>
          <cell r="P45">
            <v>4000</v>
          </cell>
          <cell r="Q45">
            <v>2000</v>
          </cell>
          <cell r="R45">
            <v>2000</v>
          </cell>
          <cell r="S45">
            <v>34000</v>
          </cell>
          <cell r="U45">
            <v>0</v>
          </cell>
          <cell r="V45">
            <v>0</v>
          </cell>
          <cell r="W45">
            <v>0</v>
          </cell>
          <cell r="X45">
            <v>0</v>
          </cell>
          <cell r="Y45">
            <v>0</v>
          </cell>
          <cell r="Z45">
            <v>0</v>
          </cell>
          <cell r="AA45">
            <v>0</v>
          </cell>
          <cell r="AH45">
            <v>0</v>
          </cell>
          <cell r="AI45">
            <v>0</v>
          </cell>
          <cell r="AJ45">
            <v>0</v>
          </cell>
          <cell r="AN45">
            <v>0</v>
          </cell>
          <cell r="AQ45">
            <v>0</v>
          </cell>
          <cell r="AR45">
            <v>0</v>
          </cell>
          <cell r="AS45">
            <v>0</v>
          </cell>
          <cell r="AU45">
            <v>0</v>
          </cell>
          <cell r="AV45">
            <v>0</v>
          </cell>
          <cell r="AW45">
            <v>0</v>
          </cell>
          <cell r="AX45">
            <v>0</v>
          </cell>
          <cell r="AY45">
            <v>0</v>
          </cell>
        </row>
        <row r="46">
          <cell r="B46" t="str">
            <v>Fringe Benefit Reimbursement</v>
          </cell>
          <cell r="C46">
            <v>0</v>
          </cell>
          <cell r="H46">
            <v>0</v>
          </cell>
          <cell r="I46">
            <v>0</v>
          </cell>
          <cell r="J46">
            <v>0</v>
          </cell>
          <cell r="K46">
            <v>0</v>
          </cell>
          <cell r="L46">
            <v>0</v>
          </cell>
          <cell r="M46">
            <v>0</v>
          </cell>
          <cell r="N46">
            <v>0</v>
          </cell>
          <cell r="O46">
            <v>0</v>
          </cell>
          <cell r="P46">
            <v>0</v>
          </cell>
          <cell r="Q46">
            <v>0</v>
          </cell>
          <cell r="R46">
            <v>0</v>
          </cell>
          <cell r="S46">
            <v>0</v>
          </cell>
          <cell r="U46">
            <v>0</v>
          </cell>
          <cell r="V46">
            <v>0</v>
          </cell>
          <cell r="W46">
            <v>0</v>
          </cell>
          <cell r="X46">
            <v>0</v>
          </cell>
          <cell r="Y46">
            <v>0</v>
          </cell>
          <cell r="Z46">
            <v>0</v>
          </cell>
          <cell r="AA46">
            <v>0</v>
          </cell>
          <cell r="AC46">
            <v>0</v>
          </cell>
          <cell r="AD46">
            <v>0</v>
          </cell>
          <cell r="AE46">
            <v>0</v>
          </cell>
          <cell r="AF46">
            <v>0</v>
          </cell>
          <cell r="AH46">
            <v>0</v>
          </cell>
          <cell r="AI46">
            <v>0</v>
          </cell>
          <cell r="AJ46">
            <v>0</v>
          </cell>
          <cell r="AK46">
            <v>0</v>
          </cell>
          <cell r="AL46">
            <v>0</v>
          </cell>
          <cell r="AM46">
            <v>0</v>
          </cell>
          <cell r="AN46">
            <v>0</v>
          </cell>
          <cell r="AO46">
            <v>0</v>
          </cell>
          <cell r="AP46">
            <v>0</v>
          </cell>
          <cell r="AQ46">
            <v>0</v>
          </cell>
          <cell r="AR46">
            <v>0</v>
          </cell>
          <cell r="AS46">
            <v>0</v>
          </cell>
          <cell r="AU46">
            <v>0</v>
          </cell>
          <cell r="AV46">
            <v>0</v>
          </cell>
          <cell r="AW46">
            <v>0</v>
          </cell>
          <cell r="AX46">
            <v>0</v>
          </cell>
          <cell r="AY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row>
        <row r="47">
          <cell r="B47" t="str">
            <v>Other Income</v>
          </cell>
          <cell r="C47">
            <v>0</v>
          </cell>
          <cell r="H47">
            <v>0</v>
          </cell>
          <cell r="I47">
            <v>0</v>
          </cell>
          <cell r="J47">
            <v>0</v>
          </cell>
          <cell r="K47">
            <v>0</v>
          </cell>
          <cell r="L47">
            <v>0</v>
          </cell>
          <cell r="M47">
            <v>0</v>
          </cell>
          <cell r="N47">
            <v>0</v>
          </cell>
          <cell r="O47">
            <v>0</v>
          </cell>
          <cell r="P47">
            <v>0</v>
          </cell>
          <cell r="Q47">
            <v>0</v>
          </cell>
          <cell r="R47">
            <v>0</v>
          </cell>
          <cell r="S47">
            <v>0</v>
          </cell>
          <cell r="U47">
            <v>0</v>
          </cell>
          <cell r="V47">
            <v>0</v>
          </cell>
          <cell r="W47">
            <v>0</v>
          </cell>
          <cell r="X47">
            <v>0</v>
          </cell>
          <cell r="Z47">
            <v>0</v>
          </cell>
          <cell r="AA47">
            <v>0</v>
          </cell>
          <cell r="AC47">
            <v>0</v>
          </cell>
          <cell r="AD47">
            <v>0</v>
          </cell>
          <cell r="AE47">
            <v>0</v>
          </cell>
          <cell r="AF47">
            <v>0</v>
          </cell>
          <cell r="AH47">
            <v>0</v>
          </cell>
          <cell r="AI47">
            <v>0</v>
          </cell>
          <cell r="AJ47">
            <v>0</v>
          </cell>
          <cell r="AK47">
            <v>0</v>
          </cell>
          <cell r="AL47">
            <v>0</v>
          </cell>
          <cell r="AM47">
            <v>0</v>
          </cell>
          <cell r="AN47">
            <v>0</v>
          </cell>
          <cell r="AO47">
            <v>0</v>
          </cell>
          <cell r="AP47">
            <v>0</v>
          </cell>
          <cell r="AQ47">
            <v>0</v>
          </cell>
          <cell r="AR47">
            <v>0</v>
          </cell>
          <cell r="AS47">
            <v>0</v>
          </cell>
          <cell r="AU47">
            <v>0</v>
          </cell>
          <cell r="AV47">
            <v>0</v>
          </cell>
          <cell r="AW47">
            <v>0</v>
          </cell>
          <cell r="AX47">
            <v>0</v>
          </cell>
          <cell r="AY47">
            <v>0.06</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48" t="str">
            <v>Dividend received</v>
          </cell>
          <cell r="C48">
            <v>0</v>
          </cell>
          <cell r="H48">
            <v>0</v>
          </cell>
          <cell r="I48">
            <v>0</v>
          </cell>
          <cell r="J48">
            <v>0</v>
          </cell>
          <cell r="K48">
            <v>0</v>
          </cell>
          <cell r="L48">
            <v>0</v>
          </cell>
          <cell r="M48">
            <v>0</v>
          </cell>
          <cell r="N48">
            <v>0</v>
          </cell>
          <cell r="O48">
            <v>0</v>
          </cell>
          <cell r="P48">
            <v>0</v>
          </cell>
          <cell r="Q48">
            <v>0</v>
          </cell>
          <cell r="R48">
            <v>0</v>
          </cell>
          <cell r="S48">
            <v>0</v>
          </cell>
          <cell r="U48">
            <v>0</v>
          </cell>
          <cell r="V48">
            <v>0</v>
          </cell>
          <cell r="W48">
            <v>0</v>
          </cell>
          <cell r="X48">
            <v>0</v>
          </cell>
          <cell r="Y48">
            <v>0</v>
          </cell>
          <cell r="Z48">
            <v>0</v>
          </cell>
          <cell r="AA48">
            <v>0</v>
          </cell>
          <cell r="AC48">
            <v>0</v>
          </cell>
          <cell r="AD48">
            <v>0</v>
          </cell>
          <cell r="AE48">
            <v>0</v>
          </cell>
          <cell r="AF48">
            <v>0</v>
          </cell>
          <cell r="AH48">
            <v>0</v>
          </cell>
          <cell r="AI48">
            <v>0</v>
          </cell>
          <cell r="AK48">
            <v>0</v>
          </cell>
          <cell r="AL48">
            <v>0</v>
          </cell>
          <cell r="AM48">
            <v>0</v>
          </cell>
          <cell r="AN48">
            <v>0</v>
          </cell>
          <cell r="AO48">
            <v>0</v>
          </cell>
          <cell r="AP48">
            <v>0</v>
          </cell>
          <cell r="AQ48">
            <v>0</v>
          </cell>
          <cell r="AR48">
            <v>0</v>
          </cell>
          <cell r="AS48">
            <v>0</v>
          </cell>
          <cell r="AU48">
            <v>0</v>
          </cell>
          <cell r="AV48">
            <v>0</v>
          </cell>
          <cell r="AW48">
            <v>0</v>
          </cell>
          <cell r="AX48">
            <v>0</v>
          </cell>
          <cell r="AY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row>
        <row r="49">
          <cell r="B49" t="str">
            <v>Total Income</v>
          </cell>
          <cell r="H49">
            <v>284504.27</v>
          </cell>
          <cell r="I49">
            <v>298585.31</v>
          </cell>
          <cell r="J49">
            <v>448176.3</v>
          </cell>
          <cell r="K49">
            <v>279448.53999999998</v>
          </cell>
          <cell r="L49">
            <v>308671.86</v>
          </cell>
          <cell r="M49">
            <v>386358.84</v>
          </cell>
          <cell r="N49">
            <v>227526.32</v>
          </cell>
          <cell r="O49">
            <v>378290.54</v>
          </cell>
          <cell r="P49">
            <v>545028</v>
          </cell>
          <cell r="Q49">
            <v>340262.5</v>
          </cell>
          <cell r="R49">
            <v>425262.5</v>
          </cell>
          <cell r="S49">
            <v>4519294.42</v>
          </cell>
          <cell r="U49">
            <v>523827.94000000006</v>
          </cell>
          <cell r="V49">
            <v>666157.42000000004</v>
          </cell>
          <cell r="W49">
            <v>686825.59000000008</v>
          </cell>
          <cell r="X49">
            <v>476217.33</v>
          </cell>
          <cell r="Y49">
            <v>484644.12</v>
          </cell>
          <cell r="Z49">
            <v>327962.87</v>
          </cell>
          <cell r="AA49">
            <v>289031.84999999998</v>
          </cell>
          <cell r="AB49">
            <v>548578</v>
          </cell>
          <cell r="AC49">
            <v>511269.55999999994</v>
          </cell>
          <cell r="AD49">
            <v>536185.98</v>
          </cell>
          <cell r="AE49">
            <v>561747.27</v>
          </cell>
          <cell r="AF49">
            <v>503118.81000000006</v>
          </cell>
          <cell r="AH49">
            <v>454408.44000000006</v>
          </cell>
          <cell r="AI49">
            <v>425319.17000000004</v>
          </cell>
          <cell r="AJ49">
            <v>593062.46</v>
          </cell>
          <cell r="AK49">
            <v>525391.41999999993</v>
          </cell>
          <cell r="AL49">
            <v>698186.21000000008</v>
          </cell>
          <cell r="AM49">
            <v>426128.62999999995</v>
          </cell>
          <cell r="AN49">
            <v>381826.44999999995</v>
          </cell>
          <cell r="AO49">
            <v>460017.02999999991</v>
          </cell>
          <cell r="AP49">
            <v>535379.64</v>
          </cell>
          <cell r="AQ49">
            <v>500078.07</v>
          </cell>
          <cell r="AR49">
            <v>509548.26999999996</v>
          </cell>
          <cell r="AS49">
            <v>469112.52999999997</v>
          </cell>
          <cell r="AU49">
            <v>366558.05</v>
          </cell>
          <cell r="AV49">
            <v>395316.64</v>
          </cell>
          <cell r="AW49">
            <v>536971.43000000005</v>
          </cell>
          <cell r="AX49">
            <v>615585.80000000005</v>
          </cell>
          <cell r="AY49">
            <v>294004.27</v>
          </cell>
          <cell r="AZ49">
            <v>416000</v>
          </cell>
          <cell r="BA49">
            <v>304000</v>
          </cell>
          <cell r="BB49">
            <v>266000</v>
          </cell>
          <cell r="BC49">
            <v>435000</v>
          </cell>
          <cell r="BD49">
            <v>440000</v>
          </cell>
          <cell r="BE49">
            <v>505000</v>
          </cell>
          <cell r="BF49">
            <v>500000</v>
          </cell>
          <cell r="BH49">
            <v>500000</v>
          </cell>
          <cell r="BI49">
            <v>500000</v>
          </cell>
          <cell r="BJ49">
            <v>500000</v>
          </cell>
          <cell r="BK49">
            <v>500000</v>
          </cell>
          <cell r="BL49">
            <v>500000</v>
          </cell>
          <cell r="BM49">
            <v>500000</v>
          </cell>
          <cell r="BN49">
            <v>500000</v>
          </cell>
          <cell r="BO49">
            <v>500000</v>
          </cell>
          <cell r="BP49">
            <v>500000</v>
          </cell>
          <cell r="BQ49">
            <v>500000</v>
          </cell>
          <cell r="BR49">
            <v>500000</v>
          </cell>
          <cell r="BS49">
            <v>500000</v>
          </cell>
          <cell r="BT49">
            <v>0</v>
          </cell>
          <cell r="BU49">
            <v>0</v>
          </cell>
          <cell r="BV49">
            <v>0</v>
          </cell>
          <cell r="BW49">
            <v>0</v>
          </cell>
          <cell r="BX49">
            <v>0</v>
          </cell>
          <cell r="BY49">
            <v>0</v>
          </cell>
          <cell r="BZ49">
            <v>0</v>
          </cell>
          <cell r="CA49">
            <v>0</v>
          </cell>
          <cell r="CB49">
            <v>0</v>
          </cell>
          <cell r="CC49">
            <v>0</v>
          </cell>
          <cell r="CD49">
            <v>0</v>
          </cell>
          <cell r="CE49">
            <v>0</v>
          </cell>
        </row>
        <row r="50">
          <cell r="AL50">
            <v>0</v>
          </cell>
        </row>
        <row r="51">
          <cell r="B51" t="str">
            <v>Cost Of Sales</v>
          </cell>
          <cell r="AR51">
            <v>0</v>
          </cell>
          <cell r="AS51">
            <v>0</v>
          </cell>
          <cell r="AU51">
            <v>0</v>
          </cell>
          <cell r="AV51">
            <v>0</v>
          </cell>
          <cell r="AW51">
            <v>0</v>
          </cell>
          <cell r="AX51">
            <v>0</v>
          </cell>
          <cell r="AY51">
            <v>0</v>
          </cell>
        </row>
        <row r="52">
          <cell r="B52" t="str">
            <v>Contractors Wages</v>
          </cell>
          <cell r="AR52">
            <v>0</v>
          </cell>
          <cell r="AS52">
            <v>0</v>
          </cell>
          <cell r="AU52">
            <v>0</v>
          </cell>
          <cell r="AV52">
            <v>0</v>
          </cell>
          <cell r="AW52">
            <v>0</v>
          </cell>
          <cell r="AX52">
            <v>0</v>
          </cell>
          <cell r="AY52">
            <v>0</v>
          </cell>
        </row>
        <row r="53">
          <cell r="B53" t="str">
            <v>NSW - Contractors Wages</v>
          </cell>
          <cell r="C53">
            <v>0</v>
          </cell>
          <cell r="H53">
            <v>0</v>
          </cell>
          <cell r="I53">
            <v>0</v>
          </cell>
          <cell r="J53">
            <v>838.4</v>
          </cell>
          <cell r="K53">
            <v>2305.6</v>
          </cell>
          <cell r="L53">
            <v>422.6</v>
          </cell>
          <cell r="M53">
            <v>49</v>
          </cell>
          <cell r="N53">
            <v>0</v>
          </cell>
          <cell r="O53">
            <v>0</v>
          </cell>
          <cell r="P53">
            <v>0</v>
          </cell>
          <cell r="Q53">
            <v>0</v>
          </cell>
          <cell r="R53">
            <v>0</v>
          </cell>
          <cell r="S53">
            <v>16346.04</v>
          </cell>
          <cell r="U53">
            <v>4038.72</v>
          </cell>
          <cell r="V53">
            <v>4567.6000000000004</v>
          </cell>
          <cell r="W53">
            <v>14085.11</v>
          </cell>
          <cell r="X53">
            <v>23162.69</v>
          </cell>
          <cell r="Y53">
            <v>24831.14</v>
          </cell>
          <cell r="Z53">
            <v>14237.51</v>
          </cell>
          <cell r="AA53">
            <v>9900.0300000000007</v>
          </cell>
          <cell r="AB53">
            <v>10840.03</v>
          </cell>
          <cell r="AC53">
            <v>13232.02</v>
          </cell>
          <cell r="AD53">
            <v>18769.63</v>
          </cell>
          <cell r="AE53">
            <v>37915.25</v>
          </cell>
          <cell r="AF53">
            <v>36749.14</v>
          </cell>
          <cell r="AH53">
            <v>27631.43</v>
          </cell>
          <cell r="AI53">
            <v>43741.36</v>
          </cell>
          <cell r="AJ53">
            <v>38088.370000000003</v>
          </cell>
          <cell r="AK53">
            <v>36178.26</v>
          </cell>
          <cell r="AL53">
            <v>39831.279999999999</v>
          </cell>
          <cell r="AM53">
            <v>36669.22</v>
          </cell>
          <cell r="AN53">
            <v>44126.87</v>
          </cell>
          <cell r="AO53">
            <v>41273.15</v>
          </cell>
          <cell r="AP53">
            <v>40488.46</v>
          </cell>
          <cell r="AQ53">
            <v>38705.129999999997</v>
          </cell>
          <cell r="AR53">
            <v>34184.400000000001</v>
          </cell>
          <cell r="AS53">
            <v>25280.95</v>
          </cell>
          <cell r="AU53">
            <v>18410.34</v>
          </cell>
          <cell r="AV53">
            <v>17263.12</v>
          </cell>
          <cell r="AW53">
            <v>9771.69</v>
          </cell>
          <cell r="AX53">
            <v>23998.13</v>
          </cell>
          <cell r="AY53">
            <v>34686.410000000003</v>
          </cell>
          <cell r="AZ53">
            <v>23445.946239313638</v>
          </cell>
          <cell r="BA53">
            <v>15630.630826209093</v>
          </cell>
          <cell r="BB53">
            <v>23445.946239313638</v>
          </cell>
          <cell r="BC53">
            <v>19538.288532761366</v>
          </cell>
          <cell r="BD53">
            <v>19538.288532761366</v>
          </cell>
          <cell r="BE53">
            <v>26051.051377015156</v>
          </cell>
          <cell r="BF53">
            <v>26051.051377015156</v>
          </cell>
          <cell r="BH53">
            <v>26051.051377015156</v>
          </cell>
          <cell r="BI53">
            <v>26051.051377015156</v>
          </cell>
          <cell r="BJ53">
            <v>26051.051377015156</v>
          </cell>
          <cell r="BK53">
            <v>26051.051377015156</v>
          </cell>
          <cell r="BL53">
            <v>26051.051377015156</v>
          </cell>
          <cell r="BM53">
            <v>26051.051377015156</v>
          </cell>
          <cell r="BN53">
            <v>26051.051377015156</v>
          </cell>
          <cell r="BO53">
            <v>26051.051377015156</v>
          </cell>
          <cell r="BP53">
            <v>26051.051377015156</v>
          </cell>
          <cell r="BQ53">
            <v>26051.051377015156</v>
          </cell>
          <cell r="BR53">
            <v>26051.051377015156</v>
          </cell>
          <cell r="BS53">
            <v>26051.051377015156</v>
          </cell>
          <cell r="BT53">
            <v>0</v>
          </cell>
          <cell r="BU53">
            <v>0</v>
          </cell>
          <cell r="BV53">
            <v>0</v>
          </cell>
          <cell r="BW53">
            <v>0</v>
          </cell>
          <cell r="BX53">
            <v>0</v>
          </cell>
          <cell r="BY53">
            <v>0</v>
          </cell>
          <cell r="BZ53">
            <v>0</v>
          </cell>
          <cell r="CA53">
            <v>0</v>
          </cell>
          <cell r="CB53">
            <v>0</v>
          </cell>
          <cell r="CC53">
            <v>0</v>
          </cell>
          <cell r="CD53">
            <v>0</v>
          </cell>
          <cell r="CE53">
            <v>0</v>
          </cell>
        </row>
        <row r="54">
          <cell r="B54" t="str">
            <v>VIC - Contractors Wages</v>
          </cell>
          <cell r="C54">
            <v>0</v>
          </cell>
          <cell r="H54">
            <v>48620.24</v>
          </cell>
          <cell r="I54">
            <v>34805.839999999997</v>
          </cell>
          <cell r="J54">
            <v>24544.240000000002</v>
          </cell>
          <cell r="K54">
            <v>13552.15</v>
          </cell>
          <cell r="L54">
            <v>12284.29</v>
          </cell>
          <cell r="M54">
            <v>16668.849999999999</v>
          </cell>
          <cell r="N54">
            <v>25972.79</v>
          </cell>
          <cell r="O54">
            <v>54760.37</v>
          </cell>
          <cell r="P54">
            <v>79595</v>
          </cell>
          <cell r="Q54">
            <v>15250</v>
          </cell>
          <cell r="R54">
            <v>15250</v>
          </cell>
          <cell r="S54">
            <v>579191.05000000005</v>
          </cell>
          <cell r="U54">
            <v>116429.57</v>
          </cell>
          <cell r="V54">
            <v>118504.79</v>
          </cell>
          <cell r="W54">
            <v>99697.26</v>
          </cell>
          <cell r="X54">
            <v>85080.52</v>
          </cell>
          <cell r="Y54">
            <v>77175.83</v>
          </cell>
          <cell r="Z54">
            <v>61475.519999999997</v>
          </cell>
          <cell r="AA54">
            <v>60046.59</v>
          </cell>
          <cell r="AB54">
            <v>76374.45</v>
          </cell>
          <cell r="AC54">
            <v>88453.15</v>
          </cell>
          <cell r="AD54">
            <v>55820.95</v>
          </cell>
          <cell r="AE54">
            <v>53912.45</v>
          </cell>
          <cell r="AF54">
            <v>57645.61</v>
          </cell>
          <cell r="AH54">
            <v>50170.45</v>
          </cell>
          <cell r="AI54">
            <v>48557.79</v>
          </cell>
          <cell r="AJ54">
            <v>56666.96</v>
          </cell>
          <cell r="AK54">
            <v>71249.429999999993</v>
          </cell>
          <cell r="AL54">
            <v>70870.399999999994</v>
          </cell>
          <cell r="AM54">
            <v>61266.12</v>
          </cell>
          <cell r="AN54">
            <v>47016.639999999999</v>
          </cell>
          <cell r="AO54">
            <v>51529.42</v>
          </cell>
          <cell r="AP54">
            <v>63693.99</v>
          </cell>
          <cell r="AQ54">
            <v>51119.3</v>
          </cell>
          <cell r="AR54">
            <v>75496.210000000006</v>
          </cell>
          <cell r="AS54">
            <v>63195.69</v>
          </cell>
          <cell r="AU54">
            <v>51032.68</v>
          </cell>
          <cell r="AV54">
            <v>31707.69</v>
          </cell>
          <cell r="AW54">
            <v>23304.16</v>
          </cell>
          <cell r="AX54">
            <v>26196.5</v>
          </cell>
          <cell r="AY54">
            <v>17916.5</v>
          </cell>
          <cell r="AZ54">
            <v>26224.807794012871</v>
          </cell>
          <cell r="BA54">
            <v>26224.807794012871</v>
          </cell>
          <cell r="BB54">
            <v>26224.807794012871</v>
          </cell>
          <cell r="BC54">
            <v>26224.807794012871</v>
          </cell>
          <cell r="BD54">
            <v>32781.009742516086</v>
          </cell>
          <cell r="BE54">
            <v>55727.716562277354</v>
          </cell>
          <cell r="BF54">
            <v>39337.211691019307</v>
          </cell>
          <cell r="BH54">
            <v>39337.211691019307</v>
          </cell>
          <cell r="BI54">
            <v>39337.211691019307</v>
          </cell>
          <cell r="BJ54">
            <v>39337.211691019307</v>
          </cell>
          <cell r="BK54">
            <v>39337.211691019307</v>
          </cell>
          <cell r="BL54">
            <v>39337.211691019307</v>
          </cell>
          <cell r="BM54">
            <v>39337.211691019307</v>
          </cell>
          <cell r="BN54">
            <v>39337.211691019307</v>
          </cell>
          <cell r="BO54">
            <v>39337.211691019307</v>
          </cell>
          <cell r="BP54">
            <v>39337.211691019307</v>
          </cell>
          <cell r="BQ54">
            <v>39337.211691019307</v>
          </cell>
          <cell r="BR54">
            <v>39337.211691019307</v>
          </cell>
          <cell r="BS54">
            <v>39337.211691019307</v>
          </cell>
          <cell r="BT54">
            <v>0</v>
          </cell>
          <cell r="BU54">
            <v>0</v>
          </cell>
          <cell r="BV54">
            <v>0</v>
          </cell>
          <cell r="BW54">
            <v>0</v>
          </cell>
          <cell r="BX54">
            <v>0</v>
          </cell>
          <cell r="BY54">
            <v>0</v>
          </cell>
          <cell r="BZ54">
            <v>0</v>
          </cell>
          <cell r="CA54">
            <v>0</v>
          </cell>
          <cell r="CB54">
            <v>0</v>
          </cell>
          <cell r="CC54">
            <v>0</v>
          </cell>
          <cell r="CD54">
            <v>0</v>
          </cell>
          <cell r="CE54">
            <v>0</v>
          </cell>
        </row>
        <row r="55">
          <cell r="B55" t="str">
            <v>SA - Contractors Wages</v>
          </cell>
          <cell r="C55">
            <v>0</v>
          </cell>
          <cell r="H55">
            <v>0</v>
          </cell>
          <cell r="I55">
            <v>0</v>
          </cell>
          <cell r="J55">
            <v>0</v>
          </cell>
          <cell r="K55">
            <v>0</v>
          </cell>
          <cell r="L55">
            <v>0</v>
          </cell>
          <cell r="M55">
            <v>0</v>
          </cell>
          <cell r="N55">
            <v>0</v>
          </cell>
          <cell r="O55">
            <v>0</v>
          </cell>
          <cell r="P55">
            <v>0</v>
          </cell>
          <cell r="Q55">
            <v>0</v>
          </cell>
          <cell r="R55">
            <v>0</v>
          </cell>
          <cell r="S55">
            <v>0</v>
          </cell>
          <cell r="U55">
            <v>0</v>
          </cell>
          <cell r="V55">
            <v>0</v>
          </cell>
          <cell r="W55">
            <v>0</v>
          </cell>
          <cell r="X55">
            <v>0</v>
          </cell>
          <cell r="Y55">
            <v>0</v>
          </cell>
          <cell r="Z55">
            <v>0</v>
          </cell>
          <cell r="AA55">
            <v>0</v>
          </cell>
          <cell r="AC55">
            <v>0</v>
          </cell>
          <cell r="AD55">
            <v>0</v>
          </cell>
          <cell r="AE55">
            <v>0</v>
          </cell>
          <cell r="AF55">
            <v>0</v>
          </cell>
          <cell r="AH55">
            <v>0</v>
          </cell>
          <cell r="AI55">
            <v>0</v>
          </cell>
          <cell r="AJ55">
            <v>0</v>
          </cell>
          <cell r="AK55">
            <v>0</v>
          </cell>
          <cell r="AM55">
            <v>0</v>
          </cell>
          <cell r="AN55">
            <v>0</v>
          </cell>
          <cell r="AO55">
            <v>0</v>
          </cell>
          <cell r="AP55">
            <v>0</v>
          </cell>
          <cell r="AQ55">
            <v>0</v>
          </cell>
          <cell r="AR55">
            <v>0</v>
          </cell>
          <cell r="AS55">
            <v>0</v>
          </cell>
          <cell r="AU55">
            <v>0</v>
          </cell>
          <cell r="AV55">
            <v>0</v>
          </cell>
          <cell r="AW55">
            <v>0</v>
          </cell>
          <cell r="AX55">
            <v>0</v>
          </cell>
          <cell r="AY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row>
        <row r="56">
          <cell r="B56" t="str">
            <v>QLD - Contractors Wages</v>
          </cell>
          <cell r="C56">
            <v>0</v>
          </cell>
          <cell r="H56">
            <v>0</v>
          </cell>
          <cell r="I56">
            <v>0</v>
          </cell>
          <cell r="J56">
            <v>0</v>
          </cell>
          <cell r="K56">
            <v>0</v>
          </cell>
          <cell r="L56">
            <v>0</v>
          </cell>
          <cell r="M56">
            <v>0</v>
          </cell>
          <cell r="N56">
            <v>0</v>
          </cell>
          <cell r="O56">
            <v>0</v>
          </cell>
          <cell r="P56">
            <v>0</v>
          </cell>
          <cell r="Q56">
            <v>0</v>
          </cell>
          <cell r="R56">
            <v>0</v>
          </cell>
          <cell r="S56">
            <v>0</v>
          </cell>
          <cell r="U56">
            <v>0</v>
          </cell>
          <cell r="V56">
            <v>0</v>
          </cell>
          <cell r="W56">
            <v>0</v>
          </cell>
          <cell r="X56">
            <v>0</v>
          </cell>
          <cell r="Y56">
            <v>0</v>
          </cell>
          <cell r="Z56">
            <v>0</v>
          </cell>
          <cell r="AA56">
            <v>0</v>
          </cell>
          <cell r="AC56">
            <v>0</v>
          </cell>
          <cell r="AD56">
            <v>0</v>
          </cell>
          <cell r="AE56">
            <v>0</v>
          </cell>
          <cell r="AF56">
            <v>0</v>
          </cell>
          <cell r="AH56">
            <v>0</v>
          </cell>
          <cell r="AI56">
            <v>0</v>
          </cell>
          <cell r="AJ56">
            <v>0</v>
          </cell>
          <cell r="AK56">
            <v>0</v>
          </cell>
          <cell r="AL56">
            <v>9675</v>
          </cell>
          <cell r="AM56">
            <v>9212.5</v>
          </cell>
          <cell r="AN56">
            <v>8625</v>
          </cell>
          <cell r="AO56">
            <v>2887.5</v>
          </cell>
          <cell r="AP56">
            <v>1800</v>
          </cell>
          <cell r="AQ56">
            <v>750</v>
          </cell>
          <cell r="AR56">
            <v>750</v>
          </cell>
          <cell r="AS56">
            <v>750</v>
          </cell>
          <cell r="AU56">
            <v>375</v>
          </cell>
          <cell r="AV56">
            <v>0</v>
          </cell>
          <cell r="AW56">
            <v>0</v>
          </cell>
          <cell r="AX56">
            <v>0</v>
          </cell>
          <cell r="AY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57" t="str">
            <v>WA - Contractors Wages</v>
          </cell>
          <cell r="C57">
            <v>0</v>
          </cell>
          <cell r="H57">
            <v>0</v>
          </cell>
          <cell r="I57">
            <v>0</v>
          </cell>
          <cell r="J57">
            <v>0</v>
          </cell>
          <cell r="K57">
            <v>0</v>
          </cell>
          <cell r="L57">
            <v>0</v>
          </cell>
          <cell r="M57">
            <v>0</v>
          </cell>
          <cell r="N57">
            <v>0</v>
          </cell>
          <cell r="O57">
            <v>0</v>
          </cell>
          <cell r="P57">
            <v>0</v>
          </cell>
          <cell r="Q57">
            <v>0</v>
          </cell>
          <cell r="R57">
            <v>0</v>
          </cell>
          <cell r="S57">
            <v>0</v>
          </cell>
          <cell r="U57">
            <v>0</v>
          </cell>
          <cell r="V57">
            <v>0</v>
          </cell>
          <cell r="W57">
            <v>0</v>
          </cell>
          <cell r="X57">
            <v>0</v>
          </cell>
          <cell r="Y57">
            <v>0</v>
          </cell>
          <cell r="Z57">
            <v>0</v>
          </cell>
          <cell r="AA57">
            <v>0</v>
          </cell>
          <cell r="AC57">
            <v>0</v>
          </cell>
          <cell r="AD57">
            <v>0</v>
          </cell>
          <cell r="AE57">
            <v>0</v>
          </cell>
          <cell r="AF57">
            <v>0</v>
          </cell>
          <cell r="AH57">
            <v>0</v>
          </cell>
          <cell r="AI57">
            <v>0</v>
          </cell>
          <cell r="AJ57">
            <v>0</v>
          </cell>
          <cell r="AK57">
            <v>0</v>
          </cell>
          <cell r="AM57">
            <v>0</v>
          </cell>
          <cell r="AN57">
            <v>0</v>
          </cell>
          <cell r="AO57">
            <v>0</v>
          </cell>
          <cell r="AP57">
            <v>0</v>
          </cell>
          <cell r="AQ57">
            <v>0</v>
          </cell>
          <cell r="AR57">
            <v>0</v>
          </cell>
          <cell r="AS57">
            <v>0</v>
          </cell>
          <cell r="AU57">
            <v>0</v>
          </cell>
          <cell r="AV57">
            <v>0</v>
          </cell>
          <cell r="AW57">
            <v>0</v>
          </cell>
          <cell r="AX57">
            <v>0</v>
          </cell>
          <cell r="AY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row>
        <row r="58">
          <cell r="B58" t="str">
            <v>Outside Contractors</v>
          </cell>
          <cell r="C58">
            <v>0</v>
          </cell>
          <cell r="H58">
            <v>13200</v>
          </cell>
          <cell r="I58">
            <v>11110</v>
          </cell>
          <cell r="J58">
            <v>24345</v>
          </cell>
          <cell r="K58">
            <v>18862</v>
          </cell>
          <cell r="L58">
            <v>14663</v>
          </cell>
          <cell r="M58">
            <v>11212.5</v>
          </cell>
          <cell r="N58">
            <v>5137.5</v>
          </cell>
          <cell r="O58">
            <v>0</v>
          </cell>
          <cell r="P58">
            <v>0</v>
          </cell>
          <cell r="Q58">
            <v>0</v>
          </cell>
          <cell r="R58">
            <v>0</v>
          </cell>
          <cell r="S58">
            <v>126884.62</v>
          </cell>
          <cell r="U58">
            <v>11406.86</v>
          </cell>
          <cell r="V58">
            <v>24943.86</v>
          </cell>
          <cell r="W58">
            <v>20579.59</v>
          </cell>
          <cell r="X58">
            <v>14187.05</v>
          </cell>
          <cell r="Y58">
            <v>16590.68</v>
          </cell>
          <cell r="Z58">
            <v>15234.25</v>
          </cell>
          <cell r="AA58">
            <v>16183.48</v>
          </cell>
          <cell r="AB58">
            <v>3969.47</v>
          </cell>
          <cell r="AC58">
            <v>7693.22</v>
          </cell>
          <cell r="AD58">
            <v>7519.68</v>
          </cell>
          <cell r="AE58">
            <v>3616.88</v>
          </cell>
          <cell r="AF58">
            <v>2823.12</v>
          </cell>
          <cell r="AH58">
            <v>16258.89</v>
          </cell>
          <cell r="AI58">
            <v>17238.25</v>
          </cell>
          <cell r="AJ58">
            <v>9719.83</v>
          </cell>
          <cell r="AK58">
            <v>7743.75</v>
          </cell>
          <cell r="AL58">
            <v>5122.18</v>
          </cell>
          <cell r="AM58">
            <v>3973.05</v>
          </cell>
          <cell r="AN58">
            <v>2310.8000000000002</v>
          </cell>
          <cell r="AO58">
            <v>19963.36</v>
          </cell>
          <cell r="AP58">
            <v>10161.52</v>
          </cell>
          <cell r="AQ58">
            <v>5482.7</v>
          </cell>
          <cell r="AR58">
            <v>2921.2</v>
          </cell>
          <cell r="AS58">
            <v>0</v>
          </cell>
          <cell r="AU58">
            <v>0</v>
          </cell>
          <cell r="AV58">
            <v>0</v>
          </cell>
          <cell r="AW58">
            <v>9472.1</v>
          </cell>
          <cell r="AX58">
            <v>7052.3</v>
          </cell>
          <cell r="AY58">
            <v>2419.8000000000002</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row>
        <row r="59">
          <cell r="B59" t="str">
            <v>NSW ABN Contractor</v>
          </cell>
          <cell r="C59">
            <v>0</v>
          </cell>
          <cell r="H59">
            <v>0</v>
          </cell>
          <cell r="I59">
            <v>0</v>
          </cell>
          <cell r="J59">
            <v>0</v>
          </cell>
          <cell r="K59">
            <v>0</v>
          </cell>
          <cell r="L59">
            <v>0</v>
          </cell>
          <cell r="M59">
            <v>0</v>
          </cell>
          <cell r="N59">
            <v>0</v>
          </cell>
          <cell r="O59">
            <v>0</v>
          </cell>
          <cell r="P59">
            <v>0</v>
          </cell>
          <cell r="Q59">
            <v>0</v>
          </cell>
          <cell r="R59">
            <v>0</v>
          </cell>
          <cell r="S59">
            <v>0</v>
          </cell>
          <cell r="U59">
            <v>0</v>
          </cell>
          <cell r="V59">
            <v>0</v>
          </cell>
          <cell r="W59">
            <v>0</v>
          </cell>
          <cell r="X59">
            <v>0</v>
          </cell>
          <cell r="Y59">
            <v>0</v>
          </cell>
          <cell r="Z59">
            <v>0</v>
          </cell>
          <cell r="AA59">
            <v>0</v>
          </cell>
          <cell r="AC59">
            <v>0</v>
          </cell>
          <cell r="AD59">
            <v>0</v>
          </cell>
          <cell r="AE59">
            <v>0</v>
          </cell>
          <cell r="AF59">
            <v>0</v>
          </cell>
          <cell r="AH59">
            <v>0</v>
          </cell>
          <cell r="AI59">
            <v>0</v>
          </cell>
          <cell r="AJ59">
            <v>0</v>
          </cell>
          <cell r="AK59">
            <v>0</v>
          </cell>
          <cell r="AL59">
            <v>4111.33</v>
          </cell>
          <cell r="AM59">
            <v>0</v>
          </cell>
          <cell r="AN59">
            <v>0</v>
          </cell>
          <cell r="AO59">
            <v>0</v>
          </cell>
          <cell r="AP59">
            <v>0</v>
          </cell>
          <cell r="AQ59">
            <v>0</v>
          </cell>
          <cell r="AR59">
            <v>0</v>
          </cell>
          <cell r="AS59">
            <v>0</v>
          </cell>
          <cell r="AU59">
            <v>0</v>
          </cell>
          <cell r="AV59">
            <v>0</v>
          </cell>
          <cell r="AW59">
            <v>0</v>
          </cell>
          <cell r="AX59">
            <v>0</v>
          </cell>
          <cell r="AY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60" t="str">
            <v>Total Contractors Wages</v>
          </cell>
          <cell r="H60">
            <v>61820.24</v>
          </cell>
          <cell r="I60">
            <v>45915.839999999997</v>
          </cell>
          <cell r="J60">
            <v>49727.64</v>
          </cell>
          <cell r="K60">
            <v>34719.75</v>
          </cell>
          <cell r="L60">
            <v>27369.89</v>
          </cell>
          <cell r="M60">
            <v>27930.35</v>
          </cell>
          <cell r="N60">
            <v>31110.29</v>
          </cell>
          <cell r="O60">
            <v>54760.37</v>
          </cell>
          <cell r="P60">
            <v>79595</v>
          </cell>
          <cell r="Q60">
            <v>15250</v>
          </cell>
          <cell r="R60">
            <v>15250</v>
          </cell>
          <cell r="S60">
            <v>722421.71</v>
          </cell>
          <cell r="U60">
            <v>131875.15000000002</v>
          </cell>
          <cell r="V60">
            <v>148016.25</v>
          </cell>
          <cell r="W60">
            <v>134361.96</v>
          </cell>
          <cell r="X60">
            <v>122430.26000000001</v>
          </cell>
          <cell r="Y60">
            <v>118597.65</v>
          </cell>
          <cell r="Z60">
            <v>90947.28</v>
          </cell>
          <cell r="AA60">
            <v>86130.099999999991</v>
          </cell>
          <cell r="AB60">
            <v>91183.95</v>
          </cell>
          <cell r="AC60">
            <v>109378.39</v>
          </cell>
          <cell r="AD60">
            <v>82110.260000000009</v>
          </cell>
          <cell r="AE60">
            <v>95444.58</v>
          </cell>
          <cell r="AF60">
            <v>97217.87</v>
          </cell>
          <cell r="AH60">
            <v>94060.77</v>
          </cell>
          <cell r="AI60">
            <v>109537.4</v>
          </cell>
          <cell r="AJ60">
            <v>104475.16</v>
          </cell>
          <cell r="AK60">
            <v>115171.44</v>
          </cell>
          <cell r="AL60">
            <v>129610.18999999999</v>
          </cell>
          <cell r="AM60">
            <v>111120.89</v>
          </cell>
          <cell r="AN60">
            <v>102079.31000000001</v>
          </cell>
          <cell r="AO60">
            <v>115653.43000000001</v>
          </cell>
          <cell r="AP60">
            <v>116143.97</v>
          </cell>
          <cell r="AQ60">
            <v>96057.12999999999</v>
          </cell>
          <cell r="AR60">
            <v>113351.81000000001</v>
          </cell>
          <cell r="AS60">
            <v>89226.64</v>
          </cell>
          <cell r="AU60">
            <v>69818.02</v>
          </cell>
          <cell r="AV60">
            <v>48970.81</v>
          </cell>
          <cell r="AW60">
            <v>42547.95</v>
          </cell>
          <cell r="AX60">
            <v>57246.930000000008</v>
          </cell>
          <cell r="AY60">
            <v>55022.710000000006</v>
          </cell>
          <cell r="AZ60">
            <v>49670.754033326506</v>
          </cell>
          <cell r="BA60">
            <v>41855.438620221961</v>
          </cell>
          <cell r="BB60">
            <v>49670.754033326506</v>
          </cell>
          <cell r="BC60">
            <v>45763.096326774234</v>
          </cell>
          <cell r="BD60">
            <v>52319.298275277455</v>
          </cell>
          <cell r="BE60">
            <v>81778.767939292506</v>
          </cell>
          <cell r="BF60">
            <v>65388.263068034459</v>
          </cell>
          <cell r="BH60">
            <v>65388.263068034459</v>
          </cell>
          <cell r="BI60">
            <v>65388.263068034459</v>
          </cell>
          <cell r="BJ60">
            <v>65388.263068034459</v>
          </cell>
          <cell r="BK60">
            <v>65388.263068034459</v>
          </cell>
          <cell r="BL60">
            <v>65388.263068034459</v>
          </cell>
          <cell r="BM60">
            <v>65388.263068034459</v>
          </cell>
          <cell r="BN60">
            <v>65388.263068034459</v>
          </cell>
          <cell r="BO60">
            <v>65388.263068034459</v>
          </cell>
          <cell r="BP60">
            <v>65388.263068034459</v>
          </cell>
          <cell r="BQ60">
            <v>65388.263068034459</v>
          </cell>
          <cell r="BR60">
            <v>65388.263068034459</v>
          </cell>
          <cell r="BS60">
            <v>65388.263068034459</v>
          </cell>
          <cell r="BT60">
            <v>0</v>
          </cell>
          <cell r="BU60">
            <v>0</v>
          </cell>
          <cell r="BV60">
            <v>0</v>
          </cell>
          <cell r="BW60">
            <v>0</v>
          </cell>
          <cell r="BX60">
            <v>0</v>
          </cell>
          <cell r="BY60">
            <v>0</v>
          </cell>
          <cell r="BZ60">
            <v>0</v>
          </cell>
          <cell r="CA60">
            <v>0</v>
          </cell>
          <cell r="CB60">
            <v>0</v>
          </cell>
          <cell r="CC60">
            <v>0</v>
          </cell>
          <cell r="CD60">
            <v>0</v>
          </cell>
          <cell r="CE60">
            <v>0</v>
          </cell>
        </row>
        <row r="61">
          <cell r="B61" t="str">
            <v>Super - Contractors</v>
          </cell>
          <cell r="AQ61">
            <v>0</v>
          </cell>
          <cell r="AR61">
            <v>0</v>
          </cell>
          <cell r="AS61">
            <v>0</v>
          </cell>
          <cell r="AU61">
            <v>0</v>
          </cell>
          <cell r="AV61">
            <v>0</v>
          </cell>
          <cell r="AW61">
            <v>0</v>
          </cell>
          <cell r="AX61">
            <v>0</v>
          </cell>
          <cell r="AY61">
            <v>0</v>
          </cell>
        </row>
        <row r="62">
          <cell r="B62" t="str">
            <v>NSW - Super - Contractors</v>
          </cell>
          <cell r="H62">
            <v>0</v>
          </cell>
          <cell r="I62">
            <v>0</v>
          </cell>
          <cell r="J62">
            <v>0</v>
          </cell>
          <cell r="K62">
            <v>0</v>
          </cell>
          <cell r="L62">
            <v>0</v>
          </cell>
          <cell r="M62">
            <v>0</v>
          </cell>
          <cell r="N62">
            <v>0</v>
          </cell>
          <cell r="O62">
            <v>0</v>
          </cell>
          <cell r="P62">
            <v>0</v>
          </cell>
          <cell r="Q62">
            <v>0</v>
          </cell>
          <cell r="R62">
            <v>0</v>
          </cell>
          <cell r="S62">
            <v>553.87</v>
          </cell>
          <cell r="U62">
            <v>363.5</v>
          </cell>
          <cell r="V62">
            <v>411.08</v>
          </cell>
          <cell r="W62">
            <v>1267.6600000000001</v>
          </cell>
          <cell r="X62">
            <v>2084.64</v>
          </cell>
          <cell r="Y62">
            <v>2234.81</v>
          </cell>
          <cell r="Z62">
            <v>1281.3800000000001</v>
          </cell>
          <cell r="AA62">
            <v>891.01</v>
          </cell>
          <cell r="AB62">
            <v>958.72</v>
          </cell>
          <cell r="AC62">
            <v>1190.8900000000001</v>
          </cell>
          <cell r="AD62">
            <v>1689.26</v>
          </cell>
          <cell r="AE62">
            <v>3412.38</v>
          </cell>
          <cell r="AF62">
            <v>3307.42</v>
          </cell>
          <cell r="AH62">
            <v>2486.83</v>
          </cell>
          <cell r="AI62">
            <v>3936.72</v>
          </cell>
          <cell r="AJ62">
            <v>3427.96</v>
          </cell>
          <cell r="AK62">
            <v>3256.04</v>
          </cell>
          <cell r="AL62">
            <v>3567.86</v>
          </cell>
          <cell r="AM62">
            <v>3249.95</v>
          </cell>
          <cell r="AN62">
            <v>3957.38</v>
          </cell>
          <cell r="AO62">
            <v>3700.56</v>
          </cell>
          <cell r="AP62">
            <v>3643.96</v>
          </cell>
          <cell r="AQ62">
            <v>3483.47</v>
          </cell>
          <cell r="AR62">
            <v>3076.61</v>
          </cell>
          <cell r="AS62">
            <v>2275.29</v>
          </cell>
          <cell r="AU62">
            <v>1656.93</v>
          </cell>
          <cell r="AV62">
            <v>1553.68</v>
          </cell>
          <cell r="AW62">
            <v>876.35</v>
          </cell>
          <cell r="AX62">
            <v>2124.13</v>
          </cell>
          <cell r="AY62">
            <v>3078.32</v>
          </cell>
          <cell r="AZ62">
            <v>2110.13516153823</v>
          </cell>
          <cell r="BA62">
            <v>1406.7567743588188</v>
          </cell>
          <cell r="BB62">
            <v>2110.13516153823</v>
          </cell>
          <cell r="BC62">
            <v>1758.4459679485262</v>
          </cell>
          <cell r="BD62">
            <v>1758.4459679485262</v>
          </cell>
          <cell r="BE62">
            <v>2344.5946239313671</v>
          </cell>
          <cell r="BF62">
            <v>2344.5946239313671</v>
          </cell>
          <cell r="BH62">
            <v>2344.5946239313671</v>
          </cell>
          <cell r="BI62">
            <v>2344.5946239313671</v>
          </cell>
          <cell r="BJ62">
            <v>2344.5946239313671</v>
          </cell>
          <cell r="BK62">
            <v>2344.5946239313671</v>
          </cell>
          <cell r="BL62">
            <v>2344.5946239313671</v>
          </cell>
          <cell r="BM62">
            <v>2344.5946239313671</v>
          </cell>
          <cell r="BN62">
            <v>2344.5946239313671</v>
          </cell>
          <cell r="BO62">
            <v>2344.5946239313671</v>
          </cell>
          <cell r="BP62">
            <v>2344.5946239313671</v>
          </cell>
          <cell r="BQ62">
            <v>2344.5946239313671</v>
          </cell>
          <cell r="BR62">
            <v>2344.5946239313671</v>
          </cell>
          <cell r="BS62">
            <v>2344.5946239313671</v>
          </cell>
          <cell r="BT62">
            <v>0</v>
          </cell>
          <cell r="BU62">
            <v>0</v>
          </cell>
          <cell r="BV62">
            <v>0</v>
          </cell>
          <cell r="BW62">
            <v>0</v>
          </cell>
          <cell r="BX62">
            <v>0</v>
          </cell>
          <cell r="BY62">
            <v>0</v>
          </cell>
          <cell r="BZ62">
            <v>0</v>
          </cell>
          <cell r="CA62">
            <v>0</v>
          </cell>
          <cell r="CB62">
            <v>0</v>
          </cell>
          <cell r="CC62">
            <v>0</v>
          </cell>
          <cell r="CD62">
            <v>0</v>
          </cell>
          <cell r="CE62">
            <v>0</v>
          </cell>
        </row>
        <row r="63">
          <cell r="B63" t="str">
            <v>VIC - Super - Contractors</v>
          </cell>
          <cell r="H63">
            <v>2560.8000000000002</v>
          </cell>
          <cell r="I63">
            <v>4929.5600000000004</v>
          </cell>
          <cell r="J63">
            <v>2208.9699999999998</v>
          </cell>
          <cell r="K63">
            <v>1132.1600000000001</v>
          </cell>
          <cell r="L63">
            <v>1131.57</v>
          </cell>
          <cell r="M63">
            <v>1355.48</v>
          </cell>
          <cell r="N63">
            <v>2026.62</v>
          </cell>
          <cell r="O63">
            <v>6555.41</v>
          </cell>
          <cell r="P63">
            <v>6231</v>
          </cell>
          <cell r="Q63">
            <v>1372.5</v>
          </cell>
          <cell r="R63">
            <v>1372.5</v>
          </cell>
          <cell r="S63">
            <v>50923.06</v>
          </cell>
          <cell r="U63">
            <v>9870.67</v>
          </cell>
          <cell r="V63">
            <v>10427.02</v>
          </cell>
          <cell r="W63">
            <v>9179.4599999999991</v>
          </cell>
          <cell r="X63">
            <v>7657.25</v>
          </cell>
          <cell r="Y63">
            <v>6945.82</v>
          </cell>
          <cell r="Z63">
            <v>5532.83</v>
          </cell>
          <cell r="AA63">
            <v>5253.01</v>
          </cell>
          <cell r="AB63">
            <v>6675.62</v>
          </cell>
          <cell r="AC63">
            <v>8030.14</v>
          </cell>
          <cell r="AD63">
            <v>5277.6</v>
          </cell>
          <cell r="AE63">
            <v>4950.84</v>
          </cell>
          <cell r="AF63">
            <v>5089.41</v>
          </cell>
          <cell r="AH63">
            <v>4515.3500000000004</v>
          </cell>
          <cell r="AI63">
            <v>4365.67</v>
          </cell>
          <cell r="AJ63">
            <v>5069.8</v>
          </cell>
          <cell r="AK63">
            <v>6412.46</v>
          </cell>
          <cell r="AL63">
            <v>6400.65</v>
          </cell>
          <cell r="AM63">
            <v>5287.02</v>
          </cell>
          <cell r="AN63">
            <v>4368.84</v>
          </cell>
          <cell r="AO63">
            <v>4672.9799999999996</v>
          </cell>
          <cell r="AP63">
            <v>5732.47</v>
          </cell>
          <cell r="AQ63">
            <v>4600.76</v>
          </cell>
          <cell r="AR63">
            <v>6791.14</v>
          </cell>
          <cell r="AS63">
            <v>5584.3</v>
          </cell>
          <cell r="AU63">
            <v>4592.9399999999996</v>
          </cell>
          <cell r="AV63">
            <v>2853.7</v>
          </cell>
          <cell r="AW63">
            <v>2058.7800000000002</v>
          </cell>
          <cell r="AX63">
            <v>2319.44</v>
          </cell>
          <cell r="AY63">
            <v>1612.49</v>
          </cell>
          <cell r="AZ63">
            <v>2360.2327014611619</v>
          </cell>
          <cell r="BA63">
            <v>2360.2327014611619</v>
          </cell>
          <cell r="BB63">
            <v>2360.2327014611619</v>
          </cell>
          <cell r="BC63">
            <v>2360.2327014611619</v>
          </cell>
          <cell r="BD63">
            <v>2950.2908768264533</v>
          </cell>
          <cell r="BE63">
            <v>5015.4944906049641</v>
          </cell>
          <cell r="BF63">
            <v>3540.3490521917411</v>
          </cell>
          <cell r="BH63">
            <v>3540.3490521917411</v>
          </cell>
          <cell r="BI63">
            <v>3540.3490521917411</v>
          </cell>
          <cell r="BJ63">
            <v>3540.3490521917411</v>
          </cell>
          <cell r="BK63">
            <v>3540.3490521917411</v>
          </cell>
          <cell r="BL63">
            <v>3540.3490521917411</v>
          </cell>
          <cell r="BM63">
            <v>3540.3490521917411</v>
          </cell>
          <cell r="BN63">
            <v>3540.3490521917411</v>
          </cell>
          <cell r="BO63">
            <v>3540.3490521917411</v>
          </cell>
          <cell r="BP63">
            <v>3540.3490521917411</v>
          </cell>
          <cell r="BQ63">
            <v>3540.3490521917411</v>
          </cell>
          <cell r="BR63">
            <v>3540.3490521917411</v>
          </cell>
          <cell r="BS63">
            <v>3540.3490521917411</v>
          </cell>
          <cell r="BT63">
            <v>0</v>
          </cell>
          <cell r="BU63">
            <v>0</v>
          </cell>
          <cell r="BV63">
            <v>0</v>
          </cell>
          <cell r="BW63">
            <v>0</v>
          </cell>
          <cell r="BX63">
            <v>0</v>
          </cell>
          <cell r="BY63">
            <v>0</v>
          </cell>
          <cell r="BZ63">
            <v>0</v>
          </cell>
          <cell r="CA63">
            <v>0</v>
          </cell>
          <cell r="CB63">
            <v>0</v>
          </cell>
          <cell r="CC63">
            <v>0</v>
          </cell>
          <cell r="CD63">
            <v>0</v>
          </cell>
          <cell r="CE63">
            <v>0</v>
          </cell>
        </row>
        <row r="64">
          <cell r="B64" t="str">
            <v>SA - Super - Contractors</v>
          </cell>
          <cell r="H64">
            <v>0</v>
          </cell>
          <cell r="I64">
            <v>0</v>
          </cell>
          <cell r="J64">
            <v>0</v>
          </cell>
          <cell r="K64">
            <v>0</v>
          </cell>
          <cell r="L64">
            <v>0</v>
          </cell>
          <cell r="M64">
            <v>0</v>
          </cell>
          <cell r="N64">
            <v>0</v>
          </cell>
          <cell r="O64">
            <v>0</v>
          </cell>
          <cell r="P64">
            <v>0</v>
          </cell>
          <cell r="Q64">
            <v>0</v>
          </cell>
          <cell r="R64">
            <v>0</v>
          </cell>
          <cell r="S64">
            <v>0</v>
          </cell>
          <cell r="U64">
            <v>0</v>
          </cell>
          <cell r="V64">
            <v>0</v>
          </cell>
          <cell r="W64">
            <v>0</v>
          </cell>
          <cell r="X64">
            <v>0</v>
          </cell>
          <cell r="Y64">
            <v>0</v>
          </cell>
          <cell r="Z64">
            <v>0</v>
          </cell>
          <cell r="AA64">
            <v>0</v>
          </cell>
          <cell r="AC64">
            <v>0</v>
          </cell>
          <cell r="AD64">
            <v>0</v>
          </cell>
          <cell r="AE64">
            <v>0</v>
          </cell>
          <cell r="AJ64">
            <v>0</v>
          </cell>
          <cell r="AM64">
            <v>0</v>
          </cell>
          <cell r="AN64">
            <v>0</v>
          </cell>
          <cell r="AO64">
            <v>0</v>
          </cell>
          <cell r="AQ64">
            <v>0</v>
          </cell>
          <cell r="AR64">
            <v>0</v>
          </cell>
          <cell r="AS64">
            <v>0</v>
          </cell>
          <cell r="AU64">
            <v>0</v>
          </cell>
          <cell r="AV64">
            <v>0</v>
          </cell>
          <cell r="AW64">
            <v>0</v>
          </cell>
          <cell r="AX64">
            <v>0</v>
          </cell>
          <cell r="AY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row>
        <row r="65">
          <cell r="B65" t="str">
            <v>QLD - Super - Contractors</v>
          </cell>
          <cell r="H65">
            <v>0</v>
          </cell>
          <cell r="I65">
            <v>0</v>
          </cell>
          <cell r="J65">
            <v>0</v>
          </cell>
          <cell r="K65">
            <v>0</v>
          </cell>
          <cell r="L65">
            <v>0</v>
          </cell>
          <cell r="M65">
            <v>0</v>
          </cell>
          <cell r="N65">
            <v>0</v>
          </cell>
          <cell r="O65">
            <v>0</v>
          </cell>
          <cell r="P65">
            <v>0</v>
          </cell>
          <cell r="Q65">
            <v>0</v>
          </cell>
          <cell r="R65">
            <v>0</v>
          </cell>
          <cell r="S65">
            <v>0</v>
          </cell>
          <cell r="U65">
            <v>0</v>
          </cell>
          <cell r="V65">
            <v>0</v>
          </cell>
          <cell r="W65">
            <v>0</v>
          </cell>
          <cell r="X65">
            <v>0</v>
          </cell>
          <cell r="Y65">
            <v>0</v>
          </cell>
          <cell r="Z65">
            <v>0</v>
          </cell>
          <cell r="AA65">
            <v>0</v>
          </cell>
          <cell r="AC65">
            <v>0</v>
          </cell>
          <cell r="AD65">
            <v>0</v>
          </cell>
          <cell r="AE65">
            <v>0</v>
          </cell>
          <cell r="AJ65">
            <v>0</v>
          </cell>
          <cell r="AL65">
            <v>870.76</v>
          </cell>
          <cell r="AM65">
            <v>829.13</v>
          </cell>
          <cell r="AN65">
            <v>776.27</v>
          </cell>
          <cell r="AO65">
            <v>259.88</v>
          </cell>
          <cell r="AP65">
            <v>108</v>
          </cell>
          <cell r="AQ65">
            <v>67.5</v>
          </cell>
          <cell r="AR65">
            <v>67.510000000000005</v>
          </cell>
          <cell r="AS65">
            <v>67.510000000000005</v>
          </cell>
          <cell r="AU65">
            <v>33.75</v>
          </cell>
          <cell r="AV65">
            <v>0</v>
          </cell>
          <cell r="AW65">
            <v>0</v>
          </cell>
          <cell r="AX65">
            <v>0</v>
          </cell>
          <cell r="AY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row>
        <row r="66">
          <cell r="B66" t="str">
            <v>WA - Super - Contractors</v>
          </cell>
          <cell r="H66">
            <v>0</v>
          </cell>
          <cell r="I66">
            <v>0</v>
          </cell>
          <cell r="J66">
            <v>0</v>
          </cell>
          <cell r="K66">
            <v>0</v>
          </cell>
          <cell r="L66">
            <v>0</v>
          </cell>
          <cell r="M66">
            <v>0</v>
          </cell>
          <cell r="N66">
            <v>0</v>
          </cell>
          <cell r="O66">
            <v>0</v>
          </cell>
          <cell r="P66">
            <v>0</v>
          </cell>
          <cell r="Q66">
            <v>0</v>
          </cell>
          <cell r="R66">
            <v>0</v>
          </cell>
          <cell r="S66">
            <v>0</v>
          </cell>
          <cell r="U66">
            <v>0</v>
          </cell>
          <cell r="V66">
            <v>0</v>
          </cell>
          <cell r="W66">
            <v>0</v>
          </cell>
          <cell r="X66">
            <v>0</v>
          </cell>
          <cell r="Y66">
            <v>0</v>
          </cell>
          <cell r="Z66">
            <v>0</v>
          </cell>
          <cell r="AA66">
            <v>0</v>
          </cell>
          <cell r="AC66">
            <v>0</v>
          </cell>
          <cell r="AD66">
            <v>0</v>
          </cell>
          <cell r="AE66">
            <v>0</v>
          </cell>
          <cell r="AJ66">
            <v>0</v>
          </cell>
          <cell r="AM66">
            <v>0</v>
          </cell>
          <cell r="AN66">
            <v>0</v>
          </cell>
          <cell r="AO66">
            <v>0</v>
          </cell>
          <cell r="AP66">
            <v>0</v>
          </cell>
          <cell r="AQ66">
            <v>0</v>
          </cell>
          <cell r="AR66">
            <v>0</v>
          </cell>
          <cell r="AS66">
            <v>0</v>
          </cell>
          <cell r="AU66">
            <v>0</v>
          </cell>
          <cell r="AV66">
            <v>0</v>
          </cell>
          <cell r="AW66">
            <v>0</v>
          </cell>
          <cell r="AX66">
            <v>0</v>
          </cell>
          <cell r="AY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row>
        <row r="67">
          <cell r="B67" t="str">
            <v>Total Super - Contractors</v>
          </cell>
          <cell r="H67">
            <v>2560.8000000000002</v>
          </cell>
          <cell r="I67">
            <v>4929.5600000000004</v>
          </cell>
          <cell r="J67">
            <v>2208.9699999999998</v>
          </cell>
          <cell r="K67">
            <v>1132.1600000000001</v>
          </cell>
          <cell r="L67">
            <v>1131.57</v>
          </cell>
          <cell r="M67">
            <v>1355.48</v>
          </cell>
          <cell r="N67">
            <v>2026.62</v>
          </cell>
          <cell r="O67">
            <v>6555.41</v>
          </cell>
          <cell r="P67">
            <v>6231</v>
          </cell>
          <cell r="Q67">
            <v>1372.5</v>
          </cell>
          <cell r="R67">
            <v>1372.5</v>
          </cell>
          <cell r="S67">
            <v>51476.93</v>
          </cell>
          <cell r="U67">
            <v>10234.17</v>
          </cell>
          <cell r="V67">
            <v>10838.1</v>
          </cell>
          <cell r="W67">
            <v>10447.119999999999</v>
          </cell>
          <cell r="X67">
            <v>9741.89</v>
          </cell>
          <cell r="Y67">
            <v>9180.6299999999992</v>
          </cell>
          <cell r="Z67">
            <v>6814.21</v>
          </cell>
          <cell r="AA67">
            <v>6144.02</v>
          </cell>
          <cell r="AB67">
            <v>7634.34</v>
          </cell>
          <cell r="AC67">
            <v>9221.0300000000007</v>
          </cell>
          <cell r="AD67">
            <v>6966.8600000000006</v>
          </cell>
          <cell r="AE67">
            <v>8363.2200000000012</v>
          </cell>
          <cell r="AF67">
            <v>8396.83</v>
          </cell>
          <cell r="AH67">
            <v>7002.18</v>
          </cell>
          <cell r="AI67">
            <v>8302.39</v>
          </cell>
          <cell r="AJ67">
            <v>8497.76</v>
          </cell>
          <cell r="AK67">
            <v>9668.5</v>
          </cell>
          <cell r="AL67">
            <v>10839.27</v>
          </cell>
          <cell r="AM67">
            <v>9366.1</v>
          </cell>
          <cell r="AN67">
            <v>9102.4900000000016</v>
          </cell>
          <cell r="AO67">
            <v>8633.4199999999983</v>
          </cell>
          <cell r="AP67">
            <v>9484.43</v>
          </cell>
          <cell r="AQ67">
            <v>8151.73</v>
          </cell>
          <cell r="AR67">
            <v>9935.26</v>
          </cell>
          <cell r="AS67">
            <v>7927.1</v>
          </cell>
          <cell r="AU67">
            <v>6283.62</v>
          </cell>
          <cell r="AV67">
            <v>4407.38</v>
          </cell>
          <cell r="AW67">
            <v>2935.13</v>
          </cell>
          <cell r="AX67">
            <v>4443.57</v>
          </cell>
          <cell r="AY67">
            <v>4690.8100000000004</v>
          </cell>
          <cell r="AZ67">
            <v>4470.3678629993919</v>
          </cell>
          <cell r="BA67">
            <v>3766.9894758199807</v>
          </cell>
          <cell r="BB67">
            <v>4470.3678629993919</v>
          </cell>
          <cell r="BC67">
            <v>4118.6786694096882</v>
          </cell>
          <cell r="BD67">
            <v>4708.7368447749795</v>
          </cell>
          <cell r="BE67">
            <v>7360.0891145363312</v>
          </cell>
          <cell r="BF67">
            <v>5884.9436761231082</v>
          </cell>
          <cell r="BH67">
            <v>5884.9436761231082</v>
          </cell>
          <cell r="BI67">
            <v>5884.9436761231082</v>
          </cell>
          <cell r="BJ67">
            <v>5884.9436761231082</v>
          </cell>
          <cell r="BK67">
            <v>5884.9436761231082</v>
          </cell>
          <cell r="BL67">
            <v>5884.9436761231082</v>
          </cell>
          <cell r="BM67">
            <v>5884.9436761231082</v>
          </cell>
          <cell r="BN67">
            <v>5884.9436761231082</v>
          </cell>
          <cell r="BO67">
            <v>5884.9436761231082</v>
          </cell>
          <cell r="BP67">
            <v>5884.9436761231082</v>
          </cell>
          <cell r="BQ67">
            <v>5884.9436761231082</v>
          </cell>
          <cell r="BR67">
            <v>5884.9436761231082</v>
          </cell>
          <cell r="BS67">
            <v>5884.9436761231082</v>
          </cell>
          <cell r="BT67">
            <v>0</v>
          </cell>
          <cell r="BU67">
            <v>0</v>
          </cell>
          <cell r="BV67">
            <v>0</v>
          </cell>
          <cell r="BW67">
            <v>0</v>
          </cell>
          <cell r="BX67">
            <v>0</v>
          </cell>
          <cell r="BY67">
            <v>0</v>
          </cell>
          <cell r="BZ67">
            <v>0</v>
          </cell>
          <cell r="CA67">
            <v>0</v>
          </cell>
          <cell r="CB67">
            <v>0</v>
          </cell>
          <cell r="CC67">
            <v>0</v>
          </cell>
          <cell r="CD67">
            <v>0</v>
          </cell>
          <cell r="CE67">
            <v>0</v>
          </cell>
        </row>
        <row r="68">
          <cell r="B68" t="str">
            <v>Agency Fees for split sales NSW</v>
          </cell>
          <cell r="AL68">
            <v>1424.85</v>
          </cell>
          <cell r="AM68">
            <v>3616</v>
          </cell>
          <cell r="AN68">
            <v>0</v>
          </cell>
          <cell r="AO68">
            <v>10034</v>
          </cell>
          <cell r="AQ68">
            <v>0</v>
          </cell>
          <cell r="AR68">
            <v>0</v>
          </cell>
          <cell r="AS68">
            <v>2750</v>
          </cell>
          <cell r="AU68">
            <v>0</v>
          </cell>
          <cell r="AV68">
            <v>2400</v>
          </cell>
          <cell r="AW68">
            <v>2459.4</v>
          </cell>
          <cell r="AX68">
            <v>0</v>
          </cell>
          <cell r="AY68">
            <v>0</v>
          </cell>
        </row>
        <row r="69">
          <cell r="B69" t="str">
            <v>Agency Fees for split sales VIC</v>
          </cell>
          <cell r="AL69">
            <v>1498.36</v>
          </cell>
          <cell r="AM69">
            <v>491.28</v>
          </cell>
          <cell r="AN69">
            <v>4517.46</v>
          </cell>
          <cell r="AO69">
            <v>10230.459999999999</v>
          </cell>
          <cell r="AQ69">
            <v>3188</v>
          </cell>
          <cell r="AR69">
            <v>20299</v>
          </cell>
          <cell r="AS69">
            <v>8704</v>
          </cell>
          <cell r="AU69">
            <v>0</v>
          </cell>
          <cell r="AV69">
            <v>0</v>
          </cell>
          <cell r="AW69">
            <v>0</v>
          </cell>
          <cell r="AX69">
            <v>0</v>
          </cell>
          <cell r="AY69">
            <v>0</v>
          </cell>
        </row>
        <row r="70">
          <cell r="B70" t="str">
            <v>Total Agency Fees for Split Sales</v>
          </cell>
          <cell r="AL70">
            <v>2923.21</v>
          </cell>
          <cell r="AM70">
            <v>4107.28</v>
          </cell>
          <cell r="AN70">
            <v>4517.46</v>
          </cell>
          <cell r="AO70">
            <v>20264.46</v>
          </cell>
          <cell r="AP70">
            <v>0</v>
          </cell>
          <cell r="AQ70">
            <v>0</v>
          </cell>
          <cell r="AR70">
            <v>0</v>
          </cell>
          <cell r="AS70">
            <v>0</v>
          </cell>
          <cell r="AU70">
            <v>0</v>
          </cell>
          <cell r="AV70">
            <v>0</v>
          </cell>
          <cell r="AW70">
            <v>0</v>
          </cell>
          <cell r="AX70">
            <v>0</v>
          </cell>
          <cell r="AY70">
            <v>0</v>
          </cell>
          <cell r="AZ70">
            <v>0</v>
          </cell>
          <cell r="BA70">
            <v>0</v>
          </cell>
          <cell r="BB70">
            <v>0</v>
          </cell>
          <cell r="BC70">
            <v>0</v>
          </cell>
          <cell r="BD70">
            <v>0</v>
          </cell>
          <cell r="BE70">
            <v>0</v>
          </cell>
          <cell r="BF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row>
        <row r="71">
          <cell r="B71" t="str">
            <v>Payroll Tax - Vic</v>
          </cell>
          <cell r="H71">
            <v>1167.82</v>
          </cell>
          <cell r="I71">
            <v>1321.36</v>
          </cell>
          <cell r="J71">
            <v>3853.65</v>
          </cell>
          <cell r="K71">
            <v>956.18</v>
          </cell>
          <cell r="L71">
            <v>939</v>
          </cell>
          <cell r="M71">
            <v>1508.61</v>
          </cell>
          <cell r="N71">
            <v>582</v>
          </cell>
          <cell r="O71">
            <v>3287.52</v>
          </cell>
          <cell r="P71">
            <v>1462</v>
          </cell>
          <cell r="Q71">
            <v>415.56</v>
          </cell>
          <cell r="R71">
            <v>415.56</v>
          </cell>
          <cell r="S71">
            <v>22133.81</v>
          </cell>
          <cell r="U71">
            <v>5459.22</v>
          </cell>
          <cell r="V71">
            <v>273.83</v>
          </cell>
          <cell r="W71">
            <v>4669.99</v>
          </cell>
          <cell r="X71">
            <v>4248.8599999999997</v>
          </cell>
          <cell r="Y71">
            <v>4048.59</v>
          </cell>
          <cell r="Z71">
            <v>3215.37</v>
          </cell>
          <cell r="AA71">
            <v>3913.25</v>
          </cell>
          <cell r="AB71">
            <v>4245.76</v>
          </cell>
          <cell r="AC71">
            <v>4811.57</v>
          </cell>
          <cell r="AD71">
            <v>3987.04</v>
          </cell>
          <cell r="AE71">
            <v>4708.99</v>
          </cell>
          <cell r="AF71">
            <v>4820.22</v>
          </cell>
          <cell r="AH71">
            <v>4480.66</v>
          </cell>
          <cell r="AI71">
            <v>5159.5600000000004</v>
          </cell>
          <cell r="AJ71">
            <v>5134.08</v>
          </cell>
          <cell r="AK71">
            <v>5184</v>
          </cell>
          <cell r="AL71">
            <v>6657.68</v>
          </cell>
          <cell r="AM71">
            <v>5106.6099999999997</v>
          </cell>
          <cell r="AN71">
            <v>5682.6</v>
          </cell>
          <cell r="AO71">
            <v>5425.38</v>
          </cell>
          <cell r="AP71">
            <v>8637.2999999999993</v>
          </cell>
          <cell r="AQ71">
            <v>4641.99</v>
          </cell>
          <cell r="AR71">
            <v>5055.5600000000004</v>
          </cell>
          <cell r="AS71">
            <v>5326.93</v>
          </cell>
          <cell r="AU71">
            <v>3343.88</v>
          </cell>
          <cell r="AV71">
            <v>2515.8000000000002</v>
          </cell>
          <cell r="AW71">
            <v>1888.38</v>
          </cell>
          <cell r="AX71">
            <v>3107.02</v>
          </cell>
          <cell r="AY71">
            <v>2677.54</v>
          </cell>
          <cell r="AZ71">
            <v>2858.8781036740984</v>
          </cell>
          <cell r="BA71">
            <v>2377.5719039580545</v>
          </cell>
          <cell r="BB71">
            <v>2858.8781036740984</v>
          </cell>
          <cell r="BC71">
            <v>2618.2250038160746</v>
          </cell>
          <cell r="BD71">
            <v>2971.964879947569</v>
          </cell>
          <cell r="BE71">
            <v>4611.1429461711596</v>
          </cell>
          <cell r="BF71">
            <v>3726.7932558424291</v>
          </cell>
          <cell r="BH71">
            <v>3726.7932558424291</v>
          </cell>
          <cell r="BI71">
            <v>3726.7932558424291</v>
          </cell>
          <cell r="BJ71">
            <v>3726.7932558424291</v>
          </cell>
          <cell r="BK71">
            <v>3726.7932558424291</v>
          </cell>
          <cell r="BL71">
            <v>3726.7932558424291</v>
          </cell>
          <cell r="BM71">
            <v>3726.7932558424291</v>
          </cell>
          <cell r="BN71">
            <v>3726.7932558424291</v>
          </cell>
          <cell r="BO71">
            <v>3726.7932558424291</v>
          </cell>
          <cell r="BP71">
            <v>3726.7932558424291</v>
          </cell>
          <cell r="BQ71">
            <v>3726.7932558424291</v>
          </cell>
          <cell r="BR71">
            <v>3726.7932558424291</v>
          </cell>
          <cell r="BS71">
            <v>3726.7932558424291</v>
          </cell>
          <cell r="BT71">
            <v>0</v>
          </cell>
          <cell r="BU71">
            <v>0</v>
          </cell>
          <cell r="BV71">
            <v>0</v>
          </cell>
          <cell r="BW71">
            <v>0</v>
          </cell>
          <cell r="BX71">
            <v>0</v>
          </cell>
          <cell r="BY71">
            <v>0</v>
          </cell>
          <cell r="BZ71">
            <v>0</v>
          </cell>
          <cell r="CA71">
            <v>0</v>
          </cell>
          <cell r="CB71">
            <v>0</v>
          </cell>
          <cell r="CC71">
            <v>0</v>
          </cell>
          <cell r="CD71">
            <v>0</v>
          </cell>
          <cell r="CE71">
            <v>0</v>
          </cell>
        </row>
        <row r="72">
          <cell r="B72" t="str">
            <v>Payroll Tax - NSW</v>
          </cell>
          <cell r="U72">
            <v>0</v>
          </cell>
          <cell r="V72">
            <v>5562.7300000000005</v>
          </cell>
          <cell r="W72">
            <v>844.40000000000055</v>
          </cell>
          <cell r="X72">
            <v>1388.6</v>
          </cell>
          <cell r="Y72">
            <v>1488.6299999999999</v>
          </cell>
          <cell r="Z72">
            <v>805.56999999999994</v>
          </cell>
          <cell r="AA72">
            <v>633.69000000000005</v>
          </cell>
          <cell r="AC72">
            <v>0</v>
          </cell>
          <cell r="AF72">
            <v>0</v>
          </cell>
          <cell r="AI72">
            <v>0</v>
          </cell>
          <cell r="AQ72">
            <v>4641.99</v>
          </cell>
          <cell r="AR72">
            <v>5055.5600000000004</v>
          </cell>
          <cell r="AS72">
            <v>5326.93</v>
          </cell>
          <cell r="AU72">
            <v>3343.88</v>
          </cell>
          <cell r="AV72">
            <v>2515.8000000000002</v>
          </cell>
          <cell r="AW72">
            <v>1888.38</v>
          </cell>
          <cell r="AX72">
            <v>3107.02</v>
          </cell>
          <cell r="AY72">
            <v>2677.54</v>
          </cell>
          <cell r="AZ72">
            <v>1443.9185991481318</v>
          </cell>
          <cell r="BA72">
            <v>962.61239943208784</v>
          </cell>
          <cell r="BB72">
            <v>1443.9185991481318</v>
          </cell>
          <cell r="BC72">
            <v>1203.265499290108</v>
          </cell>
          <cell r="BD72">
            <v>1203.265499290108</v>
          </cell>
          <cell r="BE72">
            <v>1604.3539990534773</v>
          </cell>
          <cell r="BF72">
            <v>1604.3539990534773</v>
          </cell>
          <cell r="BH72">
            <v>1604.3539990534773</v>
          </cell>
          <cell r="BI72">
            <v>1604.3539990534773</v>
          </cell>
          <cell r="BJ72">
            <v>1604.3539990534773</v>
          </cell>
          <cell r="BK72">
            <v>1604.3539990534773</v>
          </cell>
          <cell r="BL72">
            <v>1604.3539990534773</v>
          </cell>
          <cell r="BM72">
            <v>1604.3539990534773</v>
          </cell>
          <cell r="BN72">
            <v>1604.3539990534773</v>
          </cell>
          <cell r="BO72">
            <v>1604.3539990534773</v>
          </cell>
          <cell r="BP72">
            <v>1604.3539990534773</v>
          </cell>
          <cell r="BQ72">
            <v>1604.3539990534773</v>
          </cell>
          <cell r="BR72">
            <v>1604.3539990534773</v>
          </cell>
          <cell r="BS72">
            <v>1604.3539990534773</v>
          </cell>
          <cell r="BT72">
            <v>0</v>
          </cell>
          <cell r="BU72">
            <v>0</v>
          </cell>
          <cell r="BV72">
            <v>0</v>
          </cell>
          <cell r="BW72">
            <v>0</v>
          </cell>
          <cell r="BX72">
            <v>0</v>
          </cell>
          <cell r="BY72">
            <v>0</v>
          </cell>
          <cell r="BZ72">
            <v>0</v>
          </cell>
          <cell r="CA72">
            <v>0</v>
          </cell>
          <cell r="CB72">
            <v>0</v>
          </cell>
          <cell r="CC72">
            <v>0</v>
          </cell>
          <cell r="CD72">
            <v>0</v>
          </cell>
          <cell r="CE72">
            <v>0</v>
          </cell>
        </row>
        <row r="73">
          <cell r="AQ73">
            <v>0</v>
          </cell>
          <cell r="AR73">
            <v>0</v>
          </cell>
          <cell r="AS73">
            <v>0</v>
          </cell>
          <cell r="AU73">
            <v>0</v>
          </cell>
          <cell r="AV73">
            <v>0</v>
          </cell>
          <cell r="AW73">
            <v>0</v>
          </cell>
          <cell r="AX73">
            <v>0</v>
          </cell>
          <cell r="AY73">
            <v>0</v>
          </cell>
        </row>
        <row r="74">
          <cell r="B74" t="str">
            <v>Workcover-Contractors</v>
          </cell>
          <cell r="C74">
            <v>0</v>
          </cell>
          <cell r="H74">
            <v>0</v>
          </cell>
          <cell r="I74">
            <v>0</v>
          </cell>
          <cell r="J74">
            <v>0</v>
          </cell>
          <cell r="K74">
            <v>0</v>
          </cell>
          <cell r="L74">
            <v>0</v>
          </cell>
          <cell r="M74">
            <v>0</v>
          </cell>
          <cell r="N74">
            <v>0</v>
          </cell>
          <cell r="O74">
            <v>0</v>
          </cell>
          <cell r="P74">
            <v>0</v>
          </cell>
          <cell r="Q74">
            <v>0</v>
          </cell>
          <cell r="R74">
            <v>0</v>
          </cell>
          <cell r="S74">
            <v>0</v>
          </cell>
          <cell r="U74">
            <v>0</v>
          </cell>
          <cell r="V74">
            <v>0</v>
          </cell>
          <cell r="W74" t="str">
            <v xml:space="preserve"> </v>
          </cell>
          <cell r="X74">
            <v>0</v>
          </cell>
          <cell r="Y74">
            <v>0</v>
          </cell>
          <cell r="Z74">
            <v>0</v>
          </cell>
          <cell r="AA74">
            <v>0</v>
          </cell>
          <cell r="AC74">
            <v>0</v>
          </cell>
          <cell r="AD74">
            <v>0</v>
          </cell>
          <cell r="AE74">
            <v>0</v>
          </cell>
          <cell r="AF74">
            <v>0</v>
          </cell>
          <cell r="AH74">
            <v>0</v>
          </cell>
          <cell r="AI74">
            <v>0</v>
          </cell>
          <cell r="AJ74">
            <v>0</v>
          </cell>
          <cell r="AK74">
            <v>0</v>
          </cell>
          <cell r="AL74">
            <v>0</v>
          </cell>
          <cell r="AM74">
            <v>1034.92</v>
          </cell>
          <cell r="AN74">
            <v>0</v>
          </cell>
          <cell r="AO74">
            <v>0</v>
          </cell>
          <cell r="AQ74">
            <v>0</v>
          </cell>
          <cell r="AR74">
            <v>0</v>
          </cell>
          <cell r="AS74">
            <v>0</v>
          </cell>
          <cell r="AU74">
            <v>0</v>
          </cell>
          <cell r="AV74">
            <v>-236.66</v>
          </cell>
          <cell r="AW74">
            <v>0</v>
          </cell>
          <cell r="AX74">
            <v>0</v>
          </cell>
          <cell r="AY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75" t="str">
            <v>Psychometric Assessment</v>
          </cell>
          <cell r="AQ75">
            <v>0</v>
          </cell>
          <cell r="AR75">
            <v>0</v>
          </cell>
          <cell r="AS75">
            <v>0</v>
          </cell>
          <cell r="AU75">
            <v>0</v>
          </cell>
          <cell r="AV75">
            <v>0</v>
          </cell>
          <cell r="AW75">
            <v>0</v>
          </cell>
          <cell r="AX75">
            <v>0</v>
          </cell>
          <cell r="AY75">
            <v>0</v>
          </cell>
        </row>
        <row r="76">
          <cell r="B76" t="str">
            <v>NSW - Psychometric Ass</v>
          </cell>
          <cell r="C76">
            <v>0</v>
          </cell>
          <cell r="H76">
            <v>0</v>
          </cell>
          <cell r="I76">
            <v>0</v>
          </cell>
          <cell r="J76">
            <v>0</v>
          </cell>
          <cell r="K76">
            <v>0</v>
          </cell>
          <cell r="L76">
            <v>1450</v>
          </cell>
          <cell r="M76">
            <v>0</v>
          </cell>
          <cell r="N76">
            <v>0</v>
          </cell>
          <cell r="O76">
            <v>0</v>
          </cell>
          <cell r="P76">
            <v>0</v>
          </cell>
          <cell r="Q76">
            <v>0</v>
          </cell>
          <cell r="R76">
            <v>0</v>
          </cell>
          <cell r="S76">
            <v>1450</v>
          </cell>
          <cell r="U76">
            <v>0</v>
          </cell>
          <cell r="V76">
            <v>0</v>
          </cell>
          <cell r="W76">
            <v>0</v>
          </cell>
          <cell r="X76">
            <v>0</v>
          </cell>
          <cell r="Y76">
            <v>0</v>
          </cell>
          <cell r="Z76">
            <v>0</v>
          </cell>
          <cell r="AA76">
            <v>0</v>
          </cell>
          <cell r="AC76">
            <v>0</v>
          </cell>
          <cell r="AD76">
            <v>0</v>
          </cell>
          <cell r="AE76">
            <v>0</v>
          </cell>
          <cell r="AF76">
            <v>5829.55</v>
          </cell>
          <cell r="AH76">
            <v>0</v>
          </cell>
          <cell r="AI76">
            <v>4511.3599999999997</v>
          </cell>
          <cell r="AJ76">
            <v>0</v>
          </cell>
          <cell r="AK76">
            <v>0</v>
          </cell>
          <cell r="AL76">
            <v>0</v>
          </cell>
          <cell r="AM76">
            <v>0</v>
          </cell>
          <cell r="AN76">
            <v>1500</v>
          </cell>
          <cell r="AO76">
            <v>0</v>
          </cell>
          <cell r="AQ76">
            <v>0</v>
          </cell>
          <cell r="AR76">
            <v>1931.82</v>
          </cell>
          <cell r="AS76">
            <v>0</v>
          </cell>
          <cell r="AU76">
            <v>0</v>
          </cell>
          <cell r="AV76">
            <v>0</v>
          </cell>
          <cell r="AW76">
            <v>0</v>
          </cell>
          <cell r="AX76">
            <v>0</v>
          </cell>
          <cell r="AY76">
            <v>2155.6799999999998</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77" t="str">
            <v>VIC - Psychometric Ass</v>
          </cell>
          <cell r="C77">
            <v>0</v>
          </cell>
          <cell r="H77">
            <v>0</v>
          </cell>
          <cell r="I77">
            <v>0</v>
          </cell>
          <cell r="J77">
            <v>0</v>
          </cell>
          <cell r="K77">
            <v>0</v>
          </cell>
          <cell r="L77">
            <v>0</v>
          </cell>
          <cell r="M77">
            <v>0</v>
          </cell>
          <cell r="N77">
            <v>0</v>
          </cell>
          <cell r="O77">
            <v>614</v>
          </cell>
          <cell r="P77">
            <v>0</v>
          </cell>
          <cell r="Q77">
            <v>0</v>
          </cell>
          <cell r="R77">
            <v>0</v>
          </cell>
          <cell r="S77">
            <v>614</v>
          </cell>
          <cell r="U77">
            <v>2645</v>
          </cell>
          <cell r="V77">
            <v>0</v>
          </cell>
          <cell r="W77">
            <v>0</v>
          </cell>
          <cell r="X77">
            <v>0</v>
          </cell>
          <cell r="Y77">
            <v>0</v>
          </cell>
          <cell r="Z77">
            <v>0</v>
          </cell>
          <cell r="AA77">
            <v>0</v>
          </cell>
          <cell r="AC77">
            <v>0</v>
          </cell>
          <cell r="AD77">
            <v>0</v>
          </cell>
          <cell r="AE77">
            <v>0</v>
          </cell>
          <cell r="AF77">
            <v>2829.54</v>
          </cell>
          <cell r="AH77">
            <v>0</v>
          </cell>
          <cell r="AI77">
            <v>3011.37</v>
          </cell>
          <cell r="AJ77">
            <v>2025</v>
          </cell>
          <cell r="AK77">
            <v>2450</v>
          </cell>
          <cell r="AL77">
            <v>0</v>
          </cell>
          <cell r="AM77">
            <v>0</v>
          </cell>
          <cell r="AN77">
            <v>0</v>
          </cell>
          <cell r="AO77">
            <v>0</v>
          </cell>
          <cell r="AQ77">
            <v>0</v>
          </cell>
          <cell r="AR77">
            <v>2072.9299999999998</v>
          </cell>
          <cell r="AS77">
            <v>0</v>
          </cell>
          <cell r="AU77">
            <v>1150</v>
          </cell>
          <cell r="AV77">
            <v>0</v>
          </cell>
          <cell r="AW77">
            <v>1250</v>
          </cell>
          <cell r="AX77">
            <v>0</v>
          </cell>
          <cell r="AY77">
            <v>2155.6799999999998</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78" t="str">
            <v>Total Psychometric Assessment</v>
          </cell>
          <cell r="H78">
            <v>0</v>
          </cell>
          <cell r="I78">
            <v>0</v>
          </cell>
          <cell r="J78">
            <v>0</v>
          </cell>
          <cell r="K78">
            <v>0</v>
          </cell>
          <cell r="L78">
            <v>1450</v>
          </cell>
          <cell r="M78">
            <v>0</v>
          </cell>
          <cell r="N78">
            <v>0</v>
          </cell>
          <cell r="O78">
            <v>614</v>
          </cell>
          <cell r="P78">
            <v>0</v>
          </cell>
          <cell r="Q78">
            <v>0</v>
          </cell>
          <cell r="R78">
            <v>0</v>
          </cell>
          <cell r="S78">
            <v>2064</v>
          </cell>
          <cell r="U78">
            <v>2645</v>
          </cell>
          <cell r="V78">
            <v>0</v>
          </cell>
          <cell r="W78">
            <v>0</v>
          </cell>
          <cell r="X78">
            <v>0</v>
          </cell>
          <cell r="Y78">
            <v>0</v>
          </cell>
          <cell r="Z78">
            <v>0</v>
          </cell>
          <cell r="AA78">
            <v>0</v>
          </cell>
          <cell r="AB78">
            <v>0</v>
          </cell>
          <cell r="AC78">
            <v>0</v>
          </cell>
          <cell r="AD78">
            <v>0</v>
          </cell>
          <cell r="AE78">
            <v>0</v>
          </cell>
          <cell r="AF78">
            <v>8659.09</v>
          </cell>
          <cell r="AH78">
            <v>0</v>
          </cell>
          <cell r="AI78">
            <v>7522.73</v>
          </cell>
          <cell r="AJ78">
            <v>2025</v>
          </cell>
          <cell r="AK78">
            <v>2450</v>
          </cell>
          <cell r="AL78">
            <v>0</v>
          </cell>
          <cell r="AM78">
            <v>0</v>
          </cell>
          <cell r="AN78">
            <v>1500</v>
          </cell>
          <cell r="AO78">
            <v>0</v>
          </cell>
          <cell r="AP78">
            <v>0</v>
          </cell>
          <cell r="AQ78">
            <v>0</v>
          </cell>
          <cell r="AR78">
            <v>4004.75</v>
          </cell>
          <cell r="AS78">
            <v>0</v>
          </cell>
          <cell r="AU78">
            <v>1150</v>
          </cell>
          <cell r="AV78">
            <v>0</v>
          </cell>
          <cell r="AW78">
            <v>1250</v>
          </cell>
          <cell r="AX78">
            <v>0</v>
          </cell>
          <cell r="AY78">
            <v>4311.3599999999997</v>
          </cell>
          <cell r="AZ78">
            <v>0</v>
          </cell>
          <cell r="BA78">
            <v>0</v>
          </cell>
          <cell r="BB78">
            <v>0</v>
          </cell>
          <cell r="BC78">
            <v>0</v>
          </cell>
          <cell r="BD78">
            <v>0</v>
          </cell>
          <cell r="BE78">
            <v>0</v>
          </cell>
          <cell r="BF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79" t="str">
            <v>Candidate Travel</v>
          </cell>
          <cell r="AQ79">
            <v>0</v>
          </cell>
          <cell r="AR79">
            <v>0</v>
          </cell>
          <cell r="AS79">
            <v>0</v>
          </cell>
          <cell r="AU79">
            <v>0</v>
          </cell>
          <cell r="AV79">
            <v>0</v>
          </cell>
          <cell r="AW79">
            <v>0</v>
          </cell>
          <cell r="AX79">
            <v>0</v>
          </cell>
          <cell r="AY79">
            <v>0</v>
          </cell>
        </row>
        <row r="80">
          <cell r="B80" t="str">
            <v>Candidate Travel - NSW</v>
          </cell>
          <cell r="U80">
            <v>0</v>
          </cell>
          <cell r="V80">
            <v>0</v>
          </cell>
          <cell r="W80">
            <v>0</v>
          </cell>
          <cell r="X80">
            <v>146.30000000000001</v>
          </cell>
          <cell r="Y80">
            <v>239.98</v>
          </cell>
          <cell r="Z80">
            <v>0</v>
          </cell>
          <cell r="AA80">
            <v>0</v>
          </cell>
          <cell r="AJ80">
            <v>0</v>
          </cell>
          <cell r="AL80">
            <v>145.1</v>
          </cell>
          <cell r="AN80">
            <v>166.39</v>
          </cell>
          <cell r="AO80">
            <v>166.49</v>
          </cell>
          <cell r="AQ80">
            <v>532.16999999999996</v>
          </cell>
          <cell r="AR80">
            <v>62.26</v>
          </cell>
          <cell r="AS80">
            <v>741.49</v>
          </cell>
          <cell r="AU80">
            <v>0</v>
          </cell>
          <cell r="AV80">
            <v>0</v>
          </cell>
          <cell r="AW80">
            <v>0</v>
          </cell>
          <cell r="AX80">
            <v>0</v>
          </cell>
          <cell r="AY80">
            <v>0</v>
          </cell>
        </row>
        <row r="81">
          <cell r="B81" t="str">
            <v>Candidate Travel - VIC</v>
          </cell>
          <cell r="U81">
            <v>0</v>
          </cell>
          <cell r="V81">
            <v>0</v>
          </cell>
          <cell r="W81">
            <v>0</v>
          </cell>
          <cell r="X81">
            <v>1002.18</v>
          </cell>
          <cell r="Y81">
            <v>3099.48</v>
          </cell>
          <cell r="Z81">
            <v>0</v>
          </cell>
          <cell r="AA81">
            <v>0</v>
          </cell>
          <cell r="AB81">
            <v>122.55</v>
          </cell>
          <cell r="AC81">
            <v>169.36</v>
          </cell>
          <cell r="AI81">
            <v>138.04</v>
          </cell>
          <cell r="AJ81">
            <v>144.49</v>
          </cell>
          <cell r="AK81">
            <v>724.19</v>
          </cell>
          <cell r="AM81">
            <v>474.64</v>
          </cell>
          <cell r="AN81">
            <v>0</v>
          </cell>
          <cell r="AO81">
            <v>79.599999999999994</v>
          </cell>
          <cell r="AQ81">
            <v>0</v>
          </cell>
          <cell r="AR81">
            <v>0</v>
          </cell>
          <cell r="AS81">
            <v>0</v>
          </cell>
          <cell r="AU81">
            <v>834.75</v>
          </cell>
          <cell r="AV81">
            <v>159.63</v>
          </cell>
          <cell r="AW81">
            <v>0</v>
          </cell>
          <cell r="AX81">
            <v>0</v>
          </cell>
          <cell r="AY81">
            <v>32.51</v>
          </cell>
        </row>
        <row r="82">
          <cell r="B82" t="str">
            <v>Total Candidate Travel</v>
          </cell>
          <cell r="Q82">
            <v>0</v>
          </cell>
          <cell r="R82">
            <v>0</v>
          </cell>
          <cell r="S82">
            <v>0</v>
          </cell>
          <cell r="U82">
            <v>0</v>
          </cell>
          <cell r="V82">
            <v>0</v>
          </cell>
          <cell r="W82">
            <v>0</v>
          </cell>
          <cell r="X82">
            <v>1148.48</v>
          </cell>
          <cell r="Y82">
            <v>3339.46</v>
          </cell>
          <cell r="Z82">
            <v>0</v>
          </cell>
          <cell r="AA82">
            <v>0</v>
          </cell>
          <cell r="AB82">
            <v>122.55</v>
          </cell>
          <cell r="AC82">
            <v>169.36</v>
          </cell>
          <cell r="AD82">
            <v>0</v>
          </cell>
          <cell r="AE82">
            <v>0</v>
          </cell>
          <cell r="AF82">
            <v>0</v>
          </cell>
          <cell r="AH82">
            <v>0</v>
          </cell>
          <cell r="AI82">
            <v>138.04</v>
          </cell>
          <cell r="AJ82">
            <v>144.49</v>
          </cell>
          <cell r="AK82">
            <v>724.19</v>
          </cell>
          <cell r="AL82">
            <v>145.1</v>
          </cell>
          <cell r="AM82">
            <v>474.64</v>
          </cell>
          <cell r="AN82">
            <v>166.39</v>
          </cell>
          <cell r="AO82">
            <v>246.09</v>
          </cell>
          <cell r="AP82">
            <v>0</v>
          </cell>
          <cell r="AQ82">
            <v>0</v>
          </cell>
          <cell r="AR82">
            <v>0</v>
          </cell>
          <cell r="AS82">
            <v>0</v>
          </cell>
          <cell r="AU82">
            <v>0</v>
          </cell>
          <cell r="AV82">
            <v>0</v>
          </cell>
          <cell r="AW82">
            <v>0</v>
          </cell>
          <cell r="AX82">
            <v>0</v>
          </cell>
          <cell r="AY82">
            <v>0</v>
          </cell>
          <cell r="AZ82">
            <v>0</v>
          </cell>
          <cell r="BA82">
            <v>0</v>
          </cell>
          <cell r="BB82">
            <v>0</v>
          </cell>
          <cell r="BC82">
            <v>0</v>
          </cell>
          <cell r="BD82">
            <v>0</v>
          </cell>
          <cell r="BE82">
            <v>0</v>
          </cell>
          <cell r="BF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row>
        <row r="83">
          <cell r="B83" t="str">
            <v>Advertising</v>
          </cell>
          <cell r="AQ83">
            <v>0</v>
          </cell>
          <cell r="AR83">
            <v>0</v>
          </cell>
          <cell r="AS83">
            <v>0</v>
          </cell>
          <cell r="AU83">
            <v>0</v>
          </cell>
          <cell r="AV83">
            <v>0</v>
          </cell>
          <cell r="AW83">
            <v>0</v>
          </cell>
          <cell r="AX83">
            <v>0</v>
          </cell>
          <cell r="AY83">
            <v>0</v>
          </cell>
        </row>
        <row r="84">
          <cell r="B84" t="str">
            <v>NSW</v>
          </cell>
          <cell r="AQ84">
            <v>0</v>
          </cell>
          <cell r="AR84">
            <v>0</v>
          </cell>
          <cell r="AS84">
            <v>0</v>
          </cell>
          <cell r="AU84">
            <v>0</v>
          </cell>
          <cell r="AV84">
            <v>0</v>
          </cell>
          <cell r="AW84">
            <v>0</v>
          </cell>
          <cell r="AX84">
            <v>0</v>
          </cell>
          <cell r="AY84">
            <v>0</v>
          </cell>
        </row>
        <row r="85">
          <cell r="B85" t="str">
            <v>Internet Advertising - NSW COS</v>
          </cell>
          <cell r="C85">
            <v>0</v>
          </cell>
          <cell r="H85">
            <v>5130.5</v>
          </cell>
          <cell r="I85">
            <v>5240.5</v>
          </cell>
          <cell r="J85">
            <v>5435.1</v>
          </cell>
          <cell r="K85">
            <v>5020.5</v>
          </cell>
          <cell r="L85">
            <v>6192.32</v>
          </cell>
          <cell r="M85">
            <v>3615.26</v>
          </cell>
          <cell r="N85">
            <v>4757.8999999999996</v>
          </cell>
          <cell r="O85">
            <v>4407.5</v>
          </cell>
          <cell r="P85">
            <v>5898</v>
          </cell>
          <cell r="Q85">
            <v>5250</v>
          </cell>
          <cell r="R85">
            <v>5250</v>
          </cell>
          <cell r="S85">
            <v>63394.38</v>
          </cell>
          <cell r="U85">
            <v>4790.8999999999996</v>
          </cell>
          <cell r="V85">
            <v>5394.3</v>
          </cell>
          <cell r="W85">
            <v>4510</v>
          </cell>
          <cell r="X85">
            <v>5002.5</v>
          </cell>
          <cell r="Y85">
            <v>4825</v>
          </cell>
          <cell r="Z85">
            <v>4632.5</v>
          </cell>
          <cell r="AA85">
            <v>1207.5</v>
          </cell>
          <cell r="AB85">
            <v>8220</v>
          </cell>
          <cell r="AC85">
            <v>5922.32</v>
          </cell>
          <cell r="AD85">
            <v>6718.68</v>
          </cell>
          <cell r="AE85">
            <v>6137.38</v>
          </cell>
          <cell r="AF85">
            <v>4915</v>
          </cell>
          <cell r="AH85">
            <v>8695</v>
          </cell>
          <cell r="AI85">
            <v>7036.78</v>
          </cell>
          <cell r="AJ85">
            <v>4141.71</v>
          </cell>
          <cell r="AK85">
            <v>3079</v>
          </cell>
          <cell r="AL85">
            <v>3680</v>
          </cell>
          <cell r="AM85">
            <v>2520</v>
          </cell>
          <cell r="AN85">
            <v>2640</v>
          </cell>
          <cell r="AO85">
            <v>2650</v>
          </cell>
          <cell r="AP85">
            <v>2655</v>
          </cell>
          <cell r="AQ85">
            <v>2160</v>
          </cell>
          <cell r="AR85">
            <v>3230</v>
          </cell>
          <cell r="AS85">
            <v>3448.04</v>
          </cell>
          <cell r="AU85">
            <v>3452.73</v>
          </cell>
          <cell r="AV85">
            <v>2928.95</v>
          </cell>
          <cell r="AW85">
            <v>2931.82</v>
          </cell>
          <cell r="AX85">
            <v>3245.19</v>
          </cell>
          <cell r="AY85">
            <v>3330.85</v>
          </cell>
          <cell r="AZ85">
            <v>6345</v>
          </cell>
          <cell r="BA85">
            <v>3642.5</v>
          </cell>
          <cell r="BB85">
            <v>3642.5</v>
          </cell>
          <cell r="BC85">
            <v>3642.5</v>
          </cell>
          <cell r="BD85">
            <v>3642.5</v>
          </cell>
          <cell r="BE85">
            <v>3642.5</v>
          </cell>
          <cell r="BF85">
            <v>3642.5</v>
          </cell>
          <cell r="BH85">
            <v>3642.5</v>
          </cell>
          <cell r="BI85">
            <v>3642.5</v>
          </cell>
          <cell r="BJ85">
            <v>3642.5</v>
          </cell>
          <cell r="BK85">
            <v>3642.5</v>
          </cell>
          <cell r="BL85">
            <v>3642.5</v>
          </cell>
          <cell r="BM85">
            <v>3642.5</v>
          </cell>
          <cell r="BN85">
            <v>3642.5</v>
          </cell>
          <cell r="BO85">
            <v>3642.5</v>
          </cell>
          <cell r="BP85">
            <v>3642.5</v>
          </cell>
          <cell r="BQ85">
            <v>3642.5</v>
          </cell>
          <cell r="BR85">
            <v>3642.5</v>
          </cell>
          <cell r="BS85">
            <v>3642.5</v>
          </cell>
          <cell r="BT85">
            <v>0</v>
          </cell>
          <cell r="BU85">
            <v>0</v>
          </cell>
          <cell r="BV85">
            <v>0</v>
          </cell>
          <cell r="BW85">
            <v>0</v>
          </cell>
          <cell r="BX85">
            <v>0</v>
          </cell>
          <cell r="BY85">
            <v>0</v>
          </cell>
          <cell r="BZ85">
            <v>0</v>
          </cell>
          <cell r="CA85">
            <v>0</v>
          </cell>
          <cell r="CB85">
            <v>0</v>
          </cell>
          <cell r="CC85">
            <v>0</v>
          </cell>
          <cell r="CD85">
            <v>0</v>
          </cell>
          <cell r="CE85">
            <v>0</v>
          </cell>
        </row>
        <row r="86">
          <cell r="B86" t="str">
            <v>Print Advertising - NSW</v>
          </cell>
          <cell r="C86">
            <v>0</v>
          </cell>
          <cell r="H86">
            <v>0</v>
          </cell>
          <cell r="I86">
            <v>5570</v>
          </cell>
          <cell r="J86">
            <v>0</v>
          </cell>
          <cell r="K86">
            <v>0</v>
          </cell>
          <cell r="L86">
            <v>0</v>
          </cell>
          <cell r="M86">
            <v>0</v>
          </cell>
          <cell r="N86">
            <v>0</v>
          </cell>
          <cell r="O86">
            <v>0</v>
          </cell>
          <cell r="P86">
            <v>7836</v>
          </cell>
          <cell r="Q86">
            <v>0</v>
          </cell>
          <cell r="R86">
            <v>0</v>
          </cell>
          <cell r="S86">
            <v>19185.54</v>
          </cell>
          <cell r="U86">
            <v>0</v>
          </cell>
          <cell r="V86">
            <v>0</v>
          </cell>
          <cell r="W86">
            <v>0</v>
          </cell>
          <cell r="X86">
            <v>0</v>
          </cell>
          <cell r="Y86">
            <v>0</v>
          </cell>
          <cell r="Z86">
            <v>0</v>
          </cell>
          <cell r="AA86">
            <v>0</v>
          </cell>
          <cell r="AC86">
            <v>0</v>
          </cell>
          <cell r="AD86">
            <v>0</v>
          </cell>
          <cell r="AE86">
            <v>0</v>
          </cell>
          <cell r="AF86">
            <v>0</v>
          </cell>
          <cell r="AH86">
            <v>0</v>
          </cell>
          <cell r="AI86">
            <v>886</v>
          </cell>
          <cell r="AJ86">
            <v>0</v>
          </cell>
          <cell r="AK86">
            <v>0</v>
          </cell>
          <cell r="AL86">
            <v>0</v>
          </cell>
          <cell r="AM86">
            <v>0</v>
          </cell>
          <cell r="AN86">
            <v>0</v>
          </cell>
          <cell r="AO86">
            <v>0</v>
          </cell>
          <cell r="AP86">
            <v>8402.5</v>
          </cell>
          <cell r="AQ86">
            <v>0</v>
          </cell>
          <cell r="AR86">
            <v>0</v>
          </cell>
          <cell r="AS86">
            <v>0</v>
          </cell>
          <cell r="AU86">
            <v>0</v>
          </cell>
          <cell r="AV86">
            <v>0</v>
          </cell>
          <cell r="AW86">
            <v>0</v>
          </cell>
          <cell r="AX86">
            <v>0</v>
          </cell>
          <cell r="AY86">
            <v>0</v>
          </cell>
          <cell r="AZ86">
            <v>0</v>
          </cell>
          <cell r="BA86">
            <v>0</v>
          </cell>
          <cell r="BB86">
            <v>0</v>
          </cell>
          <cell r="BC86">
            <v>0</v>
          </cell>
          <cell r="BD86">
            <v>0</v>
          </cell>
          <cell r="BE86">
            <v>0</v>
          </cell>
          <cell r="BF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row>
        <row r="87">
          <cell r="B87" t="str">
            <v>Total NSW</v>
          </cell>
          <cell r="H87">
            <v>5130.5</v>
          </cell>
          <cell r="I87">
            <v>10810.5</v>
          </cell>
          <cell r="J87">
            <v>5435.1</v>
          </cell>
          <cell r="K87">
            <v>5020.5</v>
          </cell>
          <cell r="L87">
            <v>6192.32</v>
          </cell>
          <cell r="M87">
            <v>3615.26</v>
          </cell>
          <cell r="N87">
            <v>4757.8999999999996</v>
          </cell>
          <cell r="O87">
            <v>4407.5</v>
          </cell>
          <cell r="P87">
            <v>13734</v>
          </cell>
          <cell r="Q87">
            <v>5250</v>
          </cell>
          <cell r="R87">
            <v>5250</v>
          </cell>
          <cell r="S87">
            <v>82579.92</v>
          </cell>
          <cell r="U87">
            <v>4790.8999999999996</v>
          </cell>
          <cell r="V87">
            <v>5394.3</v>
          </cell>
          <cell r="W87">
            <v>4510</v>
          </cell>
          <cell r="X87">
            <v>5002.5</v>
          </cell>
          <cell r="Y87">
            <v>4825</v>
          </cell>
          <cell r="Z87">
            <v>4632.5</v>
          </cell>
          <cell r="AA87">
            <v>1207.5</v>
          </cell>
          <cell r="AB87">
            <v>8220</v>
          </cell>
          <cell r="AC87">
            <v>5922.32</v>
          </cell>
          <cell r="AD87">
            <v>6718.68</v>
          </cell>
          <cell r="AE87">
            <v>6137.38</v>
          </cell>
          <cell r="AF87">
            <v>4915</v>
          </cell>
          <cell r="AH87">
            <v>8695</v>
          </cell>
          <cell r="AI87">
            <v>7922.78</v>
          </cell>
          <cell r="AJ87">
            <v>4141.71</v>
          </cell>
          <cell r="AK87">
            <v>3079</v>
          </cell>
          <cell r="AL87">
            <v>3680</v>
          </cell>
          <cell r="AM87">
            <v>2520</v>
          </cell>
          <cell r="AN87">
            <v>2640</v>
          </cell>
          <cell r="AO87">
            <v>2650</v>
          </cell>
          <cell r="AP87">
            <v>11057.5</v>
          </cell>
          <cell r="AQ87">
            <v>2160</v>
          </cell>
          <cell r="AR87">
            <v>3230</v>
          </cell>
          <cell r="AS87">
            <v>3448.04</v>
          </cell>
          <cell r="AU87">
            <v>3452.73</v>
          </cell>
          <cell r="AV87">
            <v>2928.95</v>
          </cell>
          <cell r="AW87">
            <v>2931.82</v>
          </cell>
          <cell r="AX87">
            <v>3245.19</v>
          </cell>
          <cell r="AY87">
            <v>3330.85</v>
          </cell>
          <cell r="AZ87">
            <v>6345</v>
          </cell>
          <cell r="BA87">
            <v>3642.5</v>
          </cell>
          <cell r="BB87">
            <v>3642.5</v>
          </cell>
          <cell r="BC87">
            <v>3642.5</v>
          </cell>
          <cell r="BD87">
            <v>3642.5</v>
          </cell>
          <cell r="BE87">
            <v>3642.5</v>
          </cell>
          <cell r="BF87">
            <v>3642.5</v>
          </cell>
          <cell r="BH87">
            <v>3642.5</v>
          </cell>
          <cell r="BI87">
            <v>3642.5</v>
          </cell>
          <cell r="BJ87">
            <v>3642.5</v>
          </cell>
          <cell r="BK87">
            <v>3642.5</v>
          </cell>
          <cell r="BL87">
            <v>3642.5</v>
          </cell>
          <cell r="BM87">
            <v>3642.5</v>
          </cell>
          <cell r="BN87">
            <v>3642.5</v>
          </cell>
          <cell r="BO87">
            <v>3642.5</v>
          </cell>
          <cell r="BP87">
            <v>3642.5</v>
          </cell>
          <cell r="BQ87">
            <v>3642.5</v>
          </cell>
          <cell r="BR87">
            <v>3642.5</v>
          </cell>
          <cell r="BS87">
            <v>3642.5</v>
          </cell>
          <cell r="BT87">
            <v>0</v>
          </cell>
          <cell r="BU87">
            <v>0</v>
          </cell>
          <cell r="BV87">
            <v>0</v>
          </cell>
          <cell r="BW87">
            <v>0</v>
          </cell>
          <cell r="BX87">
            <v>0</v>
          </cell>
          <cell r="BY87">
            <v>0</v>
          </cell>
          <cell r="BZ87">
            <v>0</v>
          </cell>
          <cell r="CA87">
            <v>0</v>
          </cell>
          <cell r="CB87">
            <v>0</v>
          </cell>
          <cell r="CC87">
            <v>0</v>
          </cell>
          <cell r="CD87">
            <v>0</v>
          </cell>
          <cell r="CE87">
            <v>0</v>
          </cell>
        </row>
        <row r="88">
          <cell r="B88" t="str">
            <v>VIC</v>
          </cell>
          <cell r="AQ88">
            <v>0</v>
          </cell>
          <cell r="AR88">
            <v>0</v>
          </cell>
          <cell r="AS88">
            <v>0</v>
          </cell>
          <cell r="AU88">
            <v>0</v>
          </cell>
          <cell r="AV88">
            <v>0</v>
          </cell>
          <cell r="AW88">
            <v>0</v>
          </cell>
          <cell r="AX88">
            <v>0</v>
          </cell>
          <cell r="AY88">
            <v>0</v>
          </cell>
        </row>
        <row r="89">
          <cell r="B89" t="str">
            <v>Print Advertising - VIC</v>
          </cell>
          <cell r="C89">
            <v>0</v>
          </cell>
          <cell r="H89">
            <v>0</v>
          </cell>
          <cell r="I89">
            <v>17391.36</v>
          </cell>
          <cell r="J89">
            <v>6914.59</v>
          </cell>
          <cell r="K89">
            <v>0</v>
          </cell>
          <cell r="L89">
            <v>6198.56</v>
          </cell>
          <cell r="M89">
            <v>0</v>
          </cell>
          <cell r="N89">
            <v>12840</v>
          </cell>
          <cell r="O89">
            <v>5517</v>
          </cell>
          <cell r="P89">
            <v>3458</v>
          </cell>
          <cell r="Q89">
            <v>0</v>
          </cell>
          <cell r="R89">
            <v>0</v>
          </cell>
          <cell r="S89">
            <v>78502.52</v>
          </cell>
          <cell r="U89">
            <v>11886.03</v>
          </cell>
          <cell r="V89">
            <v>6606.03</v>
          </cell>
          <cell r="W89">
            <v>11976.4</v>
          </cell>
          <cell r="X89">
            <v>13142</v>
          </cell>
          <cell r="Y89">
            <v>0</v>
          </cell>
          <cell r="Z89">
            <v>5280</v>
          </cell>
          <cell r="AA89">
            <v>-5450.91</v>
          </cell>
          <cell r="AC89">
            <v>549.08000000000004</v>
          </cell>
          <cell r="AD89">
            <v>0</v>
          </cell>
          <cell r="AE89">
            <v>1015</v>
          </cell>
          <cell r="AF89">
            <v>0</v>
          </cell>
          <cell r="AH89">
            <v>0</v>
          </cell>
          <cell r="AI89">
            <v>0</v>
          </cell>
          <cell r="AJ89">
            <v>0</v>
          </cell>
          <cell r="AK89">
            <v>13835.32</v>
          </cell>
          <cell r="AL89">
            <v>0</v>
          </cell>
          <cell r="AN89">
            <v>0</v>
          </cell>
          <cell r="AO89">
            <v>0</v>
          </cell>
          <cell r="AP89">
            <v>0</v>
          </cell>
          <cell r="AQ89">
            <v>0</v>
          </cell>
          <cell r="AR89">
            <v>5745</v>
          </cell>
          <cell r="AS89">
            <v>0</v>
          </cell>
          <cell r="AU89">
            <v>0</v>
          </cell>
          <cell r="AV89">
            <v>0</v>
          </cell>
          <cell r="AW89">
            <v>0</v>
          </cell>
          <cell r="AX89">
            <v>0</v>
          </cell>
          <cell r="AY89">
            <v>0</v>
          </cell>
          <cell r="AZ89">
            <v>0</v>
          </cell>
          <cell r="BA89">
            <v>0</v>
          </cell>
          <cell r="BB89">
            <v>0</v>
          </cell>
          <cell r="BC89">
            <v>0</v>
          </cell>
          <cell r="BD89">
            <v>0</v>
          </cell>
          <cell r="BE89">
            <v>0</v>
          </cell>
          <cell r="BF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row>
        <row r="90">
          <cell r="B90" t="str">
            <v>Internet Advertising - VIC COS</v>
          </cell>
          <cell r="C90">
            <v>0</v>
          </cell>
          <cell r="H90">
            <v>2314.5</v>
          </cell>
          <cell r="I90">
            <v>2194.5</v>
          </cell>
          <cell r="J90">
            <v>2679.1</v>
          </cell>
          <cell r="K90">
            <v>3279.5</v>
          </cell>
          <cell r="L90">
            <v>3913.1</v>
          </cell>
          <cell r="M90">
            <v>4137.5</v>
          </cell>
          <cell r="N90">
            <v>3457.5</v>
          </cell>
          <cell r="O90">
            <v>4449.5</v>
          </cell>
          <cell r="P90">
            <v>8241</v>
          </cell>
          <cell r="Q90">
            <v>2250</v>
          </cell>
          <cell r="R90">
            <v>2250</v>
          </cell>
          <cell r="S90">
            <v>54306.9</v>
          </cell>
          <cell r="U90">
            <v>4910.8999999999996</v>
          </cell>
          <cell r="V90">
            <v>5394.03</v>
          </cell>
          <cell r="W90">
            <v>4510</v>
          </cell>
          <cell r="X90">
            <v>5197.5</v>
          </cell>
          <cell r="Y90">
            <v>4825</v>
          </cell>
          <cell r="Z90">
            <v>4632.5</v>
          </cell>
          <cell r="AA90">
            <v>1207.5</v>
          </cell>
          <cell r="AB90">
            <v>8220</v>
          </cell>
          <cell r="AC90">
            <v>6312.33</v>
          </cell>
          <cell r="AD90">
            <v>7213.67</v>
          </cell>
          <cell r="AE90">
            <v>5967.37</v>
          </cell>
          <cell r="AF90">
            <v>5035</v>
          </cell>
          <cell r="AH90">
            <v>3630</v>
          </cell>
          <cell r="AI90">
            <v>7240.54</v>
          </cell>
          <cell r="AJ90">
            <v>3961.72</v>
          </cell>
          <cell r="AK90">
            <v>2864</v>
          </cell>
          <cell r="AL90">
            <v>3680</v>
          </cell>
          <cell r="AM90">
            <v>2520</v>
          </cell>
          <cell r="AN90">
            <v>2640</v>
          </cell>
          <cell r="AO90">
            <v>2650</v>
          </cell>
          <cell r="AP90">
            <v>2655</v>
          </cell>
          <cell r="AQ90">
            <v>2160</v>
          </cell>
          <cell r="AR90">
            <v>3812</v>
          </cell>
          <cell r="AS90">
            <v>3663.03</v>
          </cell>
          <cell r="AU90">
            <v>3452.73</v>
          </cell>
          <cell r="AV90">
            <v>3058.96</v>
          </cell>
          <cell r="AW90">
            <v>2931.82</v>
          </cell>
          <cell r="AX90">
            <v>3245.19</v>
          </cell>
          <cell r="AY90">
            <v>3545.84</v>
          </cell>
          <cell r="AZ90">
            <v>6345</v>
          </cell>
          <cell r="BA90">
            <v>3642.5</v>
          </cell>
          <cell r="BB90">
            <v>3642.5</v>
          </cell>
          <cell r="BC90">
            <v>3642.5</v>
          </cell>
          <cell r="BD90">
            <v>3642.5</v>
          </cell>
          <cell r="BE90">
            <v>3642.5</v>
          </cell>
          <cell r="BF90">
            <v>3642.5</v>
          </cell>
          <cell r="BH90">
            <v>3642.5</v>
          </cell>
          <cell r="BI90">
            <v>3642.5</v>
          </cell>
          <cell r="BJ90">
            <v>3642.5</v>
          </cell>
          <cell r="BK90">
            <v>3642.5</v>
          </cell>
          <cell r="BL90">
            <v>3642.5</v>
          </cell>
          <cell r="BM90">
            <v>3642.5</v>
          </cell>
          <cell r="BN90">
            <v>3642.5</v>
          </cell>
          <cell r="BO90">
            <v>3642.5</v>
          </cell>
          <cell r="BP90">
            <v>3642.5</v>
          </cell>
          <cell r="BQ90">
            <v>3642.5</v>
          </cell>
          <cell r="BR90">
            <v>3642.5</v>
          </cell>
          <cell r="BS90">
            <v>3642.5</v>
          </cell>
          <cell r="BT90">
            <v>0</v>
          </cell>
          <cell r="BU90">
            <v>0</v>
          </cell>
          <cell r="BV90">
            <v>0</v>
          </cell>
          <cell r="BW90">
            <v>0</v>
          </cell>
          <cell r="BX90">
            <v>0</v>
          </cell>
          <cell r="BY90">
            <v>0</v>
          </cell>
          <cell r="BZ90">
            <v>0</v>
          </cell>
          <cell r="CA90">
            <v>0</v>
          </cell>
          <cell r="CB90">
            <v>0</v>
          </cell>
          <cell r="CC90">
            <v>0</v>
          </cell>
          <cell r="CD90">
            <v>0</v>
          </cell>
          <cell r="CE90">
            <v>0</v>
          </cell>
        </row>
        <row r="91">
          <cell r="B91" t="str">
            <v>Total VIC</v>
          </cell>
          <cell r="H91">
            <v>2314.5</v>
          </cell>
          <cell r="I91">
            <v>19585.86</v>
          </cell>
          <cell r="J91">
            <v>9593.69</v>
          </cell>
          <cell r="K91">
            <v>3279.5</v>
          </cell>
          <cell r="L91">
            <v>10111.66</v>
          </cell>
          <cell r="M91">
            <v>4137.5</v>
          </cell>
          <cell r="N91">
            <v>16297.5</v>
          </cell>
          <cell r="O91">
            <v>9966.1</v>
          </cell>
          <cell r="P91">
            <v>11699</v>
          </cell>
          <cell r="Q91">
            <v>2250</v>
          </cell>
          <cell r="R91">
            <v>2250</v>
          </cell>
          <cell r="S91">
            <v>132809.42000000001</v>
          </cell>
          <cell r="U91">
            <v>16796.93</v>
          </cell>
          <cell r="V91">
            <v>12000.06</v>
          </cell>
          <cell r="W91">
            <v>16486.400000000001</v>
          </cell>
          <cell r="X91">
            <v>18339.5</v>
          </cell>
          <cell r="Y91">
            <v>4825</v>
          </cell>
          <cell r="Z91">
            <v>9912.5</v>
          </cell>
          <cell r="AA91">
            <v>-4243.41</v>
          </cell>
          <cell r="AB91">
            <v>8220</v>
          </cell>
          <cell r="AC91">
            <v>6861.41</v>
          </cell>
          <cell r="AD91">
            <v>7213.67</v>
          </cell>
          <cell r="AE91">
            <v>6982.37</v>
          </cell>
          <cell r="AF91">
            <v>5035</v>
          </cell>
          <cell r="AH91">
            <v>3630</v>
          </cell>
          <cell r="AI91">
            <v>7240.54</v>
          </cell>
          <cell r="AJ91">
            <v>3961.72</v>
          </cell>
          <cell r="AK91">
            <v>16699.32</v>
          </cell>
          <cell r="AL91">
            <v>3680</v>
          </cell>
          <cell r="AM91">
            <v>2520</v>
          </cell>
          <cell r="AN91">
            <v>2640</v>
          </cell>
          <cell r="AO91">
            <v>2650</v>
          </cell>
          <cell r="AP91">
            <v>2655</v>
          </cell>
          <cell r="AQ91">
            <v>2160</v>
          </cell>
          <cell r="AR91">
            <v>9557</v>
          </cell>
          <cell r="AS91">
            <v>3663.03</v>
          </cell>
          <cell r="AU91">
            <v>3452.73</v>
          </cell>
          <cell r="AV91">
            <v>3058.96</v>
          </cell>
          <cell r="AW91">
            <v>2931.82</v>
          </cell>
          <cell r="AX91">
            <v>3245.19</v>
          </cell>
          <cell r="AY91">
            <v>3545.84</v>
          </cell>
          <cell r="AZ91">
            <v>6345</v>
          </cell>
          <cell r="BA91">
            <v>3642.5</v>
          </cell>
          <cell r="BB91">
            <v>3642.5</v>
          </cell>
          <cell r="BC91">
            <v>3642.5</v>
          </cell>
          <cell r="BD91">
            <v>3642.5</v>
          </cell>
          <cell r="BE91">
            <v>3642.5</v>
          </cell>
          <cell r="BF91">
            <v>3642.5</v>
          </cell>
          <cell r="BH91">
            <v>3642.5</v>
          </cell>
          <cell r="BI91">
            <v>3642.5</v>
          </cell>
          <cell r="BJ91">
            <v>3642.5</v>
          </cell>
          <cell r="BK91">
            <v>3642.5</v>
          </cell>
          <cell r="BL91">
            <v>3642.5</v>
          </cell>
          <cell r="BM91">
            <v>3642.5</v>
          </cell>
          <cell r="BN91">
            <v>3642.5</v>
          </cell>
          <cell r="BO91">
            <v>3642.5</v>
          </cell>
          <cell r="BP91">
            <v>3642.5</v>
          </cell>
          <cell r="BQ91">
            <v>3642.5</v>
          </cell>
          <cell r="BR91">
            <v>3642.5</v>
          </cell>
          <cell r="BS91">
            <v>3642.5</v>
          </cell>
          <cell r="BT91">
            <v>0</v>
          </cell>
          <cell r="BU91">
            <v>0</v>
          </cell>
          <cell r="BV91">
            <v>0</v>
          </cell>
          <cell r="BW91">
            <v>0</v>
          </cell>
          <cell r="BX91">
            <v>0</v>
          </cell>
          <cell r="BY91">
            <v>0</v>
          </cell>
          <cell r="BZ91">
            <v>0</v>
          </cell>
          <cell r="CA91">
            <v>0</v>
          </cell>
          <cell r="CB91">
            <v>0</v>
          </cell>
          <cell r="CC91">
            <v>0</v>
          </cell>
          <cell r="CD91">
            <v>0</v>
          </cell>
          <cell r="CE91">
            <v>0</v>
          </cell>
        </row>
        <row r="92">
          <cell r="B92" t="str">
            <v>Advertising:Processing Fees</v>
          </cell>
          <cell r="C92">
            <v>0</v>
          </cell>
          <cell r="H92">
            <v>0</v>
          </cell>
          <cell r="I92">
            <v>0</v>
          </cell>
          <cell r="J92">
            <v>0</v>
          </cell>
          <cell r="K92">
            <v>0</v>
          </cell>
          <cell r="L92">
            <v>0</v>
          </cell>
          <cell r="M92">
            <v>0</v>
          </cell>
          <cell r="N92">
            <v>0</v>
          </cell>
          <cell r="O92">
            <v>0</v>
          </cell>
          <cell r="P92">
            <v>0</v>
          </cell>
          <cell r="Q92">
            <v>0</v>
          </cell>
          <cell r="R92">
            <v>0</v>
          </cell>
          <cell r="S92">
            <v>0</v>
          </cell>
          <cell r="U92">
            <v>0</v>
          </cell>
          <cell r="V92">
            <v>0</v>
          </cell>
          <cell r="W92">
            <v>0</v>
          </cell>
          <cell r="X92">
            <v>0</v>
          </cell>
          <cell r="Y92">
            <v>0</v>
          </cell>
          <cell r="Z92">
            <v>0</v>
          </cell>
          <cell r="AA92">
            <v>0</v>
          </cell>
          <cell r="AC92">
            <v>0</v>
          </cell>
          <cell r="AD92">
            <v>0</v>
          </cell>
          <cell r="AE92">
            <v>0</v>
          </cell>
          <cell r="AF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row>
        <row r="93">
          <cell r="B93" t="str">
            <v>Total Advertising</v>
          </cell>
          <cell r="P93">
            <v>25433</v>
          </cell>
          <cell r="Q93">
            <v>7500</v>
          </cell>
          <cell r="R93">
            <v>7500</v>
          </cell>
          <cell r="U93">
            <v>21587.83</v>
          </cell>
          <cell r="V93">
            <v>17394.36</v>
          </cell>
          <cell r="W93">
            <v>20996.400000000001</v>
          </cell>
          <cell r="X93">
            <v>23342</v>
          </cell>
          <cell r="Y93">
            <v>9650</v>
          </cell>
          <cell r="Z93">
            <v>14545</v>
          </cell>
          <cell r="AA93">
            <v>-3035.91</v>
          </cell>
          <cell r="AB93">
            <v>16440</v>
          </cell>
          <cell r="AC93">
            <v>12783.73</v>
          </cell>
          <cell r="AD93">
            <v>13932.35</v>
          </cell>
          <cell r="AE93">
            <v>13119.75</v>
          </cell>
          <cell r="AF93">
            <v>9950</v>
          </cell>
          <cell r="AH93">
            <v>12325</v>
          </cell>
          <cell r="AI93">
            <v>15163.32</v>
          </cell>
          <cell r="AJ93">
            <v>8103.43</v>
          </cell>
          <cell r="AK93">
            <v>19778.32</v>
          </cell>
          <cell r="AL93">
            <v>7360</v>
          </cell>
          <cell r="AM93">
            <v>5040</v>
          </cell>
          <cell r="AN93">
            <v>5280</v>
          </cell>
          <cell r="AO93">
            <v>5300</v>
          </cell>
          <cell r="AP93">
            <v>13712.5</v>
          </cell>
          <cell r="AQ93">
            <v>0</v>
          </cell>
          <cell r="AR93">
            <v>0</v>
          </cell>
          <cell r="AS93">
            <v>0</v>
          </cell>
          <cell r="AU93">
            <v>0</v>
          </cell>
          <cell r="AV93">
            <v>0</v>
          </cell>
          <cell r="AW93">
            <v>0</v>
          </cell>
          <cell r="AX93">
            <v>0</v>
          </cell>
          <cell r="AY93">
            <v>0</v>
          </cell>
          <cell r="AZ93">
            <v>12690</v>
          </cell>
          <cell r="BA93">
            <v>7285</v>
          </cell>
          <cell r="BB93">
            <v>7285</v>
          </cell>
          <cell r="BC93">
            <v>7285</v>
          </cell>
          <cell r="BD93">
            <v>7285</v>
          </cell>
          <cell r="BE93">
            <v>7285</v>
          </cell>
          <cell r="BF93">
            <v>7285</v>
          </cell>
          <cell r="BH93">
            <v>7285</v>
          </cell>
          <cell r="BI93">
            <v>7285</v>
          </cell>
          <cell r="BJ93">
            <v>7285</v>
          </cell>
          <cell r="BK93">
            <v>7285</v>
          </cell>
          <cell r="BL93">
            <v>7285</v>
          </cell>
          <cell r="BM93">
            <v>7285</v>
          </cell>
          <cell r="BN93">
            <v>7285</v>
          </cell>
          <cell r="BO93">
            <v>7285</v>
          </cell>
          <cell r="BP93">
            <v>7285</v>
          </cell>
          <cell r="BQ93">
            <v>7285</v>
          </cell>
          <cell r="BR93">
            <v>7285</v>
          </cell>
          <cell r="BS93">
            <v>7285</v>
          </cell>
          <cell r="BT93">
            <v>0</v>
          </cell>
          <cell r="BU93">
            <v>0</v>
          </cell>
          <cell r="BV93">
            <v>0</v>
          </cell>
          <cell r="BW93">
            <v>0</v>
          </cell>
          <cell r="BX93">
            <v>0</v>
          </cell>
          <cell r="BY93">
            <v>0</v>
          </cell>
          <cell r="BZ93">
            <v>0</v>
          </cell>
          <cell r="CA93">
            <v>0</v>
          </cell>
          <cell r="CB93">
            <v>0</v>
          </cell>
          <cell r="CC93">
            <v>0</v>
          </cell>
          <cell r="CD93">
            <v>0</v>
          </cell>
          <cell r="CE93">
            <v>0</v>
          </cell>
        </row>
        <row r="94">
          <cell r="B94" t="str">
            <v>Agency fee - Commissions</v>
          </cell>
          <cell r="C94">
            <v>0</v>
          </cell>
          <cell r="H94">
            <v>0</v>
          </cell>
          <cell r="I94">
            <v>0</v>
          </cell>
          <cell r="J94">
            <v>0</v>
          </cell>
          <cell r="K94">
            <v>0</v>
          </cell>
          <cell r="L94">
            <v>0</v>
          </cell>
          <cell r="M94">
            <v>0</v>
          </cell>
          <cell r="N94">
            <v>0</v>
          </cell>
          <cell r="O94">
            <v>0</v>
          </cell>
          <cell r="P94">
            <v>0</v>
          </cell>
          <cell r="Q94">
            <v>0</v>
          </cell>
          <cell r="R94">
            <v>0</v>
          </cell>
          <cell r="S94">
            <v>0</v>
          </cell>
          <cell r="U94">
            <v>0</v>
          </cell>
          <cell r="V94">
            <v>0</v>
          </cell>
          <cell r="W94">
            <v>0</v>
          </cell>
          <cell r="X94">
            <v>0</v>
          </cell>
          <cell r="Y94">
            <v>0</v>
          </cell>
          <cell r="Z94">
            <v>0</v>
          </cell>
          <cell r="AA94">
            <v>0</v>
          </cell>
          <cell r="AC94">
            <v>0</v>
          </cell>
          <cell r="AD94">
            <v>0</v>
          </cell>
          <cell r="AE94">
            <v>0</v>
          </cell>
          <cell r="AF94">
            <v>0</v>
          </cell>
          <cell r="AH94">
            <v>0</v>
          </cell>
          <cell r="AI94">
            <v>3564</v>
          </cell>
          <cell r="AK94">
            <v>0</v>
          </cell>
          <cell r="AL94">
            <v>0</v>
          </cell>
          <cell r="AM94">
            <v>0</v>
          </cell>
          <cell r="AN94">
            <v>0</v>
          </cell>
          <cell r="AO94">
            <v>0</v>
          </cell>
          <cell r="AP94">
            <v>0</v>
          </cell>
          <cell r="AQ94">
            <v>0</v>
          </cell>
          <cell r="AR94">
            <v>0</v>
          </cell>
          <cell r="AS94">
            <v>0</v>
          </cell>
          <cell r="AU94">
            <v>0</v>
          </cell>
          <cell r="AV94">
            <v>0</v>
          </cell>
          <cell r="AW94">
            <v>0</v>
          </cell>
          <cell r="AX94">
            <v>0</v>
          </cell>
          <cell r="AY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row>
        <row r="95">
          <cell r="B95" t="str">
            <v>Consulting Ext Recruitment</v>
          </cell>
          <cell r="C95">
            <v>0</v>
          </cell>
          <cell r="H95">
            <v>0</v>
          </cell>
          <cell r="I95">
            <v>0</v>
          </cell>
          <cell r="J95">
            <v>0</v>
          </cell>
          <cell r="K95">
            <v>0</v>
          </cell>
          <cell r="L95">
            <v>0</v>
          </cell>
          <cell r="M95">
            <v>0</v>
          </cell>
          <cell r="N95">
            <v>0</v>
          </cell>
          <cell r="O95">
            <v>9484</v>
          </cell>
          <cell r="P95">
            <v>0</v>
          </cell>
          <cell r="Q95">
            <v>0</v>
          </cell>
          <cell r="R95">
            <v>0</v>
          </cell>
          <cell r="S95">
            <v>0</v>
          </cell>
          <cell r="U95">
            <v>0</v>
          </cell>
          <cell r="V95">
            <v>0</v>
          </cell>
          <cell r="W95">
            <v>0</v>
          </cell>
          <cell r="X95">
            <v>0</v>
          </cell>
          <cell r="Y95">
            <v>0</v>
          </cell>
          <cell r="Z95">
            <v>0</v>
          </cell>
          <cell r="AA95">
            <v>0</v>
          </cell>
          <cell r="AC95">
            <v>0</v>
          </cell>
          <cell r="AD95">
            <v>0</v>
          </cell>
          <cell r="AE95">
            <v>0</v>
          </cell>
          <cell r="AF95">
            <v>0</v>
          </cell>
          <cell r="AH95">
            <v>0</v>
          </cell>
          <cell r="AI95">
            <v>0</v>
          </cell>
          <cell r="AJ95">
            <v>0</v>
          </cell>
          <cell r="AK95">
            <v>0</v>
          </cell>
          <cell r="AL95">
            <v>1980</v>
          </cell>
          <cell r="AM95">
            <v>0</v>
          </cell>
          <cell r="AN95">
            <v>0</v>
          </cell>
          <cell r="AO95">
            <v>0</v>
          </cell>
          <cell r="AP95">
            <v>0</v>
          </cell>
          <cell r="AQ95">
            <v>0</v>
          </cell>
          <cell r="AR95">
            <v>0</v>
          </cell>
          <cell r="AS95">
            <v>0</v>
          </cell>
          <cell r="AU95">
            <v>1980</v>
          </cell>
          <cell r="AV95">
            <v>2355.38</v>
          </cell>
          <cell r="AW95">
            <v>16161</v>
          </cell>
          <cell r="AX95">
            <v>1980</v>
          </cell>
          <cell r="AY95">
            <v>3480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96" t="str">
            <v>Franchise Fee</v>
          </cell>
          <cell r="C96">
            <v>0</v>
          </cell>
          <cell r="H96">
            <v>0</v>
          </cell>
          <cell r="I96">
            <v>0</v>
          </cell>
          <cell r="J96">
            <v>0</v>
          </cell>
          <cell r="K96">
            <v>0</v>
          </cell>
          <cell r="L96">
            <v>0</v>
          </cell>
          <cell r="M96">
            <v>0</v>
          </cell>
          <cell r="N96">
            <v>0</v>
          </cell>
          <cell r="O96">
            <v>0</v>
          </cell>
          <cell r="P96">
            <v>0</v>
          </cell>
          <cell r="Q96">
            <v>0</v>
          </cell>
          <cell r="R96">
            <v>0</v>
          </cell>
          <cell r="S96">
            <v>0</v>
          </cell>
          <cell r="U96">
            <v>0</v>
          </cell>
          <cell r="V96">
            <v>0</v>
          </cell>
          <cell r="W96">
            <v>0</v>
          </cell>
          <cell r="X96">
            <v>0</v>
          </cell>
          <cell r="Y96">
            <v>0</v>
          </cell>
          <cell r="Z96">
            <v>0</v>
          </cell>
          <cell r="AA96">
            <v>0</v>
          </cell>
          <cell r="AC96">
            <v>0</v>
          </cell>
          <cell r="AD96">
            <v>0</v>
          </cell>
          <cell r="AE96">
            <v>0</v>
          </cell>
          <cell r="AF96">
            <v>0</v>
          </cell>
          <cell r="AH96">
            <v>0</v>
          </cell>
          <cell r="AI96">
            <v>0</v>
          </cell>
          <cell r="AJ96">
            <v>0</v>
          </cell>
          <cell r="AK96">
            <v>0</v>
          </cell>
          <cell r="AL96">
            <v>0</v>
          </cell>
          <cell r="AM96">
            <v>0</v>
          </cell>
          <cell r="AN96">
            <v>0</v>
          </cell>
          <cell r="AO96">
            <v>0</v>
          </cell>
          <cell r="AP96">
            <v>0</v>
          </cell>
          <cell r="AQ96">
            <v>0</v>
          </cell>
          <cell r="AR96">
            <v>0</v>
          </cell>
          <cell r="AS96">
            <v>0</v>
          </cell>
          <cell r="AU96">
            <v>0</v>
          </cell>
          <cell r="AV96">
            <v>0</v>
          </cell>
          <cell r="AW96">
            <v>0</v>
          </cell>
          <cell r="AX96">
            <v>0</v>
          </cell>
          <cell r="AY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row>
        <row r="97">
          <cell r="B97" t="str">
            <v>Total Cost Of Sales</v>
          </cell>
          <cell r="H97">
            <v>72993.86</v>
          </cell>
          <cell r="I97">
            <v>82563.12</v>
          </cell>
          <cell r="J97">
            <v>70819.05</v>
          </cell>
          <cell r="K97">
            <v>45108.09</v>
          </cell>
          <cell r="L97">
            <v>47194.44</v>
          </cell>
          <cell r="M97">
            <v>38547.199999999997</v>
          </cell>
          <cell r="N97">
            <v>54774.31</v>
          </cell>
          <cell r="O97">
            <v>89074.9</v>
          </cell>
          <cell r="P97">
            <v>112721</v>
          </cell>
          <cell r="Q97">
            <v>24538.06</v>
          </cell>
          <cell r="R97">
            <v>24538.06</v>
          </cell>
          <cell r="S97">
            <v>1013485.79</v>
          </cell>
          <cell r="U97">
            <v>171801.37</v>
          </cell>
          <cell r="V97">
            <v>182085.54</v>
          </cell>
          <cell r="W97">
            <v>171319.86999999997</v>
          </cell>
          <cell r="X97">
            <v>162300.09</v>
          </cell>
          <cell r="Y97">
            <v>146304.96000000002</v>
          </cell>
          <cell r="Z97">
            <v>116327.43000000001</v>
          </cell>
          <cell r="AA97">
            <v>93785.14999999998</v>
          </cell>
          <cell r="AB97">
            <v>119626.59999999999</v>
          </cell>
          <cell r="AC97">
            <v>136364.07999999999</v>
          </cell>
          <cell r="AD97">
            <v>106996.51</v>
          </cell>
          <cell r="AE97">
            <v>121636.54000000001</v>
          </cell>
          <cell r="AF97">
            <v>129044.01</v>
          </cell>
          <cell r="AH97">
            <v>117868.61000000002</v>
          </cell>
          <cell r="AI97">
            <v>149387.44</v>
          </cell>
          <cell r="AJ97">
            <v>128379.92000000003</v>
          </cell>
          <cell r="AK97">
            <v>152976.45000000001</v>
          </cell>
          <cell r="AL97">
            <v>159515.44999999998</v>
          </cell>
          <cell r="AM97">
            <v>136250.44</v>
          </cell>
          <cell r="AN97">
            <v>128328.25000000003</v>
          </cell>
          <cell r="AO97">
            <v>155522.78</v>
          </cell>
          <cell r="AP97">
            <v>147978.20000000001</v>
          </cell>
          <cell r="AQ97">
            <v>121533.01</v>
          </cell>
          <cell r="AR97">
            <v>170551.2</v>
          </cell>
          <cell r="AS97">
            <v>127114.15999999997</v>
          </cell>
          <cell r="AU97">
            <v>93659.61</v>
          </cell>
          <cell r="AV97">
            <v>69076.05</v>
          </cell>
          <cell r="AW97">
            <v>74993.87999999999</v>
          </cell>
          <cell r="AX97">
            <v>76374.920000000013</v>
          </cell>
          <cell r="AY97">
            <v>79769.159999999989</v>
          </cell>
          <cell r="AZ97">
            <v>71133.918599148135</v>
          </cell>
          <cell r="BA97">
            <v>56247.612399432088</v>
          </cell>
          <cell r="BB97">
            <v>65728.918599148135</v>
          </cell>
          <cell r="BC97">
            <v>60988.265499290108</v>
          </cell>
          <cell r="BD97">
            <v>68488.265499290108</v>
          </cell>
          <cell r="BE97">
            <v>102639.35399905348</v>
          </cell>
          <cell r="BF97">
            <v>83889.353999053477</v>
          </cell>
          <cell r="BH97">
            <v>83889.353999053477</v>
          </cell>
          <cell r="BI97">
            <v>83889.353999053477</v>
          </cell>
          <cell r="BJ97">
            <v>83889.353999053477</v>
          </cell>
          <cell r="BK97">
            <v>83889.353999053477</v>
          </cell>
          <cell r="BL97">
            <v>83889.353999053477</v>
          </cell>
          <cell r="BM97">
            <v>83889.353999053477</v>
          </cell>
          <cell r="BN97">
            <v>83889.353999053477</v>
          </cell>
          <cell r="BO97">
            <v>83889.353999053477</v>
          </cell>
          <cell r="BP97">
            <v>83889.353999053477</v>
          </cell>
          <cell r="BQ97">
            <v>83889.353999053477</v>
          </cell>
          <cell r="BR97">
            <v>83889.353999053477</v>
          </cell>
          <cell r="BS97">
            <v>83889.353999053477</v>
          </cell>
          <cell r="BT97">
            <v>0</v>
          </cell>
          <cell r="BU97">
            <v>0</v>
          </cell>
          <cell r="BV97">
            <v>0</v>
          </cell>
          <cell r="BW97">
            <v>0</v>
          </cell>
          <cell r="BX97">
            <v>0</v>
          </cell>
          <cell r="BY97">
            <v>0</v>
          </cell>
          <cell r="BZ97">
            <v>0</v>
          </cell>
          <cell r="CA97">
            <v>0</v>
          </cell>
          <cell r="CB97">
            <v>0</v>
          </cell>
          <cell r="CC97">
            <v>0</v>
          </cell>
          <cell r="CD97">
            <v>0</v>
          </cell>
          <cell r="CE97">
            <v>0</v>
          </cell>
        </row>
        <row r="99">
          <cell r="B99" t="str">
            <v>Gross Profit</v>
          </cell>
          <cell r="H99">
            <v>211510.41</v>
          </cell>
          <cell r="I99">
            <v>216022.19</v>
          </cell>
          <cell r="J99">
            <v>377357.25</v>
          </cell>
          <cell r="K99">
            <v>234340.45</v>
          </cell>
          <cell r="L99">
            <v>261477.42</v>
          </cell>
          <cell r="M99">
            <v>347811.64</v>
          </cell>
          <cell r="N99">
            <v>172752.01</v>
          </cell>
          <cell r="O99">
            <v>289215.64</v>
          </cell>
          <cell r="P99">
            <v>432307</v>
          </cell>
          <cell r="Q99">
            <v>315724.44</v>
          </cell>
          <cell r="R99">
            <v>400724.44</v>
          </cell>
          <cell r="S99">
            <v>3505808.63</v>
          </cell>
          <cell r="U99">
            <v>352026.57000000007</v>
          </cell>
          <cell r="V99">
            <v>484071.88</v>
          </cell>
          <cell r="W99">
            <v>515505.72000000009</v>
          </cell>
          <cell r="X99">
            <v>313917.24</v>
          </cell>
          <cell r="Y99">
            <v>338339.16</v>
          </cell>
          <cell r="Z99">
            <v>211635.44</v>
          </cell>
          <cell r="AA99">
            <v>195246.7</v>
          </cell>
          <cell r="AB99">
            <v>428951.4</v>
          </cell>
          <cell r="AC99">
            <v>374905.48</v>
          </cell>
          <cell r="AD99">
            <v>429189.47</v>
          </cell>
          <cell r="AE99">
            <v>440110.73</v>
          </cell>
          <cell r="AF99">
            <v>374074.80000000005</v>
          </cell>
          <cell r="AH99">
            <v>336539.83000000007</v>
          </cell>
          <cell r="AI99">
            <v>275931.73000000004</v>
          </cell>
          <cell r="AJ99">
            <v>464682.53999999992</v>
          </cell>
          <cell r="AK99">
            <v>372414.96999999991</v>
          </cell>
          <cell r="AL99">
            <v>538670.76000000013</v>
          </cell>
          <cell r="AM99">
            <v>289878.18999999994</v>
          </cell>
          <cell r="AN99">
            <v>253498.19999999992</v>
          </cell>
          <cell r="AO99">
            <v>304494.24999999988</v>
          </cell>
          <cell r="AP99">
            <v>387401.44</v>
          </cell>
          <cell r="AQ99">
            <v>378545.06</v>
          </cell>
          <cell r="AR99">
            <v>338997.06999999995</v>
          </cell>
          <cell r="AS99">
            <v>341998.37</v>
          </cell>
          <cell r="AU99">
            <v>272898.44</v>
          </cell>
          <cell r="AV99">
            <v>326240.59000000003</v>
          </cell>
          <cell r="AW99">
            <v>461977.55000000005</v>
          </cell>
          <cell r="AX99">
            <v>539210.88</v>
          </cell>
          <cell r="AY99">
            <v>214235.11000000004</v>
          </cell>
          <cell r="AZ99">
            <v>344866.08140085184</v>
          </cell>
          <cell r="BA99">
            <v>247752.38760056792</v>
          </cell>
          <cell r="BB99">
            <v>200271.08140085186</v>
          </cell>
          <cell r="BC99">
            <v>374011.73450070992</v>
          </cell>
          <cell r="BD99">
            <v>371511.73450070992</v>
          </cell>
          <cell r="BE99">
            <v>402360.64600094652</v>
          </cell>
          <cell r="BF99">
            <v>416110.64600094652</v>
          </cell>
          <cell r="BH99">
            <v>416110.64600094652</v>
          </cell>
          <cell r="BI99">
            <v>416110.64600094652</v>
          </cell>
          <cell r="BJ99">
            <v>416110.64600094652</v>
          </cell>
          <cell r="BK99">
            <v>416110.64600094652</v>
          </cell>
          <cell r="BL99">
            <v>416110.64600094652</v>
          </cell>
          <cell r="BM99">
            <v>416110.64600094652</v>
          </cell>
          <cell r="BN99">
            <v>416110.64600094652</v>
          </cell>
          <cell r="BO99">
            <v>416110.64600094652</v>
          </cell>
          <cell r="BP99">
            <v>416110.64600094652</v>
          </cell>
          <cell r="BQ99">
            <v>416110.64600094652</v>
          </cell>
          <cell r="BR99">
            <v>416110.64600094652</v>
          </cell>
          <cell r="BS99">
            <v>416110.64600094652</v>
          </cell>
          <cell r="BT99">
            <v>0</v>
          </cell>
          <cell r="BU99">
            <v>0</v>
          </cell>
          <cell r="BV99">
            <v>0</v>
          </cell>
          <cell r="BW99">
            <v>0</v>
          </cell>
          <cell r="BX99">
            <v>0</v>
          </cell>
          <cell r="BY99">
            <v>0</v>
          </cell>
          <cell r="BZ99">
            <v>0</v>
          </cell>
          <cell r="CA99">
            <v>0</v>
          </cell>
          <cell r="CB99">
            <v>0</v>
          </cell>
          <cell r="CC99">
            <v>0</v>
          </cell>
          <cell r="CD99">
            <v>0</v>
          </cell>
          <cell r="CE99">
            <v>0</v>
          </cell>
        </row>
        <row r="100">
          <cell r="B100" t="str">
            <v>Expenses</v>
          </cell>
          <cell r="AQ100">
            <v>0</v>
          </cell>
          <cell r="AR100">
            <v>0</v>
          </cell>
          <cell r="AS100">
            <v>0</v>
          </cell>
          <cell r="AU100">
            <v>0</v>
          </cell>
          <cell r="AV100">
            <v>0</v>
          </cell>
          <cell r="AW100">
            <v>0</v>
          </cell>
          <cell r="AX100">
            <v>0</v>
          </cell>
          <cell r="AY100">
            <v>0</v>
          </cell>
        </row>
        <row r="101">
          <cell r="B101" t="str">
            <v>General Expenses</v>
          </cell>
          <cell r="AQ101">
            <v>0</v>
          </cell>
          <cell r="AR101">
            <v>0</v>
          </cell>
          <cell r="AS101">
            <v>0</v>
          </cell>
          <cell r="AU101">
            <v>0</v>
          </cell>
          <cell r="AV101">
            <v>0</v>
          </cell>
          <cell r="AW101">
            <v>0</v>
          </cell>
          <cell r="AX101">
            <v>0</v>
          </cell>
          <cell r="AY101">
            <v>0</v>
          </cell>
        </row>
        <row r="102">
          <cell r="B102" t="str">
            <v>Accounting Fees</v>
          </cell>
          <cell r="C102">
            <v>0</v>
          </cell>
          <cell r="H102">
            <v>2345</v>
          </cell>
          <cell r="I102">
            <v>3452.17</v>
          </cell>
          <cell r="J102">
            <v>3022.5</v>
          </cell>
          <cell r="K102">
            <v>6320</v>
          </cell>
          <cell r="L102">
            <v>16604.55</v>
          </cell>
          <cell r="M102">
            <v>2045</v>
          </cell>
          <cell r="N102">
            <v>2895</v>
          </cell>
          <cell r="O102">
            <v>14554.57</v>
          </cell>
          <cell r="P102">
            <v>18995</v>
          </cell>
          <cell r="Q102">
            <v>2050</v>
          </cell>
          <cell r="R102">
            <v>2050</v>
          </cell>
          <cell r="S102">
            <v>100566.2</v>
          </cell>
          <cell r="U102">
            <v>34220</v>
          </cell>
          <cell r="V102">
            <v>17925</v>
          </cell>
          <cell r="W102">
            <v>20615</v>
          </cell>
          <cell r="X102">
            <v>15512</v>
          </cell>
          <cell r="Y102">
            <v>13950</v>
          </cell>
          <cell r="Z102">
            <v>7000</v>
          </cell>
          <cell r="AA102">
            <v>18940</v>
          </cell>
          <cell r="AB102">
            <v>21430</v>
          </cell>
          <cell r="AC102">
            <v>21925</v>
          </cell>
          <cell r="AD102">
            <v>29455</v>
          </cell>
          <cell r="AE102">
            <v>18045</v>
          </cell>
          <cell r="AF102">
            <v>13200</v>
          </cell>
          <cell r="AH102">
            <v>10350</v>
          </cell>
          <cell r="AI102">
            <v>20669.54</v>
          </cell>
          <cell r="AJ102">
            <v>2031.68</v>
          </cell>
          <cell r="AM102">
            <v>14015.000000000002</v>
          </cell>
          <cell r="AN102">
            <v>13642.98</v>
          </cell>
          <cell r="AO102">
            <v>0</v>
          </cell>
          <cell r="AP102">
            <v>0</v>
          </cell>
          <cell r="AQ102">
            <v>0</v>
          </cell>
          <cell r="AR102">
            <v>2470</v>
          </cell>
          <cell r="AS102">
            <v>-44.54</v>
          </cell>
          <cell r="AU102">
            <v>4250</v>
          </cell>
          <cell r="AV102">
            <v>6400</v>
          </cell>
          <cell r="AW102">
            <v>2185</v>
          </cell>
          <cell r="AX102">
            <v>250</v>
          </cell>
          <cell r="AY102">
            <v>750</v>
          </cell>
          <cell r="AZ102">
            <v>1000</v>
          </cell>
          <cell r="BA102">
            <v>1000</v>
          </cell>
          <cell r="BB102">
            <v>1500</v>
          </cell>
          <cell r="BC102">
            <v>1000</v>
          </cell>
          <cell r="BD102">
            <v>2000</v>
          </cell>
          <cell r="BE102">
            <v>7000</v>
          </cell>
          <cell r="BF102">
            <v>1000</v>
          </cell>
          <cell r="BH102">
            <v>7000</v>
          </cell>
          <cell r="BI102">
            <v>7500</v>
          </cell>
          <cell r="BJ102">
            <v>1000</v>
          </cell>
          <cell r="BK102">
            <v>1000</v>
          </cell>
          <cell r="BL102">
            <v>1500</v>
          </cell>
          <cell r="BM102">
            <v>1000</v>
          </cell>
          <cell r="BN102">
            <v>1000</v>
          </cell>
          <cell r="BO102">
            <v>1500</v>
          </cell>
          <cell r="BP102">
            <v>1000</v>
          </cell>
          <cell r="BQ102">
            <v>2000</v>
          </cell>
          <cell r="BR102">
            <v>7000</v>
          </cell>
          <cell r="BS102">
            <v>1000</v>
          </cell>
          <cell r="BT102">
            <v>0</v>
          </cell>
          <cell r="BU102">
            <v>0</v>
          </cell>
          <cell r="BV102">
            <v>0</v>
          </cell>
          <cell r="BW102">
            <v>0</v>
          </cell>
          <cell r="BX102">
            <v>0</v>
          </cell>
          <cell r="BY102">
            <v>0</v>
          </cell>
          <cell r="BZ102">
            <v>0</v>
          </cell>
          <cell r="CA102">
            <v>0</v>
          </cell>
          <cell r="CB102">
            <v>0</v>
          </cell>
          <cell r="CC102">
            <v>0</v>
          </cell>
          <cell r="CD102">
            <v>0</v>
          </cell>
          <cell r="CE102">
            <v>0</v>
          </cell>
        </row>
        <row r="103">
          <cell r="B103" t="str">
            <v>Financial Controller</v>
          </cell>
          <cell r="C103">
            <v>0</v>
          </cell>
          <cell r="H103">
            <v>0</v>
          </cell>
          <cell r="I103">
            <v>0</v>
          </cell>
          <cell r="J103">
            <v>0</v>
          </cell>
          <cell r="K103">
            <v>0</v>
          </cell>
          <cell r="L103">
            <v>0</v>
          </cell>
          <cell r="M103">
            <v>0</v>
          </cell>
          <cell r="N103">
            <v>0</v>
          </cell>
          <cell r="O103">
            <v>0</v>
          </cell>
          <cell r="Q103">
            <v>0</v>
          </cell>
          <cell r="R103">
            <v>0</v>
          </cell>
          <cell r="S103">
            <v>0</v>
          </cell>
          <cell r="U103">
            <v>0</v>
          </cell>
          <cell r="V103">
            <v>0</v>
          </cell>
          <cell r="W103">
            <v>0</v>
          </cell>
          <cell r="X103">
            <v>0</v>
          </cell>
          <cell r="Y103">
            <v>0</v>
          </cell>
          <cell r="Z103">
            <v>0</v>
          </cell>
          <cell r="AA103">
            <v>0</v>
          </cell>
          <cell r="AC103">
            <v>0</v>
          </cell>
          <cell r="AD103">
            <v>0</v>
          </cell>
          <cell r="AE103">
            <v>0</v>
          </cell>
          <cell r="AF103">
            <v>0</v>
          </cell>
          <cell r="AJ103">
            <v>7000</v>
          </cell>
          <cell r="AK103">
            <v>7000</v>
          </cell>
          <cell r="AL103">
            <v>7000</v>
          </cell>
          <cell r="AM103">
            <v>7000</v>
          </cell>
          <cell r="AN103">
            <v>7000</v>
          </cell>
          <cell r="AO103">
            <v>7000</v>
          </cell>
          <cell r="AP103">
            <v>6500</v>
          </cell>
          <cell r="AQ103">
            <v>6500</v>
          </cell>
          <cell r="AR103">
            <v>6500</v>
          </cell>
          <cell r="AS103">
            <v>6500</v>
          </cell>
          <cell r="AU103">
            <v>6500</v>
          </cell>
          <cell r="AV103">
            <v>6500</v>
          </cell>
          <cell r="AW103">
            <v>6500</v>
          </cell>
          <cell r="AX103">
            <v>6500</v>
          </cell>
          <cell r="AY103">
            <v>6500</v>
          </cell>
          <cell r="AZ103">
            <v>7000</v>
          </cell>
          <cell r="BA103">
            <v>7000</v>
          </cell>
          <cell r="BB103">
            <v>7000</v>
          </cell>
          <cell r="BC103">
            <v>7000</v>
          </cell>
          <cell r="BD103">
            <v>7000</v>
          </cell>
          <cell r="BE103">
            <v>7000</v>
          </cell>
          <cell r="BF103">
            <v>7000</v>
          </cell>
          <cell r="BH103">
            <v>6500</v>
          </cell>
          <cell r="BI103">
            <v>6500</v>
          </cell>
          <cell r="BJ103">
            <v>6500</v>
          </cell>
          <cell r="BK103">
            <v>6500</v>
          </cell>
          <cell r="BL103">
            <v>6500</v>
          </cell>
          <cell r="BM103">
            <v>6500</v>
          </cell>
          <cell r="BN103">
            <v>6500</v>
          </cell>
          <cell r="BO103">
            <v>6500</v>
          </cell>
          <cell r="BP103">
            <v>6500</v>
          </cell>
          <cell r="BQ103">
            <v>6500</v>
          </cell>
          <cell r="BR103">
            <v>6500</v>
          </cell>
          <cell r="BS103">
            <v>6500</v>
          </cell>
          <cell r="BT103">
            <v>0</v>
          </cell>
          <cell r="BU103">
            <v>0</v>
          </cell>
          <cell r="BV103">
            <v>0</v>
          </cell>
          <cell r="BW103">
            <v>0</v>
          </cell>
          <cell r="BX103">
            <v>0</v>
          </cell>
          <cell r="BY103">
            <v>0</v>
          </cell>
          <cell r="BZ103">
            <v>0</v>
          </cell>
          <cell r="CA103">
            <v>0</v>
          </cell>
          <cell r="CB103">
            <v>0</v>
          </cell>
          <cell r="CC103">
            <v>0</v>
          </cell>
          <cell r="CD103">
            <v>0</v>
          </cell>
          <cell r="CE103">
            <v>0</v>
          </cell>
        </row>
        <row r="104">
          <cell r="B104" t="str">
            <v>Corporate Advisory</v>
          </cell>
          <cell r="C104">
            <v>0</v>
          </cell>
          <cell r="H104">
            <v>0</v>
          </cell>
          <cell r="I104">
            <v>0</v>
          </cell>
          <cell r="J104">
            <v>0</v>
          </cell>
          <cell r="K104">
            <v>0</v>
          </cell>
          <cell r="L104">
            <v>0</v>
          </cell>
          <cell r="M104">
            <v>0</v>
          </cell>
          <cell r="N104">
            <v>0</v>
          </cell>
          <cell r="O104">
            <v>0</v>
          </cell>
          <cell r="P104">
            <v>0</v>
          </cell>
          <cell r="Q104">
            <v>0</v>
          </cell>
          <cell r="R104">
            <v>0</v>
          </cell>
          <cell r="S104">
            <v>0</v>
          </cell>
          <cell r="U104">
            <v>0</v>
          </cell>
          <cell r="V104">
            <v>0</v>
          </cell>
          <cell r="W104">
            <v>0</v>
          </cell>
          <cell r="X104">
            <v>0</v>
          </cell>
          <cell r="Y104">
            <v>0</v>
          </cell>
          <cell r="Z104">
            <v>0</v>
          </cell>
          <cell r="AA104">
            <v>0</v>
          </cell>
          <cell r="AC104">
            <v>417</v>
          </cell>
          <cell r="AD104">
            <v>0</v>
          </cell>
          <cell r="AE104">
            <v>894.55</v>
          </cell>
          <cell r="AF104">
            <v>0</v>
          </cell>
          <cell r="AH104">
            <v>0</v>
          </cell>
          <cell r="AJ104">
            <v>13145</v>
          </cell>
          <cell r="AK104">
            <v>2409.09</v>
          </cell>
          <cell r="AL104">
            <v>7276</v>
          </cell>
          <cell r="AM104">
            <v>2416.4</v>
          </cell>
          <cell r="AN104">
            <v>2550</v>
          </cell>
          <cell r="AO104">
            <v>1540</v>
          </cell>
          <cell r="AP104">
            <v>5950</v>
          </cell>
          <cell r="AQ104">
            <v>2355</v>
          </cell>
          <cell r="AR104">
            <v>4590</v>
          </cell>
          <cell r="AS104">
            <v>1780</v>
          </cell>
          <cell r="AU104">
            <v>1000</v>
          </cell>
          <cell r="AV104">
            <v>1200</v>
          </cell>
          <cell r="AW104">
            <v>8940</v>
          </cell>
          <cell r="AX104">
            <v>5325</v>
          </cell>
          <cell r="AY104">
            <v>2100</v>
          </cell>
          <cell r="AZ104">
            <v>1500</v>
          </cell>
          <cell r="BA104">
            <v>1500</v>
          </cell>
          <cell r="BB104">
            <v>7500</v>
          </cell>
          <cell r="BC104">
            <v>9500</v>
          </cell>
          <cell r="BD104">
            <v>1500</v>
          </cell>
          <cell r="BE104">
            <v>5500</v>
          </cell>
          <cell r="BF104">
            <v>1500</v>
          </cell>
          <cell r="BH104">
            <v>1500</v>
          </cell>
          <cell r="BI104">
            <v>5500</v>
          </cell>
          <cell r="BJ104">
            <v>1500</v>
          </cell>
          <cell r="BK104">
            <v>8500</v>
          </cell>
          <cell r="BL104">
            <v>5500</v>
          </cell>
          <cell r="BM104">
            <v>1500</v>
          </cell>
          <cell r="BN104">
            <v>1500</v>
          </cell>
          <cell r="BO104">
            <v>4500</v>
          </cell>
          <cell r="BP104">
            <v>5500</v>
          </cell>
          <cell r="BQ104">
            <v>1500</v>
          </cell>
          <cell r="BR104">
            <v>5500</v>
          </cell>
          <cell r="BS104">
            <v>1500</v>
          </cell>
          <cell r="BT104">
            <v>0</v>
          </cell>
          <cell r="BU104">
            <v>0</v>
          </cell>
          <cell r="BV104">
            <v>0</v>
          </cell>
          <cell r="BW104">
            <v>0</v>
          </cell>
          <cell r="BX104">
            <v>0</v>
          </cell>
          <cell r="BY104">
            <v>0</v>
          </cell>
          <cell r="BZ104">
            <v>0</v>
          </cell>
          <cell r="CA104">
            <v>0</v>
          </cell>
          <cell r="CB104">
            <v>0</v>
          </cell>
          <cell r="CC104">
            <v>0</v>
          </cell>
          <cell r="CD104">
            <v>0</v>
          </cell>
          <cell r="CE104">
            <v>0</v>
          </cell>
        </row>
        <row r="105">
          <cell r="B105" t="str">
            <v>Legal Fees</v>
          </cell>
          <cell r="C105">
            <v>0</v>
          </cell>
          <cell r="H105">
            <v>422.17</v>
          </cell>
          <cell r="I105">
            <v>0</v>
          </cell>
          <cell r="J105">
            <v>366.36</v>
          </cell>
          <cell r="K105">
            <v>86.36</v>
          </cell>
          <cell r="L105">
            <v>-514.38</v>
          </cell>
          <cell r="M105">
            <v>0</v>
          </cell>
          <cell r="N105">
            <v>0</v>
          </cell>
          <cell r="O105">
            <v>919.11</v>
          </cell>
          <cell r="Q105">
            <v>0</v>
          </cell>
          <cell r="R105">
            <v>1000</v>
          </cell>
          <cell r="S105">
            <v>874.89</v>
          </cell>
          <cell r="U105">
            <v>0</v>
          </cell>
          <cell r="V105">
            <v>0</v>
          </cell>
          <cell r="W105">
            <v>0</v>
          </cell>
          <cell r="X105">
            <v>5488.93</v>
          </cell>
          <cell r="Y105">
            <v>4170.54</v>
          </cell>
          <cell r="Z105">
            <v>0</v>
          </cell>
          <cell r="AA105">
            <v>0</v>
          </cell>
          <cell r="AB105">
            <v>14.55</v>
          </cell>
          <cell r="AC105">
            <v>0</v>
          </cell>
          <cell r="AD105">
            <v>0</v>
          </cell>
          <cell r="AE105">
            <v>0</v>
          </cell>
          <cell r="AF105">
            <v>0</v>
          </cell>
          <cell r="AI105">
            <v>0</v>
          </cell>
          <cell r="AJ105">
            <v>0</v>
          </cell>
          <cell r="AL105">
            <v>1739</v>
          </cell>
          <cell r="AM105">
            <v>0</v>
          </cell>
          <cell r="AN105">
            <v>0</v>
          </cell>
          <cell r="AO105">
            <v>0</v>
          </cell>
          <cell r="AP105">
            <v>0</v>
          </cell>
          <cell r="AQ105">
            <v>0</v>
          </cell>
          <cell r="AR105">
            <v>0</v>
          </cell>
          <cell r="AS105">
            <v>0</v>
          </cell>
          <cell r="AU105">
            <v>0</v>
          </cell>
          <cell r="AV105">
            <v>1604</v>
          </cell>
          <cell r="AW105">
            <v>0</v>
          </cell>
          <cell r="AX105">
            <v>1000</v>
          </cell>
          <cell r="AY105">
            <v>2179.09</v>
          </cell>
          <cell r="AZ105">
            <v>0</v>
          </cell>
          <cell r="BA105">
            <v>0</v>
          </cell>
          <cell r="BB105">
            <v>0</v>
          </cell>
          <cell r="BC105">
            <v>0</v>
          </cell>
          <cell r="BD105">
            <v>0</v>
          </cell>
          <cell r="BE105">
            <v>0</v>
          </cell>
          <cell r="BF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row>
        <row r="106">
          <cell r="B106" t="str">
            <v>Bank Fees</v>
          </cell>
          <cell r="C106">
            <v>0</v>
          </cell>
          <cell r="H106">
            <v>178.38</v>
          </cell>
          <cell r="I106">
            <v>361.74</v>
          </cell>
          <cell r="J106">
            <v>62.71</v>
          </cell>
          <cell r="K106">
            <v>749.58</v>
          </cell>
          <cell r="L106">
            <v>423.71</v>
          </cell>
          <cell r="M106">
            <v>499.13</v>
          </cell>
          <cell r="N106">
            <v>1405.89</v>
          </cell>
          <cell r="O106">
            <v>390.47</v>
          </cell>
          <cell r="P106">
            <v>144</v>
          </cell>
          <cell r="Q106">
            <v>0</v>
          </cell>
          <cell r="R106">
            <v>300</v>
          </cell>
          <cell r="S106">
            <v>5054.49</v>
          </cell>
          <cell r="U106">
            <v>544.57000000000005</v>
          </cell>
          <cell r="V106">
            <v>741.01</v>
          </cell>
          <cell r="W106">
            <v>740.78</v>
          </cell>
          <cell r="X106">
            <v>1137.53</v>
          </cell>
          <cell r="Y106">
            <v>506.78</v>
          </cell>
          <cell r="Z106">
            <v>538.42999999999995</v>
          </cell>
          <cell r="AA106">
            <v>3799.73</v>
          </cell>
          <cell r="AB106">
            <v>737.31</v>
          </cell>
          <cell r="AC106">
            <v>725.82</v>
          </cell>
          <cell r="AD106">
            <v>1406.84</v>
          </cell>
          <cell r="AE106">
            <v>403.64</v>
          </cell>
          <cell r="AF106">
            <v>422.6</v>
          </cell>
          <cell r="AH106">
            <v>519.14</v>
          </cell>
          <cell r="AI106">
            <v>532.11</v>
          </cell>
          <cell r="AJ106">
            <v>664.85</v>
          </cell>
          <cell r="AK106">
            <v>1275.1500000000001</v>
          </cell>
          <cell r="AL106">
            <v>207.06</v>
          </cell>
          <cell r="AM106">
            <v>559.04999999999995</v>
          </cell>
          <cell r="AN106">
            <v>692.06</v>
          </cell>
          <cell r="AO106">
            <v>521.20000000000005</v>
          </cell>
          <cell r="AP106">
            <v>704.04</v>
          </cell>
          <cell r="AQ106">
            <v>1682.11</v>
          </cell>
          <cell r="AR106">
            <v>411.74</v>
          </cell>
          <cell r="AS106">
            <v>607.44000000000005</v>
          </cell>
          <cell r="AU106">
            <v>797.85</v>
          </cell>
          <cell r="AV106">
            <v>512.30999999999995</v>
          </cell>
          <cell r="AW106">
            <v>691.41</v>
          </cell>
          <cell r="AX106">
            <v>1668.71</v>
          </cell>
          <cell r="AY106">
            <v>1279.27</v>
          </cell>
          <cell r="AZ106">
            <v>750</v>
          </cell>
          <cell r="BA106">
            <v>750</v>
          </cell>
          <cell r="BB106">
            <v>750</v>
          </cell>
          <cell r="BC106">
            <v>750</v>
          </cell>
          <cell r="BD106">
            <v>750</v>
          </cell>
          <cell r="BE106">
            <v>750</v>
          </cell>
          <cell r="BF106">
            <v>750</v>
          </cell>
          <cell r="BH106">
            <v>750</v>
          </cell>
          <cell r="BI106">
            <v>750</v>
          </cell>
          <cell r="BJ106">
            <v>750</v>
          </cell>
          <cell r="BK106">
            <v>750</v>
          </cell>
          <cell r="BL106">
            <v>750</v>
          </cell>
          <cell r="BM106">
            <v>750</v>
          </cell>
          <cell r="BN106">
            <v>750</v>
          </cell>
          <cell r="BO106">
            <v>750</v>
          </cell>
          <cell r="BP106">
            <v>750</v>
          </cell>
          <cell r="BQ106">
            <v>750</v>
          </cell>
          <cell r="BR106">
            <v>750</v>
          </cell>
          <cell r="BS106">
            <v>750</v>
          </cell>
          <cell r="BT106">
            <v>750</v>
          </cell>
          <cell r="BU106">
            <v>750</v>
          </cell>
          <cell r="BV106">
            <v>750</v>
          </cell>
          <cell r="BW106">
            <v>750</v>
          </cell>
          <cell r="BX106">
            <v>750</v>
          </cell>
          <cell r="BY106">
            <v>750</v>
          </cell>
          <cell r="BZ106">
            <v>750</v>
          </cell>
          <cell r="CA106">
            <v>750</v>
          </cell>
          <cell r="CB106">
            <v>750</v>
          </cell>
          <cell r="CC106">
            <v>750</v>
          </cell>
          <cell r="CD106">
            <v>750</v>
          </cell>
          <cell r="CE106">
            <v>750</v>
          </cell>
        </row>
        <row r="107">
          <cell r="B107" t="str">
            <v>Stamp Duty</v>
          </cell>
          <cell r="C107">
            <v>0</v>
          </cell>
          <cell r="H107">
            <v>0</v>
          </cell>
          <cell r="I107">
            <v>0</v>
          </cell>
          <cell r="J107">
            <v>0</v>
          </cell>
          <cell r="K107">
            <v>0</v>
          </cell>
          <cell r="L107">
            <v>0</v>
          </cell>
          <cell r="M107">
            <v>0</v>
          </cell>
          <cell r="N107">
            <v>0</v>
          </cell>
          <cell r="O107">
            <v>0</v>
          </cell>
          <cell r="P107">
            <v>0</v>
          </cell>
          <cell r="Q107">
            <v>0</v>
          </cell>
          <cell r="R107">
            <v>0</v>
          </cell>
          <cell r="S107">
            <v>0</v>
          </cell>
          <cell r="U107">
            <v>0</v>
          </cell>
          <cell r="V107">
            <v>0</v>
          </cell>
          <cell r="W107">
            <v>0</v>
          </cell>
          <cell r="X107">
            <v>0</v>
          </cell>
          <cell r="Y107">
            <v>0</v>
          </cell>
          <cell r="Z107">
            <v>0</v>
          </cell>
          <cell r="AA107">
            <v>0</v>
          </cell>
          <cell r="AC107">
            <v>0</v>
          </cell>
          <cell r="AD107">
            <v>0</v>
          </cell>
          <cell r="AE107">
            <v>0</v>
          </cell>
          <cell r="AF107">
            <v>0</v>
          </cell>
          <cell r="AH107">
            <v>0</v>
          </cell>
          <cell r="AI107">
            <v>0</v>
          </cell>
          <cell r="AJ107">
            <v>0</v>
          </cell>
          <cell r="AK107">
            <v>0</v>
          </cell>
          <cell r="AL107">
            <v>0</v>
          </cell>
          <cell r="AM107">
            <v>56.92</v>
          </cell>
          <cell r="AN107">
            <v>0</v>
          </cell>
          <cell r="AO107">
            <v>0</v>
          </cell>
          <cell r="AP107">
            <v>0</v>
          </cell>
          <cell r="AQ107">
            <v>0</v>
          </cell>
          <cell r="AR107">
            <v>0</v>
          </cell>
          <cell r="AS107">
            <v>0</v>
          </cell>
          <cell r="AU107">
            <v>0</v>
          </cell>
          <cell r="AV107">
            <v>-11.83</v>
          </cell>
          <cell r="AW107">
            <v>0</v>
          </cell>
          <cell r="AX107">
            <v>0</v>
          </cell>
          <cell r="AY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row>
        <row r="108">
          <cell r="B108" t="str">
            <v>Interest Expense:Finance Charg</v>
          </cell>
          <cell r="C108">
            <v>0</v>
          </cell>
          <cell r="H108">
            <v>339.41</v>
          </cell>
          <cell r="I108">
            <v>589.29999999999995</v>
          </cell>
          <cell r="J108">
            <v>0</v>
          </cell>
          <cell r="K108">
            <v>416.58</v>
          </cell>
          <cell r="L108">
            <v>173.88</v>
          </cell>
          <cell r="M108">
            <v>38.369999999999997</v>
          </cell>
          <cell r="N108">
            <v>231.16</v>
          </cell>
          <cell r="O108">
            <v>247.31</v>
          </cell>
          <cell r="P108">
            <v>27</v>
          </cell>
          <cell r="Q108">
            <v>0</v>
          </cell>
          <cell r="R108">
            <v>0</v>
          </cell>
          <cell r="S108">
            <v>2726.86</v>
          </cell>
          <cell r="U108">
            <v>0</v>
          </cell>
          <cell r="V108">
            <v>0</v>
          </cell>
          <cell r="W108">
            <v>0</v>
          </cell>
          <cell r="X108">
            <v>0</v>
          </cell>
          <cell r="Y108">
            <v>0</v>
          </cell>
          <cell r="Z108">
            <v>0</v>
          </cell>
          <cell r="AA108">
            <v>0</v>
          </cell>
          <cell r="AB108">
            <v>-37.619999999999997</v>
          </cell>
          <cell r="AC108">
            <v>0</v>
          </cell>
          <cell r="AD108">
            <v>0</v>
          </cell>
          <cell r="AE108">
            <v>0</v>
          </cell>
          <cell r="AF108">
            <v>0</v>
          </cell>
          <cell r="AH108">
            <v>0</v>
          </cell>
          <cell r="AI108">
            <v>0</v>
          </cell>
          <cell r="AJ108">
            <v>0</v>
          </cell>
          <cell r="AK108">
            <v>0</v>
          </cell>
          <cell r="AL108">
            <v>0</v>
          </cell>
          <cell r="AM108">
            <v>0</v>
          </cell>
          <cell r="AN108">
            <v>0</v>
          </cell>
          <cell r="AO108">
            <v>0</v>
          </cell>
          <cell r="AP108">
            <v>0</v>
          </cell>
          <cell r="AQ108">
            <v>0</v>
          </cell>
          <cell r="AR108">
            <v>0</v>
          </cell>
          <cell r="AS108">
            <v>0</v>
          </cell>
          <cell r="AU108">
            <v>0</v>
          </cell>
          <cell r="AV108">
            <v>0</v>
          </cell>
          <cell r="AW108">
            <v>0</v>
          </cell>
          <cell r="AX108">
            <v>0</v>
          </cell>
          <cell r="AY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row>
        <row r="109">
          <cell r="B109" t="str">
            <v>Filing Fees ASIC</v>
          </cell>
          <cell r="C109">
            <v>0</v>
          </cell>
          <cell r="H109">
            <v>0</v>
          </cell>
          <cell r="I109">
            <v>0</v>
          </cell>
          <cell r="J109">
            <v>0</v>
          </cell>
          <cell r="K109">
            <v>0</v>
          </cell>
          <cell r="L109">
            <v>0</v>
          </cell>
          <cell r="M109">
            <v>0</v>
          </cell>
          <cell r="N109">
            <v>0</v>
          </cell>
          <cell r="O109">
            <v>0</v>
          </cell>
          <cell r="P109">
            <v>0</v>
          </cell>
          <cell r="Q109">
            <v>0</v>
          </cell>
          <cell r="R109">
            <v>0</v>
          </cell>
          <cell r="S109">
            <v>404.73</v>
          </cell>
          <cell r="U109">
            <v>0</v>
          </cell>
          <cell r="V109">
            <v>0</v>
          </cell>
          <cell r="W109">
            <v>0</v>
          </cell>
          <cell r="X109">
            <v>285</v>
          </cell>
          <cell r="Y109">
            <v>0</v>
          </cell>
          <cell r="Z109">
            <v>218</v>
          </cell>
          <cell r="AA109">
            <v>218</v>
          </cell>
          <cell r="AC109">
            <v>0</v>
          </cell>
          <cell r="AD109">
            <v>0</v>
          </cell>
          <cell r="AE109">
            <v>0</v>
          </cell>
          <cell r="AF109">
            <v>0</v>
          </cell>
          <cell r="AH109">
            <v>0</v>
          </cell>
          <cell r="AI109">
            <v>0</v>
          </cell>
          <cell r="AJ109">
            <v>0</v>
          </cell>
          <cell r="AK109">
            <v>226.5</v>
          </cell>
          <cell r="AM109">
            <v>226.5</v>
          </cell>
          <cell r="AN109">
            <v>0</v>
          </cell>
          <cell r="AO109">
            <v>0</v>
          </cell>
          <cell r="AP109">
            <v>0</v>
          </cell>
          <cell r="AQ109">
            <v>0</v>
          </cell>
          <cell r="AR109">
            <v>0</v>
          </cell>
          <cell r="AS109">
            <v>0</v>
          </cell>
          <cell r="AU109">
            <v>0</v>
          </cell>
          <cell r="AV109">
            <v>0</v>
          </cell>
          <cell r="AW109">
            <v>0</v>
          </cell>
          <cell r="AX109">
            <v>0</v>
          </cell>
          <cell r="AY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row>
        <row r="110">
          <cell r="B110" t="str">
            <v>Fines and penaltities</v>
          </cell>
          <cell r="C110">
            <v>0</v>
          </cell>
          <cell r="H110">
            <v>0</v>
          </cell>
          <cell r="I110">
            <v>0</v>
          </cell>
          <cell r="J110">
            <v>0</v>
          </cell>
          <cell r="K110">
            <v>0</v>
          </cell>
          <cell r="L110">
            <v>0</v>
          </cell>
          <cell r="M110">
            <v>0</v>
          </cell>
          <cell r="N110">
            <v>0</v>
          </cell>
          <cell r="O110">
            <v>0</v>
          </cell>
          <cell r="P110">
            <v>0</v>
          </cell>
          <cell r="Q110">
            <v>0</v>
          </cell>
          <cell r="R110">
            <v>0</v>
          </cell>
          <cell r="S110">
            <v>0</v>
          </cell>
          <cell r="U110">
            <v>0</v>
          </cell>
          <cell r="V110">
            <v>0</v>
          </cell>
          <cell r="W110">
            <v>597</v>
          </cell>
          <cell r="X110">
            <v>0</v>
          </cell>
          <cell r="Y110">
            <v>0</v>
          </cell>
          <cell r="Z110">
            <v>0</v>
          </cell>
          <cell r="AA110">
            <v>67</v>
          </cell>
          <cell r="AB110">
            <v>57.15</v>
          </cell>
          <cell r="AC110">
            <v>0</v>
          </cell>
          <cell r="AD110">
            <v>0</v>
          </cell>
          <cell r="AE110">
            <v>0</v>
          </cell>
          <cell r="AF110">
            <v>0</v>
          </cell>
          <cell r="AH110">
            <v>0</v>
          </cell>
          <cell r="AI110">
            <v>0</v>
          </cell>
          <cell r="AJ110">
            <v>0</v>
          </cell>
          <cell r="AK110">
            <v>0</v>
          </cell>
          <cell r="AL110">
            <v>0</v>
          </cell>
          <cell r="AM110">
            <v>0</v>
          </cell>
          <cell r="AN110">
            <v>0</v>
          </cell>
          <cell r="AO110">
            <v>0</v>
          </cell>
          <cell r="AP110">
            <v>0</v>
          </cell>
          <cell r="AQ110">
            <v>0</v>
          </cell>
          <cell r="AR110">
            <v>0</v>
          </cell>
          <cell r="AS110">
            <v>0</v>
          </cell>
          <cell r="AU110">
            <v>0</v>
          </cell>
          <cell r="AV110">
            <v>1100</v>
          </cell>
          <cell r="AW110">
            <v>0</v>
          </cell>
          <cell r="AX110">
            <v>0</v>
          </cell>
          <cell r="AY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row>
        <row r="111">
          <cell r="B111" t="str">
            <v>Fringe benefits tax</v>
          </cell>
          <cell r="C111">
            <v>0</v>
          </cell>
          <cell r="H111">
            <v>0</v>
          </cell>
          <cell r="I111">
            <v>0</v>
          </cell>
          <cell r="J111">
            <v>0</v>
          </cell>
          <cell r="K111">
            <v>0</v>
          </cell>
          <cell r="L111">
            <v>0</v>
          </cell>
          <cell r="M111">
            <v>0</v>
          </cell>
          <cell r="N111">
            <v>0</v>
          </cell>
          <cell r="O111">
            <v>0</v>
          </cell>
          <cell r="P111">
            <v>0</v>
          </cell>
          <cell r="Q111">
            <v>0</v>
          </cell>
          <cell r="R111">
            <v>0</v>
          </cell>
          <cell r="S111">
            <v>5610.6</v>
          </cell>
          <cell r="U111">
            <v>0</v>
          </cell>
          <cell r="V111">
            <v>2161</v>
          </cell>
          <cell r="W111">
            <v>0</v>
          </cell>
          <cell r="X111">
            <v>2162</v>
          </cell>
          <cell r="Y111">
            <v>0</v>
          </cell>
          <cell r="Z111">
            <v>0</v>
          </cell>
          <cell r="AA111">
            <v>0</v>
          </cell>
          <cell r="AB111">
            <v>2161</v>
          </cell>
          <cell r="AC111">
            <v>0</v>
          </cell>
          <cell r="AD111">
            <v>0</v>
          </cell>
          <cell r="AE111">
            <v>2162</v>
          </cell>
          <cell r="AF111">
            <v>7511.82</v>
          </cell>
          <cell r="AH111">
            <v>2162</v>
          </cell>
          <cell r="AJ111">
            <v>0</v>
          </cell>
          <cell r="AK111">
            <v>0</v>
          </cell>
          <cell r="AL111">
            <v>5916</v>
          </cell>
          <cell r="AM111">
            <v>0</v>
          </cell>
          <cell r="AN111">
            <v>0</v>
          </cell>
          <cell r="AO111">
            <v>4040</v>
          </cell>
          <cell r="AP111">
            <v>0</v>
          </cell>
          <cell r="AQ111">
            <v>0</v>
          </cell>
          <cell r="AR111">
            <v>729.94</v>
          </cell>
          <cell r="AS111">
            <v>4039</v>
          </cell>
          <cell r="AU111">
            <v>0</v>
          </cell>
          <cell r="AV111">
            <v>4221</v>
          </cell>
          <cell r="AW111">
            <v>0</v>
          </cell>
          <cell r="AX111">
            <v>0</v>
          </cell>
          <cell r="AY111">
            <v>4221</v>
          </cell>
          <cell r="BB111">
            <v>4000</v>
          </cell>
          <cell r="BE111">
            <v>4000</v>
          </cell>
          <cell r="BH111">
            <v>0</v>
          </cell>
          <cell r="BI111">
            <v>4000</v>
          </cell>
          <cell r="BJ111">
            <v>0</v>
          </cell>
          <cell r="BK111">
            <v>0</v>
          </cell>
          <cell r="BL111">
            <v>4000</v>
          </cell>
          <cell r="BM111">
            <v>0</v>
          </cell>
          <cell r="BN111">
            <v>0</v>
          </cell>
          <cell r="BO111">
            <v>4000</v>
          </cell>
          <cell r="BP111">
            <v>0</v>
          </cell>
          <cell r="BQ111">
            <v>0</v>
          </cell>
          <cell r="BR111">
            <v>4000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row>
        <row r="112">
          <cell r="B112" t="str">
            <v>Depreciation</v>
          </cell>
          <cell r="AJ112">
            <v>0</v>
          </cell>
          <cell r="AN112">
            <v>11068</v>
          </cell>
          <cell r="AO112">
            <v>11068</v>
          </cell>
          <cell r="AP112">
            <v>11068</v>
          </cell>
          <cell r="AQ112">
            <v>11068</v>
          </cell>
          <cell r="AR112">
            <v>11068</v>
          </cell>
          <cell r="AS112">
            <v>13352.29</v>
          </cell>
          <cell r="AU112">
            <v>9413</v>
          </cell>
          <cell r="AV112">
            <v>9413</v>
          </cell>
          <cell r="AW112">
            <v>9413</v>
          </cell>
          <cell r="AX112">
            <v>9413</v>
          </cell>
          <cell r="AY112">
            <v>9413</v>
          </cell>
          <cell r="AZ112">
            <v>9413</v>
          </cell>
          <cell r="BA112">
            <v>9413</v>
          </cell>
          <cell r="BB112">
            <v>9413</v>
          </cell>
          <cell r="BC112">
            <v>9413</v>
          </cell>
          <cell r="BD112">
            <v>9413</v>
          </cell>
          <cell r="BE112">
            <v>9413</v>
          </cell>
          <cell r="BF112">
            <v>9413</v>
          </cell>
          <cell r="BH112">
            <v>9413</v>
          </cell>
          <cell r="BI112">
            <v>9413</v>
          </cell>
          <cell r="BJ112">
            <v>9413</v>
          </cell>
          <cell r="BK112">
            <v>9413</v>
          </cell>
          <cell r="BL112">
            <v>9413</v>
          </cell>
          <cell r="BM112">
            <v>9413</v>
          </cell>
          <cell r="BN112">
            <v>9413</v>
          </cell>
          <cell r="BO112">
            <v>9413</v>
          </cell>
          <cell r="BP112">
            <v>9413</v>
          </cell>
          <cell r="BQ112">
            <v>9413</v>
          </cell>
          <cell r="BR112">
            <v>9413</v>
          </cell>
          <cell r="BS112">
            <v>9413</v>
          </cell>
          <cell r="BT112">
            <v>9413</v>
          </cell>
          <cell r="BU112">
            <v>9413</v>
          </cell>
          <cell r="BV112">
            <v>9413</v>
          </cell>
          <cell r="BW112">
            <v>9413</v>
          </cell>
          <cell r="BX112">
            <v>9413</v>
          </cell>
          <cell r="BY112">
            <v>9413</v>
          </cell>
          <cell r="BZ112">
            <v>9413</v>
          </cell>
          <cell r="CA112">
            <v>9413</v>
          </cell>
          <cell r="CB112">
            <v>9413</v>
          </cell>
          <cell r="CC112">
            <v>9413</v>
          </cell>
          <cell r="CD112">
            <v>9413</v>
          </cell>
          <cell r="CE112">
            <v>0</v>
          </cell>
        </row>
        <row r="113">
          <cell r="B113" t="str">
            <v>Depreciation Expense - Leaseho</v>
          </cell>
          <cell r="H113">
            <v>0</v>
          </cell>
          <cell r="I113">
            <v>0</v>
          </cell>
          <cell r="J113">
            <v>0</v>
          </cell>
          <cell r="K113">
            <v>0</v>
          </cell>
          <cell r="L113">
            <v>577</v>
          </cell>
          <cell r="M113">
            <v>577</v>
          </cell>
          <cell r="N113">
            <v>577</v>
          </cell>
          <cell r="O113">
            <v>577</v>
          </cell>
          <cell r="P113">
            <v>577</v>
          </cell>
          <cell r="Q113">
            <v>661.36891666666668</v>
          </cell>
          <cell r="R113">
            <v>0</v>
          </cell>
          <cell r="S113">
            <v>4910</v>
          </cell>
          <cell r="U113">
            <v>577</v>
          </cell>
          <cell r="V113">
            <v>577</v>
          </cell>
          <cell r="W113">
            <v>577</v>
          </cell>
          <cell r="X113">
            <v>577</v>
          </cell>
          <cell r="Y113">
            <v>577</v>
          </cell>
          <cell r="Z113">
            <v>577</v>
          </cell>
          <cell r="AA113">
            <v>577</v>
          </cell>
          <cell r="AB113">
            <v>577</v>
          </cell>
          <cell r="AC113">
            <v>577</v>
          </cell>
          <cell r="AD113">
            <v>577</v>
          </cell>
          <cell r="AE113">
            <v>577</v>
          </cell>
          <cell r="AF113">
            <v>10046</v>
          </cell>
          <cell r="AH113">
            <v>2011</v>
          </cell>
          <cell r="AL113">
            <v>0</v>
          </cell>
          <cell r="AM113">
            <v>0</v>
          </cell>
          <cell r="AN113">
            <v>0</v>
          </cell>
          <cell r="AO113">
            <v>0</v>
          </cell>
          <cell r="AP113">
            <v>0</v>
          </cell>
          <cell r="AQ113">
            <v>0</v>
          </cell>
          <cell r="AR113">
            <v>0</v>
          </cell>
          <cell r="AS113">
            <v>0</v>
          </cell>
          <cell r="AU113">
            <v>0</v>
          </cell>
          <cell r="AV113">
            <v>0</v>
          </cell>
          <cell r="AW113">
            <v>0</v>
          </cell>
          <cell r="AX113">
            <v>0</v>
          </cell>
          <cell r="AY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114" t="str">
            <v>Depreciation Expense - P&amp;E</v>
          </cell>
          <cell r="H114">
            <v>57</v>
          </cell>
          <cell r="I114">
            <v>57</v>
          </cell>
          <cell r="J114">
            <v>57</v>
          </cell>
          <cell r="K114">
            <v>57</v>
          </cell>
          <cell r="L114">
            <v>57</v>
          </cell>
          <cell r="M114">
            <v>57</v>
          </cell>
          <cell r="N114">
            <v>57</v>
          </cell>
          <cell r="O114">
            <v>57</v>
          </cell>
          <cell r="P114">
            <v>57</v>
          </cell>
          <cell r="Q114">
            <v>1695.8875</v>
          </cell>
          <cell r="R114">
            <v>0</v>
          </cell>
          <cell r="S114">
            <v>19941</v>
          </cell>
          <cell r="U114">
            <v>57</v>
          </cell>
          <cell r="V114">
            <v>57</v>
          </cell>
          <cell r="W114">
            <v>57</v>
          </cell>
          <cell r="X114">
            <v>57</v>
          </cell>
          <cell r="Y114">
            <v>57</v>
          </cell>
          <cell r="Z114">
            <v>57</v>
          </cell>
          <cell r="AA114">
            <v>57</v>
          </cell>
          <cell r="AB114">
            <v>57</v>
          </cell>
          <cell r="AC114">
            <v>57</v>
          </cell>
          <cell r="AD114">
            <v>57</v>
          </cell>
          <cell r="AE114">
            <v>57</v>
          </cell>
          <cell r="AF114">
            <v>60547</v>
          </cell>
          <cell r="AH114">
            <v>3470</v>
          </cell>
          <cell r="AL114">
            <v>0</v>
          </cell>
          <cell r="AM114">
            <v>0</v>
          </cell>
          <cell r="AN114">
            <v>0</v>
          </cell>
          <cell r="AO114">
            <v>0</v>
          </cell>
          <cell r="AP114">
            <v>0</v>
          </cell>
          <cell r="AQ114">
            <v>0</v>
          </cell>
          <cell r="AR114">
            <v>0</v>
          </cell>
          <cell r="AS114">
            <v>0</v>
          </cell>
          <cell r="AU114">
            <v>0</v>
          </cell>
          <cell r="AV114">
            <v>0</v>
          </cell>
          <cell r="AW114">
            <v>0</v>
          </cell>
          <cell r="AX114">
            <v>0</v>
          </cell>
          <cell r="AY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row>
        <row r="115">
          <cell r="B115" t="str">
            <v>Depreciation Expense - Vehicle</v>
          </cell>
          <cell r="H115">
            <v>3943</v>
          </cell>
          <cell r="I115">
            <v>3943</v>
          </cell>
          <cell r="J115">
            <v>3943</v>
          </cell>
          <cell r="K115">
            <v>3943</v>
          </cell>
          <cell r="L115">
            <v>4072</v>
          </cell>
          <cell r="M115">
            <v>4072</v>
          </cell>
          <cell r="N115">
            <v>4072</v>
          </cell>
          <cell r="O115">
            <v>4072</v>
          </cell>
          <cell r="P115">
            <v>4072</v>
          </cell>
          <cell r="Q115">
            <v>3276.2033333333334</v>
          </cell>
          <cell r="R115">
            <v>0</v>
          </cell>
          <cell r="S115">
            <v>48348</v>
          </cell>
          <cell r="U115">
            <v>4072</v>
          </cell>
          <cell r="V115">
            <v>4072</v>
          </cell>
          <cell r="W115">
            <v>4072</v>
          </cell>
          <cell r="X115">
            <v>4072</v>
          </cell>
          <cell r="Y115">
            <v>4072</v>
          </cell>
          <cell r="Z115">
            <v>4072</v>
          </cell>
          <cell r="AA115">
            <v>4072</v>
          </cell>
          <cell r="AB115">
            <v>4072</v>
          </cell>
          <cell r="AC115">
            <v>4072</v>
          </cell>
          <cell r="AD115">
            <v>4072</v>
          </cell>
          <cell r="AE115">
            <v>4072</v>
          </cell>
          <cell r="AF115">
            <v>-8530.24</v>
          </cell>
          <cell r="AH115">
            <v>2310</v>
          </cell>
          <cell r="AL115">
            <v>0</v>
          </cell>
          <cell r="AM115">
            <v>0</v>
          </cell>
          <cell r="AN115">
            <v>0</v>
          </cell>
          <cell r="AO115">
            <v>0</v>
          </cell>
          <cell r="AP115">
            <v>0</v>
          </cell>
          <cell r="AQ115">
            <v>0</v>
          </cell>
          <cell r="AR115">
            <v>0</v>
          </cell>
          <cell r="AS115">
            <v>0</v>
          </cell>
          <cell r="AU115">
            <v>0</v>
          </cell>
          <cell r="AV115">
            <v>0</v>
          </cell>
          <cell r="AW115">
            <v>0</v>
          </cell>
          <cell r="AX115">
            <v>0</v>
          </cell>
          <cell r="AY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116" t="str">
            <v>Depreciation Expense - F&amp;F</v>
          </cell>
          <cell r="H116">
            <v>974</v>
          </cell>
          <cell r="I116">
            <v>974</v>
          </cell>
          <cell r="J116">
            <v>974</v>
          </cell>
          <cell r="K116">
            <v>974</v>
          </cell>
          <cell r="L116">
            <v>1556</v>
          </cell>
          <cell r="M116">
            <v>1556</v>
          </cell>
          <cell r="N116">
            <v>1556</v>
          </cell>
          <cell r="O116">
            <v>1556</v>
          </cell>
          <cell r="P116">
            <v>1556</v>
          </cell>
          <cell r="Q116">
            <v>1309.1485</v>
          </cell>
          <cell r="R116">
            <v>0</v>
          </cell>
          <cell r="S116">
            <v>19918</v>
          </cell>
          <cell r="U116">
            <v>1556</v>
          </cell>
          <cell r="V116">
            <v>1556</v>
          </cell>
          <cell r="W116">
            <v>1556</v>
          </cell>
          <cell r="X116">
            <v>1556</v>
          </cell>
          <cell r="Y116">
            <v>1556</v>
          </cell>
          <cell r="Z116">
            <v>1556</v>
          </cell>
          <cell r="AA116">
            <v>1556</v>
          </cell>
          <cell r="AB116">
            <v>1556</v>
          </cell>
          <cell r="AC116">
            <v>1556</v>
          </cell>
          <cell r="AD116">
            <v>1556</v>
          </cell>
          <cell r="AE116">
            <v>1556</v>
          </cell>
          <cell r="AF116">
            <v>-3912</v>
          </cell>
          <cell r="AH116">
            <v>970</v>
          </cell>
          <cell r="AL116">
            <v>0</v>
          </cell>
          <cell r="AM116">
            <v>0</v>
          </cell>
          <cell r="AN116">
            <v>0</v>
          </cell>
          <cell r="AO116">
            <v>0</v>
          </cell>
          <cell r="AP116">
            <v>0</v>
          </cell>
          <cell r="AQ116">
            <v>0</v>
          </cell>
          <cell r="AR116">
            <v>0</v>
          </cell>
          <cell r="AS116">
            <v>0</v>
          </cell>
          <cell r="AU116">
            <v>0</v>
          </cell>
          <cell r="AV116">
            <v>0</v>
          </cell>
          <cell r="AW116">
            <v>0</v>
          </cell>
          <cell r="AX116">
            <v>0</v>
          </cell>
          <cell r="AY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row>
        <row r="117">
          <cell r="B117" t="str">
            <v>Depreciation Expense - Softwar</v>
          </cell>
          <cell r="H117">
            <v>0</v>
          </cell>
          <cell r="I117">
            <v>0</v>
          </cell>
          <cell r="J117">
            <v>0</v>
          </cell>
          <cell r="K117">
            <v>0</v>
          </cell>
          <cell r="L117">
            <v>0</v>
          </cell>
          <cell r="M117">
            <v>0</v>
          </cell>
          <cell r="N117">
            <v>0</v>
          </cell>
          <cell r="O117">
            <v>0</v>
          </cell>
          <cell r="P117">
            <v>0</v>
          </cell>
          <cell r="Q117">
            <v>0</v>
          </cell>
          <cell r="R117">
            <v>0</v>
          </cell>
          <cell r="S117">
            <v>0</v>
          </cell>
          <cell r="U117">
            <v>0</v>
          </cell>
          <cell r="V117">
            <v>0</v>
          </cell>
          <cell r="W117">
            <v>0</v>
          </cell>
          <cell r="X117">
            <v>0</v>
          </cell>
          <cell r="Y117">
            <v>0</v>
          </cell>
          <cell r="Z117">
            <v>0</v>
          </cell>
          <cell r="AA117">
            <v>0</v>
          </cell>
          <cell r="AC117">
            <v>0</v>
          </cell>
          <cell r="AD117">
            <v>0</v>
          </cell>
          <cell r="AE117">
            <v>0</v>
          </cell>
          <cell r="AF117">
            <v>30466</v>
          </cell>
          <cell r="AH117">
            <v>2485</v>
          </cell>
          <cell r="AI117">
            <v>0</v>
          </cell>
          <cell r="AL117">
            <v>0</v>
          </cell>
          <cell r="AM117">
            <v>0</v>
          </cell>
          <cell r="AN117">
            <v>0</v>
          </cell>
          <cell r="AO117">
            <v>0</v>
          </cell>
          <cell r="AP117">
            <v>0</v>
          </cell>
          <cell r="AQ117">
            <v>0</v>
          </cell>
          <cell r="AR117">
            <v>0</v>
          </cell>
          <cell r="AS117">
            <v>0</v>
          </cell>
          <cell r="AU117">
            <v>0</v>
          </cell>
          <cell r="AV117">
            <v>0</v>
          </cell>
          <cell r="AW117">
            <v>0</v>
          </cell>
          <cell r="AX117">
            <v>0</v>
          </cell>
          <cell r="AY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row>
        <row r="118">
          <cell r="B118" t="str">
            <v>Depreciation Expense - LVP</v>
          </cell>
          <cell r="H118">
            <v>457</v>
          </cell>
          <cell r="I118">
            <v>457</v>
          </cell>
          <cell r="J118">
            <v>457</v>
          </cell>
          <cell r="K118">
            <v>457</v>
          </cell>
          <cell r="L118">
            <v>-624</v>
          </cell>
          <cell r="M118">
            <v>78</v>
          </cell>
          <cell r="N118">
            <v>-78</v>
          </cell>
          <cell r="O118">
            <v>-78</v>
          </cell>
          <cell r="P118">
            <v>-78</v>
          </cell>
          <cell r="Q118">
            <v>67.560625000000002</v>
          </cell>
          <cell r="R118">
            <v>0</v>
          </cell>
          <cell r="S118">
            <v>0</v>
          </cell>
          <cell r="U118">
            <v>0</v>
          </cell>
          <cell r="V118">
            <v>0</v>
          </cell>
          <cell r="W118">
            <v>0</v>
          </cell>
          <cell r="X118">
            <v>0</v>
          </cell>
          <cell r="Y118">
            <v>0</v>
          </cell>
          <cell r="Z118">
            <v>0</v>
          </cell>
          <cell r="AA118">
            <v>0</v>
          </cell>
          <cell r="AC118">
            <v>0</v>
          </cell>
          <cell r="AD118">
            <v>0</v>
          </cell>
          <cell r="AE118">
            <v>0</v>
          </cell>
          <cell r="AF118">
            <v>0</v>
          </cell>
          <cell r="AH118">
            <v>0</v>
          </cell>
          <cell r="AI118">
            <v>0</v>
          </cell>
          <cell r="AL118">
            <v>0</v>
          </cell>
          <cell r="AM118">
            <v>0</v>
          </cell>
          <cell r="AN118">
            <v>0</v>
          </cell>
          <cell r="AO118">
            <v>0</v>
          </cell>
          <cell r="AP118">
            <v>0</v>
          </cell>
          <cell r="AQ118">
            <v>0</v>
          </cell>
          <cell r="AR118">
            <v>0</v>
          </cell>
          <cell r="AS118">
            <v>0</v>
          </cell>
          <cell r="AU118">
            <v>0</v>
          </cell>
          <cell r="AV118">
            <v>0</v>
          </cell>
          <cell r="AW118">
            <v>0</v>
          </cell>
          <cell r="AX118">
            <v>0</v>
          </cell>
          <cell r="AY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row>
        <row r="119">
          <cell r="B119" t="str">
            <v>Total Depreciation</v>
          </cell>
          <cell r="H119">
            <v>5431</v>
          </cell>
          <cell r="I119">
            <v>5431</v>
          </cell>
          <cell r="J119">
            <v>5431</v>
          </cell>
          <cell r="K119">
            <v>5431</v>
          </cell>
          <cell r="L119">
            <v>5638</v>
          </cell>
          <cell r="M119">
            <v>6340</v>
          </cell>
          <cell r="N119">
            <v>6184</v>
          </cell>
          <cell r="O119">
            <v>6184</v>
          </cell>
          <cell r="P119">
            <v>6184</v>
          </cell>
          <cell r="Q119">
            <v>7010.1688750000003</v>
          </cell>
          <cell r="R119">
            <v>0</v>
          </cell>
          <cell r="S119">
            <v>93117</v>
          </cell>
          <cell r="U119">
            <v>6262</v>
          </cell>
          <cell r="V119">
            <v>6262</v>
          </cell>
          <cell r="W119">
            <v>6262</v>
          </cell>
          <cell r="X119">
            <v>6262</v>
          </cell>
          <cell r="Y119">
            <v>6262</v>
          </cell>
          <cell r="Z119">
            <v>6262</v>
          </cell>
          <cell r="AA119">
            <v>6262</v>
          </cell>
          <cell r="AB119">
            <v>6262</v>
          </cell>
          <cell r="AC119">
            <v>6262</v>
          </cell>
          <cell r="AD119">
            <v>6262</v>
          </cell>
          <cell r="AE119">
            <v>6262</v>
          </cell>
          <cell r="AF119">
            <v>88616.760000000009</v>
          </cell>
          <cell r="AH119">
            <v>11246</v>
          </cell>
          <cell r="AI119">
            <v>11303</v>
          </cell>
          <cell r="AJ119">
            <v>11068</v>
          </cell>
          <cell r="AK119">
            <v>11068</v>
          </cell>
          <cell r="AL119">
            <v>11068</v>
          </cell>
          <cell r="AM119">
            <v>11068</v>
          </cell>
          <cell r="AN119">
            <v>11068</v>
          </cell>
          <cell r="AO119">
            <v>11068</v>
          </cell>
          <cell r="AP119">
            <v>11068</v>
          </cell>
          <cell r="AQ119">
            <v>11068</v>
          </cell>
          <cell r="AR119">
            <v>11068</v>
          </cell>
          <cell r="AS119">
            <v>13352.29</v>
          </cell>
          <cell r="AU119">
            <v>9413</v>
          </cell>
          <cell r="AV119">
            <v>9413</v>
          </cell>
          <cell r="AW119">
            <v>9413</v>
          </cell>
          <cell r="AX119">
            <v>9413</v>
          </cell>
          <cell r="AY119">
            <v>9413</v>
          </cell>
          <cell r="AZ119">
            <v>0</v>
          </cell>
          <cell r="BA119">
            <v>0</v>
          </cell>
          <cell r="BB119">
            <v>0</v>
          </cell>
          <cell r="BC119">
            <v>0</v>
          </cell>
          <cell r="BD119">
            <v>0</v>
          </cell>
          <cell r="BE119">
            <v>0</v>
          </cell>
          <cell r="BF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row>
        <row r="120">
          <cell r="B120" t="str">
            <v>Consulting IT</v>
          </cell>
          <cell r="C120">
            <v>0</v>
          </cell>
          <cell r="H120">
            <v>6877.19</v>
          </cell>
          <cell r="I120">
            <v>5412.19</v>
          </cell>
          <cell r="J120">
            <v>3849.78</v>
          </cell>
          <cell r="K120">
            <v>1213.31</v>
          </cell>
          <cell r="L120">
            <v>1189.55</v>
          </cell>
          <cell r="M120">
            <v>1158.3800000000001</v>
          </cell>
          <cell r="N120">
            <v>7176.96</v>
          </cell>
          <cell r="O120">
            <v>8868.23</v>
          </cell>
          <cell r="P120">
            <v>7814</v>
          </cell>
          <cell r="Q120">
            <v>2000</v>
          </cell>
          <cell r="R120">
            <v>2000</v>
          </cell>
          <cell r="S120">
            <v>49697.88</v>
          </cell>
          <cell r="U120">
            <v>2641.14</v>
          </cell>
          <cell r="V120">
            <v>991.15</v>
          </cell>
          <cell r="W120">
            <v>4350</v>
          </cell>
          <cell r="X120">
            <v>0</v>
          </cell>
          <cell r="Y120">
            <v>0</v>
          </cell>
          <cell r="Z120">
            <v>0</v>
          </cell>
          <cell r="AA120">
            <v>0</v>
          </cell>
          <cell r="AC120">
            <v>0</v>
          </cell>
          <cell r="AD120">
            <v>0</v>
          </cell>
          <cell r="AE120">
            <v>0</v>
          </cell>
          <cell r="AF120">
            <v>0</v>
          </cell>
          <cell r="AH120">
            <v>0</v>
          </cell>
          <cell r="AL120">
            <v>6944.42</v>
          </cell>
          <cell r="AM120">
            <v>5418.61</v>
          </cell>
          <cell r="AN120">
            <v>11813.18</v>
          </cell>
          <cell r="AO120">
            <v>5779.14</v>
          </cell>
          <cell r="AP120">
            <v>10970.14</v>
          </cell>
          <cell r="AQ120">
            <v>5779.14</v>
          </cell>
          <cell r="AR120">
            <v>5948.14</v>
          </cell>
          <cell r="AS120">
            <v>6097</v>
          </cell>
          <cell r="AU120">
            <v>5723</v>
          </cell>
          <cell r="AV120">
            <v>5788</v>
          </cell>
          <cell r="AW120">
            <v>7025.5</v>
          </cell>
          <cell r="AX120">
            <v>6252</v>
          </cell>
          <cell r="AY120">
            <v>7034</v>
          </cell>
          <cell r="AZ120">
            <v>6000</v>
          </cell>
          <cell r="BA120">
            <v>6000</v>
          </cell>
          <cell r="BB120">
            <v>6400</v>
          </cell>
          <cell r="BC120">
            <v>6400</v>
          </cell>
          <cell r="BD120">
            <v>6400</v>
          </cell>
          <cell r="BE120">
            <v>6400</v>
          </cell>
          <cell r="BF120">
            <v>6400</v>
          </cell>
          <cell r="BH120">
            <v>6400</v>
          </cell>
          <cell r="BI120">
            <v>6400</v>
          </cell>
          <cell r="BJ120">
            <v>6400</v>
          </cell>
          <cell r="BK120">
            <v>6400</v>
          </cell>
          <cell r="BL120">
            <v>6400</v>
          </cell>
          <cell r="BM120">
            <v>6400</v>
          </cell>
          <cell r="BN120">
            <v>6400</v>
          </cell>
          <cell r="BO120">
            <v>6400</v>
          </cell>
          <cell r="BP120">
            <v>6400</v>
          </cell>
          <cell r="BQ120">
            <v>6400</v>
          </cell>
          <cell r="BR120">
            <v>6400</v>
          </cell>
          <cell r="BS120">
            <v>6400</v>
          </cell>
          <cell r="BT120">
            <v>0</v>
          </cell>
          <cell r="BU120">
            <v>0</v>
          </cell>
          <cell r="BV120">
            <v>0</v>
          </cell>
          <cell r="BW120">
            <v>0</v>
          </cell>
          <cell r="BX120">
            <v>0</v>
          </cell>
          <cell r="BY120">
            <v>0</v>
          </cell>
          <cell r="BZ120">
            <v>0</v>
          </cell>
          <cell r="CA120">
            <v>0</v>
          </cell>
          <cell r="CB120">
            <v>0</v>
          </cell>
          <cell r="CC120">
            <v>0</v>
          </cell>
          <cell r="CD120">
            <v>0</v>
          </cell>
          <cell r="CE120">
            <v>0</v>
          </cell>
        </row>
        <row r="121">
          <cell r="B121" t="str">
            <v>Computers/IT Repairs &amp; Mainten</v>
          </cell>
          <cell r="C121">
            <v>0</v>
          </cell>
          <cell r="H121">
            <v>422.82</v>
          </cell>
          <cell r="I121">
            <v>-109.25</v>
          </cell>
          <cell r="J121">
            <v>322.2</v>
          </cell>
          <cell r="K121">
            <v>1447.59</v>
          </cell>
          <cell r="L121">
            <v>1486.34</v>
          </cell>
          <cell r="M121">
            <v>2661.45</v>
          </cell>
          <cell r="N121">
            <v>796.34</v>
          </cell>
          <cell r="O121">
            <v>795.34</v>
          </cell>
          <cell r="P121">
            <v>892</v>
          </cell>
          <cell r="Q121">
            <v>1200</v>
          </cell>
          <cell r="R121">
            <v>1200</v>
          </cell>
          <cell r="S121">
            <v>62209.73</v>
          </cell>
          <cell r="U121">
            <v>9803.41</v>
          </cell>
          <cell r="V121">
            <v>2920.31</v>
          </cell>
          <cell r="W121">
            <v>535.16999999999996</v>
          </cell>
          <cell r="X121">
            <v>6566.71</v>
          </cell>
          <cell r="Y121">
            <v>4178.41</v>
          </cell>
          <cell r="Z121">
            <v>4290.91</v>
          </cell>
          <cell r="AA121">
            <v>6424.41</v>
          </cell>
          <cell r="AB121">
            <v>4815.91</v>
          </cell>
          <cell r="AC121">
            <v>3878.41</v>
          </cell>
          <cell r="AD121">
            <v>3118.41</v>
          </cell>
          <cell r="AE121">
            <v>3165.91</v>
          </cell>
          <cell r="AF121">
            <v>4934.09</v>
          </cell>
          <cell r="AH121">
            <v>179.69</v>
          </cell>
          <cell r="AI121">
            <v>4408.09</v>
          </cell>
          <cell r="AJ121">
            <v>4751.1400000000003</v>
          </cell>
          <cell r="AK121">
            <v>10122.969999999999</v>
          </cell>
          <cell r="AM121">
            <v>0</v>
          </cell>
          <cell r="AN121">
            <v>1890</v>
          </cell>
          <cell r="AO121">
            <v>0</v>
          </cell>
          <cell r="AP121">
            <v>0</v>
          </cell>
          <cell r="AQ121">
            <v>0</v>
          </cell>
          <cell r="AR121">
            <v>0</v>
          </cell>
          <cell r="AS121">
            <v>0</v>
          </cell>
          <cell r="AU121">
            <v>0</v>
          </cell>
          <cell r="AV121">
            <v>140</v>
          </cell>
          <cell r="AW121">
            <v>0</v>
          </cell>
          <cell r="AX121">
            <v>0</v>
          </cell>
          <cell r="AY121">
            <v>0</v>
          </cell>
          <cell r="AZ121">
            <v>1200</v>
          </cell>
          <cell r="BA121">
            <v>1200</v>
          </cell>
          <cell r="BB121">
            <v>1200</v>
          </cell>
          <cell r="BC121">
            <v>1200</v>
          </cell>
          <cell r="BD121">
            <v>1200</v>
          </cell>
          <cell r="BE121">
            <v>1200</v>
          </cell>
          <cell r="BF121">
            <v>1200</v>
          </cell>
          <cell r="BH121">
            <v>1200</v>
          </cell>
          <cell r="BI121">
            <v>1200</v>
          </cell>
          <cell r="BJ121">
            <v>1200</v>
          </cell>
          <cell r="BK121">
            <v>1200</v>
          </cell>
          <cell r="BL121">
            <v>1200</v>
          </cell>
          <cell r="BM121">
            <v>1200</v>
          </cell>
          <cell r="BN121">
            <v>1200</v>
          </cell>
          <cell r="BO121">
            <v>1200</v>
          </cell>
          <cell r="BP121">
            <v>1200</v>
          </cell>
          <cell r="BQ121">
            <v>1200</v>
          </cell>
          <cell r="BR121">
            <v>1200</v>
          </cell>
          <cell r="BS121">
            <v>1200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122" t="str">
            <v>Internet</v>
          </cell>
          <cell r="C122">
            <v>0</v>
          </cell>
          <cell r="H122">
            <v>486.6</v>
          </cell>
          <cell r="I122">
            <v>133.44999999999999</v>
          </cell>
          <cell r="J122">
            <v>563.37</v>
          </cell>
          <cell r="K122">
            <v>247.89</v>
          </cell>
          <cell r="L122">
            <v>301.58999999999997</v>
          </cell>
          <cell r="M122">
            <v>314.25</v>
          </cell>
          <cell r="N122">
            <v>549.22</v>
          </cell>
          <cell r="O122">
            <v>362.12</v>
          </cell>
          <cell r="P122">
            <v>532</v>
          </cell>
          <cell r="Q122">
            <v>300</v>
          </cell>
          <cell r="R122">
            <v>300</v>
          </cell>
          <cell r="S122">
            <v>7728.41</v>
          </cell>
          <cell r="U122">
            <v>625.09</v>
          </cell>
          <cell r="V122">
            <v>2120.04</v>
          </cell>
          <cell r="W122">
            <v>6163.44</v>
          </cell>
          <cell r="X122">
            <v>-1410.09</v>
          </cell>
          <cell r="Y122">
            <v>1986.53</v>
          </cell>
          <cell r="Z122">
            <v>2374.7600000000002</v>
          </cell>
          <cell r="AA122">
            <v>2413.44</v>
          </cell>
          <cell r="AB122">
            <v>2821.38</v>
          </cell>
          <cell r="AC122">
            <v>2437.48</v>
          </cell>
          <cell r="AD122">
            <v>2485.52</v>
          </cell>
          <cell r="AE122">
            <v>2484.5300000000002</v>
          </cell>
          <cell r="AF122">
            <v>2477.4499999999998</v>
          </cell>
          <cell r="AH122">
            <v>2423.81</v>
          </cell>
          <cell r="AI122">
            <v>2532.9</v>
          </cell>
          <cell r="AJ122">
            <v>2368.7800000000002</v>
          </cell>
          <cell r="AK122">
            <v>2519.23</v>
          </cell>
          <cell r="AL122">
            <v>2597.46</v>
          </cell>
          <cell r="AM122">
            <v>2350.23</v>
          </cell>
          <cell r="AN122">
            <v>2582.42</v>
          </cell>
          <cell r="AO122">
            <v>3278.5</v>
          </cell>
          <cell r="AP122">
            <v>2681.03</v>
          </cell>
          <cell r="AQ122">
            <v>2734.65</v>
          </cell>
          <cell r="AR122">
            <v>2694.69</v>
          </cell>
          <cell r="AS122">
            <v>2693.75</v>
          </cell>
          <cell r="AU122">
            <v>2760.67</v>
          </cell>
          <cell r="AV122">
            <v>2751.46</v>
          </cell>
          <cell r="AW122">
            <v>2725.05</v>
          </cell>
          <cell r="AX122">
            <v>2623.78</v>
          </cell>
          <cell r="AY122">
            <v>2560.19</v>
          </cell>
          <cell r="AZ122">
            <v>3520</v>
          </cell>
          <cell r="BA122">
            <v>3520</v>
          </cell>
          <cell r="BB122">
            <v>3520</v>
          </cell>
          <cell r="BC122">
            <v>3520</v>
          </cell>
          <cell r="BD122">
            <v>3520</v>
          </cell>
          <cell r="BE122">
            <v>3520</v>
          </cell>
          <cell r="BF122">
            <v>3520</v>
          </cell>
          <cell r="BH122">
            <v>3520</v>
          </cell>
          <cell r="BI122">
            <v>3520</v>
          </cell>
          <cell r="BJ122">
            <v>3520</v>
          </cell>
          <cell r="BK122">
            <v>3520</v>
          </cell>
          <cell r="BL122">
            <v>3520</v>
          </cell>
          <cell r="BM122">
            <v>3520</v>
          </cell>
          <cell r="BN122">
            <v>3520</v>
          </cell>
          <cell r="BO122">
            <v>3520</v>
          </cell>
          <cell r="BP122">
            <v>3520</v>
          </cell>
          <cell r="BQ122">
            <v>3520</v>
          </cell>
          <cell r="BR122">
            <v>3520</v>
          </cell>
          <cell r="BS122">
            <v>3520</v>
          </cell>
          <cell r="BT122">
            <v>0</v>
          </cell>
          <cell r="BU122">
            <v>0</v>
          </cell>
          <cell r="BV122">
            <v>0</v>
          </cell>
          <cell r="BW122">
            <v>0</v>
          </cell>
          <cell r="BX122">
            <v>0</v>
          </cell>
          <cell r="BY122">
            <v>0</v>
          </cell>
          <cell r="BZ122">
            <v>0</v>
          </cell>
          <cell r="CA122">
            <v>0</v>
          </cell>
          <cell r="CB122">
            <v>0</v>
          </cell>
          <cell r="CC122">
            <v>0</v>
          </cell>
          <cell r="CD122">
            <v>0</v>
          </cell>
          <cell r="CE122">
            <v>0</v>
          </cell>
        </row>
        <row r="123">
          <cell r="B123" t="str">
            <v>Dues &amp; Memberships/Subscriptio</v>
          </cell>
          <cell r="C123">
            <v>0</v>
          </cell>
          <cell r="H123">
            <v>1617.7</v>
          </cell>
          <cell r="I123">
            <v>2727.93</v>
          </cell>
          <cell r="J123">
            <v>2167.4299999999998</v>
          </cell>
          <cell r="K123">
            <v>1678.65</v>
          </cell>
          <cell r="L123">
            <v>2851.93</v>
          </cell>
          <cell r="M123">
            <v>2065.2800000000002</v>
          </cell>
          <cell r="N123">
            <v>1895.4</v>
          </cell>
          <cell r="O123">
            <v>955.38</v>
          </cell>
          <cell r="P123">
            <v>1749</v>
          </cell>
          <cell r="Q123">
            <v>2500</v>
          </cell>
          <cell r="R123">
            <v>2500</v>
          </cell>
          <cell r="S123">
            <v>24519.33</v>
          </cell>
          <cell r="U123">
            <v>4784.0600000000004</v>
          </cell>
          <cell r="V123">
            <v>3743.86</v>
          </cell>
          <cell r="W123">
            <v>1494.81</v>
          </cell>
          <cell r="X123">
            <v>3514.73</v>
          </cell>
          <cell r="Y123">
            <v>2881.86</v>
          </cell>
          <cell r="Z123">
            <v>2653.76</v>
          </cell>
          <cell r="AA123">
            <v>-573.73</v>
          </cell>
          <cell r="AB123">
            <v>1900.48</v>
          </cell>
          <cell r="AC123">
            <v>2423.5300000000002</v>
          </cell>
          <cell r="AD123">
            <v>1961.94</v>
          </cell>
          <cell r="AE123">
            <v>2201.92</v>
          </cell>
          <cell r="AF123">
            <v>2240.7199999999998</v>
          </cell>
          <cell r="AH123">
            <v>2829.72</v>
          </cell>
          <cell r="AI123">
            <v>1900.95</v>
          </cell>
          <cell r="AJ123">
            <v>1298.1300000000001</v>
          </cell>
          <cell r="AK123">
            <v>3381.34</v>
          </cell>
          <cell r="AL123">
            <v>2816.31</v>
          </cell>
          <cell r="AM123">
            <v>898.02</v>
          </cell>
          <cell r="AN123">
            <v>1648.31</v>
          </cell>
          <cell r="AO123">
            <v>2084.02</v>
          </cell>
          <cell r="AP123">
            <v>2180.5500000000002</v>
          </cell>
          <cell r="AQ123">
            <v>3814.23</v>
          </cell>
          <cell r="AR123">
            <v>3662.99</v>
          </cell>
          <cell r="AS123">
            <v>4142.41</v>
          </cell>
          <cell r="AU123">
            <v>3356.62</v>
          </cell>
          <cell r="AV123">
            <v>3031.1</v>
          </cell>
          <cell r="AW123">
            <v>3749.55</v>
          </cell>
          <cell r="AX123">
            <v>4757.54</v>
          </cell>
          <cell r="AY123">
            <v>6431.92</v>
          </cell>
          <cell r="AZ123">
            <v>3178.3333333333335</v>
          </cell>
          <cell r="BA123">
            <v>3178.3333333333335</v>
          </cell>
          <cell r="BB123">
            <v>845</v>
          </cell>
          <cell r="BC123">
            <v>6967</v>
          </cell>
          <cell r="BD123">
            <v>845</v>
          </cell>
          <cell r="BE123">
            <v>845</v>
          </cell>
          <cell r="BF123">
            <v>6967</v>
          </cell>
          <cell r="BH123">
            <v>2708.3333333333335</v>
          </cell>
          <cell r="BI123">
            <v>2708.3333333333335</v>
          </cell>
          <cell r="BJ123">
            <v>2708.3333333333335</v>
          </cell>
          <cell r="BK123">
            <v>2708.3333333333335</v>
          </cell>
          <cell r="BL123">
            <v>2708.3333333333335</v>
          </cell>
          <cell r="BM123">
            <v>2708.3333333333335</v>
          </cell>
          <cell r="BN123">
            <v>2708.3333333333335</v>
          </cell>
          <cell r="BO123">
            <v>375</v>
          </cell>
          <cell r="BP123">
            <v>6497</v>
          </cell>
          <cell r="BQ123">
            <v>375</v>
          </cell>
          <cell r="BR123">
            <v>375</v>
          </cell>
          <cell r="BS123">
            <v>6497</v>
          </cell>
          <cell r="BT123">
            <v>0</v>
          </cell>
          <cell r="BU123">
            <v>0</v>
          </cell>
          <cell r="BV123">
            <v>0</v>
          </cell>
          <cell r="BW123">
            <v>0</v>
          </cell>
          <cell r="BX123">
            <v>0</v>
          </cell>
          <cell r="BY123">
            <v>0</v>
          </cell>
          <cell r="BZ123">
            <v>0</v>
          </cell>
          <cell r="CA123">
            <v>0</v>
          </cell>
          <cell r="CB123">
            <v>0</v>
          </cell>
          <cell r="CC123">
            <v>0</v>
          </cell>
          <cell r="CD123">
            <v>0</v>
          </cell>
          <cell r="CE123">
            <v>0</v>
          </cell>
        </row>
        <row r="124">
          <cell r="B124" t="str">
            <v>Licence Fees</v>
          </cell>
          <cell r="C124">
            <v>0</v>
          </cell>
          <cell r="H124">
            <v>0</v>
          </cell>
          <cell r="I124">
            <v>0</v>
          </cell>
          <cell r="J124">
            <v>0</v>
          </cell>
          <cell r="K124">
            <v>0</v>
          </cell>
          <cell r="L124">
            <v>0</v>
          </cell>
          <cell r="M124">
            <v>0</v>
          </cell>
          <cell r="N124">
            <v>0</v>
          </cell>
          <cell r="O124">
            <v>0</v>
          </cell>
          <cell r="P124">
            <v>0</v>
          </cell>
          <cell r="Q124">
            <v>0</v>
          </cell>
          <cell r="R124">
            <v>0</v>
          </cell>
          <cell r="S124">
            <v>0</v>
          </cell>
          <cell r="U124">
            <v>0</v>
          </cell>
          <cell r="V124">
            <v>0</v>
          </cell>
          <cell r="W124">
            <v>0</v>
          </cell>
          <cell r="X124">
            <v>0</v>
          </cell>
          <cell r="Y124">
            <v>0</v>
          </cell>
          <cell r="Z124">
            <v>0</v>
          </cell>
          <cell r="AA124">
            <v>0</v>
          </cell>
          <cell r="AC124">
            <v>0</v>
          </cell>
          <cell r="AD124">
            <v>0</v>
          </cell>
          <cell r="AE124">
            <v>0</v>
          </cell>
          <cell r="AF124">
            <v>0</v>
          </cell>
          <cell r="AH124">
            <v>0</v>
          </cell>
          <cell r="AJ124">
            <v>0</v>
          </cell>
          <cell r="AK124">
            <v>0</v>
          </cell>
          <cell r="AL124">
            <v>0</v>
          </cell>
          <cell r="AM124">
            <v>0</v>
          </cell>
          <cell r="AN124">
            <v>0</v>
          </cell>
          <cell r="AO124">
            <v>6650</v>
          </cell>
          <cell r="AP124">
            <v>2650</v>
          </cell>
          <cell r="AQ124">
            <v>2650</v>
          </cell>
          <cell r="AR124">
            <v>2650</v>
          </cell>
          <cell r="AS124">
            <v>2650</v>
          </cell>
          <cell r="AU124">
            <v>2715</v>
          </cell>
          <cell r="AV124">
            <v>2650</v>
          </cell>
          <cell r="AW124">
            <v>2650</v>
          </cell>
          <cell r="AX124">
            <v>2650</v>
          </cell>
          <cell r="AY124">
            <v>2650</v>
          </cell>
          <cell r="AZ124">
            <v>4400</v>
          </cell>
          <cell r="BA124">
            <v>3200</v>
          </cell>
          <cell r="BB124">
            <v>3200</v>
          </cell>
          <cell r="BC124">
            <v>4200</v>
          </cell>
          <cell r="BD124">
            <v>3200</v>
          </cell>
          <cell r="BE124">
            <v>3200</v>
          </cell>
          <cell r="BF124">
            <v>4200</v>
          </cell>
          <cell r="BH124">
            <v>2650</v>
          </cell>
          <cell r="BI124">
            <v>2650</v>
          </cell>
          <cell r="BJ124">
            <v>4650</v>
          </cell>
          <cell r="BK124">
            <v>3200</v>
          </cell>
          <cell r="BL124">
            <v>3200</v>
          </cell>
          <cell r="BM124">
            <v>4400</v>
          </cell>
          <cell r="BN124">
            <v>3200</v>
          </cell>
          <cell r="BO124">
            <v>3200</v>
          </cell>
          <cell r="BP124">
            <v>4200</v>
          </cell>
          <cell r="BQ124">
            <v>3200</v>
          </cell>
          <cell r="BR124">
            <v>3200</v>
          </cell>
          <cell r="BS124">
            <v>4200</v>
          </cell>
          <cell r="BT124">
            <v>0</v>
          </cell>
          <cell r="BU124">
            <v>0</v>
          </cell>
          <cell r="BV124">
            <v>0</v>
          </cell>
          <cell r="BW124">
            <v>0</v>
          </cell>
          <cell r="BX124">
            <v>0</v>
          </cell>
          <cell r="BY124">
            <v>0</v>
          </cell>
          <cell r="BZ124">
            <v>0</v>
          </cell>
          <cell r="CA124">
            <v>0</v>
          </cell>
          <cell r="CB124">
            <v>0</v>
          </cell>
          <cell r="CC124">
            <v>0</v>
          </cell>
          <cell r="CD124">
            <v>0</v>
          </cell>
          <cell r="CE124">
            <v>0</v>
          </cell>
        </row>
        <row r="125">
          <cell r="B125" t="str">
            <v>Telephone</v>
          </cell>
          <cell r="AQ125">
            <v>0</v>
          </cell>
          <cell r="AR125">
            <v>0</v>
          </cell>
          <cell r="AS125">
            <v>0</v>
          </cell>
          <cell r="AU125">
            <v>0</v>
          </cell>
          <cell r="AV125">
            <v>0</v>
          </cell>
          <cell r="AW125">
            <v>0</v>
          </cell>
          <cell r="AX125">
            <v>0</v>
          </cell>
          <cell r="AY125">
            <v>0</v>
          </cell>
        </row>
        <row r="126">
          <cell r="B126" t="str">
            <v>NSW - Telephone:Mobile</v>
          </cell>
          <cell r="C126">
            <v>0</v>
          </cell>
          <cell r="H126">
            <v>374.89</v>
          </cell>
          <cell r="I126">
            <v>305.05</v>
          </cell>
          <cell r="J126">
            <v>350.61</v>
          </cell>
          <cell r="K126">
            <v>320.39999999999998</v>
          </cell>
          <cell r="L126">
            <v>408.69</v>
          </cell>
          <cell r="M126">
            <v>345.57</v>
          </cell>
          <cell r="N126">
            <v>381.5</v>
          </cell>
          <cell r="O126">
            <v>351.12</v>
          </cell>
          <cell r="P126">
            <v>764</v>
          </cell>
          <cell r="Q126">
            <v>500</v>
          </cell>
          <cell r="R126">
            <v>500</v>
          </cell>
          <cell r="S126">
            <v>9179.3799999999992</v>
          </cell>
          <cell r="U126">
            <v>1371.09</v>
          </cell>
          <cell r="V126">
            <v>909.41</v>
          </cell>
          <cell r="W126">
            <v>-308.64999999999998</v>
          </cell>
          <cell r="X126">
            <v>494.48</v>
          </cell>
          <cell r="Y126">
            <v>530.57000000000005</v>
          </cell>
          <cell r="Z126">
            <v>746.22</v>
          </cell>
          <cell r="AA126">
            <v>882.66</v>
          </cell>
          <cell r="AB126">
            <v>1331.85</v>
          </cell>
          <cell r="AC126">
            <v>1960.53</v>
          </cell>
          <cell r="AD126">
            <v>887.18</v>
          </cell>
          <cell r="AE126">
            <v>91.03</v>
          </cell>
          <cell r="AF126">
            <v>1051.6300000000001</v>
          </cell>
          <cell r="AH126">
            <v>2022.61</v>
          </cell>
          <cell r="AI126">
            <v>955.95</v>
          </cell>
          <cell r="AJ126">
            <v>308.51</v>
          </cell>
          <cell r="AK126">
            <v>543.37</v>
          </cell>
          <cell r="AL126">
            <v>897.47</v>
          </cell>
          <cell r="AM126">
            <v>994.91</v>
          </cell>
          <cell r="AN126">
            <v>917.48</v>
          </cell>
          <cell r="AO126">
            <v>889.35</v>
          </cell>
          <cell r="AP126">
            <v>910.1</v>
          </cell>
          <cell r="AQ126">
            <v>1110.77</v>
          </cell>
          <cell r="AR126">
            <v>1016.36</v>
          </cell>
          <cell r="AS126">
            <v>716.74</v>
          </cell>
          <cell r="AU126">
            <v>949.39</v>
          </cell>
          <cell r="AV126">
            <v>325.29000000000002</v>
          </cell>
          <cell r="AW126">
            <v>2246.4899999999998</v>
          </cell>
          <cell r="AX126">
            <v>903.51</v>
          </cell>
          <cell r="AY126">
            <v>920.17</v>
          </cell>
          <cell r="AZ126">
            <v>700</v>
          </cell>
          <cell r="BA126">
            <v>700</v>
          </cell>
          <cell r="BB126">
            <v>700</v>
          </cell>
          <cell r="BC126">
            <v>700</v>
          </cell>
          <cell r="BD126">
            <v>700</v>
          </cell>
          <cell r="BE126">
            <v>700</v>
          </cell>
          <cell r="BF126">
            <v>700</v>
          </cell>
          <cell r="BH126">
            <v>700</v>
          </cell>
          <cell r="BI126">
            <v>700</v>
          </cell>
          <cell r="BJ126">
            <v>700</v>
          </cell>
          <cell r="BK126">
            <v>700</v>
          </cell>
          <cell r="BL126">
            <v>700</v>
          </cell>
          <cell r="BM126">
            <v>700</v>
          </cell>
          <cell r="BN126">
            <v>700</v>
          </cell>
          <cell r="BO126">
            <v>700</v>
          </cell>
          <cell r="BP126">
            <v>700</v>
          </cell>
          <cell r="BQ126">
            <v>700</v>
          </cell>
          <cell r="BR126">
            <v>700</v>
          </cell>
          <cell r="BS126">
            <v>700</v>
          </cell>
          <cell r="BT126">
            <v>0</v>
          </cell>
          <cell r="BU126">
            <v>0</v>
          </cell>
          <cell r="BV126">
            <v>0</v>
          </cell>
          <cell r="BW126">
            <v>0</v>
          </cell>
          <cell r="BX126">
            <v>0</v>
          </cell>
          <cell r="BY126">
            <v>0</v>
          </cell>
          <cell r="BZ126">
            <v>0</v>
          </cell>
          <cell r="CA126">
            <v>0</v>
          </cell>
          <cell r="CB126">
            <v>0</v>
          </cell>
          <cell r="CC126">
            <v>0</v>
          </cell>
          <cell r="CD126">
            <v>0</v>
          </cell>
          <cell r="CE126">
            <v>0</v>
          </cell>
        </row>
        <row r="127">
          <cell r="B127" t="str">
            <v>NSW - Telephone:Office</v>
          </cell>
          <cell r="C127">
            <v>0</v>
          </cell>
          <cell r="H127">
            <v>491.4</v>
          </cell>
          <cell r="I127">
            <v>489.03</v>
          </cell>
          <cell r="J127">
            <v>650</v>
          </cell>
          <cell r="K127">
            <v>765.4</v>
          </cell>
          <cell r="L127">
            <v>653.26</v>
          </cell>
          <cell r="M127">
            <v>530.71</v>
          </cell>
          <cell r="N127">
            <v>437.65</v>
          </cell>
          <cell r="O127">
            <v>537.79999999999995</v>
          </cell>
          <cell r="P127">
            <v>640</v>
          </cell>
          <cell r="Q127">
            <v>550</v>
          </cell>
          <cell r="R127">
            <v>550</v>
          </cell>
          <cell r="S127">
            <v>7370.35</v>
          </cell>
          <cell r="U127">
            <v>1002.73</v>
          </cell>
          <cell r="V127">
            <v>1522.67</v>
          </cell>
          <cell r="W127">
            <v>1315.71</v>
          </cell>
          <cell r="X127">
            <v>1058.45</v>
          </cell>
          <cell r="Y127">
            <v>1068.21</v>
          </cell>
          <cell r="Z127">
            <v>1038.5999999999999</v>
          </cell>
          <cell r="AA127">
            <v>422.02</v>
          </cell>
          <cell r="AB127">
            <v>995.09</v>
          </cell>
          <cell r="AC127">
            <v>877.1</v>
          </cell>
          <cell r="AD127">
            <v>1300.42</v>
          </cell>
          <cell r="AE127">
            <v>1228.1400000000001</v>
          </cell>
          <cell r="AF127">
            <v>1319.98</v>
          </cell>
          <cell r="AH127">
            <v>1052.1500000000001</v>
          </cell>
          <cell r="AI127">
            <v>998.72</v>
          </cell>
          <cell r="AJ127">
            <v>1197.4100000000001</v>
          </cell>
          <cell r="AK127">
            <v>1062.5999999999999</v>
          </cell>
          <cell r="AL127">
            <v>1283.44</v>
          </cell>
          <cell r="AM127">
            <v>986.15</v>
          </cell>
          <cell r="AN127">
            <v>390.27</v>
          </cell>
          <cell r="AO127">
            <v>865.74</v>
          </cell>
          <cell r="AP127">
            <v>999.14</v>
          </cell>
          <cell r="AQ127">
            <v>1162.3900000000001</v>
          </cell>
          <cell r="AR127">
            <v>1094.76</v>
          </cell>
          <cell r="AS127">
            <v>1119.68</v>
          </cell>
          <cell r="AU127">
            <v>767.9</v>
          </cell>
          <cell r="AV127">
            <v>855.59</v>
          </cell>
          <cell r="AW127">
            <v>784.86</v>
          </cell>
          <cell r="AX127">
            <v>777.16</v>
          </cell>
          <cell r="AY127">
            <v>847.99</v>
          </cell>
          <cell r="AZ127">
            <v>1150</v>
          </cell>
          <cell r="BA127">
            <v>1150</v>
          </cell>
          <cell r="BB127">
            <v>1150</v>
          </cell>
          <cell r="BC127">
            <v>1150</v>
          </cell>
          <cell r="BD127">
            <v>1150</v>
          </cell>
          <cell r="BE127">
            <v>1150</v>
          </cell>
          <cell r="BF127">
            <v>1150</v>
          </cell>
          <cell r="BH127">
            <v>1150</v>
          </cell>
          <cell r="BI127">
            <v>1150</v>
          </cell>
          <cell r="BJ127">
            <v>1150</v>
          </cell>
          <cell r="BK127">
            <v>1150</v>
          </cell>
          <cell r="BL127">
            <v>1150</v>
          </cell>
          <cell r="BM127">
            <v>1150</v>
          </cell>
          <cell r="BN127">
            <v>1150</v>
          </cell>
          <cell r="BO127">
            <v>1150</v>
          </cell>
          <cell r="BP127">
            <v>1150</v>
          </cell>
          <cell r="BQ127">
            <v>1150</v>
          </cell>
          <cell r="BR127">
            <v>1150</v>
          </cell>
          <cell r="BS127">
            <v>1150</v>
          </cell>
          <cell r="BT127">
            <v>0</v>
          </cell>
          <cell r="BU127">
            <v>0</v>
          </cell>
          <cell r="BV127">
            <v>0</v>
          </cell>
          <cell r="BW127">
            <v>0</v>
          </cell>
          <cell r="BX127">
            <v>0</v>
          </cell>
          <cell r="BY127">
            <v>0</v>
          </cell>
          <cell r="BZ127">
            <v>0</v>
          </cell>
          <cell r="CA127">
            <v>0</v>
          </cell>
          <cell r="CB127">
            <v>0</v>
          </cell>
          <cell r="CC127">
            <v>0</v>
          </cell>
          <cell r="CD127">
            <v>0</v>
          </cell>
          <cell r="CE127">
            <v>0</v>
          </cell>
        </row>
        <row r="128">
          <cell r="B128" t="str">
            <v>NSW - Telephone: Rental</v>
          </cell>
          <cell r="C128">
            <v>0</v>
          </cell>
          <cell r="H128">
            <v>103.82</v>
          </cell>
          <cell r="I128">
            <v>103.82</v>
          </cell>
          <cell r="J128">
            <v>104.2</v>
          </cell>
          <cell r="K128">
            <v>103.82</v>
          </cell>
          <cell r="L128">
            <v>103.82</v>
          </cell>
          <cell r="M128">
            <v>98.82</v>
          </cell>
          <cell r="N128">
            <v>103.82</v>
          </cell>
          <cell r="O128">
            <v>103.82</v>
          </cell>
          <cell r="P128">
            <v>141</v>
          </cell>
          <cell r="Q128">
            <v>94.72</v>
          </cell>
          <cell r="R128">
            <v>94.72</v>
          </cell>
          <cell r="S128">
            <v>1745.47</v>
          </cell>
          <cell r="U128">
            <v>103</v>
          </cell>
          <cell r="V128">
            <v>763.64</v>
          </cell>
          <cell r="W128">
            <v>42.9</v>
          </cell>
          <cell r="X128">
            <v>27</v>
          </cell>
          <cell r="Y128">
            <v>27</v>
          </cell>
          <cell r="Z128">
            <v>27</v>
          </cell>
          <cell r="AA128">
            <v>27</v>
          </cell>
          <cell r="AB128">
            <v>27</v>
          </cell>
          <cell r="AC128">
            <v>63.31</v>
          </cell>
          <cell r="AD128">
            <v>63.31</v>
          </cell>
          <cell r="AE128">
            <v>27</v>
          </cell>
          <cell r="AF128">
            <v>63.31</v>
          </cell>
          <cell r="AH128">
            <v>63.31</v>
          </cell>
          <cell r="AI128">
            <v>63.31</v>
          </cell>
          <cell r="AJ128">
            <v>63.31</v>
          </cell>
          <cell r="AK128">
            <v>65.91</v>
          </cell>
          <cell r="AL128">
            <v>65.61</v>
          </cell>
          <cell r="AM128">
            <v>65.13</v>
          </cell>
          <cell r="AN128">
            <v>65.13</v>
          </cell>
          <cell r="AO128">
            <v>65.13</v>
          </cell>
          <cell r="AP128">
            <v>65.13</v>
          </cell>
          <cell r="AQ128">
            <v>65.13</v>
          </cell>
          <cell r="AR128">
            <v>65.13</v>
          </cell>
          <cell r="AS128">
            <v>65.13</v>
          </cell>
          <cell r="AU128">
            <v>65.13</v>
          </cell>
          <cell r="AV128">
            <v>65.13</v>
          </cell>
          <cell r="AW128">
            <v>65.13</v>
          </cell>
          <cell r="AX128">
            <v>67.73</v>
          </cell>
          <cell r="AY128">
            <v>66.95</v>
          </cell>
          <cell r="AZ128">
            <v>70</v>
          </cell>
          <cell r="BA128">
            <v>70</v>
          </cell>
          <cell r="BB128">
            <v>70</v>
          </cell>
          <cell r="BC128">
            <v>70</v>
          </cell>
          <cell r="BD128">
            <v>70</v>
          </cell>
          <cell r="BE128">
            <v>70</v>
          </cell>
          <cell r="BF128">
            <v>70</v>
          </cell>
          <cell r="BH128">
            <v>70</v>
          </cell>
          <cell r="BI128">
            <v>70</v>
          </cell>
          <cell r="BJ128">
            <v>70</v>
          </cell>
          <cell r="BK128">
            <v>70</v>
          </cell>
          <cell r="BL128">
            <v>70</v>
          </cell>
          <cell r="BM128">
            <v>70</v>
          </cell>
          <cell r="BN128">
            <v>70</v>
          </cell>
          <cell r="BO128">
            <v>70</v>
          </cell>
          <cell r="BP128">
            <v>70</v>
          </cell>
          <cell r="BQ128">
            <v>70</v>
          </cell>
          <cell r="BR128">
            <v>70</v>
          </cell>
          <cell r="BS128">
            <v>70</v>
          </cell>
          <cell r="BT128">
            <v>0</v>
          </cell>
          <cell r="BU128">
            <v>0</v>
          </cell>
          <cell r="BV128">
            <v>0</v>
          </cell>
          <cell r="BW128">
            <v>0</v>
          </cell>
          <cell r="BX128">
            <v>0</v>
          </cell>
          <cell r="BY128">
            <v>0</v>
          </cell>
          <cell r="BZ128">
            <v>0</v>
          </cell>
          <cell r="CA128">
            <v>0</v>
          </cell>
          <cell r="CB128">
            <v>0</v>
          </cell>
          <cell r="CC128">
            <v>0</v>
          </cell>
          <cell r="CD128">
            <v>0</v>
          </cell>
          <cell r="CE128">
            <v>0</v>
          </cell>
        </row>
        <row r="129">
          <cell r="B129" t="str">
            <v>Telephone:Mobile Other VIC</v>
          </cell>
          <cell r="C129">
            <v>0</v>
          </cell>
          <cell r="H129">
            <v>0</v>
          </cell>
          <cell r="I129">
            <v>0</v>
          </cell>
          <cell r="J129">
            <v>0</v>
          </cell>
          <cell r="K129">
            <v>0</v>
          </cell>
          <cell r="L129">
            <v>0</v>
          </cell>
          <cell r="M129">
            <v>0</v>
          </cell>
          <cell r="N129">
            <v>0</v>
          </cell>
          <cell r="O129">
            <v>0</v>
          </cell>
          <cell r="Q129">
            <v>0</v>
          </cell>
          <cell r="R129">
            <v>0</v>
          </cell>
          <cell r="S129">
            <v>0</v>
          </cell>
          <cell r="U129">
            <v>0</v>
          </cell>
          <cell r="V129">
            <v>0</v>
          </cell>
          <cell r="W129">
            <v>0</v>
          </cell>
          <cell r="X129">
            <v>0</v>
          </cell>
          <cell r="Y129">
            <v>0</v>
          </cell>
          <cell r="Z129">
            <v>0</v>
          </cell>
          <cell r="AA129">
            <v>0</v>
          </cell>
          <cell r="AC129">
            <v>0</v>
          </cell>
          <cell r="AF129">
            <v>0</v>
          </cell>
          <cell r="AH129">
            <v>0</v>
          </cell>
          <cell r="AI129">
            <v>0</v>
          </cell>
          <cell r="AJ129">
            <v>0</v>
          </cell>
          <cell r="AM129">
            <v>0</v>
          </cell>
          <cell r="AN129">
            <v>0</v>
          </cell>
          <cell r="AO129">
            <v>0</v>
          </cell>
          <cell r="AP129">
            <v>0</v>
          </cell>
          <cell r="AQ129">
            <v>0</v>
          </cell>
          <cell r="AR129">
            <v>0</v>
          </cell>
          <cell r="AS129">
            <v>0</v>
          </cell>
          <cell r="AU129">
            <v>0</v>
          </cell>
          <cell r="AV129">
            <v>0</v>
          </cell>
          <cell r="AW129">
            <v>0</v>
          </cell>
          <cell r="AX129">
            <v>0</v>
          </cell>
          <cell r="AY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row>
        <row r="130">
          <cell r="B130" t="str">
            <v>Telephone:Mobile J. Davies</v>
          </cell>
          <cell r="C130">
            <v>0</v>
          </cell>
          <cell r="H130">
            <v>0</v>
          </cell>
          <cell r="I130">
            <v>0</v>
          </cell>
          <cell r="J130">
            <v>0</v>
          </cell>
          <cell r="K130">
            <v>0</v>
          </cell>
          <cell r="L130">
            <v>0</v>
          </cell>
          <cell r="M130">
            <v>0</v>
          </cell>
          <cell r="N130">
            <v>0</v>
          </cell>
          <cell r="O130">
            <v>0</v>
          </cell>
          <cell r="Q130">
            <v>0</v>
          </cell>
          <cell r="R130">
            <v>0</v>
          </cell>
          <cell r="S130">
            <v>0</v>
          </cell>
          <cell r="U130">
            <v>0</v>
          </cell>
          <cell r="V130">
            <v>0</v>
          </cell>
          <cell r="W130">
            <v>0</v>
          </cell>
          <cell r="X130">
            <v>0</v>
          </cell>
          <cell r="Y130">
            <v>0</v>
          </cell>
          <cell r="Z130">
            <v>0</v>
          </cell>
          <cell r="AA130">
            <v>0</v>
          </cell>
          <cell r="AC130">
            <v>0</v>
          </cell>
          <cell r="AF130">
            <v>0</v>
          </cell>
          <cell r="AH130">
            <v>0</v>
          </cell>
          <cell r="AI130">
            <v>0</v>
          </cell>
          <cell r="AJ130">
            <v>0</v>
          </cell>
          <cell r="AL130">
            <v>0</v>
          </cell>
          <cell r="AM130">
            <v>0</v>
          </cell>
          <cell r="AN130">
            <v>0</v>
          </cell>
          <cell r="AO130">
            <v>0</v>
          </cell>
          <cell r="AP130">
            <v>0</v>
          </cell>
          <cell r="AQ130">
            <v>0</v>
          </cell>
          <cell r="AR130">
            <v>0</v>
          </cell>
          <cell r="AS130">
            <v>0</v>
          </cell>
          <cell r="AU130">
            <v>0</v>
          </cell>
          <cell r="AV130">
            <v>0</v>
          </cell>
          <cell r="AW130">
            <v>0</v>
          </cell>
          <cell r="AX130">
            <v>0</v>
          </cell>
          <cell r="AY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row>
        <row r="131">
          <cell r="B131" t="str">
            <v>VIC - Telephone:Mobile</v>
          </cell>
          <cell r="C131">
            <v>0</v>
          </cell>
          <cell r="H131">
            <v>362.99</v>
          </cell>
          <cell r="I131">
            <v>323.24</v>
          </cell>
          <cell r="J131">
            <v>308.86</v>
          </cell>
          <cell r="K131">
            <v>378.64</v>
          </cell>
          <cell r="L131">
            <v>372.47</v>
          </cell>
          <cell r="M131">
            <v>453.36</v>
          </cell>
          <cell r="N131">
            <v>360.72</v>
          </cell>
          <cell r="O131">
            <v>351.12</v>
          </cell>
          <cell r="P131">
            <v>764</v>
          </cell>
          <cell r="Q131">
            <v>450</v>
          </cell>
          <cell r="R131">
            <v>450</v>
          </cell>
          <cell r="S131">
            <v>9189.1200000000008</v>
          </cell>
          <cell r="U131">
            <v>1726.87</v>
          </cell>
          <cell r="V131">
            <v>909.43</v>
          </cell>
          <cell r="W131">
            <v>-308.64</v>
          </cell>
          <cell r="X131">
            <v>494.48</v>
          </cell>
          <cell r="Y131">
            <v>530.58000000000004</v>
          </cell>
          <cell r="Z131">
            <v>746.23</v>
          </cell>
          <cell r="AA131">
            <v>882.67</v>
          </cell>
          <cell r="AB131">
            <v>1331.87</v>
          </cell>
          <cell r="AC131">
            <v>1960.52</v>
          </cell>
          <cell r="AD131">
            <v>932.63</v>
          </cell>
          <cell r="AE131">
            <v>91.03</v>
          </cell>
          <cell r="AF131">
            <v>1181.98</v>
          </cell>
          <cell r="AH131">
            <v>2022.62</v>
          </cell>
          <cell r="AI131">
            <v>955.96</v>
          </cell>
          <cell r="AJ131">
            <v>308.5</v>
          </cell>
          <cell r="AK131">
            <v>543.37</v>
          </cell>
          <cell r="AL131">
            <v>897.48</v>
          </cell>
          <cell r="AM131">
            <v>994.91</v>
          </cell>
          <cell r="AN131">
            <v>917.48</v>
          </cell>
          <cell r="AO131">
            <v>889.35</v>
          </cell>
          <cell r="AP131">
            <v>910.1</v>
          </cell>
          <cell r="AQ131">
            <v>1110.78</v>
          </cell>
          <cell r="AR131">
            <v>1016.37</v>
          </cell>
          <cell r="AS131">
            <v>716.74</v>
          </cell>
          <cell r="AU131">
            <v>949.39</v>
          </cell>
          <cell r="AV131">
            <v>334.34</v>
          </cell>
          <cell r="AW131">
            <v>2246.4899999999998</v>
          </cell>
          <cell r="AX131">
            <v>903.52</v>
          </cell>
          <cell r="AY131">
            <v>892.93</v>
          </cell>
          <cell r="AZ131">
            <v>700</v>
          </cell>
          <cell r="BA131">
            <v>700</v>
          </cell>
          <cell r="BB131">
            <v>700</v>
          </cell>
          <cell r="BC131">
            <v>700</v>
          </cell>
          <cell r="BD131">
            <v>700</v>
          </cell>
          <cell r="BE131">
            <v>700</v>
          </cell>
          <cell r="BF131">
            <v>700</v>
          </cell>
          <cell r="BH131">
            <v>700</v>
          </cell>
          <cell r="BI131">
            <v>700</v>
          </cell>
          <cell r="BJ131">
            <v>700</v>
          </cell>
          <cell r="BK131">
            <v>700</v>
          </cell>
          <cell r="BL131">
            <v>700</v>
          </cell>
          <cell r="BM131">
            <v>700</v>
          </cell>
          <cell r="BN131">
            <v>700</v>
          </cell>
          <cell r="BO131">
            <v>700</v>
          </cell>
          <cell r="BP131">
            <v>700</v>
          </cell>
          <cell r="BQ131">
            <v>700</v>
          </cell>
          <cell r="BR131">
            <v>700</v>
          </cell>
          <cell r="BS131">
            <v>700</v>
          </cell>
          <cell r="BT131">
            <v>0</v>
          </cell>
          <cell r="BU131">
            <v>0</v>
          </cell>
          <cell r="BV131">
            <v>0</v>
          </cell>
          <cell r="BW131">
            <v>0</v>
          </cell>
          <cell r="BX131">
            <v>0</v>
          </cell>
          <cell r="BY131">
            <v>0</v>
          </cell>
          <cell r="BZ131">
            <v>0</v>
          </cell>
          <cell r="CA131">
            <v>0</v>
          </cell>
          <cell r="CB131">
            <v>0</v>
          </cell>
          <cell r="CC131">
            <v>0</v>
          </cell>
          <cell r="CD131">
            <v>0</v>
          </cell>
          <cell r="CE131">
            <v>0</v>
          </cell>
        </row>
        <row r="132">
          <cell r="B132" t="str">
            <v>VIC - Telephone:Office</v>
          </cell>
          <cell r="C132">
            <v>0</v>
          </cell>
          <cell r="H132">
            <v>712.82</v>
          </cell>
          <cell r="I132">
            <v>657.21</v>
          </cell>
          <cell r="J132">
            <v>607.6</v>
          </cell>
          <cell r="K132">
            <v>748.31</v>
          </cell>
          <cell r="L132">
            <v>590.74</v>
          </cell>
          <cell r="M132">
            <v>344.83</v>
          </cell>
          <cell r="N132">
            <v>446.37</v>
          </cell>
          <cell r="O132">
            <v>637.76</v>
          </cell>
          <cell r="P132">
            <v>1054</v>
          </cell>
          <cell r="Q132">
            <v>600</v>
          </cell>
          <cell r="R132">
            <v>600</v>
          </cell>
          <cell r="S132">
            <v>12016.62</v>
          </cell>
          <cell r="U132">
            <v>273.62</v>
          </cell>
          <cell r="V132">
            <v>918.17</v>
          </cell>
          <cell r="W132">
            <v>1036.4100000000001</v>
          </cell>
          <cell r="X132">
            <v>1360.74</v>
          </cell>
          <cell r="Y132">
            <v>603.79999999999995</v>
          </cell>
          <cell r="Z132">
            <v>889.2</v>
          </cell>
          <cell r="AA132">
            <v>441.51</v>
          </cell>
          <cell r="AB132">
            <v>899.51</v>
          </cell>
          <cell r="AC132">
            <v>917.44</v>
          </cell>
          <cell r="AD132">
            <v>965.64</v>
          </cell>
          <cell r="AE132">
            <v>909.11</v>
          </cell>
          <cell r="AF132">
            <v>957</v>
          </cell>
          <cell r="AH132">
            <v>692.38</v>
          </cell>
          <cell r="AI132">
            <v>759.58</v>
          </cell>
          <cell r="AJ132">
            <v>706.03</v>
          </cell>
          <cell r="AK132">
            <v>717.65</v>
          </cell>
          <cell r="AL132">
            <v>787.83</v>
          </cell>
          <cell r="AM132">
            <v>566.77</v>
          </cell>
          <cell r="AN132">
            <v>293.33999999999997</v>
          </cell>
          <cell r="AO132">
            <v>1045.6199999999999</v>
          </cell>
          <cell r="AP132">
            <v>1016.43</v>
          </cell>
          <cell r="AQ132">
            <v>933.01</v>
          </cell>
          <cell r="AR132">
            <v>1395.89</v>
          </cell>
          <cell r="AS132">
            <v>1185.76</v>
          </cell>
          <cell r="AU132">
            <v>1165.32</v>
          </cell>
          <cell r="AV132">
            <v>1234.1099999999999</v>
          </cell>
          <cell r="AW132">
            <v>1150.33</v>
          </cell>
          <cell r="AX132">
            <v>1277.3499999999999</v>
          </cell>
          <cell r="AY132">
            <v>1281.67</v>
          </cell>
          <cell r="AZ132">
            <v>1150</v>
          </cell>
          <cell r="BA132">
            <v>1150</v>
          </cell>
          <cell r="BB132">
            <v>1150</v>
          </cell>
          <cell r="BC132">
            <v>1150</v>
          </cell>
          <cell r="BD132">
            <v>1150</v>
          </cell>
          <cell r="BE132">
            <v>1150</v>
          </cell>
          <cell r="BF132">
            <v>1150</v>
          </cell>
          <cell r="BH132">
            <v>1150</v>
          </cell>
          <cell r="BI132">
            <v>1150</v>
          </cell>
          <cell r="BJ132">
            <v>1150</v>
          </cell>
          <cell r="BK132">
            <v>1150</v>
          </cell>
          <cell r="BL132">
            <v>1150</v>
          </cell>
          <cell r="BM132">
            <v>1150</v>
          </cell>
          <cell r="BN132">
            <v>1150</v>
          </cell>
          <cell r="BO132">
            <v>1150</v>
          </cell>
          <cell r="BP132">
            <v>1150</v>
          </cell>
          <cell r="BQ132">
            <v>1150</v>
          </cell>
          <cell r="BR132">
            <v>1150</v>
          </cell>
          <cell r="BS132">
            <v>1150</v>
          </cell>
          <cell r="BT132">
            <v>0</v>
          </cell>
          <cell r="BU132">
            <v>0</v>
          </cell>
          <cell r="BV132">
            <v>0</v>
          </cell>
          <cell r="BW132">
            <v>0</v>
          </cell>
          <cell r="BX132">
            <v>0</v>
          </cell>
          <cell r="BY132">
            <v>0</v>
          </cell>
          <cell r="BZ132">
            <v>0</v>
          </cell>
          <cell r="CA132">
            <v>0</v>
          </cell>
          <cell r="CB132">
            <v>0</v>
          </cell>
          <cell r="CC132">
            <v>0</v>
          </cell>
          <cell r="CD132">
            <v>0</v>
          </cell>
          <cell r="CE132">
            <v>0</v>
          </cell>
        </row>
        <row r="133">
          <cell r="B133" t="str">
            <v>VIC - Telephone: Rental</v>
          </cell>
          <cell r="C133">
            <v>0</v>
          </cell>
          <cell r="H133">
            <v>319.27999999999997</v>
          </cell>
          <cell r="I133">
            <v>176.05</v>
          </cell>
          <cell r="J133">
            <v>351.05</v>
          </cell>
          <cell r="K133">
            <v>351.05</v>
          </cell>
          <cell r="L133">
            <v>360.15</v>
          </cell>
          <cell r="M133">
            <v>351.05</v>
          </cell>
          <cell r="N133">
            <v>350.75</v>
          </cell>
          <cell r="O133">
            <v>319.27999999999997</v>
          </cell>
          <cell r="P133">
            <v>401</v>
          </cell>
          <cell r="Q133">
            <v>330</v>
          </cell>
          <cell r="R133">
            <v>330</v>
          </cell>
          <cell r="S133">
            <v>3886.34</v>
          </cell>
          <cell r="U133">
            <v>1257.8399999999999</v>
          </cell>
          <cell r="V133">
            <v>31.77</v>
          </cell>
          <cell r="W133">
            <v>15.87</v>
          </cell>
          <cell r="X133">
            <v>40.86</v>
          </cell>
          <cell r="Y133">
            <v>78.86</v>
          </cell>
          <cell r="Z133">
            <v>78.86</v>
          </cell>
          <cell r="AA133">
            <v>78.86</v>
          </cell>
          <cell r="AB133">
            <v>110.63</v>
          </cell>
          <cell r="AC133">
            <v>110.63</v>
          </cell>
          <cell r="AD133">
            <v>69.77</v>
          </cell>
          <cell r="AE133">
            <v>69.77</v>
          </cell>
          <cell r="AF133">
            <v>69.77</v>
          </cell>
          <cell r="AH133">
            <v>69.77</v>
          </cell>
          <cell r="AI133">
            <v>69.77</v>
          </cell>
          <cell r="AJ133">
            <v>74.319999999999993</v>
          </cell>
          <cell r="AK133">
            <v>74.319999999999993</v>
          </cell>
          <cell r="AL133">
            <v>74.319999999999993</v>
          </cell>
          <cell r="AM133">
            <v>74.319999999999993</v>
          </cell>
          <cell r="AN133">
            <v>74.319999999999993</v>
          </cell>
          <cell r="AO133">
            <v>74.319999999999993</v>
          </cell>
          <cell r="AP133">
            <v>74.319999999999993</v>
          </cell>
          <cell r="AQ133">
            <v>74.319999999999993</v>
          </cell>
          <cell r="AR133">
            <v>38</v>
          </cell>
          <cell r="AS133">
            <v>110.64</v>
          </cell>
          <cell r="AU133">
            <v>74.319999999999993</v>
          </cell>
          <cell r="AV133">
            <v>74.319999999999993</v>
          </cell>
          <cell r="AW133">
            <v>74.319999999999993</v>
          </cell>
          <cell r="AX133">
            <v>78.87</v>
          </cell>
          <cell r="AY133">
            <v>63.03</v>
          </cell>
          <cell r="AZ133">
            <v>85</v>
          </cell>
          <cell r="BA133">
            <v>85</v>
          </cell>
          <cell r="BB133">
            <v>85</v>
          </cell>
          <cell r="BC133">
            <v>85</v>
          </cell>
          <cell r="BD133">
            <v>85</v>
          </cell>
          <cell r="BE133">
            <v>85</v>
          </cell>
          <cell r="BF133">
            <v>85</v>
          </cell>
          <cell r="BH133">
            <v>85</v>
          </cell>
          <cell r="BI133">
            <v>85</v>
          </cell>
          <cell r="BJ133">
            <v>85</v>
          </cell>
          <cell r="BK133">
            <v>85</v>
          </cell>
          <cell r="BL133">
            <v>85</v>
          </cell>
          <cell r="BM133">
            <v>85</v>
          </cell>
          <cell r="BN133">
            <v>85</v>
          </cell>
          <cell r="BO133">
            <v>85</v>
          </cell>
          <cell r="BP133">
            <v>85</v>
          </cell>
          <cell r="BQ133">
            <v>85</v>
          </cell>
          <cell r="BR133">
            <v>85</v>
          </cell>
          <cell r="BS133">
            <v>85</v>
          </cell>
          <cell r="BT133">
            <v>0</v>
          </cell>
          <cell r="BU133">
            <v>0</v>
          </cell>
          <cell r="BV133">
            <v>0</v>
          </cell>
          <cell r="BW133">
            <v>0</v>
          </cell>
          <cell r="BX133">
            <v>0</v>
          </cell>
          <cell r="BY133">
            <v>0</v>
          </cell>
          <cell r="BZ133">
            <v>0</v>
          </cell>
          <cell r="CA133">
            <v>0</v>
          </cell>
          <cell r="CB133">
            <v>0</v>
          </cell>
          <cell r="CC133">
            <v>0</v>
          </cell>
          <cell r="CD133">
            <v>0</v>
          </cell>
          <cell r="CE133">
            <v>0</v>
          </cell>
        </row>
        <row r="134">
          <cell r="B134" t="str">
            <v>Telephone:Other</v>
          </cell>
          <cell r="C134">
            <v>0</v>
          </cell>
          <cell r="H134">
            <v>0</v>
          </cell>
          <cell r="I134">
            <v>0</v>
          </cell>
          <cell r="J134">
            <v>0</v>
          </cell>
          <cell r="K134">
            <v>0</v>
          </cell>
          <cell r="L134">
            <v>0</v>
          </cell>
          <cell r="M134">
            <v>0</v>
          </cell>
          <cell r="N134">
            <v>0</v>
          </cell>
          <cell r="O134">
            <v>0</v>
          </cell>
          <cell r="Q134">
            <v>0</v>
          </cell>
          <cell r="R134">
            <v>0</v>
          </cell>
          <cell r="S134">
            <v>0</v>
          </cell>
          <cell r="U134">
            <v>0</v>
          </cell>
          <cell r="V134">
            <v>0</v>
          </cell>
          <cell r="W134">
            <v>0</v>
          </cell>
          <cell r="X134">
            <v>0</v>
          </cell>
          <cell r="Y134">
            <v>0</v>
          </cell>
          <cell r="Z134">
            <v>0</v>
          </cell>
          <cell r="AA134">
            <v>0</v>
          </cell>
          <cell r="AC134">
            <v>0</v>
          </cell>
          <cell r="AD134">
            <v>0</v>
          </cell>
          <cell r="AE134">
            <v>0</v>
          </cell>
          <cell r="AF134">
            <v>0</v>
          </cell>
          <cell r="AH134">
            <v>0</v>
          </cell>
          <cell r="AI134">
            <v>0</v>
          </cell>
          <cell r="AJ134">
            <v>0</v>
          </cell>
          <cell r="AK134">
            <v>0</v>
          </cell>
          <cell r="AL134">
            <v>0</v>
          </cell>
          <cell r="AM134">
            <v>0</v>
          </cell>
          <cell r="AN134">
            <v>0</v>
          </cell>
          <cell r="AO134">
            <v>0</v>
          </cell>
          <cell r="AP134">
            <v>0</v>
          </cell>
          <cell r="AQ134">
            <v>0</v>
          </cell>
          <cell r="AR134">
            <v>0</v>
          </cell>
          <cell r="AS134">
            <v>0</v>
          </cell>
          <cell r="AU134">
            <v>0</v>
          </cell>
          <cell r="AV134">
            <v>0</v>
          </cell>
          <cell r="AW134">
            <v>0</v>
          </cell>
          <cell r="AX134">
            <v>0</v>
          </cell>
          <cell r="AY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row>
        <row r="135">
          <cell r="B135" t="str">
            <v>Answering Service</v>
          </cell>
          <cell r="C135">
            <v>0</v>
          </cell>
          <cell r="H135">
            <v>0</v>
          </cell>
          <cell r="I135">
            <v>0</v>
          </cell>
          <cell r="J135">
            <v>128</v>
          </cell>
          <cell r="K135">
            <v>160</v>
          </cell>
          <cell r="L135">
            <v>180</v>
          </cell>
          <cell r="M135">
            <v>162</v>
          </cell>
          <cell r="N135">
            <v>169</v>
          </cell>
          <cell r="O135">
            <v>183</v>
          </cell>
          <cell r="P135">
            <v>209</v>
          </cell>
          <cell r="Q135">
            <v>150</v>
          </cell>
          <cell r="R135">
            <v>150</v>
          </cell>
          <cell r="S135">
            <v>1571</v>
          </cell>
          <cell r="U135">
            <v>0</v>
          </cell>
          <cell r="V135">
            <v>322</v>
          </cell>
          <cell r="W135">
            <v>0</v>
          </cell>
          <cell r="X135">
            <v>252</v>
          </cell>
          <cell r="Y135">
            <v>102</v>
          </cell>
          <cell r="Z135">
            <v>79</v>
          </cell>
          <cell r="AA135">
            <v>74</v>
          </cell>
          <cell r="AB135">
            <v>64</v>
          </cell>
          <cell r="AC135">
            <v>117</v>
          </cell>
          <cell r="AD135">
            <v>55</v>
          </cell>
          <cell r="AE135">
            <v>98</v>
          </cell>
          <cell r="AF135">
            <v>102</v>
          </cell>
          <cell r="AH135">
            <v>94</v>
          </cell>
          <cell r="AI135">
            <v>97</v>
          </cell>
          <cell r="AJ135">
            <v>105</v>
          </cell>
          <cell r="AK135">
            <v>90</v>
          </cell>
          <cell r="AL135">
            <v>90</v>
          </cell>
          <cell r="AN135">
            <v>90</v>
          </cell>
          <cell r="AO135">
            <v>-117</v>
          </cell>
          <cell r="AP135">
            <v>102</v>
          </cell>
          <cell r="AQ135">
            <v>110</v>
          </cell>
          <cell r="AR135">
            <v>100</v>
          </cell>
          <cell r="AS135">
            <v>96</v>
          </cell>
          <cell r="AU135">
            <v>0</v>
          </cell>
          <cell r="AV135">
            <v>0</v>
          </cell>
          <cell r="AW135">
            <v>0</v>
          </cell>
          <cell r="AX135">
            <v>0</v>
          </cell>
          <cell r="AY135">
            <v>0</v>
          </cell>
          <cell r="AZ135">
            <v>0</v>
          </cell>
          <cell r="BA135">
            <v>0</v>
          </cell>
          <cell r="BB135">
            <v>0</v>
          </cell>
          <cell r="BC135">
            <v>0</v>
          </cell>
          <cell r="BD135">
            <v>0</v>
          </cell>
          <cell r="BE135">
            <v>0</v>
          </cell>
          <cell r="BF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136" t="str">
            <v>Total Telephone</v>
          </cell>
          <cell r="H136">
            <v>2365.1999999999998</v>
          </cell>
          <cell r="I136">
            <v>2054.4</v>
          </cell>
          <cell r="J136">
            <v>2500.3200000000002</v>
          </cell>
          <cell r="K136">
            <v>2827.62</v>
          </cell>
          <cell r="L136">
            <v>2669.13</v>
          </cell>
          <cell r="M136">
            <v>2286.34</v>
          </cell>
          <cell r="N136">
            <v>2249.81</v>
          </cell>
          <cell r="O136">
            <v>2483.9</v>
          </cell>
          <cell r="P136">
            <v>3973</v>
          </cell>
          <cell r="Q136">
            <v>2674.7200000000003</v>
          </cell>
          <cell r="R136">
            <v>2674.7200000000003</v>
          </cell>
          <cell r="S136">
            <v>44958.28</v>
          </cell>
          <cell r="U136">
            <v>5735.15</v>
          </cell>
          <cell r="V136">
            <v>5377.09</v>
          </cell>
          <cell r="W136">
            <v>1793.6</v>
          </cell>
          <cell r="X136">
            <v>3728.0099999999998</v>
          </cell>
          <cell r="Y136">
            <v>2941.02</v>
          </cell>
          <cell r="Z136">
            <v>3605.11</v>
          </cell>
          <cell r="AA136">
            <v>2808.72</v>
          </cell>
          <cell r="AB136">
            <v>4759.95</v>
          </cell>
          <cell r="AC136">
            <v>6006.53</v>
          </cell>
          <cell r="AD136">
            <v>4273.9500000000007</v>
          </cell>
          <cell r="AE136">
            <v>2514.08</v>
          </cell>
          <cell r="AF136">
            <v>4745.67</v>
          </cell>
          <cell r="AH136">
            <v>6016.8400000000011</v>
          </cell>
          <cell r="AI136">
            <v>3900.29</v>
          </cell>
          <cell r="AJ136">
            <v>2763.0800000000004</v>
          </cell>
          <cell r="AK136">
            <v>3097.2200000000003</v>
          </cell>
          <cell r="AL136">
            <v>4096.1499999999996</v>
          </cell>
          <cell r="AM136">
            <v>3682.19</v>
          </cell>
          <cell r="AN136">
            <v>2748.0200000000004</v>
          </cell>
          <cell r="AO136">
            <v>3712.51</v>
          </cell>
          <cell r="AP136">
            <v>4077.22</v>
          </cell>
          <cell r="AQ136">
            <v>4566.3999999999996</v>
          </cell>
          <cell r="AR136">
            <v>4726.51</v>
          </cell>
          <cell r="AS136">
            <v>4010.69</v>
          </cell>
          <cell r="AU136">
            <v>3971.4500000000003</v>
          </cell>
          <cell r="AV136">
            <v>2888.78</v>
          </cell>
          <cell r="AW136">
            <v>6567.619999999999</v>
          </cell>
          <cell r="AX136">
            <v>4008.14</v>
          </cell>
          <cell r="AY136">
            <v>4072.7400000000002</v>
          </cell>
          <cell r="AZ136">
            <v>3855</v>
          </cell>
          <cell r="BA136">
            <v>3855</v>
          </cell>
          <cell r="BB136">
            <v>3855</v>
          </cell>
          <cell r="BC136">
            <v>3855</v>
          </cell>
          <cell r="BD136">
            <v>3855</v>
          </cell>
          <cell r="BE136">
            <v>3855</v>
          </cell>
          <cell r="BF136">
            <v>3855</v>
          </cell>
          <cell r="BH136">
            <v>3855</v>
          </cell>
          <cell r="BI136">
            <v>3855</v>
          </cell>
          <cell r="BJ136">
            <v>3855</v>
          </cell>
          <cell r="BK136">
            <v>3855</v>
          </cell>
          <cell r="BL136">
            <v>3855</v>
          </cell>
          <cell r="BM136">
            <v>3855</v>
          </cell>
          <cell r="BN136">
            <v>3855</v>
          </cell>
          <cell r="BO136">
            <v>3855</v>
          </cell>
          <cell r="BP136">
            <v>3855</v>
          </cell>
          <cell r="BQ136">
            <v>3855</v>
          </cell>
          <cell r="BR136">
            <v>3855</v>
          </cell>
          <cell r="BS136">
            <v>3855</v>
          </cell>
          <cell r="BT136">
            <v>0</v>
          </cell>
          <cell r="BU136">
            <v>0</v>
          </cell>
          <cell r="BV136">
            <v>0</v>
          </cell>
          <cell r="BW136">
            <v>0</v>
          </cell>
          <cell r="BX136">
            <v>0</v>
          </cell>
          <cell r="BY136">
            <v>0</v>
          </cell>
          <cell r="BZ136">
            <v>0</v>
          </cell>
          <cell r="CA136">
            <v>0</v>
          </cell>
          <cell r="CB136">
            <v>0</v>
          </cell>
          <cell r="CC136">
            <v>0</v>
          </cell>
          <cell r="CD136">
            <v>0</v>
          </cell>
          <cell r="CE136">
            <v>0</v>
          </cell>
        </row>
        <row r="137">
          <cell r="B137" t="str">
            <v>Stationery</v>
          </cell>
          <cell r="AQ137">
            <v>0</v>
          </cell>
          <cell r="AR137">
            <v>0</v>
          </cell>
          <cell r="AS137">
            <v>0</v>
          </cell>
          <cell r="AU137">
            <v>0</v>
          </cell>
          <cell r="AV137">
            <v>0</v>
          </cell>
          <cell r="AW137">
            <v>0</v>
          </cell>
          <cell r="AX137">
            <v>0</v>
          </cell>
          <cell r="AY137">
            <v>0</v>
          </cell>
        </row>
        <row r="138">
          <cell r="B138" t="str">
            <v>NSW - Stationery</v>
          </cell>
          <cell r="C138">
            <v>0</v>
          </cell>
          <cell r="H138">
            <v>357.04</v>
          </cell>
          <cell r="I138">
            <v>393.99</v>
          </cell>
          <cell r="J138">
            <v>0</v>
          </cell>
          <cell r="K138">
            <v>317.04000000000002</v>
          </cell>
          <cell r="L138">
            <v>529.66999999999996</v>
          </cell>
          <cell r="M138">
            <v>134.37</v>
          </cell>
          <cell r="N138">
            <v>265.17</v>
          </cell>
          <cell r="O138">
            <v>1214.8900000000001</v>
          </cell>
          <cell r="Q138">
            <v>550</v>
          </cell>
          <cell r="R138">
            <v>550</v>
          </cell>
          <cell r="S138">
            <v>4991.79</v>
          </cell>
          <cell r="U138">
            <v>692.04</v>
          </cell>
          <cell r="V138">
            <v>162.18</v>
          </cell>
          <cell r="W138">
            <v>580.85</v>
          </cell>
          <cell r="X138">
            <v>288.02999999999997</v>
          </cell>
          <cell r="Y138">
            <v>432.83</v>
          </cell>
          <cell r="Z138">
            <v>85.26</v>
          </cell>
          <cell r="AA138">
            <v>778.95</v>
          </cell>
          <cell r="AB138">
            <v>698.81</v>
          </cell>
          <cell r="AC138">
            <v>515.02</v>
          </cell>
          <cell r="AD138">
            <v>1452.43</v>
          </cell>
          <cell r="AE138">
            <v>830.38</v>
          </cell>
          <cell r="AF138">
            <v>260.2</v>
          </cell>
          <cell r="AH138">
            <v>102.57</v>
          </cell>
          <cell r="AI138">
            <v>839.03</v>
          </cell>
          <cell r="AJ138">
            <v>322.39</v>
          </cell>
          <cell r="AK138">
            <v>113.33</v>
          </cell>
          <cell r="AL138">
            <v>437.02</v>
          </cell>
          <cell r="AM138">
            <v>71.760000000000005</v>
          </cell>
          <cell r="AN138">
            <v>383.34</v>
          </cell>
          <cell r="AO138">
            <v>713.47</v>
          </cell>
          <cell r="AP138">
            <v>302.14999999999998</v>
          </cell>
          <cell r="AQ138">
            <v>246.25</v>
          </cell>
          <cell r="AR138">
            <v>544.46</v>
          </cell>
          <cell r="AS138">
            <v>578.94000000000005</v>
          </cell>
          <cell r="AU138">
            <v>0</v>
          </cell>
          <cell r="AV138">
            <v>193.79</v>
          </cell>
          <cell r="AW138">
            <v>323.60000000000002</v>
          </cell>
          <cell r="AX138">
            <v>651.45000000000005</v>
          </cell>
          <cell r="AY138">
            <v>283.83999999999997</v>
          </cell>
          <cell r="AZ138">
            <v>380</v>
          </cell>
          <cell r="BA138">
            <v>380</v>
          </cell>
          <cell r="BB138">
            <v>380</v>
          </cell>
          <cell r="BC138">
            <v>380</v>
          </cell>
          <cell r="BD138">
            <v>380</v>
          </cell>
          <cell r="BE138">
            <v>380</v>
          </cell>
          <cell r="BF138">
            <v>380</v>
          </cell>
          <cell r="BH138">
            <v>380</v>
          </cell>
          <cell r="BI138">
            <v>380</v>
          </cell>
          <cell r="BJ138">
            <v>380</v>
          </cell>
          <cell r="BK138">
            <v>380</v>
          </cell>
          <cell r="BL138">
            <v>380</v>
          </cell>
          <cell r="BM138">
            <v>380</v>
          </cell>
          <cell r="BN138">
            <v>380</v>
          </cell>
          <cell r="BO138">
            <v>380</v>
          </cell>
          <cell r="BP138">
            <v>380</v>
          </cell>
          <cell r="BQ138">
            <v>380</v>
          </cell>
          <cell r="BR138">
            <v>380</v>
          </cell>
          <cell r="BS138">
            <v>380</v>
          </cell>
          <cell r="BT138">
            <v>0</v>
          </cell>
          <cell r="BU138">
            <v>0</v>
          </cell>
          <cell r="BV138">
            <v>0</v>
          </cell>
          <cell r="BW138">
            <v>0</v>
          </cell>
          <cell r="BX138">
            <v>0</v>
          </cell>
          <cell r="BY138">
            <v>0</v>
          </cell>
          <cell r="BZ138">
            <v>0</v>
          </cell>
          <cell r="CA138">
            <v>0</v>
          </cell>
          <cell r="CB138">
            <v>0</v>
          </cell>
          <cell r="CC138">
            <v>0</v>
          </cell>
          <cell r="CD138">
            <v>0</v>
          </cell>
          <cell r="CE138">
            <v>0</v>
          </cell>
        </row>
        <row r="139">
          <cell r="B139" t="str">
            <v>VIC - Stationery</v>
          </cell>
          <cell r="C139">
            <v>0</v>
          </cell>
          <cell r="H139">
            <v>313.27</v>
          </cell>
          <cell r="I139">
            <v>0</v>
          </cell>
          <cell r="J139">
            <v>610.52</v>
          </cell>
          <cell r="K139">
            <v>80.27</v>
          </cell>
          <cell r="L139">
            <v>1175.77</v>
          </cell>
          <cell r="M139">
            <v>887.91</v>
          </cell>
          <cell r="N139">
            <v>485.44</v>
          </cell>
          <cell r="O139">
            <v>908.54</v>
          </cell>
          <cell r="P139">
            <v>1991</v>
          </cell>
          <cell r="Q139">
            <v>400</v>
          </cell>
          <cell r="R139">
            <v>400</v>
          </cell>
          <cell r="S139">
            <v>8985.3700000000008</v>
          </cell>
          <cell r="U139">
            <v>2579.31</v>
          </cell>
          <cell r="V139">
            <v>1210.5999999999999</v>
          </cell>
          <cell r="W139">
            <v>1557.92</v>
          </cell>
          <cell r="X139">
            <v>553.65</v>
          </cell>
          <cell r="Y139">
            <v>673.96</v>
          </cell>
          <cell r="Z139">
            <v>0</v>
          </cell>
          <cell r="AA139">
            <v>304.69</v>
          </cell>
          <cell r="AB139">
            <v>647.59</v>
          </cell>
          <cell r="AC139">
            <v>976.89</v>
          </cell>
          <cell r="AD139">
            <v>614.89</v>
          </cell>
          <cell r="AE139">
            <v>466.43</v>
          </cell>
          <cell r="AF139">
            <v>329.98</v>
          </cell>
          <cell r="AH139">
            <v>351.7</v>
          </cell>
          <cell r="AI139">
            <v>47.45</v>
          </cell>
          <cell r="AJ139">
            <v>344.38</v>
          </cell>
          <cell r="AK139">
            <v>230.2</v>
          </cell>
          <cell r="AL139">
            <v>138.06</v>
          </cell>
          <cell r="AM139">
            <v>631.69000000000005</v>
          </cell>
          <cell r="AN139">
            <v>332.02</v>
          </cell>
          <cell r="AO139">
            <v>293.44</v>
          </cell>
          <cell r="AP139">
            <v>145.26</v>
          </cell>
          <cell r="AQ139">
            <v>380.96</v>
          </cell>
          <cell r="AR139">
            <v>515.88</v>
          </cell>
          <cell r="AS139">
            <v>803.57</v>
          </cell>
          <cell r="AU139">
            <v>282.14</v>
          </cell>
          <cell r="AV139">
            <v>450.65</v>
          </cell>
          <cell r="AW139">
            <v>236.22</v>
          </cell>
          <cell r="AX139">
            <v>340.44</v>
          </cell>
          <cell r="AY139">
            <v>272.07</v>
          </cell>
          <cell r="AZ139">
            <v>380</v>
          </cell>
          <cell r="BA139">
            <v>380</v>
          </cell>
          <cell r="BB139">
            <v>380</v>
          </cell>
          <cell r="BC139">
            <v>380</v>
          </cell>
          <cell r="BD139">
            <v>380</v>
          </cell>
          <cell r="BE139">
            <v>380</v>
          </cell>
          <cell r="BF139">
            <v>380</v>
          </cell>
          <cell r="BH139">
            <v>380</v>
          </cell>
          <cell r="BI139">
            <v>380</v>
          </cell>
          <cell r="BJ139">
            <v>380</v>
          </cell>
          <cell r="BK139">
            <v>380</v>
          </cell>
          <cell r="BL139">
            <v>380</v>
          </cell>
          <cell r="BM139">
            <v>380</v>
          </cell>
          <cell r="BN139">
            <v>380</v>
          </cell>
          <cell r="BO139">
            <v>380</v>
          </cell>
          <cell r="BP139">
            <v>380</v>
          </cell>
          <cell r="BQ139">
            <v>380</v>
          </cell>
          <cell r="BR139">
            <v>380</v>
          </cell>
          <cell r="BS139">
            <v>380</v>
          </cell>
          <cell r="BT139">
            <v>0</v>
          </cell>
          <cell r="BU139">
            <v>0</v>
          </cell>
          <cell r="BV139">
            <v>0</v>
          </cell>
          <cell r="BW139">
            <v>0</v>
          </cell>
          <cell r="BX139">
            <v>0</v>
          </cell>
          <cell r="BY139">
            <v>0</v>
          </cell>
          <cell r="BZ139">
            <v>0</v>
          </cell>
          <cell r="CA139">
            <v>0</v>
          </cell>
          <cell r="CB139">
            <v>0</v>
          </cell>
          <cell r="CC139">
            <v>0</v>
          </cell>
          <cell r="CD139">
            <v>0</v>
          </cell>
          <cell r="CE139">
            <v>0</v>
          </cell>
        </row>
        <row r="140">
          <cell r="B140" t="str">
            <v>Total Stationery</v>
          </cell>
          <cell r="H140">
            <v>670.31</v>
          </cell>
          <cell r="I140">
            <v>393.99</v>
          </cell>
          <cell r="J140">
            <v>610.52</v>
          </cell>
          <cell r="K140">
            <v>397.31</v>
          </cell>
          <cell r="L140">
            <v>1705.44</v>
          </cell>
          <cell r="M140">
            <v>1022.28</v>
          </cell>
          <cell r="N140">
            <v>750.61</v>
          </cell>
          <cell r="O140">
            <v>2123.4299999999998</v>
          </cell>
          <cell r="P140">
            <v>1991</v>
          </cell>
          <cell r="Q140">
            <v>950</v>
          </cell>
          <cell r="R140">
            <v>950</v>
          </cell>
          <cell r="S140">
            <v>13977.16</v>
          </cell>
          <cell r="U140">
            <v>3271.35</v>
          </cell>
          <cell r="V140">
            <v>1372.78</v>
          </cell>
          <cell r="W140">
            <v>2138.77</v>
          </cell>
          <cell r="X140">
            <v>841.68</v>
          </cell>
          <cell r="Y140">
            <v>1106.79</v>
          </cell>
          <cell r="Z140">
            <v>85.26</v>
          </cell>
          <cell r="AA140">
            <v>1083.6400000000001</v>
          </cell>
          <cell r="AB140">
            <v>1346.4</v>
          </cell>
          <cell r="AC140">
            <v>1491.9099999999999</v>
          </cell>
          <cell r="AD140">
            <v>2067.3200000000002</v>
          </cell>
          <cell r="AE140">
            <v>1296.81</v>
          </cell>
          <cell r="AF140">
            <v>590.18000000000006</v>
          </cell>
          <cell r="AH140">
            <v>454.27</v>
          </cell>
          <cell r="AI140">
            <v>886.48</v>
          </cell>
          <cell r="AJ140">
            <v>666.77</v>
          </cell>
          <cell r="AK140">
            <v>343.53</v>
          </cell>
          <cell r="AL140">
            <v>575.07999999999993</v>
          </cell>
          <cell r="AM140">
            <v>703.45</v>
          </cell>
          <cell r="AN140">
            <v>715.3599999999999</v>
          </cell>
          <cell r="AO140">
            <v>1006.9100000000001</v>
          </cell>
          <cell r="AP140">
            <v>447.40999999999997</v>
          </cell>
          <cell r="AQ140">
            <v>627.21</v>
          </cell>
          <cell r="AR140">
            <v>1060.3400000000001</v>
          </cell>
          <cell r="AS140">
            <v>1382.5100000000002</v>
          </cell>
          <cell r="AU140">
            <v>282.14</v>
          </cell>
          <cell r="AV140">
            <v>644.43999999999994</v>
          </cell>
          <cell r="AW140">
            <v>559.82000000000005</v>
          </cell>
          <cell r="AX140">
            <v>991.8900000000001</v>
          </cell>
          <cell r="AY140">
            <v>555.91</v>
          </cell>
          <cell r="AZ140">
            <v>760</v>
          </cell>
          <cell r="BA140">
            <v>760</v>
          </cell>
          <cell r="BB140">
            <v>760</v>
          </cell>
          <cell r="BC140">
            <v>760</v>
          </cell>
          <cell r="BD140">
            <v>760</v>
          </cell>
          <cell r="BE140">
            <v>760</v>
          </cell>
          <cell r="BF140">
            <v>760</v>
          </cell>
          <cell r="BH140">
            <v>760</v>
          </cell>
          <cell r="BI140">
            <v>760</v>
          </cell>
          <cell r="BJ140">
            <v>760</v>
          </cell>
          <cell r="BK140">
            <v>760</v>
          </cell>
          <cell r="BL140">
            <v>760</v>
          </cell>
          <cell r="BM140">
            <v>760</v>
          </cell>
          <cell r="BN140">
            <v>760</v>
          </cell>
          <cell r="BO140">
            <v>760</v>
          </cell>
          <cell r="BP140">
            <v>760</v>
          </cell>
          <cell r="BQ140">
            <v>760</v>
          </cell>
          <cell r="BR140">
            <v>760</v>
          </cell>
          <cell r="BS140">
            <v>760</v>
          </cell>
          <cell r="BT140">
            <v>0</v>
          </cell>
          <cell r="BU140">
            <v>0</v>
          </cell>
          <cell r="BV140">
            <v>0</v>
          </cell>
          <cell r="BW140">
            <v>0</v>
          </cell>
          <cell r="BX140">
            <v>0</v>
          </cell>
          <cell r="BY140">
            <v>0</v>
          </cell>
          <cell r="BZ140">
            <v>0</v>
          </cell>
          <cell r="CA140">
            <v>0</v>
          </cell>
          <cell r="CB140">
            <v>0</v>
          </cell>
          <cell r="CC140">
            <v>0</v>
          </cell>
          <cell r="CD140">
            <v>0</v>
          </cell>
          <cell r="CE140">
            <v>0</v>
          </cell>
        </row>
        <row r="141">
          <cell r="B141" t="str">
            <v>Printing &amp; Reproduction</v>
          </cell>
          <cell r="C141">
            <v>0</v>
          </cell>
          <cell r="H141">
            <v>118.54</v>
          </cell>
          <cell r="I141">
            <v>387.91</v>
          </cell>
          <cell r="J141">
            <v>196.33</v>
          </cell>
          <cell r="K141">
            <v>80.14</v>
          </cell>
          <cell r="L141">
            <v>368.15</v>
          </cell>
          <cell r="M141">
            <v>117.55</v>
          </cell>
          <cell r="N141">
            <v>400.37</v>
          </cell>
          <cell r="O141">
            <v>0</v>
          </cell>
          <cell r="P141">
            <v>80</v>
          </cell>
          <cell r="Q141">
            <v>150</v>
          </cell>
          <cell r="R141">
            <v>150</v>
          </cell>
          <cell r="S141">
            <v>1986.81</v>
          </cell>
          <cell r="U141">
            <v>33.01</v>
          </cell>
          <cell r="V141">
            <v>0</v>
          </cell>
          <cell r="W141">
            <v>108.7</v>
          </cell>
          <cell r="X141">
            <v>277.81</v>
          </cell>
          <cell r="Y141">
            <v>2850.96</v>
          </cell>
          <cell r="Z141">
            <v>1773.66</v>
          </cell>
          <cell r="AA141">
            <v>-18.2</v>
          </cell>
          <cell r="AB141">
            <v>-255.45</v>
          </cell>
          <cell r="AC141">
            <v>2857.78</v>
          </cell>
          <cell r="AD141">
            <v>985.49</v>
          </cell>
          <cell r="AE141">
            <v>494.49</v>
          </cell>
          <cell r="AF141">
            <v>831.79</v>
          </cell>
          <cell r="AH141">
            <v>781.51</v>
          </cell>
          <cell r="AI141">
            <v>1150.06</v>
          </cell>
          <cell r="AJ141">
            <v>2420.4899999999998</v>
          </cell>
          <cell r="AK141">
            <v>677.03</v>
          </cell>
          <cell r="AL141">
            <v>954.29</v>
          </cell>
          <cell r="AM141">
            <v>687.51</v>
          </cell>
          <cell r="AN141">
            <v>519.87</v>
          </cell>
          <cell r="AO141">
            <v>739.47</v>
          </cell>
          <cell r="AP141">
            <v>742.69</v>
          </cell>
          <cell r="AQ141">
            <v>650.47</v>
          </cell>
          <cell r="AR141">
            <v>4491.83</v>
          </cell>
          <cell r="AS141">
            <v>936.42</v>
          </cell>
          <cell r="AU141">
            <v>800.08</v>
          </cell>
          <cell r="AV141">
            <v>2384.39</v>
          </cell>
          <cell r="AW141">
            <v>731.22</v>
          </cell>
          <cell r="AX141">
            <v>954.04</v>
          </cell>
          <cell r="AY141">
            <v>2329.58</v>
          </cell>
          <cell r="AZ141">
            <v>1200</v>
          </cell>
          <cell r="BA141">
            <v>1200</v>
          </cell>
          <cell r="BB141">
            <v>1200</v>
          </cell>
          <cell r="BC141">
            <v>1200</v>
          </cell>
          <cell r="BD141">
            <v>1200</v>
          </cell>
          <cell r="BE141">
            <v>1200</v>
          </cell>
          <cell r="BF141">
            <v>1200</v>
          </cell>
          <cell r="BH141">
            <v>900</v>
          </cell>
          <cell r="BI141">
            <v>900</v>
          </cell>
          <cell r="BJ141">
            <v>900</v>
          </cell>
          <cell r="BK141">
            <v>900</v>
          </cell>
          <cell r="BL141">
            <v>900</v>
          </cell>
          <cell r="BM141">
            <v>900</v>
          </cell>
          <cell r="BN141">
            <v>900</v>
          </cell>
          <cell r="BO141">
            <v>900</v>
          </cell>
          <cell r="BP141">
            <v>900</v>
          </cell>
          <cell r="BQ141">
            <v>900</v>
          </cell>
          <cell r="BR141">
            <v>900</v>
          </cell>
          <cell r="BS141">
            <v>900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142" t="str">
            <v>Office - General Expenses</v>
          </cell>
          <cell r="C142">
            <v>0</v>
          </cell>
          <cell r="H142">
            <v>0</v>
          </cell>
          <cell r="I142">
            <v>166.74</v>
          </cell>
          <cell r="J142">
            <v>120</v>
          </cell>
          <cell r="K142">
            <v>297</v>
          </cell>
          <cell r="L142">
            <v>0</v>
          </cell>
          <cell r="M142">
            <v>0</v>
          </cell>
          <cell r="N142">
            <v>0</v>
          </cell>
          <cell r="O142">
            <v>0</v>
          </cell>
          <cell r="P142">
            <v>0</v>
          </cell>
          <cell r="Q142">
            <v>0</v>
          </cell>
          <cell r="R142">
            <v>0</v>
          </cell>
          <cell r="S142">
            <v>7122.19</v>
          </cell>
          <cell r="U142">
            <v>488.82</v>
          </cell>
          <cell r="V142">
            <v>453.43</v>
          </cell>
          <cell r="W142">
            <v>185.22</v>
          </cell>
          <cell r="X142">
            <v>1300.53</v>
          </cell>
          <cell r="Y142">
            <v>519.94000000000005</v>
          </cell>
          <cell r="Z142">
            <v>0</v>
          </cell>
          <cell r="AA142">
            <v>312.73</v>
          </cell>
          <cell r="AB142">
            <v>1028.27</v>
          </cell>
          <cell r="AC142">
            <v>1073.28</v>
          </cell>
          <cell r="AD142">
            <v>0</v>
          </cell>
          <cell r="AE142">
            <v>0</v>
          </cell>
          <cell r="AF142">
            <v>44.93</v>
          </cell>
          <cell r="AH142">
            <v>136.36000000000001</v>
          </cell>
          <cell r="AI142">
            <v>0</v>
          </cell>
          <cell r="AJ142">
            <v>0</v>
          </cell>
          <cell r="AK142">
            <v>93.14</v>
          </cell>
          <cell r="AM142">
            <v>144.82</v>
          </cell>
          <cell r="AN142">
            <v>0</v>
          </cell>
          <cell r="AO142">
            <v>227.22</v>
          </cell>
          <cell r="AP142">
            <v>37.28</v>
          </cell>
          <cell r="AQ142">
            <v>0</v>
          </cell>
          <cell r="AR142">
            <v>0</v>
          </cell>
          <cell r="AS142">
            <v>35.200000000000003</v>
          </cell>
          <cell r="AU142">
            <v>0</v>
          </cell>
          <cell r="AV142">
            <v>21.59</v>
          </cell>
          <cell r="AW142">
            <v>0</v>
          </cell>
          <cell r="AX142">
            <v>0</v>
          </cell>
          <cell r="AY142">
            <v>0</v>
          </cell>
          <cell r="AZ142">
            <v>500</v>
          </cell>
          <cell r="BA142">
            <v>500</v>
          </cell>
          <cell r="BB142">
            <v>500</v>
          </cell>
          <cell r="BC142">
            <v>500</v>
          </cell>
          <cell r="BD142">
            <v>500</v>
          </cell>
          <cell r="BE142">
            <v>500</v>
          </cell>
          <cell r="BF142">
            <v>200</v>
          </cell>
          <cell r="BH142">
            <v>200</v>
          </cell>
          <cell r="BI142">
            <v>200</v>
          </cell>
          <cell r="BJ142">
            <v>200</v>
          </cell>
          <cell r="BK142">
            <v>200</v>
          </cell>
          <cell r="BL142">
            <v>200</v>
          </cell>
          <cell r="BM142">
            <v>200</v>
          </cell>
          <cell r="BN142">
            <v>200</v>
          </cell>
          <cell r="BO142">
            <v>200</v>
          </cell>
          <cell r="BP142">
            <v>200</v>
          </cell>
          <cell r="BQ142">
            <v>200</v>
          </cell>
          <cell r="BR142">
            <v>200</v>
          </cell>
          <cell r="BS142">
            <v>200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143" t="str">
            <v>Postage and Couriers</v>
          </cell>
          <cell r="C143">
            <v>0</v>
          </cell>
          <cell r="H143">
            <v>219.63</v>
          </cell>
          <cell r="I143">
            <v>492.99</v>
          </cell>
          <cell r="J143">
            <v>398.98</v>
          </cell>
          <cell r="K143">
            <v>119.86</v>
          </cell>
          <cell r="L143">
            <v>335.75</v>
          </cell>
          <cell r="M143">
            <v>697.61</v>
          </cell>
          <cell r="N143">
            <v>57.27</v>
          </cell>
          <cell r="O143">
            <v>300.2</v>
          </cell>
          <cell r="P143">
            <v>641</v>
          </cell>
          <cell r="Q143">
            <v>210</v>
          </cell>
          <cell r="R143">
            <v>210</v>
          </cell>
          <cell r="S143">
            <v>4494.3</v>
          </cell>
          <cell r="U143">
            <v>112.89</v>
          </cell>
          <cell r="V143">
            <v>528.83000000000004</v>
          </cell>
          <cell r="W143">
            <v>1789.28</v>
          </cell>
          <cell r="X143">
            <v>2780.02</v>
          </cell>
          <cell r="Y143">
            <v>966.83</v>
          </cell>
          <cell r="Z143">
            <v>914.13</v>
          </cell>
          <cell r="AA143">
            <v>576.53</v>
          </cell>
          <cell r="AB143">
            <v>834.94</v>
          </cell>
          <cell r="AC143">
            <v>1166.28</v>
          </cell>
          <cell r="AD143">
            <v>474.48</v>
          </cell>
          <cell r="AE143">
            <v>600.02</v>
          </cell>
          <cell r="AF143">
            <v>1322.63</v>
          </cell>
          <cell r="AH143">
            <v>766.14</v>
          </cell>
          <cell r="AI143">
            <v>780.78</v>
          </cell>
          <cell r="AJ143">
            <v>464.11</v>
          </cell>
          <cell r="AK143">
            <v>478.38</v>
          </cell>
          <cell r="AL143">
            <v>216.62</v>
          </cell>
          <cell r="AM143">
            <v>595.95000000000005</v>
          </cell>
          <cell r="AN143">
            <v>716.45</v>
          </cell>
          <cell r="AO143">
            <v>269.37</v>
          </cell>
          <cell r="AP143">
            <v>221.68</v>
          </cell>
          <cell r="AQ143">
            <v>543.14</v>
          </cell>
          <cell r="AR143">
            <v>473.63</v>
          </cell>
          <cell r="AS143">
            <v>367.84</v>
          </cell>
          <cell r="AU143">
            <v>148.46</v>
          </cell>
          <cell r="AV143">
            <v>274.49</v>
          </cell>
          <cell r="AW143">
            <v>250.06</v>
          </cell>
          <cell r="AX143">
            <v>688.25</v>
          </cell>
          <cell r="AY143">
            <v>633.79999999999995</v>
          </cell>
          <cell r="AZ143">
            <v>650</v>
          </cell>
          <cell r="BA143">
            <v>650</v>
          </cell>
          <cell r="BB143">
            <v>650</v>
          </cell>
          <cell r="BC143">
            <v>650</v>
          </cell>
          <cell r="BD143">
            <v>650</v>
          </cell>
          <cell r="BE143">
            <v>650</v>
          </cell>
          <cell r="BF143">
            <v>650</v>
          </cell>
          <cell r="BH143">
            <v>350</v>
          </cell>
          <cell r="BI143">
            <v>350</v>
          </cell>
          <cell r="BJ143">
            <v>350</v>
          </cell>
          <cell r="BK143">
            <v>350</v>
          </cell>
          <cell r="BL143">
            <v>350</v>
          </cell>
          <cell r="BM143">
            <v>350</v>
          </cell>
          <cell r="BN143">
            <v>350</v>
          </cell>
          <cell r="BO143">
            <v>350</v>
          </cell>
          <cell r="BP143">
            <v>350</v>
          </cell>
          <cell r="BQ143">
            <v>350</v>
          </cell>
          <cell r="BR143">
            <v>350</v>
          </cell>
          <cell r="BS143">
            <v>350</v>
          </cell>
          <cell r="BT143">
            <v>0</v>
          </cell>
          <cell r="BU143">
            <v>0</v>
          </cell>
          <cell r="BV143">
            <v>0</v>
          </cell>
          <cell r="BW143">
            <v>0</v>
          </cell>
          <cell r="BX143">
            <v>0</v>
          </cell>
          <cell r="BY143">
            <v>0</v>
          </cell>
          <cell r="BZ143">
            <v>0</v>
          </cell>
          <cell r="CA143">
            <v>0</v>
          </cell>
          <cell r="CB143">
            <v>0</v>
          </cell>
          <cell r="CC143">
            <v>0</v>
          </cell>
          <cell r="CD143">
            <v>0</v>
          </cell>
          <cell r="CE143">
            <v>0</v>
          </cell>
        </row>
        <row r="144">
          <cell r="B144" t="str">
            <v>Newspapers &amp; Magazines</v>
          </cell>
          <cell r="C144">
            <v>0</v>
          </cell>
          <cell r="H144">
            <v>0</v>
          </cell>
          <cell r="I144">
            <v>0</v>
          </cell>
          <cell r="J144">
            <v>0</v>
          </cell>
          <cell r="K144">
            <v>0</v>
          </cell>
          <cell r="L144">
            <v>0</v>
          </cell>
          <cell r="M144">
            <v>0</v>
          </cell>
          <cell r="N144">
            <v>0</v>
          </cell>
          <cell r="O144">
            <v>0</v>
          </cell>
          <cell r="Q144">
            <v>30</v>
          </cell>
          <cell r="R144">
            <v>30</v>
          </cell>
          <cell r="S144">
            <v>0</v>
          </cell>
          <cell r="U144">
            <v>0</v>
          </cell>
          <cell r="V144">
            <v>0</v>
          </cell>
          <cell r="W144">
            <v>0</v>
          </cell>
          <cell r="X144">
            <v>0</v>
          </cell>
          <cell r="Y144">
            <v>0</v>
          </cell>
          <cell r="Z144">
            <v>0</v>
          </cell>
          <cell r="AA144">
            <v>0</v>
          </cell>
          <cell r="AC144">
            <v>0</v>
          </cell>
          <cell r="AD144">
            <v>0</v>
          </cell>
          <cell r="AE144">
            <v>0</v>
          </cell>
          <cell r="AF144">
            <v>0</v>
          </cell>
          <cell r="AH144">
            <v>0</v>
          </cell>
          <cell r="AI144">
            <v>0</v>
          </cell>
          <cell r="AJ144">
            <v>0</v>
          </cell>
          <cell r="AK144">
            <v>98.18</v>
          </cell>
          <cell r="AL144">
            <v>0</v>
          </cell>
          <cell r="AM144">
            <v>0</v>
          </cell>
          <cell r="AN144">
            <v>0</v>
          </cell>
          <cell r="AO144">
            <v>0</v>
          </cell>
          <cell r="AP144">
            <v>0</v>
          </cell>
          <cell r="AQ144">
            <v>0</v>
          </cell>
          <cell r="AR144">
            <v>0</v>
          </cell>
          <cell r="AS144">
            <v>0</v>
          </cell>
          <cell r="AU144">
            <v>0</v>
          </cell>
          <cell r="AV144">
            <v>0</v>
          </cell>
          <cell r="AW144">
            <v>59.09</v>
          </cell>
          <cell r="AX144">
            <v>0</v>
          </cell>
          <cell r="AY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row>
        <row r="145">
          <cell r="B145" t="str">
            <v>Document Destruction</v>
          </cell>
          <cell r="C145">
            <v>0</v>
          </cell>
          <cell r="H145">
            <v>70</v>
          </cell>
          <cell r="I145">
            <v>130</v>
          </cell>
          <cell r="J145">
            <v>-70</v>
          </cell>
          <cell r="K145">
            <v>70</v>
          </cell>
          <cell r="L145">
            <v>110</v>
          </cell>
          <cell r="M145">
            <v>10</v>
          </cell>
          <cell r="N145">
            <v>10</v>
          </cell>
          <cell r="O145">
            <v>50</v>
          </cell>
          <cell r="P145">
            <v>70</v>
          </cell>
          <cell r="Q145">
            <v>25</v>
          </cell>
          <cell r="R145">
            <v>25</v>
          </cell>
          <cell r="S145">
            <v>450</v>
          </cell>
          <cell r="U145">
            <v>0</v>
          </cell>
          <cell r="V145">
            <v>0</v>
          </cell>
          <cell r="W145">
            <v>63</v>
          </cell>
          <cell r="X145">
            <v>50</v>
          </cell>
          <cell r="Y145">
            <v>60.5</v>
          </cell>
          <cell r="Z145">
            <v>63</v>
          </cell>
          <cell r="AA145">
            <v>113</v>
          </cell>
          <cell r="AC145">
            <v>73.5</v>
          </cell>
          <cell r="AD145">
            <v>10.5</v>
          </cell>
          <cell r="AE145">
            <v>73.5</v>
          </cell>
          <cell r="AF145">
            <v>10.5</v>
          </cell>
          <cell r="AH145">
            <v>113</v>
          </cell>
          <cell r="AJ145">
            <v>21</v>
          </cell>
          <cell r="AK145">
            <v>10.5</v>
          </cell>
          <cell r="AL145">
            <v>176</v>
          </cell>
          <cell r="AN145">
            <v>0</v>
          </cell>
          <cell r="AO145">
            <v>105</v>
          </cell>
          <cell r="AP145">
            <v>0</v>
          </cell>
          <cell r="AQ145">
            <v>0</v>
          </cell>
          <cell r="AR145">
            <v>0</v>
          </cell>
          <cell r="AS145">
            <v>0</v>
          </cell>
          <cell r="AU145">
            <v>52.5</v>
          </cell>
          <cell r="AV145">
            <v>0</v>
          </cell>
          <cell r="AW145">
            <v>0</v>
          </cell>
          <cell r="AX145">
            <v>52.5</v>
          </cell>
          <cell r="AY145">
            <v>126</v>
          </cell>
          <cell r="AZ145">
            <v>64</v>
          </cell>
          <cell r="BA145">
            <v>64</v>
          </cell>
          <cell r="BB145">
            <v>64</v>
          </cell>
          <cell r="BC145">
            <v>64</v>
          </cell>
          <cell r="BD145">
            <v>64</v>
          </cell>
          <cell r="BE145">
            <v>64</v>
          </cell>
          <cell r="BF145">
            <v>64</v>
          </cell>
          <cell r="BH145">
            <v>64</v>
          </cell>
          <cell r="BI145">
            <v>64</v>
          </cell>
          <cell r="BJ145">
            <v>64</v>
          </cell>
          <cell r="BK145">
            <v>64</v>
          </cell>
          <cell r="BL145">
            <v>64</v>
          </cell>
          <cell r="BM145">
            <v>64</v>
          </cell>
          <cell r="BN145">
            <v>64</v>
          </cell>
          <cell r="BO145">
            <v>64</v>
          </cell>
          <cell r="BP145">
            <v>64</v>
          </cell>
          <cell r="BQ145">
            <v>64</v>
          </cell>
          <cell r="BR145">
            <v>64</v>
          </cell>
          <cell r="BS145">
            <v>64</v>
          </cell>
          <cell r="BT145">
            <v>0</v>
          </cell>
          <cell r="BU145">
            <v>0</v>
          </cell>
          <cell r="BV145">
            <v>0</v>
          </cell>
          <cell r="BW145">
            <v>0</v>
          </cell>
          <cell r="BX145">
            <v>0</v>
          </cell>
          <cell r="BY145">
            <v>0</v>
          </cell>
          <cell r="BZ145">
            <v>0</v>
          </cell>
          <cell r="CA145">
            <v>0</v>
          </cell>
          <cell r="CB145">
            <v>0</v>
          </cell>
          <cell r="CC145">
            <v>0</v>
          </cell>
          <cell r="CD145">
            <v>0</v>
          </cell>
          <cell r="CE145">
            <v>0</v>
          </cell>
        </row>
        <row r="146">
          <cell r="B146" t="str">
            <v>Premises:Fitout Development</v>
          </cell>
          <cell r="C146">
            <v>0</v>
          </cell>
          <cell r="H146">
            <v>1817.52</v>
          </cell>
          <cell r="I146">
            <v>1817.52</v>
          </cell>
          <cell r="J146">
            <v>1817.52</v>
          </cell>
          <cell r="K146">
            <v>1817.52</v>
          </cell>
          <cell r="L146">
            <v>1817.52</v>
          </cell>
          <cell r="M146">
            <v>1817.52</v>
          </cell>
          <cell r="N146">
            <v>1817.52</v>
          </cell>
          <cell r="O146">
            <v>1817.52</v>
          </cell>
          <cell r="P146">
            <v>1817.52</v>
          </cell>
          <cell r="Q146">
            <v>1817.52</v>
          </cell>
          <cell r="R146">
            <v>1817.52</v>
          </cell>
          <cell r="S146">
            <v>19599.939999999999</v>
          </cell>
          <cell r="U146">
            <v>712.37</v>
          </cell>
          <cell r="V146">
            <v>712.37</v>
          </cell>
          <cell r="W146">
            <v>0</v>
          </cell>
          <cell r="X146">
            <v>0</v>
          </cell>
          <cell r="Y146">
            <v>0</v>
          </cell>
          <cell r="Z146">
            <v>0</v>
          </cell>
          <cell r="AA146">
            <v>0</v>
          </cell>
          <cell r="AB146">
            <v>4538.5</v>
          </cell>
          <cell r="AC146">
            <v>0</v>
          </cell>
          <cell r="AD146">
            <v>0</v>
          </cell>
          <cell r="AE146">
            <v>0</v>
          </cell>
          <cell r="AF146">
            <v>0</v>
          </cell>
          <cell r="AH146">
            <v>0</v>
          </cell>
          <cell r="AI146">
            <v>0</v>
          </cell>
          <cell r="AJ146">
            <v>0</v>
          </cell>
          <cell r="AL146">
            <v>0</v>
          </cell>
          <cell r="AM146">
            <v>0</v>
          </cell>
          <cell r="AN146">
            <v>0</v>
          </cell>
          <cell r="AO146">
            <v>0</v>
          </cell>
          <cell r="AP146">
            <v>0</v>
          </cell>
          <cell r="AQ146">
            <v>0</v>
          </cell>
          <cell r="AR146">
            <v>0</v>
          </cell>
          <cell r="AS146">
            <v>0</v>
          </cell>
          <cell r="AU146">
            <v>0</v>
          </cell>
          <cell r="AV146">
            <v>0</v>
          </cell>
          <cell r="AW146">
            <v>0</v>
          </cell>
          <cell r="AX146">
            <v>0</v>
          </cell>
          <cell r="AY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row>
        <row r="147">
          <cell r="B147" t="str">
            <v>Equipment Repairs &amp; Maintenanc</v>
          </cell>
          <cell r="C147">
            <v>0</v>
          </cell>
          <cell r="H147">
            <v>0</v>
          </cell>
          <cell r="I147">
            <v>0</v>
          </cell>
          <cell r="J147">
            <v>0</v>
          </cell>
          <cell r="K147">
            <v>0</v>
          </cell>
          <cell r="L147">
            <v>0</v>
          </cell>
          <cell r="M147">
            <v>0</v>
          </cell>
          <cell r="N147">
            <v>0</v>
          </cell>
          <cell r="O147">
            <v>0</v>
          </cell>
          <cell r="P147">
            <v>0</v>
          </cell>
          <cell r="Q147">
            <v>0</v>
          </cell>
          <cell r="R147">
            <v>0</v>
          </cell>
          <cell r="S147">
            <v>0</v>
          </cell>
          <cell r="U147">
            <v>472.05</v>
          </cell>
          <cell r="V147">
            <v>84.17</v>
          </cell>
          <cell r="W147">
            <v>84.17</v>
          </cell>
          <cell r="X147">
            <v>84.17</v>
          </cell>
          <cell r="Y147">
            <v>84.17</v>
          </cell>
          <cell r="Z147">
            <v>84.17</v>
          </cell>
          <cell r="AA147">
            <v>84.17</v>
          </cell>
          <cell r="AB147">
            <v>84.17</v>
          </cell>
          <cell r="AC147">
            <v>84.17</v>
          </cell>
          <cell r="AD147">
            <v>84.17</v>
          </cell>
          <cell r="AE147">
            <v>84.17</v>
          </cell>
          <cell r="AF147">
            <v>84.13</v>
          </cell>
          <cell r="AH147">
            <v>0</v>
          </cell>
          <cell r="AI147">
            <v>0</v>
          </cell>
          <cell r="AJ147">
            <v>5112.55</v>
          </cell>
          <cell r="AL147">
            <v>0</v>
          </cell>
          <cell r="AM147">
            <v>0</v>
          </cell>
          <cell r="AN147">
            <v>0</v>
          </cell>
          <cell r="AO147">
            <v>0</v>
          </cell>
          <cell r="AP147">
            <v>285</v>
          </cell>
          <cell r="AQ147">
            <v>0</v>
          </cell>
          <cell r="AR147">
            <v>0</v>
          </cell>
          <cell r="AS147">
            <v>0</v>
          </cell>
          <cell r="AU147">
            <v>0</v>
          </cell>
          <cell r="AV147">
            <v>0</v>
          </cell>
          <cell r="AW147">
            <v>0</v>
          </cell>
          <cell r="AX147">
            <v>0</v>
          </cell>
          <cell r="AY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148" t="str">
            <v>Equipment Rental</v>
          </cell>
          <cell r="C148">
            <v>0</v>
          </cell>
          <cell r="H148">
            <v>0</v>
          </cell>
          <cell r="I148">
            <v>0</v>
          </cell>
          <cell r="J148">
            <v>0</v>
          </cell>
          <cell r="K148">
            <v>0</v>
          </cell>
          <cell r="L148">
            <v>0</v>
          </cell>
          <cell r="M148">
            <v>0</v>
          </cell>
          <cell r="N148">
            <v>0</v>
          </cell>
          <cell r="O148">
            <v>0</v>
          </cell>
          <cell r="P148">
            <v>0</v>
          </cell>
          <cell r="Q148">
            <v>0</v>
          </cell>
          <cell r="R148">
            <v>0</v>
          </cell>
          <cell r="S148">
            <v>0</v>
          </cell>
          <cell r="U148">
            <v>0</v>
          </cell>
          <cell r="V148">
            <v>0</v>
          </cell>
          <cell r="W148">
            <v>0</v>
          </cell>
          <cell r="X148">
            <v>0</v>
          </cell>
          <cell r="Y148">
            <v>0</v>
          </cell>
          <cell r="Z148">
            <v>0</v>
          </cell>
          <cell r="AA148">
            <v>0</v>
          </cell>
          <cell r="AC148">
            <v>0</v>
          </cell>
          <cell r="AD148">
            <v>0</v>
          </cell>
          <cell r="AE148">
            <v>0</v>
          </cell>
          <cell r="AF148">
            <v>0</v>
          </cell>
          <cell r="AH148">
            <v>0</v>
          </cell>
          <cell r="AI148">
            <v>0</v>
          </cell>
          <cell r="AJ148">
            <v>0</v>
          </cell>
          <cell r="AL148">
            <v>0</v>
          </cell>
          <cell r="AM148">
            <v>0</v>
          </cell>
          <cell r="AN148">
            <v>0</v>
          </cell>
          <cell r="AO148">
            <v>0</v>
          </cell>
          <cell r="AP148">
            <v>0</v>
          </cell>
          <cell r="AQ148">
            <v>0</v>
          </cell>
          <cell r="AR148">
            <v>0</v>
          </cell>
          <cell r="AS148">
            <v>0</v>
          </cell>
          <cell r="AU148">
            <v>0</v>
          </cell>
          <cell r="AV148">
            <v>0</v>
          </cell>
          <cell r="AW148">
            <v>0</v>
          </cell>
          <cell r="AX148">
            <v>0</v>
          </cell>
          <cell r="AY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row>
        <row r="149">
          <cell r="B149" t="str">
            <v>Equipment Rental:Equipment Ren</v>
          </cell>
          <cell r="C149">
            <v>0</v>
          </cell>
          <cell r="H149">
            <v>0</v>
          </cell>
          <cell r="I149">
            <v>0</v>
          </cell>
          <cell r="J149">
            <v>0</v>
          </cell>
          <cell r="K149">
            <v>0</v>
          </cell>
          <cell r="L149">
            <v>0</v>
          </cell>
          <cell r="M149">
            <v>0</v>
          </cell>
          <cell r="N149">
            <v>0</v>
          </cell>
          <cell r="O149">
            <v>0</v>
          </cell>
          <cell r="P149">
            <v>0</v>
          </cell>
          <cell r="Q149">
            <v>0</v>
          </cell>
          <cell r="R149">
            <v>0</v>
          </cell>
          <cell r="S149">
            <v>0</v>
          </cell>
          <cell r="U149">
            <v>0</v>
          </cell>
          <cell r="V149">
            <v>0</v>
          </cell>
          <cell r="W149">
            <v>0</v>
          </cell>
          <cell r="X149">
            <v>0</v>
          </cell>
          <cell r="Y149">
            <v>0</v>
          </cell>
          <cell r="Z149">
            <v>0</v>
          </cell>
          <cell r="AA149">
            <v>0</v>
          </cell>
          <cell r="AC149">
            <v>0</v>
          </cell>
          <cell r="AD149">
            <v>0</v>
          </cell>
          <cell r="AE149">
            <v>0</v>
          </cell>
          <cell r="AF149">
            <v>0</v>
          </cell>
          <cell r="AH149">
            <v>0</v>
          </cell>
          <cell r="AI149">
            <v>0</v>
          </cell>
          <cell r="AJ149">
            <v>0</v>
          </cell>
          <cell r="AL149">
            <v>0</v>
          </cell>
          <cell r="AM149">
            <v>0</v>
          </cell>
          <cell r="AN149">
            <v>0</v>
          </cell>
          <cell r="AO149">
            <v>0</v>
          </cell>
          <cell r="AP149">
            <v>0</v>
          </cell>
          <cell r="AQ149">
            <v>0</v>
          </cell>
          <cell r="AR149">
            <v>0</v>
          </cell>
          <cell r="AS149">
            <v>0</v>
          </cell>
          <cell r="AU149">
            <v>0</v>
          </cell>
          <cell r="AV149">
            <v>0</v>
          </cell>
          <cell r="AW149">
            <v>0</v>
          </cell>
          <cell r="AX149">
            <v>0</v>
          </cell>
          <cell r="AY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row>
        <row r="150">
          <cell r="B150" t="str">
            <v>"Small Asset Purchases &lt;$1,000</v>
          </cell>
          <cell r="C150">
            <v>0</v>
          </cell>
          <cell r="H150">
            <v>0</v>
          </cell>
          <cell r="I150">
            <v>0</v>
          </cell>
          <cell r="J150">
            <v>435.85</v>
          </cell>
          <cell r="K150">
            <v>0</v>
          </cell>
          <cell r="L150">
            <v>370</v>
          </cell>
          <cell r="M150">
            <v>152.85</v>
          </cell>
          <cell r="N150">
            <v>370</v>
          </cell>
          <cell r="O150">
            <v>1053.6099999999999</v>
          </cell>
          <cell r="P150">
            <v>459</v>
          </cell>
          <cell r="Q150">
            <v>0</v>
          </cell>
          <cell r="R150">
            <v>0</v>
          </cell>
          <cell r="S150">
            <v>4205.8</v>
          </cell>
          <cell r="U150">
            <v>760</v>
          </cell>
          <cell r="V150">
            <v>0</v>
          </cell>
          <cell r="W150">
            <v>733.55</v>
          </cell>
          <cell r="X150">
            <v>0</v>
          </cell>
          <cell r="Y150">
            <v>503.75</v>
          </cell>
          <cell r="Z150">
            <v>1119.0899999999999</v>
          </cell>
          <cell r="AA150">
            <v>0</v>
          </cell>
          <cell r="AB150">
            <v>272.54000000000002</v>
          </cell>
          <cell r="AC150">
            <v>0</v>
          </cell>
          <cell r="AD150">
            <v>0</v>
          </cell>
          <cell r="AE150">
            <v>0</v>
          </cell>
          <cell r="AF150">
            <v>0</v>
          </cell>
          <cell r="AJ150">
            <v>0</v>
          </cell>
          <cell r="AK150">
            <v>0</v>
          </cell>
          <cell r="AN150">
            <v>0</v>
          </cell>
          <cell r="AP150">
            <v>0</v>
          </cell>
          <cell r="AQ150">
            <v>0</v>
          </cell>
          <cell r="AR150">
            <v>0</v>
          </cell>
          <cell r="AS150">
            <v>0</v>
          </cell>
          <cell r="AU150">
            <v>0</v>
          </cell>
          <cell r="AV150">
            <v>0</v>
          </cell>
          <cell r="AW150">
            <v>0</v>
          </cell>
          <cell r="AX150">
            <v>50</v>
          </cell>
          <cell r="AY150">
            <v>0</v>
          </cell>
          <cell r="AZ150">
            <v>500</v>
          </cell>
          <cell r="BA150">
            <v>500</v>
          </cell>
          <cell r="BB150">
            <v>500</v>
          </cell>
          <cell r="BC150">
            <v>500</v>
          </cell>
          <cell r="BD150">
            <v>500</v>
          </cell>
          <cell r="BE150">
            <v>500</v>
          </cell>
          <cell r="BF150">
            <v>500</v>
          </cell>
          <cell r="BH150">
            <v>100</v>
          </cell>
          <cell r="BI150">
            <v>100</v>
          </cell>
          <cell r="BJ150">
            <v>100</v>
          </cell>
          <cell r="BK150">
            <v>100</v>
          </cell>
          <cell r="BL150">
            <v>100</v>
          </cell>
          <cell r="BM150">
            <v>100</v>
          </cell>
          <cell r="BN150">
            <v>100</v>
          </cell>
          <cell r="BO150">
            <v>100</v>
          </cell>
          <cell r="BP150">
            <v>100</v>
          </cell>
          <cell r="BQ150">
            <v>100</v>
          </cell>
          <cell r="BR150">
            <v>100</v>
          </cell>
          <cell r="BS150">
            <v>100</v>
          </cell>
          <cell r="BT150">
            <v>0</v>
          </cell>
          <cell r="BU150">
            <v>0</v>
          </cell>
          <cell r="BV150">
            <v>0</v>
          </cell>
          <cell r="BW150">
            <v>0</v>
          </cell>
          <cell r="BX150">
            <v>0</v>
          </cell>
          <cell r="BY150">
            <v>0</v>
          </cell>
          <cell r="BZ150">
            <v>0</v>
          </cell>
          <cell r="CA150">
            <v>0</v>
          </cell>
          <cell r="CB150">
            <v>0</v>
          </cell>
          <cell r="CC150">
            <v>0</v>
          </cell>
          <cell r="CD150">
            <v>0</v>
          </cell>
          <cell r="CE150">
            <v>0</v>
          </cell>
        </row>
        <row r="151">
          <cell r="B151" t="str">
            <v>Catering</v>
          </cell>
          <cell r="C151">
            <v>0</v>
          </cell>
          <cell r="H151">
            <v>0</v>
          </cell>
          <cell r="I151">
            <v>0</v>
          </cell>
          <cell r="J151">
            <v>0</v>
          </cell>
          <cell r="K151">
            <v>0</v>
          </cell>
          <cell r="L151">
            <v>0</v>
          </cell>
          <cell r="M151">
            <v>0</v>
          </cell>
          <cell r="N151">
            <v>0</v>
          </cell>
          <cell r="O151">
            <v>0</v>
          </cell>
          <cell r="P151">
            <v>0</v>
          </cell>
          <cell r="Q151">
            <v>0</v>
          </cell>
          <cell r="R151">
            <v>0</v>
          </cell>
          <cell r="S151">
            <v>546.82000000000005</v>
          </cell>
          <cell r="U151">
            <v>0</v>
          </cell>
          <cell r="V151">
            <v>653.21</v>
          </cell>
          <cell r="W151">
            <v>882.36</v>
          </cell>
          <cell r="X151">
            <v>878.91</v>
          </cell>
          <cell r="Y151">
            <v>65.64</v>
          </cell>
          <cell r="Z151">
            <v>834</v>
          </cell>
          <cell r="AA151">
            <v>113.77</v>
          </cell>
          <cell r="AB151">
            <v>779.17</v>
          </cell>
          <cell r="AC151">
            <v>140.44999999999999</v>
          </cell>
          <cell r="AD151">
            <v>469.12</v>
          </cell>
          <cell r="AE151">
            <v>564.96</v>
          </cell>
          <cell r="AF151">
            <v>401</v>
          </cell>
          <cell r="AH151">
            <v>356.02</v>
          </cell>
          <cell r="AI151">
            <v>385.55</v>
          </cell>
          <cell r="AJ151">
            <v>611.63</v>
          </cell>
          <cell r="AK151">
            <v>670.64</v>
          </cell>
          <cell r="AL151">
            <v>122.45</v>
          </cell>
          <cell r="AM151">
            <v>6118.98</v>
          </cell>
          <cell r="AN151">
            <v>338.77</v>
          </cell>
          <cell r="AO151">
            <v>623.35</v>
          </cell>
          <cell r="AP151">
            <v>641.16999999999996</v>
          </cell>
          <cell r="AQ151">
            <v>1036.3599999999999</v>
          </cell>
          <cell r="AR151">
            <v>531.27</v>
          </cell>
          <cell r="AS151">
            <v>304.82</v>
          </cell>
          <cell r="AU151">
            <v>0</v>
          </cell>
          <cell r="AV151">
            <v>286.19</v>
          </cell>
          <cell r="AW151">
            <v>479.19</v>
          </cell>
          <cell r="AX151">
            <v>785.22</v>
          </cell>
          <cell r="AY151">
            <v>1049.1300000000001</v>
          </cell>
          <cell r="AZ151">
            <v>600</v>
          </cell>
          <cell r="BA151">
            <v>600</v>
          </cell>
          <cell r="BB151">
            <v>600</v>
          </cell>
          <cell r="BC151">
            <v>600</v>
          </cell>
          <cell r="BD151">
            <v>600</v>
          </cell>
          <cell r="BE151">
            <v>600</v>
          </cell>
          <cell r="BF151">
            <v>600</v>
          </cell>
          <cell r="BH151">
            <v>600</v>
          </cell>
          <cell r="BI151">
            <v>600</v>
          </cell>
          <cell r="BJ151">
            <v>600</v>
          </cell>
          <cell r="BK151">
            <v>600</v>
          </cell>
          <cell r="BL151">
            <v>600</v>
          </cell>
          <cell r="BM151">
            <v>600</v>
          </cell>
          <cell r="BN151">
            <v>600</v>
          </cell>
          <cell r="BO151">
            <v>600</v>
          </cell>
          <cell r="BP151">
            <v>600</v>
          </cell>
          <cell r="BQ151">
            <v>600</v>
          </cell>
          <cell r="BR151">
            <v>600</v>
          </cell>
          <cell r="BS151">
            <v>600</v>
          </cell>
        </row>
        <row r="152">
          <cell r="B152" t="str">
            <v>Xmas Expenses</v>
          </cell>
          <cell r="C152">
            <v>0</v>
          </cell>
          <cell r="H152">
            <v>0</v>
          </cell>
          <cell r="I152">
            <v>0</v>
          </cell>
          <cell r="J152">
            <v>0</v>
          </cell>
          <cell r="K152">
            <v>0</v>
          </cell>
          <cell r="L152">
            <v>0</v>
          </cell>
          <cell r="M152">
            <v>0</v>
          </cell>
          <cell r="N152">
            <v>0</v>
          </cell>
          <cell r="O152">
            <v>0</v>
          </cell>
          <cell r="P152">
            <v>0</v>
          </cell>
          <cell r="Q152">
            <v>0</v>
          </cell>
          <cell r="R152">
            <v>0</v>
          </cell>
          <cell r="S152">
            <v>0</v>
          </cell>
          <cell r="U152">
            <v>0</v>
          </cell>
          <cell r="V152">
            <v>0</v>
          </cell>
          <cell r="W152">
            <v>0</v>
          </cell>
          <cell r="X152">
            <v>0</v>
          </cell>
          <cell r="Y152">
            <v>0</v>
          </cell>
          <cell r="Z152">
            <v>0</v>
          </cell>
          <cell r="AA152">
            <v>0</v>
          </cell>
          <cell r="AC152">
            <v>0</v>
          </cell>
          <cell r="AD152">
            <v>0</v>
          </cell>
          <cell r="AE152">
            <v>0</v>
          </cell>
          <cell r="AF152">
            <v>0</v>
          </cell>
          <cell r="AH152">
            <v>0</v>
          </cell>
          <cell r="AI152">
            <v>0</v>
          </cell>
          <cell r="AJ152">
            <v>0</v>
          </cell>
          <cell r="AL152">
            <v>347.73</v>
          </cell>
          <cell r="AM152">
            <v>0</v>
          </cell>
          <cell r="AN152">
            <v>0</v>
          </cell>
          <cell r="AO152">
            <v>0</v>
          </cell>
          <cell r="AP152">
            <v>0</v>
          </cell>
          <cell r="AQ152">
            <v>0</v>
          </cell>
          <cell r="AR152">
            <v>0</v>
          </cell>
          <cell r="AS152">
            <v>0</v>
          </cell>
          <cell r="AU152">
            <v>0</v>
          </cell>
          <cell r="AV152">
            <v>0</v>
          </cell>
          <cell r="AW152">
            <v>0</v>
          </cell>
          <cell r="AX152">
            <v>727.27</v>
          </cell>
          <cell r="AY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row>
        <row r="153">
          <cell r="B153" t="str">
            <v>Bad debts written off</v>
          </cell>
          <cell r="C153">
            <v>0</v>
          </cell>
          <cell r="H153">
            <v>0</v>
          </cell>
          <cell r="I153">
            <v>0</v>
          </cell>
          <cell r="J153">
            <v>0</v>
          </cell>
          <cell r="K153">
            <v>0</v>
          </cell>
          <cell r="L153">
            <v>0</v>
          </cell>
          <cell r="M153">
            <v>0</v>
          </cell>
          <cell r="N153">
            <v>0</v>
          </cell>
          <cell r="O153">
            <v>0</v>
          </cell>
          <cell r="P153">
            <v>0</v>
          </cell>
          <cell r="Q153">
            <v>0</v>
          </cell>
          <cell r="R153">
            <v>0</v>
          </cell>
          <cell r="S153">
            <v>0</v>
          </cell>
          <cell r="U153">
            <v>0</v>
          </cell>
          <cell r="V153">
            <v>0</v>
          </cell>
          <cell r="W153">
            <v>0</v>
          </cell>
          <cell r="X153">
            <v>0</v>
          </cell>
          <cell r="Y153">
            <v>0</v>
          </cell>
          <cell r="Z153">
            <v>0</v>
          </cell>
          <cell r="AA153">
            <v>0</v>
          </cell>
          <cell r="AC153">
            <v>0</v>
          </cell>
          <cell r="AD153">
            <v>0</v>
          </cell>
          <cell r="AE153">
            <v>0</v>
          </cell>
          <cell r="AF153">
            <v>0</v>
          </cell>
          <cell r="AH153">
            <v>0</v>
          </cell>
          <cell r="AI153">
            <v>0</v>
          </cell>
          <cell r="AJ153">
            <v>0</v>
          </cell>
          <cell r="AL153">
            <v>0</v>
          </cell>
          <cell r="AM153">
            <v>0</v>
          </cell>
          <cell r="AN153">
            <v>0</v>
          </cell>
          <cell r="AO153">
            <v>0</v>
          </cell>
          <cell r="AP153">
            <v>0</v>
          </cell>
          <cell r="AQ153">
            <v>0</v>
          </cell>
          <cell r="AR153">
            <v>0</v>
          </cell>
          <cell r="AS153">
            <v>19450</v>
          </cell>
          <cell r="AU153">
            <v>0</v>
          </cell>
          <cell r="AV153">
            <v>0</v>
          </cell>
          <cell r="AW153">
            <v>0</v>
          </cell>
          <cell r="AX153">
            <v>0</v>
          </cell>
          <cell r="AY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row>
        <row r="154">
          <cell r="B154" t="str">
            <v>Gifts and Donations</v>
          </cell>
          <cell r="C154">
            <v>0</v>
          </cell>
          <cell r="H154">
            <v>675</v>
          </cell>
          <cell r="I154">
            <v>479</v>
          </cell>
          <cell r="J154">
            <v>230.91</v>
          </cell>
          <cell r="K154">
            <v>500</v>
          </cell>
          <cell r="L154">
            <v>1130.0999999999999</v>
          </cell>
          <cell r="M154">
            <v>0</v>
          </cell>
          <cell r="N154">
            <v>0</v>
          </cell>
          <cell r="O154">
            <v>520</v>
          </cell>
          <cell r="P154">
            <v>0</v>
          </cell>
          <cell r="Q154">
            <v>0</v>
          </cell>
          <cell r="R154">
            <v>0</v>
          </cell>
          <cell r="S154">
            <v>4399.88</v>
          </cell>
          <cell r="U154">
            <v>0</v>
          </cell>
          <cell r="V154">
            <v>0</v>
          </cell>
          <cell r="W154">
            <v>0</v>
          </cell>
          <cell r="X154">
            <v>0</v>
          </cell>
          <cell r="Y154">
            <v>200</v>
          </cell>
          <cell r="Z154">
            <v>0</v>
          </cell>
          <cell r="AA154">
            <v>0</v>
          </cell>
          <cell r="AB154">
            <v>200</v>
          </cell>
          <cell r="AC154">
            <v>0</v>
          </cell>
          <cell r="AD154">
            <v>1800</v>
          </cell>
          <cell r="AE154">
            <v>0</v>
          </cell>
          <cell r="AF154">
            <v>0</v>
          </cell>
          <cell r="AH154">
            <v>0</v>
          </cell>
          <cell r="AI154">
            <v>0</v>
          </cell>
          <cell r="AJ154">
            <v>50</v>
          </cell>
          <cell r="AL154">
            <v>0</v>
          </cell>
          <cell r="AM154">
            <v>0</v>
          </cell>
          <cell r="AN154">
            <v>0</v>
          </cell>
          <cell r="AO154">
            <v>0</v>
          </cell>
          <cell r="AP154">
            <v>100</v>
          </cell>
          <cell r="AQ154">
            <v>500</v>
          </cell>
          <cell r="AR154">
            <v>100</v>
          </cell>
          <cell r="AS154">
            <v>500</v>
          </cell>
          <cell r="AU154">
            <v>0</v>
          </cell>
          <cell r="AV154">
            <v>510</v>
          </cell>
          <cell r="AW154">
            <v>700</v>
          </cell>
          <cell r="AX154">
            <v>0</v>
          </cell>
          <cell r="AY154">
            <v>1500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155" t="str">
            <v>Other Employer Expenses</v>
          </cell>
          <cell r="C155">
            <v>0</v>
          </cell>
          <cell r="H155">
            <v>0</v>
          </cell>
          <cell r="I155">
            <v>0</v>
          </cell>
          <cell r="J155">
            <v>0</v>
          </cell>
          <cell r="K155">
            <v>0</v>
          </cell>
          <cell r="L155">
            <v>0</v>
          </cell>
          <cell r="M155">
            <v>0</v>
          </cell>
          <cell r="N155">
            <v>0</v>
          </cell>
          <cell r="O155">
            <v>0</v>
          </cell>
          <cell r="P155">
            <v>0</v>
          </cell>
          <cell r="Q155">
            <v>0</v>
          </cell>
          <cell r="R155">
            <v>0</v>
          </cell>
          <cell r="S155">
            <v>412.72</v>
          </cell>
          <cell r="U155">
            <v>-101.2</v>
          </cell>
          <cell r="V155">
            <v>-137.82</v>
          </cell>
          <cell r="W155">
            <v>0</v>
          </cell>
          <cell r="X155">
            <v>0</v>
          </cell>
          <cell r="Y155">
            <v>0</v>
          </cell>
          <cell r="Z155">
            <v>0</v>
          </cell>
          <cell r="AA155">
            <v>0</v>
          </cell>
          <cell r="AC155">
            <v>0</v>
          </cell>
          <cell r="AD155">
            <v>0</v>
          </cell>
          <cell r="AE155">
            <v>0</v>
          </cell>
          <cell r="AF155">
            <v>0</v>
          </cell>
          <cell r="AH155">
            <v>0</v>
          </cell>
          <cell r="AI155">
            <v>0</v>
          </cell>
          <cell r="AJ155">
            <v>0</v>
          </cell>
          <cell r="AL155">
            <v>0</v>
          </cell>
          <cell r="AM155">
            <v>0</v>
          </cell>
          <cell r="AN155">
            <v>0</v>
          </cell>
          <cell r="AO155">
            <v>0</v>
          </cell>
          <cell r="AP155">
            <v>1136.3599999999999</v>
          </cell>
          <cell r="AQ155">
            <v>0</v>
          </cell>
          <cell r="AR155">
            <v>0</v>
          </cell>
          <cell r="AS155">
            <v>0</v>
          </cell>
          <cell r="AU155">
            <v>0</v>
          </cell>
          <cell r="AV155">
            <v>0</v>
          </cell>
          <cell r="AW155">
            <v>0</v>
          </cell>
          <cell r="AX155">
            <v>0</v>
          </cell>
          <cell r="AY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row>
        <row r="156">
          <cell r="B156" t="str">
            <v>Total General Expenses</v>
          </cell>
          <cell r="C156">
            <v>0</v>
          </cell>
          <cell r="H156">
            <v>24056.47</v>
          </cell>
          <cell r="I156">
            <v>23921.08</v>
          </cell>
          <cell r="J156">
            <v>22025.78</v>
          </cell>
          <cell r="K156">
            <v>23700.41</v>
          </cell>
          <cell r="L156">
            <v>36661.26</v>
          </cell>
          <cell r="M156">
            <v>21226.01</v>
          </cell>
          <cell r="N156">
            <v>26789.55</v>
          </cell>
          <cell r="O156">
            <v>41625.19</v>
          </cell>
          <cell r="P156">
            <v>45368.52</v>
          </cell>
          <cell r="Q156">
            <v>20917.408874999997</v>
          </cell>
          <cell r="R156">
            <v>15207.24</v>
          </cell>
          <cell r="S156">
            <v>454664.02</v>
          </cell>
          <cell r="U156">
            <v>70364.709999999992</v>
          </cell>
          <cell r="V156">
            <v>45908.43</v>
          </cell>
          <cell r="W156">
            <v>48536.85</v>
          </cell>
          <cell r="X156">
            <v>49459.94</v>
          </cell>
          <cell r="Y156">
            <v>43235.72</v>
          </cell>
          <cell r="Z156">
            <v>31816.28</v>
          </cell>
          <cell r="AA156">
            <v>42625.21</v>
          </cell>
          <cell r="AB156">
            <v>53750.649999999994</v>
          </cell>
          <cell r="AC156">
            <v>50963.139999999978</v>
          </cell>
          <cell r="AD156">
            <v>54854.739999999991</v>
          </cell>
          <cell r="AE156">
            <v>41247.57999999998</v>
          </cell>
          <cell r="AF156">
            <v>127434.26999999997</v>
          </cell>
          <cell r="AH156">
            <v>38334.499999999993</v>
          </cell>
          <cell r="AI156">
            <v>48449.749999999993</v>
          </cell>
          <cell r="AJ156">
            <v>54437.209999999992</v>
          </cell>
          <cell r="AK156">
            <v>43470.9</v>
          </cell>
          <cell r="AL156">
            <v>52052.57</v>
          </cell>
          <cell r="AM156">
            <v>55941.630000000005</v>
          </cell>
          <cell r="AN156">
            <v>57925.419999999984</v>
          </cell>
          <cell r="AO156">
            <v>48644.689999999995</v>
          </cell>
          <cell r="AP156">
            <v>50392.57</v>
          </cell>
          <cell r="AQ156">
            <v>44506.71</v>
          </cell>
          <cell r="AR156">
            <v>52109.079999999994</v>
          </cell>
          <cell r="AS156">
            <v>68804.829999999987</v>
          </cell>
          <cell r="AU156">
            <v>41770.769999999997</v>
          </cell>
          <cell r="AV156">
            <v>52308.919999999984</v>
          </cell>
          <cell r="AW156">
            <v>53226.51</v>
          </cell>
          <cell r="AX156">
            <v>48697.340000000004</v>
          </cell>
          <cell r="AY156">
            <v>55385.62999999999</v>
          </cell>
          <cell r="AZ156">
            <v>46090.333333333336</v>
          </cell>
          <cell r="BA156">
            <v>44890.333333333336</v>
          </cell>
          <cell r="BB156">
            <v>53457</v>
          </cell>
          <cell r="BC156">
            <v>58079</v>
          </cell>
          <cell r="BD156">
            <v>43957</v>
          </cell>
          <cell r="BE156">
            <v>56957</v>
          </cell>
          <cell r="BF156">
            <v>49779</v>
          </cell>
          <cell r="BH156">
            <v>48470.333333333336</v>
          </cell>
          <cell r="BI156">
            <v>56970.333333333336</v>
          </cell>
          <cell r="BJ156">
            <v>44470.333333333336</v>
          </cell>
          <cell r="BK156">
            <v>50020.333333333336</v>
          </cell>
          <cell r="BL156">
            <v>51520.333333333336</v>
          </cell>
          <cell r="BM156">
            <v>44220.333333333336</v>
          </cell>
          <cell r="BN156">
            <v>43020.333333333336</v>
          </cell>
          <cell r="BO156">
            <v>48187</v>
          </cell>
          <cell r="BP156">
            <v>51809</v>
          </cell>
          <cell r="BQ156">
            <v>41687</v>
          </cell>
          <cell r="BR156">
            <v>54687</v>
          </cell>
          <cell r="BS156">
            <v>47809</v>
          </cell>
          <cell r="BT156">
            <v>10163</v>
          </cell>
          <cell r="BU156">
            <v>10163</v>
          </cell>
          <cell r="BV156">
            <v>10163</v>
          </cell>
          <cell r="BW156">
            <v>10163</v>
          </cell>
          <cell r="BX156">
            <v>10163</v>
          </cell>
          <cell r="BY156">
            <v>10163</v>
          </cell>
          <cell r="BZ156">
            <v>10163</v>
          </cell>
          <cell r="CA156">
            <v>10163</v>
          </cell>
          <cell r="CB156">
            <v>10163</v>
          </cell>
          <cell r="CC156">
            <v>10163</v>
          </cell>
          <cell r="CD156">
            <v>10163</v>
          </cell>
          <cell r="CE156">
            <v>750</v>
          </cell>
        </row>
        <row r="157">
          <cell r="B157" t="str">
            <v>Insurance</v>
          </cell>
          <cell r="AQ157">
            <v>0</v>
          </cell>
          <cell r="AR157">
            <v>0</v>
          </cell>
          <cell r="AS157">
            <v>0</v>
          </cell>
          <cell r="AU157">
            <v>0</v>
          </cell>
          <cell r="AV157">
            <v>0</v>
          </cell>
          <cell r="AW157">
            <v>0</v>
          </cell>
          <cell r="AX157">
            <v>0</v>
          </cell>
          <cell r="AY157">
            <v>0</v>
          </cell>
        </row>
        <row r="158">
          <cell r="B158" t="str">
            <v>Ins. :Business Ins.</v>
          </cell>
          <cell r="AL158">
            <v>0.12839087546239217</v>
          </cell>
          <cell r="AQ158">
            <v>0</v>
          </cell>
          <cell r="AR158">
            <v>0</v>
          </cell>
          <cell r="AS158">
            <v>0</v>
          </cell>
          <cell r="AU158">
            <v>0</v>
          </cell>
          <cell r="AV158">
            <v>0</v>
          </cell>
          <cell r="AW158">
            <v>0</v>
          </cell>
          <cell r="AX158">
            <v>0</v>
          </cell>
          <cell r="AY158">
            <v>0</v>
          </cell>
        </row>
        <row r="159">
          <cell r="B159" t="str">
            <v>NSW - Ins. :Business Ins.</v>
          </cell>
          <cell r="C159">
            <v>0</v>
          </cell>
          <cell r="H159">
            <v>201.29</v>
          </cell>
          <cell r="I159">
            <v>52.99</v>
          </cell>
          <cell r="J159">
            <v>52.99</v>
          </cell>
          <cell r="K159">
            <v>52.99</v>
          </cell>
          <cell r="L159">
            <v>52.99</v>
          </cell>
          <cell r="M159">
            <v>52.99</v>
          </cell>
          <cell r="N159">
            <v>52.99</v>
          </cell>
          <cell r="O159">
            <v>52.99</v>
          </cell>
          <cell r="P159">
            <v>53</v>
          </cell>
          <cell r="Q159">
            <v>67.209999999999994</v>
          </cell>
          <cell r="R159">
            <v>67.209999999999994</v>
          </cell>
          <cell r="S159">
            <v>756.94</v>
          </cell>
          <cell r="U159">
            <v>52.99</v>
          </cell>
          <cell r="V159">
            <v>198.77</v>
          </cell>
          <cell r="W159">
            <v>198.76</v>
          </cell>
          <cell r="X159">
            <v>198.76</v>
          </cell>
          <cell r="Y159">
            <v>198.76</v>
          </cell>
          <cell r="Z159">
            <v>198.76</v>
          </cell>
          <cell r="AA159">
            <v>198.76</v>
          </cell>
          <cell r="AB159">
            <v>198.76</v>
          </cell>
          <cell r="AC159">
            <v>198.76</v>
          </cell>
          <cell r="AD159">
            <v>198.76</v>
          </cell>
          <cell r="AE159">
            <v>198.76</v>
          </cell>
          <cell r="AF159">
            <v>145.76</v>
          </cell>
          <cell r="AH159">
            <v>194.64</v>
          </cell>
          <cell r="AI159">
            <v>194.64</v>
          </cell>
          <cell r="AJ159">
            <v>194.64</v>
          </cell>
          <cell r="AK159">
            <v>194.64</v>
          </cell>
          <cell r="AL159">
            <v>194.64</v>
          </cell>
          <cell r="AM159">
            <v>194.64</v>
          </cell>
          <cell r="AN159">
            <v>194.64</v>
          </cell>
          <cell r="AO159">
            <v>194.64</v>
          </cell>
          <cell r="AP159">
            <v>194.64</v>
          </cell>
          <cell r="AQ159">
            <v>194.64</v>
          </cell>
          <cell r="AR159">
            <v>194.64</v>
          </cell>
          <cell r="AS159">
            <v>194.67</v>
          </cell>
          <cell r="AU159">
            <v>219.63</v>
          </cell>
          <cell r="AV159">
            <v>219.62</v>
          </cell>
          <cell r="AW159">
            <v>219.63</v>
          </cell>
          <cell r="AX159">
            <v>219.63</v>
          </cell>
          <cell r="AY159">
            <v>219.63</v>
          </cell>
          <cell r="AZ159">
            <v>230</v>
          </cell>
          <cell r="BA159">
            <v>230</v>
          </cell>
          <cell r="BB159">
            <v>230</v>
          </cell>
          <cell r="BC159">
            <v>230</v>
          </cell>
          <cell r="BD159">
            <v>230</v>
          </cell>
          <cell r="BE159">
            <v>230</v>
          </cell>
          <cell r="BF159">
            <v>230</v>
          </cell>
          <cell r="BH159">
            <v>230</v>
          </cell>
          <cell r="BI159">
            <v>230</v>
          </cell>
          <cell r="BJ159">
            <v>230</v>
          </cell>
          <cell r="BK159">
            <v>230</v>
          </cell>
          <cell r="BL159">
            <v>230</v>
          </cell>
          <cell r="BM159">
            <v>230</v>
          </cell>
          <cell r="BN159">
            <v>230</v>
          </cell>
          <cell r="BO159">
            <v>230</v>
          </cell>
          <cell r="BP159">
            <v>230</v>
          </cell>
          <cell r="BQ159">
            <v>230</v>
          </cell>
          <cell r="BR159">
            <v>230</v>
          </cell>
          <cell r="BS159">
            <v>230</v>
          </cell>
          <cell r="BT159">
            <v>0</v>
          </cell>
          <cell r="BU159">
            <v>0</v>
          </cell>
          <cell r="BV159">
            <v>0</v>
          </cell>
          <cell r="BW159">
            <v>0</v>
          </cell>
          <cell r="BX159">
            <v>0</v>
          </cell>
          <cell r="BY159">
            <v>0</v>
          </cell>
          <cell r="BZ159">
            <v>0</v>
          </cell>
          <cell r="CA159">
            <v>0</v>
          </cell>
          <cell r="CB159">
            <v>0</v>
          </cell>
          <cell r="CC159">
            <v>0</v>
          </cell>
          <cell r="CD159">
            <v>0</v>
          </cell>
          <cell r="CE159">
            <v>0</v>
          </cell>
        </row>
        <row r="160">
          <cell r="B160" t="str">
            <v>VIC - Ins. :Business Ins.</v>
          </cell>
          <cell r="C160">
            <v>0</v>
          </cell>
          <cell r="H160">
            <v>201.29</v>
          </cell>
          <cell r="I160">
            <v>434.2</v>
          </cell>
          <cell r="J160">
            <v>52.99</v>
          </cell>
          <cell r="K160">
            <v>52.99</v>
          </cell>
          <cell r="L160">
            <v>52.99</v>
          </cell>
          <cell r="M160">
            <v>52.99</v>
          </cell>
          <cell r="N160">
            <v>52.99</v>
          </cell>
          <cell r="O160">
            <v>52.99</v>
          </cell>
          <cell r="P160">
            <v>53</v>
          </cell>
          <cell r="Q160">
            <v>67.209999999999994</v>
          </cell>
          <cell r="R160">
            <v>67.209999999999994</v>
          </cell>
          <cell r="S160">
            <v>1138.1500000000001</v>
          </cell>
          <cell r="U160">
            <v>52.99</v>
          </cell>
          <cell r="V160">
            <v>198.77</v>
          </cell>
          <cell r="W160">
            <v>198.76</v>
          </cell>
          <cell r="X160">
            <v>198.76</v>
          </cell>
          <cell r="Y160">
            <v>198.76</v>
          </cell>
          <cell r="Z160">
            <v>198.76</v>
          </cell>
          <cell r="AA160">
            <v>198.76</v>
          </cell>
          <cell r="AB160">
            <v>198.76</v>
          </cell>
          <cell r="AC160">
            <v>198.76</v>
          </cell>
          <cell r="AD160">
            <v>198.76</v>
          </cell>
          <cell r="AE160">
            <v>198.76</v>
          </cell>
          <cell r="AF160">
            <v>145.77000000000001</v>
          </cell>
          <cell r="AH160">
            <v>194.64</v>
          </cell>
          <cell r="AI160">
            <v>194.64</v>
          </cell>
          <cell r="AJ160">
            <v>194.64</v>
          </cell>
          <cell r="AK160">
            <v>194.64</v>
          </cell>
          <cell r="AL160">
            <v>194.64</v>
          </cell>
          <cell r="AM160">
            <v>194.64</v>
          </cell>
          <cell r="AN160">
            <v>194.64</v>
          </cell>
          <cell r="AO160">
            <v>194.64</v>
          </cell>
          <cell r="AP160">
            <v>194.64</v>
          </cell>
          <cell r="AQ160">
            <v>194.64</v>
          </cell>
          <cell r="AR160">
            <v>194.64</v>
          </cell>
          <cell r="AS160">
            <v>194.67</v>
          </cell>
          <cell r="AU160">
            <v>219.63</v>
          </cell>
          <cell r="AV160">
            <v>219.62</v>
          </cell>
          <cell r="AW160">
            <v>219.63</v>
          </cell>
          <cell r="AX160">
            <v>219.63</v>
          </cell>
          <cell r="AY160">
            <v>219.63</v>
          </cell>
          <cell r="AZ160">
            <v>230</v>
          </cell>
          <cell r="BA160">
            <v>230</v>
          </cell>
          <cell r="BB160">
            <v>230</v>
          </cell>
          <cell r="BC160">
            <v>230</v>
          </cell>
          <cell r="BD160">
            <v>230</v>
          </cell>
          <cell r="BE160">
            <v>230</v>
          </cell>
          <cell r="BF160">
            <v>230</v>
          </cell>
          <cell r="BH160">
            <v>230</v>
          </cell>
          <cell r="BI160">
            <v>230</v>
          </cell>
          <cell r="BJ160">
            <v>230</v>
          </cell>
          <cell r="BK160">
            <v>230</v>
          </cell>
          <cell r="BL160">
            <v>230</v>
          </cell>
          <cell r="BM160">
            <v>230</v>
          </cell>
          <cell r="BN160">
            <v>230</v>
          </cell>
          <cell r="BO160">
            <v>230</v>
          </cell>
          <cell r="BP160">
            <v>230</v>
          </cell>
          <cell r="BQ160">
            <v>230</v>
          </cell>
          <cell r="BR160">
            <v>230</v>
          </cell>
          <cell r="BS160">
            <v>230</v>
          </cell>
          <cell r="BT160">
            <v>0</v>
          </cell>
          <cell r="BU160">
            <v>0</v>
          </cell>
          <cell r="BV160">
            <v>0</v>
          </cell>
          <cell r="BW160">
            <v>0</v>
          </cell>
          <cell r="BX160">
            <v>0</v>
          </cell>
          <cell r="BY160">
            <v>0</v>
          </cell>
          <cell r="BZ160">
            <v>0</v>
          </cell>
          <cell r="CA160">
            <v>0</v>
          </cell>
          <cell r="CB160">
            <v>0</v>
          </cell>
          <cell r="CC160">
            <v>0</v>
          </cell>
          <cell r="CD160">
            <v>0</v>
          </cell>
          <cell r="CE160">
            <v>0</v>
          </cell>
        </row>
        <row r="161">
          <cell r="B161" t="str">
            <v>Total Ins. :Business Ins.</v>
          </cell>
          <cell r="H161">
            <v>402.58</v>
          </cell>
          <cell r="I161">
            <v>487.19</v>
          </cell>
          <cell r="J161">
            <v>105.98</v>
          </cell>
          <cell r="K161">
            <v>105.98</v>
          </cell>
          <cell r="L161">
            <v>105.98</v>
          </cell>
          <cell r="M161">
            <v>105.98</v>
          </cell>
          <cell r="N161">
            <v>105.98</v>
          </cell>
          <cell r="O161">
            <v>105.98</v>
          </cell>
          <cell r="P161">
            <v>106</v>
          </cell>
          <cell r="Q161">
            <v>134.41999999999999</v>
          </cell>
          <cell r="R161">
            <v>134.41999999999999</v>
          </cell>
          <cell r="S161">
            <v>1895.09</v>
          </cell>
          <cell r="U161">
            <v>105.98</v>
          </cell>
          <cell r="V161">
            <v>397.54</v>
          </cell>
          <cell r="W161">
            <v>397.52</v>
          </cell>
          <cell r="X161">
            <v>397.52</v>
          </cell>
          <cell r="Y161">
            <v>397.52</v>
          </cell>
          <cell r="Z161">
            <v>397.52</v>
          </cell>
          <cell r="AA161">
            <v>397.52</v>
          </cell>
          <cell r="AB161">
            <v>397.52</v>
          </cell>
          <cell r="AC161">
            <v>397.52</v>
          </cell>
          <cell r="AD161">
            <v>397.52</v>
          </cell>
          <cell r="AE161">
            <v>397.52</v>
          </cell>
          <cell r="AF161">
            <v>291.52999999999997</v>
          </cell>
          <cell r="AH161">
            <v>389.28</v>
          </cell>
          <cell r="AI161">
            <v>389.28</v>
          </cell>
          <cell r="AJ161">
            <v>389.28</v>
          </cell>
          <cell r="AK161">
            <v>389.28</v>
          </cell>
          <cell r="AL161">
            <v>389.28</v>
          </cell>
          <cell r="AM161">
            <v>389.28</v>
          </cell>
          <cell r="AN161">
            <v>389.28</v>
          </cell>
          <cell r="AO161">
            <v>389.28</v>
          </cell>
          <cell r="AP161">
            <v>389.28</v>
          </cell>
          <cell r="AQ161">
            <v>389.28</v>
          </cell>
          <cell r="AR161">
            <v>389.28</v>
          </cell>
          <cell r="AS161">
            <v>389.34</v>
          </cell>
          <cell r="AU161">
            <v>439.26</v>
          </cell>
          <cell r="AV161">
            <v>439.24</v>
          </cell>
          <cell r="AW161">
            <v>439.26</v>
          </cell>
          <cell r="AX161">
            <v>439.26</v>
          </cell>
          <cell r="AY161">
            <v>439.26</v>
          </cell>
          <cell r="AZ161">
            <v>460</v>
          </cell>
          <cell r="BA161">
            <v>460</v>
          </cell>
          <cell r="BB161">
            <v>460</v>
          </cell>
          <cell r="BC161">
            <v>460</v>
          </cell>
          <cell r="BD161">
            <v>460</v>
          </cell>
          <cell r="BE161">
            <v>460</v>
          </cell>
          <cell r="BF161">
            <v>460</v>
          </cell>
          <cell r="BH161">
            <v>460</v>
          </cell>
          <cell r="BI161">
            <v>460</v>
          </cell>
          <cell r="BJ161">
            <v>460</v>
          </cell>
          <cell r="BK161">
            <v>460</v>
          </cell>
          <cell r="BL161">
            <v>460</v>
          </cell>
          <cell r="BM161">
            <v>460</v>
          </cell>
          <cell r="BN161">
            <v>460</v>
          </cell>
          <cell r="BO161">
            <v>460</v>
          </cell>
          <cell r="BP161">
            <v>460</v>
          </cell>
          <cell r="BQ161">
            <v>460</v>
          </cell>
          <cell r="BR161">
            <v>460</v>
          </cell>
          <cell r="BS161">
            <v>460</v>
          </cell>
          <cell r="BT161">
            <v>0</v>
          </cell>
          <cell r="BU161">
            <v>0</v>
          </cell>
          <cell r="BV161">
            <v>0</v>
          </cell>
          <cell r="BW161">
            <v>0</v>
          </cell>
          <cell r="BX161">
            <v>0</v>
          </cell>
          <cell r="BY161">
            <v>0</v>
          </cell>
          <cell r="BZ161">
            <v>0</v>
          </cell>
          <cell r="CA161">
            <v>0</v>
          </cell>
          <cell r="CB161">
            <v>0</v>
          </cell>
          <cell r="CC161">
            <v>0</v>
          </cell>
          <cell r="CD161">
            <v>0</v>
          </cell>
          <cell r="CE161">
            <v>0</v>
          </cell>
        </row>
        <row r="162">
          <cell r="B162" t="str">
            <v>Ins. :Business Interuption</v>
          </cell>
          <cell r="AL162">
            <v>0</v>
          </cell>
          <cell r="AQ162">
            <v>0</v>
          </cell>
          <cell r="AR162">
            <v>0</v>
          </cell>
          <cell r="AS162">
            <v>0</v>
          </cell>
          <cell r="AU162">
            <v>0</v>
          </cell>
          <cell r="AV162">
            <v>0</v>
          </cell>
          <cell r="AW162">
            <v>0</v>
          </cell>
          <cell r="AX162">
            <v>0</v>
          </cell>
          <cell r="AY162">
            <v>0</v>
          </cell>
        </row>
        <row r="163">
          <cell r="B163" t="str">
            <v>NSW - Ins. :Bus. Interuption</v>
          </cell>
          <cell r="C163">
            <v>0</v>
          </cell>
          <cell r="H163">
            <v>0</v>
          </cell>
          <cell r="I163">
            <v>148.30000000000001</v>
          </cell>
          <cell r="J163">
            <v>148.30000000000001</v>
          </cell>
          <cell r="K163">
            <v>148.30000000000001</v>
          </cell>
          <cell r="L163">
            <v>148.30000000000001</v>
          </cell>
          <cell r="M163">
            <v>148.30000000000001</v>
          </cell>
          <cell r="N163">
            <v>148.30000000000001</v>
          </cell>
          <cell r="O163">
            <v>148.30000000000001</v>
          </cell>
          <cell r="P163">
            <v>148</v>
          </cell>
          <cell r="Q163">
            <v>158.13</v>
          </cell>
          <cell r="R163">
            <v>158.13</v>
          </cell>
          <cell r="S163">
            <v>1631.25</v>
          </cell>
          <cell r="U163">
            <v>0</v>
          </cell>
          <cell r="V163">
            <v>400</v>
          </cell>
          <cell r="W163">
            <v>200</v>
          </cell>
          <cell r="X163">
            <v>200</v>
          </cell>
          <cell r="Y163">
            <v>200</v>
          </cell>
          <cell r="Z163">
            <v>200</v>
          </cell>
          <cell r="AA163">
            <v>200</v>
          </cell>
          <cell r="AB163">
            <v>200</v>
          </cell>
          <cell r="AC163">
            <v>200</v>
          </cell>
          <cell r="AD163">
            <v>200</v>
          </cell>
          <cell r="AE163">
            <v>200</v>
          </cell>
          <cell r="AF163">
            <v>-2000</v>
          </cell>
          <cell r="AH163">
            <v>0</v>
          </cell>
          <cell r="AI163">
            <v>0</v>
          </cell>
          <cell r="AJ163">
            <v>0</v>
          </cell>
          <cell r="AL163">
            <v>0</v>
          </cell>
          <cell r="AN163">
            <v>0</v>
          </cell>
          <cell r="AP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cell r="BF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164" t="str">
            <v>VIC - Ins. :Bus. Interuption</v>
          </cell>
          <cell r="C164">
            <v>0</v>
          </cell>
          <cell r="H164">
            <v>0</v>
          </cell>
          <cell r="I164">
            <v>148.30000000000001</v>
          </cell>
          <cell r="J164">
            <v>148.30000000000001</v>
          </cell>
          <cell r="K164">
            <v>148.30000000000001</v>
          </cell>
          <cell r="L164">
            <v>148.30000000000001</v>
          </cell>
          <cell r="M164">
            <v>148.30000000000001</v>
          </cell>
          <cell r="N164">
            <v>148.30000000000001</v>
          </cell>
          <cell r="O164">
            <v>148.30000000000001</v>
          </cell>
          <cell r="P164">
            <v>148</v>
          </cell>
          <cell r="Q164">
            <v>158.13</v>
          </cell>
          <cell r="R164">
            <v>158.13</v>
          </cell>
          <cell r="S164">
            <v>1631.25</v>
          </cell>
          <cell r="U164">
            <v>0</v>
          </cell>
          <cell r="V164">
            <v>400</v>
          </cell>
          <cell r="W164">
            <v>200</v>
          </cell>
          <cell r="X164">
            <v>200</v>
          </cell>
          <cell r="Y164">
            <v>200</v>
          </cell>
          <cell r="Z164">
            <v>200</v>
          </cell>
          <cell r="AA164">
            <v>200</v>
          </cell>
          <cell r="AB164">
            <v>200</v>
          </cell>
          <cell r="AC164">
            <v>200</v>
          </cell>
          <cell r="AD164">
            <v>200</v>
          </cell>
          <cell r="AE164">
            <v>200</v>
          </cell>
          <cell r="AF164">
            <v>-2000</v>
          </cell>
          <cell r="AH164">
            <v>0</v>
          </cell>
          <cell r="AI164">
            <v>0</v>
          </cell>
          <cell r="AJ164">
            <v>0</v>
          </cell>
          <cell r="AL164">
            <v>0</v>
          </cell>
          <cell r="AN164">
            <v>0</v>
          </cell>
          <cell r="AP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cell r="BF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row>
        <row r="165">
          <cell r="B165" t="str">
            <v>Total Ins. :Business Interuption</v>
          </cell>
          <cell r="H165">
            <v>0</v>
          </cell>
          <cell r="I165">
            <v>296.60000000000002</v>
          </cell>
          <cell r="J165">
            <v>296.60000000000002</v>
          </cell>
          <cell r="K165">
            <v>296.60000000000002</v>
          </cell>
          <cell r="L165">
            <v>296.60000000000002</v>
          </cell>
          <cell r="M165">
            <v>296.60000000000002</v>
          </cell>
          <cell r="N165">
            <v>296.60000000000002</v>
          </cell>
          <cell r="O165">
            <v>296.60000000000002</v>
          </cell>
          <cell r="P165">
            <v>296</v>
          </cell>
          <cell r="Q165">
            <v>316.26</v>
          </cell>
          <cell r="R165">
            <v>316.26</v>
          </cell>
          <cell r="S165">
            <v>3262.5</v>
          </cell>
          <cell r="U165">
            <v>0</v>
          </cell>
          <cell r="V165">
            <v>800</v>
          </cell>
          <cell r="W165">
            <v>400</v>
          </cell>
          <cell r="X165">
            <v>400</v>
          </cell>
          <cell r="Y165">
            <v>400</v>
          </cell>
          <cell r="Z165">
            <v>400</v>
          </cell>
          <cell r="AA165">
            <v>400</v>
          </cell>
          <cell r="AB165">
            <v>400</v>
          </cell>
          <cell r="AC165">
            <v>400</v>
          </cell>
          <cell r="AD165">
            <v>400</v>
          </cell>
          <cell r="AE165">
            <v>400</v>
          </cell>
          <cell r="AF165">
            <v>-4000</v>
          </cell>
          <cell r="AH165">
            <v>0</v>
          </cell>
          <cell r="AI165">
            <v>0</v>
          </cell>
          <cell r="AJ165">
            <v>0</v>
          </cell>
          <cell r="AK165">
            <v>0</v>
          </cell>
          <cell r="AL165">
            <v>0</v>
          </cell>
          <cell r="AM165">
            <v>0</v>
          </cell>
          <cell r="AN165">
            <v>0</v>
          </cell>
          <cell r="AO165">
            <v>0</v>
          </cell>
          <cell r="AP165">
            <v>0</v>
          </cell>
          <cell r="AQ165">
            <v>0</v>
          </cell>
          <cell r="AR165">
            <v>0</v>
          </cell>
          <cell r="AS165">
            <v>0</v>
          </cell>
          <cell r="AU165">
            <v>0</v>
          </cell>
          <cell r="AV165">
            <v>0</v>
          </cell>
          <cell r="AZ165">
            <v>0</v>
          </cell>
          <cell r="BA165">
            <v>0</v>
          </cell>
          <cell r="BB165">
            <v>0</v>
          </cell>
          <cell r="BC165">
            <v>0</v>
          </cell>
          <cell r="BD165">
            <v>0</v>
          </cell>
          <cell r="BE165">
            <v>0</v>
          </cell>
          <cell r="BF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row>
        <row r="166">
          <cell r="B166" t="str">
            <v>Ins. :Keyman Insurance</v>
          </cell>
          <cell r="AQ166">
            <v>0</v>
          </cell>
          <cell r="AR166">
            <v>0</v>
          </cell>
          <cell r="AS166">
            <v>0</v>
          </cell>
          <cell r="AU166">
            <v>0</v>
          </cell>
          <cell r="AV166">
            <v>0</v>
          </cell>
          <cell r="AW166">
            <v>0</v>
          </cell>
          <cell r="AX166">
            <v>0</v>
          </cell>
          <cell r="AY166">
            <v>0</v>
          </cell>
        </row>
        <row r="167">
          <cell r="B167" t="str">
            <v>Ins. :Key Man Insurance</v>
          </cell>
          <cell r="C167">
            <v>0</v>
          </cell>
          <cell r="H167">
            <v>5.93</v>
          </cell>
          <cell r="I167">
            <v>5.93</v>
          </cell>
          <cell r="J167">
            <v>5.93</v>
          </cell>
          <cell r="K167">
            <v>5.93</v>
          </cell>
          <cell r="L167">
            <v>5.68</v>
          </cell>
          <cell r="M167">
            <v>5.68</v>
          </cell>
          <cell r="N167">
            <v>5.68</v>
          </cell>
          <cell r="O167">
            <v>6.01</v>
          </cell>
          <cell r="P167">
            <v>6</v>
          </cell>
          <cell r="Q167">
            <v>0</v>
          </cell>
          <cell r="R167">
            <v>0</v>
          </cell>
          <cell r="S167">
            <v>72.95</v>
          </cell>
          <cell r="U167">
            <v>6.61</v>
          </cell>
          <cell r="V167">
            <v>6.61</v>
          </cell>
          <cell r="W167">
            <v>6.79</v>
          </cell>
          <cell r="X167">
            <v>6.61</v>
          </cell>
          <cell r="Y167">
            <v>6.61</v>
          </cell>
          <cell r="Z167">
            <v>6.61</v>
          </cell>
          <cell r="AA167">
            <v>6.61</v>
          </cell>
          <cell r="AB167">
            <v>6.82</v>
          </cell>
          <cell r="AC167">
            <v>6.82</v>
          </cell>
          <cell r="AD167">
            <v>6.82</v>
          </cell>
          <cell r="AE167">
            <v>6.82</v>
          </cell>
          <cell r="AF167">
            <v>6.82</v>
          </cell>
          <cell r="AH167">
            <v>6.82</v>
          </cell>
          <cell r="AI167">
            <v>0</v>
          </cell>
          <cell r="AJ167">
            <v>6.82</v>
          </cell>
          <cell r="AK167">
            <v>6.82</v>
          </cell>
          <cell r="AL167">
            <v>6.82</v>
          </cell>
          <cell r="AN167">
            <v>0</v>
          </cell>
          <cell r="AO167">
            <v>0</v>
          </cell>
          <cell r="AP167">
            <v>0</v>
          </cell>
          <cell r="AQ167">
            <v>0</v>
          </cell>
          <cell r="AR167">
            <v>0</v>
          </cell>
          <cell r="AS167">
            <v>0</v>
          </cell>
          <cell r="AU167">
            <v>0</v>
          </cell>
          <cell r="AV167">
            <v>0</v>
          </cell>
          <cell r="AW167">
            <v>0</v>
          </cell>
          <cell r="AX167">
            <v>0</v>
          </cell>
          <cell r="AY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168" t="str">
            <v>Ins. :Key Man Ins.:M.Floyd</v>
          </cell>
          <cell r="C168">
            <v>0</v>
          </cell>
          <cell r="H168">
            <v>231.51</v>
          </cell>
          <cell r="I168">
            <v>231.51</v>
          </cell>
          <cell r="J168">
            <v>231.51</v>
          </cell>
          <cell r="K168">
            <v>231.51</v>
          </cell>
          <cell r="L168">
            <v>221.39</v>
          </cell>
          <cell r="M168">
            <v>221.39</v>
          </cell>
          <cell r="N168">
            <v>221.39</v>
          </cell>
          <cell r="O168">
            <v>272.83999999999997</v>
          </cell>
          <cell r="P168">
            <v>273</v>
          </cell>
          <cell r="Q168">
            <v>231.51</v>
          </cell>
          <cell r="R168">
            <v>231.51</v>
          </cell>
          <cell r="S168">
            <v>2922.36</v>
          </cell>
          <cell r="U168">
            <v>272.83999999999997</v>
          </cell>
          <cell r="V168">
            <v>272.83999999999997</v>
          </cell>
          <cell r="W168">
            <v>272.83999999999997</v>
          </cell>
          <cell r="X168">
            <v>272.83999999999997</v>
          </cell>
          <cell r="Y168">
            <v>272.83999999999997</v>
          </cell>
          <cell r="Z168">
            <v>272.83999999999997</v>
          </cell>
          <cell r="AA168">
            <v>272.83999999999997</v>
          </cell>
          <cell r="AB168">
            <v>315.45999999999998</v>
          </cell>
          <cell r="AC168">
            <v>315.45999999999998</v>
          </cell>
          <cell r="AD168">
            <v>315.45999999999998</v>
          </cell>
          <cell r="AE168">
            <v>315.45999999999998</v>
          </cell>
          <cell r="AF168">
            <v>315.45999999999998</v>
          </cell>
          <cell r="AH168">
            <v>315.45999999999998</v>
          </cell>
          <cell r="AI168">
            <v>322.27999999999997</v>
          </cell>
          <cell r="AJ168">
            <v>315.45999999999998</v>
          </cell>
          <cell r="AK168">
            <v>315.45999999999998</v>
          </cell>
          <cell r="AL168">
            <v>315.45999999999998</v>
          </cell>
          <cell r="AN168">
            <v>0</v>
          </cell>
          <cell r="AO168">
            <v>573.99</v>
          </cell>
          <cell r="AP168">
            <v>573.99</v>
          </cell>
          <cell r="AQ168">
            <v>573.99</v>
          </cell>
          <cell r="AR168">
            <v>573.99</v>
          </cell>
          <cell r="AS168">
            <v>573.99</v>
          </cell>
          <cell r="AU168">
            <v>573.99</v>
          </cell>
          <cell r="AV168">
            <v>573.99</v>
          </cell>
          <cell r="AW168">
            <v>573.99</v>
          </cell>
          <cell r="AX168">
            <v>573.99</v>
          </cell>
          <cell r="AY168">
            <v>573.99</v>
          </cell>
          <cell r="AZ168">
            <v>580</v>
          </cell>
          <cell r="BA168">
            <v>580</v>
          </cell>
          <cell r="BB168">
            <v>620</v>
          </cell>
          <cell r="BC168">
            <v>675</v>
          </cell>
          <cell r="BD168">
            <v>675</v>
          </cell>
          <cell r="BE168">
            <v>675</v>
          </cell>
          <cell r="BF168">
            <v>675</v>
          </cell>
          <cell r="BH168">
            <v>675</v>
          </cell>
          <cell r="BI168">
            <v>675</v>
          </cell>
          <cell r="BJ168">
            <v>675</v>
          </cell>
          <cell r="BK168">
            <v>675</v>
          </cell>
          <cell r="BL168">
            <v>675</v>
          </cell>
          <cell r="BM168">
            <v>675</v>
          </cell>
          <cell r="BN168">
            <v>675</v>
          </cell>
          <cell r="BO168">
            <v>675</v>
          </cell>
          <cell r="BP168">
            <v>675</v>
          </cell>
          <cell r="BQ168">
            <v>675</v>
          </cell>
          <cell r="BR168">
            <v>675</v>
          </cell>
          <cell r="BS168">
            <v>675</v>
          </cell>
          <cell r="BT168">
            <v>0</v>
          </cell>
          <cell r="BU168">
            <v>0</v>
          </cell>
          <cell r="BV168">
            <v>0</v>
          </cell>
          <cell r="BW168">
            <v>0</v>
          </cell>
          <cell r="BX168">
            <v>0</v>
          </cell>
          <cell r="BY168">
            <v>0</v>
          </cell>
          <cell r="BZ168">
            <v>0</v>
          </cell>
          <cell r="CA168">
            <v>0</v>
          </cell>
          <cell r="CB168">
            <v>0</v>
          </cell>
          <cell r="CC168">
            <v>0</v>
          </cell>
          <cell r="CD168">
            <v>0</v>
          </cell>
          <cell r="CE168">
            <v>0</v>
          </cell>
        </row>
        <row r="169">
          <cell r="B169" t="str">
            <v>Ins. :Key Man Ins. N.Ford</v>
          </cell>
          <cell r="C169">
            <v>0</v>
          </cell>
          <cell r="H169">
            <v>461.45</v>
          </cell>
          <cell r="I169">
            <v>461.45</v>
          </cell>
          <cell r="J169">
            <v>461.45</v>
          </cell>
          <cell r="K169">
            <v>461.45</v>
          </cell>
          <cell r="L169">
            <v>441.28</v>
          </cell>
          <cell r="M169">
            <v>441.28</v>
          </cell>
          <cell r="N169">
            <v>441.28</v>
          </cell>
          <cell r="O169">
            <v>546.24</v>
          </cell>
          <cell r="P169">
            <v>546</v>
          </cell>
          <cell r="Q169">
            <v>461.45</v>
          </cell>
          <cell r="R169">
            <v>461.45</v>
          </cell>
          <cell r="S169">
            <v>5832.14</v>
          </cell>
          <cell r="U169">
            <v>546.24</v>
          </cell>
          <cell r="V169">
            <v>546.24</v>
          </cell>
          <cell r="W169">
            <v>546.24</v>
          </cell>
          <cell r="X169">
            <v>546.24</v>
          </cell>
          <cell r="Y169">
            <v>546.24</v>
          </cell>
          <cell r="Z169">
            <v>546.24</v>
          </cell>
          <cell r="AA169">
            <v>546.24</v>
          </cell>
          <cell r="AB169">
            <v>643.61</v>
          </cell>
          <cell r="AC169">
            <v>643.61</v>
          </cell>
          <cell r="AD169">
            <v>643.61</v>
          </cell>
          <cell r="AE169">
            <v>643.61</v>
          </cell>
          <cell r="AF169">
            <v>643.61</v>
          </cell>
          <cell r="AH169">
            <v>643.61</v>
          </cell>
          <cell r="AI169">
            <v>643.61</v>
          </cell>
          <cell r="AJ169">
            <v>643.61</v>
          </cell>
          <cell r="AK169">
            <v>643.61</v>
          </cell>
          <cell r="AL169">
            <v>643.61</v>
          </cell>
          <cell r="AN169">
            <v>0</v>
          </cell>
          <cell r="AO169">
            <v>563.71</v>
          </cell>
          <cell r="AP169">
            <v>563.71</v>
          </cell>
          <cell r="AQ169">
            <v>563.71</v>
          </cell>
          <cell r="AR169">
            <v>563.71</v>
          </cell>
          <cell r="AS169">
            <v>563.71</v>
          </cell>
          <cell r="AU169">
            <v>563.71</v>
          </cell>
          <cell r="AV169">
            <v>563.71</v>
          </cell>
          <cell r="AW169">
            <v>563.71</v>
          </cell>
          <cell r="AX169">
            <v>563.71</v>
          </cell>
          <cell r="AY169">
            <v>563.71</v>
          </cell>
          <cell r="AZ169">
            <v>565</v>
          </cell>
          <cell r="BA169">
            <v>565</v>
          </cell>
          <cell r="BB169">
            <v>605</v>
          </cell>
          <cell r="BC169">
            <v>673</v>
          </cell>
          <cell r="BD169">
            <v>673</v>
          </cell>
          <cell r="BE169">
            <v>673</v>
          </cell>
          <cell r="BF169">
            <v>673</v>
          </cell>
          <cell r="BH169">
            <v>673</v>
          </cell>
          <cell r="BI169">
            <v>673</v>
          </cell>
          <cell r="BJ169">
            <v>673</v>
          </cell>
          <cell r="BK169">
            <v>673</v>
          </cell>
          <cell r="BL169">
            <v>673</v>
          </cell>
          <cell r="BM169">
            <v>673</v>
          </cell>
          <cell r="BN169">
            <v>673</v>
          </cell>
          <cell r="BO169">
            <v>673</v>
          </cell>
          <cell r="BP169">
            <v>673</v>
          </cell>
          <cell r="BQ169">
            <v>673</v>
          </cell>
          <cell r="BR169">
            <v>673</v>
          </cell>
          <cell r="BS169">
            <v>673</v>
          </cell>
          <cell r="BT169">
            <v>0</v>
          </cell>
          <cell r="BU169">
            <v>0</v>
          </cell>
          <cell r="BV169">
            <v>0</v>
          </cell>
          <cell r="BW169">
            <v>0</v>
          </cell>
          <cell r="BX169">
            <v>0</v>
          </cell>
          <cell r="BY169">
            <v>0</v>
          </cell>
          <cell r="BZ169">
            <v>0</v>
          </cell>
          <cell r="CA169">
            <v>0</v>
          </cell>
          <cell r="CB169">
            <v>0</v>
          </cell>
          <cell r="CC169">
            <v>0</v>
          </cell>
          <cell r="CD169">
            <v>0</v>
          </cell>
          <cell r="CE169">
            <v>0</v>
          </cell>
        </row>
        <row r="170">
          <cell r="B170" t="str">
            <v>Ins. :Key Man Ins. C.Khor</v>
          </cell>
          <cell r="C170">
            <v>0</v>
          </cell>
          <cell r="H170">
            <v>139.93</v>
          </cell>
          <cell r="I170">
            <v>139.93</v>
          </cell>
          <cell r="J170">
            <v>139.93</v>
          </cell>
          <cell r="K170">
            <v>139.93</v>
          </cell>
          <cell r="L170">
            <v>133.81</v>
          </cell>
          <cell r="M170">
            <v>133.81</v>
          </cell>
          <cell r="N170">
            <v>133.81</v>
          </cell>
          <cell r="O170">
            <v>158.36000000000001</v>
          </cell>
          <cell r="P170">
            <v>159</v>
          </cell>
          <cell r="Q170">
            <v>120.01</v>
          </cell>
          <cell r="R170">
            <v>120.01</v>
          </cell>
          <cell r="S170">
            <v>1746.68</v>
          </cell>
          <cell r="U170">
            <v>158.36000000000001</v>
          </cell>
          <cell r="V170">
            <v>158.36000000000001</v>
          </cell>
          <cell r="W170">
            <v>105.58</v>
          </cell>
          <cell r="X170">
            <v>105.58</v>
          </cell>
          <cell r="Y170">
            <v>105.58</v>
          </cell>
          <cell r="Z170">
            <v>105.58</v>
          </cell>
          <cell r="AA170">
            <v>105.58</v>
          </cell>
          <cell r="AB170">
            <v>120.05</v>
          </cell>
          <cell r="AC170">
            <v>120.05</v>
          </cell>
          <cell r="AD170">
            <v>120.05</v>
          </cell>
          <cell r="AE170">
            <v>120.05</v>
          </cell>
          <cell r="AF170">
            <v>120.05</v>
          </cell>
          <cell r="AH170">
            <v>120.05</v>
          </cell>
          <cell r="AI170">
            <v>120.05</v>
          </cell>
          <cell r="AJ170">
            <v>120.05</v>
          </cell>
          <cell r="AK170">
            <v>120.05</v>
          </cell>
          <cell r="AL170">
            <v>120.05</v>
          </cell>
          <cell r="AN170">
            <v>285.76</v>
          </cell>
          <cell r="AO170">
            <v>285.76</v>
          </cell>
          <cell r="AP170">
            <v>285.76</v>
          </cell>
          <cell r="AQ170">
            <v>285.76</v>
          </cell>
          <cell r="AR170">
            <v>285.76</v>
          </cell>
          <cell r="AS170">
            <v>285.76</v>
          </cell>
          <cell r="AU170">
            <v>285.76</v>
          </cell>
          <cell r="AV170">
            <v>285.76</v>
          </cell>
          <cell r="AW170">
            <v>285.76</v>
          </cell>
          <cell r="AX170">
            <v>285.76</v>
          </cell>
          <cell r="AY170">
            <v>285.76</v>
          </cell>
          <cell r="AZ170">
            <v>290</v>
          </cell>
          <cell r="BA170">
            <v>290</v>
          </cell>
          <cell r="BB170">
            <v>320</v>
          </cell>
          <cell r="BC170">
            <v>327</v>
          </cell>
          <cell r="BD170">
            <v>327</v>
          </cell>
          <cell r="BE170">
            <v>327</v>
          </cell>
          <cell r="BF170">
            <v>327</v>
          </cell>
          <cell r="BH170">
            <v>327</v>
          </cell>
          <cell r="BI170">
            <v>327</v>
          </cell>
          <cell r="BJ170">
            <v>327</v>
          </cell>
          <cell r="BK170">
            <v>327</v>
          </cell>
          <cell r="BL170">
            <v>327</v>
          </cell>
          <cell r="BM170">
            <v>327</v>
          </cell>
          <cell r="BN170">
            <v>327</v>
          </cell>
          <cell r="BO170">
            <v>327</v>
          </cell>
          <cell r="BP170">
            <v>327</v>
          </cell>
          <cell r="BQ170">
            <v>327</v>
          </cell>
          <cell r="BR170">
            <v>327</v>
          </cell>
          <cell r="BS170">
            <v>327</v>
          </cell>
          <cell r="BT170">
            <v>0</v>
          </cell>
          <cell r="BU170">
            <v>0</v>
          </cell>
          <cell r="BV170">
            <v>0</v>
          </cell>
          <cell r="BW170">
            <v>0</v>
          </cell>
          <cell r="BX170">
            <v>0</v>
          </cell>
          <cell r="BY170">
            <v>0</v>
          </cell>
          <cell r="BZ170">
            <v>0</v>
          </cell>
          <cell r="CA170">
            <v>0</v>
          </cell>
          <cell r="CB170">
            <v>0</v>
          </cell>
          <cell r="CC170">
            <v>0</v>
          </cell>
          <cell r="CD170">
            <v>0</v>
          </cell>
          <cell r="CE170">
            <v>0</v>
          </cell>
        </row>
        <row r="171">
          <cell r="B171" t="str">
            <v>Ins. :Key Man Ins.J.Davies</v>
          </cell>
          <cell r="C171">
            <v>0</v>
          </cell>
          <cell r="H171">
            <v>323.79000000000002</v>
          </cell>
          <cell r="I171">
            <v>323.79000000000002</v>
          </cell>
          <cell r="J171">
            <v>323.79000000000002</v>
          </cell>
          <cell r="K171">
            <v>323.79000000000002</v>
          </cell>
          <cell r="L171">
            <v>309.64</v>
          </cell>
          <cell r="M171">
            <v>309.64</v>
          </cell>
          <cell r="N171">
            <v>309.64</v>
          </cell>
          <cell r="O171">
            <v>378.37</v>
          </cell>
          <cell r="P171">
            <v>378</v>
          </cell>
          <cell r="Q171">
            <v>262.95</v>
          </cell>
          <cell r="R171">
            <v>262.95</v>
          </cell>
          <cell r="S171">
            <v>3529.99</v>
          </cell>
          <cell r="U171">
            <v>378.37</v>
          </cell>
          <cell r="V171">
            <v>378.37</v>
          </cell>
          <cell r="W171">
            <v>378.37</v>
          </cell>
          <cell r="X171">
            <v>378.37</v>
          </cell>
          <cell r="Y171">
            <v>378.37</v>
          </cell>
          <cell r="Z171">
            <v>378.37</v>
          </cell>
          <cell r="AA171">
            <v>378.37</v>
          </cell>
          <cell r="AB171">
            <v>445.35</v>
          </cell>
          <cell r="AC171">
            <v>445.35</v>
          </cell>
          <cell r="AD171">
            <v>445.35</v>
          </cell>
          <cell r="AE171">
            <v>445.35</v>
          </cell>
          <cell r="AF171">
            <v>445.35</v>
          </cell>
          <cell r="AH171">
            <v>445.35</v>
          </cell>
          <cell r="AI171">
            <v>445.35</v>
          </cell>
          <cell r="AJ171">
            <v>445.35</v>
          </cell>
          <cell r="AK171">
            <v>445.35</v>
          </cell>
          <cell r="AL171">
            <v>445.35</v>
          </cell>
          <cell r="AN171">
            <v>333.69</v>
          </cell>
          <cell r="AO171">
            <v>333.69</v>
          </cell>
          <cell r="AP171">
            <v>333.69</v>
          </cell>
          <cell r="AQ171">
            <v>333.69</v>
          </cell>
          <cell r="AR171">
            <v>333.69</v>
          </cell>
          <cell r="AS171">
            <v>333.69</v>
          </cell>
          <cell r="AU171">
            <v>333.69</v>
          </cell>
          <cell r="AV171">
            <v>333.69</v>
          </cell>
          <cell r="AW171">
            <v>333.69</v>
          </cell>
          <cell r="AX171">
            <v>333.69</v>
          </cell>
          <cell r="AY171">
            <v>333.69</v>
          </cell>
          <cell r="AZ171">
            <v>340</v>
          </cell>
          <cell r="BA171">
            <v>340</v>
          </cell>
          <cell r="BB171">
            <v>365</v>
          </cell>
          <cell r="BC171">
            <v>391</v>
          </cell>
          <cell r="BD171">
            <v>391</v>
          </cell>
          <cell r="BE171">
            <v>391</v>
          </cell>
          <cell r="BF171">
            <v>391</v>
          </cell>
          <cell r="BH171">
            <v>391</v>
          </cell>
          <cell r="BI171">
            <v>391</v>
          </cell>
          <cell r="BJ171">
            <v>391</v>
          </cell>
          <cell r="BK171">
            <v>391</v>
          </cell>
          <cell r="BL171">
            <v>391</v>
          </cell>
          <cell r="BM171">
            <v>391</v>
          </cell>
          <cell r="BN171">
            <v>391</v>
          </cell>
          <cell r="BO171">
            <v>391</v>
          </cell>
          <cell r="BP171">
            <v>391</v>
          </cell>
          <cell r="BQ171">
            <v>391</v>
          </cell>
          <cell r="BR171">
            <v>391</v>
          </cell>
          <cell r="BS171">
            <v>391</v>
          </cell>
          <cell r="BT171">
            <v>0</v>
          </cell>
          <cell r="BU171">
            <v>0</v>
          </cell>
          <cell r="BV171">
            <v>0</v>
          </cell>
          <cell r="BW171">
            <v>0</v>
          </cell>
          <cell r="BX171">
            <v>0</v>
          </cell>
          <cell r="BY171">
            <v>0</v>
          </cell>
          <cell r="BZ171">
            <v>0</v>
          </cell>
          <cell r="CA171">
            <v>0</v>
          </cell>
          <cell r="CB171">
            <v>0</v>
          </cell>
          <cell r="CC171">
            <v>0</v>
          </cell>
          <cell r="CD171">
            <v>0</v>
          </cell>
          <cell r="CE171">
            <v>0</v>
          </cell>
        </row>
        <row r="172">
          <cell r="B172" t="str">
            <v>Ins. :Key Man Ins.Policy f</v>
          </cell>
          <cell r="C172">
            <v>0</v>
          </cell>
          <cell r="H172">
            <v>0</v>
          </cell>
          <cell r="I172">
            <v>0</v>
          </cell>
          <cell r="J172">
            <v>0</v>
          </cell>
          <cell r="K172">
            <v>0</v>
          </cell>
          <cell r="L172">
            <v>0</v>
          </cell>
          <cell r="M172">
            <v>0</v>
          </cell>
          <cell r="N172">
            <v>0</v>
          </cell>
          <cell r="O172">
            <v>0</v>
          </cell>
          <cell r="Q172">
            <v>6.24</v>
          </cell>
          <cell r="R172">
            <v>6.24</v>
          </cell>
          <cell r="S172">
            <v>0</v>
          </cell>
          <cell r="U172">
            <v>0</v>
          </cell>
          <cell r="V172">
            <v>0</v>
          </cell>
          <cell r="W172">
            <v>0</v>
          </cell>
          <cell r="X172">
            <v>0</v>
          </cell>
          <cell r="Y172">
            <v>0</v>
          </cell>
          <cell r="Z172">
            <v>0</v>
          </cell>
          <cell r="AA172">
            <v>0</v>
          </cell>
          <cell r="AC172">
            <v>0</v>
          </cell>
          <cell r="AD172">
            <v>0</v>
          </cell>
          <cell r="AE172">
            <v>0</v>
          </cell>
          <cell r="AF172">
            <v>0</v>
          </cell>
          <cell r="AH172">
            <v>0</v>
          </cell>
          <cell r="AI172">
            <v>0</v>
          </cell>
          <cell r="AJ172">
            <v>0</v>
          </cell>
          <cell r="AK172">
            <v>0</v>
          </cell>
          <cell r="AL172">
            <v>0</v>
          </cell>
          <cell r="AN172">
            <v>0</v>
          </cell>
          <cell r="AO172">
            <v>0</v>
          </cell>
          <cell r="AP172">
            <v>0</v>
          </cell>
          <cell r="AQ172">
            <v>0</v>
          </cell>
          <cell r="AR172">
            <v>0</v>
          </cell>
          <cell r="AS172">
            <v>0</v>
          </cell>
          <cell r="AU172">
            <v>0</v>
          </cell>
          <cell r="AV172">
            <v>0</v>
          </cell>
          <cell r="AW172">
            <v>0</v>
          </cell>
          <cell r="AX172">
            <v>0</v>
          </cell>
          <cell r="AY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173" t="str">
            <v>Total Ins. :Keyman Insurance</v>
          </cell>
          <cell r="H173">
            <v>1162.6099999999999</v>
          </cell>
          <cell r="I173">
            <v>1162.6099999999999</v>
          </cell>
          <cell r="J173">
            <v>1162.6099999999999</v>
          </cell>
          <cell r="K173">
            <v>1162.6099999999999</v>
          </cell>
          <cell r="L173">
            <v>1111.8</v>
          </cell>
          <cell r="M173">
            <v>1111.8</v>
          </cell>
          <cell r="N173">
            <v>1111.8</v>
          </cell>
          <cell r="O173">
            <v>1361.82</v>
          </cell>
          <cell r="P173">
            <v>1362</v>
          </cell>
          <cell r="Q173">
            <v>1082.1600000000001</v>
          </cell>
          <cell r="R173">
            <v>1082.1600000000001</v>
          </cell>
          <cell r="S173">
            <v>14104.12</v>
          </cell>
          <cell r="U173">
            <v>1362.42</v>
          </cell>
          <cell r="V173">
            <v>1362.42</v>
          </cell>
          <cell r="W173">
            <v>1309.8200000000002</v>
          </cell>
          <cell r="X173">
            <v>1309.6400000000001</v>
          </cell>
          <cell r="Y173">
            <v>1309.6400000000001</v>
          </cell>
          <cell r="Z173">
            <v>1309.6400000000001</v>
          </cell>
          <cell r="AA173">
            <v>1309.6400000000001</v>
          </cell>
          <cell r="AB173">
            <v>1531.29</v>
          </cell>
          <cell r="AC173">
            <v>1531.29</v>
          </cell>
          <cell r="AD173">
            <v>1531.29</v>
          </cell>
          <cell r="AE173">
            <v>1531.29</v>
          </cell>
          <cell r="AF173">
            <v>1531.29</v>
          </cell>
          <cell r="AH173">
            <v>1531.29</v>
          </cell>
          <cell r="AI173">
            <v>1531.29</v>
          </cell>
          <cell r="AJ173">
            <v>1531.29</v>
          </cell>
          <cell r="AK173">
            <v>1531.29</v>
          </cell>
          <cell r="AL173">
            <v>1531.29</v>
          </cell>
          <cell r="AM173">
            <v>0</v>
          </cell>
          <cell r="AN173">
            <v>619.45000000000005</v>
          </cell>
          <cell r="AO173">
            <v>1757.15</v>
          </cell>
          <cell r="AP173">
            <v>1757.15</v>
          </cell>
          <cell r="AQ173">
            <v>1757.15</v>
          </cell>
          <cell r="AR173">
            <v>1757.15</v>
          </cell>
          <cell r="AS173">
            <v>1757.15</v>
          </cell>
          <cell r="AU173">
            <v>1757.15</v>
          </cell>
          <cell r="AV173">
            <v>1757.15</v>
          </cell>
          <cell r="AW173">
            <v>1757.15</v>
          </cell>
          <cell r="AX173">
            <v>1757.15</v>
          </cell>
          <cell r="AY173">
            <v>1757.15</v>
          </cell>
          <cell r="AZ173">
            <v>1775</v>
          </cell>
          <cell r="BA173">
            <v>1775</v>
          </cell>
          <cell r="BB173">
            <v>1910</v>
          </cell>
          <cell r="BC173">
            <v>2066</v>
          </cell>
          <cell r="BD173">
            <v>2066</v>
          </cell>
          <cell r="BE173">
            <v>2066</v>
          </cell>
          <cell r="BF173">
            <v>2066</v>
          </cell>
          <cell r="BH173">
            <v>2066</v>
          </cell>
          <cell r="BI173">
            <v>2066</v>
          </cell>
          <cell r="BJ173">
            <v>2066</v>
          </cell>
          <cell r="BK173">
            <v>2066</v>
          </cell>
          <cell r="BL173">
            <v>2066</v>
          </cell>
          <cell r="BM173">
            <v>2066</v>
          </cell>
          <cell r="BN173">
            <v>2066</v>
          </cell>
          <cell r="BO173">
            <v>2066</v>
          </cell>
          <cell r="BP173">
            <v>2066</v>
          </cell>
          <cell r="BQ173">
            <v>2066</v>
          </cell>
          <cell r="BR173">
            <v>2066</v>
          </cell>
          <cell r="BS173">
            <v>2066</v>
          </cell>
          <cell r="BT173">
            <v>0</v>
          </cell>
          <cell r="BU173">
            <v>0</v>
          </cell>
          <cell r="BV173">
            <v>0</v>
          </cell>
          <cell r="BW173">
            <v>0</v>
          </cell>
          <cell r="BX173">
            <v>0</v>
          </cell>
          <cell r="BY173">
            <v>0</v>
          </cell>
          <cell r="BZ173">
            <v>0</v>
          </cell>
          <cell r="CA173">
            <v>0</v>
          </cell>
          <cell r="CB173">
            <v>0</v>
          </cell>
          <cell r="CC173">
            <v>0</v>
          </cell>
          <cell r="CD173">
            <v>0</v>
          </cell>
          <cell r="CE173">
            <v>0</v>
          </cell>
        </row>
        <row r="174">
          <cell r="B174" t="str">
            <v>Ins. :Life Insurance</v>
          </cell>
          <cell r="AQ174">
            <v>0</v>
          </cell>
          <cell r="AR174">
            <v>0</v>
          </cell>
          <cell r="AS174">
            <v>0</v>
          </cell>
          <cell r="AU174">
            <v>0</v>
          </cell>
          <cell r="AV174">
            <v>0</v>
          </cell>
          <cell r="AW174">
            <v>0</v>
          </cell>
          <cell r="AX174">
            <v>0</v>
          </cell>
          <cell r="AY174">
            <v>0</v>
          </cell>
        </row>
        <row r="175">
          <cell r="B175" t="str">
            <v>Ins. :Life Ins - M. Floyd</v>
          </cell>
          <cell r="C175">
            <v>0</v>
          </cell>
          <cell r="H175">
            <v>0</v>
          </cell>
          <cell r="I175">
            <v>0</v>
          </cell>
          <cell r="J175">
            <v>0</v>
          </cell>
          <cell r="K175">
            <v>0</v>
          </cell>
          <cell r="L175">
            <v>0</v>
          </cell>
          <cell r="M175">
            <v>0</v>
          </cell>
          <cell r="N175">
            <v>0</v>
          </cell>
          <cell r="O175">
            <v>0</v>
          </cell>
          <cell r="P175">
            <v>0</v>
          </cell>
          <cell r="Q175">
            <v>0</v>
          </cell>
          <cell r="R175">
            <v>0</v>
          </cell>
          <cell r="S175">
            <v>0</v>
          </cell>
          <cell r="U175">
            <v>0</v>
          </cell>
          <cell r="V175">
            <v>0</v>
          </cell>
          <cell r="W175">
            <v>0</v>
          </cell>
          <cell r="X175">
            <v>0</v>
          </cell>
          <cell r="Y175">
            <v>0</v>
          </cell>
          <cell r="Z175">
            <v>0</v>
          </cell>
          <cell r="AA175">
            <v>0</v>
          </cell>
          <cell r="AC175">
            <v>0</v>
          </cell>
          <cell r="AD175">
            <v>0</v>
          </cell>
          <cell r="AE175">
            <v>0</v>
          </cell>
          <cell r="AF175">
            <v>0</v>
          </cell>
          <cell r="AH175">
            <v>0</v>
          </cell>
          <cell r="AI175">
            <v>0</v>
          </cell>
          <cell r="AJ175">
            <v>0</v>
          </cell>
          <cell r="AK175">
            <v>0</v>
          </cell>
          <cell r="AL175">
            <v>0</v>
          </cell>
          <cell r="AM175">
            <v>0</v>
          </cell>
          <cell r="AN175">
            <v>0</v>
          </cell>
          <cell r="AO175">
            <v>0</v>
          </cell>
          <cell r="AP175">
            <v>0</v>
          </cell>
          <cell r="AQ175">
            <v>0</v>
          </cell>
          <cell r="AR175">
            <v>0</v>
          </cell>
          <cell r="AS175">
            <v>0</v>
          </cell>
          <cell r="AU175">
            <v>0</v>
          </cell>
          <cell r="AV175">
            <v>0</v>
          </cell>
          <cell r="AW175">
            <v>0</v>
          </cell>
          <cell r="AX175">
            <v>0</v>
          </cell>
          <cell r="AY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176" t="str">
            <v>Ins. :Life Ins - N. Ford</v>
          </cell>
          <cell r="C176">
            <v>0</v>
          </cell>
          <cell r="H176">
            <v>0</v>
          </cell>
          <cell r="I176">
            <v>0</v>
          </cell>
          <cell r="J176">
            <v>0</v>
          </cell>
          <cell r="K176">
            <v>0</v>
          </cell>
          <cell r="L176">
            <v>0</v>
          </cell>
          <cell r="M176">
            <v>0</v>
          </cell>
          <cell r="N176">
            <v>0</v>
          </cell>
          <cell r="O176">
            <v>0</v>
          </cell>
          <cell r="P176">
            <v>0</v>
          </cell>
          <cell r="Q176">
            <v>0</v>
          </cell>
          <cell r="R176">
            <v>0</v>
          </cell>
          <cell r="S176">
            <v>0</v>
          </cell>
          <cell r="U176">
            <v>0</v>
          </cell>
          <cell r="V176">
            <v>0</v>
          </cell>
          <cell r="W176">
            <v>0</v>
          </cell>
          <cell r="X176">
            <v>0</v>
          </cell>
          <cell r="Y176">
            <v>0</v>
          </cell>
          <cell r="Z176">
            <v>0</v>
          </cell>
          <cell r="AA176">
            <v>0</v>
          </cell>
          <cell r="AC176">
            <v>0</v>
          </cell>
          <cell r="AD176">
            <v>0</v>
          </cell>
          <cell r="AE176">
            <v>0</v>
          </cell>
          <cell r="AF176">
            <v>0</v>
          </cell>
          <cell r="AH176">
            <v>0</v>
          </cell>
          <cell r="AI176">
            <v>0</v>
          </cell>
          <cell r="AJ176">
            <v>0</v>
          </cell>
          <cell r="AK176">
            <v>0</v>
          </cell>
          <cell r="AL176">
            <v>0</v>
          </cell>
          <cell r="AM176">
            <v>0</v>
          </cell>
          <cell r="AN176">
            <v>0</v>
          </cell>
          <cell r="AO176">
            <v>0</v>
          </cell>
          <cell r="AP176">
            <v>0</v>
          </cell>
          <cell r="AQ176">
            <v>0</v>
          </cell>
          <cell r="AR176">
            <v>0</v>
          </cell>
          <cell r="AS176">
            <v>0</v>
          </cell>
          <cell r="AU176">
            <v>0</v>
          </cell>
          <cell r="AV176">
            <v>0</v>
          </cell>
          <cell r="AW176">
            <v>0</v>
          </cell>
          <cell r="AX176">
            <v>0</v>
          </cell>
          <cell r="AY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row>
        <row r="177">
          <cell r="B177" t="str">
            <v>Ins. :Life Ins - C. Khor</v>
          </cell>
          <cell r="C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C177">
            <v>0</v>
          </cell>
          <cell r="AD177">
            <v>0</v>
          </cell>
          <cell r="AE177">
            <v>0</v>
          </cell>
          <cell r="AF177">
            <v>0</v>
          </cell>
          <cell r="AH177">
            <v>0</v>
          </cell>
          <cell r="AI177">
            <v>0</v>
          </cell>
          <cell r="AJ177">
            <v>0</v>
          </cell>
          <cell r="AK177">
            <v>0</v>
          </cell>
          <cell r="AL177">
            <v>0</v>
          </cell>
          <cell r="AM177">
            <v>0</v>
          </cell>
          <cell r="AN177">
            <v>0</v>
          </cell>
          <cell r="AO177">
            <v>0</v>
          </cell>
          <cell r="AP177">
            <v>0</v>
          </cell>
          <cell r="AQ177">
            <v>0</v>
          </cell>
          <cell r="AR177">
            <v>0</v>
          </cell>
          <cell r="AS177">
            <v>0</v>
          </cell>
          <cell r="AU177">
            <v>0</v>
          </cell>
          <cell r="AV177">
            <v>0</v>
          </cell>
          <cell r="AW177">
            <v>0</v>
          </cell>
          <cell r="AX177">
            <v>0</v>
          </cell>
          <cell r="AY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178" t="str">
            <v>Ins. Life  Ins - J. Davies</v>
          </cell>
          <cell r="C178">
            <v>0</v>
          </cell>
          <cell r="H178">
            <v>0</v>
          </cell>
          <cell r="I178">
            <v>0</v>
          </cell>
          <cell r="J178">
            <v>0</v>
          </cell>
          <cell r="K178">
            <v>0</v>
          </cell>
          <cell r="L178">
            <v>0</v>
          </cell>
          <cell r="M178">
            <v>0</v>
          </cell>
          <cell r="N178">
            <v>0</v>
          </cell>
          <cell r="O178">
            <v>0</v>
          </cell>
          <cell r="P178">
            <v>0</v>
          </cell>
          <cell r="Q178">
            <v>0</v>
          </cell>
          <cell r="R178">
            <v>0</v>
          </cell>
          <cell r="S178">
            <v>0</v>
          </cell>
          <cell r="U178">
            <v>0</v>
          </cell>
          <cell r="V178">
            <v>0</v>
          </cell>
          <cell r="W178">
            <v>0</v>
          </cell>
          <cell r="X178">
            <v>0</v>
          </cell>
          <cell r="Y178">
            <v>0</v>
          </cell>
          <cell r="Z178">
            <v>0</v>
          </cell>
          <cell r="AA178">
            <v>0</v>
          </cell>
          <cell r="AC178">
            <v>0</v>
          </cell>
          <cell r="AD178">
            <v>0</v>
          </cell>
          <cell r="AE178">
            <v>0</v>
          </cell>
          <cell r="AF178">
            <v>0</v>
          </cell>
          <cell r="AH178">
            <v>0</v>
          </cell>
          <cell r="AI178">
            <v>0</v>
          </cell>
          <cell r="AJ178">
            <v>0</v>
          </cell>
          <cell r="AK178">
            <v>0</v>
          </cell>
          <cell r="AL178">
            <v>0</v>
          </cell>
          <cell r="AM178">
            <v>0</v>
          </cell>
          <cell r="AN178">
            <v>0</v>
          </cell>
          <cell r="AO178">
            <v>0</v>
          </cell>
          <cell r="AP178">
            <v>0</v>
          </cell>
          <cell r="AQ178">
            <v>0</v>
          </cell>
          <cell r="AR178">
            <v>0</v>
          </cell>
          <cell r="AS178">
            <v>0</v>
          </cell>
          <cell r="AU178">
            <v>0</v>
          </cell>
          <cell r="AV178">
            <v>0</v>
          </cell>
          <cell r="AW178">
            <v>0</v>
          </cell>
          <cell r="AX178">
            <v>0</v>
          </cell>
          <cell r="AY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row>
        <row r="179">
          <cell r="B179" t="str">
            <v>Total Ins. :Life Insurance</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v>0</v>
          </cell>
          <cell r="AE179">
            <v>0</v>
          </cell>
          <cell r="AF179">
            <v>0</v>
          </cell>
          <cell r="AH179">
            <v>0</v>
          </cell>
          <cell r="AI179">
            <v>0</v>
          </cell>
          <cell r="AJ179">
            <v>0</v>
          </cell>
          <cell r="AK179">
            <v>0</v>
          </cell>
          <cell r="AL179">
            <v>0</v>
          </cell>
          <cell r="AM179">
            <v>0</v>
          </cell>
          <cell r="AN179">
            <v>0</v>
          </cell>
          <cell r="AO179">
            <v>0</v>
          </cell>
          <cell r="AP179">
            <v>0</v>
          </cell>
          <cell r="AQ179">
            <v>0</v>
          </cell>
          <cell r="AR179">
            <v>0</v>
          </cell>
          <cell r="AS179">
            <v>0</v>
          </cell>
          <cell r="AU179">
            <v>0</v>
          </cell>
          <cell r="AV179">
            <v>0</v>
          </cell>
          <cell r="AZ179">
            <v>0</v>
          </cell>
          <cell r="BA179">
            <v>0</v>
          </cell>
          <cell r="BB179">
            <v>0</v>
          </cell>
          <cell r="BC179">
            <v>0</v>
          </cell>
          <cell r="BD179">
            <v>0</v>
          </cell>
          <cell r="BE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row>
        <row r="180">
          <cell r="B180" t="str">
            <v>Ins. :Prof. Indemnity</v>
          </cell>
          <cell r="AQ180">
            <v>0</v>
          </cell>
          <cell r="AR180">
            <v>0</v>
          </cell>
          <cell r="AS180">
            <v>0</v>
          </cell>
          <cell r="AU180">
            <v>0</v>
          </cell>
          <cell r="AV180">
            <v>0</v>
          </cell>
          <cell r="AW180">
            <v>0</v>
          </cell>
          <cell r="AX180">
            <v>0</v>
          </cell>
          <cell r="AY180">
            <v>0</v>
          </cell>
        </row>
        <row r="181">
          <cell r="B181" t="str">
            <v>NSW - Ins. :Prof. Indemnity</v>
          </cell>
          <cell r="C181">
            <v>0</v>
          </cell>
          <cell r="H181">
            <v>276.33</v>
          </cell>
          <cell r="I181">
            <v>276.33</v>
          </cell>
          <cell r="J181">
            <v>276.33</v>
          </cell>
          <cell r="K181">
            <v>276.33</v>
          </cell>
          <cell r="L181">
            <v>276.33</v>
          </cell>
          <cell r="M181">
            <v>276.33</v>
          </cell>
          <cell r="N181">
            <v>276.33</v>
          </cell>
          <cell r="O181">
            <v>276.33</v>
          </cell>
          <cell r="P181">
            <v>277</v>
          </cell>
          <cell r="Q181">
            <v>303.95999999999998</v>
          </cell>
          <cell r="R181">
            <v>303.95999999999998</v>
          </cell>
          <cell r="S181">
            <v>3315.91</v>
          </cell>
          <cell r="U181">
            <v>276.33</v>
          </cell>
          <cell r="V181">
            <v>276.33</v>
          </cell>
          <cell r="W181">
            <v>276.33</v>
          </cell>
          <cell r="X181">
            <v>276.33</v>
          </cell>
          <cell r="Y181">
            <v>276.33</v>
          </cell>
          <cell r="Z181">
            <v>276.33</v>
          </cell>
          <cell r="AA181">
            <v>276.33</v>
          </cell>
          <cell r="AB181">
            <v>276.33</v>
          </cell>
          <cell r="AC181">
            <v>276.33</v>
          </cell>
          <cell r="AD181">
            <v>276.33</v>
          </cell>
          <cell r="AE181">
            <v>276.33</v>
          </cell>
          <cell r="AF181">
            <v>276.3</v>
          </cell>
          <cell r="AH181">
            <v>279.31</v>
          </cell>
          <cell r="AI181">
            <v>279.31</v>
          </cell>
          <cell r="AJ181">
            <v>279.31</v>
          </cell>
          <cell r="AK181">
            <v>279.31</v>
          </cell>
          <cell r="AL181">
            <v>279.31</v>
          </cell>
          <cell r="AM181">
            <v>279.31</v>
          </cell>
          <cell r="AN181">
            <v>279.31</v>
          </cell>
          <cell r="AO181">
            <v>279.31</v>
          </cell>
          <cell r="AP181">
            <v>279.31</v>
          </cell>
          <cell r="AQ181">
            <v>279.31</v>
          </cell>
          <cell r="AR181">
            <v>279.31</v>
          </cell>
          <cell r="AS181">
            <v>279.32</v>
          </cell>
          <cell r="AU181">
            <v>248.26</v>
          </cell>
          <cell r="AV181">
            <v>248.26</v>
          </cell>
          <cell r="AW181">
            <v>248.26</v>
          </cell>
          <cell r="AX181">
            <v>248.26</v>
          </cell>
          <cell r="AY181">
            <v>248.26</v>
          </cell>
          <cell r="AZ181">
            <v>330</v>
          </cell>
          <cell r="BA181">
            <v>330</v>
          </cell>
          <cell r="BB181">
            <v>330</v>
          </cell>
          <cell r="BC181">
            <v>330</v>
          </cell>
          <cell r="BD181">
            <v>330</v>
          </cell>
          <cell r="BE181">
            <v>330</v>
          </cell>
          <cell r="BF181">
            <v>330</v>
          </cell>
          <cell r="BH181">
            <v>330</v>
          </cell>
          <cell r="BI181">
            <v>330</v>
          </cell>
          <cell r="BJ181">
            <v>330</v>
          </cell>
          <cell r="BK181">
            <v>330</v>
          </cell>
          <cell r="BL181">
            <v>330</v>
          </cell>
          <cell r="BM181">
            <v>330</v>
          </cell>
          <cell r="BN181">
            <v>330</v>
          </cell>
          <cell r="BO181">
            <v>330</v>
          </cell>
          <cell r="BP181">
            <v>330</v>
          </cell>
          <cell r="BQ181">
            <v>330</v>
          </cell>
          <cell r="BR181">
            <v>330</v>
          </cell>
          <cell r="BS181">
            <v>330</v>
          </cell>
          <cell r="BT181">
            <v>0</v>
          </cell>
          <cell r="BU181">
            <v>0</v>
          </cell>
          <cell r="BV181">
            <v>0</v>
          </cell>
          <cell r="BW181">
            <v>0</v>
          </cell>
          <cell r="BX181">
            <v>0</v>
          </cell>
          <cell r="BY181">
            <v>0</v>
          </cell>
          <cell r="BZ181">
            <v>0</v>
          </cell>
          <cell r="CA181">
            <v>0</v>
          </cell>
          <cell r="CB181">
            <v>0</v>
          </cell>
          <cell r="CC181">
            <v>0</v>
          </cell>
          <cell r="CD181">
            <v>0</v>
          </cell>
          <cell r="CE181">
            <v>0</v>
          </cell>
        </row>
        <row r="182">
          <cell r="B182" t="str">
            <v>VIC - Ins. :Prof. Indemniity</v>
          </cell>
          <cell r="C182">
            <v>0</v>
          </cell>
          <cell r="H182">
            <v>276.33</v>
          </cell>
          <cell r="I182">
            <v>276.33</v>
          </cell>
          <cell r="J182">
            <v>276.33</v>
          </cell>
          <cell r="K182">
            <v>276.33</v>
          </cell>
          <cell r="L182">
            <v>276.33</v>
          </cell>
          <cell r="M182">
            <v>276.33</v>
          </cell>
          <cell r="N182">
            <v>276.33</v>
          </cell>
          <cell r="O182">
            <v>276.33</v>
          </cell>
          <cell r="P182">
            <v>276</v>
          </cell>
          <cell r="Q182">
            <v>303.95999999999998</v>
          </cell>
          <cell r="R182">
            <v>303.95999999999998</v>
          </cell>
          <cell r="S182">
            <v>3315.91</v>
          </cell>
          <cell r="U182">
            <v>276.33</v>
          </cell>
          <cell r="V182">
            <v>276.33</v>
          </cell>
          <cell r="W182">
            <v>276.32</v>
          </cell>
          <cell r="X182">
            <v>276.32</v>
          </cell>
          <cell r="Y182">
            <v>276.32</v>
          </cell>
          <cell r="Z182">
            <v>276.33</v>
          </cell>
          <cell r="AA182">
            <v>276.33</v>
          </cell>
          <cell r="AB182">
            <v>276.33</v>
          </cell>
          <cell r="AC182">
            <v>276.33</v>
          </cell>
          <cell r="AD182">
            <v>276.33</v>
          </cell>
          <cell r="AE182">
            <v>276.33</v>
          </cell>
          <cell r="AF182">
            <v>276.3</v>
          </cell>
          <cell r="AH182">
            <v>279.31</v>
          </cell>
          <cell r="AI182">
            <v>279.31</v>
          </cell>
          <cell r="AJ182">
            <v>279.31</v>
          </cell>
          <cell r="AK182">
            <v>279.31</v>
          </cell>
          <cell r="AL182">
            <v>279.31</v>
          </cell>
          <cell r="AM182">
            <v>279.31</v>
          </cell>
          <cell r="AN182">
            <v>279.31</v>
          </cell>
          <cell r="AO182">
            <v>279.31</v>
          </cell>
          <cell r="AP182">
            <v>279.31</v>
          </cell>
          <cell r="AQ182">
            <v>279.31</v>
          </cell>
          <cell r="AR182">
            <v>279.31</v>
          </cell>
          <cell r="AS182">
            <v>279.31</v>
          </cell>
          <cell r="AU182">
            <v>248.26</v>
          </cell>
          <cell r="AV182">
            <v>248.26</v>
          </cell>
          <cell r="AW182">
            <v>248.26</v>
          </cell>
          <cell r="AX182">
            <v>248.26</v>
          </cell>
          <cell r="AY182">
            <v>248.26</v>
          </cell>
          <cell r="AZ182">
            <v>330</v>
          </cell>
          <cell r="BA182">
            <v>330</v>
          </cell>
          <cell r="BB182">
            <v>330</v>
          </cell>
          <cell r="BC182">
            <v>330</v>
          </cell>
          <cell r="BD182">
            <v>330</v>
          </cell>
          <cell r="BE182">
            <v>330</v>
          </cell>
          <cell r="BF182">
            <v>330</v>
          </cell>
          <cell r="BH182">
            <v>330</v>
          </cell>
          <cell r="BI182">
            <v>330</v>
          </cell>
          <cell r="BJ182">
            <v>330</v>
          </cell>
          <cell r="BK182">
            <v>330</v>
          </cell>
          <cell r="BL182">
            <v>330</v>
          </cell>
          <cell r="BM182">
            <v>330</v>
          </cell>
          <cell r="BN182">
            <v>330</v>
          </cell>
          <cell r="BO182">
            <v>330</v>
          </cell>
          <cell r="BP182">
            <v>330</v>
          </cell>
          <cell r="BQ182">
            <v>330</v>
          </cell>
          <cell r="BR182">
            <v>330</v>
          </cell>
          <cell r="BS182">
            <v>330</v>
          </cell>
          <cell r="BT182">
            <v>0</v>
          </cell>
          <cell r="BU182">
            <v>0</v>
          </cell>
          <cell r="BV182">
            <v>0</v>
          </cell>
          <cell r="BW182">
            <v>0</v>
          </cell>
          <cell r="BX182">
            <v>0</v>
          </cell>
          <cell r="BY182">
            <v>0</v>
          </cell>
          <cell r="BZ182">
            <v>0</v>
          </cell>
          <cell r="CA182">
            <v>0</v>
          </cell>
          <cell r="CB182">
            <v>0</v>
          </cell>
          <cell r="CC182">
            <v>0</v>
          </cell>
          <cell r="CD182">
            <v>0</v>
          </cell>
          <cell r="CE182">
            <v>0</v>
          </cell>
        </row>
        <row r="183">
          <cell r="B183" t="str">
            <v>Total Ins. :Prof. Indemnity</v>
          </cell>
          <cell r="H183">
            <v>552.66</v>
          </cell>
          <cell r="I183">
            <v>552.66</v>
          </cell>
          <cell r="J183">
            <v>552.66</v>
          </cell>
          <cell r="K183">
            <v>552.66</v>
          </cell>
          <cell r="L183">
            <v>552.66</v>
          </cell>
          <cell r="M183">
            <v>552.66</v>
          </cell>
          <cell r="N183">
            <v>552.66</v>
          </cell>
          <cell r="O183">
            <v>552.66</v>
          </cell>
          <cell r="P183">
            <v>553</v>
          </cell>
          <cell r="Q183">
            <v>607.91999999999996</v>
          </cell>
          <cell r="R183">
            <v>607.91999999999996</v>
          </cell>
          <cell r="S183">
            <v>6631.82</v>
          </cell>
          <cell r="U183">
            <v>552.66</v>
          </cell>
          <cell r="V183">
            <v>552.66</v>
          </cell>
          <cell r="W183">
            <v>552.65</v>
          </cell>
          <cell r="X183">
            <v>552.65</v>
          </cell>
          <cell r="Y183">
            <v>552.65</v>
          </cell>
          <cell r="Z183">
            <v>552.66</v>
          </cell>
          <cell r="AA183">
            <v>552.66</v>
          </cell>
          <cell r="AB183">
            <v>552.66</v>
          </cell>
          <cell r="AC183">
            <v>552.66</v>
          </cell>
          <cell r="AD183">
            <v>552.66</v>
          </cell>
          <cell r="AE183">
            <v>552.66</v>
          </cell>
          <cell r="AF183">
            <v>552.6</v>
          </cell>
          <cell r="AH183">
            <v>558.62</v>
          </cell>
          <cell r="AI183">
            <v>558.62</v>
          </cell>
          <cell r="AJ183">
            <v>558.62</v>
          </cell>
          <cell r="AK183">
            <v>558.62</v>
          </cell>
          <cell r="AL183">
            <v>558.62</v>
          </cell>
          <cell r="AM183">
            <v>558.62</v>
          </cell>
          <cell r="AN183">
            <v>558.62</v>
          </cell>
          <cell r="AO183">
            <v>558.62</v>
          </cell>
          <cell r="AP183">
            <v>558.62</v>
          </cell>
          <cell r="AQ183">
            <v>558.62</v>
          </cell>
          <cell r="AR183">
            <v>558.62</v>
          </cell>
          <cell r="AS183">
            <v>558.63</v>
          </cell>
          <cell r="AU183">
            <v>496.52</v>
          </cell>
          <cell r="AV183">
            <v>496.52</v>
          </cell>
          <cell r="AW183">
            <v>496.52</v>
          </cell>
          <cell r="AX183">
            <v>496.52</v>
          </cell>
          <cell r="AY183">
            <v>496.52</v>
          </cell>
          <cell r="AZ183">
            <v>660</v>
          </cell>
          <cell r="BA183">
            <v>660</v>
          </cell>
          <cell r="BB183">
            <v>660</v>
          </cell>
          <cell r="BC183">
            <v>660</v>
          </cell>
          <cell r="BD183">
            <v>660</v>
          </cell>
          <cell r="BE183">
            <v>660</v>
          </cell>
          <cell r="BF183">
            <v>660</v>
          </cell>
          <cell r="BH183">
            <v>660</v>
          </cell>
          <cell r="BI183">
            <v>660</v>
          </cell>
          <cell r="BJ183">
            <v>660</v>
          </cell>
          <cell r="BK183">
            <v>660</v>
          </cell>
          <cell r="BL183">
            <v>660</v>
          </cell>
          <cell r="BM183">
            <v>660</v>
          </cell>
          <cell r="BN183">
            <v>660</v>
          </cell>
          <cell r="BO183">
            <v>660</v>
          </cell>
          <cell r="BP183">
            <v>660</v>
          </cell>
          <cell r="BQ183">
            <v>660</v>
          </cell>
          <cell r="BR183">
            <v>660</v>
          </cell>
          <cell r="BS183">
            <v>660</v>
          </cell>
          <cell r="BT183">
            <v>0</v>
          </cell>
          <cell r="BU183">
            <v>0</v>
          </cell>
          <cell r="BV183">
            <v>0</v>
          </cell>
          <cell r="BW183">
            <v>0</v>
          </cell>
          <cell r="BX183">
            <v>0</v>
          </cell>
          <cell r="BY183">
            <v>0</v>
          </cell>
          <cell r="BZ183">
            <v>0</v>
          </cell>
          <cell r="CA183">
            <v>0</v>
          </cell>
          <cell r="CB183">
            <v>0</v>
          </cell>
          <cell r="CC183">
            <v>0</v>
          </cell>
          <cell r="CD183">
            <v>0</v>
          </cell>
          <cell r="CE183">
            <v>0</v>
          </cell>
        </row>
        <row r="184">
          <cell r="B184" t="str">
            <v>Ins. :Public Liab</v>
          </cell>
          <cell r="AQ184">
            <v>0</v>
          </cell>
          <cell r="AR184">
            <v>0</v>
          </cell>
          <cell r="AS184">
            <v>0</v>
          </cell>
          <cell r="AU184">
            <v>0</v>
          </cell>
          <cell r="AV184">
            <v>0</v>
          </cell>
          <cell r="AW184">
            <v>0</v>
          </cell>
          <cell r="AX184">
            <v>0</v>
          </cell>
          <cell r="AY184">
            <v>0</v>
          </cell>
        </row>
        <row r="185">
          <cell r="B185" t="str">
            <v>NSW - Ins. :Public Liab</v>
          </cell>
          <cell r="C185">
            <v>0</v>
          </cell>
          <cell r="H185">
            <v>0</v>
          </cell>
          <cell r="I185">
            <v>0</v>
          </cell>
          <cell r="J185">
            <v>0</v>
          </cell>
          <cell r="K185">
            <v>0</v>
          </cell>
          <cell r="L185">
            <v>0</v>
          </cell>
          <cell r="M185">
            <v>0</v>
          </cell>
          <cell r="N185">
            <v>0</v>
          </cell>
          <cell r="O185">
            <v>0</v>
          </cell>
          <cell r="P185">
            <v>0</v>
          </cell>
          <cell r="Q185">
            <v>0</v>
          </cell>
          <cell r="R185">
            <v>0</v>
          </cell>
          <cell r="S185">
            <v>0</v>
          </cell>
          <cell r="U185">
            <v>0</v>
          </cell>
          <cell r="V185">
            <v>250.55</v>
          </cell>
          <cell r="W185">
            <v>200</v>
          </cell>
          <cell r="X185">
            <v>200</v>
          </cell>
          <cell r="Y185">
            <v>200</v>
          </cell>
          <cell r="Z185">
            <v>200</v>
          </cell>
          <cell r="AA185">
            <v>200</v>
          </cell>
          <cell r="AB185">
            <v>200</v>
          </cell>
          <cell r="AC185">
            <v>200</v>
          </cell>
          <cell r="AD185">
            <v>200</v>
          </cell>
          <cell r="AE185">
            <v>200</v>
          </cell>
          <cell r="AF185">
            <v>-1292.3800000000001</v>
          </cell>
          <cell r="AH185">
            <v>52.05</v>
          </cell>
          <cell r="AI185">
            <v>52.05</v>
          </cell>
          <cell r="AJ185">
            <v>52.05</v>
          </cell>
          <cell r="AK185">
            <v>52.05</v>
          </cell>
          <cell r="AL185">
            <v>52.05</v>
          </cell>
          <cell r="AM185">
            <v>52.05</v>
          </cell>
          <cell r="AN185">
            <v>52.05</v>
          </cell>
          <cell r="AO185">
            <v>52.05</v>
          </cell>
          <cell r="AP185">
            <v>52.05</v>
          </cell>
          <cell r="AQ185">
            <v>52.05</v>
          </cell>
          <cell r="AR185">
            <v>52.05</v>
          </cell>
          <cell r="AS185">
            <v>52.06</v>
          </cell>
          <cell r="AU185">
            <v>53.94</v>
          </cell>
          <cell r="AV185">
            <v>53.94</v>
          </cell>
          <cell r="AW185">
            <v>53.94</v>
          </cell>
          <cell r="AX185">
            <v>53.94</v>
          </cell>
          <cell r="AY185">
            <v>53.95</v>
          </cell>
          <cell r="AZ185">
            <v>200</v>
          </cell>
          <cell r="BA185">
            <v>200</v>
          </cell>
          <cell r="BB185">
            <v>200</v>
          </cell>
          <cell r="BC185">
            <v>200</v>
          </cell>
          <cell r="BD185">
            <v>200</v>
          </cell>
          <cell r="BE185">
            <v>200</v>
          </cell>
          <cell r="BF185">
            <v>200</v>
          </cell>
          <cell r="BH185">
            <v>200</v>
          </cell>
          <cell r="BI185">
            <v>200</v>
          </cell>
          <cell r="BJ185">
            <v>200</v>
          </cell>
          <cell r="BK185">
            <v>200</v>
          </cell>
          <cell r="BL185">
            <v>200</v>
          </cell>
          <cell r="BM185">
            <v>200</v>
          </cell>
          <cell r="BN185">
            <v>200</v>
          </cell>
          <cell r="BO185">
            <v>200</v>
          </cell>
          <cell r="BP185">
            <v>200</v>
          </cell>
          <cell r="BQ185">
            <v>200</v>
          </cell>
          <cell r="BR185">
            <v>200</v>
          </cell>
          <cell r="BS185">
            <v>200</v>
          </cell>
          <cell r="BT185">
            <v>0</v>
          </cell>
          <cell r="BU185">
            <v>0</v>
          </cell>
          <cell r="BV185">
            <v>0</v>
          </cell>
          <cell r="BW185">
            <v>0</v>
          </cell>
          <cell r="BX185">
            <v>0</v>
          </cell>
          <cell r="BY185">
            <v>0</v>
          </cell>
          <cell r="BZ185">
            <v>0</v>
          </cell>
          <cell r="CA185">
            <v>0</v>
          </cell>
          <cell r="CB185">
            <v>0</v>
          </cell>
          <cell r="CC185">
            <v>0</v>
          </cell>
          <cell r="CD185">
            <v>0</v>
          </cell>
          <cell r="CE185">
            <v>0</v>
          </cell>
        </row>
        <row r="186">
          <cell r="B186" t="str">
            <v>VIC - Ins. :Public Liab</v>
          </cell>
          <cell r="C186">
            <v>0</v>
          </cell>
          <cell r="H186">
            <v>0</v>
          </cell>
          <cell r="I186">
            <v>0</v>
          </cell>
          <cell r="J186">
            <v>0</v>
          </cell>
          <cell r="K186">
            <v>0</v>
          </cell>
          <cell r="L186">
            <v>0</v>
          </cell>
          <cell r="M186">
            <v>0</v>
          </cell>
          <cell r="N186">
            <v>0</v>
          </cell>
          <cell r="O186">
            <v>0</v>
          </cell>
          <cell r="P186">
            <v>0</v>
          </cell>
          <cell r="Q186">
            <v>0</v>
          </cell>
          <cell r="R186">
            <v>0</v>
          </cell>
          <cell r="S186">
            <v>0</v>
          </cell>
          <cell r="U186">
            <v>0</v>
          </cell>
          <cell r="V186">
            <v>250.45</v>
          </cell>
          <cell r="W186">
            <v>200</v>
          </cell>
          <cell r="X186">
            <v>200</v>
          </cell>
          <cell r="Y186">
            <v>200</v>
          </cell>
          <cell r="Z186">
            <v>200</v>
          </cell>
          <cell r="AA186">
            <v>200</v>
          </cell>
          <cell r="AB186">
            <v>200</v>
          </cell>
          <cell r="AC186">
            <v>200</v>
          </cell>
          <cell r="AD186">
            <v>200</v>
          </cell>
          <cell r="AE186">
            <v>200</v>
          </cell>
          <cell r="AF186">
            <v>-1292.3699999999999</v>
          </cell>
          <cell r="AH186">
            <v>52.05</v>
          </cell>
          <cell r="AI186">
            <v>52.05</v>
          </cell>
          <cell r="AJ186">
            <v>52.05</v>
          </cell>
          <cell r="AK186">
            <v>52.05</v>
          </cell>
          <cell r="AL186">
            <v>52.05</v>
          </cell>
          <cell r="AM186">
            <v>52.05</v>
          </cell>
          <cell r="AN186">
            <v>52.05</v>
          </cell>
          <cell r="AO186">
            <v>52.05</v>
          </cell>
          <cell r="AP186">
            <v>52.05</v>
          </cell>
          <cell r="AQ186">
            <v>52.05</v>
          </cell>
          <cell r="AR186">
            <v>52.05</v>
          </cell>
          <cell r="AS186">
            <v>52.06</v>
          </cell>
          <cell r="AU186">
            <v>53.94</v>
          </cell>
          <cell r="AV186">
            <v>53.94</v>
          </cell>
          <cell r="AW186">
            <v>53.94</v>
          </cell>
          <cell r="AX186">
            <v>53.94</v>
          </cell>
          <cell r="AY186">
            <v>53.95</v>
          </cell>
          <cell r="AZ186">
            <v>200</v>
          </cell>
          <cell r="BA186">
            <v>200</v>
          </cell>
          <cell r="BB186">
            <v>200</v>
          </cell>
          <cell r="BC186">
            <v>200</v>
          </cell>
          <cell r="BD186">
            <v>200</v>
          </cell>
          <cell r="BE186">
            <v>200</v>
          </cell>
          <cell r="BF186">
            <v>200</v>
          </cell>
          <cell r="BH186">
            <v>200</v>
          </cell>
          <cell r="BI186">
            <v>200</v>
          </cell>
          <cell r="BJ186">
            <v>200</v>
          </cell>
          <cell r="BK186">
            <v>200</v>
          </cell>
          <cell r="BL186">
            <v>200</v>
          </cell>
          <cell r="BM186">
            <v>200</v>
          </cell>
          <cell r="BN186">
            <v>200</v>
          </cell>
          <cell r="BO186">
            <v>200</v>
          </cell>
          <cell r="BP186">
            <v>200</v>
          </cell>
          <cell r="BQ186">
            <v>200</v>
          </cell>
          <cell r="BR186">
            <v>200</v>
          </cell>
          <cell r="BS186">
            <v>200</v>
          </cell>
          <cell r="BT186">
            <v>0</v>
          </cell>
          <cell r="BU186">
            <v>0</v>
          </cell>
          <cell r="BV186">
            <v>0</v>
          </cell>
          <cell r="BW186">
            <v>0</v>
          </cell>
          <cell r="BX186">
            <v>0</v>
          </cell>
          <cell r="BY186">
            <v>0</v>
          </cell>
          <cell r="BZ186">
            <v>0</v>
          </cell>
          <cell r="CA186">
            <v>0</v>
          </cell>
          <cell r="CB186">
            <v>0</v>
          </cell>
          <cell r="CC186">
            <v>0</v>
          </cell>
          <cell r="CD186">
            <v>0</v>
          </cell>
          <cell r="CE186">
            <v>0</v>
          </cell>
        </row>
        <row r="187">
          <cell r="B187" t="str">
            <v>Total Ins. :Public Liab</v>
          </cell>
          <cell r="H187">
            <v>0</v>
          </cell>
          <cell r="I187">
            <v>0</v>
          </cell>
          <cell r="J187">
            <v>0</v>
          </cell>
          <cell r="K187">
            <v>0</v>
          </cell>
          <cell r="L187">
            <v>0</v>
          </cell>
          <cell r="M187">
            <v>0</v>
          </cell>
          <cell r="N187">
            <v>0</v>
          </cell>
          <cell r="O187">
            <v>0</v>
          </cell>
          <cell r="P187">
            <v>0</v>
          </cell>
          <cell r="Q187">
            <v>0</v>
          </cell>
          <cell r="R187">
            <v>0</v>
          </cell>
          <cell r="S187">
            <v>0</v>
          </cell>
          <cell r="U187">
            <v>0</v>
          </cell>
          <cell r="V187">
            <v>501</v>
          </cell>
          <cell r="W187">
            <v>400</v>
          </cell>
          <cell r="X187">
            <v>400</v>
          </cell>
          <cell r="Y187">
            <v>400</v>
          </cell>
          <cell r="Z187">
            <v>400</v>
          </cell>
          <cell r="AA187">
            <v>400</v>
          </cell>
          <cell r="AB187">
            <v>400</v>
          </cell>
          <cell r="AC187">
            <v>400</v>
          </cell>
          <cell r="AD187">
            <v>400</v>
          </cell>
          <cell r="AE187">
            <v>400</v>
          </cell>
          <cell r="AF187">
            <v>-2584.75</v>
          </cell>
          <cell r="AH187">
            <v>104.1</v>
          </cell>
          <cell r="AI187">
            <v>104.1</v>
          </cell>
          <cell r="AJ187">
            <v>104.1</v>
          </cell>
          <cell r="AK187">
            <v>104.1</v>
          </cell>
          <cell r="AL187">
            <v>104.1</v>
          </cell>
          <cell r="AM187">
            <v>104.1</v>
          </cell>
          <cell r="AN187">
            <v>104.1</v>
          </cell>
          <cell r="AO187">
            <v>104.1</v>
          </cell>
          <cell r="AP187">
            <v>104.1</v>
          </cell>
          <cell r="AQ187">
            <v>104.1</v>
          </cell>
          <cell r="AR187">
            <v>104.1</v>
          </cell>
          <cell r="AS187">
            <v>104.12</v>
          </cell>
          <cell r="AU187">
            <v>107.88</v>
          </cell>
          <cell r="AV187">
            <v>107.88</v>
          </cell>
          <cell r="AW187">
            <v>107.88</v>
          </cell>
          <cell r="AX187">
            <v>107.88</v>
          </cell>
          <cell r="AY187">
            <v>107.9</v>
          </cell>
          <cell r="AZ187">
            <v>400</v>
          </cell>
          <cell r="BA187">
            <v>400</v>
          </cell>
          <cell r="BB187">
            <v>400</v>
          </cell>
          <cell r="BC187">
            <v>400</v>
          </cell>
          <cell r="BD187">
            <v>400</v>
          </cell>
          <cell r="BE187">
            <v>400</v>
          </cell>
          <cell r="BF187">
            <v>400</v>
          </cell>
          <cell r="BH187">
            <v>400</v>
          </cell>
          <cell r="BI187">
            <v>400</v>
          </cell>
          <cell r="BJ187">
            <v>400</v>
          </cell>
          <cell r="BK187">
            <v>400</v>
          </cell>
          <cell r="BL187">
            <v>400</v>
          </cell>
          <cell r="BM187">
            <v>400</v>
          </cell>
          <cell r="BN187">
            <v>400</v>
          </cell>
          <cell r="BO187">
            <v>400</v>
          </cell>
          <cell r="BP187">
            <v>400</v>
          </cell>
          <cell r="BQ187">
            <v>400</v>
          </cell>
          <cell r="BR187">
            <v>400</v>
          </cell>
          <cell r="BS187">
            <v>400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188" t="str">
            <v>Total Insurance</v>
          </cell>
          <cell r="H188">
            <v>2117.85</v>
          </cell>
          <cell r="I188">
            <v>2499.06</v>
          </cell>
          <cell r="J188">
            <v>2117.85</v>
          </cell>
          <cell r="K188">
            <v>2117.85</v>
          </cell>
          <cell r="L188">
            <v>2067.04</v>
          </cell>
          <cell r="M188">
            <v>2067.04</v>
          </cell>
          <cell r="N188">
            <v>2067.04</v>
          </cell>
          <cell r="O188">
            <v>2317.06</v>
          </cell>
          <cell r="P188">
            <v>2317</v>
          </cell>
          <cell r="Q188">
            <v>2140.7599999999998</v>
          </cell>
          <cell r="R188">
            <v>2140.7599999999998</v>
          </cell>
          <cell r="S188">
            <v>25893.53</v>
          </cell>
          <cell r="U188">
            <v>2021.06</v>
          </cell>
          <cell r="V188">
            <v>3613.6199999999994</v>
          </cell>
          <cell r="W188">
            <v>3059.99</v>
          </cell>
          <cell r="X188">
            <v>3059.81</v>
          </cell>
          <cell r="Y188">
            <v>3059.81</v>
          </cell>
          <cell r="Z188">
            <v>3059.8199999999997</v>
          </cell>
          <cell r="AA188">
            <v>3059.8199999999997</v>
          </cell>
          <cell r="AB188">
            <v>3281.47</v>
          </cell>
          <cell r="AC188">
            <v>3281.47</v>
          </cell>
          <cell r="AD188">
            <v>3281.47</v>
          </cell>
          <cell r="AE188">
            <v>3281.47</v>
          </cell>
          <cell r="AF188">
            <v>-4209.33</v>
          </cell>
          <cell r="AH188">
            <v>2583.2900000000004</v>
          </cell>
          <cell r="AI188">
            <v>2583.2900000000004</v>
          </cell>
          <cell r="AJ188">
            <v>2583.2900000000004</v>
          </cell>
          <cell r="AK188">
            <v>2583.2900000000004</v>
          </cell>
          <cell r="AL188">
            <v>2583.4183908754626</v>
          </cell>
          <cell r="AM188">
            <v>1051.9999999999998</v>
          </cell>
          <cell r="AN188">
            <v>1671.4499999999998</v>
          </cell>
          <cell r="AO188">
            <v>2809.15</v>
          </cell>
          <cell r="AP188">
            <v>2809.15</v>
          </cell>
          <cell r="AQ188">
            <v>2809.15</v>
          </cell>
          <cell r="AR188">
            <v>2809.15</v>
          </cell>
          <cell r="AS188">
            <v>2809.24</v>
          </cell>
          <cell r="AU188">
            <v>2800.8100000000004</v>
          </cell>
          <cell r="AV188">
            <v>2800.79</v>
          </cell>
          <cell r="AW188">
            <v>2800.8100000000004</v>
          </cell>
          <cell r="AX188">
            <v>2800.8100000000004</v>
          </cell>
          <cell r="AY188">
            <v>2800.83</v>
          </cell>
          <cell r="AZ188">
            <v>3295</v>
          </cell>
          <cell r="BA188">
            <v>3295</v>
          </cell>
          <cell r="BB188">
            <v>3430</v>
          </cell>
          <cell r="BC188">
            <v>3586</v>
          </cell>
          <cell r="BD188">
            <v>3586</v>
          </cell>
          <cell r="BE188">
            <v>3586</v>
          </cell>
          <cell r="BF188">
            <v>3586</v>
          </cell>
          <cell r="BH188">
            <v>3586</v>
          </cell>
          <cell r="BI188">
            <v>3586</v>
          </cell>
          <cell r="BJ188">
            <v>3586</v>
          </cell>
          <cell r="BK188">
            <v>3586</v>
          </cell>
          <cell r="BL188">
            <v>3586</v>
          </cell>
          <cell r="BM188">
            <v>3586</v>
          </cell>
          <cell r="BN188">
            <v>3586</v>
          </cell>
          <cell r="BO188">
            <v>3586</v>
          </cell>
          <cell r="BP188">
            <v>3586</v>
          </cell>
          <cell r="BQ188">
            <v>3586</v>
          </cell>
          <cell r="BR188">
            <v>3586</v>
          </cell>
          <cell r="BS188">
            <v>3586</v>
          </cell>
          <cell r="BT188">
            <v>0</v>
          </cell>
          <cell r="BU188">
            <v>0</v>
          </cell>
          <cell r="BV188">
            <v>0</v>
          </cell>
          <cell r="BW188">
            <v>0</v>
          </cell>
          <cell r="BX188">
            <v>0</v>
          </cell>
          <cell r="BY188">
            <v>0</v>
          </cell>
          <cell r="BZ188">
            <v>0</v>
          </cell>
          <cell r="CA188">
            <v>0</v>
          </cell>
          <cell r="CB188">
            <v>0</v>
          </cell>
          <cell r="CC188">
            <v>0</v>
          </cell>
          <cell r="CD188">
            <v>0</v>
          </cell>
          <cell r="CE188">
            <v>0</v>
          </cell>
        </row>
        <row r="189">
          <cell r="B189" t="str">
            <v>Conference &amp; Travel expenses</v>
          </cell>
          <cell r="AQ189">
            <v>0</v>
          </cell>
          <cell r="AR189">
            <v>0</v>
          </cell>
          <cell r="AS189">
            <v>0</v>
          </cell>
          <cell r="AU189">
            <v>0</v>
          </cell>
          <cell r="AV189">
            <v>0</v>
          </cell>
          <cell r="AW189">
            <v>0</v>
          </cell>
          <cell r="AX189">
            <v>0</v>
          </cell>
          <cell r="AY189">
            <v>0</v>
          </cell>
        </row>
        <row r="190">
          <cell r="B190" t="str">
            <v>Conference</v>
          </cell>
          <cell r="E190">
            <v>0</v>
          </cell>
          <cell r="F190">
            <v>0</v>
          </cell>
          <cell r="G190">
            <v>0</v>
          </cell>
          <cell r="H190">
            <v>104.55</v>
          </cell>
          <cell r="I190">
            <v>256.97000000000003</v>
          </cell>
          <cell r="J190">
            <v>279.5</v>
          </cell>
          <cell r="K190">
            <v>13969.789999999999</v>
          </cell>
          <cell r="L190">
            <v>2979.2900000000004</v>
          </cell>
          <cell r="M190">
            <v>0</v>
          </cell>
          <cell r="N190">
            <v>0</v>
          </cell>
          <cell r="O190">
            <v>0</v>
          </cell>
          <cell r="P190">
            <v>0</v>
          </cell>
          <cell r="Q190">
            <v>0</v>
          </cell>
          <cell r="R190">
            <v>0</v>
          </cell>
          <cell r="S190">
            <v>19300.330000000002</v>
          </cell>
          <cell r="U190">
            <v>418.18</v>
          </cell>
          <cell r="V190">
            <v>18192.849999999999</v>
          </cell>
          <cell r="W190">
            <v>0</v>
          </cell>
          <cell r="X190">
            <v>0</v>
          </cell>
          <cell r="Y190">
            <v>-40.909999999999997</v>
          </cell>
          <cell r="Z190">
            <v>0</v>
          </cell>
          <cell r="AA190">
            <v>0</v>
          </cell>
          <cell r="AB190">
            <v>0</v>
          </cell>
          <cell r="AC190">
            <v>0</v>
          </cell>
          <cell r="AD190">
            <v>0</v>
          </cell>
          <cell r="AE190">
            <v>0</v>
          </cell>
          <cell r="AF190">
            <v>0</v>
          </cell>
          <cell r="AH190">
            <v>935.74</v>
          </cell>
          <cell r="AI190">
            <v>6217.34</v>
          </cell>
          <cell r="AJ190">
            <v>17478.52</v>
          </cell>
          <cell r="AL190">
            <v>0</v>
          </cell>
          <cell r="AN190">
            <v>0</v>
          </cell>
          <cell r="AP190">
            <v>85.03</v>
          </cell>
          <cell r="AQ190">
            <v>0</v>
          </cell>
          <cell r="AR190">
            <v>1547.57</v>
          </cell>
          <cell r="AS190">
            <v>3604.63</v>
          </cell>
          <cell r="AU190">
            <v>16347.62</v>
          </cell>
          <cell r="AV190">
            <v>897.4</v>
          </cell>
          <cell r="AW190">
            <v>69</v>
          </cell>
          <cell r="AX190">
            <v>66</v>
          </cell>
          <cell r="AY190">
            <v>0</v>
          </cell>
          <cell r="AZ190">
            <v>0</v>
          </cell>
          <cell r="BA190">
            <v>0</v>
          </cell>
          <cell r="BB190">
            <v>0</v>
          </cell>
          <cell r="BC190">
            <v>0</v>
          </cell>
          <cell r="BD190">
            <v>0</v>
          </cell>
          <cell r="BE190">
            <v>0</v>
          </cell>
          <cell r="BF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row>
        <row r="191">
          <cell r="B191" t="str">
            <v>NSW - Conference:Meals</v>
          </cell>
          <cell r="AW191">
            <v>28.26</v>
          </cell>
          <cell r="AX191">
            <v>0</v>
          </cell>
          <cell r="AY191">
            <v>0</v>
          </cell>
        </row>
        <row r="192">
          <cell r="B192" t="str">
            <v>Travel expenses: Airfares</v>
          </cell>
          <cell r="AJ192">
            <v>0</v>
          </cell>
          <cell r="AQ192">
            <v>0</v>
          </cell>
          <cell r="AR192">
            <v>0</v>
          </cell>
          <cell r="AS192">
            <v>0</v>
          </cell>
          <cell r="AU192">
            <v>0</v>
          </cell>
          <cell r="AV192">
            <v>0</v>
          </cell>
          <cell r="AW192">
            <v>0</v>
          </cell>
          <cell r="AX192">
            <v>0</v>
          </cell>
          <cell r="AY192">
            <v>0</v>
          </cell>
        </row>
        <row r="193">
          <cell r="B193" t="str">
            <v>NSW - Travel expenses:Airfares</v>
          </cell>
          <cell r="C193">
            <v>0</v>
          </cell>
          <cell r="H193">
            <v>607.91999999999996</v>
          </cell>
          <cell r="I193">
            <v>654</v>
          </cell>
          <cell r="J193">
            <v>0</v>
          </cell>
          <cell r="K193">
            <v>2174.2600000000002</v>
          </cell>
          <cell r="L193">
            <v>340</v>
          </cell>
          <cell r="M193">
            <v>337.27</v>
          </cell>
          <cell r="N193">
            <v>699.45</v>
          </cell>
          <cell r="O193">
            <v>1047.92</v>
          </cell>
          <cell r="P193">
            <v>802.14</v>
          </cell>
          <cell r="Q193">
            <v>0</v>
          </cell>
          <cell r="R193">
            <v>450</v>
          </cell>
          <cell r="S193">
            <v>13386.01</v>
          </cell>
          <cell r="U193">
            <v>1751.64</v>
          </cell>
          <cell r="V193">
            <v>731.92</v>
          </cell>
          <cell r="W193">
            <v>1289.19</v>
          </cell>
          <cell r="X193">
            <v>0</v>
          </cell>
          <cell r="Y193">
            <v>1849.37</v>
          </cell>
          <cell r="Z193">
            <v>928.84</v>
          </cell>
          <cell r="AA193">
            <v>251.54</v>
          </cell>
          <cell r="AB193">
            <v>861.91</v>
          </cell>
          <cell r="AC193">
            <v>2128.88</v>
          </cell>
          <cell r="AD193">
            <v>523.36</v>
          </cell>
          <cell r="AE193">
            <v>345.18</v>
          </cell>
          <cell r="AF193">
            <v>1590.12</v>
          </cell>
          <cell r="AH193">
            <v>0</v>
          </cell>
          <cell r="AI193">
            <v>522.46</v>
          </cell>
          <cell r="AJ193">
            <v>1050.3699999999999</v>
          </cell>
          <cell r="AK193">
            <v>259.99</v>
          </cell>
          <cell r="AL193">
            <v>337.91</v>
          </cell>
          <cell r="AM193">
            <v>405.18</v>
          </cell>
          <cell r="AN193">
            <v>962.81</v>
          </cell>
          <cell r="AO193">
            <v>2286.64</v>
          </cell>
          <cell r="AP193">
            <v>1240.3499999999999</v>
          </cell>
          <cell r="AQ193">
            <v>2304.09</v>
          </cell>
          <cell r="AR193">
            <v>1391.68</v>
          </cell>
          <cell r="AS193">
            <v>1586.83</v>
          </cell>
          <cell r="AU193">
            <v>4561.1400000000003</v>
          </cell>
          <cell r="AV193">
            <v>785.64</v>
          </cell>
          <cell r="AW193">
            <v>177.45</v>
          </cell>
          <cell r="AX193">
            <v>1760.08</v>
          </cell>
          <cell r="AY193">
            <v>2102.27</v>
          </cell>
          <cell r="AZ193">
            <v>900</v>
          </cell>
          <cell r="BA193">
            <v>900</v>
          </cell>
          <cell r="BB193">
            <v>900</v>
          </cell>
          <cell r="BC193">
            <v>900</v>
          </cell>
          <cell r="BD193">
            <v>900</v>
          </cell>
          <cell r="BE193">
            <v>900</v>
          </cell>
          <cell r="BF193">
            <v>900</v>
          </cell>
          <cell r="BH193">
            <v>900</v>
          </cell>
          <cell r="BI193">
            <v>900</v>
          </cell>
          <cell r="BJ193">
            <v>900</v>
          </cell>
          <cell r="BK193">
            <v>900</v>
          </cell>
          <cell r="BL193">
            <v>900</v>
          </cell>
          <cell r="BM193">
            <v>900</v>
          </cell>
          <cell r="BN193">
            <v>900</v>
          </cell>
          <cell r="BO193">
            <v>900</v>
          </cell>
          <cell r="BP193">
            <v>900</v>
          </cell>
          <cell r="BQ193">
            <v>900</v>
          </cell>
          <cell r="BR193">
            <v>900</v>
          </cell>
          <cell r="BS193">
            <v>900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194" t="str">
            <v>VIC - Travel expenses:Airfares</v>
          </cell>
          <cell r="C194">
            <v>0</v>
          </cell>
          <cell r="H194">
            <v>0</v>
          </cell>
          <cell r="I194">
            <v>0</v>
          </cell>
          <cell r="J194">
            <v>359.7</v>
          </cell>
          <cell r="K194">
            <v>0</v>
          </cell>
          <cell r="L194">
            <v>350.91</v>
          </cell>
          <cell r="M194">
            <v>380</v>
          </cell>
          <cell r="N194">
            <v>0</v>
          </cell>
          <cell r="O194">
            <v>0</v>
          </cell>
          <cell r="P194">
            <v>0</v>
          </cell>
          <cell r="Q194">
            <v>450</v>
          </cell>
          <cell r="R194">
            <v>450</v>
          </cell>
          <cell r="S194">
            <v>2274.2600000000002</v>
          </cell>
          <cell r="U194">
            <v>1872.74</v>
          </cell>
          <cell r="V194">
            <v>740.38</v>
          </cell>
          <cell r="W194">
            <v>0</v>
          </cell>
          <cell r="X194">
            <v>2299.7199999999998</v>
          </cell>
          <cell r="Y194">
            <v>1251</v>
          </cell>
          <cell r="Z194">
            <v>0</v>
          </cell>
          <cell r="AA194">
            <v>0</v>
          </cell>
          <cell r="AB194">
            <v>1775.22</v>
          </cell>
          <cell r="AC194">
            <v>0</v>
          </cell>
          <cell r="AD194">
            <v>408.82</v>
          </cell>
          <cell r="AE194">
            <v>1464.21</v>
          </cell>
          <cell r="AF194">
            <v>-290.91000000000003</v>
          </cell>
          <cell r="AH194">
            <v>452.45</v>
          </cell>
          <cell r="AI194">
            <v>0</v>
          </cell>
          <cell r="AJ194">
            <v>1636.36</v>
          </cell>
          <cell r="AL194">
            <v>915.83</v>
          </cell>
          <cell r="AN194">
            <v>0</v>
          </cell>
          <cell r="AO194">
            <v>1188.27</v>
          </cell>
          <cell r="AP194">
            <v>1225.45</v>
          </cell>
          <cell r="AQ194">
            <v>2637.56</v>
          </cell>
          <cell r="AR194">
            <v>626</v>
          </cell>
          <cell r="AS194">
            <v>268.67</v>
          </cell>
          <cell r="AU194">
            <v>543.32000000000005</v>
          </cell>
          <cell r="AV194">
            <v>589.82000000000005</v>
          </cell>
          <cell r="AW194">
            <v>809.64</v>
          </cell>
          <cell r="AX194">
            <v>0</v>
          </cell>
          <cell r="AY194">
            <v>822.93</v>
          </cell>
          <cell r="AZ194">
            <v>500</v>
          </cell>
          <cell r="BA194">
            <v>500</v>
          </cell>
          <cell r="BB194">
            <v>500</v>
          </cell>
          <cell r="BC194">
            <v>500</v>
          </cell>
          <cell r="BD194">
            <v>500</v>
          </cell>
          <cell r="BE194">
            <v>500</v>
          </cell>
          <cell r="BF194">
            <v>500</v>
          </cell>
          <cell r="BH194">
            <v>500</v>
          </cell>
          <cell r="BI194">
            <v>500</v>
          </cell>
          <cell r="BJ194">
            <v>500</v>
          </cell>
          <cell r="BK194">
            <v>500</v>
          </cell>
          <cell r="BL194">
            <v>500</v>
          </cell>
          <cell r="BM194">
            <v>500</v>
          </cell>
          <cell r="BN194">
            <v>500</v>
          </cell>
          <cell r="BO194">
            <v>500</v>
          </cell>
          <cell r="BP194">
            <v>500</v>
          </cell>
          <cell r="BQ194">
            <v>500</v>
          </cell>
          <cell r="BR194">
            <v>500</v>
          </cell>
          <cell r="BS194">
            <v>500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195" t="str">
            <v>Total Travel expenses: Airfares</v>
          </cell>
          <cell r="H195">
            <v>607.91999999999996</v>
          </cell>
          <cell r="I195">
            <v>654</v>
          </cell>
          <cell r="J195">
            <v>359.7</v>
          </cell>
          <cell r="K195">
            <v>2174.2600000000002</v>
          </cell>
          <cell r="L195">
            <v>690.91</v>
          </cell>
          <cell r="M195">
            <v>717.27</v>
          </cell>
          <cell r="N195">
            <v>699.45</v>
          </cell>
          <cell r="O195">
            <v>1047.92</v>
          </cell>
          <cell r="P195">
            <v>802.14</v>
          </cell>
          <cell r="Q195">
            <v>450</v>
          </cell>
          <cell r="R195">
            <v>900</v>
          </cell>
          <cell r="S195">
            <v>15660.27</v>
          </cell>
          <cell r="U195">
            <v>3624.38</v>
          </cell>
          <cell r="V195">
            <v>1472.3</v>
          </cell>
          <cell r="W195">
            <v>1289.19</v>
          </cell>
          <cell r="X195">
            <v>2299.7199999999998</v>
          </cell>
          <cell r="Y195">
            <v>3100.37</v>
          </cell>
          <cell r="Z195">
            <v>928.84</v>
          </cell>
          <cell r="AA195">
            <v>251.54</v>
          </cell>
          <cell r="AB195">
            <v>2637.13</v>
          </cell>
          <cell r="AC195">
            <v>2128.88</v>
          </cell>
          <cell r="AD195">
            <v>932.18000000000006</v>
          </cell>
          <cell r="AE195">
            <v>1809.39</v>
          </cell>
          <cell r="AF195">
            <v>1299.2099999999998</v>
          </cell>
          <cell r="AH195">
            <v>452.45</v>
          </cell>
          <cell r="AI195">
            <v>522.46</v>
          </cell>
          <cell r="AJ195">
            <v>2686.7299999999996</v>
          </cell>
          <cell r="AK195">
            <v>259.99</v>
          </cell>
          <cell r="AL195">
            <v>1253.74</v>
          </cell>
          <cell r="AM195">
            <v>405.18</v>
          </cell>
          <cell r="AN195">
            <v>962.81</v>
          </cell>
          <cell r="AO195">
            <v>3474.91</v>
          </cell>
          <cell r="AP195">
            <v>2465.8000000000002</v>
          </cell>
          <cell r="AQ195">
            <v>4941.6499999999996</v>
          </cell>
          <cell r="AR195">
            <v>2017.68</v>
          </cell>
          <cell r="AS195">
            <v>1855.5</v>
          </cell>
          <cell r="AU195">
            <v>5104.46</v>
          </cell>
          <cell r="AV195">
            <v>1375.46</v>
          </cell>
          <cell r="AW195">
            <v>987.08999999999992</v>
          </cell>
          <cell r="AX195">
            <v>1760.08</v>
          </cell>
          <cell r="AY195">
            <v>2925.2</v>
          </cell>
          <cell r="AZ195">
            <v>1400</v>
          </cell>
          <cell r="BA195">
            <v>1400</v>
          </cell>
          <cell r="BB195">
            <v>1400</v>
          </cell>
          <cell r="BC195">
            <v>1400</v>
          </cell>
          <cell r="BD195">
            <v>1400</v>
          </cell>
          <cell r="BE195">
            <v>1400</v>
          </cell>
          <cell r="BF195">
            <v>1400</v>
          </cell>
          <cell r="BH195">
            <v>1400</v>
          </cell>
          <cell r="BI195">
            <v>1400</v>
          </cell>
          <cell r="BJ195">
            <v>1400</v>
          </cell>
          <cell r="BK195">
            <v>1400</v>
          </cell>
          <cell r="BL195">
            <v>1400</v>
          </cell>
          <cell r="BM195">
            <v>1400</v>
          </cell>
          <cell r="BN195">
            <v>1400</v>
          </cell>
          <cell r="BO195">
            <v>1400</v>
          </cell>
          <cell r="BP195">
            <v>1400</v>
          </cell>
          <cell r="BQ195">
            <v>1400</v>
          </cell>
          <cell r="BR195">
            <v>1400</v>
          </cell>
          <cell r="BS195">
            <v>1400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196" t="str">
            <v>Travel expenses: Accomodation</v>
          </cell>
          <cell r="AQ196">
            <v>0</v>
          </cell>
          <cell r="AR196">
            <v>0</v>
          </cell>
          <cell r="AS196">
            <v>0</v>
          </cell>
          <cell r="AU196">
            <v>0</v>
          </cell>
          <cell r="AV196">
            <v>0</v>
          </cell>
          <cell r="AW196">
            <v>0</v>
          </cell>
          <cell r="AX196">
            <v>0</v>
          </cell>
          <cell r="AY196">
            <v>0</v>
          </cell>
        </row>
        <row r="197">
          <cell r="B197" t="str">
            <v>NSW - Travel expenses:Accom.</v>
          </cell>
          <cell r="C197">
            <v>0</v>
          </cell>
          <cell r="H197">
            <v>90</v>
          </cell>
          <cell r="I197">
            <v>299.04000000000002</v>
          </cell>
          <cell r="J197">
            <v>46.81</v>
          </cell>
          <cell r="K197">
            <v>0</v>
          </cell>
          <cell r="L197">
            <v>0</v>
          </cell>
          <cell r="M197">
            <v>0</v>
          </cell>
          <cell r="N197">
            <v>536.27</v>
          </cell>
          <cell r="O197">
            <v>395.23</v>
          </cell>
          <cell r="P197">
            <v>490</v>
          </cell>
          <cell r="Q197">
            <v>250</v>
          </cell>
          <cell r="R197">
            <v>250</v>
          </cell>
          <cell r="S197">
            <v>4383</v>
          </cell>
          <cell r="U197">
            <v>515.32000000000005</v>
          </cell>
          <cell r="V197">
            <v>0</v>
          </cell>
          <cell r="W197">
            <v>387.5</v>
          </cell>
          <cell r="X197">
            <v>0</v>
          </cell>
          <cell r="Y197">
            <v>275.45</v>
          </cell>
          <cell r="Z197">
            <v>369.86</v>
          </cell>
          <cell r="AA197">
            <v>1831.37</v>
          </cell>
          <cell r="AB197">
            <v>214.77</v>
          </cell>
          <cell r="AC197">
            <v>817.82</v>
          </cell>
          <cell r="AD197">
            <v>438.32</v>
          </cell>
          <cell r="AE197">
            <v>0</v>
          </cell>
          <cell r="AF197">
            <v>1526.91</v>
          </cell>
          <cell r="AH197">
            <v>-507.82</v>
          </cell>
          <cell r="AI197">
            <v>253.32</v>
          </cell>
          <cell r="AJ197">
            <v>752.05</v>
          </cell>
          <cell r="AK197">
            <v>702.85</v>
          </cell>
          <cell r="AL197">
            <v>215.68</v>
          </cell>
          <cell r="AM197">
            <v>866.2</v>
          </cell>
          <cell r="AN197">
            <v>601.23</v>
          </cell>
          <cell r="AO197">
            <v>1225.3699999999999</v>
          </cell>
          <cell r="AP197">
            <v>168.41</v>
          </cell>
          <cell r="AQ197">
            <v>418.27</v>
          </cell>
          <cell r="AR197">
            <v>995.39</v>
          </cell>
          <cell r="AS197">
            <v>1201.3699999999999</v>
          </cell>
          <cell r="AU197">
            <v>749.64</v>
          </cell>
          <cell r="AV197">
            <v>0</v>
          </cell>
          <cell r="AW197">
            <v>198.5</v>
          </cell>
          <cell r="AX197">
            <v>393.82</v>
          </cell>
          <cell r="AY197">
            <v>3499.2</v>
          </cell>
          <cell r="AZ197">
            <v>410</v>
          </cell>
          <cell r="BA197">
            <v>410</v>
          </cell>
          <cell r="BB197">
            <v>410</v>
          </cell>
          <cell r="BC197">
            <v>410</v>
          </cell>
          <cell r="BD197">
            <v>410</v>
          </cell>
          <cell r="BE197">
            <v>410</v>
          </cell>
          <cell r="BF197">
            <v>410</v>
          </cell>
          <cell r="BH197">
            <v>410</v>
          </cell>
          <cell r="BI197">
            <v>410</v>
          </cell>
          <cell r="BJ197">
            <v>410</v>
          </cell>
          <cell r="BK197">
            <v>410</v>
          </cell>
          <cell r="BL197">
            <v>410</v>
          </cell>
          <cell r="BM197">
            <v>410</v>
          </cell>
          <cell r="BN197">
            <v>410</v>
          </cell>
          <cell r="BO197">
            <v>410</v>
          </cell>
          <cell r="BP197">
            <v>410</v>
          </cell>
          <cell r="BQ197">
            <v>410</v>
          </cell>
          <cell r="BR197">
            <v>410</v>
          </cell>
          <cell r="BS197">
            <v>410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198" t="str">
            <v>VIC - Travel expenses:Accom.</v>
          </cell>
          <cell r="C198">
            <v>0</v>
          </cell>
          <cell r="H198">
            <v>0</v>
          </cell>
          <cell r="I198">
            <v>0</v>
          </cell>
          <cell r="J198">
            <v>0</v>
          </cell>
          <cell r="K198">
            <v>0</v>
          </cell>
          <cell r="L198">
            <v>189.14</v>
          </cell>
          <cell r="M198">
            <v>128.68</v>
          </cell>
          <cell r="N198">
            <v>0</v>
          </cell>
          <cell r="O198">
            <v>0</v>
          </cell>
          <cell r="P198">
            <v>830</v>
          </cell>
          <cell r="Q198">
            <v>250</v>
          </cell>
          <cell r="R198">
            <v>250</v>
          </cell>
          <cell r="S198">
            <v>1504.45</v>
          </cell>
          <cell r="U198">
            <v>395.55</v>
          </cell>
          <cell r="V198">
            <v>0</v>
          </cell>
          <cell r="W198">
            <v>90.9</v>
          </cell>
          <cell r="X198">
            <v>627.86</v>
          </cell>
          <cell r="Y198">
            <v>0</v>
          </cell>
          <cell r="Z198">
            <v>0</v>
          </cell>
          <cell r="AA198">
            <v>0</v>
          </cell>
          <cell r="AB198">
            <v>671.1</v>
          </cell>
          <cell r="AC198">
            <v>0</v>
          </cell>
          <cell r="AD198">
            <v>215.04</v>
          </cell>
          <cell r="AE198">
            <v>810.72</v>
          </cell>
          <cell r="AF198">
            <v>0</v>
          </cell>
          <cell r="AI198">
            <v>0</v>
          </cell>
          <cell r="AJ198">
            <v>476.39</v>
          </cell>
          <cell r="AL198">
            <v>488.82</v>
          </cell>
          <cell r="AN198">
            <v>0</v>
          </cell>
          <cell r="AO198">
            <v>880.91</v>
          </cell>
          <cell r="AP198">
            <v>282.41000000000003</v>
          </cell>
          <cell r="AQ198">
            <v>1165.77</v>
          </cell>
          <cell r="AR198">
            <v>266.86</v>
          </cell>
          <cell r="AS198">
            <v>0</v>
          </cell>
          <cell r="AU198">
            <v>0</v>
          </cell>
          <cell r="AV198">
            <v>0</v>
          </cell>
          <cell r="AW198">
            <v>284.14</v>
          </cell>
          <cell r="AX198">
            <v>389.39</v>
          </cell>
          <cell r="AY198">
            <v>373.15</v>
          </cell>
          <cell r="AZ198">
            <v>225</v>
          </cell>
          <cell r="BA198">
            <v>225</v>
          </cell>
          <cell r="BB198">
            <v>225</v>
          </cell>
          <cell r="BC198">
            <v>225</v>
          </cell>
          <cell r="BD198">
            <v>225</v>
          </cell>
          <cell r="BE198">
            <v>225</v>
          </cell>
          <cell r="BF198">
            <v>225</v>
          </cell>
          <cell r="BH198">
            <v>225</v>
          </cell>
          <cell r="BI198">
            <v>225</v>
          </cell>
          <cell r="BJ198">
            <v>225</v>
          </cell>
          <cell r="BK198">
            <v>225</v>
          </cell>
          <cell r="BL198">
            <v>225</v>
          </cell>
          <cell r="BM198">
            <v>225</v>
          </cell>
          <cell r="BN198">
            <v>225</v>
          </cell>
          <cell r="BO198">
            <v>225</v>
          </cell>
          <cell r="BP198">
            <v>225</v>
          </cell>
          <cell r="BQ198">
            <v>225</v>
          </cell>
          <cell r="BR198">
            <v>225</v>
          </cell>
          <cell r="BS198">
            <v>225</v>
          </cell>
          <cell r="BT198">
            <v>0</v>
          </cell>
          <cell r="BU198">
            <v>0</v>
          </cell>
          <cell r="BV198">
            <v>0</v>
          </cell>
          <cell r="BW198">
            <v>0</v>
          </cell>
          <cell r="BX198">
            <v>0</v>
          </cell>
          <cell r="BY198">
            <v>0</v>
          </cell>
          <cell r="BZ198">
            <v>0</v>
          </cell>
          <cell r="CA198">
            <v>0</v>
          </cell>
          <cell r="CB198">
            <v>0</v>
          </cell>
          <cell r="CC198">
            <v>0</v>
          </cell>
          <cell r="CD198">
            <v>0</v>
          </cell>
          <cell r="CE198">
            <v>0</v>
          </cell>
        </row>
        <row r="199">
          <cell r="B199" t="str">
            <v>Total Travel expenses: Accomodation</v>
          </cell>
          <cell r="H199">
            <v>90</v>
          </cell>
          <cell r="I199">
            <v>299.04000000000002</v>
          </cell>
          <cell r="J199">
            <v>46.81</v>
          </cell>
          <cell r="K199">
            <v>0</v>
          </cell>
          <cell r="L199">
            <v>189.14</v>
          </cell>
          <cell r="M199">
            <v>128.68</v>
          </cell>
          <cell r="N199">
            <v>536.27</v>
          </cell>
          <cell r="O199">
            <v>395.23</v>
          </cell>
          <cell r="P199">
            <v>1320</v>
          </cell>
          <cell r="Q199">
            <v>500</v>
          </cell>
          <cell r="R199">
            <v>500</v>
          </cell>
          <cell r="S199">
            <v>5887.45</v>
          </cell>
          <cell r="U199">
            <v>910.87000000000012</v>
          </cell>
          <cell r="V199">
            <v>0</v>
          </cell>
          <cell r="W199">
            <v>478.4</v>
          </cell>
          <cell r="X199">
            <v>627.86</v>
          </cell>
          <cell r="Y199">
            <v>275.45</v>
          </cell>
          <cell r="Z199">
            <v>369.86</v>
          </cell>
          <cell r="AA199">
            <v>1831.37</v>
          </cell>
          <cell r="AB199">
            <v>885.87</v>
          </cell>
          <cell r="AC199">
            <v>817.82</v>
          </cell>
          <cell r="AD199">
            <v>653.36</v>
          </cell>
          <cell r="AE199">
            <v>810.72</v>
          </cell>
          <cell r="AF199">
            <v>1526.91</v>
          </cell>
          <cell r="AH199">
            <v>-507.82</v>
          </cell>
          <cell r="AI199">
            <v>253.32</v>
          </cell>
          <cell r="AJ199">
            <v>1228.44</v>
          </cell>
          <cell r="AK199">
            <v>702.85</v>
          </cell>
          <cell r="AL199">
            <v>704.5</v>
          </cell>
          <cell r="AM199">
            <v>866.2</v>
          </cell>
          <cell r="AN199">
            <v>601.23</v>
          </cell>
          <cell r="AO199">
            <v>2106.2799999999997</v>
          </cell>
          <cell r="AP199">
            <v>450.82000000000005</v>
          </cell>
          <cell r="AQ199">
            <v>1584.04</v>
          </cell>
          <cell r="AR199">
            <v>1262.25</v>
          </cell>
          <cell r="AS199">
            <v>1201.3699999999999</v>
          </cell>
          <cell r="AU199">
            <v>749.64</v>
          </cell>
          <cell r="AV199">
            <v>0</v>
          </cell>
          <cell r="AW199">
            <v>482.64</v>
          </cell>
          <cell r="AX199">
            <v>783.21</v>
          </cell>
          <cell r="AY199">
            <v>3872.35</v>
          </cell>
          <cell r="AZ199">
            <v>635</v>
          </cell>
          <cell r="BA199">
            <v>635</v>
          </cell>
          <cell r="BB199">
            <v>635</v>
          </cell>
          <cell r="BC199">
            <v>635</v>
          </cell>
          <cell r="BD199">
            <v>635</v>
          </cell>
          <cell r="BE199">
            <v>635</v>
          </cell>
          <cell r="BF199">
            <v>635</v>
          </cell>
          <cell r="BH199">
            <v>635</v>
          </cell>
          <cell r="BI199">
            <v>635</v>
          </cell>
          <cell r="BJ199">
            <v>635</v>
          </cell>
          <cell r="BK199">
            <v>635</v>
          </cell>
          <cell r="BL199">
            <v>635</v>
          </cell>
          <cell r="BM199">
            <v>635</v>
          </cell>
          <cell r="BN199">
            <v>635</v>
          </cell>
          <cell r="BO199">
            <v>635</v>
          </cell>
          <cell r="BP199">
            <v>635</v>
          </cell>
          <cell r="BQ199">
            <v>635</v>
          </cell>
          <cell r="BR199">
            <v>635</v>
          </cell>
          <cell r="BS199">
            <v>635</v>
          </cell>
          <cell r="BT199">
            <v>0</v>
          </cell>
          <cell r="BU199">
            <v>0</v>
          </cell>
          <cell r="BV199">
            <v>0</v>
          </cell>
          <cell r="BW199">
            <v>0</v>
          </cell>
          <cell r="BX199">
            <v>0</v>
          </cell>
          <cell r="BY199">
            <v>0</v>
          </cell>
          <cell r="BZ199">
            <v>0</v>
          </cell>
          <cell r="CA199">
            <v>0</v>
          </cell>
          <cell r="CB199">
            <v>0</v>
          </cell>
          <cell r="CC199">
            <v>0</v>
          </cell>
          <cell r="CD199">
            <v>0</v>
          </cell>
          <cell r="CE199">
            <v>0</v>
          </cell>
        </row>
        <row r="200">
          <cell r="B200" t="str">
            <v>Travel expenses: Meals</v>
          </cell>
          <cell r="AQ200">
            <v>0</v>
          </cell>
          <cell r="AR200">
            <v>0</v>
          </cell>
          <cell r="AS200">
            <v>0</v>
          </cell>
          <cell r="AU200">
            <v>0</v>
          </cell>
          <cell r="AV200">
            <v>0</v>
          </cell>
          <cell r="AW200">
            <v>0</v>
          </cell>
          <cell r="AX200">
            <v>0</v>
          </cell>
          <cell r="AY200">
            <v>0</v>
          </cell>
        </row>
        <row r="201">
          <cell r="B201" t="str">
            <v>NSW - Travel expenses:Meals</v>
          </cell>
          <cell r="C201">
            <v>0</v>
          </cell>
          <cell r="H201">
            <v>0</v>
          </cell>
          <cell r="I201">
            <v>0</v>
          </cell>
          <cell r="J201">
            <v>0</v>
          </cell>
          <cell r="K201">
            <v>0</v>
          </cell>
          <cell r="L201">
            <v>0</v>
          </cell>
          <cell r="M201">
            <v>0</v>
          </cell>
          <cell r="N201">
            <v>0</v>
          </cell>
          <cell r="O201">
            <v>214.91</v>
          </cell>
          <cell r="P201">
            <v>40</v>
          </cell>
          <cell r="Q201">
            <v>100</v>
          </cell>
          <cell r="R201">
            <v>100</v>
          </cell>
          <cell r="S201">
            <v>765.46</v>
          </cell>
          <cell r="U201">
            <v>102.74</v>
          </cell>
          <cell r="V201">
            <v>0</v>
          </cell>
          <cell r="W201">
            <v>13.64</v>
          </cell>
          <cell r="X201">
            <v>88.9</v>
          </cell>
          <cell r="Y201">
            <v>53.45</v>
          </cell>
          <cell r="Z201">
            <v>0</v>
          </cell>
          <cell r="AA201">
            <v>26.82</v>
          </cell>
          <cell r="AC201">
            <v>0</v>
          </cell>
          <cell r="AD201">
            <v>112.01</v>
          </cell>
          <cell r="AE201">
            <v>0</v>
          </cell>
          <cell r="AF201">
            <v>31.01</v>
          </cell>
          <cell r="AH201">
            <v>0</v>
          </cell>
          <cell r="AI201">
            <v>0</v>
          </cell>
          <cell r="AJ201">
            <v>476.18</v>
          </cell>
          <cell r="AK201">
            <v>0</v>
          </cell>
          <cell r="AL201">
            <v>11.13</v>
          </cell>
          <cell r="AM201">
            <v>75.87</v>
          </cell>
          <cell r="AN201">
            <v>113.89999999999999</v>
          </cell>
          <cell r="AO201">
            <v>91.44</v>
          </cell>
          <cell r="AP201">
            <v>45.44</v>
          </cell>
          <cell r="AQ201">
            <v>176.19</v>
          </cell>
          <cell r="AR201">
            <v>22.73</v>
          </cell>
          <cell r="AS201">
            <v>114.35</v>
          </cell>
          <cell r="AU201">
            <v>98.24</v>
          </cell>
          <cell r="AV201">
            <v>97.21</v>
          </cell>
          <cell r="AW201">
            <v>72.44</v>
          </cell>
          <cell r="AX201">
            <v>0</v>
          </cell>
          <cell r="AY201">
            <v>172.72</v>
          </cell>
          <cell r="AZ201">
            <v>180</v>
          </cell>
          <cell r="BA201">
            <v>180</v>
          </cell>
          <cell r="BB201">
            <v>180</v>
          </cell>
          <cell r="BC201">
            <v>180</v>
          </cell>
          <cell r="BD201">
            <v>180</v>
          </cell>
          <cell r="BE201">
            <v>180</v>
          </cell>
          <cell r="BF201">
            <v>180</v>
          </cell>
          <cell r="BH201">
            <v>180</v>
          </cell>
          <cell r="BI201">
            <v>180</v>
          </cell>
          <cell r="BJ201">
            <v>180</v>
          </cell>
          <cell r="BK201">
            <v>180</v>
          </cell>
          <cell r="BL201">
            <v>180</v>
          </cell>
          <cell r="BM201">
            <v>180</v>
          </cell>
          <cell r="BN201">
            <v>180</v>
          </cell>
          <cell r="BO201">
            <v>180</v>
          </cell>
          <cell r="BP201">
            <v>180</v>
          </cell>
          <cell r="BQ201">
            <v>180</v>
          </cell>
          <cell r="BR201">
            <v>180</v>
          </cell>
          <cell r="BS201">
            <v>180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202" t="str">
            <v>VIC - Travel expenses:Meals</v>
          </cell>
          <cell r="C202">
            <v>0</v>
          </cell>
          <cell r="H202">
            <v>0</v>
          </cell>
          <cell r="I202">
            <v>0</v>
          </cell>
          <cell r="J202">
            <v>0</v>
          </cell>
          <cell r="K202">
            <v>0</v>
          </cell>
          <cell r="L202">
            <v>0</v>
          </cell>
          <cell r="M202">
            <v>303.92</v>
          </cell>
          <cell r="N202">
            <v>0</v>
          </cell>
          <cell r="O202">
            <v>0</v>
          </cell>
          <cell r="P202">
            <v>122</v>
          </cell>
          <cell r="Q202">
            <v>100</v>
          </cell>
          <cell r="R202">
            <v>100</v>
          </cell>
          <cell r="S202">
            <v>491.96</v>
          </cell>
          <cell r="U202">
            <v>0</v>
          </cell>
          <cell r="V202">
            <v>0</v>
          </cell>
          <cell r="W202">
            <v>0</v>
          </cell>
          <cell r="X202">
            <v>59.64</v>
          </cell>
          <cell r="Y202">
            <v>0</v>
          </cell>
          <cell r="Z202">
            <v>0</v>
          </cell>
          <cell r="AA202">
            <v>0</v>
          </cell>
          <cell r="AC202">
            <v>103.63</v>
          </cell>
          <cell r="AD202">
            <v>0</v>
          </cell>
          <cell r="AE202">
            <v>284.95</v>
          </cell>
          <cell r="AF202">
            <v>0</v>
          </cell>
          <cell r="AH202">
            <v>0</v>
          </cell>
          <cell r="AI202">
            <v>50.73</v>
          </cell>
          <cell r="AJ202">
            <v>89.55</v>
          </cell>
          <cell r="AK202">
            <v>20.46</v>
          </cell>
          <cell r="AL202">
            <v>66.34</v>
          </cell>
          <cell r="AN202">
            <v>0</v>
          </cell>
          <cell r="AO202">
            <v>92.28</v>
          </cell>
          <cell r="AP202">
            <v>0</v>
          </cell>
          <cell r="AQ202">
            <v>60.010000000000005</v>
          </cell>
          <cell r="AR202">
            <v>278.83999999999997</v>
          </cell>
          <cell r="AS202">
            <v>45.86</v>
          </cell>
          <cell r="AU202">
            <v>0</v>
          </cell>
          <cell r="AV202">
            <v>0</v>
          </cell>
          <cell r="AW202">
            <v>0</v>
          </cell>
          <cell r="AX202">
            <v>0</v>
          </cell>
          <cell r="AY202">
            <v>0</v>
          </cell>
          <cell r="AZ202">
            <v>120</v>
          </cell>
          <cell r="BA202">
            <v>120</v>
          </cell>
          <cell r="BB202">
            <v>120</v>
          </cell>
          <cell r="BC202">
            <v>120</v>
          </cell>
          <cell r="BD202">
            <v>120</v>
          </cell>
          <cell r="BE202">
            <v>120</v>
          </cell>
          <cell r="BF202">
            <v>120</v>
          </cell>
          <cell r="BH202">
            <v>120</v>
          </cell>
          <cell r="BI202">
            <v>120</v>
          </cell>
          <cell r="BJ202">
            <v>120</v>
          </cell>
          <cell r="BK202">
            <v>120</v>
          </cell>
          <cell r="BL202">
            <v>120</v>
          </cell>
          <cell r="BM202">
            <v>120</v>
          </cell>
          <cell r="BN202">
            <v>120</v>
          </cell>
          <cell r="BO202">
            <v>120</v>
          </cell>
          <cell r="BP202">
            <v>120</v>
          </cell>
          <cell r="BQ202">
            <v>120</v>
          </cell>
          <cell r="BR202">
            <v>120</v>
          </cell>
          <cell r="BS202">
            <v>120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203" t="str">
            <v>Total Travel expenses: Meals</v>
          </cell>
          <cell r="H203">
            <v>0</v>
          </cell>
          <cell r="I203">
            <v>0</v>
          </cell>
          <cell r="J203">
            <v>0</v>
          </cell>
          <cell r="K203">
            <v>0</v>
          </cell>
          <cell r="L203">
            <v>0</v>
          </cell>
          <cell r="M203">
            <v>303.92</v>
          </cell>
          <cell r="N203">
            <v>0</v>
          </cell>
          <cell r="O203">
            <v>214.91</v>
          </cell>
          <cell r="P203">
            <v>162</v>
          </cell>
          <cell r="Q203">
            <v>200</v>
          </cell>
          <cell r="R203">
            <v>200</v>
          </cell>
          <cell r="S203">
            <v>1257.42</v>
          </cell>
          <cell r="U203">
            <v>102.74</v>
          </cell>
          <cell r="V203">
            <v>0</v>
          </cell>
          <cell r="W203">
            <v>13.64</v>
          </cell>
          <cell r="X203">
            <v>148.54000000000002</v>
          </cell>
          <cell r="Y203">
            <v>53.45</v>
          </cell>
          <cell r="Z203">
            <v>0</v>
          </cell>
          <cell r="AA203">
            <v>26.82</v>
          </cell>
          <cell r="AB203">
            <v>0</v>
          </cell>
          <cell r="AC203">
            <v>103.63</v>
          </cell>
          <cell r="AD203">
            <v>112.01</v>
          </cell>
          <cell r="AE203">
            <v>284.95</v>
          </cell>
          <cell r="AF203">
            <v>31.01</v>
          </cell>
          <cell r="AH203">
            <v>0</v>
          </cell>
          <cell r="AI203">
            <v>50.73</v>
          </cell>
          <cell r="AJ203">
            <v>565.73</v>
          </cell>
          <cell r="AK203">
            <v>20.46</v>
          </cell>
          <cell r="AL203">
            <v>77.47</v>
          </cell>
          <cell r="AM203">
            <v>75.87</v>
          </cell>
          <cell r="AN203">
            <v>113.89999999999999</v>
          </cell>
          <cell r="AO203">
            <v>183.72</v>
          </cell>
          <cell r="AP203">
            <v>45.44</v>
          </cell>
          <cell r="AQ203">
            <v>236.2</v>
          </cell>
          <cell r="AR203">
            <v>301.57</v>
          </cell>
          <cell r="AS203">
            <v>160.20999999999998</v>
          </cell>
          <cell r="AU203">
            <v>98.24</v>
          </cell>
          <cell r="AV203">
            <v>97.21</v>
          </cell>
          <cell r="AW203">
            <v>72.44</v>
          </cell>
          <cell r="AX203">
            <v>0</v>
          </cell>
          <cell r="AY203">
            <v>172.72</v>
          </cell>
          <cell r="AZ203">
            <v>300</v>
          </cell>
          <cell r="BA203">
            <v>300</v>
          </cell>
          <cell r="BB203">
            <v>300</v>
          </cell>
          <cell r="BC203">
            <v>300</v>
          </cell>
          <cell r="BD203">
            <v>300</v>
          </cell>
          <cell r="BE203">
            <v>300</v>
          </cell>
          <cell r="BF203">
            <v>300</v>
          </cell>
          <cell r="BH203">
            <v>300</v>
          </cell>
          <cell r="BI203">
            <v>300</v>
          </cell>
          <cell r="BJ203">
            <v>300</v>
          </cell>
          <cell r="BK203">
            <v>300</v>
          </cell>
          <cell r="BL203">
            <v>300</v>
          </cell>
          <cell r="BM203">
            <v>300</v>
          </cell>
          <cell r="BN203">
            <v>300</v>
          </cell>
          <cell r="BO203">
            <v>300</v>
          </cell>
          <cell r="BP203">
            <v>300</v>
          </cell>
          <cell r="BQ203">
            <v>300</v>
          </cell>
          <cell r="BR203">
            <v>300</v>
          </cell>
          <cell r="BS203">
            <v>300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204" t="str">
            <v>Travel Expenses: Car Rental</v>
          </cell>
          <cell r="AQ204">
            <v>0</v>
          </cell>
          <cell r="AR204">
            <v>0</v>
          </cell>
          <cell r="AS204">
            <v>0</v>
          </cell>
          <cell r="AU204">
            <v>0</v>
          </cell>
          <cell r="AV204">
            <v>0</v>
          </cell>
          <cell r="AW204">
            <v>0</v>
          </cell>
          <cell r="AX204">
            <v>0</v>
          </cell>
          <cell r="AY204">
            <v>0</v>
          </cell>
        </row>
        <row r="205">
          <cell r="B205" t="str">
            <v>NSW Travel expenses:Car Rental</v>
          </cell>
          <cell r="C205">
            <v>0</v>
          </cell>
          <cell r="H205">
            <v>0</v>
          </cell>
          <cell r="I205">
            <v>0</v>
          </cell>
          <cell r="J205">
            <v>0</v>
          </cell>
          <cell r="K205">
            <v>0</v>
          </cell>
          <cell r="L205">
            <v>0</v>
          </cell>
          <cell r="M205">
            <v>0</v>
          </cell>
          <cell r="N205">
            <v>0</v>
          </cell>
          <cell r="O205">
            <v>0</v>
          </cell>
          <cell r="P205">
            <v>0</v>
          </cell>
          <cell r="Q205">
            <v>0</v>
          </cell>
          <cell r="R205">
            <v>0</v>
          </cell>
          <cell r="S205">
            <v>54.55</v>
          </cell>
          <cell r="U205">
            <v>0</v>
          </cell>
          <cell r="V205">
            <v>0</v>
          </cell>
          <cell r="W205">
            <v>0</v>
          </cell>
          <cell r="X205">
            <v>0</v>
          </cell>
          <cell r="Y205">
            <v>0</v>
          </cell>
          <cell r="Z205">
            <v>0</v>
          </cell>
          <cell r="AA205">
            <v>0</v>
          </cell>
          <cell r="AC205">
            <v>0</v>
          </cell>
          <cell r="AD205">
            <v>0</v>
          </cell>
          <cell r="AE205">
            <v>0</v>
          </cell>
          <cell r="AF205">
            <v>0</v>
          </cell>
          <cell r="AH205">
            <v>0</v>
          </cell>
          <cell r="AI205">
            <v>0</v>
          </cell>
          <cell r="AJ205">
            <v>0</v>
          </cell>
          <cell r="AK205">
            <v>0</v>
          </cell>
          <cell r="AL205">
            <v>0</v>
          </cell>
          <cell r="AM205">
            <v>0</v>
          </cell>
          <cell r="AN205">
            <v>0</v>
          </cell>
          <cell r="AO205">
            <v>0</v>
          </cell>
          <cell r="AP205">
            <v>0</v>
          </cell>
          <cell r="AQ205">
            <v>0</v>
          </cell>
          <cell r="AR205">
            <v>0</v>
          </cell>
          <cell r="AS205">
            <v>0</v>
          </cell>
          <cell r="AU205">
            <v>0</v>
          </cell>
          <cell r="AV205">
            <v>0</v>
          </cell>
          <cell r="AW205">
            <v>0</v>
          </cell>
          <cell r="AX205">
            <v>0</v>
          </cell>
          <cell r="AY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row>
        <row r="206">
          <cell r="B206" t="str">
            <v>VIC Travel expenses:Car Rental</v>
          </cell>
          <cell r="C206">
            <v>0</v>
          </cell>
          <cell r="H206">
            <v>0</v>
          </cell>
          <cell r="I206">
            <v>0</v>
          </cell>
          <cell r="J206">
            <v>0</v>
          </cell>
          <cell r="K206">
            <v>0</v>
          </cell>
          <cell r="L206">
            <v>0</v>
          </cell>
          <cell r="M206">
            <v>0</v>
          </cell>
          <cell r="N206">
            <v>0</v>
          </cell>
          <cell r="O206">
            <v>0</v>
          </cell>
          <cell r="P206">
            <v>0</v>
          </cell>
          <cell r="Q206">
            <v>0</v>
          </cell>
          <cell r="R206">
            <v>0</v>
          </cell>
          <cell r="S206">
            <v>454.55</v>
          </cell>
          <cell r="U206">
            <v>0</v>
          </cell>
          <cell r="V206">
            <v>0</v>
          </cell>
          <cell r="W206">
            <v>0</v>
          </cell>
          <cell r="X206">
            <v>0</v>
          </cell>
          <cell r="Y206">
            <v>0</v>
          </cell>
          <cell r="Z206">
            <v>0</v>
          </cell>
          <cell r="AA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U206">
            <v>0</v>
          </cell>
          <cell r="AV206">
            <v>0</v>
          </cell>
          <cell r="AW206">
            <v>0</v>
          </cell>
          <cell r="AX206">
            <v>0</v>
          </cell>
          <cell r="AY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row>
        <row r="207">
          <cell r="B207" t="str">
            <v>Total Travel Expenses: Car Rental</v>
          </cell>
          <cell r="H207">
            <v>0</v>
          </cell>
          <cell r="I207">
            <v>0</v>
          </cell>
          <cell r="J207">
            <v>0</v>
          </cell>
          <cell r="K207">
            <v>0</v>
          </cell>
          <cell r="L207">
            <v>0</v>
          </cell>
          <cell r="M207">
            <v>0</v>
          </cell>
          <cell r="N207">
            <v>0</v>
          </cell>
          <cell r="O207">
            <v>0</v>
          </cell>
          <cell r="P207">
            <v>0</v>
          </cell>
          <cell r="Q207">
            <v>0</v>
          </cell>
          <cell r="R207">
            <v>0</v>
          </cell>
          <cell r="S207">
            <v>509.1</v>
          </cell>
          <cell r="U207">
            <v>0</v>
          </cell>
          <cell r="V207">
            <v>0</v>
          </cell>
          <cell r="W207">
            <v>0</v>
          </cell>
          <cell r="X207">
            <v>0</v>
          </cell>
          <cell r="Y207">
            <v>0</v>
          </cell>
          <cell r="Z207">
            <v>0</v>
          </cell>
          <cell r="AA207">
            <v>0</v>
          </cell>
          <cell r="AB207">
            <v>0</v>
          </cell>
          <cell r="AC207">
            <v>0</v>
          </cell>
          <cell r="AD207">
            <v>0</v>
          </cell>
          <cell r="AE207">
            <v>0</v>
          </cell>
          <cell r="AF207">
            <v>0</v>
          </cell>
          <cell r="AH207">
            <v>0</v>
          </cell>
          <cell r="AI207">
            <v>0</v>
          </cell>
          <cell r="AJ207">
            <v>0</v>
          </cell>
          <cell r="AK207">
            <v>0</v>
          </cell>
          <cell r="AL207">
            <v>0</v>
          </cell>
          <cell r="AM207">
            <v>0</v>
          </cell>
          <cell r="AN207">
            <v>0</v>
          </cell>
          <cell r="AO207">
            <v>0</v>
          </cell>
          <cell r="AP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cell r="BF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row>
        <row r="208">
          <cell r="B208" t="str">
            <v>Travel expenses:M'ships</v>
          </cell>
          <cell r="AQ208">
            <v>0</v>
          </cell>
          <cell r="AR208">
            <v>0</v>
          </cell>
          <cell r="AS208">
            <v>0</v>
          </cell>
          <cell r="AU208">
            <v>0</v>
          </cell>
          <cell r="AV208">
            <v>0</v>
          </cell>
          <cell r="AW208">
            <v>0</v>
          </cell>
          <cell r="AX208">
            <v>0</v>
          </cell>
          <cell r="AY208">
            <v>0</v>
          </cell>
        </row>
        <row r="209">
          <cell r="B209" t="str">
            <v>NSW - Travel expenses:M'ships</v>
          </cell>
          <cell r="C209">
            <v>0</v>
          </cell>
          <cell r="H209">
            <v>0</v>
          </cell>
          <cell r="I209">
            <v>0</v>
          </cell>
          <cell r="J209">
            <v>0</v>
          </cell>
          <cell r="K209">
            <v>0</v>
          </cell>
          <cell r="L209">
            <v>0</v>
          </cell>
          <cell r="M209">
            <v>0</v>
          </cell>
          <cell r="N209">
            <v>0</v>
          </cell>
          <cell r="O209">
            <v>0</v>
          </cell>
          <cell r="P209">
            <v>0</v>
          </cell>
          <cell r="Q209">
            <v>0</v>
          </cell>
          <cell r="R209">
            <v>0</v>
          </cell>
          <cell r="S209">
            <v>0</v>
          </cell>
          <cell r="U209">
            <v>0</v>
          </cell>
          <cell r="V209">
            <v>0</v>
          </cell>
          <cell r="W209">
            <v>0</v>
          </cell>
          <cell r="X209">
            <v>0</v>
          </cell>
          <cell r="Y209">
            <v>0</v>
          </cell>
          <cell r="Z209">
            <v>0</v>
          </cell>
          <cell r="AA209">
            <v>0</v>
          </cell>
          <cell r="AC209">
            <v>110</v>
          </cell>
          <cell r="AD209">
            <v>0</v>
          </cell>
          <cell r="AE209">
            <v>0</v>
          </cell>
          <cell r="AF209">
            <v>0</v>
          </cell>
          <cell r="AH209">
            <v>0</v>
          </cell>
          <cell r="AI209">
            <v>0</v>
          </cell>
          <cell r="AJ209">
            <v>0</v>
          </cell>
          <cell r="AK209">
            <v>0</v>
          </cell>
          <cell r="AL209">
            <v>0</v>
          </cell>
          <cell r="AM209">
            <v>18.54</v>
          </cell>
          <cell r="AN209">
            <v>0</v>
          </cell>
          <cell r="AO209">
            <v>0</v>
          </cell>
          <cell r="AP209">
            <v>0</v>
          </cell>
          <cell r="AQ209">
            <v>0</v>
          </cell>
          <cell r="AR209">
            <v>53.17</v>
          </cell>
          <cell r="AS209">
            <v>0</v>
          </cell>
          <cell r="AU209">
            <v>0</v>
          </cell>
          <cell r="AV209">
            <v>355.59</v>
          </cell>
          <cell r="AW209">
            <v>0</v>
          </cell>
          <cell r="AX209">
            <v>37.270000000000003</v>
          </cell>
          <cell r="AY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row>
        <row r="210">
          <cell r="B210" t="str">
            <v>VIC - Travel expenses:M'ships</v>
          </cell>
          <cell r="C210">
            <v>0</v>
          </cell>
          <cell r="H210">
            <v>0</v>
          </cell>
          <cell r="I210">
            <v>0</v>
          </cell>
          <cell r="J210">
            <v>0</v>
          </cell>
          <cell r="K210">
            <v>0</v>
          </cell>
          <cell r="L210">
            <v>0</v>
          </cell>
          <cell r="M210">
            <v>0</v>
          </cell>
          <cell r="N210">
            <v>0</v>
          </cell>
          <cell r="O210">
            <v>0</v>
          </cell>
          <cell r="P210">
            <v>0</v>
          </cell>
          <cell r="Q210">
            <v>0</v>
          </cell>
          <cell r="R210">
            <v>0</v>
          </cell>
          <cell r="S210">
            <v>0</v>
          </cell>
          <cell r="U210">
            <v>0</v>
          </cell>
          <cell r="V210">
            <v>0</v>
          </cell>
          <cell r="W210">
            <v>0</v>
          </cell>
          <cell r="X210">
            <v>0</v>
          </cell>
          <cell r="Y210">
            <v>0</v>
          </cell>
          <cell r="Z210">
            <v>0</v>
          </cell>
          <cell r="AA210">
            <v>0</v>
          </cell>
          <cell r="AC210">
            <v>0</v>
          </cell>
          <cell r="AD210">
            <v>0</v>
          </cell>
          <cell r="AE210">
            <v>0</v>
          </cell>
          <cell r="AF210">
            <v>0</v>
          </cell>
          <cell r="AH210">
            <v>0</v>
          </cell>
          <cell r="AI210">
            <v>0</v>
          </cell>
          <cell r="AJ210">
            <v>0</v>
          </cell>
          <cell r="AK210">
            <v>0</v>
          </cell>
          <cell r="AL210">
            <v>0</v>
          </cell>
          <cell r="AM210">
            <v>0</v>
          </cell>
          <cell r="AN210">
            <v>0</v>
          </cell>
          <cell r="AO210">
            <v>0</v>
          </cell>
          <cell r="AP210">
            <v>0</v>
          </cell>
          <cell r="AQ210">
            <v>0</v>
          </cell>
          <cell r="AR210">
            <v>0</v>
          </cell>
          <cell r="AS210">
            <v>0</v>
          </cell>
          <cell r="AU210">
            <v>0</v>
          </cell>
          <cell r="AV210">
            <v>0</v>
          </cell>
          <cell r="AW210">
            <v>0</v>
          </cell>
          <cell r="AX210">
            <v>0</v>
          </cell>
          <cell r="AY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211" t="str">
            <v>Total Travel expenses:M'ships</v>
          </cell>
          <cell r="H211">
            <v>0</v>
          </cell>
          <cell r="I211">
            <v>0</v>
          </cell>
          <cell r="J211">
            <v>0</v>
          </cell>
          <cell r="K211">
            <v>0</v>
          </cell>
          <cell r="L211">
            <v>0</v>
          </cell>
          <cell r="M211">
            <v>0</v>
          </cell>
          <cell r="N211">
            <v>0</v>
          </cell>
          <cell r="O211">
            <v>0</v>
          </cell>
          <cell r="P211">
            <v>0</v>
          </cell>
          <cell r="Q211">
            <v>0</v>
          </cell>
          <cell r="R211">
            <v>0</v>
          </cell>
          <cell r="S211">
            <v>0</v>
          </cell>
          <cell r="U211">
            <v>0</v>
          </cell>
          <cell r="V211">
            <v>0</v>
          </cell>
          <cell r="W211">
            <v>0</v>
          </cell>
          <cell r="X211">
            <v>0</v>
          </cell>
          <cell r="Y211">
            <v>0</v>
          </cell>
          <cell r="Z211">
            <v>0</v>
          </cell>
          <cell r="AA211">
            <v>0</v>
          </cell>
          <cell r="AB211">
            <v>0</v>
          </cell>
          <cell r="AC211">
            <v>110</v>
          </cell>
          <cell r="AD211">
            <v>0</v>
          </cell>
          <cell r="AE211">
            <v>0</v>
          </cell>
          <cell r="AF211">
            <v>0</v>
          </cell>
          <cell r="AH211">
            <v>0</v>
          </cell>
          <cell r="AI211">
            <v>0</v>
          </cell>
          <cell r="AJ211">
            <v>0</v>
          </cell>
          <cell r="AK211">
            <v>0</v>
          </cell>
          <cell r="AL211">
            <v>0</v>
          </cell>
          <cell r="AM211">
            <v>18.54</v>
          </cell>
          <cell r="AN211">
            <v>0</v>
          </cell>
          <cell r="AO211">
            <v>0</v>
          </cell>
          <cell r="AP211">
            <v>0</v>
          </cell>
          <cell r="AQ211">
            <v>0</v>
          </cell>
          <cell r="AR211">
            <v>53.17</v>
          </cell>
          <cell r="AS211">
            <v>0</v>
          </cell>
          <cell r="AU211">
            <v>0</v>
          </cell>
          <cell r="AV211">
            <v>355.59</v>
          </cell>
          <cell r="AW211">
            <v>0</v>
          </cell>
          <cell r="AX211">
            <v>37.270000000000003</v>
          </cell>
          <cell r="AY211">
            <v>0</v>
          </cell>
          <cell r="AZ211">
            <v>0</v>
          </cell>
          <cell r="BA211">
            <v>0</v>
          </cell>
          <cell r="BB211">
            <v>0</v>
          </cell>
          <cell r="BC211">
            <v>0</v>
          </cell>
          <cell r="BD211">
            <v>0</v>
          </cell>
          <cell r="BE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212" t="str">
            <v>Travel expenses:Phone</v>
          </cell>
          <cell r="AQ212">
            <v>0</v>
          </cell>
          <cell r="AR212">
            <v>0</v>
          </cell>
          <cell r="AS212">
            <v>0</v>
          </cell>
          <cell r="AU212">
            <v>0</v>
          </cell>
          <cell r="AV212">
            <v>0</v>
          </cell>
          <cell r="AW212">
            <v>0</v>
          </cell>
          <cell r="AX212">
            <v>0</v>
          </cell>
          <cell r="AY212">
            <v>0</v>
          </cell>
        </row>
        <row r="213">
          <cell r="B213" t="str">
            <v>NSW - Travel expenses:Phone</v>
          </cell>
          <cell r="C213">
            <v>0</v>
          </cell>
          <cell r="H213">
            <v>0</v>
          </cell>
          <cell r="I213">
            <v>0</v>
          </cell>
          <cell r="J213">
            <v>0</v>
          </cell>
          <cell r="K213">
            <v>0</v>
          </cell>
          <cell r="L213">
            <v>0</v>
          </cell>
          <cell r="M213">
            <v>0</v>
          </cell>
          <cell r="N213">
            <v>0</v>
          </cell>
          <cell r="O213">
            <v>0</v>
          </cell>
          <cell r="P213">
            <v>0</v>
          </cell>
          <cell r="Q213">
            <v>0</v>
          </cell>
          <cell r="R213">
            <v>0</v>
          </cell>
          <cell r="S213">
            <v>0</v>
          </cell>
          <cell r="U213">
            <v>0</v>
          </cell>
          <cell r="V213">
            <v>0</v>
          </cell>
          <cell r="W213">
            <v>0</v>
          </cell>
          <cell r="X213">
            <v>0</v>
          </cell>
          <cell r="Y213">
            <v>0</v>
          </cell>
          <cell r="Z213">
            <v>0</v>
          </cell>
          <cell r="AA213">
            <v>0</v>
          </cell>
          <cell r="AC213">
            <v>0</v>
          </cell>
          <cell r="AD213">
            <v>0</v>
          </cell>
          <cell r="AE213">
            <v>0</v>
          </cell>
          <cell r="AF213">
            <v>0</v>
          </cell>
          <cell r="AH213">
            <v>0</v>
          </cell>
          <cell r="AI213">
            <v>100.62</v>
          </cell>
          <cell r="AJ213">
            <v>0</v>
          </cell>
          <cell r="AK213">
            <v>0</v>
          </cell>
          <cell r="AL213">
            <v>0</v>
          </cell>
          <cell r="AM213">
            <v>0</v>
          </cell>
          <cell r="AN213">
            <v>0</v>
          </cell>
          <cell r="AO213">
            <v>0</v>
          </cell>
          <cell r="AP213">
            <v>0</v>
          </cell>
          <cell r="AQ213">
            <v>0</v>
          </cell>
          <cell r="AR213">
            <v>0</v>
          </cell>
          <cell r="AS213">
            <v>0</v>
          </cell>
          <cell r="AU213">
            <v>0</v>
          </cell>
          <cell r="AV213">
            <v>0</v>
          </cell>
          <cell r="AW213">
            <v>0</v>
          </cell>
          <cell r="AX213">
            <v>0</v>
          </cell>
          <cell r="AY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214" t="str">
            <v>VIC - Travel expenses:Phone</v>
          </cell>
          <cell r="C214">
            <v>0</v>
          </cell>
          <cell r="H214">
            <v>0</v>
          </cell>
          <cell r="I214">
            <v>0</v>
          </cell>
          <cell r="J214">
            <v>0</v>
          </cell>
          <cell r="K214">
            <v>0</v>
          </cell>
          <cell r="L214">
            <v>0</v>
          </cell>
          <cell r="M214">
            <v>0</v>
          </cell>
          <cell r="N214">
            <v>0</v>
          </cell>
          <cell r="O214">
            <v>0</v>
          </cell>
          <cell r="P214">
            <v>0</v>
          </cell>
          <cell r="Q214">
            <v>0</v>
          </cell>
          <cell r="R214">
            <v>0</v>
          </cell>
          <cell r="S214">
            <v>0</v>
          </cell>
          <cell r="U214">
            <v>0</v>
          </cell>
          <cell r="V214">
            <v>0</v>
          </cell>
          <cell r="W214">
            <v>0</v>
          </cell>
          <cell r="X214">
            <v>0</v>
          </cell>
          <cell r="Y214">
            <v>0</v>
          </cell>
          <cell r="Z214">
            <v>0</v>
          </cell>
          <cell r="AA214">
            <v>0</v>
          </cell>
          <cell r="AC214">
            <v>0</v>
          </cell>
          <cell r="AD214">
            <v>0</v>
          </cell>
          <cell r="AE214">
            <v>0</v>
          </cell>
          <cell r="AF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cell r="AW214">
            <v>0</v>
          </cell>
          <cell r="AX214">
            <v>0</v>
          </cell>
          <cell r="AY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215" t="str">
            <v>Total Travel expenses:Phone</v>
          </cell>
          <cell r="H215">
            <v>0</v>
          </cell>
          <cell r="I215">
            <v>0</v>
          </cell>
          <cell r="J215">
            <v>0</v>
          </cell>
          <cell r="K215">
            <v>0</v>
          </cell>
          <cell r="L215">
            <v>0</v>
          </cell>
          <cell r="M215">
            <v>0</v>
          </cell>
          <cell r="N215">
            <v>0</v>
          </cell>
          <cell r="O215">
            <v>0</v>
          </cell>
          <cell r="P215">
            <v>0</v>
          </cell>
          <cell r="Q215">
            <v>0</v>
          </cell>
          <cell r="R215">
            <v>0</v>
          </cell>
          <cell r="S215">
            <v>0</v>
          </cell>
          <cell r="U215">
            <v>0</v>
          </cell>
          <cell r="V215">
            <v>0</v>
          </cell>
          <cell r="W215">
            <v>0</v>
          </cell>
          <cell r="X215">
            <v>0</v>
          </cell>
          <cell r="Y215">
            <v>0</v>
          </cell>
          <cell r="Z215">
            <v>0</v>
          </cell>
          <cell r="AA215">
            <v>0</v>
          </cell>
          <cell r="AB215">
            <v>0</v>
          </cell>
          <cell r="AC215">
            <v>0</v>
          </cell>
          <cell r="AD215">
            <v>0</v>
          </cell>
          <cell r="AE215">
            <v>0</v>
          </cell>
          <cell r="AF215">
            <v>0</v>
          </cell>
          <cell r="AH215">
            <v>0</v>
          </cell>
          <cell r="AI215">
            <v>100.62</v>
          </cell>
          <cell r="AJ215">
            <v>0</v>
          </cell>
          <cell r="AK215">
            <v>0</v>
          </cell>
          <cell r="AL215">
            <v>0</v>
          </cell>
          <cell r="AM215">
            <v>0</v>
          </cell>
          <cell r="AN215">
            <v>0</v>
          </cell>
          <cell r="AO215">
            <v>0</v>
          </cell>
          <cell r="AP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216" t="str">
            <v>Travel expenses:Taxis</v>
          </cell>
          <cell r="AQ216">
            <v>0</v>
          </cell>
          <cell r="AR216">
            <v>0</v>
          </cell>
          <cell r="AS216">
            <v>0</v>
          </cell>
          <cell r="AU216">
            <v>0</v>
          </cell>
          <cell r="AV216">
            <v>0</v>
          </cell>
          <cell r="AW216">
            <v>0</v>
          </cell>
          <cell r="AX216">
            <v>0</v>
          </cell>
          <cell r="AY216">
            <v>0</v>
          </cell>
        </row>
        <row r="217">
          <cell r="B217" t="str">
            <v>NSW - Travel expenses:Taxis</v>
          </cell>
          <cell r="C217">
            <v>0</v>
          </cell>
          <cell r="H217">
            <v>149.28</v>
          </cell>
          <cell r="I217">
            <v>0</v>
          </cell>
          <cell r="J217">
            <v>107.87</v>
          </cell>
          <cell r="K217">
            <v>279.41000000000003</v>
          </cell>
          <cell r="L217">
            <v>778.22</v>
          </cell>
          <cell r="M217">
            <v>524.41</v>
          </cell>
          <cell r="N217">
            <v>170.56</v>
          </cell>
          <cell r="O217">
            <v>328.24</v>
          </cell>
          <cell r="P217">
            <v>153</v>
          </cell>
          <cell r="Q217">
            <v>150</v>
          </cell>
          <cell r="R217">
            <v>150</v>
          </cell>
          <cell r="S217">
            <v>3372.47</v>
          </cell>
          <cell r="U217">
            <v>682.51</v>
          </cell>
          <cell r="V217">
            <v>76.23</v>
          </cell>
          <cell r="W217">
            <v>295.22000000000003</v>
          </cell>
          <cell r="X217">
            <v>482.43</v>
          </cell>
          <cell r="Y217">
            <v>623.61</v>
          </cell>
          <cell r="Z217">
            <v>416.1</v>
          </cell>
          <cell r="AA217">
            <v>520.05999999999995</v>
          </cell>
          <cell r="AB217">
            <v>119.48</v>
          </cell>
          <cell r="AC217">
            <v>413.67</v>
          </cell>
          <cell r="AD217">
            <v>177.9</v>
          </cell>
          <cell r="AE217">
            <v>0</v>
          </cell>
          <cell r="AF217">
            <v>5.82</v>
          </cell>
          <cell r="AH217">
            <v>270.08999999999997</v>
          </cell>
          <cell r="AI217">
            <v>207.41</v>
          </cell>
          <cell r="AJ217">
            <v>213.19</v>
          </cell>
          <cell r="AK217">
            <v>120.26</v>
          </cell>
          <cell r="AL217">
            <v>112.5</v>
          </cell>
          <cell r="AM217">
            <v>907.26</v>
          </cell>
          <cell r="AN217">
            <v>277.82</v>
          </cell>
          <cell r="AO217">
            <v>582.54999999999995</v>
          </cell>
          <cell r="AP217">
            <v>257.32</v>
          </cell>
          <cell r="AQ217">
            <v>689.46</v>
          </cell>
          <cell r="AR217">
            <v>960.35</v>
          </cell>
          <cell r="AS217">
            <v>533.61</v>
          </cell>
          <cell r="AU217">
            <v>1462.19</v>
          </cell>
          <cell r="AV217">
            <v>1187.24</v>
          </cell>
          <cell r="AW217">
            <v>599.98</v>
          </cell>
          <cell r="AX217">
            <v>632.41999999999996</v>
          </cell>
          <cell r="AY217">
            <v>743.76</v>
          </cell>
          <cell r="AZ217">
            <v>225</v>
          </cell>
          <cell r="BA217">
            <v>225</v>
          </cell>
          <cell r="BB217">
            <v>225</v>
          </cell>
          <cell r="BC217">
            <v>225</v>
          </cell>
          <cell r="BD217">
            <v>225</v>
          </cell>
          <cell r="BE217">
            <v>225</v>
          </cell>
          <cell r="BF217">
            <v>225</v>
          </cell>
          <cell r="BH217">
            <v>225</v>
          </cell>
          <cell r="BI217">
            <v>225</v>
          </cell>
          <cell r="BJ217">
            <v>225</v>
          </cell>
          <cell r="BK217">
            <v>225</v>
          </cell>
          <cell r="BL217">
            <v>225</v>
          </cell>
          <cell r="BM217">
            <v>225</v>
          </cell>
          <cell r="BN217">
            <v>225</v>
          </cell>
          <cell r="BO217">
            <v>225</v>
          </cell>
          <cell r="BP217">
            <v>225</v>
          </cell>
          <cell r="BQ217">
            <v>225</v>
          </cell>
          <cell r="BR217">
            <v>225</v>
          </cell>
          <cell r="BS217">
            <v>225</v>
          </cell>
          <cell r="BT217">
            <v>0</v>
          </cell>
          <cell r="BU217">
            <v>0</v>
          </cell>
          <cell r="BV217">
            <v>0</v>
          </cell>
          <cell r="BW217">
            <v>0</v>
          </cell>
          <cell r="BX217">
            <v>0</v>
          </cell>
          <cell r="BY217">
            <v>0</v>
          </cell>
          <cell r="BZ217">
            <v>0</v>
          </cell>
          <cell r="CA217">
            <v>0</v>
          </cell>
          <cell r="CB217">
            <v>0</v>
          </cell>
          <cell r="CC217">
            <v>0</v>
          </cell>
          <cell r="CD217">
            <v>0</v>
          </cell>
          <cell r="CE217">
            <v>0</v>
          </cell>
        </row>
        <row r="218">
          <cell r="B218" t="str">
            <v>VIC - Travel expenses:Taxis</v>
          </cell>
          <cell r="C218">
            <v>0</v>
          </cell>
          <cell r="H218">
            <v>239.61</v>
          </cell>
          <cell r="I218">
            <v>91.28</v>
          </cell>
          <cell r="J218">
            <v>209.18</v>
          </cell>
          <cell r="K218">
            <v>72.489999999999995</v>
          </cell>
          <cell r="L218">
            <v>115.63</v>
          </cell>
          <cell r="M218">
            <v>154.79</v>
          </cell>
          <cell r="N218">
            <v>298.08999999999997</v>
          </cell>
          <cell r="O218">
            <v>0</v>
          </cell>
          <cell r="P218">
            <v>368</v>
          </cell>
          <cell r="Q218">
            <v>150</v>
          </cell>
          <cell r="R218">
            <v>150</v>
          </cell>
          <cell r="S218">
            <v>1844.36</v>
          </cell>
          <cell r="U218">
            <v>383.6</v>
          </cell>
          <cell r="V218">
            <v>811.61</v>
          </cell>
          <cell r="W218">
            <v>127.79</v>
          </cell>
          <cell r="X218">
            <v>1122.43</v>
          </cell>
          <cell r="Y218">
            <v>491.22</v>
          </cell>
          <cell r="Z218">
            <v>317.20999999999998</v>
          </cell>
          <cell r="AA218">
            <v>96.23</v>
          </cell>
          <cell r="AB218">
            <v>287.72000000000003</v>
          </cell>
          <cell r="AC218">
            <v>58.2</v>
          </cell>
          <cell r="AD218">
            <v>232.54</v>
          </cell>
          <cell r="AE218">
            <v>446.2</v>
          </cell>
          <cell r="AF218">
            <v>122.1</v>
          </cell>
          <cell r="AH218">
            <v>324.7</v>
          </cell>
          <cell r="AI218">
            <v>83.87</v>
          </cell>
          <cell r="AJ218">
            <v>726.33</v>
          </cell>
          <cell r="AK218">
            <v>95.26</v>
          </cell>
          <cell r="AL218">
            <v>298.18</v>
          </cell>
          <cell r="AM218">
            <v>147.88</v>
          </cell>
          <cell r="AN218">
            <v>116.11</v>
          </cell>
          <cell r="AO218">
            <v>240.53</v>
          </cell>
          <cell r="AP218">
            <v>355.2</v>
          </cell>
          <cell r="AQ218">
            <v>1095.4100000000001</v>
          </cell>
          <cell r="AR218">
            <v>642.17999999999995</v>
          </cell>
          <cell r="AS218">
            <v>353.1</v>
          </cell>
          <cell r="AU218">
            <v>233.65</v>
          </cell>
          <cell r="AV218">
            <v>0</v>
          </cell>
          <cell r="AW218">
            <v>638.96</v>
          </cell>
          <cell r="AX218">
            <v>259.35000000000002</v>
          </cell>
          <cell r="AY218">
            <v>118.78</v>
          </cell>
          <cell r="AZ218">
            <v>150</v>
          </cell>
          <cell r="BA218">
            <v>150</v>
          </cell>
          <cell r="BB218">
            <v>150</v>
          </cell>
          <cell r="BC218">
            <v>150</v>
          </cell>
          <cell r="BD218">
            <v>150</v>
          </cell>
          <cell r="BE218">
            <v>150</v>
          </cell>
          <cell r="BF218">
            <v>150</v>
          </cell>
          <cell r="BH218">
            <v>150</v>
          </cell>
          <cell r="BI218">
            <v>150</v>
          </cell>
          <cell r="BJ218">
            <v>150</v>
          </cell>
          <cell r="BK218">
            <v>150</v>
          </cell>
          <cell r="BL218">
            <v>150</v>
          </cell>
          <cell r="BM218">
            <v>150</v>
          </cell>
          <cell r="BN218">
            <v>150</v>
          </cell>
          <cell r="BO218">
            <v>150</v>
          </cell>
          <cell r="BP218">
            <v>150</v>
          </cell>
          <cell r="BQ218">
            <v>150</v>
          </cell>
          <cell r="BR218">
            <v>150</v>
          </cell>
          <cell r="BS218">
            <v>150</v>
          </cell>
          <cell r="BT218">
            <v>0</v>
          </cell>
          <cell r="BU218">
            <v>0</v>
          </cell>
          <cell r="BV218">
            <v>0</v>
          </cell>
          <cell r="BW218">
            <v>0</v>
          </cell>
          <cell r="BX218">
            <v>0</v>
          </cell>
          <cell r="BY218">
            <v>0</v>
          </cell>
          <cell r="BZ218">
            <v>0</v>
          </cell>
          <cell r="CA218">
            <v>0</v>
          </cell>
          <cell r="CB218">
            <v>0</v>
          </cell>
          <cell r="CC218">
            <v>0</v>
          </cell>
          <cell r="CD218">
            <v>0</v>
          </cell>
          <cell r="CE218">
            <v>0</v>
          </cell>
        </row>
        <row r="219">
          <cell r="B219" t="str">
            <v>Total Travel expenses:Taxis</v>
          </cell>
          <cell r="H219">
            <v>388.89</v>
          </cell>
          <cell r="I219">
            <v>91.28</v>
          </cell>
          <cell r="J219">
            <v>317.05</v>
          </cell>
          <cell r="K219">
            <v>351.9</v>
          </cell>
          <cell r="L219">
            <v>893.85</v>
          </cell>
          <cell r="M219">
            <v>679.2</v>
          </cell>
          <cell r="N219">
            <v>468.65</v>
          </cell>
          <cell r="O219">
            <v>328.24</v>
          </cell>
          <cell r="P219">
            <v>521</v>
          </cell>
          <cell r="Q219">
            <v>300</v>
          </cell>
          <cell r="R219">
            <v>300</v>
          </cell>
          <cell r="S219">
            <v>5216.83</v>
          </cell>
          <cell r="U219">
            <v>1066.1100000000001</v>
          </cell>
          <cell r="V219">
            <v>887.84</v>
          </cell>
          <cell r="W219">
            <v>423.01000000000005</v>
          </cell>
          <cell r="X219">
            <v>1604.8600000000001</v>
          </cell>
          <cell r="Y219">
            <v>1114.83</v>
          </cell>
          <cell r="Z219">
            <v>733.31</v>
          </cell>
          <cell r="AA219">
            <v>616.29</v>
          </cell>
          <cell r="AB219">
            <v>407.20000000000005</v>
          </cell>
          <cell r="AC219">
            <v>471.87</v>
          </cell>
          <cell r="AD219">
            <v>410.44</v>
          </cell>
          <cell r="AE219">
            <v>446.2</v>
          </cell>
          <cell r="AF219">
            <v>127.91999999999999</v>
          </cell>
          <cell r="AH219">
            <v>594.79</v>
          </cell>
          <cell r="AI219">
            <v>291.27999999999997</v>
          </cell>
          <cell r="AJ219">
            <v>939.52</v>
          </cell>
          <cell r="AK219">
            <v>215.52</v>
          </cell>
          <cell r="AL219">
            <v>410.68</v>
          </cell>
          <cell r="AM219">
            <v>1055.1399999999999</v>
          </cell>
          <cell r="AN219">
            <v>393.93</v>
          </cell>
          <cell r="AO219">
            <v>823.07999999999993</v>
          </cell>
          <cell r="AP219">
            <v>612.52</v>
          </cell>
          <cell r="AQ219">
            <v>1784.8700000000001</v>
          </cell>
          <cell r="AR219">
            <v>1602.53</v>
          </cell>
          <cell r="AS219">
            <v>886.71</v>
          </cell>
          <cell r="AU219">
            <v>1695.8400000000001</v>
          </cell>
          <cell r="AV219">
            <v>1187.24</v>
          </cell>
          <cell r="AW219">
            <v>1238.94</v>
          </cell>
          <cell r="AX219">
            <v>891.77</v>
          </cell>
          <cell r="AY219">
            <v>862.54</v>
          </cell>
          <cell r="AZ219">
            <v>375</v>
          </cell>
          <cell r="BA219">
            <v>375</v>
          </cell>
          <cell r="BB219">
            <v>375</v>
          </cell>
          <cell r="BC219">
            <v>375</v>
          </cell>
          <cell r="BD219">
            <v>375</v>
          </cell>
          <cell r="BE219">
            <v>375</v>
          </cell>
          <cell r="BF219">
            <v>375</v>
          </cell>
          <cell r="BH219">
            <v>375</v>
          </cell>
          <cell r="BI219">
            <v>375</v>
          </cell>
          <cell r="BJ219">
            <v>375</v>
          </cell>
          <cell r="BK219">
            <v>375</v>
          </cell>
          <cell r="BL219">
            <v>375</v>
          </cell>
          <cell r="BM219">
            <v>375</v>
          </cell>
          <cell r="BN219">
            <v>375</v>
          </cell>
          <cell r="BO219">
            <v>375</v>
          </cell>
          <cell r="BP219">
            <v>375</v>
          </cell>
          <cell r="BQ219">
            <v>375</v>
          </cell>
          <cell r="BR219">
            <v>375</v>
          </cell>
          <cell r="BS219">
            <v>375</v>
          </cell>
          <cell r="BT219">
            <v>0</v>
          </cell>
          <cell r="BU219">
            <v>0</v>
          </cell>
          <cell r="BV219">
            <v>0</v>
          </cell>
          <cell r="BW219">
            <v>0</v>
          </cell>
          <cell r="BX219">
            <v>0</v>
          </cell>
          <cell r="BY219">
            <v>0</v>
          </cell>
          <cell r="BZ219">
            <v>0</v>
          </cell>
          <cell r="CA219">
            <v>0</v>
          </cell>
          <cell r="CB219">
            <v>0</v>
          </cell>
          <cell r="CC219">
            <v>0</v>
          </cell>
          <cell r="CD219">
            <v>0</v>
          </cell>
          <cell r="CE219">
            <v>0</v>
          </cell>
        </row>
        <row r="220">
          <cell r="B220" t="str">
            <v>Parking &amp; Tolls</v>
          </cell>
          <cell r="AQ220">
            <v>0</v>
          </cell>
          <cell r="AR220">
            <v>0</v>
          </cell>
          <cell r="AS220">
            <v>0</v>
          </cell>
          <cell r="AU220">
            <v>0</v>
          </cell>
          <cell r="AV220">
            <v>0</v>
          </cell>
          <cell r="AW220">
            <v>0</v>
          </cell>
          <cell r="AX220">
            <v>0</v>
          </cell>
          <cell r="AY220">
            <v>0</v>
          </cell>
        </row>
        <row r="221">
          <cell r="B221" t="str">
            <v>NSW - Parking &amp; Tolls</v>
          </cell>
          <cell r="C221">
            <v>0</v>
          </cell>
          <cell r="H221">
            <v>110.91</v>
          </cell>
          <cell r="I221">
            <v>93.64</v>
          </cell>
          <cell r="J221">
            <v>265.47000000000003</v>
          </cell>
          <cell r="K221">
            <v>181.82</v>
          </cell>
          <cell r="L221">
            <v>539.80999999999995</v>
          </cell>
          <cell r="M221">
            <v>319.10000000000002</v>
          </cell>
          <cell r="N221">
            <v>145.46</v>
          </cell>
          <cell r="O221">
            <v>418.18</v>
          </cell>
          <cell r="P221">
            <v>451</v>
          </cell>
          <cell r="Q221">
            <v>220</v>
          </cell>
          <cell r="R221">
            <v>220</v>
          </cell>
          <cell r="S221">
            <v>3480.28</v>
          </cell>
          <cell r="U221">
            <v>381.82</v>
          </cell>
          <cell r="V221">
            <v>419.99</v>
          </cell>
          <cell r="W221">
            <v>366.1</v>
          </cell>
          <cell r="X221">
            <v>123.09</v>
          </cell>
          <cell r="Y221">
            <v>398.1</v>
          </cell>
          <cell r="Z221">
            <v>41.81</v>
          </cell>
          <cell r="AA221">
            <v>119.09</v>
          </cell>
          <cell r="AB221">
            <v>170.24</v>
          </cell>
          <cell r="AC221">
            <v>530.91999999999996</v>
          </cell>
          <cell r="AD221">
            <v>372.35</v>
          </cell>
          <cell r="AE221">
            <v>11.28</v>
          </cell>
          <cell r="AF221">
            <v>232.76</v>
          </cell>
          <cell r="AH221">
            <v>134.02000000000001</v>
          </cell>
          <cell r="AI221">
            <v>325.51</v>
          </cell>
          <cell r="AJ221">
            <v>269.17</v>
          </cell>
          <cell r="AK221">
            <v>91.35</v>
          </cell>
          <cell r="AL221">
            <v>279.82</v>
          </cell>
          <cell r="AM221">
            <v>660.63</v>
          </cell>
          <cell r="AN221">
            <v>431.81</v>
          </cell>
          <cell r="AO221">
            <v>531.17999999999995</v>
          </cell>
          <cell r="AP221">
            <v>568.15</v>
          </cell>
          <cell r="AQ221">
            <v>301.73</v>
          </cell>
          <cell r="AR221">
            <v>751.24</v>
          </cell>
          <cell r="AS221">
            <v>585.75</v>
          </cell>
          <cell r="AU221">
            <v>341.9</v>
          </cell>
          <cell r="AV221">
            <v>489.45</v>
          </cell>
          <cell r="AW221">
            <v>277.22000000000003</v>
          </cell>
          <cell r="AX221">
            <v>0</v>
          </cell>
          <cell r="AY221">
            <v>613.29999999999995</v>
          </cell>
          <cell r="AZ221">
            <v>480</v>
          </cell>
          <cell r="BA221">
            <v>480</v>
          </cell>
          <cell r="BB221">
            <v>480</v>
          </cell>
          <cell r="BC221">
            <v>480</v>
          </cell>
          <cell r="BD221">
            <v>480</v>
          </cell>
          <cell r="BE221">
            <v>480</v>
          </cell>
          <cell r="BF221">
            <v>480</v>
          </cell>
          <cell r="BH221">
            <v>350</v>
          </cell>
          <cell r="BI221">
            <v>350</v>
          </cell>
          <cell r="BJ221">
            <v>350</v>
          </cell>
          <cell r="BK221">
            <v>350</v>
          </cell>
          <cell r="BL221">
            <v>350</v>
          </cell>
          <cell r="BM221">
            <v>350</v>
          </cell>
          <cell r="BN221">
            <v>350</v>
          </cell>
          <cell r="BO221">
            <v>350</v>
          </cell>
          <cell r="BP221">
            <v>350</v>
          </cell>
          <cell r="BQ221">
            <v>350</v>
          </cell>
          <cell r="BR221">
            <v>350</v>
          </cell>
          <cell r="BS221">
            <v>350</v>
          </cell>
          <cell r="BT221">
            <v>0</v>
          </cell>
          <cell r="BU221">
            <v>0</v>
          </cell>
          <cell r="BV221">
            <v>0</v>
          </cell>
          <cell r="BW221">
            <v>0</v>
          </cell>
          <cell r="BX221">
            <v>0</v>
          </cell>
          <cell r="BY221">
            <v>0</v>
          </cell>
          <cell r="BZ221">
            <v>0</v>
          </cell>
          <cell r="CA221">
            <v>0</v>
          </cell>
          <cell r="CB221">
            <v>0</v>
          </cell>
          <cell r="CC221">
            <v>0</v>
          </cell>
          <cell r="CD221">
            <v>0</v>
          </cell>
          <cell r="CE221">
            <v>0</v>
          </cell>
        </row>
        <row r="222">
          <cell r="B222" t="str">
            <v>VIC - Parking &amp; Tolls</v>
          </cell>
          <cell r="C222">
            <v>0</v>
          </cell>
          <cell r="H222">
            <v>63.09</v>
          </cell>
          <cell r="I222">
            <v>29.37</v>
          </cell>
          <cell r="J222">
            <v>125.45</v>
          </cell>
          <cell r="K222">
            <v>247.73</v>
          </cell>
          <cell r="L222">
            <v>60</v>
          </cell>
          <cell r="M222">
            <v>167.27</v>
          </cell>
          <cell r="N222">
            <v>52.73</v>
          </cell>
          <cell r="O222">
            <v>181.82</v>
          </cell>
          <cell r="P222">
            <v>1958</v>
          </cell>
          <cell r="Q222">
            <v>200</v>
          </cell>
          <cell r="R222">
            <v>200</v>
          </cell>
          <cell r="S222">
            <v>5097.13</v>
          </cell>
          <cell r="U222">
            <v>337.25</v>
          </cell>
          <cell r="V222">
            <v>192.93</v>
          </cell>
          <cell r="W222">
            <v>31.53</v>
          </cell>
          <cell r="X222">
            <v>292.67</v>
          </cell>
          <cell r="Y222">
            <v>56.63</v>
          </cell>
          <cell r="Z222">
            <v>215.9</v>
          </cell>
          <cell r="AA222">
            <v>50.86</v>
          </cell>
          <cell r="AB222">
            <v>141.51</v>
          </cell>
          <cell r="AC222">
            <v>405.36</v>
          </cell>
          <cell r="AD222">
            <v>83.24</v>
          </cell>
          <cell r="AE222">
            <v>288.64</v>
          </cell>
          <cell r="AF222">
            <v>77.180000000000007</v>
          </cell>
          <cell r="AH222">
            <v>130.99</v>
          </cell>
          <cell r="AI222">
            <v>111.23</v>
          </cell>
          <cell r="AJ222">
            <v>168.29</v>
          </cell>
          <cell r="AK222">
            <v>82.75</v>
          </cell>
          <cell r="AL222">
            <v>134.91</v>
          </cell>
          <cell r="AM222">
            <v>36.36</v>
          </cell>
          <cell r="AN222">
            <v>53.27</v>
          </cell>
          <cell r="AO222">
            <v>203.96</v>
          </cell>
          <cell r="AP222">
            <v>96.99</v>
          </cell>
          <cell r="AQ222">
            <v>463.55</v>
          </cell>
          <cell r="AR222">
            <v>281.77999999999997</v>
          </cell>
          <cell r="AS222">
            <v>550.99</v>
          </cell>
          <cell r="AU222">
            <v>35.450000000000003</v>
          </cell>
          <cell r="AV222">
            <v>127.99</v>
          </cell>
          <cell r="AW222">
            <v>156.09</v>
          </cell>
          <cell r="AX222">
            <v>1024.29</v>
          </cell>
          <cell r="AY222">
            <v>167.63</v>
          </cell>
          <cell r="AZ222">
            <v>250</v>
          </cell>
          <cell r="BA222">
            <v>250</v>
          </cell>
          <cell r="BB222">
            <v>250</v>
          </cell>
          <cell r="BC222">
            <v>250</v>
          </cell>
          <cell r="BD222">
            <v>250</v>
          </cell>
          <cell r="BE222">
            <v>250</v>
          </cell>
          <cell r="BF222">
            <v>250</v>
          </cell>
          <cell r="BH222">
            <v>240</v>
          </cell>
          <cell r="BI222">
            <v>240</v>
          </cell>
          <cell r="BJ222">
            <v>240</v>
          </cell>
          <cell r="BK222">
            <v>240</v>
          </cell>
          <cell r="BL222">
            <v>240</v>
          </cell>
          <cell r="BM222">
            <v>240</v>
          </cell>
          <cell r="BN222">
            <v>240</v>
          </cell>
          <cell r="BO222">
            <v>240</v>
          </cell>
          <cell r="BP222">
            <v>240</v>
          </cell>
          <cell r="BQ222">
            <v>240</v>
          </cell>
          <cell r="BR222">
            <v>240</v>
          </cell>
          <cell r="BS222">
            <v>240</v>
          </cell>
          <cell r="BT222">
            <v>0</v>
          </cell>
          <cell r="BU222">
            <v>0</v>
          </cell>
          <cell r="BV222">
            <v>0</v>
          </cell>
          <cell r="BW222">
            <v>0</v>
          </cell>
          <cell r="BX222">
            <v>0</v>
          </cell>
          <cell r="BY222">
            <v>0</v>
          </cell>
          <cell r="BZ222">
            <v>0</v>
          </cell>
          <cell r="CA222">
            <v>0</v>
          </cell>
          <cell r="CB222">
            <v>0</v>
          </cell>
          <cell r="CC222">
            <v>0</v>
          </cell>
          <cell r="CD222">
            <v>0</v>
          </cell>
          <cell r="CE222">
            <v>0</v>
          </cell>
        </row>
        <row r="223">
          <cell r="B223" t="str">
            <v>Total Parking &amp; Tolls</v>
          </cell>
          <cell r="H223">
            <v>174</v>
          </cell>
          <cell r="I223">
            <v>123.01</v>
          </cell>
          <cell r="J223">
            <v>390.92</v>
          </cell>
          <cell r="K223">
            <v>429.55</v>
          </cell>
          <cell r="L223">
            <v>599.80999999999995</v>
          </cell>
          <cell r="M223">
            <v>486.37</v>
          </cell>
          <cell r="N223">
            <v>198.19</v>
          </cell>
          <cell r="O223">
            <v>600</v>
          </cell>
          <cell r="P223">
            <v>2409</v>
          </cell>
          <cell r="Q223">
            <v>420</v>
          </cell>
          <cell r="R223">
            <v>420</v>
          </cell>
          <cell r="S223">
            <v>8577.41</v>
          </cell>
          <cell r="U223">
            <v>719.06999999999994</v>
          </cell>
          <cell r="V223">
            <v>612.92000000000007</v>
          </cell>
          <cell r="W223">
            <v>397.63</v>
          </cell>
          <cell r="X223">
            <v>415.76</v>
          </cell>
          <cell r="Y223">
            <v>454.73</v>
          </cell>
          <cell r="Z223">
            <v>257.71000000000004</v>
          </cell>
          <cell r="AA223">
            <v>169.95</v>
          </cell>
          <cell r="AB223">
            <v>311.75</v>
          </cell>
          <cell r="AC223">
            <v>936.28</v>
          </cell>
          <cell r="AD223">
            <v>455.59000000000003</v>
          </cell>
          <cell r="AE223">
            <v>299.91999999999996</v>
          </cell>
          <cell r="AF223">
            <v>309.94</v>
          </cell>
          <cell r="AH223">
            <v>265.01</v>
          </cell>
          <cell r="AI223">
            <v>436.74</v>
          </cell>
          <cell r="AJ223">
            <v>437.46000000000004</v>
          </cell>
          <cell r="AK223">
            <v>174.1</v>
          </cell>
          <cell r="AL223">
            <v>414.73</v>
          </cell>
          <cell r="AM223">
            <v>696.99</v>
          </cell>
          <cell r="AN223">
            <v>485.08</v>
          </cell>
          <cell r="AO223">
            <v>735.14</v>
          </cell>
          <cell r="AP223">
            <v>665.14</v>
          </cell>
          <cell r="AQ223">
            <v>765.28</v>
          </cell>
          <cell r="AR223">
            <v>1033.02</v>
          </cell>
          <cell r="AS223">
            <v>1136.74</v>
          </cell>
          <cell r="AU223">
            <v>377.34999999999997</v>
          </cell>
          <cell r="AV223">
            <v>617.43999999999994</v>
          </cell>
          <cell r="AW223">
            <v>433.31000000000006</v>
          </cell>
          <cell r="AX223">
            <v>1024.29</v>
          </cell>
          <cell r="AY223">
            <v>780.93</v>
          </cell>
          <cell r="AZ223">
            <v>730</v>
          </cell>
          <cell r="BA223">
            <v>730</v>
          </cell>
          <cell r="BB223">
            <v>730</v>
          </cell>
          <cell r="BC223">
            <v>730</v>
          </cell>
          <cell r="BD223">
            <v>730</v>
          </cell>
          <cell r="BE223">
            <v>730</v>
          </cell>
          <cell r="BF223">
            <v>730</v>
          </cell>
          <cell r="BH223">
            <v>590</v>
          </cell>
          <cell r="BI223">
            <v>590</v>
          </cell>
          <cell r="BJ223">
            <v>590</v>
          </cell>
          <cell r="BK223">
            <v>590</v>
          </cell>
          <cell r="BL223">
            <v>590</v>
          </cell>
          <cell r="BM223">
            <v>590</v>
          </cell>
          <cell r="BN223">
            <v>590</v>
          </cell>
          <cell r="BO223">
            <v>590</v>
          </cell>
          <cell r="BP223">
            <v>590</v>
          </cell>
          <cell r="BQ223">
            <v>590</v>
          </cell>
          <cell r="BR223">
            <v>590</v>
          </cell>
          <cell r="BS223">
            <v>590</v>
          </cell>
          <cell r="BT223">
            <v>0</v>
          </cell>
          <cell r="BU223">
            <v>0</v>
          </cell>
          <cell r="BV223">
            <v>0</v>
          </cell>
          <cell r="BW223">
            <v>0</v>
          </cell>
          <cell r="BX223">
            <v>0</v>
          </cell>
          <cell r="BY223">
            <v>0</v>
          </cell>
          <cell r="BZ223">
            <v>0</v>
          </cell>
          <cell r="CA223">
            <v>0</v>
          </cell>
          <cell r="CB223">
            <v>0</v>
          </cell>
          <cell r="CC223">
            <v>0</v>
          </cell>
          <cell r="CD223">
            <v>0</v>
          </cell>
          <cell r="CE223">
            <v>0</v>
          </cell>
        </row>
        <row r="224">
          <cell r="B224" t="str">
            <v>Licenses and Registration</v>
          </cell>
          <cell r="C224">
            <v>0</v>
          </cell>
          <cell r="H224">
            <v>0</v>
          </cell>
          <cell r="I224">
            <v>0</v>
          </cell>
          <cell r="J224">
            <v>0</v>
          </cell>
          <cell r="K224">
            <v>0</v>
          </cell>
          <cell r="L224">
            <v>0</v>
          </cell>
          <cell r="M224">
            <v>0</v>
          </cell>
          <cell r="N224">
            <v>0</v>
          </cell>
          <cell r="O224">
            <v>0</v>
          </cell>
          <cell r="P224">
            <v>0</v>
          </cell>
          <cell r="Q224">
            <v>0</v>
          </cell>
          <cell r="R224">
            <v>0</v>
          </cell>
          <cell r="S224">
            <v>0</v>
          </cell>
          <cell r="U224">
            <v>0</v>
          </cell>
          <cell r="V224">
            <v>0</v>
          </cell>
          <cell r="W224">
            <v>0</v>
          </cell>
          <cell r="X224">
            <v>0</v>
          </cell>
          <cell r="Y224">
            <v>0</v>
          </cell>
          <cell r="AA224">
            <v>0</v>
          </cell>
          <cell r="AC224">
            <v>0</v>
          </cell>
          <cell r="AD224">
            <v>0</v>
          </cell>
          <cell r="AE224">
            <v>0</v>
          </cell>
          <cell r="AF224">
            <v>0</v>
          </cell>
          <cell r="AH224">
            <v>0</v>
          </cell>
          <cell r="AI224">
            <v>0</v>
          </cell>
          <cell r="AJ224">
            <v>0</v>
          </cell>
          <cell r="AK224">
            <v>0</v>
          </cell>
          <cell r="AL224">
            <v>0</v>
          </cell>
          <cell r="AM224">
            <v>0</v>
          </cell>
          <cell r="AN224">
            <v>0</v>
          </cell>
          <cell r="AO224">
            <v>0</v>
          </cell>
          <cell r="AP224">
            <v>0</v>
          </cell>
          <cell r="AQ224">
            <v>0</v>
          </cell>
          <cell r="AR224">
            <v>0</v>
          </cell>
          <cell r="AS224">
            <v>0</v>
          </cell>
          <cell r="AU224">
            <v>0</v>
          </cell>
          <cell r="AV224">
            <v>0</v>
          </cell>
          <cell r="AW224">
            <v>0</v>
          </cell>
          <cell r="AX224">
            <v>0</v>
          </cell>
          <cell r="AY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row>
        <row r="225">
          <cell r="B225" t="str">
            <v>Total Conference &amp; Travel expenses</v>
          </cell>
          <cell r="H225">
            <v>1365.36</v>
          </cell>
          <cell r="I225">
            <v>1424.3</v>
          </cell>
          <cell r="J225">
            <v>1393.98</v>
          </cell>
          <cell r="K225">
            <v>16925.5</v>
          </cell>
          <cell r="L225">
            <v>5353</v>
          </cell>
          <cell r="M225">
            <v>2315.44</v>
          </cell>
          <cell r="N225">
            <v>1902.56</v>
          </cell>
          <cell r="O225">
            <v>2586.3000000000002</v>
          </cell>
          <cell r="P225">
            <v>5214.1399999999994</v>
          </cell>
          <cell r="Q225">
            <v>1870</v>
          </cell>
          <cell r="R225">
            <v>2320</v>
          </cell>
          <cell r="S225">
            <v>56408.81</v>
          </cell>
          <cell r="U225">
            <v>6423.17</v>
          </cell>
          <cell r="V225">
            <v>2973.06</v>
          </cell>
          <cell r="W225">
            <v>2601.8700000000003</v>
          </cell>
          <cell r="X225">
            <v>5096.74</v>
          </cell>
          <cell r="Y225">
            <v>4957.92</v>
          </cell>
          <cell r="Z225">
            <v>2289.7200000000003</v>
          </cell>
          <cell r="AA225">
            <v>2895.9700000000003</v>
          </cell>
          <cell r="AB225">
            <v>4241.95</v>
          </cell>
          <cell r="AC225">
            <v>4568.4799999999996</v>
          </cell>
          <cell r="AD225">
            <v>2563.58</v>
          </cell>
          <cell r="AE225">
            <v>3651.18</v>
          </cell>
          <cell r="AF225">
            <v>3294.9900000000002</v>
          </cell>
          <cell r="AH225">
            <v>1740.17</v>
          </cell>
          <cell r="AI225">
            <v>7872.4899999999989</v>
          </cell>
          <cell r="AJ225">
            <v>23336.399999999998</v>
          </cell>
          <cell r="AK225">
            <v>1372.92</v>
          </cell>
          <cell r="AL225">
            <v>2861.12</v>
          </cell>
          <cell r="AM225">
            <v>3117.9200000000005</v>
          </cell>
          <cell r="AN225">
            <v>2556.9499999999998</v>
          </cell>
          <cell r="AO225">
            <v>7323.1299999999992</v>
          </cell>
          <cell r="AP225">
            <v>4324.7499999999991</v>
          </cell>
          <cell r="AQ225">
            <v>9312.0399999999991</v>
          </cell>
          <cell r="AR225">
            <v>7817.79</v>
          </cell>
          <cell r="AS225">
            <v>8845.16</v>
          </cell>
          <cell r="AU225">
            <v>24373.150000000005</v>
          </cell>
          <cell r="AV225">
            <v>4530.34</v>
          </cell>
          <cell r="AW225">
            <v>3311.6800000000003</v>
          </cell>
          <cell r="AX225">
            <v>4562.62</v>
          </cell>
          <cell r="AY225">
            <v>8613.739999999998</v>
          </cell>
          <cell r="AZ225">
            <v>3440</v>
          </cell>
          <cell r="BA225">
            <v>3440</v>
          </cell>
          <cell r="BB225">
            <v>3440</v>
          </cell>
          <cell r="BC225">
            <v>3440</v>
          </cell>
          <cell r="BD225">
            <v>3440</v>
          </cell>
          <cell r="BE225">
            <v>3440</v>
          </cell>
          <cell r="BF225">
            <v>3440</v>
          </cell>
          <cell r="BH225">
            <v>3300</v>
          </cell>
          <cell r="BI225">
            <v>3300</v>
          </cell>
          <cell r="BJ225">
            <v>3300</v>
          </cell>
          <cell r="BK225">
            <v>3300</v>
          </cell>
          <cell r="BL225">
            <v>3300</v>
          </cell>
          <cell r="BM225">
            <v>3300</v>
          </cell>
          <cell r="BN225">
            <v>3300</v>
          </cell>
          <cell r="BO225">
            <v>3300</v>
          </cell>
          <cell r="BP225">
            <v>3300</v>
          </cell>
          <cell r="BQ225">
            <v>3300</v>
          </cell>
          <cell r="BR225">
            <v>3300</v>
          </cell>
          <cell r="BS225">
            <v>3300</v>
          </cell>
          <cell r="BT225">
            <v>0</v>
          </cell>
          <cell r="BU225">
            <v>0</v>
          </cell>
          <cell r="BV225">
            <v>0</v>
          </cell>
          <cell r="BW225">
            <v>0</v>
          </cell>
          <cell r="BX225">
            <v>0</v>
          </cell>
          <cell r="BY225">
            <v>0</v>
          </cell>
          <cell r="BZ225">
            <v>0</v>
          </cell>
          <cell r="CA225">
            <v>0</v>
          </cell>
          <cell r="CB225">
            <v>0</v>
          </cell>
          <cell r="CC225">
            <v>0</v>
          </cell>
          <cell r="CD225">
            <v>0</v>
          </cell>
          <cell r="CE225">
            <v>0</v>
          </cell>
        </row>
        <row r="226">
          <cell r="B226" t="str">
            <v>Promotional Expenses</v>
          </cell>
          <cell r="AQ226">
            <v>0</v>
          </cell>
          <cell r="AR226">
            <v>0</v>
          </cell>
          <cell r="AS226">
            <v>0</v>
          </cell>
          <cell r="AU226">
            <v>0</v>
          </cell>
          <cell r="AV226">
            <v>0</v>
          </cell>
          <cell r="AW226">
            <v>0</v>
          </cell>
          <cell r="AX226">
            <v>0</v>
          </cell>
          <cell r="AY226">
            <v>0</v>
          </cell>
        </row>
        <row r="227">
          <cell r="B227" t="str">
            <v>Client Expenses</v>
          </cell>
          <cell r="C227">
            <v>0</v>
          </cell>
          <cell r="H227">
            <v>917.36</v>
          </cell>
          <cell r="I227">
            <v>817.91</v>
          </cell>
          <cell r="J227">
            <v>1295.83</v>
          </cell>
          <cell r="K227">
            <v>1125.31</v>
          </cell>
          <cell r="L227">
            <v>1003.37</v>
          </cell>
          <cell r="M227">
            <v>2192.4899999999998</v>
          </cell>
          <cell r="N227">
            <v>242.55</v>
          </cell>
          <cell r="O227">
            <v>4442.41</v>
          </cell>
          <cell r="P227">
            <v>2615</v>
          </cell>
          <cell r="Q227">
            <v>0</v>
          </cell>
          <cell r="R227">
            <v>0</v>
          </cell>
          <cell r="S227">
            <v>20660.919999999998</v>
          </cell>
          <cell r="U227">
            <v>5591.14</v>
          </cell>
          <cell r="V227">
            <v>3450.92</v>
          </cell>
          <cell r="W227">
            <v>839.83</v>
          </cell>
          <cell r="X227">
            <v>5190.99</v>
          </cell>
          <cell r="Y227">
            <v>2498.79</v>
          </cell>
          <cell r="Z227">
            <v>4397.8500000000004</v>
          </cell>
          <cell r="AA227">
            <v>1683.26</v>
          </cell>
          <cell r="AB227">
            <v>2097.67</v>
          </cell>
          <cell r="AC227">
            <v>2252.4499999999998</v>
          </cell>
          <cell r="AD227">
            <v>3019.87</v>
          </cell>
          <cell r="AE227">
            <v>1460.97</v>
          </cell>
          <cell r="AF227">
            <v>1553.62</v>
          </cell>
          <cell r="AH227">
            <v>9015.24</v>
          </cell>
          <cell r="AI227">
            <v>1268.77</v>
          </cell>
          <cell r="AJ227">
            <v>1401.47</v>
          </cell>
          <cell r="AK227">
            <v>723.24</v>
          </cell>
          <cell r="AL227">
            <v>1442.17</v>
          </cell>
          <cell r="AM227">
            <v>3795.8</v>
          </cell>
          <cell r="AN227">
            <v>700.28</v>
          </cell>
          <cell r="AO227">
            <v>1567.2</v>
          </cell>
          <cell r="AP227">
            <v>580.80999999999995</v>
          </cell>
          <cell r="AQ227">
            <v>1051.6300000000001</v>
          </cell>
          <cell r="AR227">
            <v>1841.63</v>
          </cell>
          <cell r="AS227">
            <v>1645.72</v>
          </cell>
          <cell r="AU227">
            <v>2572.67</v>
          </cell>
          <cell r="AV227">
            <v>1270.74</v>
          </cell>
          <cell r="AW227">
            <v>1382.23</v>
          </cell>
          <cell r="AX227">
            <v>516.17999999999995</v>
          </cell>
          <cell r="AY227">
            <v>2040.86</v>
          </cell>
          <cell r="AZ227">
            <v>2300</v>
          </cell>
          <cell r="BA227">
            <v>2300</v>
          </cell>
          <cell r="BB227">
            <v>1500</v>
          </cell>
          <cell r="BC227">
            <v>1500</v>
          </cell>
          <cell r="BD227">
            <v>1500</v>
          </cell>
          <cell r="BE227">
            <v>2000</v>
          </cell>
          <cell r="BF227">
            <v>2000</v>
          </cell>
          <cell r="BH227">
            <v>2000</v>
          </cell>
          <cell r="BI227">
            <v>2000</v>
          </cell>
          <cell r="BJ227">
            <v>2000</v>
          </cell>
          <cell r="BK227">
            <v>2000</v>
          </cell>
          <cell r="BL227">
            <v>2000</v>
          </cell>
          <cell r="BM227">
            <v>2000</v>
          </cell>
          <cell r="BN227">
            <v>2000</v>
          </cell>
          <cell r="BO227">
            <v>2000</v>
          </cell>
          <cell r="BP227">
            <v>2000</v>
          </cell>
          <cell r="BQ227">
            <v>2000</v>
          </cell>
          <cell r="BR227">
            <v>2000</v>
          </cell>
          <cell r="BS227">
            <v>2000</v>
          </cell>
          <cell r="BT227">
            <v>0</v>
          </cell>
          <cell r="BU227">
            <v>0</v>
          </cell>
          <cell r="BV227">
            <v>0</v>
          </cell>
          <cell r="BW227">
            <v>0</v>
          </cell>
          <cell r="BX227">
            <v>0</v>
          </cell>
          <cell r="BY227">
            <v>0</v>
          </cell>
          <cell r="BZ227">
            <v>0</v>
          </cell>
          <cell r="CA227">
            <v>0</v>
          </cell>
          <cell r="CB227">
            <v>0</v>
          </cell>
          <cell r="CC227">
            <v>0</v>
          </cell>
          <cell r="CD227">
            <v>0</v>
          </cell>
          <cell r="CE227">
            <v>0</v>
          </cell>
        </row>
        <row r="228">
          <cell r="B228" t="str">
            <v>Marketing</v>
          </cell>
          <cell r="C228">
            <v>0</v>
          </cell>
          <cell r="H228">
            <v>0</v>
          </cell>
          <cell r="I228">
            <v>0</v>
          </cell>
          <cell r="J228">
            <v>0</v>
          </cell>
          <cell r="K228">
            <v>0</v>
          </cell>
          <cell r="L228">
            <v>0</v>
          </cell>
          <cell r="M228">
            <v>0</v>
          </cell>
          <cell r="N228">
            <v>0</v>
          </cell>
          <cell r="O228">
            <v>0</v>
          </cell>
          <cell r="Q228">
            <v>5000</v>
          </cell>
          <cell r="R228">
            <v>5000</v>
          </cell>
          <cell r="S228">
            <v>22716.01</v>
          </cell>
          <cell r="U228">
            <v>24992.36</v>
          </cell>
          <cell r="V228">
            <v>21252.43</v>
          </cell>
          <cell r="W228">
            <v>24648.6</v>
          </cell>
          <cell r="X228">
            <v>40503.19</v>
          </cell>
          <cell r="Y228">
            <v>15591.81</v>
          </cell>
          <cell r="Z228">
            <v>32696.82</v>
          </cell>
          <cell r="AA228">
            <v>15856.34</v>
          </cell>
          <cell r="AB228">
            <v>35984.99</v>
          </cell>
          <cell r="AC228">
            <v>13916.8</v>
          </cell>
          <cell r="AD228">
            <v>13502.44</v>
          </cell>
          <cell r="AE228">
            <v>6035.44</v>
          </cell>
          <cell r="AF228">
            <v>12482.71</v>
          </cell>
          <cell r="AH228">
            <v>9068</v>
          </cell>
          <cell r="AI228">
            <v>27284.18</v>
          </cell>
          <cell r="AJ228">
            <v>39717.660000000003</v>
          </cell>
          <cell r="AK228">
            <v>13601.91</v>
          </cell>
          <cell r="AL228">
            <v>9413.86</v>
          </cell>
          <cell r="AM228">
            <v>18061.18</v>
          </cell>
          <cell r="AN228">
            <v>1779.09</v>
          </cell>
          <cell r="AO228">
            <v>3035.51</v>
          </cell>
          <cell r="AP228">
            <v>10261.700000000001</v>
          </cell>
          <cell r="AQ228">
            <v>5824.55</v>
          </cell>
          <cell r="AR228">
            <v>23028</v>
          </cell>
          <cell r="AS228">
            <v>23050.43</v>
          </cell>
          <cell r="AU228">
            <v>3746.45</v>
          </cell>
          <cell r="AV228">
            <v>3060.43</v>
          </cell>
          <cell r="AW228">
            <v>4593.75</v>
          </cell>
          <cell r="AX228">
            <v>4452.1099999999997</v>
          </cell>
          <cell r="AY228">
            <v>7907.18</v>
          </cell>
          <cell r="AZ228">
            <v>9122</v>
          </cell>
          <cell r="BA228">
            <v>3000</v>
          </cell>
          <cell r="BB228">
            <v>3500</v>
          </cell>
          <cell r="BC228">
            <v>3000</v>
          </cell>
          <cell r="BD228">
            <v>4000</v>
          </cell>
          <cell r="BE228">
            <v>3000</v>
          </cell>
          <cell r="BF228">
            <v>1000</v>
          </cell>
          <cell r="BH228">
            <v>1000</v>
          </cell>
          <cell r="BI228">
            <v>1000</v>
          </cell>
          <cell r="BJ228">
            <v>1000</v>
          </cell>
          <cell r="BK228">
            <v>1000</v>
          </cell>
          <cell r="BL228">
            <v>1000</v>
          </cell>
          <cell r="BM228">
            <v>1000</v>
          </cell>
          <cell r="BN228">
            <v>1000</v>
          </cell>
          <cell r="BO228">
            <v>1000</v>
          </cell>
          <cell r="BP228">
            <v>1000</v>
          </cell>
          <cell r="BQ228">
            <v>1000</v>
          </cell>
          <cell r="BR228">
            <v>1000</v>
          </cell>
          <cell r="BS228">
            <v>1000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229" t="str">
            <v>Mrktng:Corporate Advertising</v>
          </cell>
          <cell r="C229">
            <v>0</v>
          </cell>
          <cell r="H229">
            <v>11165.35</v>
          </cell>
          <cell r="I229">
            <v>15815.05</v>
          </cell>
          <cell r="J229">
            <v>11787.38</v>
          </cell>
          <cell r="K229">
            <v>13145</v>
          </cell>
          <cell r="L229">
            <v>5992.5</v>
          </cell>
          <cell r="M229">
            <v>14349.42</v>
          </cell>
          <cell r="N229">
            <v>0</v>
          </cell>
          <cell r="O229">
            <v>0</v>
          </cell>
          <cell r="Q229">
            <v>7500</v>
          </cell>
          <cell r="R229">
            <v>7500</v>
          </cell>
          <cell r="S229">
            <v>74846.7</v>
          </cell>
          <cell r="U229">
            <v>0</v>
          </cell>
          <cell r="V229">
            <v>0</v>
          </cell>
          <cell r="W229">
            <v>0</v>
          </cell>
          <cell r="X229">
            <v>0</v>
          </cell>
          <cell r="Y229">
            <v>0</v>
          </cell>
          <cell r="Z229">
            <v>0</v>
          </cell>
          <cell r="AA229">
            <v>0</v>
          </cell>
          <cell r="AC229">
            <v>0</v>
          </cell>
          <cell r="AD229">
            <v>0</v>
          </cell>
          <cell r="AE229">
            <v>0</v>
          </cell>
          <cell r="AI229">
            <v>0</v>
          </cell>
          <cell r="AJ229">
            <v>0</v>
          </cell>
          <cell r="AK229">
            <v>850</v>
          </cell>
          <cell r="AM229">
            <v>0</v>
          </cell>
          <cell r="AN229">
            <v>0</v>
          </cell>
          <cell r="AO229">
            <v>0</v>
          </cell>
          <cell r="AP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cell r="BF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230" t="str">
            <v>PR Expenses</v>
          </cell>
          <cell r="C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2592</v>
          </cell>
          <cell r="W230">
            <v>2610.91</v>
          </cell>
          <cell r="X230">
            <v>6200</v>
          </cell>
          <cell r="Y230">
            <v>0</v>
          </cell>
          <cell r="Z230">
            <v>7170</v>
          </cell>
          <cell r="AA230">
            <v>0</v>
          </cell>
          <cell r="AC230">
            <v>2500</v>
          </cell>
          <cell r="AD230">
            <v>2500</v>
          </cell>
          <cell r="AE230">
            <v>2500</v>
          </cell>
          <cell r="AF230">
            <v>3700</v>
          </cell>
          <cell r="AH230">
            <v>2500</v>
          </cell>
          <cell r="AI230">
            <v>1250</v>
          </cell>
          <cell r="AJ230">
            <v>1250</v>
          </cell>
          <cell r="AK230">
            <v>1250</v>
          </cell>
          <cell r="AL230">
            <v>1250</v>
          </cell>
          <cell r="AM230">
            <v>2500</v>
          </cell>
          <cell r="AN230">
            <v>0</v>
          </cell>
          <cell r="AO230">
            <v>2450</v>
          </cell>
          <cell r="AP230">
            <v>1250</v>
          </cell>
          <cell r="AQ230">
            <v>1250</v>
          </cell>
          <cell r="AR230">
            <v>0</v>
          </cell>
          <cell r="AS230">
            <v>1250</v>
          </cell>
          <cell r="AU230">
            <v>1250</v>
          </cell>
          <cell r="AV230">
            <v>1250</v>
          </cell>
          <cell r="AW230">
            <v>0</v>
          </cell>
          <cell r="AX230">
            <v>0</v>
          </cell>
          <cell r="AY230">
            <v>1250</v>
          </cell>
          <cell r="AZ230">
            <v>3575</v>
          </cell>
          <cell r="BA230">
            <v>3575</v>
          </cell>
          <cell r="BB230">
            <v>3575</v>
          </cell>
          <cell r="BC230">
            <v>3775</v>
          </cell>
          <cell r="BD230">
            <v>3775</v>
          </cell>
          <cell r="BE230">
            <v>3775</v>
          </cell>
          <cell r="BF230">
            <v>3775</v>
          </cell>
          <cell r="BH230">
            <v>3775</v>
          </cell>
          <cell r="BI230">
            <v>3775</v>
          </cell>
          <cell r="BJ230">
            <v>3775</v>
          </cell>
          <cell r="BK230">
            <v>3775</v>
          </cell>
          <cell r="BL230">
            <v>3775</v>
          </cell>
          <cell r="BM230">
            <v>3775</v>
          </cell>
          <cell r="BN230">
            <v>3775</v>
          </cell>
          <cell r="BO230">
            <v>3775</v>
          </cell>
          <cell r="BP230">
            <v>3775</v>
          </cell>
          <cell r="BQ230">
            <v>3775</v>
          </cell>
          <cell r="BR230">
            <v>3775</v>
          </cell>
          <cell r="BS230">
            <v>3775</v>
          </cell>
          <cell r="BT230">
            <v>0</v>
          </cell>
          <cell r="BU230">
            <v>0</v>
          </cell>
          <cell r="BV230">
            <v>0</v>
          </cell>
          <cell r="BW230">
            <v>0</v>
          </cell>
          <cell r="BX230">
            <v>0</v>
          </cell>
          <cell r="BY230">
            <v>0</v>
          </cell>
          <cell r="BZ230">
            <v>0</v>
          </cell>
          <cell r="CA230">
            <v>0</v>
          </cell>
          <cell r="CB230">
            <v>0</v>
          </cell>
          <cell r="CC230">
            <v>0</v>
          </cell>
          <cell r="CD230">
            <v>0</v>
          </cell>
          <cell r="CE230">
            <v>0</v>
          </cell>
        </row>
        <row r="231">
          <cell r="B231" t="str">
            <v>Events</v>
          </cell>
          <cell r="C231">
            <v>0</v>
          </cell>
          <cell r="H231">
            <v>0</v>
          </cell>
          <cell r="I231">
            <v>0</v>
          </cell>
          <cell r="J231">
            <v>0</v>
          </cell>
          <cell r="K231">
            <v>0</v>
          </cell>
          <cell r="L231">
            <v>0</v>
          </cell>
          <cell r="M231">
            <v>0</v>
          </cell>
          <cell r="N231">
            <v>0</v>
          </cell>
          <cell r="O231">
            <v>0</v>
          </cell>
          <cell r="P231">
            <v>0</v>
          </cell>
          <cell r="Q231">
            <v>0</v>
          </cell>
          <cell r="R231">
            <v>0</v>
          </cell>
          <cell r="S231">
            <v>595.45000000000005</v>
          </cell>
          <cell r="U231">
            <v>0</v>
          </cell>
          <cell r="V231">
            <v>3436.36</v>
          </cell>
          <cell r="W231">
            <v>0</v>
          </cell>
          <cell r="X231">
            <v>0</v>
          </cell>
          <cell r="Y231">
            <v>27539.43</v>
          </cell>
          <cell r="Z231">
            <v>0</v>
          </cell>
          <cell r="AA231">
            <v>0</v>
          </cell>
          <cell r="AC231">
            <v>0</v>
          </cell>
          <cell r="AD231">
            <v>0</v>
          </cell>
          <cell r="AE231">
            <v>0</v>
          </cell>
          <cell r="AF231">
            <v>0</v>
          </cell>
          <cell r="AH231">
            <v>0</v>
          </cell>
          <cell r="AI231">
            <v>0</v>
          </cell>
          <cell r="AJ231">
            <v>0</v>
          </cell>
          <cell r="AM231">
            <v>0</v>
          </cell>
          <cell r="AN231">
            <v>0</v>
          </cell>
          <cell r="AO231">
            <v>0</v>
          </cell>
          <cell r="AP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cell r="BF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232" t="str">
            <v>Books and Publications</v>
          </cell>
          <cell r="C232">
            <v>0</v>
          </cell>
          <cell r="H232">
            <v>0</v>
          </cell>
          <cell r="I232">
            <v>0</v>
          </cell>
          <cell r="J232">
            <v>0</v>
          </cell>
          <cell r="K232">
            <v>0</v>
          </cell>
          <cell r="L232">
            <v>0</v>
          </cell>
          <cell r="M232">
            <v>0</v>
          </cell>
          <cell r="N232">
            <v>0</v>
          </cell>
          <cell r="O232">
            <v>0</v>
          </cell>
          <cell r="P232">
            <v>0</v>
          </cell>
          <cell r="Q232">
            <v>0</v>
          </cell>
          <cell r="R232">
            <v>0</v>
          </cell>
          <cell r="S232">
            <v>0</v>
          </cell>
          <cell r="U232">
            <v>0</v>
          </cell>
          <cell r="V232">
            <v>0</v>
          </cell>
          <cell r="W232">
            <v>1870.06</v>
          </cell>
          <cell r="X232">
            <v>0</v>
          </cell>
          <cell r="Y232">
            <v>0</v>
          </cell>
          <cell r="Z232">
            <v>0</v>
          </cell>
          <cell r="AA232">
            <v>0</v>
          </cell>
          <cell r="AC232">
            <v>0</v>
          </cell>
          <cell r="AD232">
            <v>0</v>
          </cell>
          <cell r="AE232">
            <v>0</v>
          </cell>
          <cell r="AF232">
            <v>0</v>
          </cell>
          <cell r="AH232">
            <v>0</v>
          </cell>
          <cell r="AI232">
            <v>721.37</v>
          </cell>
          <cell r="AJ232">
            <v>0</v>
          </cell>
          <cell r="AM232">
            <v>0</v>
          </cell>
          <cell r="AN232">
            <v>0</v>
          </cell>
          <cell r="AO232">
            <v>0</v>
          </cell>
          <cell r="AP232">
            <v>0</v>
          </cell>
          <cell r="AQ232">
            <v>0</v>
          </cell>
          <cell r="AR232">
            <v>0</v>
          </cell>
          <cell r="AS232">
            <v>0</v>
          </cell>
          <cell r="AU232">
            <v>0</v>
          </cell>
          <cell r="AV232">
            <v>0</v>
          </cell>
          <cell r="AW232">
            <v>0</v>
          </cell>
          <cell r="AX232">
            <v>0</v>
          </cell>
          <cell r="AY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row>
        <row r="233">
          <cell r="B233" t="str">
            <v>Web Site</v>
          </cell>
          <cell r="C233">
            <v>0</v>
          </cell>
          <cell r="H233">
            <v>0</v>
          </cell>
          <cell r="I233">
            <v>0</v>
          </cell>
          <cell r="J233">
            <v>0</v>
          </cell>
          <cell r="K233">
            <v>0</v>
          </cell>
          <cell r="L233">
            <v>0</v>
          </cell>
          <cell r="M233">
            <v>0</v>
          </cell>
          <cell r="N233">
            <v>0</v>
          </cell>
          <cell r="O233">
            <v>0</v>
          </cell>
          <cell r="P233">
            <v>0</v>
          </cell>
          <cell r="Q233">
            <v>0</v>
          </cell>
          <cell r="R233">
            <v>0</v>
          </cell>
          <cell r="S233">
            <v>751.36</v>
          </cell>
          <cell r="U233">
            <v>0</v>
          </cell>
          <cell r="V233">
            <v>0</v>
          </cell>
          <cell r="W233">
            <v>0</v>
          </cell>
          <cell r="X233">
            <v>0</v>
          </cell>
          <cell r="Y233">
            <v>0</v>
          </cell>
          <cell r="Z233">
            <v>6690</v>
          </cell>
          <cell r="AA233">
            <v>0</v>
          </cell>
          <cell r="AC233">
            <v>350</v>
          </cell>
          <cell r="AD233">
            <v>6105</v>
          </cell>
          <cell r="AE233">
            <v>1250</v>
          </cell>
          <cell r="AF233">
            <v>80</v>
          </cell>
          <cell r="AH233">
            <v>80</v>
          </cell>
          <cell r="AI233">
            <v>80</v>
          </cell>
          <cell r="AJ233">
            <v>340</v>
          </cell>
          <cell r="AK233">
            <v>450</v>
          </cell>
          <cell r="AL233">
            <v>560</v>
          </cell>
          <cell r="AM233">
            <v>1200</v>
          </cell>
          <cell r="AN233">
            <v>0</v>
          </cell>
          <cell r="AO233">
            <v>1368</v>
          </cell>
          <cell r="AP233">
            <v>450</v>
          </cell>
          <cell r="AQ233">
            <v>380</v>
          </cell>
          <cell r="AR233">
            <v>0</v>
          </cell>
          <cell r="AS233">
            <v>7750</v>
          </cell>
          <cell r="AU233">
            <v>0</v>
          </cell>
          <cell r="AV233">
            <v>0</v>
          </cell>
          <cell r="AW233">
            <v>2200</v>
          </cell>
          <cell r="AX233">
            <v>530</v>
          </cell>
          <cell r="AY233">
            <v>1070</v>
          </cell>
          <cell r="AZ233">
            <v>750</v>
          </cell>
          <cell r="BA233">
            <v>750</v>
          </cell>
          <cell r="BB233">
            <v>750</v>
          </cell>
          <cell r="BC233">
            <v>750</v>
          </cell>
          <cell r="BD233">
            <v>750</v>
          </cell>
          <cell r="BE233">
            <v>750</v>
          </cell>
          <cell r="BF233">
            <v>750</v>
          </cell>
          <cell r="BH233">
            <v>750</v>
          </cell>
          <cell r="BI233">
            <v>750</v>
          </cell>
          <cell r="BJ233">
            <v>750</v>
          </cell>
          <cell r="BK233">
            <v>750</v>
          </cell>
          <cell r="BL233">
            <v>750</v>
          </cell>
          <cell r="BM233">
            <v>750</v>
          </cell>
          <cell r="BN233">
            <v>750</v>
          </cell>
          <cell r="BO233">
            <v>750</v>
          </cell>
          <cell r="BP233">
            <v>750</v>
          </cell>
          <cell r="BQ233">
            <v>750</v>
          </cell>
          <cell r="BR233">
            <v>750</v>
          </cell>
          <cell r="BS233">
            <v>750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234" t="str">
            <v>Web Site:Web Site Development</v>
          </cell>
          <cell r="C234">
            <v>0</v>
          </cell>
          <cell r="H234">
            <v>0</v>
          </cell>
          <cell r="I234">
            <v>0</v>
          </cell>
          <cell r="J234">
            <v>0</v>
          </cell>
          <cell r="K234">
            <v>0</v>
          </cell>
          <cell r="L234">
            <v>0</v>
          </cell>
          <cell r="M234">
            <v>0</v>
          </cell>
          <cell r="N234">
            <v>0</v>
          </cell>
          <cell r="O234">
            <v>0</v>
          </cell>
          <cell r="P234">
            <v>0</v>
          </cell>
          <cell r="Q234">
            <v>0</v>
          </cell>
          <cell r="R234">
            <v>0</v>
          </cell>
          <cell r="S234">
            <v>0</v>
          </cell>
          <cell r="U234">
            <v>0</v>
          </cell>
          <cell r="V234">
            <v>0</v>
          </cell>
          <cell r="W234">
            <v>0</v>
          </cell>
          <cell r="X234">
            <v>0</v>
          </cell>
          <cell r="Y234">
            <v>0</v>
          </cell>
          <cell r="AA234">
            <v>0</v>
          </cell>
          <cell r="AB234">
            <v>750</v>
          </cell>
          <cell r="AC234">
            <v>0</v>
          </cell>
          <cell r="AD234">
            <v>0</v>
          </cell>
          <cell r="AE234">
            <v>0</v>
          </cell>
          <cell r="AF234">
            <v>0</v>
          </cell>
          <cell r="AH234">
            <v>0</v>
          </cell>
          <cell r="AI234">
            <v>0</v>
          </cell>
          <cell r="AJ234">
            <v>0</v>
          </cell>
          <cell r="AM234">
            <v>0</v>
          </cell>
          <cell r="AN234">
            <v>0</v>
          </cell>
          <cell r="AO234">
            <v>0</v>
          </cell>
          <cell r="AP234">
            <v>0</v>
          </cell>
          <cell r="AQ234">
            <v>0</v>
          </cell>
          <cell r="AR234">
            <v>0</v>
          </cell>
          <cell r="AS234">
            <v>0</v>
          </cell>
          <cell r="AU234">
            <v>0</v>
          </cell>
          <cell r="AV234">
            <v>0</v>
          </cell>
          <cell r="AW234">
            <v>0</v>
          </cell>
          <cell r="AX234">
            <v>0</v>
          </cell>
          <cell r="AY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235" t="str">
            <v>Web Site:Web Site hosting</v>
          </cell>
          <cell r="C235">
            <v>0</v>
          </cell>
          <cell r="H235">
            <v>0</v>
          </cell>
          <cell r="I235">
            <v>0</v>
          </cell>
          <cell r="J235">
            <v>0</v>
          </cell>
          <cell r="K235">
            <v>0</v>
          </cell>
          <cell r="L235">
            <v>0</v>
          </cell>
          <cell r="M235">
            <v>0</v>
          </cell>
          <cell r="N235">
            <v>0</v>
          </cell>
          <cell r="O235">
            <v>0</v>
          </cell>
          <cell r="P235">
            <v>0</v>
          </cell>
          <cell r="Q235">
            <v>0</v>
          </cell>
          <cell r="R235">
            <v>0</v>
          </cell>
          <cell r="S235">
            <v>0</v>
          </cell>
          <cell r="U235">
            <v>0</v>
          </cell>
          <cell r="V235">
            <v>0</v>
          </cell>
          <cell r="W235">
            <v>0</v>
          </cell>
          <cell r="X235">
            <v>0</v>
          </cell>
          <cell r="Y235">
            <v>0</v>
          </cell>
          <cell r="AA235">
            <v>0</v>
          </cell>
          <cell r="AC235">
            <v>0</v>
          </cell>
          <cell r="AD235">
            <v>0</v>
          </cell>
          <cell r="AE235">
            <v>0</v>
          </cell>
          <cell r="AF235">
            <v>0</v>
          </cell>
          <cell r="AH235">
            <v>0</v>
          </cell>
          <cell r="AI235">
            <v>0</v>
          </cell>
          <cell r="AJ235">
            <v>0</v>
          </cell>
          <cell r="AM235">
            <v>0</v>
          </cell>
          <cell r="AN235">
            <v>0</v>
          </cell>
          <cell r="AO235">
            <v>0</v>
          </cell>
          <cell r="AP235">
            <v>0</v>
          </cell>
          <cell r="AQ235">
            <v>0</v>
          </cell>
          <cell r="AR235">
            <v>0</v>
          </cell>
          <cell r="AS235">
            <v>0</v>
          </cell>
          <cell r="AU235">
            <v>0</v>
          </cell>
          <cell r="AV235">
            <v>0</v>
          </cell>
          <cell r="AW235">
            <v>0</v>
          </cell>
          <cell r="AX235">
            <v>0</v>
          </cell>
          <cell r="AY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row>
        <row r="236">
          <cell r="B236" t="str">
            <v>Total Promotional Expenses</v>
          </cell>
          <cell r="H236">
            <v>12082.71</v>
          </cell>
          <cell r="I236">
            <v>16632.96</v>
          </cell>
          <cell r="J236">
            <v>13083.21</v>
          </cell>
          <cell r="K236">
            <v>14270.31</v>
          </cell>
          <cell r="L236">
            <v>6995.87</v>
          </cell>
          <cell r="M236">
            <v>16541.91</v>
          </cell>
          <cell r="N236">
            <v>242.55</v>
          </cell>
          <cell r="O236">
            <v>4442.41</v>
          </cell>
          <cell r="P236">
            <v>2615</v>
          </cell>
          <cell r="Q236">
            <v>12500</v>
          </cell>
          <cell r="R236">
            <v>12500</v>
          </cell>
          <cell r="S236">
            <v>119570.44</v>
          </cell>
          <cell r="U236">
            <v>30583.5</v>
          </cell>
          <cell r="V236">
            <v>30731.71</v>
          </cell>
          <cell r="W236">
            <v>29969.4</v>
          </cell>
          <cell r="X236">
            <v>51894.18</v>
          </cell>
          <cell r="Y236">
            <v>45630.03</v>
          </cell>
          <cell r="Z236">
            <v>50954.67</v>
          </cell>
          <cell r="AA236">
            <v>17539.599999999999</v>
          </cell>
          <cell r="AB236">
            <v>38832.659999999996</v>
          </cell>
          <cell r="AC236">
            <v>19019.25</v>
          </cell>
          <cell r="AD236">
            <v>25127.31</v>
          </cell>
          <cell r="AE236">
            <v>11246.41</v>
          </cell>
          <cell r="AF236">
            <v>17816.329999999998</v>
          </cell>
          <cell r="AH236">
            <v>20663.239999999998</v>
          </cell>
          <cell r="AI236">
            <v>30604.32</v>
          </cell>
          <cell r="AJ236">
            <v>42709.130000000005</v>
          </cell>
          <cell r="AK236">
            <v>16875.150000000001</v>
          </cell>
          <cell r="AL236">
            <v>12666.03</v>
          </cell>
          <cell r="AM236">
            <v>25556.98</v>
          </cell>
          <cell r="AN236">
            <v>2479.37</v>
          </cell>
          <cell r="AO236">
            <v>8420.7099999999991</v>
          </cell>
          <cell r="AP236">
            <v>12542.51</v>
          </cell>
          <cell r="AQ236">
            <v>8506.18</v>
          </cell>
          <cell r="AR236">
            <v>24869.63</v>
          </cell>
          <cell r="AS236">
            <v>33696.15</v>
          </cell>
          <cell r="AU236">
            <v>7569.12</v>
          </cell>
          <cell r="AV236">
            <v>5581.17</v>
          </cell>
          <cell r="AW236">
            <v>8175.98</v>
          </cell>
          <cell r="AX236">
            <v>5498.29</v>
          </cell>
          <cell r="AY236">
            <v>12268.04</v>
          </cell>
          <cell r="AZ236">
            <v>15747</v>
          </cell>
          <cell r="BA236">
            <v>9625</v>
          </cell>
          <cell r="BB236">
            <v>9325</v>
          </cell>
          <cell r="BC236">
            <v>9025</v>
          </cell>
          <cell r="BD236">
            <v>10025</v>
          </cell>
          <cell r="BE236">
            <v>9525</v>
          </cell>
          <cell r="BF236">
            <v>7525</v>
          </cell>
          <cell r="BH236">
            <v>7525</v>
          </cell>
          <cell r="BI236">
            <v>7525</v>
          </cell>
          <cell r="BJ236">
            <v>7525</v>
          </cell>
          <cell r="BK236">
            <v>7525</v>
          </cell>
          <cell r="BL236">
            <v>7525</v>
          </cell>
          <cell r="BM236">
            <v>7525</v>
          </cell>
          <cell r="BN236">
            <v>7525</v>
          </cell>
          <cell r="BO236">
            <v>7525</v>
          </cell>
          <cell r="BP236">
            <v>7525</v>
          </cell>
          <cell r="BQ236">
            <v>7525</v>
          </cell>
          <cell r="BR236">
            <v>7525</v>
          </cell>
          <cell r="BS236">
            <v>7525</v>
          </cell>
          <cell r="BT236">
            <v>0</v>
          </cell>
          <cell r="BU236">
            <v>0</v>
          </cell>
          <cell r="BV236">
            <v>0</v>
          </cell>
          <cell r="BW236">
            <v>0</v>
          </cell>
          <cell r="BX236">
            <v>0</v>
          </cell>
          <cell r="BY236">
            <v>0</v>
          </cell>
          <cell r="BZ236">
            <v>0</v>
          </cell>
          <cell r="CA236">
            <v>0</v>
          </cell>
          <cell r="CB236">
            <v>0</v>
          </cell>
          <cell r="CC236">
            <v>0</v>
          </cell>
          <cell r="CD236">
            <v>0</v>
          </cell>
          <cell r="CE236">
            <v>0</v>
          </cell>
        </row>
        <row r="237">
          <cell r="B237" t="str">
            <v>Motor Vehicles</v>
          </cell>
          <cell r="AQ237">
            <v>0</v>
          </cell>
          <cell r="AR237">
            <v>0</v>
          </cell>
          <cell r="AS237">
            <v>0</v>
          </cell>
          <cell r="AU237">
            <v>0</v>
          </cell>
          <cell r="AV237">
            <v>0</v>
          </cell>
          <cell r="AW237">
            <v>0</v>
          </cell>
          <cell r="AX237">
            <v>0</v>
          </cell>
          <cell r="AY237">
            <v>0</v>
          </cell>
        </row>
        <row r="238">
          <cell r="B238" t="str">
            <v>MV:Lease Cost M.F</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A238">
            <v>0</v>
          </cell>
          <cell r="AC238">
            <v>0</v>
          </cell>
          <cell r="AD238">
            <v>0</v>
          </cell>
          <cell r="AE238">
            <v>0</v>
          </cell>
          <cell r="AF238">
            <v>0</v>
          </cell>
          <cell r="AH238">
            <v>0</v>
          </cell>
          <cell r="AI238">
            <v>0</v>
          </cell>
          <cell r="AJ238">
            <v>0</v>
          </cell>
          <cell r="AK238">
            <v>0</v>
          </cell>
          <cell r="AL238">
            <v>0</v>
          </cell>
          <cell r="AM238">
            <v>0</v>
          </cell>
          <cell r="AN238">
            <v>0</v>
          </cell>
          <cell r="AO238">
            <v>0</v>
          </cell>
          <cell r="AP238">
            <v>0</v>
          </cell>
          <cell r="AQ238">
            <v>0</v>
          </cell>
          <cell r="AR238">
            <v>0</v>
          </cell>
          <cell r="AS238">
            <v>0</v>
          </cell>
          <cell r="AU238">
            <v>0</v>
          </cell>
          <cell r="AV238">
            <v>0</v>
          </cell>
          <cell r="AW238">
            <v>0</v>
          </cell>
          <cell r="AX238">
            <v>0</v>
          </cell>
          <cell r="AY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row>
        <row r="239">
          <cell r="B239" t="str">
            <v>MV:Lease Cost N.F</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AA239">
            <v>0</v>
          </cell>
          <cell r="AC239">
            <v>0</v>
          </cell>
          <cell r="AD239">
            <v>0</v>
          </cell>
          <cell r="AE239">
            <v>0</v>
          </cell>
          <cell r="AF239">
            <v>0</v>
          </cell>
          <cell r="AH239">
            <v>0</v>
          </cell>
          <cell r="AI239">
            <v>0</v>
          </cell>
          <cell r="AJ239">
            <v>0</v>
          </cell>
          <cell r="AK239">
            <v>0</v>
          </cell>
          <cell r="AL239">
            <v>0</v>
          </cell>
          <cell r="AM239">
            <v>0</v>
          </cell>
          <cell r="AN239">
            <v>0</v>
          </cell>
          <cell r="AO239">
            <v>0</v>
          </cell>
          <cell r="AP239">
            <v>0</v>
          </cell>
          <cell r="AQ239">
            <v>0</v>
          </cell>
          <cell r="AR239">
            <v>0</v>
          </cell>
          <cell r="AS239">
            <v>0</v>
          </cell>
          <cell r="AU239">
            <v>0</v>
          </cell>
          <cell r="AV239">
            <v>0</v>
          </cell>
          <cell r="AW239">
            <v>0</v>
          </cell>
          <cell r="AX239">
            <v>0</v>
          </cell>
          <cell r="AY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row>
        <row r="240">
          <cell r="B240" t="str">
            <v>MV:Lease Cost CK</v>
          </cell>
          <cell r="H240">
            <v>0</v>
          </cell>
          <cell r="I240">
            <v>0</v>
          </cell>
          <cell r="J240">
            <v>0</v>
          </cell>
          <cell r="K240">
            <v>0</v>
          </cell>
          <cell r="L240">
            <v>0</v>
          </cell>
          <cell r="M240">
            <v>0</v>
          </cell>
          <cell r="N240">
            <v>0</v>
          </cell>
          <cell r="O240">
            <v>0</v>
          </cell>
          <cell r="P240">
            <v>0</v>
          </cell>
          <cell r="Q240">
            <v>0</v>
          </cell>
          <cell r="R240">
            <v>0</v>
          </cell>
          <cell r="S240">
            <v>0</v>
          </cell>
          <cell r="U240">
            <v>0</v>
          </cell>
          <cell r="V240">
            <v>0</v>
          </cell>
          <cell r="W240">
            <v>0</v>
          </cell>
          <cell r="X240">
            <v>0</v>
          </cell>
          <cell r="Y240">
            <v>0</v>
          </cell>
          <cell r="AA240">
            <v>0</v>
          </cell>
          <cell r="AC240">
            <v>0</v>
          </cell>
          <cell r="AD240">
            <v>0</v>
          </cell>
          <cell r="AE240">
            <v>0</v>
          </cell>
          <cell r="AF240">
            <v>0</v>
          </cell>
          <cell r="AH240">
            <v>0</v>
          </cell>
          <cell r="AI240">
            <v>0</v>
          </cell>
          <cell r="AJ240">
            <v>0</v>
          </cell>
          <cell r="AK240">
            <v>0</v>
          </cell>
          <cell r="AL240">
            <v>0</v>
          </cell>
          <cell r="AM240">
            <v>0</v>
          </cell>
          <cell r="AN240">
            <v>0</v>
          </cell>
          <cell r="AO240">
            <v>0</v>
          </cell>
          <cell r="AP240">
            <v>0</v>
          </cell>
          <cell r="AQ240">
            <v>0</v>
          </cell>
          <cell r="AR240">
            <v>0</v>
          </cell>
          <cell r="AS240">
            <v>0</v>
          </cell>
          <cell r="AU240">
            <v>0</v>
          </cell>
          <cell r="AV240">
            <v>0</v>
          </cell>
          <cell r="AW240">
            <v>0</v>
          </cell>
          <cell r="AX240">
            <v>0</v>
          </cell>
          <cell r="AY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row>
        <row r="241">
          <cell r="B241" t="str">
            <v>MV:Lease Costs JD</v>
          </cell>
          <cell r="H241">
            <v>0</v>
          </cell>
          <cell r="I241">
            <v>0</v>
          </cell>
          <cell r="J241">
            <v>0</v>
          </cell>
          <cell r="K241">
            <v>0</v>
          </cell>
          <cell r="L241">
            <v>0</v>
          </cell>
          <cell r="M241">
            <v>0</v>
          </cell>
          <cell r="N241">
            <v>0</v>
          </cell>
          <cell r="O241">
            <v>0</v>
          </cell>
          <cell r="P241">
            <v>0</v>
          </cell>
          <cell r="Q241">
            <v>0</v>
          </cell>
          <cell r="R241">
            <v>0</v>
          </cell>
          <cell r="S241">
            <v>0</v>
          </cell>
          <cell r="U241">
            <v>0</v>
          </cell>
          <cell r="V241">
            <v>0</v>
          </cell>
          <cell r="W241">
            <v>0</v>
          </cell>
          <cell r="X241">
            <v>0</v>
          </cell>
          <cell r="Y241">
            <v>0</v>
          </cell>
          <cell r="AA241">
            <v>0</v>
          </cell>
          <cell r="AC241">
            <v>0</v>
          </cell>
          <cell r="AD241">
            <v>0</v>
          </cell>
          <cell r="AE241">
            <v>0</v>
          </cell>
          <cell r="AF241">
            <v>0</v>
          </cell>
          <cell r="AH241">
            <v>0</v>
          </cell>
          <cell r="AI241">
            <v>0</v>
          </cell>
          <cell r="AJ241">
            <v>0</v>
          </cell>
          <cell r="AK241">
            <v>0</v>
          </cell>
          <cell r="AL241">
            <v>0</v>
          </cell>
          <cell r="AM241">
            <v>0</v>
          </cell>
          <cell r="AN241">
            <v>0</v>
          </cell>
          <cell r="AO241">
            <v>0</v>
          </cell>
          <cell r="AP241">
            <v>0</v>
          </cell>
          <cell r="AQ241">
            <v>0</v>
          </cell>
          <cell r="AR241">
            <v>0</v>
          </cell>
          <cell r="AS241">
            <v>0</v>
          </cell>
          <cell r="AU241">
            <v>0</v>
          </cell>
          <cell r="AV241">
            <v>0</v>
          </cell>
          <cell r="AW241">
            <v>0</v>
          </cell>
          <cell r="AX241">
            <v>0</v>
          </cell>
          <cell r="AY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242" t="str">
            <v>MV:Running Cost MF</v>
          </cell>
          <cell r="C242">
            <v>0</v>
          </cell>
          <cell r="H242">
            <v>-168.28</v>
          </cell>
          <cell r="I242">
            <v>572.05999999999995</v>
          </cell>
          <cell r="J242">
            <v>1337.47</v>
          </cell>
          <cell r="K242">
            <v>468.79</v>
          </cell>
          <cell r="L242">
            <v>560.53</v>
          </cell>
          <cell r="M242">
            <v>395.58</v>
          </cell>
          <cell r="N242">
            <v>483.8</v>
          </cell>
          <cell r="O242">
            <v>484.69</v>
          </cell>
          <cell r="P242">
            <v>478</v>
          </cell>
          <cell r="Q242">
            <v>280</v>
          </cell>
          <cell r="R242">
            <v>280</v>
          </cell>
          <cell r="S242">
            <v>5583.19</v>
          </cell>
          <cell r="U242">
            <v>226.62</v>
          </cell>
          <cell r="V242">
            <v>173.65</v>
          </cell>
          <cell r="W242">
            <v>437.23</v>
          </cell>
          <cell r="X242">
            <v>414.9</v>
          </cell>
          <cell r="Y242">
            <v>3117.81</v>
          </cell>
          <cell r="Z242">
            <v>436.09</v>
          </cell>
          <cell r="AA242">
            <v>449.03</v>
          </cell>
          <cell r="AB242">
            <v>607.70000000000005</v>
          </cell>
          <cell r="AC242">
            <v>532.1</v>
          </cell>
          <cell r="AD242">
            <v>438.27</v>
          </cell>
          <cell r="AE242">
            <v>543.70000000000005</v>
          </cell>
          <cell r="AF242">
            <v>410.13</v>
          </cell>
          <cell r="AH242">
            <v>621.87</v>
          </cell>
          <cell r="AI242">
            <v>440.58</v>
          </cell>
          <cell r="AJ242">
            <v>454.26</v>
          </cell>
          <cell r="AK242">
            <v>1671.83</v>
          </cell>
          <cell r="AL242">
            <v>439.73</v>
          </cell>
          <cell r="AM242">
            <v>611.79</v>
          </cell>
          <cell r="AN242">
            <v>358.22</v>
          </cell>
          <cell r="AO242">
            <v>537.27</v>
          </cell>
          <cell r="AP242">
            <v>503.87</v>
          </cell>
          <cell r="AQ242">
            <v>419.79</v>
          </cell>
          <cell r="AR242">
            <v>551.45000000000005</v>
          </cell>
          <cell r="AS242">
            <v>2136.6799999999998</v>
          </cell>
          <cell r="AU242">
            <v>411</v>
          </cell>
          <cell r="AV242">
            <v>768.46</v>
          </cell>
          <cell r="AW242">
            <v>2867.2</v>
          </cell>
          <cell r="AX242">
            <v>347.48</v>
          </cell>
          <cell r="AY242">
            <v>332.7</v>
          </cell>
          <cell r="AZ242">
            <v>700</v>
          </cell>
          <cell r="BA242">
            <v>700</v>
          </cell>
          <cell r="BB242">
            <v>700</v>
          </cell>
          <cell r="BC242">
            <v>0</v>
          </cell>
          <cell r="BD242">
            <v>0</v>
          </cell>
          <cell r="BE242">
            <v>0</v>
          </cell>
          <cell r="BF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243" t="str">
            <v>MV:Running Cost NF</v>
          </cell>
          <cell r="C243">
            <v>0</v>
          </cell>
          <cell r="H243">
            <v>637.89</v>
          </cell>
          <cell r="I243">
            <v>400.03</v>
          </cell>
          <cell r="J243">
            <v>1384.42</v>
          </cell>
          <cell r="K243">
            <v>3406.6</v>
          </cell>
          <cell r="L243">
            <v>496.09</v>
          </cell>
          <cell r="M243">
            <v>503.2</v>
          </cell>
          <cell r="N243">
            <v>437.81</v>
          </cell>
          <cell r="O243">
            <v>459.61</v>
          </cell>
          <cell r="P243">
            <v>540</v>
          </cell>
          <cell r="Q243">
            <v>280</v>
          </cell>
          <cell r="R243">
            <v>280</v>
          </cell>
          <cell r="S243">
            <v>10563.09</v>
          </cell>
          <cell r="U243">
            <v>395.6</v>
          </cell>
          <cell r="V243">
            <v>519.34</v>
          </cell>
          <cell r="W243">
            <v>692.45</v>
          </cell>
          <cell r="X243">
            <v>618.82000000000005</v>
          </cell>
          <cell r="Y243">
            <v>627.61</v>
          </cell>
          <cell r="Z243">
            <v>2335.46</v>
          </cell>
          <cell r="AA243">
            <v>520.70000000000005</v>
          </cell>
          <cell r="AB243">
            <v>609.62</v>
          </cell>
          <cell r="AC243">
            <v>688.17</v>
          </cell>
          <cell r="AD243">
            <v>651.64</v>
          </cell>
          <cell r="AE243">
            <v>572.01</v>
          </cell>
          <cell r="AF243">
            <v>1271.32</v>
          </cell>
          <cell r="AH243">
            <v>657.68</v>
          </cell>
          <cell r="AI243">
            <v>579.36</v>
          </cell>
          <cell r="AJ243">
            <v>489.61</v>
          </cell>
          <cell r="AK243">
            <v>545.61</v>
          </cell>
          <cell r="AL243">
            <v>512.04999999999995</v>
          </cell>
          <cell r="AM243">
            <v>690.53</v>
          </cell>
          <cell r="AN243">
            <v>516.80999999999995</v>
          </cell>
          <cell r="AO243">
            <v>513.79</v>
          </cell>
          <cell r="AP243">
            <v>567.58000000000004</v>
          </cell>
          <cell r="AQ243">
            <v>2940.85</v>
          </cell>
          <cell r="AR243">
            <v>562.26</v>
          </cell>
          <cell r="AS243">
            <v>2046.69</v>
          </cell>
          <cell r="AU243">
            <v>470.32</v>
          </cell>
          <cell r="AV243">
            <v>414.11</v>
          </cell>
          <cell r="AW243">
            <v>1469.94</v>
          </cell>
          <cell r="AX243">
            <v>0</v>
          </cell>
          <cell r="AY243">
            <v>0</v>
          </cell>
          <cell r="AZ243">
            <v>700</v>
          </cell>
          <cell r="BA243">
            <v>700</v>
          </cell>
          <cell r="BB243">
            <v>700</v>
          </cell>
          <cell r="BC243">
            <v>0</v>
          </cell>
          <cell r="BD243">
            <v>0</v>
          </cell>
          <cell r="BE243">
            <v>0</v>
          </cell>
          <cell r="BF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row>
        <row r="244">
          <cell r="B244" t="str">
            <v>MV:Running Cost CK</v>
          </cell>
          <cell r="C244">
            <v>0</v>
          </cell>
          <cell r="H244">
            <v>537.74</v>
          </cell>
          <cell r="I244">
            <v>1248.56</v>
          </cell>
          <cell r="J244">
            <v>180.31</v>
          </cell>
          <cell r="K244">
            <v>405.87</v>
          </cell>
          <cell r="L244">
            <v>177.95</v>
          </cell>
          <cell r="M244">
            <v>120.68</v>
          </cell>
          <cell r="N244">
            <v>434.84</v>
          </cell>
          <cell r="O244">
            <v>210.77</v>
          </cell>
          <cell r="P244">
            <v>2242</v>
          </cell>
          <cell r="Q244">
            <v>440.1</v>
          </cell>
          <cell r="R244">
            <v>440.1</v>
          </cell>
          <cell r="S244">
            <v>9752.2099999999991</v>
          </cell>
          <cell r="U244">
            <v>308.48</v>
          </cell>
          <cell r="V244">
            <v>437.62</v>
          </cell>
          <cell r="W244">
            <v>2326.41</v>
          </cell>
          <cell r="X244">
            <v>-197.08</v>
          </cell>
          <cell r="Y244">
            <v>342.46</v>
          </cell>
          <cell r="Z244">
            <v>1039.3599999999999</v>
          </cell>
          <cell r="AA244">
            <v>150.43</v>
          </cell>
          <cell r="AB244">
            <v>638.30999999999995</v>
          </cell>
          <cell r="AC244">
            <v>668.59</v>
          </cell>
          <cell r="AD244">
            <v>358.97</v>
          </cell>
          <cell r="AE244">
            <v>1003</v>
          </cell>
          <cell r="AF244">
            <v>329.19</v>
          </cell>
          <cell r="AH244">
            <v>358.23</v>
          </cell>
          <cell r="AI244">
            <v>1288.21</v>
          </cell>
          <cell r="AJ244">
            <v>564.9</v>
          </cell>
          <cell r="AK244">
            <v>1110.08</v>
          </cell>
          <cell r="AL244">
            <v>1064.6099999999999</v>
          </cell>
          <cell r="AM244">
            <v>233.9</v>
          </cell>
          <cell r="AN244">
            <v>486.44</v>
          </cell>
          <cell r="AO244">
            <v>224.11</v>
          </cell>
          <cell r="AP244">
            <v>365.96</v>
          </cell>
          <cell r="AQ244">
            <v>349.9</v>
          </cell>
          <cell r="AR244">
            <v>439.28</v>
          </cell>
          <cell r="AS244">
            <v>-168.13</v>
          </cell>
          <cell r="AU244">
            <v>195.09</v>
          </cell>
          <cell r="AV244">
            <v>974.32</v>
          </cell>
          <cell r="AW244">
            <v>497.63</v>
          </cell>
          <cell r="AX244">
            <v>1340.84</v>
          </cell>
          <cell r="AY244">
            <v>288.87</v>
          </cell>
          <cell r="AZ244">
            <v>700</v>
          </cell>
          <cell r="BA244">
            <v>700</v>
          </cell>
          <cell r="BB244">
            <v>700</v>
          </cell>
          <cell r="BC244">
            <v>700</v>
          </cell>
          <cell r="BD244">
            <v>700</v>
          </cell>
          <cell r="BE244">
            <v>700</v>
          </cell>
          <cell r="BF244">
            <v>700</v>
          </cell>
          <cell r="BH244">
            <v>700</v>
          </cell>
          <cell r="BI244">
            <v>700</v>
          </cell>
          <cell r="BJ244">
            <v>700</v>
          </cell>
          <cell r="BK244">
            <v>700</v>
          </cell>
          <cell r="BL244">
            <v>700</v>
          </cell>
          <cell r="BM244">
            <v>700</v>
          </cell>
          <cell r="BN244">
            <v>700</v>
          </cell>
          <cell r="BO244">
            <v>700</v>
          </cell>
          <cell r="BP244">
            <v>700</v>
          </cell>
          <cell r="BQ244">
            <v>700</v>
          </cell>
          <cell r="BR244">
            <v>700</v>
          </cell>
          <cell r="BS244">
            <v>700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245" t="str">
            <v>MV:Running Cost JD</v>
          </cell>
          <cell r="C245">
            <v>0</v>
          </cell>
          <cell r="H245">
            <v>459.18</v>
          </cell>
          <cell r="I245">
            <v>428.73</v>
          </cell>
          <cell r="J245">
            <v>338.28</v>
          </cell>
          <cell r="K245">
            <v>395.68</v>
          </cell>
          <cell r="L245">
            <v>451.52</v>
          </cell>
          <cell r="M245">
            <v>283.36</v>
          </cell>
          <cell r="N245">
            <v>1268.82</v>
          </cell>
          <cell r="O245">
            <v>466.02</v>
          </cell>
          <cell r="P245">
            <v>732</v>
          </cell>
          <cell r="Q245">
            <v>416.67</v>
          </cell>
          <cell r="R245">
            <v>416.67</v>
          </cell>
          <cell r="S245">
            <v>5255.51</v>
          </cell>
          <cell r="U245">
            <v>265.35000000000002</v>
          </cell>
          <cell r="V245">
            <v>189.02</v>
          </cell>
          <cell r="W245">
            <v>495.86</v>
          </cell>
          <cell r="X245">
            <v>486.92</v>
          </cell>
          <cell r="Y245">
            <v>268.63</v>
          </cell>
          <cell r="Z245">
            <v>286.49</v>
          </cell>
          <cell r="AA245">
            <v>413.71</v>
          </cell>
          <cell r="AB245">
            <v>528.23</v>
          </cell>
          <cell r="AC245">
            <v>397.82</v>
          </cell>
          <cell r="AD245">
            <v>460.22</v>
          </cell>
          <cell r="AE245">
            <v>486.08</v>
          </cell>
          <cell r="AF245">
            <v>628.91999999999996</v>
          </cell>
          <cell r="AH245">
            <v>367.78</v>
          </cell>
          <cell r="AI245">
            <v>383.33</v>
          </cell>
          <cell r="AJ245">
            <v>406.63</v>
          </cell>
          <cell r="AK245">
            <v>967.24</v>
          </cell>
          <cell r="AL245">
            <v>346.35</v>
          </cell>
          <cell r="AM245">
            <v>422.34</v>
          </cell>
          <cell r="AN245">
            <v>1108.99</v>
          </cell>
          <cell r="AO245">
            <v>606.27</v>
          </cell>
          <cell r="AP245">
            <v>353.62</v>
          </cell>
          <cell r="AQ245">
            <v>488.23</v>
          </cell>
          <cell r="AR245">
            <v>513.34</v>
          </cell>
          <cell r="AS245">
            <v>326.51</v>
          </cell>
          <cell r="AU245">
            <v>245.16</v>
          </cell>
          <cell r="AV245">
            <v>396.18</v>
          </cell>
          <cell r="AW245">
            <v>525.23</v>
          </cell>
          <cell r="AX245">
            <v>1451.39</v>
          </cell>
          <cell r="AY245">
            <v>534.16999999999996</v>
          </cell>
          <cell r="AZ245">
            <v>550</v>
          </cell>
          <cell r="BA245">
            <v>550</v>
          </cell>
          <cell r="BB245">
            <v>550</v>
          </cell>
          <cell r="BC245">
            <v>550</v>
          </cell>
          <cell r="BD245">
            <v>550</v>
          </cell>
          <cell r="BE245">
            <v>550</v>
          </cell>
          <cell r="BF245">
            <v>550</v>
          </cell>
          <cell r="BH245">
            <v>550</v>
          </cell>
          <cell r="BI245">
            <v>550</v>
          </cell>
          <cell r="BJ245">
            <v>550</v>
          </cell>
          <cell r="BK245">
            <v>550</v>
          </cell>
          <cell r="BL245">
            <v>550</v>
          </cell>
          <cell r="BM245">
            <v>550</v>
          </cell>
          <cell r="BN245">
            <v>550</v>
          </cell>
          <cell r="BO245">
            <v>550</v>
          </cell>
          <cell r="BP245">
            <v>550</v>
          </cell>
          <cell r="BQ245">
            <v>550</v>
          </cell>
          <cell r="BR245">
            <v>550</v>
          </cell>
          <cell r="BS245">
            <v>550</v>
          </cell>
          <cell r="BT245">
            <v>0</v>
          </cell>
          <cell r="BU245">
            <v>0</v>
          </cell>
          <cell r="BV245">
            <v>0</v>
          </cell>
          <cell r="BW245">
            <v>0</v>
          </cell>
          <cell r="BX245">
            <v>0</v>
          </cell>
          <cell r="BY245">
            <v>0</v>
          </cell>
          <cell r="BZ245">
            <v>0</v>
          </cell>
          <cell r="CA245">
            <v>0</v>
          </cell>
          <cell r="CB245">
            <v>0</v>
          </cell>
          <cell r="CC245">
            <v>0</v>
          </cell>
          <cell r="CD245">
            <v>0</v>
          </cell>
          <cell r="CE245">
            <v>0</v>
          </cell>
        </row>
        <row r="246">
          <cell r="B246" t="str">
            <v>Total Motor Vehicles</v>
          </cell>
          <cell r="H246">
            <v>1466.53</v>
          </cell>
          <cell r="I246">
            <v>2649.38</v>
          </cell>
          <cell r="J246">
            <v>3240.48</v>
          </cell>
          <cell r="K246">
            <v>4676.9399999999996</v>
          </cell>
          <cell r="L246">
            <v>1686.09</v>
          </cell>
          <cell r="M246">
            <v>1302.82</v>
          </cell>
          <cell r="N246">
            <v>2625.27</v>
          </cell>
          <cell r="O246">
            <v>1621.09</v>
          </cell>
          <cell r="P246">
            <v>3992</v>
          </cell>
          <cell r="Q246">
            <v>1416.77</v>
          </cell>
          <cell r="R246">
            <v>1416.77</v>
          </cell>
          <cell r="S246">
            <v>31154</v>
          </cell>
          <cell r="U246">
            <v>1196.0500000000002</v>
          </cell>
          <cell r="V246">
            <v>1319.63</v>
          </cell>
          <cell r="W246">
            <v>3951.9500000000003</v>
          </cell>
          <cell r="X246">
            <v>1323.56</v>
          </cell>
          <cell r="Y246">
            <v>4356.51</v>
          </cell>
          <cell r="Z246">
            <v>4097.3999999999996</v>
          </cell>
          <cell r="AA246">
            <v>1533.8700000000001</v>
          </cell>
          <cell r="AB246">
            <v>2383.86</v>
          </cell>
          <cell r="AC246">
            <v>2286.6800000000003</v>
          </cell>
          <cell r="AD246">
            <v>1909.1</v>
          </cell>
          <cell r="AE246">
            <v>2604.79</v>
          </cell>
          <cell r="AF246">
            <v>2639.56</v>
          </cell>
          <cell r="AH246">
            <v>2005.56</v>
          </cell>
          <cell r="AI246">
            <v>2691.48</v>
          </cell>
          <cell r="AJ246">
            <v>1915.4</v>
          </cell>
          <cell r="AK246">
            <v>4294.76</v>
          </cell>
          <cell r="AL246">
            <v>2362.7399999999998</v>
          </cell>
          <cell r="AM246">
            <v>1958.56</v>
          </cell>
          <cell r="AN246">
            <v>2470.46</v>
          </cell>
          <cell r="AO246">
            <v>1881.44</v>
          </cell>
          <cell r="AP246">
            <v>1791.0300000000002</v>
          </cell>
          <cell r="AQ246">
            <v>4198.7700000000004</v>
          </cell>
          <cell r="AR246">
            <v>2066.33</v>
          </cell>
          <cell r="AS246">
            <v>4341.75</v>
          </cell>
          <cell r="AU246">
            <v>1321.57</v>
          </cell>
          <cell r="AV246">
            <v>2553.0700000000002</v>
          </cell>
          <cell r="AW246">
            <v>5360</v>
          </cell>
          <cell r="AX246">
            <v>3139.71</v>
          </cell>
          <cell r="AY246">
            <v>1155.7399999999998</v>
          </cell>
          <cell r="AZ246">
            <v>2650</v>
          </cell>
          <cell r="BA246">
            <v>2650</v>
          </cell>
          <cell r="BB246">
            <v>2650</v>
          </cell>
          <cell r="BC246">
            <v>1250</v>
          </cell>
          <cell r="BD246">
            <v>1250</v>
          </cell>
          <cell r="BE246">
            <v>1250</v>
          </cell>
          <cell r="BF246">
            <v>1250</v>
          </cell>
          <cell r="BH246">
            <v>1250</v>
          </cell>
          <cell r="BI246">
            <v>1250</v>
          </cell>
          <cell r="BJ246">
            <v>1250</v>
          </cell>
          <cell r="BK246">
            <v>1250</v>
          </cell>
          <cell r="BL246">
            <v>1250</v>
          </cell>
          <cell r="BM246">
            <v>1250</v>
          </cell>
          <cell r="BN246">
            <v>1250</v>
          </cell>
          <cell r="BO246">
            <v>1250</v>
          </cell>
          <cell r="BP246">
            <v>1250</v>
          </cell>
          <cell r="BQ246">
            <v>1250</v>
          </cell>
          <cell r="BR246">
            <v>1250</v>
          </cell>
          <cell r="BS246">
            <v>1250</v>
          </cell>
          <cell r="BT246">
            <v>0</v>
          </cell>
          <cell r="BU246">
            <v>0</v>
          </cell>
          <cell r="BV246">
            <v>0</v>
          </cell>
          <cell r="BW246">
            <v>0</v>
          </cell>
          <cell r="BX246">
            <v>0</v>
          </cell>
          <cell r="BY246">
            <v>0</v>
          </cell>
          <cell r="BZ246">
            <v>0</v>
          </cell>
          <cell r="CA246">
            <v>0</v>
          </cell>
          <cell r="CB246">
            <v>0</v>
          </cell>
          <cell r="CC246">
            <v>0</v>
          </cell>
          <cell r="CD246">
            <v>0</v>
          </cell>
          <cell r="CE246">
            <v>0</v>
          </cell>
        </row>
        <row r="247">
          <cell r="B247" t="str">
            <v>Employment Expenses</v>
          </cell>
          <cell r="AQ247">
            <v>0</v>
          </cell>
          <cell r="AR247">
            <v>0</v>
          </cell>
          <cell r="AS247">
            <v>0</v>
          </cell>
          <cell r="AU247">
            <v>0</v>
          </cell>
          <cell r="AV247">
            <v>0</v>
          </cell>
          <cell r="AW247">
            <v>0</v>
          </cell>
          <cell r="AX247">
            <v>0</v>
          </cell>
          <cell r="AY247">
            <v>0</v>
          </cell>
        </row>
        <row r="248">
          <cell r="B248" t="str">
            <v>Wages &amp; Salaries</v>
          </cell>
          <cell r="C248">
            <v>0</v>
          </cell>
          <cell r="H248">
            <v>0</v>
          </cell>
          <cell r="I248">
            <v>0</v>
          </cell>
          <cell r="J248">
            <v>0</v>
          </cell>
          <cell r="K248">
            <v>0</v>
          </cell>
          <cell r="L248">
            <v>0</v>
          </cell>
          <cell r="M248">
            <v>0</v>
          </cell>
          <cell r="N248">
            <v>0</v>
          </cell>
          <cell r="O248">
            <v>0</v>
          </cell>
          <cell r="P248">
            <v>0</v>
          </cell>
          <cell r="Q248">
            <v>0</v>
          </cell>
          <cell r="R248">
            <v>0</v>
          </cell>
          <cell r="S248">
            <v>0</v>
          </cell>
          <cell r="U248">
            <v>0</v>
          </cell>
          <cell r="V248">
            <v>0</v>
          </cell>
          <cell r="W248">
            <v>0</v>
          </cell>
          <cell r="X248">
            <v>0</v>
          </cell>
          <cell r="Y248">
            <v>0</v>
          </cell>
          <cell r="Z248">
            <v>0</v>
          </cell>
          <cell r="AA248">
            <v>0</v>
          </cell>
          <cell r="AC248">
            <v>0</v>
          </cell>
          <cell r="AD248">
            <v>0</v>
          </cell>
          <cell r="AE248">
            <v>0</v>
          </cell>
          <cell r="AF248">
            <v>0</v>
          </cell>
          <cell r="AH248">
            <v>0</v>
          </cell>
          <cell r="AI248">
            <v>0</v>
          </cell>
          <cell r="AJ248">
            <v>0</v>
          </cell>
          <cell r="AL248">
            <v>0</v>
          </cell>
          <cell r="AM248">
            <v>0</v>
          </cell>
          <cell r="AN248">
            <v>0</v>
          </cell>
          <cell r="AO248">
            <v>0</v>
          </cell>
          <cell r="AP248">
            <v>0</v>
          </cell>
          <cell r="AQ248">
            <v>0</v>
          </cell>
          <cell r="AR248">
            <v>0</v>
          </cell>
          <cell r="AS248">
            <v>0</v>
          </cell>
          <cell r="AU248">
            <v>0</v>
          </cell>
          <cell r="AV248">
            <v>0</v>
          </cell>
          <cell r="AW248">
            <v>0</v>
          </cell>
          <cell r="AX248">
            <v>0</v>
          </cell>
          <cell r="AY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row>
        <row r="249">
          <cell r="B249" t="str">
            <v>Directors' Salaries</v>
          </cell>
          <cell r="C249">
            <v>0</v>
          </cell>
          <cell r="AQ249">
            <v>0</v>
          </cell>
          <cell r="AR249">
            <v>0</v>
          </cell>
          <cell r="AS249">
            <v>0</v>
          </cell>
          <cell r="AU249">
            <v>0</v>
          </cell>
          <cell r="AV249">
            <v>0</v>
          </cell>
          <cell r="AW249">
            <v>0</v>
          </cell>
          <cell r="AX249">
            <v>0</v>
          </cell>
          <cell r="AY249">
            <v>0</v>
          </cell>
        </row>
        <row r="250">
          <cell r="B250" t="str">
            <v>S &amp; W: N. F &amp; M F</v>
          </cell>
          <cell r="C250">
            <v>0</v>
          </cell>
          <cell r="H250">
            <v>24517.4</v>
          </cell>
          <cell r="I250">
            <v>24517.39</v>
          </cell>
          <cell r="J250">
            <v>24517.4</v>
          </cell>
          <cell r="K250">
            <v>24517.4</v>
          </cell>
          <cell r="L250">
            <v>35986.480000000003</v>
          </cell>
          <cell r="M250">
            <v>36223.54</v>
          </cell>
          <cell r="N250">
            <v>34240.49</v>
          </cell>
          <cell r="O250">
            <v>34014.660000000003</v>
          </cell>
          <cell r="P250">
            <v>34015</v>
          </cell>
          <cell r="Q250">
            <v>33197.1</v>
          </cell>
          <cell r="R250">
            <v>33197.1</v>
          </cell>
          <cell r="S250">
            <v>379130.1</v>
          </cell>
          <cell r="U250">
            <v>26972.79</v>
          </cell>
          <cell r="V250">
            <v>24966.58</v>
          </cell>
          <cell r="W250">
            <v>25969.19</v>
          </cell>
          <cell r="X250">
            <v>25969.45</v>
          </cell>
          <cell r="Y250">
            <v>25969.91</v>
          </cell>
          <cell r="Z250">
            <v>25969.69</v>
          </cell>
          <cell r="AA250">
            <v>25969.68</v>
          </cell>
          <cell r="AB250">
            <v>28869.68</v>
          </cell>
          <cell r="AC250">
            <v>28869.68</v>
          </cell>
          <cell r="AD250">
            <v>28869.19</v>
          </cell>
          <cell r="AE250">
            <v>28869.68</v>
          </cell>
          <cell r="AF250">
            <v>28869.68</v>
          </cell>
          <cell r="AH250">
            <v>28869.68</v>
          </cell>
          <cell r="AI250">
            <v>28869.41</v>
          </cell>
          <cell r="AJ250">
            <v>31185.86</v>
          </cell>
          <cell r="AK250">
            <v>29641.63</v>
          </cell>
          <cell r="AL250">
            <v>29641.64</v>
          </cell>
          <cell r="AM250">
            <v>29641.64</v>
          </cell>
          <cell r="AN250">
            <v>29641.64</v>
          </cell>
          <cell r="AO250">
            <v>29641.64</v>
          </cell>
          <cell r="AP250">
            <v>29641.63</v>
          </cell>
          <cell r="AQ250">
            <v>29641.64</v>
          </cell>
          <cell r="AR250">
            <v>29641.64</v>
          </cell>
          <cell r="AS250">
            <v>29641.64</v>
          </cell>
          <cell r="AU250">
            <v>29641.360000000001</v>
          </cell>
          <cell r="AV250">
            <v>29641.64</v>
          </cell>
          <cell r="AW250">
            <v>29641.64</v>
          </cell>
          <cell r="AX250">
            <v>30100.36</v>
          </cell>
          <cell r="AY250">
            <v>32351.74</v>
          </cell>
          <cell r="AZ250">
            <v>29641.666666666668</v>
          </cell>
          <cell r="BA250">
            <v>29641.666666666668</v>
          </cell>
          <cell r="BB250">
            <v>29641.666666666668</v>
          </cell>
          <cell r="BC250">
            <v>0</v>
          </cell>
          <cell r="BD250">
            <v>29641.666666666668</v>
          </cell>
          <cell r="BE250">
            <v>29641.666666666668</v>
          </cell>
          <cell r="BF250">
            <v>29641.666666666668</v>
          </cell>
          <cell r="BH250">
            <v>29641.666666666668</v>
          </cell>
          <cell r="BI250">
            <v>29641.666666666668</v>
          </cell>
          <cell r="BJ250">
            <v>29641.666666666668</v>
          </cell>
          <cell r="BK250">
            <v>29641.666666666668</v>
          </cell>
          <cell r="BL250">
            <v>29641.666666666668</v>
          </cell>
          <cell r="BM250">
            <v>29641.666666666668</v>
          </cell>
          <cell r="BN250">
            <v>29641.666666666668</v>
          </cell>
          <cell r="BO250">
            <v>29641.666666666668</v>
          </cell>
          <cell r="BP250">
            <v>29641.666666666668</v>
          </cell>
          <cell r="BQ250">
            <v>29641.666666666668</v>
          </cell>
          <cell r="BR250">
            <v>29641.666666666668</v>
          </cell>
          <cell r="BS250">
            <v>29641.666666666668</v>
          </cell>
          <cell r="BT250">
            <v>0</v>
          </cell>
          <cell r="BU250">
            <v>0</v>
          </cell>
          <cell r="BV250">
            <v>0</v>
          </cell>
          <cell r="BW250">
            <v>0</v>
          </cell>
          <cell r="BX250">
            <v>0</v>
          </cell>
          <cell r="BY250">
            <v>0</v>
          </cell>
          <cell r="BZ250">
            <v>0</v>
          </cell>
          <cell r="CA250">
            <v>0</v>
          </cell>
          <cell r="CB250">
            <v>0</v>
          </cell>
          <cell r="CC250">
            <v>0</v>
          </cell>
          <cell r="CD250">
            <v>0</v>
          </cell>
          <cell r="CE250">
            <v>0</v>
          </cell>
        </row>
        <row r="251">
          <cell r="B251" t="str">
            <v>Car Allowance</v>
          </cell>
          <cell r="C251">
            <v>0</v>
          </cell>
          <cell r="H251">
            <v>1666.68</v>
          </cell>
          <cell r="I251">
            <v>1666.7</v>
          </cell>
          <cell r="J251">
            <v>1666.68</v>
          </cell>
          <cell r="K251">
            <v>1666.68</v>
          </cell>
          <cell r="L251">
            <v>1666.68</v>
          </cell>
          <cell r="M251">
            <v>1666.68</v>
          </cell>
          <cell r="N251">
            <v>1666.68</v>
          </cell>
          <cell r="O251">
            <v>1666.68</v>
          </cell>
          <cell r="P251">
            <v>1666.67</v>
          </cell>
          <cell r="Q251">
            <v>1666.67</v>
          </cell>
          <cell r="R251">
            <v>1666.67</v>
          </cell>
          <cell r="S251">
            <v>16666.78</v>
          </cell>
          <cell r="U251">
            <v>0</v>
          </cell>
          <cell r="V251">
            <v>0</v>
          </cell>
          <cell r="W251">
            <v>0</v>
          </cell>
          <cell r="X251">
            <v>0</v>
          </cell>
          <cell r="Y251">
            <v>0</v>
          </cell>
          <cell r="Z251">
            <v>0</v>
          </cell>
          <cell r="AA251">
            <v>0</v>
          </cell>
          <cell r="AC251">
            <v>0</v>
          </cell>
          <cell r="AD251">
            <v>0</v>
          </cell>
          <cell r="AE251">
            <v>0</v>
          </cell>
          <cell r="AF251">
            <v>0</v>
          </cell>
          <cell r="AH251">
            <v>0</v>
          </cell>
          <cell r="AI251">
            <v>0</v>
          </cell>
          <cell r="AJ251">
            <v>0</v>
          </cell>
          <cell r="AM251">
            <v>0</v>
          </cell>
          <cell r="AN251">
            <v>0</v>
          </cell>
          <cell r="AO251">
            <v>0</v>
          </cell>
          <cell r="AP251">
            <v>0</v>
          </cell>
          <cell r="AQ251">
            <v>0</v>
          </cell>
          <cell r="AR251">
            <v>0</v>
          </cell>
          <cell r="AS251">
            <v>0</v>
          </cell>
          <cell r="AU251">
            <v>1020.97</v>
          </cell>
          <cell r="AV251">
            <v>678.43</v>
          </cell>
          <cell r="AW251">
            <v>0</v>
          </cell>
          <cell r="AX251">
            <v>1163.28</v>
          </cell>
          <cell r="AY251">
            <v>241.24</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252" t="str">
            <v>S &amp; W:CK &amp; JD</v>
          </cell>
          <cell r="C252">
            <v>0</v>
          </cell>
          <cell r="H252">
            <v>23913.39</v>
          </cell>
          <cell r="I252">
            <v>23913.4</v>
          </cell>
          <cell r="J252">
            <v>23913.4</v>
          </cell>
          <cell r="K252">
            <v>23913.4</v>
          </cell>
          <cell r="L252">
            <v>31087.01</v>
          </cell>
          <cell r="M252">
            <v>31086.97</v>
          </cell>
          <cell r="N252">
            <v>31086.97</v>
          </cell>
          <cell r="O252">
            <v>31086.97</v>
          </cell>
          <cell r="P252">
            <v>31087</v>
          </cell>
          <cell r="Q252">
            <v>31534.62</v>
          </cell>
          <cell r="R252">
            <v>31534.62</v>
          </cell>
          <cell r="S252">
            <v>345356.45</v>
          </cell>
          <cell r="U252">
            <v>30778.84</v>
          </cell>
          <cell r="V252">
            <v>30778.85</v>
          </cell>
          <cell r="W252">
            <v>30778.85</v>
          </cell>
          <cell r="X252">
            <v>30562.720000000001</v>
          </cell>
          <cell r="Y252">
            <v>30562.47</v>
          </cell>
          <cell r="Z252">
            <v>30562.720000000001</v>
          </cell>
          <cell r="AA252">
            <v>30562.720000000001</v>
          </cell>
          <cell r="AB252">
            <v>30562.62</v>
          </cell>
          <cell r="AC252">
            <v>30562.720000000001</v>
          </cell>
          <cell r="AD252">
            <v>30562.47</v>
          </cell>
          <cell r="AE252">
            <v>30562.720000000001</v>
          </cell>
          <cell r="AF252">
            <v>30562.720000000001</v>
          </cell>
          <cell r="AH252">
            <v>30562.720000000001</v>
          </cell>
          <cell r="AI252">
            <v>30562.71</v>
          </cell>
          <cell r="AJ252">
            <v>32603</v>
          </cell>
          <cell r="AK252">
            <v>31242.799999999999</v>
          </cell>
          <cell r="AL252">
            <v>31242.68</v>
          </cell>
          <cell r="AM252">
            <v>31242.799999999999</v>
          </cell>
          <cell r="AN252">
            <v>31242.799999999999</v>
          </cell>
          <cell r="AO252">
            <v>31242.799999999999</v>
          </cell>
          <cell r="AP252">
            <v>31242.799999999999</v>
          </cell>
          <cell r="AQ252">
            <v>31242.81</v>
          </cell>
          <cell r="AR252">
            <v>31242.799999999999</v>
          </cell>
          <cell r="AS252">
            <v>31242.799999999999</v>
          </cell>
          <cell r="AU252">
            <v>28806.17</v>
          </cell>
          <cell r="AV252">
            <v>28806.17</v>
          </cell>
          <cell r="AW252">
            <v>28806.17</v>
          </cell>
          <cell r="AX252">
            <v>31242.799999999999</v>
          </cell>
          <cell r="AY252">
            <v>31242.799999999999</v>
          </cell>
          <cell r="AZ252">
            <v>31242.75</v>
          </cell>
          <cell r="BA252">
            <v>31242.75</v>
          </cell>
          <cell r="BB252">
            <v>31242.75</v>
          </cell>
          <cell r="BC252">
            <v>0</v>
          </cell>
          <cell r="BD252">
            <v>31242.75</v>
          </cell>
          <cell r="BE252">
            <v>31242.75</v>
          </cell>
          <cell r="BF252">
            <v>31242.75</v>
          </cell>
          <cell r="BH252">
            <v>31242.75</v>
          </cell>
          <cell r="BI252">
            <v>31242.75</v>
          </cell>
          <cell r="BJ252">
            <v>31242.75</v>
          </cell>
          <cell r="BK252">
            <v>31242.75</v>
          </cell>
          <cell r="BL252">
            <v>31242.75</v>
          </cell>
          <cell r="BM252">
            <v>31242.75</v>
          </cell>
          <cell r="BN252">
            <v>31242.75</v>
          </cell>
          <cell r="BO252">
            <v>31242.75</v>
          </cell>
          <cell r="BP252">
            <v>31242.75</v>
          </cell>
          <cell r="BQ252">
            <v>31242.75</v>
          </cell>
          <cell r="BR252">
            <v>31242.75</v>
          </cell>
          <cell r="BS252">
            <v>31242.75</v>
          </cell>
          <cell r="BT252">
            <v>31242.75</v>
          </cell>
          <cell r="BU252">
            <v>31242.75</v>
          </cell>
          <cell r="BV252">
            <v>31242.75</v>
          </cell>
          <cell r="BW252">
            <v>31242.75</v>
          </cell>
          <cell r="BX252">
            <v>31242.75</v>
          </cell>
          <cell r="BY252">
            <v>31242.75</v>
          </cell>
          <cell r="BZ252">
            <v>31242.75</v>
          </cell>
          <cell r="CA252">
            <v>31242.75</v>
          </cell>
          <cell r="CB252">
            <v>31242.75</v>
          </cell>
          <cell r="CC252">
            <v>31242.75</v>
          </cell>
          <cell r="CD252">
            <v>31242.75</v>
          </cell>
          <cell r="CE252">
            <v>31242.75</v>
          </cell>
        </row>
        <row r="253">
          <cell r="B253" t="str">
            <v>S &amp; W:Salaries-Other</v>
          </cell>
          <cell r="C253">
            <v>0</v>
          </cell>
          <cell r="H253">
            <v>0</v>
          </cell>
          <cell r="I253">
            <v>0</v>
          </cell>
          <cell r="J253">
            <v>0</v>
          </cell>
          <cell r="K253">
            <v>0</v>
          </cell>
          <cell r="L253">
            <v>3881.5</v>
          </cell>
          <cell r="M253">
            <v>7645.37</v>
          </cell>
          <cell r="N253">
            <v>5700.12</v>
          </cell>
          <cell r="O253">
            <v>7645.37</v>
          </cell>
          <cell r="P253">
            <v>7645</v>
          </cell>
          <cell r="Q253">
            <v>0</v>
          </cell>
          <cell r="R253">
            <v>0</v>
          </cell>
          <cell r="S253">
            <v>0</v>
          </cell>
          <cell r="U253">
            <v>0</v>
          </cell>
          <cell r="V253">
            <v>0</v>
          </cell>
          <cell r="W253">
            <v>0</v>
          </cell>
          <cell r="X253">
            <v>0</v>
          </cell>
          <cell r="Y253">
            <v>0</v>
          </cell>
          <cell r="Z253">
            <v>0</v>
          </cell>
          <cell r="AA253">
            <v>0</v>
          </cell>
          <cell r="AC253">
            <v>0</v>
          </cell>
          <cell r="AD253">
            <v>0</v>
          </cell>
          <cell r="AE253">
            <v>0</v>
          </cell>
          <cell r="AF253">
            <v>0</v>
          </cell>
          <cell r="AH253">
            <v>0</v>
          </cell>
          <cell r="AI253">
            <v>0</v>
          </cell>
          <cell r="AJ253">
            <v>0</v>
          </cell>
          <cell r="AL253">
            <v>0</v>
          </cell>
          <cell r="AM253">
            <v>0</v>
          </cell>
          <cell r="AN253">
            <v>0</v>
          </cell>
          <cell r="AO253">
            <v>0</v>
          </cell>
          <cell r="AP253">
            <v>0</v>
          </cell>
          <cell r="AQ253">
            <v>0</v>
          </cell>
          <cell r="AR253">
            <v>0</v>
          </cell>
          <cell r="AS253">
            <v>0</v>
          </cell>
          <cell r="AU253">
            <v>0</v>
          </cell>
          <cell r="AV253">
            <v>0</v>
          </cell>
          <cell r="AW253">
            <v>0</v>
          </cell>
          <cell r="AX253">
            <v>0</v>
          </cell>
          <cell r="AY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254" t="str">
            <v>S&amp;W: Candidate Care</v>
          </cell>
          <cell r="AQ254">
            <v>0</v>
          </cell>
          <cell r="AR254">
            <v>0</v>
          </cell>
          <cell r="AS254">
            <v>0</v>
          </cell>
          <cell r="AU254">
            <v>0</v>
          </cell>
          <cell r="AV254">
            <v>0</v>
          </cell>
          <cell r="AW254">
            <v>0</v>
          </cell>
          <cell r="AX254">
            <v>0</v>
          </cell>
          <cell r="AY254">
            <v>0</v>
          </cell>
        </row>
        <row r="255">
          <cell r="B255" t="str">
            <v>NSW - S &amp; W :Candidate Care</v>
          </cell>
          <cell r="C255">
            <v>0</v>
          </cell>
          <cell r="H255">
            <v>18730.88</v>
          </cell>
          <cell r="I255">
            <v>18730.88</v>
          </cell>
          <cell r="J255">
            <v>18730.88</v>
          </cell>
          <cell r="K255">
            <v>20643.96</v>
          </cell>
          <cell r="L255">
            <v>20643.96</v>
          </cell>
          <cell r="M255">
            <v>20643.96</v>
          </cell>
          <cell r="N255">
            <v>20643.96</v>
          </cell>
          <cell r="O255">
            <v>37331.199999999997</v>
          </cell>
          <cell r="P255">
            <v>24441</v>
          </cell>
          <cell r="Q255">
            <v>27378.79</v>
          </cell>
          <cell r="R255">
            <v>27378.79</v>
          </cell>
          <cell r="S255">
            <v>283476.49</v>
          </cell>
          <cell r="U255">
            <v>37886.1</v>
          </cell>
          <cell r="V255">
            <v>38938.22</v>
          </cell>
          <cell r="W255">
            <v>39625.870000000003</v>
          </cell>
          <cell r="X255">
            <v>35171.68</v>
          </cell>
          <cell r="Y255">
            <v>40270.720000000001</v>
          </cell>
          <cell r="Z255">
            <v>40270.720000000001</v>
          </cell>
          <cell r="AA255">
            <v>40270.71</v>
          </cell>
          <cell r="AB255">
            <v>51477.02</v>
          </cell>
          <cell r="AC255">
            <v>48511.75</v>
          </cell>
          <cell r="AD255">
            <v>50063.6</v>
          </cell>
          <cell r="AE255">
            <v>50064.29</v>
          </cell>
          <cell r="AF255">
            <v>51593.4</v>
          </cell>
          <cell r="AH255">
            <v>60683.46</v>
          </cell>
          <cell r="AI255">
            <v>44946.61</v>
          </cell>
          <cell r="AJ255">
            <v>44323.3</v>
          </cell>
          <cell r="AK255">
            <v>41059.360000000001</v>
          </cell>
          <cell r="AL255">
            <v>44323.35</v>
          </cell>
          <cell r="AM255">
            <v>44323.360000000001</v>
          </cell>
          <cell r="AN255">
            <v>49212.33</v>
          </cell>
          <cell r="AO255">
            <v>48972.4</v>
          </cell>
          <cell r="AP255">
            <v>50769.05</v>
          </cell>
          <cell r="AQ255">
            <v>51269.05</v>
          </cell>
          <cell r="AR255">
            <v>51269.05</v>
          </cell>
          <cell r="AS255">
            <v>51269.06</v>
          </cell>
          <cell r="AU255">
            <v>45019.06</v>
          </cell>
          <cell r="AV255">
            <v>39602.400000000001</v>
          </cell>
          <cell r="AW255">
            <v>39602.35</v>
          </cell>
          <cell r="AX255">
            <v>39602.410000000003</v>
          </cell>
          <cell r="AY255">
            <v>48870.79</v>
          </cell>
          <cell r="AZ255">
            <v>57798.165137614676</v>
          </cell>
          <cell r="BA255">
            <v>57798.165137614676</v>
          </cell>
          <cell r="BB255">
            <v>46964.831804281341</v>
          </cell>
          <cell r="BC255">
            <v>35769.113149847093</v>
          </cell>
          <cell r="BD255">
            <v>28769.113149847093</v>
          </cell>
          <cell r="BE255">
            <v>28769.113149847093</v>
          </cell>
          <cell r="BF255">
            <v>28769.113149847093</v>
          </cell>
          <cell r="BH255">
            <v>28769.083333333332</v>
          </cell>
          <cell r="BI255">
            <v>28769.083333333332</v>
          </cell>
          <cell r="BJ255">
            <v>28769.083333333332</v>
          </cell>
          <cell r="BK255">
            <v>28769.083333333332</v>
          </cell>
          <cell r="BL255">
            <v>28769.083333333332</v>
          </cell>
          <cell r="BM255">
            <v>28769.083333333332</v>
          </cell>
          <cell r="BN255">
            <v>28769.083333333332</v>
          </cell>
          <cell r="BO255">
            <v>28769.083333333332</v>
          </cell>
          <cell r="BP255">
            <v>28769.083333333332</v>
          </cell>
          <cell r="BQ255">
            <v>28769.083333333332</v>
          </cell>
          <cell r="BR255">
            <v>28769.083333333332</v>
          </cell>
          <cell r="BS255">
            <v>28769.083333333332</v>
          </cell>
          <cell r="BT255">
            <v>0</v>
          </cell>
          <cell r="BU255">
            <v>0</v>
          </cell>
          <cell r="BV255">
            <v>0</v>
          </cell>
          <cell r="BW255">
            <v>0</v>
          </cell>
          <cell r="BX255">
            <v>0</v>
          </cell>
          <cell r="BY255">
            <v>0</v>
          </cell>
          <cell r="BZ255">
            <v>0</v>
          </cell>
          <cell r="CA255">
            <v>0</v>
          </cell>
          <cell r="CB255">
            <v>0</v>
          </cell>
          <cell r="CC255">
            <v>0</v>
          </cell>
          <cell r="CD255">
            <v>0</v>
          </cell>
          <cell r="CE255">
            <v>0</v>
          </cell>
        </row>
        <row r="256">
          <cell r="B256" t="str">
            <v>VIC - S &amp; W :Candidate Care</v>
          </cell>
          <cell r="C256">
            <v>0</v>
          </cell>
          <cell r="H256">
            <v>20477.560000000001</v>
          </cell>
          <cell r="I256">
            <v>20336.45</v>
          </cell>
          <cell r="J256">
            <v>20336.45</v>
          </cell>
          <cell r="K256">
            <v>20336.46</v>
          </cell>
          <cell r="L256">
            <v>21512.84</v>
          </cell>
          <cell r="M256">
            <v>14220.21</v>
          </cell>
          <cell r="N256">
            <v>14220.2</v>
          </cell>
          <cell r="O256">
            <v>26924.25</v>
          </cell>
          <cell r="P256">
            <v>30232</v>
          </cell>
          <cell r="Q256">
            <v>20336.439999999999</v>
          </cell>
          <cell r="R256">
            <v>20336.439999999999</v>
          </cell>
          <cell r="S256">
            <v>277149.68</v>
          </cell>
          <cell r="U256">
            <v>38694.089999999997</v>
          </cell>
          <cell r="V256">
            <v>32727.51</v>
          </cell>
          <cell r="W256">
            <v>36167.01</v>
          </cell>
          <cell r="X256">
            <v>36999.919999999998</v>
          </cell>
          <cell r="Y256">
            <v>37668.6</v>
          </cell>
          <cell r="Z256">
            <v>28709.78</v>
          </cell>
          <cell r="AA256">
            <v>30450.42</v>
          </cell>
          <cell r="AB256">
            <v>30994.69</v>
          </cell>
          <cell r="AC256">
            <v>30994.69</v>
          </cell>
          <cell r="AD256">
            <v>32144.42</v>
          </cell>
          <cell r="AE256">
            <v>28321.78</v>
          </cell>
          <cell r="AF256">
            <v>28321.79</v>
          </cell>
          <cell r="AH256">
            <v>28321.78</v>
          </cell>
          <cell r="AI256">
            <v>28321.78</v>
          </cell>
          <cell r="AJ256">
            <v>28321.78</v>
          </cell>
          <cell r="AK256">
            <v>38942.230000000003</v>
          </cell>
          <cell r="AL256">
            <v>29122.36</v>
          </cell>
          <cell r="AM256">
            <v>30393.57</v>
          </cell>
          <cell r="AN256">
            <v>31164.02</v>
          </cell>
          <cell r="AO256">
            <v>34495.370000000003</v>
          </cell>
          <cell r="AP256">
            <v>34495.379999999997</v>
          </cell>
          <cell r="AQ256">
            <v>43123.17</v>
          </cell>
          <cell r="AR256">
            <v>46018.26</v>
          </cell>
          <cell r="AS256">
            <v>54613.08</v>
          </cell>
          <cell r="AU256">
            <v>36655.11</v>
          </cell>
          <cell r="AV256">
            <v>42865.45</v>
          </cell>
          <cell r="AW256">
            <v>52372.05</v>
          </cell>
          <cell r="AX256">
            <v>35882.959999999999</v>
          </cell>
          <cell r="AY256">
            <v>35882.959999999999</v>
          </cell>
          <cell r="AZ256">
            <v>45210.244648318039</v>
          </cell>
          <cell r="BA256">
            <v>45210.244648318039</v>
          </cell>
          <cell r="BB256">
            <v>59353.975535168189</v>
          </cell>
          <cell r="BC256">
            <v>59353.975535168189</v>
          </cell>
          <cell r="BD256">
            <v>43298.929663608556</v>
          </cell>
          <cell r="BE256">
            <v>43298.929663608556</v>
          </cell>
          <cell r="BF256">
            <v>43298.929663608556</v>
          </cell>
          <cell r="BH256">
            <v>51708.715596330272</v>
          </cell>
          <cell r="BI256">
            <v>51708.715596330272</v>
          </cell>
          <cell r="BJ256">
            <v>51708.715596330272</v>
          </cell>
          <cell r="BK256">
            <v>51708.715596330272</v>
          </cell>
          <cell r="BL256">
            <v>51708.715596330272</v>
          </cell>
          <cell r="BM256">
            <v>51708.715596330272</v>
          </cell>
          <cell r="BN256">
            <v>51708.715596330272</v>
          </cell>
          <cell r="BO256">
            <v>51708.715596330272</v>
          </cell>
          <cell r="BP256">
            <v>51708.715596330272</v>
          </cell>
          <cell r="BQ256">
            <v>51708.715596330272</v>
          </cell>
          <cell r="BR256">
            <v>51708.715596330272</v>
          </cell>
          <cell r="BS256">
            <v>51708.715596330272</v>
          </cell>
          <cell r="BT256">
            <v>51708.715596330272</v>
          </cell>
          <cell r="BU256">
            <v>51708.715596330272</v>
          </cell>
          <cell r="BV256">
            <v>51708.715596330272</v>
          </cell>
          <cell r="BW256">
            <v>51708.715596330272</v>
          </cell>
          <cell r="BX256">
            <v>51708.715596330272</v>
          </cell>
          <cell r="BY256">
            <v>51708.715596330272</v>
          </cell>
          <cell r="BZ256">
            <v>51708.715596330272</v>
          </cell>
          <cell r="CA256">
            <v>51708.715596330272</v>
          </cell>
          <cell r="CB256">
            <v>51708.715596330272</v>
          </cell>
          <cell r="CC256">
            <v>51708.715596330272</v>
          </cell>
          <cell r="CD256">
            <v>51708.715596330272</v>
          </cell>
          <cell r="CE256">
            <v>51708.715596330272</v>
          </cell>
        </row>
        <row r="257">
          <cell r="B257" t="str">
            <v>VIC - Candidate Care ABN Contractors</v>
          </cell>
          <cell r="AB257">
            <v>6000</v>
          </cell>
          <cell r="AC257">
            <v>6000</v>
          </cell>
          <cell r="AD257">
            <v>6000</v>
          </cell>
          <cell r="AE257">
            <v>6000</v>
          </cell>
          <cell r="AF257">
            <v>6000</v>
          </cell>
          <cell r="AJ257">
            <v>0</v>
          </cell>
          <cell r="AN257">
            <v>0</v>
          </cell>
          <cell r="AQ257">
            <v>0</v>
          </cell>
          <cell r="AR257">
            <v>0</v>
          </cell>
          <cell r="AS257">
            <v>0</v>
          </cell>
          <cell r="AU257">
            <v>0</v>
          </cell>
          <cell r="AV257">
            <v>0</v>
          </cell>
          <cell r="AW257">
            <v>0</v>
          </cell>
          <cell r="AX257">
            <v>0</v>
          </cell>
          <cell r="AY257">
            <v>0</v>
          </cell>
        </row>
        <row r="258">
          <cell r="B258" t="str">
            <v>Total S&amp;W: Candidate Care</v>
          </cell>
          <cell r="H258">
            <v>39208.44</v>
          </cell>
          <cell r="I258">
            <v>39067.33</v>
          </cell>
          <cell r="J258">
            <v>39067.33</v>
          </cell>
          <cell r="K258">
            <v>40980.42</v>
          </cell>
          <cell r="L258">
            <v>42156.800000000003</v>
          </cell>
          <cell r="M258">
            <v>34864.17</v>
          </cell>
          <cell r="N258">
            <v>34864.160000000003</v>
          </cell>
          <cell r="O258">
            <v>64255.45</v>
          </cell>
          <cell r="P258">
            <v>54673</v>
          </cell>
          <cell r="Q258">
            <v>47715.229999999996</v>
          </cell>
          <cell r="R258">
            <v>47715.229999999996</v>
          </cell>
          <cell r="S258">
            <v>560626.17000000004</v>
          </cell>
          <cell r="U258">
            <v>76580.19</v>
          </cell>
          <cell r="V258">
            <v>71665.73</v>
          </cell>
          <cell r="W258">
            <v>75792.88</v>
          </cell>
          <cell r="X258">
            <v>72171.600000000006</v>
          </cell>
          <cell r="Y258">
            <v>77939.320000000007</v>
          </cell>
          <cell r="Z258">
            <v>68980.5</v>
          </cell>
          <cell r="AA258">
            <v>70721.13</v>
          </cell>
          <cell r="AB258">
            <v>88471.709999999992</v>
          </cell>
          <cell r="AC258">
            <v>85506.44</v>
          </cell>
          <cell r="AD258">
            <v>88208.01999999999</v>
          </cell>
          <cell r="AE258">
            <v>84386.07</v>
          </cell>
          <cell r="AF258">
            <v>85915.19</v>
          </cell>
          <cell r="AH258">
            <v>89005.239999999991</v>
          </cell>
          <cell r="AI258">
            <v>73268.39</v>
          </cell>
          <cell r="AJ258">
            <v>72645.08</v>
          </cell>
          <cell r="AK258">
            <v>80001.59</v>
          </cell>
          <cell r="AL258">
            <v>73445.709999999992</v>
          </cell>
          <cell r="AM258">
            <v>74716.929999999993</v>
          </cell>
          <cell r="AN258">
            <v>80376.350000000006</v>
          </cell>
          <cell r="AO258">
            <v>83467.77</v>
          </cell>
          <cell r="AP258">
            <v>85264.43</v>
          </cell>
          <cell r="AQ258">
            <v>94392.22</v>
          </cell>
          <cell r="AR258">
            <v>97287.31</v>
          </cell>
          <cell r="AS258">
            <v>105882.14</v>
          </cell>
          <cell r="AU258">
            <v>81674.17</v>
          </cell>
          <cell r="AV258">
            <v>82467.850000000006</v>
          </cell>
          <cell r="AW258">
            <v>91974.399999999994</v>
          </cell>
          <cell r="AX258">
            <v>75485.37</v>
          </cell>
          <cell r="AY258">
            <v>84753.75</v>
          </cell>
          <cell r="AZ258">
            <v>103008.40978593272</v>
          </cell>
          <cell r="BA258">
            <v>103008.40978593272</v>
          </cell>
          <cell r="BB258">
            <v>106318.80733944953</v>
          </cell>
          <cell r="BC258">
            <v>95123.088685015275</v>
          </cell>
          <cell r="BD258">
            <v>72068.042813455657</v>
          </cell>
          <cell r="BE258">
            <v>72068.042813455657</v>
          </cell>
          <cell r="BF258">
            <v>72068.042813455657</v>
          </cell>
          <cell r="BH258">
            <v>80477.798929663608</v>
          </cell>
          <cell r="BI258">
            <v>80477.798929663608</v>
          </cell>
          <cell r="BJ258">
            <v>80477.798929663608</v>
          </cell>
          <cell r="BK258">
            <v>80477.798929663608</v>
          </cell>
          <cell r="BL258">
            <v>80477.798929663608</v>
          </cell>
          <cell r="BM258">
            <v>80477.798929663608</v>
          </cell>
          <cell r="BN258">
            <v>80477.798929663608</v>
          </cell>
          <cell r="BO258">
            <v>80477.798929663608</v>
          </cell>
          <cell r="BP258">
            <v>80477.798929663608</v>
          </cell>
          <cell r="BQ258">
            <v>80477.798929663608</v>
          </cell>
          <cell r="BR258">
            <v>80477.798929663608</v>
          </cell>
          <cell r="BS258">
            <v>80477.798929663608</v>
          </cell>
          <cell r="BT258">
            <v>51708.715596330272</v>
          </cell>
          <cell r="BU258">
            <v>51708.715596330272</v>
          </cell>
          <cell r="BV258">
            <v>51708.715596330272</v>
          </cell>
          <cell r="BW258">
            <v>51708.715596330272</v>
          </cell>
          <cell r="BX258">
            <v>51708.715596330272</v>
          </cell>
          <cell r="BY258">
            <v>51708.715596330272</v>
          </cell>
          <cell r="BZ258">
            <v>51708.715596330272</v>
          </cell>
          <cell r="CA258">
            <v>51708.715596330272</v>
          </cell>
          <cell r="CB258">
            <v>51708.715596330272</v>
          </cell>
          <cell r="CC258">
            <v>51708.715596330272</v>
          </cell>
          <cell r="CD258">
            <v>51708.715596330272</v>
          </cell>
          <cell r="CE258">
            <v>51708.715596330272</v>
          </cell>
        </row>
        <row r="259">
          <cell r="B259" t="str">
            <v>S &amp; W: Contractor Care</v>
          </cell>
          <cell r="AQ259">
            <v>0</v>
          </cell>
          <cell r="AR259">
            <v>0</v>
          </cell>
          <cell r="AS259">
            <v>0</v>
          </cell>
          <cell r="AU259">
            <v>0</v>
          </cell>
          <cell r="AV259">
            <v>0</v>
          </cell>
          <cell r="AW259">
            <v>0</v>
          </cell>
          <cell r="AX259">
            <v>0</v>
          </cell>
          <cell r="AY259">
            <v>0</v>
          </cell>
        </row>
        <row r="260">
          <cell r="B260" t="str">
            <v>NSW - S &amp; W : Contractor Care</v>
          </cell>
          <cell r="AC260">
            <v>8589.73</v>
          </cell>
          <cell r="AD260">
            <v>6666.65</v>
          </cell>
          <cell r="AE260">
            <v>6665.65</v>
          </cell>
          <cell r="AF260">
            <v>15840.96</v>
          </cell>
          <cell r="AH260">
            <v>12083.29</v>
          </cell>
          <cell r="AI260">
            <v>6666.65</v>
          </cell>
          <cell r="AJ260">
            <v>12083.3</v>
          </cell>
          <cell r="AK260">
            <v>12083.31</v>
          </cell>
          <cell r="AL260">
            <v>12083.31</v>
          </cell>
          <cell r="AM260">
            <v>6666.64</v>
          </cell>
          <cell r="AN260">
            <v>12083.31</v>
          </cell>
          <cell r="AO260">
            <v>13764.96</v>
          </cell>
          <cell r="AP260">
            <v>15363.43</v>
          </cell>
          <cell r="AQ260">
            <v>9980.2900000000009</v>
          </cell>
          <cell r="AR260">
            <v>0</v>
          </cell>
          <cell r="AS260">
            <v>0</v>
          </cell>
          <cell r="AU260">
            <v>6249.99</v>
          </cell>
          <cell r="AV260">
            <v>6249.99</v>
          </cell>
          <cell r="AW260">
            <v>6249.99</v>
          </cell>
          <cell r="AX260">
            <v>6249.99</v>
          </cell>
          <cell r="AY260">
            <v>6249.99</v>
          </cell>
          <cell r="AZ260">
            <v>6250</v>
          </cell>
          <cell r="BA260">
            <v>6250</v>
          </cell>
          <cell r="BB260">
            <v>6250</v>
          </cell>
          <cell r="BC260">
            <v>6250</v>
          </cell>
          <cell r="BD260">
            <v>6250</v>
          </cell>
          <cell r="BE260">
            <v>6250</v>
          </cell>
          <cell r="BF260">
            <v>6250</v>
          </cell>
          <cell r="BH260">
            <v>6250</v>
          </cell>
          <cell r="BI260">
            <v>6250</v>
          </cell>
          <cell r="BJ260">
            <v>6250</v>
          </cell>
          <cell r="BK260">
            <v>6250</v>
          </cell>
          <cell r="BL260">
            <v>6250</v>
          </cell>
          <cell r="BM260">
            <v>6250</v>
          </cell>
          <cell r="BN260">
            <v>6250</v>
          </cell>
          <cell r="BO260">
            <v>6250</v>
          </cell>
          <cell r="BP260">
            <v>6250</v>
          </cell>
          <cell r="BQ260">
            <v>6250</v>
          </cell>
          <cell r="BR260">
            <v>6250</v>
          </cell>
          <cell r="BS260">
            <v>6250</v>
          </cell>
          <cell r="BT260">
            <v>0</v>
          </cell>
          <cell r="BU260">
            <v>0</v>
          </cell>
          <cell r="BV260">
            <v>0</v>
          </cell>
          <cell r="BW260">
            <v>0</v>
          </cell>
          <cell r="BX260">
            <v>0</v>
          </cell>
          <cell r="BY260">
            <v>0</v>
          </cell>
          <cell r="BZ260">
            <v>0</v>
          </cell>
          <cell r="CA260">
            <v>0</v>
          </cell>
          <cell r="CB260">
            <v>0</v>
          </cell>
          <cell r="CC260">
            <v>0</v>
          </cell>
          <cell r="CD260">
            <v>0</v>
          </cell>
          <cell r="CE260">
            <v>0</v>
          </cell>
        </row>
        <row r="261">
          <cell r="B261" t="str">
            <v>VIC - S &amp; W :Contractor Care</v>
          </cell>
          <cell r="C261">
            <v>0</v>
          </cell>
          <cell r="H261">
            <v>0</v>
          </cell>
          <cell r="I261">
            <v>0</v>
          </cell>
          <cell r="J261">
            <v>0</v>
          </cell>
          <cell r="K261">
            <v>0</v>
          </cell>
          <cell r="L261">
            <v>0</v>
          </cell>
          <cell r="M261">
            <v>0</v>
          </cell>
          <cell r="N261">
            <v>0</v>
          </cell>
          <cell r="O261">
            <v>0</v>
          </cell>
          <cell r="P261">
            <v>0</v>
          </cell>
          <cell r="Q261">
            <v>0</v>
          </cell>
          <cell r="R261">
            <v>0</v>
          </cell>
          <cell r="S261">
            <v>58205.84</v>
          </cell>
          <cell r="U261">
            <v>8333.17</v>
          </cell>
          <cell r="V261">
            <v>8333.31</v>
          </cell>
          <cell r="W261">
            <v>8333.17</v>
          </cell>
          <cell r="X261">
            <v>13640.99</v>
          </cell>
          <cell r="Y261">
            <v>12083.31</v>
          </cell>
          <cell r="Z261">
            <v>12083.3</v>
          </cell>
          <cell r="AA261">
            <v>12083.3</v>
          </cell>
          <cell r="AB261">
            <v>12083.1</v>
          </cell>
          <cell r="AC261">
            <v>12083.24</v>
          </cell>
          <cell r="AD261">
            <v>12083.31</v>
          </cell>
          <cell r="AE261">
            <v>12083.3</v>
          </cell>
          <cell r="AF261">
            <v>12083.31</v>
          </cell>
          <cell r="AH261">
            <v>6666</v>
          </cell>
          <cell r="AI261">
            <v>12083.32</v>
          </cell>
          <cell r="AJ261">
            <v>7051.26</v>
          </cell>
          <cell r="AK261">
            <v>6666.65</v>
          </cell>
          <cell r="AL261">
            <v>6666.65</v>
          </cell>
          <cell r="AM261">
            <v>12083.31</v>
          </cell>
          <cell r="AN261">
            <v>6666.65</v>
          </cell>
          <cell r="AO261">
            <v>6666.65</v>
          </cell>
          <cell r="AP261">
            <v>6666.65</v>
          </cell>
          <cell r="AQ261">
            <v>3000.01</v>
          </cell>
          <cell r="AR261">
            <v>2999.99</v>
          </cell>
          <cell r="AS261">
            <v>2999.98</v>
          </cell>
          <cell r="AU261">
            <v>13000.03</v>
          </cell>
          <cell r="AV261">
            <v>12784.71</v>
          </cell>
          <cell r="AW261">
            <v>13316.62</v>
          </cell>
          <cell r="AX261">
            <v>6880.73</v>
          </cell>
          <cell r="AY261">
            <v>6880.74</v>
          </cell>
          <cell r="AZ261">
            <v>6880.7339449541278</v>
          </cell>
          <cell r="BA261">
            <v>6880.7339449541278</v>
          </cell>
          <cell r="BB261">
            <v>6880.7339449541278</v>
          </cell>
          <cell r="BC261">
            <v>6880.7339449541278</v>
          </cell>
          <cell r="BD261">
            <v>6880.7339449541278</v>
          </cell>
          <cell r="BE261">
            <v>6880.7339449541278</v>
          </cell>
          <cell r="BF261">
            <v>6880.7339449541278</v>
          </cell>
          <cell r="BH261">
            <v>6880.7339449541278</v>
          </cell>
          <cell r="BI261">
            <v>6880.7339449541278</v>
          </cell>
          <cell r="BJ261">
            <v>6880.7339449541278</v>
          </cell>
          <cell r="BK261">
            <v>6880.7339449541278</v>
          </cell>
          <cell r="BL261">
            <v>6880.7339449541278</v>
          </cell>
          <cell r="BM261">
            <v>6880.7339449541278</v>
          </cell>
          <cell r="BN261">
            <v>6880.7339449541278</v>
          </cell>
          <cell r="BO261">
            <v>6880.7339449541278</v>
          </cell>
          <cell r="BP261">
            <v>6880.7339449541278</v>
          </cell>
          <cell r="BQ261">
            <v>6880.7339449541278</v>
          </cell>
          <cell r="BR261">
            <v>6880.7339449541278</v>
          </cell>
          <cell r="BS261">
            <v>6880.7339449541278</v>
          </cell>
          <cell r="BT261">
            <v>6880.7339449541278</v>
          </cell>
          <cell r="BU261">
            <v>6880.7339449541278</v>
          </cell>
          <cell r="BV261">
            <v>6880.7339449541278</v>
          </cell>
          <cell r="BW261">
            <v>6880.7339449541278</v>
          </cell>
          <cell r="BX261">
            <v>6880.7339449541278</v>
          </cell>
          <cell r="BY261">
            <v>6880.7339449541278</v>
          </cell>
          <cell r="BZ261">
            <v>6880.7339449541278</v>
          </cell>
          <cell r="CA261">
            <v>6880.7339449541278</v>
          </cell>
          <cell r="CB261">
            <v>6880.7339449541278</v>
          </cell>
          <cell r="CC261">
            <v>6880.7339449541278</v>
          </cell>
          <cell r="CD261">
            <v>6880.7339449541278</v>
          </cell>
          <cell r="CE261">
            <v>6880.7339449541278</v>
          </cell>
        </row>
        <row r="262">
          <cell r="B262" t="str">
            <v>Total S &amp; W: Contractor Care</v>
          </cell>
          <cell r="H262">
            <v>0</v>
          </cell>
          <cell r="I262">
            <v>0</v>
          </cell>
          <cell r="J262">
            <v>0</v>
          </cell>
          <cell r="K262">
            <v>0</v>
          </cell>
          <cell r="L262">
            <v>0</v>
          </cell>
          <cell r="M262">
            <v>0</v>
          </cell>
          <cell r="N262">
            <v>0</v>
          </cell>
          <cell r="O262">
            <v>0</v>
          </cell>
          <cell r="P262">
            <v>0</v>
          </cell>
          <cell r="Q262">
            <v>0</v>
          </cell>
          <cell r="R262">
            <v>0</v>
          </cell>
          <cell r="S262">
            <v>58205.84</v>
          </cell>
          <cell r="U262">
            <v>8333.17</v>
          </cell>
          <cell r="V262">
            <v>8333.31</v>
          </cell>
          <cell r="W262">
            <v>8333.17</v>
          </cell>
          <cell r="X262">
            <v>13640.99</v>
          </cell>
          <cell r="Y262">
            <v>12083.31</v>
          </cell>
          <cell r="Z262">
            <v>12083.3</v>
          </cell>
          <cell r="AA262">
            <v>12083.3</v>
          </cell>
          <cell r="AB262">
            <v>12083.1</v>
          </cell>
          <cell r="AC262">
            <v>20672.97</v>
          </cell>
          <cell r="AD262">
            <v>18749.96</v>
          </cell>
          <cell r="AE262">
            <v>18748.949999999997</v>
          </cell>
          <cell r="AF262">
            <v>27924.269999999997</v>
          </cell>
          <cell r="AH262">
            <v>18749.29</v>
          </cell>
          <cell r="AI262">
            <v>18749.97</v>
          </cell>
          <cell r="AJ262">
            <v>19134.559999999998</v>
          </cell>
          <cell r="AK262">
            <v>18749.96</v>
          </cell>
          <cell r="AL262">
            <v>18749.96</v>
          </cell>
          <cell r="AM262">
            <v>18749.95</v>
          </cell>
          <cell r="AN262">
            <v>18749.96</v>
          </cell>
          <cell r="AO262">
            <v>20431.61</v>
          </cell>
          <cell r="AP262">
            <v>22030.080000000002</v>
          </cell>
          <cell r="AQ262">
            <v>12980.300000000001</v>
          </cell>
          <cell r="AR262">
            <v>2999.99</v>
          </cell>
          <cell r="AS262">
            <v>2999.98</v>
          </cell>
          <cell r="AU262">
            <v>19250.02</v>
          </cell>
          <cell r="AV262">
            <v>19034.699999999997</v>
          </cell>
          <cell r="AW262">
            <v>19566.61</v>
          </cell>
          <cell r="AX262">
            <v>13130.72</v>
          </cell>
          <cell r="AY262">
            <v>13130.73</v>
          </cell>
          <cell r="AZ262">
            <v>13130.733944954129</v>
          </cell>
          <cell r="BA262">
            <v>13130.733944954129</v>
          </cell>
          <cell r="BB262">
            <v>13130.733944954129</v>
          </cell>
          <cell r="BC262">
            <v>13130.733944954129</v>
          </cell>
          <cell r="BD262">
            <v>13130.733944954129</v>
          </cell>
          <cell r="BE262">
            <v>13130.733944954129</v>
          </cell>
          <cell r="BF262">
            <v>13130.733944954129</v>
          </cell>
          <cell r="BH262">
            <v>13130.733944954129</v>
          </cell>
          <cell r="BI262">
            <v>13130.733944954129</v>
          </cell>
          <cell r="BJ262">
            <v>13130.733944954129</v>
          </cell>
          <cell r="BK262">
            <v>13130.733944954129</v>
          </cell>
          <cell r="BL262">
            <v>13130.733944954129</v>
          </cell>
          <cell r="BM262">
            <v>13130.733944954129</v>
          </cell>
          <cell r="BN262">
            <v>13130.733944954129</v>
          </cell>
          <cell r="BO262">
            <v>13130.733944954129</v>
          </cell>
          <cell r="BP262">
            <v>13130.733944954129</v>
          </cell>
          <cell r="BQ262">
            <v>13130.733944954129</v>
          </cell>
          <cell r="BR262">
            <v>13130.733944954129</v>
          </cell>
          <cell r="BS262">
            <v>13130.733944954129</v>
          </cell>
          <cell r="BT262">
            <v>6880.7339449541278</v>
          </cell>
          <cell r="BU262">
            <v>6880.7339449541278</v>
          </cell>
          <cell r="BV262">
            <v>6880.7339449541278</v>
          </cell>
          <cell r="BW262">
            <v>6880.7339449541278</v>
          </cell>
          <cell r="BX262">
            <v>6880.7339449541278</v>
          </cell>
          <cell r="BY262">
            <v>6880.7339449541278</v>
          </cell>
          <cell r="BZ262">
            <v>6880.7339449541278</v>
          </cell>
          <cell r="CA262">
            <v>6880.7339449541278</v>
          </cell>
          <cell r="CB262">
            <v>6880.7339449541278</v>
          </cell>
          <cell r="CC262">
            <v>6880.7339449541278</v>
          </cell>
          <cell r="CD262">
            <v>6880.7339449541278</v>
          </cell>
          <cell r="CE262">
            <v>6880.7339449541278</v>
          </cell>
        </row>
        <row r="263">
          <cell r="B263" t="str">
            <v>S &amp; W:Business Development</v>
          </cell>
          <cell r="C263">
            <v>0</v>
          </cell>
          <cell r="H263">
            <v>0</v>
          </cell>
          <cell r="I263">
            <v>0</v>
          </cell>
          <cell r="J263">
            <v>0</v>
          </cell>
          <cell r="K263">
            <v>0</v>
          </cell>
          <cell r="L263">
            <v>0</v>
          </cell>
          <cell r="M263">
            <v>0</v>
          </cell>
          <cell r="N263">
            <v>0</v>
          </cell>
          <cell r="O263">
            <v>0</v>
          </cell>
          <cell r="P263">
            <v>0</v>
          </cell>
          <cell r="Q263">
            <v>0</v>
          </cell>
          <cell r="R263">
            <v>0</v>
          </cell>
          <cell r="S263">
            <v>0</v>
          </cell>
          <cell r="U263">
            <v>0</v>
          </cell>
          <cell r="V263">
            <v>0</v>
          </cell>
          <cell r="W263">
            <v>0</v>
          </cell>
          <cell r="X263">
            <v>0</v>
          </cell>
          <cell r="Y263">
            <v>0</v>
          </cell>
          <cell r="Z263">
            <v>0</v>
          </cell>
          <cell r="AA263">
            <v>0</v>
          </cell>
          <cell r="AC263">
            <v>0</v>
          </cell>
          <cell r="AD263">
            <v>0</v>
          </cell>
          <cell r="AE263">
            <v>0</v>
          </cell>
          <cell r="AF263">
            <v>0</v>
          </cell>
          <cell r="AH263">
            <v>0</v>
          </cell>
          <cell r="AI263">
            <v>0</v>
          </cell>
          <cell r="AJ263">
            <v>0</v>
          </cell>
          <cell r="AL263">
            <v>0</v>
          </cell>
          <cell r="AM263">
            <v>0</v>
          </cell>
          <cell r="AN263">
            <v>0</v>
          </cell>
          <cell r="AO263">
            <v>0</v>
          </cell>
          <cell r="AP263">
            <v>0</v>
          </cell>
          <cell r="AQ263">
            <v>0</v>
          </cell>
          <cell r="AR263">
            <v>0</v>
          </cell>
          <cell r="AS263">
            <v>0</v>
          </cell>
          <cell r="AU263">
            <v>0</v>
          </cell>
          <cell r="AV263">
            <v>0</v>
          </cell>
          <cell r="AW263">
            <v>0</v>
          </cell>
          <cell r="AX263">
            <v>6116.21</v>
          </cell>
          <cell r="AY263">
            <v>0</v>
          </cell>
          <cell r="AZ263">
            <v>0</v>
          </cell>
          <cell r="BA263">
            <v>0</v>
          </cell>
          <cell r="BB263">
            <v>0</v>
          </cell>
          <cell r="BC263">
            <v>0</v>
          </cell>
          <cell r="BD263">
            <v>0</v>
          </cell>
          <cell r="BE263">
            <v>0</v>
          </cell>
          <cell r="BF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row>
        <row r="264">
          <cell r="B264" t="str">
            <v>S &amp; W:Admin</v>
          </cell>
          <cell r="AQ264">
            <v>0</v>
          </cell>
          <cell r="AR264">
            <v>0</v>
          </cell>
          <cell r="AS264">
            <v>0</v>
          </cell>
          <cell r="AU264">
            <v>0</v>
          </cell>
          <cell r="AV264">
            <v>0</v>
          </cell>
          <cell r="AW264">
            <v>0</v>
          </cell>
          <cell r="AX264">
            <v>0</v>
          </cell>
          <cell r="AY264">
            <v>0</v>
          </cell>
        </row>
        <row r="265">
          <cell r="B265" t="str">
            <v>NSW - S &amp; W:Admin</v>
          </cell>
          <cell r="C265">
            <v>0</v>
          </cell>
          <cell r="H265">
            <v>4333.34</v>
          </cell>
          <cell r="I265">
            <v>4333.34</v>
          </cell>
          <cell r="J265">
            <v>4333.34</v>
          </cell>
          <cell r="K265">
            <v>5000</v>
          </cell>
          <cell r="L265">
            <v>10292.32</v>
          </cell>
          <cell r="M265">
            <v>11990.53</v>
          </cell>
          <cell r="N265">
            <v>9638.3799999999992</v>
          </cell>
          <cell r="O265">
            <v>10733.34</v>
          </cell>
          <cell r="P265">
            <v>14483</v>
          </cell>
          <cell r="Q265">
            <v>5416.67</v>
          </cell>
          <cell r="R265">
            <v>5416.67</v>
          </cell>
          <cell r="S265">
            <v>108371.29</v>
          </cell>
          <cell r="U265">
            <v>9333.24</v>
          </cell>
          <cell r="V265">
            <v>9333.41</v>
          </cell>
          <cell r="W265">
            <v>10067.209999999999</v>
          </cell>
          <cell r="X265">
            <v>9333.34</v>
          </cell>
          <cell r="Y265">
            <v>9333.41</v>
          </cell>
          <cell r="Z265">
            <v>9333.41</v>
          </cell>
          <cell r="AA265">
            <v>9333.41</v>
          </cell>
          <cell r="AB265">
            <v>9333.34</v>
          </cell>
          <cell r="AC265">
            <v>9333.42</v>
          </cell>
          <cell r="AD265">
            <v>12449.66</v>
          </cell>
          <cell r="AE265">
            <v>9023.77</v>
          </cell>
          <cell r="AF265">
            <v>9023.77</v>
          </cell>
          <cell r="AH265">
            <v>9023.77</v>
          </cell>
          <cell r="AI265">
            <v>12023.77</v>
          </cell>
          <cell r="AJ265">
            <v>9023.77</v>
          </cell>
          <cell r="AK265">
            <v>9023.77</v>
          </cell>
          <cell r="AL265">
            <v>9023.76</v>
          </cell>
          <cell r="AM265">
            <v>9023.77</v>
          </cell>
          <cell r="AN265">
            <v>9023.77</v>
          </cell>
          <cell r="AO265">
            <v>8026.14</v>
          </cell>
          <cell r="AP265">
            <v>10326.9</v>
          </cell>
          <cell r="AQ265">
            <v>9749.98</v>
          </cell>
          <cell r="AR265">
            <v>9749.9699999999993</v>
          </cell>
          <cell r="AS265">
            <v>9749.98</v>
          </cell>
          <cell r="AU265">
            <v>9749.98</v>
          </cell>
          <cell r="AV265">
            <v>15166.64</v>
          </cell>
          <cell r="AW265">
            <v>15866.19</v>
          </cell>
          <cell r="AX265">
            <v>9749.98</v>
          </cell>
          <cell r="AY265">
            <v>15866.19</v>
          </cell>
          <cell r="AZ265">
            <v>16248.470948012231</v>
          </cell>
          <cell r="BA265">
            <v>16248.470948012231</v>
          </cell>
          <cell r="BB265">
            <v>16248.470948012231</v>
          </cell>
          <cell r="BC265">
            <v>16248.470948012231</v>
          </cell>
          <cell r="BD265">
            <v>16248.470948012231</v>
          </cell>
          <cell r="BE265">
            <v>16248.470948012231</v>
          </cell>
          <cell r="BF265">
            <v>16248.470948012231</v>
          </cell>
          <cell r="BH265">
            <v>16248.5</v>
          </cell>
          <cell r="BI265">
            <v>16248.5</v>
          </cell>
          <cell r="BJ265">
            <v>16248.5</v>
          </cell>
          <cell r="BK265">
            <v>16248.5</v>
          </cell>
          <cell r="BL265">
            <v>16248.5</v>
          </cell>
          <cell r="BM265">
            <v>16248.5</v>
          </cell>
          <cell r="BN265">
            <v>16248.5</v>
          </cell>
          <cell r="BO265">
            <v>16248.5</v>
          </cell>
          <cell r="BP265">
            <v>16248.5</v>
          </cell>
          <cell r="BQ265">
            <v>16248.5</v>
          </cell>
          <cell r="BR265">
            <v>16248.5</v>
          </cell>
          <cell r="BS265">
            <v>16248.5</v>
          </cell>
          <cell r="BT265">
            <v>0</v>
          </cell>
          <cell r="BU265">
            <v>0</v>
          </cell>
          <cell r="BV265">
            <v>0</v>
          </cell>
          <cell r="BW265">
            <v>0</v>
          </cell>
          <cell r="BX265">
            <v>0</v>
          </cell>
          <cell r="BY265">
            <v>0</v>
          </cell>
          <cell r="BZ265">
            <v>0</v>
          </cell>
          <cell r="CA265">
            <v>0</v>
          </cell>
          <cell r="CB265">
            <v>0</v>
          </cell>
          <cell r="CC265">
            <v>0</v>
          </cell>
          <cell r="CD265">
            <v>0</v>
          </cell>
          <cell r="CE265">
            <v>0</v>
          </cell>
        </row>
        <row r="266">
          <cell r="B266" t="str">
            <v>VIC - S &amp; W:Admin</v>
          </cell>
          <cell r="C266">
            <v>0</v>
          </cell>
          <cell r="H266">
            <v>6360.37</v>
          </cell>
          <cell r="I266">
            <v>6919.34</v>
          </cell>
          <cell r="J266">
            <v>7053.62</v>
          </cell>
          <cell r="K266">
            <v>6757.09</v>
          </cell>
          <cell r="L266">
            <v>6611.74</v>
          </cell>
          <cell r="M266">
            <v>6856.33</v>
          </cell>
          <cell r="N266">
            <v>7510.46</v>
          </cell>
          <cell r="O266">
            <v>7874.41</v>
          </cell>
          <cell r="P266">
            <v>7493</v>
          </cell>
          <cell r="Q266">
            <v>6971.09</v>
          </cell>
          <cell r="R266">
            <v>6971.09</v>
          </cell>
          <cell r="S266">
            <v>95756.05</v>
          </cell>
          <cell r="U266">
            <v>14002.04</v>
          </cell>
          <cell r="V266">
            <v>14255.8</v>
          </cell>
          <cell r="W266">
            <v>13952.17</v>
          </cell>
          <cell r="X266">
            <v>11738.21</v>
          </cell>
          <cell r="Y266">
            <v>9106.2800000000007</v>
          </cell>
          <cell r="Z266">
            <v>8940.36</v>
          </cell>
          <cell r="AA266">
            <v>8746.2800000000007</v>
          </cell>
          <cell r="AB266">
            <v>9178.59</v>
          </cell>
          <cell r="AC266">
            <v>8746.2800000000007</v>
          </cell>
          <cell r="AD266">
            <v>8816.7900000000009</v>
          </cell>
          <cell r="AE266">
            <v>8825.67</v>
          </cell>
          <cell r="AF266">
            <v>8746.27</v>
          </cell>
          <cell r="AH266">
            <v>9766.4500000000007</v>
          </cell>
          <cell r="AI266">
            <v>13384.06</v>
          </cell>
          <cell r="AJ266">
            <v>9468.74</v>
          </cell>
          <cell r="AK266">
            <v>9468.81</v>
          </cell>
          <cell r="AL266">
            <v>9468.81</v>
          </cell>
          <cell r="AM266">
            <v>10982.65</v>
          </cell>
          <cell r="AN266">
            <v>9468.81</v>
          </cell>
          <cell r="AO266">
            <v>14542.44</v>
          </cell>
          <cell r="AP266">
            <v>9951.52</v>
          </cell>
          <cell r="AQ266">
            <v>13248.79</v>
          </cell>
          <cell r="AR266">
            <v>11196.05</v>
          </cell>
          <cell r="AS266">
            <v>13899.35</v>
          </cell>
          <cell r="AU266">
            <v>7523.04</v>
          </cell>
          <cell r="AV266">
            <v>10028.299999999999</v>
          </cell>
          <cell r="AW266">
            <v>8669.7099999999991</v>
          </cell>
          <cell r="AX266">
            <v>12041.77</v>
          </cell>
          <cell r="AY266">
            <v>7003.08</v>
          </cell>
          <cell r="AZ266">
            <v>7110.0917431192656</v>
          </cell>
          <cell r="BA266">
            <v>7110.0917431192656</v>
          </cell>
          <cell r="BB266">
            <v>7110.0917431192656</v>
          </cell>
          <cell r="BC266">
            <v>7110.0917431192656</v>
          </cell>
          <cell r="BD266">
            <v>7110.0917431192656</v>
          </cell>
          <cell r="BE266">
            <v>7110.0917431192656</v>
          </cell>
          <cell r="BF266">
            <v>7110.0917431192656</v>
          </cell>
          <cell r="BH266">
            <v>7110.0917431192656</v>
          </cell>
          <cell r="BI266">
            <v>7110.0917431192656</v>
          </cell>
          <cell r="BJ266">
            <v>7110.0917431192656</v>
          </cell>
          <cell r="BK266">
            <v>7110.0917431192656</v>
          </cell>
          <cell r="BL266">
            <v>7110.0917431192656</v>
          </cell>
          <cell r="BM266">
            <v>7110.0917431192656</v>
          </cell>
          <cell r="BN266">
            <v>7110.0917431192656</v>
          </cell>
          <cell r="BO266">
            <v>7110.0917431192656</v>
          </cell>
          <cell r="BP266">
            <v>7110.0917431192656</v>
          </cell>
          <cell r="BQ266">
            <v>7110.0917431192656</v>
          </cell>
          <cell r="BR266">
            <v>7110.0917431192656</v>
          </cell>
          <cell r="BS266">
            <v>7110.0917431192656</v>
          </cell>
          <cell r="BT266">
            <v>7110.0917431192656</v>
          </cell>
          <cell r="BU266">
            <v>7110.0917431192656</v>
          </cell>
          <cell r="BV266">
            <v>7110.0917431192656</v>
          </cell>
          <cell r="BW266">
            <v>7110.0917431192656</v>
          </cell>
          <cell r="BX266">
            <v>7110.0917431192656</v>
          </cell>
          <cell r="BY266">
            <v>7110.0917431192656</v>
          </cell>
          <cell r="BZ266">
            <v>7110.0917431192656</v>
          </cell>
          <cell r="CA266">
            <v>7110.0917431192656</v>
          </cell>
          <cell r="CB266">
            <v>7110.0917431192656</v>
          </cell>
          <cell r="CC266">
            <v>7110.0917431192656</v>
          </cell>
          <cell r="CD266">
            <v>7110.0917431192656</v>
          </cell>
          <cell r="CE266">
            <v>7110.0917431192656</v>
          </cell>
        </row>
        <row r="267">
          <cell r="B267" t="str">
            <v>Total S &amp; W:Admin</v>
          </cell>
          <cell r="H267">
            <v>10693.71</v>
          </cell>
          <cell r="I267">
            <v>11252.68</v>
          </cell>
          <cell r="J267">
            <v>11386.96</v>
          </cell>
          <cell r="K267">
            <v>11757.09</v>
          </cell>
          <cell r="L267">
            <v>16904.060000000001</v>
          </cell>
          <cell r="M267">
            <v>18846.86</v>
          </cell>
          <cell r="N267">
            <v>17148.84</v>
          </cell>
          <cell r="O267">
            <v>18607.75</v>
          </cell>
          <cell r="P267">
            <v>21976</v>
          </cell>
          <cell r="Q267">
            <v>12387.76</v>
          </cell>
          <cell r="R267">
            <v>12387.76</v>
          </cell>
          <cell r="S267">
            <v>204127.34</v>
          </cell>
          <cell r="U267">
            <v>23335.279999999999</v>
          </cell>
          <cell r="V267">
            <v>23589.21</v>
          </cell>
          <cell r="W267">
            <v>24019.379999999997</v>
          </cell>
          <cell r="X267">
            <v>21071.55</v>
          </cell>
          <cell r="Y267">
            <v>18439.690000000002</v>
          </cell>
          <cell r="Z267">
            <v>18273.77</v>
          </cell>
          <cell r="AA267">
            <v>18079.690000000002</v>
          </cell>
          <cell r="AB267">
            <v>18511.93</v>
          </cell>
          <cell r="AC267">
            <v>18079.7</v>
          </cell>
          <cell r="AD267">
            <v>21266.45</v>
          </cell>
          <cell r="AE267">
            <v>17849.440000000002</v>
          </cell>
          <cell r="AF267">
            <v>17770.04</v>
          </cell>
          <cell r="AH267">
            <v>18790.22</v>
          </cell>
          <cell r="AI267">
            <v>25407.83</v>
          </cell>
          <cell r="AJ267">
            <v>18492.510000000002</v>
          </cell>
          <cell r="AK267">
            <v>18492.580000000002</v>
          </cell>
          <cell r="AL267">
            <v>18492.57</v>
          </cell>
          <cell r="AM267">
            <v>20006.419999999998</v>
          </cell>
          <cell r="AN267">
            <v>18492.580000000002</v>
          </cell>
          <cell r="AO267">
            <v>22568.58</v>
          </cell>
          <cell r="AP267">
            <v>20278.419999999998</v>
          </cell>
          <cell r="AQ267">
            <v>22998.77</v>
          </cell>
          <cell r="AR267">
            <v>20946.019999999997</v>
          </cell>
          <cell r="AS267">
            <v>23649.33</v>
          </cell>
          <cell r="AU267">
            <v>17273.02</v>
          </cell>
          <cell r="AV267">
            <v>25194.94</v>
          </cell>
          <cell r="AW267">
            <v>24535.9</v>
          </cell>
          <cell r="AX267">
            <v>21791.75</v>
          </cell>
          <cell r="AY267">
            <v>22869.27</v>
          </cell>
          <cell r="AZ267">
            <v>23358.562691131498</v>
          </cell>
          <cell r="BA267">
            <v>23358.562691131498</v>
          </cell>
          <cell r="BB267">
            <v>23358.562691131498</v>
          </cell>
          <cell r="BC267">
            <v>23358.562691131498</v>
          </cell>
          <cell r="BD267">
            <v>23358.562691131498</v>
          </cell>
          <cell r="BE267">
            <v>23358.562691131498</v>
          </cell>
          <cell r="BF267">
            <v>23358.562691131498</v>
          </cell>
          <cell r="BH267">
            <v>23358.591743119265</v>
          </cell>
          <cell r="BI267">
            <v>23358.591743119265</v>
          </cell>
          <cell r="BJ267">
            <v>23358.591743119265</v>
          </cell>
          <cell r="BK267">
            <v>23358.591743119265</v>
          </cell>
          <cell r="BL267">
            <v>23358.591743119265</v>
          </cell>
          <cell r="BM267">
            <v>23358.591743119265</v>
          </cell>
          <cell r="BN267">
            <v>23358.591743119265</v>
          </cell>
          <cell r="BO267">
            <v>23358.591743119265</v>
          </cell>
          <cell r="BP267">
            <v>23358.591743119265</v>
          </cell>
          <cell r="BQ267">
            <v>23358.591743119265</v>
          </cell>
          <cell r="BR267">
            <v>23358.591743119265</v>
          </cell>
          <cell r="BS267">
            <v>23358.591743119265</v>
          </cell>
          <cell r="BT267">
            <v>7110.0917431192656</v>
          </cell>
          <cell r="BU267">
            <v>7110.0917431192656</v>
          </cell>
          <cell r="BV267">
            <v>7110.0917431192656</v>
          </cell>
          <cell r="BW267">
            <v>7110.0917431192656</v>
          </cell>
          <cell r="BX267">
            <v>7110.0917431192656</v>
          </cell>
          <cell r="BY267">
            <v>7110.0917431192656</v>
          </cell>
          <cell r="BZ267">
            <v>7110.0917431192656</v>
          </cell>
          <cell r="CA267">
            <v>7110.0917431192656</v>
          </cell>
          <cell r="CB267">
            <v>7110.0917431192656</v>
          </cell>
          <cell r="CC267">
            <v>7110.0917431192656</v>
          </cell>
          <cell r="CD267">
            <v>7110.0917431192656</v>
          </cell>
          <cell r="CE267">
            <v>7110.0917431192656</v>
          </cell>
        </row>
        <row r="268">
          <cell r="B268" t="str">
            <v>S &amp; W:Finance</v>
          </cell>
          <cell r="C268">
            <v>0</v>
          </cell>
          <cell r="H268">
            <v>8473.41</v>
          </cell>
          <cell r="I268">
            <v>1693.71</v>
          </cell>
          <cell r="J268">
            <v>6880.69</v>
          </cell>
          <cell r="K268">
            <v>5222.2700000000004</v>
          </cell>
          <cell r="L268">
            <v>4975.2700000000004</v>
          </cell>
          <cell r="M268">
            <v>5363.41</v>
          </cell>
          <cell r="N268">
            <v>6845.4</v>
          </cell>
          <cell r="O268">
            <v>5398.69</v>
          </cell>
          <cell r="P268">
            <v>5011</v>
          </cell>
          <cell r="Q268">
            <v>8612.2099999999991</v>
          </cell>
          <cell r="R268">
            <v>8612.2099999999991</v>
          </cell>
          <cell r="S268">
            <v>74587.009999999995</v>
          </cell>
          <cell r="U268">
            <v>6020</v>
          </cell>
          <cell r="V268">
            <v>6431.25</v>
          </cell>
          <cell r="W268">
            <v>6066.55</v>
          </cell>
          <cell r="X268">
            <v>6066.55</v>
          </cell>
          <cell r="Y268">
            <v>6346.66</v>
          </cell>
          <cell r="Z268">
            <v>6066.55</v>
          </cell>
          <cell r="AA268">
            <v>6066.66</v>
          </cell>
          <cell r="AB268">
            <v>6066.55</v>
          </cell>
          <cell r="AC268">
            <v>6066.66</v>
          </cell>
          <cell r="AD268">
            <v>6066.55</v>
          </cell>
          <cell r="AE268">
            <v>6066.66</v>
          </cell>
          <cell r="AF268">
            <v>6066.66</v>
          </cell>
          <cell r="AH268">
            <v>6066.55</v>
          </cell>
          <cell r="AI268">
            <v>9912.08</v>
          </cell>
          <cell r="AJ268">
            <v>6269.27</v>
          </cell>
          <cell r="AK268">
            <v>6269.16</v>
          </cell>
          <cell r="AL268">
            <v>6269.16</v>
          </cell>
          <cell r="AM268">
            <v>6269.26</v>
          </cell>
          <cell r="AN268">
            <v>6269.27</v>
          </cell>
          <cell r="AO268">
            <v>6269.26</v>
          </cell>
          <cell r="AP268">
            <v>6269.26</v>
          </cell>
          <cell r="AQ268">
            <v>6269.27</v>
          </cell>
          <cell r="AR268">
            <v>6269.16</v>
          </cell>
          <cell r="AS268">
            <v>6269.27</v>
          </cell>
          <cell r="AU268">
            <v>6269.27</v>
          </cell>
          <cell r="AV268">
            <v>6269.16</v>
          </cell>
          <cell r="AW268">
            <v>7301.39</v>
          </cell>
          <cell r="AX268">
            <v>6613.32</v>
          </cell>
          <cell r="AY268">
            <v>6613.31</v>
          </cell>
          <cell r="AZ268">
            <v>6500</v>
          </cell>
          <cell r="BA268">
            <v>6500</v>
          </cell>
          <cell r="BB268">
            <v>6500</v>
          </cell>
          <cell r="BC268">
            <v>6500</v>
          </cell>
          <cell r="BD268">
            <v>6500</v>
          </cell>
          <cell r="BE268">
            <v>6500</v>
          </cell>
          <cell r="BF268">
            <v>6500</v>
          </cell>
          <cell r="BH268">
            <v>6500</v>
          </cell>
          <cell r="BI268">
            <v>6500</v>
          </cell>
          <cell r="BJ268">
            <v>6500</v>
          </cell>
          <cell r="BK268">
            <v>6500</v>
          </cell>
          <cell r="BL268">
            <v>6500</v>
          </cell>
          <cell r="BM268">
            <v>6500</v>
          </cell>
          <cell r="BN268">
            <v>6500</v>
          </cell>
          <cell r="BO268">
            <v>6500</v>
          </cell>
          <cell r="BP268">
            <v>6500</v>
          </cell>
          <cell r="BQ268">
            <v>6500</v>
          </cell>
          <cell r="BR268">
            <v>6500</v>
          </cell>
          <cell r="BS268">
            <v>6500</v>
          </cell>
          <cell r="BT268">
            <v>0</v>
          </cell>
          <cell r="BU268">
            <v>0</v>
          </cell>
          <cell r="BV268">
            <v>0</v>
          </cell>
          <cell r="BW268">
            <v>0</v>
          </cell>
          <cell r="BX268">
            <v>0</v>
          </cell>
          <cell r="BY268">
            <v>0</v>
          </cell>
          <cell r="BZ268">
            <v>0</v>
          </cell>
          <cell r="CA268">
            <v>0</v>
          </cell>
          <cell r="CB268">
            <v>0</v>
          </cell>
          <cell r="CC268">
            <v>0</v>
          </cell>
          <cell r="CD268">
            <v>0</v>
          </cell>
          <cell r="CE268">
            <v>0</v>
          </cell>
        </row>
        <row r="269">
          <cell r="B269" t="str">
            <v>Car Allowance</v>
          </cell>
          <cell r="C269">
            <v>0</v>
          </cell>
          <cell r="H269">
            <v>0</v>
          </cell>
          <cell r="I269">
            <v>0</v>
          </cell>
          <cell r="J269">
            <v>0</v>
          </cell>
          <cell r="K269">
            <v>0</v>
          </cell>
          <cell r="L269">
            <v>0</v>
          </cell>
          <cell r="M269">
            <v>0</v>
          </cell>
          <cell r="N269">
            <v>0</v>
          </cell>
          <cell r="O269">
            <v>0</v>
          </cell>
          <cell r="Q269">
            <v>833.33</v>
          </cell>
          <cell r="R269">
            <v>833.33</v>
          </cell>
          <cell r="S269">
            <v>0</v>
          </cell>
          <cell r="AA269">
            <v>0</v>
          </cell>
          <cell r="AJ269">
            <v>0</v>
          </cell>
          <cell r="AN269">
            <v>0</v>
          </cell>
          <cell r="AO269">
            <v>0</v>
          </cell>
          <cell r="AQ269">
            <v>0</v>
          </cell>
          <cell r="AR269">
            <v>0</v>
          </cell>
          <cell r="AS269">
            <v>0</v>
          </cell>
          <cell r="AU269">
            <v>0</v>
          </cell>
          <cell r="AV269">
            <v>0</v>
          </cell>
          <cell r="AW269">
            <v>0</v>
          </cell>
          <cell r="AX269">
            <v>825.1</v>
          </cell>
          <cell r="AY269">
            <v>379.4</v>
          </cell>
          <cell r="AZ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row>
        <row r="270">
          <cell r="B270" t="str">
            <v>S &amp; W:Incentive pmt</v>
          </cell>
          <cell r="AQ270">
            <v>0</v>
          </cell>
          <cell r="AR270">
            <v>0</v>
          </cell>
          <cell r="AS270">
            <v>0</v>
          </cell>
          <cell r="AU270">
            <v>0</v>
          </cell>
          <cell r="AV270">
            <v>0</v>
          </cell>
          <cell r="AW270">
            <v>0</v>
          </cell>
          <cell r="AX270">
            <v>0</v>
          </cell>
          <cell r="AY270">
            <v>0</v>
          </cell>
        </row>
        <row r="271">
          <cell r="B271" t="str">
            <v>NSW - S &amp; W:Incentive pmt</v>
          </cell>
          <cell r="C271">
            <v>0</v>
          </cell>
          <cell r="H271">
            <v>0</v>
          </cell>
          <cell r="I271">
            <v>0</v>
          </cell>
          <cell r="J271">
            <v>0</v>
          </cell>
          <cell r="K271">
            <v>0</v>
          </cell>
          <cell r="L271">
            <v>16747</v>
          </cell>
          <cell r="M271">
            <v>12720</v>
          </cell>
          <cell r="N271">
            <v>0</v>
          </cell>
          <cell r="O271">
            <v>-15468</v>
          </cell>
          <cell r="P271">
            <v>1134</v>
          </cell>
          <cell r="Q271">
            <v>6566.67</v>
          </cell>
          <cell r="R271">
            <v>6566.67</v>
          </cell>
          <cell r="S271">
            <v>31260.01</v>
          </cell>
          <cell r="U271">
            <v>15999</v>
          </cell>
          <cell r="V271">
            <v>11188.4</v>
          </cell>
          <cell r="W271">
            <v>13050</v>
          </cell>
          <cell r="X271">
            <v>152</v>
          </cell>
          <cell r="Y271">
            <v>9430</v>
          </cell>
          <cell r="Z271">
            <v>-4824.03</v>
          </cell>
          <cell r="AA271">
            <v>0</v>
          </cell>
          <cell r="AB271">
            <v>11494.41</v>
          </cell>
          <cell r="AC271">
            <v>-473.56</v>
          </cell>
          <cell r="AD271">
            <v>176.77</v>
          </cell>
          <cell r="AE271">
            <v>11006.46</v>
          </cell>
          <cell r="AF271">
            <v>-675.5</v>
          </cell>
          <cell r="AH271">
            <v>14855.01</v>
          </cell>
          <cell r="AI271">
            <v>-8357.2900000000009</v>
          </cell>
          <cell r="AJ271">
            <v>5021.54</v>
          </cell>
          <cell r="AK271">
            <v>10195.31</v>
          </cell>
          <cell r="AL271">
            <v>10595</v>
          </cell>
          <cell r="AM271">
            <v>13034.69</v>
          </cell>
          <cell r="AN271">
            <v>0</v>
          </cell>
          <cell r="AO271">
            <v>0</v>
          </cell>
          <cell r="AP271">
            <v>-3825</v>
          </cell>
          <cell r="AQ271">
            <v>0</v>
          </cell>
          <cell r="AR271">
            <v>0</v>
          </cell>
          <cell r="AS271">
            <v>10163.6</v>
          </cell>
          <cell r="AU271">
            <v>3069.24</v>
          </cell>
          <cell r="AV271">
            <v>2202.04</v>
          </cell>
          <cell r="AW271">
            <v>26210.71</v>
          </cell>
          <cell r="AX271">
            <v>-189.75</v>
          </cell>
          <cell r="AY271">
            <v>-22809.54</v>
          </cell>
          <cell r="AZ271">
            <v>4135.4166666666661</v>
          </cell>
          <cell r="BA271">
            <v>4135.4166666666661</v>
          </cell>
          <cell r="BB271">
            <v>4135.4166666666661</v>
          </cell>
          <cell r="BC271">
            <v>4135.4166666666661</v>
          </cell>
          <cell r="BD271">
            <v>4135.4166666666661</v>
          </cell>
          <cell r="BE271">
            <v>4135.4166666666661</v>
          </cell>
          <cell r="BF271">
            <v>4135.4166666666661</v>
          </cell>
          <cell r="BH271">
            <v>3052.083333333333</v>
          </cell>
          <cell r="BI271">
            <v>3052.083333333333</v>
          </cell>
          <cell r="BJ271">
            <v>3052.083333333333</v>
          </cell>
          <cell r="BK271">
            <v>3052.083333333333</v>
          </cell>
          <cell r="BL271">
            <v>3052.083333333333</v>
          </cell>
          <cell r="BM271">
            <v>3052.083333333333</v>
          </cell>
          <cell r="BN271">
            <v>3052.083333333333</v>
          </cell>
          <cell r="BO271">
            <v>3052.083333333333</v>
          </cell>
          <cell r="BP271">
            <v>3052.083333333333</v>
          </cell>
          <cell r="BQ271">
            <v>3052.083333333333</v>
          </cell>
          <cell r="BR271">
            <v>3052.083333333333</v>
          </cell>
          <cell r="BS271">
            <v>3052.083333333333</v>
          </cell>
          <cell r="BT271">
            <v>3052.083333333333</v>
          </cell>
          <cell r="BU271">
            <v>3052.083333333333</v>
          </cell>
          <cell r="BV271">
            <v>3052.083333333333</v>
          </cell>
          <cell r="BW271">
            <v>3052.083333333333</v>
          </cell>
          <cell r="BX271">
            <v>3052.083333333333</v>
          </cell>
          <cell r="BY271">
            <v>3052.083333333333</v>
          </cell>
          <cell r="BZ271">
            <v>3052.083333333333</v>
          </cell>
          <cell r="CA271">
            <v>3052.083333333333</v>
          </cell>
          <cell r="CB271">
            <v>3052.083333333333</v>
          </cell>
          <cell r="CC271">
            <v>3052.083333333333</v>
          </cell>
          <cell r="CD271">
            <v>3052.083333333333</v>
          </cell>
          <cell r="CE271">
            <v>3052.083333333333</v>
          </cell>
        </row>
        <row r="272">
          <cell r="B272" t="str">
            <v>VIC - S &amp; W:Incentive pmt</v>
          </cell>
          <cell r="C272">
            <v>0</v>
          </cell>
          <cell r="H272">
            <v>0</v>
          </cell>
          <cell r="I272">
            <v>9000</v>
          </cell>
          <cell r="J272">
            <v>0</v>
          </cell>
          <cell r="K272">
            <v>2408</v>
          </cell>
          <cell r="L272">
            <v>16973</v>
          </cell>
          <cell r="M272">
            <v>16751</v>
          </cell>
          <cell r="N272">
            <v>0</v>
          </cell>
          <cell r="O272">
            <v>17347</v>
          </cell>
          <cell r="P272">
            <v>6631</v>
          </cell>
          <cell r="Q272">
            <v>9820.67</v>
          </cell>
          <cell r="R272">
            <v>9820.67</v>
          </cell>
          <cell r="S272">
            <v>123569.16</v>
          </cell>
          <cell r="U272">
            <v>27925.7</v>
          </cell>
          <cell r="V272">
            <v>21253.9</v>
          </cell>
          <cell r="W272">
            <v>23755.1</v>
          </cell>
          <cell r="X272">
            <v>16201</v>
          </cell>
          <cell r="Y272">
            <v>6165</v>
          </cell>
          <cell r="Z272">
            <v>1193.29</v>
          </cell>
          <cell r="AA272">
            <v>11367</v>
          </cell>
          <cell r="AB272">
            <v>20331.330000000002</v>
          </cell>
          <cell r="AC272">
            <v>8158.25</v>
          </cell>
          <cell r="AD272">
            <v>30534.37</v>
          </cell>
          <cell r="AE272">
            <v>25392.74</v>
          </cell>
          <cell r="AF272">
            <v>24738.880000000001</v>
          </cell>
          <cell r="AH272">
            <v>11710.99</v>
          </cell>
          <cell r="AI272">
            <v>-11710.99</v>
          </cell>
          <cell r="AJ272">
            <v>21975.85</v>
          </cell>
          <cell r="AK272">
            <v>22401.27</v>
          </cell>
          <cell r="AL272">
            <v>10114.49</v>
          </cell>
          <cell r="AM272">
            <v>8303.56</v>
          </cell>
          <cell r="AN272">
            <v>6224.19</v>
          </cell>
          <cell r="AO272">
            <v>16744.32</v>
          </cell>
          <cell r="AP272">
            <v>6887.79</v>
          </cell>
          <cell r="AQ272">
            <v>10237.18</v>
          </cell>
          <cell r="AR272">
            <v>-4880.55</v>
          </cell>
          <cell r="AS272">
            <v>16215.69</v>
          </cell>
          <cell r="AU272">
            <v>16389.21</v>
          </cell>
          <cell r="AV272">
            <v>7984.55</v>
          </cell>
          <cell r="AW272">
            <v>36104.71</v>
          </cell>
          <cell r="AX272">
            <v>39476.17</v>
          </cell>
          <cell r="AY272">
            <v>8795.82</v>
          </cell>
          <cell r="AZ272">
            <v>10075</v>
          </cell>
          <cell r="BA272">
            <v>10075</v>
          </cell>
          <cell r="BB272">
            <v>10075</v>
          </cell>
          <cell r="BC272">
            <v>10075</v>
          </cell>
          <cell r="BD272">
            <v>10075</v>
          </cell>
          <cell r="BE272">
            <v>10075</v>
          </cell>
          <cell r="BF272">
            <v>10075</v>
          </cell>
          <cell r="BH272">
            <v>10075</v>
          </cell>
          <cell r="BI272">
            <v>10075</v>
          </cell>
          <cell r="BJ272">
            <v>10075</v>
          </cell>
          <cell r="BK272">
            <v>10075</v>
          </cell>
          <cell r="BL272">
            <v>10075</v>
          </cell>
          <cell r="BM272">
            <v>10075</v>
          </cell>
          <cell r="BN272">
            <v>10075</v>
          </cell>
          <cell r="BO272">
            <v>10075</v>
          </cell>
          <cell r="BP272">
            <v>10075</v>
          </cell>
          <cell r="BQ272">
            <v>10075</v>
          </cell>
          <cell r="BR272">
            <v>10075</v>
          </cell>
          <cell r="BS272">
            <v>10075</v>
          </cell>
          <cell r="BT272">
            <v>0</v>
          </cell>
          <cell r="BU272">
            <v>0</v>
          </cell>
          <cell r="BV272">
            <v>0</v>
          </cell>
          <cell r="BW272">
            <v>0</v>
          </cell>
          <cell r="BX272">
            <v>0</v>
          </cell>
          <cell r="BY272">
            <v>0</v>
          </cell>
          <cell r="BZ272">
            <v>0</v>
          </cell>
          <cell r="CA272">
            <v>0</v>
          </cell>
          <cell r="CB272">
            <v>0</v>
          </cell>
          <cell r="CC272">
            <v>0</v>
          </cell>
          <cell r="CD272">
            <v>0</v>
          </cell>
          <cell r="CE272">
            <v>0</v>
          </cell>
        </row>
        <row r="273">
          <cell r="B273" t="str">
            <v>Total S &amp; W:Incentive pmt</v>
          </cell>
          <cell r="H273">
            <v>0</v>
          </cell>
          <cell r="I273">
            <v>9000</v>
          </cell>
          <cell r="J273">
            <v>0</v>
          </cell>
          <cell r="K273">
            <v>2408</v>
          </cell>
          <cell r="L273">
            <v>33720</v>
          </cell>
          <cell r="M273">
            <v>29471</v>
          </cell>
          <cell r="N273">
            <v>0</v>
          </cell>
          <cell r="O273">
            <v>1879</v>
          </cell>
          <cell r="P273">
            <v>7765</v>
          </cell>
          <cell r="Q273">
            <v>16387.34</v>
          </cell>
          <cell r="R273">
            <v>16387.34</v>
          </cell>
          <cell r="S273">
            <v>154829.17000000001</v>
          </cell>
          <cell r="U273">
            <v>43924.7</v>
          </cell>
          <cell r="V273">
            <v>32442.300000000003</v>
          </cell>
          <cell r="W273">
            <v>36805.1</v>
          </cell>
          <cell r="X273">
            <v>16353</v>
          </cell>
          <cell r="Y273">
            <v>15595</v>
          </cell>
          <cell r="Z273">
            <v>-3630.74</v>
          </cell>
          <cell r="AA273">
            <v>11367</v>
          </cell>
          <cell r="AB273">
            <v>31825.74</v>
          </cell>
          <cell r="AC273">
            <v>7684.69</v>
          </cell>
          <cell r="AD273">
            <v>30711.14</v>
          </cell>
          <cell r="AE273">
            <v>36399.199999999997</v>
          </cell>
          <cell r="AF273">
            <v>24063.38</v>
          </cell>
          <cell r="AH273">
            <v>26566</v>
          </cell>
          <cell r="AI273">
            <v>-20068.28</v>
          </cell>
          <cell r="AJ273">
            <v>26997.39</v>
          </cell>
          <cell r="AK273">
            <v>32596.58</v>
          </cell>
          <cell r="AL273">
            <v>20709.489999999998</v>
          </cell>
          <cell r="AM273">
            <v>21338.25</v>
          </cell>
          <cell r="AN273">
            <v>6224.19</v>
          </cell>
          <cell r="AO273">
            <v>16744.32</v>
          </cell>
          <cell r="AP273">
            <v>3062.79</v>
          </cell>
          <cell r="AQ273">
            <v>10237.18</v>
          </cell>
          <cell r="AR273">
            <v>-4880.55</v>
          </cell>
          <cell r="AS273">
            <v>26379.29</v>
          </cell>
          <cell r="AU273">
            <v>19458.449999999997</v>
          </cell>
          <cell r="AV273">
            <v>10186.59</v>
          </cell>
          <cell r="AW273">
            <v>62315.42</v>
          </cell>
          <cell r="AX273">
            <v>39286.42</v>
          </cell>
          <cell r="AY273">
            <v>-14013.720000000001</v>
          </cell>
          <cell r="AZ273">
            <v>14210.416666666666</v>
          </cell>
          <cell r="BA273">
            <v>14210.416666666666</v>
          </cell>
          <cell r="BB273">
            <v>14210.416666666666</v>
          </cell>
          <cell r="BC273">
            <v>14210.416666666666</v>
          </cell>
          <cell r="BD273">
            <v>14210.416666666666</v>
          </cell>
          <cell r="BE273">
            <v>14210.416666666666</v>
          </cell>
          <cell r="BF273">
            <v>14210.416666666666</v>
          </cell>
          <cell r="BH273">
            <v>13127.083333333332</v>
          </cell>
          <cell r="BI273">
            <v>13127.083333333332</v>
          </cell>
          <cell r="BJ273">
            <v>13127.083333333332</v>
          </cell>
          <cell r="BK273">
            <v>13127.083333333332</v>
          </cell>
          <cell r="BL273">
            <v>13127.083333333332</v>
          </cell>
          <cell r="BM273">
            <v>13127.083333333332</v>
          </cell>
          <cell r="BN273">
            <v>13127.083333333332</v>
          </cell>
          <cell r="BO273">
            <v>13127.083333333332</v>
          </cell>
          <cell r="BP273">
            <v>13127.083333333332</v>
          </cell>
          <cell r="BQ273">
            <v>13127.083333333332</v>
          </cell>
          <cell r="BR273">
            <v>13127.083333333332</v>
          </cell>
          <cell r="BS273">
            <v>13127.083333333332</v>
          </cell>
          <cell r="BT273">
            <v>3052.083333333333</v>
          </cell>
          <cell r="BU273">
            <v>3052.083333333333</v>
          </cell>
          <cell r="BV273">
            <v>3052.083333333333</v>
          </cell>
          <cell r="BW273">
            <v>3052.083333333333</v>
          </cell>
          <cell r="BX273">
            <v>3052.083333333333</v>
          </cell>
          <cell r="BY273">
            <v>3052.083333333333</v>
          </cell>
          <cell r="BZ273">
            <v>3052.083333333333</v>
          </cell>
          <cell r="CA273">
            <v>3052.083333333333</v>
          </cell>
          <cell r="CB273">
            <v>3052.083333333333</v>
          </cell>
          <cell r="CC273">
            <v>3052.083333333333</v>
          </cell>
          <cell r="CD273">
            <v>3052.083333333333</v>
          </cell>
          <cell r="CE273">
            <v>3052.083333333333</v>
          </cell>
        </row>
        <row r="274">
          <cell r="B274" t="str">
            <v>Superannuation</v>
          </cell>
          <cell r="AQ274">
            <v>0</v>
          </cell>
          <cell r="AR274">
            <v>0</v>
          </cell>
          <cell r="AS274">
            <v>0</v>
          </cell>
          <cell r="AU274">
            <v>0</v>
          </cell>
          <cell r="AV274">
            <v>0</v>
          </cell>
          <cell r="AW274">
            <v>0</v>
          </cell>
          <cell r="AX274">
            <v>0</v>
          </cell>
          <cell r="AY274">
            <v>0</v>
          </cell>
        </row>
        <row r="275">
          <cell r="B275" t="str">
            <v>NSW - Superannuation</v>
          </cell>
          <cell r="H275">
            <v>4282.3500000000004</v>
          </cell>
          <cell r="I275">
            <v>4282.3500000000004</v>
          </cell>
          <cell r="J275">
            <v>4282.3500000000004</v>
          </cell>
          <cell r="K275">
            <v>4514.53</v>
          </cell>
          <cell r="L275">
            <v>5313.96</v>
          </cell>
          <cell r="M275">
            <v>5341.71</v>
          </cell>
          <cell r="N275">
            <v>5120.8100000000004</v>
          </cell>
          <cell r="O275">
            <v>6639.54</v>
          </cell>
          <cell r="P275">
            <v>5903</v>
          </cell>
          <cell r="Q275">
            <v>2992.09</v>
          </cell>
          <cell r="R275">
            <v>2992.09</v>
          </cell>
          <cell r="S275">
            <v>63335.97</v>
          </cell>
          <cell r="U275">
            <v>9501.33</v>
          </cell>
          <cell r="V275">
            <v>11229.63</v>
          </cell>
          <cell r="W275">
            <v>9880.7999999999993</v>
          </cell>
          <cell r="X275">
            <v>9436.69</v>
          </cell>
          <cell r="Y275">
            <v>9897.58</v>
          </cell>
          <cell r="Z275">
            <v>9897.58</v>
          </cell>
          <cell r="AA275">
            <v>9897.58</v>
          </cell>
          <cell r="AB275">
            <v>8006.14</v>
          </cell>
          <cell r="AC275">
            <v>8512.36</v>
          </cell>
          <cell r="AD275">
            <v>8621.84</v>
          </cell>
          <cell r="AE275">
            <v>8451.1299999999992</v>
          </cell>
          <cell r="AF275">
            <v>9414.4500000000007</v>
          </cell>
          <cell r="AH275">
            <v>9332.5499999999993</v>
          </cell>
          <cell r="AI275">
            <v>8141.46</v>
          </cell>
          <cell r="AJ275">
            <v>7889.64</v>
          </cell>
          <cell r="AK275">
            <v>7625.75</v>
          </cell>
          <cell r="AL275">
            <v>7919.52</v>
          </cell>
          <cell r="AM275">
            <v>7919.52</v>
          </cell>
          <cell r="AN275">
            <v>8359.5300000000007</v>
          </cell>
          <cell r="AO275">
            <v>8199.7999999999993</v>
          </cell>
          <cell r="AP275">
            <v>8616.92</v>
          </cell>
          <cell r="AQ275">
            <v>8563.84</v>
          </cell>
          <cell r="AR275">
            <v>8010</v>
          </cell>
          <cell r="AS275">
            <v>8009.99</v>
          </cell>
          <cell r="AU275">
            <v>8010</v>
          </cell>
          <cell r="AV275">
            <v>8010</v>
          </cell>
          <cell r="AW275">
            <v>8072.94</v>
          </cell>
          <cell r="AX275">
            <v>8114.24</v>
          </cell>
          <cell r="AY275">
            <v>9012.27</v>
          </cell>
          <cell r="AZ275">
            <v>9631.9772477064216</v>
          </cell>
          <cell r="BA275">
            <v>9631.9772477064216</v>
          </cell>
          <cell r="BB275">
            <v>9369.447247706421</v>
          </cell>
          <cell r="BC275">
            <v>5531.9724770642197</v>
          </cell>
          <cell r="BD275">
            <v>7731.8325688073382</v>
          </cell>
          <cell r="BE275">
            <v>7731.8325688073382</v>
          </cell>
          <cell r="BF275">
            <v>7731.8325688073382</v>
          </cell>
          <cell r="BH275">
            <v>7556.5199999999995</v>
          </cell>
          <cell r="BI275">
            <v>7556.5199999999995</v>
          </cell>
          <cell r="BJ275">
            <v>7556.5199999999995</v>
          </cell>
          <cell r="BK275">
            <v>7556.5199999999995</v>
          </cell>
          <cell r="BL275">
            <v>7556.5199999999995</v>
          </cell>
          <cell r="BM275">
            <v>7556.5199999999995</v>
          </cell>
          <cell r="BN275">
            <v>7556.5199999999995</v>
          </cell>
          <cell r="BO275">
            <v>7556.5199999999995</v>
          </cell>
          <cell r="BP275">
            <v>7556.5199999999995</v>
          </cell>
          <cell r="BQ275">
            <v>7556.5199999999995</v>
          </cell>
          <cell r="BR275">
            <v>7556.5199999999995</v>
          </cell>
          <cell r="BS275">
            <v>7556.5199999999995</v>
          </cell>
          <cell r="BT275">
            <v>274.68749999999994</v>
          </cell>
          <cell r="BU275">
            <v>274.68749999999994</v>
          </cell>
          <cell r="BV275">
            <v>274.68749999999994</v>
          </cell>
          <cell r="BW275">
            <v>274.68749999999994</v>
          </cell>
          <cell r="BX275">
            <v>274.68749999999994</v>
          </cell>
          <cell r="BY275">
            <v>274.68749999999994</v>
          </cell>
          <cell r="BZ275">
            <v>274.68749999999994</v>
          </cell>
          <cell r="CA275">
            <v>274.68749999999994</v>
          </cell>
          <cell r="CB275">
            <v>274.68749999999994</v>
          </cell>
          <cell r="CC275">
            <v>274.68749999999994</v>
          </cell>
          <cell r="CD275">
            <v>274.68749999999994</v>
          </cell>
          <cell r="CE275" t="e">
            <v>#REF!</v>
          </cell>
        </row>
        <row r="276">
          <cell r="B276" t="str">
            <v>VIC - Superannuation</v>
          </cell>
          <cell r="H276">
            <v>4697.22</v>
          </cell>
          <cell r="I276">
            <v>4596.37</v>
          </cell>
          <cell r="J276">
            <v>4746.91</v>
          </cell>
          <cell r="K276">
            <v>4720.24</v>
          </cell>
          <cell r="L276">
            <v>5174.68</v>
          </cell>
          <cell r="M276">
            <v>5162.1899999999996</v>
          </cell>
          <cell r="N276">
            <v>4868.78</v>
          </cell>
          <cell r="O276">
            <v>6219.95</v>
          </cell>
          <cell r="P276">
            <v>6483</v>
          </cell>
          <cell r="Q276">
            <v>5004.12</v>
          </cell>
          <cell r="R276">
            <v>5004.12</v>
          </cell>
          <cell r="S276">
            <v>68650.490000000005</v>
          </cell>
          <cell r="U276">
            <v>8633.85</v>
          </cell>
          <cell r="V276">
            <v>7511.68</v>
          </cell>
          <cell r="W276">
            <v>7469.42</v>
          </cell>
          <cell r="X276">
            <v>8044.65</v>
          </cell>
          <cell r="Y276">
            <v>7524.84</v>
          </cell>
          <cell r="Z276">
            <v>7009.21</v>
          </cell>
          <cell r="AA276">
            <v>7148.39</v>
          </cell>
          <cell r="AB276">
            <v>7197.36</v>
          </cell>
          <cell r="AC276">
            <v>7197.37</v>
          </cell>
          <cell r="AD276">
            <v>7307.21</v>
          </cell>
          <cell r="AE276">
            <v>6963.97</v>
          </cell>
          <cell r="AF276">
            <v>6956.82</v>
          </cell>
          <cell r="AH276">
            <v>6947.74</v>
          </cell>
          <cell r="AI276">
            <v>7318</v>
          </cell>
          <cell r="AJ276">
            <v>7167.18</v>
          </cell>
          <cell r="AK276">
            <v>7012.08</v>
          </cell>
          <cell r="AL276">
            <v>6662.75</v>
          </cell>
          <cell r="AM276">
            <v>6692.89</v>
          </cell>
          <cell r="AN276">
            <v>7326.1</v>
          </cell>
          <cell r="AO276">
            <v>7909.11</v>
          </cell>
          <cell r="AP276">
            <v>7284.39</v>
          </cell>
          <cell r="AQ276">
            <v>7925.12</v>
          </cell>
          <cell r="AR276">
            <v>7990.87</v>
          </cell>
          <cell r="AS276">
            <v>9017.76</v>
          </cell>
          <cell r="AU276">
            <v>7508.38</v>
          </cell>
          <cell r="AV276">
            <v>8118.59</v>
          </cell>
          <cell r="AW276">
            <v>8530.23</v>
          </cell>
          <cell r="AX276">
            <v>7314.51</v>
          </cell>
          <cell r="AY276">
            <v>7060.66</v>
          </cell>
          <cell r="AZ276">
            <v>8139.9438302752278</v>
          </cell>
          <cell r="BA276">
            <v>8139.9438302752278</v>
          </cell>
          <cell r="BB276">
            <v>9412.8796100917407</v>
          </cell>
          <cell r="BC276">
            <v>6601.0321100917427</v>
          </cell>
          <cell r="BD276">
            <v>7967.9254816513749</v>
          </cell>
          <cell r="BE276">
            <v>7967.9254816513749</v>
          </cell>
          <cell r="BF276">
            <v>7967.9254816513749</v>
          </cell>
          <cell r="BH276">
            <v>9631.5562155963289</v>
          </cell>
          <cell r="BI276">
            <v>9631.5562155963289</v>
          </cell>
          <cell r="BJ276">
            <v>9631.5562155963289</v>
          </cell>
          <cell r="BK276">
            <v>9631.5562155963289</v>
          </cell>
          <cell r="BL276">
            <v>9631.5562155963289</v>
          </cell>
          <cell r="BM276">
            <v>9631.5562155963289</v>
          </cell>
          <cell r="BN276">
            <v>9631.5562155963289</v>
          </cell>
          <cell r="BO276">
            <v>9631.5562155963289</v>
          </cell>
          <cell r="BP276">
            <v>9631.5562155963289</v>
          </cell>
          <cell r="BQ276">
            <v>9631.5562155963289</v>
          </cell>
          <cell r="BR276">
            <v>9631.5562155963289</v>
          </cell>
          <cell r="BS276">
            <v>9631.5562155963289</v>
          </cell>
          <cell r="BT276">
            <v>8724.8062155963289</v>
          </cell>
          <cell r="BU276">
            <v>8724.8062155963289</v>
          </cell>
          <cell r="BV276">
            <v>8724.8062155963289</v>
          </cell>
          <cell r="BW276">
            <v>8724.8062155963289</v>
          </cell>
          <cell r="BX276">
            <v>8724.8062155963289</v>
          </cell>
          <cell r="BY276">
            <v>8724.8062155963289</v>
          </cell>
          <cell r="BZ276">
            <v>8724.8062155963289</v>
          </cell>
          <cell r="CA276">
            <v>8724.8062155963289</v>
          </cell>
          <cell r="CB276">
            <v>8724.8062155963289</v>
          </cell>
          <cell r="CC276">
            <v>8724.8062155963289</v>
          </cell>
          <cell r="CD276">
            <v>8724.8062155963289</v>
          </cell>
          <cell r="CE276" t="e">
            <v>#REF!</v>
          </cell>
        </row>
        <row r="277">
          <cell r="B277" t="str">
            <v>Superannuation:(Finance)</v>
          </cell>
          <cell r="H277">
            <v>762.61</v>
          </cell>
          <cell r="I277">
            <v>152.43</v>
          </cell>
          <cell r="J277">
            <v>619.26</v>
          </cell>
          <cell r="K277">
            <v>470</v>
          </cell>
          <cell r="L277">
            <v>447.77</v>
          </cell>
          <cell r="M277">
            <v>482.71</v>
          </cell>
          <cell r="N277">
            <v>616.09</v>
          </cell>
          <cell r="O277">
            <v>485.88</v>
          </cell>
          <cell r="P277">
            <v>451</v>
          </cell>
          <cell r="Q277">
            <v>775.1</v>
          </cell>
          <cell r="R277">
            <v>775.1</v>
          </cell>
          <cell r="S277">
            <v>6712.82</v>
          </cell>
          <cell r="U277">
            <v>541.79999999999995</v>
          </cell>
          <cell r="V277">
            <v>578.80999999999995</v>
          </cell>
          <cell r="W277">
            <v>545.99</v>
          </cell>
          <cell r="X277">
            <v>545.99</v>
          </cell>
          <cell r="Y277">
            <v>571.20000000000005</v>
          </cell>
          <cell r="Z277">
            <v>545.99</v>
          </cell>
          <cell r="AA277">
            <v>546</v>
          </cell>
          <cell r="AB277">
            <v>545.99</v>
          </cell>
          <cell r="AC277">
            <v>546</v>
          </cell>
          <cell r="AD277">
            <v>545.99</v>
          </cell>
          <cell r="AE277">
            <v>546</v>
          </cell>
          <cell r="AF277">
            <v>546</v>
          </cell>
          <cell r="AH277">
            <v>545.99</v>
          </cell>
          <cell r="AI277">
            <v>892.09</v>
          </cell>
          <cell r="AJ277">
            <v>564.23</v>
          </cell>
          <cell r="AK277">
            <v>564.22</v>
          </cell>
          <cell r="AL277">
            <v>564.23</v>
          </cell>
          <cell r="AM277">
            <v>564.23</v>
          </cell>
          <cell r="AN277">
            <v>564.23</v>
          </cell>
          <cell r="AO277">
            <v>564.23</v>
          </cell>
          <cell r="AP277">
            <v>564.23</v>
          </cell>
          <cell r="AQ277">
            <v>564.23</v>
          </cell>
          <cell r="AR277">
            <v>564.22</v>
          </cell>
          <cell r="AS277">
            <v>564.23</v>
          </cell>
          <cell r="AU277">
            <v>564.23</v>
          </cell>
          <cell r="AV277">
            <v>564.22</v>
          </cell>
          <cell r="AW277">
            <v>657.13</v>
          </cell>
          <cell r="AX277">
            <v>595.20000000000005</v>
          </cell>
          <cell r="AY277">
            <v>595.20000000000005</v>
          </cell>
          <cell r="AZ277">
            <v>585</v>
          </cell>
          <cell r="BA277">
            <v>585</v>
          </cell>
          <cell r="BB277">
            <v>585</v>
          </cell>
          <cell r="BC277">
            <v>585</v>
          </cell>
          <cell r="BD277">
            <v>585</v>
          </cell>
          <cell r="BE277">
            <v>585</v>
          </cell>
          <cell r="BF277">
            <v>585</v>
          </cell>
          <cell r="BH277">
            <v>585</v>
          </cell>
          <cell r="BI277">
            <v>585</v>
          </cell>
          <cell r="BJ277">
            <v>585</v>
          </cell>
          <cell r="BK277">
            <v>585</v>
          </cell>
          <cell r="BL277">
            <v>585</v>
          </cell>
          <cell r="BM277">
            <v>585</v>
          </cell>
          <cell r="BN277">
            <v>585</v>
          </cell>
          <cell r="BO277">
            <v>585</v>
          </cell>
          <cell r="BP277">
            <v>585</v>
          </cell>
          <cell r="BQ277">
            <v>585</v>
          </cell>
          <cell r="BR277">
            <v>585</v>
          </cell>
          <cell r="BS277">
            <v>585</v>
          </cell>
          <cell r="BT277">
            <v>0</v>
          </cell>
          <cell r="BU277">
            <v>0</v>
          </cell>
          <cell r="BV277">
            <v>0</v>
          </cell>
          <cell r="BW277">
            <v>0</v>
          </cell>
          <cell r="BX277">
            <v>0</v>
          </cell>
          <cell r="BY277">
            <v>0</v>
          </cell>
          <cell r="BZ277">
            <v>0</v>
          </cell>
          <cell r="CA277">
            <v>0</v>
          </cell>
          <cell r="CB277">
            <v>0</v>
          </cell>
          <cell r="CC277">
            <v>0</v>
          </cell>
          <cell r="CD277">
            <v>0</v>
          </cell>
          <cell r="CE277">
            <v>0</v>
          </cell>
        </row>
        <row r="278">
          <cell r="B278" t="str">
            <v>Total Superannuation</v>
          </cell>
          <cell r="H278">
            <v>9742.18</v>
          </cell>
          <cell r="I278">
            <v>9031.15</v>
          </cell>
          <cell r="J278">
            <v>9648.52</v>
          </cell>
          <cell r="K278">
            <v>9704.77</v>
          </cell>
          <cell r="L278">
            <v>10936.41</v>
          </cell>
          <cell r="M278">
            <v>10986.61</v>
          </cell>
          <cell r="N278">
            <v>10605.68</v>
          </cell>
          <cell r="O278">
            <v>13345.37</v>
          </cell>
          <cell r="P278">
            <v>12837</v>
          </cell>
          <cell r="Q278">
            <v>8771.31</v>
          </cell>
          <cell r="R278">
            <v>8771.31</v>
          </cell>
          <cell r="S278">
            <v>138699.28</v>
          </cell>
          <cell r="U278">
            <v>18676.98</v>
          </cell>
          <cell r="V278">
            <v>19320.12</v>
          </cell>
          <cell r="W278">
            <v>17896.210000000003</v>
          </cell>
          <cell r="X278">
            <v>18027.330000000002</v>
          </cell>
          <cell r="Y278">
            <v>17993.62</v>
          </cell>
          <cell r="Z278">
            <v>17452.780000000002</v>
          </cell>
          <cell r="AA278">
            <v>17591.97</v>
          </cell>
          <cell r="AB278">
            <v>15749.49</v>
          </cell>
          <cell r="AC278">
            <v>16255.73</v>
          </cell>
          <cell r="AD278">
            <v>16475.04</v>
          </cell>
          <cell r="AE278">
            <v>15961.099999999999</v>
          </cell>
          <cell r="AF278">
            <v>16917.27</v>
          </cell>
          <cell r="AH278">
            <v>16826.28</v>
          </cell>
          <cell r="AI278">
            <v>16351.55</v>
          </cell>
          <cell r="AJ278">
            <v>15621.05</v>
          </cell>
          <cell r="AK278">
            <v>15202.05</v>
          </cell>
          <cell r="AL278">
            <v>15146.5</v>
          </cell>
          <cell r="AM278">
            <v>15176.64</v>
          </cell>
          <cell r="AN278">
            <v>16249.86</v>
          </cell>
          <cell r="AO278">
            <v>16673.14</v>
          </cell>
          <cell r="AP278">
            <v>16465.54</v>
          </cell>
          <cell r="AQ278">
            <v>17053.189999999999</v>
          </cell>
          <cell r="AR278">
            <v>16565.09</v>
          </cell>
          <cell r="AS278">
            <v>17591.98</v>
          </cell>
          <cell r="AU278">
            <v>16082.61</v>
          </cell>
          <cell r="AV278">
            <v>16692.810000000001</v>
          </cell>
          <cell r="AW278">
            <v>17260.3</v>
          </cell>
          <cell r="AX278">
            <v>16023.95</v>
          </cell>
          <cell r="AY278">
            <v>16668.13</v>
          </cell>
          <cell r="AZ278">
            <v>18356.921077981649</v>
          </cell>
          <cell r="BA278">
            <v>18356.921077981649</v>
          </cell>
          <cell r="BB278">
            <v>19367.326857798162</v>
          </cell>
          <cell r="BC278">
            <v>12718.004587155963</v>
          </cell>
          <cell r="BD278">
            <v>16284.758050458713</v>
          </cell>
          <cell r="BE278">
            <v>16284.758050458713</v>
          </cell>
          <cell r="BF278">
            <v>16284.758050458713</v>
          </cell>
          <cell r="BH278">
            <v>17773.076215596328</v>
          </cell>
          <cell r="BI278">
            <v>17773.076215596328</v>
          </cell>
          <cell r="BJ278">
            <v>17773.076215596328</v>
          </cell>
          <cell r="BK278">
            <v>17773.076215596328</v>
          </cell>
          <cell r="BL278">
            <v>17773.076215596328</v>
          </cell>
          <cell r="BM278">
            <v>17773.076215596328</v>
          </cell>
          <cell r="BN278">
            <v>17773.076215596328</v>
          </cell>
          <cell r="BO278">
            <v>17773.076215596328</v>
          </cell>
          <cell r="BP278">
            <v>17773.076215596328</v>
          </cell>
          <cell r="BQ278">
            <v>17773.076215596328</v>
          </cell>
          <cell r="BR278">
            <v>17773.076215596328</v>
          </cell>
          <cell r="BS278">
            <v>17773.076215596328</v>
          </cell>
          <cell r="BT278">
            <v>8999.4937155963289</v>
          </cell>
          <cell r="BU278">
            <v>8999.4937155963289</v>
          </cell>
          <cell r="BV278">
            <v>8999.4937155963289</v>
          </cell>
          <cell r="BW278">
            <v>8999.4937155963289</v>
          </cell>
          <cell r="BX278">
            <v>8999.4937155963289</v>
          </cell>
          <cell r="BY278">
            <v>8999.4937155963289</v>
          </cell>
          <cell r="BZ278">
            <v>8999.4937155963289</v>
          </cell>
          <cell r="CA278">
            <v>8999.4937155963289</v>
          </cell>
          <cell r="CB278">
            <v>8999.4937155963289</v>
          </cell>
          <cell r="CC278">
            <v>8999.4937155963289</v>
          </cell>
          <cell r="CD278">
            <v>8999.4937155963289</v>
          </cell>
          <cell r="CE278" t="e">
            <v>#REF!</v>
          </cell>
        </row>
        <row r="279">
          <cell r="B279" t="str">
            <v>A/L Entitlements</v>
          </cell>
          <cell r="AQ279">
            <v>0</v>
          </cell>
          <cell r="AR279">
            <v>0</v>
          </cell>
          <cell r="AS279">
            <v>0</v>
          </cell>
          <cell r="AU279">
            <v>0</v>
          </cell>
          <cell r="AV279">
            <v>0</v>
          </cell>
          <cell r="AW279">
            <v>0</v>
          </cell>
          <cell r="AX279">
            <v>0</v>
          </cell>
          <cell r="AY279">
            <v>0</v>
          </cell>
        </row>
        <row r="280">
          <cell r="B280" t="str">
            <v>NSW - A/L Entitlements</v>
          </cell>
          <cell r="C280">
            <v>0</v>
          </cell>
          <cell r="H280">
            <v>-26.29</v>
          </cell>
          <cell r="I280">
            <v>3186.15</v>
          </cell>
          <cell r="J280">
            <v>4147.63</v>
          </cell>
          <cell r="K280">
            <v>-1764.94</v>
          </cell>
          <cell r="L280">
            <v>10583.87</v>
          </cell>
          <cell r="M280">
            <v>393.46</v>
          </cell>
          <cell r="N280">
            <v>-6449.26</v>
          </cell>
          <cell r="O280">
            <v>5032.43</v>
          </cell>
          <cell r="P280">
            <v>98</v>
          </cell>
          <cell r="Q280">
            <v>5076.3500000000004</v>
          </cell>
          <cell r="R280">
            <v>5076.3500000000004</v>
          </cell>
          <cell r="S280">
            <v>14186.69</v>
          </cell>
          <cell r="U280">
            <v>-4798.9799999999996</v>
          </cell>
          <cell r="V280">
            <v>6299.41</v>
          </cell>
          <cell r="W280">
            <v>-3909.59</v>
          </cell>
          <cell r="X280">
            <v>-4822.3500000000004</v>
          </cell>
          <cell r="Y280">
            <v>8669.9599999999991</v>
          </cell>
          <cell r="Z280">
            <v>-1657.65</v>
          </cell>
          <cell r="AA280">
            <v>-8042.5</v>
          </cell>
          <cell r="AB280">
            <v>481.46</v>
          </cell>
          <cell r="AC280">
            <v>6764.86</v>
          </cell>
          <cell r="AD280">
            <v>432.39</v>
          </cell>
          <cell r="AE280">
            <v>4075.89</v>
          </cell>
          <cell r="AF280">
            <v>2814.79</v>
          </cell>
          <cell r="AH280">
            <v>2189.92</v>
          </cell>
          <cell r="AI280">
            <v>-1079.29</v>
          </cell>
          <cell r="AJ280">
            <v>-1680.22</v>
          </cell>
          <cell r="AK280">
            <v>-3083.99</v>
          </cell>
          <cell r="AL280">
            <v>6584.8</v>
          </cell>
          <cell r="AM280">
            <v>1433.72</v>
          </cell>
          <cell r="AN280">
            <v>-1966.96</v>
          </cell>
          <cell r="AO280">
            <v>2899.32</v>
          </cell>
          <cell r="AP280">
            <v>1674.19</v>
          </cell>
          <cell r="AQ280">
            <v>-533.94000000000005</v>
          </cell>
          <cell r="AR280">
            <v>-2313.52</v>
          </cell>
          <cell r="AS280">
            <v>3371.69</v>
          </cell>
          <cell r="AU280">
            <v>2896.31</v>
          </cell>
          <cell r="AV280">
            <v>-6188.49</v>
          </cell>
          <cell r="AW280">
            <v>-10840.88</v>
          </cell>
          <cell r="AX280">
            <v>5939.79</v>
          </cell>
          <cell r="AY280">
            <v>6086.6</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row>
        <row r="281">
          <cell r="B281" t="str">
            <v>VIC - A/L Entitlements</v>
          </cell>
          <cell r="C281">
            <v>0</v>
          </cell>
          <cell r="H281">
            <v>-7005.72</v>
          </cell>
          <cell r="I281">
            <v>-2011.04</v>
          </cell>
          <cell r="J281">
            <v>2242.1799999999998</v>
          </cell>
          <cell r="K281">
            <v>2630.98</v>
          </cell>
          <cell r="L281">
            <v>6007.61</v>
          </cell>
          <cell r="M281">
            <v>141.22999999999999</v>
          </cell>
          <cell r="N281">
            <v>-9106.2800000000007</v>
          </cell>
          <cell r="O281">
            <v>2465.14</v>
          </cell>
          <cell r="P281">
            <v>2191</v>
          </cell>
          <cell r="Q281">
            <v>5188.79</v>
          </cell>
          <cell r="R281">
            <v>5188.79</v>
          </cell>
          <cell r="S281">
            <v>-232.05</v>
          </cell>
          <cell r="U281">
            <v>-1743.14</v>
          </cell>
          <cell r="V281">
            <v>6009.36</v>
          </cell>
          <cell r="W281">
            <v>-2891.23</v>
          </cell>
          <cell r="X281">
            <v>3483.76</v>
          </cell>
          <cell r="Y281">
            <v>-3130.36</v>
          </cell>
          <cell r="Z281">
            <v>5461.5</v>
          </cell>
          <cell r="AA281">
            <v>-1223.9100000000001</v>
          </cell>
          <cell r="AB281">
            <v>-3588.22</v>
          </cell>
          <cell r="AC281">
            <v>5552.96</v>
          </cell>
          <cell r="AD281">
            <v>2019.31</v>
          </cell>
          <cell r="AE281">
            <v>4761.34</v>
          </cell>
          <cell r="AF281">
            <v>-1957.3</v>
          </cell>
          <cell r="AH281">
            <v>3336.37</v>
          </cell>
          <cell r="AI281">
            <v>1724.11</v>
          </cell>
          <cell r="AJ281">
            <v>-2951.77</v>
          </cell>
          <cell r="AK281">
            <v>-9775.17</v>
          </cell>
          <cell r="AL281">
            <v>-136.54</v>
          </cell>
          <cell r="AM281">
            <v>-1097.8399999999999</v>
          </cell>
          <cell r="AN281">
            <v>-2676.74</v>
          </cell>
          <cell r="AO281">
            <v>-3145.46</v>
          </cell>
          <cell r="AP281">
            <v>-1905.15</v>
          </cell>
          <cell r="AQ281">
            <v>3460.66</v>
          </cell>
          <cell r="AR281">
            <v>4193.92</v>
          </cell>
          <cell r="AS281">
            <v>-6452.58</v>
          </cell>
          <cell r="AU281">
            <v>3845.61</v>
          </cell>
          <cell r="AV281">
            <v>6260.51</v>
          </cell>
          <cell r="AW281">
            <v>9239.1200000000008</v>
          </cell>
          <cell r="AX281">
            <v>4089.68</v>
          </cell>
          <cell r="AY281">
            <v>-7896.75</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row>
        <row r="282">
          <cell r="B282" t="str">
            <v>Total A/L Entitlements</v>
          </cell>
          <cell r="H282">
            <v>-7032.01</v>
          </cell>
          <cell r="I282">
            <v>1175.1099999999999</v>
          </cell>
          <cell r="J282">
            <v>6389.81</v>
          </cell>
          <cell r="K282">
            <v>866.04</v>
          </cell>
          <cell r="L282">
            <v>16591.48</v>
          </cell>
          <cell r="M282">
            <v>534.69000000000005</v>
          </cell>
          <cell r="N282">
            <v>-15555.54</v>
          </cell>
          <cell r="O282">
            <v>7497.57</v>
          </cell>
          <cell r="P282">
            <v>2289</v>
          </cell>
          <cell r="Q282">
            <v>10265.14</v>
          </cell>
          <cell r="R282">
            <v>10265.14</v>
          </cell>
          <cell r="S282">
            <v>13954.64</v>
          </cell>
          <cell r="U282">
            <v>-6542.12</v>
          </cell>
          <cell r="V282">
            <v>12308.77</v>
          </cell>
          <cell r="W282">
            <v>-6800.82</v>
          </cell>
          <cell r="X282">
            <v>-1338.5900000000001</v>
          </cell>
          <cell r="Y282">
            <v>5539.5999999999985</v>
          </cell>
          <cell r="Z282">
            <v>3803.85</v>
          </cell>
          <cell r="AA282">
            <v>-9266.41</v>
          </cell>
          <cell r="AB282">
            <v>-3106.7599999999998</v>
          </cell>
          <cell r="AC282">
            <v>12317.82</v>
          </cell>
          <cell r="AD282">
            <v>2451.6999999999998</v>
          </cell>
          <cell r="AE282">
            <v>8837.23</v>
          </cell>
          <cell r="AF282">
            <v>857.49</v>
          </cell>
          <cell r="AH282">
            <v>5526.29</v>
          </cell>
          <cell r="AI282">
            <v>644.81999999999994</v>
          </cell>
          <cell r="AJ282">
            <v>-4631.99</v>
          </cell>
          <cell r="AK282">
            <v>-12859.16</v>
          </cell>
          <cell r="AL282">
            <v>6448.26</v>
          </cell>
          <cell r="AM282">
            <v>335.88000000000011</v>
          </cell>
          <cell r="AN282">
            <v>-4643.7</v>
          </cell>
          <cell r="AO282">
            <v>-246.13999999999987</v>
          </cell>
          <cell r="AP282">
            <v>-230.96000000000004</v>
          </cell>
          <cell r="AQ282">
            <v>2926.72</v>
          </cell>
          <cell r="AR282">
            <v>1880.4</v>
          </cell>
          <cell r="AS282">
            <v>-3080.89</v>
          </cell>
          <cell r="AU282">
            <v>6741.92</v>
          </cell>
          <cell r="AV282">
            <v>72.020000000000437</v>
          </cell>
          <cell r="AW282">
            <v>-1601.7599999999984</v>
          </cell>
          <cell r="AX282">
            <v>10029.469999999999</v>
          </cell>
          <cell r="AY282">
            <v>-1810.1499999999996</v>
          </cell>
          <cell r="AZ282">
            <v>0</v>
          </cell>
          <cell r="BA282">
            <v>0</v>
          </cell>
          <cell r="BB282">
            <v>0</v>
          </cell>
          <cell r="BC282">
            <v>0</v>
          </cell>
          <cell r="BD282">
            <v>0</v>
          </cell>
          <cell r="BE282">
            <v>0</v>
          </cell>
          <cell r="BF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row>
        <row r="283">
          <cell r="B283" t="str">
            <v>LSL</v>
          </cell>
          <cell r="AQ283">
            <v>0</v>
          </cell>
          <cell r="AR283">
            <v>0</v>
          </cell>
          <cell r="AS283">
            <v>0</v>
          </cell>
          <cell r="AU283">
            <v>0</v>
          </cell>
          <cell r="AV283">
            <v>0</v>
          </cell>
          <cell r="AW283">
            <v>0</v>
          </cell>
          <cell r="AX283">
            <v>0</v>
          </cell>
          <cell r="AY283">
            <v>0</v>
          </cell>
        </row>
        <row r="284">
          <cell r="B284" t="str">
            <v>NSW - LSL</v>
          </cell>
          <cell r="C284">
            <v>0</v>
          </cell>
          <cell r="H284">
            <v>311.83</v>
          </cell>
          <cell r="I284">
            <v>399.24</v>
          </cell>
          <cell r="J284">
            <v>408.64</v>
          </cell>
          <cell r="K284">
            <v>342.19</v>
          </cell>
          <cell r="L284">
            <v>14119.52</v>
          </cell>
          <cell r="M284">
            <v>501.01</v>
          </cell>
          <cell r="N284">
            <v>438.98</v>
          </cell>
          <cell r="O284">
            <v>566.94000000000005</v>
          </cell>
          <cell r="P284">
            <v>567</v>
          </cell>
          <cell r="Q284">
            <v>408.61</v>
          </cell>
          <cell r="R284">
            <v>408.61</v>
          </cell>
          <cell r="S284">
            <v>12828.07</v>
          </cell>
          <cell r="U284">
            <v>-1179.81</v>
          </cell>
          <cell r="V284">
            <v>481.18</v>
          </cell>
          <cell r="W284">
            <v>410.85</v>
          </cell>
          <cell r="X284">
            <v>521.07000000000005</v>
          </cell>
          <cell r="Y284">
            <v>8321.32</v>
          </cell>
          <cell r="Z284">
            <v>574.25</v>
          </cell>
          <cell r="AA284">
            <v>574.24</v>
          </cell>
          <cell r="AB284">
            <v>574.23</v>
          </cell>
          <cell r="AC284">
            <v>574.25</v>
          </cell>
          <cell r="AD284">
            <v>574.24</v>
          </cell>
          <cell r="AE284">
            <v>574.23</v>
          </cell>
          <cell r="AF284">
            <v>574.25</v>
          </cell>
          <cell r="AH284">
            <v>574.24</v>
          </cell>
          <cell r="AI284">
            <v>573.97</v>
          </cell>
          <cell r="AJ284">
            <v>4461.18</v>
          </cell>
          <cell r="AK284">
            <v>-1890.78</v>
          </cell>
          <cell r="AL284">
            <v>587.1</v>
          </cell>
          <cell r="AM284">
            <v>587.11</v>
          </cell>
          <cell r="AN284">
            <v>587.11</v>
          </cell>
          <cell r="AO284">
            <v>587.11</v>
          </cell>
          <cell r="AP284">
            <v>587.1</v>
          </cell>
          <cell r="AQ284">
            <v>587.11</v>
          </cell>
          <cell r="AR284">
            <v>587.12</v>
          </cell>
          <cell r="AS284">
            <v>587.1</v>
          </cell>
          <cell r="AU284">
            <v>587.12</v>
          </cell>
          <cell r="AV284">
            <v>587.11</v>
          </cell>
          <cell r="AW284">
            <v>587.1</v>
          </cell>
          <cell r="AX284">
            <v>587.11</v>
          </cell>
          <cell r="AY284">
            <v>2992.24</v>
          </cell>
          <cell r="AZ284">
            <v>587</v>
          </cell>
          <cell r="BA284">
            <v>587</v>
          </cell>
          <cell r="BB284">
            <v>587</v>
          </cell>
          <cell r="BC284">
            <v>587</v>
          </cell>
          <cell r="BD284">
            <v>587</v>
          </cell>
          <cell r="BE284">
            <v>587</v>
          </cell>
          <cell r="BF284">
            <v>587</v>
          </cell>
          <cell r="BH284">
            <v>606</v>
          </cell>
          <cell r="BI284">
            <v>606</v>
          </cell>
          <cell r="BJ284">
            <v>606</v>
          </cell>
          <cell r="BK284">
            <v>606</v>
          </cell>
          <cell r="BL284">
            <v>606</v>
          </cell>
          <cell r="BM284">
            <v>606</v>
          </cell>
          <cell r="BN284">
            <v>606</v>
          </cell>
          <cell r="BO284">
            <v>606</v>
          </cell>
          <cell r="BP284">
            <v>606</v>
          </cell>
          <cell r="BQ284">
            <v>606</v>
          </cell>
          <cell r="BR284">
            <v>606</v>
          </cell>
          <cell r="BS284">
            <v>606</v>
          </cell>
          <cell r="BT284">
            <v>0</v>
          </cell>
          <cell r="BU284">
            <v>0</v>
          </cell>
          <cell r="BV284">
            <v>0</v>
          </cell>
          <cell r="BW284">
            <v>0</v>
          </cell>
          <cell r="BX284">
            <v>0</v>
          </cell>
          <cell r="BY284">
            <v>0</v>
          </cell>
          <cell r="BZ284">
            <v>0</v>
          </cell>
          <cell r="CA284">
            <v>0</v>
          </cell>
          <cell r="CB284">
            <v>0</v>
          </cell>
          <cell r="CC284">
            <v>0</v>
          </cell>
          <cell r="CD284">
            <v>0</v>
          </cell>
          <cell r="CE284">
            <v>0</v>
          </cell>
        </row>
        <row r="285">
          <cell r="B285" t="str">
            <v>VIC - LSL</v>
          </cell>
          <cell r="C285">
            <v>0</v>
          </cell>
          <cell r="H285">
            <v>155.91999999999999</v>
          </cell>
          <cell r="I285">
            <v>215.84</v>
          </cell>
          <cell r="J285">
            <v>215.84</v>
          </cell>
          <cell r="K285">
            <v>215.84</v>
          </cell>
          <cell r="L285">
            <v>9990.6200000000008</v>
          </cell>
          <cell r="M285">
            <v>16136.86</v>
          </cell>
          <cell r="N285">
            <v>448.79</v>
          </cell>
          <cell r="O285">
            <v>153.01</v>
          </cell>
          <cell r="P285">
            <v>518</v>
          </cell>
          <cell r="Q285">
            <v>215.84</v>
          </cell>
          <cell r="R285">
            <v>215.84</v>
          </cell>
          <cell r="S285">
            <v>28037.759999999998</v>
          </cell>
          <cell r="U285">
            <v>-8183.41</v>
          </cell>
          <cell r="V285">
            <v>512.98</v>
          </cell>
          <cell r="W285">
            <v>512.97</v>
          </cell>
          <cell r="X285">
            <v>363.41</v>
          </cell>
          <cell r="Y285">
            <v>3778.71</v>
          </cell>
          <cell r="Z285">
            <v>509.37</v>
          </cell>
          <cell r="AA285">
            <v>509.26</v>
          </cell>
          <cell r="AB285">
            <v>511.75</v>
          </cell>
          <cell r="AC285">
            <v>509.37</v>
          </cell>
          <cell r="AD285">
            <v>509.38</v>
          </cell>
          <cell r="AE285">
            <v>509.37</v>
          </cell>
          <cell r="AF285">
            <v>511.77</v>
          </cell>
          <cell r="AH285">
            <v>509.37</v>
          </cell>
          <cell r="AI285">
            <v>509.37</v>
          </cell>
          <cell r="AJ285">
            <v>4856.24</v>
          </cell>
          <cell r="AK285">
            <v>-2374.7399999999998</v>
          </cell>
          <cell r="AL285">
            <v>520.71</v>
          </cell>
          <cell r="AM285">
            <v>520.70000000000005</v>
          </cell>
          <cell r="AN285">
            <v>520.71</v>
          </cell>
          <cell r="AO285">
            <v>520.71</v>
          </cell>
          <cell r="AP285">
            <v>520.71</v>
          </cell>
          <cell r="AQ285">
            <v>520.70000000000005</v>
          </cell>
          <cell r="AR285">
            <v>520.72</v>
          </cell>
          <cell r="AS285">
            <v>520.71</v>
          </cell>
          <cell r="AU285">
            <v>557</v>
          </cell>
          <cell r="AV285">
            <v>402.53</v>
          </cell>
          <cell r="AW285">
            <v>601.85</v>
          </cell>
          <cell r="AX285">
            <v>592.25</v>
          </cell>
          <cell r="AY285">
            <v>449.79</v>
          </cell>
          <cell r="AZ285">
            <v>521</v>
          </cell>
          <cell r="BA285">
            <v>521</v>
          </cell>
          <cell r="BB285">
            <v>521</v>
          </cell>
          <cell r="BC285">
            <v>521</v>
          </cell>
          <cell r="BD285">
            <v>521</v>
          </cell>
          <cell r="BE285">
            <v>521</v>
          </cell>
          <cell r="BF285">
            <v>521</v>
          </cell>
          <cell r="BH285">
            <v>520</v>
          </cell>
          <cell r="BI285">
            <v>520</v>
          </cell>
          <cell r="BJ285">
            <v>520</v>
          </cell>
          <cell r="BK285">
            <v>520</v>
          </cell>
          <cell r="BL285">
            <v>520</v>
          </cell>
          <cell r="BM285">
            <v>520</v>
          </cell>
          <cell r="BN285">
            <v>520</v>
          </cell>
          <cell r="BO285">
            <v>520</v>
          </cell>
          <cell r="BP285">
            <v>520</v>
          </cell>
          <cell r="BQ285">
            <v>520</v>
          </cell>
          <cell r="BR285">
            <v>520</v>
          </cell>
          <cell r="BS285">
            <v>520</v>
          </cell>
          <cell r="BT285">
            <v>0</v>
          </cell>
          <cell r="BU285">
            <v>0</v>
          </cell>
          <cell r="BV285">
            <v>0</v>
          </cell>
          <cell r="BW285">
            <v>0</v>
          </cell>
          <cell r="BX285">
            <v>0</v>
          </cell>
          <cell r="BY285">
            <v>0</v>
          </cell>
          <cell r="BZ285">
            <v>0</v>
          </cell>
          <cell r="CA285">
            <v>0</v>
          </cell>
          <cell r="CB285">
            <v>0</v>
          </cell>
          <cell r="CC285">
            <v>0</v>
          </cell>
          <cell r="CD285">
            <v>0</v>
          </cell>
          <cell r="CE285">
            <v>0</v>
          </cell>
        </row>
        <row r="286">
          <cell r="B286" t="str">
            <v>Total LSL</v>
          </cell>
          <cell r="H286">
            <v>467.75</v>
          </cell>
          <cell r="I286">
            <v>615.08000000000004</v>
          </cell>
          <cell r="J286">
            <v>624.48</v>
          </cell>
          <cell r="K286">
            <v>558.03</v>
          </cell>
          <cell r="L286">
            <v>24110.14</v>
          </cell>
          <cell r="M286">
            <v>16637.87</v>
          </cell>
          <cell r="N286">
            <v>887.77</v>
          </cell>
          <cell r="O286">
            <v>719.95</v>
          </cell>
          <cell r="P286">
            <v>1085</v>
          </cell>
          <cell r="Q286">
            <v>624.45000000000005</v>
          </cell>
          <cell r="R286">
            <v>624.45000000000005</v>
          </cell>
          <cell r="S286">
            <v>40865.83</v>
          </cell>
          <cell r="U286">
            <v>-9363.2199999999993</v>
          </cell>
          <cell r="V286">
            <v>994.16000000000008</v>
          </cell>
          <cell r="W286">
            <v>923.82</v>
          </cell>
          <cell r="X286">
            <v>884.48</v>
          </cell>
          <cell r="Y286">
            <v>12100.029999999999</v>
          </cell>
          <cell r="Z286">
            <v>1083.6199999999999</v>
          </cell>
          <cell r="AA286">
            <v>1083.5</v>
          </cell>
          <cell r="AB286">
            <v>1085.98</v>
          </cell>
          <cell r="AC286">
            <v>1083.6199999999999</v>
          </cell>
          <cell r="AD286">
            <v>1083.6199999999999</v>
          </cell>
          <cell r="AE286">
            <v>1083.5999999999999</v>
          </cell>
          <cell r="AF286">
            <v>1086.02</v>
          </cell>
          <cell r="AH286">
            <v>1083.6100000000001</v>
          </cell>
          <cell r="AI286">
            <v>1083.3400000000001</v>
          </cell>
          <cell r="AJ286">
            <v>9317.42</v>
          </cell>
          <cell r="AK286">
            <v>-4265.5199999999995</v>
          </cell>
          <cell r="AL286">
            <v>1107.81</v>
          </cell>
          <cell r="AM286">
            <v>1107.81</v>
          </cell>
          <cell r="AN286">
            <v>1107.8200000000002</v>
          </cell>
          <cell r="AO286">
            <v>1107.8200000000002</v>
          </cell>
          <cell r="AP286">
            <v>1107.81</v>
          </cell>
          <cell r="AQ286">
            <v>1107.81</v>
          </cell>
          <cell r="AR286">
            <v>1107.8400000000001</v>
          </cell>
          <cell r="AS286">
            <v>1107.81</v>
          </cell>
          <cell r="AU286">
            <v>1144.1199999999999</v>
          </cell>
          <cell r="AV286">
            <v>989.64</v>
          </cell>
          <cell r="AW286">
            <v>1188.95</v>
          </cell>
          <cell r="AX286">
            <v>1179.3600000000001</v>
          </cell>
          <cell r="AY286">
            <v>3442.0299999999997</v>
          </cell>
          <cell r="AZ286">
            <v>1108</v>
          </cell>
          <cell r="BA286">
            <v>1108</v>
          </cell>
          <cell r="BB286">
            <v>1108</v>
          </cell>
          <cell r="BC286">
            <v>1108</v>
          </cell>
          <cell r="BD286">
            <v>1108</v>
          </cell>
          <cell r="BE286">
            <v>1108</v>
          </cell>
          <cell r="BF286">
            <v>1108</v>
          </cell>
          <cell r="BH286">
            <v>1126</v>
          </cell>
          <cell r="BI286">
            <v>1126</v>
          </cell>
          <cell r="BJ286">
            <v>1126</v>
          </cell>
          <cell r="BK286">
            <v>1126</v>
          </cell>
          <cell r="BL286">
            <v>1126</v>
          </cell>
          <cell r="BM286">
            <v>1126</v>
          </cell>
          <cell r="BN286">
            <v>1126</v>
          </cell>
          <cell r="BO286">
            <v>1126</v>
          </cell>
          <cell r="BP286">
            <v>1126</v>
          </cell>
          <cell r="BQ286">
            <v>1126</v>
          </cell>
          <cell r="BR286">
            <v>1126</v>
          </cell>
          <cell r="BS286">
            <v>1126</v>
          </cell>
          <cell r="BT286">
            <v>0</v>
          </cell>
          <cell r="BU286">
            <v>0</v>
          </cell>
          <cell r="BV286">
            <v>0</v>
          </cell>
          <cell r="BW286">
            <v>0</v>
          </cell>
          <cell r="BX286">
            <v>0</v>
          </cell>
          <cell r="BY286">
            <v>0</v>
          </cell>
          <cell r="BZ286">
            <v>0</v>
          </cell>
          <cell r="CA286">
            <v>0</v>
          </cell>
          <cell r="CB286">
            <v>0</v>
          </cell>
          <cell r="CC286">
            <v>0</v>
          </cell>
          <cell r="CD286">
            <v>0</v>
          </cell>
          <cell r="CE286">
            <v>0</v>
          </cell>
        </row>
        <row r="287">
          <cell r="B287" t="str">
            <v>Payroll Tax</v>
          </cell>
          <cell r="AQ287">
            <v>0</v>
          </cell>
          <cell r="AR287">
            <v>0</v>
          </cell>
          <cell r="AS287">
            <v>0</v>
          </cell>
          <cell r="AU287">
            <v>0</v>
          </cell>
          <cell r="AV287">
            <v>0</v>
          </cell>
          <cell r="AW287">
            <v>0</v>
          </cell>
          <cell r="AX287">
            <v>0</v>
          </cell>
          <cell r="AY287">
            <v>0</v>
          </cell>
        </row>
        <row r="288">
          <cell r="B288" t="str">
            <v>NSW - Payroll Tax</v>
          </cell>
          <cell r="H288">
            <v>1972.77</v>
          </cell>
          <cell r="I288">
            <v>2030.56</v>
          </cell>
          <cell r="J288">
            <v>2702.33</v>
          </cell>
          <cell r="K288">
            <v>2369.75</v>
          </cell>
          <cell r="L288">
            <v>3719.91</v>
          </cell>
          <cell r="M288">
            <v>3067.11</v>
          </cell>
          <cell r="N288">
            <v>3329.76</v>
          </cell>
          <cell r="O288">
            <v>4095.06</v>
          </cell>
          <cell r="P288">
            <v>3778</v>
          </cell>
          <cell r="Q288">
            <v>3358.11</v>
          </cell>
          <cell r="R288">
            <v>3341.11</v>
          </cell>
          <cell r="S288">
            <v>38237.449999999997</v>
          </cell>
          <cell r="U288">
            <v>3898.46</v>
          </cell>
          <cell r="V288">
            <v>5078.7</v>
          </cell>
          <cell r="W288">
            <v>4096.6400000000003</v>
          </cell>
          <cell r="X288">
            <v>3806.15</v>
          </cell>
          <cell r="Y288">
            <v>5124.79</v>
          </cell>
          <cell r="Z288">
            <v>3836.22</v>
          </cell>
          <cell r="AA288">
            <v>3781.19</v>
          </cell>
          <cell r="AB288">
            <v>5428.84</v>
          </cell>
          <cell r="AC288">
            <v>4881.6000000000004</v>
          </cell>
          <cell r="AD288">
            <v>4917.97</v>
          </cell>
          <cell r="AE288">
            <v>4773.43</v>
          </cell>
          <cell r="AF288">
            <v>4311.8900000000003</v>
          </cell>
          <cell r="AH288">
            <v>5028.99</v>
          </cell>
          <cell r="AI288">
            <v>5326.14</v>
          </cell>
          <cell r="AJ288">
            <v>4244.37</v>
          </cell>
          <cell r="AK288">
            <v>4039.2</v>
          </cell>
          <cell r="AL288">
            <v>4929.84</v>
          </cell>
          <cell r="AM288">
            <v>4195.0600000000004</v>
          </cell>
          <cell r="AN288">
            <v>4451.2299999999996</v>
          </cell>
          <cell r="AO288">
            <v>5209.2299999999996</v>
          </cell>
          <cell r="AP288">
            <v>4678.7</v>
          </cell>
          <cell r="AQ288">
            <v>4898.71</v>
          </cell>
          <cell r="AR288">
            <v>5092.66</v>
          </cell>
          <cell r="AS288">
            <v>4146.4799999999996</v>
          </cell>
          <cell r="AU288">
            <v>4368.32</v>
          </cell>
          <cell r="AV288">
            <v>4771.04</v>
          </cell>
          <cell r="AW288">
            <v>4487.5600000000004</v>
          </cell>
          <cell r="AX288">
            <v>4279.32</v>
          </cell>
          <cell r="AY288">
            <v>6099.9</v>
          </cell>
          <cell r="AZ288">
            <v>5371.4742922929318</v>
          </cell>
          <cell r="BA288">
            <v>5547.6507615090723</v>
          </cell>
          <cell r="BB288">
            <v>6867.7680517902236</v>
          </cell>
          <cell r="BC288">
            <v>3122.7775265167347</v>
          </cell>
          <cell r="BD288">
            <v>4114.4713997500867</v>
          </cell>
          <cell r="BE288">
            <v>4036.6541948725853</v>
          </cell>
          <cell r="BF288">
            <v>4074.3412311809498</v>
          </cell>
          <cell r="BH288">
            <v>4090.2446849057696</v>
          </cell>
          <cell r="BI288">
            <v>4090.2446849057696</v>
          </cell>
          <cell r="BJ288">
            <v>4136.7235047879094</v>
          </cell>
          <cell r="BK288">
            <v>4090.2446849057696</v>
          </cell>
          <cell r="BL288">
            <v>4136.7235047879094</v>
          </cell>
          <cell r="BM288">
            <v>4090.2446849057696</v>
          </cell>
          <cell r="BN288">
            <v>4090.2446849057696</v>
          </cell>
          <cell r="BO288">
            <v>4229.6811445521907</v>
          </cell>
          <cell r="BP288">
            <v>4090.2446849057696</v>
          </cell>
          <cell r="BQ288">
            <v>4136.7235047879094</v>
          </cell>
          <cell r="BR288">
            <v>4090.2446849057696</v>
          </cell>
          <cell r="BS288">
            <v>4136.7235047879094</v>
          </cell>
          <cell r="BT288">
            <v>7.5818716774066877</v>
          </cell>
          <cell r="BU288">
            <v>7.5818716774066877</v>
          </cell>
          <cell r="BV288">
            <v>7.8379352926516326</v>
          </cell>
          <cell r="BW288">
            <v>7.5818716774066877</v>
          </cell>
          <cell r="BX288">
            <v>7.8379352926516326</v>
          </cell>
          <cell r="BY288">
            <v>7.5818716774066877</v>
          </cell>
          <cell r="BZ288">
            <v>7.5818716774066877</v>
          </cell>
          <cell r="CA288">
            <v>8.3500625231415242</v>
          </cell>
          <cell r="CB288">
            <v>7.5818716774066877</v>
          </cell>
          <cell r="CC288">
            <v>7.8379352926516326</v>
          </cell>
          <cell r="CD288">
            <v>7.5818716774066877</v>
          </cell>
          <cell r="CE288" t="e">
            <v>#REF!</v>
          </cell>
        </row>
        <row r="289">
          <cell r="B289" t="str">
            <v>VIC - Payroll Tax</v>
          </cell>
          <cell r="H289">
            <v>2497.4499999999998</v>
          </cell>
          <cell r="I289">
            <v>2065.0300000000002</v>
          </cell>
          <cell r="J289">
            <v>2256.7199999999998</v>
          </cell>
          <cell r="K289">
            <v>2204.79</v>
          </cell>
          <cell r="L289">
            <v>2474.56</v>
          </cell>
          <cell r="M289">
            <v>2374.71</v>
          </cell>
          <cell r="N289">
            <v>1960.64</v>
          </cell>
          <cell r="O289">
            <v>3358.82</v>
          </cell>
          <cell r="P289">
            <v>3394</v>
          </cell>
          <cell r="Q289">
            <v>3345.17</v>
          </cell>
          <cell r="R289">
            <v>3338.61</v>
          </cell>
          <cell r="S289">
            <v>32583.19</v>
          </cell>
          <cell r="U289">
            <v>3304.18</v>
          </cell>
          <cell r="V289">
            <v>3278.41</v>
          </cell>
          <cell r="W289">
            <v>4566.7</v>
          </cell>
          <cell r="X289">
            <v>3554.71</v>
          </cell>
          <cell r="Y289">
            <v>5296.19</v>
          </cell>
          <cell r="Z289">
            <v>2930.46</v>
          </cell>
          <cell r="AA289">
            <v>3013.07</v>
          </cell>
          <cell r="AB289">
            <v>7496.68</v>
          </cell>
          <cell r="AC289">
            <v>3336.08</v>
          </cell>
          <cell r="AD289">
            <v>3401.28</v>
          </cell>
          <cell r="AE289">
            <v>4794.97</v>
          </cell>
          <cell r="AF289">
            <v>5877.38</v>
          </cell>
          <cell r="AH289">
            <v>3022.92</v>
          </cell>
          <cell r="AI289">
            <v>6337.45</v>
          </cell>
          <cell r="AJ289">
            <v>3087.39</v>
          </cell>
          <cell r="AK289">
            <v>3694.93</v>
          </cell>
          <cell r="AL289">
            <v>3653.55</v>
          </cell>
          <cell r="AM289">
            <v>3108.94</v>
          </cell>
          <cell r="AN289">
            <v>2513.46</v>
          </cell>
          <cell r="AO289">
            <v>5909.44</v>
          </cell>
          <cell r="AP289">
            <v>3513.35</v>
          </cell>
          <cell r="AQ289">
            <v>3523.29</v>
          </cell>
          <cell r="AR289">
            <v>4722.7700000000004</v>
          </cell>
          <cell r="AS289">
            <v>5511.77</v>
          </cell>
          <cell r="AU289">
            <v>3485.94</v>
          </cell>
          <cell r="AV289">
            <v>5356.2</v>
          </cell>
          <cell r="AW289">
            <v>4363.71</v>
          </cell>
          <cell r="AX289">
            <v>3090.91</v>
          </cell>
          <cell r="AY289">
            <v>6293.5</v>
          </cell>
          <cell r="AZ289">
            <v>3951.198305579238</v>
          </cell>
          <cell r="BA289">
            <v>3931.7013551774317</v>
          </cell>
          <cell r="BB289">
            <v>4932.1999368592187</v>
          </cell>
          <cell r="BC289">
            <v>2875.1463327711285</v>
          </cell>
          <cell r="BD289">
            <v>3985.0286603513309</v>
          </cell>
          <cell r="BE289">
            <v>3848.9511441608629</v>
          </cell>
          <cell r="BF289">
            <v>3822.0568257369582</v>
          </cell>
          <cell r="BH289">
            <v>4226.6095610847897</v>
          </cell>
          <cell r="BI289">
            <v>4226.6095610847897</v>
          </cell>
          <cell r="BJ289">
            <v>4266.0948245766831</v>
          </cell>
          <cell r="BK289">
            <v>4226.6095610847897</v>
          </cell>
          <cell r="BL289">
            <v>4266.0948245766831</v>
          </cell>
          <cell r="BM289">
            <v>4226.6095610847897</v>
          </cell>
          <cell r="BN289">
            <v>4226.6095610847897</v>
          </cell>
          <cell r="BO289">
            <v>4345.0653515604699</v>
          </cell>
          <cell r="BP289">
            <v>4226.6095610847897</v>
          </cell>
          <cell r="BQ289">
            <v>4266.0948245766831</v>
          </cell>
          <cell r="BR289">
            <v>4226.6095610847897</v>
          </cell>
          <cell r="BS289">
            <v>4266.0948245766831</v>
          </cell>
          <cell r="BT289">
            <v>2924.2563165067736</v>
          </cell>
          <cell r="BU289">
            <v>2924.2563165067736</v>
          </cell>
          <cell r="BV289">
            <v>2998.6519619823616</v>
          </cell>
          <cell r="BW289">
            <v>2924.2563165067736</v>
          </cell>
          <cell r="BX289">
            <v>2998.6519619823616</v>
          </cell>
          <cell r="BY289">
            <v>2924.2563165067736</v>
          </cell>
          <cell r="BZ289">
            <v>2924.2563165067736</v>
          </cell>
          <cell r="CA289">
            <v>3147.4432529335372</v>
          </cell>
          <cell r="CB289">
            <v>2924.2563165067736</v>
          </cell>
          <cell r="CC289">
            <v>2998.6519619823616</v>
          </cell>
          <cell r="CD289">
            <v>2924.2563165067736</v>
          </cell>
          <cell r="CE289" t="e">
            <v>#REF!</v>
          </cell>
        </row>
        <row r="290">
          <cell r="B290" t="str">
            <v>Total Payroll Tax</v>
          </cell>
          <cell r="H290">
            <v>4470.22</v>
          </cell>
          <cell r="I290">
            <v>4095.59</v>
          </cell>
          <cell r="J290">
            <v>4959.05</v>
          </cell>
          <cell r="K290">
            <v>4574.54</v>
          </cell>
          <cell r="L290">
            <v>6194.47</v>
          </cell>
          <cell r="M290">
            <v>5441.82</v>
          </cell>
          <cell r="N290">
            <v>5290.4</v>
          </cell>
          <cell r="O290">
            <v>7453.88</v>
          </cell>
          <cell r="P290">
            <v>7172</v>
          </cell>
          <cell r="Q290">
            <v>6703.2800000000007</v>
          </cell>
          <cell r="R290">
            <v>6679.72</v>
          </cell>
          <cell r="S290">
            <v>70820.639999999999</v>
          </cell>
          <cell r="U290">
            <v>7202.6399999999994</v>
          </cell>
          <cell r="V290">
            <v>8357.11</v>
          </cell>
          <cell r="W290">
            <v>8663.34</v>
          </cell>
          <cell r="X290">
            <v>7360.8600000000006</v>
          </cell>
          <cell r="Y290">
            <v>10420.98</v>
          </cell>
          <cell r="Z290">
            <v>6766.68</v>
          </cell>
          <cell r="AA290">
            <v>6794.26</v>
          </cell>
          <cell r="AB290">
            <v>12925.52</v>
          </cell>
          <cell r="AC290">
            <v>8217.68</v>
          </cell>
          <cell r="AD290">
            <v>8319.25</v>
          </cell>
          <cell r="AE290">
            <v>9568.4000000000015</v>
          </cell>
          <cell r="AF290">
            <v>10189.27</v>
          </cell>
          <cell r="AH290">
            <v>8051.91</v>
          </cell>
          <cell r="AI290">
            <v>11663.59</v>
          </cell>
          <cell r="AJ290">
            <v>7331.76</v>
          </cell>
          <cell r="AK290">
            <v>7734.1299999999992</v>
          </cell>
          <cell r="AL290">
            <v>8583.39</v>
          </cell>
          <cell r="AM290">
            <v>7304</v>
          </cell>
          <cell r="AN290">
            <v>6964.69</v>
          </cell>
          <cell r="AO290">
            <v>11118.669999999998</v>
          </cell>
          <cell r="AP290">
            <v>8192.0499999999993</v>
          </cell>
          <cell r="AQ290">
            <v>8422</v>
          </cell>
          <cell r="AR290">
            <v>9815.43</v>
          </cell>
          <cell r="AS290">
            <v>9658.25</v>
          </cell>
          <cell r="AU290">
            <v>7854.26</v>
          </cell>
          <cell r="AV290">
            <v>10127.24</v>
          </cell>
          <cell r="AW290">
            <v>8851.27</v>
          </cell>
          <cell r="AX290">
            <v>7370.23</v>
          </cell>
          <cell r="AY290">
            <v>12393.4</v>
          </cell>
          <cell r="AZ290">
            <v>9322.6725978721697</v>
          </cell>
          <cell r="BA290">
            <v>9479.352116686503</v>
          </cell>
          <cell r="BB290">
            <v>11799.967988649441</v>
          </cell>
          <cell r="BC290">
            <v>5997.9238592878628</v>
          </cell>
          <cell r="BD290">
            <v>8099.5000601014181</v>
          </cell>
          <cell r="BE290">
            <v>7885.6053390334482</v>
          </cell>
          <cell r="BF290">
            <v>7896.3980569179075</v>
          </cell>
          <cell r="BH290">
            <v>8316.8542459905584</v>
          </cell>
          <cell r="BI290">
            <v>8316.8542459905584</v>
          </cell>
          <cell r="BJ290">
            <v>8402.8183293645925</v>
          </cell>
          <cell r="BK290">
            <v>8316.8542459905584</v>
          </cell>
          <cell r="BL290">
            <v>8402.8183293645925</v>
          </cell>
          <cell r="BM290">
            <v>8316.8542459905584</v>
          </cell>
          <cell r="BN290">
            <v>8316.8542459905584</v>
          </cell>
          <cell r="BO290">
            <v>8574.7464961126607</v>
          </cell>
          <cell r="BP290">
            <v>8316.8542459905584</v>
          </cell>
          <cell r="BQ290">
            <v>8402.8183293645925</v>
          </cell>
          <cell r="BR290">
            <v>8316.8542459905584</v>
          </cell>
          <cell r="BS290">
            <v>8402.8183293645925</v>
          </cell>
          <cell r="BT290">
            <v>2931.8381881841801</v>
          </cell>
          <cell r="BU290">
            <v>2931.8381881841801</v>
          </cell>
          <cell r="BV290">
            <v>3006.4898972750134</v>
          </cell>
          <cell r="BW290">
            <v>2931.8381881841801</v>
          </cell>
          <cell r="BX290">
            <v>3006.4898972750134</v>
          </cell>
          <cell r="BY290">
            <v>2931.8381881841801</v>
          </cell>
          <cell r="BZ290">
            <v>2931.8381881841801</v>
          </cell>
          <cell r="CA290">
            <v>3155.7933154566786</v>
          </cell>
          <cell r="CB290">
            <v>2931.8381881841801</v>
          </cell>
          <cell r="CC290">
            <v>3006.4898972750134</v>
          </cell>
          <cell r="CD290">
            <v>2931.8381881841801</v>
          </cell>
          <cell r="CE290" t="e">
            <v>#REF!</v>
          </cell>
        </row>
        <row r="291">
          <cell r="B291" t="str">
            <v>Consulting Fees</v>
          </cell>
          <cell r="AQ291">
            <v>0</v>
          </cell>
          <cell r="AR291">
            <v>0</v>
          </cell>
          <cell r="AS291">
            <v>0</v>
          </cell>
          <cell r="AU291">
            <v>0</v>
          </cell>
          <cell r="AV291">
            <v>0</v>
          </cell>
          <cell r="AW291">
            <v>0</v>
          </cell>
          <cell r="AX291">
            <v>0</v>
          </cell>
          <cell r="AY291">
            <v>0</v>
          </cell>
        </row>
        <row r="292">
          <cell r="B292" t="str">
            <v>NSW - Consulting Fees</v>
          </cell>
          <cell r="C292">
            <v>0</v>
          </cell>
          <cell r="H292">
            <v>1250</v>
          </cell>
          <cell r="I292">
            <v>1250</v>
          </cell>
          <cell r="J292">
            <v>625</v>
          </cell>
          <cell r="K292">
            <v>1888</v>
          </cell>
          <cell r="L292">
            <v>0</v>
          </cell>
          <cell r="M292">
            <v>750</v>
          </cell>
          <cell r="N292">
            <v>0</v>
          </cell>
          <cell r="O292">
            <v>2740</v>
          </cell>
          <cell r="P292">
            <v>16695</v>
          </cell>
          <cell r="Q292">
            <v>1250</v>
          </cell>
          <cell r="R292">
            <v>1250</v>
          </cell>
          <cell r="S292">
            <v>52359.54</v>
          </cell>
          <cell r="U292">
            <v>600</v>
          </cell>
          <cell r="V292">
            <v>0</v>
          </cell>
          <cell r="W292">
            <v>0</v>
          </cell>
          <cell r="X292">
            <v>0</v>
          </cell>
          <cell r="Y292">
            <v>0</v>
          </cell>
          <cell r="Z292">
            <v>0</v>
          </cell>
          <cell r="AA292">
            <v>0</v>
          </cell>
          <cell r="AC292">
            <v>0</v>
          </cell>
          <cell r="AD292">
            <v>0</v>
          </cell>
          <cell r="AE292">
            <v>0</v>
          </cell>
          <cell r="AF292">
            <v>0</v>
          </cell>
          <cell r="AH292">
            <v>0</v>
          </cell>
          <cell r="AI292">
            <v>0</v>
          </cell>
          <cell r="AJ292">
            <v>0</v>
          </cell>
          <cell r="AM292">
            <v>0</v>
          </cell>
          <cell r="AN292">
            <v>0</v>
          </cell>
          <cell r="AO292">
            <v>0</v>
          </cell>
          <cell r="AP292">
            <v>0</v>
          </cell>
          <cell r="AQ292">
            <v>0</v>
          </cell>
          <cell r="AR292">
            <v>0</v>
          </cell>
          <cell r="AS292">
            <v>0</v>
          </cell>
          <cell r="AU292">
            <v>0</v>
          </cell>
          <cell r="AV292">
            <v>0</v>
          </cell>
          <cell r="AW292">
            <v>0</v>
          </cell>
          <cell r="AX292">
            <v>0</v>
          </cell>
          <cell r="AY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row>
        <row r="293">
          <cell r="B293" t="str">
            <v>VIC - Consulting Fees</v>
          </cell>
          <cell r="C293">
            <v>0</v>
          </cell>
          <cell r="H293">
            <v>1250</v>
          </cell>
          <cell r="I293">
            <v>1250</v>
          </cell>
          <cell r="J293">
            <v>625</v>
          </cell>
          <cell r="K293">
            <v>750</v>
          </cell>
          <cell r="L293">
            <v>15000</v>
          </cell>
          <cell r="M293">
            <v>0</v>
          </cell>
          <cell r="N293">
            <v>1500</v>
          </cell>
          <cell r="O293">
            <v>4600</v>
          </cell>
          <cell r="P293">
            <v>5250</v>
          </cell>
          <cell r="Q293">
            <v>1250</v>
          </cell>
          <cell r="R293">
            <v>1250</v>
          </cell>
          <cell r="S293">
            <v>55153</v>
          </cell>
          <cell r="U293">
            <v>1375</v>
          </cell>
          <cell r="V293">
            <v>5000</v>
          </cell>
          <cell r="W293">
            <v>0</v>
          </cell>
          <cell r="X293">
            <v>5000</v>
          </cell>
          <cell r="Y293">
            <v>0</v>
          </cell>
          <cell r="Z293">
            <v>0</v>
          </cell>
          <cell r="AA293">
            <v>0</v>
          </cell>
          <cell r="AC293">
            <v>0</v>
          </cell>
          <cell r="AD293">
            <v>0</v>
          </cell>
          <cell r="AE293">
            <v>0</v>
          </cell>
          <cell r="AF293">
            <v>675</v>
          </cell>
          <cell r="AH293">
            <v>0</v>
          </cell>
          <cell r="AI293">
            <v>0</v>
          </cell>
          <cell r="AJ293">
            <v>0</v>
          </cell>
          <cell r="AK293">
            <v>807.27</v>
          </cell>
          <cell r="AM293">
            <v>0</v>
          </cell>
          <cell r="AN293">
            <v>0</v>
          </cell>
          <cell r="AO293">
            <v>0</v>
          </cell>
          <cell r="AP293">
            <v>0</v>
          </cell>
          <cell r="AQ293">
            <v>0</v>
          </cell>
          <cell r="AR293">
            <v>0</v>
          </cell>
          <cell r="AS293">
            <v>0</v>
          </cell>
          <cell r="AU293">
            <v>0</v>
          </cell>
          <cell r="AV293">
            <v>0</v>
          </cell>
          <cell r="AW293">
            <v>0</v>
          </cell>
          <cell r="AX293">
            <v>0</v>
          </cell>
          <cell r="AY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row>
        <row r="294">
          <cell r="B294" t="str">
            <v>Total Consulting Fees</v>
          </cell>
          <cell r="H294">
            <v>2500</v>
          </cell>
          <cell r="I294">
            <v>2500</v>
          </cell>
          <cell r="J294">
            <v>1250</v>
          </cell>
          <cell r="K294">
            <v>2638</v>
          </cell>
          <cell r="L294">
            <v>15000</v>
          </cell>
          <cell r="M294">
            <v>750</v>
          </cell>
          <cell r="N294">
            <v>1500</v>
          </cell>
          <cell r="O294">
            <v>7340</v>
          </cell>
          <cell r="P294">
            <v>21945</v>
          </cell>
          <cell r="Q294">
            <v>2500</v>
          </cell>
          <cell r="R294">
            <v>2500</v>
          </cell>
          <cell r="S294">
            <v>107512.54</v>
          </cell>
          <cell r="U294">
            <v>1975</v>
          </cell>
          <cell r="V294">
            <v>5000</v>
          </cell>
          <cell r="W294">
            <v>0</v>
          </cell>
          <cell r="X294">
            <v>5000</v>
          </cell>
          <cell r="Y294">
            <v>0</v>
          </cell>
          <cell r="Z294">
            <v>0</v>
          </cell>
          <cell r="AA294">
            <v>0</v>
          </cell>
          <cell r="AB294">
            <v>0</v>
          </cell>
          <cell r="AC294">
            <v>0</v>
          </cell>
          <cell r="AD294">
            <v>0</v>
          </cell>
          <cell r="AE294">
            <v>0</v>
          </cell>
          <cell r="AF294">
            <v>675</v>
          </cell>
          <cell r="AH294">
            <v>0</v>
          </cell>
          <cell r="AI294">
            <v>0</v>
          </cell>
          <cell r="AJ294">
            <v>0</v>
          </cell>
          <cell r="AK294">
            <v>807.27</v>
          </cell>
          <cell r="AL294">
            <v>0</v>
          </cell>
          <cell r="AM294">
            <v>0</v>
          </cell>
          <cell r="AN294">
            <v>0</v>
          </cell>
          <cell r="AO294">
            <v>0</v>
          </cell>
          <cell r="AP294">
            <v>0</v>
          </cell>
          <cell r="AQ294">
            <v>0</v>
          </cell>
          <cell r="AR294">
            <v>0</v>
          </cell>
          <cell r="AS294">
            <v>0</v>
          </cell>
          <cell r="AU294">
            <v>0</v>
          </cell>
          <cell r="AV294">
            <v>0</v>
          </cell>
          <cell r="AW294">
            <v>0</v>
          </cell>
          <cell r="AX294">
            <v>0</v>
          </cell>
          <cell r="AY294">
            <v>0</v>
          </cell>
          <cell r="AZ294">
            <v>0</v>
          </cell>
          <cell r="BA294">
            <v>0</v>
          </cell>
          <cell r="BB294">
            <v>0</v>
          </cell>
          <cell r="BC294">
            <v>0</v>
          </cell>
          <cell r="BD294">
            <v>0</v>
          </cell>
          <cell r="BE294">
            <v>0</v>
          </cell>
          <cell r="BF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row>
        <row r="295">
          <cell r="B295" t="str">
            <v>Workcover</v>
          </cell>
          <cell r="AQ295">
            <v>0</v>
          </cell>
          <cell r="AR295">
            <v>0</v>
          </cell>
          <cell r="AS295">
            <v>0</v>
          </cell>
          <cell r="AU295">
            <v>0</v>
          </cell>
          <cell r="AV295">
            <v>0</v>
          </cell>
          <cell r="AW295">
            <v>0</v>
          </cell>
          <cell r="AX295">
            <v>0</v>
          </cell>
          <cell r="AY295">
            <v>0</v>
          </cell>
        </row>
        <row r="296">
          <cell r="B296" t="str">
            <v>NSW - WorkCover</v>
          </cell>
          <cell r="C296">
            <v>0</v>
          </cell>
          <cell r="H296">
            <v>0</v>
          </cell>
          <cell r="I296">
            <v>655.4</v>
          </cell>
          <cell r="J296">
            <v>221.76</v>
          </cell>
          <cell r="K296">
            <v>172.47</v>
          </cell>
          <cell r="L296">
            <v>542.04</v>
          </cell>
          <cell r="M296">
            <v>474.29</v>
          </cell>
          <cell r="N296">
            <v>474.29</v>
          </cell>
          <cell r="O296">
            <v>345.28</v>
          </cell>
          <cell r="P296">
            <v>345</v>
          </cell>
          <cell r="Q296">
            <v>0</v>
          </cell>
          <cell r="R296">
            <v>0</v>
          </cell>
          <cell r="S296">
            <v>4395.66</v>
          </cell>
          <cell r="U296">
            <v>474.29</v>
          </cell>
          <cell r="V296">
            <v>4095.71</v>
          </cell>
          <cell r="W296">
            <v>-3669.27</v>
          </cell>
          <cell r="X296">
            <v>2969.88</v>
          </cell>
          <cell r="Y296">
            <v>1144.29</v>
          </cell>
          <cell r="Z296">
            <v>1331.42</v>
          </cell>
          <cell r="AA296">
            <v>0</v>
          </cell>
          <cell r="AB296">
            <v>665.71</v>
          </cell>
          <cell r="AC296">
            <v>665.71</v>
          </cell>
          <cell r="AD296">
            <v>665.71</v>
          </cell>
          <cell r="AE296">
            <v>665.71</v>
          </cell>
          <cell r="AF296">
            <v>665.71</v>
          </cell>
          <cell r="AH296">
            <v>665.71</v>
          </cell>
          <cell r="AI296">
            <v>665.71</v>
          </cell>
          <cell r="AJ296">
            <v>4718.8500000000004</v>
          </cell>
          <cell r="AK296">
            <v>1419.45</v>
          </cell>
          <cell r="AL296">
            <v>1042.55</v>
          </cell>
          <cell r="AM296">
            <v>1042.55</v>
          </cell>
          <cell r="AN296">
            <v>1042.55</v>
          </cell>
          <cell r="AO296">
            <v>1042.55</v>
          </cell>
          <cell r="AP296">
            <v>1042.55</v>
          </cell>
          <cell r="AQ296">
            <v>1042.55</v>
          </cell>
          <cell r="AR296">
            <v>1042.55</v>
          </cell>
          <cell r="AS296">
            <v>1042.55</v>
          </cell>
          <cell r="AU296">
            <v>1042.55</v>
          </cell>
          <cell r="AV296">
            <v>1042.55</v>
          </cell>
          <cell r="AW296">
            <v>1042.56</v>
          </cell>
          <cell r="AX296">
            <v>1042.56</v>
          </cell>
          <cell r="AY296">
            <v>1042.56</v>
          </cell>
          <cell r="AZ296">
            <v>1402.1983333333335</v>
          </cell>
          <cell r="BA296">
            <v>1402.1983333333335</v>
          </cell>
          <cell r="BB296">
            <v>1402.1983333333335</v>
          </cell>
          <cell r="BC296">
            <v>1402.1983333333335</v>
          </cell>
          <cell r="BD296">
            <v>1402.1983333333335</v>
          </cell>
          <cell r="BE296">
            <v>1402.1983333333335</v>
          </cell>
          <cell r="BF296">
            <v>1402.1983333333335</v>
          </cell>
          <cell r="BH296">
            <v>983.28165833333333</v>
          </cell>
          <cell r="BI296">
            <v>983.28165833333333</v>
          </cell>
          <cell r="BJ296">
            <v>983.28165833333333</v>
          </cell>
          <cell r="BK296">
            <v>983.28165833333333</v>
          </cell>
          <cell r="BL296">
            <v>983.28165833333333</v>
          </cell>
          <cell r="BM296">
            <v>983.28165833333333</v>
          </cell>
          <cell r="BN296">
            <v>983.28165833333333</v>
          </cell>
          <cell r="BO296">
            <v>983.28165833333333</v>
          </cell>
          <cell r="BP296">
            <v>983.28165833333333</v>
          </cell>
          <cell r="BQ296">
            <v>983.28165833333333</v>
          </cell>
          <cell r="BR296">
            <v>983.28165833333333</v>
          </cell>
          <cell r="BS296">
            <v>983.28165833333333</v>
          </cell>
          <cell r="BT296">
            <v>0</v>
          </cell>
          <cell r="BU296">
            <v>0</v>
          </cell>
          <cell r="BV296">
            <v>0</v>
          </cell>
          <cell r="BW296">
            <v>0</v>
          </cell>
          <cell r="BX296">
            <v>0</v>
          </cell>
          <cell r="BY296">
            <v>0</v>
          </cell>
          <cell r="BZ296">
            <v>0</v>
          </cell>
          <cell r="CA296">
            <v>0</v>
          </cell>
          <cell r="CB296">
            <v>0</v>
          </cell>
          <cell r="CC296">
            <v>0</v>
          </cell>
          <cell r="CD296">
            <v>0</v>
          </cell>
          <cell r="CE296">
            <v>0</v>
          </cell>
        </row>
        <row r="297">
          <cell r="B297" t="str">
            <v>VIC - WorkCover</v>
          </cell>
          <cell r="C297">
            <v>0</v>
          </cell>
          <cell r="H297">
            <v>0</v>
          </cell>
          <cell r="I297">
            <v>496.47</v>
          </cell>
          <cell r="J297">
            <v>0</v>
          </cell>
          <cell r="K297">
            <v>248.24</v>
          </cell>
          <cell r="L297">
            <v>345.28</v>
          </cell>
          <cell r="M297">
            <v>345.28</v>
          </cell>
          <cell r="N297">
            <v>345.28</v>
          </cell>
          <cell r="O297">
            <v>474.29</v>
          </cell>
          <cell r="P297">
            <v>474</v>
          </cell>
          <cell r="Q297">
            <v>0</v>
          </cell>
          <cell r="R297">
            <v>0</v>
          </cell>
          <cell r="S297">
            <v>4203.41</v>
          </cell>
          <cell r="U297">
            <v>0</v>
          </cell>
          <cell r="V297">
            <v>4726</v>
          </cell>
          <cell r="W297">
            <v>5108.46</v>
          </cell>
          <cell r="X297">
            <v>3278.15</v>
          </cell>
          <cell r="Y297">
            <v>2927.41</v>
          </cell>
          <cell r="Z297">
            <v>0</v>
          </cell>
          <cell r="AA297">
            <v>0</v>
          </cell>
          <cell r="AB297">
            <v>6205.59</v>
          </cell>
          <cell r="AC297">
            <v>0</v>
          </cell>
          <cell r="AD297">
            <v>0</v>
          </cell>
          <cell r="AE297">
            <v>6205.65</v>
          </cell>
          <cell r="AF297">
            <v>0</v>
          </cell>
          <cell r="AH297">
            <v>0</v>
          </cell>
          <cell r="AI297">
            <v>0</v>
          </cell>
          <cell r="AJ297">
            <v>2761.77</v>
          </cell>
          <cell r="AK297">
            <v>-200.55</v>
          </cell>
          <cell r="AL297">
            <v>1397.86</v>
          </cell>
          <cell r="AM297">
            <v>1598.43</v>
          </cell>
          <cell r="AN297">
            <v>1598.43</v>
          </cell>
          <cell r="AO297">
            <v>1598.42</v>
          </cell>
          <cell r="AP297">
            <v>1598.42</v>
          </cell>
          <cell r="AQ297">
            <v>1598.43</v>
          </cell>
          <cell r="AR297">
            <v>1598.46</v>
          </cell>
          <cell r="AS297">
            <v>-962.79</v>
          </cell>
          <cell r="AU297">
            <v>1600</v>
          </cell>
          <cell r="AV297">
            <v>-7345.01</v>
          </cell>
          <cell r="AW297">
            <v>1264.1500000000001</v>
          </cell>
          <cell r="AX297">
            <v>1264.1500000000001</v>
          </cell>
          <cell r="AY297">
            <v>1264.1500000000001</v>
          </cell>
          <cell r="AZ297">
            <v>2414.9439625</v>
          </cell>
          <cell r="BA297">
            <v>2414.9439625</v>
          </cell>
          <cell r="BB297">
            <v>2414.9439625</v>
          </cell>
          <cell r="BC297">
            <v>2414.9439625</v>
          </cell>
          <cell r="BD297">
            <v>2414.9439625</v>
          </cell>
          <cell r="BE297">
            <v>2414.9439625</v>
          </cell>
          <cell r="BF297">
            <v>2414.9439625</v>
          </cell>
          <cell r="BH297">
            <v>1736.1314624999998</v>
          </cell>
          <cell r="BI297">
            <v>1736.1314624999998</v>
          </cell>
          <cell r="BJ297">
            <v>1736.1314624999998</v>
          </cell>
          <cell r="BK297">
            <v>1736.1314624999998</v>
          </cell>
          <cell r="BL297">
            <v>1736.1314624999998</v>
          </cell>
          <cell r="BM297">
            <v>1736.1314624999998</v>
          </cell>
          <cell r="BN297">
            <v>1736.1314624999998</v>
          </cell>
          <cell r="BO297">
            <v>1736.1314624999998</v>
          </cell>
          <cell r="BP297">
            <v>1736.1314624999998</v>
          </cell>
          <cell r="BQ297">
            <v>1736.1314624999998</v>
          </cell>
          <cell r="BR297">
            <v>1736.1314624999998</v>
          </cell>
          <cell r="BS297">
            <v>1736.1314624999998</v>
          </cell>
          <cell r="BT297">
            <v>0</v>
          </cell>
          <cell r="BU297">
            <v>0</v>
          </cell>
          <cell r="BV297">
            <v>0</v>
          </cell>
          <cell r="BW297">
            <v>0</v>
          </cell>
          <cell r="BX297">
            <v>0</v>
          </cell>
          <cell r="BY297">
            <v>0</v>
          </cell>
          <cell r="BZ297">
            <v>0</v>
          </cell>
          <cell r="CA297">
            <v>0</v>
          </cell>
          <cell r="CB297">
            <v>0</v>
          </cell>
          <cell r="CC297">
            <v>0</v>
          </cell>
          <cell r="CD297">
            <v>0</v>
          </cell>
          <cell r="CE297">
            <v>0</v>
          </cell>
        </row>
        <row r="298">
          <cell r="B298" t="str">
            <v>Total Workcover</v>
          </cell>
          <cell r="H298">
            <v>0</v>
          </cell>
          <cell r="I298">
            <v>1151.8699999999999</v>
          </cell>
          <cell r="J298">
            <v>221.76</v>
          </cell>
          <cell r="K298">
            <v>420.71</v>
          </cell>
          <cell r="L298">
            <v>887.32</v>
          </cell>
          <cell r="M298">
            <v>819.57</v>
          </cell>
          <cell r="N298">
            <v>819.57</v>
          </cell>
          <cell r="O298">
            <v>819.57</v>
          </cell>
          <cell r="P298">
            <v>819</v>
          </cell>
          <cell r="Q298">
            <v>0</v>
          </cell>
          <cell r="R298">
            <v>0</v>
          </cell>
          <cell r="S298">
            <v>8599.07</v>
          </cell>
          <cell r="U298">
            <v>474.29</v>
          </cell>
          <cell r="V298">
            <v>8821.7099999999991</v>
          </cell>
          <cell r="W298">
            <v>1439.19</v>
          </cell>
          <cell r="X298">
            <v>6248.0300000000007</v>
          </cell>
          <cell r="Y298">
            <v>4071.7</v>
          </cell>
          <cell r="Z298">
            <v>1331.42</v>
          </cell>
          <cell r="AA298">
            <v>0</v>
          </cell>
          <cell r="AB298">
            <v>6871.3</v>
          </cell>
          <cell r="AC298">
            <v>665.71</v>
          </cell>
          <cell r="AD298">
            <v>665.71</v>
          </cell>
          <cell r="AE298">
            <v>6871.36</v>
          </cell>
          <cell r="AF298">
            <v>665.71</v>
          </cell>
          <cell r="AH298">
            <v>665.71</v>
          </cell>
          <cell r="AI298">
            <v>665.71</v>
          </cell>
          <cell r="AJ298">
            <v>7480.6200000000008</v>
          </cell>
          <cell r="AK298">
            <v>1218.9000000000001</v>
          </cell>
          <cell r="AL298">
            <v>2440.41</v>
          </cell>
          <cell r="AM298">
            <v>2640.98</v>
          </cell>
          <cell r="AN298">
            <v>2640.98</v>
          </cell>
          <cell r="AO298">
            <v>2640.9700000000003</v>
          </cell>
          <cell r="AP298">
            <v>2640.9700000000003</v>
          </cell>
          <cell r="AQ298">
            <v>2640.98</v>
          </cell>
          <cell r="AR298">
            <v>2641.01</v>
          </cell>
          <cell r="AS298">
            <v>79.759999999999991</v>
          </cell>
          <cell r="AU298">
            <v>2642.55</v>
          </cell>
          <cell r="AV298">
            <v>-6302.46</v>
          </cell>
          <cell r="AW298">
            <v>2306.71</v>
          </cell>
          <cell r="AX298">
            <v>2306.71</v>
          </cell>
          <cell r="AY298">
            <v>2306.71</v>
          </cell>
          <cell r="AZ298">
            <v>3817.1422958333333</v>
          </cell>
          <cell r="BA298">
            <v>3817.1422958333333</v>
          </cell>
          <cell r="BB298">
            <v>3817.1422958333333</v>
          </cell>
          <cell r="BC298">
            <v>3817.1422958333333</v>
          </cell>
          <cell r="BD298">
            <v>3817.1422958333333</v>
          </cell>
          <cell r="BE298">
            <v>3817.1422958333333</v>
          </cell>
          <cell r="BF298">
            <v>3817.1422958333333</v>
          </cell>
          <cell r="BH298">
            <v>2719.4131208333329</v>
          </cell>
          <cell r="BI298">
            <v>2719.4131208333329</v>
          </cell>
          <cell r="BJ298">
            <v>2719.4131208333329</v>
          </cell>
          <cell r="BK298">
            <v>2719.4131208333329</v>
          </cell>
          <cell r="BL298">
            <v>2719.4131208333329</v>
          </cell>
          <cell r="BM298">
            <v>2719.4131208333329</v>
          </cell>
          <cell r="BN298">
            <v>2719.4131208333329</v>
          </cell>
          <cell r="BO298">
            <v>2719.4131208333329</v>
          </cell>
          <cell r="BP298">
            <v>2719.4131208333329</v>
          </cell>
          <cell r="BQ298">
            <v>2719.4131208333329</v>
          </cell>
          <cell r="BR298">
            <v>2719.4131208333329</v>
          </cell>
          <cell r="BS298">
            <v>2719.4131208333329</v>
          </cell>
          <cell r="BT298">
            <v>0</v>
          </cell>
          <cell r="BU298">
            <v>0</v>
          </cell>
          <cell r="BV298">
            <v>0</v>
          </cell>
          <cell r="BW298">
            <v>0</v>
          </cell>
          <cell r="BX298">
            <v>0</v>
          </cell>
          <cell r="BY298">
            <v>0</v>
          </cell>
          <cell r="BZ298">
            <v>0</v>
          </cell>
          <cell r="CA298">
            <v>0</v>
          </cell>
          <cell r="CB298">
            <v>0</v>
          </cell>
          <cell r="CC298">
            <v>0</v>
          </cell>
          <cell r="CD298">
            <v>0</v>
          </cell>
          <cell r="CE298">
            <v>0</v>
          </cell>
        </row>
        <row r="299">
          <cell r="B299" t="str">
            <v>Staff Amenity</v>
          </cell>
          <cell r="AQ299">
            <v>0</v>
          </cell>
          <cell r="AR299">
            <v>0</v>
          </cell>
          <cell r="AS299">
            <v>0</v>
          </cell>
          <cell r="AU299">
            <v>0</v>
          </cell>
          <cell r="AV299">
            <v>0</v>
          </cell>
          <cell r="AW299">
            <v>0</v>
          </cell>
          <cell r="AX299">
            <v>0</v>
          </cell>
          <cell r="AY299">
            <v>0</v>
          </cell>
        </row>
        <row r="300">
          <cell r="B300" t="str">
            <v>NSW - Staff Amenity</v>
          </cell>
          <cell r="C300">
            <v>0</v>
          </cell>
          <cell r="H300">
            <v>539</v>
          </cell>
          <cell r="I300">
            <v>1640.72</v>
          </cell>
          <cell r="J300">
            <v>847.9</v>
          </cell>
          <cell r="K300">
            <v>408.23</v>
          </cell>
          <cell r="L300">
            <v>1129.3499999999999</v>
          </cell>
          <cell r="M300">
            <v>2238.0700000000002</v>
          </cell>
          <cell r="N300">
            <v>199.32</v>
          </cell>
          <cell r="O300">
            <v>247.86</v>
          </cell>
          <cell r="P300">
            <v>1615</v>
          </cell>
          <cell r="Q300">
            <v>350</v>
          </cell>
          <cell r="R300">
            <v>350</v>
          </cell>
          <cell r="S300">
            <v>10422.17</v>
          </cell>
          <cell r="U300">
            <v>260.17</v>
          </cell>
          <cell r="V300">
            <v>553.51</v>
          </cell>
          <cell r="W300">
            <v>1038.1600000000001</v>
          </cell>
          <cell r="X300">
            <v>397.88</v>
          </cell>
          <cell r="Y300">
            <v>597.16999999999996</v>
          </cell>
          <cell r="Z300">
            <v>290</v>
          </cell>
          <cell r="AA300">
            <v>722.79</v>
          </cell>
          <cell r="AB300">
            <v>438.84</v>
          </cell>
          <cell r="AC300">
            <v>336.23</v>
          </cell>
          <cell r="AD300">
            <v>608.09</v>
          </cell>
          <cell r="AE300">
            <v>345.27</v>
          </cell>
          <cell r="AF300">
            <v>594.83000000000004</v>
          </cell>
          <cell r="AH300">
            <v>378.87</v>
          </cell>
          <cell r="AI300">
            <v>776.21</v>
          </cell>
          <cell r="AJ300">
            <v>349.82</v>
          </cell>
          <cell r="AK300">
            <v>372.17</v>
          </cell>
          <cell r="AL300">
            <v>477.96</v>
          </cell>
          <cell r="AM300">
            <v>603.48</v>
          </cell>
          <cell r="AN300">
            <v>432.57</v>
          </cell>
          <cell r="AO300">
            <v>115</v>
          </cell>
          <cell r="AP300">
            <v>457.95</v>
          </cell>
          <cell r="AQ300">
            <v>95.45</v>
          </cell>
          <cell r="AR300">
            <v>829.07</v>
          </cell>
          <cell r="AS300">
            <v>470.4</v>
          </cell>
          <cell r="AU300">
            <v>1391.67</v>
          </cell>
          <cell r="AV300">
            <v>313.7</v>
          </cell>
          <cell r="AW300">
            <v>360.45</v>
          </cell>
          <cell r="AX300">
            <v>312.45</v>
          </cell>
          <cell r="AY300">
            <v>1163.24</v>
          </cell>
          <cell r="AZ300">
            <v>500</v>
          </cell>
          <cell r="BA300">
            <v>500</v>
          </cell>
          <cell r="BB300">
            <v>500</v>
          </cell>
          <cell r="BC300">
            <v>500</v>
          </cell>
          <cell r="BD300">
            <v>500</v>
          </cell>
          <cell r="BE300">
            <v>500</v>
          </cell>
          <cell r="BF300">
            <v>500</v>
          </cell>
          <cell r="BH300">
            <v>500</v>
          </cell>
          <cell r="BI300">
            <v>500</v>
          </cell>
          <cell r="BJ300">
            <v>500</v>
          </cell>
          <cell r="BK300">
            <v>500</v>
          </cell>
          <cell r="BL300">
            <v>500</v>
          </cell>
          <cell r="BM300">
            <v>500</v>
          </cell>
          <cell r="BN300">
            <v>500</v>
          </cell>
          <cell r="BO300">
            <v>500</v>
          </cell>
          <cell r="BP300">
            <v>500</v>
          </cell>
          <cell r="BQ300">
            <v>500</v>
          </cell>
          <cell r="BR300">
            <v>500</v>
          </cell>
          <cell r="BS300">
            <v>500</v>
          </cell>
          <cell r="BT300">
            <v>0</v>
          </cell>
          <cell r="BU300">
            <v>0</v>
          </cell>
          <cell r="BV300">
            <v>0</v>
          </cell>
          <cell r="BW300">
            <v>0</v>
          </cell>
          <cell r="BX300">
            <v>0</v>
          </cell>
          <cell r="BY300">
            <v>0</v>
          </cell>
          <cell r="BZ300">
            <v>0</v>
          </cell>
          <cell r="CA300">
            <v>0</v>
          </cell>
          <cell r="CB300">
            <v>0</v>
          </cell>
          <cell r="CC300">
            <v>0</v>
          </cell>
          <cell r="CD300">
            <v>0</v>
          </cell>
          <cell r="CE300">
            <v>0</v>
          </cell>
        </row>
        <row r="301">
          <cell r="B301" t="str">
            <v>VIC - Staff Amenity</v>
          </cell>
          <cell r="C301">
            <v>0</v>
          </cell>
          <cell r="H301">
            <v>612.83000000000004</v>
          </cell>
          <cell r="I301">
            <v>452.57</v>
          </cell>
          <cell r="J301">
            <v>344.95</v>
          </cell>
          <cell r="K301">
            <v>321.18</v>
          </cell>
          <cell r="L301">
            <v>1607</v>
          </cell>
          <cell r="M301">
            <v>572.36</v>
          </cell>
          <cell r="N301">
            <v>1175.54</v>
          </cell>
          <cell r="O301">
            <v>428.57</v>
          </cell>
          <cell r="P301">
            <v>445</v>
          </cell>
          <cell r="Q301">
            <v>350</v>
          </cell>
          <cell r="R301">
            <v>350</v>
          </cell>
          <cell r="S301">
            <v>6913.1</v>
          </cell>
          <cell r="U301">
            <v>434.85</v>
          </cell>
          <cell r="V301">
            <v>583.6</v>
          </cell>
          <cell r="W301">
            <v>295.19</v>
          </cell>
          <cell r="X301">
            <v>328.08</v>
          </cell>
          <cell r="Y301">
            <v>4.87</v>
          </cell>
          <cell r="Z301">
            <v>218.27</v>
          </cell>
          <cell r="AA301">
            <v>377.45</v>
          </cell>
          <cell r="AB301">
            <v>239.89</v>
          </cell>
          <cell r="AC301">
            <v>531.41999999999996</v>
          </cell>
          <cell r="AD301">
            <v>74.94</v>
          </cell>
          <cell r="AE301">
            <v>314.91000000000003</v>
          </cell>
          <cell r="AF301">
            <v>307.25</v>
          </cell>
          <cell r="AH301">
            <v>460.79</v>
          </cell>
          <cell r="AI301">
            <v>492.32</v>
          </cell>
          <cell r="AJ301">
            <v>463.41</v>
          </cell>
          <cell r="AK301">
            <v>1189.1300000000001</v>
          </cell>
          <cell r="AL301">
            <v>-123.29</v>
          </cell>
          <cell r="AM301">
            <v>368.85</v>
          </cell>
          <cell r="AN301">
            <v>360.67</v>
          </cell>
          <cell r="AO301">
            <v>155.07</v>
          </cell>
          <cell r="AP301">
            <v>418.98</v>
          </cell>
          <cell r="AQ301">
            <v>334.25</v>
          </cell>
          <cell r="AR301">
            <v>866.39</v>
          </cell>
          <cell r="AS301">
            <v>879.18</v>
          </cell>
          <cell r="AU301">
            <v>442.02</v>
          </cell>
          <cell r="AV301">
            <v>130.71</v>
          </cell>
          <cell r="AW301">
            <v>445.88</v>
          </cell>
          <cell r="AX301">
            <v>253.36</v>
          </cell>
          <cell r="AY301">
            <v>1058.8499999999999</v>
          </cell>
          <cell r="AZ301">
            <v>500</v>
          </cell>
          <cell r="BA301">
            <v>500</v>
          </cell>
          <cell r="BB301">
            <v>500</v>
          </cell>
          <cell r="BC301">
            <v>500</v>
          </cell>
          <cell r="BD301">
            <v>500</v>
          </cell>
          <cell r="BE301">
            <v>500</v>
          </cell>
          <cell r="BF301">
            <v>500</v>
          </cell>
          <cell r="BH301">
            <v>500</v>
          </cell>
          <cell r="BI301">
            <v>500</v>
          </cell>
          <cell r="BJ301">
            <v>500</v>
          </cell>
          <cell r="BK301">
            <v>500</v>
          </cell>
          <cell r="BL301">
            <v>500</v>
          </cell>
          <cell r="BM301">
            <v>500</v>
          </cell>
          <cell r="BN301">
            <v>500</v>
          </cell>
          <cell r="BO301">
            <v>500</v>
          </cell>
          <cell r="BP301">
            <v>500</v>
          </cell>
          <cell r="BQ301">
            <v>500</v>
          </cell>
          <cell r="BR301">
            <v>500</v>
          </cell>
          <cell r="BS301">
            <v>500</v>
          </cell>
          <cell r="BT301">
            <v>0</v>
          </cell>
          <cell r="BU301">
            <v>0</v>
          </cell>
          <cell r="BV301">
            <v>0</v>
          </cell>
          <cell r="BW301">
            <v>0</v>
          </cell>
          <cell r="BX301">
            <v>0</v>
          </cell>
          <cell r="BY301">
            <v>0</v>
          </cell>
          <cell r="BZ301">
            <v>0</v>
          </cell>
          <cell r="CA301">
            <v>0</v>
          </cell>
          <cell r="CB301">
            <v>0</v>
          </cell>
          <cell r="CC301">
            <v>0</v>
          </cell>
          <cell r="CD301">
            <v>0</v>
          </cell>
          <cell r="CE301">
            <v>0</v>
          </cell>
        </row>
        <row r="302">
          <cell r="B302" t="str">
            <v>Total Staff Amenity</v>
          </cell>
          <cell r="H302">
            <v>1151.83</v>
          </cell>
          <cell r="I302">
            <v>2093.29</v>
          </cell>
          <cell r="J302">
            <v>1192.8499999999999</v>
          </cell>
          <cell r="K302">
            <v>729.41</v>
          </cell>
          <cell r="L302">
            <v>2736.35</v>
          </cell>
          <cell r="M302">
            <v>2810.43</v>
          </cell>
          <cell r="N302">
            <v>1374.86</v>
          </cell>
          <cell r="O302">
            <v>676.43</v>
          </cell>
          <cell r="P302">
            <v>2060</v>
          </cell>
          <cell r="Q302">
            <v>700</v>
          </cell>
          <cell r="R302">
            <v>700</v>
          </cell>
          <cell r="S302">
            <v>17335.27</v>
          </cell>
          <cell r="U302">
            <v>695.02</v>
          </cell>
          <cell r="V302">
            <v>1137.1100000000001</v>
          </cell>
          <cell r="W302">
            <v>1333.3500000000001</v>
          </cell>
          <cell r="X302">
            <v>725.96</v>
          </cell>
          <cell r="Y302">
            <v>602.04</v>
          </cell>
          <cell r="Z302">
            <v>508.27</v>
          </cell>
          <cell r="AA302">
            <v>1100.24</v>
          </cell>
          <cell r="AB302">
            <v>678.73</v>
          </cell>
          <cell r="AC302">
            <v>867.65</v>
          </cell>
          <cell r="AD302">
            <v>683.03</v>
          </cell>
          <cell r="AE302">
            <v>660.18000000000006</v>
          </cell>
          <cell r="AF302">
            <v>902.08</v>
          </cell>
          <cell r="AH302">
            <v>839.66000000000008</v>
          </cell>
          <cell r="AI302">
            <v>1268.53</v>
          </cell>
          <cell r="AJ302">
            <v>813.23</v>
          </cell>
          <cell r="AK302">
            <v>1561.3000000000002</v>
          </cell>
          <cell r="AL302">
            <v>354.66999999999996</v>
          </cell>
          <cell r="AM302">
            <v>972.33</v>
          </cell>
          <cell r="AN302">
            <v>793.24</v>
          </cell>
          <cell r="AO302">
            <v>270.07</v>
          </cell>
          <cell r="AP302">
            <v>876.93000000000006</v>
          </cell>
          <cell r="AQ302">
            <v>429.7</v>
          </cell>
          <cell r="AR302">
            <v>1695.46</v>
          </cell>
          <cell r="AS302">
            <v>1349.58</v>
          </cell>
          <cell r="AU302">
            <v>1833.69</v>
          </cell>
          <cell r="AV302">
            <v>444.40999999999997</v>
          </cell>
          <cell r="AW302">
            <v>806.32999999999993</v>
          </cell>
          <cell r="AX302">
            <v>565.80999999999995</v>
          </cell>
          <cell r="AY302">
            <v>2222.09</v>
          </cell>
          <cell r="AZ302">
            <v>1000</v>
          </cell>
          <cell r="BA302">
            <v>1000</v>
          </cell>
          <cell r="BB302">
            <v>1000</v>
          </cell>
          <cell r="BC302">
            <v>1000</v>
          </cell>
          <cell r="BD302">
            <v>1000</v>
          </cell>
          <cell r="BE302">
            <v>1000</v>
          </cell>
          <cell r="BF302">
            <v>1000</v>
          </cell>
          <cell r="BH302">
            <v>1000</v>
          </cell>
          <cell r="BI302">
            <v>1000</v>
          </cell>
          <cell r="BJ302">
            <v>1000</v>
          </cell>
          <cell r="BK302">
            <v>1000</v>
          </cell>
          <cell r="BL302">
            <v>1000</v>
          </cell>
          <cell r="BM302">
            <v>1000</v>
          </cell>
          <cell r="BN302">
            <v>1000</v>
          </cell>
          <cell r="BO302">
            <v>1000</v>
          </cell>
          <cell r="BP302">
            <v>1000</v>
          </cell>
          <cell r="BQ302">
            <v>1000</v>
          </cell>
          <cell r="BR302">
            <v>1000</v>
          </cell>
          <cell r="BS302">
            <v>1000</v>
          </cell>
          <cell r="BT302">
            <v>0</v>
          </cell>
          <cell r="BU302">
            <v>0</v>
          </cell>
          <cell r="BV302">
            <v>0</v>
          </cell>
          <cell r="BW302">
            <v>0</v>
          </cell>
          <cell r="BX302">
            <v>0</v>
          </cell>
          <cell r="BY302">
            <v>0</v>
          </cell>
          <cell r="BZ302">
            <v>0</v>
          </cell>
          <cell r="CA302">
            <v>0</v>
          </cell>
          <cell r="CB302">
            <v>0</v>
          </cell>
          <cell r="CC302">
            <v>0</v>
          </cell>
          <cell r="CD302">
            <v>0</v>
          </cell>
          <cell r="CE302">
            <v>0</v>
          </cell>
        </row>
        <row r="303">
          <cell r="B303" t="str">
            <v>Internal Recruitment</v>
          </cell>
          <cell r="AQ303">
            <v>0</v>
          </cell>
          <cell r="AR303">
            <v>0</v>
          </cell>
          <cell r="AS303">
            <v>0</v>
          </cell>
          <cell r="AU303">
            <v>0</v>
          </cell>
          <cell r="AV303">
            <v>0</v>
          </cell>
          <cell r="AW303">
            <v>0</v>
          </cell>
          <cell r="AX303">
            <v>0</v>
          </cell>
          <cell r="AY303">
            <v>0</v>
          </cell>
        </row>
        <row r="304">
          <cell r="B304" t="str">
            <v>NSW - Recruitment Fee</v>
          </cell>
          <cell r="C304">
            <v>0</v>
          </cell>
          <cell r="V304">
            <v>0</v>
          </cell>
          <cell r="W304">
            <v>13835</v>
          </cell>
          <cell r="X304">
            <v>2325</v>
          </cell>
          <cell r="Y304">
            <v>0</v>
          </cell>
          <cell r="Z304">
            <v>0</v>
          </cell>
          <cell r="AA304">
            <v>14490</v>
          </cell>
          <cell r="AB304">
            <v>9464</v>
          </cell>
          <cell r="AC304">
            <v>18800</v>
          </cell>
          <cell r="AD304">
            <v>0</v>
          </cell>
          <cell r="AE304">
            <v>0</v>
          </cell>
          <cell r="AF304">
            <v>0</v>
          </cell>
          <cell r="AH304">
            <v>0</v>
          </cell>
          <cell r="AI304">
            <v>10200</v>
          </cell>
          <cell r="AJ304">
            <v>0</v>
          </cell>
          <cell r="AK304">
            <v>0</v>
          </cell>
          <cell r="AL304">
            <v>7000</v>
          </cell>
          <cell r="AM304">
            <v>0</v>
          </cell>
          <cell r="AN304">
            <v>0</v>
          </cell>
          <cell r="AO304">
            <v>8519.25</v>
          </cell>
          <cell r="AP304">
            <v>0</v>
          </cell>
          <cell r="AQ304">
            <v>0</v>
          </cell>
          <cell r="AR304">
            <v>7000</v>
          </cell>
          <cell r="AS304">
            <v>0</v>
          </cell>
          <cell r="AU304">
            <v>0</v>
          </cell>
          <cell r="AV304">
            <v>0</v>
          </cell>
          <cell r="AW304">
            <v>0</v>
          </cell>
          <cell r="AX304">
            <v>0</v>
          </cell>
          <cell r="AY304">
            <v>22951</v>
          </cell>
          <cell r="AZ304">
            <v>0</v>
          </cell>
          <cell r="BA304">
            <v>12000</v>
          </cell>
          <cell r="BB304">
            <v>0</v>
          </cell>
          <cell r="BC304">
            <v>0</v>
          </cell>
          <cell r="BD304">
            <v>0</v>
          </cell>
          <cell r="BE304">
            <v>0</v>
          </cell>
          <cell r="BF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row>
        <row r="305">
          <cell r="B305" t="str">
            <v>VIC - Recruitment Fee</v>
          </cell>
          <cell r="C305">
            <v>0</v>
          </cell>
          <cell r="V305">
            <v>8502</v>
          </cell>
          <cell r="W305">
            <v>7848</v>
          </cell>
          <cell r="X305">
            <v>775</v>
          </cell>
          <cell r="Y305">
            <v>0</v>
          </cell>
          <cell r="Z305">
            <v>1550</v>
          </cell>
          <cell r="AA305">
            <v>6000</v>
          </cell>
          <cell r="AB305">
            <v>0</v>
          </cell>
          <cell r="AC305">
            <v>0</v>
          </cell>
          <cell r="AD305">
            <v>0</v>
          </cell>
          <cell r="AE305">
            <v>0</v>
          </cell>
          <cell r="AF305">
            <v>0</v>
          </cell>
          <cell r="AH305">
            <v>0</v>
          </cell>
          <cell r="AI305">
            <v>0</v>
          </cell>
          <cell r="AJ305">
            <v>0</v>
          </cell>
          <cell r="AK305">
            <v>0</v>
          </cell>
          <cell r="AL305">
            <v>7000</v>
          </cell>
          <cell r="AM305">
            <v>7000</v>
          </cell>
          <cell r="AN305">
            <v>16268.18</v>
          </cell>
          <cell r="AO305">
            <v>0</v>
          </cell>
          <cell r="AP305">
            <v>6104</v>
          </cell>
          <cell r="AQ305">
            <v>0</v>
          </cell>
          <cell r="AR305">
            <v>20800</v>
          </cell>
          <cell r="AS305">
            <v>0</v>
          </cell>
          <cell r="AU305">
            <v>0</v>
          </cell>
          <cell r="AV305">
            <v>4480</v>
          </cell>
          <cell r="AW305">
            <v>14000</v>
          </cell>
          <cell r="AX305">
            <v>11554</v>
          </cell>
          <cell r="AY305">
            <v>14000</v>
          </cell>
          <cell r="AZ305">
            <v>14000</v>
          </cell>
          <cell r="BA305">
            <v>8000</v>
          </cell>
          <cell r="BB305">
            <v>0</v>
          </cell>
          <cell r="BC305">
            <v>0</v>
          </cell>
          <cell r="BD305">
            <v>0</v>
          </cell>
          <cell r="BE305">
            <v>0</v>
          </cell>
          <cell r="BF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row>
        <row r="306">
          <cell r="B306" t="str">
            <v>NSW - Psychometric Assessment (E)</v>
          </cell>
          <cell r="C306">
            <v>0</v>
          </cell>
          <cell r="V306">
            <v>0</v>
          </cell>
          <cell r="W306">
            <v>0</v>
          </cell>
          <cell r="X306">
            <v>0</v>
          </cell>
          <cell r="Y306">
            <v>1550</v>
          </cell>
          <cell r="Z306">
            <v>0</v>
          </cell>
          <cell r="AA306">
            <v>0</v>
          </cell>
          <cell r="AC306">
            <v>0</v>
          </cell>
          <cell r="AD306">
            <v>0</v>
          </cell>
          <cell r="AE306">
            <v>0</v>
          </cell>
          <cell r="AF306">
            <v>0</v>
          </cell>
          <cell r="AH306">
            <v>0</v>
          </cell>
          <cell r="AI306">
            <v>0</v>
          </cell>
          <cell r="AJ306">
            <v>0</v>
          </cell>
          <cell r="AK306">
            <v>0</v>
          </cell>
          <cell r="AL306">
            <v>0</v>
          </cell>
          <cell r="AM306">
            <v>0</v>
          </cell>
          <cell r="AN306">
            <v>0</v>
          </cell>
          <cell r="AO306">
            <v>0</v>
          </cell>
          <cell r="AP306">
            <v>0</v>
          </cell>
          <cell r="AQ306">
            <v>0</v>
          </cell>
          <cell r="AR306">
            <v>0</v>
          </cell>
          <cell r="AS306">
            <v>0</v>
          </cell>
          <cell r="AU306">
            <v>0</v>
          </cell>
          <cell r="AV306">
            <v>0</v>
          </cell>
          <cell r="AW306">
            <v>0</v>
          </cell>
          <cell r="AX306">
            <v>0</v>
          </cell>
          <cell r="AY306">
            <v>87.5</v>
          </cell>
          <cell r="AZ306">
            <v>0</v>
          </cell>
          <cell r="BA306">
            <v>0</v>
          </cell>
          <cell r="BB306">
            <v>0</v>
          </cell>
          <cell r="BC306">
            <v>0</v>
          </cell>
          <cell r="BD306">
            <v>0</v>
          </cell>
          <cell r="BE306">
            <v>0</v>
          </cell>
          <cell r="BF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row>
        <row r="307">
          <cell r="B307" t="str">
            <v>VIC - Psychometric Assessment (E)</v>
          </cell>
          <cell r="C307">
            <v>0</v>
          </cell>
          <cell r="V307">
            <v>0</v>
          </cell>
          <cell r="W307">
            <v>0</v>
          </cell>
          <cell r="X307">
            <v>0</v>
          </cell>
          <cell r="Y307">
            <v>0</v>
          </cell>
          <cell r="Z307">
            <v>0</v>
          </cell>
          <cell r="AA307">
            <v>0</v>
          </cell>
          <cell r="AC307">
            <v>0</v>
          </cell>
          <cell r="AD307">
            <v>0</v>
          </cell>
          <cell r="AE307">
            <v>0</v>
          </cell>
          <cell r="AF307">
            <v>0</v>
          </cell>
          <cell r="AH307">
            <v>0</v>
          </cell>
          <cell r="AI307">
            <v>0</v>
          </cell>
          <cell r="AJ307">
            <v>0</v>
          </cell>
          <cell r="AK307">
            <v>0</v>
          </cell>
          <cell r="AL307">
            <v>0</v>
          </cell>
          <cell r="AM307">
            <v>0</v>
          </cell>
          <cell r="AN307">
            <v>0</v>
          </cell>
          <cell r="AO307">
            <v>60</v>
          </cell>
          <cell r="AP307">
            <v>0</v>
          </cell>
          <cell r="AQ307">
            <v>0</v>
          </cell>
          <cell r="AR307">
            <v>0</v>
          </cell>
          <cell r="AS307">
            <v>0</v>
          </cell>
          <cell r="AU307">
            <v>0</v>
          </cell>
          <cell r="AV307">
            <v>0</v>
          </cell>
          <cell r="AW307">
            <v>154.55000000000001</v>
          </cell>
          <cell r="AX307">
            <v>500</v>
          </cell>
          <cell r="AY307">
            <v>87.5</v>
          </cell>
          <cell r="AZ307">
            <v>0</v>
          </cell>
          <cell r="BA307">
            <v>0</v>
          </cell>
          <cell r="BB307">
            <v>0</v>
          </cell>
          <cell r="BC307">
            <v>0</v>
          </cell>
          <cell r="BD307">
            <v>0</v>
          </cell>
          <cell r="BE307">
            <v>0</v>
          </cell>
          <cell r="BF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row>
        <row r="308">
          <cell r="B308" t="str">
            <v>NSW - On-Boarding</v>
          </cell>
          <cell r="C308">
            <v>0</v>
          </cell>
          <cell r="V308">
            <v>1363.9</v>
          </cell>
          <cell r="W308">
            <v>554.1</v>
          </cell>
          <cell r="X308">
            <v>0</v>
          </cell>
          <cell r="Y308">
            <v>1505</v>
          </cell>
          <cell r="Z308">
            <v>0</v>
          </cell>
          <cell r="AA308">
            <v>0</v>
          </cell>
          <cell r="AC308">
            <v>0</v>
          </cell>
          <cell r="AD308">
            <v>0</v>
          </cell>
          <cell r="AE308">
            <v>0</v>
          </cell>
          <cell r="AF308">
            <v>0</v>
          </cell>
          <cell r="AH308">
            <v>0</v>
          </cell>
          <cell r="AI308">
            <v>0</v>
          </cell>
          <cell r="AJ308">
            <v>0</v>
          </cell>
          <cell r="AK308">
            <v>0</v>
          </cell>
          <cell r="AL308">
            <v>0</v>
          </cell>
          <cell r="AM308">
            <v>0</v>
          </cell>
          <cell r="AN308">
            <v>0</v>
          </cell>
          <cell r="AO308">
            <v>0</v>
          </cell>
          <cell r="AP308">
            <v>0</v>
          </cell>
          <cell r="AQ308">
            <v>0</v>
          </cell>
          <cell r="AR308">
            <v>0</v>
          </cell>
          <cell r="AS308">
            <v>0</v>
          </cell>
          <cell r="AU308">
            <v>0</v>
          </cell>
          <cell r="AV308">
            <v>0</v>
          </cell>
          <cell r="AW308">
            <v>0</v>
          </cell>
          <cell r="AX308">
            <v>0</v>
          </cell>
          <cell r="AY308">
            <v>0</v>
          </cell>
          <cell r="AZ308">
            <v>0</v>
          </cell>
          <cell r="BA308">
            <v>0</v>
          </cell>
          <cell r="BB308">
            <v>0</v>
          </cell>
          <cell r="BC308">
            <v>0</v>
          </cell>
          <cell r="BD308">
            <v>0</v>
          </cell>
          <cell r="BE308">
            <v>0</v>
          </cell>
          <cell r="BF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row>
        <row r="309">
          <cell r="B309" t="str">
            <v>VIC - On-Boarding</v>
          </cell>
          <cell r="C309">
            <v>0</v>
          </cell>
          <cell r="U309">
            <v>1050</v>
          </cell>
          <cell r="V309">
            <v>1050</v>
          </cell>
          <cell r="W309">
            <v>0</v>
          </cell>
          <cell r="X309">
            <v>0</v>
          </cell>
          <cell r="Y309">
            <v>0</v>
          </cell>
          <cell r="Z309">
            <v>0</v>
          </cell>
          <cell r="AA309">
            <v>0</v>
          </cell>
          <cell r="AC309">
            <v>0</v>
          </cell>
          <cell r="AD309">
            <v>0</v>
          </cell>
          <cell r="AE309">
            <v>0</v>
          </cell>
          <cell r="AF309">
            <v>0</v>
          </cell>
          <cell r="AH309">
            <v>0</v>
          </cell>
          <cell r="AI309">
            <v>0</v>
          </cell>
          <cell r="AJ309">
            <v>0</v>
          </cell>
          <cell r="AK309">
            <v>0</v>
          </cell>
          <cell r="AL309">
            <v>0</v>
          </cell>
          <cell r="AM309">
            <v>0</v>
          </cell>
          <cell r="AN309">
            <v>0</v>
          </cell>
          <cell r="AO309">
            <v>0</v>
          </cell>
          <cell r="AP309">
            <v>0</v>
          </cell>
          <cell r="AQ309">
            <v>0</v>
          </cell>
          <cell r="AR309">
            <v>0</v>
          </cell>
          <cell r="AS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row>
        <row r="310">
          <cell r="B310" t="str">
            <v>Total Internal Recruitment</v>
          </cell>
          <cell r="U310">
            <v>1050</v>
          </cell>
          <cell r="V310">
            <v>10915.9</v>
          </cell>
          <cell r="W310">
            <v>22237.1</v>
          </cell>
          <cell r="X310">
            <v>3100</v>
          </cell>
          <cell r="Y310">
            <v>3055</v>
          </cell>
          <cell r="Z310">
            <v>1550</v>
          </cell>
          <cell r="AA310">
            <v>20490</v>
          </cell>
          <cell r="AB310">
            <v>9464</v>
          </cell>
          <cell r="AC310">
            <v>18800</v>
          </cell>
          <cell r="AD310">
            <v>0</v>
          </cell>
          <cell r="AE310">
            <v>0</v>
          </cell>
          <cell r="AF310">
            <v>0</v>
          </cell>
          <cell r="AH310">
            <v>0</v>
          </cell>
          <cell r="AI310">
            <v>10200</v>
          </cell>
          <cell r="AJ310">
            <v>0</v>
          </cell>
          <cell r="AK310">
            <v>0</v>
          </cell>
          <cell r="AL310">
            <v>14000</v>
          </cell>
          <cell r="AM310">
            <v>7000</v>
          </cell>
          <cell r="AN310">
            <v>16268.18</v>
          </cell>
          <cell r="AO310">
            <v>8579.25</v>
          </cell>
          <cell r="AP310">
            <v>6104</v>
          </cell>
          <cell r="AQ310">
            <v>0</v>
          </cell>
          <cell r="AR310">
            <v>27800</v>
          </cell>
          <cell r="AS310">
            <v>0</v>
          </cell>
          <cell r="AU310">
            <v>0</v>
          </cell>
          <cell r="AV310">
            <v>4480</v>
          </cell>
          <cell r="AW310">
            <v>14154.55</v>
          </cell>
          <cell r="AX310">
            <v>12054</v>
          </cell>
          <cell r="AY310">
            <v>37126</v>
          </cell>
          <cell r="AZ310">
            <v>14000</v>
          </cell>
          <cell r="BA310">
            <v>20000</v>
          </cell>
          <cell r="BB310">
            <v>0</v>
          </cell>
          <cell r="BC310">
            <v>0</v>
          </cell>
          <cell r="BD310">
            <v>0</v>
          </cell>
          <cell r="BE310">
            <v>0</v>
          </cell>
          <cell r="BF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row>
        <row r="311">
          <cell r="B311" t="str">
            <v>Training and Development</v>
          </cell>
          <cell r="AQ311">
            <v>0</v>
          </cell>
          <cell r="AR311">
            <v>0</v>
          </cell>
          <cell r="AS311">
            <v>0</v>
          </cell>
          <cell r="AU311">
            <v>0</v>
          </cell>
          <cell r="AV311">
            <v>0</v>
          </cell>
          <cell r="AW311">
            <v>0</v>
          </cell>
          <cell r="AX311">
            <v>0</v>
          </cell>
          <cell r="AY311">
            <v>0</v>
          </cell>
        </row>
        <row r="312">
          <cell r="B312" t="str">
            <v>NSW - Training and Development</v>
          </cell>
          <cell r="C312">
            <v>0</v>
          </cell>
          <cell r="H312">
            <v>0</v>
          </cell>
          <cell r="I312">
            <v>448.51</v>
          </cell>
          <cell r="J312">
            <v>0</v>
          </cell>
          <cell r="K312">
            <v>622.24</v>
          </cell>
          <cell r="L312">
            <v>509.82</v>
          </cell>
          <cell r="M312">
            <v>2878.7</v>
          </cell>
          <cell r="N312">
            <v>675.28</v>
          </cell>
          <cell r="O312">
            <v>0</v>
          </cell>
          <cell r="P312">
            <v>554</v>
          </cell>
          <cell r="Q312">
            <v>350</v>
          </cell>
          <cell r="R312">
            <v>350</v>
          </cell>
          <cell r="S312">
            <v>6910.22</v>
          </cell>
          <cell r="U312">
            <v>550</v>
          </cell>
          <cell r="V312">
            <v>1048.77</v>
          </cell>
          <cell r="W312">
            <v>605</v>
          </cell>
          <cell r="X312">
            <v>2143.2600000000002</v>
          </cell>
          <cell r="Y312">
            <v>0</v>
          </cell>
          <cell r="Z312">
            <v>1267</v>
          </cell>
          <cell r="AA312">
            <v>235.45</v>
          </cell>
          <cell r="AB312">
            <v>1271.9100000000001</v>
          </cell>
          <cell r="AC312">
            <v>500</v>
          </cell>
          <cell r="AD312">
            <v>1982.2</v>
          </cell>
          <cell r="AE312">
            <v>1592.77</v>
          </cell>
          <cell r="AF312">
            <v>2055.64</v>
          </cell>
          <cell r="AH312">
            <v>1000.95</v>
          </cell>
          <cell r="AI312">
            <v>13547.72</v>
          </cell>
          <cell r="AJ312">
            <v>2759.04</v>
          </cell>
          <cell r="AK312">
            <v>1346.48</v>
          </cell>
          <cell r="AL312">
            <v>2654.32</v>
          </cell>
          <cell r="AM312">
            <v>1050</v>
          </cell>
          <cell r="AN312">
            <v>2215.63</v>
          </cell>
          <cell r="AO312">
            <v>2104.9499999999998</v>
          </cell>
          <cell r="AP312">
            <v>4788.9399999999996</v>
          </cell>
          <cell r="AQ312">
            <v>500</v>
          </cell>
          <cell r="AR312">
            <v>995.25</v>
          </cell>
          <cell r="AS312">
            <v>1033.25</v>
          </cell>
          <cell r="AU312">
            <v>1240.9100000000001</v>
          </cell>
          <cell r="AV312">
            <v>2477.06</v>
          </cell>
          <cell r="AW312">
            <v>0</v>
          </cell>
          <cell r="AX312">
            <v>1180.6400000000001</v>
          </cell>
          <cell r="AY312">
            <v>13288.65</v>
          </cell>
          <cell r="AZ312">
            <v>2000</v>
          </cell>
          <cell r="BA312">
            <v>2250</v>
          </cell>
          <cell r="BB312">
            <v>8250</v>
          </cell>
          <cell r="BC312">
            <v>0</v>
          </cell>
          <cell r="BD312">
            <v>0</v>
          </cell>
          <cell r="BE312">
            <v>0</v>
          </cell>
          <cell r="BF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row>
        <row r="313">
          <cell r="B313" t="str">
            <v>VIC - Training and Development</v>
          </cell>
          <cell r="C313">
            <v>0</v>
          </cell>
          <cell r="H313">
            <v>0</v>
          </cell>
          <cell r="I313">
            <v>0</v>
          </cell>
          <cell r="J313">
            <v>0</v>
          </cell>
          <cell r="K313">
            <v>0</v>
          </cell>
          <cell r="L313">
            <v>0</v>
          </cell>
          <cell r="M313">
            <v>0</v>
          </cell>
          <cell r="N313">
            <v>0</v>
          </cell>
          <cell r="O313">
            <v>550</v>
          </cell>
          <cell r="Q313">
            <v>350</v>
          </cell>
          <cell r="R313">
            <v>350</v>
          </cell>
          <cell r="S313">
            <v>550</v>
          </cell>
          <cell r="U313">
            <v>0</v>
          </cell>
          <cell r="V313">
            <v>0</v>
          </cell>
          <cell r="W313">
            <v>0</v>
          </cell>
          <cell r="X313">
            <v>270.16000000000003</v>
          </cell>
          <cell r="Y313">
            <v>0</v>
          </cell>
          <cell r="Z313">
            <v>1500</v>
          </cell>
          <cell r="AA313">
            <v>625.45000000000005</v>
          </cell>
          <cell r="AB313">
            <v>383.63</v>
          </cell>
          <cell r="AC313">
            <v>42.73</v>
          </cell>
          <cell r="AD313">
            <v>40</v>
          </cell>
          <cell r="AE313">
            <v>90.91</v>
          </cell>
          <cell r="AF313">
            <v>22.73</v>
          </cell>
          <cell r="AH313">
            <v>450</v>
          </cell>
          <cell r="AI313">
            <v>9832.98</v>
          </cell>
          <cell r="AJ313">
            <v>1636.37</v>
          </cell>
          <cell r="AK313">
            <v>2671.48</v>
          </cell>
          <cell r="AL313">
            <v>2200</v>
          </cell>
          <cell r="AM313">
            <v>437.48</v>
          </cell>
          <cell r="AN313">
            <v>3300</v>
          </cell>
          <cell r="AO313">
            <v>2100</v>
          </cell>
          <cell r="AP313">
            <v>1786.36</v>
          </cell>
          <cell r="AQ313">
            <v>1136.3599999999999</v>
          </cell>
          <cell r="AR313">
            <v>2275</v>
          </cell>
          <cell r="AS313">
            <v>1081.82</v>
          </cell>
          <cell r="AU313">
            <v>1049.18</v>
          </cell>
          <cell r="AV313">
            <v>3099.09</v>
          </cell>
          <cell r="AW313">
            <v>790</v>
          </cell>
          <cell r="AX313">
            <v>788.18</v>
          </cell>
          <cell r="AY313">
            <v>12500</v>
          </cell>
          <cell r="AZ313">
            <v>2000</v>
          </cell>
          <cell r="BA313">
            <v>2250</v>
          </cell>
          <cell r="BB313">
            <v>8250</v>
          </cell>
          <cell r="BC313">
            <v>0</v>
          </cell>
          <cell r="BD313">
            <v>0</v>
          </cell>
          <cell r="BE313">
            <v>0</v>
          </cell>
          <cell r="BF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row>
        <row r="314">
          <cell r="B314" t="str">
            <v>Total Training and Development</v>
          </cell>
          <cell r="H314">
            <v>0</v>
          </cell>
          <cell r="I314">
            <v>448.51</v>
          </cell>
          <cell r="J314">
            <v>0</v>
          </cell>
          <cell r="K314">
            <v>622.24</v>
          </cell>
          <cell r="L314">
            <v>509.82</v>
          </cell>
          <cell r="M314">
            <v>2878.7</v>
          </cell>
          <cell r="N314">
            <v>675.28</v>
          </cell>
          <cell r="O314">
            <v>550</v>
          </cell>
          <cell r="P314">
            <v>554</v>
          </cell>
          <cell r="Q314">
            <v>700</v>
          </cell>
          <cell r="R314">
            <v>700</v>
          </cell>
          <cell r="S314">
            <v>7460.22</v>
          </cell>
          <cell r="U314">
            <v>550</v>
          </cell>
          <cell r="V314">
            <v>1048.77</v>
          </cell>
          <cell r="W314">
            <v>605</v>
          </cell>
          <cell r="X314">
            <v>2413.42</v>
          </cell>
          <cell r="Y314">
            <v>0</v>
          </cell>
          <cell r="Z314">
            <v>2767</v>
          </cell>
          <cell r="AA314">
            <v>860.90000000000009</v>
          </cell>
          <cell r="AB314">
            <v>1655.54</v>
          </cell>
          <cell r="AC314">
            <v>542.73</v>
          </cell>
          <cell r="AD314">
            <v>2022.2</v>
          </cell>
          <cell r="AE314">
            <v>1683.68</v>
          </cell>
          <cell r="AF314">
            <v>2078.37</v>
          </cell>
          <cell r="AH314">
            <v>1450.95</v>
          </cell>
          <cell r="AI314">
            <v>23380.699999999997</v>
          </cell>
          <cell r="AJ314">
            <v>4395.41</v>
          </cell>
          <cell r="AK314">
            <v>4017.96</v>
          </cell>
          <cell r="AL314">
            <v>4854.32</v>
          </cell>
          <cell r="AM314">
            <v>1487.48</v>
          </cell>
          <cell r="AN314">
            <v>5515.63</v>
          </cell>
          <cell r="AO314">
            <v>4204.95</v>
          </cell>
          <cell r="AP314">
            <v>6575.2999999999993</v>
          </cell>
          <cell r="AQ314">
            <v>1636.36</v>
          </cell>
          <cell r="AR314">
            <v>3270.25</v>
          </cell>
          <cell r="AS314">
            <v>2115.0699999999997</v>
          </cell>
          <cell r="AU314">
            <v>2290.09</v>
          </cell>
          <cell r="AV314">
            <v>5576.15</v>
          </cell>
          <cell r="AW314">
            <v>790</v>
          </cell>
          <cell r="AX314">
            <v>1968.8200000000002</v>
          </cell>
          <cell r="AY314">
            <v>25788.65</v>
          </cell>
          <cell r="AZ314">
            <v>4000</v>
          </cell>
          <cell r="BA314">
            <v>4500</v>
          </cell>
          <cell r="BB314">
            <v>16500</v>
          </cell>
          <cell r="BC314">
            <v>0</v>
          </cell>
          <cell r="BD314">
            <v>0</v>
          </cell>
          <cell r="BE314">
            <v>0</v>
          </cell>
          <cell r="BF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row>
        <row r="315">
          <cell r="B315" t="str">
            <v>Other Employer Expenses</v>
          </cell>
          <cell r="C315">
            <v>0</v>
          </cell>
          <cell r="H315">
            <v>2229</v>
          </cell>
          <cell r="I315">
            <v>0</v>
          </cell>
          <cell r="J315">
            <v>0</v>
          </cell>
          <cell r="K315">
            <v>0</v>
          </cell>
          <cell r="L315">
            <v>0</v>
          </cell>
          <cell r="M315">
            <v>0</v>
          </cell>
          <cell r="N315">
            <v>0</v>
          </cell>
          <cell r="O315">
            <v>3000</v>
          </cell>
          <cell r="Q315">
            <v>0</v>
          </cell>
          <cell r="R315">
            <v>0</v>
          </cell>
          <cell r="S315">
            <v>5247.36</v>
          </cell>
          <cell r="U315">
            <v>0</v>
          </cell>
          <cell r="V315">
            <v>450.59</v>
          </cell>
          <cell r="W315">
            <v>970</v>
          </cell>
          <cell r="X315">
            <v>970</v>
          </cell>
          <cell r="Y315">
            <v>1260</v>
          </cell>
          <cell r="Z315">
            <v>2058.19</v>
          </cell>
          <cell r="AA315">
            <v>0</v>
          </cell>
          <cell r="AB315">
            <v>400</v>
          </cell>
          <cell r="AC315">
            <v>0</v>
          </cell>
          <cell r="AD315">
            <v>635.36</v>
          </cell>
          <cell r="AE315">
            <v>0</v>
          </cell>
          <cell r="AF315">
            <v>0</v>
          </cell>
          <cell r="AH315">
            <v>454.55</v>
          </cell>
          <cell r="AI315">
            <v>0</v>
          </cell>
          <cell r="AJ315">
            <v>2272.73</v>
          </cell>
          <cell r="AK315">
            <v>0</v>
          </cell>
          <cell r="AL315">
            <v>1293.5899999999999</v>
          </cell>
          <cell r="AM315">
            <v>0</v>
          </cell>
          <cell r="AN315">
            <v>454.55</v>
          </cell>
          <cell r="AO315">
            <v>0</v>
          </cell>
          <cell r="AP315">
            <v>0</v>
          </cell>
          <cell r="AQ315">
            <v>98.54</v>
          </cell>
          <cell r="AR315">
            <v>0</v>
          </cell>
          <cell r="AS315">
            <v>0</v>
          </cell>
          <cell r="AU315">
            <v>231.36</v>
          </cell>
          <cell r="AV315">
            <v>897.27</v>
          </cell>
          <cell r="AW315">
            <v>2128.38</v>
          </cell>
          <cell r="AX315">
            <v>1540</v>
          </cell>
          <cell r="AY315">
            <v>45.45</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B316" t="str">
            <v>Total Employment Expenses</v>
          </cell>
          <cell r="H316">
            <v>122002</v>
          </cell>
          <cell r="I316">
            <v>132221.81</v>
          </cell>
          <cell r="J316">
            <v>131718.93</v>
          </cell>
          <cell r="K316">
            <v>130579</v>
          </cell>
          <cell r="L316">
            <v>247343.79</v>
          </cell>
          <cell r="M316">
            <v>206027.69</v>
          </cell>
          <cell r="N316">
            <v>137150.68</v>
          </cell>
          <cell r="O316">
            <v>205957.34</v>
          </cell>
          <cell r="P316">
            <v>212599.66999999998</v>
          </cell>
          <cell r="Q316">
            <v>182598.44</v>
          </cell>
          <cell r="R316">
            <v>182574.87999999998</v>
          </cell>
          <cell r="S316">
            <v>2204023.71</v>
          </cell>
          <cell r="U316">
            <v>230663.56</v>
          </cell>
          <cell r="V316">
            <v>266561.46999999997</v>
          </cell>
          <cell r="W316">
            <v>255032.31000000006</v>
          </cell>
          <cell r="X316">
            <v>229227.34999999998</v>
          </cell>
          <cell r="Y316">
            <v>241979.33000000005</v>
          </cell>
          <cell r="Z316">
            <v>195627.59999999995</v>
          </cell>
          <cell r="AA316">
            <v>213504.64000000004</v>
          </cell>
          <cell r="AB316">
            <v>262115.13</v>
          </cell>
          <cell r="AC316">
            <v>256193.80000000002</v>
          </cell>
          <cell r="AD316">
            <v>256769.68999999994</v>
          </cell>
          <cell r="AE316">
            <v>267548.26999999996</v>
          </cell>
          <cell r="AF316">
            <v>254543.15000000002</v>
          </cell>
          <cell r="AH316">
            <v>253508.65999999997</v>
          </cell>
          <cell r="AI316">
            <v>231960.34999999998</v>
          </cell>
          <cell r="AJ316">
            <v>249927.90000000002</v>
          </cell>
          <cell r="AK316">
            <v>230411.23000000004</v>
          </cell>
          <cell r="AL316">
            <v>252780.15999999992</v>
          </cell>
          <cell r="AM316">
            <v>237990.37000000002</v>
          </cell>
          <cell r="AN316">
            <v>236348.03999999998</v>
          </cell>
          <cell r="AO316">
            <v>254714.71000000002</v>
          </cell>
          <cell r="AP316">
            <v>239521.05000000008</v>
          </cell>
          <cell r="AQ316">
            <v>242077.49</v>
          </cell>
          <cell r="AR316">
            <v>248281.85</v>
          </cell>
          <cell r="AS316">
            <v>254886.01000000004</v>
          </cell>
          <cell r="AU316">
            <v>242214.02999999994</v>
          </cell>
          <cell r="AV316">
            <v>235256.55999999997</v>
          </cell>
          <cell r="AW316">
            <v>310026.26</v>
          </cell>
          <cell r="AX316">
            <v>278793.68000000005</v>
          </cell>
          <cell r="AY316">
            <v>275750.82999999996</v>
          </cell>
          <cell r="AZ316">
            <v>272697.2757270388</v>
          </cell>
          <cell r="BA316">
            <v>279353.95524585317</v>
          </cell>
          <cell r="BB316">
            <v>277995.37445114937</v>
          </cell>
          <cell r="BC316">
            <v>176963.87273004471</v>
          </cell>
          <cell r="BD316">
            <v>220461.57318926803</v>
          </cell>
          <cell r="BE316">
            <v>220247.67846820009</v>
          </cell>
          <cell r="BF316">
            <v>220258.4711860845</v>
          </cell>
          <cell r="BH316">
            <v>228413.96820015719</v>
          </cell>
          <cell r="BI316">
            <v>228413.96820015719</v>
          </cell>
          <cell r="BJ316">
            <v>228499.93228353126</v>
          </cell>
          <cell r="BK316">
            <v>228413.96820015719</v>
          </cell>
          <cell r="BL316">
            <v>228499.93228353126</v>
          </cell>
          <cell r="BM316">
            <v>228413.96820015719</v>
          </cell>
          <cell r="BN316">
            <v>228413.96820015719</v>
          </cell>
          <cell r="BO316">
            <v>228671.86045027929</v>
          </cell>
          <cell r="BP316">
            <v>228413.96820015719</v>
          </cell>
          <cell r="BQ316">
            <v>228499.93228353126</v>
          </cell>
          <cell r="BR316">
            <v>228413.96820015719</v>
          </cell>
          <cell r="BS316">
            <v>228499.93228353126</v>
          </cell>
          <cell r="BT316">
            <v>111925.7065215175</v>
          </cell>
          <cell r="BU316">
            <v>111925.7065215175</v>
          </cell>
          <cell r="BV316">
            <v>112000.35823060834</v>
          </cell>
          <cell r="BW316">
            <v>111925.7065215175</v>
          </cell>
          <cell r="BX316">
            <v>112000.35823060834</v>
          </cell>
          <cell r="BY316">
            <v>111925.7065215175</v>
          </cell>
          <cell r="BZ316">
            <v>111925.7065215175</v>
          </cell>
          <cell r="CA316">
            <v>112149.66164878999</v>
          </cell>
          <cell r="CB316">
            <v>111925.7065215175</v>
          </cell>
          <cell r="CC316">
            <v>112000.35823060834</v>
          </cell>
          <cell r="CD316">
            <v>111925.7065215175</v>
          </cell>
          <cell r="CE316" t="e">
            <v>#REF!</v>
          </cell>
        </row>
        <row r="317">
          <cell r="B317" t="str">
            <v>Occupancy Costs</v>
          </cell>
          <cell r="AQ317">
            <v>0</v>
          </cell>
          <cell r="AR317">
            <v>0</v>
          </cell>
          <cell r="AS317">
            <v>0</v>
          </cell>
          <cell r="AU317">
            <v>0</v>
          </cell>
          <cell r="AV317">
            <v>0</v>
          </cell>
          <cell r="AW317">
            <v>0</v>
          </cell>
          <cell r="AX317">
            <v>0</v>
          </cell>
          <cell r="AY317">
            <v>0</v>
          </cell>
        </row>
        <row r="318">
          <cell r="B318" t="str">
            <v>Occupancy Costs:Rent</v>
          </cell>
          <cell r="AQ318">
            <v>0</v>
          </cell>
          <cell r="AR318">
            <v>0</v>
          </cell>
          <cell r="AS318">
            <v>0</v>
          </cell>
          <cell r="AU318">
            <v>0</v>
          </cell>
          <cell r="AV318">
            <v>0</v>
          </cell>
          <cell r="AW318">
            <v>0</v>
          </cell>
          <cell r="AX318">
            <v>0</v>
          </cell>
          <cell r="AY318">
            <v>0</v>
          </cell>
        </row>
        <row r="319">
          <cell r="B319" t="str">
            <v>NSW - Occupancy Costs:Rent</v>
          </cell>
          <cell r="C319">
            <v>0</v>
          </cell>
          <cell r="H319">
            <v>651.63</v>
          </cell>
          <cell r="I319">
            <v>826.81</v>
          </cell>
          <cell r="J319">
            <v>1898.35</v>
          </cell>
          <cell r="K319">
            <v>-2067.25</v>
          </cell>
          <cell r="L319">
            <v>4927.5</v>
          </cell>
          <cell r="M319">
            <v>4927.5</v>
          </cell>
          <cell r="N319">
            <v>4927.5</v>
          </cell>
          <cell r="O319">
            <v>4927.5</v>
          </cell>
          <cell r="P319">
            <v>4928</v>
          </cell>
          <cell r="Q319">
            <v>5375.96</v>
          </cell>
          <cell r="R319">
            <v>5375.96</v>
          </cell>
          <cell r="S319">
            <v>40729.54</v>
          </cell>
          <cell r="U319">
            <v>4927.5</v>
          </cell>
          <cell r="V319">
            <v>5086.0200000000004</v>
          </cell>
          <cell r="W319">
            <v>4927.5</v>
          </cell>
          <cell r="X319">
            <v>5186.97</v>
          </cell>
          <cell r="Y319">
            <v>5186.97</v>
          </cell>
          <cell r="Z319">
            <v>5186.97</v>
          </cell>
          <cell r="AA319">
            <v>5186.97</v>
          </cell>
          <cell r="AB319">
            <v>9001.49</v>
          </cell>
          <cell r="AC319">
            <v>5186.97</v>
          </cell>
          <cell r="AD319">
            <v>5186.97</v>
          </cell>
          <cell r="AE319">
            <v>5186.97</v>
          </cell>
          <cell r="AF319">
            <v>5186.97</v>
          </cell>
          <cell r="AH319">
            <v>5186.97</v>
          </cell>
          <cell r="AI319">
            <v>6781.69</v>
          </cell>
          <cell r="AJ319">
            <v>7016.15</v>
          </cell>
          <cell r="AK319">
            <v>12297.44</v>
          </cell>
          <cell r="AL319">
            <v>12297.44</v>
          </cell>
          <cell r="AM319">
            <v>12297.44</v>
          </cell>
          <cell r="AN319">
            <v>12542.3</v>
          </cell>
          <cell r="AO319">
            <v>12542.3</v>
          </cell>
          <cell r="AP319">
            <v>12542.3</v>
          </cell>
          <cell r="AQ319">
            <v>12542.3</v>
          </cell>
          <cell r="AR319">
            <v>12542.3</v>
          </cell>
          <cell r="AS319">
            <v>12542.3</v>
          </cell>
          <cell r="AU319">
            <v>12542.3</v>
          </cell>
          <cell r="AV319">
            <v>12448.35</v>
          </cell>
          <cell r="AW319">
            <v>12822.95</v>
          </cell>
          <cell r="AX319">
            <v>12822.95</v>
          </cell>
          <cell r="AY319">
            <v>12822.95</v>
          </cell>
          <cell r="AZ319">
            <v>12547</v>
          </cell>
          <cell r="BA319">
            <v>13083</v>
          </cell>
          <cell r="BB319">
            <v>13083</v>
          </cell>
          <cell r="BC319">
            <v>13083</v>
          </cell>
          <cell r="BD319">
            <v>13083</v>
          </cell>
          <cell r="BE319">
            <v>13083</v>
          </cell>
          <cell r="BF319">
            <v>13083</v>
          </cell>
          <cell r="BH319">
            <v>13083</v>
          </cell>
          <cell r="BI319">
            <v>13083</v>
          </cell>
          <cell r="BJ319">
            <v>13083</v>
          </cell>
          <cell r="BK319">
            <v>13083</v>
          </cell>
          <cell r="BL319">
            <v>13083</v>
          </cell>
          <cell r="BM319">
            <v>13083</v>
          </cell>
          <cell r="BN319">
            <v>13083</v>
          </cell>
          <cell r="BO319">
            <v>13083</v>
          </cell>
          <cell r="BP319">
            <v>13083</v>
          </cell>
          <cell r="BQ319">
            <v>13083</v>
          </cell>
          <cell r="BR319">
            <v>13083</v>
          </cell>
          <cell r="BS319">
            <v>13083</v>
          </cell>
          <cell r="BT319">
            <v>0</v>
          </cell>
          <cell r="BU319">
            <v>0</v>
          </cell>
          <cell r="BV319">
            <v>0</v>
          </cell>
          <cell r="BW319">
            <v>0</v>
          </cell>
          <cell r="BX319">
            <v>0</v>
          </cell>
          <cell r="BY319">
            <v>0</v>
          </cell>
          <cell r="BZ319">
            <v>0</v>
          </cell>
          <cell r="CA319">
            <v>0</v>
          </cell>
          <cell r="CB319">
            <v>0</v>
          </cell>
          <cell r="CC319">
            <v>0</v>
          </cell>
          <cell r="CD319">
            <v>0</v>
          </cell>
          <cell r="CE319">
            <v>0</v>
          </cell>
        </row>
        <row r="320">
          <cell r="B320" t="str">
            <v>VIC - Occupancy Costs:Rent</v>
          </cell>
          <cell r="C320">
            <v>0</v>
          </cell>
          <cell r="H320">
            <v>0</v>
          </cell>
          <cell r="I320">
            <v>0</v>
          </cell>
          <cell r="J320">
            <v>0</v>
          </cell>
          <cell r="K320">
            <v>0</v>
          </cell>
          <cell r="L320">
            <v>0</v>
          </cell>
          <cell r="M320">
            <v>0</v>
          </cell>
          <cell r="N320">
            <v>0</v>
          </cell>
          <cell r="O320">
            <v>6916.67</v>
          </cell>
          <cell r="P320">
            <v>7491</v>
          </cell>
          <cell r="Q320">
            <v>6916.67</v>
          </cell>
          <cell r="R320">
            <v>6916.67</v>
          </cell>
          <cell r="S320">
            <v>46539.44</v>
          </cell>
          <cell r="U320">
            <v>7577.41</v>
          </cell>
          <cell r="V320">
            <v>8316.27</v>
          </cell>
          <cell r="W320">
            <v>7436.47</v>
          </cell>
          <cell r="X320">
            <v>7436.47</v>
          </cell>
          <cell r="Y320">
            <v>6714.77</v>
          </cell>
          <cell r="Z320">
            <v>7436.46</v>
          </cell>
          <cell r="AA320">
            <v>7436.47</v>
          </cell>
          <cell r="AB320">
            <v>7436.47</v>
          </cell>
          <cell r="AC320">
            <v>7131.23</v>
          </cell>
          <cell r="AD320">
            <v>7436.47</v>
          </cell>
          <cell r="AE320">
            <v>7436.47</v>
          </cell>
          <cell r="AF320">
            <v>7433.88</v>
          </cell>
          <cell r="AH320">
            <v>7380.93</v>
          </cell>
          <cell r="AI320">
            <v>7480.93</v>
          </cell>
          <cell r="AJ320">
            <v>7380.93</v>
          </cell>
          <cell r="AK320">
            <v>7380.93</v>
          </cell>
          <cell r="AL320">
            <v>7380.93</v>
          </cell>
          <cell r="AM320">
            <v>7380.93</v>
          </cell>
          <cell r="AN320">
            <v>7380.93</v>
          </cell>
          <cell r="AO320">
            <v>7380.93</v>
          </cell>
          <cell r="AP320">
            <v>7380.93</v>
          </cell>
          <cell r="AQ320">
            <v>7380.93</v>
          </cell>
          <cell r="AR320">
            <v>7380.93</v>
          </cell>
          <cell r="AS320">
            <v>7380.93</v>
          </cell>
          <cell r="AU320">
            <v>7482.5</v>
          </cell>
          <cell r="AV320">
            <v>7482.5</v>
          </cell>
          <cell r="AW320">
            <v>7482.5</v>
          </cell>
          <cell r="AX320">
            <v>7482.5</v>
          </cell>
          <cell r="AY320">
            <v>7482.5</v>
          </cell>
          <cell r="AZ320">
            <v>7677</v>
          </cell>
          <cell r="BA320">
            <v>7677</v>
          </cell>
          <cell r="BB320">
            <v>7677</v>
          </cell>
          <cell r="BC320">
            <v>7677</v>
          </cell>
          <cell r="BD320">
            <v>7677</v>
          </cell>
          <cell r="BE320">
            <v>7677</v>
          </cell>
          <cell r="BF320">
            <v>7677</v>
          </cell>
          <cell r="BH320">
            <v>7482.5</v>
          </cell>
          <cell r="BI320">
            <v>7482.5</v>
          </cell>
          <cell r="BJ320">
            <v>7482.5</v>
          </cell>
          <cell r="BK320">
            <v>7482.5</v>
          </cell>
          <cell r="BL320">
            <v>7482.5</v>
          </cell>
          <cell r="BM320">
            <v>7482.5</v>
          </cell>
          <cell r="BN320">
            <v>7482.5</v>
          </cell>
          <cell r="BO320">
            <v>7482.5</v>
          </cell>
          <cell r="BP320">
            <v>7482.5</v>
          </cell>
          <cell r="BQ320">
            <v>7482.5</v>
          </cell>
          <cell r="BR320">
            <v>7482.5</v>
          </cell>
          <cell r="BS320">
            <v>7482.5</v>
          </cell>
          <cell r="BT320">
            <v>0</v>
          </cell>
          <cell r="BU320">
            <v>0</v>
          </cell>
          <cell r="BV320">
            <v>0</v>
          </cell>
          <cell r="BW320">
            <v>0</v>
          </cell>
          <cell r="BX320">
            <v>0</v>
          </cell>
          <cell r="BY320">
            <v>0</v>
          </cell>
          <cell r="BZ320">
            <v>0</v>
          </cell>
          <cell r="CA320">
            <v>0</v>
          </cell>
          <cell r="CB320">
            <v>0</v>
          </cell>
          <cell r="CC320">
            <v>0</v>
          </cell>
          <cell r="CD320">
            <v>0</v>
          </cell>
          <cell r="CE320">
            <v>0</v>
          </cell>
        </row>
        <row r="321">
          <cell r="B321" t="str">
            <v>Total Occupancy Costs:Rent</v>
          </cell>
          <cell r="H321">
            <v>651.63</v>
          </cell>
          <cell r="I321">
            <v>826.81</v>
          </cell>
          <cell r="J321">
            <v>1898.35</v>
          </cell>
          <cell r="K321">
            <v>-2067.25</v>
          </cell>
          <cell r="L321">
            <v>4927.5</v>
          </cell>
          <cell r="M321">
            <v>4927.5</v>
          </cell>
          <cell r="N321">
            <v>4927.5</v>
          </cell>
          <cell r="O321">
            <v>11844.17</v>
          </cell>
          <cell r="P321">
            <v>12419</v>
          </cell>
          <cell r="Q321">
            <v>12292.630000000001</v>
          </cell>
          <cell r="R321">
            <v>12292.630000000001</v>
          </cell>
          <cell r="S321">
            <v>87268.98</v>
          </cell>
          <cell r="U321">
            <v>12504.91</v>
          </cell>
          <cell r="V321">
            <v>13402.29</v>
          </cell>
          <cell r="W321">
            <v>12363.970000000001</v>
          </cell>
          <cell r="X321">
            <v>12623.44</v>
          </cell>
          <cell r="Y321">
            <v>11901.740000000002</v>
          </cell>
          <cell r="Z321">
            <v>12623.43</v>
          </cell>
          <cell r="AA321">
            <v>12623.44</v>
          </cell>
          <cell r="AB321">
            <v>16437.96</v>
          </cell>
          <cell r="AC321">
            <v>12318.2</v>
          </cell>
          <cell r="AD321">
            <v>12623.44</v>
          </cell>
          <cell r="AE321">
            <v>12623.44</v>
          </cell>
          <cell r="AF321">
            <v>12620.85</v>
          </cell>
          <cell r="AH321">
            <v>12567.900000000001</v>
          </cell>
          <cell r="AI321">
            <v>14262.619999999999</v>
          </cell>
          <cell r="AJ321">
            <v>14397.08</v>
          </cell>
          <cell r="AK321">
            <v>19678.370000000003</v>
          </cell>
          <cell r="AL321">
            <v>19678.370000000003</v>
          </cell>
          <cell r="AM321">
            <v>19678.370000000003</v>
          </cell>
          <cell r="AN321">
            <v>19923.23</v>
          </cell>
          <cell r="AO321">
            <v>19923.23</v>
          </cell>
          <cell r="AP321">
            <v>19923.23</v>
          </cell>
          <cell r="AQ321">
            <v>19923.23</v>
          </cell>
          <cell r="AR321">
            <v>19923.23</v>
          </cell>
          <cell r="AS321">
            <v>19923.23</v>
          </cell>
          <cell r="AU321">
            <v>20024.8</v>
          </cell>
          <cell r="AV321">
            <v>19930.849999999999</v>
          </cell>
          <cell r="AW321">
            <v>20305.45</v>
          </cell>
          <cell r="AX321">
            <v>20305.45</v>
          </cell>
          <cell r="AY321">
            <v>20305.45</v>
          </cell>
          <cell r="AZ321">
            <v>20224</v>
          </cell>
          <cell r="BA321">
            <v>20760</v>
          </cell>
          <cell r="BB321">
            <v>20760</v>
          </cell>
          <cell r="BC321">
            <v>20760</v>
          </cell>
          <cell r="BD321">
            <v>20760</v>
          </cell>
          <cell r="BE321">
            <v>20760</v>
          </cell>
          <cell r="BF321">
            <v>20760</v>
          </cell>
          <cell r="BH321">
            <v>20565.5</v>
          </cell>
          <cell r="BI321">
            <v>20565.5</v>
          </cell>
          <cell r="BJ321">
            <v>20565.5</v>
          </cell>
          <cell r="BK321">
            <v>20565.5</v>
          </cell>
          <cell r="BL321">
            <v>20565.5</v>
          </cell>
          <cell r="BM321">
            <v>20565.5</v>
          </cell>
          <cell r="BN321">
            <v>20565.5</v>
          </cell>
          <cell r="BO321">
            <v>20565.5</v>
          </cell>
          <cell r="BP321">
            <v>20565.5</v>
          </cell>
          <cell r="BQ321">
            <v>20565.5</v>
          </cell>
          <cell r="BR321">
            <v>20565.5</v>
          </cell>
          <cell r="BS321">
            <v>20565.5</v>
          </cell>
          <cell r="BT321">
            <v>0</v>
          </cell>
          <cell r="BU321">
            <v>0</v>
          </cell>
          <cell r="BV321">
            <v>0</v>
          </cell>
          <cell r="BW321">
            <v>0</v>
          </cell>
          <cell r="BX321">
            <v>0</v>
          </cell>
          <cell r="BY321">
            <v>0</v>
          </cell>
          <cell r="BZ321">
            <v>0</v>
          </cell>
          <cell r="CA321">
            <v>0</v>
          </cell>
          <cell r="CB321">
            <v>0</v>
          </cell>
          <cell r="CC321">
            <v>0</v>
          </cell>
          <cell r="CD321">
            <v>0</v>
          </cell>
          <cell r="CE321">
            <v>0</v>
          </cell>
        </row>
        <row r="322">
          <cell r="B322" t="str">
            <v>Occupancy Costs:Rates</v>
          </cell>
          <cell r="AQ322">
            <v>0</v>
          </cell>
          <cell r="AR322">
            <v>0</v>
          </cell>
          <cell r="AS322">
            <v>0</v>
          </cell>
          <cell r="AU322">
            <v>0</v>
          </cell>
          <cell r="AV322">
            <v>0</v>
          </cell>
          <cell r="AW322">
            <v>0</v>
          </cell>
          <cell r="AX322">
            <v>0</v>
          </cell>
          <cell r="AY322">
            <v>0</v>
          </cell>
        </row>
        <row r="323">
          <cell r="B323" t="str">
            <v>NSW - Occupancy Costs: Rates</v>
          </cell>
          <cell r="C323">
            <v>0</v>
          </cell>
          <cell r="H323">
            <v>0</v>
          </cell>
          <cell r="I323">
            <v>0</v>
          </cell>
          <cell r="J323">
            <v>0</v>
          </cell>
          <cell r="K323">
            <v>0</v>
          </cell>
          <cell r="L323">
            <v>0</v>
          </cell>
          <cell r="M323">
            <v>0</v>
          </cell>
          <cell r="N323">
            <v>0</v>
          </cell>
          <cell r="O323">
            <v>0</v>
          </cell>
          <cell r="P323">
            <v>0</v>
          </cell>
          <cell r="Q323">
            <v>0</v>
          </cell>
          <cell r="R323">
            <v>0</v>
          </cell>
          <cell r="S323">
            <v>0</v>
          </cell>
          <cell r="U323">
            <v>0</v>
          </cell>
          <cell r="V323">
            <v>0</v>
          </cell>
          <cell r="W323">
            <v>0</v>
          </cell>
          <cell r="X323">
            <v>0</v>
          </cell>
          <cell r="Y323">
            <v>0</v>
          </cell>
          <cell r="Z323">
            <v>259.47000000000003</v>
          </cell>
          <cell r="AA323">
            <v>0</v>
          </cell>
          <cell r="AC323">
            <v>0</v>
          </cell>
          <cell r="AD323">
            <v>0</v>
          </cell>
          <cell r="AE323">
            <v>0</v>
          </cell>
          <cell r="AF323">
            <v>0</v>
          </cell>
          <cell r="AH323">
            <v>0</v>
          </cell>
          <cell r="AI323">
            <v>0</v>
          </cell>
          <cell r="AJ323">
            <v>0</v>
          </cell>
          <cell r="AM323">
            <v>0</v>
          </cell>
          <cell r="AN323">
            <v>0</v>
          </cell>
          <cell r="AO323">
            <v>0</v>
          </cell>
          <cell r="AP323">
            <v>0</v>
          </cell>
          <cell r="AQ323">
            <v>0</v>
          </cell>
          <cell r="AR323">
            <v>0</v>
          </cell>
          <cell r="AS323">
            <v>0</v>
          </cell>
          <cell r="AU323">
            <v>0</v>
          </cell>
          <cell r="AV323">
            <v>0</v>
          </cell>
          <cell r="AW323">
            <v>0</v>
          </cell>
          <cell r="AX323">
            <v>0</v>
          </cell>
          <cell r="AY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row>
        <row r="324">
          <cell r="B324" t="str">
            <v>VIC - Occupancy Costs: Rates</v>
          </cell>
          <cell r="C324">
            <v>0</v>
          </cell>
          <cell r="H324">
            <v>0</v>
          </cell>
          <cell r="I324">
            <v>0</v>
          </cell>
          <cell r="J324">
            <v>0</v>
          </cell>
          <cell r="K324">
            <v>0</v>
          </cell>
          <cell r="L324">
            <v>0</v>
          </cell>
          <cell r="M324">
            <v>0</v>
          </cell>
          <cell r="N324">
            <v>0</v>
          </cell>
          <cell r="O324">
            <v>0</v>
          </cell>
          <cell r="P324">
            <v>0</v>
          </cell>
          <cell r="Q324">
            <v>0</v>
          </cell>
          <cell r="R324">
            <v>0</v>
          </cell>
          <cell r="S324">
            <v>0</v>
          </cell>
          <cell r="U324">
            <v>0</v>
          </cell>
          <cell r="V324">
            <v>0</v>
          </cell>
          <cell r="W324">
            <v>0</v>
          </cell>
          <cell r="X324">
            <v>0</v>
          </cell>
          <cell r="Y324">
            <v>0</v>
          </cell>
          <cell r="Z324">
            <v>0</v>
          </cell>
          <cell r="AA324">
            <v>0</v>
          </cell>
          <cell r="AB324">
            <v>0</v>
          </cell>
          <cell r="AC324">
            <v>0</v>
          </cell>
          <cell r="AD324">
            <v>462.31</v>
          </cell>
          <cell r="AE324">
            <v>462.31</v>
          </cell>
          <cell r="AF324">
            <v>462.32</v>
          </cell>
          <cell r="AH324">
            <v>462.32</v>
          </cell>
          <cell r="AI324">
            <v>477.56</v>
          </cell>
          <cell r="AJ324">
            <v>469.94</v>
          </cell>
          <cell r="AK324">
            <v>469.94</v>
          </cell>
          <cell r="AL324">
            <v>469.94</v>
          </cell>
          <cell r="AM324">
            <v>469.94</v>
          </cell>
          <cell r="AN324">
            <v>469.94</v>
          </cell>
          <cell r="AO324">
            <v>469.94</v>
          </cell>
          <cell r="AP324">
            <v>469.94</v>
          </cell>
          <cell r="AQ324">
            <v>469.95</v>
          </cell>
          <cell r="AR324">
            <v>469.95</v>
          </cell>
          <cell r="AS324">
            <v>469.95</v>
          </cell>
          <cell r="AU324">
            <v>469.95</v>
          </cell>
          <cell r="AV324">
            <v>469.95</v>
          </cell>
          <cell r="AW324">
            <v>1332.23</v>
          </cell>
          <cell r="AX324">
            <v>757.38</v>
          </cell>
          <cell r="AY324">
            <v>757.38</v>
          </cell>
          <cell r="AZ324">
            <v>520</v>
          </cell>
          <cell r="BA324">
            <v>520</v>
          </cell>
          <cell r="BB324">
            <v>520</v>
          </cell>
          <cell r="BC324">
            <v>520</v>
          </cell>
          <cell r="BD324">
            <v>520</v>
          </cell>
          <cell r="BE324">
            <v>520</v>
          </cell>
          <cell r="BF324">
            <v>520</v>
          </cell>
          <cell r="BH324">
            <v>757</v>
          </cell>
          <cell r="BI324">
            <v>757</v>
          </cell>
          <cell r="BJ324">
            <v>757</v>
          </cell>
          <cell r="BK324">
            <v>757</v>
          </cell>
          <cell r="BL324">
            <v>757</v>
          </cell>
          <cell r="BM324">
            <v>757</v>
          </cell>
          <cell r="BN324">
            <v>757</v>
          </cell>
          <cell r="BO324">
            <v>757</v>
          </cell>
          <cell r="BP324">
            <v>757</v>
          </cell>
          <cell r="BQ324">
            <v>757</v>
          </cell>
          <cell r="BR324">
            <v>757</v>
          </cell>
          <cell r="BS324">
            <v>757</v>
          </cell>
          <cell r="BT324">
            <v>0</v>
          </cell>
          <cell r="BU324">
            <v>0</v>
          </cell>
          <cell r="BV324">
            <v>0</v>
          </cell>
          <cell r="BW324">
            <v>0</v>
          </cell>
          <cell r="BX324">
            <v>0</v>
          </cell>
          <cell r="BY324">
            <v>0</v>
          </cell>
          <cell r="BZ324">
            <v>0</v>
          </cell>
          <cell r="CA324">
            <v>0</v>
          </cell>
          <cell r="CB324">
            <v>0</v>
          </cell>
          <cell r="CC324">
            <v>0</v>
          </cell>
          <cell r="CD324">
            <v>0</v>
          </cell>
          <cell r="CE324">
            <v>0</v>
          </cell>
        </row>
        <row r="325">
          <cell r="B325" t="str">
            <v>Total Occupancy Costs:Rates</v>
          </cell>
          <cell r="H325">
            <v>0</v>
          </cell>
          <cell r="I325">
            <v>0</v>
          </cell>
          <cell r="J325">
            <v>0</v>
          </cell>
          <cell r="K325">
            <v>0</v>
          </cell>
          <cell r="L325">
            <v>0</v>
          </cell>
          <cell r="M325">
            <v>0</v>
          </cell>
          <cell r="N325">
            <v>0</v>
          </cell>
          <cell r="O325">
            <v>0</v>
          </cell>
          <cell r="P325">
            <v>0</v>
          </cell>
          <cell r="Q325">
            <v>0</v>
          </cell>
          <cell r="R325">
            <v>0</v>
          </cell>
          <cell r="S325">
            <v>0</v>
          </cell>
          <cell r="U325">
            <v>0</v>
          </cell>
          <cell r="V325">
            <v>0</v>
          </cell>
          <cell r="W325">
            <v>0</v>
          </cell>
          <cell r="X325">
            <v>0</v>
          </cell>
          <cell r="Y325">
            <v>0</v>
          </cell>
          <cell r="Z325">
            <v>259.47000000000003</v>
          </cell>
          <cell r="AA325">
            <v>0</v>
          </cell>
          <cell r="AB325">
            <v>0</v>
          </cell>
          <cell r="AC325">
            <v>0</v>
          </cell>
          <cell r="AD325">
            <v>462.31</v>
          </cell>
          <cell r="AE325">
            <v>462.31</v>
          </cell>
          <cell r="AF325">
            <v>462.32</v>
          </cell>
          <cell r="AH325">
            <v>462.32</v>
          </cell>
          <cell r="AI325">
            <v>477.56</v>
          </cell>
          <cell r="AJ325">
            <v>469.94</v>
          </cell>
          <cell r="AK325">
            <v>469.94</v>
          </cell>
          <cell r="AL325">
            <v>469.94</v>
          </cell>
          <cell r="AM325">
            <v>469.94</v>
          </cell>
          <cell r="AN325">
            <v>469.94</v>
          </cell>
          <cell r="AO325">
            <v>469.94</v>
          </cell>
          <cell r="AP325">
            <v>469.94</v>
          </cell>
          <cell r="AQ325">
            <v>469.95</v>
          </cell>
          <cell r="AR325">
            <v>469.95</v>
          </cell>
          <cell r="AS325">
            <v>469.95</v>
          </cell>
          <cell r="AU325">
            <v>469.95</v>
          </cell>
          <cell r="AV325">
            <v>469.95</v>
          </cell>
          <cell r="AW325">
            <v>1332.23</v>
          </cell>
          <cell r="AX325">
            <v>757.38</v>
          </cell>
          <cell r="AY325">
            <v>757.38</v>
          </cell>
          <cell r="AZ325">
            <v>520</v>
          </cell>
          <cell r="BA325">
            <v>520</v>
          </cell>
          <cell r="BB325">
            <v>520</v>
          </cell>
          <cell r="BC325">
            <v>520</v>
          </cell>
          <cell r="BD325">
            <v>520</v>
          </cell>
          <cell r="BE325">
            <v>520</v>
          </cell>
          <cell r="BF325">
            <v>520</v>
          </cell>
          <cell r="BH325">
            <v>757</v>
          </cell>
          <cell r="BI325">
            <v>757</v>
          </cell>
          <cell r="BJ325">
            <v>757</v>
          </cell>
          <cell r="BK325">
            <v>757</v>
          </cell>
          <cell r="BL325">
            <v>757</v>
          </cell>
          <cell r="BM325">
            <v>757</v>
          </cell>
          <cell r="BN325">
            <v>757</v>
          </cell>
          <cell r="BO325">
            <v>757</v>
          </cell>
          <cell r="BP325">
            <v>757</v>
          </cell>
          <cell r="BQ325">
            <v>757</v>
          </cell>
          <cell r="BR325">
            <v>757</v>
          </cell>
          <cell r="BS325">
            <v>757</v>
          </cell>
          <cell r="BT325">
            <v>0</v>
          </cell>
          <cell r="BU325">
            <v>0</v>
          </cell>
          <cell r="BV325">
            <v>0</v>
          </cell>
          <cell r="BW325">
            <v>0</v>
          </cell>
          <cell r="BX325">
            <v>0</v>
          </cell>
          <cell r="BY325">
            <v>0</v>
          </cell>
          <cell r="BZ325">
            <v>0</v>
          </cell>
          <cell r="CA325">
            <v>0</v>
          </cell>
          <cell r="CB325">
            <v>0</v>
          </cell>
          <cell r="CC325">
            <v>0</v>
          </cell>
          <cell r="CD325">
            <v>0</v>
          </cell>
          <cell r="CE325">
            <v>0</v>
          </cell>
        </row>
        <row r="326">
          <cell r="B326" t="str">
            <v>Occupancy Costs:Car Parking</v>
          </cell>
          <cell r="AQ326">
            <v>0</v>
          </cell>
          <cell r="AR326">
            <v>0</v>
          </cell>
          <cell r="AS326">
            <v>0</v>
          </cell>
          <cell r="AU326">
            <v>0</v>
          </cell>
          <cell r="AV326">
            <v>0</v>
          </cell>
          <cell r="AW326">
            <v>0</v>
          </cell>
          <cell r="AX326">
            <v>0</v>
          </cell>
          <cell r="AY326">
            <v>0</v>
          </cell>
        </row>
        <row r="327">
          <cell r="B327" t="str">
            <v>NSW - Occupancy:Car Parking</v>
          </cell>
          <cell r="C327">
            <v>0</v>
          </cell>
          <cell r="H327">
            <v>1575.82</v>
          </cell>
          <cell r="I327">
            <v>1580</v>
          </cell>
          <cell r="J327">
            <v>2260</v>
          </cell>
          <cell r="K327">
            <v>900</v>
          </cell>
          <cell r="L327">
            <v>1580</v>
          </cell>
          <cell r="M327">
            <v>1580</v>
          </cell>
          <cell r="N327">
            <v>987.52</v>
          </cell>
          <cell r="O327">
            <v>1682</v>
          </cell>
          <cell r="P327">
            <v>1757</v>
          </cell>
          <cell r="Q327">
            <v>1608</v>
          </cell>
          <cell r="R327">
            <v>1608</v>
          </cell>
          <cell r="S327">
            <v>19360.240000000002</v>
          </cell>
          <cell r="U327">
            <v>1590.36</v>
          </cell>
          <cell r="V327">
            <v>1625.45</v>
          </cell>
          <cell r="W327">
            <v>1625.45</v>
          </cell>
          <cell r="X327">
            <v>1670.91</v>
          </cell>
          <cell r="Y327">
            <v>1208.3599999999999</v>
          </cell>
          <cell r="Z327">
            <v>900</v>
          </cell>
          <cell r="AA327">
            <v>1029.0899999999999</v>
          </cell>
          <cell r="AB327">
            <v>600</v>
          </cell>
          <cell r="AC327">
            <v>1800</v>
          </cell>
          <cell r="AD327">
            <v>1800</v>
          </cell>
          <cell r="AE327">
            <v>1855.64</v>
          </cell>
          <cell r="AF327">
            <v>1800</v>
          </cell>
          <cell r="AH327">
            <v>1800</v>
          </cell>
          <cell r="AI327">
            <v>1660</v>
          </cell>
          <cell r="AJ327">
            <v>1440</v>
          </cell>
          <cell r="AK327">
            <v>1440</v>
          </cell>
          <cell r="AL327">
            <v>1440</v>
          </cell>
          <cell r="AM327">
            <v>1440</v>
          </cell>
          <cell r="AN327">
            <v>1440</v>
          </cell>
          <cell r="AO327">
            <v>1440</v>
          </cell>
          <cell r="AP327">
            <v>1440</v>
          </cell>
          <cell r="AQ327">
            <v>1452.94</v>
          </cell>
          <cell r="AR327">
            <v>1660</v>
          </cell>
          <cell r="AS327">
            <v>1660</v>
          </cell>
          <cell r="AU327">
            <v>1660</v>
          </cell>
          <cell r="AV327">
            <v>1660</v>
          </cell>
          <cell r="AW327">
            <v>1660</v>
          </cell>
          <cell r="AX327">
            <v>1660</v>
          </cell>
          <cell r="AY327">
            <v>1440</v>
          </cell>
          <cell r="AZ327">
            <v>2100</v>
          </cell>
          <cell r="BA327">
            <v>2100</v>
          </cell>
          <cell r="BB327">
            <v>2100</v>
          </cell>
          <cell r="BC327">
            <v>2100</v>
          </cell>
          <cell r="BD327">
            <v>2100</v>
          </cell>
          <cell r="BE327">
            <v>2100</v>
          </cell>
          <cell r="BF327">
            <v>2100</v>
          </cell>
          <cell r="BH327">
            <v>2100</v>
          </cell>
          <cell r="BI327">
            <v>2100</v>
          </cell>
          <cell r="BJ327">
            <v>2100</v>
          </cell>
          <cell r="BK327">
            <v>2100</v>
          </cell>
          <cell r="BL327">
            <v>2100</v>
          </cell>
          <cell r="BM327">
            <v>2100</v>
          </cell>
          <cell r="BN327">
            <v>2100</v>
          </cell>
          <cell r="BO327">
            <v>2100</v>
          </cell>
          <cell r="BP327">
            <v>2100</v>
          </cell>
          <cell r="BQ327">
            <v>2100</v>
          </cell>
          <cell r="BR327">
            <v>2100</v>
          </cell>
          <cell r="BS327">
            <v>2100</v>
          </cell>
          <cell r="BT327">
            <v>2100</v>
          </cell>
          <cell r="BU327">
            <v>2100</v>
          </cell>
          <cell r="BV327">
            <v>2100</v>
          </cell>
          <cell r="BW327">
            <v>2100</v>
          </cell>
          <cell r="BX327">
            <v>2100</v>
          </cell>
          <cell r="BY327">
            <v>2100</v>
          </cell>
          <cell r="BZ327">
            <v>2100</v>
          </cell>
          <cell r="CA327">
            <v>2100</v>
          </cell>
          <cell r="CB327">
            <v>2100</v>
          </cell>
          <cell r="CC327">
            <v>2100</v>
          </cell>
          <cell r="CD327">
            <v>2100</v>
          </cell>
          <cell r="CE327">
            <v>2100</v>
          </cell>
        </row>
        <row r="328">
          <cell r="B328" t="str">
            <v>VIC - Occupancy:Car Parking</v>
          </cell>
          <cell r="C328">
            <v>0</v>
          </cell>
          <cell r="H328">
            <v>0</v>
          </cell>
          <cell r="I328">
            <v>0</v>
          </cell>
          <cell r="J328">
            <v>0</v>
          </cell>
          <cell r="K328">
            <v>0</v>
          </cell>
          <cell r="L328">
            <v>0</v>
          </cell>
          <cell r="M328">
            <v>0</v>
          </cell>
          <cell r="N328">
            <v>0</v>
          </cell>
          <cell r="O328">
            <v>0</v>
          </cell>
          <cell r="P328">
            <v>0</v>
          </cell>
          <cell r="Q328">
            <v>0</v>
          </cell>
          <cell r="R328">
            <v>0</v>
          </cell>
          <cell r="S328">
            <v>3535.12</v>
          </cell>
          <cell r="U328">
            <v>0</v>
          </cell>
          <cell r="V328">
            <v>0</v>
          </cell>
          <cell r="W328">
            <v>0</v>
          </cell>
          <cell r="X328">
            <v>0</v>
          </cell>
          <cell r="Y328">
            <v>0</v>
          </cell>
          <cell r="Z328">
            <v>0</v>
          </cell>
          <cell r="AA328">
            <v>0</v>
          </cell>
          <cell r="AB328">
            <v>0</v>
          </cell>
          <cell r="AC328">
            <v>0</v>
          </cell>
          <cell r="AD328">
            <v>0</v>
          </cell>
          <cell r="AE328">
            <v>0</v>
          </cell>
          <cell r="AF328">
            <v>-80.45</v>
          </cell>
          <cell r="AH328">
            <v>0</v>
          </cell>
          <cell r="AI328">
            <v>0</v>
          </cell>
          <cell r="AJ328">
            <v>500</v>
          </cell>
          <cell r="AL328">
            <v>0</v>
          </cell>
          <cell r="AM328">
            <v>0</v>
          </cell>
          <cell r="AN328">
            <v>0</v>
          </cell>
          <cell r="AO328">
            <v>0</v>
          </cell>
          <cell r="AP328">
            <v>0</v>
          </cell>
          <cell r="AQ328">
            <v>0</v>
          </cell>
          <cell r="AR328">
            <v>0</v>
          </cell>
          <cell r="AS328">
            <v>0</v>
          </cell>
          <cell r="AU328">
            <v>0</v>
          </cell>
          <cell r="AV328">
            <v>0</v>
          </cell>
          <cell r="AW328">
            <v>0</v>
          </cell>
          <cell r="AX328">
            <v>0</v>
          </cell>
          <cell r="AY328">
            <v>0</v>
          </cell>
          <cell r="AZ328">
            <v>0</v>
          </cell>
          <cell r="BA328">
            <v>0</v>
          </cell>
          <cell r="BB328">
            <v>0</v>
          </cell>
          <cell r="BC328">
            <v>0</v>
          </cell>
          <cell r="BD328">
            <v>0</v>
          </cell>
          <cell r="BE328">
            <v>0</v>
          </cell>
          <cell r="BF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row>
        <row r="329">
          <cell r="B329" t="str">
            <v>Total Occupancy Costs:Car Parking</v>
          </cell>
          <cell r="H329">
            <v>1575.82</v>
          </cell>
          <cell r="I329">
            <v>1580</v>
          </cell>
          <cell r="J329">
            <v>2260</v>
          </cell>
          <cell r="K329">
            <v>900</v>
          </cell>
          <cell r="L329">
            <v>1580</v>
          </cell>
          <cell r="M329">
            <v>1580</v>
          </cell>
          <cell r="N329">
            <v>987.52</v>
          </cell>
          <cell r="O329">
            <v>1682</v>
          </cell>
          <cell r="P329">
            <v>1757</v>
          </cell>
          <cell r="Q329">
            <v>1608</v>
          </cell>
          <cell r="R329">
            <v>1608</v>
          </cell>
          <cell r="S329">
            <v>22895.360000000001</v>
          </cell>
          <cell r="U329">
            <v>1590.36</v>
          </cell>
          <cell r="V329">
            <v>1625.45</v>
          </cell>
          <cell r="W329">
            <v>1625.45</v>
          </cell>
          <cell r="X329">
            <v>1670.91</v>
          </cell>
          <cell r="Y329">
            <v>1208.3599999999999</v>
          </cell>
          <cell r="Z329">
            <v>900</v>
          </cell>
          <cell r="AA329">
            <v>1029.0899999999999</v>
          </cell>
          <cell r="AB329">
            <v>600</v>
          </cell>
          <cell r="AC329">
            <v>1800</v>
          </cell>
          <cell r="AD329">
            <v>1800</v>
          </cell>
          <cell r="AE329">
            <v>1855.64</v>
          </cell>
          <cell r="AF329">
            <v>1719.55</v>
          </cell>
          <cell r="AH329">
            <v>1800</v>
          </cell>
          <cell r="AI329">
            <v>1660</v>
          </cell>
          <cell r="AJ329">
            <v>1940</v>
          </cell>
          <cell r="AK329">
            <v>1440</v>
          </cell>
          <cell r="AL329">
            <v>1440</v>
          </cell>
          <cell r="AM329">
            <v>1440</v>
          </cell>
          <cell r="AN329">
            <v>1440</v>
          </cell>
          <cell r="AO329">
            <v>1440</v>
          </cell>
          <cell r="AP329">
            <v>1440</v>
          </cell>
          <cell r="AQ329">
            <v>1452.94</v>
          </cell>
          <cell r="AR329">
            <v>1660</v>
          </cell>
          <cell r="AS329">
            <v>1660</v>
          </cell>
          <cell r="AU329">
            <v>1660</v>
          </cell>
          <cell r="AV329">
            <v>1660</v>
          </cell>
          <cell r="AW329">
            <v>1660</v>
          </cell>
          <cell r="AX329">
            <v>1660</v>
          </cell>
          <cell r="AY329">
            <v>1440</v>
          </cell>
          <cell r="AZ329">
            <v>2100</v>
          </cell>
          <cell r="BA329">
            <v>2100</v>
          </cell>
          <cell r="BB329">
            <v>2100</v>
          </cell>
          <cell r="BC329">
            <v>2100</v>
          </cell>
          <cell r="BD329">
            <v>2100</v>
          </cell>
          <cell r="BE329">
            <v>2100</v>
          </cell>
          <cell r="BF329">
            <v>2100</v>
          </cell>
          <cell r="BH329">
            <v>2100</v>
          </cell>
          <cell r="BI329">
            <v>2100</v>
          </cell>
          <cell r="BJ329">
            <v>2100</v>
          </cell>
          <cell r="BK329">
            <v>2100</v>
          </cell>
          <cell r="BL329">
            <v>2100</v>
          </cell>
          <cell r="BM329">
            <v>2100</v>
          </cell>
          <cell r="BN329">
            <v>2100</v>
          </cell>
          <cell r="BO329">
            <v>2100</v>
          </cell>
          <cell r="BP329">
            <v>2100</v>
          </cell>
          <cell r="BQ329">
            <v>2100</v>
          </cell>
          <cell r="BR329">
            <v>2100</v>
          </cell>
          <cell r="BS329">
            <v>2100</v>
          </cell>
          <cell r="BT329">
            <v>2100</v>
          </cell>
          <cell r="BU329">
            <v>2100</v>
          </cell>
          <cell r="BV329">
            <v>2100</v>
          </cell>
          <cell r="BW329">
            <v>2100</v>
          </cell>
          <cell r="BX329">
            <v>2100</v>
          </cell>
          <cell r="BY329">
            <v>2100</v>
          </cell>
          <cell r="BZ329">
            <v>2100</v>
          </cell>
          <cell r="CA329">
            <v>2100</v>
          </cell>
          <cell r="CB329">
            <v>2100</v>
          </cell>
          <cell r="CC329">
            <v>2100</v>
          </cell>
          <cell r="CD329">
            <v>2100</v>
          </cell>
          <cell r="CE329">
            <v>2100</v>
          </cell>
        </row>
        <row r="330">
          <cell r="B330" t="str">
            <v>Utilities:Electricity</v>
          </cell>
          <cell r="AQ330">
            <v>0</v>
          </cell>
          <cell r="AR330">
            <v>0</v>
          </cell>
          <cell r="AS330">
            <v>0</v>
          </cell>
          <cell r="AU330">
            <v>0</v>
          </cell>
          <cell r="AV330">
            <v>0</v>
          </cell>
          <cell r="AW330">
            <v>0</v>
          </cell>
          <cell r="AX330">
            <v>0</v>
          </cell>
          <cell r="AY330">
            <v>0</v>
          </cell>
        </row>
        <row r="331">
          <cell r="B331" t="str">
            <v>NSW - Utilities:Electricity</v>
          </cell>
          <cell r="C331">
            <v>0</v>
          </cell>
          <cell r="H331">
            <v>0</v>
          </cell>
          <cell r="I331">
            <v>0</v>
          </cell>
          <cell r="J331">
            <v>812.04</v>
          </cell>
          <cell r="K331">
            <v>290</v>
          </cell>
          <cell r="L331">
            <v>290</v>
          </cell>
          <cell r="M331">
            <v>258.16000000000003</v>
          </cell>
          <cell r="N331">
            <v>290</v>
          </cell>
          <cell r="O331">
            <v>300</v>
          </cell>
          <cell r="P331">
            <v>254</v>
          </cell>
          <cell r="Q331">
            <v>0</v>
          </cell>
          <cell r="R331">
            <v>0</v>
          </cell>
          <cell r="S331">
            <v>2494.25</v>
          </cell>
          <cell r="U331">
            <v>979.96</v>
          </cell>
          <cell r="V331">
            <v>250</v>
          </cell>
          <cell r="W331">
            <v>1174.51</v>
          </cell>
          <cell r="X331">
            <v>227.27</v>
          </cell>
          <cell r="Y331">
            <v>227.27</v>
          </cell>
          <cell r="Z331">
            <v>725.69</v>
          </cell>
          <cell r="AA331">
            <v>0</v>
          </cell>
          <cell r="AB331">
            <v>0</v>
          </cell>
          <cell r="AC331">
            <v>1678.95</v>
          </cell>
          <cell r="AD331">
            <v>557</v>
          </cell>
          <cell r="AE331">
            <v>557</v>
          </cell>
          <cell r="AF331">
            <v>0</v>
          </cell>
          <cell r="AH331">
            <v>548.6</v>
          </cell>
          <cell r="AI331">
            <v>500</v>
          </cell>
          <cell r="AJ331">
            <v>688.73</v>
          </cell>
          <cell r="AK331">
            <v>500</v>
          </cell>
          <cell r="AL331">
            <v>500</v>
          </cell>
          <cell r="AM331">
            <v>334.15</v>
          </cell>
          <cell r="AN331">
            <v>500</v>
          </cell>
          <cell r="AO331">
            <v>500</v>
          </cell>
          <cell r="AP331">
            <v>201.34</v>
          </cell>
          <cell r="AQ331">
            <v>500</v>
          </cell>
          <cell r="AR331">
            <v>500</v>
          </cell>
          <cell r="AS331">
            <v>281.41000000000003</v>
          </cell>
          <cell r="AU331">
            <v>500</v>
          </cell>
          <cell r="AV331">
            <v>500</v>
          </cell>
          <cell r="AW331">
            <v>500</v>
          </cell>
          <cell r="AX331">
            <v>500</v>
          </cell>
          <cell r="AY331">
            <v>500</v>
          </cell>
          <cell r="AZ331">
            <v>450</v>
          </cell>
          <cell r="BA331">
            <v>450</v>
          </cell>
          <cell r="BB331">
            <v>450</v>
          </cell>
          <cell r="BC331">
            <v>450</v>
          </cell>
          <cell r="BD331">
            <v>450</v>
          </cell>
          <cell r="BE331">
            <v>450</v>
          </cell>
          <cell r="BF331">
            <v>450</v>
          </cell>
          <cell r="BH331">
            <v>450</v>
          </cell>
          <cell r="BI331">
            <v>450</v>
          </cell>
          <cell r="BJ331">
            <v>450</v>
          </cell>
          <cell r="BK331">
            <v>450</v>
          </cell>
          <cell r="BL331">
            <v>450</v>
          </cell>
          <cell r="BM331">
            <v>450</v>
          </cell>
          <cell r="BN331">
            <v>450</v>
          </cell>
          <cell r="BO331">
            <v>450</v>
          </cell>
          <cell r="BP331">
            <v>450</v>
          </cell>
          <cell r="BQ331">
            <v>450</v>
          </cell>
          <cell r="BR331">
            <v>450</v>
          </cell>
          <cell r="BS331">
            <v>450</v>
          </cell>
          <cell r="BT331">
            <v>0</v>
          </cell>
          <cell r="BU331">
            <v>0</v>
          </cell>
          <cell r="BV331">
            <v>0</v>
          </cell>
          <cell r="BW331">
            <v>0</v>
          </cell>
          <cell r="BX331">
            <v>0</v>
          </cell>
          <cell r="BY331">
            <v>0</v>
          </cell>
          <cell r="BZ331">
            <v>0</v>
          </cell>
          <cell r="CA331">
            <v>0</v>
          </cell>
          <cell r="CB331">
            <v>0</v>
          </cell>
          <cell r="CC331">
            <v>0</v>
          </cell>
          <cell r="CD331">
            <v>0</v>
          </cell>
          <cell r="CE331">
            <v>0</v>
          </cell>
        </row>
        <row r="332">
          <cell r="B332" t="str">
            <v>VIC - Utilities:Electricity</v>
          </cell>
          <cell r="C332">
            <v>0</v>
          </cell>
          <cell r="H332">
            <v>1903.08</v>
          </cell>
          <cell r="I332">
            <v>1900</v>
          </cell>
          <cell r="J332">
            <v>-1250</v>
          </cell>
          <cell r="K332">
            <v>967.81</v>
          </cell>
          <cell r="L332">
            <v>450</v>
          </cell>
          <cell r="M332">
            <v>300</v>
          </cell>
          <cell r="N332">
            <v>657.18</v>
          </cell>
          <cell r="O332">
            <v>450</v>
          </cell>
          <cell r="P332">
            <v>200</v>
          </cell>
          <cell r="Q332">
            <v>0</v>
          </cell>
          <cell r="R332">
            <v>0</v>
          </cell>
          <cell r="S332">
            <v>6380.65</v>
          </cell>
          <cell r="U332">
            <v>0</v>
          </cell>
          <cell r="V332">
            <v>1751.88</v>
          </cell>
          <cell r="W332">
            <v>545.46</v>
          </cell>
          <cell r="X332">
            <v>545.46</v>
          </cell>
          <cell r="Y332">
            <v>1054.55</v>
          </cell>
          <cell r="Z332">
            <v>545.46</v>
          </cell>
          <cell r="AA332">
            <v>545.46</v>
          </cell>
          <cell r="AB332">
            <v>825.25</v>
          </cell>
          <cell r="AC332">
            <v>700</v>
          </cell>
          <cell r="AD332">
            <v>700</v>
          </cell>
          <cell r="AE332">
            <v>2552.6999999999998</v>
          </cell>
          <cell r="AF332">
            <v>0</v>
          </cell>
          <cell r="AH332">
            <v>600</v>
          </cell>
          <cell r="AI332">
            <v>771.6</v>
          </cell>
          <cell r="AJ332">
            <v>0</v>
          </cell>
          <cell r="AK332">
            <v>700</v>
          </cell>
          <cell r="AL332">
            <v>579.83000000000004</v>
          </cell>
          <cell r="AM332">
            <v>700</v>
          </cell>
          <cell r="AN332">
            <v>700</v>
          </cell>
          <cell r="AO332">
            <v>700</v>
          </cell>
          <cell r="AP332">
            <v>430.25</v>
          </cell>
          <cell r="AQ332">
            <v>700</v>
          </cell>
          <cell r="AR332">
            <v>700</v>
          </cell>
          <cell r="AS332">
            <v>437.42</v>
          </cell>
          <cell r="AU332">
            <v>600</v>
          </cell>
          <cell r="AV332">
            <v>968.84</v>
          </cell>
          <cell r="AW332">
            <v>700</v>
          </cell>
          <cell r="AX332">
            <v>700</v>
          </cell>
          <cell r="AY332">
            <v>976.16</v>
          </cell>
          <cell r="AZ332">
            <v>600</v>
          </cell>
          <cell r="BA332">
            <v>600</v>
          </cell>
          <cell r="BB332">
            <v>600</v>
          </cell>
          <cell r="BC332">
            <v>600</v>
          </cell>
          <cell r="BD332">
            <v>600</v>
          </cell>
          <cell r="BE332">
            <v>600</v>
          </cell>
          <cell r="BF332">
            <v>600</v>
          </cell>
          <cell r="BH332">
            <v>600</v>
          </cell>
          <cell r="BI332">
            <v>600</v>
          </cell>
          <cell r="BJ332">
            <v>600</v>
          </cell>
          <cell r="BK332">
            <v>600</v>
          </cell>
          <cell r="BL332">
            <v>600</v>
          </cell>
          <cell r="BM332">
            <v>600</v>
          </cell>
          <cell r="BN332">
            <v>600</v>
          </cell>
          <cell r="BO332">
            <v>600</v>
          </cell>
          <cell r="BP332">
            <v>600</v>
          </cell>
          <cell r="BQ332">
            <v>600</v>
          </cell>
          <cell r="BR332">
            <v>600</v>
          </cell>
          <cell r="BS332">
            <v>600</v>
          </cell>
          <cell r="BT332">
            <v>0</v>
          </cell>
          <cell r="BU332">
            <v>0</v>
          </cell>
          <cell r="BV332">
            <v>0</v>
          </cell>
          <cell r="BW332">
            <v>0</v>
          </cell>
          <cell r="BX332">
            <v>0</v>
          </cell>
          <cell r="BY332">
            <v>0</v>
          </cell>
          <cell r="BZ332">
            <v>0</v>
          </cell>
          <cell r="CA332">
            <v>0</v>
          </cell>
          <cell r="CB332">
            <v>0</v>
          </cell>
          <cell r="CC332">
            <v>0</v>
          </cell>
          <cell r="CD332">
            <v>0</v>
          </cell>
          <cell r="CE332">
            <v>0</v>
          </cell>
        </row>
        <row r="333">
          <cell r="B333" t="str">
            <v>Total Utilities:Electricity</v>
          </cell>
          <cell r="H333">
            <v>1903.08</v>
          </cell>
          <cell r="I333">
            <v>1900</v>
          </cell>
          <cell r="J333">
            <v>-437.96</v>
          </cell>
          <cell r="K333">
            <v>1257.81</v>
          </cell>
          <cell r="L333">
            <v>740</v>
          </cell>
          <cell r="M333">
            <v>558.16</v>
          </cell>
          <cell r="N333">
            <v>947.18</v>
          </cell>
          <cell r="O333">
            <v>750</v>
          </cell>
          <cell r="P333">
            <v>454</v>
          </cell>
          <cell r="Q333">
            <v>0</v>
          </cell>
          <cell r="R333">
            <v>0</v>
          </cell>
          <cell r="S333">
            <v>8874.9</v>
          </cell>
          <cell r="U333">
            <v>979.96</v>
          </cell>
          <cell r="V333">
            <v>2001.88</v>
          </cell>
          <cell r="W333">
            <v>1719.97</v>
          </cell>
          <cell r="X333">
            <v>772.73</v>
          </cell>
          <cell r="Y333">
            <v>1281.82</v>
          </cell>
          <cell r="Z333">
            <v>1271.1500000000001</v>
          </cell>
          <cell r="AA333">
            <v>545.46</v>
          </cell>
          <cell r="AB333">
            <v>825.25</v>
          </cell>
          <cell r="AC333">
            <v>2378.9499999999998</v>
          </cell>
          <cell r="AD333">
            <v>1257</v>
          </cell>
          <cell r="AE333">
            <v>3109.7</v>
          </cell>
          <cell r="AF333">
            <v>0</v>
          </cell>
          <cell r="AH333">
            <v>1148.5999999999999</v>
          </cell>
          <cell r="AI333">
            <v>1271.5999999999999</v>
          </cell>
          <cell r="AJ333">
            <v>688.73</v>
          </cell>
          <cell r="AK333">
            <v>1200</v>
          </cell>
          <cell r="AL333">
            <v>1079.83</v>
          </cell>
          <cell r="AM333">
            <v>1034.1500000000001</v>
          </cell>
          <cell r="AN333">
            <v>1200</v>
          </cell>
          <cell r="AO333">
            <v>1200</v>
          </cell>
          <cell r="AP333">
            <v>631.59</v>
          </cell>
          <cell r="AQ333">
            <v>1200</v>
          </cell>
          <cell r="AR333">
            <v>1200</v>
          </cell>
          <cell r="AS333">
            <v>718.83</v>
          </cell>
          <cell r="AU333">
            <v>1100</v>
          </cell>
          <cell r="AV333">
            <v>1468.8400000000001</v>
          </cell>
          <cell r="AW333">
            <v>1200</v>
          </cell>
          <cell r="AX333">
            <v>1200</v>
          </cell>
          <cell r="AY333">
            <v>1476.1599999999999</v>
          </cell>
          <cell r="AZ333">
            <v>1050</v>
          </cell>
          <cell r="BA333">
            <v>1050</v>
          </cell>
          <cell r="BB333">
            <v>1050</v>
          </cell>
          <cell r="BC333">
            <v>1050</v>
          </cell>
          <cell r="BD333">
            <v>1050</v>
          </cell>
          <cell r="BE333">
            <v>1050</v>
          </cell>
          <cell r="BF333">
            <v>1050</v>
          </cell>
          <cell r="BH333">
            <v>1050</v>
          </cell>
          <cell r="BI333">
            <v>1050</v>
          </cell>
          <cell r="BJ333">
            <v>1050</v>
          </cell>
          <cell r="BK333">
            <v>1050</v>
          </cell>
          <cell r="BL333">
            <v>1050</v>
          </cell>
          <cell r="BM333">
            <v>1050</v>
          </cell>
          <cell r="BN333">
            <v>1050</v>
          </cell>
          <cell r="BO333">
            <v>1050</v>
          </cell>
          <cell r="BP333">
            <v>1050</v>
          </cell>
          <cell r="BQ333">
            <v>1050</v>
          </cell>
          <cell r="BR333">
            <v>1050</v>
          </cell>
          <cell r="BS333">
            <v>1050</v>
          </cell>
          <cell r="BT333">
            <v>0</v>
          </cell>
          <cell r="BU333">
            <v>0</v>
          </cell>
          <cell r="BV333">
            <v>0</v>
          </cell>
          <cell r="BW333">
            <v>0</v>
          </cell>
          <cell r="BX333">
            <v>0</v>
          </cell>
          <cell r="BY333">
            <v>0</v>
          </cell>
          <cell r="BZ333">
            <v>0</v>
          </cell>
          <cell r="CA333">
            <v>0</v>
          </cell>
          <cell r="CB333">
            <v>0</v>
          </cell>
          <cell r="CC333">
            <v>0</v>
          </cell>
          <cell r="CD333">
            <v>0</v>
          </cell>
          <cell r="CE333">
            <v>0</v>
          </cell>
        </row>
        <row r="334">
          <cell r="B334" t="str">
            <v>Utilities:Security</v>
          </cell>
          <cell r="AQ334">
            <v>0</v>
          </cell>
          <cell r="AR334">
            <v>0</v>
          </cell>
          <cell r="AS334">
            <v>0</v>
          </cell>
          <cell r="AU334">
            <v>0</v>
          </cell>
          <cell r="AV334">
            <v>0</v>
          </cell>
          <cell r="AW334">
            <v>0</v>
          </cell>
          <cell r="AX334">
            <v>0</v>
          </cell>
          <cell r="AY334">
            <v>0</v>
          </cell>
        </row>
        <row r="335">
          <cell r="B335" t="str">
            <v>NSW - Utilities:Security</v>
          </cell>
          <cell r="C335">
            <v>0</v>
          </cell>
          <cell r="H335">
            <v>0</v>
          </cell>
          <cell r="I335">
            <v>0</v>
          </cell>
          <cell r="J335">
            <v>0</v>
          </cell>
          <cell r="K335">
            <v>0</v>
          </cell>
          <cell r="L335">
            <v>0</v>
          </cell>
          <cell r="M335">
            <v>0</v>
          </cell>
          <cell r="N335">
            <v>0</v>
          </cell>
          <cell r="O335">
            <v>0</v>
          </cell>
          <cell r="P335">
            <v>0</v>
          </cell>
          <cell r="Q335">
            <v>0</v>
          </cell>
          <cell r="R335">
            <v>0</v>
          </cell>
          <cell r="S335">
            <v>396</v>
          </cell>
          <cell r="U335">
            <v>0</v>
          </cell>
          <cell r="V335">
            <v>0</v>
          </cell>
          <cell r="W335">
            <v>0</v>
          </cell>
          <cell r="X335">
            <v>115</v>
          </cell>
          <cell r="Y335">
            <v>0</v>
          </cell>
          <cell r="Z335">
            <v>0</v>
          </cell>
          <cell r="AA335">
            <v>0</v>
          </cell>
          <cell r="AB335">
            <v>430</v>
          </cell>
          <cell r="AC335">
            <v>431</v>
          </cell>
          <cell r="AD335">
            <v>0</v>
          </cell>
          <cell r="AE335">
            <v>396</v>
          </cell>
          <cell r="AF335">
            <v>0</v>
          </cell>
          <cell r="AH335">
            <v>0</v>
          </cell>
          <cell r="AI335">
            <v>0</v>
          </cell>
          <cell r="AJ335">
            <v>0</v>
          </cell>
          <cell r="AN335">
            <v>0</v>
          </cell>
          <cell r="AO335">
            <v>0</v>
          </cell>
          <cell r="AP335">
            <v>0</v>
          </cell>
          <cell r="AQ335">
            <v>0</v>
          </cell>
          <cell r="AR335">
            <v>240</v>
          </cell>
          <cell r="AS335">
            <v>0</v>
          </cell>
          <cell r="AU335">
            <v>0</v>
          </cell>
          <cell r="AV335">
            <v>0</v>
          </cell>
          <cell r="AW335">
            <v>0</v>
          </cell>
          <cell r="AX335">
            <v>0</v>
          </cell>
          <cell r="AY335">
            <v>220</v>
          </cell>
          <cell r="AZ335">
            <v>0</v>
          </cell>
          <cell r="BA335">
            <v>150</v>
          </cell>
          <cell r="BB335">
            <v>0</v>
          </cell>
          <cell r="BC335">
            <v>0</v>
          </cell>
          <cell r="BD335">
            <v>150</v>
          </cell>
          <cell r="BE335">
            <v>0</v>
          </cell>
          <cell r="BF335">
            <v>0</v>
          </cell>
          <cell r="BH335">
            <v>50</v>
          </cell>
          <cell r="BI335">
            <v>50</v>
          </cell>
          <cell r="BJ335">
            <v>50</v>
          </cell>
          <cell r="BK335">
            <v>50</v>
          </cell>
          <cell r="BL335">
            <v>50</v>
          </cell>
          <cell r="BM335">
            <v>50</v>
          </cell>
          <cell r="BN335">
            <v>50</v>
          </cell>
          <cell r="BO335">
            <v>50</v>
          </cell>
          <cell r="BP335">
            <v>50</v>
          </cell>
          <cell r="BQ335">
            <v>50</v>
          </cell>
          <cell r="BR335">
            <v>50</v>
          </cell>
          <cell r="BS335">
            <v>50</v>
          </cell>
          <cell r="BT335">
            <v>0</v>
          </cell>
          <cell r="BU335">
            <v>0</v>
          </cell>
          <cell r="BV335">
            <v>0</v>
          </cell>
          <cell r="BW335">
            <v>0</v>
          </cell>
          <cell r="BX335">
            <v>0</v>
          </cell>
          <cell r="BY335">
            <v>0</v>
          </cell>
          <cell r="BZ335">
            <v>0</v>
          </cell>
          <cell r="CA335">
            <v>0</v>
          </cell>
          <cell r="CB335">
            <v>0</v>
          </cell>
          <cell r="CC335">
            <v>0</v>
          </cell>
          <cell r="CD335">
            <v>0</v>
          </cell>
          <cell r="CE335">
            <v>0</v>
          </cell>
        </row>
        <row r="336">
          <cell r="B336" t="str">
            <v>VIC - Utilities:Security</v>
          </cell>
          <cell r="C336">
            <v>0</v>
          </cell>
          <cell r="H336">
            <v>0</v>
          </cell>
          <cell r="I336">
            <v>0</v>
          </cell>
          <cell r="J336">
            <v>119</v>
          </cell>
          <cell r="K336">
            <v>202.18</v>
          </cell>
          <cell r="L336">
            <v>200</v>
          </cell>
          <cell r="M336">
            <v>169</v>
          </cell>
          <cell r="N336">
            <v>-35</v>
          </cell>
          <cell r="O336">
            <v>200</v>
          </cell>
          <cell r="P336">
            <v>-22</v>
          </cell>
          <cell r="Q336">
            <v>119</v>
          </cell>
          <cell r="R336">
            <v>0</v>
          </cell>
          <cell r="S336">
            <v>953.18</v>
          </cell>
          <cell r="U336">
            <v>0</v>
          </cell>
          <cell r="V336">
            <v>170</v>
          </cell>
          <cell r="W336">
            <v>26.28</v>
          </cell>
          <cell r="X336">
            <v>77.28</v>
          </cell>
          <cell r="Y336">
            <v>77.28</v>
          </cell>
          <cell r="Z336">
            <v>373.55</v>
          </cell>
          <cell r="AA336">
            <v>77.28</v>
          </cell>
          <cell r="AC336">
            <v>0</v>
          </cell>
          <cell r="AD336">
            <v>39.659999999999997</v>
          </cell>
          <cell r="AE336">
            <v>39.659999999999997</v>
          </cell>
          <cell r="AF336">
            <v>-269.44</v>
          </cell>
          <cell r="AH336">
            <v>38.93</v>
          </cell>
          <cell r="AI336">
            <v>39.659999999999997</v>
          </cell>
          <cell r="AJ336">
            <v>39.659999999999997</v>
          </cell>
          <cell r="AK336">
            <v>39.659999999999997</v>
          </cell>
          <cell r="AL336">
            <v>39.67</v>
          </cell>
          <cell r="AM336">
            <v>39.67</v>
          </cell>
          <cell r="AN336">
            <v>39.659999999999997</v>
          </cell>
          <cell r="AO336">
            <v>39.67</v>
          </cell>
          <cell r="AP336">
            <v>39.67</v>
          </cell>
          <cell r="AQ336">
            <v>39.659999999999997</v>
          </cell>
          <cell r="AR336">
            <v>39.67</v>
          </cell>
          <cell r="AS336">
            <v>39.67</v>
          </cell>
          <cell r="AU336">
            <v>39.659999999999997</v>
          </cell>
          <cell r="AV336">
            <v>39.67</v>
          </cell>
          <cell r="AW336">
            <v>39.67</v>
          </cell>
          <cell r="AX336">
            <v>39.659999999999997</v>
          </cell>
          <cell r="AY336">
            <v>39.67</v>
          </cell>
          <cell r="AZ336">
            <v>60</v>
          </cell>
          <cell r="BA336">
            <v>60</v>
          </cell>
          <cell r="BB336">
            <v>60</v>
          </cell>
          <cell r="BC336">
            <v>60</v>
          </cell>
          <cell r="BD336">
            <v>60</v>
          </cell>
          <cell r="BE336">
            <v>60</v>
          </cell>
          <cell r="BF336">
            <v>60</v>
          </cell>
          <cell r="BH336">
            <v>60</v>
          </cell>
          <cell r="BI336">
            <v>60</v>
          </cell>
          <cell r="BJ336">
            <v>60</v>
          </cell>
          <cell r="BK336">
            <v>60</v>
          </cell>
          <cell r="BL336">
            <v>60</v>
          </cell>
          <cell r="BM336">
            <v>60</v>
          </cell>
          <cell r="BN336">
            <v>60</v>
          </cell>
          <cell r="BO336">
            <v>60</v>
          </cell>
          <cell r="BP336">
            <v>60</v>
          </cell>
          <cell r="BQ336">
            <v>60</v>
          </cell>
          <cell r="BR336">
            <v>60</v>
          </cell>
          <cell r="BS336">
            <v>60</v>
          </cell>
          <cell r="BT336">
            <v>0</v>
          </cell>
          <cell r="BU336">
            <v>0</v>
          </cell>
          <cell r="BV336">
            <v>0</v>
          </cell>
          <cell r="BW336">
            <v>0</v>
          </cell>
          <cell r="BX336">
            <v>0</v>
          </cell>
          <cell r="BY336">
            <v>0</v>
          </cell>
          <cell r="BZ336">
            <v>0</v>
          </cell>
          <cell r="CA336">
            <v>0</v>
          </cell>
          <cell r="CB336">
            <v>0</v>
          </cell>
          <cell r="CC336">
            <v>0</v>
          </cell>
          <cell r="CD336">
            <v>0</v>
          </cell>
          <cell r="CE336">
            <v>0</v>
          </cell>
        </row>
        <row r="337">
          <cell r="B337" t="str">
            <v>Total Utilities:Security</v>
          </cell>
          <cell r="H337">
            <v>0</v>
          </cell>
          <cell r="I337">
            <v>0</v>
          </cell>
          <cell r="J337">
            <v>119</v>
          </cell>
          <cell r="K337">
            <v>202.18</v>
          </cell>
          <cell r="L337">
            <v>200</v>
          </cell>
          <cell r="M337">
            <v>169</v>
          </cell>
          <cell r="N337">
            <v>-35</v>
          </cell>
          <cell r="O337">
            <v>200</v>
          </cell>
          <cell r="P337">
            <v>-22</v>
          </cell>
          <cell r="Q337">
            <v>119</v>
          </cell>
          <cell r="R337">
            <v>0</v>
          </cell>
          <cell r="S337">
            <v>1349.18</v>
          </cell>
          <cell r="U337">
            <v>0</v>
          </cell>
          <cell r="V337">
            <v>170</v>
          </cell>
          <cell r="W337">
            <v>26.28</v>
          </cell>
          <cell r="X337">
            <v>192.28</v>
          </cell>
          <cell r="Y337">
            <v>77.28</v>
          </cell>
          <cell r="Z337">
            <v>373.55</v>
          </cell>
          <cell r="AA337">
            <v>77.28</v>
          </cell>
          <cell r="AB337">
            <v>430</v>
          </cell>
          <cell r="AC337">
            <v>431</v>
          </cell>
          <cell r="AD337">
            <v>39.659999999999997</v>
          </cell>
          <cell r="AE337">
            <v>435.65999999999997</v>
          </cell>
          <cell r="AF337">
            <v>-269.44</v>
          </cell>
          <cell r="AH337">
            <v>38.93</v>
          </cell>
          <cell r="AI337">
            <v>39.659999999999997</v>
          </cell>
          <cell r="AJ337">
            <v>39.659999999999997</v>
          </cell>
          <cell r="AK337">
            <v>39.659999999999997</v>
          </cell>
          <cell r="AL337">
            <v>39.67</v>
          </cell>
          <cell r="AM337">
            <v>39.67</v>
          </cell>
          <cell r="AN337">
            <v>39.659999999999997</v>
          </cell>
          <cell r="AO337">
            <v>39.67</v>
          </cell>
          <cell r="AP337">
            <v>39.67</v>
          </cell>
          <cell r="AQ337">
            <v>39.659999999999997</v>
          </cell>
          <cell r="AR337">
            <v>279.67</v>
          </cell>
          <cell r="AS337">
            <v>39.67</v>
          </cell>
          <cell r="AU337">
            <v>39.659999999999997</v>
          </cell>
          <cell r="AV337">
            <v>39.67</v>
          </cell>
          <cell r="AW337">
            <v>39.67</v>
          </cell>
          <cell r="AX337">
            <v>39.659999999999997</v>
          </cell>
          <cell r="AY337">
            <v>259.67</v>
          </cell>
          <cell r="AZ337">
            <v>60</v>
          </cell>
          <cell r="BA337">
            <v>210</v>
          </cell>
          <cell r="BB337">
            <v>60</v>
          </cell>
          <cell r="BC337">
            <v>60</v>
          </cell>
          <cell r="BD337">
            <v>210</v>
          </cell>
          <cell r="BE337">
            <v>60</v>
          </cell>
          <cell r="BF337">
            <v>60</v>
          </cell>
          <cell r="BH337">
            <v>110</v>
          </cell>
          <cell r="BI337">
            <v>110</v>
          </cell>
          <cell r="BJ337">
            <v>110</v>
          </cell>
          <cell r="BK337">
            <v>110</v>
          </cell>
          <cell r="BL337">
            <v>110</v>
          </cell>
          <cell r="BM337">
            <v>110</v>
          </cell>
          <cell r="BN337">
            <v>110</v>
          </cell>
          <cell r="BO337">
            <v>110</v>
          </cell>
          <cell r="BP337">
            <v>110</v>
          </cell>
          <cell r="BQ337">
            <v>110</v>
          </cell>
          <cell r="BR337">
            <v>110</v>
          </cell>
          <cell r="BS337">
            <v>110</v>
          </cell>
          <cell r="BT337">
            <v>0</v>
          </cell>
          <cell r="BU337">
            <v>0</v>
          </cell>
          <cell r="BV337">
            <v>0</v>
          </cell>
          <cell r="BW337">
            <v>0</v>
          </cell>
          <cell r="BX337">
            <v>0</v>
          </cell>
          <cell r="BY337">
            <v>0</v>
          </cell>
          <cell r="BZ337">
            <v>0</v>
          </cell>
          <cell r="CA337">
            <v>0</v>
          </cell>
          <cell r="CB337">
            <v>0</v>
          </cell>
          <cell r="CC337">
            <v>0</v>
          </cell>
          <cell r="CD337">
            <v>0</v>
          </cell>
          <cell r="CE337">
            <v>0</v>
          </cell>
        </row>
        <row r="338">
          <cell r="B338" t="str">
            <v>Utilities:Water</v>
          </cell>
          <cell r="AQ338">
            <v>0</v>
          </cell>
          <cell r="AR338">
            <v>0</v>
          </cell>
          <cell r="AS338">
            <v>0</v>
          </cell>
          <cell r="AU338">
            <v>0</v>
          </cell>
          <cell r="AV338">
            <v>0</v>
          </cell>
          <cell r="AW338">
            <v>0</v>
          </cell>
          <cell r="AX338">
            <v>0</v>
          </cell>
          <cell r="AY338">
            <v>0</v>
          </cell>
        </row>
        <row r="339">
          <cell r="B339" t="str">
            <v>NSW - Utilities:Water</v>
          </cell>
          <cell r="C339">
            <v>0</v>
          </cell>
          <cell r="H339">
            <v>0</v>
          </cell>
          <cell r="I339">
            <v>0</v>
          </cell>
          <cell r="J339">
            <v>0</v>
          </cell>
          <cell r="K339">
            <v>0</v>
          </cell>
          <cell r="L339">
            <v>0</v>
          </cell>
          <cell r="M339">
            <v>0</v>
          </cell>
          <cell r="N339">
            <v>0</v>
          </cell>
          <cell r="O339">
            <v>0</v>
          </cell>
          <cell r="P339">
            <v>0</v>
          </cell>
          <cell r="Q339">
            <v>0</v>
          </cell>
          <cell r="R339">
            <v>0</v>
          </cell>
          <cell r="S339">
            <v>0</v>
          </cell>
          <cell r="U339">
            <v>0</v>
          </cell>
          <cell r="V339">
            <v>0</v>
          </cell>
          <cell r="W339">
            <v>0</v>
          </cell>
          <cell r="X339">
            <v>0</v>
          </cell>
          <cell r="Y339">
            <v>0</v>
          </cell>
          <cell r="Z339">
            <v>0</v>
          </cell>
          <cell r="AA339">
            <v>0</v>
          </cell>
          <cell r="AC339">
            <v>0</v>
          </cell>
          <cell r="AD339">
            <v>0</v>
          </cell>
          <cell r="AE339">
            <v>0</v>
          </cell>
          <cell r="AF339">
            <v>0</v>
          </cell>
          <cell r="AH339">
            <v>0</v>
          </cell>
          <cell r="AI339">
            <v>0</v>
          </cell>
          <cell r="AJ339">
            <v>0</v>
          </cell>
          <cell r="AM339">
            <v>0</v>
          </cell>
          <cell r="AN339">
            <v>0</v>
          </cell>
          <cell r="AO339">
            <v>0</v>
          </cell>
          <cell r="AP339">
            <v>0</v>
          </cell>
          <cell r="AQ339">
            <v>0</v>
          </cell>
          <cell r="AR339">
            <v>0</v>
          </cell>
          <cell r="AS339">
            <v>0</v>
          </cell>
          <cell r="AU339">
            <v>0</v>
          </cell>
          <cell r="AV339">
            <v>0</v>
          </cell>
          <cell r="AW339">
            <v>0</v>
          </cell>
          <cell r="AX339">
            <v>0</v>
          </cell>
          <cell r="AY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row>
        <row r="340">
          <cell r="B340" t="str">
            <v>VIC - Utilities:Water</v>
          </cell>
          <cell r="C340">
            <v>0</v>
          </cell>
          <cell r="H340">
            <v>0</v>
          </cell>
          <cell r="I340">
            <v>497.8</v>
          </cell>
          <cell r="J340">
            <v>0</v>
          </cell>
          <cell r="K340">
            <v>0</v>
          </cell>
          <cell r="L340">
            <v>276.95</v>
          </cell>
          <cell r="M340">
            <v>0</v>
          </cell>
          <cell r="N340">
            <v>0</v>
          </cell>
          <cell r="O340">
            <v>0</v>
          </cell>
          <cell r="P340">
            <v>260</v>
          </cell>
          <cell r="Q340">
            <v>0</v>
          </cell>
          <cell r="R340">
            <v>0</v>
          </cell>
          <cell r="S340">
            <v>1034.95</v>
          </cell>
          <cell r="U340">
            <v>0</v>
          </cell>
          <cell r="V340">
            <v>520.1</v>
          </cell>
          <cell r="W340">
            <v>90.9</v>
          </cell>
          <cell r="X340">
            <v>90.9</v>
          </cell>
          <cell r="Y340">
            <v>90.9</v>
          </cell>
          <cell r="Z340">
            <v>90.9</v>
          </cell>
          <cell r="AA340">
            <v>90.9</v>
          </cell>
          <cell r="AB340">
            <v>303.07</v>
          </cell>
          <cell r="AC340">
            <v>0</v>
          </cell>
          <cell r="AD340">
            <v>0</v>
          </cell>
          <cell r="AE340">
            <v>343.9</v>
          </cell>
          <cell r="AF340">
            <v>-90.9</v>
          </cell>
          <cell r="AH340">
            <v>110</v>
          </cell>
          <cell r="AI340">
            <v>110</v>
          </cell>
          <cell r="AJ340">
            <v>110</v>
          </cell>
          <cell r="AK340">
            <v>110</v>
          </cell>
          <cell r="AL340">
            <v>110</v>
          </cell>
          <cell r="AM340">
            <v>110</v>
          </cell>
          <cell r="AN340">
            <v>0</v>
          </cell>
          <cell r="AO340">
            <v>0</v>
          </cell>
          <cell r="AP340">
            <v>0</v>
          </cell>
          <cell r="AQ340">
            <v>339.75</v>
          </cell>
          <cell r="AR340">
            <v>110</v>
          </cell>
          <cell r="AS340">
            <v>144.75</v>
          </cell>
          <cell r="AU340">
            <v>120</v>
          </cell>
          <cell r="AV340">
            <v>133.75</v>
          </cell>
          <cell r="AW340">
            <v>806.96</v>
          </cell>
          <cell r="AX340">
            <v>200</v>
          </cell>
          <cell r="AY340">
            <v>200</v>
          </cell>
          <cell r="AZ340">
            <v>200</v>
          </cell>
          <cell r="BA340">
            <v>200</v>
          </cell>
          <cell r="BB340">
            <v>200</v>
          </cell>
          <cell r="BC340">
            <v>200</v>
          </cell>
          <cell r="BD340">
            <v>200</v>
          </cell>
          <cell r="BE340">
            <v>200</v>
          </cell>
          <cell r="BF340">
            <v>200</v>
          </cell>
          <cell r="BH340">
            <v>200</v>
          </cell>
          <cell r="BI340">
            <v>200</v>
          </cell>
          <cell r="BJ340">
            <v>200</v>
          </cell>
          <cell r="BK340">
            <v>200</v>
          </cell>
          <cell r="BL340">
            <v>200</v>
          </cell>
          <cell r="BM340">
            <v>200</v>
          </cell>
          <cell r="BN340">
            <v>200</v>
          </cell>
          <cell r="BO340">
            <v>200</v>
          </cell>
          <cell r="BP340">
            <v>200</v>
          </cell>
          <cell r="BQ340">
            <v>200</v>
          </cell>
          <cell r="BR340">
            <v>200</v>
          </cell>
          <cell r="BS340">
            <v>200</v>
          </cell>
          <cell r="BT340">
            <v>0</v>
          </cell>
          <cell r="BU340">
            <v>0</v>
          </cell>
          <cell r="BV340">
            <v>0</v>
          </cell>
          <cell r="BW340">
            <v>0</v>
          </cell>
          <cell r="BX340">
            <v>0</v>
          </cell>
          <cell r="BY340">
            <v>0</v>
          </cell>
          <cell r="BZ340">
            <v>0</v>
          </cell>
          <cell r="CA340">
            <v>0</v>
          </cell>
          <cell r="CB340">
            <v>0</v>
          </cell>
          <cell r="CC340">
            <v>0</v>
          </cell>
          <cell r="CD340">
            <v>0</v>
          </cell>
          <cell r="CE340">
            <v>0</v>
          </cell>
        </row>
        <row r="341">
          <cell r="B341" t="str">
            <v>Total Utilities:Water</v>
          </cell>
          <cell r="H341">
            <v>0</v>
          </cell>
          <cell r="I341">
            <v>497.8</v>
          </cell>
          <cell r="J341">
            <v>0</v>
          </cell>
          <cell r="K341">
            <v>0</v>
          </cell>
          <cell r="L341">
            <v>276.95</v>
          </cell>
          <cell r="M341">
            <v>0</v>
          </cell>
          <cell r="N341">
            <v>0</v>
          </cell>
          <cell r="O341">
            <v>0</v>
          </cell>
          <cell r="P341">
            <v>260</v>
          </cell>
          <cell r="Q341">
            <v>0</v>
          </cell>
          <cell r="R341">
            <v>0</v>
          </cell>
          <cell r="S341">
            <v>1034.95</v>
          </cell>
          <cell r="U341">
            <v>0</v>
          </cell>
          <cell r="V341">
            <v>520.1</v>
          </cell>
          <cell r="W341">
            <v>90.9</v>
          </cell>
          <cell r="X341">
            <v>90.9</v>
          </cell>
          <cell r="Y341">
            <v>90.9</v>
          </cell>
          <cell r="Z341">
            <v>90.9</v>
          </cell>
          <cell r="AA341">
            <v>90.9</v>
          </cell>
          <cell r="AB341">
            <v>303.07</v>
          </cell>
          <cell r="AC341">
            <v>0</v>
          </cell>
          <cell r="AD341">
            <v>0</v>
          </cell>
          <cell r="AE341">
            <v>343.9</v>
          </cell>
          <cell r="AF341">
            <v>-90.9</v>
          </cell>
          <cell r="AH341">
            <v>110</v>
          </cell>
          <cell r="AI341">
            <v>110</v>
          </cell>
          <cell r="AJ341">
            <v>110</v>
          </cell>
          <cell r="AK341">
            <v>110</v>
          </cell>
          <cell r="AL341">
            <v>110</v>
          </cell>
          <cell r="AM341">
            <v>110</v>
          </cell>
          <cell r="AN341">
            <v>0</v>
          </cell>
          <cell r="AO341">
            <v>0</v>
          </cell>
          <cell r="AP341">
            <v>0</v>
          </cell>
          <cell r="AQ341">
            <v>339.75</v>
          </cell>
          <cell r="AR341">
            <v>110</v>
          </cell>
          <cell r="AS341">
            <v>144.75</v>
          </cell>
          <cell r="AU341">
            <v>120</v>
          </cell>
          <cell r="AV341">
            <v>133.75</v>
          </cell>
          <cell r="AW341">
            <v>806.96</v>
          </cell>
          <cell r="AX341">
            <v>200</v>
          </cell>
          <cell r="AY341">
            <v>200</v>
          </cell>
          <cell r="AZ341">
            <v>200</v>
          </cell>
          <cell r="BA341">
            <v>200</v>
          </cell>
          <cell r="BB341">
            <v>200</v>
          </cell>
          <cell r="BC341">
            <v>200</v>
          </cell>
          <cell r="BD341">
            <v>200</v>
          </cell>
          <cell r="BE341">
            <v>200</v>
          </cell>
          <cell r="BF341">
            <v>200</v>
          </cell>
          <cell r="BH341">
            <v>200</v>
          </cell>
          <cell r="BI341">
            <v>200</v>
          </cell>
          <cell r="BJ341">
            <v>200</v>
          </cell>
          <cell r="BK341">
            <v>200</v>
          </cell>
          <cell r="BL341">
            <v>200</v>
          </cell>
          <cell r="BM341">
            <v>200</v>
          </cell>
          <cell r="BN341">
            <v>200</v>
          </cell>
          <cell r="BO341">
            <v>200</v>
          </cell>
          <cell r="BP341">
            <v>200</v>
          </cell>
          <cell r="BQ341">
            <v>200</v>
          </cell>
          <cell r="BR341">
            <v>200</v>
          </cell>
          <cell r="BS341">
            <v>200</v>
          </cell>
          <cell r="BT341">
            <v>0</v>
          </cell>
          <cell r="BU341">
            <v>0</v>
          </cell>
          <cell r="BV341">
            <v>0</v>
          </cell>
          <cell r="BW341">
            <v>0</v>
          </cell>
          <cell r="BX341">
            <v>0</v>
          </cell>
          <cell r="BY341">
            <v>0</v>
          </cell>
          <cell r="BZ341">
            <v>0</v>
          </cell>
          <cell r="CA341">
            <v>0</v>
          </cell>
          <cell r="CB341">
            <v>0</v>
          </cell>
          <cell r="CC341">
            <v>0</v>
          </cell>
          <cell r="CD341">
            <v>0</v>
          </cell>
          <cell r="CE341">
            <v>0</v>
          </cell>
        </row>
        <row r="342">
          <cell r="B342" t="str">
            <v>Strata Levies</v>
          </cell>
          <cell r="C342">
            <v>0</v>
          </cell>
          <cell r="H342">
            <v>0</v>
          </cell>
          <cell r="I342">
            <v>0</v>
          </cell>
          <cell r="J342">
            <v>0</v>
          </cell>
          <cell r="K342">
            <v>0</v>
          </cell>
          <cell r="L342">
            <v>0</v>
          </cell>
          <cell r="M342">
            <v>0</v>
          </cell>
          <cell r="N342">
            <v>0</v>
          </cell>
          <cell r="O342">
            <v>0</v>
          </cell>
          <cell r="P342">
            <v>0</v>
          </cell>
          <cell r="Q342">
            <v>0</v>
          </cell>
          <cell r="R342">
            <v>0</v>
          </cell>
          <cell r="S342">
            <v>0</v>
          </cell>
          <cell r="U342">
            <v>0</v>
          </cell>
          <cell r="V342">
            <v>0</v>
          </cell>
          <cell r="W342">
            <v>0</v>
          </cell>
          <cell r="X342">
            <v>0</v>
          </cell>
          <cell r="Y342">
            <v>0</v>
          </cell>
          <cell r="Z342">
            <v>0</v>
          </cell>
          <cell r="AA342">
            <v>0</v>
          </cell>
          <cell r="AC342">
            <v>0</v>
          </cell>
          <cell r="AD342">
            <v>1173.33</v>
          </cell>
          <cell r="AE342">
            <v>293.33</v>
          </cell>
          <cell r="AF342">
            <v>293.33</v>
          </cell>
          <cell r="AH342">
            <v>293.33</v>
          </cell>
          <cell r="AI342">
            <v>293.33</v>
          </cell>
          <cell r="AJ342">
            <v>293.33</v>
          </cell>
          <cell r="AK342">
            <v>293.33</v>
          </cell>
          <cell r="AL342">
            <v>293.33</v>
          </cell>
          <cell r="AM342">
            <v>293.35000000000002</v>
          </cell>
          <cell r="AN342">
            <v>0</v>
          </cell>
          <cell r="AO342">
            <v>0</v>
          </cell>
          <cell r="AP342">
            <v>0</v>
          </cell>
          <cell r="AQ342">
            <v>1213.3599999999999</v>
          </cell>
          <cell r="AR342">
            <v>303.33</v>
          </cell>
          <cell r="AS342">
            <v>303.33</v>
          </cell>
          <cell r="AU342">
            <v>303.33</v>
          </cell>
          <cell r="AV342">
            <v>303.33</v>
          </cell>
          <cell r="AW342">
            <v>303.33</v>
          </cell>
          <cell r="AX342">
            <v>303.33</v>
          </cell>
          <cell r="AY342">
            <v>303.33</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row>
        <row r="343">
          <cell r="B343" t="str">
            <v>Building Maintenance</v>
          </cell>
          <cell r="AQ343">
            <v>0</v>
          </cell>
          <cell r="AR343">
            <v>0</v>
          </cell>
          <cell r="AS343">
            <v>0</v>
          </cell>
          <cell r="AU343">
            <v>0</v>
          </cell>
          <cell r="AV343">
            <v>0</v>
          </cell>
          <cell r="AW343">
            <v>0</v>
          </cell>
          <cell r="AX343">
            <v>0</v>
          </cell>
          <cell r="AY343">
            <v>0</v>
          </cell>
          <cell r="AZ343">
            <v>100</v>
          </cell>
          <cell r="BA343">
            <v>350</v>
          </cell>
          <cell r="BB343">
            <v>100</v>
          </cell>
          <cell r="BC343">
            <v>350</v>
          </cell>
          <cell r="BD343">
            <v>100</v>
          </cell>
          <cell r="BE343">
            <v>350</v>
          </cell>
          <cell r="BF343">
            <v>100</v>
          </cell>
          <cell r="BH343">
            <v>100</v>
          </cell>
          <cell r="BI343">
            <v>350</v>
          </cell>
          <cell r="BJ343">
            <v>100</v>
          </cell>
          <cell r="BK343">
            <v>100</v>
          </cell>
          <cell r="BL343">
            <v>350</v>
          </cell>
          <cell r="BM343">
            <v>100</v>
          </cell>
          <cell r="BN343">
            <v>100</v>
          </cell>
          <cell r="BO343">
            <v>350</v>
          </cell>
          <cell r="BP343">
            <v>100</v>
          </cell>
          <cell r="BQ343">
            <v>100</v>
          </cell>
          <cell r="BR343">
            <v>350</v>
          </cell>
          <cell r="BS343">
            <v>100</v>
          </cell>
          <cell r="BT343">
            <v>0</v>
          </cell>
          <cell r="BU343">
            <v>0</v>
          </cell>
          <cell r="BV343">
            <v>0</v>
          </cell>
          <cell r="BW343">
            <v>0</v>
          </cell>
          <cell r="BX343">
            <v>0</v>
          </cell>
          <cell r="BY343">
            <v>0</v>
          </cell>
          <cell r="BZ343">
            <v>0</v>
          </cell>
          <cell r="CA343">
            <v>0</v>
          </cell>
          <cell r="CB343">
            <v>0</v>
          </cell>
          <cell r="CC343">
            <v>0</v>
          </cell>
          <cell r="CD343">
            <v>0</v>
          </cell>
          <cell r="CE343">
            <v>0</v>
          </cell>
        </row>
        <row r="344">
          <cell r="B344" t="str">
            <v>Cleaning</v>
          </cell>
          <cell r="AQ344">
            <v>0</v>
          </cell>
          <cell r="AR344">
            <v>0</v>
          </cell>
          <cell r="AS344">
            <v>0</v>
          </cell>
          <cell r="AU344">
            <v>0</v>
          </cell>
          <cell r="AV344">
            <v>0</v>
          </cell>
          <cell r="AW344">
            <v>0</v>
          </cell>
          <cell r="AX344">
            <v>0</v>
          </cell>
          <cell r="AY344">
            <v>0</v>
          </cell>
        </row>
        <row r="345">
          <cell r="B345" t="str">
            <v>NSW - Cleaning</v>
          </cell>
          <cell r="C345">
            <v>0</v>
          </cell>
          <cell r="H345">
            <v>321.61</v>
          </cell>
          <cell r="I345">
            <v>557.05999999999995</v>
          </cell>
          <cell r="J345">
            <v>482.89</v>
          </cell>
          <cell r="K345">
            <v>394.34</v>
          </cell>
          <cell r="L345">
            <v>321.61</v>
          </cell>
          <cell r="M345">
            <v>567.83000000000004</v>
          </cell>
          <cell r="N345">
            <v>321.61</v>
          </cell>
          <cell r="O345">
            <v>321.61</v>
          </cell>
          <cell r="P345">
            <v>568</v>
          </cell>
          <cell r="Q345">
            <v>400</v>
          </cell>
          <cell r="R345">
            <v>400</v>
          </cell>
          <cell r="S345">
            <v>5147.4399999999996</v>
          </cell>
          <cell r="U345">
            <v>321.61</v>
          </cell>
          <cell r="V345">
            <v>332.11</v>
          </cell>
          <cell r="W345">
            <v>567.83000000000004</v>
          </cell>
          <cell r="X345">
            <v>332.11</v>
          </cell>
          <cell r="Y345">
            <v>321.61</v>
          </cell>
          <cell r="Z345">
            <v>567.83000000000004</v>
          </cell>
          <cell r="AA345">
            <v>321.61</v>
          </cell>
          <cell r="AC345">
            <v>1164.6099999999999</v>
          </cell>
          <cell r="AD345">
            <v>460.11</v>
          </cell>
          <cell r="AE345">
            <v>460.11</v>
          </cell>
          <cell r="AF345">
            <v>460.09</v>
          </cell>
          <cell r="AH345">
            <v>460.1</v>
          </cell>
          <cell r="AI345">
            <v>460.1</v>
          </cell>
          <cell r="AJ345">
            <v>460.1</v>
          </cell>
          <cell r="AK345">
            <v>460.1</v>
          </cell>
          <cell r="AL345">
            <v>460.1</v>
          </cell>
          <cell r="AM345">
            <v>460.11</v>
          </cell>
          <cell r="AN345">
            <v>460.1</v>
          </cell>
          <cell r="AO345">
            <v>460.1</v>
          </cell>
          <cell r="AP345">
            <v>460.1</v>
          </cell>
          <cell r="AQ345">
            <v>460.11</v>
          </cell>
          <cell r="AR345">
            <v>460.1</v>
          </cell>
          <cell r="AS345">
            <v>1980.1</v>
          </cell>
          <cell r="AU345">
            <v>460.11</v>
          </cell>
          <cell r="AV345">
            <v>460.1</v>
          </cell>
          <cell r="AW345">
            <v>460.1</v>
          </cell>
          <cell r="AX345">
            <v>460.11</v>
          </cell>
          <cell r="AY345">
            <v>465.74</v>
          </cell>
          <cell r="AZ345">
            <v>629</v>
          </cell>
          <cell r="BA345">
            <v>629</v>
          </cell>
          <cell r="BB345">
            <v>629</v>
          </cell>
          <cell r="BC345">
            <v>629</v>
          </cell>
          <cell r="BD345">
            <v>629</v>
          </cell>
          <cell r="BE345">
            <v>629</v>
          </cell>
          <cell r="BF345">
            <v>629</v>
          </cell>
          <cell r="BH345">
            <v>629</v>
          </cell>
          <cell r="BI345">
            <v>629</v>
          </cell>
          <cell r="BJ345">
            <v>629</v>
          </cell>
          <cell r="BK345">
            <v>629</v>
          </cell>
          <cell r="BL345">
            <v>629</v>
          </cell>
          <cell r="BM345">
            <v>629</v>
          </cell>
          <cell r="BN345">
            <v>629</v>
          </cell>
          <cell r="BO345">
            <v>629</v>
          </cell>
          <cell r="BP345">
            <v>629</v>
          </cell>
          <cell r="BQ345">
            <v>629</v>
          </cell>
          <cell r="BR345">
            <v>629</v>
          </cell>
          <cell r="BS345">
            <v>629</v>
          </cell>
          <cell r="BT345">
            <v>0</v>
          </cell>
          <cell r="BU345">
            <v>0</v>
          </cell>
          <cell r="BV345">
            <v>0</v>
          </cell>
          <cell r="BW345">
            <v>0</v>
          </cell>
          <cell r="BX345">
            <v>0</v>
          </cell>
          <cell r="BY345">
            <v>0</v>
          </cell>
          <cell r="BZ345">
            <v>0</v>
          </cell>
          <cell r="CA345">
            <v>0</v>
          </cell>
          <cell r="CB345">
            <v>0</v>
          </cell>
          <cell r="CC345">
            <v>0</v>
          </cell>
          <cell r="CD345">
            <v>0</v>
          </cell>
          <cell r="CE345">
            <v>0</v>
          </cell>
        </row>
        <row r="346">
          <cell r="B346" t="str">
            <v>VIC - Cleaning</v>
          </cell>
          <cell r="C346">
            <v>0</v>
          </cell>
          <cell r="H346">
            <v>450.7</v>
          </cell>
          <cell r="I346">
            <v>451.75</v>
          </cell>
          <cell r="J346">
            <v>366.75</v>
          </cell>
          <cell r="K346">
            <v>848.66</v>
          </cell>
          <cell r="L346">
            <v>501.75</v>
          </cell>
          <cell r="M346">
            <v>577.63</v>
          </cell>
          <cell r="N346">
            <v>887.83</v>
          </cell>
          <cell r="O346">
            <v>512.63</v>
          </cell>
          <cell r="P346">
            <v>449</v>
          </cell>
          <cell r="Q346">
            <v>345.54</v>
          </cell>
          <cell r="R346">
            <v>345.54</v>
          </cell>
          <cell r="S346">
            <v>6657.39</v>
          </cell>
          <cell r="U346">
            <v>358.8</v>
          </cell>
          <cell r="V346">
            <v>571.20000000000005</v>
          </cell>
          <cell r="W346">
            <v>462.95</v>
          </cell>
          <cell r="X346">
            <v>462.08</v>
          </cell>
          <cell r="Y346">
            <v>546.20000000000005</v>
          </cell>
          <cell r="Z346">
            <v>522.08000000000004</v>
          </cell>
          <cell r="AA346">
            <v>381.2</v>
          </cell>
          <cell r="AB346">
            <v>532.08000000000004</v>
          </cell>
          <cell r="AC346">
            <v>462.08</v>
          </cell>
          <cell r="AD346">
            <v>416.2</v>
          </cell>
          <cell r="AE346">
            <v>462.08</v>
          </cell>
          <cell r="AF346">
            <v>381.2</v>
          </cell>
          <cell r="AH346">
            <v>472.84</v>
          </cell>
          <cell r="AI346">
            <v>391.96</v>
          </cell>
          <cell r="AJ346">
            <v>546.74</v>
          </cell>
          <cell r="AK346">
            <v>392.76</v>
          </cell>
          <cell r="AL346">
            <v>481.42</v>
          </cell>
          <cell r="AM346">
            <v>392.76</v>
          </cell>
          <cell r="AN346">
            <v>392.76</v>
          </cell>
          <cell r="AO346">
            <v>473.64</v>
          </cell>
          <cell r="AP346">
            <v>529.12</v>
          </cell>
          <cell r="AQ346">
            <v>562.29999999999995</v>
          </cell>
          <cell r="AR346">
            <v>447.76</v>
          </cell>
          <cell r="AS346">
            <v>601.1</v>
          </cell>
          <cell r="AU346">
            <v>483.25</v>
          </cell>
          <cell r="AV346">
            <v>997.37</v>
          </cell>
          <cell r="AW346">
            <v>402.37</v>
          </cell>
          <cell r="AX346">
            <v>877.37</v>
          </cell>
          <cell r="AY346">
            <v>527.58000000000004</v>
          </cell>
          <cell r="AZ346">
            <v>450</v>
          </cell>
          <cell r="BA346">
            <v>450</v>
          </cell>
          <cell r="BB346">
            <v>450</v>
          </cell>
          <cell r="BC346">
            <v>450</v>
          </cell>
          <cell r="BD346">
            <v>450</v>
          </cell>
          <cell r="BE346">
            <v>450</v>
          </cell>
          <cell r="BF346">
            <v>450</v>
          </cell>
          <cell r="BH346">
            <v>450</v>
          </cell>
          <cell r="BI346">
            <v>450</v>
          </cell>
          <cell r="BJ346">
            <v>450</v>
          </cell>
          <cell r="BK346">
            <v>450</v>
          </cell>
          <cell r="BL346">
            <v>450</v>
          </cell>
          <cell r="BM346">
            <v>450</v>
          </cell>
          <cell r="BN346">
            <v>450</v>
          </cell>
          <cell r="BO346">
            <v>450</v>
          </cell>
          <cell r="BP346">
            <v>450</v>
          </cell>
          <cell r="BQ346">
            <v>450</v>
          </cell>
          <cell r="BR346">
            <v>450</v>
          </cell>
          <cell r="BS346">
            <v>450</v>
          </cell>
          <cell r="BT346">
            <v>0</v>
          </cell>
          <cell r="BU346">
            <v>0</v>
          </cell>
          <cell r="BV346">
            <v>0</v>
          </cell>
          <cell r="BW346">
            <v>0</v>
          </cell>
          <cell r="BX346">
            <v>0</v>
          </cell>
          <cell r="BY346">
            <v>0</v>
          </cell>
          <cell r="BZ346">
            <v>0</v>
          </cell>
          <cell r="CA346">
            <v>0</v>
          </cell>
          <cell r="CB346">
            <v>0</v>
          </cell>
          <cell r="CC346">
            <v>0</v>
          </cell>
          <cell r="CD346">
            <v>0</v>
          </cell>
          <cell r="CE346">
            <v>0</v>
          </cell>
        </row>
        <row r="347">
          <cell r="B347" t="str">
            <v>Total Cleaning</v>
          </cell>
          <cell r="H347">
            <v>772.31</v>
          </cell>
          <cell r="I347">
            <v>1008.81</v>
          </cell>
          <cell r="J347">
            <v>849.64</v>
          </cell>
          <cell r="K347">
            <v>1243</v>
          </cell>
          <cell r="L347">
            <v>823.36</v>
          </cell>
          <cell r="M347">
            <v>1145.46</v>
          </cell>
          <cell r="N347">
            <v>1209.44</v>
          </cell>
          <cell r="O347">
            <v>834.24</v>
          </cell>
          <cell r="P347">
            <v>1017</v>
          </cell>
          <cell r="Q347">
            <v>745.54</v>
          </cell>
          <cell r="R347">
            <v>745.54</v>
          </cell>
          <cell r="S347">
            <v>11804.83</v>
          </cell>
          <cell r="U347">
            <v>680.41000000000008</v>
          </cell>
          <cell r="V347">
            <v>903.31000000000006</v>
          </cell>
          <cell r="W347">
            <v>1030.78</v>
          </cell>
          <cell r="X347">
            <v>794.19</v>
          </cell>
          <cell r="Y347">
            <v>867.81000000000006</v>
          </cell>
          <cell r="Z347">
            <v>1089.9100000000001</v>
          </cell>
          <cell r="AA347">
            <v>702.81</v>
          </cell>
          <cell r="AB347">
            <v>532.08000000000004</v>
          </cell>
          <cell r="AC347">
            <v>1626.6899999999998</v>
          </cell>
          <cell r="AD347">
            <v>876.31</v>
          </cell>
          <cell r="AE347">
            <v>922.19</v>
          </cell>
          <cell r="AF347">
            <v>841.29</v>
          </cell>
          <cell r="AH347">
            <v>932.94</v>
          </cell>
          <cell r="AI347">
            <v>852.06</v>
          </cell>
          <cell r="AJ347">
            <v>1006.84</v>
          </cell>
          <cell r="AK347">
            <v>852.86</v>
          </cell>
          <cell r="AL347">
            <v>941.52</v>
          </cell>
          <cell r="AM347">
            <v>852.87</v>
          </cell>
          <cell r="AN347">
            <v>852.86</v>
          </cell>
          <cell r="AO347">
            <v>933.74</v>
          </cell>
          <cell r="AP347">
            <v>989.22</v>
          </cell>
          <cell r="AQ347">
            <v>1022.41</v>
          </cell>
          <cell r="AR347">
            <v>907.86</v>
          </cell>
          <cell r="AS347">
            <v>2581.1999999999998</v>
          </cell>
          <cell r="AU347">
            <v>943.36</v>
          </cell>
          <cell r="AV347">
            <v>1457.47</v>
          </cell>
          <cell r="AW347">
            <v>862.47</v>
          </cell>
          <cell r="AX347">
            <v>1337.48</v>
          </cell>
          <cell r="AY347">
            <v>993.32</v>
          </cell>
          <cell r="AZ347">
            <v>1079</v>
          </cell>
          <cell r="BA347">
            <v>1079</v>
          </cell>
          <cell r="BB347">
            <v>1079</v>
          </cell>
          <cell r="BC347">
            <v>1079</v>
          </cell>
          <cell r="BD347">
            <v>1079</v>
          </cell>
          <cell r="BE347">
            <v>1079</v>
          </cell>
          <cell r="BF347">
            <v>1079</v>
          </cell>
          <cell r="BH347">
            <v>1079</v>
          </cell>
          <cell r="BI347">
            <v>1079</v>
          </cell>
          <cell r="BJ347">
            <v>1079</v>
          </cell>
          <cell r="BK347">
            <v>1079</v>
          </cell>
          <cell r="BL347">
            <v>1079</v>
          </cell>
          <cell r="BM347">
            <v>1079</v>
          </cell>
          <cell r="BN347">
            <v>1079</v>
          </cell>
          <cell r="BO347">
            <v>1079</v>
          </cell>
          <cell r="BP347">
            <v>1079</v>
          </cell>
          <cell r="BQ347">
            <v>1079</v>
          </cell>
          <cell r="BR347">
            <v>1079</v>
          </cell>
          <cell r="BS347">
            <v>1079</v>
          </cell>
          <cell r="BT347">
            <v>0</v>
          </cell>
          <cell r="BU347">
            <v>0</v>
          </cell>
          <cell r="BV347">
            <v>0</v>
          </cell>
          <cell r="BW347">
            <v>0</v>
          </cell>
          <cell r="BX347">
            <v>0</v>
          </cell>
          <cell r="BY347">
            <v>0</v>
          </cell>
          <cell r="BZ347">
            <v>0</v>
          </cell>
          <cell r="CA347">
            <v>0</v>
          </cell>
          <cell r="CB347">
            <v>0</v>
          </cell>
          <cell r="CC347">
            <v>0</v>
          </cell>
          <cell r="CD347">
            <v>0</v>
          </cell>
          <cell r="CE347">
            <v>0</v>
          </cell>
        </row>
        <row r="348">
          <cell r="B348" t="str">
            <v>Outgoings Recovery</v>
          </cell>
          <cell r="AQ348">
            <v>0</v>
          </cell>
          <cell r="AR348">
            <v>0</v>
          </cell>
          <cell r="AS348">
            <v>0</v>
          </cell>
          <cell r="AU348">
            <v>0</v>
          </cell>
          <cell r="AV348">
            <v>0</v>
          </cell>
          <cell r="AW348">
            <v>0</v>
          </cell>
          <cell r="AX348">
            <v>0</v>
          </cell>
          <cell r="AY348">
            <v>0</v>
          </cell>
        </row>
        <row r="349">
          <cell r="B349" t="str">
            <v>NSW - Outgoings Recovery</v>
          </cell>
          <cell r="C349">
            <v>0</v>
          </cell>
          <cell r="H349">
            <v>1109.8499999999999</v>
          </cell>
          <cell r="I349">
            <v>3229.85</v>
          </cell>
          <cell r="J349">
            <v>2790.2</v>
          </cell>
          <cell r="K349">
            <v>2119.85</v>
          </cell>
          <cell r="L349">
            <v>2119.85</v>
          </cell>
          <cell r="M349">
            <v>2119.85</v>
          </cell>
          <cell r="N349">
            <v>2119.85</v>
          </cell>
          <cell r="O349">
            <v>2119.85</v>
          </cell>
          <cell r="P349">
            <v>2220</v>
          </cell>
          <cell r="Q349">
            <v>1946.24</v>
          </cell>
          <cell r="R349">
            <v>1946.24</v>
          </cell>
          <cell r="S349">
            <v>26308.55</v>
          </cell>
          <cell r="U349">
            <v>2052.91</v>
          </cell>
          <cell r="V349">
            <v>2052.91</v>
          </cell>
          <cell r="W349">
            <v>2052.91</v>
          </cell>
          <cell r="X349">
            <v>2052.91</v>
          </cell>
          <cell r="Y349">
            <v>2052.91</v>
          </cell>
          <cell r="Z349">
            <v>1791.51</v>
          </cell>
          <cell r="AA349">
            <v>4006.6</v>
          </cell>
          <cell r="AB349">
            <v>1953.69</v>
          </cell>
          <cell r="AC349">
            <v>4006.6</v>
          </cell>
          <cell r="AD349">
            <v>4006.6</v>
          </cell>
          <cell r="AE349">
            <v>4241.6000000000004</v>
          </cell>
          <cell r="AF349">
            <v>4006.6</v>
          </cell>
          <cell r="AH349">
            <v>4129.68</v>
          </cell>
          <cell r="AI349">
            <v>4129.68</v>
          </cell>
          <cell r="AJ349">
            <v>4299.68</v>
          </cell>
          <cell r="AK349">
            <v>4129.68</v>
          </cell>
          <cell r="AL349">
            <v>4129.68</v>
          </cell>
          <cell r="AM349">
            <v>4129.68</v>
          </cell>
          <cell r="AN349">
            <v>4129.68</v>
          </cell>
          <cell r="AO349">
            <v>5728.77</v>
          </cell>
          <cell r="AP349">
            <v>3025.45</v>
          </cell>
          <cell r="AQ349">
            <v>4129.68</v>
          </cell>
          <cell r="AR349">
            <v>4129.68</v>
          </cell>
          <cell r="AS349">
            <v>4129.68</v>
          </cell>
          <cell r="AU349">
            <v>4129.7</v>
          </cell>
          <cell r="AV349">
            <v>3981.42</v>
          </cell>
          <cell r="AW349">
            <v>3981.42</v>
          </cell>
          <cell r="AX349">
            <v>3981.42</v>
          </cell>
          <cell r="AY349">
            <v>5201.62</v>
          </cell>
          <cell r="AZ349">
            <v>4130</v>
          </cell>
          <cell r="BA349">
            <v>4295</v>
          </cell>
          <cell r="BB349">
            <v>4295</v>
          </cell>
          <cell r="BC349">
            <v>4295</v>
          </cell>
          <cell r="BD349">
            <v>4295</v>
          </cell>
          <cell r="BE349">
            <v>4295</v>
          </cell>
          <cell r="BF349">
            <v>4295</v>
          </cell>
          <cell r="BH349">
            <v>4295</v>
          </cell>
          <cell r="BI349">
            <v>4295</v>
          </cell>
          <cell r="BJ349">
            <v>4295</v>
          </cell>
          <cell r="BK349">
            <v>4295</v>
          </cell>
          <cell r="BL349">
            <v>4295</v>
          </cell>
          <cell r="BM349">
            <v>4295</v>
          </cell>
          <cell r="BN349">
            <v>4295</v>
          </cell>
          <cell r="BO349">
            <v>4295</v>
          </cell>
          <cell r="BP349">
            <v>4295</v>
          </cell>
          <cell r="BQ349">
            <v>4295</v>
          </cell>
          <cell r="BR349">
            <v>4295</v>
          </cell>
          <cell r="BS349">
            <v>4295</v>
          </cell>
          <cell r="BT349">
            <v>4295</v>
          </cell>
          <cell r="BU349">
            <v>4295</v>
          </cell>
          <cell r="BV349">
            <v>4295</v>
          </cell>
          <cell r="BW349">
            <v>4295</v>
          </cell>
          <cell r="BX349">
            <v>4295</v>
          </cell>
          <cell r="BY349">
            <v>4295</v>
          </cell>
          <cell r="BZ349">
            <v>4295</v>
          </cell>
          <cell r="CA349">
            <v>4295</v>
          </cell>
          <cell r="CB349">
            <v>4295</v>
          </cell>
          <cell r="CC349">
            <v>4295</v>
          </cell>
          <cell r="CD349">
            <v>4295</v>
          </cell>
          <cell r="CE349">
            <v>4295</v>
          </cell>
        </row>
        <row r="350">
          <cell r="B350" t="str">
            <v xml:space="preserve">VIC - Outgoings recovery </v>
          </cell>
          <cell r="C350">
            <v>0</v>
          </cell>
          <cell r="H350">
            <v>0</v>
          </cell>
          <cell r="I350">
            <v>697.98</v>
          </cell>
          <cell r="J350">
            <v>697.98</v>
          </cell>
          <cell r="K350">
            <v>697.98</v>
          </cell>
          <cell r="L350">
            <v>697.98</v>
          </cell>
          <cell r="M350">
            <v>697.98</v>
          </cell>
          <cell r="N350">
            <v>697.98</v>
          </cell>
          <cell r="P350">
            <v>698</v>
          </cell>
          <cell r="Q350">
            <v>0</v>
          </cell>
          <cell r="R350">
            <v>0</v>
          </cell>
          <cell r="S350">
            <v>7677.78</v>
          </cell>
          <cell r="U350">
            <v>0</v>
          </cell>
          <cell r="V350">
            <v>757.98</v>
          </cell>
          <cell r="W350">
            <v>1386.93</v>
          </cell>
          <cell r="X350">
            <v>0</v>
          </cell>
          <cell r="Y350">
            <v>160</v>
          </cell>
          <cell r="Z350">
            <v>0</v>
          </cell>
          <cell r="AA350">
            <v>0</v>
          </cell>
          <cell r="AB350">
            <v>3798.5</v>
          </cell>
          <cell r="AC350">
            <v>469.86</v>
          </cell>
          <cell r="AD350">
            <v>0</v>
          </cell>
          <cell r="AE350">
            <v>0</v>
          </cell>
          <cell r="AF350">
            <v>270</v>
          </cell>
          <cell r="AH350">
            <v>1451.39</v>
          </cell>
          <cell r="AI350">
            <v>341.39</v>
          </cell>
          <cell r="AJ350">
            <v>508.99</v>
          </cell>
          <cell r="AK350">
            <v>341.39</v>
          </cell>
          <cell r="AL350">
            <v>441.39</v>
          </cell>
          <cell r="AM350">
            <v>641.39</v>
          </cell>
          <cell r="AN350">
            <v>341.39</v>
          </cell>
          <cell r="AO350">
            <v>341.39</v>
          </cell>
          <cell r="AP350">
            <v>511.39</v>
          </cell>
          <cell r="AQ350">
            <v>341.39</v>
          </cell>
          <cell r="AR350">
            <v>341.39</v>
          </cell>
          <cell r="AS350">
            <v>1223.9000000000001</v>
          </cell>
          <cell r="AU350">
            <v>-882.5</v>
          </cell>
          <cell r="AV350">
            <v>185</v>
          </cell>
          <cell r="AW350">
            <v>262.5</v>
          </cell>
          <cell r="AX350">
            <v>92.5</v>
          </cell>
          <cell r="AY350">
            <v>192.5</v>
          </cell>
          <cell r="AZ350">
            <v>0</v>
          </cell>
          <cell r="BA350">
            <v>0</v>
          </cell>
          <cell r="BB350">
            <v>6612</v>
          </cell>
          <cell r="BC350">
            <v>0</v>
          </cell>
          <cell r="BD350">
            <v>0</v>
          </cell>
          <cell r="BE350">
            <v>0</v>
          </cell>
          <cell r="BF350">
            <v>0</v>
          </cell>
          <cell r="BH350">
            <v>550</v>
          </cell>
          <cell r="BI350">
            <v>550</v>
          </cell>
          <cell r="BJ350">
            <v>550</v>
          </cell>
          <cell r="BK350">
            <v>550</v>
          </cell>
          <cell r="BL350">
            <v>550</v>
          </cell>
          <cell r="BM350">
            <v>550</v>
          </cell>
          <cell r="BN350">
            <v>550</v>
          </cell>
          <cell r="BO350">
            <v>550</v>
          </cell>
          <cell r="BP350">
            <v>550</v>
          </cell>
          <cell r="BQ350">
            <v>550</v>
          </cell>
          <cell r="BR350">
            <v>550</v>
          </cell>
          <cell r="BS350">
            <v>550</v>
          </cell>
          <cell r="BT350">
            <v>0</v>
          </cell>
          <cell r="BU350">
            <v>0</v>
          </cell>
          <cell r="BV350">
            <v>0</v>
          </cell>
          <cell r="BW350">
            <v>0</v>
          </cell>
          <cell r="BX350">
            <v>0</v>
          </cell>
          <cell r="BY350">
            <v>0</v>
          </cell>
          <cell r="BZ350">
            <v>0</v>
          </cell>
          <cell r="CA350">
            <v>0</v>
          </cell>
          <cell r="CB350">
            <v>0</v>
          </cell>
          <cell r="CC350">
            <v>0</v>
          </cell>
          <cell r="CD350">
            <v>0</v>
          </cell>
          <cell r="CE350">
            <v>0</v>
          </cell>
        </row>
        <row r="351">
          <cell r="B351" t="str">
            <v>Total Outgoings Recovery</v>
          </cell>
          <cell r="H351">
            <v>1109.8499999999999</v>
          </cell>
          <cell r="I351">
            <v>3927.83</v>
          </cell>
          <cell r="J351">
            <v>3488.18</v>
          </cell>
          <cell r="K351">
            <v>2817.83</v>
          </cell>
          <cell r="L351">
            <v>2817.83</v>
          </cell>
          <cell r="M351">
            <v>2817.83</v>
          </cell>
          <cell r="N351">
            <v>2817.83</v>
          </cell>
          <cell r="O351">
            <v>2817.83</v>
          </cell>
          <cell r="P351">
            <v>2918</v>
          </cell>
          <cell r="Q351">
            <v>1946.24</v>
          </cell>
          <cell r="R351">
            <v>1946.24</v>
          </cell>
          <cell r="S351">
            <v>33986.33</v>
          </cell>
          <cell r="U351">
            <v>2052.91</v>
          </cell>
          <cell r="V351">
            <v>2810.89</v>
          </cell>
          <cell r="W351">
            <v>3439.84</v>
          </cell>
          <cell r="X351">
            <v>2052.91</v>
          </cell>
          <cell r="Y351">
            <v>2212.91</v>
          </cell>
          <cell r="Z351">
            <v>1791.51</v>
          </cell>
          <cell r="AA351">
            <v>4006.6</v>
          </cell>
          <cell r="AB351">
            <v>5752.1900000000005</v>
          </cell>
          <cell r="AC351">
            <v>4476.46</v>
          </cell>
          <cell r="AD351">
            <v>4006.6</v>
          </cell>
          <cell r="AE351">
            <v>4241.6000000000004</v>
          </cell>
          <cell r="AF351">
            <v>4276.6000000000004</v>
          </cell>
          <cell r="AH351">
            <v>5581.0700000000006</v>
          </cell>
          <cell r="AI351">
            <v>4471.0700000000006</v>
          </cell>
          <cell r="AJ351">
            <v>4808.67</v>
          </cell>
          <cell r="AK351">
            <v>4471.0700000000006</v>
          </cell>
          <cell r="AL351">
            <v>4571.0700000000006</v>
          </cell>
          <cell r="AM351">
            <v>4771.0700000000006</v>
          </cell>
          <cell r="AN351">
            <v>4471.0700000000006</v>
          </cell>
          <cell r="AO351">
            <v>6070.1600000000008</v>
          </cell>
          <cell r="AP351">
            <v>3536.8399999999997</v>
          </cell>
          <cell r="AQ351">
            <v>4471.0700000000006</v>
          </cell>
          <cell r="AR351">
            <v>4471.0700000000006</v>
          </cell>
          <cell r="AS351">
            <v>5353.58</v>
          </cell>
          <cell r="AU351">
            <v>3247.2</v>
          </cell>
          <cell r="AV351">
            <v>4166.42</v>
          </cell>
          <cell r="AW351">
            <v>4243.92</v>
          </cell>
          <cell r="AX351">
            <v>4073.92</v>
          </cell>
          <cell r="AY351">
            <v>5394.12</v>
          </cell>
          <cell r="AZ351">
            <v>4130</v>
          </cell>
          <cell r="BA351">
            <v>4295</v>
          </cell>
          <cell r="BB351">
            <v>10907</v>
          </cell>
          <cell r="BC351">
            <v>4295</v>
          </cell>
          <cell r="BD351">
            <v>4295</v>
          </cell>
          <cell r="BE351">
            <v>4295</v>
          </cell>
          <cell r="BF351">
            <v>4295</v>
          </cell>
          <cell r="BH351">
            <v>4845</v>
          </cell>
          <cell r="BI351">
            <v>4845</v>
          </cell>
          <cell r="BJ351">
            <v>4845</v>
          </cell>
          <cell r="BK351">
            <v>4845</v>
          </cell>
          <cell r="BL351">
            <v>4845</v>
          </cell>
          <cell r="BM351">
            <v>4845</v>
          </cell>
          <cell r="BN351">
            <v>4845</v>
          </cell>
          <cell r="BO351">
            <v>4845</v>
          </cell>
          <cell r="BP351">
            <v>4845</v>
          </cell>
          <cell r="BQ351">
            <v>4845</v>
          </cell>
          <cell r="BR351">
            <v>4845</v>
          </cell>
          <cell r="BS351">
            <v>4845</v>
          </cell>
          <cell r="BT351">
            <v>4295</v>
          </cell>
          <cell r="BU351">
            <v>4295</v>
          </cell>
          <cell r="BV351">
            <v>4295</v>
          </cell>
          <cell r="BW351">
            <v>4295</v>
          </cell>
          <cell r="BX351">
            <v>4295</v>
          </cell>
          <cell r="BY351">
            <v>4295</v>
          </cell>
          <cell r="BZ351">
            <v>4295</v>
          </cell>
          <cell r="CA351">
            <v>4295</v>
          </cell>
          <cell r="CB351">
            <v>4295</v>
          </cell>
          <cell r="CC351">
            <v>4295</v>
          </cell>
          <cell r="CD351">
            <v>4295</v>
          </cell>
          <cell r="CE351">
            <v>4295</v>
          </cell>
        </row>
        <row r="352">
          <cell r="B352" t="str">
            <v>Parking Levy</v>
          </cell>
          <cell r="C352">
            <v>0</v>
          </cell>
          <cell r="H352">
            <v>236.67</v>
          </cell>
          <cell r="I352">
            <v>236.67</v>
          </cell>
          <cell r="J352">
            <v>321.61</v>
          </cell>
          <cell r="K352">
            <v>236.67</v>
          </cell>
          <cell r="L352">
            <v>236.67</v>
          </cell>
          <cell r="M352">
            <v>236.67</v>
          </cell>
          <cell r="N352">
            <v>236.67</v>
          </cell>
          <cell r="O352">
            <v>237</v>
          </cell>
          <cell r="P352">
            <v>237</v>
          </cell>
          <cell r="Q352">
            <v>156.66999999999999</v>
          </cell>
          <cell r="R352">
            <v>156.66999999999999</v>
          </cell>
          <cell r="S352">
            <v>2688.31</v>
          </cell>
          <cell r="U352">
            <v>236.67</v>
          </cell>
          <cell r="V352">
            <v>243.33</v>
          </cell>
          <cell r="W352">
            <v>1149.0899999999999</v>
          </cell>
          <cell r="X352">
            <v>1149.0899999999999</v>
          </cell>
          <cell r="Y352">
            <v>1149.0899999999999</v>
          </cell>
          <cell r="Z352">
            <v>1149.0899999999999</v>
          </cell>
          <cell r="AA352">
            <v>1246.45</v>
          </cell>
          <cell r="AB352">
            <v>1089.0899999999999</v>
          </cell>
          <cell r="AC352">
            <v>420</v>
          </cell>
          <cell r="AD352">
            <v>420</v>
          </cell>
          <cell r="AE352">
            <v>420</v>
          </cell>
          <cell r="AF352">
            <v>-4125.45</v>
          </cell>
          <cell r="AH352">
            <v>420</v>
          </cell>
          <cell r="AI352">
            <v>420</v>
          </cell>
          <cell r="AJ352">
            <v>455.02</v>
          </cell>
          <cell r="AK352">
            <v>431.68</v>
          </cell>
          <cell r="AL352">
            <v>431.68</v>
          </cell>
          <cell r="AM352">
            <v>431.68</v>
          </cell>
          <cell r="AN352">
            <v>431.68</v>
          </cell>
          <cell r="AO352">
            <v>431.68</v>
          </cell>
          <cell r="AP352">
            <v>431.68</v>
          </cell>
          <cell r="AQ352">
            <v>431.67</v>
          </cell>
          <cell r="AR352">
            <v>431.67</v>
          </cell>
          <cell r="AS352">
            <v>431.67</v>
          </cell>
          <cell r="AU352">
            <v>431.67</v>
          </cell>
          <cell r="AV352">
            <v>449.17</v>
          </cell>
          <cell r="AW352">
            <v>449.17</v>
          </cell>
          <cell r="AX352">
            <v>449.17</v>
          </cell>
          <cell r="AY352">
            <v>449.17</v>
          </cell>
          <cell r="AZ352">
            <v>432</v>
          </cell>
          <cell r="BA352">
            <v>432</v>
          </cell>
          <cell r="BB352">
            <v>432</v>
          </cell>
          <cell r="BC352">
            <v>432</v>
          </cell>
          <cell r="BD352">
            <v>4432</v>
          </cell>
          <cell r="BE352">
            <v>432</v>
          </cell>
          <cell r="BF352">
            <v>432</v>
          </cell>
          <cell r="BH352">
            <v>432</v>
          </cell>
          <cell r="BI352">
            <v>432</v>
          </cell>
          <cell r="BJ352">
            <v>432</v>
          </cell>
          <cell r="BK352">
            <v>432</v>
          </cell>
          <cell r="BL352">
            <v>432</v>
          </cell>
          <cell r="BM352">
            <v>432</v>
          </cell>
          <cell r="BN352">
            <v>432</v>
          </cell>
          <cell r="BO352">
            <v>432</v>
          </cell>
          <cell r="BP352">
            <v>432</v>
          </cell>
          <cell r="BQ352">
            <v>4432</v>
          </cell>
          <cell r="BR352">
            <v>432</v>
          </cell>
          <cell r="BS352">
            <v>432</v>
          </cell>
          <cell r="BT352">
            <v>0</v>
          </cell>
          <cell r="BU352">
            <v>0</v>
          </cell>
          <cell r="BV352">
            <v>0</v>
          </cell>
          <cell r="BW352">
            <v>0</v>
          </cell>
          <cell r="BX352">
            <v>0</v>
          </cell>
          <cell r="BY352">
            <v>0</v>
          </cell>
          <cell r="BZ352">
            <v>0</v>
          </cell>
          <cell r="CA352">
            <v>0</v>
          </cell>
          <cell r="CB352">
            <v>0</v>
          </cell>
          <cell r="CC352">
            <v>0</v>
          </cell>
          <cell r="CD352">
            <v>0</v>
          </cell>
          <cell r="CE352">
            <v>0</v>
          </cell>
        </row>
        <row r="353">
          <cell r="B353" t="str">
            <v>Total Occupancy Costs</v>
          </cell>
          <cell r="H353">
            <v>6249.36</v>
          </cell>
          <cell r="I353">
            <v>9977.92</v>
          </cell>
          <cell r="J353">
            <v>8498.82</v>
          </cell>
          <cell r="K353">
            <v>4590.24</v>
          </cell>
          <cell r="L353">
            <v>11602.31</v>
          </cell>
          <cell r="M353">
            <v>11434.62</v>
          </cell>
          <cell r="N353">
            <v>11091.14</v>
          </cell>
          <cell r="O353">
            <v>18364.91</v>
          </cell>
          <cell r="P353">
            <v>19040</v>
          </cell>
          <cell r="Q353">
            <v>16868.080000000002</v>
          </cell>
          <cell r="R353">
            <v>16749.080000000002</v>
          </cell>
          <cell r="S353">
            <v>169902.84</v>
          </cell>
          <cell r="U353">
            <v>18045.22</v>
          </cell>
          <cell r="V353">
            <v>21677.25</v>
          </cell>
          <cell r="W353">
            <v>21446.280000000006</v>
          </cell>
          <cell r="X353">
            <v>19346.45</v>
          </cell>
          <cell r="Y353">
            <v>18789.910000000003</v>
          </cell>
          <cell r="Z353">
            <v>19549.009999999998</v>
          </cell>
          <cell r="AA353">
            <v>20322.030000000002</v>
          </cell>
          <cell r="AB353">
            <v>25969.64</v>
          </cell>
          <cell r="AC353">
            <v>23451.300000000003</v>
          </cell>
          <cell r="AD353">
            <v>22658.649999999998</v>
          </cell>
          <cell r="AE353">
            <v>24707.770000000004</v>
          </cell>
          <cell r="AF353">
            <v>15728.149999999998</v>
          </cell>
          <cell r="AH353">
            <v>23355.09</v>
          </cell>
          <cell r="AI353">
            <v>23857.899999999998</v>
          </cell>
          <cell r="AJ353">
            <v>24209.270000000004</v>
          </cell>
          <cell r="AK353">
            <v>28986.91</v>
          </cell>
          <cell r="AL353">
            <v>29055.41</v>
          </cell>
          <cell r="AM353">
            <v>29121.1</v>
          </cell>
          <cell r="AN353">
            <v>28828.439999999995</v>
          </cell>
          <cell r="AO353">
            <v>30508.419999999995</v>
          </cell>
          <cell r="AP353">
            <v>27462.169999999995</v>
          </cell>
          <cell r="AQ353">
            <v>30564.039999999997</v>
          </cell>
          <cell r="AR353">
            <v>29756.779999999995</v>
          </cell>
          <cell r="AS353">
            <v>31626.209999999995</v>
          </cell>
          <cell r="AU353">
            <v>28339.97</v>
          </cell>
          <cell r="AV353">
            <v>30079.449999999997</v>
          </cell>
          <cell r="AW353">
            <v>31203.199999999997</v>
          </cell>
          <cell r="AX353">
            <v>30326.39</v>
          </cell>
          <cell r="AY353">
            <v>31578.600000000002</v>
          </cell>
          <cell r="AZ353">
            <v>29895</v>
          </cell>
          <cell r="BA353">
            <v>30996</v>
          </cell>
          <cell r="BB353">
            <v>37208</v>
          </cell>
          <cell r="BC353">
            <v>30846</v>
          </cell>
          <cell r="BD353">
            <v>34746</v>
          </cell>
          <cell r="BE353">
            <v>30846</v>
          </cell>
          <cell r="BF353">
            <v>30596</v>
          </cell>
          <cell r="BH353">
            <v>31238.5</v>
          </cell>
          <cell r="BI353">
            <v>31488.5</v>
          </cell>
          <cell r="BJ353">
            <v>31238.5</v>
          </cell>
          <cell r="BK353">
            <v>31238.5</v>
          </cell>
          <cell r="BL353">
            <v>31488.5</v>
          </cell>
          <cell r="BM353">
            <v>31238.5</v>
          </cell>
          <cell r="BN353">
            <v>31238.5</v>
          </cell>
          <cell r="BO353">
            <v>31488.5</v>
          </cell>
          <cell r="BP353">
            <v>31238.5</v>
          </cell>
          <cell r="BQ353">
            <v>35238.5</v>
          </cell>
          <cell r="BR353">
            <v>31488.5</v>
          </cell>
          <cell r="BS353">
            <v>31238.5</v>
          </cell>
          <cell r="BT353">
            <v>6395</v>
          </cell>
          <cell r="BU353">
            <v>6395</v>
          </cell>
          <cell r="BV353">
            <v>6395</v>
          </cell>
          <cell r="BW353">
            <v>6395</v>
          </cell>
          <cell r="BX353">
            <v>6395</v>
          </cell>
          <cell r="BY353">
            <v>6395</v>
          </cell>
          <cell r="BZ353">
            <v>6395</v>
          </cell>
          <cell r="CA353">
            <v>6395</v>
          </cell>
          <cell r="CB353">
            <v>6395</v>
          </cell>
          <cell r="CC353">
            <v>6395</v>
          </cell>
          <cell r="CD353">
            <v>6395</v>
          </cell>
          <cell r="CE353">
            <v>6395</v>
          </cell>
        </row>
        <row r="354">
          <cell r="B354" t="str">
            <v>Prepaid Expenses</v>
          </cell>
          <cell r="V354">
            <v>0</v>
          </cell>
          <cell r="W354">
            <v>0</v>
          </cell>
          <cell r="X354">
            <v>0</v>
          </cell>
          <cell r="Y354">
            <v>0</v>
          </cell>
          <cell r="AA354">
            <v>0</v>
          </cell>
          <cell r="AC354">
            <v>0</v>
          </cell>
          <cell r="AD354">
            <v>0</v>
          </cell>
          <cell r="AE354">
            <v>0</v>
          </cell>
          <cell r="AF354">
            <v>0</v>
          </cell>
          <cell r="AI354">
            <v>0</v>
          </cell>
          <cell r="AQ354">
            <v>0</v>
          </cell>
          <cell r="AR354">
            <v>0</v>
          </cell>
          <cell r="AS354">
            <v>0</v>
          </cell>
          <cell r="AU354">
            <v>0</v>
          </cell>
          <cell r="AV354">
            <v>0</v>
          </cell>
          <cell r="AW354">
            <v>0</v>
          </cell>
          <cell r="AX354">
            <v>0</v>
          </cell>
          <cell r="AY354">
            <v>0</v>
          </cell>
          <cell r="BH354">
            <v>1520</v>
          </cell>
          <cell r="BI354">
            <v>1520</v>
          </cell>
          <cell r="BJ354">
            <v>1520</v>
          </cell>
          <cell r="BK354">
            <v>1520</v>
          </cell>
          <cell r="BL354">
            <v>1520</v>
          </cell>
          <cell r="BM354">
            <v>1520</v>
          </cell>
          <cell r="BN354">
            <v>1520</v>
          </cell>
          <cell r="BO354">
            <v>1520</v>
          </cell>
          <cell r="BP354">
            <v>1520</v>
          </cell>
          <cell r="BQ354">
            <v>1520</v>
          </cell>
          <cell r="BR354">
            <v>1520</v>
          </cell>
          <cell r="BS354">
            <v>1520</v>
          </cell>
          <cell r="BT354">
            <v>0</v>
          </cell>
          <cell r="BU354">
            <v>0</v>
          </cell>
          <cell r="BV354">
            <v>0</v>
          </cell>
          <cell r="BW354">
            <v>0</v>
          </cell>
          <cell r="BX354">
            <v>0</v>
          </cell>
          <cell r="BY354">
            <v>0</v>
          </cell>
          <cell r="BZ354">
            <v>0</v>
          </cell>
          <cell r="CA354">
            <v>0</v>
          </cell>
          <cell r="CB354">
            <v>0</v>
          </cell>
          <cell r="CC354">
            <v>0</v>
          </cell>
          <cell r="CD354">
            <v>0</v>
          </cell>
          <cell r="CE354" t="e">
            <v>#REF!</v>
          </cell>
        </row>
        <row r="355">
          <cell r="B355" t="str">
            <v>Total Expenses</v>
          </cell>
          <cell r="H355">
            <v>169340.28</v>
          </cell>
          <cell r="I355">
            <v>189326.51</v>
          </cell>
          <cell r="J355">
            <v>182079.05</v>
          </cell>
          <cell r="K355">
            <v>196860.25</v>
          </cell>
          <cell r="L355">
            <v>311709.36</v>
          </cell>
          <cell r="M355">
            <v>260915.53</v>
          </cell>
          <cell r="N355">
            <v>181868.79</v>
          </cell>
          <cell r="O355">
            <v>276914.3</v>
          </cell>
          <cell r="P355">
            <v>291146.33</v>
          </cell>
          <cell r="Q355">
            <v>238311.45887500001</v>
          </cell>
          <cell r="R355">
            <v>232908.72999999998</v>
          </cell>
          <cell r="S355">
            <v>3061617.35</v>
          </cell>
          <cell r="U355">
            <v>359716.38</v>
          </cell>
          <cell r="V355">
            <v>390978.02</v>
          </cell>
          <cell r="W355">
            <v>364598.64999999997</v>
          </cell>
          <cell r="X355">
            <v>359408.03000000014</v>
          </cell>
          <cell r="Y355">
            <v>362009.2300000001</v>
          </cell>
          <cell r="Z355">
            <v>307394.5</v>
          </cell>
          <cell r="AA355">
            <v>301481.14000000007</v>
          </cell>
          <cell r="AB355">
            <v>390575.3600000001</v>
          </cell>
          <cell r="AC355">
            <v>359764.11999999988</v>
          </cell>
          <cell r="AD355">
            <v>367164.54</v>
          </cell>
          <cell r="AE355">
            <v>354287.46999999991</v>
          </cell>
          <cell r="AF355">
            <v>417247.12000000005</v>
          </cell>
          <cell r="AH355">
            <v>342190.50999999983</v>
          </cell>
          <cell r="AI355">
            <v>348019.58000000007</v>
          </cell>
          <cell r="AJ355">
            <v>399118.59999999986</v>
          </cell>
          <cell r="AK355">
            <v>327995.15999999997</v>
          </cell>
          <cell r="AL355">
            <v>354361.44839087554</v>
          </cell>
          <cell r="AM355">
            <v>354738.55999999982</v>
          </cell>
          <cell r="AN355">
            <v>332280.12999999983</v>
          </cell>
          <cell r="AO355">
            <v>354302.24999999988</v>
          </cell>
          <cell r="AP355">
            <v>338843.22999999981</v>
          </cell>
          <cell r="AQ355">
            <v>341974.37999999983</v>
          </cell>
          <cell r="AR355">
            <v>367710.60999999987</v>
          </cell>
          <cell r="AS355">
            <v>405009.3499999998</v>
          </cell>
          <cell r="AU355">
            <v>348389.41999999987</v>
          </cell>
          <cell r="AV355">
            <v>333110.3</v>
          </cell>
          <cell r="AW355">
            <v>414104.44</v>
          </cell>
          <cell r="AX355">
            <v>373818.83999999991</v>
          </cell>
          <cell r="AY355">
            <v>387553.40999999992</v>
          </cell>
          <cell r="AZ355">
            <v>373814.60906037223</v>
          </cell>
          <cell r="BA355">
            <v>374250.28857918654</v>
          </cell>
          <cell r="BB355">
            <v>387505.37445114949</v>
          </cell>
          <cell r="BC355">
            <v>283189.87273004465</v>
          </cell>
          <cell r="BD355">
            <v>317465.57318926806</v>
          </cell>
          <cell r="BE355">
            <v>325851.67846820009</v>
          </cell>
          <cell r="BF355">
            <v>316434.4711860845</v>
          </cell>
          <cell r="BH355">
            <v>325303.80153349054</v>
          </cell>
          <cell r="BI355">
            <v>334053.80153349054</v>
          </cell>
          <cell r="BJ355">
            <v>321389.76561686461</v>
          </cell>
          <cell r="BK355">
            <v>326853.80153349054</v>
          </cell>
          <cell r="BL355">
            <v>328689.76561686461</v>
          </cell>
          <cell r="BM355">
            <v>321053.80153349054</v>
          </cell>
          <cell r="BN355">
            <v>319853.80153349054</v>
          </cell>
          <cell r="BO355">
            <v>325528.36045027932</v>
          </cell>
          <cell r="BP355">
            <v>328642.46820015722</v>
          </cell>
          <cell r="BQ355">
            <v>322606.43228353123</v>
          </cell>
          <cell r="BR355">
            <v>331770.46820015722</v>
          </cell>
          <cell r="BS355">
            <v>324728.43228353123</v>
          </cell>
          <cell r="BT355">
            <v>128483.7065215175</v>
          </cell>
          <cell r="BU355">
            <v>128483.7065215175</v>
          </cell>
          <cell r="BV355">
            <v>128558.35823060834</v>
          </cell>
          <cell r="BW355">
            <v>128483.7065215175</v>
          </cell>
          <cell r="BX355">
            <v>128558.35823060834</v>
          </cell>
          <cell r="BY355">
            <v>128483.7065215175</v>
          </cell>
          <cell r="BZ355">
            <v>128483.7065215175</v>
          </cell>
          <cell r="CA355">
            <v>128707.66164878999</v>
          </cell>
          <cell r="CB355">
            <v>128483.7065215175</v>
          </cell>
          <cell r="CC355">
            <v>128558.35823060834</v>
          </cell>
          <cell r="CD355">
            <v>128483.7065215175</v>
          </cell>
          <cell r="CE355" t="e">
            <v>#REF!</v>
          </cell>
        </row>
        <row r="357">
          <cell r="B357" t="str">
            <v>Operating Profit</v>
          </cell>
          <cell r="H357">
            <v>42170.13</v>
          </cell>
          <cell r="I357">
            <v>26695.68</v>
          </cell>
          <cell r="J357">
            <v>195278.2</v>
          </cell>
          <cell r="K357">
            <v>37480.199999999997</v>
          </cell>
          <cell r="L357">
            <v>-50231.94</v>
          </cell>
          <cell r="M357">
            <v>86896.11</v>
          </cell>
          <cell r="N357">
            <v>-9116.7800000000007</v>
          </cell>
          <cell r="O357">
            <v>12301.34</v>
          </cell>
          <cell r="P357">
            <v>141160.66999999998</v>
          </cell>
          <cell r="Q357">
            <v>77412.981124999991</v>
          </cell>
          <cell r="R357">
            <v>167815.71000000002</v>
          </cell>
          <cell r="S357">
            <v>444191.28</v>
          </cell>
          <cell r="U357">
            <v>-7689.8099999999395</v>
          </cell>
          <cell r="V357">
            <v>93093.859999999986</v>
          </cell>
          <cell r="W357">
            <v>150907.07000000012</v>
          </cell>
          <cell r="X357">
            <v>-45490.790000000154</v>
          </cell>
          <cell r="Y357">
            <v>-23670.070000000123</v>
          </cell>
          <cell r="Z357">
            <v>-95759.06</v>
          </cell>
          <cell r="AA357">
            <v>-106234.44000000006</v>
          </cell>
          <cell r="AB357">
            <v>38376.039999999921</v>
          </cell>
          <cell r="AC357">
            <v>15141.360000000102</v>
          </cell>
          <cell r="AD357">
            <v>62024.929999999993</v>
          </cell>
          <cell r="AE357">
            <v>85823.260000000068</v>
          </cell>
          <cell r="AF357">
            <v>-43172.320000000007</v>
          </cell>
          <cell r="AH357">
            <v>-5650.6799999997602</v>
          </cell>
          <cell r="AI357">
            <v>-72088</v>
          </cell>
          <cell r="AJ357">
            <v>65563.940000000061</v>
          </cell>
          <cell r="AK357">
            <v>44419.809999999939</v>
          </cell>
          <cell r="AL357">
            <v>184309.31160912459</v>
          </cell>
          <cell r="AM357">
            <v>-64860.369999999879</v>
          </cell>
          <cell r="AN357">
            <v>-78781.929999999906</v>
          </cell>
          <cell r="AO357">
            <v>-49808</v>
          </cell>
          <cell r="AP357">
            <v>48558.210000000196</v>
          </cell>
          <cell r="AQ357">
            <v>36570.680000000168</v>
          </cell>
          <cell r="AR357">
            <v>-28713.539999999921</v>
          </cell>
          <cell r="AS357">
            <v>-63010.979999999807</v>
          </cell>
          <cell r="AU357">
            <v>-75490.979999999865</v>
          </cell>
          <cell r="AV357">
            <v>-6869.7099999999627</v>
          </cell>
          <cell r="AW357">
            <v>47873.110000000044</v>
          </cell>
          <cell r="AX357">
            <v>165392.0400000001</v>
          </cell>
          <cell r="AY357">
            <v>-173318.29999999987</v>
          </cell>
          <cell r="AZ357">
            <v>-28948.52765952039</v>
          </cell>
          <cell r="BA357">
            <v>-126497.90097861862</v>
          </cell>
          <cell r="BB357">
            <v>-187234.29305029762</v>
          </cell>
          <cell r="BC357">
            <v>90821.861770665273</v>
          </cell>
          <cell r="BD357">
            <v>54046.161311441858</v>
          </cell>
          <cell r="BE357">
            <v>76508.967532746436</v>
          </cell>
          <cell r="BF357">
            <v>99676.174814862025</v>
          </cell>
          <cell r="BH357">
            <v>90806.844467455987</v>
          </cell>
          <cell r="BI357">
            <v>82056.844467455987</v>
          </cell>
          <cell r="BJ357">
            <v>94720.880384081916</v>
          </cell>
          <cell r="BK357">
            <v>89256.844467455987</v>
          </cell>
          <cell r="BL357">
            <v>87420.880384081916</v>
          </cell>
          <cell r="BM357">
            <v>95056.844467455987</v>
          </cell>
          <cell r="BN357">
            <v>96256.844467455987</v>
          </cell>
          <cell r="BO357">
            <v>90582.285550667206</v>
          </cell>
          <cell r="BP357">
            <v>87468.177800789301</v>
          </cell>
          <cell r="BQ357">
            <v>93504.213717415289</v>
          </cell>
          <cell r="BR357">
            <v>84340.177800789301</v>
          </cell>
          <cell r="BS357">
            <v>91382.213717415289</v>
          </cell>
          <cell r="BT357">
            <v>-128483.7065215175</v>
          </cell>
          <cell r="BU357">
            <v>-128483.7065215175</v>
          </cell>
          <cell r="BV357">
            <v>-128558.35823060834</v>
          </cell>
          <cell r="BW357">
            <v>-128483.7065215175</v>
          </cell>
          <cell r="BX357">
            <v>-128558.35823060834</v>
          </cell>
          <cell r="BY357">
            <v>-128483.7065215175</v>
          </cell>
          <cell r="BZ357">
            <v>-128483.7065215175</v>
          </cell>
          <cell r="CA357">
            <v>-128707.66164878999</v>
          </cell>
          <cell r="CB357">
            <v>-128483.7065215175</v>
          </cell>
          <cell r="CC357">
            <v>-128558.35823060834</v>
          </cell>
          <cell r="CD357">
            <v>-128483.7065215175</v>
          </cell>
          <cell r="CE357" t="e">
            <v>#REF!</v>
          </cell>
        </row>
        <row r="358">
          <cell r="AS358">
            <v>3381.9299999998038</v>
          </cell>
          <cell r="AU358" t="e">
            <v>#VALUE!</v>
          </cell>
          <cell r="AV358" t="e">
            <v>#VALUE!</v>
          </cell>
          <cell r="AW358">
            <v>0</v>
          </cell>
          <cell r="AX358">
            <v>0</v>
          </cell>
          <cell r="AY358">
            <v>0</v>
          </cell>
        </row>
        <row r="359">
          <cell r="AW359">
            <v>0</v>
          </cell>
          <cell r="AX359">
            <v>0</v>
          </cell>
          <cell r="AY359">
            <v>0</v>
          </cell>
        </row>
        <row r="360">
          <cell r="AW360">
            <v>0</v>
          </cell>
          <cell r="AX360">
            <v>0</v>
          </cell>
          <cell r="AY360">
            <v>0</v>
          </cell>
        </row>
        <row r="362">
          <cell r="B362" t="str">
            <v>Other Income</v>
          </cell>
          <cell r="AW362">
            <v>0</v>
          </cell>
          <cell r="AX362">
            <v>0</v>
          </cell>
          <cell r="AY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row>
        <row r="363">
          <cell r="B363" t="str">
            <v>Other Income</v>
          </cell>
          <cell r="S363">
            <v>-39456.01</v>
          </cell>
          <cell r="U363">
            <v>2888.36</v>
          </cell>
          <cell r="V363">
            <v>0</v>
          </cell>
          <cell r="W363">
            <v>1762.5</v>
          </cell>
          <cell r="X363">
            <v>20862.5</v>
          </cell>
          <cell r="Y363">
            <v>1007.5</v>
          </cell>
          <cell r="Z363">
            <v>29899</v>
          </cell>
          <cell r="AA363">
            <v>980</v>
          </cell>
          <cell r="AB363">
            <v>197.55</v>
          </cell>
          <cell r="AC363">
            <v>3204.36</v>
          </cell>
          <cell r="AD363">
            <v>637.5</v>
          </cell>
          <cell r="AE363">
            <v>1350</v>
          </cell>
          <cell r="AF363">
            <v>487.5</v>
          </cell>
          <cell r="AH363">
            <v>337.5</v>
          </cell>
          <cell r="AI363">
            <v>526.16</v>
          </cell>
          <cell r="AJ363">
            <v>1721.43</v>
          </cell>
          <cell r="AK363">
            <v>735.94</v>
          </cell>
          <cell r="AL363">
            <v>3374.3</v>
          </cell>
          <cell r="AM363">
            <v>645</v>
          </cell>
          <cell r="AN363">
            <v>958</v>
          </cell>
          <cell r="AO363">
            <v>2410.7399999999998</v>
          </cell>
          <cell r="AP363">
            <v>645</v>
          </cell>
          <cell r="AQ363">
            <v>645</v>
          </cell>
          <cell r="AR363">
            <v>2595</v>
          </cell>
          <cell r="AS363">
            <v>1061.82</v>
          </cell>
          <cell r="AU363">
            <v>2784</v>
          </cell>
          <cell r="AV363">
            <v>905</v>
          </cell>
          <cell r="AW363">
            <v>885.21</v>
          </cell>
          <cell r="AX363">
            <v>9252.7199999999993</v>
          </cell>
          <cell r="AY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row>
        <row r="364">
          <cell r="B364" t="str">
            <v>Interest Income</v>
          </cell>
          <cell r="H364">
            <v>1484.77</v>
          </cell>
          <cell r="I364">
            <v>1705.86</v>
          </cell>
          <cell r="J364">
            <v>-1759.21</v>
          </cell>
          <cell r="K364">
            <v>259.06</v>
          </cell>
          <cell r="L364">
            <v>252.5</v>
          </cell>
          <cell r="M364">
            <v>407.58</v>
          </cell>
          <cell r="N364">
            <v>5809.13</v>
          </cell>
          <cell r="O364">
            <v>1682.9</v>
          </cell>
          <cell r="P364">
            <v>304</v>
          </cell>
          <cell r="Q364">
            <v>800</v>
          </cell>
          <cell r="R364">
            <v>800</v>
          </cell>
          <cell r="S364">
            <v>11554.65</v>
          </cell>
          <cell r="U364">
            <v>459.39</v>
          </cell>
          <cell r="V364">
            <v>2169.0100000000002</v>
          </cell>
          <cell r="W364">
            <v>921.3</v>
          </cell>
          <cell r="X364">
            <v>1.22</v>
          </cell>
          <cell r="Y364">
            <v>6.39</v>
          </cell>
          <cell r="Z364">
            <v>0</v>
          </cell>
          <cell r="AA364">
            <v>0.23</v>
          </cell>
          <cell r="AB364">
            <v>1926.73</v>
          </cell>
          <cell r="AC364">
            <v>719.11</v>
          </cell>
          <cell r="AD364">
            <v>0.22</v>
          </cell>
          <cell r="AE364">
            <v>0.06</v>
          </cell>
          <cell r="AF364">
            <v>11.7</v>
          </cell>
          <cell r="AH364">
            <v>0</v>
          </cell>
          <cell r="AJ364">
            <v>752.58</v>
          </cell>
          <cell r="AL364">
            <v>0</v>
          </cell>
          <cell r="AM364">
            <v>0</v>
          </cell>
          <cell r="AN364">
            <v>0</v>
          </cell>
          <cell r="AO364">
            <v>0</v>
          </cell>
          <cell r="AP364">
            <v>0</v>
          </cell>
          <cell r="AQ364">
            <v>0</v>
          </cell>
          <cell r="AR364">
            <v>0</v>
          </cell>
          <cell r="AS364">
            <v>2905.09</v>
          </cell>
          <cell r="AU364">
            <v>2729.2</v>
          </cell>
          <cell r="AV364">
            <v>0</v>
          </cell>
          <cell r="AW364">
            <v>0</v>
          </cell>
          <cell r="AX364">
            <v>0</v>
          </cell>
          <cell r="AY364">
            <v>0</v>
          </cell>
          <cell r="AZ364">
            <v>500</v>
          </cell>
          <cell r="BA364">
            <v>500</v>
          </cell>
          <cell r="BB364">
            <v>500</v>
          </cell>
          <cell r="BC364">
            <v>500</v>
          </cell>
          <cell r="BD364">
            <v>500</v>
          </cell>
          <cell r="BE364">
            <v>500</v>
          </cell>
          <cell r="BF364">
            <v>500</v>
          </cell>
          <cell r="BH364">
            <v>500</v>
          </cell>
          <cell r="BI364">
            <v>500</v>
          </cell>
          <cell r="BJ364">
            <v>500</v>
          </cell>
          <cell r="BK364">
            <v>500</v>
          </cell>
          <cell r="BL364">
            <v>500</v>
          </cell>
          <cell r="BM364">
            <v>500</v>
          </cell>
          <cell r="BN364">
            <v>500</v>
          </cell>
          <cell r="BO364">
            <v>500</v>
          </cell>
          <cell r="BP364">
            <v>500</v>
          </cell>
          <cell r="BQ364">
            <v>1210.288473646704</v>
          </cell>
          <cell r="BR364">
            <v>1406.9225074273222</v>
          </cell>
          <cell r="BS364">
            <v>1449.6943126124775</v>
          </cell>
          <cell r="BT364">
            <v>1898.9147601784052</v>
          </cell>
          <cell r="BU364">
            <v>2456.8939059649119</v>
          </cell>
          <cell r="BV364">
            <v>2192.1858630918705</v>
          </cell>
          <cell r="BW364">
            <v>1926.9406564393284</v>
          </cell>
          <cell r="BX364">
            <v>1560.4355287884764</v>
          </cell>
          <cell r="BY364">
            <v>1264.720318928978</v>
          </cell>
          <cell r="BZ364">
            <v>500</v>
          </cell>
          <cell r="CA364">
            <v>500</v>
          </cell>
          <cell r="CB364">
            <v>500</v>
          </cell>
          <cell r="CC364">
            <v>500</v>
          </cell>
          <cell r="CD364">
            <v>500</v>
          </cell>
          <cell r="CE364">
            <v>500</v>
          </cell>
        </row>
        <row r="365">
          <cell r="B365" t="str">
            <v>Insurance Recoveries</v>
          </cell>
          <cell r="S365">
            <v>135549.24</v>
          </cell>
          <cell r="Z365">
            <v>0</v>
          </cell>
          <cell r="AA365">
            <v>0</v>
          </cell>
          <cell r="AC365">
            <v>0</v>
          </cell>
          <cell r="AH365">
            <v>0</v>
          </cell>
          <cell r="AM365">
            <v>0</v>
          </cell>
          <cell r="AN365">
            <v>0</v>
          </cell>
          <cell r="AQ365">
            <v>0</v>
          </cell>
          <cell r="AR365">
            <v>0</v>
          </cell>
          <cell r="AS365">
            <v>0</v>
          </cell>
          <cell r="AU365">
            <v>0</v>
          </cell>
          <cell r="AV365">
            <v>0</v>
          </cell>
          <cell r="AW365">
            <v>0</v>
          </cell>
          <cell r="AX365">
            <v>0</v>
          </cell>
          <cell r="AY365">
            <v>0</v>
          </cell>
        </row>
        <row r="366">
          <cell r="B366" t="str">
            <v>FBT Director contribution</v>
          </cell>
          <cell r="C366">
            <v>0</v>
          </cell>
          <cell r="H366">
            <v>0</v>
          </cell>
          <cell r="I366">
            <v>0</v>
          </cell>
          <cell r="J366">
            <v>0</v>
          </cell>
          <cell r="K366">
            <v>0</v>
          </cell>
          <cell r="L366">
            <v>0</v>
          </cell>
          <cell r="M366">
            <v>0</v>
          </cell>
          <cell r="N366">
            <v>28202</v>
          </cell>
          <cell r="O366">
            <v>4029</v>
          </cell>
          <cell r="P366">
            <v>4029</v>
          </cell>
          <cell r="Q366">
            <v>0</v>
          </cell>
          <cell r="R366">
            <v>0</v>
          </cell>
          <cell r="S366">
            <v>39601.61</v>
          </cell>
          <cell r="U366">
            <v>2321.7399999999998</v>
          </cell>
          <cell r="V366">
            <v>2321.7399999999998</v>
          </cell>
          <cell r="W366">
            <v>2321.7399999999998</v>
          </cell>
          <cell r="X366">
            <v>2321.7399999999998</v>
          </cell>
          <cell r="Y366">
            <v>2321.7399999999998</v>
          </cell>
          <cell r="Z366">
            <v>2321.7399999999998</v>
          </cell>
          <cell r="AA366">
            <v>2321.7399999999998</v>
          </cell>
          <cell r="AB366">
            <v>2321.7399999999998</v>
          </cell>
          <cell r="AC366">
            <v>2321.7399999999998</v>
          </cell>
          <cell r="AD366">
            <v>2321.7399999999998</v>
          </cell>
          <cell r="AE366">
            <v>2321.7399999999998</v>
          </cell>
          <cell r="AF366">
            <v>2321.7399999999998</v>
          </cell>
          <cell r="AH366">
            <v>2321.75</v>
          </cell>
          <cell r="AI366">
            <v>2321.7399999999998</v>
          </cell>
          <cell r="AJ366">
            <v>2321.7399999999998</v>
          </cell>
          <cell r="AK366">
            <v>2321.7399999999998</v>
          </cell>
          <cell r="AL366">
            <v>2321.7399999999998</v>
          </cell>
          <cell r="AM366">
            <v>2321.7399999999998</v>
          </cell>
          <cell r="AN366">
            <v>2321.7399999999998</v>
          </cell>
          <cell r="AO366">
            <v>2321.75</v>
          </cell>
          <cell r="AP366">
            <v>2321.75</v>
          </cell>
          <cell r="AQ366">
            <v>2321.7399999999998</v>
          </cell>
          <cell r="AR366">
            <v>2321.7399999999998</v>
          </cell>
          <cell r="AS366">
            <v>751.3</v>
          </cell>
          <cell r="AU366">
            <v>2321.7399999999998</v>
          </cell>
          <cell r="AV366">
            <v>2190.6799999999998</v>
          </cell>
          <cell r="AW366">
            <v>2190.6799999999998</v>
          </cell>
          <cell r="AX366">
            <v>2190.6799999999998</v>
          </cell>
          <cell r="AY366">
            <v>1537.51</v>
          </cell>
          <cell r="AZ366">
            <v>2190.6799999999998</v>
          </cell>
          <cell r="BA366">
            <v>2190.6799999999998</v>
          </cell>
          <cell r="BB366">
            <v>2190.6799999999998</v>
          </cell>
          <cell r="BC366">
            <v>940.51</v>
          </cell>
          <cell r="BD366">
            <v>940.51</v>
          </cell>
          <cell r="BE366">
            <v>940.51</v>
          </cell>
          <cell r="BF366">
            <v>940.51</v>
          </cell>
          <cell r="BH366">
            <v>940.51</v>
          </cell>
          <cell r="BI366">
            <v>940.51</v>
          </cell>
          <cell r="BJ366">
            <v>940.51</v>
          </cell>
          <cell r="BK366">
            <v>940.51</v>
          </cell>
          <cell r="BL366">
            <v>940.51</v>
          </cell>
          <cell r="BM366">
            <v>940.51</v>
          </cell>
          <cell r="BN366">
            <v>940.51</v>
          </cell>
          <cell r="BO366">
            <v>940.51</v>
          </cell>
          <cell r="BP366">
            <v>940.51</v>
          </cell>
          <cell r="BQ366">
            <v>940.51</v>
          </cell>
          <cell r="BR366">
            <v>940.51</v>
          </cell>
          <cell r="BS366">
            <v>940.51</v>
          </cell>
          <cell r="BT366">
            <v>940.51</v>
          </cell>
          <cell r="BU366">
            <v>940.51</v>
          </cell>
          <cell r="BV366">
            <v>940.51</v>
          </cell>
          <cell r="BW366">
            <v>940.51</v>
          </cell>
          <cell r="BX366">
            <v>940.51</v>
          </cell>
          <cell r="BY366">
            <v>940.51</v>
          </cell>
          <cell r="BZ366">
            <v>940.51</v>
          </cell>
          <cell r="CA366">
            <v>940.51</v>
          </cell>
          <cell r="CB366">
            <v>940.51</v>
          </cell>
          <cell r="CC366">
            <v>940.51</v>
          </cell>
          <cell r="CD366">
            <v>940.51</v>
          </cell>
          <cell r="CE366">
            <v>940.51</v>
          </cell>
        </row>
        <row r="367">
          <cell r="AX367">
            <v>9476.9599999999991</v>
          </cell>
          <cell r="AY367">
            <v>0</v>
          </cell>
        </row>
        <row r="368">
          <cell r="B368" t="str">
            <v>License Fee</v>
          </cell>
          <cell r="U368">
            <v>2000</v>
          </cell>
          <cell r="V368">
            <v>4000</v>
          </cell>
          <cell r="W368">
            <v>2000</v>
          </cell>
          <cell r="X368">
            <v>2000</v>
          </cell>
          <cell r="Y368">
            <v>2000</v>
          </cell>
          <cell r="Z368">
            <v>2000</v>
          </cell>
          <cell r="AA368">
            <v>2000</v>
          </cell>
          <cell r="AB368">
            <v>2000</v>
          </cell>
          <cell r="AC368">
            <v>2000</v>
          </cell>
          <cell r="AD368">
            <v>2000</v>
          </cell>
          <cell r="AE368">
            <v>2000</v>
          </cell>
          <cell r="AF368">
            <v>2000</v>
          </cell>
          <cell r="AH368">
            <v>2000</v>
          </cell>
          <cell r="AI368">
            <v>2000</v>
          </cell>
          <cell r="AJ368">
            <v>2000</v>
          </cell>
          <cell r="AK368">
            <v>2000</v>
          </cell>
          <cell r="AL368">
            <v>2000</v>
          </cell>
          <cell r="AM368">
            <v>2000</v>
          </cell>
          <cell r="AN368">
            <v>2000</v>
          </cell>
          <cell r="AO368">
            <v>2000</v>
          </cell>
          <cell r="AP368">
            <v>2000</v>
          </cell>
          <cell r="AQ368">
            <v>2000</v>
          </cell>
          <cell r="AR368">
            <v>2200</v>
          </cell>
          <cell r="AS368">
            <v>2200</v>
          </cell>
          <cell r="AU368">
            <v>2200</v>
          </cell>
          <cell r="AV368">
            <v>2200</v>
          </cell>
          <cell r="AW368">
            <v>2200</v>
          </cell>
          <cell r="AX368">
            <v>2200</v>
          </cell>
          <cell r="AY368">
            <v>2000</v>
          </cell>
          <cell r="AZ368">
            <v>2000</v>
          </cell>
          <cell r="BA368">
            <v>2000</v>
          </cell>
          <cell r="BB368">
            <v>2200</v>
          </cell>
          <cell r="BC368">
            <v>2200</v>
          </cell>
          <cell r="BD368">
            <v>2200</v>
          </cell>
          <cell r="BE368">
            <v>2200</v>
          </cell>
          <cell r="BF368">
            <v>2200</v>
          </cell>
          <cell r="BH368">
            <v>2200</v>
          </cell>
          <cell r="BI368">
            <v>2200</v>
          </cell>
          <cell r="BJ368">
            <v>2200</v>
          </cell>
          <cell r="BK368">
            <v>2200</v>
          </cell>
          <cell r="BL368">
            <v>2200</v>
          </cell>
          <cell r="BM368">
            <v>2200</v>
          </cell>
          <cell r="BN368">
            <v>2200</v>
          </cell>
          <cell r="BO368">
            <v>2200</v>
          </cell>
          <cell r="BP368">
            <v>2200</v>
          </cell>
          <cell r="BQ368">
            <v>2200</v>
          </cell>
          <cell r="BR368">
            <v>2200</v>
          </cell>
          <cell r="BS368">
            <v>2200</v>
          </cell>
          <cell r="BT368">
            <v>2000</v>
          </cell>
          <cell r="BU368">
            <v>2000</v>
          </cell>
          <cell r="BV368">
            <v>2000</v>
          </cell>
          <cell r="BW368">
            <v>2000</v>
          </cell>
          <cell r="BX368">
            <v>2000</v>
          </cell>
          <cell r="BY368">
            <v>2000</v>
          </cell>
          <cell r="BZ368">
            <v>2000</v>
          </cell>
          <cell r="CA368">
            <v>2000</v>
          </cell>
          <cell r="CB368">
            <v>2000</v>
          </cell>
          <cell r="CC368">
            <v>2000</v>
          </cell>
          <cell r="CD368">
            <v>2000</v>
          </cell>
          <cell r="CE368">
            <v>2000</v>
          </cell>
        </row>
        <row r="369">
          <cell r="B369" t="str">
            <v>Total Other Income</v>
          </cell>
          <cell r="H369">
            <v>1484.77</v>
          </cell>
          <cell r="I369">
            <v>1705.86</v>
          </cell>
          <cell r="J369">
            <v>-1759.21</v>
          </cell>
          <cell r="K369">
            <v>259.06</v>
          </cell>
          <cell r="L369">
            <v>252.5</v>
          </cell>
          <cell r="M369">
            <v>407.58</v>
          </cell>
          <cell r="N369">
            <v>34011.129999999997</v>
          </cell>
          <cell r="O369">
            <v>5711.9</v>
          </cell>
          <cell r="P369">
            <v>4333</v>
          </cell>
          <cell r="Q369">
            <v>800</v>
          </cell>
          <cell r="R369">
            <v>800</v>
          </cell>
          <cell r="S369">
            <v>147249.49</v>
          </cell>
          <cell r="U369">
            <v>7669.49</v>
          </cell>
          <cell r="V369">
            <v>8490.75</v>
          </cell>
          <cell r="W369">
            <v>7005.54</v>
          </cell>
          <cell r="X369">
            <v>25185.46</v>
          </cell>
          <cell r="Y369">
            <v>5335.6299999999992</v>
          </cell>
          <cell r="Z369">
            <v>34220.74</v>
          </cell>
          <cell r="AA369">
            <v>5301.9699999999993</v>
          </cell>
          <cell r="AB369">
            <v>6446.02</v>
          </cell>
          <cell r="AC369">
            <v>8245.2099999999991</v>
          </cell>
          <cell r="AD369">
            <v>4959.46</v>
          </cell>
          <cell r="AE369">
            <v>5671.7999999999993</v>
          </cell>
          <cell r="AF369">
            <v>4820.9399999999996</v>
          </cell>
          <cell r="AH369">
            <v>4659.25</v>
          </cell>
          <cell r="AI369">
            <v>4847.8999999999996</v>
          </cell>
          <cell r="AJ369">
            <v>6795.75</v>
          </cell>
          <cell r="AK369">
            <v>5057.68</v>
          </cell>
          <cell r="AL369">
            <v>7696.04</v>
          </cell>
          <cell r="AM369">
            <v>4966.74</v>
          </cell>
          <cell r="AN369">
            <v>5279.74</v>
          </cell>
          <cell r="AO369">
            <v>6732.49</v>
          </cell>
          <cell r="AP369">
            <v>4966.75</v>
          </cell>
          <cell r="AQ369">
            <v>4966.74</v>
          </cell>
          <cell r="AR369">
            <v>7116.74</v>
          </cell>
          <cell r="AS369">
            <v>6918.21</v>
          </cell>
          <cell r="AU369">
            <v>10034.939999999999</v>
          </cell>
          <cell r="AV369">
            <v>5295.68</v>
          </cell>
          <cell r="AW369">
            <v>5275.8899999999994</v>
          </cell>
          <cell r="AX369">
            <v>23120.36</v>
          </cell>
          <cell r="AY369">
            <v>3537.51</v>
          </cell>
          <cell r="AZ369">
            <v>4690.68</v>
          </cell>
          <cell r="BA369">
            <v>4690.68</v>
          </cell>
          <cell r="BB369">
            <v>4890.68</v>
          </cell>
          <cell r="BC369">
            <v>3640.51</v>
          </cell>
          <cell r="BD369">
            <v>3640.51</v>
          </cell>
          <cell r="BE369">
            <v>3640.51</v>
          </cell>
          <cell r="BF369">
            <v>3640.51</v>
          </cell>
          <cell r="BH369">
            <v>3640.51</v>
          </cell>
          <cell r="BI369">
            <v>3640.51</v>
          </cell>
          <cell r="BJ369">
            <v>3640.51</v>
          </cell>
          <cell r="BK369">
            <v>3640.51</v>
          </cell>
          <cell r="BL369">
            <v>3640.51</v>
          </cell>
          <cell r="BM369">
            <v>3640.51</v>
          </cell>
          <cell r="BN369">
            <v>3640.51</v>
          </cell>
          <cell r="BO369">
            <v>3640.51</v>
          </cell>
          <cell r="BP369">
            <v>3640.51</v>
          </cell>
          <cell r="BQ369">
            <v>4350.7984736467042</v>
          </cell>
          <cell r="BR369">
            <v>4547.432507427322</v>
          </cell>
          <cell r="BS369">
            <v>4590.2043126124772</v>
          </cell>
          <cell r="BT369">
            <v>4839.4247601784054</v>
          </cell>
          <cell r="BU369">
            <v>5397.4039059649122</v>
          </cell>
          <cell r="BV369">
            <v>5132.6958630918707</v>
          </cell>
          <cell r="BW369">
            <v>4867.4506564393287</v>
          </cell>
          <cell r="BX369">
            <v>4500.9455287884766</v>
          </cell>
          <cell r="BY369">
            <v>4205.2303189289778</v>
          </cell>
          <cell r="BZ369">
            <v>3440.51</v>
          </cell>
          <cell r="CA369">
            <v>3440.51</v>
          </cell>
          <cell r="CB369">
            <v>3440.51</v>
          </cell>
          <cell r="CC369">
            <v>3440.51</v>
          </cell>
          <cell r="CD369">
            <v>3440.51</v>
          </cell>
          <cell r="CE369">
            <v>3440.51</v>
          </cell>
        </row>
        <row r="371">
          <cell r="B371" t="str">
            <v>Other Expenses</v>
          </cell>
          <cell r="AW371">
            <v>0</v>
          </cell>
          <cell r="AX371">
            <v>0</v>
          </cell>
          <cell r="AY371">
            <v>0</v>
          </cell>
        </row>
        <row r="372">
          <cell r="B372" t="str">
            <v>Interest Expense</v>
          </cell>
          <cell r="AW372">
            <v>0</v>
          </cell>
          <cell r="AX372">
            <v>0</v>
          </cell>
          <cell r="AY372">
            <v>0</v>
          </cell>
        </row>
        <row r="373">
          <cell r="B373" t="str">
            <v>Bank Interest</v>
          </cell>
          <cell r="C373">
            <v>0</v>
          </cell>
          <cell r="H373">
            <v>1472.07</v>
          </cell>
          <cell r="I373">
            <v>1566.83</v>
          </cell>
          <cell r="J373">
            <v>153.38</v>
          </cell>
          <cell r="K373">
            <v>252.84</v>
          </cell>
          <cell r="L373">
            <v>1286.05</v>
          </cell>
          <cell r="M373">
            <v>905.32</v>
          </cell>
          <cell r="N373">
            <v>2394.79</v>
          </cell>
          <cell r="O373">
            <v>698.04</v>
          </cell>
          <cell r="P373">
            <v>998</v>
          </cell>
          <cell r="Q373">
            <v>490</v>
          </cell>
          <cell r="R373">
            <v>490</v>
          </cell>
          <cell r="S373">
            <v>13295.58</v>
          </cell>
          <cell r="U373">
            <v>522.17999999999995</v>
          </cell>
          <cell r="V373">
            <v>709.32</v>
          </cell>
          <cell r="W373">
            <v>1294.75</v>
          </cell>
          <cell r="X373">
            <v>1269.9100000000001</v>
          </cell>
          <cell r="Y373">
            <v>1207.5999999999999</v>
          </cell>
          <cell r="Z373">
            <v>1241.5</v>
          </cell>
          <cell r="AA373">
            <v>1005.78</v>
          </cell>
          <cell r="AB373">
            <v>1074.9100000000001</v>
          </cell>
          <cell r="AC373">
            <v>2200.33</v>
          </cell>
          <cell r="AD373">
            <v>1966.04</v>
          </cell>
          <cell r="AE373">
            <v>2119.46</v>
          </cell>
          <cell r="AF373">
            <v>2164.06</v>
          </cell>
          <cell r="AH373">
            <v>1888.95</v>
          </cell>
          <cell r="AI373">
            <v>652.71</v>
          </cell>
          <cell r="AJ373">
            <v>2146.81</v>
          </cell>
          <cell r="AK373">
            <v>3494.99</v>
          </cell>
          <cell r="AL373">
            <v>2270.1999999999998</v>
          </cell>
          <cell r="AM373">
            <v>2859.12</v>
          </cell>
          <cell r="AN373">
            <v>2420.09</v>
          </cell>
          <cell r="AO373">
            <v>-94.73</v>
          </cell>
          <cell r="AP373">
            <v>3770.48</v>
          </cell>
          <cell r="AQ373">
            <v>2550.0500000000002</v>
          </cell>
          <cell r="AR373">
            <v>2324.54</v>
          </cell>
          <cell r="AS373">
            <v>2745.68</v>
          </cell>
          <cell r="AU373">
            <v>2682.27</v>
          </cell>
          <cell r="AV373">
            <v>2310.17</v>
          </cell>
          <cell r="AW373">
            <v>1607.16</v>
          </cell>
          <cell r="AX373">
            <v>499.14</v>
          </cell>
          <cell r="AY373">
            <v>1232.92</v>
          </cell>
          <cell r="AZ373">
            <v>460.77274999999776</v>
          </cell>
          <cell r="BA373">
            <v>1101.1962499999984</v>
          </cell>
          <cell r="BB373">
            <v>1212.9826666666665</v>
          </cell>
          <cell r="BC373">
            <v>799.25062500000001</v>
          </cell>
          <cell r="BD373">
            <v>351.56254166666668</v>
          </cell>
          <cell r="BE373">
            <v>1069.1425000000002</v>
          </cell>
          <cell r="BF373">
            <v>1051.2761250000001</v>
          </cell>
          <cell r="BH373">
            <v>1964.1599688671765</v>
          </cell>
          <cell r="BI373">
            <v>1589.4445836967309</v>
          </cell>
          <cell r="BJ373">
            <v>1190.3941175155953</v>
          </cell>
          <cell r="BK373">
            <v>1485.9618906104399</v>
          </cell>
          <cell r="BL373">
            <v>963.43544673321151</v>
          </cell>
          <cell r="BM373">
            <v>847.58236773324904</v>
          </cell>
          <cell r="BN373">
            <v>870.39411133071224</v>
          </cell>
          <cell r="BO373">
            <v>166.60579218077569</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236.1674029852355</v>
          </cell>
          <cell r="CD373">
            <v>701.72042215132024</v>
          </cell>
          <cell r="CE373">
            <v>1305.2520250222733</v>
          </cell>
        </row>
        <row r="374">
          <cell r="B374" t="str">
            <v>ATO Interest</v>
          </cell>
          <cell r="H374">
            <v>1291.54</v>
          </cell>
          <cell r="I374">
            <v>0</v>
          </cell>
          <cell r="J374">
            <v>0</v>
          </cell>
          <cell r="K374">
            <v>0</v>
          </cell>
          <cell r="L374">
            <v>1117.99</v>
          </cell>
          <cell r="M374">
            <v>0</v>
          </cell>
          <cell r="N374">
            <v>0</v>
          </cell>
          <cell r="O374">
            <v>-107.81</v>
          </cell>
          <cell r="P374">
            <v>679</v>
          </cell>
          <cell r="Q374">
            <v>0</v>
          </cell>
          <cell r="R374">
            <v>0</v>
          </cell>
          <cell r="S374">
            <v>5107.62</v>
          </cell>
          <cell r="U374">
            <v>818.25</v>
          </cell>
          <cell r="V374">
            <v>927.03</v>
          </cell>
          <cell r="W374">
            <v>668.07</v>
          </cell>
          <cell r="X374">
            <v>715.55</v>
          </cell>
          <cell r="Y374">
            <v>432.58</v>
          </cell>
          <cell r="AA374">
            <v>1102.96</v>
          </cell>
          <cell r="AB374">
            <v>252.6</v>
          </cell>
          <cell r="AC374">
            <v>1336.78</v>
          </cell>
          <cell r="AD374">
            <v>996.78</v>
          </cell>
          <cell r="AE374">
            <v>1857.31</v>
          </cell>
          <cell r="AF374">
            <v>1127.3499999999999</v>
          </cell>
          <cell r="AH374">
            <v>1077.99</v>
          </cell>
          <cell r="AI374">
            <v>797.1</v>
          </cell>
          <cell r="AJ374">
            <v>622.45000000000005</v>
          </cell>
          <cell r="AK374">
            <v>549.6</v>
          </cell>
          <cell r="AL374">
            <v>229.47</v>
          </cell>
          <cell r="AM374">
            <v>0</v>
          </cell>
          <cell r="AN374">
            <v>181.11</v>
          </cell>
          <cell r="AO374">
            <v>0</v>
          </cell>
          <cell r="AP374">
            <v>0</v>
          </cell>
          <cell r="AQ374">
            <v>0</v>
          </cell>
          <cell r="AR374">
            <v>0</v>
          </cell>
          <cell r="AS374">
            <v>0</v>
          </cell>
          <cell r="AU374">
            <v>0</v>
          </cell>
          <cell r="AV374">
            <v>2832.91</v>
          </cell>
          <cell r="AW374">
            <v>0</v>
          </cell>
          <cell r="AX374">
            <v>5100.83</v>
          </cell>
          <cell r="AY374">
            <v>2246.33</v>
          </cell>
          <cell r="AZ374">
            <v>0</v>
          </cell>
          <cell r="BB374">
            <v>1</v>
          </cell>
          <cell r="BC374">
            <v>1500</v>
          </cell>
          <cell r="BD374">
            <v>1250</v>
          </cell>
          <cell r="BE374">
            <v>1100</v>
          </cell>
          <cell r="BF374">
            <v>950</v>
          </cell>
          <cell r="BH374">
            <v>800</v>
          </cell>
          <cell r="BI374">
            <v>650</v>
          </cell>
          <cell r="BJ374">
            <v>500</v>
          </cell>
          <cell r="BK374">
            <v>350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row>
        <row r="375">
          <cell r="B375" t="str">
            <v>Motor Vehicle Lease Interest</v>
          </cell>
          <cell r="AQ375">
            <v>0</v>
          </cell>
          <cell r="AR375">
            <v>0</v>
          </cell>
          <cell r="AS375">
            <v>0</v>
          </cell>
          <cell r="AU375">
            <v>0</v>
          </cell>
          <cell r="AV375">
            <v>0</v>
          </cell>
          <cell r="AW375">
            <v>0</v>
          </cell>
          <cell r="AX375">
            <v>0</v>
          </cell>
          <cell r="AY375">
            <v>0</v>
          </cell>
        </row>
        <row r="376">
          <cell r="B376" t="str">
            <v>MF - MV Lease Interest</v>
          </cell>
          <cell r="H376">
            <v>753.87</v>
          </cell>
          <cell r="I376">
            <v>730.81</v>
          </cell>
          <cell r="J376">
            <v>723</v>
          </cell>
          <cell r="K376">
            <v>715.14</v>
          </cell>
          <cell r="L376">
            <v>707.22</v>
          </cell>
          <cell r="M376">
            <v>699.25</v>
          </cell>
          <cell r="N376">
            <v>591.21</v>
          </cell>
          <cell r="O376">
            <v>583.11</v>
          </cell>
          <cell r="P376">
            <v>674.95</v>
          </cell>
          <cell r="Q376">
            <v>666.73</v>
          </cell>
          <cell r="R376">
            <v>658.45</v>
          </cell>
          <cell r="S376">
            <v>8153.88</v>
          </cell>
          <cell r="U376">
            <v>641.71</v>
          </cell>
          <cell r="V376">
            <v>633.24</v>
          </cell>
          <cell r="W376">
            <v>624.71</v>
          </cell>
          <cell r="X376">
            <v>616.12</v>
          </cell>
          <cell r="Y376">
            <v>607.46</v>
          </cell>
          <cell r="Z376">
            <v>598.74</v>
          </cell>
          <cell r="AA376">
            <v>588.95000000000005</v>
          </cell>
          <cell r="AB376">
            <v>581.1</v>
          </cell>
          <cell r="AC376">
            <v>572.1</v>
          </cell>
          <cell r="AD376">
            <v>748.85</v>
          </cell>
          <cell r="AE376">
            <v>554.14</v>
          </cell>
          <cell r="AF376">
            <v>545.02</v>
          </cell>
          <cell r="AH376">
            <v>535.83000000000004</v>
          </cell>
          <cell r="AI376">
            <v>526.57000000000005</v>
          </cell>
          <cell r="AJ376">
            <v>517.25</v>
          </cell>
          <cell r="AK376">
            <v>507.85</v>
          </cell>
          <cell r="AL376">
            <v>498.39</v>
          </cell>
          <cell r="AM376">
            <v>488.85</v>
          </cell>
          <cell r="AN376">
            <v>479.25</v>
          </cell>
          <cell r="AO376">
            <v>469.57</v>
          </cell>
          <cell r="AP376">
            <v>459.82</v>
          </cell>
          <cell r="AQ376">
            <v>449.99</v>
          </cell>
          <cell r="AR376">
            <v>440.1</v>
          </cell>
          <cell r="AS376">
            <v>430.13</v>
          </cell>
          <cell r="AU376">
            <v>420.08</v>
          </cell>
          <cell r="AV376">
            <v>809.7</v>
          </cell>
          <cell r="AW376">
            <v>0</v>
          </cell>
          <cell r="AX376">
            <v>565.02</v>
          </cell>
          <cell r="AY376">
            <v>1097.17</v>
          </cell>
          <cell r="AZ376">
            <v>370.31</v>
          </cell>
          <cell r="BA376">
            <v>0</v>
          </cell>
          <cell r="BB376">
            <v>0</v>
          </cell>
          <cell r="BC376">
            <v>0</v>
          </cell>
          <cell r="BD376">
            <v>0</v>
          </cell>
          <cell r="BE376">
            <v>0</v>
          </cell>
          <cell r="BF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row>
        <row r="377">
          <cell r="B377" t="str">
            <v>NF - MV Lease Interest</v>
          </cell>
          <cell r="H377">
            <v>826.55</v>
          </cell>
          <cell r="I377">
            <v>818.4</v>
          </cell>
          <cell r="J377">
            <v>810.19</v>
          </cell>
          <cell r="K377">
            <v>801.92</v>
          </cell>
          <cell r="L377">
            <v>793.59</v>
          </cell>
          <cell r="M377">
            <v>785.19</v>
          </cell>
          <cell r="N377">
            <v>776.74</v>
          </cell>
          <cell r="O377">
            <v>768.22</v>
          </cell>
          <cell r="P377">
            <v>759.63</v>
          </cell>
          <cell r="Q377">
            <v>750.99</v>
          </cell>
          <cell r="R377">
            <v>742.27</v>
          </cell>
          <cell r="S377">
            <v>9367.2900000000009</v>
          </cell>
          <cell r="U377">
            <v>724.67</v>
          </cell>
          <cell r="V377">
            <v>716.75</v>
          </cell>
          <cell r="W377">
            <v>700.77</v>
          </cell>
          <cell r="X377">
            <v>687.73</v>
          </cell>
          <cell r="Y377">
            <v>680.62</v>
          </cell>
          <cell r="Z377">
            <v>679.44</v>
          </cell>
          <cell r="AA377">
            <v>670.2</v>
          </cell>
          <cell r="AB377">
            <v>688.55</v>
          </cell>
          <cell r="AC377">
            <v>651.5</v>
          </cell>
          <cell r="AD377">
            <v>633.4</v>
          </cell>
          <cell r="AE377">
            <v>632.52</v>
          </cell>
          <cell r="AF377">
            <v>622.92999999999995</v>
          </cell>
          <cell r="AH377">
            <v>613.26</v>
          </cell>
          <cell r="AI377">
            <v>603.52</v>
          </cell>
          <cell r="AJ377">
            <v>593.71</v>
          </cell>
          <cell r="AK377">
            <v>583.33000000000004</v>
          </cell>
          <cell r="AL377">
            <v>573.87</v>
          </cell>
          <cell r="AM377">
            <v>563.83000000000004</v>
          </cell>
          <cell r="AN377">
            <v>553.73</v>
          </cell>
          <cell r="AO377">
            <v>543.54</v>
          </cell>
          <cell r="AP377">
            <v>533.28</v>
          </cell>
          <cell r="AQ377">
            <v>522.95000000000005</v>
          </cell>
          <cell r="AR377">
            <v>512.53</v>
          </cell>
          <cell r="AS377">
            <v>502.04</v>
          </cell>
          <cell r="AU377">
            <v>491.47</v>
          </cell>
          <cell r="AV377">
            <v>950.98</v>
          </cell>
          <cell r="AW377">
            <v>0</v>
          </cell>
          <cell r="AX377">
            <v>0</v>
          </cell>
          <cell r="AY377">
            <v>0</v>
          </cell>
          <cell r="AZ377">
            <v>0</v>
          </cell>
          <cell r="BA377">
            <v>0</v>
          </cell>
          <cell r="BB377">
            <v>0</v>
          </cell>
          <cell r="BC377">
            <v>0</v>
          </cell>
          <cell r="BD377">
            <v>0</v>
          </cell>
          <cell r="BE377">
            <v>0</v>
          </cell>
          <cell r="BF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row>
        <row r="378">
          <cell r="B378" t="str">
            <v>CK - MV Lease Interest</v>
          </cell>
          <cell r="H378">
            <v>538.04999999999995</v>
          </cell>
          <cell r="I378">
            <v>520.70000000000005</v>
          </cell>
          <cell r="J378">
            <v>503.34</v>
          </cell>
          <cell r="K378">
            <v>485.98</v>
          </cell>
          <cell r="L378">
            <v>468.63</v>
          </cell>
          <cell r="M378">
            <v>451.27</v>
          </cell>
          <cell r="N378">
            <v>433.91</v>
          </cell>
          <cell r="O378">
            <v>416.56</v>
          </cell>
          <cell r="P378">
            <v>399.2</v>
          </cell>
          <cell r="Q378">
            <v>380.84</v>
          </cell>
          <cell r="R378">
            <v>364.49</v>
          </cell>
          <cell r="S378">
            <v>5311.1</v>
          </cell>
          <cell r="U378">
            <v>329.78</v>
          </cell>
          <cell r="V378">
            <v>312.42</v>
          </cell>
          <cell r="W378">
            <v>295.06</v>
          </cell>
          <cell r="X378">
            <v>277.70999999999998</v>
          </cell>
          <cell r="Y378">
            <v>260.35000000000002</v>
          </cell>
          <cell r="Z378">
            <v>242.99</v>
          </cell>
          <cell r="AA378">
            <v>225.64</v>
          </cell>
          <cell r="AB378">
            <v>208.28</v>
          </cell>
          <cell r="AC378">
            <v>190.92</v>
          </cell>
          <cell r="AD378">
            <v>173.57</v>
          </cell>
          <cell r="AE378">
            <v>156.21</v>
          </cell>
          <cell r="AF378">
            <v>138.85</v>
          </cell>
          <cell r="AH378">
            <v>121.5</v>
          </cell>
          <cell r="AI378">
            <v>104.14</v>
          </cell>
          <cell r="AJ378">
            <v>86.78</v>
          </cell>
          <cell r="AK378">
            <v>69.430000000000007</v>
          </cell>
          <cell r="AL378">
            <v>52.07</v>
          </cell>
          <cell r="AM378">
            <v>34.71</v>
          </cell>
          <cell r="AN378">
            <v>17.36</v>
          </cell>
          <cell r="AO378">
            <v>209</v>
          </cell>
          <cell r="AP378">
            <v>200.29</v>
          </cell>
          <cell r="AQ378">
            <v>191.58</v>
          </cell>
          <cell r="AR378">
            <v>182.88</v>
          </cell>
          <cell r="AS378">
            <v>174.17</v>
          </cell>
          <cell r="AU378">
            <v>165.46</v>
          </cell>
          <cell r="AV378">
            <v>156.75</v>
          </cell>
          <cell r="AW378">
            <v>148.04</v>
          </cell>
          <cell r="AX378">
            <v>139.33000000000001</v>
          </cell>
          <cell r="AY378">
            <v>130.63</v>
          </cell>
          <cell r="AZ378">
            <v>200</v>
          </cell>
          <cell r="BA378">
            <v>200</v>
          </cell>
          <cell r="BB378">
            <v>200</v>
          </cell>
          <cell r="BC378">
            <v>95.79</v>
          </cell>
          <cell r="BD378">
            <v>87.08</v>
          </cell>
          <cell r="BE378">
            <v>78.38</v>
          </cell>
          <cell r="BF378">
            <v>69.67</v>
          </cell>
          <cell r="BH378">
            <v>60.96</v>
          </cell>
          <cell r="BI378">
            <v>52.25</v>
          </cell>
          <cell r="BJ378">
            <v>43.54</v>
          </cell>
          <cell r="BK378">
            <v>34.83</v>
          </cell>
          <cell r="BL378">
            <v>26.13</v>
          </cell>
          <cell r="BM378">
            <v>17.420000000000002</v>
          </cell>
          <cell r="BN378">
            <v>8.7100000000000009</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row>
        <row r="379">
          <cell r="B379" t="str">
            <v>JD - MV Cost</v>
          </cell>
          <cell r="H379">
            <v>977.03</v>
          </cell>
          <cell r="I379">
            <v>977.03</v>
          </cell>
          <cell r="J379">
            <v>977.03</v>
          </cell>
          <cell r="K379">
            <v>977.03</v>
          </cell>
          <cell r="L379">
            <v>977.03</v>
          </cell>
          <cell r="M379">
            <v>977.03</v>
          </cell>
          <cell r="N379">
            <v>977.03</v>
          </cell>
          <cell r="O379">
            <v>977.03</v>
          </cell>
          <cell r="P379">
            <v>977.03</v>
          </cell>
          <cell r="Q379">
            <v>977.03</v>
          </cell>
          <cell r="R379">
            <v>977.03</v>
          </cell>
          <cell r="S379">
            <v>11724.36</v>
          </cell>
          <cell r="U379">
            <v>977.03</v>
          </cell>
          <cell r="V379">
            <v>977.03</v>
          </cell>
          <cell r="W379">
            <v>977.03</v>
          </cell>
          <cell r="X379">
            <v>1193.1199999999999</v>
          </cell>
          <cell r="Y379">
            <v>1193.1199999999999</v>
          </cell>
          <cell r="Z379">
            <v>1193.1199999999999</v>
          </cell>
          <cell r="AA379">
            <v>1193.1199999999999</v>
          </cell>
          <cell r="AB379">
            <v>1193.1199999999999</v>
          </cell>
          <cell r="AC379">
            <v>1193.1199999999999</v>
          </cell>
          <cell r="AD379">
            <v>1193.1199999999999</v>
          </cell>
          <cell r="AE379">
            <v>1193.1199999999999</v>
          </cell>
          <cell r="AF379">
            <v>1193.1199999999999</v>
          </cell>
          <cell r="AH379">
            <v>1193.1199999999999</v>
          </cell>
          <cell r="AI379">
            <v>1193.1199999999999</v>
          </cell>
          <cell r="AJ379">
            <v>1193.1199999999999</v>
          </cell>
          <cell r="AK379">
            <v>1193.1199999999999</v>
          </cell>
          <cell r="AL379">
            <v>1193.1199999999999</v>
          </cell>
          <cell r="AM379">
            <v>1193.1199999999999</v>
          </cell>
          <cell r="AN379">
            <v>1193.1199999999999</v>
          </cell>
          <cell r="AO379">
            <v>1193.1199999999999</v>
          </cell>
          <cell r="AP379">
            <v>1193.1199999999999</v>
          </cell>
          <cell r="AQ379">
            <v>1193.1199999999999</v>
          </cell>
          <cell r="AR379">
            <v>1193.1199999999999</v>
          </cell>
          <cell r="AS379">
            <v>1193.1199999999999</v>
          </cell>
          <cell r="AU379">
            <v>1193.1199999999999</v>
          </cell>
          <cell r="AV379">
            <v>1193.1199999999999</v>
          </cell>
          <cell r="AW379">
            <v>1193.1199999999999</v>
          </cell>
          <cell r="AX379">
            <v>1193.1199999999999</v>
          </cell>
          <cell r="AY379">
            <v>1193.1199999999999</v>
          </cell>
          <cell r="AZ379">
            <v>1193.1199999999999</v>
          </cell>
          <cell r="BA379">
            <v>1193.1199999999999</v>
          </cell>
          <cell r="BB379">
            <v>1193.1199999999999</v>
          </cell>
          <cell r="BC379">
            <v>1193.1199999999999</v>
          </cell>
          <cell r="BD379">
            <v>1193.1199999999999</v>
          </cell>
          <cell r="BE379">
            <v>1193.1199999999999</v>
          </cell>
          <cell r="BF379">
            <v>1193.1199999999999</v>
          </cell>
          <cell r="BH379">
            <v>1193.1199999999999</v>
          </cell>
          <cell r="BI379">
            <v>1193.1199999999999</v>
          </cell>
          <cell r="BJ379">
            <v>1193.1199999999999</v>
          </cell>
          <cell r="BK379">
            <v>1193.1199999999999</v>
          </cell>
          <cell r="BL379">
            <v>1193.1199999999999</v>
          </cell>
          <cell r="BM379">
            <v>1193.1199999999999</v>
          </cell>
          <cell r="BN379">
            <v>1193.1199999999999</v>
          </cell>
          <cell r="BO379">
            <v>1193.1199999999999</v>
          </cell>
          <cell r="BP379">
            <v>1193.1199999999999</v>
          </cell>
          <cell r="BQ379">
            <v>1193.1199999999999</v>
          </cell>
          <cell r="BR379">
            <v>1193.1199999999999</v>
          </cell>
          <cell r="BS379">
            <v>1193.1199999999999</v>
          </cell>
          <cell r="BT379">
            <v>1193.1199999999999</v>
          </cell>
          <cell r="BU379">
            <v>1193.1199999999999</v>
          </cell>
          <cell r="BV379">
            <v>1193.1199999999999</v>
          </cell>
          <cell r="BW379">
            <v>1193.1199999999999</v>
          </cell>
          <cell r="BX379">
            <v>1193.1199999999999</v>
          </cell>
          <cell r="BY379">
            <v>1193.1199999999999</v>
          </cell>
          <cell r="BZ379">
            <v>1193.1199999999999</v>
          </cell>
          <cell r="CA379">
            <v>1193.1199999999999</v>
          </cell>
          <cell r="CB379">
            <v>1193.1199999999999</v>
          </cell>
          <cell r="CC379">
            <v>1193.1199999999999</v>
          </cell>
          <cell r="CD379">
            <v>1193.1199999999999</v>
          </cell>
          <cell r="CE379">
            <v>1193.1199999999999</v>
          </cell>
        </row>
        <row r="380">
          <cell r="B380" t="str">
            <v>Equipment HP Interest - 4519</v>
          </cell>
          <cell r="AA380">
            <v>912.27</v>
          </cell>
          <cell r="AB380">
            <v>912.27</v>
          </cell>
          <cell r="AC380">
            <v>912.27</v>
          </cell>
          <cell r="AD380">
            <v>804.29</v>
          </cell>
          <cell r="AE380">
            <v>824.79</v>
          </cell>
          <cell r="AF380">
            <v>802.37</v>
          </cell>
          <cell r="AH380">
            <v>779.75</v>
          </cell>
          <cell r="AI380">
            <v>756.93</v>
          </cell>
          <cell r="AJ380">
            <v>733.91</v>
          </cell>
          <cell r="AK380">
            <v>710.69</v>
          </cell>
          <cell r="AL380">
            <v>687.26</v>
          </cell>
          <cell r="AM380">
            <v>663.63</v>
          </cell>
          <cell r="AN380">
            <v>639.79</v>
          </cell>
          <cell r="AO380">
            <v>615.74</v>
          </cell>
          <cell r="AP380">
            <v>591.47</v>
          </cell>
          <cell r="AQ380">
            <v>567</v>
          </cell>
          <cell r="AR380">
            <v>542.29999999999995</v>
          </cell>
          <cell r="AS380">
            <v>517.39</v>
          </cell>
          <cell r="AU380">
            <v>492.26</v>
          </cell>
          <cell r="AV380">
            <v>466.91</v>
          </cell>
          <cell r="AW380">
            <v>441.33</v>
          </cell>
          <cell r="AX380">
            <v>415.53</v>
          </cell>
          <cell r="AY380">
            <v>389.5</v>
          </cell>
          <cell r="AZ380">
            <v>367.93</v>
          </cell>
          <cell r="BA380">
            <v>343.02</v>
          </cell>
          <cell r="BB380">
            <v>318.11</v>
          </cell>
          <cell r="BC380">
            <v>283.07</v>
          </cell>
          <cell r="BD380">
            <v>255.87</v>
          </cell>
          <cell r="BE380">
            <v>228.43662192863212</v>
          </cell>
          <cell r="BF380">
            <v>200.76</v>
          </cell>
          <cell r="BH380">
            <v>172.84</v>
          </cell>
          <cell r="BI380">
            <v>144.66999999999999</v>
          </cell>
          <cell r="BJ380">
            <v>116.25</v>
          </cell>
          <cell r="BK380">
            <v>87.58</v>
          </cell>
          <cell r="BL380">
            <v>58.66</v>
          </cell>
          <cell r="BM380">
            <v>23.34</v>
          </cell>
          <cell r="BN380">
            <v>0</v>
          </cell>
          <cell r="BO380">
            <v>0</v>
          </cell>
          <cell r="BP380">
            <v>0</v>
          </cell>
          <cell r="BQ380">
            <v>0</v>
          </cell>
          <cell r="BR380">
            <v>0</v>
          </cell>
          <cell r="BS380">
            <v>0</v>
          </cell>
          <cell r="BT380">
            <v>-105.359999999999</v>
          </cell>
          <cell r="BU380">
            <v>-130.26999999999899</v>
          </cell>
          <cell r="BV380">
            <v>-155.17999999999901</v>
          </cell>
          <cell r="BW380">
            <v>-180.08999999999901</v>
          </cell>
          <cell r="BX380">
            <v>-204.99999999999901</v>
          </cell>
          <cell r="BY380">
            <v>-229.909999999999</v>
          </cell>
          <cell r="BZ380">
            <v>-254.819999999999</v>
          </cell>
          <cell r="CA380">
            <v>-279.729999999999</v>
          </cell>
          <cell r="CB380">
            <v>-304.63999999999902</v>
          </cell>
          <cell r="CC380">
            <v>-329.54999999999899</v>
          </cell>
          <cell r="CD380">
            <v>-354.45999999999901</v>
          </cell>
          <cell r="CE380">
            <v>-379.36999999999898</v>
          </cell>
        </row>
        <row r="381">
          <cell r="B381" t="str">
            <v>Equipment HP Interest - 0636</v>
          </cell>
          <cell r="AD381">
            <v>1561.93</v>
          </cell>
          <cell r="AE381">
            <v>752.92</v>
          </cell>
          <cell r="AF381">
            <v>733.09</v>
          </cell>
          <cell r="AH381">
            <v>713.66</v>
          </cell>
          <cell r="AI381">
            <v>694.06</v>
          </cell>
          <cell r="AJ381">
            <v>674.31</v>
          </cell>
          <cell r="AK381">
            <v>654.39</v>
          </cell>
          <cell r="AL381">
            <v>634.30999999999995</v>
          </cell>
          <cell r="AM381">
            <v>614.07000000000005</v>
          </cell>
          <cell r="AN381">
            <v>593.66</v>
          </cell>
          <cell r="AO381">
            <v>573.08000000000004</v>
          </cell>
          <cell r="AP381">
            <v>552.33000000000004</v>
          </cell>
          <cell r="AQ381">
            <v>531.41999999999996</v>
          </cell>
          <cell r="AR381">
            <v>510.33</v>
          </cell>
          <cell r="AS381">
            <v>489.07</v>
          </cell>
          <cell r="AU381">
            <v>467.63</v>
          </cell>
          <cell r="AV381">
            <v>446.02</v>
          </cell>
          <cell r="AW381">
            <v>424.23</v>
          </cell>
          <cell r="AX381">
            <v>402.26</v>
          </cell>
          <cell r="AY381">
            <v>380.12</v>
          </cell>
          <cell r="AZ381">
            <v>361.51</v>
          </cell>
          <cell r="BA381">
            <v>340.25</v>
          </cell>
          <cell r="BB381">
            <v>318.99</v>
          </cell>
          <cell r="BC381">
            <v>289.69</v>
          </cell>
          <cell r="BD381">
            <v>266.62</v>
          </cell>
          <cell r="BE381">
            <v>243.36</v>
          </cell>
          <cell r="BF381">
            <v>219.91</v>
          </cell>
          <cell r="BH381">
            <v>196.27</v>
          </cell>
          <cell r="BI381">
            <v>172.43</v>
          </cell>
          <cell r="BJ381">
            <v>148.4</v>
          </cell>
          <cell r="BK381">
            <v>124.17</v>
          </cell>
          <cell r="BL381">
            <v>99.74</v>
          </cell>
          <cell r="BM381">
            <v>75.11</v>
          </cell>
          <cell r="BN381">
            <v>50.24</v>
          </cell>
          <cell r="BO381">
            <v>25.24</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row>
        <row r="382">
          <cell r="B382" t="str">
            <v>Total Interest Expense</v>
          </cell>
          <cell r="H382">
            <v>5859.11</v>
          </cell>
          <cell r="I382">
            <v>4613.7700000000004</v>
          </cell>
          <cell r="J382">
            <v>3166.94</v>
          </cell>
          <cell r="K382">
            <v>3232.91</v>
          </cell>
          <cell r="L382">
            <v>5350.51</v>
          </cell>
          <cell r="M382">
            <v>3818.06</v>
          </cell>
          <cell r="N382">
            <v>5173.68</v>
          </cell>
          <cell r="O382">
            <v>3335.15</v>
          </cell>
          <cell r="P382">
            <v>4487.8099999999995</v>
          </cell>
          <cell r="Q382">
            <v>3265.59</v>
          </cell>
          <cell r="R382">
            <v>3232.24</v>
          </cell>
          <cell r="S382">
            <v>52959.83</v>
          </cell>
          <cell r="U382">
            <v>4013.62</v>
          </cell>
          <cell r="V382">
            <v>4275.79</v>
          </cell>
          <cell r="W382">
            <v>4560.3900000000003</v>
          </cell>
          <cell r="X382">
            <v>4760.1399999999994</v>
          </cell>
          <cell r="Y382">
            <v>4381.7299999999996</v>
          </cell>
          <cell r="Z382">
            <v>3955.79</v>
          </cell>
          <cell r="AA382">
            <v>5698.92</v>
          </cell>
          <cell r="AB382">
            <v>4910.83</v>
          </cell>
          <cell r="AC382">
            <v>7057.02</v>
          </cell>
          <cell r="AD382">
            <v>8077.98</v>
          </cell>
          <cell r="AE382">
            <v>8090.47</v>
          </cell>
          <cell r="AF382">
            <v>7326.79</v>
          </cell>
          <cell r="AH382">
            <v>6924.0599999999995</v>
          </cell>
          <cell r="AI382">
            <v>5328.15</v>
          </cell>
          <cell r="AJ382">
            <v>6568.34</v>
          </cell>
          <cell r="AK382">
            <v>7763.4000000000005</v>
          </cell>
          <cell r="AL382">
            <v>6138.6899999999987</v>
          </cell>
          <cell r="AM382">
            <v>6417.329999999999</v>
          </cell>
          <cell r="AN382">
            <v>6078.11</v>
          </cell>
          <cell r="AO382">
            <v>3509.3199999999997</v>
          </cell>
          <cell r="AP382">
            <v>7300.79</v>
          </cell>
          <cell r="AQ382">
            <v>6006.11</v>
          </cell>
          <cell r="AR382">
            <v>5705.8</v>
          </cell>
          <cell r="AS382">
            <v>6051.5999999999995</v>
          </cell>
          <cell r="AU382">
            <v>5912.29</v>
          </cell>
          <cell r="AV382">
            <v>9166.5600000000013</v>
          </cell>
          <cell r="AW382">
            <v>3813.8799999999997</v>
          </cell>
          <cell r="AX382">
            <v>8315.23</v>
          </cell>
          <cell r="AY382">
            <v>6669.79</v>
          </cell>
          <cell r="AZ382">
            <v>2953.6427499999972</v>
          </cell>
          <cell r="BA382">
            <v>3177.586249999998</v>
          </cell>
          <cell r="BB382">
            <v>3244.202666666667</v>
          </cell>
          <cell r="BC382">
            <v>4160.9206249999997</v>
          </cell>
          <cell r="BD382">
            <v>3404.2525416666663</v>
          </cell>
          <cell r="BE382">
            <v>3912.4391219286322</v>
          </cell>
          <cell r="BF382">
            <v>3684.7361249999994</v>
          </cell>
          <cell r="BH382">
            <v>4387.3499688671773</v>
          </cell>
          <cell r="BI382">
            <v>3801.9145836967305</v>
          </cell>
          <cell r="BJ382">
            <v>3191.704117515595</v>
          </cell>
          <cell r="BK382">
            <v>3275.6618906104395</v>
          </cell>
          <cell r="BL382">
            <v>2341.085446733211</v>
          </cell>
          <cell r="BM382">
            <v>2156.5723677332494</v>
          </cell>
          <cell r="BN382">
            <v>2122.4641113307121</v>
          </cell>
          <cell r="BO382">
            <v>1384.9657921807757</v>
          </cell>
          <cell r="BP382">
            <v>1193.1199999999999</v>
          </cell>
          <cell r="BQ382">
            <v>1193.1199999999999</v>
          </cell>
          <cell r="BR382">
            <v>1193.1199999999999</v>
          </cell>
          <cell r="BS382">
            <v>1193.1199999999999</v>
          </cell>
          <cell r="BT382">
            <v>1087.7600000000009</v>
          </cell>
          <cell r="BU382">
            <v>1062.8500000000008</v>
          </cell>
          <cell r="BV382">
            <v>1037.940000000001</v>
          </cell>
          <cell r="BW382">
            <v>1013.0300000000009</v>
          </cell>
          <cell r="BX382">
            <v>988.12000000000091</v>
          </cell>
          <cell r="BY382">
            <v>963.21000000000095</v>
          </cell>
          <cell r="BZ382">
            <v>938.30000000000086</v>
          </cell>
          <cell r="CA382">
            <v>913.3900000000009</v>
          </cell>
          <cell r="CB382">
            <v>888.48000000000093</v>
          </cell>
          <cell r="CC382">
            <v>1099.7374029852363</v>
          </cell>
          <cell r="CD382">
            <v>1540.380422151321</v>
          </cell>
          <cell r="CE382">
            <v>2119.0020250222742</v>
          </cell>
        </row>
        <row r="383">
          <cell r="B383" t="str">
            <v>Income Tax Expense</v>
          </cell>
          <cell r="H383">
            <v>0</v>
          </cell>
          <cell r="I383">
            <v>0</v>
          </cell>
          <cell r="J383">
            <v>0</v>
          </cell>
          <cell r="K383">
            <v>0</v>
          </cell>
          <cell r="L383">
            <v>0</v>
          </cell>
          <cell r="M383">
            <v>0</v>
          </cell>
          <cell r="N383">
            <v>0</v>
          </cell>
          <cell r="O383">
            <v>0</v>
          </cell>
          <cell r="P383">
            <v>0</v>
          </cell>
          <cell r="Q383">
            <v>0</v>
          </cell>
          <cell r="R383">
            <v>0</v>
          </cell>
          <cell r="S383">
            <v>75184.5</v>
          </cell>
          <cell r="U383">
            <v>-4149.6000000000004</v>
          </cell>
          <cell r="V383">
            <v>27259.38</v>
          </cell>
          <cell r="W383">
            <v>43999.67</v>
          </cell>
          <cell r="X383">
            <v>5252.26</v>
          </cell>
          <cell r="Y383">
            <v>-8663.16</v>
          </cell>
          <cell r="Z383">
            <v>-12986.73</v>
          </cell>
          <cell r="AA383">
            <v>-57707.29</v>
          </cell>
          <cell r="AB383">
            <v>10615.87</v>
          </cell>
          <cell r="AC383">
            <v>3203.17</v>
          </cell>
          <cell r="AD383">
            <v>15678.88</v>
          </cell>
          <cell r="AE383">
            <v>23015.55</v>
          </cell>
          <cell r="AF383">
            <v>-17058.95</v>
          </cell>
          <cell r="AH383">
            <v>0</v>
          </cell>
          <cell r="AJ383">
            <v>0</v>
          </cell>
          <cell r="AL383">
            <v>53605.52</v>
          </cell>
          <cell r="AM383">
            <v>-21939.1</v>
          </cell>
          <cell r="AN383">
            <v>-25879.89</v>
          </cell>
          <cell r="AO383">
            <v>-16108.14</v>
          </cell>
          <cell r="AP383">
            <v>11861.45</v>
          </cell>
          <cell r="AQ383">
            <v>10087.15</v>
          </cell>
          <cell r="AR383">
            <v>-8679.9</v>
          </cell>
          <cell r="AS383">
            <v>4450.3100000000004</v>
          </cell>
          <cell r="AU383">
            <v>0</v>
          </cell>
          <cell r="AV383">
            <v>0</v>
          </cell>
          <cell r="AW383">
            <v>0</v>
          </cell>
          <cell r="AX383">
            <v>47497.46</v>
          </cell>
          <cell r="AY383">
            <v>-47497.46</v>
          </cell>
          <cell r="BH383">
            <v>27474.001349576643</v>
          </cell>
          <cell r="BI383">
            <v>25024.631965127777</v>
          </cell>
          <cell r="BJ383">
            <v>29006.905879969912</v>
          </cell>
          <cell r="BK383">
            <v>27342.507773053629</v>
          </cell>
          <cell r="BL383">
            <v>27072.091481204625</v>
          </cell>
          <cell r="BM383">
            <v>29418.234629916842</v>
          </cell>
          <cell r="BN383">
            <v>29788.467106837546</v>
          </cell>
          <cell r="BO383">
            <v>28307.348927545943</v>
          </cell>
          <cell r="BP383">
            <v>27430.6703402368</v>
          </cell>
          <cell r="BQ383">
            <v>29454.567657318577</v>
          </cell>
          <cell r="BR383">
            <v>26764.347092465032</v>
          </cell>
          <cell r="BS383">
            <v>28889.789409008226</v>
          </cell>
          <cell r="BT383">
            <v>-37419.612528401725</v>
          </cell>
          <cell r="BU383">
            <v>-37244.745784665771</v>
          </cell>
          <cell r="BV383">
            <v>-37339.080710254944</v>
          </cell>
          <cell r="BW383">
            <v>-37388.785759523467</v>
          </cell>
          <cell r="BX383">
            <v>-37513.659810545912</v>
          </cell>
          <cell r="BY383">
            <v>-37572.505860776582</v>
          </cell>
          <cell r="BZ383">
            <v>-37794.448956455191</v>
          </cell>
          <cell r="CA383">
            <v>-37854.162494637014</v>
          </cell>
          <cell r="CB383">
            <v>-37779.502956455282</v>
          </cell>
          <cell r="CC383">
            <v>-37865.275690078037</v>
          </cell>
          <cell r="CD383">
            <v>-37975.073083100666</v>
          </cell>
          <cell r="CE383">
            <v>-38148.747607506637</v>
          </cell>
        </row>
        <row r="384">
          <cell r="B384" t="str">
            <v>Formation cost amortisation</v>
          </cell>
          <cell r="H384">
            <v>8711</v>
          </cell>
          <cell r="I384">
            <v>8711</v>
          </cell>
          <cell r="J384">
            <v>8711</v>
          </cell>
          <cell r="K384">
            <v>8711</v>
          </cell>
          <cell r="L384">
            <v>6689</v>
          </cell>
          <cell r="M384">
            <v>6689</v>
          </cell>
          <cell r="N384">
            <v>6686</v>
          </cell>
          <cell r="O384">
            <v>6686</v>
          </cell>
          <cell r="P384">
            <v>6686</v>
          </cell>
          <cell r="Q384">
            <v>6686</v>
          </cell>
          <cell r="R384">
            <v>6686</v>
          </cell>
          <cell r="S384">
            <v>88354.6</v>
          </cell>
          <cell r="U384">
            <v>6686</v>
          </cell>
          <cell r="V384">
            <v>6686</v>
          </cell>
          <cell r="W384">
            <v>6686</v>
          </cell>
          <cell r="X384">
            <v>6686</v>
          </cell>
          <cell r="Y384">
            <v>6686</v>
          </cell>
          <cell r="Z384">
            <v>6686</v>
          </cell>
          <cell r="AA384">
            <v>6686</v>
          </cell>
          <cell r="AB384">
            <v>6686</v>
          </cell>
          <cell r="AC384">
            <v>6686</v>
          </cell>
          <cell r="AD384">
            <v>6686</v>
          </cell>
          <cell r="AE384">
            <v>6686</v>
          </cell>
          <cell r="AF384">
            <v>6686</v>
          </cell>
          <cell r="AH384">
            <v>6686</v>
          </cell>
          <cell r="AI384">
            <v>6686</v>
          </cell>
          <cell r="AJ384">
            <v>6686</v>
          </cell>
          <cell r="AK384">
            <v>6686</v>
          </cell>
          <cell r="AL384">
            <v>6686</v>
          </cell>
          <cell r="AM384">
            <v>6686</v>
          </cell>
          <cell r="AN384">
            <v>6686</v>
          </cell>
          <cell r="AO384">
            <v>6686</v>
          </cell>
          <cell r="AP384">
            <v>6686</v>
          </cell>
          <cell r="AQ384">
            <v>6686</v>
          </cell>
          <cell r="AR384">
            <v>6686</v>
          </cell>
          <cell r="AS384">
            <v>103163.21</v>
          </cell>
          <cell r="AU384">
            <v>0</v>
          </cell>
          <cell r="AV384">
            <v>0</v>
          </cell>
          <cell r="AW384">
            <v>0</v>
          </cell>
          <cell r="AX384">
            <v>0</v>
          </cell>
          <cell r="AY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row>
        <row r="385">
          <cell r="B385" t="str">
            <v>Total Other Expenses</v>
          </cell>
          <cell r="H385">
            <v>14570.11</v>
          </cell>
          <cell r="I385">
            <v>13324.77</v>
          </cell>
          <cell r="J385">
            <v>11877.94</v>
          </cell>
          <cell r="K385">
            <v>11943.91</v>
          </cell>
          <cell r="L385">
            <v>12039.51</v>
          </cell>
          <cell r="M385">
            <v>10507.06</v>
          </cell>
          <cell r="N385">
            <v>11859.68</v>
          </cell>
          <cell r="O385">
            <v>10021.15</v>
          </cell>
          <cell r="P385">
            <v>11173.81</v>
          </cell>
          <cell r="Q385">
            <v>9951.59</v>
          </cell>
          <cell r="R385">
            <v>9918.24</v>
          </cell>
          <cell r="S385">
            <v>216498.93</v>
          </cell>
          <cell r="U385">
            <v>6550.0199999999995</v>
          </cell>
          <cell r="V385">
            <v>38221.17</v>
          </cell>
          <cell r="W385">
            <v>55246.06</v>
          </cell>
          <cell r="X385">
            <v>16698.400000000001</v>
          </cell>
          <cell r="Y385">
            <v>2404.5699999999997</v>
          </cell>
          <cell r="Z385">
            <v>-2344.9399999999987</v>
          </cell>
          <cell r="AA385">
            <v>-45322.37</v>
          </cell>
          <cell r="AB385">
            <v>22212.7</v>
          </cell>
          <cell r="AC385">
            <v>16946.190000000002</v>
          </cell>
          <cell r="AD385">
            <v>30442.86</v>
          </cell>
          <cell r="AE385">
            <v>37792.020000000004</v>
          </cell>
          <cell r="AF385">
            <v>-3046.16</v>
          </cell>
          <cell r="AH385">
            <v>13610.06</v>
          </cell>
          <cell r="AI385">
            <v>12014.15</v>
          </cell>
          <cell r="AJ385">
            <v>13254.34</v>
          </cell>
          <cell r="AK385">
            <v>14449.400000000001</v>
          </cell>
          <cell r="AL385">
            <v>66430.209999999992</v>
          </cell>
          <cell r="AM385">
            <v>-8835.77</v>
          </cell>
          <cell r="AN385">
            <v>-13115.779999999999</v>
          </cell>
          <cell r="AO385">
            <v>-5912.82</v>
          </cell>
          <cell r="AP385">
            <v>25848.240000000002</v>
          </cell>
          <cell r="AQ385">
            <v>22779.26</v>
          </cell>
          <cell r="AR385">
            <v>3711.9000000000005</v>
          </cell>
          <cell r="AS385">
            <v>113665.12000000001</v>
          </cell>
          <cell r="AU385">
            <v>5912.29</v>
          </cell>
          <cell r="AV385">
            <v>9166.5600000000013</v>
          </cell>
          <cell r="AW385">
            <v>3813.8799999999997</v>
          </cell>
          <cell r="AX385">
            <v>55812.69</v>
          </cell>
          <cell r="AY385">
            <v>-40827.67</v>
          </cell>
          <cell r="AZ385">
            <v>2953.6427499999972</v>
          </cell>
          <cell r="BA385">
            <v>3177.586249999998</v>
          </cell>
          <cell r="BB385">
            <v>3244.202666666667</v>
          </cell>
          <cell r="BC385">
            <v>4160.9206249999997</v>
          </cell>
          <cell r="BD385">
            <v>3404.2525416666663</v>
          </cell>
          <cell r="BE385">
            <v>3912.4391219286322</v>
          </cell>
          <cell r="BF385">
            <v>3684.7361249999994</v>
          </cell>
          <cell r="BH385">
            <v>31861.35131844382</v>
          </cell>
          <cell r="BI385">
            <v>28826.546548824506</v>
          </cell>
          <cell r="BJ385">
            <v>32198.609997485506</v>
          </cell>
          <cell r="BK385">
            <v>30618.16966366407</v>
          </cell>
          <cell r="BL385">
            <v>29413.176927937835</v>
          </cell>
          <cell r="BM385">
            <v>31574.806997650092</v>
          </cell>
          <cell r="BN385">
            <v>31910.931218168258</v>
          </cell>
          <cell r="BO385">
            <v>29692.314719726717</v>
          </cell>
          <cell r="BP385">
            <v>28623.790340236799</v>
          </cell>
          <cell r="BQ385">
            <v>30647.687657318576</v>
          </cell>
          <cell r="BR385">
            <v>27957.467092465031</v>
          </cell>
          <cell r="BS385">
            <v>30082.909409008225</v>
          </cell>
          <cell r="BT385">
            <v>-36331.852528401723</v>
          </cell>
          <cell r="BU385">
            <v>-36181.895784665772</v>
          </cell>
          <cell r="BV385">
            <v>-36301.140710254942</v>
          </cell>
          <cell r="BW385">
            <v>-36375.755759523468</v>
          </cell>
          <cell r="BX385">
            <v>-36525.53981054591</v>
          </cell>
          <cell r="BY385">
            <v>-36609.295860776583</v>
          </cell>
          <cell r="BZ385">
            <v>-36856.148956455188</v>
          </cell>
          <cell r="CA385">
            <v>-36940.772494637014</v>
          </cell>
          <cell r="CB385">
            <v>-36891.022956455279</v>
          </cell>
          <cell r="CC385">
            <v>-36765.538287092801</v>
          </cell>
          <cell r="CD385">
            <v>-36434.692660949346</v>
          </cell>
          <cell r="CE385">
            <v>-36029.745582484364</v>
          </cell>
        </row>
        <row r="387">
          <cell r="B387" t="str">
            <v>Net Profit / (Loss)</v>
          </cell>
          <cell r="H387">
            <v>29084.79</v>
          </cell>
          <cell r="I387">
            <v>15076.77</v>
          </cell>
          <cell r="J387">
            <v>181641.05</v>
          </cell>
          <cell r="K387">
            <v>25795.35</v>
          </cell>
          <cell r="L387">
            <v>-62018.95</v>
          </cell>
          <cell r="M387">
            <v>76796.63</v>
          </cell>
          <cell r="N387">
            <v>13034.67</v>
          </cell>
          <cell r="O387">
            <v>7992.09</v>
          </cell>
          <cell r="P387">
            <v>134319.85999999999</v>
          </cell>
          <cell r="Q387">
            <v>68261.391124999995</v>
          </cell>
          <cell r="R387">
            <v>158697.47000000003</v>
          </cell>
          <cell r="S387">
            <v>374941.84</v>
          </cell>
          <cell r="U387">
            <v>-6570.3399999999392</v>
          </cell>
          <cell r="V387">
            <v>63363.439999999988</v>
          </cell>
          <cell r="W387">
            <v>102666.55000000013</v>
          </cell>
          <cell r="X387">
            <v>-37003.730000000156</v>
          </cell>
          <cell r="Y387">
            <v>-20739.010000000126</v>
          </cell>
          <cell r="Z387">
            <v>-59193.380000000005</v>
          </cell>
          <cell r="AA387">
            <v>-55610.100000000057</v>
          </cell>
          <cell r="AB387">
            <v>22609.359999999924</v>
          </cell>
          <cell r="AC387">
            <v>6440.3800000000992</v>
          </cell>
          <cell r="AD387">
            <v>36541.53</v>
          </cell>
          <cell r="AE387">
            <v>53703.040000000066</v>
          </cell>
          <cell r="AF387">
            <v>-35305.22</v>
          </cell>
          <cell r="AH387">
            <v>-14601.48999999976</v>
          </cell>
          <cell r="AI387">
            <v>-79254.100000000006</v>
          </cell>
          <cell r="AJ387">
            <v>59105.350000000064</v>
          </cell>
          <cell r="AK387">
            <v>35028.089999999938</v>
          </cell>
          <cell r="AL387">
            <v>125575.14160912461</v>
          </cell>
          <cell r="AM387">
            <v>-51057.859999999884</v>
          </cell>
          <cell r="AN387">
            <v>-60386.409999999902</v>
          </cell>
          <cell r="AO387">
            <v>-37162.69</v>
          </cell>
          <cell r="AP387">
            <v>27676.720000000194</v>
          </cell>
          <cell r="AQ387">
            <v>18758.160000000167</v>
          </cell>
          <cell r="AR387">
            <v>-25308.699999999924</v>
          </cell>
          <cell r="AS387">
            <v>-169757.88999999981</v>
          </cell>
          <cell r="AU387">
            <v>-71368.329999999856</v>
          </cell>
          <cell r="AV387">
            <v>-10740.589999999964</v>
          </cell>
          <cell r="AW387">
            <v>49335.120000000046</v>
          </cell>
          <cell r="AX387">
            <v>132699.71000000008</v>
          </cell>
          <cell r="AY387">
            <v>-128953.11999999986</v>
          </cell>
          <cell r="AZ387">
            <v>-27211.490409520389</v>
          </cell>
          <cell r="BA387">
            <v>-124984.80722861862</v>
          </cell>
          <cell r="BB387">
            <v>-185587.81571696431</v>
          </cell>
          <cell r="BC387">
            <v>90301.451145665269</v>
          </cell>
          <cell r="BD387">
            <v>54282.418769775191</v>
          </cell>
          <cell r="BE387">
            <v>76237.038410817797</v>
          </cell>
          <cell r="BF387">
            <v>99631.948689862023</v>
          </cell>
          <cell r="BH387">
            <v>62586.003149012162</v>
          </cell>
          <cell r="BI387">
            <v>56870.807918631472</v>
          </cell>
          <cell r="BJ387">
            <v>66162.780386596409</v>
          </cell>
          <cell r="BK387">
            <v>62279.184803791912</v>
          </cell>
          <cell r="BL387">
            <v>61648.213456144076</v>
          </cell>
          <cell r="BM387">
            <v>67122.547469805897</v>
          </cell>
          <cell r="BN387">
            <v>67986.42324928772</v>
          </cell>
          <cell r="BO387">
            <v>64530.480830940483</v>
          </cell>
          <cell r="BP387">
            <v>62484.8974605525</v>
          </cell>
          <cell r="BQ387">
            <v>67207.32453374342</v>
          </cell>
          <cell r="BR387">
            <v>60930.143215751596</v>
          </cell>
          <cell r="BS387">
            <v>65889.508621019544</v>
          </cell>
          <cell r="BT387">
            <v>-87312.429232937371</v>
          </cell>
          <cell r="BU387">
            <v>-86904.406830886815</v>
          </cell>
          <cell r="BV387">
            <v>-87124.521657261532</v>
          </cell>
          <cell r="BW387">
            <v>-87240.500105554704</v>
          </cell>
          <cell r="BX387">
            <v>-87531.872891273961</v>
          </cell>
          <cell r="BY387">
            <v>-87669.180341811938</v>
          </cell>
          <cell r="BZ387">
            <v>-88187.047565062312</v>
          </cell>
          <cell r="CA387">
            <v>-88326.379154152979</v>
          </cell>
          <cell r="CB387">
            <v>-88152.173565062229</v>
          </cell>
          <cell r="CC387">
            <v>-88352.309943515545</v>
          </cell>
          <cell r="CD387">
            <v>-88608.503860568162</v>
          </cell>
          <cell r="CE387" t="e">
            <v>#REF!</v>
          </cell>
        </row>
      </sheetData>
      <sheetData sheetId="37"/>
      <sheetData sheetId="38">
        <row r="3">
          <cell r="B3">
            <v>40210</v>
          </cell>
        </row>
        <row r="6">
          <cell r="B6">
            <v>0.1</v>
          </cell>
        </row>
        <row r="12">
          <cell r="B12">
            <v>0.23797656191870609</v>
          </cell>
        </row>
        <row r="13">
          <cell r="B13">
            <v>1.0200000000000001E-2</v>
          </cell>
        </row>
        <row r="14">
          <cell r="B14">
            <v>0.3</v>
          </cell>
        </row>
        <row r="17">
          <cell r="B17">
            <v>0.09</v>
          </cell>
        </row>
        <row r="21">
          <cell r="B21">
            <v>0.05</v>
          </cell>
        </row>
        <row r="22">
          <cell r="B22">
            <v>0.03</v>
          </cell>
          <cell r="D22" t="str">
            <v>FBT Reimbursement</v>
          </cell>
          <cell r="F22">
            <v>940.51</v>
          </cell>
        </row>
        <row r="23">
          <cell r="B23">
            <v>350000</v>
          </cell>
          <cell r="D23" t="str">
            <v>Buy/Sell Insurance</v>
          </cell>
          <cell r="F23">
            <v>4857.0199999999995</v>
          </cell>
        </row>
        <row r="24">
          <cell r="B24">
            <v>9.1300000000000006E-2</v>
          </cell>
          <cell r="D24" t="str">
            <v>Other</v>
          </cell>
        </row>
        <row r="25">
          <cell r="B25">
            <v>40</v>
          </cell>
          <cell r="D25" t="str">
            <v>Repayments</v>
          </cell>
        </row>
        <row r="28">
          <cell r="D28" t="str">
            <v>Leasehold Improvements</v>
          </cell>
          <cell r="E28">
            <v>0.1</v>
          </cell>
          <cell r="F28" t="str">
            <v>Prime Cost</v>
          </cell>
        </row>
        <row r="29">
          <cell r="B29">
            <v>6686</v>
          </cell>
          <cell r="D29" t="str">
            <v>Plant &amp; Equipment</v>
          </cell>
          <cell r="E29">
            <v>0.2</v>
          </cell>
          <cell r="F29" t="str">
            <v>Diminishing</v>
          </cell>
        </row>
        <row r="30">
          <cell r="D30" t="str">
            <v>Vehicles</v>
          </cell>
          <cell r="E30">
            <v>0.25</v>
          </cell>
          <cell r="F30" t="str">
            <v>Diminishing</v>
          </cell>
        </row>
        <row r="31">
          <cell r="D31" t="str">
            <v>Furniture and Fixtures</v>
          </cell>
          <cell r="E31">
            <v>0.15</v>
          </cell>
          <cell r="F31" t="str">
            <v>Diminishing</v>
          </cell>
        </row>
        <row r="32">
          <cell r="B32">
            <v>0.25</v>
          </cell>
          <cell r="D32" t="str">
            <v>Low Value Assets</v>
          </cell>
          <cell r="E32">
            <v>0.375</v>
          </cell>
          <cell r="F32" t="str">
            <v>Diminishing</v>
          </cell>
        </row>
        <row r="33">
          <cell r="B33">
            <v>0.25</v>
          </cell>
        </row>
        <row r="37">
          <cell r="A37" t="str">
            <v>Director</v>
          </cell>
        </row>
        <row r="38">
          <cell r="A38" t="str">
            <v>Candidate Care</v>
          </cell>
        </row>
        <row r="39">
          <cell r="A39" t="str">
            <v>Contractor Care</v>
          </cell>
        </row>
        <row r="40">
          <cell r="A40" t="str">
            <v>Business Development</v>
          </cell>
        </row>
        <row r="41">
          <cell r="A41" t="str">
            <v>Administration</v>
          </cell>
        </row>
        <row r="42">
          <cell r="A42" t="str">
            <v>Finance</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Ratio Analysis"/>
      <sheetName val="Rolling 12 month P&amp;L"/>
      <sheetName val="Original Budget"/>
      <sheetName val="Profit and Loss"/>
      <sheetName val="Balance Sheet"/>
      <sheetName val="Cash Flow"/>
      <sheetName val="Reconciliation - Debtors"/>
      <sheetName val="Reconciliation - Creditors"/>
      <sheetName val="Reconciliation - Other"/>
      <sheetName val="Input - General"/>
      <sheetName val="Input - P&amp;L"/>
      <sheetName val="Input - Balance Sheet"/>
      <sheetName val="Reconciliation - Inputs"/>
      <sheetName val="P&amp;L Forecast"/>
      <sheetName val="NSW Revenue"/>
      <sheetName val="VIC Revenue"/>
      <sheetName val="Revenue - Type"/>
      <sheetName val="Revenue - Consultant"/>
      <sheetName val="M Floyd"/>
      <sheetName val="N Ford"/>
      <sheetName val="N Dunn"/>
      <sheetName val="M Iuculano"/>
      <sheetName val="C Harrison"/>
      <sheetName val="K Miller"/>
      <sheetName val="L Shteinberg"/>
      <sheetName val="C Khor"/>
      <sheetName val="J Davies"/>
      <sheetName val="T Fewster"/>
      <sheetName val="T Ashdown"/>
      <sheetName val="N Cerny"/>
      <sheetName val="C Hughes"/>
      <sheetName val="SYD Contracting"/>
      <sheetName val="CAPEX"/>
      <sheetName val="Accounting"/>
      <sheetName val="Advertising - Internet"/>
      <sheetName val="Advertising - Print"/>
      <sheetName val="Conferences"/>
      <sheetName val="Rationale Travel"/>
      <sheetName val="Rationale Conference"/>
      <sheetName val="Contractors"/>
      <sheetName val="Corp Advisory"/>
      <sheetName val="Depreciation"/>
      <sheetName val="Document Destruction"/>
      <sheetName val="Entertainment"/>
      <sheetName val="Insurance - KP"/>
      <sheetName val="Insurance - Business"/>
      <sheetName val="Internal Recruitment"/>
      <sheetName val="Internet"/>
      <sheetName val="Consulting"/>
      <sheetName val="IT Repairs"/>
      <sheetName val="Legal Fees"/>
      <sheetName val="Licensing Database"/>
      <sheetName val="Marketing"/>
      <sheetName val="Memberships"/>
      <sheetName val="Motor Vehicle"/>
      <sheetName val="MV - Lease Interest"/>
      <sheetName val="Occupancy - SYD"/>
      <sheetName val="Occupancy - MELB"/>
      <sheetName val="Office - General Exp"/>
      <sheetName val="Formation Amortisation"/>
      <sheetName val="Other Expense - Interest"/>
      <sheetName val="Other Income - Interest"/>
      <sheetName val="Parking"/>
      <sheetName val="Postage"/>
      <sheetName val="Printing"/>
      <sheetName val="NSW Salary Summary"/>
      <sheetName val="VIC Salary Summary"/>
      <sheetName val="NSW Salary Detail"/>
      <sheetName val="VIC Salary Detail"/>
      <sheetName val="Directors Remuneration"/>
      <sheetName val="Small Asset Purchases"/>
      <sheetName val="Staff Amenities"/>
      <sheetName val="Staff Development"/>
      <sheetName val="Stationary"/>
      <sheetName val="Telephone"/>
      <sheetName val="Training"/>
      <sheetName val="Sheet1"/>
      <sheetName val="Bank register"/>
    </sheetNames>
    <sheetDataSet>
      <sheetData sheetId="0"/>
      <sheetData sheetId="1"/>
      <sheetData sheetId="2"/>
      <sheetData sheetId="3"/>
      <sheetData sheetId="4"/>
      <sheetData sheetId="5"/>
      <sheetData sheetId="6"/>
      <sheetData sheetId="7"/>
      <sheetData sheetId="8"/>
      <sheetData sheetId="9"/>
      <sheetData sheetId="10">
        <row r="23">
          <cell r="B23">
            <v>350000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AN_Spatial Analysis_v01_TR"/>
    </sheetNames>
    <definedNames>
      <definedName name="BDA_Date"/>
      <definedName name="BDA_Ref"/>
      <definedName name="Punc_Date"/>
      <definedName name="Punc_Ref"/>
      <definedName name="Sub_Date"/>
      <definedName name="Sub_Ref"/>
    </defined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caa.com.au/imis_prod/documents/271118_NAT_FIGURES_REVEAL_BIG_BOOM_IN_HEAVY_MATERIALS.pdf" TargetMode="External"/><Relationship Id="rId2" Type="http://schemas.openxmlformats.org/officeDocument/2006/relationships/hyperlink" Target="https://www.ccaa.com.au/imis_prod/documents/271118_NAT_FIGURES_REVEAL_BIG_BOOM_IN_HEAVY_MATERIALS.pdf" TargetMode="External"/><Relationship Id="rId1" Type="http://schemas.openxmlformats.org/officeDocument/2006/relationships/hyperlink" Target="https://www.ccaa.com.au/imis_prod/documents/271118_NAT_FIGURES_REVEAL_BIG_BOOM_IN_HEAVY_MATERIALS.pdf"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F7CCE-0DDF-4441-BA9D-D47D940F3002}">
  <sheetPr>
    <tabColor theme="9"/>
    <pageSetUpPr fitToPage="1"/>
  </sheetPr>
  <dimension ref="A1:AG132"/>
  <sheetViews>
    <sheetView zoomScale="61" workbookViewId="0">
      <selection activeCell="E139" sqref="E139"/>
    </sheetView>
    <sheetView topLeftCell="A60" workbookViewId="1">
      <selection activeCell="E66" sqref="E66"/>
    </sheetView>
  </sheetViews>
  <sheetFormatPr defaultColWidth="15.54296875" defaultRowHeight="12.5"/>
  <cols>
    <col min="1" max="4" width="4.453125" style="2" customWidth="1"/>
    <col min="5" max="5" width="38.54296875" style="2" customWidth="1"/>
    <col min="6" max="6" width="191.54296875" style="2" customWidth="1"/>
    <col min="7" max="7" width="3.453125" style="2" customWidth="1"/>
    <col min="8" max="9" width="15.54296875" style="2" customWidth="1"/>
    <col min="10" max="10" width="3.453125" style="2" customWidth="1"/>
    <col min="11" max="26" width="14.81640625" style="2" customWidth="1"/>
    <col min="27" max="27" width="0.81640625" style="2" customWidth="1"/>
    <col min="28" max="30" width="15.54296875" style="2" customWidth="1"/>
    <col min="31" max="31" width="0.81640625" style="2" customWidth="1"/>
    <col min="32" max="32" width="80.54296875" style="2" customWidth="1"/>
    <col min="33" max="16384" width="15.54296875" style="2"/>
  </cols>
  <sheetData>
    <row r="1" spans="1:33" s="56" customFormat="1" ht="10" customHeight="1">
      <c r="A1" s="55"/>
      <c r="D1" s="57"/>
      <c r="E1" s="58"/>
      <c r="F1" s="59"/>
      <c r="G1" s="60"/>
      <c r="H1" s="61"/>
      <c r="I1" s="61"/>
      <c r="J1" s="61"/>
      <c r="K1" s="62"/>
      <c r="L1" s="62"/>
      <c r="M1" s="62"/>
      <c r="N1" s="62"/>
      <c r="O1" s="62"/>
      <c r="P1" s="62"/>
      <c r="Q1" s="62"/>
      <c r="AE1" s="62"/>
      <c r="AG1" s="62"/>
    </row>
    <row r="2" spans="1:33" s="56" customFormat="1" ht="10" customHeight="1">
      <c r="A2" s="55"/>
      <c r="D2" s="57"/>
      <c r="E2" s="58"/>
      <c r="F2" s="59"/>
      <c r="G2" s="60"/>
      <c r="H2" s="61"/>
      <c r="I2" s="61"/>
      <c r="J2" s="61"/>
      <c r="K2" s="62"/>
      <c r="L2" s="62"/>
      <c r="M2" s="62"/>
      <c r="N2" s="62"/>
      <c r="O2" s="62"/>
      <c r="P2" s="62"/>
      <c r="Q2" s="62"/>
      <c r="AE2" s="62"/>
      <c r="AG2" s="62"/>
    </row>
    <row r="3" spans="1:33" s="56" customFormat="1" ht="10" customHeight="1">
      <c r="A3" s="55"/>
      <c r="D3" s="63"/>
      <c r="E3" s="63"/>
      <c r="F3" s="64"/>
      <c r="G3" s="60"/>
    </row>
    <row r="4" spans="1:33" s="68" customFormat="1" ht="5.15" customHeight="1">
      <c r="A4" s="65"/>
      <c r="B4" s="65"/>
      <c r="C4" s="65"/>
      <c r="D4" s="66"/>
      <c r="E4" s="66"/>
      <c r="F4" s="67"/>
      <c r="G4" s="66"/>
      <c r="H4" s="66"/>
      <c r="I4" s="66"/>
      <c r="J4" s="66"/>
      <c r="K4" s="66"/>
      <c r="L4" s="66"/>
      <c r="M4" s="66"/>
      <c r="N4" s="66"/>
      <c r="O4" s="66"/>
      <c r="P4" s="66"/>
      <c r="Q4" s="66"/>
      <c r="AE4" s="66"/>
      <c r="AG4" s="66"/>
    </row>
    <row r="5" spans="1:33" s="69" customFormat="1"/>
    <row r="6" spans="1:33">
      <c r="A6" s="69"/>
      <c r="B6" s="69"/>
      <c r="C6" s="69"/>
      <c r="D6" s="69"/>
      <c r="E6" s="69"/>
      <c r="G6" s="69"/>
      <c r="H6" s="69"/>
      <c r="I6" s="69"/>
      <c r="J6" s="69"/>
      <c r="K6" s="69"/>
      <c r="L6" s="69"/>
      <c r="M6" s="69"/>
      <c r="N6" s="69"/>
      <c r="O6" s="69"/>
      <c r="P6" s="69"/>
      <c r="Q6" s="69"/>
      <c r="R6" s="69"/>
      <c r="S6" s="69"/>
      <c r="T6" s="69"/>
      <c r="U6" s="69"/>
      <c r="V6" s="69"/>
      <c r="W6" s="69"/>
      <c r="X6" s="69"/>
      <c r="Y6" s="30"/>
      <c r="Z6" s="30"/>
      <c r="AA6" s="30"/>
      <c r="AB6" s="30"/>
      <c r="AC6" s="30"/>
      <c r="AD6" s="30"/>
      <c r="AE6" s="30"/>
      <c r="AF6" s="30"/>
    </row>
    <row r="7" spans="1:33">
      <c r="A7" s="69"/>
      <c r="B7" s="69"/>
      <c r="C7" s="69"/>
      <c r="D7" s="69"/>
      <c r="E7" s="69"/>
      <c r="G7" s="69"/>
      <c r="H7" s="69"/>
      <c r="I7" s="69"/>
      <c r="J7" s="69"/>
      <c r="K7" s="69"/>
      <c r="L7" s="69"/>
      <c r="M7" s="69"/>
      <c r="N7" s="69"/>
      <c r="O7" s="69"/>
      <c r="P7" s="69"/>
      <c r="Q7" s="69"/>
      <c r="R7" s="69"/>
      <c r="S7" s="69"/>
      <c r="T7" s="69"/>
      <c r="U7" s="69"/>
      <c r="V7" s="69"/>
      <c r="W7" s="69"/>
      <c r="X7" s="69"/>
      <c r="Y7" s="30"/>
      <c r="Z7" s="30"/>
      <c r="AA7" s="30"/>
      <c r="AB7" s="30"/>
      <c r="AC7" s="30"/>
      <c r="AD7" s="30"/>
      <c r="AE7" s="30"/>
      <c r="AF7" s="30"/>
    </row>
    <row r="8" spans="1:33">
      <c r="A8" s="69"/>
      <c r="B8" s="69"/>
      <c r="C8" s="69"/>
      <c r="D8" s="69"/>
      <c r="E8" s="69"/>
      <c r="G8" s="69"/>
      <c r="H8" s="69"/>
      <c r="I8" s="69"/>
      <c r="J8" s="69"/>
      <c r="K8" s="69"/>
      <c r="L8" s="69"/>
      <c r="M8" s="69"/>
      <c r="N8" s="69"/>
      <c r="O8" s="69"/>
      <c r="P8" s="69"/>
      <c r="Q8" s="69"/>
      <c r="R8" s="69"/>
      <c r="S8" s="69"/>
      <c r="T8" s="69"/>
      <c r="U8" s="69"/>
      <c r="V8" s="69"/>
      <c r="W8" s="69"/>
      <c r="X8" s="69"/>
      <c r="Y8" s="30"/>
      <c r="Z8" s="30"/>
      <c r="AA8" s="30"/>
      <c r="AB8" s="30"/>
      <c r="AC8" s="30"/>
      <c r="AD8" s="30"/>
      <c r="AE8" s="30"/>
      <c r="AF8" s="30"/>
    </row>
    <row r="9" spans="1:33">
      <c r="A9" s="69"/>
      <c r="B9" s="69"/>
      <c r="C9" s="69"/>
      <c r="D9" s="69"/>
      <c r="E9" s="69"/>
      <c r="G9" s="69"/>
      <c r="H9" s="69"/>
      <c r="I9" s="69"/>
      <c r="J9" s="69"/>
      <c r="K9" s="69"/>
      <c r="L9" s="69"/>
      <c r="M9" s="69"/>
      <c r="N9" s="69"/>
      <c r="O9" s="69"/>
      <c r="P9" s="69"/>
      <c r="Q9" s="69"/>
      <c r="R9" s="69"/>
      <c r="S9" s="69"/>
      <c r="T9" s="69"/>
      <c r="U9" s="69"/>
      <c r="V9" s="69"/>
      <c r="W9" s="69"/>
      <c r="X9" s="69"/>
      <c r="Y9" s="30"/>
      <c r="Z9" s="30"/>
      <c r="AA9" s="30"/>
      <c r="AB9" s="30"/>
      <c r="AC9" s="30"/>
      <c r="AD9" s="30"/>
      <c r="AE9" s="30"/>
      <c r="AF9" s="30"/>
    </row>
    <row r="10" spans="1:33">
      <c r="A10" s="69"/>
      <c r="B10" s="69"/>
      <c r="C10" s="69"/>
      <c r="D10" s="69"/>
      <c r="E10" s="69"/>
      <c r="G10" s="69"/>
      <c r="H10" s="69"/>
      <c r="I10" s="69"/>
      <c r="J10" s="69"/>
      <c r="K10" s="69"/>
      <c r="L10" s="69"/>
      <c r="M10" s="69"/>
      <c r="N10" s="69"/>
      <c r="O10" s="69"/>
      <c r="P10" s="69"/>
      <c r="Q10" s="69"/>
      <c r="R10" s="69"/>
      <c r="S10" s="69"/>
      <c r="T10" s="69"/>
      <c r="U10" s="69"/>
      <c r="V10" s="69"/>
      <c r="W10" s="69"/>
      <c r="X10" s="69"/>
      <c r="Y10" s="30"/>
      <c r="Z10" s="30"/>
      <c r="AA10" s="30"/>
      <c r="AB10" s="30"/>
      <c r="AC10" s="30"/>
      <c r="AD10" s="30"/>
      <c r="AE10" s="30"/>
      <c r="AF10" s="30"/>
    </row>
    <row r="11" spans="1:33">
      <c r="A11" s="69"/>
      <c r="B11" s="69"/>
      <c r="C11" s="69"/>
      <c r="D11" s="69"/>
      <c r="E11" s="69"/>
      <c r="G11" s="69"/>
      <c r="H11" s="69"/>
      <c r="I11" s="69"/>
      <c r="J11" s="69"/>
      <c r="K11" s="69"/>
      <c r="L11" s="69"/>
      <c r="M11" s="69"/>
      <c r="N11" s="69"/>
      <c r="O11" s="69"/>
      <c r="P11" s="69"/>
      <c r="Q11" s="69"/>
      <c r="R11" s="69"/>
      <c r="S11" s="69"/>
      <c r="T11" s="69"/>
      <c r="U11" s="69"/>
      <c r="V11" s="69"/>
      <c r="W11" s="69"/>
      <c r="X11" s="69"/>
      <c r="Y11" s="30"/>
      <c r="Z11" s="30"/>
      <c r="AA11" s="30"/>
      <c r="AB11" s="30"/>
      <c r="AC11" s="30"/>
      <c r="AD11" s="30"/>
      <c r="AE11" s="30"/>
      <c r="AF11" s="30"/>
    </row>
    <row r="12" spans="1:33">
      <c r="A12" s="69"/>
      <c r="B12" s="69"/>
      <c r="C12" s="69"/>
      <c r="D12" s="69"/>
      <c r="E12" s="69"/>
      <c r="G12" s="69"/>
      <c r="H12" s="69"/>
      <c r="I12" s="69"/>
      <c r="J12" s="69"/>
      <c r="K12" s="69"/>
      <c r="L12" s="69"/>
      <c r="M12" s="69"/>
      <c r="N12" s="69"/>
      <c r="O12" s="69"/>
      <c r="P12" s="70"/>
      <c r="Q12" s="71"/>
      <c r="R12" s="69"/>
      <c r="S12" s="69"/>
      <c r="T12" s="69"/>
      <c r="U12" s="69"/>
      <c r="V12" s="69"/>
      <c r="W12" s="69"/>
      <c r="X12" s="69"/>
      <c r="Y12" s="30"/>
      <c r="Z12" s="30"/>
      <c r="AA12" s="30"/>
      <c r="AB12" s="30"/>
      <c r="AC12" s="30"/>
      <c r="AD12" s="30"/>
      <c r="AE12" s="30"/>
      <c r="AF12" s="30"/>
    </row>
    <row r="13" spans="1:33">
      <c r="A13" s="69"/>
      <c r="B13" s="69"/>
      <c r="C13" s="69"/>
      <c r="D13" s="69"/>
      <c r="E13" s="69"/>
      <c r="G13" s="69"/>
      <c r="H13" s="69"/>
      <c r="I13" s="69"/>
      <c r="J13" s="69"/>
      <c r="K13" s="69"/>
      <c r="L13" s="69"/>
      <c r="M13" s="69"/>
      <c r="N13" s="69"/>
      <c r="O13" s="69"/>
      <c r="P13" s="69"/>
      <c r="Q13" s="69"/>
      <c r="R13" s="69"/>
      <c r="S13" s="69"/>
      <c r="T13" s="69"/>
      <c r="U13" s="69"/>
      <c r="V13" s="69"/>
      <c r="W13" s="69"/>
      <c r="X13" s="69"/>
      <c r="Y13" s="30"/>
      <c r="Z13" s="30"/>
      <c r="AA13" s="30"/>
      <c r="AB13" s="30"/>
      <c r="AC13" s="30"/>
      <c r="AD13" s="30"/>
      <c r="AE13" s="30"/>
      <c r="AF13" s="30"/>
    </row>
    <row r="14" spans="1:33">
      <c r="A14" s="69"/>
      <c r="B14" s="69"/>
      <c r="C14" s="69"/>
      <c r="D14" s="69"/>
      <c r="E14" s="69"/>
      <c r="G14" s="69"/>
      <c r="H14" s="69"/>
      <c r="I14" s="69"/>
      <c r="J14" s="69"/>
      <c r="K14" s="69"/>
      <c r="L14" s="69"/>
      <c r="M14" s="69"/>
      <c r="N14" s="69"/>
      <c r="O14" s="69"/>
      <c r="P14" s="70"/>
      <c r="Q14" s="69"/>
      <c r="R14" s="69"/>
      <c r="S14" s="69"/>
      <c r="T14" s="69"/>
      <c r="U14" s="69"/>
      <c r="V14" s="69"/>
      <c r="W14" s="69"/>
      <c r="X14" s="69"/>
      <c r="Y14" s="30"/>
      <c r="Z14" s="30"/>
      <c r="AA14" s="30"/>
      <c r="AB14" s="30"/>
      <c r="AC14" s="30"/>
      <c r="AD14" s="30"/>
      <c r="AE14" s="30"/>
      <c r="AF14" s="30"/>
    </row>
    <row r="15" spans="1:33">
      <c r="A15" s="69"/>
      <c r="B15" s="69"/>
      <c r="C15" s="69"/>
      <c r="D15" s="69"/>
      <c r="E15" s="69"/>
      <c r="G15" s="69"/>
      <c r="H15" s="69"/>
      <c r="I15" s="69"/>
      <c r="J15" s="69"/>
      <c r="K15" s="69"/>
      <c r="L15" s="69"/>
      <c r="M15" s="69"/>
      <c r="N15" s="69"/>
      <c r="O15" s="69"/>
      <c r="P15" s="69"/>
      <c r="Q15" s="69"/>
      <c r="R15" s="69"/>
      <c r="S15" s="69"/>
      <c r="T15" s="69"/>
      <c r="U15" s="69"/>
      <c r="V15" s="69"/>
      <c r="W15" s="69"/>
      <c r="X15" s="69"/>
      <c r="Y15" s="30"/>
      <c r="Z15" s="30"/>
      <c r="AA15" s="30"/>
      <c r="AB15" s="30"/>
      <c r="AC15" s="30"/>
      <c r="AD15" s="30"/>
      <c r="AE15" s="30"/>
      <c r="AF15" s="30"/>
    </row>
    <row r="16" spans="1:33">
      <c r="A16" s="69"/>
      <c r="B16" s="69"/>
      <c r="C16" s="69"/>
      <c r="D16" s="69"/>
      <c r="E16" s="69"/>
      <c r="G16" s="69"/>
      <c r="H16" s="69"/>
      <c r="I16" s="69"/>
      <c r="J16" s="69"/>
      <c r="K16" s="69"/>
      <c r="L16" s="69"/>
      <c r="M16" s="69"/>
      <c r="N16" s="69"/>
      <c r="O16" s="69"/>
      <c r="P16" s="69"/>
      <c r="Q16" s="69"/>
      <c r="R16" s="69"/>
      <c r="S16" s="69"/>
      <c r="T16" s="69"/>
      <c r="U16" s="69"/>
      <c r="V16" s="69"/>
      <c r="W16" s="69"/>
      <c r="X16" s="69"/>
      <c r="Y16" s="30"/>
      <c r="Z16" s="30"/>
      <c r="AA16" s="30"/>
      <c r="AB16" s="30"/>
      <c r="AC16" s="30"/>
      <c r="AD16" s="30"/>
      <c r="AE16" s="30"/>
      <c r="AF16" s="30"/>
    </row>
    <row r="17" spans="1:32">
      <c r="A17" s="69"/>
      <c r="B17" s="69"/>
      <c r="C17" s="69"/>
      <c r="D17" s="69"/>
      <c r="E17" s="69"/>
      <c r="G17" s="69"/>
      <c r="H17" s="69"/>
      <c r="I17" s="69"/>
      <c r="J17" s="69"/>
      <c r="K17" s="69"/>
      <c r="L17" s="69"/>
      <c r="M17" s="69"/>
      <c r="N17" s="69"/>
      <c r="O17" s="69"/>
      <c r="P17" s="69"/>
      <c r="Q17" s="69"/>
      <c r="R17" s="69"/>
      <c r="S17" s="69"/>
      <c r="T17" s="69"/>
      <c r="U17" s="69"/>
      <c r="V17" s="69"/>
      <c r="W17" s="69"/>
      <c r="X17" s="69"/>
      <c r="Y17" s="30"/>
      <c r="Z17" s="30"/>
      <c r="AA17" s="30"/>
      <c r="AB17" s="30"/>
      <c r="AC17" s="30"/>
      <c r="AD17" s="30"/>
      <c r="AE17" s="30"/>
      <c r="AF17" s="30"/>
    </row>
    <row r="18" spans="1:32">
      <c r="A18" s="69"/>
      <c r="B18" s="69"/>
      <c r="C18" s="69"/>
      <c r="D18" s="69"/>
      <c r="E18" s="69"/>
      <c r="G18" s="69"/>
      <c r="H18" s="69"/>
      <c r="I18" s="69"/>
      <c r="J18" s="69"/>
      <c r="K18" s="69"/>
      <c r="L18" s="69"/>
      <c r="M18" s="69"/>
      <c r="N18" s="69"/>
      <c r="O18" s="69"/>
      <c r="P18" s="69"/>
      <c r="Q18" s="69"/>
      <c r="R18" s="69"/>
      <c r="S18" s="69"/>
      <c r="T18" s="69"/>
      <c r="U18" s="69"/>
      <c r="V18" s="69"/>
      <c r="W18" s="69"/>
      <c r="X18" s="69"/>
      <c r="Y18" s="30"/>
      <c r="Z18" s="30"/>
      <c r="AA18" s="30"/>
      <c r="AB18" s="30"/>
      <c r="AC18" s="30"/>
      <c r="AD18" s="30"/>
      <c r="AE18" s="30"/>
      <c r="AF18" s="30"/>
    </row>
    <row r="19" spans="1:32">
      <c r="A19" s="69"/>
      <c r="B19" s="69"/>
      <c r="C19" s="69"/>
      <c r="D19" s="69"/>
      <c r="E19" s="69"/>
      <c r="G19" s="69"/>
      <c r="H19" s="69"/>
      <c r="I19" s="69"/>
      <c r="J19" s="69"/>
      <c r="K19" s="69"/>
      <c r="L19" s="69"/>
      <c r="M19" s="69"/>
      <c r="N19" s="69"/>
      <c r="O19" s="69"/>
      <c r="P19" s="69"/>
      <c r="Q19" s="69"/>
      <c r="R19" s="69"/>
      <c r="S19" s="69"/>
      <c r="T19" s="69"/>
      <c r="U19" s="69"/>
      <c r="V19" s="69"/>
      <c r="W19" s="69"/>
      <c r="X19" s="69"/>
      <c r="Y19" s="30"/>
      <c r="Z19" s="30"/>
      <c r="AA19" s="30"/>
      <c r="AB19" s="30"/>
      <c r="AC19" s="30"/>
      <c r="AD19" s="30"/>
      <c r="AE19" s="30"/>
      <c r="AF19" s="30"/>
    </row>
    <row r="20" spans="1:32">
      <c r="A20" s="69"/>
      <c r="B20" s="69"/>
      <c r="C20" s="69"/>
      <c r="D20" s="69"/>
      <c r="E20" s="69"/>
      <c r="G20" s="69"/>
      <c r="H20" s="69"/>
      <c r="I20" s="69"/>
      <c r="J20" s="69"/>
      <c r="K20" s="69"/>
      <c r="L20" s="69"/>
      <c r="M20" s="69"/>
      <c r="N20" s="69"/>
      <c r="O20" s="69"/>
      <c r="P20" s="69"/>
      <c r="Q20" s="69"/>
      <c r="R20" s="69"/>
      <c r="S20" s="69"/>
      <c r="T20" s="69"/>
      <c r="U20" s="69"/>
      <c r="V20" s="69"/>
      <c r="W20" s="69"/>
      <c r="X20" s="69"/>
      <c r="Y20" s="30"/>
      <c r="Z20" s="30"/>
      <c r="AA20" s="30"/>
      <c r="AB20" s="30"/>
      <c r="AC20" s="30"/>
      <c r="AD20" s="30"/>
      <c r="AE20" s="30"/>
      <c r="AF20" s="30"/>
    </row>
    <row r="21" spans="1:32">
      <c r="A21" s="69"/>
      <c r="B21" s="69"/>
      <c r="C21" s="69"/>
      <c r="D21" s="69"/>
      <c r="E21" s="69"/>
      <c r="G21" s="69"/>
      <c r="H21" s="69"/>
      <c r="I21" s="69"/>
      <c r="J21" s="69"/>
      <c r="K21" s="69"/>
      <c r="L21" s="69"/>
      <c r="M21" s="69"/>
      <c r="N21" s="69"/>
      <c r="O21" s="69"/>
      <c r="P21" s="69"/>
      <c r="Q21" s="69"/>
      <c r="R21" s="69"/>
      <c r="S21" s="69"/>
      <c r="T21" s="69"/>
      <c r="U21" s="69"/>
      <c r="V21" s="69"/>
      <c r="W21" s="69"/>
      <c r="X21" s="69"/>
      <c r="Y21" s="30"/>
      <c r="Z21" s="30"/>
      <c r="AA21" s="30"/>
      <c r="AB21" s="30"/>
      <c r="AC21" s="30"/>
      <c r="AD21" s="30"/>
      <c r="AE21" s="30"/>
      <c r="AF21" s="30"/>
    </row>
    <row r="22" spans="1:32">
      <c r="A22" s="69"/>
      <c r="B22" s="69"/>
      <c r="C22" s="69"/>
      <c r="D22" s="69"/>
      <c r="E22" s="69"/>
      <c r="G22" s="69"/>
      <c r="H22" s="69"/>
      <c r="I22" s="69"/>
      <c r="J22" s="69"/>
      <c r="K22" s="69"/>
      <c r="L22" s="69"/>
      <c r="M22" s="69"/>
      <c r="N22" s="69"/>
      <c r="O22" s="69"/>
      <c r="P22" s="69"/>
      <c r="Q22" s="69"/>
      <c r="R22" s="69"/>
      <c r="S22" s="69"/>
      <c r="T22" s="69"/>
      <c r="U22" s="69"/>
      <c r="V22" s="69"/>
      <c r="W22" s="69"/>
      <c r="X22" s="69"/>
      <c r="Y22" s="30"/>
      <c r="Z22" s="30"/>
      <c r="AA22" s="30"/>
      <c r="AB22" s="30"/>
      <c r="AC22" s="30"/>
      <c r="AD22" s="30"/>
      <c r="AE22" s="30"/>
      <c r="AF22" s="30"/>
    </row>
    <row r="23" spans="1:32">
      <c r="A23" s="69"/>
      <c r="B23" s="69"/>
      <c r="C23" s="69"/>
      <c r="D23" s="69"/>
      <c r="E23" s="69"/>
      <c r="G23" s="69"/>
      <c r="H23" s="69"/>
      <c r="I23" s="69"/>
      <c r="J23" s="69"/>
      <c r="K23" s="69"/>
      <c r="L23" s="69"/>
      <c r="M23" s="69"/>
      <c r="N23" s="69"/>
      <c r="O23" s="69"/>
      <c r="P23" s="69"/>
      <c r="Q23" s="69"/>
      <c r="R23" s="69"/>
      <c r="S23" s="69"/>
      <c r="T23" s="69"/>
      <c r="U23" s="69"/>
      <c r="V23" s="69"/>
      <c r="W23" s="69"/>
      <c r="X23" s="69"/>
      <c r="Y23" s="30"/>
      <c r="Z23" s="30"/>
      <c r="AA23" s="30"/>
      <c r="AB23" s="30"/>
      <c r="AC23" s="30"/>
      <c r="AD23" s="30"/>
      <c r="AE23" s="30"/>
      <c r="AF23" s="30"/>
    </row>
    <row r="24" spans="1:32" ht="20">
      <c r="A24" s="69"/>
      <c r="B24" s="69"/>
      <c r="C24" s="69"/>
      <c r="D24" s="69"/>
      <c r="E24" s="72" t="s">
        <v>0</v>
      </c>
      <c r="G24" s="69"/>
      <c r="H24" s="69"/>
      <c r="I24" s="69"/>
      <c r="J24" s="69"/>
      <c r="K24" s="69"/>
      <c r="L24" s="69"/>
      <c r="M24" s="69"/>
      <c r="N24" s="69"/>
      <c r="O24" s="69"/>
      <c r="P24" s="69"/>
      <c r="Q24" s="69"/>
      <c r="R24" s="71"/>
      <c r="S24" s="69"/>
      <c r="T24" s="69"/>
      <c r="U24" s="69"/>
      <c r="V24" s="69"/>
      <c r="W24" s="69"/>
      <c r="X24" s="69"/>
      <c r="Y24" s="30"/>
      <c r="Z24" s="30"/>
      <c r="AA24" s="30"/>
      <c r="AB24" s="30"/>
      <c r="AC24" s="30"/>
      <c r="AD24" s="30"/>
      <c r="AE24" s="30"/>
      <c r="AF24" s="30"/>
    </row>
    <row r="25" spans="1:32" ht="20">
      <c r="A25" s="69"/>
      <c r="B25" s="69"/>
      <c r="C25" s="69"/>
      <c r="D25" s="69"/>
      <c r="E25" s="73"/>
      <c r="F25" s="70"/>
      <c r="G25" s="69"/>
      <c r="H25" s="69"/>
      <c r="I25" s="69"/>
      <c r="J25" s="69"/>
      <c r="K25" s="69"/>
      <c r="L25" s="69"/>
      <c r="M25" s="69"/>
      <c r="N25" s="69"/>
      <c r="O25" s="69"/>
      <c r="P25" s="69"/>
      <c r="Q25" s="69"/>
      <c r="R25" s="69"/>
      <c r="S25" s="69"/>
      <c r="T25" s="69"/>
      <c r="U25" s="69"/>
      <c r="V25" s="69"/>
      <c r="W25" s="69"/>
      <c r="X25" s="69"/>
      <c r="Y25" s="30"/>
      <c r="Z25" s="30"/>
      <c r="AA25" s="30"/>
      <c r="AB25" s="30"/>
      <c r="AC25" s="30"/>
      <c r="AD25" s="30"/>
      <c r="AE25" s="30"/>
      <c r="AF25" s="30"/>
    </row>
    <row r="26" spans="1:32" ht="20">
      <c r="A26" s="69"/>
      <c r="B26" s="69"/>
      <c r="C26" s="69"/>
      <c r="D26" s="69"/>
      <c r="E26" s="74" t="s">
        <v>1</v>
      </c>
      <c r="G26" s="69"/>
      <c r="H26" s="69"/>
      <c r="I26" s="69"/>
      <c r="J26" s="69"/>
      <c r="K26" s="69"/>
      <c r="L26" s="69"/>
      <c r="M26" s="69"/>
      <c r="N26" s="69"/>
      <c r="O26" s="69"/>
      <c r="P26" s="69"/>
      <c r="Q26" s="69"/>
      <c r="R26" s="69"/>
      <c r="S26" s="69"/>
      <c r="T26" s="69"/>
      <c r="U26" s="69"/>
      <c r="V26" s="69"/>
      <c r="W26" s="69"/>
      <c r="X26" s="69"/>
      <c r="Y26" s="30"/>
      <c r="Z26" s="30"/>
      <c r="AA26" s="30"/>
      <c r="AB26" s="30"/>
      <c r="AC26" s="30"/>
      <c r="AD26" s="30"/>
      <c r="AE26" s="30"/>
      <c r="AF26" s="30"/>
    </row>
    <row r="27" spans="1:32" ht="20">
      <c r="A27" s="69"/>
      <c r="B27" s="69"/>
      <c r="C27" s="69"/>
      <c r="D27" s="69"/>
      <c r="E27" s="75"/>
      <c r="F27" s="76"/>
      <c r="G27" s="69"/>
      <c r="H27" s="69"/>
      <c r="I27" s="69"/>
      <c r="J27" s="69"/>
      <c r="K27" s="69"/>
      <c r="L27" s="69"/>
      <c r="M27" s="69"/>
      <c r="N27" s="69"/>
      <c r="O27" s="69"/>
      <c r="P27" s="69"/>
      <c r="Q27" s="69"/>
      <c r="R27" s="69"/>
      <c r="S27" s="69"/>
      <c r="T27" s="69"/>
      <c r="U27" s="69"/>
      <c r="V27" s="69"/>
      <c r="W27" s="69"/>
      <c r="X27" s="69"/>
      <c r="Y27" s="30"/>
      <c r="Z27" s="30"/>
      <c r="AA27" s="30"/>
      <c r="AB27" s="30"/>
      <c r="AC27" s="30"/>
      <c r="AD27" s="30"/>
      <c r="AE27" s="30"/>
      <c r="AF27" s="30"/>
    </row>
    <row r="28" spans="1:32">
      <c r="A28" s="69"/>
      <c r="B28" s="69"/>
      <c r="C28" s="69"/>
      <c r="D28" s="69"/>
      <c r="E28" s="77"/>
      <c r="F28" s="78"/>
      <c r="G28" s="79"/>
      <c r="H28" s="79"/>
      <c r="I28" s="79"/>
      <c r="J28" s="79"/>
      <c r="K28" s="79"/>
      <c r="L28" s="79"/>
      <c r="M28" s="79"/>
      <c r="N28" s="79"/>
      <c r="O28" s="79"/>
      <c r="P28" s="79"/>
      <c r="Q28" s="79"/>
      <c r="R28" s="69"/>
      <c r="S28" s="69"/>
      <c r="T28" s="69"/>
      <c r="U28" s="69"/>
      <c r="V28" s="69"/>
      <c r="W28" s="69"/>
      <c r="X28" s="69"/>
      <c r="Y28" s="30"/>
      <c r="Z28" s="30"/>
      <c r="AA28" s="30"/>
      <c r="AB28" s="30"/>
      <c r="AC28" s="30"/>
      <c r="AD28" s="30"/>
      <c r="AE28" s="30"/>
      <c r="AF28" s="30"/>
    </row>
    <row r="29" spans="1:32" ht="23">
      <c r="A29" s="69"/>
      <c r="B29" s="69"/>
      <c r="C29" s="69"/>
      <c r="D29" s="69"/>
      <c r="E29" s="80" t="s">
        <v>2</v>
      </c>
      <c r="F29" s="81"/>
      <c r="G29" s="69"/>
      <c r="H29" s="69"/>
      <c r="I29" s="69"/>
      <c r="J29" s="69"/>
      <c r="K29" s="69"/>
      <c r="L29" s="69"/>
      <c r="M29" s="69"/>
      <c r="N29" s="69"/>
      <c r="O29" s="69"/>
      <c r="P29" s="69"/>
      <c r="Q29" s="69"/>
      <c r="R29" s="69"/>
      <c r="S29" s="69"/>
      <c r="T29" s="69"/>
      <c r="U29" s="69"/>
      <c r="V29" s="69"/>
      <c r="W29" s="69"/>
      <c r="X29" s="69"/>
      <c r="Y29" s="30"/>
      <c r="Z29" s="30"/>
      <c r="AA29" s="30"/>
      <c r="AB29" s="30"/>
      <c r="AC29" s="30"/>
      <c r="AD29" s="30"/>
      <c r="AE29" s="30"/>
      <c r="AF29" s="30"/>
    </row>
    <row r="30" spans="1:32">
      <c r="A30" s="69"/>
      <c r="B30" s="69"/>
      <c r="C30" s="69"/>
      <c r="D30" s="69"/>
      <c r="E30" s="69"/>
      <c r="F30" s="69"/>
      <c r="G30" s="69"/>
      <c r="H30" s="69"/>
      <c r="I30" s="69"/>
      <c r="J30" s="69"/>
      <c r="K30" s="69"/>
      <c r="L30" s="69"/>
      <c r="M30" s="69"/>
      <c r="N30" s="69"/>
      <c r="O30" s="69"/>
      <c r="P30" s="69"/>
      <c r="Q30" s="69"/>
      <c r="R30" s="69"/>
      <c r="S30" s="69"/>
      <c r="T30" s="69"/>
      <c r="U30" s="69"/>
      <c r="V30" s="69"/>
      <c r="W30" s="69"/>
      <c r="X30" s="69"/>
      <c r="Y30" s="30"/>
      <c r="Z30" s="30"/>
      <c r="AA30" s="30"/>
      <c r="AB30" s="30"/>
      <c r="AC30" s="30"/>
      <c r="AD30" s="30"/>
      <c r="AE30" s="30"/>
      <c r="AF30" s="30"/>
    </row>
    <row r="31" spans="1:32">
      <c r="A31" s="69"/>
      <c r="B31" s="69"/>
      <c r="C31" s="69"/>
      <c r="D31" s="69"/>
      <c r="E31" s="69"/>
      <c r="F31" s="69"/>
      <c r="G31" s="69"/>
      <c r="H31" s="69"/>
      <c r="I31" s="69"/>
      <c r="J31" s="69"/>
      <c r="K31" s="69"/>
      <c r="L31" s="69"/>
      <c r="M31" s="69"/>
      <c r="N31" s="69"/>
      <c r="O31" s="69"/>
      <c r="P31" s="69"/>
      <c r="Q31" s="69"/>
      <c r="R31" s="69"/>
      <c r="S31" s="69"/>
      <c r="T31" s="69"/>
      <c r="U31" s="69"/>
      <c r="V31" s="69"/>
      <c r="W31" s="69"/>
      <c r="X31" s="69"/>
      <c r="Y31" s="30"/>
      <c r="Z31" s="30"/>
      <c r="AA31" s="30"/>
      <c r="AB31" s="30"/>
      <c r="AC31" s="30"/>
      <c r="AD31" s="30"/>
      <c r="AE31" s="30"/>
      <c r="AF31" s="30"/>
    </row>
    <row r="32" spans="1:32">
      <c r="A32" s="69"/>
      <c r="B32" s="69"/>
      <c r="C32" s="69"/>
      <c r="D32" s="69"/>
      <c r="E32" s="69"/>
      <c r="F32" s="69"/>
      <c r="G32" s="69"/>
      <c r="H32" s="69"/>
      <c r="I32" s="69"/>
      <c r="J32" s="69"/>
      <c r="K32" s="69"/>
      <c r="L32" s="69"/>
      <c r="M32" s="69"/>
      <c r="N32" s="69"/>
      <c r="O32" s="69"/>
      <c r="P32" s="69"/>
      <c r="Q32" s="69"/>
      <c r="R32" s="69"/>
      <c r="S32" s="69"/>
      <c r="T32" s="69"/>
      <c r="U32" s="69"/>
      <c r="V32" s="69"/>
      <c r="W32" s="69"/>
      <c r="X32" s="69"/>
      <c r="Y32" s="30"/>
      <c r="Z32" s="30"/>
      <c r="AA32" s="30"/>
      <c r="AB32" s="30"/>
      <c r="AC32" s="30"/>
      <c r="AD32" s="30"/>
      <c r="AE32" s="30"/>
      <c r="AF32" s="30"/>
    </row>
    <row r="33" spans="1:32">
      <c r="A33" s="69"/>
      <c r="B33" s="69"/>
      <c r="C33" s="69"/>
      <c r="D33" s="69"/>
      <c r="E33" s="69"/>
      <c r="F33" s="69"/>
      <c r="G33" s="69"/>
      <c r="H33" s="69"/>
      <c r="I33" s="69"/>
      <c r="J33" s="69"/>
      <c r="K33" s="69"/>
      <c r="L33" s="69"/>
      <c r="M33" s="69"/>
      <c r="N33" s="69"/>
      <c r="O33" s="69"/>
      <c r="P33" s="69"/>
      <c r="Q33" s="69"/>
      <c r="R33" s="69"/>
      <c r="S33" s="69"/>
      <c r="T33" s="69"/>
      <c r="U33" s="69"/>
      <c r="V33" s="69"/>
      <c r="W33" s="69"/>
      <c r="X33" s="69"/>
      <c r="Y33" s="30"/>
      <c r="Z33" s="30"/>
      <c r="AA33" s="30"/>
      <c r="AB33" s="30"/>
      <c r="AC33" s="30"/>
      <c r="AD33" s="30"/>
      <c r="AE33" s="30"/>
      <c r="AF33" s="30"/>
    </row>
    <row r="34" spans="1:32">
      <c r="A34" s="69"/>
      <c r="B34" s="69"/>
      <c r="C34" s="69"/>
      <c r="D34" s="69"/>
      <c r="E34" s="69"/>
      <c r="F34" s="69"/>
      <c r="G34" s="69"/>
      <c r="H34" s="69"/>
      <c r="I34" s="69"/>
      <c r="J34" s="69"/>
      <c r="K34" s="69"/>
      <c r="L34" s="69"/>
      <c r="M34" s="69"/>
      <c r="N34" s="69"/>
      <c r="O34" s="69"/>
      <c r="P34" s="69"/>
      <c r="Q34" s="69"/>
      <c r="R34" s="69"/>
      <c r="S34" s="69"/>
      <c r="T34" s="69"/>
      <c r="U34" s="69"/>
      <c r="V34" s="69"/>
      <c r="W34" s="69"/>
      <c r="X34" s="69"/>
      <c r="Y34" s="30"/>
      <c r="Z34" s="30"/>
      <c r="AA34" s="30"/>
      <c r="AB34" s="30"/>
      <c r="AC34" s="30"/>
      <c r="AD34" s="30"/>
      <c r="AE34" s="30"/>
      <c r="AF34" s="30"/>
    </row>
    <row r="35" spans="1:32">
      <c r="A35" s="69"/>
      <c r="B35" s="69"/>
      <c r="C35" s="69"/>
      <c r="D35" s="69"/>
      <c r="E35" s="69"/>
      <c r="F35" s="69"/>
      <c r="G35" s="69"/>
      <c r="H35" s="69"/>
      <c r="I35" s="69"/>
      <c r="J35" s="69"/>
      <c r="K35" s="69"/>
      <c r="L35" s="69"/>
      <c r="M35" s="69"/>
      <c r="N35" s="69"/>
      <c r="O35" s="69"/>
      <c r="P35" s="69"/>
      <c r="Q35" s="69"/>
      <c r="R35" s="69"/>
      <c r="S35" s="69"/>
      <c r="T35" s="69"/>
      <c r="U35" s="69"/>
      <c r="V35" s="69"/>
      <c r="W35" s="69"/>
      <c r="X35" s="69"/>
      <c r="Y35" s="30"/>
      <c r="Z35" s="30"/>
      <c r="AA35" s="30"/>
      <c r="AB35" s="30"/>
      <c r="AC35" s="30"/>
      <c r="AD35" s="30"/>
      <c r="AE35" s="30"/>
      <c r="AF35" s="30"/>
    </row>
    <row r="36" spans="1:32">
      <c r="A36" s="69"/>
      <c r="B36" s="69"/>
      <c r="C36" s="69"/>
      <c r="D36" s="69"/>
      <c r="E36" s="69"/>
      <c r="F36" s="69"/>
      <c r="G36" s="69"/>
      <c r="H36" s="69"/>
      <c r="I36" s="69"/>
      <c r="J36" s="69"/>
      <c r="K36" s="69"/>
      <c r="L36" s="69"/>
      <c r="M36" s="69"/>
      <c r="N36" s="69"/>
      <c r="O36" s="69"/>
      <c r="P36" s="69"/>
      <c r="Q36" s="69"/>
      <c r="R36" s="69"/>
      <c r="S36" s="69"/>
      <c r="T36" s="69"/>
      <c r="U36" s="69"/>
      <c r="V36" s="69"/>
      <c r="W36" s="69"/>
      <c r="X36" s="69"/>
      <c r="Y36" s="30"/>
      <c r="Z36" s="30"/>
      <c r="AA36" s="30"/>
      <c r="AB36" s="30"/>
      <c r="AC36" s="30"/>
      <c r="AD36" s="30"/>
      <c r="AE36" s="30"/>
      <c r="AF36" s="30"/>
    </row>
    <row r="37" spans="1:32">
      <c r="A37" s="69"/>
      <c r="B37" s="69"/>
      <c r="C37" s="69"/>
      <c r="D37" s="69"/>
      <c r="E37" s="69"/>
      <c r="F37" s="69"/>
      <c r="G37" s="69"/>
      <c r="H37" s="69"/>
      <c r="I37" s="69"/>
      <c r="J37" s="69"/>
      <c r="K37" s="69"/>
      <c r="L37" s="69"/>
      <c r="M37" s="69"/>
      <c r="N37" s="69"/>
      <c r="O37" s="69"/>
      <c r="P37" s="69"/>
      <c r="Q37" s="69"/>
      <c r="R37" s="69"/>
      <c r="S37" s="69"/>
      <c r="T37" s="69"/>
      <c r="U37" s="69"/>
      <c r="V37" s="69"/>
      <c r="W37" s="69"/>
      <c r="X37" s="69"/>
      <c r="Y37" s="30"/>
      <c r="Z37" s="30"/>
      <c r="AA37" s="30"/>
      <c r="AB37" s="30"/>
      <c r="AC37" s="30"/>
      <c r="AD37" s="30"/>
      <c r="AE37" s="30"/>
      <c r="AF37" s="30"/>
    </row>
    <row r="38" spans="1:32">
      <c r="A38" s="69"/>
      <c r="B38" s="69"/>
      <c r="C38" s="69"/>
      <c r="D38" s="69"/>
      <c r="E38" s="69"/>
      <c r="F38" s="69"/>
      <c r="G38" s="69"/>
      <c r="H38" s="69"/>
      <c r="I38" s="69"/>
      <c r="J38" s="69"/>
      <c r="K38" s="69"/>
      <c r="L38" s="69"/>
      <c r="M38" s="69"/>
      <c r="N38" s="69"/>
      <c r="O38" s="69"/>
      <c r="P38" s="69"/>
      <c r="Q38" s="69"/>
      <c r="R38" s="69"/>
      <c r="S38" s="69"/>
      <c r="T38" s="69"/>
      <c r="U38" s="69"/>
      <c r="V38" s="69"/>
      <c r="W38" s="69"/>
      <c r="X38" s="69"/>
      <c r="Y38" s="30"/>
      <c r="Z38" s="30"/>
      <c r="AA38" s="30"/>
      <c r="AB38" s="30"/>
      <c r="AC38" s="30"/>
      <c r="AD38" s="30"/>
      <c r="AE38" s="30"/>
      <c r="AF38" s="30"/>
    </row>
    <row r="39" spans="1:32">
      <c r="A39" s="69"/>
      <c r="B39" s="69"/>
      <c r="C39" s="69"/>
      <c r="D39" s="69"/>
      <c r="E39" s="69"/>
      <c r="F39" s="69"/>
      <c r="G39" s="69"/>
      <c r="H39" s="69"/>
      <c r="I39" s="69"/>
      <c r="J39" s="69"/>
      <c r="K39" s="69"/>
      <c r="L39" s="69"/>
      <c r="M39" s="69"/>
      <c r="N39" s="69"/>
      <c r="O39" s="69"/>
      <c r="P39" s="69"/>
      <c r="Q39" s="69"/>
      <c r="R39" s="69"/>
      <c r="S39" s="69"/>
      <c r="T39" s="69"/>
      <c r="U39" s="69"/>
      <c r="V39" s="69"/>
      <c r="W39" s="69"/>
      <c r="X39" s="69"/>
      <c r="Y39" s="30"/>
      <c r="Z39" s="30"/>
      <c r="AA39" s="30"/>
      <c r="AB39" s="30"/>
      <c r="AC39" s="30"/>
      <c r="AD39" s="30"/>
      <c r="AE39" s="30"/>
      <c r="AF39" s="30"/>
    </row>
    <row r="40" spans="1:32">
      <c r="A40" s="69"/>
      <c r="B40" s="69"/>
      <c r="C40" s="69"/>
      <c r="D40" s="69"/>
      <c r="E40" s="69"/>
      <c r="F40" s="69"/>
      <c r="G40" s="69"/>
      <c r="H40" s="69"/>
      <c r="I40" s="69"/>
      <c r="J40" s="69"/>
      <c r="K40" s="69"/>
      <c r="L40" s="69"/>
      <c r="M40" s="69"/>
      <c r="N40" s="69"/>
      <c r="O40" s="69"/>
      <c r="P40" s="69"/>
      <c r="Q40" s="69"/>
      <c r="R40" s="69"/>
      <c r="S40" s="69"/>
      <c r="T40" s="69"/>
      <c r="U40" s="69"/>
      <c r="V40" s="69"/>
      <c r="W40" s="69"/>
      <c r="X40" s="69"/>
      <c r="Y40" s="30"/>
      <c r="Z40" s="30"/>
      <c r="AA40" s="30"/>
      <c r="AB40" s="30"/>
      <c r="AC40" s="30"/>
      <c r="AD40" s="30"/>
      <c r="AE40" s="30"/>
      <c r="AF40" s="30"/>
    </row>
    <row r="41" spans="1:32">
      <c r="A41" s="69"/>
      <c r="B41" s="69"/>
      <c r="C41" s="69"/>
      <c r="D41" s="69"/>
      <c r="E41" s="69"/>
      <c r="F41" s="69"/>
      <c r="G41" s="69"/>
      <c r="H41" s="69"/>
      <c r="I41" s="69"/>
      <c r="J41" s="69"/>
      <c r="K41" s="69"/>
      <c r="L41" s="69"/>
      <c r="M41" s="69"/>
      <c r="N41" s="69"/>
      <c r="O41" s="69"/>
      <c r="P41" s="69"/>
      <c r="Q41" s="69"/>
      <c r="R41" s="69"/>
      <c r="S41" s="69"/>
      <c r="T41" s="69"/>
      <c r="U41" s="69"/>
      <c r="V41" s="69"/>
      <c r="W41" s="69"/>
      <c r="X41" s="69"/>
      <c r="Y41" s="30"/>
      <c r="Z41" s="30"/>
      <c r="AA41" s="30"/>
      <c r="AB41" s="30"/>
      <c r="AC41" s="30"/>
      <c r="AD41" s="30"/>
      <c r="AE41" s="30"/>
      <c r="AF41" s="30"/>
    </row>
    <row r="42" spans="1:32">
      <c r="A42" s="69"/>
      <c r="B42" s="69"/>
      <c r="C42" s="69"/>
      <c r="D42" s="69"/>
      <c r="E42" s="69"/>
      <c r="F42" s="69"/>
      <c r="G42" s="69"/>
      <c r="H42" s="69"/>
      <c r="I42" s="69"/>
      <c r="J42" s="69"/>
      <c r="K42" s="69"/>
      <c r="L42" s="69"/>
      <c r="M42" s="69"/>
      <c r="N42" s="69"/>
      <c r="O42" s="69"/>
      <c r="P42" s="69"/>
      <c r="Q42" s="69"/>
      <c r="R42" s="69"/>
      <c r="S42" s="69"/>
      <c r="T42" s="69"/>
      <c r="U42" s="69"/>
      <c r="V42" s="69"/>
      <c r="W42" s="69"/>
      <c r="X42" s="69"/>
      <c r="Y42" s="30"/>
      <c r="Z42" s="30"/>
      <c r="AA42" s="30"/>
      <c r="AB42" s="30"/>
      <c r="AC42" s="30"/>
      <c r="AD42" s="30"/>
      <c r="AE42" s="30"/>
      <c r="AF42" s="30"/>
    </row>
    <row r="43" spans="1:32">
      <c r="A43" s="69"/>
      <c r="C43" s="69"/>
      <c r="D43" s="69"/>
      <c r="E43" s="69"/>
      <c r="F43" s="69"/>
      <c r="H43" s="13"/>
      <c r="I43" s="13"/>
      <c r="K43" s="30"/>
      <c r="L43" s="30"/>
      <c r="M43" s="30"/>
      <c r="N43" s="30"/>
      <c r="O43" s="30"/>
      <c r="P43" s="30"/>
      <c r="Q43" s="30"/>
      <c r="R43" s="30"/>
      <c r="S43" s="30"/>
      <c r="T43" s="30"/>
      <c r="U43" s="30"/>
      <c r="V43" s="30"/>
      <c r="W43" s="30"/>
      <c r="X43" s="30"/>
      <c r="Y43" s="30"/>
      <c r="Z43" s="30"/>
      <c r="AA43" s="30"/>
      <c r="AB43" s="30"/>
      <c r="AC43" s="30"/>
      <c r="AD43" s="30"/>
      <c r="AE43" s="30"/>
      <c r="AF43" s="30"/>
    </row>
    <row r="44" spans="1:32">
      <c r="A44" s="69"/>
      <c r="C44" s="69"/>
      <c r="D44" s="69"/>
      <c r="E44" s="69"/>
      <c r="F44" s="69"/>
      <c r="H44" s="13"/>
      <c r="I44" s="13"/>
      <c r="K44" s="30"/>
      <c r="L44" s="30"/>
      <c r="M44" s="30"/>
      <c r="N44" s="30"/>
      <c r="O44" s="30"/>
      <c r="P44" s="30"/>
      <c r="Q44" s="30"/>
      <c r="R44" s="30"/>
      <c r="S44" s="30"/>
      <c r="T44" s="30"/>
      <c r="U44" s="30"/>
      <c r="V44" s="30"/>
      <c r="W44" s="30"/>
      <c r="X44" s="30"/>
      <c r="Y44" s="30"/>
      <c r="Z44" s="30"/>
      <c r="AA44" s="30"/>
      <c r="AB44" s="30"/>
      <c r="AC44" s="30"/>
      <c r="AD44" s="30"/>
      <c r="AE44" s="30"/>
      <c r="AF44" s="30"/>
    </row>
    <row r="45" spans="1:32">
      <c r="A45" s="69"/>
      <c r="C45" s="69"/>
      <c r="D45" s="69"/>
      <c r="E45" s="69"/>
      <c r="F45" s="69"/>
      <c r="H45" s="13"/>
      <c r="I45" s="13"/>
      <c r="K45" s="30"/>
      <c r="L45" s="30"/>
      <c r="M45" s="30"/>
      <c r="N45" s="30"/>
      <c r="O45" s="30"/>
      <c r="P45" s="30"/>
      <c r="Q45" s="30"/>
      <c r="R45" s="30"/>
      <c r="S45" s="30"/>
      <c r="T45" s="30"/>
      <c r="U45" s="30"/>
      <c r="V45" s="30"/>
      <c r="W45" s="30"/>
      <c r="X45" s="30"/>
      <c r="Y45" s="30"/>
      <c r="Z45" s="30"/>
      <c r="AA45" s="30"/>
      <c r="AB45" s="30"/>
      <c r="AC45" s="30"/>
      <c r="AD45" s="30"/>
      <c r="AE45" s="30"/>
      <c r="AF45" s="30"/>
    </row>
    <row r="46" spans="1:32">
      <c r="A46" s="69"/>
      <c r="H46" s="13"/>
      <c r="I46" s="13"/>
      <c r="K46" s="30"/>
      <c r="L46" s="30"/>
      <c r="M46" s="30"/>
      <c r="N46" s="30"/>
      <c r="O46" s="30"/>
      <c r="P46" s="30"/>
      <c r="Q46" s="30"/>
      <c r="R46" s="30"/>
      <c r="S46" s="30"/>
      <c r="T46" s="30"/>
      <c r="U46" s="30"/>
      <c r="V46" s="30"/>
      <c r="W46" s="30"/>
      <c r="X46" s="30"/>
      <c r="Y46" s="30"/>
      <c r="Z46" s="30"/>
      <c r="AA46" s="30"/>
      <c r="AB46" s="30"/>
      <c r="AC46" s="30"/>
      <c r="AD46" s="30"/>
      <c r="AE46" s="30"/>
      <c r="AF46" s="30"/>
    </row>
    <row r="47" spans="1:32">
      <c r="A47" s="69"/>
      <c r="H47" s="13"/>
      <c r="I47" s="13"/>
      <c r="K47" s="30"/>
      <c r="L47" s="30"/>
      <c r="M47" s="30"/>
      <c r="N47" s="30"/>
      <c r="O47" s="30"/>
      <c r="P47" s="30"/>
      <c r="Q47" s="30"/>
      <c r="R47" s="30"/>
      <c r="S47" s="30"/>
      <c r="T47" s="30"/>
      <c r="U47" s="30"/>
      <c r="V47" s="30"/>
      <c r="W47" s="30"/>
      <c r="X47" s="30"/>
      <c r="Y47" s="30"/>
      <c r="Z47" s="30"/>
      <c r="AA47" s="30"/>
      <c r="AB47" s="30"/>
      <c r="AC47" s="30"/>
      <c r="AD47" s="30"/>
      <c r="AE47" s="30"/>
      <c r="AF47" s="30"/>
    </row>
    <row r="48" spans="1:32">
      <c r="A48" s="69"/>
      <c r="H48" s="13"/>
      <c r="I48" s="13"/>
      <c r="K48" s="30"/>
      <c r="L48" s="30"/>
      <c r="M48" s="30"/>
      <c r="N48" s="30"/>
      <c r="O48" s="30"/>
      <c r="P48" s="30"/>
      <c r="Q48" s="30"/>
      <c r="R48" s="30"/>
      <c r="S48" s="30"/>
      <c r="T48" s="30"/>
      <c r="U48" s="30"/>
      <c r="V48" s="30"/>
      <c r="W48" s="30"/>
      <c r="X48" s="30"/>
      <c r="Y48" s="30"/>
      <c r="Z48" s="30"/>
      <c r="AA48" s="30"/>
      <c r="AB48" s="30"/>
      <c r="AC48" s="30"/>
      <c r="AD48" s="30"/>
      <c r="AE48" s="30"/>
      <c r="AF48" s="30"/>
    </row>
    <row r="49" spans="1:32">
      <c r="A49" s="69"/>
      <c r="H49" s="13"/>
      <c r="I49" s="13"/>
      <c r="K49" s="30"/>
      <c r="L49" s="30"/>
      <c r="M49" s="30"/>
      <c r="N49" s="30"/>
      <c r="O49" s="30"/>
      <c r="P49" s="30"/>
      <c r="Q49" s="30"/>
      <c r="R49" s="30"/>
      <c r="S49" s="30"/>
      <c r="T49" s="30"/>
      <c r="U49" s="30"/>
      <c r="V49" s="30"/>
      <c r="W49" s="30"/>
      <c r="X49" s="30"/>
      <c r="Y49" s="30"/>
      <c r="Z49" s="30"/>
      <c r="AA49" s="30"/>
      <c r="AB49" s="30"/>
      <c r="AC49" s="30"/>
      <c r="AD49" s="30"/>
      <c r="AE49" s="30"/>
      <c r="AF49" s="30"/>
    </row>
    <row r="50" spans="1:32">
      <c r="A50" s="69"/>
      <c r="K50" s="30"/>
      <c r="L50" s="30"/>
      <c r="M50" s="30"/>
      <c r="N50" s="30"/>
      <c r="O50" s="30"/>
      <c r="P50" s="30"/>
      <c r="Q50" s="30"/>
      <c r="R50" s="30"/>
      <c r="S50" s="30"/>
      <c r="T50" s="30"/>
      <c r="U50" s="30"/>
      <c r="V50" s="30"/>
      <c r="W50" s="30"/>
      <c r="X50" s="30"/>
      <c r="Y50" s="30"/>
      <c r="Z50" s="30"/>
      <c r="AA50" s="30"/>
      <c r="AB50" s="30"/>
      <c r="AC50" s="30"/>
      <c r="AD50" s="30"/>
      <c r="AE50" s="30"/>
      <c r="AF50" s="30"/>
    </row>
    <row r="51" spans="1:32">
      <c r="A51" s="69"/>
      <c r="K51" s="30"/>
      <c r="L51" s="30"/>
      <c r="M51" s="30"/>
      <c r="N51" s="30"/>
      <c r="O51" s="30"/>
      <c r="P51" s="30"/>
      <c r="Q51" s="30"/>
      <c r="R51" s="30"/>
      <c r="S51" s="30"/>
      <c r="T51" s="30"/>
      <c r="U51" s="30"/>
      <c r="V51" s="30"/>
      <c r="W51" s="30"/>
      <c r="X51" s="30"/>
      <c r="Y51" s="30"/>
      <c r="Z51" s="30"/>
      <c r="AA51" s="30"/>
      <c r="AB51" s="30"/>
      <c r="AC51" s="30"/>
      <c r="AD51" s="30"/>
      <c r="AE51" s="30"/>
      <c r="AF51" s="30"/>
    </row>
    <row r="52" spans="1:32">
      <c r="A52" s="69"/>
      <c r="K52" s="30"/>
      <c r="L52" s="30"/>
      <c r="M52" s="30"/>
      <c r="N52" s="30"/>
      <c r="O52" s="30"/>
      <c r="P52" s="30"/>
      <c r="Q52" s="30"/>
      <c r="R52" s="30"/>
      <c r="S52" s="30"/>
      <c r="T52" s="30"/>
      <c r="U52" s="30"/>
      <c r="V52" s="30"/>
      <c r="W52" s="30"/>
      <c r="X52" s="30"/>
      <c r="Y52" s="30"/>
      <c r="Z52" s="30"/>
      <c r="AA52" s="30"/>
      <c r="AB52" s="30"/>
      <c r="AC52" s="30"/>
      <c r="AD52" s="30"/>
      <c r="AE52" s="30"/>
      <c r="AF52" s="30"/>
    </row>
    <row r="53" spans="1:32">
      <c r="A53" s="69"/>
      <c r="K53" s="30"/>
      <c r="L53" s="30"/>
      <c r="M53" s="30"/>
      <c r="N53" s="30"/>
      <c r="O53" s="30"/>
      <c r="P53" s="30"/>
      <c r="Q53" s="30"/>
      <c r="R53" s="30"/>
      <c r="S53" s="30"/>
      <c r="T53" s="30"/>
      <c r="U53" s="30"/>
      <c r="V53" s="30"/>
      <c r="W53" s="30"/>
      <c r="X53" s="30"/>
      <c r="Y53" s="30"/>
      <c r="Z53" s="30"/>
      <c r="AA53" s="30"/>
      <c r="AB53" s="30"/>
      <c r="AC53" s="30"/>
      <c r="AD53" s="30"/>
      <c r="AE53" s="30"/>
      <c r="AF53" s="30"/>
    </row>
    <row r="54" spans="1:32">
      <c r="A54" s="69"/>
      <c r="K54" s="30"/>
      <c r="L54" s="30"/>
      <c r="M54" s="30"/>
      <c r="N54" s="30"/>
      <c r="O54" s="30"/>
      <c r="P54" s="30"/>
      <c r="Q54" s="30"/>
      <c r="R54" s="30"/>
      <c r="S54" s="30"/>
      <c r="T54" s="30"/>
      <c r="U54" s="30"/>
      <c r="V54" s="30"/>
      <c r="W54" s="30"/>
      <c r="X54" s="30"/>
      <c r="Y54" s="30"/>
      <c r="Z54" s="30"/>
      <c r="AA54" s="30"/>
      <c r="AB54" s="30"/>
      <c r="AC54" s="30"/>
      <c r="AD54" s="30"/>
      <c r="AE54" s="30"/>
      <c r="AF54" s="30"/>
    </row>
    <row r="55" spans="1:32">
      <c r="A55" s="69"/>
    </row>
    <row r="56" spans="1:32">
      <c r="A56" s="69"/>
    </row>
    <row r="57" spans="1:32">
      <c r="A57" s="69"/>
    </row>
    <row r="58" spans="1:32">
      <c r="A58" s="69"/>
    </row>
    <row r="59" spans="1:32" ht="18">
      <c r="A59" s="69"/>
      <c r="B59" s="82" t="s">
        <v>3</v>
      </c>
      <c r="C59" s="83"/>
      <c r="D59" s="83"/>
      <c r="E59" s="83"/>
      <c r="F59" s="84"/>
      <c r="G59" s="70"/>
      <c r="H59" s="70"/>
    </row>
    <row r="60" spans="1:32">
      <c r="A60" s="69"/>
      <c r="B60" s="70"/>
      <c r="C60" s="70"/>
      <c r="D60" s="70"/>
      <c r="E60" s="70"/>
      <c r="F60" s="70"/>
      <c r="G60" s="70"/>
      <c r="H60" s="70"/>
    </row>
    <row r="61" spans="1:32" ht="13">
      <c r="A61" s="69"/>
      <c r="B61" s="70"/>
      <c r="C61" s="85" t="s">
        <v>4</v>
      </c>
      <c r="D61" s="86"/>
      <c r="E61" s="87"/>
      <c r="F61" s="86"/>
      <c r="G61" s="70"/>
      <c r="H61" s="70"/>
    </row>
    <row r="62" spans="1:32">
      <c r="A62" s="69"/>
      <c r="B62" s="70"/>
      <c r="C62" s="88"/>
      <c r="D62" s="88"/>
      <c r="E62" s="89"/>
      <c r="F62" s="88"/>
      <c r="G62" s="70"/>
      <c r="H62" s="70"/>
    </row>
    <row r="63" spans="1:32" ht="13">
      <c r="A63" s="69"/>
      <c r="B63" s="70"/>
      <c r="C63" s="70"/>
      <c r="D63" s="65" t="s">
        <v>5</v>
      </c>
      <c r="E63" s="90"/>
      <c r="F63" s="91"/>
      <c r="G63" s="70"/>
      <c r="H63" s="70"/>
    </row>
    <row r="64" spans="1:32">
      <c r="A64" s="69"/>
    </row>
    <row r="65" spans="1:5" ht="13">
      <c r="A65" s="69"/>
      <c r="E65" s="92" t="s">
        <v>6</v>
      </c>
    </row>
    <row r="66" spans="1:5">
      <c r="E66" s="2" t="s">
        <v>7</v>
      </c>
    </row>
    <row r="68" spans="1:5" ht="13">
      <c r="E68" s="93" t="s">
        <v>8</v>
      </c>
    </row>
    <row r="69" spans="1:5">
      <c r="E69" s="2" t="s">
        <v>9</v>
      </c>
    </row>
    <row r="71" spans="1:5" ht="13">
      <c r="E71" s="92" t="s">
        <v>10</v>
      </c>
    </row>
    <row r="72" spans="1:5">
      <c r="E72" s="2" t="s">
        <v>11</v>
      </c>
    </row>
    <row r="74" spans="1:5" ht="13">
      <c r="E74" s="93" t="s">
        <v>12</v>
      </c>
    </row>
    <row r="75" spans="1:5">
      <c r="E75" s="2" t="s">
        <v>13</v>
      </c>
    </row>
    <row r="77" spans="1:5" ht="13">
      <c r="E77" s="93" t="s">
        <v>14</v>
      </c>
    </row>
    <row r="78" spans="1:5">
      <c r="E78" s="2" t="s">
        <v>15</v>
      </c>
    </row>
    <row r="80" spans="1:5" ht="13">
      <c r="E80" s="92" t="s">
        <v>16</v>
      </c>
    </row>
    <row r="81" spans="5:5">
      <c r="E81" s="2" t="s">
        <v>17</v>
      </c>
    </row>
    <row r="83" spans="5:5" ht="13">
      <c r="E83" s="92" t="s">
        <v>18</v>
      </c>
    </row>
    <row r="84" spans="5:5">
      <c r="E84" s="2" t="s">
        <v>19</v>
      </c>
    </row>
    <row r="86" spans="5:5" ht="13">
      <c r="E86" s="92" t="s">
        <v>20</v>
      </c>
    </row>
    <row r="87" spans="5:5">
      <c r="E87" s="2" t="s">
        <v>21</v>
      </c>
    </row>
    <row r="89" spans="5:5" ht="13">
      <c r="E89" s="92" t="s">
        <v>22</v>
      </c>
    </row>
    <row r="90" spans="5:5">
      <c r="E90" s="2" t="s">
        <v>23</v>
      </c>
    </row>
    <row r="92" spans="5:5" ht="13">
      <c r="E92" s="92" t="s">
        <v>24</v>
      </c>
    </row>
    <row r="93" spans="5:5">
      <c r="E93" s="2" t="s">
        <v>25</v>
      </c>
    </row>
    <row r="95" spans="5:5" ht="13">
      <c r="E95" s="92" t="s">
        <v>26</v>
      </c>
    </row>
    <row r="96" spans="5:5">
      <c r="E96" s="2" t="s">
        <v>27</v>
      </c>
    </row>
    <row r="98" spans="5:5" ht="13">
      <c r="E98" s="92" t="s">
        <v>28</v>
      </c>
    </row>
    <row r="99" spans="5:5">
      <c r="E99" s="2" t="s">
        <v>29</v>
      </c>
    </row>
    <row r="101" spans="5:5" ht="13">
      <c r="E101" s="93" t="s">
        <v>30</v>
      </c>
    </row>
    <row r="102" spans="5:5">
      <c r="E102" s="2" t="s">
        <v>31</v>
      </c>
    </row>
    <row r="104" spans="5:5" ht="13">
      <c r="E104" s="92" t="s">
        <v>32</v>
      </c>
    </row>
    <row r="105" spans="5:5">
      <c r="E105" s="2" t="s">
        <v>33</v>
      </c>
    </row>
    <row r="107" spans="5:5" ht="13">
      <c r="E107" s="92" t="s">
        <v>34</v>
      </c>
    </row>
    <row r="108" spans="5:5">
      <c r="E108" s="2" t="s">
        <v>35</v>
      </c>
    </row>
    <row r="110" spans="5:5" ht="13">
      <c r="E110" s="92" t="s">
        <v>36</v>
      </c>
    </row>
    <row r="111" spans="5:5">
      <c r="E111" s="2" t="s">
        <v>37</v>
      </c>
    </row>
    <row r="113" spans="5:5" ht="13">
      <c r="E113" s="92" t="s">
        <v>38</v>
      </c>
    </row>
    <row r="114" spans="5:5">
      <c r="E114" s="2" t="s">
        <v>39</v>
      </c>
    </row>
    <row r="116" spans="5:5" ht="13">
      <c r="E116" s="92" t="s">
        <v>40</v>
      </c>
    </row>
    <row r="117" spans="5:5">
      <c r="E117" s="2" t="s">
        <v>41</v>
      </c>
    </row>
    <row r="119" spans="5:5" ht="13">
      <c r="E119" s="92" t="s">
        <v>42</v>
      </c>
    </row>
    <row r="120" spans="5:5">
      <c r="E120" s="2" t="s">
        <v>43</v>
      </c>
    </row>
    <row r="122" spans="5:5" ht="13">
      <c r="E122" s="92" t="s">
        <v>44</v>
      </c>
    </row>
    <row r="123" spans="5:5">
      <c r="E123" s="2" t="s">
        <v>45</v>
      </c>
    </row>
    <row r="125" spans="5:5" ht="13">
      <c r="E125" s="92" t="s">
        <v>46</v>
      </c>
    </row>
    <row r="126" spans="5:5">
      <c r="E126" s="2" t="s">
        <v>47</v>
      </c>
    </row>
    <row r="128" spans="5:5" ht="13">
      <c r="E128" s="92" t="s">
        <v>48</v>
      </c>
    </row>
    <row r="129" spans="5:5">
      <c r="E129" s="2" t="s">
        <v>49</v>
      </c>
    </row>
    <row r="131" spans="5:5" ht="13">
      <c r="E131" s="92" t="s">
        <v>50</v>
      </c>
    </row>
    <row r="132" spans="5:5">
      <c r="E132" s="2" t="s">
        <v>51</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08CD-F7F6-4594-86BE-4931CCCF3F83}">
  <sheetPr>
    <tabColor rgb="FFDDDDDD"/>
    <pageSetUpPr fitToPage="1"/>
  </sheetPr>
  <dimension ref="A1:I6"/>
  <sheetViews>
    <sheetView showGridLines="0" zoomScale="85" workbookViewId="0">
      <selection activeCell="D5" sqref="D5"/>
    </sheetView>
    <sheetView workbookViewId="1"/>
  </sheetViews>
  <sheetFormatPr defaultColWidth="15.7265625" defaultRowHeight="12.5"/>
  <cols>
    <col min="1" max="1" width="21.54296875" style="2" bestFit="1" customWidth="1"/>
    <col min="2" max="2" width="23.81640625" style="6" bestFit="1" customWidth="1"/>
    <col min="3" max="3" width="9.81640625" style="6" bestFit="1" customWidth="1"/>
    <col min="4" max="6" width="7.453125" style="6" bestFit="1" customWidth="1"/>
    <col min="7" max="9" width="7.453125" style="2" bestFit="1" customWidth="1"/>
    <col min="10" max="16384" width="15.7265625" style="2"/>
  </cols>
  <sheetData>
    <row r="1" spans="1:9" ht="18">
      <c r="A1" s="1" t="s">
        <v>131</v>
      </c>
    </row>
    <row r="3" spans="1:9" ht="13">
      <c r="A3" s="3"/>
      <c r="B3" s="7" t="s">
        <v>54</v>
      </c>
      <c r="C3" s="7" t="s">
        <v>56</v>
      </c>
      <c r="D3" s="44">
        <v>2015</v>
      </c>
      <c r="E3" s="44">
        <f>D3+1</f>
        <v>2016</v>
      </c>
      <c r="F3" s="44">
        <f t="shared" ref="F3:H3" si="0">E3+1</f>
        <v>2017</v>
      </c>
      <c r="G3" s="44">
        <f t="shared" si="0"/>
        <v>2018</v>
      </c>
      <c r="H3" s="44">
        <f t="shared" si="0"/>
        <v>2019</v>
      </c>
      <c r="I3" s="44">
        <v>2024</v>
      </c>
    </row>
    <row r="4" spans="1:9" ht="13">
      <c r="A4" s="4" t="s">
        <v>132</v>
      </c>
      <c r="B4" s="32" t="s">
        <v>133</v>
      </c>
      <c r="C4" s="32" t="s">
        <v>134</v>
      </c>
      <c r="D4" s="9">
        <v>182100</v>
      </c>
      <c r="E4" s="9">
        <v>191900</v>
      </c>
      <c r="F4" s="9">
        <v>193000</v>
      </c>
      <c r="G4" s="9">
        <v>206000</v>
      </c>
      <c r="H4" s="9">
        <v>201400</v>
      </c>
      <c r="I4" s="9">
        <v>215100</v>
      </c>
    </row>
    <row r="5" spans="1:9" ht="13">
      <c r="A5" s="4" t="s">
        <v>135</v>
      </c>
      <c r="B5" s="32" t="s">
        <v>136</v>
      </c>
      <c r="C5" s="32" t="s">
        <v>137</v>
      </c>
      <c r="D5" s="6">
        <v>207.4</v>
      </c>
      <c r="E5" s="6">
        <v>202.9</v>
      </c>
      <c r="F5" s="6">
        <v>209.9</v>
      </c>
      <c r="G5" s="6">
        <v>216.3</v>
      </c>
      <c r="H5" s="6">
        <v>217.9</v>
      </c>
      <c r="I5" s="6">
        <v>245.3</v>
      </c>
    </row>
    <row r="6" spans="1:9" ht="13">
      <c r="A6" s="4" t="s">
        <v>138</v>
      </c>
      <c r="B6" s="32" t="s">
        <v>139</v>
      </c>
      <c r="C6" s="32" t="s">
        <v>70</v>
      </c>
      <c r="D6" s="34">
        <f>D5/D4*1000</f>
        <v>1.1389346512904996</v>
      </c>
      <c r="E6" s="34">
        <f t="shared" ref="E6:I6" si="1">E5/E4*1000</f>
        <v>1.0573215216258469</v>
      </c>
      <c r="F6" s="34">
        <f t="shared" si="1"/>
        <v>1.0875647668393782</v>
      </c>
      <c r="G6" s="34">
        <f t="shared" si="1"/>
        <v>1.05</v>
      </c>
      <c r="H6" s="34">
        <f t="shared" si="1"/>
        <v>1.0819265143992054</v>
      </c>
      <c r="I6" s="34">
        <f t="shared" si="1"/>
        <v>1.1403998140399816</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C20F8-0762-4518-AD1E-EBDA61AFC983}">
  <sheetPr>
    <tabColor rgb="FFDDDDDD"/>
    <pageSetUpPr fitToPage="1"/>
  </sheetPr>
  <dimension ref="A1:F6"/>
  <sheetViews>
    <sheetView showGridLines="0" zoomScale="85" workbookViewId="0">
      <selection activeCell="E6" sqref="E6"/>
    </sheetView>
    <sheetView workbookViewId="1"/>
  </sheetViews>
  <sheetFormatPr defaultColWidth="15.7265625" defaultRowHeight="12.5"/>
  <cols>
    <col min="1" max="1" width="20.1796875" style="2" customWidth="1"/>
    <col min="2" max="2" width="16.81640625" style="6" bestFit="1" customWidth="1"/>
    <col min="3" max="3" width="9.81640625" style="6" bestFit="1" customWidth="1"/>
    <col min="4" max="4" width="8.453125" style="6" bestFit="1" customWidth="1"/>
    <col min="5" max="5" width="12.453125" style="6" bestFit="1" customWidth="1"/>
    <col min="6" max="6" width="6.7265625" style="6" bestFit="1" customWidth="1"/>
    <col min="7" max="16384" width="15.7265625" style="2"/>
  </cols>
  <sheetData>
    <row r="1" spans="1:6" ht="18">
      <c r="A1" s="1" t="s">
        <v>140</v>
      </c>
    </row>
    <row r="3" spans="1:6" ht="13">
      <c r="A3" s="3"/>
      <c r="B3" s="7" t="s">
        <v>54</v>
      </c>
      <c r="C3" s="7" t="s">
        <v>56</v>
      </c>
      <c r="D3" s="38" t="s">
        <v>110</v>
      </c>
      <c r="E3" s="38" t="s">
        <v>112</v>
      </c>
      <c r="F3" s="38" t="s">
        <v>113</v>
      </c>
    </row>
    <row r="4" spans="1:6" ht="13">
      <c r="A4" s="4" t="s">
        <v>126</v>
      </c>
      <c r="B4" s="32" t="s">
        <v>127</v>
      </c>
      <c r="C4" s="32" t="s">
        <v>70</v>
      </c>
      <c r="D4" s="43">
        <v>0.26</v>
      </c>
      <c r="E4" s="43">
        <v>0.19298926552307918</v>
      </c>
      <c r="F4" s="43">
        <v>0.19343801940914693</v>
      </c>
    </row>
    <row r="5" spans="1:6" ht="13">
      <c r="A5" s="4" t="s">
        <v>128</v>
      </c>
      <c r="B5" s="32" t="s">
        <v>127</v>
      </c>
      <c r="C5" s="32" t="s">
        <v>70</v>
      </c>
      <c r="D5" s="34" t="s">
        <v>129</v>
      </c>
      <c r="E5" s="43">
        <v>0.12427454732996136</v>
      </c>
      <c r="F5" s="43">
        <v>8.5786284917698782E-2</v>
      </c>
    </row>
    <row r="6" spans="1:6" ht="13">
      <c r="A6" s="4" t="s">
        <v>130</v>
      </c>
      <c r="B6" s="32" t="s">
        <v>127</v>
      </c>
      <c r="C6" s="32" t="s">
        <v>70</v>
      </c>
      <c r="D6" s="34" t="s">
        <v>129</v>
      </c>
      <c r="E6" s="43">
        <f>E5+0.137429436386236</f>
        <v>0.26170398371619735</v>
      </c>
      <c r="F6" s="43">
        <f>F5+0.242346254892499</f>
        <v>0.3281325398101978</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CB8A-BC98-45F7-B8FF-139B11799039}">
  <sheetPr>
    <tabColor rgb="FFDDDDDD"/>
    <pageSetUpPr fitToPage="1"/>
  </sheetPr>
  <dimension ref="A1:C48"/>
  <sheetViews>
    <sheetView showGridLines="0" zoomScale="85" workbookViewId="0">
      <selection activeCell="A2" sqref="A2"/>
    </sheetView>
    <sheetView workbookViewId="1"/>
  </sheetViews>
  <sheetFormatPr defaultColWidth="15.7265625" defaultRowHeight="12.5"/>
  <cols>
    <col min="1" max="1" width="20.1796875" style="2" customWidth="1"/>
    <col min="2" max="2" width="8.26953125" style="6" bestFit="1" customWidth="1"/>
    <col min="3" max="3" width="22.453125" style="6" bestFit="1" customWidth="1"/>
    <col min="4" max="16384" width="15.7265625" style="2"/>
  </cols>
  <sheetData>
    <row r="1" spans="1:3" ht="18">
      <c r="A1" s="1" t="s">
        <v>141</v>
      </c>
    </row>
    <row r="2" spans="1:3">
      <c r="B2" s="5" t="s">
        <v>142</v>
      </c>
      <c r="C2" s="5" t="s">
        <v>127</v>
      </c>
    </row>
    <row r="3" spans="1:3" ht="13">
      <c r="A3" s="3" t="s">
        <v>143</v>
      </c>
      <c r="B3" s="38" t="s">
        <v>144</v>
      </c>
      <c r="C3" s="38" t="s">
        <v>145</v>
      </c>
    </row>
    <row r="4" spans="1:3">
      <c r="A4" s="2" t="s">
        <v>110</v>
      </c>
      <c r="B4" s="9">
        <v>20</v>
      </c>
      <c r="C4" s="45">
        <v>0.3</v>
      </c>
    </row>
    <row r="5" spans="1:3">
      <c r="A5" s="2" t="s">
        <v>110</v>
      </c>
      <c r="B5" s="9">
        <v>30</v>
      </c>
      <c r="C5" s="45">
        <v>0.215</v>
      </c>
    </row>
    <row r="6" spans="1:3">
      <c r="A6" s="2" t="s">
        <v>110</v>
      </c>
      <c r="B6" s="9">
        <v>30</v>
      </c>
      <c r="C6" s="45">
        <v>0.17599999999999999</v>
      </c>
    </row>
    <row r="7" spans="1:3">
      <c r="A7" s="2" t="s">
        <v>110</v>
      </c>
      <c r="B7" s="9">
        <v>40</v>
      </c>
      <c r="C7" s="45">
        <v>0.68</v>
      </c>
    </row>
    <row r="8" spans="1:3">
      <c r="A8" s="2" t="s">
        <v>110</v>
      </c>
      <c r="B8" s="36">
        <v>50</v>
      </c>
      <c r="C8" s="45">
        <v>0.61799999999999999</v>
      </c>
    </row>
    <row r="9" spans="1:3">
      <c r="A9" s="2" t="s">
        <v>110</v>
      </c>
      <c r="B9" s="9">
        <v>50</v>
      </c>
      <c r="C9" s="45">
        <v>0.20503566591683292</v>
      </c>
    </row>
    <row r="10" spans="1:3">
      <c r="A10" s="2" t="s">
        <v>110</v>
      </c>
      <c r="B10" s="9">
        <v>53</v>
      </c>
      <c r="C10" s="45">
        <v>0.17473942670525347</v>
      </c>
    </row>
    <row r="11" spans="1:3">
      <c r="A11" s="2" t="s">
        <v>110</v>
      </c>
      <c r="B11" s="9">
        <v>82</v>
      </c>
      <c r="C11" s="45">
        <v>0.16479078221742219</v>
      </c>
    </row>
    <row r="12" spans="1:3">
      <c r="A12" s="2" t="s">
        <v>110</v>
      </c>
      <c r="B12" s="9">
        <v>85</v>
      </c>
      <c r="C12" s="45">
        <v>0.24797423195860738</v>
      </c>
    </row>
    <row r="13" spans="1:3">
      <c r="A13" s="2" t="s">
        <v>110</v>
      </c>
      <c r="B13" s="9">
        <v>87</v>
      </c>
      <c r="C13" s="45">
        <v>0.27978417117733684</v>
      </c>
    </row>
    <row r="14" spans="1:3">
      <c r="A14" s="2" t="s">
        <v>110</v>
      </c>
      <c r="B14" s="9">
        <v>91</v>
      </c>
      <c r="C14" s="45">
        <v>0.30000000000000004</v>
      </c>
    </row>
    <row r="15" spans="1:3">
      <c r="A15" s="2" t="s">
        <v>110</v>
      </c>
      <c r="B15" s="9">
        <v>110</v>
      </c>
      <c r="C15" s="45">
        <v>1.1000000000000001</v>
      </c>
    </row>
    <row r="16" spans="1:3">
      <c r="A16" s="2" t="s">
        <v>110</v>
      </c>
      <c r="B16" s="9">
        <v>110</v>
      </c>
      <c r="C16" s="45">
        <v>0.2</v>
      </c>
    </row>
    <row r="17" spans="1:3">
      <c r="A17" s="2" t="s">
        <v>110</v>
      </c>
      <c r="B17" s="9">
        <v>113</v>
      </c>
      <c r="C17" s="45">
        <v>0.4</v>
      </c>
    </row>
    <row r="18" spans="1:3">
      <c r="A18" s="2" t="s">
        <v>110</v>
      </c>
      <c r="B18" s="9">
        <v>146</v>
      </c>
      <c r="C18" s="45">
        <v>0.2</v>
      </c>
    </row>
    <row r="19" spans="1:3">
      <c r="A19" s="2" t="s">
        <v>112</v>
      </c>
      <c r="B19" s="6">
        <v>10</v>
      </c>
      <c r="C19" s="45">
        <v>0.84326839197441117</v>
      </c>
    </row>
    <row r="20" spans="1:3">
      <c r="A20" s="2" t="s">
        <v>112</v>
      </c>
      <c r="B20" s="6">
        <v>20</v>
      </c>
      <c r="C20" s="45">
        <v>0.47979063681302708</v>
      </c>
    </row>
    <row r="21" spans="1:3">
      <c r="A21" s="2" t="s">
        <v>112</v>
      </c>
      <c r="B21" s="6">
        <v>30</v>
      </c>
      <c r="C21" s="45">
        <v>0.35863138509256565</v>
      </c>
    </row>
    <row r="22" spans="1:3">
      <c r="A22" s="2" t="s">
        <v>112</v>
      </c>
      <c r="B22" s="6">
        <v>40</v>
      </c>
      <c r="C22" s="45">
        <v>0.29805175923233501</v>
      </c>
    </row>
    <row r="23" spans="1:3">
      <c r="A23" s="2" t="s">
        <v>112</v>
      </c>
      <c r="B23" s="6">
        <v>50</v>
      </c>
      <c r="C23" s="45">
        <v>0.26170398371619658</v>
      </c>
    </row>
    <row r="24" spans="1:3">
      <c r="A24" s="2" t="s">
        <v>112</v>
      </c>
      <c r="B24" s="6">
        <v>60</v>
      </c>
      <c r="C24" s="45">
        <v>0.23747213337210429</v>
      </c>
    </row>
    <row r="25" spans="1:3">
      <c r="A25" s="2" t="s">
        <v>112</v>
      </c>
      <c r="B25" s="6">
        <v>70</v>
      </c>
      <c r="C25" s="45">
        <v>0.22016366884060981</v>
      </c>
    </row>
    <row r="26" spans="1:3">
      <c r="A26" s="2" t="s">
        <v>112</v>
      </c>
      <c r="B26" s="6">
        <v>80</v>
      </c>
      <c r="C26" s="45">
        <v>0.20718232044198898</v>
      </c>
    </row>
    <row r="27" spans="1:3">
      <c r="A27" s="2" t="s">
        <v>112</v>
      </c>
      <c r="B27" s="6">
        <v>90</v>
      </c>
      <c r="C27" s="45">
        <v>0.1970857161319505</v>
      </c>
    </row>
    <row r="28" spans="1:3">
      <c r="A28" s="2" t="s">
        <v>112</v>
      </c>
      <c r="B28" s="6">
        <v>100</v>
      </c>
      <c r="C28" s="45">
        <v>0.18900843268391976</v>
      </c>
    </row>
    <row r="29" spans="1:3">
      <c r="A29" s="2" t="s">
        <v>112</v>
      </c>
      <c r="B29" s="6">
        <v>110</v>
      </c>
      <c r="C29" s="45">
        <v>0.18239974622644003</v>
      </c>
    </row>
    <row r="30" spans="1:3">
      <c r="A30" s="2" t="s">
        <v>112</v>
      </c>
      <c r="B30" s="6">
        <v>120</v>
      </c>
      <c r="C30" s="45">
        <v>0.17689250751187363</v>
      </c>
    </row>
    <row r="31" spans="1:3">
      <c r="A31" s="2" t="s">
        <v>112</v>
      </c>
      <c r="B31" s="6">
        <v>130</v>
      </c>
      <c r="C31" s="45">
        <v>0.17223253629185586</v>
      </c>
    </row>
    <row r="32" spans="1:3">
      <c r="A32" s="2" t="s">
        <v>112</v>
      </c>
      <c r="B32" s="6">
        <v>140</v>
      </c>
      <c r="C32" s="45">
        <v>0.16823827524612636</v>
      </c>
    </row>
    <row r="33" spans="1:3">
      <c r="A33" s="2" t="s">
        <v>112</v>
      </c>
      <c r="B33" s="6">
        <v>150</v>
      </c>
      <c r="C33" s="45">
        <v>0.16477658233982748</v>
      </c>
    </row>
    <row r="34" spans="1:3">
      <c r="A34" s="2" t="s">
        <v>113</v>
      </c>
      <c r="B34" s="6">
        <v>10</v>
      </c>
      <c r="C34" s="45">
        <v>0.77207656425928894</v>
      </c>
    </row>
    <row r="35" spans="1:3">
      <c r="A35" s="2" t="s">
        <v>113</v>
      </c>
      <c r="B35" s="6">
        <v>20</v>
      </c>
      <c r="C35" s="45">
        <v>0.43429306739585011</v>
      </c>
    </row>
    <row r="36" spans="1:3">
      <c r="A36" s="2" t="s">
        <v>113</v>
      </c>
      <c r="B36" s="6">
        <v>30</v>
      </c>
      <c r="C36" s="45">
        <v>0.32169856844137046</v>
      </c>
    </row>
    <row r="37" spans="1:3">
      <c r="A37" s="2" t="s">
        <v>113</v>
      </c>
      <c r="B37" s="6">
        <v>40</v>
      </c>
      <c r="C37" s="45">
        <v>0.25735885475309633</v>
      </c>
    </row>
    <row r="38" spans="1:3">
      <c r="A38" s="2" t="s">
        <v>113</v>
      </c>
      <c r="B38" s="6">
        <v>50</v>
      </c>
      <c r="C38" s="45">
        <v>0.22518899790895933</v>
      </c>
    </row>
    <row r="39" spans="1:3">
      <c r="A39" s="2" t="s">
        <v>113</v>
      </c>
      <c r="B39" s="6">
        <v>60</v>
      </c>
      <c r="C39" s="45">
        <v>0.20910406948689078</v>
      </c>
    </row>
    <row r="40" spans="1:3">
      <c r="A40" s="2" t="s">
        <v>113</v>
      </c>
      <c r="B40" s="6">
        <v>70</v>
      </c>
      <c r="C40" s="45">
        <v>0.19301914106482224</v>
      </c>
    </row>
    <row r="41" spans="1:3">
      <c r="A41" s="2" t="s">
        <v>113</v>
      </c>
      <c r="B41" s="6">
        <v>80</v>
      </c>
      <c r="C41" s="45">
        <v>0.17693421264275372</v>
      </c>
    </row>
    <row r="42" spans="1:3">
      <c r="A42" s="2" t="s">
        <v>113</v>
      </c>
      <c r="B42" s="6">
        <v>90</v>
      </c>
      <c r="C42" s="45">
        <v>0.17693421264275372</v>
      </c>
    </row>
    <row r="43" spans="1:3">
      <c r="A43" s="2" t="s">
        <v>113</v>
      </c>
      <c r="B43" s="6">
        <v>100</v>
      </c>
      <c r="C43" s="45">
        <v>0.16084928422068523</v>
      </c>
    </row>
    <row r="44" spans="1:3">
      <c r="A44" s="2" t="s">
        <v>113</v>
      </c>
      <c r="B44" s="6">
        <v>110</v>
      </c>
      <c r="C44" s="45">
        <v>0.16084928422068523</v>
      </c>
    </row>
    <row r="45" spans="1:3">
      <c r="A45" s="2" t="s">
        <v>113</v>
      </c>
      <c r="B45" s="6">
        <v>120</v>
      </c>
      <c r="C45" s="45">
        <v>0.14476435579861668</v>
      </c>
    </row>
    <row r="46" spans="1:3">
      <c r="A46" s="2" t="s">
        <v>113</v>
      </c>
      <c r="B46" s="6">
        <v>130</v>
      </c>
      <c r="C46" s="45">
        <v>0.14476435579861668</v>
      </c>
    </row>
    <row r="47" spans="1:3">
      <c r="A47" s="2" t="s">
        <v>113</v>
      </c>
      <c r="B47" s="6">
        <v>140</v>
      </c>
      <c r="C47" s="45">
        <v>0.14476435579861668</v>
      </c>
    </row>
    <row r="48" spans="1:3">
      <c r="A48" s="2" t="s">
        <v>113</v>
      </c>
      <c r="B48" s="6">
        <v>150</v>
      </c>
      <c r="C48" s="45">
        <v>0.14476435579861668</v>
      </c>
    </row>
  </sheetData>
  <sortState xmlns:xlrd2="http://schemas.microsoft.com/office/spreadsheetml/2017/richdata2" ref="B4:C18">
    <sortCondition ref="B4:B18"/>
  </sortState>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20538-5ABD-468F-8967-D92C53D02823}">
  <sheetPr>
    <tabColor rgb="FFDDDDDD"/>
    <pageSetUpPr fitToPage="1"/>
  </sheetPr>
  <dimension ref="A1:D48"/>
  <sheetViews>
    <sheetView showGridLines="0" zoomScale="85" workbookViewId="0">
      <selection activeCell="B3" sqref="B3"/>
    </sheetView>
    <sheetView workbookViewId="1">
      <selection activeCell="H15" sqref="H15"/>
    </sheetView>
  </sheetViews>
  <sheetFormatPr defaultColWidth="15.7265625" defaultRowHeight="12.5"/>
  <cols>
    <col min="1" max="2" width="20.1796875" style="2" customWidth="1"/>
    <col min="3" max="3" width="8.26953125" style="6" bestFit="1" customWidth="1"/>
    <col min="4" max="4" width="22.453125" style="6" bestFit="1" customWidth="1"/>
    <col min="5" max="16384" width="15.7265625" style="2"/>
  </cols>
  <sheetData>
    <row r="1" spans="1:4" ht="18">
      <c r="A1" s="1" t="s">
        <v>146</v>
      </c>
      <c r="B1" s="1"/>
    </row>
    <row r="2" spans="1:4">
      <c r="C2" s="5"/>
      <c r="D2" s="5"/>
    </row>
    <row r="3" spans="1:4" ht="13">
      <c r="A3" s="3" t="s">
        <v>143</v>
      </c>
      <c r="B3" s="3"/>
      <c r="C3" s="38" t="s">
        <v>147</v>
      </c>
      <c r="D3" s="38" t="s">
        <v>148</v>
      </c>
    </row>
    <row r="4" spans="1:4">
      <c r="A4" s="2" t="s">
        <v>149</v>
      </c>
      <c r="C4" s="45">
        <v>0.31700699999999998</v>
      </c>
      <c r="D4" s="2">
        <v>0.86458900000000005</v>
      </c>
    </row>
    <row r="5" spans="1:4">
      <c r="A5" s="2" t="s">
        <v>150</v>
      </c>
      <c r="C5" s="45">
        <v>0.11994286</v>
      </c>
      <c r="D5" s="2">
        <v>0.33005714000000003</v>
      </c>
    </row>
    <row r="6" spans="1:4">
      <c r="C6" s="9"/>
      <c r="D6" s="45"/>
    </row>
    <row r="7" spans="1:4">
      <c r="C7" s="9"/>
      <c r="D7" s="45"/>
    </row>
    <row r="8" spans="1:4">
      <c r="C8" s="36"/>
      <c r="D8" s="45"/>
    </row>
    <row r="9" spans="1:4">
      <c r="C9" s="9"/>
      <c r="D9" s="45"/>
    </row>
    <row r="10" spans="1:4">
      <c r="C10" s="9"/>
      <c r="D10" s="45"/>
    </row>
    <row r="11" spans="1:4">
      <c r="C11" s="9"/>
      <c r="D11" s="45"/>
    </row>
    <row r="12" spans="1:4">
      <c r="C12" s="9"/>
      <c r="D12" s="45"/>
    </row>
    <row r="13" spans="1:4">
      <c r="C13" s="9"/>
      <c r="D13" s="45"/>
    </row>
    <row r="14" spans="1:4">
      <c r="C14" s="9"/>
      <c r="D14" s="45"/>
    </row>
    <row r="15" spans="1:4">
      <c r="C15" s="9"/>
      <c r="D15" s="45"/>
    </row>
    <row r="16" spans="1:4">
      <c r="C16" s="9"/>
      <c r="D16" s="45"/>
    </row>
    <row r="17" spans="3:4">
      <c r="C17" s="9"/>
      <c r="D17" s="45"/>
    </row>
    <row r="18" spans="3:4">
      <c r="C18" s="9"/>
      <c r="D18" s="45"/>
    </row>
    <row r="19" spans="3:4">
      <c r="D19" s="45"/>
    </row>
    <row r="20" spans="3:4">
      <c r="D20" s="45"/>
    </row>
    <row r="21" spans="3:4">
      <c r="D21" s="45"/>
    </row>
    <row r="22" spans="3:4">
      <c r="D22" s="45"/>
    </row>
    <row r="23" spans="3:4">
      <c r="D23" s="45"/>
    </row>
    <row r="24" spans="3:4">
      <c r="D24" s="45"/>
    </row>
    <row r="25" spans="3:4">
      <c r="D25" s="45"/>
    </row>
    <row r="26" spans="3:4">
      <c r="D26" s="45"/>
    </row>
    <row r="27" spans="3:4">
      <c r="D27" s="45"/>
    </row>
    <row r="28" spans="3:4">
      <c r="D28" s="45"/>
    </row>
    <row r="29" spans="3:4">
      <c r="D29" s="45"/>
    </row>
    <row r="30" spans="3:4">
      <c r="D30" s="45"/>
    </row>
    <row r="31" spans="3:4">
      <c r="D31" s="45"/>
    </row>
    <row r="32" spans="3:4">
      <c r="D32" s="45"/>
    </row>
    <row r="33" spans="4:4">
      <c r="D33" s="45"/>
    </row>
    <row r="34" spans="4:4">
      <c r="D34" s="45"/>
    </row>
    <row r="35" spans="4:4">
      <c r="D35" s="45"/>
    </row>
    <row r="36" spans="4:4">
      <c r="D36" s="45"/>
    </row>
    <row r="37" spans="4:4">
      <c r="D37" s="45"/>
    </row>
    <row r="38" spans="4:4">
      <c r="D38" s="45"/>
    </row>
    <row r="39" spans="4:4">
      <c r="D39" s="45"/>
    </row>
    <row r="40" spans="4:4">
      <c r="D40" s="45"/>
    </row>
    <row r="41" spans="4:4">
      <c r="D41" s="45"/>
    </row>
    <row r="42" spans="4:4">
      <c r="D42" s="45"/>
    </row>
    <row r="43" spans="4:4">
      <c r="D43" s="45"/>
    </row>
    <row r="44" spans="4:4">
      <c r="D44" s="45"/>
    </row>
    <row r="45" spans="4:4">
      <c r="D45" s="45"/>
    </row>
    <row r="46" spans="4:4">
      <c r="D46" s="45"/>
    </row>
    <row r="47" spans="4:4">
      <c r="D47" s="45"/>
    </row>
    <row r="48" spans="4:4">
      <c r="D48" s="45"/>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ED7A9-BD23-4BCD-A6DB-72E718EC59A0}">
  <sheetPr>
    <tabColor rgb="FFDDDDDD"/>
    <pageSetUpPr fitToPage="1"/>
  </sheetPr>
  <dimension ref="A1:G13"/>
  <sheetViews>
    <sheetView showGridLines="0" zoomScale="85" workbookViewId="0">
      <selection activeCell="E10" sqref="E10"/>
    </sheetView>
    <sheetView workbookViewId="1">
      <selection activeCell="F29" sqref="F29"/>
    </sheetView>
  </sheetViews>
  <sheetFormatPr defaultColWidth="15.7265625" defaultRowHeight="12.5"/>
  <cols>
    <col min="1" max="1" width="20.1796875" style="2" customWidth="1"/>
    <col min="2" max="2" width="21.1796875" style="6" bestFit="1" customWidth="1"/>
    <col min="3" max="3" width="9.81640625" style="6" bestFit="1" customWidth="1"/>
    <col min="4" max="4" width="33.453125" style="6" bestFit="1" customWidth="1"/>
    <col min="5" max="5" width="20" style="6" bestFit="1" customWidth="1"/>
    <col min="6" max="6" width="12.453125" style="6" bestFit="1" customWidth="1"/>
    <col min="7" max="7" width="11.81640625" style="6" bestFit="1" customWidth="1"/>
    <col min="8" max="16384" width="15.7265625" style="2"/>
  </cols>
  <sheetData>
    <row r="1" spans="1:7" ht="18">
      <c r="A1" s="1" t="s">
        <v>151</v>
      </c>
    </row>
    <row r="3" spans="1:7" ht="13">
      <c r="A3" s="3" t="s">
        <v>152</v>
      </c>
      <c r="B3" s="7" t="s">
        <v>54</v>
      </c>
      <c r="C3" s="7" t="s">
        <v>56</v>
      </c>
      <c r="D3" s="38" t="s">
        <v>153</v>
      </c>
      <c r="E3" s="38" t="s">
        <v>154</v>
      </c>
      <c r="F3" s="38" t="s">
        <v>112</v>
      </c>
      <c r="G3" s="38" t="s">
        <v>113</v>
      </c>
    </row>
    <row r="4" spans="1:7" ht="13">
      <c r="A4" s="4" t="s">
        <v>126</v>
      </c>
      <c r="B4" s="32" t="s">
        <v>155</v>
      </c>
      <c r="C4" s="32" t="s">
        <v>70</v>
      </c>
      <c r="D4" s="36">
        <v>167.93600000000001</v>
      </c>
      <c r="E4" s="36">
        <v>100</v>
      </c>
      <c r="F4" s="47">
        <v>90.91348082328588</v>
      </c>
      <c r="G4" s="47">
        <v>88.512111399625738</v>
      </c>
    </row>
    <row r="5" spans="1:7" ht="13">
      <c r="A5" s="4" t="s">
        <v>128</v>
      </c>
      <c r="B5" s="32" t="s">
        <v>155</v>
      </c>
      <c r="C5" s="32" t="s">
        <v>70</v>
      </c>
      <c r="D5" s="9" t="s">
        <v>129</v>
      </c>
      <c r="E5" s="9" t="s">
        <v>129</v>
      </c>
      <c r="F5" s="47">
        <v>77.925840705673608</v>
      </c>
      <c r="G5" s="47">
        <v>67.624094832300258</v>
      </c>
    </row>
    <row r="6" spans="1:7" ht="13">
      <c r="A6" s="4" t="s">
        <v>130</v>
      </c>
      <c r="B6" s="32" t="s">
        <v>155</v>
      </c>
      <c r="C6" s="32" t="s">
        <v>70</v>
      </c>
      <c r="D6" s="9" t="s">
        <v>129</v>
      </c>
      <c r="E6" s="9" t="s">
        <v>129</v>
      </c>
      <c r="F6" s="47">
        <v>25.975280235224535</v>
      </c>
      <c r="G6" s="47">
        <v>36.431772458935384</v>
      </c>
    </row>
    <row r="7" spans="1:7" ht="13">
      <c r="A7" s="4" t="s">
        <v>156</v>
      </c>
      <c r="B7" s="32" t="s">
        <v>142</v>
      </c>
      <c r="C7" s="32" t="s">
        <v>70</v>
      </c>
      <c r="D7" s="9">
        <v>920</v>
      </c>
      <c r="E7" s="9" t="s">
        <v>157</v>
      </c>
      <c r="F7" s="47">
        <v>2000</v>
      </c>
      <c r="G7" s="47" t="s">
        <v>158</v>
      </c>
    </row>
    <row r="9" spans="1:7" ht="13">
      <c r="A9" s="3" t="s">
        <v>159</v>
      </c>
      <c r="B9" s="7" t="s">
        <v>54</v>
      </c>
      <c r="C9" s="7" t="s">
        <v>56</v>
      </c>
      <c r="D9" s="38" t="s">
        <v>153</v>
      </c>
      <c r="E9" s="38" t="s">
        <v>160</v>
      </c>
      <c r="F9" s="46"/>
      <c r="G9" s="46"/>
    </row>
    <row r="10" spans="1:7" ht="13">
      <c r="A10" s="4" t="s">
        <v>126</v>
      </c>
      <c r="B10" s="32" t="s">
        <v>161</v>
      </c>
      <c r="C10" s="32" t="s">
        <v>70</v>
      </c>
      <c r="D10" s="43">
        <v>100</v>
      </c>
      <c r="E10" s="51">
        <v>77.477273660043863</v>
      </c>
      <c r="F10" s="46"/>
      <c r="G10" s="46"/>
    </row>
    <row r="11" spans="1:7" ht="13">
      <c r="A11" s="4" t="s">
        <v>128</v>
      </c>
      <c r="B11" s="32" t="s">
        <v>161</v>
      </c>
      <c r="C11" s="32" t="s">
        <v>70</v>
      </c>
      <c r="D11" s="34" t="s">
        <v>129</v>
      </c>
      <c r="E11" s="51">
        <v>58.000267274432993</v>
      </c>
      <c r="F11" s="46"/>
      <c r="G11" s="46"/>
    </row>
    <row r="12" spans="1:7" ht="13">
      <c r="A12" s="4" t="s">
        <v>130</v>
      </c>
      <c r="B12" s="32" t="s">
        <v>161</v>
      </c>
      <c r="C12" s="32" t="s">
        <v>70</v>
      </c>
      <c r="D12" s="34" t="s">
        <v>129</v>
      </c>
      <c r="E12" s="51">
        <v>39.649099937446543</v>
      </c>
      <c r="F12" s="46"/>
      <c r="G12" s="46"/>
    </row>
    <row r="13" spans="1:7" ht="13">
      <c r="A13" s="4" t="s">
        <v>156</v>
      </c>
      <c r="B13" s="32" t="s">
        <v>142</v>
      </c>
      <c r="C13" s="32" t="s">
        <v>70</v>
      </c>
      <c r="D13" s="9">
        <v>3400</v>
      </c>
      <c r="E13" s="9" t="s">
        <v>162</v>
      </c>
      <c r="F13" s="47"/>
      <c r="G13" s="47"/>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0D948-5028-496C-BB48-5A45B369F50D}">
  <sheetPr>
    <tabColor rgb="FFDDDDDD"/>
    <pageSetUpPr fitToPage="1"/>
  </sheetPr>
  <dimension ref="A1:F6"/>
  <sheetViews>
    <sheetView showGridLines="0" zoomScale="85" workbookViewId="0">
      <selection activeCell="D3" sqref="D3:D6"/>
    </sheetView>
    <sheetView workbookViewId="1"/>
  </sheetViews>
  <sheetFormatPr defaultColWidth="15.7265625" defaultRowHeight="12.5"/>
  <cols>
    <col min="1" max="1" width="20.1796875" style="2" customWidth="1"/>
    <col min="2" max="2" width="21.1796875" style="6" bestFit="1" customWidth="1"/>
    <col min="3" max="3" width="9.81640625" style="6" bestFit="1" customWidth="1"/>
    <col min="4" max="4" width="8.453125" style="6" bestFit="1" customWidth="1"/>
    <col min="5" max="5" width="12.453125" style="6" bestFit="1" customWidth="1"/>
    <col min="6" max="6" width="11.81640625" style="6" bestFit="1" customWidth="1"/>
    <col min="7" max="16384" width="15.7265625" style="2"/>
  </cols>
  <sheetData>
    <row r="1" spans="1:6" ht="18">
      <c r="A1" s="1" t="s">
        <v>163</v>
      </c>
    </row>
    <row r="3" spans="1:6" ht="13">
      <c r="A3" s="3" t="s">
        <v>152</v>
      </c>
      <c r="B3" s="7" t="s">
        <v>54</v>
      </c>
      <c r="C3" s="7" t="s">
        <v>56</v>
      </c>
      <c r="D3" s="38" t="s">
        <v>110</v>
      </c>
      <c r="E3" s="38" t="s">
        <v>112</v>
      </c>
      <c r="F3" s="38" t="s">
        <v>113</v>
      </c>
    </row>
    <row r="4" spans="1:6" ht="13">
      <c r="A4" s="4" t="s">
        <v>126</v>
      </c>
      <c r="B4" s="32" t="s">
        <v>69</v>
      </c>
      <c r="C4" s="32" t="s">
        <v>70</v>
      </c>
      <c r="D4" s="48">
        <v>10.922727272727274</v>
      </c>
      <c r="E4" s="48">
        <v>13.206140350877194</v>
      </c>
      <c r="F4" s="48">
        <v>6.9486890783336008</v>
      </c>
    </row>
    <row r="5" spans="1:6" ht="13">
      <c r="A5" s="4" t="s">
        <v>128</v>
      </c>
      <c r="B5" s="32" t="s">
        <v>69</v>
      </c>
      <c r="C5" s="32" t="s">
        <v>70</v>
      </c>
      <c r="D5" s="9" t="s">
        <v>129</v>
      </c>
      <c r="E5" s="48">
        <v>5.8156440825821463</v>
      </c>
      <c r="F5" s="48">
        <v>5.8549139456329415</v>
      </c>
    </row>
    <row r="6" spans="1:6" ht="13">
      <c r="A6" s="4" t="s">
        <v>130</v>
      </c>
      <c r="B6" s="32" t="s">
        <v>69</v>
      </c>
      <c r="C6" s="32" t="s">
        <v>70</v>
      </c>
      <c r="D6" s="9" t="s">
        <v>129</v>
      </c>
      <c r="E6" s="48">
        <f>E5+21.808665309683</f>
        <v>27.624309392265147</v>
      </c>
      <c r="F6" s="48">
        <f>F5+2.18755026540132</f>
        <v>8.042464211034261</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6E503-FD56-414F-B6C7-E3027D558F72}">
  <sheetPr>
    <tabColor rgb="FFDDDDDD"/>
    <pageSetUpPr fitToPage="1"/>
  </sheetPr>
  <dimension ref="A1:F7"/>
  <sheetViews>
    <sheetView showGridLines="0" zoomScale="85" workbookViewId="0">
      <selection activeCell="D4" sqref="D4:D6"/>
    </sheetView>
    <sheetView workbookViewId="1"/>
  </sheetViews>
  <sheetFormatPr defaultColWidth="15.7265625" defaultRowHeight="12.5"/>
  <cols>
    <col min="1" max="1" width="20.1796875" style="2" customWidth="1"/>
    <col min="2" max="2" width="21.1796875" style="6" bestFit="1" customWidth="1"/>
    <col min="3" max="3" width="9.81640625" style="6" bestFit="1" customWidth="1"/>
    <col min="4" max="4" width="8.453125" style="6" bestFit="1" customWidth="1"/>
    <col min="5" max="5" width="12.453125" style="6" bestFit="1" customWidth="1"/>
    <col min="6" max="6" width="11.81640625" style="6" bestFit="1" customWidth="1"/>
    <col min="7" max="16384" width="15.7265625" style="2"/>
  </cols>
  <sheetData>
    <row r="1" spans="1:6" ht="18">
      <c r="A1" s="1" t="s">
        <v>164</v>
      </c>
    </row>
    <row r="3" spans="1:6" ht="13">
      <c r="A3" s="3"/>
      <c r="B3" s="7" t="s">
        <v>54</v>
      </c>
      <c r="C3" s="7" t="s">
        <v>56</v>
      </c>
      <c r="D3" s="38" t="s">
        <v>110</v>
      </c>
      <c r="E3" s="38" t="s">
        <v>112</v>
      </c>
      <c r="F3" s="38" t="s">
        <v>113</v>
      </c>
    </row>
    <row r="4" spans="1:6" ht="13">
      <c r="A4" s="4" t="s">
        <v>126</v>
      </c>
      <c r="B4" s="32" t="s">
        <v>69</v>
      </c>
      <c r="C4" s="32" t="s">
        <v>70</v>
      </c>
      <c r="D4" s="52">
        <v>10.059999999999999</v>
      </c>
      <c r="E4" s="53">
        <v>16.719976737423671</v>
      </c>
      <c r="F4" s="53">
        <v>12.666881132378963</v>
      </c>
    </row>
    <row r="5" spans="1:6" ht="13">
      <c r="A5" s="4" t="s">
        <v>128</v>
      </c>
      <c r="B5" s="32" t="s">
        <v>69</v>
      </c>
      <c r="C5" s="32" t="s">
        <v>70</v>
      </c>
      <c r="D5" s="9" t="s">
        <v>129</v>
      </c>
      <c r="E5" s="53">
        <v>11.631288165164293</v>
      </c>
      <c r="F5" s="53">
        <v>8.042464211034261</v>
      </c>
    </row>
    <row r="6" spans="1:6" ht="13">
      <c r="A6" s="4" t="s">
        <v>130</v>
      </c>
      <c r="B6" s="32" t="s">
        <v>69</v>
      </c>
      <c r="C6" s="32" t="s">
        <v>70</v>
      </c>
      <c r="D6" s="9" t="s">
        <v>129</v>
      </c>
      <c r="E6" s="53">
        <v>21.808665309683047</v>
      </c>
      <c r="F6" s="53">
        <v>20.910406948689076</v>
      </c>
    </row>
    <row r="7" spans="1:6">
      <c r="E7" s="53"/>
      <c r="F7" s="53"/>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C480-C7F7-4D29-8447-1346E4BE51C3}">
  <sheetPr>
    <tabColor rgb="FFDDDDDD"/>
    <pageSetUpPr fitToPage="1"/>
  </sheetPr>
  <dimension ref="A1:I5"/>
  <sheetViews>
    <sheetView showGridLines="0" tabSelected="1" zoomScale="85" workbookViewId="0">
      <selection activeCell="F17" sqref="F17"/>
    </sheetView>
    <sheetView workbookViewId="1">
      <selection activeCell="D34" sqref="D34"/>
    </sheetView>
  </sheetViews>
  <sheetFormatPr defaultColWidth="15.7265625" defaultRowHeight="12.5"/>
  <cols>
    <col min="1" max="1" width="20.1796875" style="2" customWidth="1"/>
    <col min="2" max="2" width="23.54296875" style="6" bestFit="1" customWidth="1"/>
    <col min="3" max="3" width="9.81640625" style="6" bestFit="1" customWidth="1"/>
    <col min="4" max="4" width="8.453125" style="6" bestFit="1" customWidth="1"/>
    <col min="5" max="8" width="15.7265625" style="2"/>
    <col min="9" max="9" width="16.1796875" style="2" bestFit="1" customWidth="1"/>
    <col min="10" max="16384" width="15.7265625" style="2"/>
  </cols>
  <sheetData>
    <row r="1" spans="1:9" ht="18">
      <c r="A1" s="1" t="s">
        <v>165</v>
      </c>
    </row>
    <row r="3" spans="1:9" ht="13">
      <c r="A3" s="3" t="s">
        <v>166</v>
      </c>
      <c r="B3" s="7" t="s">
        <v>54</v>
      </c>
      <c r="C3" s="7" t="s">
        <v>56</v>
      </c>
      <c r="D3" s="38" t="s">
        <v>167</v>
      </c>
      <c r="E3" s="38">
        <f>D3+1</f>
        <v>2016</v>
      </c>
      <c r="F3" s="38">
        <f t="shared" ref="F3:G3" si="0">E3+1</f>
        <v>2017</v>
      </c>
      <c r="G3" s="38">
        <f t="shared" si="0"/>
        <v>2018</v>
      </c>
      <c r="H3" s="38" t="s">
        <v>126</v>
      </c>
      <c r="I3" s="38" t="s">
        <v>168</v>
      </c>
    </row>
    <row r="4" spans="1:9" ht="13">
      <c r="A4" s="4" t="s">
        <v>110</v>
      </c>
      <c r="B4" s="32" t="s">
        <v>169</v>
      </c>
      <c r="C4" s="32" t="s">
        <v>170</v>
      </c>
      <c r="D4" s="50">
        <v>2.25</v>
      </c>
      <c r="E4" s="49">
        <v>2.1</v>
      </c>
      <c r="F4" s="49">
        <v>2.5499999999999998</v>
      </c>
      <c r="G4" s="49">
        <v>2.1</v>
      </c>
      <c r="H4" s="49">
        <v>2.25</v>
      </c>
      <c r="I4" s="54">
        <f>RATE(3,,-D4,G4)</f>
        <v>-2.2735194080488238E-2</v>
      </c>
    </row>
    <row r="5" spans="1:9" ht="13">
      <c r="A5" s="4" t="s">
        <v>113</v>
      </c>
      <c r="B5" s="32" t="s">
        <v>169</v>
      </c>
      <c r="C5" s="32" t="s">
        <v>170</v>
      </c>
      <c r="D5" s="33">
        <v>2.5499999999999998</v>
      </c>
      <c r="E5" s="49">
        <v>2.415</v>
      </c>
      <c r="F5" s="49">
        <v>2.0049999999999999</v>
      </c>
      <c r="G5" s="49">
        <v>1.74</v>
      </c>
      <c r="H5" s="49">
        <v>2.1775000000000002</v>
      </c>
      <c r="I5" s="54">
        <f t="shared" ref="I5" si="1">RATE(3,,-D5,G5)</f>
        <v>-0.11962097027792959</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7CA8-9020-4A12-97CC-4E42EBE8E342}">
  <sheetPr>
    <tabColor rgb="FFFFC000"/>
  </sheetPr>
  <dimension ref="A1:C21"/>
  <sheetViews>
    <sheetView topLeftCell="A4" workbookViewId="0">
      <selection activeCell="B2" sqref="B2"/>
    </sheetView>
    <sheetView workbookViewId="1"/>
  </sheetViews>
  <sheetFormatPr defaultColWidth="8.7265625" defaultRowHeight="14.5"/>
  <cols>
    <col min="1" max="1" width="19.54296875" style="20" customWidth="1"/>
    <col min="2" max="2" width="13" style="20" bestFit="1" customWidth="1"/>
    <col min="3" max="4" width="12.453125" style="20" bestFit="1" customWidth="1"/>
    <col min="5" max="5" width="5" style="20" bestFit="1" customWidth="1"/>
    <col min="6" max="6" width="18.1796875" style="20" bestFit="1" customWidth="1"/>
    <col min="7" max="7" width="18.453125" style="20" bestFit="1" customWidth="1"/>
    <col min="8" max="8" width="12.453125" style="20" bestFit="1" customWidth="1"/>
    <col min="9" max="9" width="11.81640625" style="20" bestFit="1" customWidth="1"/>
    <col min="10" max="16384" width="8.7265625" style="20"/>
  </cols>
  <sheetData>
    <row r="1" spans="1:3" ht="18">
      <c r="A1" s="14" t="s">
        <v>171</v>
      </c>
    </row>
    <row r="2" spans="1:3" ht="18">
      <c r="A2" s="14"/>
    </row>
    <row r="3" spans="1:3">
      <c r="B3" s="27" t="s">
        <v>172</v>
      </c>
      <c r="C3" s="27" t="s">
        <v>173</v>
      </c>
    </row>
    <row r="4" spans="1:3">
      <c r="A4" s="3" t="s">
        <v>174</v>
      </c>
      <c r="B4" s="3" t="s">
        <v>175</v>
      </c>
      <c r="C4" s="3" t="s">
        <v>176</v>
      </c>
    </row>
    <row r="5" spans="1:3">
      <c r="A5" s="4" t="s">
        <v>177</v>
      </c>
      <c r="B5" s="20" t="s">
        <v>178</v>
      </c>
      <c r="C5" s="20" t="s">
        <v>179</v>
      </c>
    </row>
    <row r="6" spans="1:3">
      <c r="A6" s="4" t="s">
        <v>180</v>
      </c>
      <c r="B6" s="20" t="s">
        <v>181</v>
      </c>
      <c r="C6" s="20" t="s">
        <v>182</v>
      </c>
    </row>
    <row r="7" spans="1:3">
      <c r="A7" s="4" t="s">
        <v>183</v>
      </c>
      <c r="B7" s="20" t="s">
        <v>184</v>
      </c>
      <c r="C7" s="20" t="s">
        <v>185</v>
      </c>
    </row>
    <row r="8" spans="1:3">
      <c r="A8" s="4" t="s">
        <v>186</v>
      </c>
      <c r="B8" s="20" t="s">
        <v>187</v>
      </c>
      <c r="C8" s="20" t="s">
        <v>188</v>
      </c>
    </row>
    <row r="9" spans="1:3">
      <c r="A9" s="4" t="s">
        <v>189</v>
      </c>
      <c r="B9" s="20" t="s">
        <v>190</v>
      </c>
      <c r="C9" s="20" t="s">
        <v>191</v>
      </c>
    </row>
    <row r="10" spans="1:3">
      <c r="A10" s="4" t="s">
        <v>192</v>
      </c>
      <c r="B10" s="20" t="s">
        <v>193</v>
      </c>
      <c r="C10" s="20" t="s">
        <v>194</v>
      </c>
    </row>
    <row r="11" spans="1:3">
      <c r="A11" s="4" t="s">
        <v>195</v>
      </c>
      <c r="B11" s="20" t="s">
        <v>196</v>
      </c>
      <c r="C11" s="20" t="s">
        <v>197</v>
      </c>
    </row>
    <row r="12" spans="1:3">
      <c r="A12" s="4" t="s">
        <v>198</v>
      </c>
      <c r="B12" s="20" t="s">
        <v>199</v>
      </c>
      <c r="C12" s="20" t="s">
        <v>200</v>
      </c>
    </row>
    <row r="13" spans="1:3">
      <c r="A13" s="4" t="s">
        <v>112</v>
      </c>
      <c r="B13" s="20" t="s">
        <v>201</v>
      </c>
      <c r="C13" s="20" t="s">
        <v>202</v>
      </c>
    </row>
    <row r="14" spans="1:3">
      <c r="A14" s="4" t="s">
        <v>203</v>
      </c>
      <c r="B14" s="20" t="s">
        <v>204</v>
      </c>
      <c r="C14" s="20" t="s">
        <v>205</v>
      </c>
    </row>
    <row r="15" spans="1:3">
      <c r="A15" s="4" t="s">
        <v>110</v>
      </c>
      <c r="B15" s="20" t="s">
        <v>206</v>
      </c>
      <c r="C15" s="20" t="s">
        <v>207</v>
      </c>
    </row>
    <row r="16" spans="1:3">
      <c r="A16" s="4" t="s">
        <v>208</v>
      </c>
      <c r="B16" s="20" t="s">
        <v>209</v>
      </c>
      <c r="C16" s="20" t="s">
        <v>210</v>
      </c>
    </row>
    <row r="17" spans="1:3">
      <c r="A17" s="4" t="s">
        <v>211</v>
      </c>
      <c r="B17" s="20" t="s">
        <v>212</v>
      </c>
      <c r="C17" s="20" t="s">
        <v>213</v>
      </c>
    </row>
    <row r="18" spans="1:3">
      <c r="A18" s="4" t="s">
        <v>214</v>
      </c>
      <c r="B18" s="20" t="s">
        <v>215</v>
      </c>
      <c r="C18" s="20" t="s">
        <v>216</v>
      </c>
    </row>
    <row r="19" spans="1:3">
      <c r="A19" s="4" t="s">
        <v>217</v>
      </c>
      <c r="B19" s="20" t="s">
        <v>218</v>
      </c>
      <c r="C19" s="20" t="s">
        <v>219</v>
      </c>
    </row>
    <row r="20" spans="1:3">
      <c r="A20" s="4" t="s">
        <v>220</v>
      </c>
      <c r="B20" s="20" t="s">
        <v>221</v>
      </c>
      <c r="C20" s="20" t="s">
        <v>222</v>
      </c>
    </row>
    <row r="21" spans="1:3">
      <c r="A21" s="4" t="s">
        <v>223</v>
      </c>
      <c r="B21" s="20" t="s">
        <v>224</v>
      </c>
      <c r="C21" s="20" t="s">
        <v>225</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E0F8-A62A-4432-8E58-17B2E4CF4C59}">
  <sheetPr>
    <tabColor theme="3" tint="-0.249977111117893"/>
  </sheetPr>
  <dimension ref="A1:H55"/>
  <sheetViews>
    <sheetView topLeftCell="A7" workbookViewId="0">
      <selection activeCell="B29" sqref="B29"/>
    </sheetView>
    <sheetView workbookViewId="1">
      <selection activeCell="J34" sqref="J34"/>
    </sheetView>
  </sheetViews>
  <sheetFormatPr defaultColWidth="8.7265625" defaultRowHeight="12.5"/>
  <cols>
    <col min="1" max="2" width="32.1796875" style="15" bestFit="1" customWidth="1"/>
    <col min="3" max="3" width="38.54296875" style="15" bestFit="1" customWidth="1"/>
    <col min="4" max="4" width="19.453125" style="15" bestFit="1" customWidth="1"/>
    <col min="5" max="5" width="9" style="15" bestFit="1" customWidth="1"/>
    <col min="6" max="6" width="8.453125" style="15" bestFit="1" customWidth="1"/>
    <col min="7" max="8" width="9.81640625" style="15" bestFit="1" customWidth="1"/>
    <col min="9" max="16384" width="8.7265625" style="15"/>
  </cols>
  <sheetData>
    <row r="1" spans="1:8" ht="18">
      <c r="A1" s="14" t="s">
        <v>226</v>
      </c>
    </row>
    <row r="3" spans="1:8" ht="13">
      <c r="A3" s="3" t="s">
        <v>227</v>
      </c>
      <c r="B3" s="7" t="s">
        <v>228</v>
      </c>
      <c r="C3" s="7" t="s">
        <v>229</v>
      </c>
      <c r="D3" s="7" t="s">
        <v>230</v>
      </c>
      <c r="E3" s="7" t="s">
        <v>231</v>
      </c>
      <c r="F3" s="7" t="s">
        <v>232</v>
      </c>
      <c r="G3" s="7" t="s">
        <v>233</v>
      </c>
      <c r="H3" s="7" t="s">
        <v>234</v>
      </c>
    </row>
    <row r="4" spans="1:8">
      <c r="A4" s="15" t="s">
        <v>235</v>
      </c>
      <c r="B4" s="15" t="s">
        <v>236</v>
      </c>
      <c r="C4" s="15" t="s">
        <v>237</v>
      </c>
      <c r="D4" s="15" t="s">
        <v>237</v>
      </c>
      <c r="E4" s="15" t="s">
        <v>238</v>
      </c>
      <c r="F4" s="15" t="s">
        <v>239</v>
      </c>
      <c r="G4" s="15">
        <v>44.383333</v>
      </c>
      <c r="H4" s="15">
        <v>44.383333</v>
      </c>
    </row>
    <row r="5" spans="1:8">
      <c r="A5" s="15" t="s">
        <v>235</v>
      </c>
      <c r="B5" s="15" t="s">
        <v>235</v>
      </c>
      <c r="C5" s="15" t="s">
        <v>240</v>
      </c>
      <c r="D5" s="15" t="s">
        <v>241</v>
      </c>
      <c r="E5" s="15" t="s">
        <v>238</v>
      </c>
      <c r="F5" s="15" t="s">
        <v>239</v>
      </c>
      <c r="G5" s="15">
        <v>44.6</v>
      </c>
      <c r="H5" s="15">
        <v>5.4166670000000003</v>
      </c>
    </row>
    <row r="6" spans="1:8">
      <c r="A6" s="15" t="s">
        <v>242</v>
      </c>
      <c r="B6" s="15" t="s">
        <v>243</v>
      </c>
      <c r="C6" s="15" t="s">
        <v>244</v>
      </c>
      <c r="D6" s="15" t="s">
        <v>245</v>
      </c>
      <c r="E6" s="15" t="s">
        <v>238</v>
      </c>
      <c r="F6" s="15" t="s">
        <v>239</v>
      </c>
      <c r="G6" s="15">
        <v>47.333333000000003</v>
      </c>
      <c r="H6" s="15">
        <v>47.333333000000003</v>
      </c>
    </row>
    <row r="7" spans="1:8">
      <c r="A7" s="15" t="s">
        <v>242</v>
      </c>
      <c r="B7" s="15" t="s">
        <v>243</v>
      </c>
      <c r="C7" s="15" t="s">
        <v>246</v>
      </c>
      <c r="D7" s="15" t="s">
        <v>247</v>
      </c>
      <c r="E7" s="15" t="s">
        <v>238</v>
      </c>
      <c r="F7" s="15" t="s">
        <v>239</v>
      </c>
      <c r="G7" s="15">
        <v>50.583333000000003</v>
      </c>
      <c r="H7" s="15">
        <v>1.6</v>
      </c>
    </row>
    <row r="8" spans="1:8">
      <c r="A8" s="15" t="s">
        <v>242</v>
      </c>
      <c r="B8" s="15" t="s">
        <v>243</v>
      </c>
      <c r="C8" s="15" t="s">
        <v>248</v>
      </c>
      <c r="D8" s="15" t="s">
        <v>249</v>
      </c>
      <c r="E8" s="15" t="s">
        <v>238</v>
      </c>
      <c r="F8" s="15" t="s">
        <v>250</v>
      </c>
      <c r="G8" s="15">
        <v>51.05</v>
      </c>
      <c r="H8" s="15">
        <v>2.3666670000000001</v>
      </c>
    </row>
    <row r="9" spans="1:8">
      <c r="A9" s="15" t="s">
        <v>242</v>
      </c>
      <c r="B9" s="15" t="s">
        <v>243</v>
      </c>
      <c r="C9" s="15" t="s">
        <v>251</v>
      </c>
      <c r="D9" s="15" t="s">
        <v>252</v>
      </c>
      <c r="E9" s="15" t="s">
        <v>238</v>
      </c>
      <c r="F9" s="15" t="s">
        <v>239</v>
      </c>
      <c r="G9" s="15">
        <v>49.35</v>
      </c>
      <c r="H9" s="15">
        <v>1</v>
      </c>
    </row>
    <row r="10" spans="1:8">
      <c r="A10" s="15" t="s">
        <v>242</v>
      </c>
      <c r="B10" s="15" t="s">
        <v>243</v>
      </c>
      <c r="C10" s="15" t="s">
        <v>253</v>
      </c>
      <c r="D10" s="15" t="s">
        <v>254</v>
      </c>
      <c r="E10" s="15" t="s">
        <v>238</v>
      </c>
      <c r="F10" s="15" t="s">
        <v>239</v>
      </c>
      <c r="G10" s="15">
        <v>46.166666999999997</v>
      </c>
      <c r="H10" s="15">
        <v>-1.1499999999999999</v>
      </c>
    </row>
    <row r="11" spans="1:8">
      <c r="A11" s="15" t="s">
        <v>242</v>
      </c>
      <c r="B11" s="15" t="s">
        <v>243</v>
      </c>
      <c r="C11" s="15" t="s">
        <v>255</v>
      </c>
      <c r="D11" s="15" t="s">
        <v>255</v>
      </c>
      <c r="E11" s="15" t="s">
        <v>256</v>
      </c>
      <c r="F11" s="15" t="s">
        <v>239</v>
      </c>
      <c r="G11" s="15">
        <v>48.7</v>
      </c>
      <c r="H11" s="15">
        <v>6.95</v>
      </c>
    </row>
    <row r="12" spans="1:8">
      <c r="A12" s="15" t="s">
        <v>242</v>
      </c>
      <c r="B12" s="15" t="s">
        <v>243</v>
      </c>
      <c r="C12" s="15" t="s">
        <v>257</v>
      </c>
      <c r="D12" s="15" t="s">
        <v>258</v>
      </c>
      <c r="E12" s="15" t="s">
        <v>256</v>
      </c>
      <c r="F12" s="15" t="s">
        <v>239</v>
      </c>
      <c r="G12" s="15">
        <v>50.7</v>
      </c>
      <c r="H12" s="15">
        <v>2.1333329999999999</v>
      </c>
    </row>
    <row r="13" spans="1:8">
      <c r="A13" s="15" t="s">
        <v>242</v>
      </c>
      <c r="B13" s="15" t="s">
        <v>243</v>
      </c>
      <c r="C13" s="15" t="s">
        <v>259</v>
      </c>
      <c r="D13" s="15" t="s">
        <v>260</v>
      </c>
      <c r="E13" s="15" t="s">
        <v>256</v>
      </c>
      <c r="F13" s="15" t="s">
        <v>239</v>
      </c>
      <c r="G13" s="15">
        <v>47.116667</v>
      </c>
      <c r="H13" s="15">
        <v>5.5666669999999998</v>
      </c>
    </row>
    <row r="14" spans="1:8">
      <c r="A14" s="15" t="s">
        <v>261</v>
      </c>
      <c r="B14" s="15" t="s">
        <v>262</v>
      </c>
      <c r="C14" s="15" t="s">
        <v>263</v>
      </c>
      <c r="D14" s="15" t="s">
        <v>264</v>
      </c>
      <c r="E14" s="15" t="s">
        <v>238</v>
      </c>
      <c r="F14" s="15" t="s">
        <v>239</v>
      </c>
      <c r="G14" s="15">
        <v>51.050586000000003</v>
      </c>
      <c r="H14" s="15">
        <v>2.3314710000000001</v>
      </c>
    </row>
    <row r="15" spans="1:8">
      <c r="A15" s="15" t="s">
        <v>261</v>
      </c>
      <c r="B15" s="15" t="s">
        <v>262</v>
      </c>
      <c r="C15" s="15" t="s">
        <v>265</v>
      </c>
      <c r="D15" s="15" t="s">
        <v>266</v>
      </c>
      <c r="E15" s="15" t="s">
        <v>238</v>
      </c>
      <c r="F15" s="15" t="s">
        <v>250</v>
      </c>
      <c r="G15" s="15">
        <v>43.433332999999998</v>
      </c>
      <c r="H15" s="15">
        <v>4.95</v>
      </c>
    </row>
    <row r="16" spans="1:8">
      <c r="A16" s="15" t="s">
        <v>267</v>
      </c>
      <c r="B16" s="15" t="s">
        <v>268</v>
      </c>
      <c r="C16" s="15" t="s">
        <v>269</v>
      </c>
      <c r="D16" s="15" t="s">
        <v>270</v>
      </c>
      <c r="E16" s="15" t="s">
        <v>238</v>
      </c>
      <c r="F16" s="15" t="s">
        <v>239</v>
      </c>
      <c r="G16" s="15">
        <v>49.5</v>
      </c>
      <c r="H16" s="15">
        <v>0.3</v>
      </c>
    </row>
    <row r="17" spans="1:8">
      <c r="A17" s="15" t="s">
        <v>271</v>
      </c>
      <c r="B17" s="15" t="s">
        <v>271</v>
      </c>
      <c r="C17" s="15" t="s">
        <v>272</v>
      </c>
      <c r="D17" s="15" t="s">
        <v>273</v>
      </c>
      <c r="E17" s="15" t="s">
        <v>256</v>
      </c>
      <c r="F17" s="15" t="s">
        <v>239</v>
      </c>
      <c r="G17" s="15">
        <v>46.633333</v>
      </c>
      <c r="H17" s="15">
        <v>-1.1666669999999999</v>
      </c>
    </row>
    <row r="18" spans="1:8">
      <c r="A18" s="15" t="s">
        <v>274</v>
      </c>
      <c r="B18" s="15" t="s">
        <v>274</v>
      </c>
      <c r="C18" s="15" t="s">
        <v>275</v>
      </c>
      <c r="D18" s="15" t="s">
        <v>276</v>
      </c>
      <c r="E18" s="15" t="s">
        <v>256</v>
      </c>
      <c r="F18" s="15" t="s">
        <v>250</v>
      </c>
      <c r="G18" s="15">
        <v>51.016666999999998</v>
      </c>
      <c r="H18" s="15">
        <v>2.25</v>
      </c>
    </row>
    <row r="19" spans="1:8">
      <c r="A19" s="15" t="s">
        <v>274</v>
      </c>
      <c r="B19" s="15" t="s">
        <v>274</v>
      </c>
      <c r="C19" s="15" t="s">
        <v>277</v>
      </c>
      <c r="D19" s="15" t="s">
        <v>266</v>
      </c>
      <c r="E19" s="15" t="s">
        <v>256</v>
      </c>
      <c r="F19" s="15" t="s">
        <v>250</v>
      </c>
      <c r="G19" s="15">
        <v>43.433332999999998</v>
      </c>
      <c r="H19" s="15">
        <v>4.95</v>
      </c>
    </row>
    <row r="20" spans="1:8">
      <c r="A20" s="15" t="s">
        <v>274</v>
      </c>
      <c r="B20" s="15" t="s">
        <v>274</v>
      </c>
      <c r="C20" s="15" t="s">
        <v>278</v>
      </c>
      <c r="D20" s="15" t="s">
        <v>279</v>
      </c>
      <c r="E20" s="15" t="s">
        <v>256</v>
      </c>
      <c r="F20" s="15" t="s">
        <v>250</v>
      </c>
      <c r="G20" s="15">
        <v>44.55</v>
      </c>
      <c r="H20" s="15">
        <v>4.6833330000000002</v>
      </c>
    </row>
    <row r="21" spans="1:8">
      <c r="A21" s="15" t="s">
        <v>280</v>
      </c>
      <c r="B21" s="15" t="s">
        <v>281</v>
      </c>
      <c r="C21" s="15" t="s">
        <v>282</v>
      </c>
      <c r="D21" s="15" t="s">
        <v>282</v>
      </c>
      <c r="E21" s="15" t="s">
        <v>256</v>
      </c>
      <c r="F21" s="15" t="s">
        <v>239</v>
      </c>
      <c r="G21" s="15">
        <v>46.833333000000003</v>
      </c>
      <c r="H21" s="15">
        <v>-0.15</v>
      </c>
    </row>
    <row r="22" spans="1:8">
      <c r="A22" s="15" t="s">
        <v>280</v>
      </c>
      <c r="B22" s="15" t="s">
        <v>281</v>
      </c>
      <c r="C22" s="15" t="s">
        <v>283</v>
      </c>
      <c r="D22" s="15" t="s">
        <v>283</v>
      </c>
      <c r="E22" s="15" t="s">
        <v>256</v>
      </c>
      <c r="F22" s="15" t="s">
        <v>239</v>
      </c>
      <c r="G22" s="15">
        <v>43.8</v>
      </c>
      <c r="H22" s="15">
        <v>4.6333330000000004</v>
      </c>
    </row>
    <row r="23" spans="1:8">
      <c r="A23" s="15" t="s">
        <v>280</v>
      </c>
      <c r="B23" s="15" t="s">
        <v>281</v>
      </c>
      <c r="C23" s="15" t="s">
        <v>284</v>
      </c>
      <c r="D23" s="15" t="s">
        <v>284</v>
      </c>
      <c r="E23" s="15" t="s">
        <v>256</v>
      </c>
      <c r="F23" s="15" t="s">
        <v>239</v>
      </c>
      <c r="G23" s="15">
        <v>47.1</v>
      </c>
      <c r="H23" s="15">
        <v>3.016667</v>
      </c>
    </row>
    <row r="24" spans="1:8">
      <c r="A24" s="15" t="s">
        <v>280</v>
      </c>
      <c r="B24" s="15" t="s">
        <v>281</v>
      </c>
      <c r="C24" s="15" t="s">
        <v>285</v>
      </c>
      <c r="D24" s="15" t="s">
        <v>286</v>
      </c>
      <c r="E24" s="15" t="s">
        <v>256</v>
      </c>
      <c r="F24" s="15" t="s">
        <v>239</v>
      </c>
      <c r="G24" s="15">
        <v>45.216667000000001</v>
      </c>
      <c r="H24" s="15">
        <v>-0.36666700000000002</v>
      </c>
    </row>
    <row r="25" spans="1:8">
      <c r="A25" s="15" t="s">
        <v>280</v>
      </c>
      <c r="B25" s="15" t="s">
        <v>281</v>
      </c>
      <c r="C25" s="15" t="s">
        <v>287</v>
      </c>
      <c r="D25" s="15" t="s">
        <v>288</v>
      </c>
      <c r="E25" s="15" t="s">
        <v>256</v>
      </c>
      <c r="F25" s="15" t="s">
        <v>239</v>
      </c>
      <c r="G25" s="15">
        <v>48.724252999999997</v>
      </c>
      <c r="H25" s="15">
        <v>4.5886230000000001</v>
      </c>
    </row>
    <row r="26" spans="1:8">
      <c r="A26" s="15" t="s">
        <v>280</v>
      </c>
      <c r="B26" s="15" t="s">
        <v>281</v>
      </c>
      <c r="C26" s="15" t="s">
        <v>289</v>
      </c>
      <c r="D26" s="15" t="s">
        <v>289</v>
      </c>
      <c r="E26" s="15" t="s">
        <v>256</v>
      </c>
      <c r="F26" s="15" t="s">
        <v>239</v>
      </c>
      <c r="G26" s="15">
        <v>44.65</v>
      </c>
      <c r="H26" s="15">
        <v>4.766667</v>
      </c>
    </row>
    <row r="27" spans="1:8">
      <c r="A27" s="15" t="s">
        <v>280</v>
      </c>
      <c r="B27" s="15" t="s">
        <v>281</v>
      </c>
      <c r="C27" s="15" t="s">
        <v>290</v>
      </c>
      <c r="D27" s="15" t="s">
        <v>290</v>
      </c>
      <c r="E27" s="15" t="s">
        <v>256</v>
      </c>
      <c r="F27" s="15" t="s">
        <v>239</v>
      </c>
      <c r="G27" s="15">
        <v>49</v>
      </c>
      <c r="H27" s="15">
        <v>1.816667</v>
      </c>
    </row>
    <row r="28" spans="1:8">
      <c r="A28" s="15" t="s">
        <v>280</v>
      </c>
      <c r="B28" s="15" t="s">
        <v>281</v>
      </c>
      <c r="C28" s="15" t="s">
        <v>291</v>
      </c>
      <c r="D28" s="15" t="s">
        <v>291</v>
      </c>
      <c r="E28" s="15" t="s">
        <v>256</v>
      </c>
      <c r="F28" s="15" t="s">
        <v>239</v>
      </c>
      <c r="G28" s="15">
        <v>49.233333000000002</v>
      </c>
      <c r="H28" s="15">
        <v>-0.25</v>
      </c>
    </row>
    <row r="29" spans="1:8">
      <c r="A29" s="15" t="s">
        <v>280</v>
      </c>
      <c r="B29" s="15" t="s">
        <v>281</v>
      </c>
      <c r="C29" s="15" t="s">
        <v>292</v>
      </c>
      <c r="D29" s="15" t="s">
        <v>292</v>
      </c>
      <c r="E29" s="15" t="s">
        <v>238</v>
      </c>
      <c r="F29" s="15" t="s">
        <v>239</v>
      </c>
      <c r="G29" s="15">
        <v>49.25</v>
      </c>
      <c r="H29" s="15">
        <v>6.0833329999999997</v>
      </c>
    </row>
    <row r="30" spans="1:8">
      <c r="A30" s="15" t="s">
        <v>280</v>
      </c>
      <c r="B30" s="15" t="s">
        <v>281</v>
      </c>
      <c r="C30" s="15" t="s">
        <v>293</v>
      </c>
      <c r="D30" s="15" t="s">
        <v>252</v>
      </c>
      <c r="E30" s="15" t="s">
        <v>238</v>
      </c>
      <c r="F30" s="15" t="s">
        <v>250</v>
      </c>
      <c r="G30" s="15">
        <v>49.35</v>
      </c>
      <c r="H30" s="15">
        <v>1</v>
      </c>
    </row>
    <row r="31" spans="1:8">
      <c r="A31" s="15" t="s">
        <v>280</v>
      </c>
      <c r="B31" s="15" t="s">
        <v>281</v>
      </c>
      <c r="C31" s="15" t="s">
        <v>294</v>
      </c>
      <c r="D31" s="15" t="s">
        <v>295</v>
      </c>
      <c r="E31" s="15" t="s">
        <v>256</v>
      </c>
      <c r="F31" s="15" t="s">
        <v>239</v>
      </c>
      <c r="G31" s="15">
        <v>47.566667000000002</v>
      </c>
      <c r="H31" s="15">
        <v>0.31666699999999998</v>
      </c>
    </row>
    <row r="32" spans="1:8">
      <c r="A32" s="15" t="s">
        <v>296</v>
      </c>
      <c r="B32" s="15" t="s">
        <v>297</v>
      </c>
      <c r="C32" s="15" t="s">
        <v>298</v>
      </c>
      <c r="D32" s="15" t="s">
        <v>298</v>
      </c>
      <c r="E32" s="15" t="s">
        <v>256</v>
      </c>
      <c r="F32" s="15" t="s">
        <v>239</v>
      </c>
      <c r="G32" s="15">
        <v>47.616667</v>
      </c>
      <c r="H32" s="15">
        <v>7.25</v>
      </c>
    </row>
    <row r="33" spans="1:8">
      <c r="A33" s="15" t="s">
        <v>296</v>
      </c>
      <c r="B33" s="15" t="s">
        <v>297</v>
      </c>
      <c r="C33" s="15" t="s">
        <v>299</v>
      </c>
      <c r="D33" s="15" t="s">
        <v>299</v>
      </c>
      <c r="E33" s="15" t="s">
        <v>238</v>
      </c>
      <c r="F33" s="15" t="s">
        <v>250</v>
      </c>
      <c r="G33" s="15">
        <v>44.9</v>
      </c>
      <c r="H33" s="15">
        <v>-0.51666699999999999</v>
      </c>
    </row>
    <row r="34" spans="1:8">
      <c r="A34" s="15" t="s">
        <v>296</v>
      </c>
      <c r="B34" s="15" t="s">
        <v>297</v>
      </c>
      <c r="C34" s="15" t="s">
        <v>300</v>
      </c>
      <c r="D34" s="15" t="s">
        <v>300</v>
      </c>
      <c r="E34" s="15" t="s">
        <v>238</v>
      </c>
      <c r="F34" s="15" t="s">
        <v>239</v>
      </c>
      <c r="G34" s="15">
        <v>48.4</v>
      </c>
      <c r="H34" s="15">
        <v>-4.483333</v>
      </c>
    </row>
    <row r="35" spans="1:8">
      <c r="A35" s="15" t="s">
        <v>296</v>
      </c>
      <c r="B35" s="15" t="s">
        <v>297</v>
      </c>
      <c r="C35" s="15" t="s">
        <v>301</v>
      </c>
      <c r="D35" s="15" t="s">
        <v>301</v>
      </c>
      <c r="E35" s="15" t="s">
        <v>256</v>
      </c>
      <c r="F35" s="15" t="s">
        <v>239</v>
      </c>
      <c r="G35" s="15">
        <v>43.816667000000002</v>
      </c>
      <c r="H35" s="15">
        <v>7.3166669999999998</v>
      </c>
    </row>
    <row r="36" spans="1:8">
      <c r="A36" s="15" t="s">
        <v>296</v>
      </c>
      <c r="B36" s="15" t="s">
        <v>297</v>
      </c>
      <c r="C36" s="15" t="s">
        <v>302</v>
      </c>
      <c r="D36" s="15" t="s">
        <v>303</v>
      </c>
      <c r="E36" s="15" t="s">
        <v>238</v>
      </c>
      <c r="F36" s="15" t="s">
        <v>239</v>
      </c>
      <c r="G36" s="15">
        <v>48.866667</v>
      </c>
      <c r="H36" s="15">
        <v>2.3333330000000001</v>
      </c>
    </row>
    <row r="37" spans="1:8">
      <c r="A37" s="15" t="s">
        <v>296</v>
      </c>
      <c r="B37" s="15" t="s">
        <v>297</v>
      </c>
      <c r="C37" s="15" t="s">
        <v>304</v>
      </c>
      <c r="D37" s="15" t="s">
        <v>305</v>
      </c>
      <c r="E37" s="15" t="s">
        <v>238</v>
      </c>
      <c r="F37" s="15" t="s">
        <v>239</v>
      </c>
      <c r="G37" s="15">
        <v>49.366667</v>
      </c>
      <c r="H37" s="15">
        <v>6.1666670000000003</v>
      </c>
    </row>
    <row r="38" spans="1:8">
      <c r="A38" s="15" t="s">
        <v>296</v>
      </c>
      <c r="B38" s="15" t="s">
        <v>297</v>
      </c>
      <c r="C38" s="15" t="s">
        <v>266</v>
      </c>
      <c r="D38" s="15" t="s">
        <v>266</v>
      </c>
      <c r="E38" s="15" t="s">
        <v>238</v>
      </c>
      <c r="F38" s="15" t="s">
        <v>250</v>
      </c>
      <c r="G38" s="15">
        <v>43.433332999999998</v>
      </c>
      <c r="H38" s="15">
        <v>4.95</v>
      </c>
    </row>
    <row r="39" spans="1:8">
      <c r="A39" s="15" t="s">
        <v>296</v>
      </c>
      <c r="B39" s="15" t="s">
        <v>297</v>
      </c>
      <c r="C39" s="15" t="s">
        <v>306</v>
      </c>
      <c r="D39" s="15" t="s">
        <v>306</v>
      </c>
      <c r="E39" s="15" t="s">
        <v>238</v>
      </c>
      <c r="F39" s="15" t="s">
        <v>239</v>
      </c>
      <c r="G39" s="15">
        <v>45.616667</v>
      </c>
      <c r="H39" s="15">
        <v>0.1</v>
      </c>
    </row>
    <row r="40" spans="1:8">
      <c r="A40" s="15" t="s">
        <v>296</v>
      </c>
      <c r="B40" s="15" t="s">
        <v>297</v>
      </c>
      <c r="C40" s="15" t="s">
        <v>307</v>
      </c>
      <c r="D40" s="15" t="s">
        <v>308</v>
      </c>
      <c r="E40" s="15" t="s">
        <v>256</v>
      </c>
      <c r="F40" s="15" t="s">
        <v>239</v>
      </c>
      <c r="G40" s="15">
        <v>43.45</v>
      </c>
      <c r="H40" s="15">
        <v>5.4166670000000003</v>
      </c>
    </row>
    <row r="41" spans="1:8">
      <c r="A41" s="15" t="s">
        <v>296</v>
      </c>
      <c r="B41" s="15" t="s">
        <v>297</v>
      </c>
      <c r="C41" s="15" t="s">
        <v>309</v>
      </c>
      <c r="D41" s="15" t="s">
        <v>310</v>
      </c>
      <c r="E41" s="15" t="s">
        <v>238</v>
      </c>
      <c r="F41" s="15" t="s">
        <v>239</v>
      </c>
      <c r="G41" s="15">
        <v>49.491633999999998</v>
      </c>
      <c r="H41" s="15">
        <v>0.14203499999999999</v>
      </c>
    </row>
    <row r="42" spans="1:8">
      <c r="A42" s="15" t="s">
        <v>296</v>
      </c>
      <c r="B42" s="15" t="s">
        <v>297</v>
      </c>
      <c r="C42" s="15" t="s">
        <v>279</v>
      </c>
      <c r="D42" s="15" t="s">
        <v>279</v>
      </c>
      <c r="E42" s="15" t="s">
        <v>256</v>
      </c>
      <c r="F42" s="15" t="s">
        <v>239</v>
      </c>
      <c r="G42" s="15">
        <v>44.55</v>
      </c>
      <c r="H42" s="15">
        <v>4.6833330000000002</v>
      </c>
    </row>
    <row r="43" spans="1:8">
      <c r="A43" s="15" t="s">
        <v>296</v>
      </c>
      <c r="B43" s="15" t="s">
        <v>297</v>
      </c>
      <c r="C43" s="15" t="s">
        <v>311</v>
      </c>
      <c r="D43" s="15" t="s">
        <v>279</v>
      </c>
      <c r="E43" s="15" t="s">
        <v>256</v>
      </c>
      <c r="F43" s="15" t="s">
        <v>312</v>
      </c>
      <c r="G43" s="15">
        <v>44.55</v>
      </c>
      <c r="H43" s="15">
        <v>4.6833330000000002</v>
      </c>
    </row>
    <row r="44" spans="1:8">
      <c r="A44" s="15" t="s">
        <v>296</v>
      </c>
      <c r="B44" s="15" t="s">
        <v>297</v>
      </c>
      <c r="C44" s="15" t="s">
        <v>313</v>
      </c>
      <c r="D44" s="15" t="s">
        <v>313</v>
      </c>
      <c r="E44" s="15" t="s">
        <v>256</v>
      </c>
      <c r="F44" s="15" t="s">
        <v>239</v>
      </c>
      <c r="G44" s="15">
        <v>43.2</v>
      </c>
      <c r="H44" s="15">
        <v>1</v>
      </c>
    </row>
    <row r="45" spans="1:8">
      <c r="A45" s="15" t="s">
        <v>296</v>
      </c>
      <c r="B45" s="15" t="s">
        <v>297</v>
      </c>
      <c r="C45" s="15" t="s">
        <v>314</v>
      </c>
      <c r="D45" s="15" t="s">
        <v>315</v>
      </c>
      <c r="E45" s="15" t="s">
        <v>238</v>
      </c>
      <c r="F45" s="15" t="s">
        <v>239</v>
      </c>
      <c r="G45" s="15">
        <v>47.283332999999999</v>
      </c>
      <c r="H45" s="15">
        <v>-2.2000000000000002</v>
      </c>
    </row>
    <row r="46" spans="1:8">
      <c r="A46" s="15" t="s">
        <v>296</v>
      </c>
      <c r="B46" s="15" t="s">
        <v>297</v>
      </c>
      <c r="C46" s="15" t="s">
        <v>316</v>
      </c>
      <c r="D46" s="15" t="s">
        <v>316</v>
      </c>
      <c r="E46" s="15" t="s">
        <v>256</v>
      </c>
      <c r="F46" s="15" t="s">
        <v>239</v>
      </c>
      <c r="G46" s="15">
        <v>43.016666999999998</v>
      </c>
      <c r="H46" s="15">
        <v>3.05</v>
      </c>
    </row>
    <row r="47" spans="1:8">
      <c r="A47" s="15" t="s">
        <v>296</v>
      </c>
      <c r="B47" s="15" t="s">
        <v>297</v>
      </c>
      <c r="C47" s="15" t="s">
        <v>317</v>
      </c>
      <c r="D47" s="15" t="s">
        <v>317</v>
      </c>
      <c r="E47" s="15" t="s">
        <v>256</v>
      </c>
      <c r="F47" s="15" t="s">
        <v>239</v>
      </c>
      <c r="G47" s="15">
        <v>48.116667</v>
      </c>
      <c r="H47" s="15">
        <v>-1.0333330000000001</v>
      </c>
    </row>
    <row r="48" spans="1:8">
      <c r="A48" s="15" t="s">
        <v>296</v>
      </c>
      <c r="B48" s="15" t="s">
        <v>297</v>
      </c>
      <c r="C48" s="15" t="s">
        <v>318</v>
      </c>
      <c r="D48" s="15" t="s">
        <v>318</v>
      </c>
      <c r="E48" s="15" t="s">
        <v>238</v>
      </c>
      <c r="F48" s="15" t="s">
        <v>239</v>
      </c>
      <c r="G48" s="15">
        <v>43.4</v>
      </c>
      <c r="H48" s="15">
        <v>3.6833330000000002</v>
      </c>
    </row>
    <row r="49" spans="1:8">
      <c r="A49" s="15" t="s">
        <v>296</v>
      </c>
      <c r="B49" s="15" t="s">
        <v>297</v>
      </c>
      <c r="C49" s="15" t="s">
        <v>319</v>
      </c>
      <c r="D49" s="15" t="s">
        <v>320</v>
      </c>
      <c r="E49" s="15" t="s">
        <v>256</v>
      </c>
      <c r="F49" s="15" t="s">
        <v>239</v>
      </c>
      <c r="G49" s="15">
        <v>45.863410000000002</v>
      </c>
      <c r="H49" s="15">
        <v>4.6612299999999998</v>
      </c>
    </row>
    <row r="50" spans="1:8">
      <c r="A50" s="15" t="s">
        <v>321</v>
      </c>
      <c r="B50" s="15" t="s">
        <v>322</v>
      </c>
      <c r="C50" s="15" t="s">
        <v>323</v>
      </c>
      <c r="D50" s="15" t="s">
        <v>266</v>
      </c>
      <c r="E50" s="15" t="s">
        <v>238</v>
      </c>
      <c r="F50" s="15" t="s">
        <v>239</v>
      </c>
      <c r="G50" s="15">
        <v>43.433332999999998</v>
      </c>
      <c r="H50" s="15">
        <v>4.95</v>
      </c>
    </row>
    <row r="51" spans="1:8">
      <c r="A51" s="15" t="s">
        <v>324</v>
      </c>
      <c r="B51" s="15" t="s">
        <v>321</v>
      </c>
      <c r="C51" s="15" t="s">
        <v>325</v>
      </c>
      <c r="D51" s="15" t="s">
        <v>326</v>
      </c>
      <c r="E51" s="15" t="s">
        <v>256</v>
      </c>
      <c r="F51" s="15" t="s">
        <v>239</v>
      </c>
      <c r="G51" s="15">
        <v>46.254502000000002</v>
      </c>
      <c r="H51" s="15">
        <v>3.4252150000000001</v>
      </c>
    </row>
    <row r="52" spans="1:8">
      <c r="A52" s="15" t="s">
        <v>324</v>
      </c>
      <c r="B52" s="15" t="s">
        <v>321</v>
      </c>
      <c r="C52" s="15" t="s">
        <v>327</v>
      </c>
      <c r="D52" s="15" t="s">
        <v>328</v>
      </c>
      <c r="E52" s="15" t="s">
        <v>256</v>
      </c>
      <c r="F52" s="15" t="s">
        <v>239</v>
      </c>
      <c r="G52" s="15">
        <v>43.8</v>
      </c>
      <c r="H52" s="15">
        <v>7.3666669999999996</v>
      </c>
    </row>
    <row r="53" spans="1:8">
      <c r="A53" s="15" t="s">
        <v>324</v>
      </c>
      <c r="B53" s="15" t="s">
        <v>321</v>
      </c>
      <c r="C53" s="15" t="s">
        <v>329</v>
      </c>
      <c r="D53" s="15" t="s">
        <v>330</v>
      </c>
      <c r="E53" s="15" t="s">
        <v>256</v>
      </c>
      <c r="F53" s="15" t="s">
        <v>239</v>
      </c>
      <c r="G53" s="15">
        <v>45.816667000000002</v>
      </c>
      <c r="H53" s="15">
        <v>5.4</v>
      </c>
    </row>
    <row r="54" spans="1:8">
      <c r="A54" s="15" t="s">
        <v>324</v>
      </c>
      <c r="B54" s="15" t="s">
        <v>321</v>
      </c>
      <c r="C54" s="15" t="s">
        <v>331</v>
      </c>
      <c r="D54" s="15" t="s">
        <v>331</v>
      </c>
      <c r="E54" s="15" t="s">
        <v>256</v>
      </c>
      <c r="F54" s="15" t="s">
        <v>239</v>
      </c>
      <c r="G54" s="15">
        <v>45.234383999999999</v>
      </c>
      <c r="H54" s="15">
        <v>5.6695399999999996</v>
      </c>
    </row>
    <row r="55" spans="1:8">
      <c r="A55" s="15" t="s">
        <v>324</v>
      </c>
      <c r="B55" s="15" t="s">
        <v>321</v>
      </c>
      <c r="C55" s="15" t="s">
        <v>332</v>
      </c>
      <c r="D55" s="15" t="s">
        <v>332</v>
      </c>
      <c r="E55" s="15" t="s">
        <v>256</v>
      </c>
      <c r="F55" s="15" t="s">
        <v>239</v>
      </c>
      <c r="G55" s="15">
        <v>48.566667000000002</v>
      </c>
      <c r="H55" s="15">
        <v>6.1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506F-C739-408B-AD53-401EAB31AE39}">
  <sheetPr>
    <tabColor rgb="FFDDDDDD"/>
    <pageSetUpPr fitToPage="1"/>
  </sheetPr>
  <dimension ref="A1:D7"/>
  <sheetViews>
    <sheetView showGridLines="0" zoomScale="85" workbookViewId="0">
      <selection activeCell="D8" sqref="A3:D8"/>
    </sheetView>
    <sheetView tabSelected="1" workbookViewId="1">
      <selection activeCell="A8" sqref="A8:XFD8"/>
    </sheetView>
  </sheetViews>
  <sheetFormatPr defaultColWidth="15.7265625" defaultRowHeight="12.5"/>
  <cols>
    <col min="1" max="1" width="50.26953125" style="2" bestFit="1" customWidth="1"/>
    <col min="2" max="2" width="10.26953125" style="6" bestFit="1" customWidth="1"/>
    <col min="3" max="3" width="6.453125" style="6" bestFit="1" customWidth="1"/>
    <col min="4" max="4" width="30.54296875" style="2" bestFit="1" customWidth="1"/>
    <col min="5" max="16384" width="15.7265625" style="2"/>
  </cols>
  <sheetData>
    <row r="1" spans="1:4" ht="18">
      <c r="A1" s="1" t="s">
        <v>52</v>
      </c>
    </row>
    <row r="3" spans="1:4" ht="13">
      <c r="A3" s="3" t="s">
        <v>53</v>
      </c>
      <c r="B3" s="7" t="s">
        <v>54</v>
      </c>
      <c r="C3" s="7" t="s">
        <v>55</v>
      </c>
      <c r="D3" s="7" t="s">
        <v>56</v>
      </c>
    </row>
    <row r="4" spans="1:4" ht="13">
      <c r="A4" s="4" t="s">
        <v>57</v>
      </c>
      <c r="B4" s="5" t="s">
        <v>58</v>
      </c>
      <c r="C4" s="8">
        <v>11.4</v>
      </c>
      <c r="D4" s="5" t="s">
        <v>59</v>
      </c>
    </row>
    <row r="5" spans="1:4" ht="13">
      <c r="A5" s="4" t="s">
        <v>60</v>
      </c>
      <c r="B5" s="5" t="s">
        <v>61</v>
      </c>
      <c r="C5" s="9">
        <v>15</v>
      </c>
      <c r="D5" s="12" t="s">
        <v>62</v>
      </c>
    </row>
    <row r="6" spans="1:4" ht="13">
      <c r="A6" s="4" t="s">
        <v>63</v>
      </c>
      <c r="B6" s="5" t="s">
        <v>64</v>
      </c>
      <c r="C6" s="9">
        <v>30000</v>
      </c>
      <c r="D6" s="12" t="s">
        <v>62</v>
      </c>
    </row>
    <row r="7" spans="1:4" ht="13">
      <c r="A7" s="4" t="s">
        <v>65</v>
      </c>
      <c r="B7" s="5" t="s">
        <v>66</v>
      </c>
      <c r="C7" s="31">
        <v>0.03</v>
      </c>
      <c r="D7" s="12" t="s">
        <v>67</v>
      </c>
    </row>
  </sheetData>
  <hyperlinks>
    <hyperlink ref="D6" r:id="rId1" display="Cement, Concrete and Aggregates Association" xr:uid="{ED4C6D1D-19AC-4BF9-BB2E-7B067C9DF5DF}"/>
    <hyperlink ref="D5" r:id="rId2" display="Cement, Concrete and Aggregates Association" xr:uid="{7BE4746D-9D1D-4975-B113-3E842FF0B9A7}"/>
    <hyperlink ref="D7" r:id="rId3" display="Cement, Concrete and Aggregates Association" xr:uid="{9CFB6F4A-1BF3-41B1-9CB8-9F4E4F8882CC}"/>
  </hyperlinks>
  <pageMargins left="0.33" right="0.37" top="0.53" bottom="0.5" header="0.28000000000000003" footer="0.28000000000000003"/>
  <pageSetup paperSize="9" scale="18" orientation="landscape" r:id="rId4"/>
  <headerFooter alignWithMargins="0">
    <oddHeader>&amp;C&amp;8&amp;A</oddHeader>
    <oddFooter>&amp;L&amp;8&amp;D, &amp;T&amp;C&amp;8Page &amp;P of &amp;N&amp;R&amp;8&amp;F, &amp;A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0FFF-BDA3-4836-A912-66A1D425A2DC}">
  <sheetPr>
    <tabColor theme="5" tint="-0.249977111117893"/>
  </sheetPr>
  <dimension ref="A1:AS455"/>
  <sheetViews>
    <sheetView zoomScale="85" zoomScaleNormal="85" workbookViewId="0">
      <selection activeCell="A4" sqref="A4"/>
    </sheetView>
    <sheetView workbookViewId="1"/>
  </sheetViews>
  <sheetFormatPr defaultColWidth="8.7265625" defaultRowHeight="14.5"/>
  <cols>
    <col min="1" max="1" width="7.1796875" style="21" bestFit="1" customWidth="1"/>
    <col min="2" max="2" width="14.26953125" style="20" bestFit="1" customWidth="1"/>
    <col min="3" max="3" width="10.453125" style="20" bestFit="1" customWidth="1"/>
    <col min="4" max="4" width="11.54296875" style="20" bestFit="1" customWidth="1"/>
    <col min="5" max="5" width="14.81640625" style="20" bestFit="1" customWidth="1"/>
    <col min="6" max="6" width="13.453125" style="20" bestFit="1" customWidth="1"/>
    <col min="7" max="7" width="17.1796875" style="20" bestFit="1" customWidth="1"/>
    <col min="8" max="8" width="15.81640625" style="20" bestFit="1" customWidth="1"/>
    <col min="9" max="9" width="14.26953125" style="20" bestFit="1" customWidth="1"/>
    <col min="10" max="11" width="9.453125" style="20" bestFit="1" customWidth="1"/>
    <col min="12" max="12" width="13.1796875" style="20" bestFit="1" customWidth="1"/>
    <col min="13" max="13" width="11.26953125" style="20" bestFit="1" customWidth="1"/>
    <col min="14" max="14" width="10.7265625" style="20" customWidth="1"/>
    <col min="15" max="15" width="15.81640625" style="20" bestFit="1" customWidth="1"/>
    <col min="16" max="16" width="11.1796875" style="20" bestFit="1" customWidth="1"/>
    <col min="17" max="17" width="13.453125" style="20" bestFit="1" customWidth="1"/>
    <col min="18" max="18" width="12" style="20" bestFit="1" customWidth="1"/>
    <col min="19" max="19" width="10.1796875" style="20" bestFit="1" customWidth="1"/>
    <col min="20" max="20" width="10.453125" style="20" bestFit="1" customWidth="1"/>
    <col min="21" max="21" width="15.54296875" style="20" bestFit="1" customWidth="1"/>
    <col min="22" max="22" width="14.81640625" style="20" bestFit="1" customWidth="1"/>
    <col min="23" max="23" width="14.26953125" style="20" bestFit="1" customWidth="1"/>
    <col min="24" max="24" width="12" style="20" bestFit="1" customWidth="1"/>
    <col min="25" max="25" width="10.54296875" style="20" bestFit="1" customWidth="1"/>
    <col min="26" max="26" width="12.81640625" style="20" bestFit="1" customWidth="1"/>
    <col min="27" max="27" width="15.54296875" style="20" bestFit="1" customWidth="1"/>
    <col min="28" max="28" width="13.1796875" style="20" bestFit="1" customWidth="1"/>
    <col min="29" max="29" width="19.1796875" style="20" bestFit="1" customWidth="1"/>
    <col min="30" max="30" width="15.26953125" style="20" bestFit="1" customWidth="1"/>
    <col min="31" max="31" width="12.453125" style="20" bestFit="1" customWidth="1"/>
    <col min="32" max="32" width="13.7265625" style="20" bestFit="1" customWidth="1"/>
    <col min="33" max="33" width="9.453125" style="20" bestFit="1" customWidth="1"/>
    <col min="34" max="34" width="10.7265625" style="20" bestFit="1" customWidth="1"/>
    <col min="35" max="35" width="11.7265625" style="20" bestFit="1" customWidth="1"/>
    <col min="36" max="36" width="10.453125" style="20" bestFit="1" customWidth="1"/>
    <col min="37" max="37" width="11" style="20" bestFit="1" customWidth="1"/>
    <col min="38" max="39" width="13.453125" style="20" bestFit="1" customWidth="1"/>
    <col min="40" max="40" width="11" style="20" bestFit="1" customWidth="1"/>
    <col min="41" max="41" width="13.81640625" style="20" bestFit="1" customWidth="1"/>
    <col min="42" max="42" width="14.453125" style="20" bestFit="1" customWidth="1"/>
    <col min="43" max="43" width="10.1796875" style="20" bestFit="1" customWidth="1"/>
    <col min="44" max="16384" width="8.7265625" style="20"/>
  </cols>
  <sheetData>
    <row r="1" spans="1:45" ht="18">
      <c r="A1" s="14" t="s">
        <v>333</v>
      </c>
    </row>
    <row r="3" spans="1:45" s="16" customFormat="1" ht="12" customHeight="1">
      <c r="B3" s="3" t="s">
        <v>334</v>
      </c>
      <c r="C3" s="3" t="s">
        <v>335</v>
      </c>
      <c r="D3" s="3" t="s">
        <v>336</v>
      </c>
      <c r="E3" s="3" t="s">
        <v>337</v>
      </c>
      <c r="F3" s="3" t="s">
        <v>338</v>
      </c>
      <c r="G3" s="3" t="s">
        <v>339</v>
      </c>
      <c r="H3" s="3" t="s">
        <v>340</v>
      </c>
      <c r="I3" s="3" t="s">
        <v>341</v>
      </c>
      <c r="J3" s="3" t="s">
        <v>342</v>
      </c>
      <c r="K3" s="3" t="s">
        <v>343</v>
      </c>
      <c r="L3" s="3" t="s">
        <v>344</v>
      </c>
      <c r="M3" s="3" t="s">
        <v>345</v>
      </c>
      <c r="N3" s="3" t="s">
        <v>346</v>
      </c>
      <c r="O3" s="3" t="s">
        <v>347</v>
      </c>
      <c r="P3" s="3" t="s">
        <v>348</v>
      </c>
      <c r="Q3" s="3" t="s">
        <v>349</v>
      </c>
      <c r="R3" s="3" t="s">
        <v>350</v>
      </c>
      <c r="S3" s="3" t="s">
        <v>351</v>
      </c>
      <c r="T3" s="3" t="s">
        <v>352</v>
      </c>
      <c r="U3" s="3" t="s">
        <v>353</v>
      </c>
      <c r="V3" s="3" t="s">
        <v>354</v>
      </c>
      <c r="W3" s="3" t="s">
        <v>355</v>
      </c>
      <c r="X3" s="3" t="s">
        <v>356</v>
      </c>
      <c r="Y3" s="3" t="s">
        <v>357</v>
      </c>
      <c r="Z3" s="3" t="s">
        <v>358</v>
      </c>
      <c r="AA3" s="3" t="s">
        <v>359</v>
      </c>
      <c r="AB3" s="3" t="s">
        <v>360</v>
      </c>
      <c r="AC3" s="3" t="s">
        <v>361</v>
      </c>
      <c r="AD3" s="3" t="s">
        <v>362</v>
      </c>
      <c r="AE3" s="3" t="s">
        <v>363</v>
      </c>
      <c r="AF3" s="3" t="s">
        <v>364</v>
      </c>
      <c r="AG3" s="3" t="s">
        <v>365</v>
      </c>
      <c r="AH3" s="3" t="s">
        <v>366</v>
      </c>
      <c r="AI3" s="3" t="s">
        <v>367</v>
      </c>
      <c r="AJ3" s="3" t="s">
        <v>368</v>
      </c>
      <c r="AK3" s="3" t="s">
        <v>369</v>
      </c>
      <c r="AL3" s="3" t="s">
        <v>370</v>
      </c>
      <c r="AM3" s="3" t="s">
        <v>371</v>
      </c>
      <c r="AN3" s="3" t="s">
        <v>372</v>
      </c>
      <c r="AO3" s="3" t="s">
        <v>373</v>
      </c>
      <c r="AP3" s="3" t="s">
        <v>374</v>
      </c>
      <c r="AQ3" s="3" t="s">
        <v>375</v>
      </c>
    </row>
    <row r="4" spans="1:45" s="19" customFormat="1" ht="12" customHeight="1">
      <c r="A4" s="22">
        <v>30317</v>
      </c>
      <c r="B4" s="17">
        <v>0</v>
      </c>
      <c r="C4" s="17">
        <v>0</v>
      </c>
      <c r="D4" s="17">
        <v>0</v>
      </c>
      <c r="E4" s="17">
        <v>0</v>
      </c>
      <c r="F4" s="17">
        <v>2630.3</v>
      </c>
      <c r="G4" s="17">
        <v>0</v>
      </c>
      <c r="H4" s="17">
        <v>0</v>
      </c>
      <c r="I4" s="17">
        <v>0</v>
      </c>
      <c r="J4" s="17">
        <v>11881.7</v>
      </c>
      <c r="K4" s="17">
        <v>31745</v>
      </c>
      <c r="L4" s="17">
        <v>0</v>
      </c>
      <c r="M4" s="17">
        <v>0</v>
      </c>
      <c r="N4" s="17">
        <v>0</v>
      </c>
      <c r="O4" s="17">
        <v>0</v>
      </c>
      <c r="P4" s="17">
        <v>0</v>
      </c>
      <c r="Q4" s="17">
        <v>0</v>
      </c>
      <c r="R4" s="17">
        <v>453.5</v>
      </c>
      <c r="S4" s="17">
        <v>3537.3</v>
      </c>
      <c r="T4" s="17">
        <v>0</v>
      </c>
      <c r="U4" s="17">
        <v>0</v>
      </c>
      <c r="V4" s="17">
        <v>0</v>
      </c>
      <c r="W4" s="17">
        <v>0</v>
      </c>
      <c r="X4" s="17">
        <v>544.20000000000005</v>
      </c>
      <c r="Y4" s="17">
        <v>5442</v>
      </c>
      <c r="Z4" s="17">
        <v>0</v>
      </c>
      <c r="AA4" s="17">
        <v>9614.2000000000007</v>
      </c>
      <c r="AB4" s="17">
        <v>0</v>
      </c>
      <c r="AC4" s="17">
        <v>181.4</v>
      </c>
      <c r="AD4" s="17">
        <v>0</v>
      </c>
      <c r="AE4" s="17">
        <v>1269.8</v>
      </c>
      <c r="AF4" s="17">
        <v>0</v>
      </c>
      <c r="AG4" s="17">
        <v>0</v>
      </c>
      <c r="AH4" s="17">
        <v>8435.1</v>
      </c>
      <c r="AI4" s="17">
        <v>20861</v>
      </c>
      <c r="AJ4" s="17">
        <v>5623.4</v>
      </c>
      <c r="AK4" s="17">
        <v>0</v>
      </c>
      <c r="AL4" s="17">
        <v>0</v>
      </c>
      <c r="AM4" s="17">
        <v>19681.900000000001</v>
      </c>
      <c r="AN4" s="17">
        <v>0</v>
      </c>
      <c r="AO4" s="17">
        <v>11156.1</v>
      </c>
      <c r="AP4" s="17">
        <v>0</v>
      </c>
      <c r="AQ4" s="17">
        <v>133056.9</v>
      </c>
      <c r="AR4" s="18"/>
      <c r="AS4" s="18"/>
    </row>
    <row r="5" spans="1:45" s="19" customFormat="1" ht="12" customHeight="1">
      <c r="A5" s="22">
        <v>30348</v>
      </c>
      <c r="B5" s="17">
        <v>907</v>
      </c>
      <c r="C5" s="17">
        <v>0</v>
      </c>
      <c r="D5" s="17">
        <v>90.7</v>
      </c>
      <c r="E5" s="17">
        <v>20498.2</v>
      </c>
      <c r="F5" s="17">
        <v>5442</v>
      </c>
      <c r="G5" s="17">
        <v>0</v>
      </c>
      <c r="H5" s="17">
        <v>0</v>
      </c>
      <c r="I5" s="17">
        <v>0</v>
      </c>
      <c r="J5" s="17">
        <v>22947.1</v>
      </c>
      <c r="K5" s="17">
        <v>30203.1</v>
      </c>
      <c r="L5" s="17">
        <v>453.5</v>
      </c>
      <c r="M5" s="17">
        <v>0</v>
      </c>
      <c r="N5" s="17">
        <v>0</v>
      </c>
      <c r="O5" s="17">
        <v>0</v>
      </c>
      <c r="P5" s="17">
        <v>0</v>
      </c>
      <c r="Q5" s="17">
        <v>0</v>
      </c>
      <c r="R5" s="17">
        <v>90.7</v>
      </c>
      <c r="S5" s="17">
        <v>2086.1</v>
      </c>
      <c r="T5" s="17">
        <v>0</v>
      </c>
      <c r="U5" s="17">
        <v>0</v>
      </c>
      <c r="V5" s="17">
        <v>0</v>
      </c>
      <c r="W5" s="17">
        <v>0</v>
      </c>
      <c r="X5" s="17">
        <v>453.5</v>
      </c>
      <c r="Y5" s="17">
        <v>2358.1999999999998</v>
      </c>
      <c r="Z5" s="17">
        <v>0</v>
      </c>
      <c r="AA5" s="17">
        <v>11065.4</v>
      </c>
      <c r="AB5" s="17">
        <v>0</v>
      </c>
      <c r="AC5" s="17">
        <v>0</v>
      </c>
      <c r="AD5" s="17">
        <v>0</v>
      </c>
      <c r="AE5" s="17">
        <v>7074.6</v>
      </c>
      <c r="AF5" s="17">
        <v>0</v>
      </c>
      <c r="AG5" s="17">
        <v>0</v>
      </c>
      <c r="AH5" s="17">
        <v>10611.9</v>
      </c>
      <c r="AI5" s="17">
        <v>21768</v>
      </c>
      <c r="AJ5" s="17">
        <v>5351.3</v>
      </c>
      <c r="AK5" s="17">
        <v>0</v>
      </c>
      <c r="AL5" s="17">
        <v>0</v>
      </c>
      <c r="AM5" s="17">
        <v>9977</v>
      </c>
      <c r="AN5" s="17">
        <v>5169.8999999999996</v>
      </c>
      <c r="AO5" s="17">
        <v>0</v>
      </c>
      <c r="AP5" s="17">
        <v>0</v>
      </c>
      <c r="AQ5" s="17">
        <v>156548.19999999998</v>
      </c>
      <c r="AR5" s="18"/>
      <c r="AS5" s="18"/>
    </row>
    <row r="6" spans="1:45" s="19" customFormat="1" ht="12" customHeight="1">
      <c r="A6" s="22">
        <v>30376</v>
      </c>
      <c r="B6" s="17">
        <v>0</v>
      </c>
      <c r="C6" s="17">
        <v>0</v>
      </c>
      <c r="D6" s="17">
        <v>1088.4000000000001</v>
      </c>
      <c r="E6" s="17">
        <v>21858.7</v>
      </c>
      <c r="F6" s="17">
        <v>5260.6</v>
      </c>
      <c r="G6" s="17">
        <v>0</v>
      </c>
      <c r="H6" s="17">
        <v>0</v>
      </c>
      <c r="I6" s="17">
        <v>0</v>
      </c>
      <c r="J6" s="17">
        <v>28389.1</v>
      </c>
      <c r="K6" s="17">
        <v>272.10000000000002</v>
      </c>
      <c r="L6" s="17">
        <v>0</v>
      </c>
      <c r="M6" s="17">
        <v>0</v>
      </c>
      <c r="N6" s="17">
        <v>0</v>
      </c>
      <c r="O6" s="17">
        <v>0</v>
      </c>
      <c r="P6" s="17">
        <v>0</v>
      </c>
      <c r="Q6" s="17">
        <v>0</v>
      </c>
      <c r="R6" s="17">
        <v>90.7</v>
      </c>
      <c r="S6" s="17">
        <v>3174.5</v>
      </c>
      <c r="T6" s="17">
        <v>0</v>
      </c>
      <c r="U6" s="17">
        <v>0</v>
      </c>
      <c r="V6" s="17">
        <v>0</v>
      </c>
      <c r="W6" s="17">
        <v>0</v>
      </c>
      <c r="X6" s="17">
        <v>362.8</v>
      </c>
      <c r="Y6" s="17">
        <v>11791</v>
      </c>
      <c r="Z6" s="17">
        <v>20951.7</v>
      </c>
      <c r="AA6" s="17">
        <v>15691.1</v>
      </c>
      <c r="AB6" s="17">
        <v>0</v>
      </c>
      <c r="AC6" s="17">
        <v>0</v>
      </c>
      <c r="AD6" s="17">
        <v>0</v>
      </c>
      <c r="AE6" s="17">
        <v>1723.3</v>
      </c>
      <c r="AF6" s="17">
        <v>0</v>
      </c>
      <c r="AG6" s="17">
        <v>0</v>
      </c>
      <c r="AH6" s="17">
        <v>11518.9</v>
      </c>
      <c r="AI6" s="17">
        <v>12970.1</v>
      </c>
      <c r="AJ6" s="17">
        <v>7709.5</v>
      </c>
      <c r="AK6" s="17">
        <v>0</v>
      </c>
      <c r="AL6" s="17">
        <v>0</v>
      </c>
      <c r="AM6" s="17">
        <v>15691.1</v>
      </c>
      <c r="AN6" s="17">
        <v>4988.5</v>
      </c>
      <c r="AO6" s="17">
        <v>0</v>
      </c>
      <c r="AP6" s="17">
        <v>0</v>
      </c>
      <c r="AQ6" s="17">
        <v>163532.1</v>
      </c>
      <c r="AR6" s="18"/>
      <c r="AS6" s="18"/>
    </row>
    <row r="7" spans="1:45" s="19" customFormat="1" ht="12" customHeight="1">
      <c r="A7" s="22">
        <v>30407</v>
      </c>
      <c r="B7" s="17">
        <v>1451.2</v>
      </c>
      <c r="C7" s="17">
        <v>0</v>
      </c>
      <c r="D7" s="17">
        <v>2086.1</v>
      </c>
      <c r="E7" s="17">
        <v>362.8</v>
      </c>
      <c r="F7" s="17">
        <v>5260.6</v>
      </c>
      <c r="G7" s="17">
        <v>0</v>
      </c>
      <c r="H7" s="17">
        <v>0</v>
      </c>
      <c r="I7" s="17">
        <v>0</v>
      </c>
      <c r="J7" s="17">
        <v>6621.1</v>
      </c>
      <c r="K7" s="17">
        <v>6167.6</v>
      </c>
      <c r="L7" s="17">
        <v>0</v>
      </c>
      <c r="M7" s="17">
        <v>14512</v>
      </c>
      <c r="N7" s="17">
        <v>0</v>
      </c>
      <c r="O7" s="17">
        <v>69056.259999999995</v>
      </c>
      <c r="P7" s="17">
        <v>0</v>
      </c>
      <c r="Q7" s="17">
        <v>0</v>
      </c>
      <c r="R7" s="17">
        <v>181.4</v>
      </c>
      <c r="S7" s="17">
        <v>4353.6000000000004</v>
      </c>
      <c r="T7" s="17">
        <v>0</v>
      </c>
      <c r="U7" s="17">
        <v>0</v>
      </c>
      <c r="V7" s="17">
        <v>0</v>
      </c>
      <c r="W7" s="17">
        <v>90.7</v>
      </c>
      <c r="X7" s="17">
        <v>1088.4000000000001</v>
      </c>
      <c r="Y7" s="17">
        <v>29024</v>
      </c>
      <c r="Z7" s="17">
        <v>21314.5</v>
      </c>
      <c r="AA7" s="17">
        <v>15963.2</v>
      </c>
      <c r="AB7" s="17">
        <v>0</v>
      </c>
      <c r="AC7" s="17">
        <v>0</v>
      </c>
      <c r="AD7" s="17">
        <v>0</v>
      </c>
      <c r="AE7" s="17">
        <v>3900.1</v>
      </c>
      <c r="AF7" s="17">
        <v>0</v>
      </c>
      <c r="AG7" s="17">
        <v>0</v>
      </c>
      <c r="AH7" s="17">
        <v>11518.9</v>
      </c>
      <c r="AI7" s="17">
        <v>33559</v>
      </c>
      <c r="AJ7" s="17">
        <v>20044.7</v>
      </c>
      <c r="AK7" s="17">
        <v>0</v>
      </c>
      <c r="AL7" s="17">
        <v>0</v>
      </c>
      <c r="AM7" s="17">
        <v>35373</v>
      </c>
      <c r="AN7" s="17">
        <v>5260.6</v>
      </c>
      <c r="AO7" s="17">
        <v>0</v>
      </c>
      <c r="AP7" s="17">
        <v>0</v>
      </c>
      <c r="AQ7" s="17">
        <v>287189.76000000001</v>
      </c>
      <c r="AR7" s="18"/>
      <c r="AS7" s="18"/>
    </row>
    <row r="8" spans="1:45" s="19" customFormat="1" ht="12" customHeight="1">
      <c r="A8" s="22">
        <v>30437</v>
      </c>
      <c r="B8" s="17">
        <v>0</v>
      </c>
      <c r="C8" s="17">
        <v>0</v>
      </c>
      <c r="D8" s="17">
        <v>4807.1000000000004</v>
      </c>
      <c r="E8" s="17">
        <v>181.4</v>
      </c>
      <c r="F8" s="17">
        <v>37912.6</v>
      </c>
      <c r="G8" s="17">
        <v>90.7</v>
      </c>
      <c r="H8" s="17">
        <v>0</v>
      </c>
      <c r="I8" s="17">
        <v>0</v>
      </c>
      <c r="J8" s="17">
        <v>55417.7</v>
      </c>
      <c r="K8" s="17">
        <v>27119.3</v>
      </c>
      <c r="L8" s="17">
        <v>0</v>
      </c>
      <c r="M8" s="17">
        <v>3990.8</v>
      </c>
      <c r="N8" s="17">
        <v>0</v>
      </c>
      <c r="O8" s="17">
        <v>69056.259999999995</v>
      </c>
      <c r="P8" s="17">
        <v>0</v>
      </c>
      <c r="Q8" s="17">
        <v>0</v>
      </c>
      <c r="R8" s="17">
        <v>544.20000000000005</v>
      </c>
      <c r="S8" s="17">
        <v>42356.9</v>
      </c>
      <c r="T8" s="17">
        <v>0</v>
      </c>
      <c r="U8" s="17">
        <v>0</v>
      </c>
      <c r="V8" s="17">
        <v>0</v>
      </c>
      <c r="W8" s="17">
        <v>181.4</v>
      </c>
      <c r="X8" s="17">
        <v>4262.8999999999996</v>
      </c>
      <c r="Y8" s="17">
        <v>69294.8</v>
      </c>
      <c r="Z8" s="17">
        <v>0</v>
      </c>
      <c r="AA8" s="17">
        <v>20407.5</v>
      </c>
      <c r="AB8" s="17">
        <v>0</v>
      </c>
      <c r="AC8" s="17">
        <v>0</v>
      </c>
      <c r="AD8" s="17">
        <v>0</v>
      </c>
      <c r="AE8" s="17">
        <v>997.7</v>
      </c>
      <c r="AF8" s="17">
        <v>0</v>
      </c>
      <c r="AG8" s="17">
        <v>0</v>
      </c>
      <c r="AH8" s="17">
        <v>12698</v>
      </c>
      <c r="AI8" s="17">
        <v>0</v>
      </c>
      <c r="AJ8" s="17">
        <v>6439.7</v>
      </c>
      <c r="AK8" s="17">
        <v>90.7</v>
      </c>
      <c r="AL8" s="17">
        <v>0</v>
      </c>
      <c r="AM8" s="17">
        <v>44352.3</v>
      </c>
      <c r="AN8" s="17">
        <v>5079.2</v>
      </c>
      <c r="AO8" s="17">
        <v>10884</v>
      </c>
      <c r="AP8" s="17">
        <v>0</v>
      </c>
      <c r="AQ8" s="17">
        <v>416165.16000000003</v>
      </c>
      <c r="AR8" s="18"/>
      <c r="AS8" s="18"/>
    </row>
    <row r="9" spans="1:45" s="19" customFormat="1" ht="12" customHeight="1">
      <c r="A9" s="22">
        <v>30468</v>
      </c>
      <c r="B9" s="17">
        <v>0</v>
      </c>
      <c r="C9" s="17">
        <v>4728.1909999999998</v>
      </c>
      <c r="D9" s="17">
        <v>5169.8999999999996</v>
      </c>
      <c r="E9" s="17">
        <v>181.4</v>
      </c>
      <c r="F9" s="17">
        <v>12788.7</v>
      </c>
      <c r="G9" s="17">
        <v>0</v>
      </c>
      <c r="H9" s="17">
        <v>0</v>
      </c>
      <c r="I9" s="17">
        <v>0</v>
      </c>
      <c r="J9" s="17">
        <v>49068.7</v>
      </c>
      <c r="K9" s="17">
        <v>22221.5</v>
      </c>
      <c r="L9" s="17">
        <v>0</v>
      </c>
      <c r="M9" s="17">
        <v>0</v>
      </c>
      <c r="N9" s="17">
        <v>0</v>
      </c>
      <c r="O9" s="17">
        <v>69056.259999999995</v>
      </c>
      <c r="P9" s="17">
        <v>0</v>
      </c>
      <c r="Q9" s="17">
        <v>0</v>
      </c>
      <c r="R9" s="17">
        <v>1179.0999999999999</v>
      </c>
      <c r="S9" s="17">
        <v>12970.1</v>
      </c>
      <c r="T9" s="17">
        <v>0</v>
      </c>
      <c r="U9" s="17">
        <v>0</v>
      </c>
      <c r="V9" s="17">
        <v>0</v>
      </c>
      <c r="W9" s="17">
        <v>453.5</v>
      </c>
      <c r="X9" s="17">
        <v>7528.1</v>
      </c>
      <c r="Y9" s="17">
        <v>67390.100000000006</v>
      </c>
      <c r="Z9" s="17">
        <v>21133.1</v>
      </c>
      <c r="AA9" s="17">
        <v>20316.8</v>
      </c>
      <c r="AB9" s="17">
        <v>0</v>
      </c>
      <c r="AC9" s="17">
        <v>0</v>
      </c>
      <c r="AD9" s="17">
        <v>0</v>
      </c>
      <c r="AE9" s="17">
        <v>181.4</v>
      </c>
      <c r="AF9" s="17">
        <v>0</v>
      </c>
      <c r="AG9" s="17">
        <v>0</v>
      </c>
      <c r="AH9" s="17">
        <v>17414.400000000001</v>
      </c>
      <c r="AI9" s="17">
        <v>47345.4</v>
      </c>
      <c r="AJ9" s="17">
        <v>6983.9</v>
      </c>
      <c r="AK9" s="17">
        <v>22130.799999999999</v>
      </c>
      <c r="AL9" s="17">
        <v>0</v>
      </c>
      <c r="AM9" s="17">
        <v>56143.3</v>
      </c>
      <c r="AN9" s="17">
        <v>5260.6</v>
      </c>
      <c r="AO9" s="17">
        <v>20770.3</v>
      </c>
      <c r="AP9" s="17">
        <v>0</v>
      </c>
      <c r="AQ9" s="17">
        <v>470415.55100000004</v>
      </c>
      <c r="AR9" s="18"/>
      <c r="AS9" s="18"/>
    </row>
    <row r="10" spans="1:45" s="19" customFormat="1" ht="12" customHeight="1">
      <c r="A10" s="22">
        <v>30498</v>
      </c>
      <c r="B10" s="17">
        <v>7528.1</v>
      </c>
      <c r="C10" s="17">
        <v>0</v>
      </c>
      <c r="D10" s="17">
        <v>2086.1</v>
      </c>
      <c r="E10" s="17">
        <v>0</v>
      </c>
      <c r="F10" s="17">
        <v>10793.3</v>
      </c>
      <c r="G10" s="17">
        <v>0</v>
      </c>
      <c r="H10" s="17">
        <v>0</v>
      </c>
      <c r="I10" s="17">
        <v>0</v>
      </c>
      <c r="J10" s="17">
        <v>23854.1</v>
      </c>
      <c r="K10" s="17">
        <v>45168.6</v>
      </c>
      <c r="L10" s="17">
        <v>0</v>
      </c>
      <c r="M10" s="17">
        <v>0</v>
      </c>
      <c r="N10" s="17">
        <v>90.7</v>
      </c>
      <c r="O10" s="17">
        <v>69056.259999999995</v>
      </c>
      <c r="P10" s="17">
        <v>0</v>
      </c>
      <c r="Q10" s="17">
        <v>0</v>
      </c>
      <c r="R10" s="17">
        <v>1360.5</v>
      </c>
      <c r="S10" s="17">
        <v>46982.6</v>
      </c>
      <c r="T10" s="17">
        <v>17686.5</v>
      </c>
      <c r="U10" s="17">
        <v>0</v>
      </c>
      <c r="V10" s="17">
        <v>0</v>
      </c>
      <c r="W10" s="17">
        <v>453.5</v>
      </c>
      <c r="X10" s="17">
        <v>6439.7</v>
      </c>
      <c r="Y10" s="17">
        <v>79725.3</v>
      </c>
      <c r="Z10" s="17">
        <v>90.7</v>
      </c>
      <c r="AA10" s="17">
        <v>22675</v>
      </c>
      <c r="AB10" s="17">
        <v>0</v>
      </c>
      <c r="AC10" s="17">
        <v>0</v>
      </c>
      <c r="AD10" s="17">
        <v>0</v>
      </c>
      <c r="AE10" s="17">
        <v>4081.5</v>
      </c>
      <c r="AF10" s="17">
        <v>0</v>
      </c>
      <c r="AG10" s="17">
        <v>0</v>
      </c>
      <c r="AH10" s="17">
        <v>9523.5</v>
      </c>
      <c r="AI10" s="17">
        <v>33921.800000000003</v>
      </c>
      <c r="AJ10" s="17">
        <v>5804.8</v>
      </c>
      <c r="AK10" s="17">
        <v>0</v>
      </c>
      <c r="AL10" s="17">
        <v>90.7</v>
      </c>
      <c r="AM10" s="17">
        <v>61494.6</v>
      </c>
      <c r="AN10" s="17">
        <v>10249.1</v>
      </c>
      <c r="AO10" s="17">
        <v>0</v>
      </c>
      <c r="AP10" s="17">
        <v>0</v>
      </c>
      <c r="AQ10" s="17">
        <v>459156.95999999996</v>
      </c>
      <c r="AR10" s="18"/>
      <c r="AS10" s="18"/>
    </row>
    <row r="11" spans="1:45" s="19" customFormat="1" ht="12" customHeight="1">
      <c r="A11" s="22">
        <v>30529</v>
      </c>
      <c r="B11" s="17">
        <v>0</v>
      </c>
      <c r="C11" s="17">
        <v>0</v>
      </c>
      <c r="D11" s="17">
        <v>7346.7</v>
      </c>
      <c r="E11" s="17">
        <v>35191.599999999999</v>
      </c>
      <c r="F11" s="17">
        <v>7256</v>
      </c>
      <c r="G11" s="17">
        <v>0</v>
      </c>
      <c r="H11" s="17">
        <v>0</v>
      </c>
      <c r="I11" s="17">
        <v>0</v>
      </c>
      <c r="J11" s="17">
        <v>51245.5</v>
      </c>
      <c r="K11" s="17">
        <v>74283.3</v>
      </c>
      <c r="L11" s="17">
        <v>0</v>
      </c>
      <c r="M11" s="17">
        <v>0</v>
      </c>
      <c r="N11" s="17">
        <v>0</v>
      </c>
      <c r="O11" s="17">
        <v>69056.259999999995</v>
      </c>
      <c r="P11" s="17">
        <v>0</v>
      </c>
      <c r="Q11" s="17">
        <v>90.7</v>
      </c>
      <c r="R11" s="17">
        <v>1723.3</v>
      </c>
      <c r="S11" s="17">
        <v>22130.799999999999</v>
      </c>
      <c r="T11" s="17">
        <v>18230.7</v>
      </c>
      <c r="U11" s="17">
        <v>0</v>
      </c>
      <c r="V11" s="17">
        <v>0</v>
      </c>
      <c r="W11" s="17">
        <v>907</v>
      </c>
      <c r="X11" s="17">
        <v>7165.3</v>
      </c>
      <c r="Y11" s="17">
        <v>77639.199999999997</v>
      </c>
      <c r="Z11" s="17">
        <v>42356.9</v>
      </c>
      <c r="AA11" s="17">
        <v>24035.5</v>
      </c>
      <c r="AB11" s="17">
        <v>0</v>
      </c>
      <c r="AC11" s="17">
        <v>0</v>
      </c>
      <c r="AD11" s="17">
        <v>0</v>
      </c>
      <c r="AE11" s="17">
        <v>181.4</v>
      </c>
      <c r="AF11" s="17">
        <v>0</v>
      </c>
      <c r="AG11" s="17">
        <v>0</v>
      </c>
      <c r="AH11" s="17">
        <v>22765.7</v>
      </c>
      <c r="AI11" s="17">
        <v>0</v>
      </c>
      <c r="AJ11" s="17">
        <v>6076.9</v>
      </c>
      <c r="AK11" s="17">
        <v>0</v>
      </c>
      <c r="AL11" s="17">
        <v>0</v>
      </c>
      <c r="AM11" s="17">
        <v>61857.4</v>
      </c>
      <c r="AN11" s="17">
        <v>10158.4</v>
      </c>
      <c r="AO11" s="17">
        <v>10884</v>
      </c>
      <c r="AP11" s="17">
        <v>0</v>
      </c>
      <c r="AQ11" s="17">
        <v>550582.56000000006</v>
      </c>
      <c r="AR11" s="18"/>
      <c r="AS11" s="18"/>
    </row>
    <row r="12" spans="1:45" s="19" customFormat="1" ht="12" customHeight="1">
      <c r="A12" s="22">
        <v>30560</v>
      </c>
      <c r="B12" s="17">
        <v>19500.5</v>
      </c>
      <c r="C12" s="17">
        <v>0</v>
      </c>
      <c r="D12" s="17">
        <v>6983.9</v>
      </c>
      <c r="E12" s="17">
        <v>272.10000000000002</v>
      </c>
      <c r="F12" s="17">
        <v>8979.2999999999993</v>
      </c>
      <c r="G12" s="17">
        <v>0</v>
      </c>
      <c r="H12" s="17">
        <v>0</v>
      </c>
      <c r="I12" s="17">
        <v>0</v>
      </c>
      <c r="J12" s="17">
        <v>39817.300000000003</v>
      </c>
      <c r="K12" s="17">
        <v>13877.1</v>
      </c>
      <c r="L12" s="17">
        <v>0</v>
      </c>
      <c r="M12" s="17">
        <v>0</v>
      </c>
      <c r="N12" s="17">
        <v>0</v>
      </c>
      <c r="O12" s="17">
        <v>69056.259999999995</v>
      </c>
      <c r="P12" s="17">
        <v>0</v>
      </c>
      <c r="Q12" s="17">
        <v>0</v>
      </c>
      <c r="R12" s="17">
        <v>1451.2</v>
      </c>
      <c r="S12" s="17">
        <v>67027.3</v>
      </c>
      <c r="T12" s="17">
        <v>18502.8</v>
      </c>
      <c r="U12" s="17">
        <v>0</v>
      </c>
      <c r="V12" s="17">
        <v>0</v>
      </c>
      <c r="W12" s="17">
        <v>453.5</v>
      </c>
      <c r="X12" s="17">
        <v>4807.1000000000004</v>
      </c>
      <c r="Y12" s="17">
        <v>64124.9</v>
      </c>
      <c r="Z12" s="17">
        <v>181.4</v>
      </c>
      <c r="AA12" s="17">
        <v>23944.799999999999</v>
      </c>
      <c r="AB12" s="17">
        <v>0</v>
      </c>
      <c r="AC12" s="17">
        <v>0</v>
      </c>
      <c r="AD12" s="17">
        <v>0</v>
      </c>
      <c r="AE12" s="17">
        <v>3809.4</v>
      </c>
      <c r="AF12" s="17">
        <v>0</v>
      </c>
      <c r="AG12" s="17">
        <v>0</v>
      </c>
      <c r="AH12" s="17">
        <v>6893.2</v>
      </c>
      <c r="AI12" s="17">
        <v>1995.4</v>
      </c>
      <c r="AJ12" s="17">
        <v>6349</v>
      </c>
      <c r="AK12" s="17">
        <v>0</v>
      </c>
      <c r="AL12" s="17">
        <v>634.9</v>
      </c>
      <c r="AM12" s="17">
        <v>61766.7</v>
      </c>
      <c r="AN12" s="17">
        <v>10249.1</v>
      </c>
      <c r="AO12" s="17">
        <v>10884</v>
      </c>
      <c r="AP12" s="17">
        <v>0</v>
      </c>
      <c r="AQ12" s="17">
        <v>441561.16000000009</v>
      </c>
      <c r="AR12" s="18"/>
      <c r="AS12" s="18"/>
    </row>
    <row r="13" spans="1:45" s="19" customFormat="1" ht="12" customHeight="1">
      <c r="A13" s="22">
        <v>30590</v>
      </c>
      <c r="B13" s="17">
        <v>1279.777</v>
      </c>
      <c r="C13" s="17">
        <v>0</v>
      </c>
      <c r="D13" s="17">
        <v>1394.9659999999999</v>
      </c>
      <c r="E13" s="17">
        <v>0</v>
      </c>
      <c r="F13" s="17">
        <v>28233.1</v>
      </c>
      <c r="G13" s="17">
        <v>0</v>
      </c>
      <c r="H13" s="17">
        <v>0</v>
      </c>
      <c r="I13" s="17">
        <v>0</v>
      </c>
      <c r="J13" s="17">
        <v>44072.95</v>
      </c>
      <c r="K13" s="17">
        <v>74763.100000000006</v>
      </c>
      <c r="L13" s="17">
        <v>0</v>
      </c>
      <c r="M13" s="17">
        <v>14965.5</v>
      </c>
      <c r="N13" s="17">
        <v>0</v>
      </c>
      <c r="O13" s="17">
        <v>0</v>
      </c>
      <c r="P13" s="17">
        <v>0</v>
      </c>
      <c r="Q13" s="17">
        <v>0</v>
      </c>
      <c r="R13" s="17">
        <v>0</v>
      </c>
      <c r="S13" s="17">
        <v>38284.47</v>
      </c>
      <c r="T13" s="17">
        <v>0</v>
      </c>
      <c r="U13" s="17">
        <v>0</v>
      </c>
      <c r="V13" s="17">
        <v>0</v>
      </c>
      <c r="W13" s="17">
        <v>435.36</v>
      </c>
      <c r="X13" s="17">
        <v>4069.7089999999998</v>
      </c>
      <c r="Y13" s="17">
        <v>0</v>
      </c>
      <c r="Z13" s="17">
        <v>39997.79</v>
      </c>
      <c r="AA13" s="17">
        <v>22841.89</v>
      </c>
      <c r="AB13" s="17">
        <v>0</v>
      </c>
      <c r="AC13" s="17">
        <v>0</v>
      </c>
      <c r="AD13" s="17">
        <v>0</v>
      </c>
      <c r="AE13" s="17">
        <v>11825.46</v>
      </c>
      <c r="AF13" s="17">
        <v>0</v>
      </c>
      <c r="AG13" s="17">
        <v>0</v>
      </c>
      <c r="AH13" s="17">
        <v>20226.099999999999</v>
      </c>
      <c r="AI13" s="17">
        <v>199.54</v>
      </c>
      <c r="AJ13" s="17">
        <v>7054.6459999999997</v>
      </c>
      <c r="AK13" s="17">
        <v>63.49</v>
      </c>
      <c r="AL13" s="17">
        <v>2489.7150000000001</v>
      </c>
      <c r="AM13" s="17">
        <v>57095.65</v>
      </c>
      <c r="AN13" s="17">
        <v>5130.8990000000003</v>
      </c>
      <c r="AO13" s="17">
        <v>10884</v>
      </c>
      <c r="AP13" s="17">
        <v>0</v>
      </c>
      <c r="AQ13" s="17">
        <v>385308.11199999996</v>
      </c>
      <c r="AR13" s="18"/>
      <c r="AS13" s="18"/>
    </row>
    <row r="14" spans="1:45" s="19" customFormat="1" ht="12" customHeight="1">
      <c r="A14" s="22">
        <v>30621</v>
      </c>
      <c r="B14" s="17">
        <v>204.07499999999999</v>
      </c>
      <c r="C14" s="17">
        <v>0</v>
      </c>
      <c r="D14" s="17">
        <v>2524.181</v>
      </c>
      <c r="E14" s="17">
        <v>252.14599999999999</v>
      </c>
      <c r="F14" s="17">
        <v>19753.55</v>
      </c>
      <c r="G14" s="17">
        <v>0</v>
      </c>
      <c r="H14" s="17">
        <v>0</v>
      </c>
      <c r="I14" s="17">
        <v>0</v>
      </c>
      <c r="J14" s="17">
        <v>52485.37</v>
      </c>
      <c r="K14" s="17">
        <v>54389.16</v>
      </c>
      <c r="L14" s="17">
        <v>0</v>
      </c>
      <c r="M14" s="17">
        <v>0</v>
      </c>
      <c r="N14" s="17">
        <v>0</v>
      </c>
      <c r="O14" s="17">
        <v>38074.949999999997</v>
      </c>
      <c r="P14" s="17">
        <v>0</v>
      </c>
      <c r="Q14" s="17">
        <v>0</v>
      </c>
      <c r="R14" s="17">
        <v>845.32399999999996</v>
      </c>
      <c r="S14" s="17">
        <v>15158.69</v>
      </c>
      <c r="T14" s="17">
        <v>18959.93</v>
      </c>
      <c r="U14" s="17">
        <v>0</v>
      </c>
      <c r="V14" s="17">
        <v>0</v>
      </c>
      <c r="W14" s="17">
        <v>64.397000000000006</v>
      </c>
      <c r="X14" s="17">
        <v>3981.73</v>
      </c>
      <c r="Y14" s="17">
        <v>58594.02</v>
      </c>
      <c r="Z14" s="17">
        <v>38074.949999999997</v>
      </c>
      <c r="AA14" s="17">
        <v>19945.84</v>
      </c>
      <c r="AB14" s="17">
        <v>0</v>
      </c>
      <c r="AC14" s="17">
        <v>0</v>
      </c>
      <c r="AD14" s="17">
        <v>0</v>
      </c>
      <c r="AE14" s="17">
        <v>1699.7180000000001</v>
      </c>
      <c r="AF14" s="17">
        <v>0</v>
      </c>
      <c r="AG14" s="17">
        <v>0</v>
      </c>
      <c r="AH14" s="17">
        <v>10390.59</v>
      </c>
      <c r="AI14" s="17">
        <v>28324.7</v>
      </c>
      <c r="AJ14" s="17">
        <v>5471.0240000000003</v>
      </c>
      <c r="AK14" s="17">
        <v>636.71400000000006</v>
      </c>
      <c r="AL14" s="17">
        <v>0</v>
      </c>
      <c r="AM14" s="17">
        <v>58013.54</v>
      </c>
      <c r="AN14" s="17">
        <v>4920.4750000000004</v>
      </c>
      <c r="AO14" s="17">
        <v>9691.2950000000001</v>
      </c>
      <c r="AP14" s="17">
        <v>0</v>
      </c>
      <c r="AQ14" s="17">
        <v>442456.36899999995</v>
      </c>
      <c r="AR14" s="18"/>
      <c r="AS14" s="18"/>
    </row>
    <row r="15" spans="1:45" s="19" customFormat="1" ht="12" customHeight="1">
      <c r="A15" s="22">
        <v>30651</v>
      </c>
      <c r="B15" s="17">
        <v>725.6</v>
      </c>
      <c r="C15" s="17">
        <v>0</v>
      </c>
      <c r="D15" s="17">
        <v>12314.33</v>
      </c>
      <c r="E15" s="17">
        <v>0</v>
      </c>
      <c r="F15" s="17">
        <v>28835.34</v>
      </c>
      <c r="G15" s="17">
        <v>0</v>
      </c>
      <c r="H15" s="17">
        <v>0</v>
      </c>
      <c r="I15" s="17">
        <v>0</v>
      </c>
      <c r="J15" s="17">
        <v>16110.13</v>
      </c>
      <c r="K15" s="17">
        <v>12784.16</v>
      </c>
      <c r="L15" s="17">
        <v>0</v>
      </c>
      <c r="M15" s="17">
        <v>0</v>
      </c>
      <c r="N15" s="17">
        <v>0</v>
      </c>
      <c r="O15" s="17">
        <v>0</v>
      </c>
      <c r="P15" s="17">
        <v>0</v>
      </c>
      <c r="Q15" s="17">
        <v>0</v>
      </c>
      <c r="R15" s="17">
        <v>932.39599999999996</v>
      </c>
      <c r="S15" s="17">
        <v>3803.0509999999999</v>
      </c>
      <c r="T15" s="17">
        <v>10408.73</v>
      </c>
      <c r="U15" s="17">
        <v>0</v>
      </c>
      <c r="V15" s="17">
        <v>0</v>
      </c>
      <c r="W15" s="17">
        <v>21.768000000000001</v>
      </c>
      <c r="X15" s="17">
        <v>932.39599999999996</v>
      </c>
      <c r="Y15" s="17">
        <v>55239.93</v>
      </c>
      <c r="Z15" s="17">
        <v>21368.01</v>
      </c>
      <c r="AA15" s="17">
        <v>16530.98</v>
      </c>
      <c r="AB15" s="17">
        <v>0</v>
      </c>
      <c r="AC15" s="17">
        <v>0</v>
      </c>
      <c r="AD15" s="17">
        <v>0</v>
      </c>
      <c r="AE15" s="17">
        <v>1207.2170000000001</v>
      </c>
      <c r="AF15" s="17">
        <v>0</v>
      </c>
      <c r="AG15" s="17">
        <v>0</v>
      </c>
      <c r="AH15" s="17">
        <v>14405.88</v>
      </c>
      <c r="AI15" s="17">
        <v>29744.16</v>
      </c>
      <c r="AJ15" s="17">
        <v>4208.4799999999996</v>
      </c>
      <c r="AK15" s="17">
        <v>436.267</v>
      </c>
      <c r="AL15" s="17">
        <v>750.99599999999998</v>
      </c>
      <c r="AM15" s="17">
        <v>46813.9</v>
      </c>
      <c r="AN15" s="17">
        <v>5051.99</v>
      </c>
      <c r="AO15" s="17">
        <v>0</v>
      </c>
      <c r="AP15" s="17">
        <v>0</v>
      </c>
      <c r="AQ15" s="17">
        <v>282625.71100000001</v>
      </c>
      <c r="AR15" s="18"/>
      <c r="AS15" s="18"/>
    </row>
    <row r="16" spans="1:45" s="19" customFormat="1" ht="12" customHeight="1">
      <c r="A16" s="22">
        <v>30682</v>
      </c>
      <c r="B16" s="17">
        <v>634.9</v>
      </c>
      <c r="C16" s="17">
        <v>0</v>
      </c>
      <c r="D16" s="17">
        <v>5623.4</v>
      </c>
      <c r="E16" s="17">
        <v>90.7</v>
      </c>
      <c r="F16" s="17">
        <v>28207.7</v>
      </c>
      <c r="G16" s="17">
        <v>0</v>
      </c>
      <c r="H16" s="17">
        <v>0</v>
      </c>
      <c r="I16" s="17">
        <v>0</v>
      </c>
      <c r="J16" s="17">
        <v>90609.3</v>
      </c>
      <c r="K16" s="17">
        <v>129338.2</v>
      </c>
      <c r="L16" s="17">
        <v>0</v>
      </c>
      <c r="M16" s="17">
        <v>0</v>
      </c>
      <c r="N16" s="17">
        <v>0</v>
      </c>
      <c r="O16" s="17">
        <v>0</v>
      </c>
      <c r="P16" s="17">
        <v>0</v>
      </c>
      <c r="Q16" s="17">
        <v>0</v>
      </c>
      <c r="R16" s="17">
        <v>90.7</v>
      </c>
      <c r="S16" s="17">
        <v>4262.8999999999996</v>
      </c>
      <c r="T16" s="17">
        <v>0</v>
      </c>
      <c r="U16" s="17">
        <v>0</v>
      </c>
      <c r="V16" s="17">
        <v>0</v>
      </c>
      <c r="W16" s="17">
        <v>0</v>
      </c>
      <c r="X16" s="17">
        <v>362.8</v>
      </c>
      <c r="Y16" s="17">
        <v>3174.5</v>
      </c>
      <c r="Z16" s="17">
        <v>21223.8</v>
      </c>
      <c r="AA16" s="17">
        <v>6167.6</v>
      </c>
      <c r="AB16" s="17">
        <v>0</v>
      </c>
      <c r="AC16" s="17">
        <v>0</v>
      </c>
      <c r="AD16" s="17">
        <v>0</v>
      </c>
      <c r="AE16" s="17">
        <v>816.3</v>
      </c>
      <c r="AF16" s="17">
        <v>0</v>
      </c>
      <c r="AG16" s="17">
        <v>0</v>
      </c>
      <c r="AH16" s="17">
        <v>9251.4</v>
      </c>
      <c r="AI16" s="17">
        <v>20044.7</v>
      </c>
      <c r="AJ16" s="17">
        <v>4535</v>
      </c>
      <c r="AK16" s="17">
        <v>272.10000000000002</v>
      </c>
      <c r="AL16" s="17">
        <v>453.5</v>
      </c>
      <c r="AM16" s="17">
        <v>31835.7</v>
      </c>
      <c r="AN16" s="17">
        <v>0</v>
      </c>
      <c r="AO16" s="17">
        <v>10430.5</v>
      </c>
      <c r="AP16" s="17">
        <v>0</v>
      </c>
      <c r="AQ16" s="17">
        <v>367425.69999999995</v>
      </c>
      <c r="AR16" s="18"/>
      <c r="AS16" s="18"/>
    </row>
    <row r="17" spans="1:45" s="19" customFormat="1" ht="12" customHeight="1">
      <c r="A17" s="22">
        <v>30713</v>
      </c>
      <c r="B17" s="17">
        <v>0</v>
      </c>
      <c r="C17" s="17">
        <v>0</v>
      </c>
      <c r="D17" s="17">
        <v>3900.1</v>
      </c>
      <c r="E17" s="17">
        <v>2630.3</v>
      </c>
      <c r="F17" s="17">
        <v>28026.3</v>
      </c>
      <c r="G17" s="17">
        <v>0</v>
      </c>
      <c r="H17" s="17">
        <v>0</v>
      </c>
      <c r="I17" s="17">
        <v>0</v>
      </c>
      <c r="J17" s="17">
        <v>81448.600000000006</v>
      </c>
      <c r="K17" s="17">
        <v>42629</v>
      </c>
      <c r="L17" s="17">
        <v>0</v>
      </c>
      <c r="M17" s="17">
        <v>0</v>
      </c>
      <c r="N17" s="17">
        <v>0</v>
      </c>
      <c r="O17" s="17">
        <v>46891.9</v>
      </c>
      <c r="P17" s="17">
        <v>0</v>
      </c>
      <c r="Q17" s="17">
        <v>0</v>
      </c>
      <c r="R17" s="17">
        <v>272.10000000000002</v>
      </c>
      <c r="S17" s="17">
        <v>4535</v>
      </c>
      <c r="T17" s="17">
        <v>0</v>
      </c>
      <c r="U17" s="17">
        <v>0</v>
      </c>
      <c r="V17" s="17">
        <v>0</v>
      </c>
      <c r="W17" s="17">
        <v>0</v>
      </c>
      <c r="X17" s="17">
        <v>181.4</v>
      </c>
      <c r="Y17" s="17">
        <v>2993.1</v>
      </c>
      <c r="Z17" s="17">
        <v>0</v>
      </c>
      <c r="AA17" s="17">
        <v>3990.8</v>
      </c>
      <c r="AB17" s="17">
        <v>0</v>
      </c>
      <c r="AC17" s="17">
        <v>0</v>
      </c>
      <c r="AD17" s="17">
        <v>0</v>
      </c>
      <c r="AE17" s="17">
        <v>5351.3</v>
      </c>
      <c r="AF17" s="17">
        <v>0</v>
      </c>
      <c r="AG17" s="17">
        <v>0</v>
      </c>
      <c r="AH17" s="17">
        <v>13514.3</v>
      </c>
      <c r="AI17" s="17">
        <v>34012.5</v>
      </c>
      <c r="AJ17" s="17">
        <v>7256</v>
      </c>
      <c r="AK17" s="17">
        <v>0</v>
      </c>
      <c r="AL17" s="17">
        <v>3083.8</v>
      </c>
      <c r="AM17" s="17">
        <v>16235.3</v>
      </c>
      <c r="AN17" s="17">
        <v>0</v>
      </c>
      <c r="AO17" s="17">
        <v>0</v>
      </c>
      <c r="AP17" s="17">
        <v>0</v>
      </c>
      <c r="AQ17" s="17">
        <v>296951.79999999993</v>
      </c>
      <c r="AR17" s="18"/>
      <c r="AS17" s="18"/>
    </row>
    <row r="18" spans="1:45" s="19" customFormat="1" ht="12" customHeight="1">
      <c r="A18" s="22">
        <v>30742</v>
      </c>
      <c r="B18" s="17">
        <v>0</v>
      </c>
      <c r="C18" s="17">
        <v>0</v>
      </c>
      <c r="D18" s="17">
        <v>15872.5</v>
      </c>
      <c r="E18" s="17">
        <v>30021.7</v>
      </c>
      <c r="F18" s="17">
        <v>39273.1</v>
      </c>
      <c r="G18" s="17">
        <v>90.7</v>
      </c>
      <c r="H18" s="17">
        <v>0</v>
      </c>
      <c r="I18" s="17">
        <v>0</v>
      </c>
      <c r="J18" s="17">
        <v>27028.6</v>
      </c>
      <c r="K18" s="17">
        <v>23944.799999999999</v>
      </c>
      <c r="L18" s="17">
        <v>0</v>
      </c>
      <c r="M18" s="17">
        <v>16326</v>
      </c>
      <c r="N18" s="17">
        <v>0</v>
      </c>
      <c r="O18" s="17">
        <v>0</v>
      </c>
      <c r="P18" s="17">
        <v>0</v>
      </c>
      <c r="Q18" s="17">
        <v>0</v>
      </c>
      <c r="R18" s="17">
        <v>90.7</v>
      </c>
      <c r="S18" s="17">
        <v>4988.5</v>
      </c>
      <c r="T18" s="17">
        <v>0</v>
      </c>
      <c r="U18" s="17">
        <v>0</v>
      </c>
      <c r="V18" s="17">
        <v>0</v>
      </c>
      <c r="W18" s="17">
        <v>0</v>
      </c>
      <c r="X18" s="17">
        <v>544.20000000000005</v>
      </c>
      <c r="Y18" s="17">
        <v>11881.7</v>
      </c>
      <c r="Z18" s="17">
        <v>43445.3</v>
      </c>
      <c r="AA18" s="17">
        <v>15328.3</v>
      </c>
      <c r="AB18" s="17">
        <v>0</v>
      </c>
      <c r="AC18" s="17">
        <v>9523.5</v>
      </c>
      <c r="AD18" s="17">
        <v>0</v>
      </c>
      <c r="AE18" s="17">
        <v>4897.8</v>
      </c>
      <c r="AF18" s="17">
        <v>0</v>
      </c>
      <c r="AG18" s="17">
        <v>0</v>
      </c>
      <c r="AH18" s="17">
        <v>11881.7</v>
      </c>
      <c r="AI18" s="17">
        <v>26937.9</v>
      </c>
      <c r="AJ18" s="17">
        <v>4262.8999999999996</v>
      </c>
      <c r="AK18" s="17">
        <v>0</v>
      </c>
      <c r="AL18" s="17">
        <v>0</v>
      </c>
      <c r="AM18" s="17">
        <v>32379.9</v>
      </c>
      <c r="AN18" s="17">
        <v>28479.8</v>
      </c>
      <c r="AO18" s="17">
        <v>0</v>
      </c>
      <c r="AP18" s="17">
        <v>0</v>
      </c>
      <c r="AQ18" s="17">
        <v>347199.60000000003</v>
      </c>
      <c r="AR18" s="18"/>
      <c r="AS18" s="18"/>
    </row>
    <row r="19" spans="1:45" s="19" customFormat="1" ht="12" customHeight="1">
      <c r="A19" s="22">
        <v>30773</v>
      </c>
      <c r="B19" s="17">
        <v>997.7</v>
      </c>
      <c r="C19" s="17">
        <v>0</v>
      </c>
      <c r="D19" s="17">
        <v>9251.4</v>
      </c>
      <c r="E19" s="17">
        <v>29840.3</v>
      </c>
      <c r="F19" s="17">
        <v>23219.200000000001</v>
      </c>
      <c r="G19" s="17">
        <v>0</v>
      </c>
      <c r="H19" s="17">
        <v>0</v>
      </c>
      <c r="I19" s="17">
        <v>0</v>
      </c>
      <c r="J19" s="17">
        <v>97230.399999999994</v>
      </c>
      <c r="K19" s="17">
        <v>185028</v>
      </c>
      <c r="L19" s="17">
        <v>0</v>
      </c>
      <c r="M19" s="17">
        <v>0</v>
      </c>
      <c r="N19" s="17">
        <v>0</v>
      </c>
      <c r="O19" s="17">
        <v>38819.599999999999</v>
      </c>
      <c r="P19" s="17">
        <v>0</v>
      </c>
      <c r="Q19" s="17">
        <v>0</v>
      </c>
      <c r="R19" s="17">
        <v>181.4</v>
      </c>
      <c r="S19" s="17">
        <v>5079.2</v>
      </c>
      <c r="T19" s="17">
        <v>0</v>
      </c>
      <c r="U19" s="17">
        <v>0</v>
      </c>
      <c r="V19" s="17">
        <v>0</v>
      </c>
      <c r="W19" s="17">
        <v>90.7</v>
      </c>
      <c r="X19" s="17">
        <v>997.7</v>
      </c>
      <c r="Y19" s="17">
        <v>22584.3</v>
      </c>
      <c r="Z19" s="17">
        <v>45350</v>
      </c>
      <c r="AA19" s="17">
        <v>11791</v>
      </c>
      <c r="AB19" s="17">
        <v>0</v>
      </c>
      <c r="AC19" s="17">
        <v>0</v>
      </c>
      <c r="AD19" s="17">
        <v>0</v>
      </c>
      <c r="AE19" s="17">
        <v>90.7</v>
      </c>
      <c r="AF19" s="17">
        <v>0</v>
      </c>
      <c r="AG19" s="17">
        <v>0</v>
      </c>
      <c r="AH19" s="17">
        <v>22947.1</v>
      </c>
      <c r="AI19" s="17">
        <v>181.4</v>
      </c>
      <c r="AJ19" s="17">
        <v>7618.8</v>
      </c>
      <c r="AK19" s="17">
        <v>634.9</v>
      </c>
      <c r="AL19" s="17">
        <v>2539.6</v>
      </c>
      <c r="AM19" s="17">
        <v>34012.5</v>
      </c>
      <c r="AN19" s="17">
        <v>0</v>
      </c>
      <c r="AO19" s="17">
        <v>0</v>
      </c>
      <c r="AP19" s="17">
        <v>0</v>
      </c>
      <c r="AQ19" s="17">
        <v>538485.9</v>
      </c>
      <c r="AR19" s="18"/>
      <c r="AS19" s="18"/>
    </row>
    <row r="20" spans="1:45" s="19" customFormat="1" ht="12" customHeight="1">
      <c r="A20" s="22">
        <v>30803</v>
      </c>
      <c r="B20" s="17">
        <v>10249.1</v>
      </c>
      <c r="C20" s="17">
        <v>0</v>
      </c>
      <c r="D20" s="17">
        <v>8435.1</v>
      </c>
      <c r="E20" s="17">
        <v>272.10000000000002</v>
      </c>
      <c r="F20" s="17">
        <v>21677.3</v>
      </c>
      <c r="G20" s="17">
        <v>33559</v>
      </c>
      <c r="H20" s="17">
        <v>0</v>
      </c>
      <c r="I20" s="17">
        <v>1904.7</v>
      </c>
      <c r="J20" s="17">
        <v>29024</v>
      </c>
      <c r="K20" s="17">
        <v>103760.8</v>
      </c>
      <c r="L20" s="17">
        <v>0</v>
      </c>
      <c r="M20" s="17">
        <v>0</v>
      </c>
      <c r="N20" s="17">
        <v>0</v>
      </c>
      <c r="O20" s="17">
        <v>60134.1</v>
      </c>
      <c r="P20" s="17">
        <v>0</v>
      </c>
      <c r="Q20" s="17">
        <v>0</v>
      </c>
      <c r="R20" s="17">
        <v>272.10000000000002</v>
      </c>
      <c r="S20" s="17">
        <v>5623.4</v>
      </c>
      <c r="T20" s="17">
        <v>26393.7</v>
      </c>
      <c r="U20" s="17">
        <v>0</v>
      </c>
      <c r="V20" s="17">
        <v>0</v>
      </c>
      <c r="W20" s="17">
        <v>181.4</v>
      </c>
      <c r="X20" s="17">
        <v>3990.8</v>
      </c>
      <c r="Y20" s="17">
        <v>67934.3</v>
      </c>
      <c r="Z20" s="17">
        <v>42538.3</v>
      </c>
      <c r="AA20" s="17">
        <v>23763.4</v>
      </c>
      <c r="AB20" s="17">
        <v>0</v>
      </c>
      <c r="AC20" s="17">
        <v>0</v>
      </c>
      <c r="AD20" s="17">
        <v>0</v>
      </c>
      <c r="AE20" s="17">
        <v>38910.300000000003</v>
      </c>
      <c r="AF20" s="17">
        <v>0</v>
      </c>
      <c r="AG20" s="17">
        <v>0</v>
      </c>
      <c r="AH20" s="17">
        <v>23854.1</v>
      </c>
      <c r="AI20" s="17">
        <v>29749.599999999999</v>
      </c>
      <c r="AJ20" s="17">
        <v>7346.7</v>
      </c>
      <c r="AK20" s="17">
        <v>23037.8</v>
      </c>
      <c r="AL20" s="17">
        <v>1451.2</v>
      </c>
      <c r="AM20" s="17">
        <v>57685.2</v>
      </c>
      <c r="AN20" s="17">
        <v>14239.9</v>
      </c>
      <c r="AO20" s="17">
        <v>10793.3</v>
      </c>
      <c r="AP20" s="17">
        <v>0</v>
      </c>
      <c r="AQ20" s="17">
        <v>646781.69999999995</v>
      </c>
      <c r="AR20" s="18"/>
      <c r="AS20" s="18"/>
    </row>
    <row r="21" spans="1:45" s="19" customFormat="1" ht="12" customHeight="1">
      <c r="A21" s="22">
        <v>30834</v>
      </c>
      <c r="B21" s="17">
        <v>0</v>
      </c>
      <c r="C21" s="17">
        <v>0</v>
      </c>
      <c r="D21" s="17">
        <v>6983.9</v>
      </c>
      <c r="E21" s="17">
        <v>33105.5</v>
      </c>
      <c r="F21" s="17">
        <v>105302.7</v>
      </c>
      <c r="G21" s="17">
        <v>14330.6</v>
      </c>
      <c r="H21" s="17">
        <v>0</v>
      </c>
      <c r="I21" s="17">
        <v>0</v>
      </c>
      <c r="J21" s="17">
        <v>16416.7</v>
      </c>
      <c r="K21" s="17">
        <v>127342.8</v>
      </c>
      <c r="L21" s="17">
        <v>0</v>
      </c>
      <c r="M21" s="17">
        <v>0</v>
      </c>
      <c r="N21" s="17">
        <v>0</v>
      </c>
      <c r="O21" s="17">
        <v>34466</v>
      </c>
      <c r="P21" s="17">
        <v>0</v>
      </c>
      <c r="Q21" s="17">
        <v>0</v>
      </c>
      <c r="R21" s="17">
        <v>1904.7</v>
      </c>
      <c r="S21" s="17">
        <v>55145.599999999999</v>
      </c>
      <c r="T21" s="17">
        <v>15056.2</v>
      </c>
      <c r="U21" s="17">
        <v>0</v>
      </c>
      <c r="V21" s="17">
        <v>0</v>
      </c>
      <c r="W21" s="17">
        <v>90.7</v>
      </c>
      <c r="X21" s="17">
        <v>3990.8</v>
      </c>
      <c r="Y21" s="17">
        <v>75734.5</v>
      </c>
      <c r="Z21" s="17">
        <v>21223.8</v>
      </c>
      <c r="AA21" s="17">
        <v>22040.1</v>
      </c>
      <c r="AB21" s="17">
        <v>0</v>
      </c>
      <c r="AC21" s="17">
        <v>9523.5</v>
      </c>
      <c r="AD21" s="17">
        <v>0</v>
      </c>
      <c r="AE21" s="17">
        <v>2176.8000000000002</v>
      </c>
      <c r="AF21" s="17">
        <v>0</v>
      </c>
      <c r="AG21" s="17">
        <v>0</v>
      </c>
      <c r="AH21" s="17">
        <v>22947.1</v>
      </c>
      <c r="AI21" s="17">
        <v>19500.5</v>
      </c>
      <c r="AJ21" s="17">
        <v>5079.2</v>
      </c>
      <c r="AK21" s="17">
        <v>725.6</v>
      </c>
      <c r="AL21" s="17">
        <v>362.8</v>
      </c>
      <c r="AM21" s="17">
        <v>73013.5</v>
      </c>
      <c r="AN21" s="17">
        <v>22493.599999999999</v>
      </c>
      <c r="AO21" s="17">
        <v>10884</v>
      </c>
      <c r="AP21" s="17">
        <v>0</v>
      </c>
      <c r="AQ21" s="17">
        <v>699841.2</v>
      </c>
      <c r="AR21" s="18"/>
      <c r="AS21" s="18"/>
    </row>
    <row r="22" spans="1:45" s="19" customFormat="1" ht="12" customHeight="1">
      <c r="A22" s="22">
        <v>30864</v>
      </c>
      <c r="B22" s="17">
        <v>38003.300000000003</v>
      </c>
      <c r="C22" s="17">
        <v>0</v>
      </c>
      <c r="D22" s="17">
        <v>22947.1</v>
      </c>
      <c r="E22" s="17">
        <v>31382.2</v>
      </c>
      <c r="F22" s="17">
        <v>40905.699999999997</v>
      </c>
      <c r="G22" s="17">
        <v>0</v>
      </c>
      <c r="H22" s="17">
        <v>0</v>
      </c>
      <c r="I22" s="17">
        <v>16235.3</v>
      </c>
      <c r="J22" s="17">
        <v>76006.600000000006</v>
      </c>
      <c r="K22" s="17">
        <v>144485.1</v>
      </c>
      <c r="L22" s="17">
        <v>0</v>
      </c>
      <c r="M22" s="17">
        <v>0</v>
      </c>
      <c r="N22" s="17">
        <v>0</v>
      </c>
      <c r="O22" s="17">
        <v>78636.899999999994</v>
      </c>
      <c r="P22" s="17">
        <v>0</v>
      </c>
      <c r="Q22" s="17">
        <v>5260.6</v>
      </c>
      <c r="R22" s="17">
        <v>2267.5</v>
      </c>
      <c r="S22" s="17">
        <v>26575.1</v>
      </c>
      <c r="T22" s="17">
        <v>16053.9</v>
      </c>
      <c r="U22" s="17">
        <v>0</v>
      </c>
      <c r="V22" s="17">
        <v>0</v>
      </c>
      <c r="W22" s="17">
        <v>272.10000000000002</v>
      </c>
      <c r="X22" s="17">
        <v>5804.8</v>
      </c>
      <c r="Y22" s="17">
        <v>76460.100000000006</v>
      </c>
      <c r="Z22" s="17">
        <v>21223.8</v>
      </c>
      <c r="AA22" s="17">
        <v>54692.1</v>
      </c>
      <c r="AB22" s="17">
        <v>0</v>
      </c>
      <c r="AC22" s="17">
        <v>0</v>
      </c>
      <c r="AD22" s="17">
        <v>0</v>
      </c>
      <c r="AE22" s="17">
        <v>2358.1999999999998</v>
      </c>
      <c r="AF22" s="17">
        <v>0</v>
      </c>
      <c r="AG22" s="17">
        <v>0</v>
      </c>
      <c r="AH22" s="17">
        <v>34466</v>
      </c>
      <c r="AI22" s="17">
        <v>36552.1</v>
      </c>
      <c r="AJ22" s="17">
        <v>8616.5</v>
      </c>
      <c r="AK22" s="17">
        <v>6893.2</v>
      </c>
      <c r="AL22" s="17">
        <v>1088.4000000000001</v>
      </c>
      <c r="AM22" s="17">
        <v>44443</v>
      </c>
      <c r="AN22" s="17">
        <v>15600.4</v>
      </c>
      <c r="AO22" s="17">
        <v>9977</v>
      </c>
      <c r="AP22" s="17">
        <v>0</v>
      </c>
      <c r="AQ22" s="17">
        <v>817206.99999999988</v>
      </c>
      <c r="AR22" s="18"/>
      <c r="AS22" s="18"/>
    </row>
    <row r="23" spans="1:45" s="19" customFormat="1" ht="12" customHeight="1">
      <c r="A23" s="22">
        <v>30895</v>
      </c>
      <c r="B23" s="17">
        <v>1541.9</v>
      </c>
      <c r="C23" s="17">
        <v>21949.4</v>
      </c>
      <c r="D23" s="17">
        <v>1179.0999999999999</v>
      </c>
      <c r="E23" s="17">
        <v>27844.9</v>
      </c>
      <c r="F23" s="17">
        <v>52333.9</v>
      </c>
      <c r="G23" s="17">
        <v>0</v>
      </c>
      <c r="H23" s="17">
        <v>0</v>
      </c>
      <c r="I23" s="17">
        <v>0</v>
      </c>
      <c r="J23" s="17">
        <v>132331.29999999999</v>
      </c>
      <c r="K23" s="17">
        <v>124349.7</v>
      </c>
      <c r="L23" s="17">
        <v>0</v>
      </c>
      <c r="M23" s="17">
        <v>0</v>
      </c>
      <c r="N23" s="17">
        <v>0</v>
      </c>
      <c r="O23" s="17">
        <v>98228.1</v>
      </c>
      <c r="P23" s="17">
        <v>0</v>
      </c>
      <c r="Q23" s="17">
        <v>0</v>
      </c>
      <c r="R23" s="17">
        <v>2539.6</v>
      </c>
      <c r="S23" s="17">
        <v>56415.4</v>
      </c>
      <c r="T23" s="17">
        <v>11972.4</v>
      </c>
      <c r="U23" s="17">
        <v>0</v>
      </c>
      <c r="V23" s="17">
        <v>0</v>
      </c>
      <c r="W23" s="17">
        <v>181.4</v>
      </c>
      <c r="X23" s="17">
        <v>28026.3</v>
      </c>
      <c r="Y23" s="17">
        <v>89248.8</v>
      </c>
      <c r="Z23" s="17">
        <v>67118</v>
      </c>
      <c r="AA23" s="17">
        <v>60678.3</v>
      </c>
      <c r="AB23" s="17">
        <v>0</v>
      </c>
      <c r="AC23" s="17">
        <v>0</v>
      </c>
      <c r="AD23" s="17">
        <v>0</v>
      </c>
      <c r="AE23" s="17">
        <v>8525.7999999999993</v>
      </c>
      <c r="AF23" s="17">
        <v>0</v>
      </c>
      <c r="AG23" s="17">
        <v>0</v>
      </c>
      <c r="AH23" s="17">
        <v>23672.7</v>
      </c>
      <c r="AI23" s="17">
        <v>27210</v>
      </c>
      <c r="AJ23" s="17">
        <v>7165.3</v>
      </c>
      <c r="AK23" s="17">
        <v>0</v>
      </c>
      <c r="AL23" s="17">
        <v>181.4</v>
      </c>
      <c r="AM23" s="17">
        <v>57141</v>
      </c>
      <c r="AN23" s="17">
        <v>25577.4</v>
      </c>
      <c r="AO23" s="17">
        <v>0</v>
      </c>
      <c r="AP23" s="17">
        <v>0</v>
      </c>
      <c r="AQ23" s="17">
        <v>925412.10000000033</v>
      </c>
      <c r="AR23" s="18"/>
      <c r="AS23" s="18"/>
    </row>
    <row r="24" spans="1:45" s="19" customFormat="1" ht="12" customHeight="1">
      <c r="A24" s="22">
        <v>30926</v>
      </c>
      <c r="B24" s="17">
        <v>5804.8</v>
      </c>
      <c r="C24" s="17">
        <v>0</v>
      </c>
      <c r="D24" s="17">
        <v>14512</v>
      </c>
      <c r="E24" s="17">
        <v>50792</v>
      </c>
      <c r="F24" s="17">
        <v>27572.799999999999</v>
      </c>
      <c r="G24" s="17">
        <v>0</v>
      </c>
      <c r="H24" s="17">
        <v>0</v>
      </c>
      <c r="I24" s="17">
        <v>4081.5</v>
      </c>
      <c r="J24" s="17">
        <v>97865.3</v>
      </c>
      <c r="K24" s="17">
        <v>68478.5</v>
      </c>
      <c r="L24" s="17">
        <v>0</v>
      </c>
      <c r="M24" s="17">
        <v>0</v>
      </c>
      <c r="N24" s="17">
        <v>0</v>
      </c>
      <c r="O24" s="17">
        <v>87797.6</v>
      </c>
      <c r="P24" s="17">
        <v>0</v>
      </c>
      <c r="Q24" s="17">
        <v>0</v>
      </c>
      <c r="R24" s="17">
        <v>4444.3</v>
      </c>
      <c r="S24" s="17">
        <v>30021.7</v>
      </c>
      <c r="T24" s="17">
        <v>28207.7</v>
      </c>
      <c r="U24" s="17">
        <v>0</v>
      </c>
      <c r="V24" s="17">
        <v>0</v>
      </c>
      <c r="W24" s="17">
        <v>272.10000000000002</v>
      </c>
      <c r="X24" s="17">
        <v>6802.5</v>
      </c>
      <c r="Y24" s="17">
        <v>82990.5</v>
      </c>
      <c r="Z24" s="17">
        <v>60769</v>
      </c>
      <c r="AA24" s="17">
        <v>47073.3</v>
      </c>
      <c r="AB24" s="17">
        <v>0</v>
      </c>
      <c r="AC24" s="17">
        <v>0</v>
      </c>
      <c r="AD24" s="17">
        <v>0</v>
      </c>
      <c r="AE24" s="17">
        <v>25668.1</v>
      </c>
      <c r="AF24" s="17">
        <v>5714.1</v>
      </c>
      <c r="AG24" s="17">
        <v>0</v>
      </c>
      <c r="AH24" s="17">
        <v>33831.1</v>
      </c>
      <c r="AI24" s="17">
        <v>58864.3</v>
      </c>
      <c r="AJ24" s="17">
        <v>9614.2000000000007</v>
      </c>
      <c r="AK24" s="17">
        <v>5714.1</v>
      </c>
      <c r="AL24" s="17">
        <v>5260.6</v>
      </c>
      <c r="AM24" s="17">
        <v>38275.4</v>
      </c>
      <c r="AN24" s="17">
        <v>50792</v>
      </c>
      <c r="AO24" s="17">
        <v>20316.8</v>
      </c>
      <c r="AP24" s="17">
        <v>0</v>
      </c>
      <c r="AQ24" s="17">
        <v>871536.3</v>
      </c>
      <c r="AR24" s="18"/>
      <c r="AS24" s="18"/>
    </row>
    <row r="25" spans="1:45" s="19" customFormat="1" ht="12" customHeight="1">
      <c r="A25" s="22">
        <v>30956</v>
      </c>
      <c r="B25" s="17">
        <v>5079.2</v>
      </c>
      <c r="C25" s="17">
        <v>90.7</v>
      </c>
      <c r="D25" s="17">
        <v>18774.900000000001</v>
      </c>
      <c r="E25" s="17">
        <v>103851.5</v>
      </c>
      <c r="F25" s="17">
        <v>65666.8</v>
      </c>
      <c r="G25" s="17">
        <v>0</v>
      </c>
      <c r="H25" s="17">
        <v>0</v>
      </c>
      <c r="I25" s="17">
        <v>3900.1</v>
      </c>
      <c r="J25" s="17">
        <v>62855.1</v>
      </c>
      <c r="K25" s="17">
        <v>112377.3</v>
      </c>
      <c r="L25" s="17">
        <v>8979.2999999999993</v>
      </c>
      <c r="M25" s="17">
        <v>4988.5</v>
      </c>
      <c r="N25" s="17">
        <v>0</v>
      </c>
      <c r="O25" s="17">
        <v>28933.3</v>
      </c>
      <c r="P25" s="17">
        <v>0</v>
      </c>
      <c r="Q25" s="17">
        <v>0</v>
      </c>
      <c r="R25" s="17">
        <v>3809.4</v>
      </c>
      <c r="S25" s="17">
        <v>4716.3999999999996</v>
      </c>
      <c r="T25" s="17">
        <v>26847.200000000001</v>
      </c>
      <c r="U25" s="17">
        <v>0</v>
      </c>
      <c r="V25" s="17">
        <v>0</v>
      </c>
      <c r="W25" s="17">
        <v>362.8</v>
      </c>
      <c r="X25" s="17">
        <v>5986.2</v>
      </c>
      <c r="Y25" s="17">
        <v>88613.9</v>
      </c>
      <c r="Z25" s="17">
        <v>107026</v>
      </c>
      <c r="AA25" s="17">
        <v>56687.5</v>
      </c>
      <c r="AB25" s="17">
        <v>0</v>
      </c>
      <c r="AC25" s="17">
        <v>9342.1</v>
      </c>
      <c r="AD25" s="17">
        <v>0</v>
      </c>
      <c r="AE25" s="17">
        <v>25940.2</v>
      </c>
      <c r="AF25" s="17">
        <v>0</v>
      </c>
      <c r="AG25" s="17">
        <v>0</v>
      </c>
      <c r="AH25" s="17">
        <v>29568.2</v>
      </c>
      <c r="AI25" s="17">
        <v>20498.2</v>
      </c>
      <c r="AJ25" s="17">
        <v>8344.4</v>
      </c>
      <c r="AK25" s="17">
        <v>8072.3</v>
      </c>
      <c r="AL25" s="17">
        <v>2267.5</v>
      </c>
      <c r="AM25" s="17">
        <v>42629</v>
      </c>
      <c r="AN25" s="17">
        <v>33377.599999999999</v>
      </c>
      <c r="AO25" s="17">
        <v>0</v>
      </c>
      <c r="AP25" s="17">
        <v>0</v>
      </c>
      <c r="AQ25" s="17">
        <v>889585.6</v>
      </c>
      <c r="AR25" s="18"/>
      <c r="AS25" s="18"/>
    </row>
    <row r="26" spans="1:45" s="19" customFormat="1" ht="12" customHeight="1">
      <c r="A26" s="22">
        <v>30987</v>
      </c>
      <c r="B26" s="17">
        <v>10974.7</v>
      </c>
      <c r="C26" s="17">
        <v>22312.2</v>
      </c>
      <c r="D26" s="17">
        <v>16779.5</v>
      </c>
      <c r="E26" s="17">
        <v>32289.200000000001</v>
      </c>
      <c r="F26" s="17">
        <v>73739.100000000006</v>
      </c>
      <c r="G26" s="17">
        <v>51154.8</v>
      </c>
      <c r="H26" s="17">
        <v>0</v>
      </c>
      <c r="I26" s="17">
        <v>13967.8</v>
      </c>
      <c r="J26" s="17">
        <v>0</v>
      </c>
      <c r="K26" s="17">
        <v>128794</v>
      </c>
      <c r="L26" s="17">
        <v>0</v>
      </c>
      <c r="M26" s="17">
        <v>0</v>
      </c>
      <c r="N26" s="17">
        <v>0</v>
      </c>
      <c r="O26" s="17">
        <v>53875.8</v>
      </c>
      <c r="P26" s="17">
        <v>9070</v>
      </c>
      <c r="Q26" s="17">
        <v>0</v>
      </c>
      <c r="R26" s="17">
        <v>1904.7</v>
      </c>
      <c r="S26" s="17">
        <v>11609.6</v>
      </c>
      <c r="T26" s="17">
        <v>0</v>
      </c>
      <c r="U26" s="17">
        <v>0</v>
      </c>
      <c r="V26" s="17">
        <v>0</v>
      </c>
      <c r="W26" s="17">
        <v>0</v>
      </c>
      <c r="X26" s="17">
        <v>1451.2</v>
      </c>
      <c r="Y26" s="17">
        <v>54329.3</v>
      </c>
      <c r="Z26" s="17">
        <v>97683.9</v>
      </c>
      <c r="AA26" s="17">
        <v>46710.5</v>
      </c>
      <c r="AB26" s="17">
        <v>0</v>
      </c>
      <c r="AC26" s="17">
        <v>0</v>
      </c>
      <c r="AD26" s="17">
        <v>0</v>
      </c>
      <c r="AE26" s="17">
        <v>33286.9</v>
      </c>
      <c r="AF26" s="17">
        <v>6983.9</v>
      </c>
      <c r="AG26" s="17">
        <v>0</v>
      </c>
      <c r="AH26" s="17">
        <v>36189.300000000003</v>
      </c>
      <c r="AI26" s="17">
        <v>66029.600000000006</v>
      </c>
      <c r="AJ26" s="17">
        <v>5079.2</v>
      </c>
      <c r="AK26" s="17">
        <v>5714.1</v>
      </c>
      <c r="AL26" s="17">
        <v>816.3</v>
      </c>
      <c r="AM26" s="17">
        <v>47254.7</v>
      </c>
      <c r="AN26" s="17">
        <v>19954</v>
      </c>
      <c r="AO26" s="17">
        <v>11065.4</v>
      </c>
      <c r="AP26" s="17">
        <v>0</v>
      </c>
      <c r="AQ26" s="17">
        <v>859019.7</v>
      </c>
      <c r="AR26" s="18"/>
      <c r="AS26" s="18"/>
    </row>
    <row r="27" spans="1:45" s="19" customFormat="1" ht="12" customHeight="1">
      <c r="A27" s="22">
        <v>31017</v>
      </c>
      <c r="B27" s="17">
        <v>1179.0999999999999</v>
      </c>
      <c r="C27" s="17">
        <v>122445</v>
      </c>
      <c r="D27" s="17">
        <v>18321.400000000001</v>
      </c>
      <c r="E27" s="17">
        <v>0</v>
      </c>
      <c r="F27" s="17">
        <v>30838</v>
      </c>
      <c r="G27" s="17">
        <v>19772.599999999999</v>
      </c>
      <c r="H27" s="17">
        <v>0</v>
      </c>
      <c r="I27" s="17">
        <v>11156.1</v>
      </c>
      <c r="J27" s="17">
        <v>13423.6</v>
      </c>
      <c r="K27" s="17">
        <v>141673.4</v>
      </c>
      <c r="L27" s="17">
        <v>0</v>
      </c>
      <c r="M27" s="17">
        <v>0</v>
      </c>
      <c r="N27" s="17">
        <v>0</v>
      </c>
      <c r="O27" s="17">
        <v>49068.7</v>
      </c>
      <c r="P27" s="17">
        <v>0</v>
      </c>
      <c r="Q27" s="17">
        <v>0</v>
      </c>
      <c r="R27" s="17">
        <v>1451.2</v>
      </c>
      <c r="S27" s="17">
        <v>56324.7</v>
      </c>
      <c r="T27" s="17">
        <v>17323.7</v>
      </c>
      <c r="U27" s="17">
        <v>0</v>
      </c>
      <c r="V27" s="17">
        <v>0</v>
      </c>
      <c r="W27" s="17">
        <v>0</v>
      </c>
      <c r="X27" s="17">
        <v>544.20000000000005</v>
      </c>
      <c r="Y27" s="17">
        <v>70655.3</v>
      </c>
      <c r="Z27" s="17">
        <v>22221.5</v>
      </c>
      <c r="AA27" s="17">
        <v>27300.7</v>
      </c>
      <c r="AB27" s="17">
        <v>0</v>
      </c>
      <c r="AC27" s="17">
        <v>9342.1</v>
      </c>
      <c r="AD27" s="17">
        <v>0</v>
      </c>
      <c r="AE27" s="17">
        <v>6711.8</v>
      </c>
      <c r="AF27" s="17">
        <v>0</v>
      </c>
      <c r="AG27" s="17">
        <v>0</v>
      </c>
      <c r="AH27" s="17">
        <v>26665.8</v>
      </c>
      <c r="AI27" s="17">
        <v>45803.5</v>
      </c>
      <c r="AJ27" s="17">
        <v>6076.9</v>
      </c>
      <c r="AK27" s="17">
        <v>0</v>
      </c>
      <c r="AL27" s="17">
        <v>2811.7</v>
      </c>
      <c r="AM27" s="17">
        <v>43354.6</v>
      </c>
      <c r="AN27" s="17">
        <v>17051.599999999999</v>
      </c>
      <c r="AO27" s="17">
        <v>10884</v>
      </c>
      <c r="AP27" s="17">
        <v>0</v>
      </c>
      <c r="AQ27" s="17">
        <v>772401.20000000007</v>
      </c>
      <c r="AR27" s="18"/>
      <c r="AS27" s="18"/>
    </row>
    <row r="28" spans="1:45" s="19" customFormat="1" ht="12" customHeight="1">
      <c r="A28" s="22">
        <v>31048</v>
      </c>
      <c r="B28" s="17">
        <v>725.6</v>
      </c>
      <c r="C28" s="17">
        <v>87072</v>
      </c>
      <c r="D28" s="17">
        <v>12153.8</v>
      </c>
      <c r="E28" s="17">
        <v>58410.8</v>
      </c>
      <c r="F28" s="17">
        <v>26665.8</v>
      </c>
      <c r="G28" s="17">
        <v>0</v>
      </c>
      <c r="H28" s="17">
        <v>0</v>
      </c>
      <c r="I28" s="17">
        <v>9070</v>
      </c>
      <c r="J28" s="17">
        <v>106209.7</v>
      </c>
      <c r="K28" s="17">
        <v>182669.8</v>
      </c>
      <c r="L28" s="17">
        <v>0</v>
      </c>
      <c r="M28" s="17">
        <v>0</v>
      </c>
      <c r="N28" s="17">
        <v>0</v>
      </c>
      <c r="O28" s="17">
        <v>46891.9</v>
      </c>
      <c r="P28" s="17">
        <v>0</v>
      </c>
      <c r="Q28" s="17">
        <v>0</v>
      </c>
      <c r="R28" s="17">
        <v>725.6</v>
      </c>
      <c r="S28" s="17">
        <v>4625.7</v>
      </c>
      <c r="T28" s="17">
        <v>19954</v>
      </c>
      <c r="U28" s="17">
        <v>0</v>
      </c>
      <c r="V28" s="17">
        <v>0</v>
      </c>
      <c r="W28" s="17">
        <v>0</v>
      </c>
      <c r="X28" s="17">
        <v>272.10000000000002</v>
      </c>
      <c r="Y28" s="17">
        <v>17958.599999999999</v>
      </c>
      <c r="Z28" s="17">
        <v>46801.2</v>
      </c>
      <c r="AA28" s="17">
        <v>14239.9</v>
      </c>
      <c r="AB28" s="17">
        <v>0</v>
      </c>
      <c r="AC28" s="17">
        <v>0</v>
      </c>
      <c r="AD28" s="17">
        <v>0</v>
      </c>
      <c r="AE28" s="17">
        <v>28842.6</v>
      </c>
      <c r="AF28" s="17">
        <v>0</v>
      </c>
      <c r="AG28" s="17">
        <v>0</v>
      </c>
      <c r="AH28" s="17">
        <v>28479.8</v>
      </c>
      <c r="AI28" s="17">
        <v>35282.300000000003</v>
      </c>
      <c r="AJ28" s="17">
        <v>2811.7</v>
      </c>
      <c r="AK28" s="17">
        <v>0</v>
      </c>
      <c r="AL28" s="17">
        <v>1088.4000000000001</v>
      </c>
      <c r="AM28" s="17">
        <v>23854.1</v>
      </c>
      <c r="AN28" s="17">
        <v>15963.2</v>
      </c>
      <c r="AO28" s="17">
        <v>0</v>
      </c>
      <c r="AP28" s="17">
        <v>0</v>
      </c>
      <c r="AQ28" s="17">
        <v>770768.59999999986</v>
      </c>
      <c r="AR28" s="18"/>
      <c r="AS28" s="18"/>
    </row>
    <row r="29" spans="1:45" s="19" customFormat="1" ht="12" customHeight="1">
      <c r="A29" s="22">
        <v>31079</v>
      </c>
      <c r="B29" s="17">
        <v>0</v>
      </c>
      <c r="C29" s="17">
        <v>29840.3</v>
      </c>
      <c r="D29" s="17">
        <v>22856.400000000001</v>
      </c>
      <c r="E29" s="17">
        <v>67934.3</v>
      </c>
      <c r="F29" s="17">
        <v>28207.7</v>
      </c>
      <c r="G29" s="17">
        <v>0</v>
      </c>
      <c r="H29" s="17">
        <v>0</v>
      </c>
      <c r="I29" s="17">
        <v>10702.6</v>
      </c>
      <c r="J29" s="17">
        <v>128521.9</v>
      </c>
      <c r="K29" s="17">
        <v>179313.9</v>
      </c>
      <c r="L29" s="17">
        <v>8979.2999999999993</v>
      </c>
      <c r="M29" s="17">
        <v>16326</v>
      </c>
      <c r="N29" s="17">
        <v>0</v>
      </c>
      <c r="O29" s="17">
        <v>55054.9</v>
      </c>
      <c r="P29" s="17">
        <v>0</v>
      </c>
      <c r="Q29" s="17">
        <v>0</v>
      </c>
      <c r="R29" s="17">
        <v>1088.4000000000001</v>
      </c>
      <c r="S29" s="17">
        <v>5079.2</v>
      </c>
      <c r="T29" s="17">
        <v>0</v>
      </c>
      <c r="U29" s="17">
        <v>0</v>
      </c>
      <c r="V29" s="17">
        <v>0</v>
      </c>
      <c r="W29" s="17">
        <v>0</v>
      </c>
      <c r="X29" s="17">
        <v>90.7</v>
      </c>
      <c r="Y29" s="17">
        <v>7346.7</v>
      </c>
      <c r="Z29" s="17">
        <v>67752.899999999994</v>
      </c>
      <c r="AA29" s="17">
        <v>13151.5</v>
      </c>
      <c r="AB29" s="17">
        <v>0</v>
      </c>
      <c r="AC29" s="17">
        <v>0</v>
      </c>
      <c r="AD29" s="17">
        <v>0</v>
      </c>
      <c r="AE29" s="17">
        <v>4897.8</v>
      </c>
      <c r="AF29" s="17">
        <v>0</v>
      </c>
      <c r="AG29" s="17">
        <v>0</v>
      </c>
      <c r="AH29" s="17">
        <v>55054.9</v>
      </c>
      <c r="AI29" s="17">
        <v>20679.599999999999</v>
      </c>
      <c r="AJ29" s="17">
        <v>3809.4</v>
      </c>
      <c r="AK29" s="17">
        <v>0</v>
      </c>
      <c r="AL29" s="17">
        <v>634.9</v>
      </c>
      <c r="AM29" s="17">
        <v>10793.3</v>
      </c>
      <c r="AN29" s="17">
        <v>23491.3</v>
      </c>
      <c r="AO29" s="17">
        <v>0</v>
      </c>
      <c r="AP29" s="17">
        <v>0</v>
      </c>
      <c r="AQ29" s="17">
        <v>761607.9</v>
      </c>
      <c r="AR29" s="18"/>
      <c r="AS29" s="18"/>
    </row>
    <row r="30" spans="1:45" s="19" customFormat="1" ht="12" customHeight="1">
      <c r="A30" s="22">
        <v>31107</v>
      </c>
      <c r="B30" s="17">
        <v>2993.1</v>
      </c>
      <c r="C30" s="17">
        <v>103307.3</v>
      </c>
      <c r="D30" s="17">
        <v>17323.7</v>
      </c>
      <c r="E30" s="17">
        <v>104305</v>
      </c>
      <c r="F30" s="17">
        <v>61948.1</v>
      </c>
      <c r="G30" s="17">
        <v>0</v>
      </c>
      <c r="H30" s="17">
        <v>0</v>
      </c>
      <c r="I30" s="17">
        <v>11609.6</v>
      </c>
      <c r="J30" s="17">
        <v>191649.1</v>
      </c>
      <c r="K30" s="17">
        <v>95053.6</v>
      </c>
      <c r="L30" s="17">
        <v>9977</v>
      </c>
      <c r="M30" s="17">
        <v>0</v>
      </c>
      <c r="N30" s="17">
        <v>0</v>
      </c>
      <c r="O30" s="17">
        <v>55236.3</v>
      </c>
      <c r="P30" s="17">
        <v>0</v>
      </c>
      <c r="Q30" s="17">
        <v>0</v>
      </c>
      <c r="R30" s="17">
        <v>90.7</v>
      </c>
      <c r="S30" s="17">
        <v>5442</v>
      </c>
      <c r="T30" s="17">
        <v>0</v>
      </c>
      <c r="U30" s="17">
        <v>0</v>
      </c>
      <c r="V30" s="17">
        <v>0</v>
      </c>
      <c r="W30" s="17">
        <v>0</v>
      </c>
      <c r="X30" s="17">
        <v>544.20000000000005</v>
      </c>
      <c r="Y30" s="17">
        <v>20135.400000000001</v>
      </c>
      <c r="Z30" s="17">
        <v>0</v>
      </c>
      <c r="AA30" s="17">
        <v>22765.7</v>
      </c>
      <c r="AB30" s="17">
        <v>0</v>
      </c>
      <c r="AC30" s="17">
        <v>907</v>
      </c>
      <c r="AD30" s="17">
        <v>0</v>
      </c>
      <c r="AE30" s="17">
        <v>47798.9</v>
      </c>
      <c r="AF30" s="17">
        <v>3809.4</v>
      </c>
      <c r="AG30" s="17">
        <v>0</v>
      </c>
      <c r="AH30" s="17">
        <v>37187</v>
      </c>
      <c r="AI30" s="17">
        <v>61857.4</v>
      </c>
      <c r="AJ30" s="17">
        <v>4988.5</v>
      </c>
      <c r="AK30" s="17">
        <v>0</v>
      </c>
      <c r="AL30" s="17">
        <v>3628</v>
      </c>
      <c r="AM30" s="17">
        <v>22130.799999999999</v>
      </c>
      <c r="AN30" s="17">
        <v>26212.3</v>
      </c>
      <c r="AO30" s="17">
        <v>0</v>
      </c>
      <c r="AP30" s="17">
        <v>0</v>
      </c>
      <c r="AQ30" s="17">
        <v>910900.10000000009</v>
      </c>
      <c r="AR30" s="18"/>
      <c r="AS30" s="18"/>
    </row>
    <row r="31" spans="1:45" s="19" customFormat="1" ht="12" customHeight="1">
      <c r="A31" s="22">
        <v>31138</v>
      </c>
      <c r="B31" s="17">
        <v>0</v>
      </c>
      <c r="C31" s="17">
        <v>107933</v>
      </c>
      <c r="D31" s="17">
        <v>22584.3</v>
      </c>
      <c r="E31" s="17">
        <v>34647.4</v>
      </c>
      <c r="F31" s="17">
        <v>33649.699999999997</v>
      </c>
      <c r="G31" s="17">
        <v>0</v>
      </c>
      <c r="H31" s="17">
        <v>0</v>
      </c>
      <c r="I31" s="17">
        <v>10611.9</v>
      </c>
      <c r="J31" s="17">
        <v>53150.2</v>
      </c>
      <c r="K31" s="17">
        <v>156366.79999999999</v>
      </c>
      <c r="L31" s="17">
        <v>0</v>
      </c>
      <c r="M31" s="17">
        <v>0</v>
      </c>
      <c r="N31" s="17">
        <v>0</v>
      </c>
      <c r="O31" s="17">
        <v>82083.5</v>
      </c>
      <c r="P31" s="17">
        <v>7528.1</v>
      </c>
      <c r="Q31" s="17">
        <v>0</v>
      </c>
      <c r="R31" s="17">
        <v>0</v>
      </c>
      <c r="S31" s="17">
        <v>5714.1</v>
      </c>
      <c r="T31" s="17">
        <v>0</v>
      </c>
      <c r="U31" s="17">
        <v>0</v>
      </c>
      <c r="V31" s="17">
        <v>0</v>
      </c>
      <c r="W31" s="17">
        <v>0</v>
      </c>
      <c r="X31" s="17">
        <v>816.3</v>
      </c>
      <c r="Y31" s="17">
        <v>53694.400000000001</v>
      </c>
      <c r="Z31" s="17">
        <v>21314.5</v>
      </c>
      <c r="AA31" s="17">
        <v>27482.1</v>
      </c>
      <c r="AB31" s="17">
        <v>0</v>
      </c>
      <c r="AC31" s="17">
        <v>9523.5</v>
      </c>
      <c r="AD31" s="17">
        <v>0</v>
      </c>
      <c r="AE31" s="17">
        <v>32289.200000000001</v>
      </c>
      <c r="AF31" s="17">
        <v>0</v>
      </c>
      <c r="AG31" s="17">
        <v>0</v>
      </c>
      <c r="AH31" s="17">
        <v>63127.199999999997</v>
      </c>
      <c r="AI31" s="17">
        <v>68387.8</v>
      </c>
      <c r="AJ31" s="17">
        <v>5079.2</v>
      </c>
      <c r="AK31" s="17">
        <v>0</v>
      </c>
      <c r="AL31" s="17">
        <v>8797.9</v>
      </c>
      <c r="AM31" s="17">
        <v>49159.4</v>
      </c>
      <c r="AN31" s="17">
        <v>50157.1</v>
      </c>
      <c r="AO31" s="17">
        <v>0</v>
      </c>
      <c r="AP31" s="17">
        <v>24851.8</v>
      </c>
      <c r="AQ31" s="17">
        <v>928949.39999999991</v>
      </c>
      <c r="AR31" s="18"/>
      <c r="AS31" s="18"/>
    </row>
    <row r="32" spans="1:45" s="19" customFormat="1" ht="12" customHeight="1">
      <c r="A32" s="22">
        <v>31168</v>
      </c>
      <c r="B32" s="17">
        <v>0</v>
      </c>
      <c r="C32" s="17">
        <v>70020.399999999994</v>
      </c>
      <c r="D32" s="17">
        <v>10430.5</v>
      </c>
      <c r="E32" s="17">
        <v>71743.7</v>
      </c>
      <c r="F32" s="17">
        <v>61313.2</v>
      </c>
      <c r="G32" s="17">
        <v>16144.6</v>
      </c>
      <c r="H32" s="17">
        <v>0</v>
      </c>
      <c r="I32" s="17">
        <v>5895.5</v>
      </c>
      <c r="J32" s="17">
        <v>101130.5</v>
      </c>
      <c r="K32" s="17">
        <v>186116.4</v>
      </c>
      <c r="L32" s="17">
        <v>9977</v>
      </c>
      <c r="M32" s="17">
        <v>0</v>
      </c>
      <c r="N32" s="17">
        <v>0</v>
      </c>
      <c r="O32" s="17">
        <v>35100.9</v>
      </c>
      <c r="P32" s="17">
        <v>0</v>
      </c>
      <c r="Q32" s="17">
        <v>0</v>
      </c>
      <c r="R32" s="17">
        <v>90.7</v>
      </c>
      <c r="S32" s="17">
        <v>11337.5</v>
      </c>
      <c r="T32" s="17">
        <v>14693.4</v>
      </c>
      <c r="U32" s="17">
        <v>0</v>
      </c>
      <c r="V32" s="17">
        <v>0</v>
      </c>
      <c r="W32" s="17">
        <v>90.7</v>
      </c>
      <c r="X32" s="17">
        <v>3537.3</v>
      </c>
      <c r="Y32" s="17">
        <v>110291.2</v>
      </c>
      <c r="Z32" s="17">
        <v>69022.7</v>
      </c>
      <c r="AA32" s="17">
        <v>34103.199999999997</v>
      </c>
      <c r="AB32" s="17">
        <v>0</v>
      </c>
      <c r="AC32" s="17">
        <v>0</v>
      </c>
      <c r="AD32" s="17">
        <v>0</v>
      </c>
      <c r="AE32" s="17">
        <v>24307.599999999999</v>
      </c>
      <c r="AF32" s="17">
        <v>0</v>
      </c>
      <c r="AG32" s="17">
        <v>0</v>
      </c>
      <c r="AH32" s="17">
        <v>19772.599999999999</v>
      </c>
      <c r="AI32" s="17">
        <v>95053.6</v>
      </c>
      <c r="AJ32" s="17">
        <v>4081.5</v>
      </c>
      <c r="AK32" s="17">
        <v>5714.1</v>
      </c>
      <c r="AL32" s="17">
        <v>1179.0999999999999</v>
      </c>
      <c r="AM32" s="17">
        <v>52424.6</v>
      </c>
      <c r="AN32" s="17">
        <v>91697.7</v>
      </c>
      <c r="AO32" s="17">
        <v>0</v>
      </c>
      <c r="AP32" s="17">
        <v>0</v>
      </c>
      <c r="AQ32" s="17">
        <v>1105270.1999999997</v>
      </c>
      <c r="AR32" s="18"/>
      <c r="AS32" s="18"/>
    </row>
    <row r="33" spans="1:45" s="19" customFormat="1" ht="12" customHeight="1">
      <c r="A33" s="22">
        <v>31199</v>
      </c>
      <c r="B33" s="17">
        <v>43263.9</v>
      </c>
      <c r="C33" s="17">
        <v>139224.5</v>
      </c>
      <c r="D33" s="17">
        <v>23400.6</v>
      </c>
      <c r="E33" s="17">
        <v>66029.600000000006</v>
      </c>
      <c r="F33" s="17">
        <v>92604.7</v>
      </c>
      <c r="G33" s="17">
        <v>0</v>
      </c>
      <c r="H33" s="17">
        <v>0</v>
      </c>
      <c r="I33" s="17">
        <v>22221.5</v>
      </c>
      <c r="J33" s="17">
        <v>90.7</v>
      </c>
      <c r="K33" s="17">
        <v>139224.5</v>
      </c>
      <c r="L33" s="17">
        <v>4535</v>
      </c>
      <c r="M33" s="17">
        <v>0</v>
      </c>
      <c r="N33" s="17">
        <v>90.7</v>
      </c>
      <c r="O33" s="17">
        <v>104667.8</v>
      </c>
      <c r="P33" s="17">
        <v>11972.4</v>
      </c>
      <c r="Q33" s="17">
        <v>34556.699999999997</v>
      </c>
      <c r="R33" s="17">
        <v>816.3</v>
      </c>
      <c r="S33" s="17">
        <v>11881.7</v>
      </c>
      <c r="T33" s="17">
        <v>18140</v>
      </c>
      <c r="U33" s="17">
        <v>0</v>
      </c>
      <c r="V33" s="17">
        <v>0</v>
      </c>
      <c r="W33" s="17">
        <v>181.4</v>
      </c>
      <c r="X33" s="17">
        <v>5532.7</v>
      </c>
      <c r="Y33" s="17">
        <v>57775.9</v>
      </c>
      <c r="Z33" s="17">
        <v>83444</v>
      </c>
      <c r="AA33" s="17">
        <v>35826.5</v>
      </c>
      <c r="AB33" s="17">
        <v>0</v>
      </c>
      <c r="AC33" s="17">
        <v>11518.9</v>
      </c>
      <c r="AD33" s="17">
        <v>0</v>
      </c>
      <c r="AE33" s="17">
        <v>48433.8</v>
      </c>
      <c r="AF33" s="17">
        <v>12788.7</v>
      </c>
      <c r="AG33" s="17">
        <v>0</v>
      </c>
      <c r="AH33" s="17">
        <v>56052.6</v>
      </c>
      <c r="AI33" s="17">
        <v>25668.1</v>
      </c>
      <c r="AJ33" s="17">
        <v>7346.7</v>
      </c>
      <c r="AK33" s="17">
        <v>23763.4</v>
      </c>
      <c r="AL33" s="17">
        <v>1904.7</v>
      </c>
      <c r="AM33" s="17">
        <v>63762.1</v>
      </c>
      <c r="AN33" s="17">
        <v>42447.6</v>
      </c>
      <c r="AO33" s="17">
        <v>0</v>
      </c>
      <c r="AP33" s="17">
        <v>26575.1</v>
      </c>
      <c r="AQ33" s="17">
        <v>1215742.8</v>
      </c>
      <c r="AR33" s="18"/>
      <c r="AS33" s="18"/>
    </row>
    <row r="34" spans="1:45" s="19" customFormat="1" ht="12" customHeight="1">
      <c r="A34" s="22">
        <v>31229</v>
      </c>
      <c r="B34" s="17">
        <v>8616.5</v>
      </c>
      <c r="C34" s="17">
        <v>100132.8</v>
      </c>
      <c r="D34" s="17">
        <v>47798.9</v>
      </c>
      <c r="E34" s="17">
        <v>125347.4</v>
      </c>
      <c r="F34" s="17">
        <v>46257</v>
      </c>
      <c r="G34" s="17">
        <v>45984.9</v>
      </c>
      <c r="H34" s="17">
        <v>0</v>
      </c>
      <c r="I34" s="17">
        <v>11428.2</v>
      </c>
      <c r="J34" s="17">
        <v>113465.7</v>
      </c>
      <c r="K34" s="17">
        <v>153736.5</v>
      </c>
      <c r="L34" s="17">
        <v>0</v>
      </c>
      <c r="M34" s="17">
        <v>0</v>
      </c>
      <c r="N34" s="17">
        <v>0</v>
      </c>
      <c r="O34" s="17">
        <v>145301.4</v>
      </c>
      <c r="P34" s="17">
        <v>21949.4</v>
      </c>
      <c r="Q34" s="17">
        <v>4988.5</v>
      </c>
      <c r="R34" s="17">
        <v>997.7</v>
      </c>
      <c r="S34" s="17">
        <v>19863.3</v>
      </c>
      <c r="T34" s="17">
        <v>30293.8</v>
      </c>
      <c r="U34" s="17">
        <v>0</v>
      </c>
      <c r="V34" s="17">
        <v>0</v>
      </c>
      <c r="W34" s="17">
        <v>90.7</v>
      </c>
      <c r="X34" s="17">
        <v>5623.4</v>
      </c>
      <c r="Y34" s="17">
        <v>117003</v>
      </c>
      <c r="Z34" s="17">
        <v>112558.7</v>
      </c>
      <c r="AA34" s="17">
        <v>34103.199999999997</v>
      </c>
      <c r="AB34" s="17">
        <v>0</v>
      </c>
      <c r="AC34" s="17">
        <v>11518.9</v>
      </c>
      <c r="AD34" s="17">
        <v>0</v>
      </c>
      <c r="AE34" s="17">
        <v>43263.9</v>
      </c>
      <c r="AF34" s="17">
        <v>19409.8</v>
      </c>
      <c r="AG34" s="17">
        <v>0</v>
      </c>
      <c r="AH34" s="17">
        <v>60678.3</v>
      </c>
      <c r="AI34" s="17">
        <v>101674.7</v>
      </c>
      <c r="AJ34" s="17">
        <v>4897.8</v>
      </c>
      <c r="AK34" s="17">
        <v>5804.8</v>
      </c>
      <c r="AL34" s="17">
        <v>816.3</v>
      </c>
      <c r="AM34" s="17">
        <v>45350</v>
      </c>
      <c r="AN34" s="17">
        <v>8525.7999999999993</v>
      </c>
      <c r="AO34" s="17">
        <v>0</v>
      </c>
      <c r="AP34" s="17">
        <v>31291.5</v>
      </c>
      <c r="AQ34" s="17">
        <v>1478772.8</v>
      </c>
      <c r="AR34" s="18"/>
      <c r="AS34" s="18"/>
    </row>
    <row r="35" spans="1:45" s="19" customFormat="1" ht="12" customHeight="1">
      <c r="A35" s="22">
        <v>31260</v>
      </c>
      <c r="B35" s="17">
        <v>21042.400000000001</v>
      </c>
      <c r="C35" s="17">
        <v>30021.7</v>
      </c>
      <c r="D35" s="17">
        <v>27663.5</v>
      </c>
      <c r="E35" s="17">
        <v>33105.5</v>
      </c>
      <c r="F35" s="17">
        <v>49885</v>
      </c>
      <c r="G35" s="17">
        <v>26303</v>
      </c>
      <c r="H35" s="17">
        <v>0</v>
      </c>
      <c r="I35" s="17">
        <v>17142.3</v>
      </c>
      <c r="J35" s="17">
        <v>163894.9</v>
      </c>
      <c r="K35" s="17">
        <v>208610</v>
      </c>
      <c r="L35" s="17">
        <v>0</v>
      </c>
      <c r="M35" s="17">
        <v>19228.400000000001</v>
      </c>
      <c r="N35" s="17">
        <v>0</v>
      </c>
      <c r="O35" s="17">
        <v>29477.5</v>
      </c>
      <c r="P35" s="17">
        <v>23582</v>
      </c>
      <c r="Q35" s="17">
        <v>0</v>
      </c>
      <c r="R35" s="17">
        <v>997.7</v>
      </c>
      <c r="S35" s="17">
        <v>67027.3</v>
      </c>
      <c r="T35" s="17">
        <v>12698</v>
      </c>
      <c r="U35" s="17">
        <v>0</v>
      </c>
      <c r="V35" s="17">
        <v>0</v>
      </c>
      <c r="W35" s="17">
        <v>90.7</v>
      </c>
      <c r="X35" s="17">
        <v>9523.5</v>
      </c>
      <c r="Y35" s="17">
        <v>75915.899999999994</v>
      </c>
      <c r="Z35" s="17">
        <v>64850.5</v>
      </c>
      <c r="AA35" s="17">
        <v>31654.3</v>
      </c>
      <c r="AB35" s="17">
        <v>0</v>
      </c>
      <c r="AC35" s="17">
        <v>11518.9</v>
      </c>
      <c r="AD35" s="17">
        <v>0</v>
      </c>
      <c r="AE35" s="17">
        <v>5623.4</v>
      </c>
      <c r="AF35" s="17">
        <v>0</v>
      </c>
      <c r="AG35" s="17">
        <v>0</v>
      </c>
      <c r="AH35" s="17">
        <v>45712.800000000003</v>
      </c>
      <c r="AI35" s="17">
        <v>0</v>
      </c>
      <c r="AJ35" s="17">
        <v>5804.8</v>
      </c>
      <c r="AK35" s="17">
        <v>24761.1</v>
      </c>
      <c r="AL35" s="17">
        <v>5351.3</v>
      </c>
      <c r="AM35" s="17">
        <v>51880.4</v>
      </c>
      <c r="AN35" s="17">
        <v>61222.5</v>
      </c>
      <c r="AO35" s="17">
        <v>0</v>
      </c>
      <c r="AP35" s="17">
        <v>34647.4</v>
      </c>
      <c r="AQ35" s="17">
        <v>1159236.7000000002</v>
      </c>
      <c r="AR35" s="18"/>
      <c r="AS35" s="18"/>
    </row>
    <row r="36" spans="1:45" s="19" customFormat="1" ht="12" customHeight="1">
      <c r="A36" s="22">
        <v>31291</v>
      </c>
      <c r="B36" s="17">
        <v>22856.400000000001</v>
      </c>
      <c r="C36" s="17">
        <v>64397</v>
      </c>
      <c r="D36" s="17">
        <v>29114.7</v>
      </c>
      <c r="E36" s="17">
        <v>71199.5</v>
      </c>
      <c r="F36" s="17">
        <v>20770.3</v>
      </c>
      <c r="G36" s="17">
        <v>42084.800000000003</v>
      </c>
      <c r="H36" s="17">
        <v>0</v>
      </c>
      <c r="I36" s="17">
        <v>11791</v>
      </c>
      <c r="J36" s="17">
        <v>16326</v>
      </c>
      <c r="K36" s="17">
        <v>179313.9</v>
      </c>
      <c r="L36" s="17">
        <v>0</v>
      </c>
      <c r="M36" s="17">
        <v>0</v>
      </c>
      <c r="N36" s="17">
        <v>0</v>
      </c>
      <c r="O36" s="17">
        <v>102763.1</v>
      </c>
      <c r="P36" s="17">
        <v>0</v>
      </c>
      <c r="Q36" s="17">
        <v>61494.6</v>
      </c>
      <c r="R36" s="17">
        <v>544.20000000000005</v>
      </c>
      <c r="S36" s="17">
        <v>33286.9</v>
      </c>
      <c r="T36" s="17">
        <v>25396</v>
      </c>
      <c r="U36" s="17">
        <v>0</v>
      </c>
      <c r="V36" s="17">
        <v>0</v>
      </c>
      <c r="W36" s="17">
        <v>90.7</v>
      </c>
      <c r="X36" s="17">
        <v>7346.7</v>
      </c>
      <c r="Y36" s="17">
        <v>150380.6</v>
      </c>
      <c r="Z36" s="17">
        <v>16053.9</v>
      </c>
      <c r="AA36" s="17">
        <v>21495.9</v>
      </c>
      <c r="AB36" s="17">
        <v>0</v>
      </c>
      <c r="AC36" s="17">
        <v>0</v>
      </c>
      <c r="AD36" s="17">
        <v>0</v>
      </c>
      <c r="AE36" s="17">
        <v>33377.599999999999</v>
      </c>
      <c r="AF36" s="17">
        <v>12425.9</v>
      </c>
      <c r="AG36" s="17">
        <v>0</v>
      </c>
      <c r="AH36" s="17">
        <v>36642.800000000003</v>
      </c>
      <c r="AI36" s="17">
        <v>114916.9</v>
      </c>
      <c r="AJ36" s="17">
        <v>4353.6000000000004</v>
      </c>
      <c r="AK36" s="17">
        <v>18684.2</v>
      </c>
      <c r="AL36" s="17">
        <v>4353.6000000000004</v>
      </c>
      <c r="AM36" s="17">
        <v>51064.1</v>
      </c>
      <c r="AN36" s="17">
        <v>91153.5</v>
      </c>
      <c r="AO36" s="17">
        <v>0</v>
      </c>
      <c r="AP36" s="17">
        <v>26484.400000000001</v>
      </c>
      <c r="AQ36" s="17">
        <v>1270162.8</v>
      </c>
      <c r="AR36" s="18"/>
      <c r="AS36" s="18"/>
    </row>
    <row r="37" spans="1:45" s="19" customFormat="1" ht="12" customHeight="1">
      <c r="A37" s="22">
        <v>31321</v>
      </c>
      <c r="B37" s="17">
        <v>23944.799999999999</v>
      </c>
      <c r="C37" s="17">
        <v>42629</v>
      </c>
      <c r="D37" s="17">
        <v>10884</v>
      </c>
      <c r="E37" s="17">
        <v>181.4</v>
      </c>
      <c r="F37" s="17">
        <v>91697.7</v>
      </c>
      <c r="G37" s="17">
        <v>58410.8</v>
      </c>
      <c r="H37" s="17">
        <v>0</v>
      </c>
      <c r="I37" s="17">
        <v>5986.2</v>
      </c>
      <c r="J37" s="17">
        <v>119905.4</v>
      </c>
      <c r="K37" s="17">
        <v>53331.6</v>
      </c>
      <c r="L37" s="17">
        <v>33921.800000000003</v>
      </c>
      <c r="M37" s="17">
        <v>0</v>
      </c>
      <c r="N37" s="17">
        <v>0</v>
      </c>
      <c r="O37" s="17">
        <v>104214.3</v>
      </c>
      <c r="P37" s="17">
        <v>35010.199999999997</v>
      </c>
      <c r="Q37" s="17">
        <v>28751.9</v>
      </c>
      <c r="R37" s="17">
        <v>90.7</v>
      </c>
      <c r="S37" s="17">
        <v>6802.5</v>
      </c>
      <c r="T37" s="17">
        <v>13514.3</v>
      </c>
      <c r="U37" s="17">
        <v>0</v>
      </c>
      <c r="V37" s="17">
        <v>0</v>
      </c>
      <c r="W37" s="17">
        <v>181.4</v>
      </c>
      <c r="X37" s="17">
        <v>5351.3</v>
      </c>
      <c r="Y37" s="17">
        <v>100042.1</v>
      </c>
      <c r="Z37" s="17">
        <v>173962.6</v>
      </c>
      <c r="AA37" s="17">
        <v>32379.9</v>
      </c>
      <c r="AB37" s="17">
        <v>0</v>
      </c>
      <c r="AC37" s="17">
        <v>11518.9</v>
      </c>
      <c r="AD37" s="17">
        <v>0</v>
      </c>
      <c r="AE37" s="17">
        <v>7528.1</v>
      </c>
      <c r="AF37" s="17">
        <v>0</v>
      </c>
      <c r="AG37" s="17">
        <v>0</v>
      </c>
      <c r="AH37" s="17">
        <v>34012.5</v>
      </c>
      <c r="AI37" s="17">
        <v>68115.7</v>
      </c>
      <c r="AJ37" s="17">
        <v>5169.8999999999996</v>
      </c>
      <c r="AK37" s="17">
        <v>12063.1</v>
      </c>
      <c r="AL37" s="17">
        <v>0</v>
      </c>
      <c r="AM37" s="17">
        <v>44896.5</v>
      </c>
      <c r="AN37" s="17">
        <v>67752.899999999994</v>
      </c>
      <c r="AO37" s="17">
        <v>0</v>
      </c>
      <c r="AP37" s="17">
        <v>1451.2</v>
      </c>
      <c r="AQ37" s="17">
        <v>1193702.7</v>
      </c>
      <c r="AR37" s="18"/>
      <c r="AS37" s="18"/>
    </row>
    <row r="38" spans="1:45" s="19" customFormat="1" ht="12" customHeight="1">
      <c r="A38" s="22">
        <v>31352</v>
      </c>
      <c r="B38" s="17">
        <v>1179.0999999999999</v>
      </c>
      <c r="C38" s="17">
        <v>67299.399999999994</v>
      </c>
      <c r="D38" s="17">
        <v>37731.199999999997</v>
      </c>
      <c r="E38" s="17">
        <v>69385.5</v>
      </c>
      <c r="F38" s="17">
        <v>44443</v>
      </c>
      <c r="G38" s="17">
        <v>27028.6</v>
      </c>
      <c r="H38" s="17">
        <v>0</v>
      </c>
      <c r="I38" s="17">
        <v>17595.8</v>
      </c>
      <c r="J38" s="17">
        <v>63217.9</v>
      </c>
      <c r="K38" s="17">
        <v>92423.3</v>
      </c>
      <c r="L38" s="17">
        <v>0</v>
      </c>
      <c r="M38" s="17">
        <v>8163</v>
      </c>
      <c r="N38" s="17">
        <v>0</v>
      </c>
      <c r="O38" s="17">
        <v>64759.8</v>
      </c>
      <c r="P38" s="17">
        <v>23219.200000000001</v>
      </c>
      <c r="Q38" s="17">
        <v>8253.7000000000007</v>
      </c>
      <c r="R38" s="17">
        <v>0</v>
      </c>
      <c r="S38" s="17">
        <v>45531.4</v>
      </c>
      <c r="T38" s="17">
        <v>9614.2000000000007</v>
      </c>
      <c r="U38" s="17">
        <v>0</v>
      </c>
      <c r="V38" s="17">
        <v>0</v>
      </c>
      <c r="W38" s="17">
        <v>0</v>
      </c>
      <c r="X38" s="17">
        <v>3809.4</v>
      </c>
      <c r="Y38" s="17">
        <v>73648.399999999994</v>
      </c>
      <c r="Z38" s="17">
        <v>131515</v>
      </c>
      <c r="AA38" s="17">
        <v>26303</v>
      </c>
      <c r="AB38" s="17">
        <v>0</v>
      </c>
      <c r="AC38" s="17">
        <v>0</v>
      </c>
      <c r="AD38" s="17">
        <v>19954</v>
      </c>
      <c r="AE38" s="17">
        <v>6439.7</v>
      </c>
      <c r="AF38" s="17">
        <v>5079.2</v>
      </c>
      <c r="AG38" s="17">
        <v>0</v>
      </c>
      <c r="AH38" s="17">
        <v>36914.9</v>
      </c>
      <c r="AI38" s="17">
        <v>453.5</v>
      </c>
      <c r="AJ38" s="17">
        <v>6893.2</v>
      </c>
      <c r="AK38" s="17">
        <v>25033.200000000001</v>
      </c>
      <c r="AL38" s="17">
        <v>2176.8000000000002</v>
      </c>
      <c r="AM38" s="17">
        <v>48252.4</v>
      </c>
      <c r="AN38" s="17">
        <v>52606</v>
      </c>
      <c r="AO38" s="17">
        <v>0</v>
      </c>
      <c r="AP38" s="17">
        <v>0</v>
      </c>
      <c r="AQ38" s="17">
        <v>1018923.7999999999</v>
      </c>
      <c r="AR38" s="18"/>
      <c r="AS38" s="18"/>
    </row>
    <row r="39" spans="1:45" s="19" customFormat="1" ht="12" customHeight="1">
      <c r="A39" s="22">
        <v>31382</v>
      </c>
      <c r="B39" s="17">
        <v>1814</v>
      </c>
      <c r="C39" s="17">
        <v>36007.9</v>
      </c>
      <c r="D39" s="17">
        <v>23128.5</v>
      </c>
      <c r="E39" s="17">
        <v>121810.1</v>
      </c>
      <c r="F39" s="17">
        <v>65213.3</v>
      </c>
      <c r="G39" s="17">
        <v>0</v>
      </c>
      <c r="H39" s="17">
        <v>0</v>
      </c>
      <c r="I39" s="17">
        <v>3628</v>
      </c>
      <c r="J39" s="17">
        <v>52243.199999999997</v>
      </c>
      <c r="K39" s="17">
        <v>175958</v>
      </c>
      <c r="L39" s="17">
        <v>0</v>
      </c>
      <c r="M39" s="17">
        <v>3809.4</v>
      </c>
      <c r="N39" s="17">
        <v>0</v>
      </c>
      <c r="O39" s="17">
        <v>49975.7</v>
      </c>
      <c r="P39" s="17">
        <v>17233</v>
      </c>
      <c r="Q39" s="17">
        <v>39454.5</v>
      </c>
      <c r="R39" s="17">
        <v>0</v>
      </c>
      <c r="S39" s="17">
        <v>21595.67</v>
      </c>
      <c r="T39" s="17">
        <v>22675</v>
      </c>
      <c r="U39" s="17">
        <v>0</v>
      </c>
      <c r="V39" s="17">
        <v>0</v>
      </c>
      <c r="W39" s="17">
        <v>0</v>
      </c>
      <c r="X39" s="17">
        <v>816.3</v>
      </c>
      <c r="Y39" s="17">
        <v>42447.6</v>
      </c>
      <c r="Z39" s="17">
        <v>81448.600000000006</v>
      </c>
      <c r="AA39" s="17">
        <v>17595.8</v>
      </c>
      <c r="AB39" s="17">
        <v>0</v>
      </c>
      <c r="AC39" s="17">
        <v>17414.400000000001</v>
      </c>
      <c r="AD39" s="17">
        <v>0</v>
      </c>
      <c r="AE39" s="17">
        <v>15419</v>
      </c>
      <c r="AF39" s="17">
        <v>0</v>
      </c>
      <c r="AG39" s="17">
        <v>0</v>
      </c>
      <c r="AH39" s="17">
        <v>17414.400000000001</v>
      </c>
      <c r="AI39" s="17">
        <v>44170.9</v>
      </c>
      <c r="AJ39" s="17">
        <v>6530.4</v>
      </c>
      <c r="AK39" s="17">
        <v>30203.1</v>
      </c>
      <c r="AL39" s="17">
        <v>272.10000000000002</v>
      </c>
      <c r="AM39" s="17">
        <v>33649.699999999997</v>
      </c>
      <c r="AN39" s="17">
        <v>8888.6</v>
      </c>
      <c r="AO39" s="17">
        <v>0</v>
      </c>
      <c r="AP39" s="17">
        <v>0</v>
      </c>
      <c r="AQ39" s="17">
        <v>950817.17</v>
      </c>
      <c r="AR39" s="18"/>
      <c r="AS39" s="18"/>
    </row>
    <row r="40" spans="1:45" s="19" customFormat="1" ht="12" customHeight="1">
      <c r="A40" s="22">
        <v>31413</v>
      </c>
      <c r="B40" s="17">
        <v>0</v>
      </c>
      <c r="C40" s="17">
        <v>70927.399999999994</v>
      </c>
      <c r="D40" s="17">
        <v>22130.799999999999</v>
      </c>
      <c r="E40" s="17">
        <v>36370.699999999997</v>
      </c>
      <c r="F40" s="17">
        <v>47708.2</v>
      </c>
      <c r="G40" s="17">
        <v>0</v>
      </c>
      <c r="H40" s="17">
        <v>0</v>
      </c>
      <c r="I40" s="17">
        <v>20316.8</v>
      </c>
      <c r="J40" s="17">
        <v>144122.29999999999</v>
      </c>
      <c r="K40" s="17">
        <v>108386.5</v>
      </c>
      <c r="L40" s="17">
        <v>19500.5</v>
      </c>
      <c r="M40" s="17">
        <v>0</v>
      </c>
      <c r="N40" s="17">
        <v>0</v>
      </c>
      <c r="O40" s="17">
        <v>5986.2</v>
      </c>
      <c r="P40" s="17">
        <v>8979.2999999999993</v>
      </c>
      <c r="Q40" s="17">
        <v>0</v>
      </c>
      <c r="R40" s="17">
        <v>272.10000000000002</v>
      </c>
      <c r="S40" s="17">
        <v>29477.5</v>
      </c>
      <c r="T40" s="17">
        <v>0</v>
      </c>
      <c r="U40" s="17">
        <v>0</v>
      </c>
      <c r="V40" s="17">
        <v>0</v>
      </c>
      <c r="W40" s="17">
        <v>0</v>
      </c>
      <c r="X40" s="17">
        <v>907</v>
      </c>
      <c r="Y40" s="17">
        <v>31291.5</v>
      </c>
      <c r="Z40" s="17">
        <v>39273.1</v>
      </c>
      <c r="AA40" s="17">
        <v>13151.5</v>
      </c>
      <c r="AB40" s="17">
        <v>0</v>
      </c>
      <c r="AC40" s="17">
        <v>0</v>
      </c>
      <c r="AD40" s="17">
        <v>36098.6</v>
      </c>
      <c r="AE40" s="17">
        <v>13151.5</v>
      </c>
      <c r="AF40" s="17">
        <v>0</v>
      </c>
      <c r="AG40" s="17">
        <v>0</v>
      </c>
      <c r="AH40" s="17">
        <v>38184.699999999997</v>
      </c>
      <c r="AI40" s="17">
        <v>35645.1</v>
      </c>
      <c r="AJ40" s="17">
        <v>7074.6</v>
      </c>
      <c r="AK40" s="17">
        <v>27663.5</v>
      </c>
      <c r="AL40" s="17">
        <v>634.9</v>
      </c>
      <c r="AM40" s="17">
        <v>28842.6</v>
      </c>
      <c r="AN40" s="17">
        <v>6711.8</v>
      </c>
      <c r="AO40" s="17">
        <v>0</v>
      </c>
      <c r="AP40" s="17">
        <v>0</v>
      </c>
      <c r="AQ40" s="17">
        <v>792808.69999999984</v>
      </c>
      <c r="AR40" s="18"/>
      <c r="AS40" s="18"/>
    </row>
    <row r="41" spans="1:45" s="19" customFormat="1" ht="12" customHeight="1">
      <c r="A41" s="22">
        <v>31444</v>
      </c>
      <c r="B41" s="17">
        <v>907</v>
      </c>
      <c r="C41" s="17">
        <v>44624.4</v>
      </c>
      <c r="D41" s="17">
        <v>11791</v>
      </c>
      <c r="E41" s="17">
        <v>68206.399999999994</v>
      </c>
      <c r="F41" s="17">
        <v>42538.3</v>
      </c>
      <c r="G41" s="17">
        <v>90.7</v>
      </c>
      <c r="H41" s="17">
        <v>0</v>
      </c>
      <c r="I41" s="17">
        <v>0</v>
      </c>
      <c r="J41" s="17">
        <v>78818.3</v>
      </c>
      <c r="K41" s="17">
        <v>283437.5</v>
      </c>
      <c r="L41" s="17">
        <v>0</v>
      </c>
      <c r="M41" s="17">
        <v>0</v>
      </c>
      <c r="N41" s="17">
        <v>0</v>
      </c>
      <c r="O41" s="17">
        <v>33921.800000000003</v>
      </c>
      <c r="P41" s="17">
        <v>0</v>
      </c>
      <c r="Q41" s="17">
        <v>5804.8</v>
      </c>
      <c r="R41" s="17">
        <v>634.9</v>
      </c>
      <c r="S41" s="17">
        <v>4081.5</v>
      </c>
      <c r="T41" s="17">
        <v>0</v>
      </c>
      <c r="U41" s="17">
        <v>0</v>
      </c>
      <c r="V41" s="17">
        <v>0</v>
      </c>
      <c r="W41" s="17">
        <v>0</v>
      </c>
      <c r="X41" s="17">
        <v>544.20000000000005</v>
      </c>
      <c r="Y41" s="17">
        <v>25214.6</v>
      </c>
      <c r="Z41" s="17">
        <v>58138.7</v>
      </c>
      <c r="AA41" s="17">
        <v>25033.200000000001</v>
      </c>
      <c r="AB41" s="17">
        <v>0</v>
      </c>
      <c r="AC41" s="17">
        <v>12516.6</v>
      </c>
      <c r="AD41" s="17">
        <v>0</v>
      </c>
      <c r="AE41" s="17">
        <v>6258.3</v>
      </c>
      <c r="AF41" s="17">
        <v>17777.2</v>
      </c>
      <c r="AG41" s="17">
        <v>0</v>
      </c>
      <c r="AH41" s="17">
        <v>31835.7</v>
      </c>
      <c r="AI41" s="17">
        <v>100767.7</v>
      </c>
      <c r="AJ41" s="17">
        <v>11518.9</v>
      </c>
      <c r="AK41" s="17">
        <v>12425.9</v>
      </c>
      <c r="AL41" s="17">
        <v>3628</v>
      </c>
      <c r="AM41" s="17">
        <v>10702.6</v>
      </c>
      <c r="AN41" s="17">
        <v>17777.2</v>
      </c>
      <c r="AO41" s="17">
        <v>0</v>
      </c>
      <c r="AP41" s="17">
        <v>0</v>
      </c>
      <c r="AQ41" s="17">
        <v>908995.39999999979</v>
      </c>
      <c r="AR41" s="18"/>
      <c r="AS41" s="18"/>
    </row>
    <row r="42" spans="1:45" s="19" customFormat="1" ht="12" customHeight="1">
      <c r="A42" s="22">
        <v>31472</v>
      </c>
      <c r="B42" s="17">
        <v>0</v>
      </c>
      <c r="C42" s="17">
        <v>71743.7</v>
      </c>
      <c r="D42" s="17">
        <v>8888.6</v>
      </c>
      <c r="E42" s="17">
        <v>66664.5</v>
      </c>
      <c r="F42" s="17">
        <v>71562.3</v>
      </c>
      <c r="G42" s="17">
        <v>14874.8</v>
      </c>
      <c r="H42" s="17">
        <v>0</v>
      </c>
      <c r="I42" s="17">
        <v>5804.8</v>
      </c>
      <c r="J42" s="17">
        <v>17595.8</v>
      </c>
      <c r="K42" s="17">
        <v>234368.8</v>
      </c>
      <c r="L42" s="17">
        <v>10067.700000000001</v>
      </c>
      <c r="M42" s="17">
        <v>4988.5</v>
      </c>
      <c r="N42" s="17">
        <v>0</v>
      </c>
      <c r="O42" s="17">
        <v>106481.8</v>
      </c>
      <c r="P42" s="17">
        <v>11972.4</v>
      </c>
      <c r="Q42" s="17">
        <v>5895.5</v>
      </c>
      <c r="R42" s="17">
        <v>634.9</v>
      </c>
      <c r="S42" s="17">
        <v>9342.1</v>
      </c>
      <c r="T42" s="17">
        <v>0</v>
      </c>
      <c r="U42" s="17">
        <v>0</v>
      </c>
      <c r="V42" s="17">
        <v>0</v>
      </c>
      <c r="W42" s="17">
        <v>0</v>
      </c>
      <c r="X42" s="17">
        <v>453.5</v>
      </c>
      <c r="Y42" s="17">
        <v>31654.3</v>
      </c>
      <c r="Z42" s="17">
        <v>1179.0999999999999</v>
      </c>
      <c r="AA42" s="17">
        <v>34103.199999999997</v>
      </c>
      <c r="AB42" s="17">
        <v>0</v>
      </c>
      <c r="AC42" s="17">
        <v>0</v>
      </c>
      <c r="AD42" s="17">
        <v>1179.0999999999999</v>
      </c>
      <c r="AE42" s="17">
        <v>34375.300000000003</v>
      </c>
      <c r="AF42" s="17">
        <v>5895.5</v>
      </c>
      <c r="AG42" s="17">
        <v>0</v>
      </c>
      <c r="AH42" s="17">
        <v>24307.599999999999</v>
      </c>
      <c r="AI42" s="17">
        <v>37549.800000000003</v>
      </c>
      <c r="AJ42" s="17">
        <v>9614.2000000000007</v>
      </c>
      <c r="AK42" s="17">
        <v>0</v>
      </c>
      <c r="AL42" s="17">
        <v>725.6</v>
      </c>
      <c r="AM42" s="17">
        <v>16507.400000000001</v>
      </c>
      <c r="AN42" s="17">
        <v>43989.5</v>
      </c>
      <c r="AO42" s="17">
        <v>0</v>
      </c>
      <c r="AP42" s="17">
        <v>0</v>
      </c>
      <c r="AQ42" s="17">
        <v>882420.29999999993</v>
      </c>
      <c r="AR42" s="18"/>
      <c r="AS42" s="18"/>
    </row>
    <row r="43" spans="1:45" s="19" customFormat="1" ht="12" customHeight="1">
      <c r="A43" s="22">
        <v>31503</v>
      </c>
      <c r="B43" s="17">
        <v>0</v>
      </c>
      <c r="C43" s="17">
        <v>74011.199999999997</v>
      </c>
      <c r="D43" s="17">
        <v>39908</v>
      </c>
      <c r="E43" s="17">
        <v>94237.3</v>
      </c>
      <c r="F43" s="17">
        <v>38003.300000000003</v>
      </c>
      <c r="G43" s="17">
        <v>25758.799999999999</v>
      </c>
      <c r="H43" s="17">
        <v>0</v>
      </c>
      <c r="I43" s="17">
        <v>7800.2</v>
      </c>
      <c r="J43" s="17">
        <v>133419.70000000001</v>
      </c>
      <c r="K43" s="17">
        <v>139496.6</v>
      </c>
      <c r="L43" s="17">
        <v>0</v>
      </c>
      <c r="M43" s="17">
        <v>0</v>
      </c>
      <c r="N43" s="17">
        <v>0</v>
      </c>
      <c r="O43" s="17">
        <v>52968.800000000003</v>
      </c>
      <c r="P43" s="17">
        <v>12516.6</v>
      </c>
      <c r="Q43" s="17">
        <v>6076.9</v>
      </c>
      <c r="R43" s="17">
        <v>816.3</v>
      </c>
      <c r="S43" s="17">
        <v>8072.3</v>
      </c>
      <c r="T43" s="17">
        <v>0</v>
      </c>
      <c r="U43" s="17">
        <v>0</v>
      </c>
      <c r="V43" s="17">
        <v>0</v>
      </c>
      <c r="W43" s="17">
        <v>0</v>
      </c>
      <c r="X43" s="17">
        <v>1088.4000000000001</v>
      </c>
      <c r="Y43" s="17">
        <v>75915.899999999994</v>
      </c>
      <c r="Z43" s="17">
        <v>76550.8</v>
      </c>
      <c r="AA43" s="17">
        <v>20588.900000000001</v>
      </c>
      <c r="AB43" s="17">
        <v>0</v>
      </c>
      <c r="AC43" s="17">
        <v>12516.6</v>
      </c>
      <c r="AD43" s="17">
        <v>2176.8000000000002</v>
      </c>
      <c r="AE43" s="17">
        <v>21768</v>
      </c>
      <c r="AF43" s="17">
        <v>0</v>
      </c>
      <c r="AG43" s="17">
        <v>0</v>
      </c>
      <c r="AH43" s="17">
        <v>23582</v>
      </c>
      <c r="AI43" s="17">
        <v>105212</v>
      </c>
      <c r="AJ43" s="17">
        <v>15237.6</v>
      </c>
      <c r="AK43" s="17">
        <v>47345.4</v>
      </c>
      <c r="AL43" s="17">
        <v>544.20000000000005</v>
      </c>
      <c r="AM43" s="17">
        <v>21495.9</v>
      </c>
      <c r="AN43" s="17">
        <v>23400.6</v>
      </c>
      <c r="AO43" s="17">
        <v>0</v>
      </c>
      <c r="AP43" s="17">
        <v>0</v>
      </c>
      <c r="AQ43" s="17">
        <v>1080509.1000000003</v>
      </c>
      <c r="AR43" s="18"/>
      <c r="AS43" s="18"/>
    </row>
    <row r="44" spans="1:45" s="19" customFormat="1" ht="12" customHeight="1">
      <c r="A44" s="22">
        <v>31533</v>
      </c>
      <c r="B44" s="17">
        <v>997.7</v>
      </c>
      <c r="C44" s="17">
        <v>47980.3</v>
      </c>
      <c r="D44" s="17">
        <v>36461.4</v>
      </c>
      <c r="E44" s="17">
        <v>90.7</v>
      </c>
      <c r="F44" s="17">
        <v>50157.1</v>
      </c>
      <c r="G44" s="17">
        <v>61676</v>
      </c>
      <c r="H44" s="17">
        <v>0</v>
      </c>
      <c r="I44" s="17">
        <v>5895.5</v>
      </c>
      <c r="J44" s="17">
        <v>141310.6</v>
      </c>
      <c r="K44" s="17">
        <v>145936.29999999999</v>
      </c>
      <c r="L44" s="17">
        <v>0</v>
      </c>
      <c r="M44" s="17">
        <v>0</v>
      </c>
      <c r="N44" s="17">
        <v>0</v>
      </c>
      <c r="O44" s="17">
        <v>158452.9</v>
      </c>
      <c r="P44" s="17">
        <v>11518.9</v>
      </c>
      <c r="Q44" s="17">
        <v>26030.9</v>
      </c>
      <c r="R44" s="17">
        <v>816.3</v>
      </c>
      <c r="S44" s="17">
        <v>80178.8</v>
      </c>
      <c r="T44" s="17">
        <v>30838</v>
      </c>
      <c r="U44" s="17">
        <v>0</v>
      </c>
      <c r="V44" s="17">
        <v>0</v>
      </c>
      <c r="W44" s="17">
        <v>90.7</v>
      </c>
      <c r="X44" s="17">
        <v>3083.8</v>
      </c>
      <c r="Y44" s="17">
        <v>69929.7</v>
      </c>
      <c r="Z44" s="17">
        <v>196637.6</v>
      </c>
      <c r="AA44" s="17">
        <v>29296.1</v>
      </c>
      <c r="AB44" s="17">
        <v>0</v>
      </c>
      <c r="AC44" s="17">
        <v>0</v>
      </c>
      <c r="AD44" s="17">
        <v>2358.1999999999998</v>
      </c>
      <c r="AE44" s="17">
        <v>7165.3</v>
      </c>
      <c r="AF44" s="17">
        <v>5986.2</v>
      </c>
      <c r="AG44" s="17">
        <v>0</v>
      </c>
      <c r="AH44" s="17">
        <v>26665.8</v>
      </c>
      <c r="AI44" s="17">
        <v>88704.6</v>
      </c>
      <c r="AJ44" s="17">
        <v>19954</v>
      </c>
      <c r="AK44" s="17">
        <v>7437.4</v>
      </c>
      <c r="AL44" s="17">
        <v>2176.8000000000002</v>
      </c>
      <c r="AM44" s="17">
        <v>32379.9</v>
      </c>
      <c r="AN44" s="17">
        <v>23672.7</v>
      </c>
      <c r="AO44" s="17">
        <v>0</v>
      </c>
      <c r="AP44" s="17">
        <v>0</v>
      </c>
      <c r="AQ44" s="17">
        <v>1313880.2000000002</v>
      </c>
      <c r="AR44" s="18"/>
      <c r="AS44" s="18"/>
    </row>
    <row r="45" spans="1:45" s="19" customFormat="1" ht="12" customHeight="1">
      <c r="A45" s="22">
        <v>31564</v>
      </c>
      <c r="B45" s="17">
        <v>21677.3</v>
      </c>
      <c r="C45" s="17">
        <v>62855.1</v>
      </c>
      <c r="D45" s="17">
        <v>17867.900000000001</v>
      </c>
      <c r="E45" s="17">
        <v>119451.9</v>
      </c>
      <c r="F45" s="17">
        <v>54057.2</v>
      </c>
      <c r="G45" s="17">
        <v>12335.2</v>
      </c>
      <c r="H45" s="17">
        <v>0</v>
      </c>
      <c r="I45" s="17">
        <v>13877.1</v>
      </c>
      <c r="J45" s="17">
        <v>73285.600000000006</v>
      </c>
      <c r="K45" s="17">
        <v>214233.4</v>
      </c>
      <c r="L45" s="17">
        <v>24035.5</v>
      </c>
      <c r="M45" s="17">
        <v>22040.1</v>
      </c>
      <c r="N45" s="17">
        <v>0</v>
      </c>
      <c r="O45" s="17">
        <v>152285.29999999999</v>
      </c>
      <c r="P45" s="17">
        <v>22947.1</v>
      </c>
      <c r="Q45" s="17">
        <v>0</v>
      </c>
      <c r="R45" s="17">
        <v>997.7</v>
      </c>
      <c r="S45" s="17">
        <v>61494.6</v>
      </c>
      <c r="T45" s="17">
        <v>12879.4</v>
      </c>
      <c r="U45" s="17">
        <v>0</v>
      </c>
      <c r="V45" s="17">
        <v>0</v>
      </c>
      <c r="W45" s="17">
        <v>90.7</v>
      </c>
      <c r="X45" s="17">
        <v>5986.2</v>
      </c>
      <c r="Y45" s="17">
        <v>97774.6</v>
      </c>
      <c r="Z45" s="17">
        <v>88795.3</v>
      </c>
      <c r="AA45" s="17">
        <v>44080.2</v>
      </c>
      <c r="AB45" s="17">
        <v>0</v>
      </c>
      <c r="AC45" s="17">
        <v>0</v>
      </c>
      <c r="AD45" s="17">
        <v>1814</v>
      </c>
      <c r="AE45" s="17">
        <v>10158.4</v>
      </c>
      <c r="AF45" s="17">
        <v>22040.1</v>
      </c>
      <c r="AG45" s="17">
        <v>0</v>
      </c>
      <c r="AH45" s="17">
        <v>39001</v>
      </c>
      <c r="AI45" s="17">
        <v>26484.400000000001</v>
      </c>
      <c r="AJ45" s="17">
        <v>8344.4</v>
      </c>
      <c r="AK45" s="17">
        <v>64941.2</v>
      </c>
      <c r="AL45" s="17">
        <v>2267.5</v>
      </c>
      <c r="AM45" s="17">
        <v>29749.599999999999</v>
      </c>
      <c r="AN45" s="17">
        <v>47436.1</v>
      </c>
      <c r="AO45" s="17">
        <v>0</v>
      </c>
      <c r="AP45" s="17">
        <v>0</v>
      </c>
      <c r="AQ45" s="17">
        <v>1375284.0999999996</v>
      </c>
      <c r="AR45" s="18"/>
      <c r="AS45" s="18"/>
    </row>
    <row r="46" spans="1:45" s="19" customFormat="1" ht="12" customHeight="1">
      <c r="A46" s="22">
        <v>31594</v>
      </c>
      <c r="B46" s="17">
        <v>907</v>
      </c>
      <c r="C46" s="17">
        <v>60950.400000000001</v>
      </c>
      <c r="D46" s="17">
        <v>61222.5</v>
      </c>
      <c r="E46" s="17">
        <v>141310.6</v>
      </c>
      <c r="F46" s="17">
        <v>50973.4</v>
      </c>
      <c r="G46" s="17">
        <v>28389.1</v>
      </c>
      <c r="H46" s="17">
        <v>0</v>
      </c>
      <c r="I46" s="17">
        <v>19409.8</v>
      </c>
      <c r="J46" s="17">
        <v>97049</v>
      </c>
      <c r="K46" s="17">
        <v>215140.4</v>
      </c>
      <c r="L46" s="17">
        <v>27844.9</v>
      </c>
      <c r="M46" s="17">
        <v>0</v>
      </c>
      <c r="N46" s="17">
        <v>90.7</v>
      </c>
      <c r="O46" s="17">
        <v>174053.3</v>
      </c>
      <c r="P46" s="17">
        <v>37821.9</v>
      </c>
      <c r="Q46" s="17">
        <v>51336.2</v>
      </c>
      <c r="R46" s="17">
        <v>1088.4000000000001</v>
      </c>
      <c r="S46" s="17">
        <v>20407.5</v>
      </c>
      <c r="T46" s="17">
        <v>25758.799999999999</v>
      </c>
      <c r="U46" s="17">
        <v>0</v>
      </c>
      <c r="V46" s="17">
        <v>0</v>
      </c>
      <c r="W46" s="17">
        <v>90.7</v>
      </c>
      <c r="X46" s="17">
        <v>7890.9</v>
      </c>
      <c r="Y46" s="17">
        <v>95507.1</v>
      </c>
      <c r="Z46" s="17">
        <v>138589.6</v>
      </c>
      <c r="AA46" s="17">
        <v>39545.199999999997</v>
      </c>
      <c r="AB46" s="17">
        <v>0</v>
      </c>
      <c r="AC46" s="17">
        <v>1814</v>
      </c>
      <c r="AD46" s="17">
        <v>41631.300000000003</v>
      </c>
      <c r="AE46" s="17">
        <v>8979.2999999999993</v>
      </c>
      <c r="AF46" s="17">
        <v>49340.800000000003</v>
      </c>
      <c r="AG46" s="17">
        <v>0</v>
      </c>
      <c r="AH46" s="17">
        <v>59952.7</v>
      </c>
      <c r="AI46" s="17">
        <v>85892.9</v>
      </c>
      <c r="AJ46" s="17">
        <v>24035.5</v>
      </c>
      <c r="AK46" s="17">
        <v>18412.099999999999</v>
      </c>
      <c r="AL46" s="17">
        <v>2721</v>
      </c>
      <c r="AM46" s="17">
        <v>46166.3</v>
      </c>
      <c r="AN46" s="17">
        <v>57141</v>
      </c>
      <c r="AO46" s="17">
        <v>0</v>
      </c>
      <c r="AP46" s="17">
        <v>28207.7</v>
      </c>
      <c r="AQ46" s="17">
        <v>1719672</v>
      </c>
      <c r="AR46" s="18"/>
      <c r="AS46" s="18"/>
    </row>
    <row r="47" spans="1:45" s="19" customFormat="1" ht="12" customHeight="1">
      <c r="A47" s="22">
        <v>31625</v>
      </c>
      <c r="B47" s="17">
        <v>997.7</v>
      </c>
      <c r="C47" s="17">
        <v>113284.3</v>
      </c>
      <c r="D47" s="17">
        <v>33196.199999999997</v>
      </c>
      <c r="E47" s="17">
        <v>72378.600000000006</v>
      </c>
      <c r="F47" s="17">
        <v>57413.1</v>
      </c>
      <c r="G47" s="17">
        <v>57594.5</v>
      </c>
      <c r="H47" s="17">
        <v>0</v>
      </c>
      <c r="I47" s="17">
        <v>5804.8</v>
      </c>
      <c r="J47" s="17">
        <v>95053.6</v>
      </c>
      <c r="K47" s="17">
        <v>226750</v>
      </c>
      <c r="L47" s="17">
        <v>0</v>
      </c>
      <c r="M47" s="17">
        <v>0</v>
      </c>
      <c r="N47" s="17">
        <v>0</v>
      </c>
      <c r="O47" s="17">
        <v>169790.4</v>
      </c>
      <c r="P47" s="17">
        <v>20407.5</v>
      </c>
      <c r="Q47" s="17">
        <v>49975.7</v>
      </c>
      <c r="R47" s="17">
        <v>1088.4000000000001</v>
      </c>
      <c r="S47" s="17">
        <v>20226.099999999999</v>
      </c>
      <c r="T47" s="17">
        <v>31835.7</v>
      </c>
      <c r="U47" s="17">
        <v>0</v>
      </c>
      <c r="V47" s="17">
        <v>0</v>
      </c>
      <c r="W47" s="17">
        <v>181.4</v>
      </c>
      <c r="X47" s="17">
        <v>9251.4</v>
      </c>
      <c r="Y47" s="17">
        <v>107116.7</v>
      </c>
      <c r="Z47" s="17">
        <v>109384.2</v>
      </c>
      <c r="AA47" s="17">
        <v>34193.9</v>
      </c>
      <c r="AB47" s="17">
        <v>0</v>
      </c>
      <c r="AC47" s="17">
        <v>17595.8</v>
      </c>
      <c r="AD47" s="17">
        <v>0</v>
      </c>
      <c r="AE47" s="17">
        <v>1723.3</v>
      </c>
      <c r="AF47" s="17">
        <v>44170.9</v>
      </c>
      <c r="AG47" s="17">
        <v>0</v>
      </c>
      <c r="AH47" s="17">
        <v>44443</v>
      </c>
      <c r="AI47" s="17">
        <v>60496.9</v>
      </c>
      <c r="AJ47" s="17">
        <v>21042.400000000001</v>
      </c>
      <c r="AK47" s="17">
        <v>52606</v>
      </c>
      <c r="AL47" s="17">
        <v>6530.4</v>
      </c>
      <c r="AM47" s="17">
        <v>41359.199999999997</v>
      </c>
      <c r="AN47" s="17">
        <v>82899.8</v>
      </c>
      <c r="AO47" s="17">
        <v>0</v>
      </c>
      <c r="AP47" s="17">
        <v>26121.599999999999</v>
      </c>
      <c r="AQ47" s="17">
        <v>1614913.4999999998</v>
      </c>
      <c r="AR47" s="18"/>
      <c r="AS47" s="18"/>
    </row>
    <row r="48" spans="1:45" s="19" customFormat="1" ht="12" customHeight="1">
      <c r="A48" s="22">
        <v>31656</v>
      </c>
      <c r="B48" s="17">
        <v>2993.1</v>
      </c>
      <c r="C48" s="17">
        <v>23128.5</v>
      </c>
      <c r="D48" s="17">
        <v>19863.3</v>
      </c>
      <c r="E48" s="17">
        <v>36733.5</v>
      </c>
      <c r="F48" s="17">
        <v>42901.1</v>
      </c>
      <c r="G48" s="17">
        <v>44533.7</v>
      </c>
      <c r="H48" s="17">
        <v>0</v>
      </c>
      <c r="I48" s="17">
        <v>22221.5</v>
      </c>
      <c r="J48" s="17">
        <v>126163.7</v>
      </c>
      <c r="K48" s="17">
        <v>113556.4</v>
      </c>
      <c r="L48" s="17">
        <v>9070</v>
      </c>
      <c r="M48" s="17">
        <v>34012.5</v>
      </c>
      <c r="N48" s="17">
        <v>0</v>
      </c>
      <c r="O48" s="17">
        <v>191286.3</v>
      </c>
      <c r="P48" s="17">
        <v>43989.5</v>
      </c>
      <c r="Q48" s="17">
        <v>0</v>
      </c>
      <c r="R48" s="17">
        <v>13151.5</v>
      </c>
      <c r="S48" s="17">
        <v>16507.400000000001</v>
      </c>
      <c r="T48" s="17">
        <v>21405.200000000001</v>
      </c>
      <c r="U48" s="17">
        <v>0</v>
      </c>
      <c r="V48" s="17">
        <v>0</v>
      </c>
      <c r="W48" s="17">
        <v>90.7</v>
      </c>
      <c r="X48" s="17">
        <v>4897.8</v>
      </c>
      <c r="Y48" s="17">
        <v>100949.1</v>
      </c>
      <c r="Z48" s="17">
        <v>156911</v>
      </c>
      <c r="AA48" s="17">
        <v>28298.400000000001</v>
      </c>
      <c r="AB48" s="17">
        <v>7528.1</v>
      </c>
      <c r="AC48" s="17">
        <v>0</v>
      </c>
      <c r="AD48" s="17">
        <v>3809.4</v>
      </c>
      <c r="AE48" s="17">
        <v>20770.3</v>
      </c>
      <c r="AF48" s="17">
        <v>18684.2</v>
      </c>
      <c r="AG48" s="17">
        <v>0</v>
      </c>
      <c r="AH48" s="17">
        <v>53785.1</v>
      </c>
      <c r="AI48" s="17">
        <v>121900.8</v>
      </c>
      <c r="AJ48" s="17">
        <v>10702.6</v>
      </c>
      <c r="AK48" s="17">
        <v>16507.400000000001</v>
      </c>
      <c r="AL48" s="17">
        <v>6893.2</v>
      </c>
      <c r="AM48" s="17">
        <v>38456.800000000003</v>
      </c>
      <c r="AN48" s="17">
        <v>20135.400000000001</v>
      </c>
      <c r="AO48" s="17">
        <v>0</v>
      </c>
      <c r="AP48" s="17">
        <v>0</v>
      </c>
      <c r="AQ48" s="17">
        <v>1371837.5</v>
      </c>
      <c r="AR48" s="18"/>
      <c r="AS48" s="18"/>
    </row>
    <row r="49" spans="1:45" s="19" customFormat="1" ht="12" customHeight="1">
      <c r="A49" s="22">
        <v>31686</v>
      </c>
      <c r="B49" s="17">
        <v>12063.1</v>
      </c>
      <c r="C49" s="17">
        <v>3537.3</v>
      </c>
      <c r="D49" s="17">
        <v>37096.300000000003</v>
      </c>
      <c r="E49" s="17">
        <v>71925.100000000006</v>
      </c>
      <c r="F49" s="17">
        <v>39363.800000000003</v>
      </c>
      <c r="G49" s="17">
        <v>60315.5</v>
      </c>
      <c r="H49" s="17">
        <v>0</v>
      </c>
      <c r="I49" s="17">
        <v>0</v>
      </c>
      <c r="J49" s="17">
        <v>30656.6</v>
      </c>
      <c r="K49" s="17">
        <v>182125.6</v>
      </c>
      <c r="L49" s="17">
        <v>3628</v>
      </c>
      <c r="M49" s="17">
        <v>0</v>
      </c>
      <c r="N49" s="17">
        <v>0</v>
      </c>
      <c r="O49" s="17">
        <v>156366.79999999999</v>
      </c>
      <c r="P49" s="17">
        <v>35373</v>
      </c>
      <c r="Q49" s="17">
        <v>30112.400000000001</v>
      </c>
      <c r="R49" s="17">
        <v>1269.8</v>
      </c>
      <c r="S49" s="17">
        <v>17777.2</v>
      </c>
      <c r="T49" s="17">
        <v>19591.2</v>
      </c>
      <c r="U49" s="17">
        <v>0</v>
      </c>
      <c r="V49" s="17">
        <v>0</v>
      </c>
      <c r="W49" s="17">
        <v>272.10000000000002</v>
      </c>
      <c r="X49" s="17">
        <v>5714.1</v>
      </c>
      <c r="Y49" s="17">
        <v>85711.5</v>
      </c>
      <c r="Z49" s="17">
        <v>95960.6</v>
      </c>
      <c r="AA49" s="17">
        <v>32924.1</v>
      </c>
      <c r="AB49" s="17">
        <v>14965.5</v>
      </c>
      <c r="AC49" s="17">
        <v>0</v>
      </c>
      <c r="AD49" s="17">
        <v>725.6</v>
      </c>
      <c r="AE49" s="17">
        <v>8979.2999999999993</v>
      </c>
      <c r="AF49" s="17">
        <v>45350</v>
      </c>
      <c r="AG49" s="17">
        <v>0</v>
      </c>
      <c r="AH49" s="17">
        <v>34828.800000000003</v>
      </c>
      <c r="AI49" s="17">
        <v>6076.9</v>
      </c>
      <c r="AJ49" s="17">
        <v>19681.900000000001</v>
      </c>
      <c r="AK49" s="17">
        <v>11065.4</v>
      </c>
      <c r="AL49" s="17">
        <v>4625.7</v>
      </c>
      <c r="AM49" s="17">
        <v>28389.1</v>
      </c>
      <c r="AN49" s="17">
        <v>64850.5</v>
      </c>
      <c r="AO49" s="17">
        <v>0</v>
      </c>
      <c r="AP49" s="17">
        <v>0</v>
      </c>
      <c r="AQ49" s="17">
        <v>1161322.8</v>
      </c>
      <c r="AR49" s="18"/>
      <c r="AS49" s="18"/>
    </row>
    <row r="50" spans="1:45" s="19" customFormat="1" ht="12" customHeight="1">
      <c r="A50" s="22">
        <v>31717</v>
      </c>
      <c r="B50" s="17">
        <v>0</v>
      </c>
      <c r="C50" s="17">
        <v>70564.600000000006</v>
      </c>
      <c r="D50" s="17">
        <v>36642.800000000003</v>
      </c>
      <c r="E50" s="17">
        <v>99588.6</v>
      </c>
      <c r="F50" s="17">
        <v>98409.5</v>
      </c>
      <c r="G50" s="17">
        <v>8979.2999999999993</v>
      </c>
      <c r="H50" s="17">
        <v>0</v>
      </c>
      <c r="I50" s="17">
        <v>29024</v>
      </c>
      <c r="J50" s="17">
        <v>121719.4</v>
      </c>
      <c r="K50" s="17">
        <v>169790.4</v>
      </c>
      <c r="L50" s="17">
        <v>10067.700000000001</v>
      </c>
      <c r="M50" s="17">
        <v>24942.5</v>
      </c>
      <c r="N50" s="17">
        <v>90.7</v>
      </c>
      <c r="O50" s="17">
        <v>93965.2</v>
      </c>
      <c r="P50" s="17">
        <v>19954</v>
      </c>
      <c r="Q50" s="17">
        <v>6621.1</v>
      </c>
      <c r="R50" s="17">
        <v>816.3</v>
      </c>
      <c r="S50" s="17">
        <v>40633.599999999999</v>
      </c>
      <c r="T50" s="17">
        <v>26484.400000000001</v>
      </c>
      <c r="U50" s="17">
        <v>0</v>
      </c>
      <c r="V50" s="17">
        <v>0</v>
      </c>
      <c r="W50" s="17">
        <v>0</v>
      </c>
      <c r="X50" s="17">
        <v>2993.1</v>
      </c>
      <c r="Y50" s="17">
        <v>84532.4</v>
      </c>
      <c r="Z50" s="17">
        <v>126980</v>
      </c>
      <c r="AA50" s="17">
        <v>40180.1</v>
      </c>
      <c r="AB50" s="17">
        <v>725.6</v>
      </c>
      <c r="AC50" s="17">
        <v>31745</v>
      </c>
      <c r="AD50" s="17">
        <v>16053.9</v>
      </c>
      <c r="AE50" s="17">
        <v>4897.8</v>
      </c>
      <c r="AF50" s="17">
        <v>29114.7</v>
      </c>
      <c r="AG50" s="17">
        <v>0</v>
      </c>
      <c r="AH50" s="17">
        <v>54964.2</v>
      </c>
      <c r="AI50" s="17">
        <v>62855.1</v>
      </c>
      <c r="AJ50" s="17">
        <v>11246.8</v>
      </c>
      <c r="AK50" s="17">
        <v>58955</v>
      </c>
      <c r="AL50" s="17">
        <v>1814</v>
      </c>
      <c r="AM50" s="17">
        <v>38275.4</v>
      </c>
      <c r="AN50" s="17">
        <v>40724.300000000003</v>
      </c>
      <c r="AO50" s="17">
        <v>0</v>
      </c>
      <c r="AP50" s="17">
        <v>0</v>
      </c>
      <c r="AQ50" s="17">
        <v>1464351.5</v>
      </c>
      <c r="AR50" s="18"/>
      <c r="AS50" s="18"/>
    </row>
    <row r="51" spans="1:45" s="19" customFormat="1" ht="12" customHeight="1">
      <c r="A51" s="22">
        <v>31747</v>
      </c>
      <c r="B51" s="17">
        <v>0</v>
      </c>
      <c r="C51" s="17">
        <v>67027.3</v>
      </c>
      <c r="D51" s="17">
        <v>41540.6</v>
      </c>
      <c r="E51" s="17">
        <v>38910.300000000003</v>
      </c>
      <c r="F51" s="17">
        <v>43808.1</v>
      </c>
      <c r="G51" s="17">
        <v>19319.099999999999</v>
      </c>
      <c r="H51" s="17">
        <v>0</v>
      </c>
      <c r="I51" s="17">
        <v>0</v>
      </c>
      <c r="J51" s="17">
        <v>110291.2</v>
      </c>
      <c r="K51" s="17">
        <v>190288.6</v>
      </c>
      <c r="L51" s="17">
        <v>6983.9</v>
      </c>
      <c r="M51" s="17">
        <v>0</v>
      </c>
      <c r="N51" s="17">
        <v>0</v>
      </c>
      <c r="O51" s="17">
        <v>39545.199999999997</v>
      </c>
      <c r="P51" s="17">
        <v>38910.300000000003</v>
      </c>
      <c r="Q51" s="17">
        <v>6439.7</v>
      </c>
      <c r="R51" s="17">
        <v>453.5</v>
      </c>
      <c r="S51" s="17">
        <v>8797.9</v>
      </c>
      <c r="T51" s="17">
        <v>19863.3</v>
      </c>
      <c r="U51" s="17">
        <v>0</v>
      </c>
      <c r="V51" s="17">
        <v>0</v>
      </c>
      <c r="W51" s="17">
        <v>0</v>
      </c>
      <c r="X51" s="17">
        <v>634.9</v>
      </c>
      <c r="Y51" s="17">
        <v>56324.7</v>
      </c>
      <c r="Z51" s="17">
        <v>48071</v>
      </c>
      <c r="AA51" s="17">
        <v>26393.7</v>
      </c>
      <c r="AB51" s="17">
        <v>11791</v>
      </c>
      <c r="AC51" s="17">
        <v>0</v>
      </c>
      <c r="AD51" s="17">
        <v>1814</v>
      </c>
      <c r="AE51" s="17">
        <v>34647.4</v>
      </c>
      <c r="AF51" s="17">
        <v>13151.5</v>
      </c>
      <c r="AG51" s="17">
        <v>0</v>
      </c>
      <c r="AH51" s="17">
        <v>26030.9</v>
      </c>
      <c r="AI51" s="17">
        <v>25668.1</v>
      </c>
      <c r="AJ51" s="17">
        <v>6530.4</v>
      </c>
      <c r="AK51" s="17">
        <v>15963.2</v>
      </c>
      <c r="AL51" s="17">
        <v>997.7</v>
      </c>
      <c r="AM51" s="17">
        <v>29840.3</v>
      </c>
      <c r="AN51" s="17">
        <v>17142.3</v>
      </c>
      <c r="AO51" s="17">
        <v>0</v>
      </c>
      <c r="AP51" s="17">
        <v>0</v>
      </c>
      <c r="AQ51" s="17">
        <v>947180.10000000009</v>
      </c>
      <c r="AR51" s="18"/>
      <c r="AS51" s="18"/>
    </row>
    <row r="52" spans="1:45" s="19" customFormat="1" ht="12" customHeight="1">
      <c r="A52" s="22">
        <v>31778</v>
      </c>
      <c r="B52" s="17">
        <v>0</v>
      </c>
      <c r="C52" s="17">
        <v>24035.5</v>
      </c>
      <c r="D52" s="17">
        <v>15963.2</v>
      </c>
      <c r="E52" s="17">
        <v>74464.7</v>
      </c>
      <c r="F52" s="17">
        <v>40815</v>
      </c>
      <c r="G52" s="17">
        <v>28117</v>
      </c>
      <c r="H52" s="17">
        <v>0</v>
      </c>
      <c r="I52" s="17">
        <v>3990.8</v>
      </c>
      <c r="J52" s="17">
        <v>62220.2</v>
      </c>
      <c r="K52" s="17">
        <v>149110.79999999999</v>
      </c>
      <c r="L52" s="17">
        <v>0</v>
      </c>
      <c r="M52" s="17">
        <v>0</v>
      </c>
      <c r="N52" s="17">
        <v>0</v>
      </c>
      <c r="O52" s="17">
        <v>38456.800000000003</v>
      </c>
      <c r="P52" s="17">
        <v>0</v>
      </c>
      <c r="Q52" s="17">
        <v>0</v>
      </c>
      <c r="R52" s="17">
        <v>1179.0999999999999</v>
      </c>
      <c r="S52" s="17">
        <v>11065.4</v>
      </c>
      <c r="T52" s="17">
        <v>0</v>
      </c>
      <c r="U52" s="17">
        <v>0</v>
      </c>
      <c r="V52" s="17">
        <v>0</v>
      </c>
      <c r="W52" s="17">
        <v>0</v>
      </c>
      <c r="X52" s="17">
        <v>272.10000000000002</v>
      </c>
      <c r="Y52" s="17">
        <v>27663.5</v>
      </c>
      <c r="Z52" s="17">
        <v>101493.3</v>
      </c>
      <c r="AA52" s="17">
        <v>23763.4</v>
      </c>
      <c r="AB52" s="17">
        <v>0</v>
      </c>
      <c r="AC52" s="17">
        <v>0</v>
      </c>
      <c r="AD52" s="17">
        <v>1723.3</v>
      </c>
      <c r="AE52" s="17">
        <v>3990.8</v>
      </c>
      <c r="AF52" s="17">
        <v>7074.6</v>
      </c>
      <c r="AG52" s="17">
        <v>0</v>
      </c>
      <c r="AH52" s="17">
        <v>30203.1</v>
      </c>
      <c r="AI52" s="17">
        <v>38910.300000000003</v>
      </c>
      <c r="AJ52" s="17">
        <v>9070</v>
      </c>
      <c r="AK52" s="17">
        <v>15056.2</v>
      </c>
      <c r="AL52" s="17">
        <v>0</v>
      </c>
      <c r="AM52" s="17">
        <v>18865.599999999999</v>
      </c>
      <c r="AN52" s="17">
        <v>19863.3</v>
      </c>
      <c r="AO52" s="17">
        <v>0</v>
      </c>
      <c r="AP52" s="17">
        <v>0</v>
      </c>
      <c r="AQ52" s="17">
        <v>747368</v>
      </c>
      <c r="AR52" s="18"/>
      <c r="AS52" s="18"/>
    </row>
    <row r="53" spans="1:45" s="19" customFormat="1" ht="12" customHeight="1">
      <c r="A53" s="22">
        <v>31809</v>
      </c>
      <c r="B53" s="17">
        <v>907</v>
      </c>
      <c r="C53" s="17">
        <v>0</v>
      </c>
      <c r="D53" s="17">
        <v>33286.9</v>
      </c>
      <c r="E53" s="17">
        <v>33105.5</v>
      </c>
      <c r="F53" s="17">
        <v>46710.5</v>
      </c>
      <c r="G53" s="17">
        <v>8707.2000000000007</v>
      </c>
      <c r="H53" s="17">
        <v>0</v>
      </c>
      <c r="I53" s="17">
        <v>0</v>
      </c>
      <c r="J53" s="17">
        <v>106935.3</v>
      </c>
      <c r="K53" s="17">
        <v>82899.8</v>
      </c>
      <c r="L53" s="17">
        <v>0</v>
      </c>
      <c r="M53" s="17">
        <v>22584.3</v>
      </c>
      <c r="N53" s="17">
        <v>90.7</v>
      </c>
      <c r="O53" s="17">
        <v>25123.9</v>
      </c>
      <c r="P53" s="17">
        <v>17142.3</v>
      </c>
      <c r="Q53" s="17">
        <v>17595.8</v>
      </c>
      <c r="R53" s="17">
        <v>907</v>
      </c>
      <c r="S53" s="17">
        <v>32470.6</v>
      </c>
      <c r="T53" s="17">
        <v>0</v>
      </c>
      <c r="U53" s="17">
        <v>0</v>
      </c>
      <c r="V53" s="17">
        <v>0</v>
      </c>
      <c r="W53" s="17">
        <v>0</v>
      </c>
      <c r="X53" s="17">
        <v>997.7</v>
      </c>
      <c r="Y53" s="17">
        <v>21495.9</v>
      </c>
      <c r="Z53" s="17">
        <v>59317.8</v>
      </c>
      <c r="AA53" s="17">
        <v>34647.4</v>
      </c>
      <c r="AB53" s="17">
        <v>7981.6</v>
      </c>
      <c r="AC53" s="17">
        <v>36007.9</v>
      </c>
      <c r="AD53" s="17">
        <v>0</v>
      </c>
      <c r="AE53" s="17">
        <v>55599.1</v>
      </c>
      <c r="AF53" s="17">
        <v>11337.5</v>
      </c>
      <c r="AG53" s="17">
        <v>0</v>
      </c>
      <c r="AH53" s="17">
        <v>36733.5</v>
      </c>
      <c r="AI53" s="17">
        <v>56324.7</v>
      </c>
      <c r="AJ53" s="17">
        <v>19319.099999999999</v>
      </c>
      <c r="AK53" s="17">
        <v>38638.199999999997</v>
      </c>
      <c r="AL53" s="17">
        <v>3265.2</v>
      </c>
      <c r="AM53" s="17">
        <v>14512</v>
      </c>
      <c r="AN53" s="17">
        <v>22584.3</v>
      </c>
      <c r="AO53" s="17">
        <v>0</v>
      </c>
      <c r="AP53" s="17">
        <v>0</v>
      </c>
      <c r="AQ53" s="17">
        <v>847228.69999999984</v>
      </c>
      <c r="AR53" s="18"/>
      <c r="AS53" s="18"/>
    </row>
    <row r="54" spans="1:45" s="19" customFormat="1" ht="12" customHeight="1">
      <c r="A54" s="22">
        <v>31837</v>
      </c>
      <c r="B54" s="17">
        <v>1269.8</v>
      </c>
      <c r="C54" s="17">
        <v>49975.7</v>
      </c>
      <c r="D54" s="17">
        <v>31926.400000000001</v>
      </c>
      <c r="E54" s="17">
        <v>149020.1</v>
      </c>
      <c r="F54" s="17">
        <v>58592.2</v>
      </c>
      <c r="G54" s="17">
        <v>37368.400000000001</v>
      </c>
      <c r="H54" s="17">
        <v>0</v>
      </c>
      <c r="I54" s="17">
        <v>26121.599999999999</v>
      </c>
      <c r="J54" s="17">
        <v>131242.9</v>
      </c>
      <c r="K54" s="17">
        <v>162625.1</v>
      </c>
      <c r="L54" s="17">
        <v>20679.599999999999</v>
      </c>
      <c r="M54" s="17">
        <v>9523.5</v>
      </c>
      <c r="N54" s="17">
        <v>90.7</v>
      </c>
      <c r="O54" s="17">
        <v>45440.7</v>
      </c>
      <c r="P54" s="17">
        <v>11791</v>
      </c>
      <c r="Q54" s="17">
        <v>13695.7</v>
      </c>
      <c r="R54" s="17">
        <v>816.3</v>
      </c>
      <c r="S54" s="17">
        <v>185662.9</v>
      </c>
      <c r="T54" s="17">
        <v>0</v>
      </c>
      <c r="U54" s="17">
        <v>0</v>
      </c>
      <c r="V54" s="17">
        <v>0</v>
      </c>
      <c r="W54" s="17">
        <v>0</v>
      </c>
      <c r="X54" s="17">
        <v>725.6</v>
      </c>
      <c r="Y54" s="17">
        <v>51336.2</v>
      </c>
      <c r="Z54" s="17">
        <v>74011.199999999997</v>
      </c>
      <c r="AA54" s="17">
        <v>43536</v>
      </c>
      <c r="AB54" s="17">
        <v>0</v>
      </c>
      <c r="AC54" s="17">
        <v>0</v>
      </c>
      <c r="AD54" s="17">
        <v>17142.3</v>
      </c>
      <c r="AE54" s="17">
        <v>18956.3</v>
      </c>
      <c r="AF54" s="17">
        <v>11518.9</v>
      </c>
      <c r="AG54" s="17">
        <v>0</v>
      </c>
      <c r="AH54" s="17">
        <v>43536</v>
      </c>
      <c r="AI54" s="17">
        <v>126889.3</v>
      </c>
      <c r="AJ54" s="17">
        <v>26756.5</v>
      </c>
      <c r="AK54" s="17">
        <v>8797.9</v>
      </c>
      <c r="AL54" s="17">
        <v>3537.3</v>
      </c>
      <c r="AM54" s="17">
        <v>23582</v>
      </c>
      <c r="AN54" s="17">
        <v>28933.3</v>
      </c>
      <c r="AO54" s="17">
        <v>0</v>
      </c>
      <c r="AP54" s="17">
        <v>0</v>
      </c>
      <c r="AQ54" s="17">
        <v>1415101.4</v>
      </c>
      <c r="AR54" s="18"/>
      <c r="AS54" s="18"/>
    </row>
    <row r="55" spans="1:45" s="19" customFormat="1" ht="12" customHeight="1">
      <c r="A55" s="22">
        <v>31868</v>
      </c>
      <c r="B55" s="17">
        <v>0</v>
      </c>
      <c r="C55" s="17">
        <v>55417.7</v>
      </c>
      <c r="D55" s="17">
        <v>32742.7</v>
      </c>
      <c r="E55" s="17">
        <v>60224.800000000003</v>
      </c>
      <c r="F55" s="17">
        <v>50066.400000000001</v>
      </c>
      <c r="G55" s="17">
        <v>33740.400000000001</v>
      </c>
      <c r="H55" s="17">
        <v>0</v>
      </c>
      <c r="I55" s="17">
        <v>13060.8</v>
      </c>
      <c r="J55" s="17">
        <v>25123.9</v>
      </c>
      <c r="K55" s="17">
        <v>273007</v>
      </c>
      <c r="L55" s="17">
        <v>8888.6</v>
      </c>
      <c r="M55" s="17">
        <v>0</v>
      </c>
      <c r="N55" s="17">
        <v>90.7</v>
      </c>
      <c r="O55" s="17">
        <v>107660.9</v>
      </c>
      <c r="P55" s="17">
        <v>8525.7999999999993</v>
      </c>
      <c r="Q55" s="17">
        <v>27482.1</v>
      </c>
      <c r="R55" s="17">
        <v>634.9</v>
      </c>
      <c r="S55" s="17">
        <v>64397</v>
      </c>
      <c r="T55" s="17">
        <v>21768</v>
      </c>
      <c r="U55" s="17">
        <v>0</v>
      </c>
      <c r="V55" s="17">
        <v>0</v>
      </c>
      <c r="W55" s="17">
        <v>0</v>
      </c>
      <c r="X55" s="17">
        <v>1360.5</v>
      </c>
      <c r="Y55" s="17">
        <v>79271.8</v>
      </c>
      <c r="Z55" s="17">
        <v>29749.599999999999</v>
      </c>
      <c r="AA55" s="17">
        <v>41812.699999999997</v>
      </c>
      <c r="AB55" s="17">
        <v>13423.6</v>
      </c>
      <c r="AC55" s="17">
        <v>0</v>
      </c>
      <c r="AD55" s="17">
        <v>1632.6</v>
      </c>
      <c r="AE55" s="17">
        <v>6530.4</v>
      </c>
      <c r="AF55" s="17">
        <v>9704.9</v>
      </c>
      <c r="AG55" s="17">
        <v>0</v>
      </c>
      <c r="AH55" s="17">
        <v>48161.7</v>
      </c>
      <c r="AI55" s="17">
        <v>64306.3</v>
      </c>
      <c r="AJ55" s="17">
        <v>25396</v>
      </c>
      <c r="AK55" s="17">
        <v>39545.199999999997</v>
      </c>
      <c r="AL55" s="17">
        <v>1814</v>
      </c>
      <c r="AM55" s="17">
        <v>29840.3</v>
      </c>
      <c r="AN55" s="17">
        <v>52878.1</v>
      </c>
      <c r="AO55" s="17">
        <v>0</v>
      </c>
      <c r="AP55" s="17">
        <v>0</v>
      </c>
      <c r="AQ55" s="17">
        <v>1228259.3999999999</v>
      </c>
      <c r="AR55" s="18"/>
      <c r="AS55" s="18"/>
    </row>
    <row r="56" spans="1:45" s="19" customFormat="1" ht="12" customHeight="1">
      <c r="A56" s="22">
        <v>31898</v>
      </c>
      <c r="B56" s="17">
        <v>9886.2999999999993</v>
      </c>
      <c r="C56" s="17">
        <v>56506.1</v>
      </c>
      <c r="D56" s="17">
        <v>29840.3</v>
      </c>
      <c r="E56" s="17">
        <v>144757.20000000001</v>
      </c>
      <c r="F56" s="17">
        <v>51789.7</v>
      </c>
      <c r="G56" s="17">
        <v>18412.099999999999</v>
      </c>
      <c r="H56" s="17">
        <v>0</v>
      </c>
      <c r="I56" s="17">
        <v>0</v>
      </c>
      <c r="J56" s="17">
        <v>134326.70000000001</v>
      </c>
      <c r="K56" s="17">
        <v>129973.1</v>
      </c>
      <c r="L56" s="17">
        <v>15056.2</v>
      </c>
      <c r="M56" s="17">
        <v>0</v>
      </c>
      <c r="N56" s="17">
        <v>0</v>
      </c>
      <c r="O56" s="17">
        <v>223938.3</v>
      </c>
      <c r="P56" s="17">
        <v>34103.199999999997</v>
      </c>
      <c r="Q56" s="17">
        <v>13967.8</v>
      </c>
      <c r="R56" s="17">
        <v>907</v>
      </c>
      <c r="S56" s="17">
        <v>63399.3</v>
      </c>
      <c r="T56" s="17">
        <v>13423.6</v>
      </c>
      <c r="U56" s="17">
        <v>0</v>
      </c>
      <c r="V56" s="17">
        <v>0</v>
      </c>
      <c r="W56" s="17">
        <v>90.7</v>
      </c>
      <c r="X56" s="17">
        <v>6076.9</v>
      </c>
      <c r="Y56" s="17">
        <v>85802.2</v>
      </c>
      <c r="Z56" s="17">
        <v>168883.4</v>
      </c>
      <c r="AA56" s="17">
        <v>47254.7</v>
      </c>
      <c r="AB56" s="17">
        <v>18049.3</v>
      </c>
      <c r="AC56" s="17">
        <v>17414.400000000001</v>
      </c>
      <c r="AD56" s="17">
        <v>17051.599999999999</v>
      </c>
      <c r="AE56" s="17">
        <v>8616.5</v>
      </c>
      <c r="AF56" s="17">
        <v>12879.4</v>
      </c>
      <c r="AG56" s="17">
        <v>0</v>
      </c>
      <c r="AH56" s="17">
        <v>44261.599999999999</v>
      </c>
      <c r="AI56" s="17">
        <v>32561.3</v>
      </c>
      <c r="AJ56" s="17">
        <v>27028.6</v>
      </c>
      <c r="AK56" s="17">
        <v>43989.5</v>
      </c>
      <c r="AL56" s="17">
        <v>4262.8999999999996</v>
      </c>
      <c r="AM56" s="17">
        <v>39908</v>
      </c>
      <c r="AN56" s="17">
        <v>68569.2</v>
      </c>
      <c r="AO56" s="17">
        <v>0</v>
      </c>
      <c r="AP56" s="17">
        <v>0</v>
      </c>
      <c r="AQ56" s="17">
        <v>1582987.0999999999</v>
      </c>
      <c r="AR56" s="18"/>
      <c r="AS56" s="18"/>
    </row>
    <row r="57" spans="1:45" s="19" customFormat="1" ht="12" customHeight="1">
      <c r="A57" s="22">
        <v>31929</v>
      </c>
      <c r="B57" s="17">
        <v>1632.6</v>
      </c>
      <c r="C57" s="17">
        <v>71380.899999999994</v>
      </c>
      <c r="D57" s="17">
        <v>31745</v>
      </c>
      <c r="E57" s="17">
        <v>102218.9</v>
      </c>
      <c r="F57" s="17">
        <v>48343.1</v>
      </c>
      <c r="G57" s="17">
        <v>34375.300000000003</v>
      </c>
      <c r="H57" s="17">
        <v>0</v>
      </c>
      <c r="I57" s="17">
        <v>3990.8</v>
      </c>
      <c r="J57" s="17">
        <v>83897.5</v>
      </c>
      <c r="K57" s="17">
        <v>197726</v>
      </c>
      <c r="L57" s="17">
        <v>0</v>
      </c>
      <c r="M57" s="17">
        <v>0</v>
      </c>
      <c r="N57" s="17">
        <v>0</v>
      </c>
      <c r="O57" s="17">
        <v>152285.29999999999</v>
      </c>
      <c r="P57" s="17">
        <v>34919.5</v>
      </c>
      <c r="Q57" s="17">
        <v>31654.3</v>
      </c>
      <c r="R57" s="17">
        <v>1179.0999999999999</v>
      </c>
      <c r="S57" s="17">
        <v>86981.3</v>
      </c>
      <c r="T57" s="17">
        <v>0</v>
      </c>
      <c r="U57" s="17">
        <v>0</v>
      </c>
      <c r="V57" s="17">
        <v>0</v>
      </c>
      <c r="W57" s="17">
        <v>0</v>
      </c>
      <c r="X57" s="17">
        <v>9342.1</v>
      </c>
      <c r="Y57" s="17">
        <v>80178.8</v>
      </c>
      <c r="Z57" s="17">
        <v>181853.5</v>
      </c>
      <c r="AA57" s="17">
        <v>52061.8</v>
      </c>
      <c r="AB57" s="17">
        <v>11428.2</v>
      </c>
      <c r="AC57" s="17">
        <v>21042.400000000001</v>
      </c>
      <c r="AD57" s="17">
        <v>21677.3</v>
      </c>
      <c r="AE57" s="17">
        <v>907</v>
      </c>
      <c r="AF57" s="17">
        <v>3990.8</v>
      </c>
      <c r="AG57" s="17">
        <v>0</v>
      </c>
      <c r="AH57" s="17">
        <v>58864.3</v>
      </c>
      <c r="AI57" s="17">
        <v>62220.2</v>
      </c>
      <c r="AJ57" s="17">
        <v>35282.300000000003</v>
      </c>
      <c r="AK57" s="17">
        <v>31745</v>
      </c>
      <c r="AL57" s="17">
        <v>4353.6000000000004</v>
      </c>
      <c r="AM57" s="17">
        <v>39454.5</v>
      </c>
      <c r="AN57" s="17">
        <v>56687.5</v>
      </c>
      <c r="AO57" s="17">
        <v>0</v>
      </c>
      <c r="AP57" s="17">
        <v>0</v>
      </c>
      <c r="AQ57" s="17">
        <v>1553418.9000000001</v>
      </c>
      <c r="AR57" s="18"/>
      <c r="AS57" s="18"/>
    </row>
    <row r="58" spans="1:45" s="19" customFormat="1" ht="12" customHeight="1">
      <c r="A58" s="22">
        <v>31959</v>
      </c>
      <c r="B58" s="17">
        <v>9523.5</v>
      </c>
      <c r="C58" s="17">
        <v>76278.7</v>
      </c>
      <c r="D58" s="17">
        <v>28117</v>
      </c>
      <c r="E58" s="17">
        <v>22130.799999999999</v>
      </c>
      <c r="F58" s="17">
        <v>65938.899999999994</v>
      </c>
      <c r="G58" s="17">
        <v>56506.1</v>
      </c>
      <c r="H58" s="17">
        <v>0</v>
      </c>
      <c r="I58" s="17">
        <v>25940.2</v>
      </c>
      <c r="J58" s="17">
        <v>98863</v>
      </c>
      <c r="K58" s="17">
        <v>214686.9</v>
      </c>
      <c r="L58" s="17">
        <v>14693.4</v>
      </c>
      <c r="M58" s="17">
        <v>9977</v>
      </c>
      <c r="N58" s="17">
        <v>0</v>
      </c>
      <c r="O58" s="17">
        <v>156185.4</v>
      </c>
      <c r="P58" s="17">
        <v>49794.3</v>
      </c>
      <c r="Q58" s="17">
        <v>42538.3</v>
      </c>
      <c r="R58" s="17">
        <v>1179.0999999999999</v>
      </c>
      <c r="S58" s="17">
        <v>87434.8</v>
      </c>
      <c r="T58" s="17">
        <v>11518.9</v>
      </c>
      <c r="U58" s="17">
        <v>0</v>
      </c>
      <c r="V58" s="17">
        <v>0</v>
      </c>
      <c r="W58" s="17">
        <v>0</v>
      </c>
      <c r="X58" s="17">
        <v>20588.900000000001</v>
      </c>
      <c r="Y58" s="17">
        <v>94237.3</v>
      </c>
      <c r="Z58" s="17">
        <v>139950.1</v>
      </c>
      <c r="AA58" s="17">
        <v>55508.4</v>
      </c>
      <c r="AB58" s="17">
        <v>42356.9</v>
      </c>
      <c r="AC58" s="17">
        <v>0</v>
      </c>
      <c r="AD58" s="17">
        <v>8525.7999999999993</v>
      </c>
      <c r="AE58" s="17">
        <v>13967.8</v>
      </c>
      <c r="AF58" s="17">
        <v>38819.599999999999</v>
      </c>
      <c r="AG58" s="17">
        <v>0</v>
      </c>
      <c r="AH58" s="17">
        <v>51245.5</v>
      </c>
      <c r="AI58" s="17">
        <v>61403.9</v>
      </c>
      <c r="AJ58" s="17">
        <v>17777.2</v>
      </c>
      <c r="AK58" s="17">
        <v>34738.1</v>
      </c>
      <c r="AL58" s="17">
        <v>2267.5</v>
      </c>
      <c r="AM58" s="17">
        <v>41722</v>
      </c>
      <c r="AN58" s="17">
        <v>53785.1</v>
      </c>
      <c r="AO58" s="17">
        <v>0</v>
      </c>
      <c r="AP58" s="17">
        <v>0</v>
      </c>
      <c r="AQ58" s="17">
        <v>1648200.4000000004</v>
      </c>
      <c r="AR58" s="18"/>
      <c r="AS58" s="18"/>
    </row>
    <row r="59" spans="1:45" s="19" customFormat="1" ht="12" customHeight="1">
      <c r="A59" s="22">
        <v>31990</v>
      </c>
      <c r="B59" s="17">
        <v>2176.8000000000002</v>
      </c>
      <c r="C59" s="17">
        <v>49068.7</v>
      </c>
      <c r="D59" s="17">
        <v>28933.3</v>
      </c>
      <c r="E59" s="17">
        <v>110291.2</v>
      </c>
      <c r="F59" s="17">
        <v>55689.8</v>
      </c>
      <c r="G59" s="17">
        <v>41994.1</v>
      </c>
      <c r="H59" s="17">
        <v>0</v>
      </c>
      <c r="I59" s="17">
        <v>19591.2</v>
      </c>
      <c r="J59" s="17">
        <v>108023.7</v>
      </c>
      <c r="K59" s="17">
        <v>205889</v>
      </c>
      <c r="L59" s="17">
        <v>0</v>
      </c>
      <c r="M59" s="17">
        <v>0</v>
      </c>
      <c r="N59" s="17">
        <v>0</v>
      </c>
      <c r="O59" s="17">
        <v>245252.8</v>
      </c>
      <c r="P59" s="17">
        <v>20316.8</v>
      </c>
      <c r="Q59" s="17">
        <v>31382.2</v>
      </c>
      <c r="R59" s="17">
        <v>997.7</v>
      </c>
      <c r="S59" s="17">
        <v>114463.4</v>
      </c>
      <c r="T59" s="17">
        <v>25849.5</v>
      </c>
      <c r="U59" s="17">
        <v>0</v>
      </c>
      <c r="V59" s="17">
        <v>0</v>
      </c>
      <c r="W59" s="17">
        <v>0</v>
      </c>
      <c r="X59" s="17">
        <v>13332.9</v>
      </c>
      <c r="Y59" s="17">
        <v>97049</v>
      </c>
      <c r="Z59" s="17">
        <v>125256.7</v>
      </c>
      <c r="AA59" s="17">
        <v>38275.4</v>
      </c>
      <c r="AB59" s="17">
        <v>12153.8</v>
      </c>
      <c r="AC59" s="17">
        <v>0</v>
      </c>
      <c r="AD59" s="17">
        <v>16326</v>
      </c>
      <c r="AE59" s="17">
        <v>15146.9</v>
      </c>
      <c r="AF59" s="17">
        <v>21133.1</v>
      </c>
      <c r="AG59" s="17">
        <v>0</v>
      </c>
      <c r="AH59" s="17">
        <v>48705.9</v>
      </c>
      <c r="AI59" s="17">
        <v>31926.400000000001</v>
      </c>
      <c r="AJ59" s="17">
        <v>22402.9</v>
      </c>
      <c r="AK59" s="17">
        <v>31019.4</v>
      </c>
      <c r="AL59" s="17">
        <v>6439.7</v>
      </c>
      <c r="AM59" s="17">
        <v>29749.599999999999</v>
      </c>
      <c r="AN59" s="17">
        <v>81448.600000000006</v>
      </c>
      <c r="AO59" s="17">
        <v>0</v>
      </c>
      <c r="AP59" s="17">
        <v>90.7</v>
      </c>
      <c r="AQ59" s="17">
        <v>1650377.1999999997</v>
      </c>
      <c r="AR59" s="18"/>
      <c r="AS59" s="18"/>
    </row>
    <row r="60" spans="1:45" s="19" customFormat="1" ht="12" customHeight="1">
      <c r="A60" s="22">
        <v>32021</v>
      </c>
      <c r="B60" s="17">
        <v>544.20000000000005</v>
      </c>
      <c r="C60" s="17">
        <v>24398.3</v>
      </c>
      <c r="D60" s="17">
        <v>34193.9</v>
      </c>
      <c r="E60" s="17">
        <v>142036.20000000001</v>
      </c>
      <c r="F60" s="17">
        <v>73285.600000000006</v>
      </c>
      <c r="G60" s="17">
        <v>30021.7</v>
      </c>
      <c r="H60" s="17">
        <v>0</v>
      </c>
      <c r="I60" s="17">
        <v>0</v>
      </c>
      <c r="J60" s="17">
        <v>81902.100000000006</v>
      </c>
      <c r="K60" s="17">
        <v>217952.1</v>
      </c>
      <c r="L60" s="17">
        <v>9160.7000000000007</v>
      </c>
      <c r="M60" s="17">
        <v>0</v>
      </c>
      <c r="N60" s="17">
        <v>0</v>
      </c>
      <c r="O60" s="17">
        <v>147387.5</v>
      </c>
      <c r="P60" s="17">
        <v>19500.5</v>
      </c>
      <c r="Q60" s="17">
        <v>26484.400000000001</v>
      </c>
      <c r="R60" s="17">
        <v>18774.900000000001</v>
      </c>
      <c r="S60" s="17">
        <v>49250.1</v>
      </c>
      <c r="T60" s="17">
        <v>3265.2</v>
      </c>
      <c r="U60" s="17">
        <v>0</v>
      </c>
      <c r="V60" s="17">
        <v>0</v>
      </c>
      <c r="W60" s="17">
        <v>90.7</v>
      </c>
      <c r="X60" s="17">
        <v>17867.900000000001</v>
      </c>
      <c r="Y60" s="17">
        <v>93511.7</v>
      </c>
      <c r="Z60" s="17">
        <v>128431.2</v>
      </c>
      <c r="AA60" s="17">
        <v>44896.5</v>
      </c>
      <c r="AB60" s="17">
        <v>32289.200000000001</v>
      </c>
      <c r="AC60" s="17">
        <v>29658.9</v>
      </c>
      <c r="AD60" s="17">
        <v>19954</v>
      </c>
      <c r="AE60" s="17">
        <v>4897.8</v>
      </c>
      <c r="AF60" s="17">
        <v>13695.7</v>
      </c>
      <c r="AG60" s="17">
        <v>0</v>
      </c>
      <c r="AH60" s="17">
        <v>45077.9</v>
      </c>
      <c r="AI60" s="17">
        <v>57957.3</v>
      </c>
      <c r="AJ60" s="17">
        <v>24579.7</v>
      </c>
      <c r="AK60" s="17">
        <v>47798.9</v>
      </c>
      <c r="AL60" s="17">
        <v>181.4</v>
      </c>
      <c r="AM60" s="17">
        <v>33831.1</v>
      </c>
      <c r="AN60" s="17">
        <v>76550.8</v>
      </c>
      <c r="AO60" s="17">
        <v>0</v>
      </c>
      <c r="AP60" s="17">
        <v>26756.5</v>
      </c>
      <c r="AQ60" s="17">
        <v>1576184.5999999996</v>
      </c>
      <c r="AR60" s="18"/>
      <c r="AS60" s="18"/>
    </row>
    <row r="61" spans="1:45" s="19" customFormat="1" ht="12" customHeight="1">
      <c r="A61" s="22">
        <v>32051</v>
      </c>
      <c r="B61" s="17">
        <v>10611.9</v>
      </c>
      <c r="C61" s="17">
        <v>44987.199999999997</v>
      </c>
      <c r="D61" s="17">
        <v>40996.400000000001</v>
      </c>
      <c r="E61" s="17">
        <v>124893.9</v>
      </c>
      <c r="F61" s="17">
        <v>40089.4</v>
      </c>
      <c r="G61" s="17">
        <v>16688.8</v>
      </c>
      <c r="H61" s="17">
        <v>0</v>
      </c>
      <c r="I61" s="17">
        <v>20044.7</v>
      </c>
      <c r="J61" s="17">
        <v>94600.1</v>
      </c>
      <c r="K61" s="17">
        <v>183123.3</v>
      </c>
      <c r="L61" s="17">
        <v>5442</v>
      </c>
      <c r="M61" s="17">
        <v>0</v>
      </c>
      <c r="N61" s="17">
        <v>0</v>
      </c>
      <c r="O61" s="17">
        <v>102400.3</v>
      </c>
      <c r="P61" s="17">
        <v>34103.199999999997</v>
      </c>
      <c r="Q61" s="17">
        <v>37187</v>
      </c>
      <c r="R61" s="17">
        <v>816.3</v>
      </c>
      <c r="S61" s="17">
        <v>142852.5</v>
      </c>
      <c r="T61" s="17">
        <v>26665.8</v>
      </c>
      <c r="U61" s="17">
        <v>0</v>
      </c>
      <c r="V61" s="17">
        <v>0</v>
      </c>
      <c r="W61" s="17">
        <v>0</v>
      </c>
      <c r="X61" s="17">
        <v>15509.7</v>
      </c>
      <c r="Y61" s="17">
        <v>105030.6</v>
      </c>
      <c r="Z61" s="17">
        <v>61857.4</v>
      </c>
      <c r="AA61" s="17">
        <v>30838</v>
      </c>
      <c r="AB61" s="17">
        <v>6711.8</v>
      </c>
      <c r="AC61" s="17">
        <v>0</v>
      </c>
      <c r="AD61" s="17">
        <v>12335.2</v>
      </c>
      <c r="AE61" s="17">
        <v>1814</v>
      </c>
      <c r="AF61" s="17">
        <v>17142.3</v>
      </c>
      <c r="AG61" s="17">
        <v>0</v>
      </c>
      <c r="AH61" s="17">
        <v>52968.800000000003</v>
      </c>
      <c r="AI61" s="17">
        <v>7528.1</v>
      </c>
      <c r="AJ61" s="17">
        <v>27482.1</v>
      </c>
      <c r="AK61" s="17">
        <v>67480.800000000003</v>
      </c>
      <c r="AL61" s="17">
        <v>3900.1</v>
      </c>
      <c r="AM61" s="17">
        <v>38366.1</v>
      </c>
      <c r="AN61" s="17">
        <v>99497.9</v>
      </c>
      <c r="AO61" s="17">
        <v>0</v>
      </c>
      <c r="AP61" s="17">
        <v>28389.1</v>
      </c>
      <c r="AQ61" s="17">
        <v>1502354.8000000005</v>
      </c>
      <c r="AR61" s="18"/>
      <c r="AS61" s="18"/>
    </row>
    <row r="62" spans="1:45" s="19" customFormat="1" ht="12" customHeight="1">
      <c r="A62" s="22">
        <v>32082</v>
      </c>
      <c r="B62" s="17">
        <v>6983.9</v>
      </c>
      <c r="C62" s="17">
        <v>42991.8</v>
      </c>
      <c r="D62" s="17">
        <v>12244.5</v>
      </c>
      <c r="E62" s="17">
        <v>77639.199999999997</v>
      </c>
      <c r="F62" s="17">
        <v>53422.3</v>
      </c>
      <c r="G62" s="17">
        <v>30384.5</v>
      </c>
      <c r="H62" s="17">
        <v>0</v>
      </c>
      <c r="I62" s="17">
        <v>0</v>
      </c>
      <c r="J62" s="17">
        <v>118544.9</v>
      </c>
      <c r="K62" s="17">
        <v>134236</v>
      </c>
      <c r="L62" s="17">
        <v>0</v>
      </c>
      <c r="M62" s="17">
        <v>0</v>
      </c>
      <c r="N62" s="17">
        <v>0</v>
      </c>
      <c r="O62" s="17">
        <v>126345.1</v>
      </c>
      <c r="P62" s="17">
        <v>8344.4</v>
      </c>
      <c r="Q62" s="17">
        <v>32652</v>
      </c>
      <c r="R62" s="17">
        <v>725.6</v>
      </c>
      <c r="S62" s="17">
        <v>57685.2</v>
      </c>
      <c r="T62" s="17">
        <v>0</v>
      </c>
      <c r="U62" s="17">
        <v>0</v>
      </c>
      <c r="V62" s="17">
        <v>0</v>
      </c>
      <c r="W62" s="17">
        <v>0</v>
      </c>
      <c r="X62" s="17">
        <v>5804.8</v>
      </c>
      <c r="Y62" s="17">
        <v>76006.600000000006</v>
      </c>
      <c r="Z62" s="17">
        <v>69294.8</v>
      </c>
      <c r="AA62" s="17">
        <v>32561.3</v>
      </c>
      <c r="AB62" s="17">
        <v>15146.9</v>
      </c>
      <c r="AC62" s="17">
        <v>18140</v>
      </c>
      <c r="AD62" s="17">
        <v>58501.5</v>
      </c>
      <c r="AE62" s="17">
        <v>7890.9</v>
      </c>
      <c r="AF62" s="17">
        <v>16688.8</v>
      </c>
      <c r="AG62" s="17">
        <v>0</v>
      </c>
      <c r="AH62" s="17">
        <v>38003.300000000003</v>
      </c>
      <c r="AI62" s="17">
        <v>95779.199999999997</v>
      </c>
      <c r="AJ62" s="17">
        <v>21223.8</v>
      </c>
      <c r="AK62" s="17">
        <v>5169.8999999999996</v>
      </c>
      <c r="AL62" s="17">
        <v>1723.3</v>
      </c>
      <c r="AM62" s="17">
        <v>34466</v>
      </c>
      <c r="AN62" s="17">
        <v>53422.3</v>
      </c>
      <c r="AO62" s="17">
        <v>0</v>
      </c>
      <c r="AP62" s="17">
        <v>0</v>
      </c>
      <c r="AQ62" s="17">
        <v>1252022.8000000003</v>
      </c>
      <c r="AR62" s="18"/>
      <c r="AS62" s="18"/>
    </row>
    <row r="63" spans="1:45" s="19" customFormat="1" ht="12" customHeight="1">
      <c r="A63" s="22">
        <v>32112</v>
      </c>
      <c r="B63" s="17">
        <v>453.5</v>
      </c>
      <c r="C63" s="17">
        <v>53785.1</v>
      </c>
      <c r="D63" s="17">
        <v>25305.3</v>
      </c>
      <c r="E63" s="17">
        <v>64124.9</v>
      </c>
      <c r="F63" s="17">
        <v>52424.6</v>
      </c>
      <c r="G63" s="17">
        <v>12607.3</v>
      </c>
      <c r="H63" s="17">
        <v>0</v>
      </c>
      <c r="I63" s="17">
        <v>13151.5</v>
      </c>
      <c r="J63" s="17">
        <v>150199.20000000001</v>
      </c>
      <c r="K63" s="17">
        <v>151196.9</v>
      </c>
      <c r="L63" s="17">
        <v>0</v>
      </c>
      <c r="M63" s="17">
        <v>634.9</v>
      </c>
      <c r="N63" s="17">
        <v>0</v>
      </c>
      <c r="O63" s="17">
        <v>103398</v>
      </c>
      <c r="P63" s="17">
        <v>35282.300000000003</v>
      </c>
      <c r="Q63" s="17">
        <v>13967.8</v>
      </c>
      <c r="R63" s="17">
        <v>997.7</v>
      </c>
      <c r="S63" s="17">
        <v>35100.9</v>
      </c>
      <c r="T63" s="17">
        <v>0</v>
      </c>
      <c r="U63" s="17">
        <v>0</v>
      </c>
      <c r="V63" s="17">
        <v>0</v>
      </c>
      <c r="W63" s="17">
        <v>0</v>
      </c>
      <c r="X63" s="17">
        <v>1904.7</v>
      </c>
      <c r="Y63" s="17">
        <v>62673.7</v>
      </c>
      <c r="Z63" s="17">
        <v>103488.7</v>
      </c>
      <c r="AA63" s="17">
        <v>21586.6</v>
      </c>
      <c r="AB63" s="17">
        <v>0</v>
      </c>
      <c r="AC63" s="17">
        <v>0</v>
      </c>
      <c r="AD63" s="17">
        <v>18774.900000000001</v>
      </c>
      <c r="AE63" s="17">
        <v>5623.4</v>
      </c>
      <c r="AF63" s="17">
        <v>13695.7</v>
      </c>
      <c r="AG63" s="17">
        <v>0</v>
      </c>
      <c r="AH63" s="17">
        <v>41994.1</v>
      </c>
      <c r="AI63" s="17">
        <v>43173.2</v>
      </c>
      <c r="AJ63" s="17">
        <v>16688.8</v>
      </c>
      <c r="AK63" s="17">
        <v>44805.8</v>
      </c>
      <c r="AL63" s="17">
        <v>4988.5</v>
      </c>
      <c r="AM63" s="17">
        <v>23854.1</v>
      </c>
      <c r="AN63" s="17">
        <v>26756.5</v>
      </c>
      <c r="AO63" s="17">
        <v>0</v>
      </c>
      <c r="AP63" s="17">
        <v>0</v>
      </c>
      <c r="AQ63" s="17">
        <v>1142638.6000000001</v>
      </c>
      <c r="AR63" s="18"/>
      <c r="AS63" s="18"/>
    </row>
    <row r="64" spans="1:45" s="19" customFormat="1" ht="12" customHeight="1">
      <c r="A64" s="22">
        <v>32143</v>
      </c>
      <c r="B64" s="17">
        <v>0</v>
      </c>
      <c r="C64" s="17">
        <v>46272.42</v>
      </c>
      <c r="D64" s="17">
        <v>35705.870000000003</v>
      </c>
      <c r="E64" s="17">
        <v>106626</v>
      </c>
      <c r="F64" s="17">
        <v>66858.28</v>
      </c>
      <c r="G64" s="17">
        <v>29165.49</v>
      </c>
      <c r="H64" s="17">
        <v>0</v>
      </c>
      <c r="I64" s="17">
        <v>10243.65</v>
      </c>
      <c r="J64" s="17">
        <v>92035.1</v>
      </c>
      <c r="K64" s="17">
        <v>134881.9</v>
      </c>
      <c r="L64" s="17">
        <v>0</v>
      </c>
      <c r="M64" s="17">
        <v>28554.17</v>
      </c>
      <c r="N64" s="17">
        <v>0</v>
      </c>
      <c r="O64" s="17">
        <v>74344.070000000007</v>
      </c>
      <c r="P64" s="17">
        <v>8259.1419999999998</v>
      </c>
      <c r="Q64" s="17">
        <v>10120.299999999999</v>
      </c>
      <c r="R64" s="17">
        <v>3057.4969999999998</v>
      </c>
      <c r="S64" s="17">
        <v>9434.6589999999997</v>
      </c>
      <c r="T64" s="17">
        <v>0</v>
      </c>
      <c r="U64" s="17">
        <v>0</v>
      </c>
      <c r="V64" s="17">
        <v>0</v>
      </c>
      <c r="W64" s="17">
        <v>36.28</v>
      </c>
      <c r="X64" s="17">
        <v>2350.0369999999998</v>
      </c>
      <c r="Y64" s="17">
        <v>32979.93</v>
      </c>
      <c r="Z64" s="17">
        <v>77824.23</v>
      </c>
      <c r="AA64" s="17">
        <v>10220.07</v>
      </c>
      <c r="AB64" s="17">
        <v>0</v>
      </c>
      <c r="AC64" s="17">
        <v>19971.23</v>
      </c>
      <c r="AD64" s="17">
        <v>0</v>
      </c>
      <c r="AE64" s="17">
        <v>5029.2700000000004</v>
      </c>
      <c r="AF64" s="17">
        <v>18575.36</v>
      </c>
      <c r="AG64" s="17">
        <v>0</v>
      </c>
      <c r="AH64" s="17">
        <v>34605.040000000001</v>
      </c>
      <c r="AI64" s="17">
        <v>26104.37</v>
      </c>
      <c r="AJ64" s="17">
        <v>11947.41</v>
      </c>
      <c r="AK64" s="17">
        <v>44406.720000000001</v>
      </c>
      <c r="AL64" s="17">
        <v>1392.472</v>
      </c>
      <c r="AM64" s="17">
        <v>12369.66</v>
      </c>
      <c r="AN64" s="17">
        <v>54362.86</v>
      </c>
      <c r="AO64" s="17">
        <v>0</v>
      </c>
      <c r="AP64" s="17">
        <v>0</v>
      </c>
      <c r="AQ64" s="17">
        <v>1007733.4870000002</v>
      </c>
      <c r="AR64" s="18"/>
      <c r="AS64" s="18"/>
    </row>
    <row r="65" spans="1:45" s="19" customFormat="1" ht="12" customHeight="1">
      <c r="A65" s="22">
        <v>32174</v>
      </c>
      <c r="B65" s="17">
        <v>0</v>
      </c>
      <c r="C65" s="17">
        <v>0</v>
      </c>
      <c r="D65" s="17">
        <v>17125.07</v>
      </c>
      <c r="E65" s="17">
        <v>97439.91</v>
      </c>
      <c r="F65" s="17">
        <v>52125.25</v>
      </c>
      <c r="G65" s="17">
        <v>25335.23</v>
      </c>
      <c r="H65" s="17">
        <v>0</v>
      </c>
      <c r="I65" s="17">
        <v>12330.66</v>
      </c>
      <c r="J65" s="17">
        <v>38606.410000000003</v>
      </c>
      <c r="K65" s="17">
        <v>141794.20000000001</v>
      </c>
      <c r="L65" s="17">
        <v>15848.01</v>
      </c>
      <c r="M65" s="17">
        <v>0</v>
      </c>
      <c r="N65" s="17">
        <v>18949.04</v>
      </c>
      <c r="O65" s="17">
        <v>52592.39</v>
      </c>
      <c r="P65" s="17">
        <v>14512</v>
      </c>
      <c r="Q65" s="17">
        <v>0</v>
      </c>
      <c r="R65" s="17">
        <v>1019.468</v>
      </c>
      <c r="S65" s="17">
        <v>11521.93</v>
      </c>
      <c r="T65" s="17">
        <v>0</v>
      </c>
      <c r="U65" s="17">
        <v>0</v>
      </c>
      <c r="V65" s="17">
        <v>0</v>
      </c>
      <c r="W65" s="17">
        <v>0</v>
      </c>
      <c r="X65" s="17">
        <v>564.154</v>
      </c>
      <c r="Y65" s="17">
        <v>24921.05</v>
      </c>
      <c r="Z65" s="17">
        <v>44990.83</v>
      </c>
      <c r="AA65" s="17">
        <v>11398.27</v>
      </c>
      <c r="AB65" s="17">
        <v>0</v>
      </c>
      <c r="AC65" s="17">
        <v>19945.84</v>
      </c>
      <c r="AD65" s="17">
        <v>0</v>
      </c>
      <c r="AE65" s="17">
        <v>4332.875</v>
      </c>
      <c r="AF65" s="17">
        <v>0</v>
      </c>
      <c r="AG65" s="17">
        <v>0</v>
      </c>
      <c r="AH65" s="17">
        <v>35100.81</v>
      </c>
      <c r="AI65" s="17">
        <v>0</v>
      </c>
      <c r="AJ65" s="17">
        <v>18841.560000000001</v>
      </c>
      <c r="AK65" s="17">
        <v>22714.27</v>
      </c>
      <c r="AL65" s="17">
        <v>924.23299999999995</v>
      </c>
      <c r="AM65" s="17">
        <v>20158.07</v>
      </c>
      <c r="AN65" s="17">
        <v>33516.370000000003</v>
      </c>
      <c r="AO65" s="17">
        <v>0</v>
      </c>
      <c r="AP65" s="17">
        <v>23500.37</v>
      </c>
      <c r="AQ65" s="17">
        <v>760108.2699999999</v>
      </c>
      <c r="AR65" s="18"/>
      <c r="AS65" s="18"/>
    </row>
    <row r="66" spans="1:45" s="19" customFormat="1" ht="12" customHeight="1">
      <c r="A66" s="22">
        <v>32203</v>
      </c>
      <c r="B66" s="17">
        <v>0</v>
      </c>
      <c r="C66" s="17">
        <v>71039.87</v>
      </c>
      <c r="D66" s="17">
        <v>27026.79</v>
      </c>
      <c r="E66" s="17">
        <v>160765.79999999999</v>
      </c>
      <c r="F66" s="17">
        <v>32114.240000000002</v>
      </c>
      <c r="G66" s="17">
        <v>18569.919999999998</v>
      </c>
      <c r="H66" s="17">
        <v>0</v>
      </c>
      <c r="I66" s="17">
        <v>0</v>
      </c>
      <c r="J66" s="17">
        <v>121896.7</v>
      </c>
      <c r="K66" s="17">
        <v>124743.3</v>
      </c>
      <c r="L66" s="17">
        <v>12902.39</v>
      </c>
      <c r="M66" s="17">
        <v>10997.37</v>
      </c>
      <c r="N66" s="17">
        <v>2928.703</v>
      </c>
      <c r="O66" s="17">
        <v>20718.599999999999</v>
      </c>
      <c r="P66" s="17">
        <v>17036.18</v>
      </c>
      <c r="Q66" s="17">
        <v>25189.21</v>
      </c>
      <c r="R66" s="17">
        <v>930.58199999999999</v>
      </c>
      <c r="S66" s="17">
        <v>10759.56</v>
      </c>
      <c r="T66" s="17">
        <v>0</v>
      </c>
      <c r="U66" s="17">
        <v>0</v>
      </c>
      <c r="V66" s="17">
        <v>0</v>
      </c>
      <c r="W66" s="17">
        <v>0</v>
      </c>
      <c r="X66" s="17">
        <v>3406.692</v>
      </c>
      <c r="Y66" s="17">
        <v>54415.51</v>
      </c>
      <c r="Z66" s="17">
        <v>62389.54</v>
      </c>
      <c r="AA66" s="17">
        <v>19893.23</v>
      </c>
      <c r="AB66" s="17">
        <v>0</v>
      </c>
      <c r="AC66" s="17">
        <v>0</v>
      </c>
      <c r="AD66" s="17">
        <v>37885.39</v>
      </c>
      <c r="AE66" s="17">
        <v>20501.650000000001</v>
      </c>
      <c r="AF66" s="17">
        <v>25654.5</v>
      </c>
      <c r="AG66" s="17">
        <v>0</v>
      </c>
      <c r="AH66" s="17">
        <v>47305.99</v>
      </c>
      <c r="AI66" s="17">
        <v>59560.74</v>
      </c>
      <c r="AJ66" s="17">
        <v>18012.16</v>
      </c>
      <c r="AK66" s="17">
        <v>36976.26</v>
      </c>
      <c r="AL66" s="17">
        <v>5844.8440000000001</v>
      </c>
      <c r="AM66" s="17">
        <v>28288.42</v>
      </c>
      <c r="AN66" s="17">
        <v>48500.01</v>
      </c>
      <c r="AO66" s="17">
        <v>0</v>
      </c>
      <c r="AP66" s="17">
        <v>0</v>
      </c>
      <c r="AQ66" s="17">
        <v>1126254.1510000001</v>
      </c>
      <c r="AR66" s="18"/>
      <c r="AS66" s="18"/>
    </row>
    <row r="67" spans="1:45" s="19" customFormat="1" ht="12" customHeight="1">
      <c r="A67" s="22">
        <v>32234</v>
      </c>
      <c r="B67" s="17">
        <v>907</v>
      </c>
      <c r="C67" s="17">
        <v>46748.59</v>
      </c>
      <c r="D67" s="17">
        <v>20730.39</v>
      </c>
      <c r="E67" s="17">
        <v>181243.3</v>
      </c>
      <c r="F67" s="17">
        <v>48603.82</v>
      </c>
      <c r="G67" s="17">
        <v>8710.8279999999995</v>
      </c>
      <c r="H67" s="17">
        <v>0</v>
      </c>
      <c r="I67" s="17">
        <v>0</v>
      </c>
      <c r="J67" s="17">
        <v>149016.6</v>
      </c>
      <c r="K67" s="17">
        <v>223053.1</v>
      </c>
      <c r="L67" s="17">
        <v>0</v>
      </c>
      <c r="M67" s="17">
        <v>22195.200000000001</v>
      </c>
      <c r="N67" s="17">
        <v>17.233000000000001</v>
      </c>
      <c r="O67" s="17">
        <v>152731.5</v>
      </c>
      <c r="P67" s="17">
        <v>16463.86</v>
      </c>
      <c r="Q67" s="17">
        <v>27070.32</v>
      </c>
      <c r="R67" s="17">
        <v>525.15300000000002</v>
      </c>
      <c r="S67" s="17">
        <v>55385.18</v>
      </c>
      <c r="T67" s="17">
        <v>682.971</v>
      </c>
      <c r="U67" s="17">
        <v>0</v>
      </c>
      <c r="V67" s="17">
        <v>0</v>
      </c>
      <c r="W67" s="17">
        <v>0</v>
      </c>
      <c r="X67" s="17">
        <v>8895.8559999999998</v>
      </c>
      <c r="Y67" s="17">
        <v>83235.520000000004</v>
      </c>
      <c r="Z67" s="17">
        <v>115261</v>
      </c>
      <c r="AA67" s="17">
        <v>19702.439999999999</v>
      </c>
      <c r="AB67" s="17">
        <v>19583.04</v>
      </c>
      <c r="AC67" s="17">
        <v>14496.58</v>
      </c>
      <c r="AD67" s="17">
        <v>0</v>
      </c>
      <c r="AE67" s="17">
        <v>5668.9769999999999</v>
      </c>
      <c r="AF67" s="17">
        <v>10847.72</v>
      </c>
      <c r="AG67" s="17">
        <v>0</v>
      </c>
      <c r="AH67" s="17">
        <v>32227.84</v>
      </c>
      <c r="AI67" s="17">
        <v>9844.5779999999995</v>
      </c>
      <c r="AJ67" s="17">
        <v>21741.52</v>
      </c>
      <c r="AK67" s="17">
        <v>24068.15</v>
      </c>
      <c r="AL67" s="17">
        <v>4356.9560000000001</v>
      </c>
      <c r="AM67" s="17">
        <v>44912.83</v>
      </c>
      <c r="AN67" s="17">
        <v>68337.009999999995</v>
      </c>
      <c r="AO67" s="17">
        <v>0</v>
      </c>
      <c r="AP67" s="17">
        <v>0</v>
      </c>
      <c r="AQ67" s="17">
        <v>1437265.0620000002</v>
      </c>
      <c r="AR67" s="18"/>
      <c r="AS67" s="18"/>
    </row>
    <row r="68" spans="1:45" s="19" customFormat="1" ht="12" customHeight="1">
      <c r="A68" s="22">
        <v>32264</v>
      </c>
      <c r="B68" s="17">
        <v>907</v>
      </c>
      <c r="C68" s="17">
        <v>31306.01</v>
      </c>
      <c r="D68" s="17">
        <v>38786.04</v>
      </c>
      <c r="E68" s="17">
        <v>176411.5</v>
      </c>
      <c r="F68" s="17">
        <v>47968.6</v>
      </c>
      <c r="G68" s="17">
        <v>22680.44</v>
      </c>
      <c r="H68" s="17">
        <v>0</v>
      </c>
      <c r="I68" s="17">
        <v>12082.14</v>
      </c>
      <c r="J68" s="17">
        <v>69677.55</v>
      </c>
      <c r="K68" s="17">
        <v>158548.1</v>
      </c>
      <c r="L68" s="17">
        <v>0</v>
      </c>
      <c r="M68" s="17">
        <v>0</v>
      </c>
      <c r="N68" s="17">
        <v>38.094000000000001</v>
      </c>
      <c r="O68" s="17">
        <v>167503</v>
      </c>
      <c r="P68" s="17">
        <v>29736.9</v>
      </c>
      <c r="Q68" s="17">
        <v>16597.189999999999</v>
      </c>
      <c r="R68" s="17">
        <v>1045.771</v>
      </c>
      <c r="S68" s="17">
        <v>66331.5</v>
      </c>
      <c r="T68" s="17">
        <v>18930</v>
      </c>
      <c r="U68" s="17">
        <v>0</v>
      </c>
      <c r="V68" s="17">
        <v>0</v>
      </c>
      <c r="W68" s="17">
        <v>19.954000000000001</v>
      </c>
      <c r="X68" s="17">
        <v>20905.439999999999</v>
      </c>
      <c r="Y68" s="17">
        <v>115497.7</v>
      </c>
      <c r="Z68" s="17">
        <v>116695.5</v>
      </c>
      <c r="AA68" s="17">
        <v>23211.85</v>
      </c>
      <c r="AB68" s="17">
        <v>21543.06</v>
      </c>
      <c r="AC68" s="17">
        <v>0</v>
      </c>
      <c r="AD68" s="17">
        <v>35578.89</v>
      </c>
      <c r="AE68" s="17">
        <v>588.18949999999995</v>
      </c>
      <c r="AF68" s="17">
        <v>38442.29</v>
      </c>
      <c r="AG68" s="17">
        <v>0</v>
      </c>
      <c r="AH68" s="17">
        <v>32774.629999999997</v>
      </c>
      <c r="AI68" s="17">
        <v>65674.960000000006</v>
      </c>
      <c r="AJ68" s="17">
        <v>22936.44</v>
      </c>
      <c r="AK68" s="17">
        <v>39415.5</v>
      </c>
      <c r="AL68" s="17">
        <v>2926.027</v>
      </c>
      <c r="AM68" s="17">
        <v>45213.95</v>
      </c>
      <c r="AN68" s="17">
        <v>73467</v>
      </c>
      <c r="AO68" s="17">
        <v>0</v>
      </c>
      <c r="AP68" s="17">
        <v>15023.54</v>
      </c>
      <c r="AQ68" s="17">
        <v>1528464.7555</v>
      </c>
      <c r="AR68" s="18"/>
      <c r="AS68" s="18"/>
    </row>
    <row r="69" spans="1:45" s="19" customFormat="1" ht="12" customHeight="1">
      <c r="A69" s="22">
        <v>32295</v>
      </c>
      <c r="B69" s="17">
        <v>15607.65</v>
      </c>
      <c r="C69" s="17">
        <v>41017.26</v>
      </c>
      <c r="D69" s="17">
        <v>42382.3</v>
      </c>
      <c r="E69" s="17">
        <v>108921.60000000001</v>
      </c>
      <c r="F69" s="17">
        <v>47954.36</v>
      </c>
      <c r="G69" s="17">
        <v>37190.629999999997</v>
      </c>
      <c r="H69" s="17">
        <v>0</v>
      </c>
      <c r="I69" s="17">
        <v>0</v>
      </c>
      <c r="J69" s="17">
        <v>157175.29999999999</v>
      </c>
      <c r="K69" s="17">
        <v>153094</v>
      </c>
      <c r="L69" s="17">
        <v>10873.29</v>
      </c>
      <c r="M69" s="17">
        <v>25954.71</v>
      </c>
      <c r="N69" s="17">
        <v>0</v>
      </c>
      <c r="O69" s="17">
        <v>93190.63</v>
      </c>
      <c r="P69" s="17">
        <v>50049.17</v>
      </c>
      <c r="Q69" s="17">
        <v>35741.24</v>
      </c>
      <c r="R69" s="17">
        <v>1128.308</v>
      </c>
      <c r="S69" s="17">
        <v>79357.919999999998</v>
      </c>
      <c r="T69" s="17">
        <v>35724.01</v>
      </c>
      <c r="U69" s="17">
        <v>0</v>
      </c>
      <c r="V69" s="17">
        <v>0</v>
      </c>
      <c r="W69" s="17">
        <v>17.233000000000001</v>
      </c>
      <c r="X69" s="17">
        <v>23874.959999999999</v>
      </c>
      <c r="Y69" s="17">
        <v>110211.1</v>
      </c>
      <c r="Z69" s="17">
        <v>96338.91</v>
      </c>
      <c r="AA69" s="17">
        <v>22808.33</v>
      </c>
      <c r="AB69" s="17">
        <v>22858.21</v>
      </c>
      <c r="AC69" s="17">
        <v>17051.599999999999</v>
      </c>
      <c r="AD69" s="17">
        <v>23145.33</v>
      </c>
      <c r="AE69" s="17">
        <v>7776.5730000000003</v>
      </c>
      <c r="AF69" s="17">
        <v>8718.0840000000007</v>
      </c>
      <c r="AG69" s="17">
        <v>0</v>
      </c>
      <c r="AH69" s="17">
        <v>31369.18</v>
      </c>
      <c r="AI69" s="17">
        <v>0</v>
      </c>
      <c r="AJ69" s="17">
        <v>21098</v>
      </c>
      <c r="AK69" s="17">
        <v>46514.59</v>
      </c>
      <c r="AL69" s="17">
        <v>26727.48</v>
      </c>
      <c r="AM69" s="17">
        <v>49867.77</v>
      </c>
      <c r="AN69" s="17">
        <v>68953.77</v>
      </c>
      <c r="AO69" s="17">
        <v>0</v>
      </c>
      <c r="AP69" s="17">
        <v>39861.74</v>
      </c>
      <c r="AQ69" s="17">
        <v>1552555.2380000004</v>
      </c>
      <c r="AR69" s="18"/>
      <c r="AS69" s="18"/>
    </row>
    <row r="70" spans="1:45" s="19" customFormat="1" ht="12" customHeight="1">
      <c r="A70" s="22">
        <v>32325</v>
      </c>
      <c r="B70" s="17">
        <v>725.6</v>
      </c>
      <c r="C70" s="17">
        <v>44130.09</v>
      </c>
      <c r="D70" s="17">
        <v>36918.57</v>
      </c>
      <c r="E70" s="17">
        <v>109367.8</v>
      </c>
      <c r="F70" s="17">
        <v>33724.85</v>
      </c>
      <c r="G70" s="17">
        <v>30305.59</v>
      </c>
      <c r="H70" s="17">
        <v>0</v>
      </c>
      <c r="I70" s="17">
        <v>12931.09</v>
      </c>
      <c r="J70" s="17">
        <v>68273.06</v>
      </c>
      <c r="K70" s="17">
        <v>244766.8</v>
      </c>
      <c r="L70" s="17">
        <v>8589.2900000000009</v>
      </c>
      <c r="M70" s="17">
        <v>0</v>
      </c>
      <c r="N70" s="17">
        <v>0</v>
      </c>
      <c r="O70" s="17">
        <v>95995.07</v>
      </c>
      <c r="P70" s="17">
        <v>19896.86</v>
      </c>
      <c r="Q70" s="17">
        <v>11497.13</v>
      </c>
      <c r="R70" s="17">
        <v>1110.1679999999999</v>
      </c>
      <c r="S70" s="17">
        <v>92163.09</v>
      </c>
      <c r="T70" s="17">
        <v>17376.310000000001</v>
      </c>
      <c r="U70" s="17">
        <v>0</v>
      </c>
      <c r="V70" s="17">
        <v>0</v>
      </c>
      <c r="W70" s="17">
        <v>0</v>
      </c>
      <c r="X70" s="17">
        <v>14013.15</v>
      </c>
      <c r="Y70" s="17">
        <v>84795.16</v>
      </c>
      <c r="Z70" s="17">
        <v>114916.9</v>
      </c>
      <c r="AA70" s="17">
        <v>25086.71</v>
      </c>
      <c r="AB70" s="17">
        <v>4330.018</v>
      </c>
      <c r="AC70" s="17">
        <v>22045.54</v>
      </c>
      <c r="AD70" s="17">
        <v>38962</v>
      </c>
      <c r="AE70" s="17">
        <v>8466.0740000000005</v>
      </c>
      <c r="AF70" s="17">
        <v>48012.05</v>
      </c>
      <c r="AG70" s="17">
        <v>0</v>
      </c>
      <c r="AH70" s="17">
        <v>19235.88</v>
      </c>
      <c r="AI70" s="17">
        <v>0</v>
      </c>
      <c r="AJ70" s="17">
        <v>14657.93</v>
      </c>
      <c r="AK70" s="17">
        <v>34848.75</v>
      </c>
      <c r="AL70" s="17">
        <v>2941.4470000000001</v>
      </c>
      <c r="AM70" s="17">
        <v>53498.49</v>
      </c>
      <c r="AN70" s="17">
        <v>61042.91</v>
      </c>
      <c r="AO70" s="17">
        <v>0</v>
      </c>
      <c r="AP70" s="17">
        <v>42996.34</v>
      </c>
      <c r="AQ70" s="17">
        <v>1417620.7169999999</v>
      </c>
      <c r="AR70" s="18"/>
      <c r="AS70" s="18"/>
    </row>
    <row r="71" spans="1:45" s="19" customFormat="1" ht="12" customHeight="1">
      <c r="A71" s="22">
        <v>32356</v>
      </c>
      <c r="B71" s="17">
        <v>4470.6030000000001</v>
      </c>
      <c r="C71" s="17">
        <v>47481.45</v>
      </c>
      <c r="D71" s="17">
        <v>30059.39</v>
      </c>
      <c r="E71" s="17">
        <v>147163.9</v>
      </c>
      <c r="F71" s="17">
        <v>66293.039999999994</v>
      </c>
      <c r="G71" s="17">
        <v>29000.42</v>
      </c>
      <c r="H71" s="17">
        <v>0</v>
      </c>
      <c r="I71" s="17">
        <v>0</v>
      </c>
      <c r="J71" s="17">
        <v>121752.5</v>
      </c>
      <c r="K71" s="17">
        <v>202934</v>
      </c>
      <c r="L71" s="17">
        <v>9243.2369999999992</v>
      </c>
      <c r="M71" s="17">
        <v>0</v>
      </c>
      <c r="N71" s="17">
        <v>0</v>
      </c>
      <c r="O71" s="17">
        <v>95384.66</v>
      </c>
      <c r="P71" s="17">
        <v>86500.59</v>
      </c>
      <c r="Q71" s="17">
        <v>53369.7</v>
      </c>
      <c r="R71" s="17">
        <v>19196.650000000001</v>
      </c>
      <c r="S71" s="17">
        <v>51227.41</v>
      </c>
      <c r="T71" s="17">
        <v>13773.7</v>
      </c>
      <c r="U71" s="17">
        <v>0</v>
      </c>
      <c r="V71" s="17">
        <v>0</v>
      </c>
      <c r="W71" s="17">
        <v>0</v>
      </c>
      <c r="X71" s="17">
        <v>29880.39</v>
      </c>
      <c r="Y71" s="17">
        <v>83510.259999999995</v>
      </c>
      <c r="Z71" s="17">
        <v>91971.62</v>
      </c>
      <c r="AA71" s="17">
        <v>22500.86</v>
      </c>
      <c r="AB71" s="17">
        <v>29013.119999999999</v>
      </c>
      <c r="AC71" s="17">
        <v>0</v>
      </c>
      <c r="AD71" s="17">
        <v>34887.85</v>
      </c>
      <c r="AE71" s="17">
        <v>7423.7039999999997</v>
      </c>
      <c r="AF71" s="17">
        <v>19778.04</v>
      </c>
      <c r="AG71" s="17">
        <v>0</v>
      </c>
      <c r="AH71" s="17">
        <v>39480.980000000003</v>
      </c>
      <c r="AI71" s="17">
        <v>56666.64</v>
      </c>
      <c r="AJ71" s="17">
        <v>19772.650000000001</v>
      </c>
      <c r="AK71" s="17">
        <v>61262.41</v>
      </c>
      <c r="AL71" s="17">
        <v>6610.2160000000003</v>
      </c>
      <c r="AM71" s="17">
        <v>51524.86</v>
      </c>
      <c r="AN71" s="17">
        <v>73724.59</v>
      </c>
      <c r="AO71" s="17">
        <v>0</v>
      </c>
      <c r="AP71" s="17">
        <v>0</v>
      </c>
      <c r="AQ71" s="17">
        <v>1605859.4400000002</v>
      </c>
      <c r="AR71" s="18"/>
      <c r="AS71" s="18"/>
    </row>
    <row r="72" spans="1:45" s="19" customFormat="1" ht="12" customHeight="1">
      <c r="A72" s="22">
        <v>32387</v>
      </c>
      <c r="B72" s="17">
        <v>937.83799999999997</v>
      </c>
      <c r="C72" s="17">
        <v>22421.95</v>
      </c>
      <c r="D72" s="17">
        <v>36268.21</v>
      </c>
      <c r="E72" s="17">
        <v>151196.9</v>
      </c>
      <c r="F72" s="17">
        <v>44676.639999999999</v>
      </c>
      <c r="G72" s="17">
        <v>17372.68</v>
      </c>
      <c r="H72" s="17">
        <v>0</v>
      </c>
      <c r="I72" s="17">
        <v>14034.91</v>
      </c>
      <c r="J72" s="17">
        <v>141500.1</v>
      </c>
      <c r="K72" s="17">
        <v>152255.29999999999</v>
      </c>
      <c r="L72" s="17">
        <v>0</v>
      </c>
      <c r="M72" s="17">
        <v>22895.4</v>
      </c>
      <c r="N72" s="17">
        <v>0</v>
      </c>
      <c r="O72" s="17">
        <v>75188.479999999996</v>
      </c>
      <c r="P72" s="17">
        <v>44033.94</v>
      </c>
      <c r="Q72" s="17">
        <v>61812.05</v>
      </c>
      <c r="R72" s="17">
        <v>1252.567</v>
      </c>
      <c r="S72" s="17">
        <v>71331.02</v>
      </c>
      <c r="T72" s="17">
        <v>14474.81</v>
      </c>
      <c r="U72" s="17">
        <v>0</v>
      </c>
      <c r="V72" s="17">
        <v>0</v>
      </c>
      <c r="W72" s="17">
        <v>0</v>
      </c>
      <c r="X72" s="17">
        <v>23303.55</v>
      </c>
      <c r="Y72" s="17">
        <v>72733.73</v>
      </c>
      <c r="Z72" s="17">
        <v>195233.5</v>
      </c>
      <c r="AA72" s="17">
        <v>30725.53</v>
      </c>
      <c r="AB72" s="17">
        <v>7498.1689999999999</v>
      </c>
      <c r="AC72" s="17">
        <v>19945.84</v>
      </c>
      <c r="AD72" s="17">
        <v>87971.97</v>
      </c>
      <c r="AE72" s="17">
        <v>401.2568</v>
      </c>
      <c r="AF72" s="17">
        <v>35093.64</v>
      </c>
      <c r="AG72" s="17">
        <v>0</v>
      </c>
      <c r="AH72" s="17">
        <v>35584.74</v>
      </c>
      <c r="AI72" s="17">
        <v>17.233000000000001</v>
      </c>
      <c r="AJ72" s="17">
        <v>12537.46</v>
      </c>
      <c r="AK72" s="17">
        <v>29014.93</v>
      </c>
      <c r="AL72" s="17">
        <v>0</v>
      </c>
      <c r="AM72" s="17">
        <v>64235.55</v>
      </c>
      <c r="AN72" s="17">
        <v>94247.28</v>
      </c>
      <c r="AO72" s="17">
        <v>0</v>
      </c>
      <c r="AP72" s="17">
        <v>0</v>
      </c>
      <c r="AQ72" s="17">
        <v>1580197.1738000002</v>
      </c>
      <c r="AR72" s="18"/>
      <c r="AS72" s="18"/>
    </row>
    <row r="73" spans="1:45" s="19" customFormat="1" ht="12" customHeight="1">
      <c r="A73" s="22">
        <v>32417</v>
      </c>
      <c r="B73" s="17">
        <v>7730.3609999999999</v>
      </c>
      <c r="C73" s="17">
        <v>0</v>
      </c>
      <c r="D73" s="17">
        <v>29943.83</v>
      </c>
      <c r="E73" s="17">
        <v>199924.4</v>
      </c>
      <c r="F73" s="17">
        <v>57879.71</v>
      </c>
      <c r="G73" s="17">
        <v>16144.6</v>
      </c>
      <c r="H73" s="17">
        <v>0</v>
      </c>
      <c r="I73" s="17">
        <v>10370.629999999999</v>
      </c>
      <c r="J73" s="17">
        <v>70586.820000000007</v>
      </c>
      <c r="K73" s="17">
        <v>162699.5</v>
      </c>
      <c r="L73" s="17">
        <v>3858.3780000000002</v>
      </c>
      <c r="M73" s="17">
        <v>0</v>
      </c>
      <c r="N73" s="17">
        <v>68.025000000000006</v>
      </c>
      <c r="O73" s="17">
        <v>41087.1</v>
      </c>
      <c r="P73" s="17">
        <v>9070</v>
      </c>
      <c r="Q73" s="17">
        <v>51009.68</v>
      </c>
      <c r="R73" s="17">
        <v>1306.9870000000001</v>
      </c>
      <c r="S73" s="17">
        <v>47204.5</v>
      </c>
      <c r="T73" s="17">
        <v>3228.92</v>
      </c>
      <c r="U73" s="17">
        <v>0</v>
      </c>
      <c r="V73" s="17">
        <v>0</v>
      </c>
      <c r="W73" s="17">
        <v>0</v>
      </c>
      <c r="X73" s="17">
        <v>27151.040000000001</v>
      </c>
      <c r="Y73" s="17">
        <v>99901.61</v>
      </c>
      <c r="Z73" s="17">
        <v>172927.9</v>
      </c>
      <c r="AA73" s="17">
        <v>31710.54</v>
      </c>
      <c r="AB73" s="17">
        <v>6996.598</v>
      </c>
      <c r="AC73" s="17">
        <v>0</v>
      </c>
      <c r="AD73" s="17">
        <v>23471.07</v>
      </c>
      <c r="AE73" s="17">
        <v>269.28829999999999</v>
      </c>
      <c r="AF73" s="17">
        <v>28194.1</v>
      </c>
      <c r="AG73" s="17">
        <v>0</v>
      </c>
      <c r="AH73" s="17">
        <v>34920.5</v>
      </c>
      <c r="AI73" s="17">
        <v>72591.740000000005</v>
      </c>
      <c r="AJ73" s="17">
        <v>16440.830000000002</v>
      </c>
      <c r="AK73" s="17">
        <v>62720.86</v>
      </c>
      <c r="AL73" s="17">
        <v>4275.598</v>
      </c>
      <c r="AM73" s="17">
        <v>62017.75</v>
      </c>
      <c r="AN73" s="17">
        <v>50353.919999999998</v>
      </c>
      <c r="AO73" s="17">
        <v>0</v>
      </c>
      <c r="AP73" s="17">
        <v>0</v>
      </c>
      <c r="AQ73" s="17">
        <v>1406056.7853000003</v>
      </c>
      <c r="AR73" s="18"/>
      <c r="AS73" s="18"/>
    </row>
    <row r="74" spans="1:45" s="19" customFormat="1" ht="12" customHeight="1">
      <c r="A74" s="22">
        <v>32448</v>
      </c>
      <c r="B74" s="17">
        <v>8698.1299999999992</v>
      </c>
      <c r="C74" s="17">
        <v>0</v>
      </c>
      <c r="D74" s="17">
        <v>31945.45</v>
      </c>
      <c r="E74" s="17">
        <v>110208.6</v>
      </c>
      <c r="F74" s="17">
        <v>64992.09</v>
      </c>
      <c r="G74" s="17">
        <v>18403.939999999999</v>
      </c>
      <c r="H74" s="17">
        <v>0</v>
      </c>
      <c r="I74" s="17">
        <v>0</v>
      </c>
      <c r="J74" s="17">
        <v>151474.79999999999</v>
      </c>
      <c r="K74" s="17">
        <v>201691.4</v>
      </c>
      <c r="L74" s="17">
        <v>11794.62</v>
      </c>
      <c r="M74" s="17">
        <v>24995.11</v>
      </c>
      <c r="N74" s="17">
        <v>0</v>
      </c>
      <c r="O74" s="17">
        <v>78550.73</v>
      </c>
      <c r="P74" s="17">
        <v>23279.06</v>
      </c>
      <c r="Q74" s="17">
        <v>55498.42</v>
      </c>
      <c r="R74" s="17">
        <v>1432.153</v>
      </c>
      <c r="S74" s="17">
        <v>58343.59</v>
      </c>
      <c r="T74" s="17">
        <v>0</v>
      </c>
      <c r="U74" s="17">
        <v>0</v>
      </c>
      <c r="V74" s="17">
        <v>0</v>
      </c>
      <c r="W74" s="17">
        <v>0</v>
      </c>
      <c r="X74" s="17">
        <v>15206.76</v>
      </c>
      <c r="Y74" s="17">
        <v>73184.02</v>
      </c>
      <c r="Z74" s="17">
        <v>36696.31</v>
      </c>
      <c r="AA74" s="17">
        <v>26828.52</v>
      </c>
      <c r="AB74" s="17">
        <v>4414.3689999999997</v>
      </c>
      <c r="AC74" s="17">
        <v>0</v>
      </c>
      <c r="AD74" s="17">
        <v>10734.34</v>
      </c>
      <c r="AE74" s="17">
        <v>20831.7</v>
      </c>
      <c r="AF74" s="17">
        <v>15545.07</v>
      </c>
      <c r="AG74" s="17">
        <v>0</v>
      </c>
      <c r="AH74" s="17">
        <v>33681.040000000001</v>
      </c>
      <c r="AI74" s="17">
        <v>14629</v>
      </c>
      <c r="AJ74" s="17">
        <v>15949.73</v>
      </c>
      <c r="AK74" s="17">
        <v>18520.03</v>
      </c>
      <c r="AL74" s="17">
        <v>3303.2939999999999</v>
      </c>
      <c r="AM74" s="17">
        <v>53379.040000000001</v>
      </c>
      <c r="AN74" s="17">
        <v>55880.27</v>
      </c>
      <c r="AO74" s="17">
        <v>0</v>
      </c>
      <c r="AP74" s="17">
        <v>0</v>
      </c>
      <c r="AQ74" s="17">
        <v>1240091.5860000001</v>
      </c>
      <c r="AR74" s="18"/>
      <c r="AS74" s="18"/>
    </row>
    <row r="75" spans="1:45" s="19" customFormat="1" ht="12" customHeight="1">
      <c r="A75" s="22">
        <v>32478</v>
      </c>
      <c r="B75" s="17">
        <v>907</v>
      </c>
      <c r="C75" s="17">
        <v>0</v>
      </c>
      <c r="D75" s="17">
        <v>32144.03</v>
      </c>
      <c r="E75" s="17">
        <v>103984.8</v>
      </c>
      <c r="F75" s="17">
        <v>59187.01</v>
      </c>
      <c r="G75" s="17">
        <v>30770.880000000001</v>
      </c>
      <c r="H75" s="17">
        <v>0</v>
      </c>
      <c r="I75" s="17">
        <v>0</v>
      </c>
      <c r="J75" s="17">
        <v>91791.94</v>
      </c>
      <c r="K75" s="17">
        <v>254898.3</v>
      </c>
      <c r="L75" s="17">
        <v>6925.8519999999999</v>
      </c>
      <c r="M75" s="17">
        <v>0</v>
      </c>
      <c r="N75" s="17">
        <v>0</v>
      </c>
      <c r="O75" s="17">
        <v>12916.58</v>
      </c>
      <c r="P75" s="17">
        <v>59537.29</v>
      </c>
      <c r="Q75" s="17">
        <v>25096.69</v>
      </c>
      <c r="R75" s="17">
        <v>667.55200000000002</v>
      </c>
      <c r="S75" s="17">
        <v>36334.15</v>
      </c>
      <c r="T75" s="17">
        <v>25994.62</v>
      </c>
      <c r="U75" s="17">
        <v>0</v>
      </c>
      <c r="V75" s="17">
        <v>0</v>
      </c>
      <c r="W75" s="17">
        <v>0</v>
      </c>
      <c r="X75" s="17">
        <v>2833.4679999999998</v>
      </c>
      <c r="Y75" s="17">
        <v>85477.95</v>
      </c>
      <c r="Z75" s="17">
        <v>60766.09</v>
      </c>
      <c r="AA75" s="17">
        <v>10805.13</v>
      </c>
      <c r="AB75" s="17">
        <v>6349</v>
      </c>
      <c r="AC75" s="17">
        <v>0</v>
      </c>
      <c r="AD75" s="17">
        <v>21776.89</v>
      </c>
      <c r="AE75" s="17">
        <v>29242</v>
      </c>
      <c r="AF75" s="17">
        <v>38915.74</v>
      </c>
      <c r="AG75" s="17">
        <v>0</v>
      </c>
      <c r="AH75" s="17">
        <v>32092.2</v>
      </c>
      <c r="AI75" s="17">
        <v>38134.82</v>
      </c>
      <c r="AJ75" s="17">
        <v>14035.46</v>
      </c>
      <c r="AK75" s="17">
        <v>19957.63</v>
      </c>
      <c r="AL75" s="17">
        <v>2069.7739999999999</v>
      </c>
      <c r="AM75" s="17">
        <v>29245.31</v>
      </c>
      <c r="AN75" s="17">
        <v>48885.48</v>
      </c>
      <c r="AO75" s="17">
        <v>0</v>
      </c>
      <c r="AP75" s="17">
        <v>17995.79</v>
      </c>
      <c r="AQ75" s="17">
        <v>1199739.4259999997</v>
      </c>
      <c r="AR75" s="18"/>
      <c r="AS75" s="18"/>
    </row>
    <row r="76" spans="1:45" s="19" customFormat="1" ht="12" customHeight="1">
      <c r="A76" s="22">
        <v>32509</v>
      </c>
      <c r="B76" s="17">
        <v>907.55870000000004</v>
      </c>
      <c r="C76" s="17">
        <v>0</v>
      </c>
      <c r="D76" s="17">
        <v>17964.27</v>
      </c>
      <c r="E76" s="17">
        <v>107647.6</v>
      </c>
      <c r="F76" s="17">
        <v>49601.88</v>
      </c>
      <c r="G76" s="17">
        <v>22117.25</v>
      </c>
      <c r="H76" s="17">
        <v>0</v>
      </c>
      <c r="I76" s="17">
        <v>0</v>
      </c>
      <c r="J76" s="17">
        <v>86262.05</v>
      </c>
      <c r="K76" s="17">
        <v>163761.4</v>
      </c>
      <c r="L76" s="17">
        <v>7.9961120000000001</v>
      </c>
      <c r="M76" s="17">
        <v>0</v>
      </c>
      <c r="N76" s="17">
        <v>0</v>
      </c>
      <c r="O76" s="17">
        <v>45736.77</v>
      </c>
      <c r="P76" s="17">
        <v>25796.46</v>
      </c>
      <c r="Q76" s="17">
        <v>45321.96</v>
      </c>
      <c r="R76" s="17">
        <v>1760.144</v>
      </c>
      <c r="S76" s="17">
        <v>7105.5450000000001</v>
      </c>
      <c r="T76" s="17">
        <v>0</v>
      </c>
      <c r="U76" s="17">
        <v>0</v>
      </c>
      <c r="V76" s="17">
        <v>0</v>
      </c>
      <c r="W76" s="17">
        <v>21.98931</v>
      </c>
      <c r="X76" s="17">
        <v>9714.2759999999998</v>
      </c>
      <c r="Y76" s="17">
        <v>28039.37</v>
      </c>
      <c r="Z76" s="17">
        <v>38018.519999999997</v>
      </c>
      <c r="AA76" s="17">
        <v>20643.96</v>
      </c>
      <c r="AB76" s="17">
        <v>0</v>
      </c>
      <c r="AC76" s="17">
        <v>0</v>
      </c>
      <c r="AD76" s="17">
        <v>32217.33</v>
      </c>
      <c r="AE76" s="17">
        <v>1070.48</v>
      </c>
      <c r="AF76" s="17">
        <v>15657.38</v>
      </c>
      <c r="AG76" s="17">
        <v>0</v>
      </c>
      <c r="AH76" s="17">
        <v>32637.13</v>
      </c>
      <c r="AI76" s="17">
        <v>12963</v>
      </c>
      <c r="AJ76" s="17">
        <v>16395.03</v>
      </c>
      <c r="AK76" s="17">
        <v>38541.26</v>
      </c>
      <c r="AL76" s="17">
        <v>1037.4949999999999</v>
      </c>
      <c r="AM76" s="17">
        <v>35054.949999999997</v>
      </c>
      <c r="AN76" s="17">
        <v>34254.339999999997</v>
      </c>
      <c r="AO76" s="17">
        <v>0</v>
      </c>
      <c r="AP76" s="17">
        <v>0</v>
      </c>
      <c r="AQ76" s="17">
        <v>890251.0841219998</v>
      </c>
      <c r="AR76" s="18"/>
      <c r="AS76" s="18"/>
    </row>
    <row r="77" spans="1:45" s="19" customFormat="1" ht="12" customHeight="1">
      <c r="A77" s="22">
        <v>32540</v>
      </c>
      <c r="B77" s="17">
        <v>0</v>
      </c>
      <c r="C77" s="17">
        <v>0</v>
      </c>
      <c r="D77" s="17">
        <v>33207.85</v>
      </c>
      <c r="E77" s="17">
        <v>126430.5</v>
      </c>
      <c r="F77" s="17">
        <v>26832.95</v>
      </c>
      <c r="G77" s="17">
        <v>25607.55</v>
      </c>
      <c r="H77" s="17">
        <v>0</v>
      </c>
      <c r="I77" s="17">
        <v>0</v>
      </c>
      <c r="J77" s="17">
        <v>133868.9</v>
      </c>
      <c r="K77" s="17">
        <v>155053.6</v>
      </c>
      <c r="L77" s="17">
        <v>6872.6580000000004</v>
      </c>
      <c r="M77" s="17">
        <v>27122.81</v>
      </c>
      <c r="N77" s="17">
        <v>0</v>
      </c>
      <c r="O77" s="17">
        <v>23798.43</v>
      </c>
      <c r="P77" s="17">
        <v>10200.040000000001</v>
      </c>
      <c r="Q77" s="17">
        <v>0</v>
      </c>
      <c r="R77" s="17">
        <v>1196.4179999999999</v>
      </c>
      <c r="S77" s="17">
        <v>4315.9009999999998</v>
      </c>
      <c r="T77" s="17">
        <v>0</v>
      </c>
      <c r="U77" s="17">
        <v>0</v>
      </c>
      <c r="V77" s="17">
        <v>0</v>
      </c>
      <c r="W77" s="17">
        <v>0</v>
      </c>
      <c r="X77" s="17">
        <v>2638.7170000000001</v>
      </c>
      <c r="Y77" s="17">
        <v>31907.49</v>
      </c>
      <c r="Z77" s="17">
        <v>40417.35</v>
      </c>
      <c r="AA77" s="17">
        <v>16136.15</v>
      </c>
      <c r="AB77" s="17">
        <v>0</v>
      </c>
      <c r="AC77" s="17">
        <v>0</v>
      </c>
      <c r="AD77" s="17">
        <v>13428.47</v>
      </c>
      <c r="AE77" s="17">
        <v>584.71569999999997</v>
      </c>
      <c r="AF77" s="17">
        <v>21262.66</v>
      </c>
      <c r="AG77" s="17">
        <v>0</v>
      </c>
      <c r="AH77" s="17">
        <v>30705.07</v>
      </c>
      <c r="AI77" s="17">
        <v>16272</v>
      </c>
      <c r="AJ77" s="17">
        <v>12019.15</v>
      </c>
      <c r="AK77" s="17">
        <v>1258.3879999999999</v>
      </c>
      <c r="AL77" s="17">
        <v>19838.349999999999</v>
      </c>
      <c r="AM77" s="17">
        <v>22724.95</v>
      </c>
      <c r="AN77" s="17">
        <v>39656.720000000001</v>
      </c>
      <c r="AO77" s="17">
        <v>0</v>
      </c>
      <c r="AP77" s="17">
        <v>0</v>
      </c>
      <c r="AQ77" s="17">
        <v>843349.87769999972</v>
      </c>
      <c r="AR77" s="18"/>
      <c r="AS77" s="18"/>
    </row>
    <row r="78" spans="1:45" s="19" customFormat="1" ht="12" customHeight="1">
      <c r="A78" s="22">
        <v>32568</v>
      </c>
      <c r="B78" s="17">
        <v>0</v>
      </c>
      <c r="C78" s="17">
        <v>0</v>
      </c>
      <c r="D78" s="17">
        <v>39801.65</v>
      </c>
      <c r="E78" s="17">
        <v>177435.7</v>
      </c>
      <c r="F78" s="17">
        <v>39832.629999999997</v>
      </c>
      <c r="G78" s="17">
        <v>11170.56</v>
      </c>
      <c r="H78" s="17">
        <v>0</v>
      </c>
      <c r="I78" s="17">
        <v>27.98639</v>
      </c>
      <c r="J78" s="17">
        <v>92329.11</v>
      </c>
      <c r="K78" s="17">
        <v>225048.6</v>
      </c>
      <c r="L78" s="17">
        <v>9067.5869999999995</v>
      </c>
      <c r="M78" s="17">
        <v>22399.11</v>
      </c>
      <c r="N78" s="17">
        <v>0</v>
      </c>
      <c r="O78" s="17">
        <v>26502.12</v>
      </c>
      <c r="P78" s="17">
        <v>32790.050000000003</v>
      </c>
      <c r="Q78" s="17">
        <v>45913.68</v>
      </c>
      <c r="R78" s="17">
        <v>1088.473</v>
      </c>
      <c r="S78" s="17">
        <v>7461.3720000000003</v>
      </c>
      <c r="T78" s="17">
        <v>0</v>
      </c>
      <c r="U78" s="17">
        <v>0</v>
      </c>
      <c r="V78" s="17">
        <v>0</v>
      </c>
      <c r="W78" s="17">
        <v>21.98931</v>
      </c>
      <c r="X78" s="17">
        <v>4630.7520000000004</v>
      </c>
      <c r="Y78" s="17">
        <v>63252.25</v>
      </c>
      <c r="Z78" s="17">
        <v>111873.60000000001</v>
      </c>
      <c r="AA78" s="17">
        <v>16309.08</v>
      </c>
      <c r="AB78" s="17">
        <v>0</v>
      </c>
      <c r="AC78" s="17">
        <v>19940.3</v>
      </c>
      <c r="AD78" s="17">
        <v>16679.89</v>
      </c>
      <c r="AE78" s="17">
        <v>592.71550000000002</v>
      </c>
      <c r="AF78" s="17">
        <v>13096.63</v>
      </c>
      <c r="AG78" s="17">
        <v>0</v>
      </c>
      <c r="AH78" s="17">
        <v>37232.9</v>
      </c>
      <c r="AI78" s="17">
        <v>0</v>
      </c>
      <c r="AJ78" s="17">
        <v>16722.87</v>
      </c>
      <c r="AK78" s="17">
        <v>62700.51</v>
      </c>
      <c r="AL78" s="17">
        <v>2445.8110000000001</v>
      </c>
      <c r="AM78" s="17">
        <v>30018.41</v>
      </c>
      <c r="AN78" s="17">
        <v>58372.61</v>
      </c>
      <c r="AO78" s="17">
        <v>0</v>
      </c>
      <c r="AP78" s="17">
        <v>38922.07</v>
      </c>
      <c r="AQ78" s="17">
        <v>1223681.0162000002</v>
      </c>
      <c r="AR78" s="18"/>
      <c r="AS78" s="18"/>
    </row>
    <row r="79" spans="1:45" s="19" customFormat="1" ht="12" customHeight="1">
      <c r="A79" s="22">
        <v>32599</v>
      </c>
      <c r="B79" s="17">
        <v>7996.1120000000001</v>
      </c>
      <c r="C79" s="17">
        <v>0</v>
      </c>
      <c r="D79" s="17">
        <v>28815.99</v>
      </c>
      <c r="E79" s="17">
        <v>213598.1</v>
      </c>
      <c r="F79" s="17">
        <v>55791.86</v>
      </c>
      <c r="G79" s="17">
        <v>26677.03</v>
      </c>
      <c r="H79" s="17">
        <v>0</v>
      </c>
      <c r="I79" s="17">
        <v>12878.73</v>
      </c>
      <c r="J79" s="17">
        <v>98344.17</v>
      </c>
      <c r="K79" s="17">
        <v>132546.6</v>
      </c>
      <c r="L79" s="17">
        <v>2266.9009999999998</v>
      </c>
      <c r="M79" s="17">
        <v>29985.42</v>
      </c>
      <c r="N79" s="17">
        <v>0</v>
      </c>
      <c r="O79" s="17">
        <v>41769.69</v>
      </c>
      <c r="P79" s="17">
        <v>40932.089999999997</v>
      </c>
      <c r="Q79" s="17">
        <v>26682.03</v>
      </c>
      <c r="R79" s="17">
        <v>943.54309999999998</v>
      </c>
      <c r="S79" s="17">
        <v>80873.679999999993</v>
      </c>
      <c r="T79" s="17">
        <v>0</v>
      </c>
      <c r="U79" s="17">
        <v>0</v>
      </c>
      <c r="V79" s="17">
        <v>0</v>
      </c>
      <c r="W79" s="17">
        <v>0</v>
      </c>
      <c r="X79" s="17">
        <v>7421.3919999999998</v>
      </c>
      <c r="Y79" s="17">
        <v>68363.77</v>
      </c>
      <c r="Z79" s="17">
        <v>37251.89</v>
      </c>
      <c r="AA79" s="17">
        <v>24915.89</v>
      </c>
      <c r="AB79" s="17">
        <v>6576.8019999999997</v>
      </c>
      <c r="AC79" s="17">
        <v>0</v>
      </c>
      <c r="AD79" s="17">
        <v>41317.9</v>
      </c>
      <c r="AE79" s="17">
        <v>3360.366</v>
      </c>
      <c r="AF79" s="17">
        <v>14969.71</v>
      </c>
      <c r="AG79" s="17">
        <v>0</v>
      </c>
      <c r="AH79" s="17">
        <v>30894.98</v>
      </c>
      <c r="AI79" s="17">
        <v>172.9195</v>
      </c>
      <c r="AJ79" s="17">
        <v>11466.43</v>
      </c>
      <c r="AK79" s="17">
        <v>25815.45</v>
      </c>
      <c r="AL79" s="17">
        <v>5710.223</v>
      </c>
      <c r="AM79" s="17">
        <v>40314.400000000001</v>
      </c>
      <c r="AN79" s="17">
        <v>59063.28</v>
      </c>
      <c r="AO79" s="17">
        <v>0</v>
      </c>
      <c r="AP79" s="17">
        <v>11133.58</v>
      </c>
      <c r="AQ79" s="17">
        <v>1188850.9286</v>
      </c>
      <c r="AR79" s="18"/>
      <c r="AS79" s="18"/>
    </row>
    <row r="80" spans="1:45" s="19" customFormat="1" ht="12" customHeight="1">
      <c r="A80" s="22">
        <v>32629</v>
      </c>
      <c r="B80" s="17">
        <v>1339.3489999999999</v>
      </c>
      <c r="C80" s="17">
        <v>0</v>
      </c>
      <c r="D80" s="17">
        <v>39921.589999999997</v>
      </c>
      <c r="E80" s="17">
        <v>192117.6</v>
      </c>
      <c r="F80" s="17">
        <v>56341.61</v>
      </c>
      <c r="G80" s="17">
        <v>14816.79</v>
      </c>
      <c r="H80" s="17">
        <v>0</v>
      </c>
      <c r="I80" s="17">
        <v>12754.79</v>
      </c>
      <c r="J80" s="17">
        <v>95089.77</v>
      </c>
      <c r="K80" s="17">
        <v>228215</v>
      </c>
      <c r="L80" s="17">
        <v>0</v>
      </c>
      <c r="M80" s="17">
        <v>25947.38</v>
      </c>
      <c r="N80" s="17">
        <v>0</v>
      </c>
      <c r="O80" s="17">
        <v>71590.19</v>
      </c>
      <c r="P80" s="17">
        <v>29277.77</v>
      </c>
      <c r="Q80" s="17">
        <v>80585.820000000007</v>
      </c>
      <c r="R80" s="17">
        <v>1571.2360000000001</v>
      </c>
      <c r="S80" s="17">
        <v>60533.57</v>
      </c>
      <c r="T80" s="17">
        <v>18370</v>
      </c>
      <c r="U80" s="17">
        <v>0</v>
      </c>
      <c r="V80" s="17">
        <v>0</v>
      </c>
      <c r="W80" s="17">
        <v>0</v>
      </c>
      <c r="X80" s="17">
        <v>22722.95</v>
      </c>
      <c r="Y80" s="17">
        <v>88405.02</v>
      </c>
      <c r="Z80" s="17">
        <v>102681</v>
      </c>
      <c r="AA80" s="17">
        <v>29329.74</v>
      </c>
      <c r="AB80" s="17">
        <v>9512.375</v>
      </c>
      <c r="AC80" s="17">
        <v>39180.949999999997</v>
      </c>
      <c r="AD80" s="17">
        <v>37760.639999999999</v>
      </c>
      <c r="AE80" s="17">
        <v>1094.4680000000001</v>
      </c>
      <c r="AF80" s="17">
        <v>46129.57</v>
      </c>
      <c r="AG80" s="17">
        <v>0</v>
      </c>
      <c r="AH80" s="17">
        <v>46542.37</v>
      </c>
      <c r="AI80" s="17">
        <v>0</v>
      </c>
      <c r="AJ80" s="17">
        <v>9012.6180000000004</v>
      </c>
      <c r="AK80" s="17">
        <v>51151.13</v>
      </c>
      <c r="AL80" s="17">
        <v>5205.4690000000001</v>
      </c>
      <c r="AM80" s="17">
        <v>45970.65</v>
      </c>
      <c r="AN80" s="17">
        <v>85268.55</v>
      </c>
      <c r="AO80" s="17">
        <v>0</v>
      </c>
      <c r="AP80" s="17">
        <v>0</v>
      </c>
      <c r="AQ80" s="17">
        <v>1548431.0349999999</v>
      </c>
      <c r="AR80" s="18"/>
      <c r="AS80" s="18"/>
    </row>
    <row r="81" spans="1:45" s="19" customFormat="1" ht="12" customHeight="1">
      <c r="A81" s="22">
        <v>32660</v>
      </c>
      <c r="B81" s="17">
        <v>0</v>
      </c>
      <c r="C81" s="17">
        <v>0</v>
      </c>
      <c r="D81" s="17">
        <v>30395.22</v>
      </c>
      <c r="E81" s="17">
        <v>86347.02</v>
      </c>
      <c r="F81" s="17">
        <v>59181.22</v>
      </c>
      <c r="G81" s="17">
        <v>45638.81</v>
      </c>
      <c r="H81" s="17">
        <v>0</v>
      </c>
      <c r="I81" s="17">
        <v>0</v>
      </c>
      <c r="J81" s="17">
        <v>128811.3</v>
      </c>
      <c r="K81" s="17">
        <v>177997.5</v>
      </c>
      <c r="L81" s="17">
        <v>7537.335</v>
      </c>
      <c r="M81" s="17">
        <v>0</v>
      </c>
      <c r="N81" s="17">
        <v>0</v>
      </c>
      <c r="O81" s="17">
        <v>19954.3</v>
      </c>
      <c r="P81" s="17">
        <v>37230.9</v>
      </c>
      <c r="Q81" s="17">
        <v>43739.73</v>
      </c>
      <c r="R81" s="17">
        <v>1760.144</v>
      </c>
      <c r="S81" s="17">
        <v>75292.399999999994</v>
      </c>
      <c r="T81" s="17">
        <v>0</v>
      </c>
      <c r="U81" s="17">
        <v>0</v>
      </c>
      <c r="V81" s="17">
        <v>0</v>
      </c>
      <c r="W81" s="17">
        <v>30.984929999999999</v>
      </c>
      <c r="X81" s="17">
        <v>30590.13</v>
      </c>
      <c r="Y81" s="17">
        <v>92584.98</v>
      </c>
      <c r="Z81" s="17">
        <v>137898</v>
      </c>
      <c r="AA81" s="17">
        <v>22277.17</v>
      </c>
      <c r="AB81" s="17">
        <v>25460.62</v>
      </c>
      <c r="AC81" s="17">
        <v>0</v>
      </c>
      <c r="AD81" s="17">
        <v>31251.8</v>
      </c>
      <c r="AE81" s="17">
        <v>27523.62</v>
      </c>
      <c r="AF81" s="17">
        <v>41231.949999999997</v>
      </c>
      <c r="AG81" s="17">
        <v>0</v>
      </c>
      <c r="AH81" s="17">
        <v>34518.21</v>
      </c>
      <c r="AI81" s="17">
        <v>15897</v>
      </c>
      <c r="AJ81" s="17">
        <v>3863.1219999999998</v>
      </c>
      <c r="AK81" s="17">
        <v>55745.89</v>
      </c>
      <c r="AL81" s="17">
        <v>4757.6869999999999</v>
      </c>
      <c r="AM81" s="17">
        <v>41826.660000000003</v>
      </c>
      <c r="AN81" s="17">
        <v>76068.02</v>
      </c>
      <c r="AO81" s="17">
        <v>0</v>
      </c>
      <c r="AP81" s="17">
        <v>9285.4850000000006</v>
      </c>
      <c r="AQ81" s="17">
        <v>1364689.4779300001</v>
      </c>
      <c r="AR81" s="18"/>
      <c r="AS81" s="18"/>
    </row>
    <row r="82" spans="1:45" s="19" customFormat="1" ht="12" customHeight="1">
      <c r="A82" s="22">
        <v>32690</v>
      </c>
      <c r="B82" s="17">
        <v>16891.79</v>
      </c>
      <c r="C82" s="17">
        <v>0</v>
      </c>
      <c r="D82" s="17">
        <v>24456.11</v>
      </c>
      <c r="E82" s="17">
        <v>186340.4</v>
      </c>
      <c r="F82" s="17">
        <v>48744.3</v>
      </c>
      <c r="G82" s="17">
        <v>67689.09</v>
      </c>
      <c r="H82" s="17">
        <v>0</v>
      </c>
      <c r="I82" s="17">
        <v>0</v>
      </c>
      <c r="J82" s="17">
        <v>112971</v>
      </c>
      <c r="K82" s="17">
        <v>161540.5</v>
      </c>
      <c r="L82" s="17">
        <v>0</v>
      </c>
      <c r="M82" s="17">
        <v>25287.7</v>
      </c>
      <c r="N82" s="17">
        <v>10.99465</v>
      </c>
      <c r="O82" s="17">
        <v>56239.66</v>
      </c>
      <c r="P82" s="17">
        <v>48830.26</v>
      </c>
      <c r="Q82" s="17">
        <v>52156.639999999999</v>
      </c>
      <c r="R82" s="17">
        <v>1329.354</v>
      </c>
      <c r="S82" s="17">
        <v>81228.509999999995</v>
      </c>
      <c r="T82" s="17">
        <v>24455</v>
      </c>
      <c r="U82" s="17">
        <v>0</v>
      </c>
      <c r="V82" s="17">
        <v>0</v>
      </c>
      <c r="W82" s="17">
        <v>5.9970840000000001</v>
      </c>
      <c r="X82" s="17">
        <v>20182.189999999999</v>
      </c>
      <c r="Y82" s="17">
        <v>84178.07</v>
      </c>
      <c r="Z82" s="17">
        <v>74748.66</v>
      </c>
      <c r="AA82" s="17">
        <v>21364.61</v>
      </c>
      <c r="AB82" s="17">
        <v>5440.3549999999996</v>
      </c>
      <c r="AC82" s="17">
        <v>0</v>
      </c>
      <c r="AD82" s="17">
        <v>40190.46</v>
      </c>
      <c r="AE82" s="17">
        <v>3498.299</v>
      </c>
      <c r="AF82" s="17">
        <v>37265.879999999997</v>
      </c>
      <c r="AG82" s="17">
        <v>0</v>
      </c>
      <c r="AH82" s="17">
        <v>34878.04</v>
      </c>
      <c r="AI82" s="17">
        <v>0</v>
      </c>
      <c r="AJ82" s="17">
        <v>8215.0059999999994</v>
      </c>
      <c r="AK82" s="17">
        <v>30041.39</v>
      </c>
      <c r="AL82" s="17">
        <v>8099.0619999999999</v>
      </c>
      <c r="AM82" s="17">
        <v>38215.42</v>
      </c>
      <c r="AN82" s="17">
        <v>62741.49</v>
      </c>
      <c r="AO82" s="17">
        <v>0</v>
      </c>
      <c r="AP82" s="17">
        <v>9229.5130000000008</v>
      </c>
      <c r="AQ82" s="17">
        <v>1386453.8707339999</v>
      </c>
      <c r="AR82" s="18"/>
      <c r="AS82" s="18"/>
    </row>
    <row r="83" spans="1:45" s="19" customFormat="1" ht="12" customHeight="1">
      <c r="A83" s="22">
        <v>32721</v>
      </c>
      <c r="B83" s="17">
        <v>2356.8539999999998</v>
      </c>
      <c r="C83" s="17">
        <v>0</v>
      </c>
      <c r="D83" s="17">
        <v>34347.300000000003</v>
      </c>
      <c r="E83" s="17">
        <v>202154.7</v>
      </c>
      <c r="F83" s="17">
        <v>47533.89</v>
      </c>
      <c r="G83" s="17">
        <v>90366.06</v>
      </c>
      <c r="H83" s="17">
        <v>0</v>
      </c>
      <c r="I83" s="17">
        <v>0</v>
      </c>
      <c r="J83" s="17">
        <v>108153.4</v>
      </c>
      <c r="K83" s="17">
        <v>180273.3</v>
      </c>
      <c r="L83" s="17">
        <v>15379.52</v>
      </c>
      <c r="M83" s="17">
        <v>0</v>
      </c>
      <c r="N83" s="17">
        <v>0</v>
      </c>
      <c r="O83" s="17">
        <v>9367.4449999999997</v>
      </c>
      <c r="P83" s="17">
        <v>22104.25</v>
      </c>
      <c r="Q83" s="17">
        <v>22994.82</v>
      </c>
      <c r="R83" s="17">
        <v>3411.3409999999999</v>
      </c>
      <c r="S83" s="17">
        <v>68153.86</v>
      </c>
      <c r="T83" s="17">
        <v>0</v>
      </c>
      <c r="U83" s="17">
        <v>0</v>
      </c>
      <c r="V83" s="17">
        <v>0</v>
      </c>
      <c r="W83" s="17">
        <v>0</v>
      </c>
      <c r="X83" s="17">
        <v>43519.839999999997</v>
      </c>
      <c r="Y83" s="17">
        <v>95311.66</v>
      </c>
      <c r="Z83" s="17">
        <v>86690.85</v>
      </c>
      <c r="AA83" s="17">
        <v>45552.85</v>
      </c>
      <c r="AB83" s="17">
        <v>12071.13</v>
      </c>
      <c r="AC83" s="17">
        <v>0</v>
      </c>
      <c r="AD83" s="17">
        <v>4.9975699999999996</v>
      </c>
      <c r="AE83" s="17">
        <v>299.85419999999999</v>
      </c>
      <c r="AF83" s="17">
        <v>9805.232</v>
      </c>
      <c r="AG83" s="17">
        <v>0</v>
      </c>
      <c r="AH83" s="17">
        <v>41345.89</v>
      </c>
      <c r="AI83" s="17">
        <v>7350</v>
      </c>
      <c r="AJ83" s="17">
        <v>9520.3709999999992</v>
      </c>
      <c r="AK83" s="17">
        <v>58484.57</v>
      </c>
      <c r="AL83" s="17">
        <v>26996.87</v>
      </c>
      <c r="AM83" s="17">
        <v>48834.25</v>
      </c>
      <c r="AN83" s="17">
        <v>66243.8</v>
      </c>
      <c r="AO83" s="17">
        <v>0</v>
      </c>
      <c r="AP83" s="17">
        <v>0</v>
      </c>
      <c r="AQ83" s="17">
        <v>1358625.33277</v>
      </c>
      <c r="AR83" s="18"/>
      <c r="AS83" s="18"/>
    </row>
    <row r="84" spans="1:45" s="19" customFormat="1" ht="12" customHeight="1">
      <c r="A84" s="22">
        <v>32752</v>
      </c>
      <c r="B84" s="17">
        <v>22652.98</v>
      </c>
      <c r="C84" s="17">
        <v>0</v>
      </c>
      <c r="D84" s="17">
        <v>29123.84</v>
      </c>
      <c r="E84" s="17">
        <v>109265.8</v>
      </c>
      <c r="F84" s="17">
        <v>44557.34</v>
      </c>
      <c r="G84" s="17">
        <v>47711.8</v>
      </c>
      <c r="H84" s="17">
        <v>0</v>
      </c>
      <c r="I84" s="17">
        <v>0</v>
      </c>
      <c r="J84" s="17">
        <v>112615.2</v>
      </c>
      <c r="K84" s="17">
        <v>140089.9</v>
      </c>
      <c r="L84" s="17">
        <v>9127.5619999999999</v>
      </c>
      <c r="M84" s="17">
        <v>22419.1</v>
      </c>
      <c r="N84" s="17">
        <v>8.9956259999999997</v>
      </c>
      <c r="O84" s="17">
        <v>50703.35</v>
      </c>
      <c r="P84" s="17">
        <v>20829.87</v>
      </c>
      <c r="Q84" s="17">
        <v>38909.08</v>
      </c>
      <c r="R84" s="17">
        <v>1439.3</v>
      </c>
      <c r="S84" s="17">
        <v>29520.65</v>
      </c>
      <c r="T84" s="17">
        <v>0</v>
      </c>
      <c r="U84" s="17">
        <v>0</v>
      </c>
      <c r="V84" s="17">
        <v>0</v>
      </c>
      <c r="W84" s="17">
        <v>0</v>
      </c>
      <c r="X84" s="17">
        <v>39391.85</v>
      </c>
      <c r="Y84" s="17">
        <v>83053.62</v>
      </c>
      <c r="Z84" s="17">
        <v>80175.02</v>
      </c>
      <c r="AA84" s="17">
        <v>27237.759999999998</v>
      </c>
      <c r="AB84" s="17">
        <v>3159.4639999999999</v>
      </c>
      <c r="AC84" s="17">
        <v>23088.77</v>
      </c>
      <c r="AD84" s="17">
        <v>56833.36</v>
      </c>
      <c r="AE84" s="17">
        <v>1925.0640000000001</v>
      </c>
      <c r="AF84" s="17">
        <v>21282.65</v>
      </c>
      <c r="AG84" s="17">
        <v>0</v>
      </c>
      <c r="AH84" s="17">
        <v>46384.45</v>
      </c>
      <c r="AI84" s="17">
        <v>0</v>
      </c>
      <c r="AJ84" s="17">
        <v>11252.52</v>
      </c>
      <c r="AK84" s="17">
        <v>23020.81</v>
      </c>
      <c r="AL84" s="17">
        <v>2637.7179999999998</v>
      </c>
      <c r="AM84" s="17">
        <v>33835.550000000003</v>
      </c>
      <c r="AN84" s="17">
        <v>92071.23</v>
      </c>
      <c r="AO84" s="17">
        <v>0</v>
      </c>
      <c r="AP84" s="17">
        <v>16900.78</v>
      </c>
      <c r="AQ84" s="17">
        <v>1241225.3836260003</v>
      </c>
      <c r="AR84" s="18"/>
      <c r="AS84" s="18"/>
    </row>
    <row r="85" spans="1:45" s="19" customFormat="1" ht="12" customHeight="1">
      <c r="A85" s="22">
        <v>32782</v>
      </c>
      <c r="B85" s="17">
        <v>16590.93</v>
      </c>
      <c r="C85" s="17">
        <v>0</v>
      </c>
      <c r="D85" s="17">
        <v>34314.32</v>
      </c>
      <c r="E85" s="17">
        <v>193498.9</v>
      </c>
      <c r="F85" s="17">
        <v>59352.14</v>
      </c>
      <c r="G85" s="17">
        <v>25469.62</v>
      </c>
      <c r="H85" s="17">
        <v>0</v>
      </c>
      <c r="I85" s="17">
        <v>15016.69</v>
      </c>
      <c r="J85" s="17">
        <v>67358.25</v>
      </c>
      <c r="K85" s="17">
        <v>160374</v>
      </c>
      <c r="L85" s="17">
        <v>0</v>
      </c>
      <c r="M85" s="17">
        <v>25287.7</v>
      </c>
      <c r="N85" s="17">
        <v>0</v>
      </c>
      <c r="O85" s="17">
        <v>10.99465</v>
      </c>
      <c r="P85" s="17">
        <v>10994.65</v>
      </c>
      <c r="Q85" s="17">
        <v>0</v>
      </c>
      <c r="R85" s="17">
        <v>0</v>
      </c>
      <c r="S85" s="17">
        <v>25811.45</v>
      </c>
      <c r="T85" s="17">
        <v>14500</v>
      </c>
      <c r="U85" s="17">
        <v>0</v>
      </c>
      <c r="V85" s="17">
        <v>0</v>
      </c>
      <c r="W85" s="17">
        <v>0</v>
      </c>
      <c r="X85" s="17">
        <v>33976.480000000003</v>
      </c>
      <c r="Y85" s="17">
        <v>85450.45</v>
      </c>
      <c r="Z85" s="17">
        <v>85511.42</v>
      </c>
      <c r="AA85" s="17">
        <v>27776.49</v>
      </c>
      <c r="AB85" s="17">
        <v>17708.39</v>
      </c>
      <c r="AC85" s="17">
        <v>0</v>
      </c>
      <c r="AD85" s="17">
        <v>11733.29</v>
      </c>
      <c r="AE85" s="17">
        <v>21992.31</v>
      </c>
      <c r="AF85" s="17">
        <v>0</v>
      </c>
      <c r="AG85" s="17">
        <v>0</v>
      </c>
      <c r="AH85" s="17">
        <v>51526.95</v>
      </c>
      <c r="AI85" s="17">
        <v>6853</v>
      </c>
      <c r="AJ85" s="17">
        <v>9536.3629999999994</v>
      </c>
      <c r="AK85" s="17">
        <v>31181.84</v>
      </c>
      <c r="AL85" s="17">
        <v>4297.91</v>
      </c>
      <c r="AM85" s="17">
        <v>39081</v>
      </c>
      <c r="AN85" s="17">
        <v>51664.88</v>
      </c>
      <c r="AO85" s="17">
        <v>0</v>
      </c>
      <c r="AP85" s="17">
        <v>0</v>
      </c>
      <c r="AQ85" s="17">
        <v>1126860.0366499997</v>
      </c>
      <c r="AR85" s="18"/>
      <c r="AS85" s="18"/>
    </row>
    <row r="86" spans="1:45" s="19" customFormat="1" ht="12" customHeight="1">
      <c r="A86" s="22">
        <v>32813</v>
      </c>
      <c r="B86" s="17">
        <v>816.60289999999998</v>
      </c>
      <c r="C86" s="17">
        <v>0</v>
      </c>
      <c r="D86" s="17">
        <v>35752.620000000003</v>
      </c>
      <c r="E86" s="17">
        <v>177512.7</v>
      </c>
      <c r="F86" s="17">
        <v>27722.52</v>
      </c>
      <c r="G86" s="17">
        <v>63766.99</v>
      </c>
      <c r="H86" s="17">
        <v>0</v>
      </c>
      <c r="I86" s="17">
        <v>0</v>
      </c>
      <c r="J86" s="17">
        <v>110485.2</v>
      </c>
      <c r="K86" s="17">
        <v>195866.8</v>
      </c>
      <c r="L86" s="17">
        <v>854.58450000000005</v>
      </c>
      <c r="M86" s="17">
        <v>29987.42</v>
      </c>
      <c r="N86" s="17">
        <v>0</v>
      </c>
      <c r="O86" s="17">
        <v>21685.46</v>
      </c>
      <c r="P86" s="17">
        <v>11007.64</v>
      </c>
      <c r="Q86" s="17">
        <v>13021.66</v>
      </c>
      <c r="R86" s="17">
        <v>202.90129999999999</v>
      </c>
      <c r="S86" s="17">
        <v>54217.64</v>
      </c>
      <c r="T86" s="17">
        <v>15442</v>
      </c>
      <c r="U86" s="17">
        <v>0</v>
      </c>
      <c r="V86" s="17">
        <v>0</v>
      </c>
      <c r="W86" s="17">
        <v>0</v>
      </c>
      <c r="X86" s="17">
        <v>12600.87</v>
      </c>
      <c r="Y86" s="17">
        <v>68560.67</v>
      </c>
      <c r="Z86" s="17">
        <v>60013.82</v>
      </c>
      <c r="AA86" s="17">
        <v>25255.72</v>
      </c>
      <c r="AB86" s="17">
        <v>31810.53</v>
      </c>
      <c r="AC86" s="17">
        <v>23088.77</v>
      </c>
      <c r="AD86" s="17">
        <v>30871.99</v>
      </c>
      <c r="AE86" s="17">
        <v>3949.08</v>
      </c>
      <c r="AF86" s="17">
        <v>0</v>
      </c>
      <c r="AG86" s="17">
        <v>0</v>
      </c>
      <c r="AH86" s="17">
        <v>32607.15</v>
      </c>
      <c r="AI86" s="17">
        <v>3.9980560000000001</v>
      </c>
      <c r="AJ86" s="17">
        <v>12643.85</v>
      </c>
      <c r="AK86" s="17">
        <v>51403.01</v>
      </c>
      <c r="AL86" s="17">
        <v>2751.6619999999998</v>
      </c>
      <c r="AM86" s="17">
        <v>34955</v>
      </c>
      <c r="AN86" s="17">
        <v>57031.27</v>
      </c>
      <c r="AO86" s="17">
        <v>0</v>
      </c>
      <c r="AP86" s="17">
        <v>9508.3770000000004</v>
      </c>
      <c r="AQ86" s="17">
        <v>1215390.9957560003</v>
      </c>
      <c r="AR86" s="18"/>
      <c r="AS86" s="18"/>
    </row>
    <row r="87" spans="1:45" s="19" customFormat="1" ht="12" customHeight="1">
      <c r="A87" s="22">
        <v>32843</v>
      </c>
      <c r="B87" s="17">
        <v>0</v>
      </c>
      <c r="C87" s="17">
        <v>0</v>
      </c>
      <c r="D87" s="17">
        <v>29451.68</v>
      </c>
      <c r="E87" s="17">
        <v>187778.7</v>
      </c>
      <c r="F87" s="17">
        <v>53272.1</v>
      </c>
      <c r="G87" s="17">
        <v>36801.11</v>
      </c>
      <c r="H87" s="17">
        <v>0</v>
      </c>
      <c r="I87" s="17">
        <v>0</v>
      </c>
      <c r="J87" s="17">
        <v>89213.62</v>
      </c>
      <c r="K87" s="17">
        <v>71583.199999999997</v>
      </c>
      <c r="L87" s="17">
        <v>0</v>
      </c>
      <c r="M87" s="17">
        <v>25287.7</v>
      </c>
      <c r="N87" s="17">
        <v>8.9956259999999997</v>
      </c>
      <c r="O87" s="17">
        <v>0</v>
      </c>
      <c r="P87" s="17">
        <v>11597.36</v>
      </c>
      <c r="Q87" s="17">
        <v>12713.81</v>
      </c>
      <c r="R87" s="17">
        <v>27.98639</v>
      </c>
      <c r="S87" s="17">
        <v>39446.82</v>
      </c>
      <c r="T87" s="17">
        <v>0</v>
      </c>
      <c r="U87" s="17">
        <v>0</v>
      </c>
      <c r="V87" s="17">
        <v>0</v>
      </c>
      <c r="W87" s="17">
        <v>2.998542</v>
      </c>
      <c r="X87" s="17">
        <v>2295.884</v>
      </c>
      <c r="Y87" s="17">
        <v>49716.83</v>
      </c>
      <c r="Z87" s="17">
        <v>37840.6</v>
      </c>
      <c r="AA87" s="17">
        <v>9735.2669999999998</v>
      </c>
      <c r="AB87" s="17">
        <v>13195.58</v>
      </c>
      <c r="AC87" s="17">
        <v>0</v>
      </c>
      <c r="AD87" s="17">
        <v>32323.279999999999</v>
      </c>
      <c r="AE87" s="17">
        <v>23208.71</v>
      </c>
      <c r="AF87" s="17">
        <v>0</v>
      </c>
      <c r="AG87" s="17">
        <v>0</v>
      </c>
      <c r="AH87" s="17">
        <v>30235.3</v>
      </c>
      <c r="AI87" s="17">
        <v>0</v>
      </c>
      <c r="AJ87" s="17">
        <v>10045.11</v>
      </c>
      <c r="AK87" s="17">
        <v>13799.29</v>
      </c>
      <c r="AL87" s="17">
        <v>2197.931</v>
      </c>
      <c r="AM87" s="17">
        <v>13074.64</v>
      </c>
      <c r="AN87" s="17">
        <v>63894.93</v>
      </c>
      <c r="AO87" s="17">
        <v>0</v>
      </c>
      <c r="AP87" s="17">
        <v>12388.97</v>
      </c>
      <c r="AQ87" s="17">
        <v>871138.40255799983</v>
      </c>
      <c r="AR87" s="18"/>
      <c r="AS87" s="18"/>
    </row>
    <row r="88" spans="1:45" s="19" customFormat="1" ht="12" customHeight="1">
      <c r="A88" s="22">
        <v>32874</v>
      </c>
      <c r="B88" s="17">
        <v>0</v>
      </c>
      <c r="C88" s="17">
        <v>0</v>
      </c>
      <c r="D88" s="17">
        <v>16716.009999999998</v>
      </c>
      <c r="E88" s="17">
        <v>159866.9</v>
      </c>
      <c r="F88" s="17">
        <v>52957.919999999998</v>
      </c>
      <c r="G88" s="17">
        <v>38907.58</v>
      </c>
      <c r="H88" s="17">
        <v>0</v>
      </c>
      <c r="I88" s="17">
        <v>0</v>
      </c>
      <c r="J88" s="17">
        <v>76847.39</v>
      </c>
      <c r="K88" s="17">
        <v>158872.79999999999</v>
      </c>
      <c r="L88" s="17">
        <v>0</v>
      </c>
      <c r="M88" s="17">
        <v>0</v>
      </c>
      <c r="N88" s="17">
        <v>0</v>
      </c>
      <c r="O88" s="17">
        <v>18576.27</v>
      </c>
      <c r="P88" s="17">
        <v>32527.74</v>
      </c>
      <c r="Q88" s="17">
        <v>0</v>
      </c>
      <c r="R88" s="17">
        <v>0</v>
      </c>
      <c r="S88" s="17">
        <v>8482.2639999999992</v>
      </c>
      <c r="T88" s="17">
        <v>0</v>
      </c>
      <c r="U88" s="17">
        <v>11.791</v>
      </c>
      <c r="V88" s="17">
        <v>0</v>
      </c>
      <c r="W88" s="17">
        <v>28.117000000000001</v>
      </c>
      <c r="X88" s="17">
        <v>4830.6819999999998</v>
      </c>
      <c r="Y88" s="17">
        <v>17316.439999999999</v>
      </c>
      <c r="Z88" s="17">
        <v>5932.6869999999999</v>
      </c>
      <c r="AA88" s="17">
        <v>11616.85</v>
      </c>
      <c r="AB88" s="17">
        <v>0</v>
      </c>
      <c r="AC88" s="17">
        <v>25457.68</v>
      </c>
      <c r="AD88" s="17">
        <v>16913.740000000002</v>
      </c>
      <c r="AE88" s="17">
        <v>24934.34</v>
      </c>
      <c r="AF88" s="17">
        <v>16278.84</v>
      </c>
      <c r="AG88" s="17">
        <v>0</v>
      </c>
      <c r="AH88" s="17">
        <v>33217.97</v>
      </c>
      <c r="AI88" s="17">
        <v>0</v>
      </c>
      <c r="AJ88" s="17">
        <v>13280.29</v>
      </c>
      <c r="AK88" s="17">
        <v>15458.9</v>
      </c>
      <c r="AL88" s="17">
        <v>6194.81</v>
      </c>
      <c r="AM88" s="17">
        <v>19071.490000000002</v>
      </c>
      <c r="AN88" s="17">
        <v>57114.7</v>
      </c>
      <c r="AO88" s="17">
        <v>0</v>
      </c>
      <c r="AP88" s="17">
        <v>9040.0689999999995</v>
      </c>
      <c r="AQ88" s="17">
        <v>840454.27</v>
      </c>
      <c r="AR88" s="18"/>
      <c r="AS88" s="18"/>
    </row>
    <row r="89" spans="1:45" s="19" customFormat="1" ht="12" customHeight="1">
      <c r="A89" s="22">
        <v>32905</v>
      </c>
      <c r="B89" s="17">
        <v>0</v>
      </c>
      <c r="C89" s="17">
        <v>0</v>
      </c>
      <c r="D89" s="17">
        <v>2337.3389999999999</v>
      </c>
      <c r="E89" s="17">
        <v>166315.70000000001</v>
      </c>
      <c r="F89" s="17">
        <v>26026.37</v>
      </c>
      <c r="G89" s="17">
        <v>7628.777</v>
      </c>
      <c r="H89" s="17">
        <v>0</v>
      </c>
      <c r="I89" s="17">
        <v>0</v>
      </c>
      <c r="J89" s="17">
        <v>59479.25</v>
      </c>
      <c r="K89" s="17">
        <v>177168.8</v>
      </c>
      <c r="L89" s="17">
        <v>0</v>
      </c>
      <c r="M89" s="17">
        <v>76832.88</v>
      </c>
      <c r="N89" s="17">
        <v>0</v>
      </c>
      <c r="O89" s="17">
        <v>20306.82</v>
      </c>
      <c r="P89" s="17">
        <v>0</v>
      </c>
      <c r="Q89" s="17">
        <v>4946.7780000000002</v>
      </c>
      <c r="R89" s="17">
        <v>0</v>
      </c>
      <c r="S89" s="17">
        <v>9449.1260000000002</v>
      </c>
      <c r="T89" s="17">
        <v>0</v>
      </c>
      <c r="U89" s="17">
        <v>0</v>
      </c>
      <c r="V89" s="17">
        <v>0</v>
      </c>
      <c r="W89" s="17">
        <v>0</v>
      </c>
      <c r="X89" s="17">
        <v>4559.4889999999996</v>
      </c>
      <c r="Y89" s="17">
        <v>16600.82</v>
      </c>
      <c r="Z89" s="17">
        <v>30857.96</v>
      </c>
      <c r="AA89" s="17">
        <v>13517.92</v>
      </c>
      <c r="AB89" s="17">
        <v>0</v>
      </c>
      <c r="AC89" s="17">
        <v>0.90700000000000003</v>
      </c>
      <c r="AD89" s="17">
        <v>0.90700000000000003</v>
      </c>
      <c r="AE89" s="17">
        <v>3701.4670000000001</v>
      </c>
      <c r="AF89" s="17">
        <v>13516.11</v>
      </c>
      <c r="AG89" s="17">
        <v>0</v>
      </c>
      <c r="AH89" s="17">
        <v>35310.42</v>
      </c>
      <c r="AI89" s="17">
        <v>0</v>
      </c>
      <c r="AJ89" s="17">
        <v>12561.04</v>
      </c>
      <c r="AK89" s="17">
        <v>8280.0030000000006</v>
      </c>
      <c r="AL89" s="17">
        <v>3015.7750000000001</v>
      </c>
      <c r="AM89" s="17">
        <v>15517.86</v>
      </c>
      <c r="AN89" s="17">
        <v>24561.56</v>
      </c>
      <c r="AO89" s="17">
        <v>0</v>
      </c>
      <c r="AP89" s="17">
        <v>9538.9189999999999</v>
      </c>
      <c r="AQ89" s="17">
        <v>742032.99700000009</v>
      </c>
      <c r="AR89" s="18"/>
      <c r="AS89" s="18"/>
    </row>
    <row r="90" spans="1:45" s="19" customFormat="1" ht="12" customHeight="1">
      <c r="A90" s="22">
        <v>32933</v>
      </c>
      <c r="B90" s="17">
        <v>0</v>
      </c>
      <c r="C90" s="17">
        <v>0</v>
      </c>
      <c r="D90" s="17">
        <v>22284.080000000002</v>
      </c>
      <c r="E90" s="17">
        <v>103680.9</v>
      </c>
      <c r="F90" s="17">
        <v>50802.879999999997</v>
      </c>
      <c r="G90" s="17">
        <v>8181.14</v>
      </c>
      <c r="H90" s="17">
        <v>0</v>
      </c>
      <c r="I90" s="17">
        <v>0</v>
      </c>
      <c r="J90" s="17">
        <v>70266.2</v>
      </c>
      <c r="K90" s="17">
        <v>143724.1</v>
      </c>
      <c r="L90" s="17">
        <v>0</v>
      </c>
      <c r="M90" s="17">
        <v>0</v>
      </c>
      <c r="N90" s="17">
        <v>20.861000000000001</v>
      </c>
      <c r="O90" s="17">
        <v>62389.81</v>
      </c>
      <c r="P90" s="17">
        <v>7997.9260000000004</v>
      </c>
      <c r="Q90" s="17">
        <v>23150.27</v>
      </c>
      <c r="R90" s="17">
        <v>24659.52</v>
      </c>
      <c r="S90" s="17">
        <v>10496.71</v>
      </c>
      <c r="T90" s="17">
        <v>0</v>
      </c>
      <c r="U90" s="17">
        <v>0</v>
      </c>
      <c r="V90" s="17">
        <v>0</v>
      </c>
      <c r="W90" s="17">
        <v>0</v>
      </c>
      <c r="X90" s="17">
        <v>12656.27</v>
      </c>
      <c r="Y90" s="17">
        <v>59010.33</v>
      </c>
      <c r="Z90" s="17">
        <v>32505.97</v>
      </c>
      <c r="AA90" s="17">
        <v>14690.67</v>
      </c>
      <c r="AB90" s="17">
        <v>0</v>
      </c>
      <c r="AC90" s="17">
        <v>22245.99</v>
      </c>
      <c r="AD90" s="17">
        <v>0</v>
      </c>
      <c r="AE90" s="17">
        <v>472.54700000000003</v>
      </c>
      <c r="AF90" s="17">
        <v>0</v>
      </c>
      <c r="AG90" s="17">
        <v>0</v>
      </c>
      <c r="AH90" s="17">
        <v>13369.18</v>
      </c>
      <c r="AI90" s="17">
        <v>7246</v>
      </c>
      <c r="AJ90" s="17">
        <v>15997.66</v>
      </c>
      <c r="AK90" s="17">
        <v>27463.05</v>
      </c>
      <c r="AL90" s="17">
        <v>2810.7930000000001</v>
      </c>
      <c r="AM90" s="17">
        <v>13961.45</v>
      </c>
      <c r="AN90" s="17">
        <v>59230.73</v>
      </c>
      <c r="AO90" s="17">
        <v>0</v>
      </c>
      <c r="AP90" s="17">
        <v>5499.1409999999996</v>
      </c>
      <c r="AQ90" s="17">
        <v>814812.38699999999</v>
      </c>
      <c r="AR90" s="18"/>
      <c r="AS90" s="18"/>
    </row>
    <row r="91" spans="1:45" s="19" customFormat="1" ht="12" customHeight="1">
      <c r="A91" s="22">
        <v>32964</v>
      </c>
      <c r="B91" s="17">
        <v>0</v>
      </c>
      <c r="C91" s="17">
        <v>0</v>
      </c>
      <c r="D91" s="17">
        <v>26508.89</v>
      </c>
      <c r="E91" s="17">
        <v>120975.6</v>
      </c>
      <c r="F91" s="17">
        <v>23637.33</v>
      </c>
      <c r="G91" s="17">
        <v>36518.54</v>
      </c>
      <c r="H91" s="17">
        <v>0</v>
      </c>
      <c r="I91" s="17">
        <v>0</v>
      </c>
      <c r="J91" s="17">
        <v>48833.79</v>
      </c>
      <c r="K91" s="17">
        <v>127167.7</v>
      </c>
      <c r="L91" s="17">
        <v>0</v>
      </c>
      <c r="M91" s="17">
        <v>25294.42</v>
      </c>
      <c r="N91" s="17">
        <v>0</v>
      </c>
      <c r="O91" s="17">
        <v>32060.639999999999</v>
      </c>
      <c r="P91" s="17">
        <v>31903.72</v>
      </c>
      <c r="Q91" s="17">
        <v>25083.09</v>
      </c>
      <c r="R91" s="17">
        <v>0</v>
      </c>
      <c r="S91" s="17">
        <v>74020.27</v>
      </c>
      <c r="T91" s="17">
        <v>41.722000000000001</v>
      </c>
      <c r="U91" s="17">
        <v>0</v>
      </c>
      <c r="V91" s="17">
        <v>0</v>
      </c>
      <c r="W91" s="17">
        <v>324.70600000000002</v>
      </c>
      <c r="X91" s="17">
        <v>7511.7740000000003</v>
      </c>
      <c r="Y91" s="17">
        <v>73333.67</v>
      </c>
      <c r="Z91" s="17">
        <v>26933.37</v>
      </c>
      <c r="AA91" s="17">
        <v>19112.3</v>
      </c>
      <c r="AB91" s="17">
        <v>13491.62</v>
      </c>
      <c r="AC91" s="17">
        <v>22995.17</v>
      </c>
      <c r="AD91" s="17">
        <v>0</v>
      </c>
      <c r="AE91" s="17">
        <v>26061.74</v>
      </c>
      <c r="AF91" s="17">
        <v>0</v>
      </c>
      <c r="AG91" s="17">
        <v>0</v>
      </c>
      <c r="AH91" s="17">
        <v>31967.21</v>
      </c>
      <c r="AI91" s="17">
        <v>17.233000000000001</v>
      </c>
      <c r="AJ91" s="17">
        <v>7775.7110000000002</v>
      </c>
      <c r="AK91" s="17">
        <v>62863.26</v>
      </c>
      <c r="AL91" s="17">
        <v>7005.6679999999997</v>
      </c>
      <c r="AM91" s="17">
        <v>29175.47</v>
      </c>
      <c r="AN91" s="17">
        <v>60256.55</v>
      </c>
      <c r="AO91" s="17">
        <v>0</v>
      </c>
      <c r="AP91" s="17">
        <v>5200.7380000000003</v>
      </c>
      <c r="AQ91" s="17">
        <v>966071.902</v>
      </c>
      <c r="AR91" s="18"/>
      <c r="AS91" s="18"/>
    </row>
    <row r="92" spans="1:45" s="19" customFormat="1" ht="12" customHeight="1">
      <c r="A92" s="22">
        <v>32994</v>
      </c>
      <c r="B92" s="17">
        <v>13284.82</v>
      </c>
      <c r="C92" s="17">
        <v>0</v>
      </c>
      <c r="D92" s="17">
        <v>24126.2</v>
      </c>
      <c r="E92" s="17">
        <v>203849.2</v>
      </c>
      <c r="F92" s="17">
        <v>27286.19</v>
      </c>
      <c r="G92" s="17">
        <v>99741.88</v>
      </c>
      <c r="H92" s="17">
        <v>0</v>
      </c>
      <c r="I92" s="17">
        <v>0</v>
      </c>
      <c r="J92" s="17">
        <v>93883.57</v>
      </c>
      <c r="K92" s="17">
        <v>139990</v>
      </c>
      <c r="L92" s="17">
        <v>0</v>
      </c>
      <c r="M92" s="17">
        <v>25294.42</v>
      </c>
      <c r="N92" s="17">
        <v>0</v>
      </c>
      <c r="O92" s="17">
        <v>20529.04</v>
      </c>
      <c r="P92" s="17">
        <v>0</v>
      </c>
      <c r="Q92" s="17">
        <v>37580.639999999999</v>
      </c>
      <c r="R92" s="17">
        <v>90.7</v>
      </c>
      <c r="S92" s="17">
        <v>49555.76</v>
      </c>
      <c r="T92" s="17">
        <v>14795</v>
      </c>
      <c r="U92" s="17">
        <v>0</v>
      </c>
      <c r="V92" s="17">
        <v>0</v>
      </c>
      <c r="W92" s="17">
        <v>897.02300000000002</v>
      </c>
      <c r="X92" s="17">
        <v>18354.96</v>
      </c>
      <c r="Y92" s="17">
        <v>64606.52</v>
      </c>
      <c r="Z92" s="17">
        <v>82932.45</v>
      </c>
      <c r="AA92" s="17">
        <v>23254.57</v>
      </c>
      <c r="AB92" s="17">
        <v>18261.54</v>
      </c>
      <c r="AC92" s="17">
        <v>22635.09</v>
      </c>
      <c r="AD92" s="17">
        <v>0</v>
      </c>
      <c r="AE92" s="17">
        <v>20935.38</v>
      </c>
      <c r="AF92" s="17">
        <v>0</v>
      </c>
      <c r="AG92" s="17">
        <v>0</v>
      </c>
      <c r="AH92" s="17">
        <v>31526.41</v>
      </c>
      <c r="AI92" s="17">
        <v>0</v>
      </c>
      <c r="AJ92" s="17">
        <v>6410.6760000000004</v>
      </c>
      <c r="AK92" s="17">
        <v>70801.33</v>
      </c>
      <c r="AL92" s="17">
        <v>2964.076</v>
      </c>
      <c r="AM92" s="17">
        <v>31687.86</v>
      </c>
      <c r="AN92" s="17">
        <v>104060.1</v>
      </c>
      <c r="AO92" s="17">
        <v>0</v>
      </c>
      <c r="AP92" s="17">
        <v>7981.6</v>
      </c>
      <c r="AQ92" s="17">
        <v>1257314.2650000004</v>
      </c>
      <c r="AR92" s="18"/>
      <c r="AS92" s="18"/>
    </row>
    <row r="93" spans="1:45" s="19" customFormat="1" ht="12" customHeight="1">
      <c r="A93" s="22">
        <v>33025</v>
      </c>
      <c r="B93" s="17">
        <v>741.92600000000004</v>
      </c>
      <c r="C93" s="17">
        <v>0</v>
      </c>
      <c r="D93" s="17">
        <v>18887.37</v>
      </c>
      <c r="E93" s="17">
        <v>149772.9</v>
      </c>
      <c r="F93" s="17">
        <v>64049.62</v>
      </c>
      <c r="G93" s="17">
        <v>24749.31</v>
      </c>
      <c r="H93" s="17">
        <v>0</v>
      </c>
      <c r="I93" s="17">
        <v>0.90700000000000003</v>
      </c>
      <c r="J93" s="17">
        <v>95042.72</v>
      </c>
      <c r="K93" s="17">
        <v>187192.1</v>
      </c>
      <c r="L93" s="17">
        <v>4166.7579999999998</v>
      </c>
      <c r="M93" s="17">
        <v>25294.42</v>
      </c>
      <c r="N93" s="17">
        <v>24321</v>
      </c>
      <c r="O93" s="17">
        <v>56652.13</v>
      </c>
      <c r="P93" s="17">
        <v>40495.730000000003</v>
      </c>
      <c r="Q93" s="17">
        <v>38809.629999999997</v>
      </c>
      <c r="R93" s="17">
        <v>19684.62</v>
      </c>
      <c r="S93" s="17">
        <v>42086.61</v>
      </c>
      <c r="T93" s="17">
        <v>24632</v>
      </c>
      <c r="U93" s="17">
        <v>9</v>
      </c>
      <c r="V93" s="17">
        <v>0</v>
      </c>
      <c r="W93" s="17">
        <v>2240.29</v>
      </c>
      <c r="X93" s="17">
        <v>13602.27</v>
      </c>
      <c r="Y93" s="17">
        <v>76762.13</v>
      </c>
      <c r="Z93" s="17">
        <v>204133</v>
      </c>
      <c r="AA93" s="17">
        <v>17775.39</v>
      </c>
      <c r="AB93" s="17">
        <v>30939.58</v>
      </c>
      <c r="AC93" s="17">
        <v>21313.59</v>
      </c>
      <c r="AD93" s="17">
        <v>21821.51</v>
      </c>
      <c r="AE93" s="17">
        <v>25883.06</v>
      </c>
      <c r="AF93" s="17">
        <v>7198.8590000000004</v>
      </c>
      <c r="AG93" s="17">
        <v>0</v>
      </c>
      <c r="AH93" s="17">
        <v>33957.17</v>
      </c>
      <c r="AI93" s="17">
        <v>3.6280000000000001</v>
      </c>
      <c r="AJ93" s="17">
        <v>7966.1809999999996</v>
      </c>
      <c r="AK93" s="17">
        <v>36509.47</v>
      </c>
      <c r="AL93" s="17">
        <v>5894.5929999999998</v>
      </c>
      <c r="AM93" s="17">
        <v>27603.64</v>
      </c>
      <c r="AN93" s="17">
        <v>64262.77</v>
      </c>
      <c r="AO93" s="17">
        <v>0</v>
      </c>
      <c r="AP93" s="17">
        <v>15436.23</v>
      </c>
      <c r="AQ93" s="17">
        <v>1429881.8020000001</v>
      </c>
      <c r="AR93" s="18"/>
      <c r="AS93" s="18"/>
    </row>
    <row r="94" spans="1:45" s="19" customFormat="1" ht="12" customHeight="1">
      <c r="A94" s="22">
        <v>33055</v>
      </c>
      <c r="B94" s="17">
        <v>19064.23</v>
      </c>
      <c r="C94" s="17">
        <v>0</v>
      </c>
      <c r="D94" s="17">
        <v>20606.13</v>
      </c>
      <c r="E94" s="17">
        <v>132394.79999999999</v>
      </c>
      <c r="F94" s="17">
        <v>68261.73</v>
      </c>
      <c r="G94" s="17">
        <v>61141.78</v>
      </c>
      <c r="H94" s="17">
        <v>0</v>
      </c>
      <c r="I94" s="17">
        <v>1.8140000000000001</v>
      </c>
      <c r="J94" s="17">
        <v>54177.83</v>
      </c>
      <c r="K94" s="17">
        <v>104903.6</v>
      </c>
      <c r="L94" s="17">
        <v>0</v>
      </c>
      <c r="M94" s="17">
        <v>27499.33</v>
      </c>
      <c r="N94" s="17">
        <v>19.047000000000001</v>
      </c>
      <c r="O94" s="17">
        <v>23947.52</v>
      </c>
      <c r="P94" s="17">
        <v>12020.47</v>
      </c>
      <c r="Q94" s="17">
        <v>9568.85</v>
      </c>
      <c r="R94" s="17">
        <v>0</v>
      </c>
      <c r="S94" s="17">
        <v>78028.3</v>
      </c>
      <c r="T94" s="17">
        <v>0</v>
      </c>
      <c r="U94" s="17">
        <v>0</v>
      </c>
      <c r="V94" s="17">
        <v>0</v>
      </c>
      <c r="W94" s="17">
        <v>2437.1089999999999</v>
      </c>
      <c r="X94" s="17">
        <v>28386.38</v>
      </c>
      <c r="Y94" s="17">
        <v>91548.95</v>
      </c>
      <c r="Z94" s="17">
        <v>61775.77</v>
      </c>
      <c r="AA94" s="17">
        <v>20503.64</v>
      </c>
      <c r="AB94" s="17">
        <v>25069.48</v>
      </c>
      <c r="AC94" s="17">
        <v>25248.16</v>
      </c>
      <c r="AD94" s="17">
        <v>2.7210000000000001</v>
      </c>
      <c r="AE94" s="17">
        <v>2640.277</v>
      </c>
      <c r="AF94" s="17">
        <v>0</v>
      </c>
      <c r="AG94" s="17">
        <v>0</v>
      </c>
      <c r="AH94" s="17">
        <v>31931.84</v>
      </c>
      <c r="AI94" s="17">
        <v>13250</v>
      </c>
      <c r="AJ94" s="17">
        <v>6791.616</v>
      </c>
      <c r="AK94" s="17">
        <v>26505.26</v>
      </c>
      <c r="AL94" s="17">
        <v>7332.1880000000001</v>
      </c>
      <c r="AM94" s="17">
        <v>25106.67</v>
      </c>
      <c r="AN94" s="17">
        <v>82657.63</v>
      </c>
      <c r="AO94" s="17">
        <v>0</v>
      </c>
      <c r="AP94" s="17">
        <v>0</v>
      </c>
      <c r="AQ94" s="17">
        <v>1062820.7620000001</v>
      </c>
      <c r="AR94" s="18"/>
      <c r="AS94" s="18"/>
    </row>
    <row r="95" spans="1:45" s="19" customFormat="1" ht="12" customHeight="1">
      <c r="A95" s="22">
        <v>33086</v>
      </c>
      <c r="B95" s="17">
        <v>16996.27</v>
      </c>
      <c r="C95" s="17">
        <v>0</v>
      </c>
      <c r="D95" s="17">
        <v>29853.9</v>
      </c>
      <c r="E95" s="17">
        <v>87939.09</v>
      </c>
      <c r="F95" s="17">
        <v>69349.22</v>
      </c>
      <c r="G95" s="17">
        <v>22072.75</v>
      </c>
      <c r="H95" s="17">
        <v>0</v>
      </c>
      <c r="I95" s="17">
        <v>0</v>
      </c>
      <c r="J95" s="17">
        <v>123075.3</v>
      </c>
      <c r="K95" s="17">
        <v>111892.9</v>
      </c>
      <c r="L95" s="17">
        <v>10743.41</v>
      </c>
      <c r="M95" s="17">
        <v>18155.419999999998</v>
      </c>
      <c r="N95" s="17">
        <v>19.047000000000001</v>
      </c>
      <c r="O95" s="17">
        <v>0</v>
      </c>
      <c r="P95" s="17">
        <v>23101.29</v>
      </c>
      <c r="Q95" s="17">
        <v>17.233000000000001</v>
      </c>
      <c r="R95" s="17">
        <v>8878.6229999999996</v>
      </c>
      <c r="S95" s="17">
        <v>61822.93</v>
      </c>
      <c r="T95" s="17">
        <v>15264</v>
      </c>
      <c r="U95" s="17">
        <v>0</v>
      </c>
      <c r="V95" s="17">
        <v>0</v>
      </c>
      <c r="W95" s="17">
        <v>14993.61</v>
      </c>
      <c r="X95" s="17">
        <v>25942.01</v>
      </c>
      <c r="Y95" s="17">
        <v>86604.9</v>
      </c>
      <c r="Z95" s="17">
        <v>77608.36</v>
      </c>
      <c r="AA95" s="17">
        <v>22313.11</v>
      </c>
      <c r="AB95" s="17">
        <v>22951.63</v>
      </c>
      <c r="AC95" s="17">
        <v>22694.959999999999</v>
      </c>
      <c r="AD95" s="17">
        <v>40739.72</v>
      </c>
      <c r="AE95" s="17">
        <v>25112.11</v>
      </c>
      <c r="AF95" s="17">
        <v>5998.8980000000001</v>
      </c>
      <c r="AG95" s="17">
        <v>0</v>
      </c>
      <c r="AH95" s="17">
        <v>29876.58</v>
      </c>
      <c r="AI95" s="17">
        <v>169.60900000000001</v>
      </c>
      <c r="AJ95" s="17">
        <v>4077.8719999999998</v>
      </c>
      <c r="AK95" s="17">
        <v>25122.09</v>
      </c>
      <c r="AL95" s="17">
        <v>5468.3029999999999</v>
      </c>
      <c r="AM95" s="17">
        <v>29133.75</v>
      </c>
      <c r="AN95" s="17">
        <v>64136.69</v>
      </c>
      <c r="AO95" s="17">
        <v>0</v>
      </c>
      <c r="AP95" s="17">
        <v>31.745000000000001</v>
      </c>
      <c r="AQ95" s="17">
        <v>1102154.51</v>
      </c>
      <c r="AR95" s="18"/>
      <c r="AS95" s="18"/>
    </row>
    <row r="96" spans="1:45" s="19" customFormat="1" ht="12" customHeight="1">
      <c r="A96" s="22">
        <v>33117</v>
      </c>
      <c r="B96" s="17">
        <v>1437.595</v>
      </c>
      <c r="C96" s="17">
        <v>0</v>
      </c>
      <c r="D96" s="17">
        <v>21791.58</v>
      </c>
      <c r="E96" s="17">
        <v>139085.70000000001</v>
      </c>
      <c r="F96" s="17">
        <v>10458.61</v>
      </c>
      <c r="G96" s="17">
        <v>42332.41</v>
      </c>
      <c r="H96" s="17">
        <v>0</v>
      </c>
      <c r="I96" s="17">
        <v>0</v>
      </c>
      <c r="J96" s="17">
        <v>46530.91</v>
      </c>
      <c r="K96" s="17">
        <v>158933.6</v>
      </c>
      <c r="L96" s="17">
        <v>1242.5899999999999</v>
      </c>
      <c r="M96" s="17">
        <v>47883.25</v>
      </c>
      <c r="N96" s="17">
        <v>0</v>
      </c>
      <c r="O96" s="17">
        <v>48560.78</v>
      </c>
      <c r="P96" s="17">
        <v>0</v>
      </c>
      <c r="Q96" s="17">
        <v>7655.9870000000001</v>
      </c>
      <c r="R96" s="17">
        <v>41.722000000000001</v>
      </c>
      <c r="S96" s="17">
        <v>49404.29</v>
      </c>
      <c r="T96" s="17">
        <v>9.07</v>
      </c>
      <c r="U96" s="17">
        <v>0</v>
      </c>
      <c r="V96" s="17">
        <v>0</v>
      </c>
      <c r="W96" s="17">
        <v>8016.0659999999998</v>
      </c>
      <c r="X96" s="17">
        <v>35720.379999999997</v>
      </c>
      <c r="Y96" s="17">
        <v>72927.34</v>
      </c>
      <c r="Z96" s="17">
        <v>59257.03</v>
      </c>
      <c r="AA96" s="17">
        <v>24528</v>
      </c>
      <c r="AB96" s="17">
        <v>6498.6549999999997</v>
      </c>
      <c r="AC96" s="17">
        <v>45852.480000000003</v>
      </c>
      <c r="AD96" s="17">
        <v>0</v>
      </c>
      <c r="AE96" s="17">
        <v>22538.95</v>
      </c>
      <c r="AF96" s="17">
        <v>0</v>
      </c>
      <c r="AG96" s="17">
        <v>0</v>
      </c>
      <c r="AH96" s="17">
        <v>11800.97</v>
      </c>
      <c r="AI96" s="17">
        <v>0</v>
      </c>
      <c r="AJ96" s="17">
        <v>2676.5569999999998</v>
      </c>
      <c r="AK96" s="17">
        <v>45644.77</v>
      </c>
      <c r="AL96" s="17">
        <v>4424.3459999999995</v>
      </c>
      <c r="AM96" s="17">
        <v>31776.75</v>
      </c>
      <c r="AN96" s="17">
        <v>99516.95</v>
      </c>
      <c r="AO96" s="17">
        <v>0</v>
      </c>
      <c r="AP96" s="17">
        <v>0</v>
      </c>
      <c r="AQ96" s="17">
        <v>1046547.3379999999</v>
      </c>
      <c r="AR96" s="18"/>
      <c r="AS96" s="18"/>
    </row>
    <row r="97" spans="1:45" s="19" customFormat="1" ht="12" customHeight="1">
      <c r="A97" s="22">
        <v>33147</v>
      </c>
      <c r="B97" s="17">
        <v>16233.49</v>
      </c>
      <c r="C97" s="17">
        <v>0</v>
      </c>
      <c r="D97" s="17">
        <v>22675.91</v>
      </c>
      <c r="E97" s="17">
        <v>227662.4</v>
      </c>
      <c r="F97" s="17">
        <v>28062.58</v>
      </c>
      <c r="G97" s="17">
        <v>0</v>
      </c>
      <c r="H97" s="17">
        <v>0</v>
      </c>
      <c r="I97" s="17">
        <v>0</v>
      </c>
      <c r="J97" s="17">
        <v>75847.88</v>
      </c>
      <c r="K97" s="17">
        <v>139191.79999999999</v>
      </c>
      <c r="L97" s="17">
        <v>0</v>
      </c>
      <c r="M97" s="17">
        <v>52571.54</v>
      </c>
      <c r="N97" s="17">
        <v>29.931000000000001</v>
      </c>
      <c r="O97" s="17">
        <v>20861</v>
      </c>
      <c r="P97" s="17">
        <v>21536.71</v>
      </c>
      <c r="Q97" s="17">
        <v>29.024000000000001</v>
      </c>
      <c r="R97" s="17">
        <v>0</v>
      </c>
      <c r="S97" s="17">
        <v>77594.759999999995</v>
      </c>
      <c r="T97" s="17">
        <v>33839</v>
      </c>
      <c r="U97" s="17">
        <v>0</v>
      </c>
      <c r="V97" s="17">
        <v>0</v>
      </c>
      <c r="W97" s="17">
        <v>20002.07</v>
      </c>
      <c r="X97" s="17">
        <v>42841.24</v>
      </c>
      <c r="Y97" s="17">
        <v>94624.59</v>
      </c>
      <c r="Z97" s="17">
        <v>110924.2</v>
      </c>
      <c r="AA97" s="17">
        <v>18299.63</v>
      </c>
      <c r="AB97" s="17">
        <v>23471.35</v>
      </c>
      <c r="AC97" s="17">
        <v>22694.959999999999</v>
      </c>
      <c r="AD97" s="17">
        <v>10997.37</v>
      </c>
      <c r="AE97" s="17">
        <v>18015.740000000002</v>
      </c>
      <c r="AF97" s="17">
        <v>0</v>
      </c>
      <c r="AG97" s="17">
        <v>0</v>
      </c>
      <c r="AH97" s="17">
        <v>7706.7790000000005</v>
      </c>
      <c r="AI97" s="17">
        <v>9.07</v>
      </c>
      <c r="AJ97" s="17">
        <v>3015.7750000000001</v>
      </c>
      <c r="AK97" s="17">
        <v>24372.9</v>
      </c>
      <c r="AL97" s="17">
        <v>3414.855</v>
      </c>
      <c r="AM97" s="17">
        <v>30687.439999999999</v>
      </c>
      <c r="AN97" s="17">
        <v>88185.8</v>
      </c>
      <c r="AO97" s="17">
        <v>0</v>
      </c>
      <c r="AP97" s="17">
        <v>12739.72</v>
      </c>
      <c r="AQ97" s="17">
        <v>1248132.5239999997</v>
      </c>
      <c r="AR97" s="18"/>
      <c r="AS97" s="18"/>
    </row>
    <row r="98" spans="1:45" s="19" customFormat="1" ht="12" customHeight="1">
      <c r="A98" s="22">
        <v>33178</v>
      </c>
      <c r="B98" s="17">
        <v>453.5</v>
      </c>
      <c r="C98" s="17">
        <v>0</v>
      </c>
      <c r="D98" s="17">
        <v>19357.189999999999</v>
      </c>
      <c r="E98" s="17">
        <v>92123.99</v>
      </c>
      <c r="F98" s="17">
        <v>10830.48</v>
      </c>
      <c r="G98" s="17">
        <v>35902.69</v>
      </c>
      <c r="H98" s="17">
        <v>0</v>
      </c>
      <c r="I98" s="17">
        <v>0</v>
      </c>
      <c r="J98" s="17">
        <v>72569.98</v>
      </c>
      <c r="K98" s="17">
        <v>105626.5</v>
      </c>
      <c r="L98" s="17">
        <v>0</v>
      </c>
      <c r="M98" s="17">
        <v>26137.93</v>
      </c>
      <c r="N98" s="17">
        <v>0</v>
      </c>
      <c r="O98" s="17">
        <v>41101.61</v>
      </c>
      <c r="P98" s="17">
        <v>0</v>
      </c>
      <c r="Q98" s="17">
        <v>10.884</v>
      </c>
      <c r="R98" s="17">
        <v>0</v>
      </c>
      <c r="S98" s="17">
        <v>55556.47</v>
      </c>
      <c r="T98" s="17">
        <v>0</v>
      </c>
      <c r="U98" s="17">
        <v>0</v>
      </c>
      <c r="V98" s="17">
        <v>0</v>
      </c>
      <c r="W98" s="17">
        <v>12655.37</v>
      </c>
      <c r="X98" s="17">
        <v>13143.33</v>
      </c>
      <c r="Y98" s="17">
        <v>76162.600000000006</v>
      </c>
      <c r="Z98" s="17">
        <v>26455.38</v>
      </c>
      <c r="AA98" s="17">
        <v>20457.38</v>
      </c>
      <c r="AB98" s="17">
        <v>16989.919999999998</v>
      </c>
      <c r="AC98" s="17">
        <v>0</v>
      </c>
      <c r="AD98" s="17">
        <v>0</v>
      </c>
      <c r="AE98" s="17">
        <v>18399.400000000001</v>
      </c>
      <c r="AF98" s="17">
        <v>0</v>
      </c>
      <c r="AG98" s="17">
        <v>0</v>
      </c>
      <c r="AH98" s="17">
        <v>9983.3490000000002</v>
      </c>
      <c r="AI98" s="17">
        <v>17.233000000000001</v>
      </c>
      <c r="AJ98" s="17">
        <v>2649.3470000000002</v>
      </c>
      <c r="AK98" s="17">
        <v>25869.46</v>
      </c>
      <c r="AL98" s="17">
        <v>3876.518</v>
      </c>
      <c r="AM98" s="17">
        <v>28476.17</v>
      </c>
      <c r="AN98" s="17">
        <v>43447.11</v>
      </c>
      <c r="AO98" s="17">
        <v>0</v>
      </c>
      <c r="AP98" s="17">
        <v>0</v>
      </c>
      <c r="AQ98" s="17">
        <v>758253.7910000002</v>
      </c>
      <c r="AR98" s="18"/>
      <c r="AS98" s="18"/>
    </row>
    <row r="99" spans="1:45" s="19" customFormat="1" ht="12" customHeight="1">
      <c r="A99" s="22">
        <v>33208</v>
      </c>
      <c r="B99" s="17">
        <v>1180.0070000000001</v>
      </c>
      <c r="C99" s="17">
        <v>0</v>
      </c>
      <c r="D99" s="17">
        <v>21400.67</v>
      </c>
      <c r="E99" s="17">
        <v>96922.93</v>
      </c>
      <c r="F99" s="17">
        <v>32132.29</v>
      </c>
      <c r="G99" s="17">
        <v>8607.43</v>
      </c>
      <c r="H99" s="17">
        <v>0</v>
      </c>
      <c r="I99" s="17">
        <v>0</v>
      </c>
      <c r="J99" s="17">
        <v>92136.69</v>
      </c>
      <c r="K99" s="17">
        <v>139139.29999999999</v>
      </c>
      <c r="L99" s="17">
        <v>0</v>
      </c>
      <c r="M99" s="17">
        <v>25593.73</v>
      </c>
      <c r="N99" s="17">
        <v>58.048000000000002</v>
      </c>
      <c r="O99" s="17">
        <v>5472.8379999999997</v>
      </c>
      <c r="P99" s="17">
        <v>14362.34</v>
      </c>
      <c r="Q99" s="17">
        <v>0</v>
      </c>
      <c r="R99" s="17">
        <v>0</v>
      </c>
      <c r="S99" s="17">
        <v>36342.58</v>
      </c>
      <c r="T99" s="17">
        <v>0</v>
      </c>
      <c r="U99" s="17">
        <v>0</v>
      </c>
      <c r="V99" s="17">
        <v>0</v>
      </c>
      <c r="W99" s="17">
        <v>5030.2219999999998</v>
      </c>
      <c r="X99" s="17">
        <v>6721.777</v>
      </c>
      <c r="Y99" s="17">
        <v>39210.519999999997</v>
      </c>
      <c r="Z99" s="17">
        <v>53979.199999999997</v>
      </c>
      <c r="AA99" s="17">
        <v>13768.26</v>
      </c>
      <c r="AB99" s="17">
        <v>16326</v>
      </c>
      <c r="AC99" s="17">
        <v>22504.48</v>
      </c>
      <c r="AD99" s="17">
        <v>11048.16</v>
      </c>
      <c r="AE99" s="17">
        <v>1100.191</v>
      </c>
      <c r="AF99" s="17">
        <v>0</v>
      </c>
      <c r="AG99" s="17">
        <v>0</v>
      </c>
      <c r="AH99" s="17">
        <v>5928.152</v>
      </c>
      <c r="AI99" s="17">
        <v>0</v>
      </c>
      <c r="AJ99" s="17">
        <v>2967.7040000000002</v>
      </c>
      <c r="AK99" s="17">
        <v>1999.9349999999999</v>
      </c>
      <c r="AL99" s="17">
        <v>5953.5479999999998</v>
      </c>
      <c r="AM99" s="17">
        <v>14606.32</v>
      </c>
      <c r="AN99" s="17">
        <v>62061.48</v>
      </c>
      <c r="AO99" s="17">
        <v>0</v>
      </c>
      <c r="AP99" s="17">
        <v>15479.77</v>
      </c>
      <c r="AQ99" s="17">
        <v>752034.57199999993</v>
      </c>
      <c r="AR99" s="18"/>
      <c r="AS99" s="18"/>
    </row>
    <row r="100" spans="1:45" s="19" customFormat="1" ht="12" customHeight="1">
      <c r="A100" s="22">
        <v>33239</v>
      </c>
      <c r="B100" s="17">
        <v>0</v>
      </c>
      <c r="C100" s="17">
        <v>0</v>
      </c>
      <c r="D100" s="17">
        <v>15910.59</v>
      </c>
      <c r="E100" s="17">
        <v>96919.3</v>
      </c>
      <c r="F100" s="17">
        <v>35134.46</v>
      </c>
      <c r="G100" s="17">
        <v>11055.42</v>
      </c>
      <c r="H100" s="17">
        <v>0</v>
      </c>
      <c r="I100" s="17">
        <v>0</v>
      </c>
      <c r="J100" s="17">
        <v>61272.39</v>
      </c>
      <c r="K100" s="17">
        <v>48078.26</v>
      </c>
      <c r="L100" s="17">
        <v>2072.4949999999999</v>
      </c>
      <c r="M100" s="17">
        <v>15324.67</v>
      </c>
      <c r="N100" s="17">
        <v>0</v>
      </c>
      <c r="O100" s="17">
        <v>19945.84</v>
      </c>
      <c r="P100" s="17">
        <v>0</v>
      </c>
      <c r="Q100" s="17">
        <v>9.07</v>
      </c>
      <c r="R100" s="17">
        <v>0</v>
      </c>
      <c r="S100" s="17">
        <v>7105.4380000000001</v>
      </c>
      <c r="T100" s="17">
        <v>7</v>
      </c>
      <c r="U100" s="17">
        <v>17</v>
      </c>
      <c r="V100" s="17">
        <v>0</v>
      </c>
      <c r="W100" s="17">
        <v>1596.32</v>
      </c>
      <c r="X100" s="17">
        <v>4204.8519999999999</v>
      </c>
      <c r="Y100" s="17">
        <v>8835.9940000000006</v>
      </c>
      <c r="Z100" s="17">
        <v>30096.07</v>
      </c>
      <c r="AA100" s="17">
        <v>5180.7839999999997</v>
      </c>
      <c r="AB100" s="17">
        <v>0</v>
      </c>
      <c r="AC100" s="17">
        <v>0</v>
      </c>
      <c r="AD100" s="17">
        <v>0</v>
      </c>
      <c r="AE100" s="17">
        <v>34365.32</v>
      </c>
      <c r="AF100" s="17">
        <v>0</v>
      </c>
      <c r="AG100" s="17">
        <v>0</v>
      </c>
      <c r="AH100" s="17">
        <v>11307.56</v>
      </c>
      <c r="AI100" s="17">
        <v>33.558999999999997</v>
      </c>
      <c r="AJ100" s="17">
        <v>2275.663</v>
      </c>
      <c r="AK100" s="17">
        <v>2376.34</v>
      </c>
      <c r="AL100" s="17">
        <v>4725.47</v>
      </c>
      <c r="AM100" s="17">
        <v>4756.308</v>
      </c>
      <c r="AN100" s="17">
        <v>55588.21</v>
      </c>
      <c r="AO100" s="17">
        <v>0</v>
      </c>
      <c r="AP100" s="17">
        <v>0</v>
      </c>
      <c r="AQ100" s="17">
        <v>478194.87200000015</v>
      </c>
      <c r="AR100" s="18"/>
      <c r="AS100" s="18"/>
    </row>
    <row r="101" spans="1:45" s="19" customFormat="1" ht="12" customHeight="1">
      <c r="A101" s="22">
        <v>33270</v>
      </c>
      <c r="B101" s="17">
        <v>0</v>
      </c>
      <c r="C101" s="17">
        <v>0</v>
      </c>
      <c r="D101" s="17">
        <v>18295.099999999999</v>
      </c>
      <c r="E101" s="17">
        <v>56459.839999999997</v>
      </c>
      <c r="F101" s="17">
        <v>29997.21</v>
      </c>
      <c r="G101" s="17">
        <v>12818.63</v>
      </c>
      <c r="H101" s="17">
        <v>0</v>
      </c>
      <c r="I101" s="17">
        <v>0</v>
      </c>
      <c r="J101" s="17">
        <v>36165.72</v>
      </c>
      <c r="K101" s="17">
        <v>99824.42</v>
      </c>
      <c r="L101" s="17">
        <v>0</v>
      </c>
      <c r="M101" s="17">
        <v>29355.05</v>
      </c>
      <c r="N101" s="17">
        <v>0</v>
      </c>
      <c r="O101" s="17">
        <v>37104.46</v>
      </c>
      <c r="P101" s="17">
        <v>0</v>
      </c>
      <c r="Q101" s="17">
        <v>8.1630000000000003</v>
      </c>
      <c r="R101" s="17">
        <v>0</v>
      </c>
      <c r="S101" s="17">
        <v>8635.5470000000005</v>
      </c>
      <c r="T101" s="17">
        <v>0</v>
      </c>
      <c r="U101" s="17">
        <v>0</v>
      </c>
      <c r="V101" s="17">
        <v>0</v>
      </c>
      <c r="W101" s="17">
        <v>6204.7870000000003</v>
      </c>
      <c r="X101" s="17">
        <v>5265.1350000000002</v>
      </c>
      <c r="Y101" s="17">
        <v>7893.6210000000001</v>
      </c>
      <c r="Z101" s="17">
        <v>17195.810000000001</v>
      </c>
      <c r="AA101" s="17">
        <v>7162.5789999999997</v>
      </c>
      <c r="AB101" s="17">
        <v>0</v>
      </c>
      <c r="AC101" s="17">
        <v>23094.94</v>
      </c>
      <c r="AD101" s="17">
        <v>0</v>
      </c>
      <c r="AE101" s="17">
        <v>14277.99</v>
      </c>
      <c r="AF101" s="17">
        <v>0</v>
      </c>
      <c r="AG101" s="17">
        <v>0</v>
      </c>
      <c r="AH101" s="17">
        <v>5344.951</v>
      </c>
      <c r="AI101" s="17">
        <v>0</v>
      </c>
      <c r="AJ101" s="17">
        <v>2791.7460000000001</v>
      </c>
      <c r="AK101" s="17">
        <v>1700.625</v>
      </c>
      <c r="AL101" s="17">
        <v>3451.1350000000002</v>
      </c>
      <c r="AM101" s="17">
        <v>9798.3209999999999</v>
      </c>
      <c r="AN101" s="17">
        <v>47345.4</v>
      </c>
      <c r="AO101" s="17">
        <v>0</v>
      </c>
      <c r="AP101" s="17">
        <v>16.326000000000001</v>
      </c>
      <c r="AQ101" s="17">
        <v>480207.50600000005</v>
      </c>
      <c r="AR101" s="18"/>
      <c r="AS101" s="18"/>
    </row>
    <row r="102" spans="1:45" s="19" customFormat="1" ht="12" customHeight="1">
      <c r="A102" s="22">
        <v>33298</v>
      </c>
      <c r="B102" s="17">
        <v>0</v>
      </c>
      <c r="C102" s="17">
        <v>0</v>
      </c>
      <c r="D102" s="17">
        <v>14710.63</v>
      </c>
      <c r="E102" s="17">
        <v>70740.55</v>
      </c>
      <c r="F102" s="17">
        <v>14659.84</v>
      </c>
      <c r="G102" s="17">
        <v>7506.3320000000003</v>
      </c>
      <c r="H102" s="17">
        <v>0</v>
      </c>
      <c r="I102" s="17">
        <v>0</v>
      </c>
      <c r="J102" s="17">
        <v>41722</v>
      </c>
      <c r="K102" s="17">
        <v>93030.09</v>
      </c>
      <c r="L102" s="17">
        <v>0</v>
      </c>
      <c r="M102" s="17">
        <v>26537.91</v>
      </c>
      <c r="N102" s="17">
        <v>33.558999999999997</v>
      </c>
      <c r="O102" s="17">
        <v>19.047000000000001</v>
      </c>
      <c r="P102" s="17">
        <v>38.094000000000001</v>
      </c>
      <c r="Q102" s="17">
        <v>0</v>
      </c>
      <c r="R102" s="17">
        <v>0</v>
      </c>
      <c r="S102" s="17">
        <v>9365.6820000000007</v>
      </c>
      <c r="T102" s="17">
        <v>9.9770000000000003</v>
      </c>
      <c r="U102" s="17">
        <v>0</v>
      </c>
      <c r="V102" s="17">
        <v>0</v>
      </c>
      <c r="W102" s="17">
        <v>9031.9060000000009</v>
      </c>
      <c r="X102" s="17">
        <v>5641.54</v>
      </c>
      <c r="Y102" s="17">
        <v>19188.490000000002</v>
      </c>
      <c r="Z102" s="17">
        <v>21665.51</v>
      </c>
      <c r="AA102" s="17">
        <v>10018.719999999999</v>
      </c>
      <c r="AB102" s="17">
        <v>0</v>
      </c>
      <c r="AC102" s="17">
        <v>22095.43</v>
      </c>
      <c r="AD102" s="17">
        <v>0</v>
      </c>
      <c r="AE102" s="17">
        <v>48016.58</v>
      </c>
      <c r="AF102" s="17">
        <v>0</v>
      </c>
      <c r="AG102" s="17">
        <v>0</v>
      </c>
      <c r="AH102" s="17">
        <v>11671.27</v>
      </c>
      <c r="AI102" s="17">
        <v>0</v>
      </c>
      <c r="AJ102" s="17">
        <v>2891.5160000000001</v>
      </c>
      <c r="AK102" s="17">
        <v>29599.95</v>
      </c>
      <c r="AL102" s="17">
        <v>2833.4679999999998</v>
      </c>
      <c r="AM102" s="17">
        <v>7907.2259999999997</v>
      </c>
      <c r="AN102" s="17">
        <v>81242.710000000006</v>
      </c>
      <c r="AO102" s="17">
        <v>0</v>
      </c>
      <c r="AP102" s="17">
        <v>0</v>
      </c>
      <c r="AQ102" s="17">
        <v>550178.02700000012</v>
      </c>
      <c r="AR102" s="18"/>
      <c r="AS102" s="18"/>
    </row>
    <row r="103" spans="1:45" s="19" customFormat="1" ht="12" customHeight="1">
      <c r="A103" s="22">
        <v>33329</v>
      </c>
      <c r="B103" s="17">
        <v>1277.963</v>
      </c>
      <c r="C103" s="17">
        <v>0</v>
      </c>
      <c r="D103" s="17">
        <v>20384.82</v>
      </c>
      <c r="E103" s="17">
        <v>39420.04</v>
      </c>
      <c r="F103" s="17">
        <v>50112.66</v>
      </c>
      <c r="G103" s="17">
        <v>14629.91</v>
      </c>
      <c r="H103" s="17">
        <v>0</v>
      </c>
      <c r="I103" s="17">
        <v>0</v>
      </c>
      <c r="J103" s="17">
        <v>35311.32</v>
      </c>
      <c r="K103" s="17">
        <v>43587.7</v>
      </c>
      <c r="L103" s="17">
        <v>0</v>
      </c>
      <c r="M103" s="17">
        <v>25903.01</v>
      </c>
      <c r="N103" s="17">
        <v>0</v>
      </c>
      <c r="O103" s="17">
        <v>27722.46</v>
      </c>
      <c r="P103" s="17">
        <v>0</v>
      </c>
      <c r="Q103" s="17">
        <v>17.233000000000001</v>
      </c>
      <c r="R103" s="17">
        <v>0</v>
      </c>
      <c r="S103" s="17">
        <v>34816.1</v>
      </c>
      <c r="T103" s="17">
        <v>17776</v>
      </c>
      <c r="U103" s="17">
        <v>0</v>
      </c>
      <c r="V103" s="17">
        <v>0</v>
      </c>
      <c r="W103" s="17">
        <v>10278.120000000001</v>
      </c>
      <c r="X103" s="17">
        <v>10972.88</v>
      </c>
      <c r="Y103" s="17">
        <v>70292.5</v>
      </c>
      <c r="Z103" s="17">
        <v>62591.16</v>
      </c>
      <c r="AA103" s="17">
        <v>22794.720000000001</v>
      </c>
      <c r="AB103" s="17">
        <v>34954.879999999997</v>
      </c>
      <c r="AC103" s="17">
        <v>22195.200000000001</v>
      </c>
      <c r="AD103" s="17">
        <v>0</v>
      </c>
      <c r="AE103" s="17">
        <v>35801.11</v>
      </c>
      <c r="AF103" s="17">
        <v>0</v>
      </c>
      <c r="AG103" s="17">
        <v>0</v>
      </c>
      <c r="AH103" s="17">
        <v>13701.14</v>
      </c>
      <c r="AI103" s="17">
        <v>33.558999999999997</v>
      </c>
      <c r="AJ103" s="17">
        <v>4658.3519999999999</v>
      </c>
      <c r="AK103" s="17">
        <v>1804.93</v>
      </c>
      <c r="AL103" s="17">
        <v>4843.38</v>
      </c>
      <c r="AM103" s="17">
        <v>18204.400000000001</v>
      </c>
      <c r="AN103" s="17">
        <v>52603.28</v>
      </c>
      <c r="AO103" s="17">
        <v>0</v>
      </c>
      <c r="AP103" s="17">
        <v>0</v>
      </c>
      <c r="AQ103" s="17">
        <v>676685.49699999997</v>
      </c>
      <c r="AR103" s="18"/>
      <c r="AS103" s="18"/>
    </row>
    <row r="104" spans="1:45" s="19" customFormat="1" ht="12" customHeight="1">
      <c r="A104" s="22">
        <v>33359</v>
      </c>
      <c r="B104" s="17">
        <v>18496.45</v>
      </c>
      <c r="C104" s="17">
        <v>0</v>
      </c>
      <c r="D104" s="17">
        <v>20006.61</v>
      </c>
      <c r="E104" s="17">
        <v>110839</v>
      </c>
      <c r="F104" s="17">
        <v>29053.93</v>
      </c>
      <c r="G104" s="17">
        <v>13383.69</v>
      </c>
      <c r="H104" s="17">
        <v>0</v>
      </c>
      <c r="I104" s="17">
        <v>0</v>
      </c>
      <c r="J104" s="17">
        <v>29649.83</v>
      </c>
      <c r="K104" s="17">
        <v>141694.29999999999</v>
      </c>
      <c r="L104" s="17">
        <v>0</v>
      </c>
      <c r="M104" s="17">
        <v>0</v>
      </c>
      <c r="N104" s="17">
        <v>33.558999999999997</v>
      </c>
      <c r="O104" s="17">
        <v>21675.49</v>
      </c>
      <c r="P104" s="17">
        <v>22052.799999999999</v>
      </c>
      <c r="Q104" s="17">
        <v>177.77199999999999</v>
      </c>
      <c r="R104" s="17">
        <v>31.745000000000001</v>
      </c>
      <c r="S104" s="17">
        <v>33029.31</v>
      </c>
      <c r="T104" s="17">
        <v>0</v>
      </c>
      <c r="U104" s="17">
        <v>9.9770000000000003</v>
      </c>
      <c r="V104" s="17">
        <v>0</v>
      </c>
      <c r="W104" s="17">
        <v>12108.45</v>
      </c>
      <c r="X104" s="17">
        <v>14704.28</v>
      </c>
      <c r="Y104" s="17">
        <v>67866.27</v>
      </c>
      <c r="Z104" s="17">
        <v>0</v>
      </c>
      <c r="AA104" s="17">
        <v>20967.12</v>
      </c>
      <c r="AB104" s="17">
        <v>19669.2</v>
      </c>
      <c r="AC104" s="17">
        <v>0</v>
      </c>
      <c r="AD104" s="17">
        <v>19.954000000000001</v>
      </c>
      <c r="AE104" s="17">
        <v>47017.97</v>
      </c>
      <c r="AF104" s="17">
        <v>0</v>
      </c>
      <c r="AG104" s="17">
        <v>0</v>
      </c>
      <c r="AH104" s="17">
        <v>11917.98</v>
      </c>
      <c r="AI104" s="17">
        <v>33.558999999999997</v>
      </c>
      <c r="AJ104" s="17">
        <v>1625.3440000000001</v>
      </c>
      <c r="AK104" s="17">
        <v>27658.06</v>
      </c>
      <c r="AL104" s="17">
        <v>7023.808</v>
      </c>
      <c r="AM104" s="17">
        <v>22779.3</v>
      </c>
      <c r="AN104" s="17">
        <v>49720.83</v>
      </c>
      <c r="AO104" s="17">
        <v>0</v>
      </c>
      <c r="AP104" s="17">
        <v>0</v>
      </c>
      <c r="AQ104" s="17">
        <v>743246.58799999999</v>
      </c>
      <c r="AR104" s="18"/>
      <c r="AS104" s="18"/>
    </row>
    <row r="105" spans="1:45" s="19" customFormat="1" ht="12" customHeight="1">
      <c r="A105" s="22">
        <v>33390</v>
      </c>
      <c r="B105" s="17">
        <v>1724.2070000000001</v>
      </c>
      <c r="C105" s="17">
        <v>0</v>
      </c>
      <c r="D105" s="17">
        <v>23417.83</v>
      </c>
      <c r="E105" s="17">
        <v>23116.71</v>
      </c>
      <c r="F105" s="17">
        <v>33160.83</v>
      </c>
      <c r="G105" s="17">
        <v>16211.72</v>
      </c>
      <c r="H105" s="17">
        <v>0</v>
      </c>
      <c r="I105" s="17">
        <v>0</v>
      </c>
      <c r="J105" s="17">
        <v>63648.73</v>
      </c>
      <c r="K105" s="17">
        <v>51340.73</v>
      </c>
      <c r="L105" s="17">
        <v>0</v>
      </c>
      <c r="M105" s="17">
        <v>0</v>
      </c>
      <c r="N105" s="17">
        <v>0</v>
      </c>
      <c r="O105" s="17">
        <v>33521.81</v>
      </c>
      <c r="P105" s="17">
        <v>0</v>
      </c>
      <c r="Q105" s="17">
        <v>0</v>
      </c>
      <c r="R105" s="17">
        <v>51.698999999999998</v>
      </c>
      <c r="S105" s="17">
        <v>32217.55</v>
      </c>
      <c r="T105" s="17">
        <v>11741</v>
      </c>
      <c r="U105" s="17">
        <v>0</v>
      </c>
      <c r="V105" s="17">
        <v>0</v>
      </c>
      <c r="W105" s="17">
        <v>5247.902</v>
      </c>
      <c r="X105" s="17">
        <v>19368.080000000002</v>
      </c>
      <c r="Y105" s="17">
        <v>75800.710000000006</v>
      </c>
      <c r="Z105" s="17">
        <v>48026.559999999998</v>
      </c>
      <c r="AA105" s="17">
        <v>18359.490000000002</v>
      </c>
      <c r="AB105" s="17">
        <v>32330.02</v>
      </c>
      <c r="AC105" s="17">
        <v>23094.94</v>
      </c>
      <c r="AD105" s="17">
        <v>0</v>
      </c>
      <c r="AE105" s="17">
        <v>22058.240000000002</v>
      </c>
      <c r="AF105" s="17">
        <v>0</v>
      </c>
      <c r="AG105" s="17">
        <v>0</v>
      </c>
      <c r="AH105" s="17">
        <v>10008.74</v>
      </c>
      <c r="AI105" s="17">
        <v>50.792000000000002</v>
      </c>
      <c r="AJ105" s="17">
        <v>2465.2260000000001</v>
      </c>
      <c r="AK105" s="17">
        <v>19678.27</v>
      </c>
      <c r="AL105" s="17">
        <v>4589.42</v>
      </c>
      <c r="AM105" s="17">
        <v>20492.759999999998</v>
      </c>
      <c r="AN105" s="17">
        <v>65711.240000000005</v>
      </c>
      <c r="AO105" s="17">
        <v>0</v>
      </c>
      <c r="AP105" s="17">
        <v>0</v>
      </c>
      <c r="AQ105" s="17">
        <v>657432.59600000014</v>
      </c>
      <c r="AR105" s="18"/>
      <c r="AS105" s="18"/>
    </row>
    <row r="106" spans="1:45" s="19" customFormat="1" ht="12" customHeight="1">
      <c r="A106" s="22">
        <v>33420</v>
      </c>
      <c r="B106" s="17">
        <v>17637.52</v>
      </c>
      <c r="C106" s="17">
        <v>0</v>
      </c>
      <c r="D106" s="17">
        <v>17149.560000000001</v>
      </c>
      <c r="E106" s="17">
        <v>113854.8</v>
      </c>
      <c r="F106" s="17">
        <v>28704.74</v>
      </c>
      <c r="G106" s="17">
        <v>52254.09</v>
      </c>
      <c r="H106" s="17">
        <v>0</v>
      </c>
      <c r="I106" s="17">
        <v>0</v>
      </c>
      <c r="J106" s="17">
        <v>56002.71</v>
      </c>
      <c r="K106" s="17">
        <v>109867.6</v>
      </c>
      <c r="L106" s="17">
        <v>0</v>
      </c>
      <c r="M106" s="17">
        <v>0</v>
      </c>
      <c r="N106" s="17">
        <v>0</v>
      </c>
      <c r="O106" s="17">
        <v>22079.1</v>
      </c>
      <c r="P106" s="17">
        <v>0</v>
      </c>
      <c r="Q106" s="17">
        <v>17.233000000000001</v>
      </c>
      <c r="R106" s="17">
        <v>0</v>
      </c>
      <c r="S106" s="17">
        <v>78529.88</v>
      </c>
      <c r="T106" s="17">
        <v>0</v>
      </c>
      <c r="U106" s="17">
        <v>0</v>
      </c>
      <c r="V106" s="17">
        <v>0</v>
      </c>
      <c r="W106" s="17">
        <v>6619.2860000000001</v>
      </c>
      <c r="X106" s="17">
        <v>23391.53</v>
      </c>
      <c r="Y106" s="17">
        <v>49464.15</v>
      </c>
      <c r="Z106" s="17">
        <v>19975.77</v>
      </c>
      <c r="AA106" s="17">
        <v>20246.96</v>
      </c>
      <c r="AB106" s="17">
        <v>27909.3</v>
      </c>
      <c r="AC106" s="17">
        <v>21515.85</v>
      </c>
      <c r="AD106" s="17">
        <v>0</v>
      </c>
      <c r="AE106" s="17">
        <v>66655.429999999993</v>
      </c>
      <c r="AF106" s="17">
        <v>0</v>
      </c>
      <c r="AG106" s="17">
        <v>0</v>
      </c>
      <c r="AH106" s="17">
        <v>10805.09</v>
      </c>
      <c r="AI106" s="17">
        <v>0</v>
      </c>
      <c r="AJ106" s="17">
        <v>4171.2929999999997</v>
      </c>
      <c r="AK106" s="17">
        <v>28545.1</v>
      </c>
      <c r="AL106" s="17">
        <v>4130.4780000000001</v>
      </c>
      <c r="AM106" s="17">
        <v>14977.29</v>
      </c>
      <c r="AN106" s="17">
        <v>61841.98</v>
      </c>
      <c r="AO106" s="17">
        <v>0</v>
      </c>
      <c r="AP106" s="17">
        <v>0</v>
      </c>
      <c r="AQ106" s="17">
        <v>856346.74</v>
      </c>
      <c r="AR106" s="18"/>
      <c r="AS106" s="18"/>
    </row>
    <row r="107" spans="1:45" s="19" customFormat="1" ht="12" customHeight="1">
      <c r="A107" s="22">
        <v>33451</v>
      </c>
      <c r="B107" s="17">
        <v>1566.3889999999999</v>
      </c>
      <c r="C107" s="17">
        <v>0</v>
      </c>
      <c r="D107" s="17">
        <v>12457.64</v>
      </c>
      <c r="E107" s="17">
        <v>91816.52</v>
      </c>
      <c r="F107" s="17">
        <v>6458.7470000000003</v>
      </c>
      <c r="G107" s="17">
        <v>51326.22</v>
      </c>
      <c r="H107" s="17">
        <v>0</v>
      </c>
      <c r="I107" s="17">
        <v>0</v>
      </c>
      <c r="J107" s="17">
        <v>50822.84</v>
      </c>
      <c r="K107" s="17">
        <v>60060.63</v>
      </c>
      <c r="L107" s="17">
        <v>0.90700000000000003</v>
      </c>
      <c r="M107" s="17">
        <v>29610.83</v>
      </c>
      <c r="N107" s="17">
        <v>0</v>
      </c>
      <c r="O107" s="17">
        <v>41143.339999999997</v>
      </c>
      <c r="P107" s="17">
        <v>0</v>
      </c>
      <c r="Q107" s="17">
        <v>9.9770000000000003</v>
      </c>
      <c r="R107" s="17">
        <v>29.931000000000001</v>
      </c>
      <c r="S107" s="17">
        <v>11700.3</v>
      </c>
      <c r="T107" s="17">
        <v>14303</v>
      </c>
      <c r="U107" s="17">
        <v>0</v>
      </c>
      <c r="V107" s="17">
        <v>0</v>
      </c>
      <c r="W107" s="17">
        <v>13240.38</v>
      </c>
      <c r="X107" s="17">
        <v>22416.51</v>
      </c>
      <c r="Y107" s="17">
        <v>77504.05</v>
      </c>
      <c r="Z107" s="17">
        <v>52704.86</v>
      </c>
      <c r="AA107" s="17">
        <v>26190.53</v>
      </c>
      <c r="AB107" s="17">
        <v>29203.59</v>
      </c>
      <c r="AC107" s="17">
        <v>43390.879999999997</v>
      </c>
      <c r="AD107" s="17">
        <v>0</v>
      </c>
      <c r="AE107" s="17">
        <v>300.21699999999998</v>
      </c>
      <c r="AF107" s="17">
        <v>0</v>
      </c>
      <c r="AG107" s="17">
        <v>0</v>
      </c>
      <c r="AH107" s="17">
        <v>8928.5079999999998</v>
      </c>
      <c r="AI107" s="17">
        <v>0</v>
      </c>
      <c r="AJ107" s="17">
        <v>3125.5219999999999</v>
      </c>
      <c r="AK107" s="17">
        <v>26597.78</v>
      </c>
      <c r="AL107" s="17">
        <v>5278.74</v>
      </c>
      <c r="AM107" s="17">
        <v>16704.22</v>
      </c>
      <c r="AN107" s="17">
        <v>47436.1</v>
      </c>
      <c r="AO107" s="17">
        <v>0</v>
      </c>
      <c r="AP107" s="17">
        <v>0</v>
      </c>
      <c r="AQ107" s="17">
        <v>744325.91799999995</v>
      </c>
      <c r="AR107" s="18"/>
      <c r="AS107" s="18"/>
    </row>
    <row r="108" spans="1:45" s="19" customFormat="1" ht="12" customHeight="1">
      <c r="A108" s="22">
        <v>33482</v>
      </c>
      <c r="B108" s="17">
        <v>19567.62</v>
      </c>
      <c r="C108" s="17">
        <v>0</v>
      </c>
      <c r="D108" s="17">
        <v>14465.74</v>
      </c>
      <c r="E108" s="17">
        <v>56249.42</v>
      </c>
      <c r="F108" s="17">
        <v>5924.5240000000003</v>
      </c>
      <c r="G108" s="17">
        <v>41652.160000000003</v>
      </c>
      <c r="H108" s="17">
        <v>0</v>
      </c>
      <c r="I108" s="17">
        <v>0</v>
      </c>
      <c r="J108" s="17">
        <v>4205.759</v>
      </c>
      <c r="K108" s="17">
        <v>51004.24</v>
      </c>
      <c r="L108" s="17">
        <v>0</v>
      </c>
      <c r="M108" s="17">
        <v>31940.01</v>
      </c>
      <c r="N108" s="17">
        <v>0</v>
      </c>
      <c r="O108" s="17">
        <v>54782.8</v>
      </c>
      <c r="P108" s="17">
        <v>26251.3</v>
      </c>
      <c r="Q108" s="17">
        <v>0</v>
      </c>
      <c r="R108" s="17">
        <v>29.931000000000001</v>
      </c>
      <c r="S108" s="17">
        <v>50050.98</v>
      </c>
      <c r="T108" s="17">
        <v>11895</v>
      </c>
      <c r="U108" s="17">
        <v>0</v>
      </c>
      <c r="V108" s="17">
        <v>0</v>
      </c>
      <c r="W108" s="17">
        <v>14151.01</v>
      </c>
      <c r="X108" s="17">
        <v>26366.49</v>
      </c>
      <c r="Y108" s="17">
        <v>52713.93</v>
      </c>
      <c r="Z108" s="17">
        <v>144177.60000000001</v>
      </c>
      <c r="AA108" s="17">
        <v>21370.73</v>
      </c>
      <c r="AB108" s="17">
        <v>24257.71</v>
      </c>
      <c r="AC108" s="17">
        <v>0</v>
      </c>
      <c r="AD108" s="17">
        <v>0</v>
      </c>
      <c r="AE108" s="17">
        <v>22086.36</v>
      </c>
      <c r="AF108" s="17">
        <v>0</v>
      </c>
      <c r="AG108" s="17">
        <v>0</v>
      </c>
      <c r="AH108" s="17">
        <v>7329.4669999999996</v>
      </c>
      <c r="AI108" s="17">
        <v>0</v>
      </c>
      <c r="AJ108" s="17">
        <v>3608.0459999999998</v>
      </c>
      <c r="AK108" s="17">
        <v>16177.25</v>
      </c>
      <c r="AL108" s="17">
        <v>16120.11</v>
      </c>
      <c r="AM108" s="17">
        <v>17853.39</v>
      </c>
      <c r="AN108" s="17">
        <v>42954.61</v>
      </c>
      <c r="AO108" s="17">
        <v>0</v>
      </c>
      <c r="AP108" s="17">
        <v>0</v>
      </c>
      <c r="AQ108" s="17">
        <v>777183.76699999976</v>
      </c>
      <c r="AR108" s="18"/>
      <c r="AS108" s="18"/>
    </row>
    <row r="109" spans="1:45" s="19" customFormat="1" ht="12" customHeight="1">
      <c r="A109" s="22">
        <v>33512</v>
      </c>
      <c r="B109" s="17">
        <v>393.63799999999998</v>
      </c>
      <c r="C109" s="17">
        <v>0</v>
      </c>
      <c r="D109" s="17">
        <v>9480.8709999999992</v>
      </c>
      <c r="E109" s="17">
        <v>111592.7</v>
      </c>
      <c r="F109" s="17">
        <v>3932.752</v>
      </c>
      <c r="G109" s="17">
        <v>13005.47</v>
      </c>
      <c r="H109" s="17">
        <v>0</v>
      </c>
      <c r="I109" s="17">
        <v>0</v>
      </c>
      <c r="J109" s="17">
        <v>65670.429999999993</v>
      </c>
      <c r="K109" s="17">
        <v>152798.70000000001</v>
      </c>
      <c r="L109" s="17">
        <v>0</v>
      </c>
      <c r="M109" s="17">
        <v>27213.63</v>
      </c>
      <c r="N109" s="17">
        <v>0</v>
      </c>
      <c r="O109" s="17">
        <v>0</v>
      </c>
      <c r="P109" s="17">
        <v>0</v>
      </c>
      <c r="Q109" s="17">
        <v>0</v>
      </c>
      <c r="R109" s="17">
        <v>29.931000000000001</v>
      </c>
      <c r="S109" s="17">
        <v>57348.7</v>
      </c>
      <c r="T109" s="17">
        <v>12024</v>
      </c>
      <c r="U109" s="17">
        <v>0</v>
      </c>
      <c r="V109" s="17">
        <v>0</v>
      </c>
      <c r="W109" s="17">
        <v>14083.89</v>
      </c>
      <c r="X109" s="17">
        <v>28061.67</v>
      </c>
      <c r="Y109" s="17">
        <v>71344.62</v>
      </c>
      <c r="Z109" s="17">
        <v>10074.040000000001</v>
      </c>
      <c r="AA109" s="17">
        <v>21952.12</v>
      </c>
      <c r="AB109" s="17">
        <v>13198.66</v>
      </c>
      <c r="AC109" s="17">
        <v>22495.41</v>
      </c>
      <c r="AD109" s="17">
        <v>0</v>
      </c>
      <c r="AE109" s="17">
        <v>23100.38</v>
      </c>
      <c r="AF109" s="17">
        <v>0</v>
      </c>
      <c r="AG109" s="17">
        <v>0</v>
      </c>
      <c r="AH109" s="17">
        <v>3368.598</v>
      </c>
      <c r="AI109" s="17">
        <v>0</v>
      </c>
      <c r="AJ109" s="17">
        <v>3156.36</v>
      </c>
      <c r="AK109" s="17">
        <v>1043.9570000000001</v>
      </c>
      <c r="AL109" s="17">
        <v>7437.4</v>
      </c>
      <c r="AM109" s="17">
        <v>14880.24</v>
      </c>
      <c r="AN109" s="17">
        <v>58229.4</v>
      </c>
      <c r="AO109" s="17">
        <v>0</v>
      </c>
      <c r="AP109" s="17">
        <v>0</v>
      </c>
      <c r="AQ109" s="17">
        <v>745914.93700000015</v>
      </c>
      <c r="AR109" s="18"/>
      <c r="AS109" s="18"/>
    </row>
    <row r="110" spans="1:45" s="19" customFormat="1" ht="12" customHeight="1">
      <c r="A110" s="22">
        <v>33543</v>
      </c>
      <c r="B110" s="17">
        <v>0</v>
      </c>
      <c r="C110" s="17">
        <v>0</v>
      </c>
      <c r="D110" s="17">
        <v>9981.5349999999999</v>
      </c>
      <c r="E110" s="17">
        <v>55692.52</v>
      </c>
      <c r="F110" s="17">
        <v>4319.134</v>
      </c>
      <c r="G110" s="17">
        <v>13427.22</v>
      </c>
      <c r="H110" s="17">
        <v>0</v>
      </c>
      <c r="I110" s="17">
        <v>0</v>
      </c>
      <c r="J110" s="17">
        <v>15566.84</v>
      </c>
      <c r="K110" s="17">
        <v>2492.4360000000001</v>
      </c>
      <c r="L110" s="17">
        <v>0</v>
      </c>
      <c r="M110" s="17">
        <v>52170.64</v>
      </c>
      <c r="N110" s="17">
        <v>0</v>
      </c>
      <c r="O110" s="17">
        <v>0</v>
      </c>
      <c r="P110" s="17">
        <v>0</v>
      </c>
      <c r="Q110" s="17">
        <v>9.9770000000000003</v>
      </c>
      <c r="R110" s="17">
        <v>0</v>
      </c>
      <c r="S110" s="17">
        <v>96754.23</v>
      </c>
      <c r="T110" s="17">
        <v>0</v>
      </c>
      <c r="U110" s="17">
        <v>0</v>
      </c>
      <c r="V110" s="17">
        <v>0</v>
      </c>
      <c r="W110" s="17">
        <v>11992.35</v>
      </c>
      <c r="X110" s="17">
        <v>1977.26</v>
      </c>
      <c r="Y110" s="17">
        <v>102.27419999999999</v>
      </c>
      <c r="Z110" s="17">
        <v>30032.58</v>
      </c>
      <c r="AA110" s="17">
        <v>22265.040000000001</v>
      </c>
      <c r="AB110" s="17">
        <v>13819.95</v>
      </c>
      <c r="AC110" s="17">
        <v>22195.200000000001</v>
      </c>
      <c r="AD110" s="17">
        <v>0.90700000000000003</v>
      </c>
      <c r="AE110" s="17">
        <v>2834.375</v>
      </c>
      <c r="AF110" s="17">
        <v>0</v>
      </c>
      <c r="AG110" s="17">
        <v>0</v>
      </c>
      <c r="AH110" s="17">
        <v>9991.5120000000006</v>
      </c>
      <c r="AI110" s="17">
        <v>0</v>
      </c>
      <c r="AJ110" s="17">
        <v>2132.357</v>
      </c>
      <c r="AK110" s="17">
        <v>31440.25</v>
      </c>
      <c r="AL110" s="17">
        <v>7361.2120000000004</v>
      </c>
      <c r="AM110" s="17">
        <v>10320.75</v>
      </c>
      <c r="AN110" s="17">
        <v>53510.28</v>
      </c>
      <c r="AO110" s="17">
        <v>0</v>
      </c>
      <c r="AP110" s="17">
        <v>0</v>
      </c>
      <c r="AQ110" s="17">
        <v>470390.82920000004</v>
      </c>
      <c r="AR110" s="18"/>
      <c r="AS110" s="18"/>
    </row>
    <row r="111" spans="1:45" s="19" customFormat="1" ht="12" customHeight="1">
      <c r="A111" s="22">
        <v>33573</v>
      </c>
      <c r="B111" s="17">
        <v>0</v>
      </c>
      <c r="C111" s="17">
        <v>0</v>
      </c>
      <c r="D111" s="17">
        <v>11830.9</v>
      </c>
      <c r="E111" s="17">
        <v>115270.6</v>
      </c>
      <c r="F111" s="17">
        <v>408.15</v>
      </c>
      <c r="G111" s="17">
        <v>0</v>
      </c>
      <c r="H111" s="17">
        <v>0</v>
      </c>
      <c r="I111" s="17">
        <v>0</v>
      </c>
      <c r="J111" s="17">
        <v>58633.919999999998</v>
      </c>
      <c r="K111" s="17">
        <v>88026.16</v>
      </c>
      <c r="L111" s="17">
        <v>0</v>
      </c>
      <c r="M111" s="17">
        <v>0</v>
      </c>
      <c r="N111" s="17">
        <v>0</v>
      </c>
      <c r="O111" s="17">
        <v>19995.72</v>
      </c>
      <c r="P111" s="17">
        <v>14989.08</v>
      </c>
      <c r="Q111" s="17">
        <v>0</v>
      </c>
      <c r="R111" s="17">
        <v>238.541</v>
      </c>
      <c r="S111" s="17">
        <v>58554.11</v>
      </c>
      <c r="T111" s="17">
        <v>17726</v>
      </c>
      <c r="U111" s="17">
        <v>0</v>
      </c>
      <c r="V111" s="17">
        <v>0</v>
      </c>
      <c r="W111" s="17">
        <v>5768.52</v>
      </c>
      <c r="X111" s="17">
        <v>1671.6010000000001</v>
      </c>
      <c r="Y111" s="17">
        <v>38551.129999999997</v>
      </c>
      <c r="Z111" s="17">
        <v>30389.94</v>
      </c>
      <c r="AA111" s="17">
        <v>8152.116</v>
      </c>
      <c r="AB111" s="17">
        <v>7914.482</v>
      </c>
      <c r="AC111" s="17">
        <v>23094.94</v>
      </c>
      <c r="AD111" s="17">
        <v>0</v>
      </c>
      <c r="AE111" s="17">
        <v>24859.96</v>
      </c>
      <c r="AF111" s="17">
        <v>0</v>
      </c>
      <c r="AG111" s="17">
        <v>0</v>
      </c>
      <c r="AH111" s="17">
        <v>7206.1149999999998</v>
      </c>
      <c r="AI111" s="17">
        <v>33.558999999999997</v>
      </c>
      <c r="AJ111" s="17">
        <v>3228.92</v>
      </c>
      <c r="AK111" s="17">
        <v>9333.0300000000007</v>
      </c>
      <c r="AL111" s="17">
        <v>8869.5529999999999</v>
      </c>
      <c r="AM111" s="17">
        <v>3432.9949999999999</v>
      </c>
      <c r="AN111" s="17">
        <v>50952.54</v>
      </c>
      <c r="AO111" s="17">
        <v>0</v>
      </c>
      <c r="AP111" s="17">
        <v>0</v>
      </c>
      <c r="AQ111" s="17">
        <v>609129.36200000008</v>
      </c>
      <c r="AR111" s="18"/>
      <c r="AS111" s="18"/>
    </row>
    <row r="112" spans="1:45" s="19" customFormat="1" ht="12" customHeight="1">
      <c r="A112" s="22">
        <v>33604</v>
      </c>
      <c r="B112" s="17">
        <v>907.90700000000004</v>
      </c>
      <c r="C112" s="17">
        <v>0</v>
      </c>
      <c r="D112" s="17">
        <v>7654</v>
      </c>
      <c r="E112" s="17">
        <v>0</v>
      </c>
      <c r="F112" s="17">
        <v>206.79599999999999</v>
      </c>
      <c r="G112" s="17">
        <v>0</v>
      </c>
      <c r="H112" s="17">
        <v>0</v>
      </c>
      <c r="I112" s="17">
        <v>0</v>
      </c>
      <c r="J112" s="17">
        <v>35236.949999999997</v>
      </c>
      <c r="K112" s="17">
        <v>46175</v>
      </c>
      <c r="L112" s="17">
        <v>2.7210000000000001</v>
      </c>
      <c r="M112" s="17">
        <v>38178</v>
      </c>
      <c r="N112" s="17">
        <v>0</v>
      </c>
      <c r="O112" s="17">
        <v>19.047000000000001</v>
      </c>
      <c r="P112" s="17">
        <v>0</v>
      </c>
      <c r="Q112" s="17">
        <v>0</v>
      </c>
      <c r="R112" s="17">
        <v>0</v>
      </c>
      <c r="S112" s="17">
        <v>50750</v>
      </c>
      <c r="T112" s="17">
        <v>0</v>
      </c>
      <c r="U112" s="17">
        <v>0</v>
      </c>
      <c r="V112" s="17">
        <v>0</v>
      </c>
      <c r="W112" s="17">
        <v>3224</v>
      </c>
      <c r="X112" s="17">
        <v>3601.6970000000001</v>
      </c>
      <c r="Y112" s="17">
        <v>13061.7</v>
      </c>
      <c r="Z112" s="17">
        <v>21582.97</v>
      </c>
      <c r="AA112" s="17">
        <v>5552.6540000000005</v>
      </c>
      <c r="AB112" s="17">
        <v>0</v>
      </c>
      <c r="AC112" s="17">
        <v>0</v>
      </c>
      <c r="AD112" s="17">
        <v>0</v>
      </c>
      <c r="AE112" s="17">
        <v>599.52700000000004</v>
      </c>
      <c r="AF112" s="17">
        <v>0</v>
      </c>
      <c r="AG112" s="17">
        <v>0</v>
      </c>
      <c r="AH112" s="17">
        <v>3436.623</v>
      </c>
      <c r="AI112" s="17">
        <v>0.90700000000000003</v>
      </c>
      <c r="AJ112" s="17">
        <v>2539.6</v>
      </c>
      <c r="AK112" s="17">
        <v>339</v>
      </c>
      <c r="AL112" s="17">
        <v>6302.7430000000004</v>
      </c>
      <c r="AM112" s="17">
        <v>1544.6210000000001</v>
      </c>
      <c r="AN112" s="17">
        <v>39909.81</v>
      </c>
      <c r="AO112" s="17">
        <v>0</v>
      </c>
      <c r="AP112" s="17">
        <v>0</v>
      </c>
      <c r="AQ112" s="17">
        <v>280826.27300000004</v>
      </c>
      <c r="AR112" s="18"/>
      <c r="AS112" s="18"/>
    </row>
    <row r="113" spans="1:45" s="19" customFormat="1" ht="12" customHeight="1">
      <c r="A113" s="22">
        <v>33635</v>
      </c>
      <c r="B113" s="17">
        <v>1566.3889999999999</v>
      </c>
      <c r="C113" s="17">
        <v>0</v>
      </c>
      <c r="D113" s="17">
        <v>8424.2160000000003</v>
      </c>
      <c r="E113" s="17">
        <v>65239.6</v>
      </c>
      <c r="F113" s="17">
        <v>0</v>
      </c>
      <c r="G113" s="17">
        <v>0</v>
      </c>
      <c r="H113" s="17">
        <v>0</v>
      </c>
      <c r="I113" s="17">
        <v>0</v>
      </c>
      <c r="J113" s="17">
        <v>62929.47</v>
      </c>
      <c r="K113" s="17">
        <v>78851.86</v>
      </c>
      <c r="L113" s="17">
        <v>0</v>
      </c>
      <c r="M113" s="17">
        <v>26567.84</v>
      </c>
      <c r="N113" s="17">
        <v>0</v>
      </c>
      <c r="O113" s="17">
        <v>17656.57</v>
      </c>
      <c r="P113" s="17">
        <v>0</v>
      </c>
      <c r="Q113" s="17">
        <v>0</v>
      </c>
      <c r="R113" s="17">
        <v>77.094999999999999</v>
      </c>
      <c r="S113" s="17">
        <v>6289.1379999999999</v>
      </c>
      <c r="T113" s="17">
        <v>0</v>
      </c>
      <c r="U113" s="17">
        <v>0</v>
      </c>
      <c r="V113" s="17">
        <v>0</v>
      </c>
      <c r="W113" s="17">
        <v>5071.0370000000003</v>
      </c>
      <c r="X113" s="17">
        <v>4837.9380000000001</v>
      </c>
      <c r="Y113" s="17">
        <v>9817.3680000000004</v>
      </c>
      <c r="Z113" s="17">
        <v>2.7210000000000001</v>
      </c>
      <c r="AA113" s="17">
        <v>5449.2560000000003</v>
      </c>
      <c r="AB113" s="17">
        <v>0</v>
      </c>
      <c r="AC113" s="17">
        <v>21295.45</v>
      </c>
      <c r="AD113" s="17">
        <v>19.954000000000001</v>
      </c>
      <c r="AE113" s="17">
        <v>3253.4090000000001</v>
      </c>
      <c r="AF113" s="17">
        <v>0</v>
      </c>
      <c r="AG113" s="17">
        <v>0</v>
      </c>
      <c r="AH113" s="17">
        <v>1655.2750000000001</v>
      </c>
      <c r="AI113" s="17">
        <v>0</v>
      </c>
      <c r="AJ113" s="17">
        <v>1194.519</v>
      </c>
      <c r="AK113" s="17">
        <v>419.94099999999997</v>
      </c>
      <c r="AL113" s="17">
        <v>5227.9480000000003</v>
      </c>
      <c r="AM113" s="17">
        <v>1825.7909999999999</v>
      </c>
      <c r="AN113" s="17">
        <v>37183.370000000003</v>
      </c>
      <c r="AO113" s="17">
        <v>0</v>
      </c>
      <c r="AP113" s="17">
        <v>0</v>
      </c>
      <c r="AQ113" s="17">
        <v>364856.15500000003</v>
      </c>
      <c r="AR113" s="18"/>
      <c r="AS113" s="18"/>
    </row>
    <row r="114" spans="1:45" s="19" customFormat="1" ht="12" customHeight="1">
      <c r="A114" s="22">
        <v>33664</v>
      </c>
      <c r="B114" s="17">
        <v>0</v>
      </c>
      <c r="C114" s="17">
        <v>0</v>
      </c>
      <c r="D114" s="17">
        <v>19176.7</v>
      </c>
      <c r="E114" s="17">
        <v>57771.37</v>
      </c>
      <c r="F114" s="17">
        <v>0</v>
      </c>
      <c r="G114" s="17">
        <v>0</v>
      </c>
      <c r="H114" s="17">
        <v>0</v>
      </c>
      <c r="I114" s="17">
        <v>0</v>
      </c>
      <c r="J114" s="17">
        <v>23562.95</v>
      </c>
      <c r="K114" s="17">
        <v>32831.589999999997</v>
      </c>
      <c r="L114" s="17">
        <v>0</v>
      </c>
      <c r="M114" s="17">
        <v>0</v>
      </c>
      <c r="N114" s="17">
        <v>26.303000000000001</v>
      </c>
      <c r="O114" s="17">
        <v>5527.2579999999998</v>
      </c>
      <c r="P114" s="17">
        <v>0</v>
      </c>
      <c r="Q114" s="17">
        <v>0</v>
      </c>
      <c r="R114" s="17">
        <v>41.722000000000001</v>
      </c>
      <c r="S114" s="17">
        <v>8172.9769999999999</v>
      </c>
      <c r="T114" s="17">
        <v>0</v>
      </c>
      <c r="U114" s="17">
        <v>9.9770000000000003</v>
      </c>
      <c r="V114" s="17">
        <v>0</v>
      </c>
      <c r="W114" s="17">
        <v>12922.93</v>
      </c>
      <c r="X114" s="17">
        <v>1587.25</v>
      </c>
      <c r="Y114" s="17">
        <v>15808.1</v>
      </c>
      <c r="Z114" s="17">
        <v>8016.0659999999998</v>
      </c>
      <c r="AA114" s="17">
        <v>8474.1010000000006</v>
      </c>
      <c r="AB114" s="17">
        <v>0</v>
      </c>
      <c r="AC114" s="17">
        <v>22195.200000000001</v>
      </c>
      <c r="AD114" s="17">
        <v>19.954000000000001</v>
      </c>
      <c r="AE114" s="17">
        <v>21996.560000000001</v>
      </c>
      <c r="AF114" s="17">
        <v>0</v>
      </c>
      <c r="AG114" s="17">
        <v>0</v>
      </c>
      <c r="AH114" s="17">
        <v>8861.39</v>
      </c>
      <c r="AI114" s="17">
        <v>71.653000000000006</v>
      </c>
      <c r="AJ114" s="17">
        <v>2359.107</v>
      </c>
      <c r="AK114" s="17">
        <v>25814.13</v>
      </c>
      <c r="AL114" s="17">
        <v>8491.3340000000007</v>
      </c>
      <c r="AM114" s="17">
        <v>2798.0949999999998</v>
      </c>
      <c r="AN114" s="17">
        <v>63464.61</v>
      </c>
      <c r="AO114" s="17">
        <v>0</v>
      </c>
      <c r="AP114" s="17">
        <v>0</v>
      </c>
      <c r="AQ114" s="17">
        <v>350001.32699999993</v>
      </c>
      <c r="AR114" s="18"/>
      <c r="AS114" s="18"/>
    </row>
    <row r="115" spans="1:45" s="19" customFormat="1" ht="12" customHeight="1">
      <c r="A115" s="22">
        <v>33695</v>
      </c>
      <c r="B115" s="17">
        <v>0</v>
      </c>
      <c r="C115" s="17">
        <v>0</v>
      </c>
      <c r="D115" s="17">
        <v>21913.119999999999</v>
      </c>
      <c r="E115" s="17">
        <v>55251.72</v>
      </c>
      <c r="F115" s="17">
        <v>65.304000000000002</v>
      </c>
      <c r="G115" s="17">
        <v>0</v>
      </c>
      <c r="H115" s="17">
        <v>0</v>
      </c>
      <c r="I115" s="17">
        <v>0</v>
      </c>
      <c r="J115" s="17">
        <v>15711.05</v>
      </c>
      <c r="K115" s="17">
        <v>113429.4</v>
      </c>
      <c r="L115" s="17">
        <v>0</v>
      </c>
      <c r="M115" s="17">
        <v>27108.42</v>
      </c>
      <c r="N115" s="17">
        <v>0</v>
      </c>
      <c r="O115" s="17">
        <v>36166.629999999997</v>
      </c>
      <c r="P115" s="17">
        <v>0</v>
      </c>
      <c r="Q115" s="17">
        <v>20.861000000000001</v>
      </c>
      <c r="R115" s="17">
        <v>19.047000000000001</v>
      </c>
      <c r="S115" s="17">
        <v>107742.5</v>
      </c>
      <c r="T115" s="17">
        <v>16194</v>
      </c>
      <c r="U115" s="17">
        <v>0</v>
      </c>
      <c r="V115" s="17">
        <v>0</v>
      </c>
      <c r="W115" s="17">
        <v>17140.490000000002</v>
      </c>
      <c r="X115" s="17">
        <v>859.83600000000001</v>
      </c>
      <c r="Y115" s="17">
        <v>63675.93</v>
      </c>
      <c r="Z115" s="17">
        <v>0</v>
      </c>
      <c r="AA115" s="17">
        <v>13635.83</v>
      </c>
      <c r="AB115" s="17">
        <v>0</v>
      </c>
      <c r="AC115" s="17">
        <v>0</v>
      </c>
      <c r="AD115" s="17">
        <v>0</v>
      </c>
      <c r="AE115" s="17">
        <v>2218.5219999999999</v>
      </c>
      <c r="AF115" s="17">
        <v>0</v>
      </c>
      <c r="AG115" s="17">
        <v>0</v>
      </c>
      <c r="AH115" s="17">
        <v>9981.5349999999999</v>
      </c>
      <c r="AI115" s="17">
        <v>0</v>
      </c>
      <c r="AJ115" s="17">
        <v>3120.9870000000001</v>
      </c>
      <c r="AK115" s="17">
        <v>16457.52</v>
      </c>
      <c r="AL115" s="17">
        <v>8172.9769999999999</v>
      </c>
      <c r="AM115" s="17">
        <v>6472.3519999999999</v>
      </c>
      <c r="AN115" s="17">
        <v>74245.2</v>
      </c>
      <c r="AO115" s="17">
        <v>0</v>
      </c>
      <c r="AP115" s="17">
        <v>0</v>
      </c>
      <c r="AQ115" s="17">
        <v>609600.0909999999</v>
      </c>
      <c r="AR115" s="18"/>
      <c r="AS115" s="18"/>
    </row>
    <row r="116" spans="1:45" s="19" customFormat="1" ht="12" customHeight="1">
      <c r="A116" s="22">
        <v>33725</v>
      </c>
      <c r="B116" s="17">
        <v>634.9</v>
      </c>
      <c r="C116" s="17">
        <v>0</v>
      </c>
      <c r="D116" s="17">
        <v>20450.13</v>
      </c>
      <c r="E116" s="17">
        <v>52078.13</v>
      </c>
      <c r="F116" s="17">
        <v>455.31400000000002</v>
      </c>
      <c r="G116" s="17">
        <v>2.7210000000000001</v>
      </c>
      <c r="H116" s="17">
        <v>0</v>
      </c>
      <c r="I116" s="17">
        <v>0</v>
      </c>
      <c r="J116" s="17">
        <v>36847.78</v>
      </c>
      <c r="K116" s="17">
        <v>32270.15</v>
      </c>
      <c r="L116" s="17">
        <v>0</v>
      </c>
      <c r="M116" s="17">
        <v>26706.62</v>
      </c>
      <c r="N116" s="17">
        <v>0</v>
      </c>
      <c r="O116" s="17">
        <v>0</v>
      </c>
      <c r="P116" s="17">
        <v>32493.279999999999</v>
      </c>
      <c r="Q116" s="17">
        <v>0</v>
      </c>
      <c r="R116" s="17">
        <v>80.722999999999999</v>
      </c>
      <c r="S116" s="17">
        <v>106070.9</v>
      </c>
      <c r="T116" s="17">
        <v>9753</v>
      </c>
      <c r="U116" s="17">
        <v>0</v>
      </c>
      <c r="V116" s="17">
        <v>0</v>
      </c>
      <c r="W116" s="17">
        <v>13768.26</v>
      </c>
      <c r="X116" s="17">
        <v>6725.4049999999997</v>
      </c>
      <c r="Y116" s="17">
        <v>64503.12</v>
      </c>
      <c r="Z116" s="17">
        <v>54459.91</v>
      </c>
      <c r="AA116" s="17">
        <v>16826.66</v>
      </c>
      <c r="AB116" s="17">
        <v>13913.38</v>
      </c>
      <c r="AC116" s="17">
        <v>23094.94</v>
      </c>
      <c r="AD116" s="17">
        <v>0</v>
      </c>
      <c r="AE116" s="17">
        <v>0</v>
      </c>
      <c r="AF116" s="17">
        <v>0</v>
      </c>
      <c r="AG116" s="17">
        <v>0</v>
      </c>
      <c r="AH116" s="17">
        <v>5426.5810000000001</v>
      </c>
      <c r="AI116" s="17">
        <v>0</v>
      </c>
      <c r="AJ116" s="17">
        <v>3681.5129999999999</v>
      </c>
      <c r="AK116" s="17">
        <v>225.84299999999999</v>
      </c>
      <c r="AL116" s="17">
        <v>4891.451</v>
      </c>
      <c r="AM116" s="17">
        <v>0</v>
      </c>
      <c r="AN116" s="17">
        <v>68861.259999999995</v>
      </c>
      <c r="AO116" s="17">
        <v>0</v>
      </c>
      <c r="AP116" s="17">
        <v>0</v>
      </c>
      <c r="AQ116" s="17">
        <v>594220.12799999991</v>
      </c>
      <c r="AR116" s="18"/>
      <c r="AS116" s="18"/>
    </row>
    <row r="117" spans="1:45" s="19" customFormat="1" ht="12" customHeight="1">
      <c r="A117" s="22">
        <v>33756</v>
      </c>
      <c r="B117" s="17">
        <v>15756.4</v>
      </c>
      <c r="C117" s="17">
        <v>0</v>
      </c>
      <c r="D117" s="17">
        <v>21300.89</v>
      </c>
      <c r="E117" s="17">
        <v>52768.35</v>
      </c>
      <c r="F117" s="17">
        <v>0</v>
      </c>
      <c r="G117" s="17">
        <v>64.397000000000006</v>
      </c>
      <c r="H117" s="17">
        <v>0</v>
      </c>
      <c r="I117" s="17">
        <v>0</v>
      </c>
      <c r="J117" s="17">
        <v>2274.7559999999999</v>
      </c>
      <c r="K117" s="17">
        <v>44862.04</v>
      </c>
      <c r="L117" s="17">
        <v>0</v>
      </c>
      <c r="M117" s="17">
        <v>27452.17</v>
      </c>
      <c r="N117" s="17">
        <v>0</v>
      </c>
      <c r="O117" s="17">
        <v>24254.09</v>
      </c>
      <c r="P117" s="17">
        <v>0</v>
      </c>
      <c r="Q117" s="17">
        <v>11.791</v>
      </c>
      <c r="R117" s="17">
        <v>194.09800000000001</v>
      </c>
      <c r="S117" s="17">
        <v>95758.34</v>
      </c>
      <c r="T117" s="17">
        <v>11.791</v>
      </c>
      <c r="U117" s="17">
        <v>0</v>
      </c>
      <c r="V117" s="17">
        <v>0</v>
      </c>
      <c r="W117" s="17">
        <v>14785</v>
      </c>
      <c r="X117" s="17">
        <v>10815.06</v>
      </c>
      <c r="Y117" s="17">
        <v>66133</v>
      </c>
      <c r="Z117" s="17">
        <v>0</v>
      </c>
      <c r="AA117" s="17">
        <v>18392.150000000001</v>
      </c>
      <c r="AB117" s="17">
        <v>19536.78</v>
      </c>
      <c r="AC117" s="17">
        <v>17096.95</v>
      </c>
      <c r="AD117" s="17">
        <v>0</v>
      </c>
      <c r="AE117" s="17">
        <v>0</v>
      </c>
      <c r="AF117" s="17">
        <v>0</v>
      </c>
      <c r="AG117" s="17">
        <v>0</v>
      </c>
      <c r="AH117" s="17">
        <v>10751.57</v>
      </c>
      <c r="AI117" s="17">
        <v>0</v>
      </c>
      <c r="AJ117" s="17">
        <v>5743.1239999999998</v>
      </c>
      <c r="AK117" s="17">
        <v>25048.62</v>
      </c>
      <c r="AL117" s="17">
        <v>8564.8009999999995</v>
      </c>
      <c r="AM117" s="17">
        <v>7435.5860000000002</v>
      </c>
      <c r="AN117" s="17">
        <v>61376.69</v>
      </c>
      <c r="AO117" s="17">
        <v>0</v>
      </c>
      <c r="AP117" s="17">
        <v>0</v>
      </c>
      <c r="AQ117" s="17">
        <v>550388.44400000002</v>
      </c>
      <c r="AR117" s="18"/>
      <c r="AS117" s="18"/>
    </row>
    <row r="118" spans="1:45" s="19" customFormat="1" ht="12" customHeight="1">
      <c r="A118" s="22">
        <v>33786</v>
      </c>
      <c r="B118" s="17">
        <v>907.90700000000004</v>
      </c>
      <c r="C118" s="17">
        <v>0</v>
      </c>
      <c r="D118" s="17">
        <v>21137.63</v>
      </c>
      <c r="E118" s="17">
        <v>27534.71</v>
      </c>
      <c r="F118" s="17">
        <v>195.005</v>
      </c>
      <c r="G118" s="17">
        <v>0</v>
      </c>
      <c r="H118" s="17">
        <v>0</v>
      </c>
      <c r="I118" s="17">
        <v>0</v>
      </c>
      <c r="J118" s="17">
        <v>17148.650000000001</v>
      </c>
      <c r="K118" s="17">
        <v>70126.52</v>
      </c>
      <c r="L118" s="17">
        <v>0</v>
      </c>
      <c r="M118" s="17">
        <v>53315.27</v>
      </c>
      <c r="N118" s="17">
        <v>17.233000000000001</v>
      </c>
      <c r="O118" s="17">
        <v>38131.19</v>
      </c>
      <c r="P118" s="17">
        <v>0</v>
      </c>
      <c r="Q118" s="17">
        <v>9.07</v>
      </c>
      <c r="R118" s="17">
        <v>168.702</v>
      </c>
      <c r="S118" s="17">
        <v>119031</v>
      </c>
      <c r="T118" s="17">
        <v>16517</v>
      </c>
      <c r="U118" s="17">
        <v>0</v>
      </c>
      <c r="V118" s="17">
        <v>0</v>
      </c>
      <c r="W118" s="17">
        <v>11571.5</v>
      </c>
      <c r="X118" s="17">
        <v>5435.6509999999998</v>
      </c>
      <c r="Y118" s="17">
        <v>74676.03</v>
      </c>
      <c r="Z118" s="17">
        <v>24245.919999999998</v>
      </c>
      <c r="AA118" s="17">
        <v>16385.86</v>
      </c>
      <c r="AB118" s="17">
        <v>14813.12</v>
      </c>
      <c r="AC118" s="17">
        <v>23258.2</v>
      </c>
      <c r="AD118" s="17">
        <v>0</v>
      </c>
      <c r="AE118" s="17">
        <v>2169.5439999999999</v>
      </c>
      <c r="AF118" s="17">
        <v>0</v>
      </c>
      <c r="AG118" s="17">
        <v>0</v>
      </c>
      <c r="AH118" s="17">
        <v>8318.0969999999998</v>
      </c>
      <c r="AI118" s="17">
        <v>33.558999999999997</v>
      </c>
      <c r="AJ118" s="17">
        <v>4164.0370000000003</v>
      </c>
      <c r="AK118" s="17">
        <v>0</v>
      </c>
      <c r="AL118" s="17">
        <v>10306.24</v>
      </c>
      <c r="AM118" s="17">
        <v>8972.0439999999999</v>
      </c>
      <c r="AN118" s="17">
        <v>64235.55</v>
      </c>
      <c r="AO118" s="17">
        <v>0</v>
      </c>
      <c r="AP118" s="17">
        <v>0</v>
      </c>
      <c r="AQ118" s="17">
        <v>632821.98899999994</v>
      </c>
      <c r="AR118" s="18"/>
      <c r="AS118" s="18"/>
    </row>
    <row r="119" spans="1:45" s="19" customFormat="1" ht="12" customHeight="1">
      <c r="A119" s="22">
        <v>33817</v>
      </c>
      <c r="B119" s="17">
        <v>1406.7570000000001</v>
      </c>
      <c r="C119" s="17">
        <v>0</v>
      </c>
      <c r="D119" s="17">
        <v>20693.21</v>
      </c>
      <c r="E119" s="17">
        <v>56105.21</v>
      </c>
      <c r="F119" s="17">
        <v>0</v>
      </c>
      <c r="G119" s="17">
        <v>17.233000000000001</v>
      </c>
      <c r="H119" s="17">
        <v>0</v>
      </c>
      <c r="I119" s="17">
        <v>0</v>
      </c>
      <c r="J119" s="17">
        <v>35977.97</v>
      </c>
      <c r="K119" s="17">
        <v>32070.61</v>
      </c>
      <c r="L119" s="17">
        <v>0</v>
      </c>
      <c r="M119" s="17">
        <v>0</v>
      </c>
      <c r="N119" s="17">
        <v>0</v>
      </c>
      <c r="O119" s="17">
        <v>39877.160000000003</v>
      </c>
      <c r="P119" s="17">
        <v>0</v>
      </c>
      <c r="Q119" s="17">
        <v>25.396000000000001</v>
      </c>
      <c r="R119" s="17">
        <v>243.07599999999999</v>
      </c>
      <c r="S119" s="17">
        <v>103481.4</v>
      </c>
      <c r="T119" s="17">
        <v>0</v>
      </c>
      <c r="U119" s="17">
        <v>0</v>
      </c>
      <c r="V119" s="17">
        <v>0</v>
      </c>
      <c r="W119" s="17">
        <v>15545.98</v>
      </c>
      <c r="X119" s="17">
        <v>12854</v>
      </c>
      <c r="Y119" s="17">
        <v>64225.58</v>
      </c>
      <c r="Z119" s="17">
        <v>10255.44</v>
      </c>
      <c r="AA119" s="17">
        <v>12553.78</v>
      </c>
      <c r="AB119" s="17">
        <v>12590.97</v>
      </c>
      <c r="AC119" s="17">
        <v>17996.689999999999</v>
      </c>
      <c r="AD119" s="17">
        <v>0</v>
      </c>
      <c r="AE119" s="17">
        <v>12255.38</v>
      </c>
      <c r="AF119" s="17">
        <v>0</v>
      </c>
      <c r="AG119" s="17">
        <v>0</v>
      </c>
      <c r="AH119" s="17">
        <v>7255.0929999999998</v>
      </c>
      <c r="AI119" s="17">
        <v>0</v>
      </c>
      <c r="AJ119" s="17">
        <v>2354.5720000000001</v>
      </c>
      <c r="AK119" s="17">
        <v>105.212</v>
      </c>
      <c r="AL119" s="17">
        <v>6758.9639999999999</v>
      </c>
      <c r="AM119" s="17">
        <v>11027.3</v>
      </c>
      <c r="AN119" s="17">
        <v>58662.95</v>
      </c>
      <c r="AO119" s="17">
        <v>0</v>
      </c>
      <c r="AP119" s="17">
        <v>0</v>
      </c>
      <c r="AQ119" s="17">
        <v>534339.93299999996</v>
      </c>
      <c r="AR119" s="18"/>
      <c r="AS119" s="18"/>
    </row>
    <row r="120" spans="1:45" s="19" customFormat="1" ht="12" customHeight="1">
      <c r="A120" s="22">
        <v>33848</v>
      </c>
      <c r="B120" s="17">
        <v>14172.78</v>
      </c>
      <c r="C120" s="17">
        <v>0</v>
      </c>
      <c r="D120" s="17">
        <v>19445.169999999998</v>
      </c>
      <c r="E120" s="17">
        <v>56926.95</v>
      </c>
      <c r="F120" s="17">
        <v>129.70099999999999</v>
      </c>
      <c r="G120" s="17">
        <v>0</v>
      </c>
      <c r="H120" s="17">
        <v>0</v>
      </c>
      <c r="I120" s="17">
        <v>0</v>
      </c>
      <c r="J120" s="17">
        <v>22531.69</v>
      </c>
      <c r="K120" s="17">
        <v>88799.84</v>
      </c>
      <c r="L120" s="17">
        <v>0</v>
      </c>
      <c r="M120" s="17">
        <v>34993.879999999997</v>
      </c>
      <c r="N120" s="17">
        <v>0</v>
      </c>
      <c r="O120" s="17">
        <v>33614.33</v>
      </c>
      <c r="P120" s="17">
        <v>0</v>
      </c>
      <c r="Q120" s="17">
        <v>16.326000000000001</v>
      </c>
      <c r="R120" s="17">
        <v>145.12</v>
      </c>
      <c r="S120" s="17">
        <v>94051.37</v>
      </c>
      <c r="T120" s="17">
        <v>16796</v>
      </c>
      <c r="U120" s="17">
        <v>0</v>
      </c>
      <c r="V120" s="17">
        <v>0</v>
      </c>
      <c r="W120" s="17">
        <v>18332.28</v>
      </c>
      <c r="X120" s="17">
        <v>10179.26</v>
      </c>
      <c r="Y120" s="17">
        <v>113227.1</v>
      </c>
      <c r="Z120" s="17">
        <v>2.7210000000000001</v>
      </c>
      <c r="AA120" s="17">
        <v>29847.56</v>
      </c>
      <c r="AB120" s="17">
        <v>20212.490000000002</v>
      </c>
      <c r="AC120" s="17">
        <v>10425.049999999999</v>
      </c>
      <c r="AD120" s="17">
        <v>0</v>
      </c>
      <c r="AE120" s="17">
        <v>5119.1080000000002</v>
      </c>
      <c r="AF120" s="17">
        <v>0</v>
      </c>
      <c r="AG120" s="17">
        <v>0</v>
      </c>
      <c r="AH120" s="17">
        <v>6264.6490000000003</v>
      </c>
      <c r="AI120" s="17">
        <v>0.90700000000000003</v>
      </c>
      <c r="AJ120" s="17">
        <v>2324.6410000000001</v>
      </c>
      <c r="AK120" s="17">
        <v>13395.48</v>
      </c>
      <c r="AL120" s="17">
        <v>9394.7060000000001</v>
      </c>
      <c r="AM120" s="17">
        <v>13114.31</v>
      </c>
      <c r="AN120" s="17">
        <v>66860.41</v>
      </c>
      <c r="AO120" s="17">
        <v>0</v>
      </c>
      <c r="AP120" s="17">
        <v>0</v>
      </c>
      <c r="AQ120" s="17">
        <v>700320.0290000001</v>
      </c>
      <c r="AR120" s="18"/>
      <c r="AS120" s="18"/>
    </row>
    <row r="121" spans="1:45" s="19" customFormat="1" ht="12" customHeight="1">
      <c r="A121" s="22">
        <v>33878</v>
      </c>
      <c r="B121" s="17">
        <v>1433.06</v>
      </c>
      <c r="C121" s="17">
        <v>0</v>
      </c>
      <c r="D121" s="17">
        <v>27431.31</v>
      </c>
      <c r="E121" s="17">
        <v>28245.79</v>
      </c>
      <c r="F121" s="17">
        <v>314.72899999999998</v>
      </c>
      <c r="G121" s="17">
        <v>0</v>
      </c>
      <c r="H121" s="17">
        <v>0</v>
      </c>
      <c r="I121" s="17">
        <v>0</v>
      </c>
      <c r="J121" s="17">
        <v>1409.4780000000001</v>
      </c>
      <c r="K121" s="17">
        <v>23762.49</v>
      </c>
      <c r="L121" s="17">
        <v>0</v>
      </c>
      <c r="M121" s="17">
        <v>27824.04</v>
      </c>
      <c r="N121" s="17">
        <v>0</v>
      </c>
      <c r="O121" s="17">
        <v>0</v>
      </c>
      <c r="P121" s="17">
        <v>0</v>
      </c>
      <c r="Q121" s="17">
        <v>0</v>
      </c>
      <c r="R121" s="17">
        <v>129.70099999999999</v>
      </c>
      <c r="S121" s="17">
        <v>123876.2</v>
      </c>
      <c r="T121" s="17">
        <v>15738</v>
      </c>
      <c r="U121" s="17">
        <v>15</v>
      </c>
      <c r="V121" s="17">
        <v>0</v>
      </c>
      <c r="W121" s="17">
        <v>21150.33</v>
      </c>
      <c r="X121" s="17">
        <v>8023.3220000000001</v>
      </c>
      <c r="Y121" s="17">
        <v>71372.73</v>
      </c>
      <c r="Z121" s="17">
        <v>18315.96</v>
      </c>
      <c r="AA121" s="17">
        <v>28987.72</v>
      </c>
      <c r="AB121" s="17">
        <v>20147.189999999999</v>
      </c>
      <c r="AC121" s="17">
        <v>28894.3</v>
      </c>
      <c r="AD121" s="17">
        <v>0</v>
      </c>
      <c r="AE121" s="17">
        <v>983.18799999999999</v>
      </c>
      <c r="AF121" s="17">
        <v>0</v>
      </c>
      <c r="AG121" s="17">
        <v>0</v>
      </c>
      <c r="AH121" s="17">
        <v>5642.4470000000001</v>
      </c>
      <c r="AI121" s="17">
        <v>15.419</v>
      </c>
      <c r="AJ121" s="17">
        <v>2462.5050000000001</v>
      </c>
      <c r="AK121" s="17">
        <v>25606.42</v>
      </c>
      <c r="AL121" s="17">
        <v>3261.5720000000001</v>
      </c>
      <c r="AM121" s="17">
        <v>12305.27</v>
      </c>
      <c r="AN121" s="17">
        <v>118684.5</v>
      </c>
      <c r="AO121" s="17">
        <v>0</v>
      </c>
      <c r="AP121" s="17">
        <v>0</v>
      </c>
      <c r="AQ121" s="17">
        <v>616014.30099999998</v>
      </c>
      <c r="AR121" s="18"/>
      <c r="AS121" s="18"/>
    </row>
    <row r="122" spans="1:45" s="19" customFormat="1" ht="12" customHeight="1">
      <c r="A122" s="22">
        <v>33909</v>
      </c>
      <c r="B122" s="17">
        <v>515.17600000000004</v>
      </c>
      <c r="C122" s="17">
        <v>0</v>
      </c>
      <c r="D122" s="17">
        <v>22934.400000000001</v>
      </c>
      <c r="E122" s="17">
        <v>28761.88</v>
      </c>
      <c r="F122" s="17">
        <v>0</v>
      </c>
      <c r="G122" s="17">
        <v>0</v>
      </c>
      <c r="H122" s="17">
        <v>0</v>
      </c>
      <c r="I122" s="17">
        <v>0</v>
      </c>
      <c r="J122" s="17">
        <v>36776.129999999997</v>
      </c>
      <c r="K122" s="17">
        <v>60113.24</v>
      </c>
      <c r="L122" s="17">
        <v>0</v>
      </c>
      <c r="M122" s="17">
        <v>26782.799999999999</v>
      </c>
      <c r="N122" s="17">
        <v>0</v>
      </c>
      <c r="O122" s="17">
        <v>0</v>
      </c>
      <c r="P122" s="17">
        <v>0</v>
      </c>
      <c r="Q122" s="17">
        <v>23.582000000000001</v>
      </c>
      <c r="R122" s="17">
        <v>0</v>
      </c>
      <c r="S122" s="17">
        <v>38862.230000000003</v>
      </c>
      <c r="T122" s="17">
        <v>0</v>
      </c>
      <c r="U122" s="17">
        <v>0</v>
      </c>
      <c r="V122" s="17">
        <v>0</v>
      </c>
      <c r="W122" s="17">
        <v>14155.54</v>
      </c>
      <c r="X122" s="17">
        <v>7716.7560000000003</v>
      </c>
      <c r="Y122" s="17">
        <v>61507.3</v>
      </c>
      <c r="Z122" s="17">
        <v>52089.01</v>
      </c>
      <c r="AA122" s="17">
        <v>19224.77</v>
      </c>
      <c r="AB122" s="17">
        <v>6448.77</v>
      </c>
      <c r="AC122" s="17">
        <v>0</v>
      </c>
      <c r="AD122" s="17">
        <v>1.8140000000000001</v>
      </c>
      <c r="AE122" s="17">
        <v>2510.576</v>
      </c>
      <c r="AF122" s="17">
        <v>0</v>
      </c>
      <c r="AG122" s="17">
        <v>0</v>
      </c>
      <c r="AH122" s="17">
        <v>7659.6149999999998</v>
      </c>
      <c r="AI122" s="17">
        <v>0</v>
      </c>
      <c r="AJ122" s="17">
        <v>1841.21</v>
      </c>
      <c r="AK122" s="17">
        <v>15734.63</v>
      </c>
      <c r="AL122" s="17">
        <v>6579.3779999999997</v>
      </c>
      <c r="AM122" s="17">
        <v>5110.0379999999996</v>
      </c>
      <c r="AN122" s="17">
        <v>58264.77</v>
      </c>
      <c r="AO122" s="17">
        <v>0</v>
      </c>
      <c r="AP122" s="17">
        <v>11431.82</v>
      </c>
      <c r="AQ122" s="17">
        <v>485045.43500000011</v>
      </c>
      <c r="AR122" s="18"/>
      <c r="AS122" s="18"/>
    </row>
    <row r="123" spans="1:45" s="19" customFormat="1" ht="12" customHeight="1">
      <c r="A123" s="22">
        <v>33939</v>
      </c>
      <c r="B123" s="17">
        <v>0</v>
      </c>
      <c r="C123" s="17">
        <v>0</v>
      </c>
      <c r="D123" s="17">
        <v>15929.64</v>
      </c>
      <c r="E123" s="17">
        <v>26979.62</v>
      </c>
      <c r="F123" s="17">
        <v>260.30900000000003</v>
      </c>
      <c r="G123" s="17">
        <v>64.397000000000006</v>
      </c>
      <c r="H123" s="17">
        <v>0</v>
      </c>
      <c r="I123" s="17">
        <v>0</v>
      </c>
      <c r="J123" s="17">
        <v>13388.22</v>
      </c>
      <c r="K123" s="17">
        <v>38264.519999999997</v>
      </c>
      <c r="L123" s="17">
        <v>0</v>
      </c>
      <c r="M123" s="17">
        <v>0</v>
      </c>
      <c r="N123" s="17">
        <v>0</v>
      </c>
      <c r="O123" s="17">
        <v>25304.39</v>
      </c>
      <c r="P123" s="17">
        <v>0</v>
      </c>
      <c r="Q123" s="17">
        <v>0</v>
      </c>
      <c r="R123" s="17">
        <v>0</v>
      </c>
      <c r="S123" s="17">
        <v>135198.29999999999</v>
      </c>
      <c r="T123" s="17">
        <v>15747</v>
      </c>
      <c r="U123" s="17">
        <v>0</v>
      </c>
      <c r="V123" s="17">
        <v>0</v>
      </c>
      <c r="W123" s="17">
        <v>3056.59</v>
      </c>
      <c r="X123" s="17">
        <v>303.84500000000003</v>
      </c>
      <c r="Y123" s="17">
        <v>46230.7</v>
      </c>
      <c r="Z123" s="17">
        <v>0</v>
      </c>
      <c r="AA123" s="17">
        <v>9090.8610000000008</v>
      </c>
      <c r="AB123" s="17">
        <v>0</v>
      </c>
      <c r="AC123" s="17">
        <v>19880.53</v>
      </c>
      <c r="AD123" s="17">
        <v>0</v>
      </c>
      <c r="AE123" s="17">
        <v>607.69000000000005</v>
      </c>
      <c r="AF123" s="17">
        <v>0</v>
      </c>
      <c r="AG123" s="17">
        <v>0</v>
      </c>
      <c r="AH123" s="17">
        <v>5821.1260000000002</v>
      </c>
      <c r="AI123" s="17">
        <v>0</v>
      </c>
      <c r="AJ123" s="17">
        <v>2550.4839999999999</v>
      </c>
      <c r="AK123" s="17">
        <v>360.98599999999999</v>
      </c>
      <c r="AL123" s="17">
        <v>8622.8490000000002</v>
      </c>
      <c r="AM123" s="17">
        <v>5363.9979999999996</v>
      </c>
      <c r="AN123" s="17">
        <v>67367.42</v>
      </c>
      <c r="AO123" s="17">
        <v>0</v>
      </c>
      <c r="AP123" s="17">
        <v>0</v>
      </c>
      <c r="AQ123" s="17">
        <v>440390.17499999993</v>
      </c>
      <c r="AR123" s="18"/>
      <c r="AS123" s="18"/>
    </row>
    <row r="124" spans="1:45" s="19" customFormat="1" ht="12" customHeight="1">
      <c r="A124" s="22">
        <v>33970</v>
      </c>
      <c r="B124" s="17">
        <v>0</v>
      </c>
      <c r="C124" s="17">
        <v>0</v>
      </c>
      <c r="D124" s="17">
        <v>4055.1970000000001</v>
      </c>
      <c r="E124" s="17">
        <v>28134.23</v>
      </c>
      <c r="F124" s="17">
        <v>0</v>
      </c>
      <c r="G124" s="17">
        <v>0</v>
      </c>
      <c r="H124" s="17">
        <v>0</v>
      </c>
      <c r="I124" s="17">
        <v>0</v>
      </c>
      <c r="J124" s="17">
        <v>20699.55</v>
      </c>
      <c r="K124" s="17">
        <v>73018.039999999994</v>
      </c>
      <c r="L124" s="17">
        <v>0</v>
      </c>
      <c r="M124" s="17">
        <v>27924.720000000001</v>
      </c>
      <c r="N124" s="17">
        <v>17.233000000000001</v>
      </c>
      <c r="O124" s="17">
        <v>0</v>
      </c>
      <c r="P124" s="17">
        <v>15.419</v>
      </c>
      <c r="Q124" s="17">
        <v>17.233000000000001</v>
      </c>
      <c r="R124" s="17">
        <v>0</v>
      </c>
      <c r="S124" s="17">
        <v>7889.9930000000004</v>
      </c>
      <c r="T124" s="17">
        <v>0</v>
      </c>
      <c r="U124" s="17">
        <v>0</v>
      </c>
      <c r="V124" s="17">
        <v>0</v>
      </c>
      <c r="W124" s="17">
        <v>1679.7639999999999</v>
      </c>
      <c r="X124" s="17">
        <v>201.35400000000001</v>
      </c>
      <c r="Y124" s="17">
        <v>10091.280000000001</v>
      </c>
      <c r="Z124" s="17">
        <v>6999.3190000000004</v>
      </c>
      <c r="AA124" s="17">
        <v>14826.72</v>
      </c>
      <c r="AB124" s="17">
        <v>0</v>
      </c>
      <c r="AC124" s="17">
        <v>0</v>
      </c>
      <c r="AD124" s="17">
        <v>17.233000000000001</v>
      </c>
      <c r="AE124" s="17">
        <v>3458.3910000000001</v>
      </c>
      <c r="AF124" s="17">
        <v>0</v>
      </c>
      <c r="AG124" s="17">
        <v>0</v>
      </c>
      <c r="AH124" s="17">
        <v>2690.1619999999998</v>
      </c>
      <c r="AI124" s="17">
        <v>32.652000000000001</v>
      </c>
      <c r="AJ124" s="17">
        <v>1886.56</v>
      </c>
      <c r="AK124" s="17">
        <v>209.517</v>
      </c>
      <c r="AL124" s="17">
        <v>8434.1929999999993</v>
      </c>
      <c r="AM124" s="17">
        <v>4271.0630000000001</v>
      </c>
      <c r="AN124" s="17">
        <v>43822.61</v>
      </c>
      <c r="AO124" s="17">
        <v>0</v>
      </c>
      <c r="AP124" s="17">
        <v>0</v>
      </c>
      <c r="AQ124" s="17">
        <v>260392.43299999996</v>
      </c>
      <c r="AR124" s="18"/>
      <c r="AS124" s="18"/>
    </row>
    <row r="125" spans="1:45" s="19" customFormat="1" ht="12" customHeight="1">
      <c r="A125" s="22">
        <v>34001</v>
      </c>
      <c r="B125" s="17">
        <v>0</v>
      </c>
      <c r="C125" s="17">
        <v>0</v>
      </c>
      <c r="D125" s="17">
        <v>15391.79</v>
      </c>
      <c r="E125" s="17">
        <v>27841.27</v>
      </c>
      <c r="F125" s="17">
        <v>57.140999999999998</v>
      </c>
      <c r="G125" s="17">
        <v>0</v>
      </c>
      <c r="H125" s="17">
        <v>0</v>
      </c>
      <c r="I125" s="17">
        <v>0</v>
      </c>
      <c r="J125" s="17">
        <v>10805.09</v>
      </c>
      <c r="K125" s="17">
        <v>0</v>
      </c>
      <c r="L125" s="17">
        <v>0</v>
      </c>
      <c r="M125" s="17">
        <v>25781.47</v>
      </c>
      <c r="N125" s="17">
        <v>0</v>
      </c>
      <c r="O125" s="17">
        <v>20.861000000000001</v>
      </c>
      <c r="P125" s="17">
        <v>0</v>
      </c>
      <c r="Q125" s="17">
        <v>0</v>
      </c>
      <c r="R125" s="17">
        <v>0</v>
      </c>
      <c r="S125" s="17">
        <v>7168.9279999999999</v>
      </c>
      <c r="T125" s="17">
        <v>0</v>
      </c>
      <c r="U125" s="17">
        <v>0</v>
      </c>
      <c r="V125" s="17">
        <v>0</v>
      </c>
      <c r="W125" s="17">
        <v>3711.444</v>
      </c>
      <c r="X125" s="17">
        <v>256.68099999999998</v>
      </c>
      <c r="Y125" s="17">
        <v>4452.4629999999997</v>
      </c>
      <c r="Z125" s="17">
        <v>0</v>
      </c>
      <c r="AA125" s="17">
        <v>15427.16</v>
      </c>
      <c r="AB125" s="17">
        <v>0</v>
      </c>
      <c r="AC125" s="17">
        <v>20627.900000000001</v>
      </c>
      <c r="AD125" s="17">
        <v>0</v>
      </c>
      <c r="AE125" s="17">
        <v>0</v>
      </c>
      <c r="AF125" s="17">
        <v>0</v>
      </c>
      <c r="AG125" s="17">
        <v>0</v>
      </c>
      <c r="AH125" s="17">
        <v>5313.2060000000001</v>
      </c>
      <c r="AI125" s="17">
        <v>0</v>
      </c>
      <c r="AJ125" s="17">
        <v>2500.5990000000002</v>
      </c>
      <c r="AK125" s="17">
        <v>25591.91</v>
      </c>
      <c r="AL125" s="17">
        <v>6729.94</v>
      </c>
      <c r="AM125" s="17">
        <v>1880.211</v>
      </c>
      <c r="AN125" s="17">
        <v>64323.54</v>
      </c>
      <c r="AO125" s="17">
        <v>0</v>
      </c>
      <c r="AP125" s="17">
        <v>0</v>
      </c>
      <c r="AQ125" s="17">
        <v>237881.60400000002</v>
      </c>
      <c r="AR125" s="18"/>
      <c r="AS125" s="18"/>
    </row>
    <row r="126" spans="1:45" s="19" customFormat="1" ht="12" customHeight="1">
      <c r="A126" s="22">
        <v>34029</v>
      </c>
      <c r="B126" s="17">
        <v>1580.9010000000001</v>
      </c>
      <c r="C126" s="17">
        <v>0</v>
      </c>
      <c r="D126" s="17">
        <v>16613.52</v>
      </c>
      <c r="E126" s="17">
        <v>28228.560000000001</v>
      </c>
      <c r="F126" s="17">
        <v>0</v>
      </c>
      <c r="G126" s="17">
        <v>0</v>
      </c>
      <c r="H126" s="17">
        <v>0</v>
      </c>
      <c r="I126" s="17">
        <v>0</v>
      </c>
      <c r="J126" s="17">
        <v>49337.17</v>
      </c>
      <c r="K126" s="17">
        <v>11425.47</v>
      </c>
      <c r="L126" s="17">
        <v>0</v>
      </c>
      <c r="M126" s="17">
        <v>43367.3</v>
      </c>
      <c r="N126" s="17">
        <v>0</v>
      </c>
      <c r="O126" s="17">
        <v>24734.799999999999</v>
      </c>
      <c r="P126" s="17">
        <v>15.419</v>
      </c>
      <c r="Q126" s="17">
        <v>0</v>
      </c>
      <c r="R126" s="17">
        <v>0</v>
      </c>
      <c r="S126" s="17">
        <v>8081.37</v>
      </c>
      <c r="T126" s="17">
        <v>0</v>
      </c>
      <c r="U126" s="17">
        <v>15</v>
      </c>
      <c r="V126" s="17">
        <v>0</v>
      </c>
      <c r="W126" s="17">
        <v>7314.0479999999998</v>
      </c>
      <c r="X126" s="17">
        <v>3123.7080000000001</v>
      </c>
      <c r="Y126" s="17">
        <v>10435.030000000001</v>
      </c>
      <c r="Z126" s="17">
        <v>21995.66</v>
      </c>
      <c r="AA126" s="17">
        <v>14412.23</v>
      </c>
      <c r="AB126" s="17">
        <v>0</v>
      </c>
      <c r="AC126" s="17">
        <v>20895.47</v>
      </c>
      <c r="AD126" s="17">
        <v>21.768000000000001</v>
      </c>
      <c r="AE126" s="17">
        <v>1553.691</v>
      </c>
      <c r="AF126" s="17">
        <v>0</v>
      </c>
      <c r="AG126" s="17">
        <v>0</v>
      </c>
      <c r="AH126" s="17">
        <v>7082.7629999999999</v>
      </c>
      <c r="AI126" s="17">
        <v>0</v>
      </c>
      <c r="AJ126" s="17">
        <v>2121.473</v>
      </c>
      <c r="AK126" s="17">
        <v>945.09400000000005</v>
      </c>
      <c r="AL126" s="17">
        <v>4349.9719999999998</v>
      </c>
      <c r="AM126" s="17">
        <v>1618.9949999999999</v>
      </c>
      <c r="AN126" s="17">
        <v>51811.47</v>
      </c>
      <c r="AO126" s="17">
        <v>0</v>
      </c>
      <c r="AP126" s="17">
        <v>0</v>
      </c>
      <c r="AQ126" s="17">
        <v>331081.30099999998</v>
      </c>
      <c r="AR126" s="18"/>
      <c r="AS126" s="18"/>
    </row>
    <row r="127" spans="1:45" s="19" customFormat="1" ht="12" customHeight="1">
      <c r="A127" s="22">
        <v>34060</v>
      </c>
      <c r="B127" s="17">
        <v>47.164000000000001</v>
      </c>
      <c r="C127" s="17">
        <v>0</v>
      </c>
      <c r="D127" s="17">
        <v>24634.12</v>
      </c>
      <c r="E127" s="17">
        <v>27161.02</v>
      </c>
      <c r="F127" s="17">
        <v>0</v>
      </c>
      <c r="G127" s="17">
        <v>1.8140000000000001</v>
      </c>
      <c r="H127" s="17">
        <v>0</v>
      </c>
      <c r="I127" s="17">
        <v>0</v>
      </c>
      <c r="J127" s="17">
        <v>594.99199999999996</v>
      </c>
      <c r="K127" s="17">
        <v>59588.09</v>
      </c>
      <c r="L127" s="17">
        <v>0</v>
      </c>
      <c r="M127" s="17">
        <v>0</v>
      </c>
      <c r="N127" s="17">
        <v>0.90700000000000003</v>
      </c>
      <c r="O127" s="17">
        <v>26337.47</v>
      </c>
      <c r="P127" s="17">
        <v>15.419</v>
      </c>
      <c r="Q127" s="17">
        <v>0</v>
      </c>
      <c r="R127" s="17">
        <v>0</v>
      </c>
      <c r="S127" s="17">
        <v>61685.98</v>
      </c>
      <c r="T127" s="17">
        <v>0</v>
      </c>
      <c r="U127" s="17">
        <v>0</v>
      </c>
      <c r="V127" s="17">
        <v>0</v>
      </c>
      <c r="W127" s="17">
        <v>17254.77</v>
      </c>
      <c r="X127" s="17">
        <v>4588.5129999999999</v>
      </c>
      <c r="Y127" s="17">
        <v>64981.11</v>
      </c>
      <c r="Z127" s="17">
        <v>0</v>
      </c>
      <c r="AA127" s="17">
        <v>25304.39</v>
      </c>
      <c r="AB127" s="17">
        <v>13253.99</v>
      </c>
      <c r="AC127" s="17">
        <v>0.90700000000000003</v>
      </c>
      <c r="AD127" s="17">
        <v>0</v>
      </c>
      <c r="AE127" s="17">
        <v>3754.0729999999999</v>
      </c>
      <c r="AF127" s="17">
        <v>0</v>
      </c>
      <c r="AG127" s="17">
        <v>0</v>
      </c>
      <c r="AH127" s="17">
        <v>7693.174</v>
      </c>
      <c r="AI127" s="17">
        <v>35.372999999999998</v>
      </c>
      <c r="AJ127" s="17">
        <v>2472.482</v>
      </c>
      <c r="AK127" s="17">
        <v>651.226</v>
      </c>
      <c r="AL127" s="17">
        <v>6583.0060000000003</v>
      </c>
      <c r="AM127" s="17">
        <v>3725.049</v>
      </c>
      <c r="AN127" s="17">
        <v>43946.87</v>
      </c>
      <c r="AO127" s="17">
        <v>0</v>
      </c>
      <c r="AP127" s="17">
        <v>0</v>
      </c>
      <c r="AQ127" s="17">
        <v>394311.90900000004</v>
      </c>
      <c r="AR127" s="18"/>
      <c r="AS127" s="18"/>
    </row>
    <row r="128" spans="1:45" s="19" customFormat="1" ht="12" customHeight="1">
      <c r="A128" s="22">
        <v>34090</v>
      </c>
      <c r="B128" s="17">
        <v>782.74099999999999</v>
      </c>
      <c r="C128" s="17">
        <v>0</v>
      </c>
      <c r="D128" s="17">
        <v>34036.99</v>
      </c>
      <c r="E128" s="17">
        <v>27522.01</v>
      </c>
      <c r="F128" s="17">
        <v>0</v>
      </c>
      <c r="G128" s="17">
        <v>0</v>
      </c>
      <c r="H128" s="17">
        <v>0</v>
      </c>
      <c r="I128" s="17">
        <v>0</v>
      </c>
      <c r="J128" s="17">
        <v>78566.16</v>
      </c>
      <c r="K128" s="17">
        <v>33509.11</v>
      </c>
      <c r="L128" s="17">
        <v>0</v>
      </c>
      <c r="M128" s="17">
        <v>25946.55</v>
      </c>
      <c r="N128" s="17">
        <v>0</v>
      </c>
      <c r="O128" s="17">
        <v>28424.47</v>
      </c>
      <c r="P128" s="17">
        <v>0</v>
      </c>
      <c r="Q128" s="17">
        <v>1154.6110000000001</v>
      </c>
      <c r="R128" s="17">
        <v>0</v>
      </c>
      <c r="S128" s="17">
        <v>88209.38</v>
      </c>
      <c r="T128" s="17">
        <v>15196</v>
      </c>
      <c r="U128" s="17">
        <v>0</v>
      </c>
      <c r="V128" s="17">
        <v>0</v>
      </c>
      <c r="W128" s="17">
        <v>24800.1</v>
      </c>
      <c r="X128" s="17">
        <v>4950.4059999999999</v>
      </c>
      <c r="Y128" s="17">
        <v>63073.69</v>
      </c>
      <c r="Z128" s="17">
        <v>0</v>
      </c>
      <c r="AA128" s="17">
        <v>34180.300000000003</v>
      </c>
      <c r="AB128" s="17">
        <v>26731.1</v>
      </c>
      <c r="AC128" s="17">
        <v>20607.04</v>
      </c>
      <c r="AD128" s="17">
        <v>0</v>
      </c>
      <c r="AE128" s="17">
        <v>429.01100000000002</v>
      </c>
      <c r="AF128" s="17">
        <v>0</v>
      </c>
      <c r="AG128" s="17">
        <v>0</v>
      </c>
      <c r="AH128" s="17">
        <v>6182.1120000000001</v>
      </c>
      <c r="AI128" s="17">
        <v>0</v>
      </c>
      <c r="AJ128" s="17">
        <v>2527.8090000000002</v>
      </c>
      <c r="AK128" s="17">
        <v>18426.61</v>
      </c>
      <c r="AL128" s="17">
        <v>4872.4040000000005</v>
      </c>
      <c r="AM128" s="17">
        <v>6982.9930000000004</v>
      </c>
      <c r="AN128" s="17">
        <v>80321.2</v>
      </c>
      <c r="AO128" s="17">
        <v>0</v>
      </c>
      <c r="AP128" s="17">
        <v>0</v>
      </c>
      <c r="AQ128" s="17">
        <v>627429.94699999993</v>
      </c>
      <c r="AR128" s="18"/>
      <c r="AS128" s="18"/>
    </row>
    <row r="129" spans="1:45" s="19" customFormat="1" ht="12" customHeight="1">
      <c r="A129" s="22">
        <v>34121</v>
      </c>
      <c r="B129" s="17">
        <v>14021.31</v>
      </c>
      <c r="C129" s="17">
        <v>0</v>
      </c>
      <c r="D129" s="17">
        <v>38162.019999999997</v>
      </c>
      <c r="E129" s="17">
        <v>31728.67</v>
      </c>
      <c r="F129" s="17">
        <v>0</v>
      </c>
      <c r="G129" s="17">
        <v>0</v>
      </c>
      <c r="H129" s="17">
        <v>0</v>
      </c>
      <c r="I129" s="17">
        <v>0</v>
      </c>
      <c r="J129" s="17">
        <v>68530.2</v>
      </c>
      <c r="K129" s="17">
        <v>93361.14</v>
      </c>
      <c r="L129" s="17">
        <v>0</v>
      </c>
      <c r="M129" s="17">
        <v>41989.57</v>
      </c>
      <c r="N129" s="17">
        <v>0</v>
      </c>
      <c r="O129" s="17">
        <v>0</v>
      </c>
      <c r="P129" s="17">
        <v>0</v>
      </c>
      <c r="Q129" s="17">
        <v>1815.8140000000001</v>
      </c>
      <c r="R129" s="17">
        <v>0</v>
      </c>
      <c r="S129" s="17">
        <v>166235</v>
      </c>
      <c r="T129" s="17">
        <v>0</v>
      </c>
      <c r="U129" s="17">
        <v>0</v>
      </c>
      <c r="V129" s="17">
        <v>0</v>
      </c>
      <c r="W129" s="17">
        <v>23679.96</v>
      </c>
      <c r="X129" s="17">
        <v>7649.6379999999999</v>
      </c>
      <c r="Y129" s="17">
        <v>80105.34</v>
      </c>
      <c r="Z129" s="17">
        <v>63091.83</v>
      </c>
      <c r="AA129" s="17">
        <v>26898.9</v>
      </c>
      <c r="AB129" s="17">
        <v>18910.04</v>
      </c>
      <c r="AC129" s="17">
        <v>21277.31</v>
      </c>
      <c r="AD129" s="17">
        <v>0</v>
      </c>
      <c r="AE129" s="17">
        <v>300.21699999999998</v>
      </c>
      <c r="AF129" s="17">
        <v>0</v>
      </c>
      <c r="AG129" s="17">
        <v>0</v>
      </c>
      <c r="AH129" s="17">
        <v>7485.4709999999995</v>
      </c>
      <c r="AI129" s="17">
        <v>0</v>
      </c>
      <c r="AJ129" s="17">
        <v>2791.7460000000001</v>
      </c>
      <c r="AK129" s="17">
        <v>27744.22</v>
      </c>
      <c r="AL129" s="17">
        <v>13811.79</v>
      </c>
      <c r="AM129" s="17">
        <v>10115.77</v>
      </c>
      <c r="AN129" s="17">
        <v>73756.34</v>
      </c>
      <c r="AO129" s="17">
        <v>0</v>
      </c>
      <c r="AP129" s="17">
        <v>20.861000000000001</v>
      </c>
      <c r="AQ129" s="17">
        <v>833483.15700000012</v>
      </c>
      <c r="AR129" s="18"/>
      <c r="AS129" s="18"/>
    </row>
    <row r="130" spans="1:45" s="19" customFormat="1" ht="12" customHeight="1">
      <c r="A130" s="22">
        <v>34151</v>
      </c>
      <c r="B130" s="17">
        <v>15677.49</v>
      </c>
      <c r="C130" s="17">
        <v>0</v>
      </c>
      <c r="D130" s="17">
        <v>33020.239999999998</v>
      </c>
      <c r="E130" s="17">
        <v>62368.95</v>
      </c>
      <c r="F130" s="17">
        <v>0</v>
      </c>
      <c r="G130" s="17">
        <v>0</v>
      </c>
      <c r="H130" s="17">
        <v>0</v>
      </c>
      <c r="I130" s="17">
        <v>0</v>
      </c>
      <c r="J130" s="17">
        <v>19824.3</v>
      </c>
      <c r="K130" s="17">
        <v>8812.4120000000003</v>
      </c>
      <c r="L130" s="17">
        <v>0</v>
      </c>
      <c r="M130" s="17">
        <v>0</v>
      </c>
      <c r="N130" s="17">
        <v>0</v>
      </c>
      <c r="O130" s="17">
        <v>65282.23</v>
      </c>
      <c r="P130" s="17">
        <v>0</v>
      </c>
      <c r="Q130" s="17">
        <v>912.44200000000001</v>
      </c>
      <c r="R130" s="17">
        <v>399.98700000000002</v>
      </c>
      <c r="S130" s="17">
        <v>115012.1</v>
      </c>
      <c r="T130" s="17">
        <v>15485</v>
      </c>
      <c r="U130" s="17">
        <v>0</v>
      </c>
      <c r="V130" s="17">
        <v>0</v>
      </c>
      <c r="W130" s="17">
        <v>29899.26</v>
      </c>
      <c r="X130" s="17">
        <v>6651.0309999999999</v>
      </c>
      <c r="Y130" s="17">
        <v>55931.97</v>
      </c>
      <c r="Z130" s="17">
        <v>42736.03</v>
      </c>
      <c r="AA130" s="17">
        <v>28113.37</v>
      </c>
      <c r="AB130" s="17">
        <v>45466.1</v>
      </c>
      <c r="AC130" s="17">
        <v>20137.21</v>
      </c>
      <c r="AD130" s="17">
        <v>0</v>
      </c>
      <c r="AE130" s="17">
        <v>2784.49</v>
      </c>
      <c r="AF130" s="17">
        <v>0</v>
      </c>
      <c r="AG130" s="17">
        <v>0</v>
      </c>
      <c r="AH130" s="17">
        <v>7904.5050000000001</v>
      </c>
      <c r="AI130" s="17">
        <v>0</v>
      </c>
      <c r="AJ130" s="17">
        <v>2414.4340000000002</v>
      </c>
      <c r="AK130" s="17">
        <v>331.05500000000001</v>
      </c>
      <c r="AL130" s="17">
        <v>11591.46</v>
      </c>
      <c r="AM130" s="17">
        <v>8900.3909999999996</v>
      </c>
      <c r="AN130" s="17">
        <v>55761.45</v>
      </c>
      <c r="AO130" s="17">
        <v>8816.0400000000009</v>
      </c>
      <c r="AP130" s="17">
        <v>0</v>
      </c>
      <c r="AQ130" s="17">
        <v>664230.527</v>
      </c>
      <c r="AR130" s="18"/>
      <c r="AS130" s="18"/>
    </row>
    <row r="131" spans="1:45" s="19" customFormat="1" ht="12" customHeight="1">
      <c r="A131" s="22">
        <v>34182</v>
      </c>
      <c r="B131" s="17">
        <v>15163.22</v>
      </c>
      <c r="C131" s="17">
        <v>0</v>
      </c>
      <c r="D131" s="17">
        <v>32209.38</v>
      </c>
      <c r="E131" s="17">
        <v>28902.46</v>
      </c>
      <c r="F131" s="17">
        <v>0</v>
      </c>
      <c r="G131" s="17">
        <v>0</v>
      </c>
      <c r="H131" s="17">
        <v>0</v>
      </c>
      <c r="I131" s="17">
        <v>11824.55</v>
      </c>
      <c r="J131" s="17">
        <v>73617.56</v>
      </c>
      <c r="K131" s="17">
        <v>78785.649999999994</v>
      </c>
      <c r="L131" s="17">
        <v>0</v>
      </c>
      <c r="M131" s="17">
        <v>0</v>
      </c>
      <c r="N131" s="17">
        <v>0</v>
      </c>
      <c r="O131" s="17">
        <v>6750.8010000000004</v>
      </c>
      <c r="P131" s="17">
        <v>0</v>
      </c>
      <c r="Q131" s="17">
        <v>1819.442</v>
      </c>
      <c r="R131" s="17">
        <v>567.78200000000004</v>
      </c>
      <c r="S131" s="17">
        <v>55834.01</v>
      </c>
      <c r="T131" s="17">
        <v>14365</v>
      </c>
      <c r="U131" s="17">
        <v>0</v>
      </c>
      <c r="V131" s="17">
        <v>0</v>
      </c>
      <c r="W131" s="17">
        <v>42901.1</v>
      </c>
      <c r="X131" s="17">
        <v>18804.830000000002</v>
      </c>
      <c r="Y131" s="17">
        <v>87083.79</v>
      </c>
      <c r="Z131" s="17">
        <v>0</v>
      </c>
      <c r="AA131" s="17">
        <v>29260.73</v>
      </c>
      <c r="AB131" s="17">
        <v>16708.75</v>
      </c>
      <c r="AC131" s="17">
        <v>22043.73</v>
      </c>
      <c r="AD131" s="17">
        <v>0</v>
      </c>
      <c r="AE131" s="17">
        <v>3685.1410000000001</v>
      </c>
      <c r="AF131" s="17">
        <v>0</v>
      </c>
      <c r="AG131" s="17">
        <v>0</v>
      </c>
      <c r="AH131" s="17">
        <v>10513.94</v>
      </c>
      <c r="AI131" s="17">
        <v>20.861000000000001</v>
      </c>
      <c r="AJ131" s="17">
        <v>2469.761</v>
      </c>
      <c r="AK131" s="17">
        <v>16.326000000000001</v>
      </c>
      <c r="AL131" s="17">
        <v>4942.2430000000004</v>
      </c>
      <c r="AM131" s="17">
        <v>7605.1949999999997</v>
      </c>
      <c r="AN131" s="17">
        <v>88418.9</v>
      </c>
      <c r="AO131" s="17">
        <v>22589.74</v>
      </c>
      <c r="AP131" s="17">
        <v>19.954000000000001</v>
      </c>
      <c r="AQ131" s="17">
        <v>676922.18599999999</v>
      </c>
      <c r="AR131" s="18"/>
      <c r="AS131" s="18"/>
    </row>
    <row r="132" spans="1:45" s="19" customFormat="1" ht="12" customHeight="1">
      <c r="A132" s="22">
        <v>34213</v>
      </c>
      <c r="B132" s="17">
        <v>13806.35</v>
      </c>
      <c r="C132" s="17">
        <v>0</v>
      </c>
      <c r="D132" s="17">
        <v>33368.53</v>
      </c>
      <c r="E132" s="17">
        <v>28727.41</v>
      </c>
      <c r="F132" s="17">
        <v>0</v>
      </c>
      <c r="G132" s="17">
        <v>32993.03</v>
      </c>
      <c r="H132" s="17">
        <v>0</v>
      </c>
      <c r="I132" s="17">
        <v>11805.51</v>
      </c>
      <c r="J132" s="17">
        <v>99445.3</v>
      </c>
      <c r="K132" s="17">
        <v>44375.88</v>
      </c>
      <c r="L132" s="17">
        <v>1.8140000000000001</v>
      </c>
      <c r="M132" s="17">
        <v>28859.83</v>
      </c>
      <c r="N132" s="17">
        <v>0</v>
      </c>
      <c r="O132" s="17">
        <v>37888.11</v>
      </c>
      <c r="P132" s="17">
        <v>0</v>
      </c>
      <c r="Q132" s="17">
        <v>11.791</v>
      </c>
      <c r="R132" s="17">
        <v>0</v>
      </c>
      <c r="S132" s="17">
        <v>144341.79999999999</v>
      </c>
      <c r="T132" s="17">
        <v>0</v>
      </c>
      <c r="U132" s="17">
        <v>0</v>
      </c>
      <c r="V132" s="17">
        <v>0</v>
      </c>
      <c r="W132" s="17">
        <v>41205.919999999998</v>
      </c>
      <c r="X132" s="17">
        <v>14326.97</v>
      </c>
      <c r="Y132" s="17">
        <v>54535.19</v>
      </c>
      <c r="Z132" s="17">
        <v>0</v>
      </c>
      <c r="AA132" s="17">
        <v>35047.39</v>
      </c>
      <c r="AB132" s="17">
        <v>64520.35</v>
      </c>
      <c r="AC132" s="17">
        <v>0</v>
      </c>
      <c r="AD132" s="17">
        <v>0</v>
      </c>
      <c r="AE132" s="17">
        <v>998.60699999999997</v>
      </c>
      <c r="AF132" s="17">
        <v>0</v>
      </c>
      <c r="AG132" s="17">
        <v>0</v>
      </c>
      <c r="AH132" s="17">
        <v>8361.6329999999998</v>
      </c>
      <c r="AI132" s="17">
        <v>33.558999999999997</v>
      </c>
      <c r="AJ132" s="17">
        <v>2816.2350000000001</v>
      </c>
      <c r="AK132" s="17">
        <v>18040.23</v>
      </c>
      <c r="AL132" s="17">
        <v>4532.2790000000005</v>
      </c>
      <c r="AM132" s="17">
        <v>6726.3119999999999</v>
      </c>
      <c r="AN132" s="17">
        <v>85817.62</v>
      </c>
      <c r="AO132" s="17">
        <v>26793.69</v>
      </c>
      <c r="AP132" s="17">
        <v>0</v>
      </c>
      <c r="AQ132" s="17">
        <v>839381.34</v>
      </c>
      <c r="AR132" s="18"/>
      <c r="AS132" s="18"/>
    </row>
    <row r="133" spans="1:45" s="19" customFormat="1" ht="12" customHeight="1">
      <c r="A133" s="22">
        <v>34243</v>
      </c>
      <c r="B133" s="17">
        <v>413.59199999999998</v>
      </c>
      <c r="C133" s="17">
        <v>0</v>
      </c>
      <c r="D133" s="17">
        <v>32994.85</v>
      </c>
      <c r="E133" s="17">
        <v>28289.33</v>
      </c>
      <c r="F133" s="17">
        <v>15887.01</v>
      </c>
      <c r="G133" s="17">
        <v>0</v>
      </c>
      <c r="H133" s="17">
        <v>0</v>
      </c>
      <c r="I133" s="17">
        <v>12883.02</v>
      </c>
      <c r="J133" s="17">
        <v>30625.759999999998</v>
      </c>
      <c r="K133" s="17">
        <v>146293.70000000001</v>
      </c>
      <c r="L133" s="17">
        <v>0</v>
      </c>
      <c r="M133" s="17">
        <v>0</v>
      </c>
      <c r="N133" s="17">
        <v>0</v>
      </c>
      <c r="O133" s="17">
        <v>38107.61</v>
      </c>
      <c r="P133" s="17">
        <v>0</v>
      </c>
      <c r="Q133" s="17">
        <v>0</v>
      </c>
      <c r="R133" s="17">
        <v>908.81399999999996</v>
      </c>
      <c r="S133" s="17">
        <v>138777.29999999999</v>
      </c>
      <c r="T133" s="17">
        <v>15657</v>
      </c>
      <c r="U133" s="17">
        <v>12</v>
      </c>
      <c r="V133" s="17">
        <v>0</v>
      </c>
      <c r="W133" s="17">
        <v>45175.86</v>
      </c>
      <c r="X133" s="17">
        <v>3859.2849999999999</v>
      </c>
      <c r="Y133" s="17">
        <v>78890.86</v>
      </c>
      <c r="Z133" s="17">
        <v>40239.96</v>
      </c>
      <c r="AA133" s="17">
        <v>30049.82</v>
      </c>
      <c r="AB133" s="17">
        <v>47711.83</v>
      </c>
      <c r="AC133" s="17">
        <v>20431.990000000002</v>
      </c>
      <c r="AD133" s="17">
        <v>0</v>
      </c>
      <c r="AE133" s="17">
        <v>2369.0839999999998</v>
      </c>
      <c r="AF133" s="17">
        <v>0</v>
      </c>
      <c r="AG133" s="17">
        <v>0</v>
      </c>
      <c r="AH133" s="17">
        <v>8512.1949999999997</v>
      </c>
      <c r="AI133" s="17">
        <v>0</v>
      </c>
      <c r="AJ133" s="17">
        <v>2338.2460000000001</v>
      </c>
      <c r="AK133" s="17">
        <v>331.05500000000001</v>
      </c>
      <c r="AL133" s="17">
        <v>7076.4139999999998</v>
      </c>
      <c r="AM133" s="17">
        <v>8363.4470000000001</v>
      </c>
      <c r="AN133" s="17">
        <v>71645.740000000005</v>
      </c>
      <c r="AO133" s="17">
        <v>36563.89</v>
      </c>
      <c r="AP133" s="17">
        <v>0</v>
      </c>
      <c r="AQ133" s="17">
        <v>864406.36199999996</v>
      </c>
      <c r="AR133" s="18"/>
      <c r="AS133" s="18"/>
    </row>
    <row r="134" spans="1:45" s="19" customFormat="1" ht="12" customHeight="1">
      <c r="A134" s="22">
        <v>34274</v>
      </c>
      <c r="B134" s="17">
        <v>264.84399999999999</v>
      </c>
      <c r="C134" s="17">
        <v>0</v>
      </c>
      <c r="D134" s="17">
        <v>14762.33</v>
      </c>
      <c r="E134" s="17">
        <v>28557.8</v>
      </c>
      <c r="F134" s="17">
        <v>0</v>
      </c>
      <c r="G134" s="17">
        <v>18.14</v>
      </c>
      <c r="H134" s="17">
        <v>0</v>
      </c>
      <c r="I134" s="17">
        <v>12047.68</v>
      </c>
      <c r="J134" s="17">
        <v>28079.81</v>
      </c>
      <c r="K134" s="17">
        <v>56773.66</v>
      </c>
      <c r="L134" s="17">
        <v>0</v>
      </c>
      <c r="M134" s="17">
        <v>25943.83</v>
      </c>
      <c r="N134" s="17">
        <v>37.186999999999998</v>
      </c>
      <c r="O134" s="17">
        <v>5631.5630000000001</v>
      </c>
      <c r="P134" s="17">
        <v>0</v>
      </c>
      <c r="Q134" s="17">
        <v>19.954000000000001</v>
      </c>
      <c r="R134" s="17">
        <v>576.85199999999998</v>
      </c>
      <c r="S134" s="17">
        <v>137022.29999999999</v>
      </c>
      <c r="T134" s="17">
        <v>15516</v>
      </c>
      <c r="U134" s="17">
        <v>0</v>
      </c>
      <c r="V134" s="17">
        <v>0</v>
      </c>
      <c r="W134" s="17">
        <v>21932.17</v>
      </c>
      <c r="X134" s="17">
        <v>3569.0450000000001</v>
      </c>
      <c r="Y134" s="17">
        <v>70999.05</v>
      </c>
      <c r="Z134" s="17">
        <v>23334.39</v>
      </c>
      <c r="AA134" s="17">
        <v>29724.21</v>
      </c>
      <c r="AB134" s="17">
        <v>57110.16</v>
      </c>
      <c r="AC134" s="17">
        <v>21105.89</v>
      </c>
      <c r="AD134" s="17">
        <v>0</v>
      </c>
      <c r="AE134" s="17">
        <v>404.52199999999999</v>
      </c>
      <c r="AF134" s="17">
        <v>0</v>
      </c>
      <c r="AG134" s="17">
        <v>0</v>
      </c>
      <c r="AH134" s="17">
        <v>9169.7710000000006</v>
      </c>
      <c r="AI134" s="17">
        <v>0</v>
      </c>
      <c r="AJ134" s="17">
        <v>2537.7860000000001</v>
      </c>
      <c r="AK134" s="17">
        <v>28141.49</v>
      </c>
      <c r="AL134" s="17">
        <v>7764.8270000000002</v>
      </c>
      <c r="AM134" s="17">
        <v>4433.4160000000002</v>
      </c>
      <c r="AN134" s="17">
        <v>59871.07</v>
      </c>
      <c r="AO134" s="17">
        <v>26459</v>
      </c>
      <c r="AP134" s="17">
        <v>0</v>
      </c>
      <c r="AQ134" s="17">
        <v>691805.1669999999</v>
      </c>
      <c r="AR134" s="18"/>
      <c r="AS134" s="18"/>
    </row>
    <row r="135" spans="1:45" s="19" customFormat="1" ht="12" customHeight="1">
      <c r="A135" s="22">
        <v>34304</v>
      </c>
      <c r="B135" s="17">
        <v>104.30500000000001</v>
      </c>
      <c r="C135" s="17">
        <v>0</v>
      </c>
      <c r="D135" s="17">
        <v>6665.5429999999997</v>
      </c>
      <c r="E135" s="17">
        <v>28093.42</v>
      </c>
      <c r="F135" s="17">
        <v>21861.42</v>
      </c>
      <c r="G135" s="17">
        <v>11.791</v>
      </c>
      <c r="H135" s="17">
        <v>0</v>
      </c>
      <c r="I135" s="17">
        <v>11591.46</v>
      </c>
      <c r="J135" s="17">
        <v>32266.53</v>
      </c>
      <c r="K135" s="17">
        <v>93112.62</v>
      </c>
      <c r="L135" s="17">
        <v>0</v>
      </c>
      <c r="M135" s="17">
        <v>32632.95</v>
      </c>
      <c r="N135" s="17">
        <v>0</v>
      </c>
      <c r="O135" s="17">
        <v>0</v>
      </c>
      <c r="P135" s="17">
        <v>0</v>
      </c>
      <c r="Q135" s="17">
        <v>39.000999999999998</v>
      </c>
      <c r="R135" s="17">
        <v>448.05799999999999</v>
      </c>
      <c r="S135" s="17">
        <v>90126.77</v>
      </c>
      <c r="T135" s="17">
        <v>16788</v>
      </c>
      <c r="U135" s="17">
        <v>0</v>
      </c>
      <c r="V135" s="17">
        <v>0</v>
      </c>
      <c r="W135" s="17">
        <v>19023.419999999998</v>
      </c>
      <c r="X135" s="17">
        <v>1206.31</v>
      </c>
      <c r="Y135" s="17">
        <v>39466.29</v>
      </c>
      <c r="Z135" s="17">
        <v>27732.43</v>
      </c>
      <c r="AA135" s="17">
        <v>22028.31</v>
      </c>
      <c r="AB135" s="17">
        <v>28938.74</v>
      </c>
      <c r="AC135" s="17">
        <v>20858.28</v>
      </c>
      <c r="AD135" s="17">
        <v>0</v>
      </c>
      <c r="AE135" s="17">
        <v>300.21699999999998</v>
      </c>
      <c r="AF135" s="17">
        <v>0</v>
      </c>
      <c r="AG135" s="17">
        <v>0</v>
      </c>
      <c r="AH135" s="17">
        <v>9848.2060000000001</v>
      </c>
      <c r="AI135" s="17">
        <v>32541</v>
      </c>
      <c r="AJ135" s="17">
        <v>2094.2629999999999</v>
      </c>
      <c r="AK135" s="17">
        <v>734.67</v>
      </c>
      <c r="AL135" s="17">
        <v>3931.8449999999998</v>
      </c>
      <c r="AM135" s="17">
        <v>2638.4630000000002</v>
      </c>
      <c r="AN135" s="17">
        <v>72112.850000000006</v>
      </c>
      <c r="AO135" s="17">
        <v>17632.990000000002</v>
      </c>
      <c r="AP135" s="17">
        <v>20.861000000000001</v>
      </c>
      <c r="AQ135" s="17">
        <v>634841.04299999995</v>
      </c>
      <c r="AR135" s="18"/>
      <c r="AS135" s="18"/>
    </row>
    <row r="136" spans="1:45" s="19" customFormat="1" ht="12" customHeight="1">
      <c r="A136" s="22">
        <v>34335</v>
      </c>
      <c r="B136" s="17">
        <v>0</v>
      </c>
      <c r="C136" s="17">
        <v>0</v>
      </c>
      <c r="D136" s="17">
        <v>14819</v>
      </c>
      <c r="E136" s="17">
        <v>27615</v>
      </c>
      <c r="F136" s="17">
        <v>28094</v>
      </c>
      <c r="G136" s="17">
        <v>56</v>
      </c>
      <c r="H136" s="17">
        <v>0</v>
      </c>
      <c r="I136" s="17">
        <v>12302</v>
      </c>
      <c r="J136" s="17">
        <v>19611</v>
      </c>
      <c r="K136" s="17">
        <v>76424.009999999995</v>
      </c>
      <c r="L136" s="17">
        <v>0</v>
      </c>
      <c r="M136" s="17">
        <v>0</v>
      </c>
      <c r="N136" s="17">
        <v>0</v>
      </c>
      <c r="O136" s="17">
        <v>17850</v>
      </c>
      <c r="P136" s="17">
        <v>0</v>
      </c>
      <c r="Q136" s="17">
        <v>0</v>
      </c>
      <c r="R136" s="17">
        <v>235.0001</v>
      </c>
      <c r="S136" s="17">
        <v>33585</v>
      </c>
      <c r="T136" s="17">
        <v>0</v>
      </c>
      <c r="U136" s="17">
        <v>0</v>
      </c>
      <c r="V136" s="17">
        <v>0</v>
      </c>
      <c r="W136" s="17">
        <v>9725</v>
      </c>
      <c r="X136" s="17">
        <v>57.000419999999998</v>
      </c>
      <c r="Y136" s="17">
        <v>14102</v>
      </c>
      <c r="Z136" s="17">
        <v>20000</v>
      </c>
      <c r="AA136" s="17">
        <v>8937.0010000000002</v>
      </c>
      <c r="AB136" s="17">
        <v>0</v>
      </c>
      <c r="AC136" s="17">
        <v>20447</v>
      </c>
      <c r="AD136" s="17">
        <v>0</v>
      </c>
      <c r="AE136" s="17">
        <v>3497</v>
      </c>
      <c r="AF136" s="17">
        <v>0</v>
      </c>
      <c r="AG136" s="17">
        <v>0</v>
      </c>
      <c r="AH136" s="17">
        <v>8472</v>
      </c>
      <c r="AI136" s="17">
        <v>32541</v>
      </c>
      <c r="AJ136" s="17">
        <v>2142</v>
      </c>
      <c r="AK136" s="17">
        <v>17405</v>
      </c>
      <c r="AL136" s="17">
        <v>4132</v>
      </c>
      <c r="AM136" s="17">
        <v>989.99959999999999</v>
      </c>
      <c r="AN136" s="17">
        <v>44998</v>
      </c>
      <c r="AO136" s="17">
        <v>0</v>
      </c>
      <c r="AP136" s="17">
        <v>0</v>
      </c>
      <c r="AQ136" s="17">
        <v>418036.01111999998</v>
      </c>
      <c r="AR136" s="18"/>
      <c r="AS136" s="18"/>
    </row>
    <row r="137" spans="1:45" s="19" customFormat="1" ht="12" customHeight="1">
      <c r="A137" s="22">
        <v>34366</v>
      </c>
      <c r="B137" s="17">
        <v>0</v>
      </c>
      <c r="C137" s="17">
        <v>0</v>
      </c>
      <c r="D137" s="17">
        <v>10132</v>
      </c>
      <c r="E137" s="17">
        <v>28012</v>
      </c>
      <c r="F137" s="17">
        <v>0</v>
      </c>
      <c r="G137" s="17">
        <v>0</v>
      </c>
      <c r="H137" s="17">
        <v>0</v>
      </c>
      <c r="I137" s="17">
        <v>0</v>
      </c>
      <c r="J137" s="17">
        <v>72269</v>
      </c>
      <c r="K137" s="17">
        <v>77250</v>
      </c>
      <c r="L137" s="17">
        <v>0</v>
      </c>
      <c r="M137" s="17">
        <v>18832</v>
      </c>
      <c r="N137" s="17">
        <v>0</v>
      </c>
      <c r="O137" s="17">
        <v>33060</v>
      </c>
      <c r="P137" s="17">
        <v>0</v>
      </c>
      <c r="Q137" s="17">
        <v>20</v>
      </c>
      <c r="R137" s="17">
        <v>177</v>
      </c>
      <c r="S137" s="17">
        <v>5768</v>
      </c>
      <c r="T137" s="17">
        <v>0</v>
      </c>
      <c r="U137" s="17">
        <v>0</v>
      </c>
      <c r="V137" s="17">
        <v>0</v>
      </c>
      <c r="W137" s="17">
        <v>2213</v>
      </c>
      <c r="X137" s="17">
        <v>266</v>
      </c>
      <c r="Y137" s="17">
        <v>13148</v>
      </c>
      <c r="Z137" s="17">
        <v>0</v>
      </c>
      <c r="AA137" s="17">
        <v>4626</v>
      </c>
      <c r="AB137" s="17">
        <v>0</v>
      </c>
      <c r="AC137" s="17">
        <v>20527</v>
      </c>
      <c r="AD137" s="17">
        <v>0</v>
      </c>
      <c r="AE137" s="17">
        <v>775</v>
      </c>
      <c r="AF137" s="17">
        <v>0</v>
      </c>
      <c r="AG137" s="17">
        <v>0</v>
      </c>
      <c r="AH137" s="17">
        <v>4644</v>
      </c>
      <c r="AI137" s="17">
        <v>35159</v>
      </c>
      <c r="AJ137" s="17">
        <v>1542</v>
      </c>
      <c r="AK137" s="17">
        <v>15041</v>
      </c>
      <c r="AL137" s="17">
        <v>5265</v>
      </c>
      <c r="AM137" s="17">
        <v>548</v>
      </c>
      <c r="AN137" s="17">
        <v>33197</v>
      </c>
      <c r="AO137" s="17">
        <v>0</v>
      </c>
      <c r="AP137" s="17">
        <v>11884</v>
      </c>
      <c r="AQ137" s="17">
        <v>394355</v>
      </c>
      <c r="AR137" s="18"/>
      <c r="AS137" s="18"/>
    </row>
    <row r="138" spans="1:45" s="19" customFormat="1" ht="12" customHeight="1">
      <c r="A138" s="22">
        <v>34394</v>
      </c>
      <c r="B138" s="17">
        <v>0</v>
      </c>
      <c r="C138" s="17">
        <v>0</v>
      </c>
      <c r="D138" s="17">
        <v>12924.75</v>
      </c>
      <c r="E138" s="17">
        <v>28061.67</v>
      </c>
      <c r="F138" s="17">
        <v>0</v>
      </c>
      <c r="G138" s="17">
        <v>0</v>
      </c>
      <c r="H138" s="17">
        <v>0</v>
      </c>
      <c r="I138" s="17">
        <v>13008.19</v>
      </c>
      <c r="J138" s="17">
        <v>120992.8</v>
      </c>
      <c r="K138" s="17">
        <v>133195.70000000001</v>
      </c>
      <c r="L138" s="17">
        <v>0</v>
      </c>
      <c r="M138" s="17">
        <v>0</v>
      </c>
      <c r="N138" s="17">
        <v>17.233000000000001</v>
      </c>
      <c r="O138" s="17">
        <v>6198.4380000000001</v>
      </c>
      <c r="P138" s="17">
        <v>32.652000000000001</v>
      </c>
      <c r="Q138" s="17">
        <v>8679.0830000000005</v>
      </c>
      <c r="R138" s="17">
        <v>228.56399999999999</v>
      </c>
      <c r="S138" s="17">
        <v>8655.5010000000002</v>
      </c>
      <c r="T138" s="17">
        <v>0</v>
      </c>
      <c r="U138" s="17">
        <v>11.791</v>
      </c>
      <c r="V138" s="17">
        <v>0</v>
      </c>
      <c r="W138" s="17">
        <v>14116.54</v>
      </c>
      <c r="X138" s="17">
        <v>5628.8419999999996</v>
      </c>
      <c r="Y138" s="17">
        <v>11831.81</v>
      </c>
      <c r="Z138" s="17">
        <v>5247.902</v>
      </c>
      <c r="AA138" s="17">
        <v>16140.97</v>
      </c>
      <c r="AB138" s="17">
        <v>0</v>
      </c>
      <c r="AC138" s="17">
        <v>0</v>
      </c>
      <c r="AD138" s="17">
        <v>0</v>
      </c>
      <c r="AE138" s="17">
        <v>1288.847</v>
      </c>
      <c r="AF138" s="17">
        <v>0</v>
      </c>
      <c r="AG138" s="17">
        <v>0</v>
      </c>
      <c r="AH138" s="17">
        <v>5024.78</v>
      </c>
      <c r="AI138" s="17">
        <v>35550</v>
      </c>
      <c r="AJ138" s="17">
        <v>3656.1170000000002</v>
      </c>
      <c r="AK138" s="17">
        <v>566.875</v>
      </c>
      <c r="AL138" s="17">
        <v>5308.6710000000003</v>
      </c>
      <c r="AM138" s="17">
        <v>1217.194</v>
      </c>
      <c r="AN138" s="17">
        <v>84248.51</v>
      </c>
      <c r="AO138" s="17">
        <v>0</v>
      </c>
      <c r="AP138" s="17">
        <v>22.675000000000001</v>
      </c>
      <c r="AQ138" s="17">
        <v>521848.71500000003</v>
      </c>
      <c r="AR138" s="18"/>
      <c r="AS138" s="18"/>
    </row>
    <row r="139" spans="1:45" s="19" customFormat="1" ht="12" customHeight="1">
      <c r="A139" s="22">
        <v>34425</v>
      </c>
      <c r="B139" s="17">
        <v>0</v>
      </c>
      <c r="C139" s="17">
        <v>25000</v>
      </c>
      <c r="D139" s="17">
        <v>14957</v>
      </c>
      <c r="E139" s="17">
        <v>0</v>
      </c>
      <c r="F139" s="17">
        <v>130</v>
      </c>
      <c r="G139" s="17">
        <v>80</v>
      </c>
      <c r="H139" s="17">
        <v>0</v>
      </c>
      <c r="I139" s="17">
        <v>12663</v>
      </c>
      <c r="J139" s="17">
        <v>46299</v>
      </c>
      <c r="K139" s="17">
        <v>54150</v>
      </c>
      <c r="L139" s="17">
        <v>0</v>
      </c>
      <c r="M139" s="17">
        <v>0</v>
      </c>
      <c r="N139" s="17">
        <v>0</v>
      </c>
      <c r="O139" s="17">
        <v>92669</v>
      </c>
      <c r="P139" s="17">
        <v>1</v>
      </c>
      <c r="Q139" s="17">
        <v>61</v>
      </c>
      <c r="R139" s="17">
        <v>237</v>
      </c>
      <c r="S139" s="17">
        <v>106193</v>
      </c>
      <c r="T139" s="17">
        <v>0</v>
      </c>
      <c r="U139" s="17">
        <v>0</v>
      </c>
      <c r="V139" s="17">
        <v>0</v>
      </c>
      <c r="W139" s="17">
        <v>18069</v>
      </c>
      <c r="X139" s="17">
        <v>10458</v>
      </c>
      <c r="Y139" s="17">
        <v>45497</v>
      </c>
      <c r="Z139" s="17">
        <v>11</v>
      </c>
      <c r="AA139" s="17">
        <v>33014</v>
      </c>
      <c r="AB139" s="17">
        <v>29778</v>
      </c>
      <c r="AC139" s="17">
        <v>22794</v>
      </c>
      <c r="AD139" s="17">
        <v>0</v>
      </c>
      <c r="AE139" s="17">
        <v>1511</v>
      </c>
      <c r="AF139" s="17">
        <v>0</v>
      </c>
      <c r="AG139" s="17">
        <v>0</v>
      </c>
      <c r="AH139" s="17">
        <v>6735</v>
      </c>
      <c r="AI139" s="17">
        <v>32629</v>
      </c>
      <c r="AJ139" s="17">
        <v>980</v>
      </c>
      <c r="AK139" s="17">
        <v>12676</v>
      </c>
      <c r="AL139" s="17">
        <v>4478</v>
      </c>
      <c r="AM139" s="17">
        <v>2718</v>
      </c>
      <c r="AN139" s="17">
        <v>58854</v>
      </c>
      <c r="AO139" s="17">
        <v>11939</v>
      </c>
      <c r="AP139" s="17">
        <v>12102</v>
      </c>
      <c r="AQ139" s="17">
        <v>656683</v>
      </c>
      <c r="AR139" s="18"/>
      <c r="AS139" s="18"/>
    </row>
    <row r="140" spans="1:45" s="19" customFormat="1" ht="12" customHeight="1">
      <c r="A140" s="22">
        <v>34455</v>
      </c>
      <c r="B140" s="17">
        <v>13650</v>
      </c>
      <c r="C140" s="17">
        <v>23750</v>
      </c>
      <c r="D140" s="17">
        <v>13258</v>
      </c>
      <c r="E140" s="17">
        <v>56192</v>
      </c>
      <c r="F140" s="17">
        <v>0</v>
      </c>
      <c r="G140" s="17">
        <v>60</v>
      </c>
      <c r="H140" s="17">
        <v>0</v>
      </c>
      <c r="I140" s="17">
        <v>25568</v>
      </c>
      <c r="J140" s="17">
        <v>65208</v>
      </c>
      <c r="K140" s="17">
        <v>49904</v>
      </c>
      <c r="L140" s="17">
        <v>0</v>
      </c>
      <c r="M140" s="17">
        <v>28083</v>
      </c>
      <c r="N140" s="17">
        <v>34</v>
      </c>
      <c r="O140" s="17">
        <v>103702</v>
      </c>
      <c r="P140" s="17">
        <v>0</v>
      </c>
      <c r="Q140" s="17">
        <v>7185</v>
      </c>
      <c r="R140" s="17">
        <v>994</v>
      </c>
      <c r="S140" s="17">
        <v>65934</v>
      </c>
      <c r="T140" s="17">
        <v>17060</v>
      </c>
      <c r="U140" s="17">
        <v>0</v>
      </c>
      <c r="V140" s="17">
        <v>0</v>
      </c>
      <c r="W140" s="17">
        <v>23024</v>
      </c>
      <c r="X140" s="17">
        <v>11673</v>
      </c>
      <c r="Y140" s="17">
        <v>60056</v>
      </c>
      <c r="Z140" s="17">
        <v>98822</v>
      </c>
      <c r="AA140" s="17">
        <v>41712</v>
      </c>
      <c r="AB140" s="17">
        <v>59838</v>
      </c>
      <c r="AC140" s="17">
        <v>23328</v>
      </c>
      <c r="AD140" s="17">
        <v>0</v>
      </c>
      <c r="AE140" s="17">
        <v>2991</v>
      </c>
      <c r="AF140" s="17">
        <v>0</v>
      </c>
      <c r="AG140" s="17">
        <v>0</v>
      </c>
      <c r="AH140" s="17">
        <v>7269</v>
      </c>
      <c r="AI140" s="17">
        <v>66064</v>
      </c>
      <c r="AJ140" s="17">
        <v>5305</v>
      </c>
      <c r="AK140" s="17">
        <v>30341</v>
      </c>
      <c r="AL140" s="17">
        <v>13444</v>
      </c>
      <c r="AM140" s="17">
        <v>4628</v>
      </c>
      <c r="AN140" s="17">
        <v>84803</v>
      </c>
      <c r="AO140" s="17">
        <v>16057</v>
      </c>
      <c r="AP140" s="17">
        <v>20</v>
      </c>
      <c r="AQ140" s="17">
        <v>1019957</v>
      </c>
      <c r="AR140" s="18"/>
      <c r="AS140" s="18"/>
    </row>
    <row r="141" spans="1:45" s="19" customFormat="1" ht="12" customHeight="1">
      <c r="A141" s="22">
        <v>34486</v>
      </c>
      <c r="B141" s="17">
        <v>12954</v>
      </c>
      <c r="C141" s="17">
        <v>0</v>
      </c>
      <c r="D141" s="17">
        <v>15312</v>
      </c>
      <c r="E141" s="17">
        <v>28442</v>
      </c>
      <c r="F141" s="17">
        <v>0</v>
      </c>
      <c r="G141" s="17">
        <v>45</v>
      </c>
      <c r="H141" s="17">
        <v>0</v>
      </c>
      <c r="I141" s="17">
        <v>11980</v>
      </c>
      <c r="J141" s="17">
        <v>126455</v>
      </c>
      <c r="K141" s="17">
        <v>125291</v>
      </c>
      <c r="L141" s="17">
        <v>0</v>
      </c>
      <c r="M141" s="17">
        <v>27320</v>
      </c>
      <c r="N141" s="17">
        <v>0</v>
      </c>
      <c r="O141" s="17">
        <v>258788</v>
      </c>
      <c r="P141" s="17">
        <v>0</v>
      </c>
      <c r="Q141" s="17">
        <v>8653</v>
      </c>
      <c r="R141" s="17">
        <v>1428</v>
      </c>
      <c r="S141" s="17">
        <v>182292</v>
      </c>
      <c r="T141" s="17">
        <v>35756</v>
      </c>
      <c r="U141" s="17">
        <v>0</v>
      </c>
      <c r="V141" s="17">
        <v>0</v>
      </c>
      <c r="W141" s="17">
        <v>23569</v>
      </c>
      <c r="X141" s="17">
        <v>11530</v>
      </c>
      <c r="Y141" s="17">
        <v>54665</v>
      </c>
      <c r="Z141" s="17">
        <v>41293</v>
      </c>
      <c r="AA141" s="17">
        <v>39332</v>
      </c>
      <c r="AB141" s="17">
        <v>51475</v>
      </c>
      <c r="AC141" s="17">
        <v>23067</v>
      </c>
      <c r="AD141" s="17">
        <v>3</v>
      </c>
      <c r="AE141" s="17">
        <v>669</v>
      </c>
      <c r="AF141" s="17">
        <v>0</v>
      </c>
      <c r="AG141" s="17">
        <v>0</v>
      </c>
      <c r="AH141" s="17">
        <v>5152</v>
      </c>
      <c r="AI141" s="17">
        <v>102492</v>
      </c>
      <c r="AJ141" s="17">
        <v>4036</v>
      </c>
      <c r="AK141" s="17">
        <v>48991</v>
      </c>
      <c r="AL141" s="17">
        <v>7922</v>
      </c>
      <c r="AM141" s="17">
        <v>5904</v>
      </c>
      <c r="AN141" s="17">
        <v>81104</v>
      </c>
      <c r="AO141" s="17">
        <v>24705</v>
      </c>
      <c r="AP141" s="17">
        <v>12039</v>
      </c>
      <c r="AQ141" s="17">
        <v>1372698</v>
      </c>
      <c r="AR141" s="18"/>
      <c r="AS141" s="18"/>
    </row>
    <row r="142" spans="1:45" s="19" customFormat="1" ht="12" customHeight="1">
      <c r="A142" s="22">
        <v>34516</v>
      </c>
      <c r="B142" s="17">
        <v>16635</v>
      </c>
      <c r="C142" s="17">
        <v>20000</v>
      </c>
      <c r="D142" s="17">
        <v>14579</v>
      </c>
      <c r="E142" s="17">
        <v>28723</v>
      </c>
      <c r="F142" s="17">
        <v>260</v>
      </c>
      <c r="G142" s="17">
        <v>0</v>
      </c>
      <c r="H142" s="17">
        <v>0</v>
      </c>
      <c r="I142" s="17">
        <v>13101</v>
      </c>
      <c r="J142" s="17">
        <v>57890</v>
      </c>
      <c r="K142" s="17">
        <v>75770</v>
      </c>
      <c r="L142" s="17">
        <v>0</v>
      </c>
      <c r="M142" s="17">
        <v>0</v>
      </c>
      <c r="N142" s="17">
        <v>0</v>
      </c>
      <c r="O142" s="17">
        <v>267041</v>
      </c>
      <c r="P142" s="17">
        <v>0</v>
      </c>
      <c r="Q142" s="17">
        <v>6138</v>
      </c>
      <c r="R142" s="17">
        <v>1859</v>
      </c>
      <c r="S142" s="17">
        <v>143122</v>
      </c>
      <c r="T142" s="17">
        <v>18132</v>
      </c>
      <c r="U142" s="17">
        <v>0</v>
      </c>
      <c r="V142" s="17">
        <v>0</v>
      </c>
      <c r="W142" s="17">
        <v>34705</v>
      </c>
      <c r="X142" s="17">
        <v>13005</v>
      </c>
      <c r="Y142" s="17">
        <v>58726</v>
      </c>
      <c r="Z142" s="17">
        <v>100797</v>
      </c>
      <c r="AA142" s="17">
        <v>48280</v>
      </c>
      <c r="AB142" s="17">
        <v>55366</v>
      </c>
      <c r="AC142" s="17">
        <v>20465</v>
      </c>
      <c r="AD142" s="17">
        <v>0</v>
      </c>
      <c r="AE142" s="17">
        <v>315</v>
      </c>
      <c r="AF142" s="17">
        <v>0</v>
      </c>
      <c r="AG142" s="17">
        <v>0</v>
      </c>
      <c r="AH142" s="17">
        <v>6637</v>
      </c>
      <c r="AI142" s="17">
        <v>80314</v>
      </c>
      <c r="AJ142" s="17">
        <v>5665</v>
      </c>
      <c r="AK142" s="17">
        <v>295</v>
      </c>
      <c r="AL142" s="17">
        <v>3205</v>
      </c>
      <c r="AM142" s="17">
        <v>12559</v>
      </c>
      <c r="AN142" s="17">
        <v>60030</v>
      </c>
      <c r="AO142" s="17">
        <v>16134</v>
      </c>
      <c r="AP142" s="17">
        <v>12</v>
      </c>
      <c r="AQ142" s="17">
        <v>1179760</v>
      </c>
      <c r="AR142" s="18"/>
      <c r="AS142" s="18"/>
    </row>
    <row r="143" spans="1:45" s="19" customFormat="1" ht="12" customHeight="1">
      <c r="A143" s="22">
        <v>34547</v>
      </c>
      <c r="B143" s="17">
        <v>13613</v>
      </c>
      <c r="C143" s="17">
        <v>0</v>
      </c>
      <c r="D143" s="17">
        <v>12722</v>
      </c>
      <c r="E143" s="17">
        <v>20477</v>
      </c>
      <c r="F143" s="17">
        <v>0</v>
      </c>
      <c r="G143" s="17">
        <v>60</v>
      </c>
      <c r="H143" s="17">
        <v>0</v>
      </c>
      <c r="I143" s="17">
        <v>19949</v>
      </c>
      <c r="J143" s="17">
        <v>65291</v>
      </c>
      <c r="K143" s="17">
        <v>101160</v>
      </c>
      <c r="L143" s="17">
        <v>0</v>
      </c>
      <c r="M143" s="17">
        <v>54098</v>
      </c>
      <c r="N143" s="17">
        <v>0</v>
      </c>
      <c r="O143" s="17">
        <v>151233</v>
      </c>
      <c r="P143" s="17">
        <v>13100</v>
      </c>
      <c r="Q143" s="17">
        <v>6034</v>
      </c>
      <c r="R143" s="17">
        <v>1400</v>
      </c>
      <c r="S143" s="17">
        <v>167531</v>
      </c>
      <c r="T143" s="17">
        <v>57002</v>
      </c>
      <c r="U143" s="17">
        <v>0</v>
      </c>
      <c r="V143" s="17">
        <v>0</v>
      </c>
      <c r="W143" s="17">
        <v>25530</v>
      </c>
      <c r="X143" s="17">
        <v>15441</v>
      </c>
      <c r="Y143" s="17">
        <v>78942</v>
      </c>
      <c r="Z143" s="17">
        <v>36289</v>
      </c>
      <c r="AA143" s="17">
        <v>44615</v>
      </c>
      <c r="AB143" s="17">
        <v>45128</v>
      </c>
      <c r="AC143" s="17">
        <v>21206</v>
      </c>
      <c r="AD143" s="17">
        <v>0</v>
      </c>
      <c r="AE143" s="17">
        <v>4126</v>
      </c>
      <c r="AF143" s="17">
        <v>0</v>
      </c>
      <c r="AG143" s="17">
        <v>0</v>
      </c>
      <c r="AH143" s="17">
        <v>7566</v>
      </c>
      <c r="AI143" s="17">
        <v>75993</v>
      </c>
      <c r="AJ143" s="17">
        <v>5385</v>
      </c>
      <c r="AK143" s="17">
        <v>45156</v>
      </c>
      <c r="AL143" s="17">
        <v>5270</v>
      </c>
      <c r="AM143" s="17">
        <v>9911</v>
      </c>
      <c r="AN143" s="17">
        <v>83200</v>
      </c>
      <c r="AO143" s="17">
        <v>28634</v>
      </c>
      <c r="AP143" s="17">
        <v>28679</v>
      </c>
      <c r="AQ143" s="17">
        <v>1244741</v>
      </c>
      <c r="AR143" s="18"/>
      <c r="AS143" s="18"/>
    </row>
    <row r="144" spans="1:45" s="19" customFormat="1" ht="12" customHeight="1">
      <c r="A144" s="22">
        <v>34578</v>
      </c>
      <c r="B144" s="17">
        <v>300</v>
      </c>
      <c r="C144" s="17">
        <v>58690</v>
      </c>
      <c r="D144" s="17">
        <v>11974</v>
      </c>
      <c r="E144" s="17">
        <v>32827</v>
      </c>
      <c r="F144" s="17">
        <v>0</v>
      </c>
      <c r="G144" s="17">
        <v>6</v>
      </c>
      <c r="H144" s="17">
        <v>0</v>
      </c>
      <c r="I144" s="17">
        <v>13082</v>
      </c>
      <c r="J144" s="17">
        <v>59102</v>
      </c>
      <c r="K144" s="17">
        <v>91566</v>
      </c>
      <c r="L144" s="17">
        <v>0</v>
      </c>
      <c r="M144" s="17">
        <v>0</v>
      </c>
      <c r="N144" s="17">
        <v>0</v>
      </c>
      <c r="O144" s="17">
        <v>246474</v>
      </c>
      <c r="P144" s="17">
        <v>0</v>
      </c>
      <c r="Q144" s="17">
        <v>6083</v>
      </c>
      <c r="R144" s="17">
        <v>1682</v>
      </c>
      <c r="S144" s="17">
        <v>94219</v>
      </c>
      <c r="T144" s="17">
        <v>19152</v>
      </c>
      <c r="U144" s="17">
        <v>0</v>
      </c>
      <c r="V144" s="17">
        <v>0</v>
      </c>
      <c r="W144" s="17">
        <v>20878</v>
      </c>
      <c r="X144" s="17">
        <v>24603</v>
      </c>
      <c r="Y144" s="17">
        <v>58300</v>
      </c>
      <c r="Z144" s="17">
        <v>72959</v>
      </c>
      <c r="AA144" s="17">
        <v>46096</v>
      </c>
      <c r="AB144" s="17">
        <v>119553</v>
      </c>
      <c r="AC144" s="17">
        <v>39370</v>
      </c>
      <c r="AD144" s="17">
        <v>0</v>
      </c>
      <c r="AE144" s="17">
        <v>435</v>
      </c>
      <c r="AF144" s="17">
        <v>0</v>
      </c>
      <c r="AG144" s="17">
        <v>0</v>
      </c>
      <c r="AH144" s="17">
        <v>4729</v>
      </c>
      <c r="AI144" s="17">
        <v>70842</v>
      </c>
      <c r="AJ144" s="17">
        <v>5085</v>
      </c>
      <c r="AK144" s="17">
        <v>65545</v>
      </c>
      <c r="AL144" s="17">
        <v>6755</v>
      </c>
      <c r="AM144" s="17">
        <v>11273</v>
      </c>
      <c r="AN144" s="17">
        <v>54351</v>
      </c>
      <c r="AO144" s="17">
        <v>20559</v>
      </c>
      <c r="AP144" s="17">
        <v>0</v>
      </c>
      <c r="AQ144" s="17">
        <v>1256490</v>
      </c>
      <c r="AR144" s="18"/>
      <c r="AS144" s="18"/>
    </row>
    <row r="145" spans="1:45" s="19" customFormat="1" ht="12" customHeight="1">
      <c r="A145" s="22">
        <v>34608</v>
      </c>
      <c r="B145" s="17">
        <v>13501</v>
      </c>
      <c r="C145" s="17">
        <v>0</v>
      </c>
      <c r="D145" s="17">
        <v>11179</v>
      </c>
      <c r="E145" s="17">
        <v>65871</v>
      </c>
      <c r="F145" s="17">
        <v>0</v>
      </c>
      <c r="G145" s="17">
        <v>178</v>
      </c>
      <c r="H145" s="17">
        <v>0</v>
      </c>
      <c r="I145" s="17">
        <v>18955</v>
      </c>
      <c r="J145" s="17">
        <v>118992</v>
      </c>
      <c r="K145" s="17">
        <v>110924</v>
      </c>
      <c r="L145" s="17">
        <v>0</v>
      </c>
      <c r="M145" s="17">
        <v>0</v>
      </c>
      <c r="N145" s="17">
        <v>0</v>
      </c>
      <c r="O145" s="17">
        <v>243811</v>
      </c>
      <c r="P145" s="17">
        <v>0</v>
      </c>
      <c r="Q145" s="17">
        <v>9500</v>
      </c>
      <c r="R145" s="17">
        <v>1418</v>
      </c>
      <c r="S145" s="17">
        <v>150138</v>
      </c>
      <c r="T145" s="17">
        <v>38242</v>
      </c>
      <c r="U145" s="17">
        <v>17</v>
      </c>
      <c r="V145" s="17">
        <v>0</v>
      </c>
      <c r="W145" s="17">
        <v>23927</v>
      </c>
      <c r="X145" s="17">
        <v>13200</v>
      </c>
      <c r="Y145" s="17">
        <v>34632</v>
      </c>
      <c r="Z145" s="17">
        <v>101345</v>
      </c>
      <c r="AA145" s="17">
        <v>38771</v>
      </c>
      <c r="AB145" s="17">
        <v>72517</v>
      </c>
      <c r="AC145" s="17">
        <v>21994</v>
      </c>
      <c r="AD145" s="17">
        <v>0</v>
      </c>
      <c r="AE145" s="17">
        <v>3772</v>
      </c>
      <c r="AF145" s="17">
        <v>0</v>
      </c>
      <c r="AG145" s="17">
        <v>0</v>
      </c>
      <c r="AH145" s="17">
        <v>4885</v>
      </c>
      <c r="AI145" s="17">
        <v>36239</v>
      </c>
      <c r="AJ145" s="17">
        <v>4802</v>
      </c>
      <c r="AK145" s="17">
        <v>33307</v>
      </c>
      <c r="AL145" s="17">
        <v>4940</v>
      </c>
      <c r="AM145" s="17">
        <v>12251</v>
      </c>
      <c r="AN145" s="17">
        <v>66940</v>
      </c>
      <c r="AO145" s="17">
        <v>28466</v>
      </c>
      <c r="AP145" s="17">
        <v>0</v>
      </c>
      <c r="AQ145" s="17">
        <v>1284714</v>
      </c>
      <c r="AR145" s="18"/>
      <c r="AS145" s="18"/>
    </row>
    <row r="146" spans="1:45" s="19" customFormat="1" ht="12" customHeight="1">
      <c r="A146" s="22">
        <v>34639</v>
      </c>
      <c r="B146" s="17">
        <v>0</v>
      </c>
      <c r="C146" s="17">
        <v>0</v>
      </c>
      <c r="D146" s="17">
        <v>11820</v>
      </c>
      <c r="E146" s="17">
        <v>24725</v>
      </c>
      <c r="F146" s="17">
        <v>130</v>
      </c>
      <c r="G146" s="17">
        <v>140</v>
      </c>
      <c r="H146" s="17">
        <v>0</v>
      </c>
      <c r="I146" s="17">
        <v>0</v>
      </c>
      <c r="J146" s="17">
        <v>43214</v>
      </c>
      <c r="K146" s="17">
        <v>80783</v>
      </c>
      <c r="L146" s="17">
        <v>0</v>
      </c>
      <c r="M146" s="17">
        <v>28248</v>
      </c>
      <c r="N146" s="17">
        <v>0</v>
      </c>
      <c r="O146" s="17">
        <v>190690</v>
      </c>
      <c r="P146" s="17">
        <v>0</v>
      </c>
      <c r="Q146" s="17">
        <v>4541</v>
      </c>
      <c r="R146" s="17">
        <v>366</v>
      </c>
      <c r="S146" s="17">
        <v>106404</v>
      </c>
      <c r="T146" s="17">
        <v>54104</v>
      </c>
      <c r="U146" s="17">
        <v>0</v>
      </c>
      <c r="V146" s="17">
        <v>0</v>
      </c>
      <c r="W146" s="17">
        <v>13752</v>
      </c>
      <c r="X146" s="17">
        <v>11192</v>
      </c>
      <c r="Y146" s="17">
        <v>50780</v>
      </c>
      <c r="Z146" s="17">
        <v>91735</v>
      </c>
      <c r="AA146" s="17">
        <v>50573</v>
      </c>
      <c r="AB146" s="17">
        <v>51897</v>
      </c>
      <c r="AC146" s="17">
        <v>12243</v>
      </c>
      <c r="AD146" s="17">
        <v>2</v>
      </c>
      <c r="AE146" s="17">
        <v>649</v>
      </c>
      <c r="AF146" s="17">
        <v>0</v>
      </c>
      <c r="AG146" s="17">
        <v>0</v>
      </c>
      <c r="AH146" s="17">
        <v>7742</v>
      </c>
      <c r="AI146" s="17">
        <v>0</v>
      </c>
      <c r="AJ146" s="17">
        <v>4165</v>
      </c>
      <c r="AK146" s="17">
        <v>52473</v>
      </c>
      <c r="AL146" s="17">
        <v>5175</v>
      </c>
      <c r="AM146" s="17">
        <v>11787</v>
      </c>
      <c r="AN146" s="17">
        <v>64627</v>
      </c>
      <c r="AO146" s="17">
        <v>7986</v>
      </c>
      <c r="AP146" s="17">
        <v>12243</v>
      </c>
      <c r="AQ146" s="17">
        <v>994186</v>
      </c>
      <c r="AR146" s="18"/>
      <c r="AS146" s="18"/>
    </row>
    <row r="147" spans="1:45" s="19" customFormat="1" ht="12" customHeight="1">
      <c r="A147" s="22">
        <v>34669</v>
      </c>
      <c r="B147" s="17">
        <v>0</v>
      </c>
      <c r="C147" s="17">
        <v>27421</v>
      </c>
      <c r="D147" s="17">
        <v>12202</v>
      </c>
      <c r="E147" s="17">
        <v>38791</v>
      </c>
      <c r="F147" s="17">
        <v>0</v>
      </c>
      <c r="G147" s="17">
        <v>137</v>
      </c>
      <c r="H147" s="17">
        <v>0</v>
      </c>
      <c r="I147" s="17">
        <v>23790</v>
      </c>
      <c r="J147" s="17">
        <v>135677</v>
      </c>
      <c r="K147" s="17">
        <v>105104</v>
      </c>
      <c r="L147" s="17">
        <v>0</v>
      </c>
      <c r="M147" s="17">
        <v>0</v>
      </c>
      <c r="N147" s="17">
        <v>0</v>
      </c>
      <c r="O147" s="17">
        <v>0</v>
      </c>
      <c r="P147" s="17">
        <v>0</v>
      </c>
      <c r="Q147" s="17">
        <v>17540</v>
      </c>
      <c r="R147" s="17">
        <v>28047</v>
      </c>
      <c r="S147" s="17">
        <v>107236</v>
      </c>
      <c r="T147" s="17">
        <v>0</v>
      </c>
      <c r="U147" s="17">
        <v>0</v>
      </c>
      <c r="V147" s="17">
        <v>0</v>
      </c>
      <c r="W147" s="17">
        <v>10176</v>
      </c>
      <c r="X147" s="17">
        <v>2358</v>
      </c>
      <c r="Y147" s="17">
        <v>50917</v>
      </c>
      <c r="Z147" s="17">
        <v>17906</v>
      </c>
      <c r="AA147" s="17">
        <v>36102</v>
      </c>
      <c r="AB147" s="17">
        <v>35999</v>
      </c>
      <c r="AC147" s="17">
        <v>21250</v>
      </c>
      <c r="AD147" s="17">
        <v>0</v>
      </c>
      <c r="AE147" s="17">
        <v>2984</v>
      </c>
      <c r="AF147" s="17">
        <v>0</v>
      </c>
      <c r="AG147" s="17">
        <v>0</v>
      </c>
      <c r="AH147" s="17">
        <v>11116</v>
      </c>
      <c r="AI147" s="17">
        <v>75810</v>
      </c>
      <c r="AJ147" s="17">
        <v>5424</v>
      </c>
      <c r="AK147" s="17">
        <v>95948</v>
      </c>
      <c r="AL147" s="17">
        <v>4202</v>
      </c>
      <c r="AM147" s="17">
        <v>4357</v>
      </c>
      <c r="AN147" s="17">
        <v>64108</v>
      </c>
      <c r="AO147" s="17">
        <v>24362</v>
      </c>
      <c r="AP147" s="17">
        <v>0</v>
      </c>
      <c r="AQ147" s="17">
        <v>958964</v>
      </c>
      <c r="AR147" s="18"/>
      <c r="AS147" s="18"/>
    </row>
    <row r="148" spans="1:45" s="19" customFormat="1" ht="12" customHeight="1">
      <c r="A148" s="22">
        <v>34700</v>
      </c>
      <c r="B148" s="17">
        <v>0</v>
      </c>
      <c r="C148" s="17">
        <v>32897</v>
      </c>
      <c r="D148" s="17">
        <v>20232</v>
      </c>
      <c r="E148" s="17">
        <v>18969</v>
      </c>
      <c r="F148" s="17">
        <v>0</v>
      </c>
      <c r="G148" s="17">
        <v>180</v>
      </c>
      <c r="H148" s="17">
        <v>0</v>
      </c>
      <c r="I148" s="17">
        <v>5697</v>
      </c>
      <c r="J148" s="17">
        <v>75543</v>
      </c>
      <c r="K148" s="17">
        <v>193859</v>
      </c>
      <c r="L148" s="17">
        <v>0</v>
      </c>
      <c r="M148" s="17">
        <v>0</v>
      </c>
      <c r="N148" s="17">
        <v>0</v>
      </c>
      <c r="O148" s="17">
        <v>97819</v>
      </c>
      <c r="P148" s="17">
        <v>0</v>
      </c>
      <c r="Q148" s="17">
        <v>17675</v>
      </c>
      <c r="R148" s="17">
        <v>182</v>
      </c>
      <c r="S148" s="17">
        <v>93571</v>
      </c>
      <c r="T148" s="17">
        <v>0</v>
      </c>
      <c r="U148" s="17">
        <v>0</v>
      </c>
      <c r="V148" s="17">
        <v>0</v>
      </c>
      <c r="W148" s="17">
        <v>8875</v>
      </c>
      <c r="X148" s="17">
        <v>304</v>
      </c>
      <c r="Y148" s="17">
        <v>12154</v>
      </c>
      <c r="Z148" s="17">
        <v>74883</v>
      </c>
      <c r="AA148" s="17">
        <v>28337</v>
      </c>
      <c r="AB148" s="17">
        <v>0</v>
      </c>
      <c r="AC148" s="17">
        <v>20454</v>
      </c>
      <c r="AD148" s="17">
        <v>0</v>
      </c>
      <c r="AE148" s="17">
        <v>492</v>
      </c>
      <c r="AF148" s="17">
        <v>0</v>
      </c>
      <c r="AG148" s="17">
        <v>0</v>
      </c>
      <c r="AH148" s="17">
        <v>16724</v>
      </c>
      <c r="AI148" s="17">
        <v>32492</v>
      </c>
      <c r="AJ148" s="17">
        <v>3293</v>
      </c>
      <c r="AK148" s="17">
        <v>11420</v>
      </c>
      <c r="AL148" s="17">
        <v>0</v>
      </c>
      <c r="AM148" s="17">
        <v>3217</v>
      </c>
      <c r="AN148" s="17">
        <v>88390</v>
      </c>
      <c r="AO148" s="17">
        <v>0</v>
      </c>
      <c r="AP148" s="17">
        <v>0</v>
      </c>
      <c r="AQ148" s="17">
        <v>857659</v>
      </c>
      <c r="AR148" s="18"/>
      <c r="AS148" s="18"/>
    </row>
    <row r="149" spans="1:45" s="19" customFormat="1" ht="12" customHeight="1">
      <c r="A149" s="22">
        <v>34731</v>
      </c>
      <c r="B149" s="17">
        <v>0</v>
      </c>
      <c r="C149" s="17">
        <v>0</v>
      </c>
      <c r="D149" s="17">
        <v>24950</v>
      </c>
      <c r="E149" s="17">
        <v>19014</v>
      </c>
      <c r="F149" s="17">
        <v>130</v>
      </c>
      <c r="G149" s="17">
        <v>99</v>
      </c>
      <c r="H149" s="17">
        <v>0</v>
      </c>
      <c r="I149" s="17">
        <v>13087</v>
      </c>
      <c r="J149" s="17">
        <v>63343</v>
      </c>
      <c r="K149" s="17">
        <v>140997</v>
      </c>
      <c r="L149" s="17">
        <v>27003</v>
      </c>
      <c r="M149" s="17">
        <v>28671</v>
      </c>
      <c r="N149" s="17">
        <v>2</v>
      </c>
      <c r="O149" s="17">
        <v>32860</v>
      </c>
      <c r="P149" s="17">
        <v>0</v>
      </c>
      <c r="Q149" s="17">
        <v>40</v>
      </c>
      <c r="R149" s="17">
        <v>117</v>
      </c>
      <c r="S149" s="17">
        <v>18394</v>
      </c>
      <c r="T149" s="17">
        <v>0</v>
      </c>
      <c r="U149" s="17">
        <v>0</v>
      </c>
      <c r="V149" s="17">
        <v>0</v>
      </c>
      <c r="W149" s="17">
        <v>15781</v>
      </c>
      <c r="X149" s="17">
        <v>3241</v>
      </c>
      <c r="Y149" s="17">
        <v>9559</v>
      </c>
      <c r="Z149" s="17">
        <v>21404</v>
      </c>
      <c r="AA149" s="17">
        <v>24491</v>
      </c>
      <c r="AB149" s="17">
        <v>20</v>
      </c>
      <c r="AC149" s="17">
        <v>0</v>
      </c>
      <c r="AD149" s="17">
        <v>37</v>
      </c>
      <c r="AE149" s="17">
        <v>1426</v>
      </c>
      <c r="AF149" s="17">
        <v>0</v>
      </c>
      <c r="AG149" s="17">
        <v>0</v>
      </c>
      <c r="AH149" s="17">
        <v>17831</v>
      </c>
      <c r="AI149" s="17">
        <v>75246</v>
      </c>
      <c r="AJ149" s="17">
        <v>2494</v>
      </c>
      <c r="AK149" s="17">
        <v>24946</v>
      </c>
      <c r="AL149" s="17">
        <v>1429</v>
      </c>
      <c r="AM149" s="17">
        <v>4129</v>
      </c>
      <c r="AN149" s="17">
        <v>61000</v>
      </c>
      <c r="AO149" s="17">
        <v>0</v>
      </c>
      <c r="AP149" s="17">
        <v>11987</v>
      </c>
      <c r="AQ149" s="17">
        <v>643728</v>
      </c>
      <c r="AR149" s="18"/>
      <c r="AS149" s="18"/>
    </row>
    <row r="150" spans="1:45" s="19" customFormat="1" ht="12" customHeight="1">
      <c r="A150" s="22">
        <v>34759</v>
      </c>
      <c r="B150" s="17">
        <v>0</v>
      </c>
      <c r="C150" s="17">
        <v>35960</v>
      </c>
      <c r="D150" s="17">
        <v>26940</v>
      </c>
      <c r="E150" s="17">
        <v>19383</v>
      </c>
      <c r="F150" s="17">
        <v>195</v>
      </c>
      <c r="G150" s="17">
        <v>156</v>
      </c>
      <c r="H150" s="17">
        <v>0</v>
      </c>
      <c r="I150" s="17">
        <v>7231</v>
      </c>
      <c r="J150" s="17">
        <v>123476</v>
      </c>
      <c r="K150" s="17">
        <v>135815</v>
      </c>
      <c r="L150" s="17">
        <v>12102</v>
      </c>
      <c r="M150" s="17">
        <v>0</v>
      </c>
      <c r="N150" s="17">
        <v>34</v>
      </c>
      <c r="O150" s="17">
        <v>199014</v>
      </c>
      <c r="P150" s="17">
        <v>0</v>
      </c>
      <c r="Q150" s="17">
        <v>22880</v>
      </c>
      <c r="R150" s="17">
        <v>30</v>
      </c>
      <c r="S150" s="17">
        <v>37269</v>
      </c>
      <c r="T150" s="17">
        <v>0</v>
      </c>
      <c r="U150" s="17">
        <v>0</v>
      </c>
      <c r="V150" s="17">
        <v>0</v>
      </c>
      <c r="W150" s="17">
        <v>16104</v>
      </c>
      <c r="X150" s="17">
        <v>9360</v>
      </c>
      <c r="Y150" s="17">
        <v>24441</v>
      </c>
      <c r="Z150" s="17">
        <v>65734</v>
      </c>
      <c r="AA150" s="17">
        <v>28771</v>
      </c>
      <c r="AB150" s="17">
        <v>0</v>
      </c>
      <c r="AC150" s="17">
        <v>63143</v>
      </c>
      <c r="AD150" s="17">
        <v>0</v>
      </c>
      <c r="AE150" s="17">
        <v>4988</v>
      </c>
      <c r="AF150" s="17">
        <v>0</v>
      </c>
      <c r="AG150" s="17">
        <v>0</v>
      </c>
      <c r="AH150" s="17">
        <v>16892</v>
      </c>
      <c r="AI150" s="17">
        <v>44082</v>
      </c>
      <c r="AJ150" s="17">
        <v>5468</v>
      </c>
      <c r="AK150" s="17">
        <v>92904</v>
      </c>
      <c r="AL150" s="17">
        <v>6018</v>
      </c>
      <c r="AM150" s="17">
        <v>3593</v>
      </c>
      <c r="AN150" s="17">
        <v>77249</v>
      </c>
      <c r="AO150" s="17">
        <v>0</v>
      </c>
      <c r="AP150" s="17">
        <v>11915</v>
      </c>
      <c r="AQ150" s="17">
        <v>1091147</v>
      </c>
      <c r="AR150" s="18"/>
      <c r="AS150" s="18"/>
    </row>
    <row r="151" spans="1:45" s="19" customFormat="1" ht="12" customHeight="1">
      <c r="A151" s="22">
        <v>34790</v>
      </c>
      <c r="B151" s="17">
        <v>356</v>
      </c>
      <c r="C151" s="17">
        <v>83083</v>
      </c>
      <c r="D151" s="17">
        <v>25508</v>
      </c>
      <c r="E151" s="17">
        <v>19156</v>
      </c>
      <c r="F151" s="17">
        <v>65</v>
      </c>
      <c r="G151" s="17">
        <v>180</v>
      </c>
      <c r="H151" s="17">
        <v>0</v>
      </c>
      <c r="I151" s="17">
        <v>24232</v>
      </c>
      <c r="J151" s="17">
        <v>63802</v>
      </c>
      <c r="K151" s="17">
        <v>104172</v>
      </c>
      <c r="L151" s="17">
        <v>36617</v>
      </c>
      <c r="M151" s="17">
        <v>0</v>
      </c>
      <c r="N151" s="17">
        <v>0</v>
      </c>
      <c r="O151" s="17">
        <v>203697</v>
      </c>
      <c r="P151" s="17">
        <v>30</v>
      </c>
      <c r="Q151" s="17">
        <v>12658</v>
      </c>
      <c r="R151" s="17">
        <v>0</v>
      </c>
      <c r="S151" s="17">
        <v>119772</v>
      </c>
      <c r="T151" s="17">
        <v>9184</v>
      </c>
      <c r="U151" s="17">
        <v>15</v>
      </c>
      <c r="V151" s="17">
        <v>0</v>
      </c>
      <c r="W151" s="17">
        <v>24609</v>
      </c>
      <c r="X151" s="17">
        <v>5692</v>
      </c>
      <c r="Y151" s="17">
        <v>68639</v>
      </c>
      <c r="Z151" s="17">
        <v>19011</v>
      </c>
      <c r="AA151" s="17">
        <v>42307</v>
      </c>
      <c r="AB151" s="17">
        <v>33946</v>
      </c>
      <c r="AC151" s="17">
        <v>20631</v>
      </c>
      <c r="AD151" s="17">
        <v>0</v>
      </c>
      <c r="AE151" s="17">
        <v>885</v>
      </c>
      <c r="AF151" s="17">
        <v>0</v>
      </c>
      <c r="AG151" s="17">
        <v>0</v>
      </c>
      <c r="AH151" s="17">
        <v>21501</v>
      </c>
      <c r="AI151" s="17">
        <v>64990</v>
      </c>
      <c r="AJ151" s="17">
        <v>4052</v>
      </c>
      <c r="AK151" s="17">
        <v>71985</v>
      </c>
      <c r="AL151" s="17">
        <v>955</v>
      </c>
      <c r="AM151" s="17">
        <v>9290</v>
      </c>
      <c r="AN151" s="17">
        <v>57475</v>
      </c>
      <c r="AO151" s="17">
        <v>32904</v>
      </c>
      <c r="AP151" s="17">
        <v>16593</v>
      </c>
      <c r="AQ151" s="17">
        <v>1197992</v>
      </c>
      <c r="AR151" s="18"/>
      <c r="AS151" s="18"/>
    </row>
    <row r="152" spans="1:45" s="19" customFormat="1" ht="12" customHeight="1">
      <c r="A152" s="22">
        <v>34820</v>
      </c>
      <c r="B152" s="17">
        <v>0</v>
      </c>
      <c r="C152" s="17">
        <v>50320</v>
      </c>
      <c r="D152" s="17">
        <v>27922</v>
      </c>
      <c r="E152" s="17">
        <v>18662</v>
      </c>
      <c r="F152" s="17">
        <v>260</v>
      </c>
      <c r="G152" s="17">
        <v>37</v>
      </c>
      <c r="H152" s="17">
        <v>0</v>
      </c>
      <c r="I152" s="17">
        <v>0</v>
      </c>
      <c r="J152" s="17">
        <v>81749</v>
      </c>
      <c r="K152" s="17">
        <v>125899</v>
      </c>
      <c r="L152" s="17">
        <v>25514</v>
      </c>
      <c r="M152" s="17">
        <v>22188</v>
      </c>
      <c r="N152" s="17">
        <v>0</v>
      </c>
      <c r="O152" s="17">
        <v>299351</v>
      </c>
      <c r="P152" s="17">
        <v>0</v>
      </c>
      <c r="Q152" s="17">
        <v>6699</v>
      </c>
      <c r="R152" s="17">
        <v>675</v>
      </c>
      <c r="S152" s="17">
        <v>187481</v>
      </c>
      <c r="T152" s="17">
        <v>19197</v>
      </c>
      <c r="U152" s="17">
        <v>0</v>
      </c>
      <c r="V152" s="17">
        <v>0</v>
      </c>
      <c r="W152" s="17">
        <v>20747</v>
      </c>
      <c r="X152" s="17">
        <v>13827</v>
      </c>
      <c r="Y152" s="17">
        <v>64963</v>
      </c>
      <c r="Z152" s="17">
        <v>72786</v>
      </c>
      <c r="AA152" s="17">
        <v>37629</v>
      </c>
      <c r="AB152" s="17">
        <v>75798</v>
      </c>
      <c r="AC152" s="17">
        <v>0</v>
      </c>
      <c r="AD152" s="17">
        <v>13</v>
      </c>
      <c r="AE152" s="17">
        <v>2360</v>
      </c>
      <c r="AF152" s="17">
        <v>8000</v>
      </c>
      <c r="AG152" s="17">
        <v>0</v>
      </c>
      <c r="AH152" s="17">
        <v>27472</v>
      </c>
      <c r="AI152" s="17">
        <v>60407</v>
      </c>
      <c r="AJ152" s="17">
        <v>5948</v>
      </c>
      <c r="AK152" s="17">
        <v>94626</v>
      </c>
      <c r="AL152" s="17">
        <v>4018</v>
      </c>
      <c r="AM152" s="17">
        <v>11728</v>
      </c>
      <c r="AN152" s="17">
        <v>62015</v>
      </c>
      <c r="AO152" s="17">
        <v>24256</v>
      </c>
      <c r="AP152" s="17">
        <v>60</v>
      </c>
      <c r="AQ152" s="17">
        <v>1452607</v>
      </c>
      <c r="AR152" s="18"/>
      <c r="AS152" s="18"/>
    </row>
    <row r="153" spans="1:45" s="19" customFormat="1" ht="12" customHeight="1">
      <c r="A153" s="22">
        <v>34851</v>
      </c>
      <c r="B153" s="17">
        <v>18581</v>
      </c>
      <c r="C153" s="17">
        <v>35234</v>
      </c>
      <c r="D153" s="17">
        <v>24424</v>
      </c>
      <c r="E153" s="17">
        <v>18602</v>
      </c>
      <c r="F153" s="17">
        <v>130</v>
      </c>
      <c r="G153" s="17">
        <v>78</v>
      </c>
      <c r="H153" s="17">
        <v>0</v>
      </c>
      <c r="I153" s="17">
        <v>22334</v>
      </c>
      <c r="J153" s="17">
        <v>95014</v>
      </c>
      <c r="K153" s="17">
        <v>152038</v>
      </c>
      <c r="L153" s="17">
        <v>24629</v>
      </c>
      <c r="M153" s="17">
        <v>0</v>
      </c>
      <c r="N153" s="17">
        <v>0</v>
      </c>
      <c r="O153" s="17">
        <v>287358</v>
      </c>
      <c r="P153" s="17">
        <v>0</v>
      </c>
      <c r="Q153" s="17">
        <v>45135</v>
      </c>
      <c r="R153" s="17">
        <v>920</v>
      </c>
      <c r="S153" s="17">
        <v>200367</v>
      </c>
      <c r="T153" s="17">
        <v>36680</v>
      </c>
      <c r="U153" s="17">
        <v>0</v>
      </c>
      <c r="V153" s="17">
        <v>0</v>
      </c>
      <c r="W153" s="17">
        <v>17696</v>
      </c>
      <c r="X153" s="17">
        <v>20658</v>
      </c>
      <c r="Y153" s="17">
        <v>79150</v>
      </c>
      <c r="Z153" s="17">
        <v>53174</v>
      </c>
      <c r="AA153" s="17">
        <v>32187</v>
      </c>
      <c r="AB153" s="17">
        <v>79671</v>
      </c>
      <c r="AC153" s="17">
        <v>40436</v>
      </c>
      <c r="AD153" s="17">
        <v>0</v>
      </c>
      <c r="AE153" s="17">
        <v>614</v>
      </c>
      <c r="AF153" s="17">
        <v>5500</v>
      </c>
      <c r="AG153" s="17">
        <v>0</v>
      </c>
      <c r="AH153" s="17">
        <v>19966</v>
      </c>
      <c r="AI153" s="17">
        <v>45726</v>
      </c>
      <c r="AJ153" s="17">
        <v>3672</v>
      </c>
      <c r="AK153" s="17">
        <v>102595</v>
      </c>
      <c r="AL153" s="17">
        <v>4310</v>
      </c>
      <c r="AM153" s="17">
        <v>11225</v>
      </c>
      <c r="AN153" s="17">
        <v>90983</v>
      </c>
      <c r="AO153" s="17">
        <v>16459</v>
      </c>
      <c r="AP153" s="17">
        <v>11410</v>
      </c>
      <c r="AQ153" s="17">
        <v>1596956</v>
      </c>
      <c r="AR153" s="18"/>
      <c r="AS153" s="18"/>
    </row>
    <row r="154" spans="1:45" s="19" customFormat="1" ht="12" customHeight="1">
      <c r="A154" s="22">
        <v>34881</v>
      </c>
      <c r="B154" s="17">
        <v>14615</v>
      </c>
      <c r="C154" s="17">
        <v>54615</v>
      </c>
      <c r="D154" s="17">
        <v>25632</v>
      </c>
      <c r="E154" s="17">
        <v>37791</v>
      </c>
      <c r="F154" s="17">
        <v>260</v>
      </c>
      <c r="G154" s="17">
        <v>21</v>
      </c>
      <c r="H154" s="17">
        <v>0</v>
      </c>
      <c r="I154" s="17">
        <v>22726</v>
      </c>
      <c r="J154" s="17">
        <v>77241</v>
      </c>
      <c r="K154" s="17">
        <v>148796</v>
      </c>
      <c r="L154" s="17">
        <v>5900</v>
      </c>
      <c r="M154" s="17">
        <v>28889</v>
      </c>
      <c r="N154" s="17">
        <v>0</v>
      </c>
      <c r="O154" s="17">
        <v>236661</v>
      </c>
      <c r="P154" s="17">
        <v>0</v>
      </c>
      <c r="Q154" s="17">
        <v>9140</v>
      </c>
      <c r="R154" s="17">
        <v>1277</v>
      </c>
      <c r="S154" s="17">
        <v>142148</v>
      </c>
      <c r="T154" s="17">
        <v>40173</v>
      </c>
      <c r="U154" s="17">
        <v>0</v>
      </c>
      <c r="V154" s="17">
        <v>0</v>
      </c>
      <c r="W154" s="17">
        <v>24362</v>
      </c>
      <c r="X154" s="17">
        <v>28261</v>
      </c>
      <c r="Y154" s="17">
        <v>52917</v>
      </c>
      <c r="Z154" s="17">
        <v>67345</v>
      </c>
      <c r="AA154" s="17">
        <v>33799</v>
      </c>
      <c r="AB154" s="17">
        <v>78195</v>
      </c>
      <c r="AC154" s="17">
        <v>23141</v>
      </c>
      <c r="AD154" s="17">
        <v>60</v>
      </c>
      <c r="AE154" s="17">
        <v>3244</v>
      </c>
      <c r="AF154" s="17">
        <v>5000</v>
      </c>
      <c r="AG154" s="17">
        <v>0</v>
      </c>
      <c r="AH154" s="17">
        <v>19269</v>
      </c>
      <c r="AI154" s="17">
        <v>41054</v>
      </c>
      <c r="AJ154" s="17">
        <v>3989</v>
      </c>
      <c r="AK154" s="17">
        <v>41611</v>
      </c>
      <c r="AL154" s="17">
        <v>3748</v>
      </c>
      <c r="AM154" s="17">
        <v>13341</v>
      </c>
      <c r="AN154" s="17">
        <v>92830</v>
      </c>
      <c r="AO154" s="17">
        <v>24691</v>
      </c>
      <c r="AP154" s="17">
        <v>11312</v>
      </c>
      <c r="AQ154" s="17">
        <v>1414054</v>
      </c>
      <c r="AR154" s="18"/>
      <c r="AS154" s="18"/>
    </row>
    <row r="155" spans="1:45" s="19" customFormat="1" ht="12" customHeight="1">
      <c r="A155" s="22">
        <v>34912</v>
      </c>
      <c r="B155" s="17">
        <v>17055</v>
      </c>
      <c r="C155" s="17">
        <v>46730</v>
      </c>
      <c r="D155" s="17">
        <v>22707</v>
      </c>
      <c r="E155" s="17">
        <v>37508</v>
      </c>
      <c r="F155" s="17">
        <v>585</v>
      </c>
      <c r="G155" s="17">
        <v>73</v>
      </c>
      <c r="H155" s="17">
        <v>0</v>
      </c>
      <c r="I155" s="17">
        <v>13958</v>
      </c>
      <c r="J155" s="17">
        <v>59579</v>
      </c>
      <c r="K155" s="17">
        <v>89070</v>
      </c>
      <c r="L155" s="17">
        <v>36081</v>
      </c>
      <c r="M155" s="17">
        <v>0</v>
      </c>
      <c r="N155" s="17">
        <v>34</v>
      </c>
      <c r="O155" s="17">
        <v>282452</v>
      </c>
      <c r="P155" s="17">
        <v>0</v>
      </c>
      <c r="Q155" s="17">
        <v>12867</v>
      </c>
      <c r="R155" s="17">
        <v>1340</v>
      </c>
      <c r="S155" s="17">
        <v>145416</v>
      </c>
      <c r="T155" s="17">
        <v>37999</v>
      </c>
      <c r="U155" s="17">
        <v>0</v>
      </c>
      <c r="V155" s="17">
        <v>0</v>
      </c>
      <c r="W155" s="17">
        <v>23436</v>
      </c>
      <c r="X155" s="17">
        <v>31870</v>
      </c>
      <c r="Y155" s="17">
        <v>102787</v>
      </c>
      <c r="Z155" s="17">
        <v>48605</v>
      </c>
      <c r="AA155" s="17">
        <v>28922</v>
      </c>
      <c r="AB155" s="17">
        <v>65535</v>
      </c>
      <c r="AC155" s="17">
        <v>21224</v>
      </c>
      <c r="AD155" s="17">
        <v>15</v>
      </c>
      <c r="AE155" s="17">
        <v>68977</v>
      </c>
      <c r="AF155" s="17">
        <v>4132</v>
      </c>
      <c r="AG155" s="17">
        <v>0</v>
      </c>
      <c r="AH155" s="17">
        <v>17456</v>
      </c>
      <c r="AI155" s="17">
        <v>73335</v>
      </c>
      <c r="AJ155" s="17">
        <v>5974</v>
      </c>
      <c r="AK155" s="17">
        <v>115635</v>
      </c>
      <c r="AL155" s="17">
        <v>3470</v>
      </c>
      <c r="AM155" s="17">
        <v>10790</v>
      </c>
      <c r="AN155" s="17">
        <v>79301</v>
      </c>
      <c r="AO155" s="17">
        <v>16641</v>
      </c>
      <c r="AP155" s="17">
        <v>11451</v>
      </c>
      <c r="AQ155" s="17">
        <v>1533010</v>
      </c>
      <c r="AR155" s="18"/>
      <c r="AS155" s="18"/>
    </row>
    <row r="156" spans="1:45" s="19" customFormat="1" ht="12" customHeight="1">
      <c r="A156" s="22">
        <v>34943</v>
      </c>
      <c r="B156" s="17">
        <v>784</v>
      </c>
      <c r="C156" s="17">
        <v>0</v>
      </c>
      <c r="D156" s="17">
        <v>23006</v>
      </c>
      <c r="E156" s="17">
        <v>248</v>
      </c>
      <c r="F156" s="17">
        <v>650</v>
      </c>
      <c r="G156" s="17">
        <v>0</v>
      </c>
      <c r="H156" s="17">
        <v>0</v>
      </c>
      <c r="I156" s="17">
        <v>6027</v>
      </c>
      <c r="J156" s="17">
        <v>87023</v>
      </c>
      <c r="K156" s="17">
        <v>119121</v>
      </c>
      <c r="L156" s="17">
        <v>5958</v>
      </c>
      <c r="M156" s="17">
        <v>28783</v>
      </c>
      <c r="N156" s="17">
        <v>0</v>
      </c>
      <c r="O156" s="17">
        <v>206087</v>
      </c>
      <c r="P156" s="17">
        <v>0</v>
      </c>
      <c r="Q156" s="17">
        <v>34182</v>
      </c>
      <c r="R156" s="17">
        <v>967</v>
      </c>
      <c r="S156" s="17">
        <v>134106</v>
      </c>
      <c r="T156" s="17">
        <v>21300</v>
      </c>
      <c r="U156" s="17">
        <v>0</v>
      </c>
      <c r="V156" s="17">
        <v>0</v>
      </c>
      <c r="W156" s="17">
        <v>24830</v>
      </c>
      <c r="X156" s="17">
        <v>25008</v>
      </c>
      <c r="Y156" s="17">
        <v>62438</v>
      </c>
      <c r="Z156" s="17">
        <v>66225</v>
      </c>
      <c r="AA156" s="17">
        <v>32437</v>
      </c>
      <c r="AB156" s="17">
        <v>57170</v>
      </c>
      <c r="AC156" s="17">
        <v>53059</v>
      </c>
      <c r="AD156" s="17">
        <v>48</v>
      </c>
      <c r="AE156" s="17">
        <v>2502</v>
      </c>
      <c r="AF156" s="17">
        <v>0</v>
      </c>
      <c r="AG156" s="17">
        <v>0</v>
      </c>
      <c r="AH156" s="17">
        <v>20362</v>
      </c>
      <c r="AI156" s="17">
        <v>38228</v>
      </c>
      <c r="AJ156" s="17">
        <v>4240</v>
      </c>
      <c r="AK156" s="17">
        <v>71527</v>
      </c>
      <c r="AL156" s="17">
        <v>4201</v>
      </c>
      <c r="AM156" s="17">
        <v>11244</v>
      </c>
      <c r="AN156" s="17">
        <v>97990</v>
      </c>
      <c r="AO156" s="17">
        <v>24641</v>
      </c>
      <c r="AP156" s="17">
        <v>0</v>
      </c>
      <c r="AQ156" s="17">
        <v>1264392</v>
      </c>
      <c r="AR156" s="18"/>
      <c r="AS156" s="18"/>
    </row>
    <row r="157" spans="1:45" s="19" customFormat="1" ht="12" customHeight="1">
      <c r="A157" s="22">
        <v>34973</v>
      </c>
      <c r="B157" s="17">
        <v>15825</v>
      </c>
      <c r="C157" s="17">
        <v>62575</v>
      </c>
      <c r="D157" s="17">
        <v>26945</v>
      </c>
      <c r="E157" s="17">
        <v>468</v>
      </c>
      <c r="F157" s="17">
        <v>65</v>
      </c>
      <c r="G157" s="17">
        <v>22</v>
      </c>
      <c r="H157" s="17">
        <v>0</v>
      </c>
      <c r="I157" s="17">
        <v>11543</v>
      </c>
      <c r="J157" s="17">
        <v>99885</v>
      </c>
      <c r="K157" s="17">
        <v>104432</v>
      </c>
      <c r="L157" s="17">
        <v>0</v>
      </c>
      <c r="M157" s="17">
        <v>0</v>
      </c>
      <c r="N157" s="17">
        <v>0</v>
      </c>
      <c r="O157" s="17">
        <v>69039</v>
      </c>
      <c r="P157" s="17">
        <v>0</v>
      </c>
      <c r="Q157" s="17">
        <v>19498</v>
      </c>
      <c r="R157" s="17">
        <v>1294</v>
      </c>
      <c r="S157" s="17">
        <v>185900</v>
      </c>
      <c r="T157" s="17">
        <v>23439</v>
      </c>
      <c r="U157" s="17">
        <v>0</v>
      </c>
      <c r="V157" s="17">
        <v>0</v>
      </c>
      <c r="W157" s="17">
        <v>31442</v>
      </c>
      <c r="X157" s="17">
        <v>12711</v>
      </c>
      <c r="Y157" s="17">
        <v>85020</v>
      </c>
      <c r="Z157" s="17">
        <v>70666</v>
      </c>
      <c r="AA157" s="17">
        <v>25290</v>
      </c>
      <c r="AB157" s="17">
        <v>70331</v>
      </c>
      <c r="AC157" s="17">
        <v>21282</v>
      </c>
      <c r="AD157" s="17">
        <v>1</v>
      </c>
      <c r="AE157" s="17">
        <v>741</v>
      </c>
      <c r="AF157" s="17">
        <v>0</v>
      </c>
      <c r="AG157" s="17">
        <v>0</v>
      </c>
      <c r="AH157" s="17">
        <v>29683</v>
      </c>
      <c r="AI157" s="17">
        <v>36802</v>
      </c>
      <c r="AJ157" s="17">
        <v>5799</v>
      </c>
      <c r="AK157" s="17">
        <v>21530</v>
      </c>
      <c r="AL157" s="17">
        <v>1103</v>
      </c>
      <c r="AM157" s="17">
        <v>12634</v>
      </c>
      <c r="AN157" s="17">
        <v>97789</v>
      </c>
      <c r="AO157" s="17">
        <v>16408</v>
      </c>
      <c r="AP157" s="17">
        <v>9426</v>
      </c>
      <c r="AQ157" s="17">
        <v>1169588</v>
      </c>
      <c r="AR157" s="18"/>
      <c r="AS157" s="18"/>
    </row>
    <row r="158" spans="1:45" s="19" customFormat="1" ht="12" customHeight="1">
      <c r="A158" s="22">
        <v>35004</v>
      </c>
      <c r="B158" s="17">
        <v>1</v>
      </c>
      <c r="C158" s="17">
        <v>0</v>
      </c>
      <c r="D158" s="17">
        <v>25654</v>
      </c>
      <c r="E158" s="17">
        <v>18759</v>
      </c>
      <c r="F158" s="17">
        <v>0</v>
      </c>
      <c r="G158" s="17">
        <v>51</v>
      </c>
      <c r="H158" s="17">
        <v>0</v>
      </c>
      <c r="I158" s="17">
        <v>11892</v>
      </c>
      <c r="J158" s="17">
        <v>61731</v>
      </c>
      <c r="K158" s="17">
        <v>134497</v>
      </c>
      <c r="L158" s="17">
        <v>10497</v>
      </c>
      <c r="M158" s="17">
        <v>25</v>
      </c>
      <c r="N158" s="17">
        <v>38</v>
      </c>
      <c r="O158" s="17">
        <v>13004</v>
      </c>
      <c r="P158" s="17">
        <v>0</v>
      </c>
      <c r="Q158" s="17">
        <v>19014</v>
      </c>
      <c r="R158" s="17">
        <v>879</v>
      </c>
      <c r="S158" s="17">
        <v>153237</v>
      </c>
      <c r="T158" s="17">
        <v>19433</v>
      </c>
      <c r="U158" s="17">
        <v>0</v>
      </c>
      <c r="V158" s="17">
        <v>0</v>
      </c>
      <c r="W158" s="17">
        <v>23912</v>
      </c>
      <c r="X158" s="17">
        <v>11597</v>
      </c>
      <c r="Y158" s="17">
        <v>46522</v>
      </c>
      <c r="Z158" s="17">
        <v>67564</v>
      </c>
      <c r="AA158" s="17">
        <v>22381</v>
      </c>
      <c r="AB158" s="17">
        <v>33036</v>
      </c>
      <c r="AC158" s="17">
        <v>20496</v>
      </c>
      <c r="AD158" s="17">
        <v>0</v>
      </c>
      <c r="AE158" s="17">
        <v>2583</v>
      </c>
      <c r="AF158" s="17">
        <v>7965</v>
      </c>
      <c r="AG158" s="17">
        <v>0</v>
      </c>
      <c r="AH158" s="17">
        <v>28483</v>
      </c>
      <c r="AI158" s="17">
        <v>44898</v>
      </c>
      <c r="AJ158" s="17">
        <v>3290</v>
      </c>
      <c r="AK158" s="17">
        <v>92319</v>
      </c>
      <c r="AL158" s="17">
        <v>3992</v>
      </c>
      <c r="AM158" s="17">
        <v>11048</v>
      </c>
      <c r="AN158" s="17">
        <v>47770</v>
      </c>
      <c r="AO158" s="17">
        <v>24549</v>
      </c>
      <c r="AP158" s="17">
        <v>8086</v>
      </c>
      <c r="AQ158" s="17">
        <v>969203</v>
      </c>
      <c r="AR158" s="18"/>
      <c r="AS158" s="18"/>
    </row>
    <row r="159" spans="1:45" s="19" customFormat="1" ht="12" customHeight="1">
      <c r="A159" s="22">
        <v>35034</v>
      </c>
      <c r="B159" s="17">
        <v>0</v>
      </c>
      <c r="C159" s="17">
        <v>0</v>
      </c>
      <c r="D159" s="17">
        <v>29401</v>
      </c>
      <c r="E159" s="17">
        <v>18393</v>
      </c>
      <c r="F159" s="17">
        <v>260</v>
      </c>
      <c r="G159" s="17">
        <v>240</v>
      </c>
      <c r="H159" s="17">
        <v>0</v>
      </c>
      <c r="I159" s="17">
        <v>2</v>
      </c>
      <c r="J159" s="17">
        <v>110372</v>
      </c>
      <c r="K159" s="17">
        <v>73869</v>
      </c>
      <c r="L159" s="17">
        <v>0</v>
      </c>
      <c r="M159" s="17">
        <v>28099</v>
      </c>
      <c r="N159" s="17">
        <v>0</v>
      </c>
      <c r="O159" s="17">
        <v>0</v>
      </c>
      <c r="P159" s="17">
        <v>0</v>
      </c>
      <c r="Q159" s="17">
        <v>3032</v>
      </c>
      <c r="R159" s="17">
        <v>195</v>
      </c>
      <c r="S159" s="17">
        <v>100198</v>
      </c>
      <c r="T159" s="17">
        <v>0</v>
      </c>
      <c r="U159" s="17">
        <v>0</v>
      </c>
      <c r="V159" s="17">
        <v>0</v>
      </c>
      <c r="W159" s="17">
        <v>10563</v>
      </c>
      <c r="X159" s="17">
        <v>4133</v>
      </c>
      <c r="Y159" s="17">
        <v>42803</v>
      </c>
      <c r="Z159" s="17">
        <v>17493</v>
      </c>
      <c r="AA159" s="17">
        <v>16452</v>
      </c>
      <c r="AB159" s="17">
        <v>10954</v>
      </c>
      <c r="AC159" s="17">
        <v>0</v>
      </c>
      <c r="AD159" s="17">
        <v>1</v>
      </c>
      <c r="AE159" s="17">
        <v>665</v>
      </c>
      <c r="AF159" s="17">
        <v>4954</v>
      </c>
      <c r="AG159" s="17">
        <v>0</v>
      </c>
      <c r="AH159" s="17">
        <v>32428</v>
      </c>
      <c r="AI159" s="17">
        <v>40870</v>
      </c>
      <c r="AJ159" s="17">
        <v>2714</v>
      </c>
      <c r="AK159" s="17">
        <v>31143</v>
      </c>
      <c r="AL159" s="17">
        <v>4774</v>
      </c>
      <c r="AM159" s="17">
        <v>7647</v>
      </c>
      <c r="AN159" s="17">
        <v>58213</v>
      </c>
      <c r="AO159" s="17">
        <v>7311</v>
      </c>
      <c r="AP159" s="17">
        <v>0</v>
      </c>
      <c r="AQ159" s="17">
        <v>657179</v>
      </c>
      <c r="AR159" s="18"/>
      <c r="AS159" s="18"/>
    </row>
    <row r="160" spans="1:45" s="19" customFormat="1" ht="12" customHeight="1">
      <c r="A160" s="22">
        <v>35065</v>
      </c>
      <c r="B160" s="17">
        <v>0</v>
      </c>
      <c r="C160" s="17">
        <v>36273</v>
      </c>
      <c r="D160" s="17">
        <v>30536</v>
      </c>
      <c r="E160" s="17">
        <v>36761</v>
      </c>
      <c r="F160" s="17">
        <v>0</v>
      </c>
      <c r="G160" s="17">
        <v>92</v>
      </c>
      <c r="H160" s="17">
        <v>0</v>
      </c>
      <c r="I160" s="17">
        <v>0</v>
      </c>
      <c r="J160" s="17">
        <v>67444</v>
      </c>
      <c r="K160" s="17">
        <v>158109</v>
      </c>
      <c r="L160" s="17">
        <v>7509</v>
      </c>
      <c r="M160" s="17">
        <v>0</v>
      </c>
      <c r="N160" s="17">
        <v>0</v>
      </c>
      <c r="O160" s="17">
        <v>40722</v>
      </c>
      <c r="P160" s="17">
        <v>0</v>
      </c>
      <c r="Q160" s="17">
        <v>26866</v>
      </c>
      <c r="R160" s="17">
        <v>114</v>
      </c>
      <c r="S160" s="17">
        <v>18711</v>
      </c>
      <c r="T160" s="17">
        <v>0</v>
      </c>
      <c r="U160" s="17">
        <v>0</v>
      </c>
      <c r="V160" s="17">
        <v>0</v>
      </c>
      <c r="W160" s="17">
        <v>6033</v>
      </c>
      <c r="X160" s="17">
        <v>590</v>
      </c>
      <c r="Y160" s="17">
        <v>23632</v>
      </c>
      <c r="Z160" s="17">
        <v>0</v>
      </c>
      <c r="AA160" s="17">
        <v>13004</v>
      </c>
      <c r="AB160" s="17">
        <v>0</v>
      </c>
      <c r="AC160" s="17">
        <v>50028</v>
      </c>
      <c r="AD160" s="17">
        <v>0</v>
      </c>
      <c r="AE160" s="17">
        <v>4603</v>
      </c>
      <c r="AF160" s="17">
        <v>0</v>
      </c>
      <c r="AG160" s="17">
        <v>0</v>
      </c>
      <c r="AH160" s="17">
        <v>19463</v>
      </c>
      <c r="AI160" s="17">
        <v>36709</v>
      </c>
      <c r="AJ160" s="17">
        <v>3571</v>
      </c>
      <c r="AK160" s="17">
        <v>50657</v>
      </c>
      <c r="AL160" s="17">
        <v>7425</v>
      </c>
      <c r="AM160" s="17">
        <v>1970</v>
      </c>
      <c r="AN160" s="17">
        <v>65225</v>
      </c>
      <c r="AO160" s="17">
        <v>0</v>
      </c>
      <c r="AP160" s="17">
        <v>6705</v>
      </c>
      <c r="AQ160" s="17">
        <v>712752</v>
      </c>
      <c r="AR160" s="18"/>
      <c r="AS160" s="18"/>
    </row>
    <row r="161" spans="1:45" s="19" customFormat="1" ht="12" customHeight="1">
      <c r="A161" s="22">
        <v>35096</v>
      </c>
      <c r="B161" s="17">
        <v>0</v>
      </c>
      <c r="C161" s="17">
        <v>24011</v>
      </c>
      <c r="D161" s="17">
        <v>24820</v>
      </c>
      <c r="E161" s="17">
        <v>37401</v>
      </c>
      <c r="F161" s="17">
        <v>260</v>
      </c>
      <c r="G161" s="17">
        <v>16</v>
      </c>
      <c r="H161" s="17">
        <v>0</v>
      </c>
      <c r="I161" s="17">
        <v>0</v>
      </c>
      <c r="J161" s="17">
        <v>37233</v>
      </c>
      <c r="K161" s="17">
        <v>67000</v>
      </c>
      <c r="L161" s="17">
        <v>13781</v>
      </c>
      <c r="M161" s="17">
        <v>12917</v>
      </c>
      <c r="N161" s="17">
        <v>0</v>
      </c>
      <c r="O161" s="17">
        <v>12873</v>
      </c>
      <c r="P161" s="17">
        <v>0</v>
      </c>
      <c r="Q161" s="17">
        <v>0</v>
      </c>
      <c r="R161" s="17">
        <v>57</v>
      </c>
      <c r="S161" s="17">
        <v>23088</v>
      </c>
      <c r="T161" s="17">
        <v>0</v>
      </c>
      <c r="U161" s="17">
        <v>15</v>
      </c>
      <c r="V161" s="17">
        <v>0</v>
      </c>
      <c r="W161" s="17">
        <v>3434</v>
      </c>
      <c r="X161" s="17">
        <v>470</v>
      </c>
      <c r="Y161" s="17">
        <v>22868</v>
      </c>
      <c r="Z161" s="17">
        <v>63895</v>
      </c>
      <c r="AA161" s="17">
        <v>18915</v>
      </c>
      <c r="AB161" s="17">
        <v>0</v>
      </c>
      <c r="AC161" s="17">
        <v>25451</v>
      </c>
      <c r="AD161" s="17">
        <v>0</v>
      </c>
      <c r="AE161" s="17">
        <v>28814</v>
      </c>
      <c r="AF161" s="17">
        <v>0</v>
      </c>
      <c r="AG161" s="17">
        <v>0</v>
      </c>
      <c r="AH161" s="17">
        <v>25029</v>
      </c>
      <c r="AI161" s="17">
        <v>43954</v>
      </c>
      <c r="AJ161" s="17">
        <v>3956</v>
      </c>
      <c r="AK161" s="17">
        <v>54402</v>
      </c>
      <c r="AL161" s="17">
        <v>2290</v>
      </c>
      <c r="AM161" s="17">
        <v>2513</v>
      </c>
      <c r="AN161" s="17">
        <v>40387</v>
      </c>
      <c r="AO161" s="17">
        <v>0</v>
      </c>
      <c r="AP161" s="17">
        <v>18</v>
      </c>
      <c r="AQ161" s="17">
        <v>589868</v>
      </c>
      <c r="AR161" s="18"/>
      <c r="AS161" s="18"/>
    </row>
    <row r="162" spans="1:45" s="19" customFormat="1" ht="12" customHeight="1">
      <c r="A162" s="22">
        <v>35125</v>
      </c>
      <c r="B162" s="17">
        <v>0</v>
      </c>
      <c r="C162" s="17">
        <v>36500</v>
      </c>
      <c r="D162" s="17">
        <v>31787</v>
      </c>
      <c r="E162" s="17">
        <v>0</v>
      </c>
      <c r="F162" s="17">
        <v>390</v>
      </c>
      <c r="G162" s="17">
        <v>15</v>
      </c>
      <c r="H162" s="17">
        <v>0</v>
      </c>
      <c r="I162" s="17">
        <v>0</v>
      </c>
      <c r="J162" s="17">
        <v>118295</v>
      </c>
      <c r="K162" s="17">
        <v>140426</v>
      </c>
      <c r="L162" s="17">
        <v>8433</v>
      </c>
      <c r="M162" s="17">
        <v>36434</v>
      </c>
      <c r="N162" s="17">
        <v>6</v>
      </c>
      <c r="O162" s="17">
        <v>48565</v>
      </c>
      <c r="P162" s="17">
        <v>0</v>
      </c>
      <c r="Q162" s="17">
        <v>0</v>
      </c>
      <c r="R162" s="17">
        <v>0</v>
      </c>
      <c r="S162" s="17">
        <v>29033</v>
      </c>
      <c r="T162" s="17">
        <v>181</v>
      </c>
      <c r="U162" s="17">
        <v>0</v>
      </c>
      <c r="V162" s="17">
        <v>0</v>
      </c>
      <c r="W162" s="17">
        <v>8883</v>
      </c>
      <c r="X162" s="17">
        <v>7636</v>
      </c>
      <c r="Y162" s="17">
        <v>40340</v>
      </c>
      <c r="Z162" s="17">
        <v>20495</v>
      </c>
      <c r="AA162" s="17">
        <v>23468</v>
      </c>
      <c r="AB162" s="17">
        <v>0</v>
      </c>
      <c r="AC162" s="17">
        <v>21307</v>
      </c>
      <c r="AD162" s="17">
        <v>0</v>
      </c>
      <c r="AE162" s="17">
        <v>31853</v>
      </c>
      <c r="AF162" s="17">
        <v>0</v>
      </c>
      <c r="AG162" s="17">
        <v>0</v>
      </c>
      <c r="AH162" s="17">
        <v>33825</v>
      </c>
      <c r="AI162" s="17">
        <v>72947</v>
      </c>
      <c r="AJ162" s="17">
        <v>4298</v>
      </c>
      <c r="AK162" s="17">
        <v>32366</v>
      </c>
      <c r="AL162" s="17">
        <v>3692</v>
      </c>
      <c r="AM162" s="17">
        <v>5348</v>
      </c>
      <c r="AN162" s="17">
        <v>92691</v>
      </c>
      <c r="AO162" s="17">
        <v>0</v>
      </c>
      <c r="AP162" s="17">
        <v>11483</v>
      </c>
      <c r="AQ162" s="17">
        <v>860697</v>
      </c>
      <c r="AR162" s="18"/>
      <c r="AS162" s="18"/>
    </row>
    <row r="163" spans="1:45" s="19" customFormat="1" ht="12" customHeight="1">
      <c r="A163" s="22">
        <v>35156</v>
      </c>
      <c r="B163" s="17">
        <v>198</v>
      </c>
      <c r="C163" s="17">
        <v>32136</v>
      </c>
      <c r="D163" s="17">
        <v>29393</v>
      </c>
      <c r="E163" s="17">
        <v>18581</v>
      </c>
      <c r="F163" s="17">
        <v>65</v>
      </c>
      <c r="G163" s="17">
        <v>151</v>
      </c>
      <c r="H163" s="17">
        <v>0</v>
      </c>
      <c r="I163" s="17">
        <v>0</v>
      </c>
      <c r="J163" s="17">
        <v>91941</v>
      </c>
      <c r="K163" s="17">
        <v>160374</v>
      </c>
      <c r="L163" s="17">
        <v>12412</v>
      </c>
      <c r="M163" s="17">
        <v>6</v>
      </c>
      <c r="N163" s="17">
        <v>17</v>
      </c>
      <c r="O163" s="17">
        <v>78952</v>
      </c>
      <c r="P163" s="17">
        <v>0</v>
      </c>
      <c r="Q163" s="17">
        <v>26791</v>
      </c>
      <c r="R163" s="17">
        <v>25</v>
      </c>
      <c r="S163" s="17">
        <v>150761</v>
      </c>
      <c r="T163" s="17">
        <v>19870</v>
      </c>
      <c r="U163" s="17">
        <v>0</v>
      </c>
      <c r="V163" s="17">
        <v>0</v>
      </c>
      <c r="W163" s="17">
        <v>15475</v>
      </c>
      <c r="X163" s="17">
        <v>1030</v>
      </c>
      <c r="Y163" s="17">
        <v>54324</v>
      </c>
      <c r="Z163" s="17">
        <v>25112</v>
      </c>
      <c r="AA163" s="17">
        <v>23816</v>
      </c>
      <c r="AB163" s="17">
        <v>49086</v>
      </c>
      <c r="AC163" s="17">
        <v>21461</v>
      </c>
      <c r="AD163" s="17">
        <v>19</v>
      </c>
      <c r="AE163" s="17">
        <v>26692</v>
      </c>
      <c r="AF163" s="17">
        <v>0</v>
      </c>
      <c r="AG163" s="17">
        <v>0</v>
      </c>
      <c r="AH163" s="17">
        <v>35714</v>
      </c>
      <c r="AI163" s="17">
        <v>44541</v>
      </c>
      <c r="AJ163" s="17">
        <v>3968</v>
      </c>
      <c r="AK163" s="17">
        <v>84340</v>
      </c>
      <c r="AL163" s="17">
        <v>7009</v>
      </c>
      <c r="AM163" s="17">
        <v>9625</v>
      </c>
      <c r="AN163" s="17">
        <v>68247</v>
      </c>
      <c r="AO163" s="17">
        <v>24713</v>
      </c>
      <c r="AP163" s="17">
        <v>37</v>
      </c>
      <c r="AQ163" s="17">
        <v>1116882</v>
      </c>
      <c r="AR163" s="18"/>
      <c r="AS163" s="18"/>
    </row>
    <row r="164" spans="1:45" s="19" customFormat="1" ht="12" customHeight="1">
      <c r="A164" s="22">
        <v>35186</v>
      </c>
      <c r="B164" s="17">
        <v>17060</v>
      </c>
      <c r="C164" s="17">
        <v>35608</v>
      </c>
      <c r="D164" s="17">
        <v>28913</v>
      </c>
      <c r="E164" s="17">
        <v>16010</v>
      </c>
      <c r="F164" s="17">
        <v>450</v>
      </c>
      <c r="G164" s="17">
        <v>117</v>
      </c>
      <c r="H164" s="17">
        <v>0</v>
      </c>
      <c r="I164" s="17">
        <v>7</v>
      </c>
      <c r="J164" s="17">
        <v>71714</v>
      </c>
      <c r="K164" s="17">
        <v>152657</v>
      </c>
      <c r="L164" s="17">
        <v>32811</v>
      </c>
      <c r="M164" s="17">
        <v>0</v>
      </c>
      <c r="N164" s="17">
        <v>0</v>
      </c>
      <c r="O164" s="17">
        <v>69109</v>
      </c>
      <c r="P164" s="17">
        <v>0</v>
      </c>
      <c r="Q164" s="17">
        <v>6296</v>
      </c>
      <c r="R164" s="17">
        <v>828</v>
      </c>
      <c r="S164" s="17">
        <v>199614</v>
      </c>
      <c r="T164" s="17">
        <v>23065</v>
      </c>
      <c r="U164" s="17">
        <v>0</v>
      </c>
      <c r="V164" s="17">
        <v>0</v>
      </c>
      <c r="W164" s="17">
        <v>25523</v>
      </c>
      <c r="X164" s="17">
        <v>12157</v>
      </c>
      <c r="Y164" s="17">
        <v>72371</v>
      </c>
      <c r="Z164" s="17">
        <v>73144</v>
      </c>
      <c r="AA164" s="17">
        <v>25487</v>
      </c>
      <c r="AB164" s="17">
        <v>44029</v>
      </c>
      <c r="AC164" s="17">
        <v>30640</v>
      </c>
      <c r="AD164" s="17">
        <v>0</v>
      </c>
      <c r="AE164" s="17">
        <v>32103</v>
      </c>
      <c r="AF164" s="17">
        <v>0</v>
      </c>
      <c r="AG164" s="17">
        <v>0</v>
      </c>
      <c r="AH164" s="17">
        <v>52447</v>
      </c>
      <c r="AI164" s="17">
        <v>44874</v>
      </c>
      <c r="AJ164" s="17">
        <v>8954</v>
      </c>
      <c r="AK164" s="17">
        <v>50812</v>
      </c>
      <c r="AL164" s="17">
        <v>5646</v>
      </c>
      <c r="AM164" s="17">
        <v>10100</v>
      </c>
      <c r="AN164" s="17">
        <v>84743</v>
      </c>
      <c r="AO164" s="17">
        <v>24956</v>
      </c>
      <c r="AP164" s="17">
        <v>12158</v>
      </c>
      <c r="AQ164" s="17">
        <v>1264403</v>
      </c>
      <c r="AR164" s="18"/>
      <c r="AS164" s="18"/>
    </row>
    <row r="165" spans="1:45" s="19" customFormat="1" ht="12" customHeight="1">
      <c r="A165" s="22">
        <v>35217</v>
      </c>
      <c r="B165" s="17">
        <v>15964</v>
      </c>
      <c r="C165" s="17">
        <v>53575</v>
      </c>
      <c r="D165" s="17">
        <v>24168</v>
      </c>
      <c r="E165" s="17">
        <v>37178</v>
      </c>
      <c r="F165" s="17">
        <v>195</v>
      </c>
      <c r="G165" s="17">
        <v>193</v>
      </c>
      <c r="H165" s="17">
        <v>0</v>
      </c>
      <c r="I165" s="17">
        <v>0</v>
      </c>
      <c r="J165" s="17">
        <v>112231</v>
      </c>
      <c r="K165" s="17">
        <v>146911</v>
      </c>
      <c r="L165" s="17">
        <v>36577</v>
      </c>
      <c r="M165" s="17">
        <v>21</v>
      </c>
      <c r="N165" s="17">
        <v>0</v>
      </c>
      <c r="O165" s="17">
        <v>129040</v>
      </c>
      <c r="P165" s="17">
        <v>0</v>
      </c>
      <c r="Q165" s="17">
        <v>37871</v>
      </c>
      <c r="R165" s="17">
        <v>1231</v>
      </c>
      <c r="S165" s="17">
        <v>186828</v>
      </c>
      <c r="T165" s="17">
        <v>46084</v>
      </c>
      <c r="U165" s="17">
        <v>0</v>
      </c>
      <c r="V165" s="17">
        <v>0</v>
      </c>
      <c r="W165" s="17">
        <v>35771</v>
      </c>
      <c r="X165" s="17">
        <v>17832</v>
      </c>
      <c r="Y165" s="17">
        <v>80945</v>
      </c>
      <c r="Z165" s="17">
        <v>97082</v>
      </c>
      <c r="AA165" s="17">
        <v>25500</v>
      </c>
      <c r="AB165" s="17">
        <v>67982</v>
      </c>
      <c r="AC165" s="17">
        <v>45447</v>
      </c>
      <c r="AD165" s="17">
        <v>0</v>
      </c>
      <c r="AE165" s="17">
        <v>5857</v>
      </c>
      <c r="AF165" s="17">
        <v>0</v>
      </c>
      <c r="AG165" s="17">
        <v>0</v>
      </c>
      <c r="AH165" s="17">
        <v>39446</v>
      </c>
      <c r="AI165" s="17">
        <v>71930</v>
      </c>
      <c r="AJ165" s="17">
        <v>5267</v>
      </c>
      <c r="AK165" s="17">
        <v>78015</v>
      </c>
      <c r="AL165" s="17">
        <v>5857</v>
      </c>
      <c r="AM165" s="17">
        <v>11190</v>
      </c>
      <c r="AN165" s="17">
        <v>74582</v>
      </c>
      <c r="AO165" s="17">
        <v>20339</v>
      </c>
      <c r="AP165" s="17">
        <v>60</v>
      </c>
      <c r="AQ165" s="17">
        <v>1511169</v>
      </c>
      <c r="AR165" s="18"/>
      <c r="AS165" s="18"/>
    </row>
    <row r="166" spans="1:45" s="19" customFormat="1" ht="12" customHeight="1">
      <c r="A166" s="22">
        <v>35247</v>
      </c>
      <c r="B166" s="17">
        <v>1589</v>
      </c>
      <c r="C166" s="17">
        <v>50209</v>
      </c>
      <c r="D166" s="17">
        <v>32233</v>
      </c>
      <c r="E166" s="17">
        <v>37232</v>
      </c>
      <c r="F166" s="17">
        <v>130</v>
      </c>
      <c r="G166" s="17">
        <v>103</v>
      </c>
      <c r="H166" s="17">
        <v>0</v>
      </c>
      <c r="I166" s="17">
        <v>0</v>
      </c>
      <c r="J166" s="17">
        <v>92844</v>
      </c>
      <c r="K166" s="17">
        <v>196721</v>
      </c>
      <c r="L166" s="17">
        <v>13766</v>
      </c>
      <c r="M166" s="17">
        <v>41446</v>
      </c>
      <c r="N166" s="17">
        <v>17</v>
      </c>
      <c r="O166" s="17">
        <v>177529</v>
      </c>
      <c r="P166" s="17">
        <v>0</v>
      </c>
      <c r="Q166" s="17">
        <v>13169</v>
      </c>
      <c r="R166" s="17">
        <v>1634</v>
      </c>
      <c r="S166" s="17">
        <v>143490</v>
      </c>
      <c r="T166" s="17">
        <v>44045</v>
      </c>
      <c r="U166" s="17">
        <v>0</v>
      </c>
      <c r="V166" s="17">
        <v>0</v>
      </c>
      <c r="W166" s="17">
        <v>38059</v>
      </c>
      <c r="X166" s="17">
        <v>25613</v>
      </c>
      <c r="Y166" s="17">
        <v>79555</v>
      </c>
      <c r="Z166" s="17">
        <v>78852</v>
      </c>
      <c r="AA166" s="17">
        <v>26904</v>
      </c>
      <c r="AB166" s="17">
        <v>66348</v>
      </c>
      <c r="AC166" s="17">
        <v>21108</v>
      </c>
      <c r="AD166" s="17">
        <v>0</v>
      </c>
      <c r="AE166" s="17">
        <v>38119</v>
      </c>
      <c r="AF166" s="17">
        <v>0</v>
      </c>
      <c r="AG166" s="17">
        <v>0</v>
      </c>
      <c r="AH166" s="17">
        <v>48044</v>
      </c>
      <c r="AI166" s="17">
        <v>118338</v>
      </c>
      <c r="AJ166" s="17">
        <v>8506</v>
      </c>
      <c r="AK166" s="17">
        <v>65228</v>
      </c>
      <c r="AL166" s="17">
        <v>7321</v>
      </c>
      <c r="AM166" s="17">
        <v>8913</v>
      </c>
      <c r="AN166" s="17">
        <v>84034</v>
      </c>
      <c r="AO166" s="17">
        <v>33124</v>
      </c>
      <c r="AP166" s="17">
        <v>11908</v>
      </c>
      <c r="AQ166" s="17">
        <v>1606131</v>
      </c>
      <c r="AR166" s="18"/>
      <c r="AS166" s="18"/>
    </row>
    <row r="167" spans="1:45" s="19" customFormat="1" ht="12" customHeight="1">
      <c r="A167" s="22">
        <v>35278</v>
      </c>
      <c r="B167" s="17">
        <v>14447</v>
      </c>
      <c r="C167" s="17">
        <v>25017</v>
      </c>
      <c r="D167" s="17">
        <v>29855</v>
      </c>
      <c r="E167" s="17">
        <v>34601</v>
      </c>
      <c r="F167" s="17">
        <v>350</v>
      </c>
      <c r="G167" s="17">
        <v>32</v>
      </c>
      <c r="H167" s="17">
        <v>0</v>
      </c>
      <c r="I167" s="17">
        <v>0</v>
      </c>
      <c r="J167" s="17">
        <v>117947</v>
      </c>
      <c r="K167" s="17">
        <v>134493</v>
      </c>
      <c r="L167" s="17">
        <v>38752</v>
      </c>
      <c r="M167" s="17">
        <v>0</v>
      </c>
      <c r="N167" s="17">
        <v>6</v>
      </c>
      <c r="O167" s="17">
        <v>123300</v>
      </c>
      <c r="P167" s="17">
        <v>0</v>
      </c>
      <c r="Q167" s="17">
        <v>0</v>
      </c>
      <c r="R167" s="17">
        <v>1890</v>
      </c>
      <c r="S167" s="17">
        <v>188209</v>
      </c>
      <c r="T167" s="17">
        <v>44837</v>
      </c>
      <c r="U167" s="17">
        <v>0</v>
      </c>
      <c r="V167" s="17">
        <v>0</v>
      </c>
      <c r="W167" s="17">
        <v>45507</v>
      </c>
      <c r="X167" s="17">
        <v>29950</v>
      </c>
      <c r="Y167" s="17">
        <v>98180</v>
      </c>
      <c r="Z167" s="17">
        <v>48919</v>
      </c>
      <c r="AA167" s="17">
        <v>28686</v>
      </c>
      <c r="AB167" s="17">
        <v>50798</v>
      </c>
      <c r="AC167" s="17">
        <v>23035</v>
      </c>
      <c r="AD167" s="17">
        <v>0</v>
      </c>
      <c r="AE167" s="17">
        <v>7326</v>
      </c>
      <c r="AF167" s="17">
        <v>0</v>
      </c>
      <c r="AG167" s="17">
        <v>0</v>
      </c>
      <c r="AH167" s="17">
        <v>33064</v>
      </c>
      <c r="AI167" s="17">
        <v>62717</v>
      </c>
      <c r="AJ167" s="17">
        <v>6861</v>
      </c>
      <c r="AK167" s="17">
        <v>91235</v>
      </c>
      <c r="AL167" s="17">
        <v>6399</v>
      </c>
      <c r="AM167" s="17">
        <v>12905</v>
      </c>
      <c r="AN167" s="17">
        <v>103778</v>
      </c>
      <c r="AO167" s="17">
        <v>47138</v>
      </c>
      <c r="AP167" s="17">
        <v>0</v>
      </c>
      <c r="AQ167" s="17">
        <v>1450234</v>
      </c>
      <c r="AR167" s="18"/>
      <c r="AS167" s="18"/>
    </row>
    <row r="168" spans="1:45" s="19" customFormat="1" ht="12" customHeight="1">
      <c r="A168" s="22">
        <v>35309</v>
      </c>
      <c r="B168" s="17">
        <v>13851</v>
      </c>
      <c r="C168" s="17">
        <v>30015</v>
      </c>
      <c r="D168" s="17">
        <v>30177</v>
      </c>
      <c r="E168" s="17">
        <v>54785</v>
      </c>
      <c r="F168" s="17">
        <v>413</v>
      </c>
      <c r="G168" s="17">
        <v>0</v>
      </c>
      <c r="H168" s="17">
        <v>0</v>
      </c>
      <c r="I168" s="17">
        <v>0</v>
      </c>
      <c r="J168" s="17">
        <v>99076</v>
      </c>
      <c r="K168" s="17">
        <v>113013</v>
      </c>
      <c r="L168" s="17">
        <v>42491</v>
      </c>
      <c r="M168" s="17">
        <v>0</v>
      </c>
      <c r="N168" s="17">
        <v>17</v>
      </c>
      <c r="O168" s="17">
        <v>181630</v>
      </c>
      <c r="P168" s="17">
        <v>0</v>
      </c>
      <c r="Q168" s="17">
        <v>32508</v>
      </c>
      <c r="R168" s="17">
        <v>1245</v>
      </c>
      <c r="S168" s="17">
        <v>206940</v>
      </c>
      <c r="T168" s="17">
        <v>59556</v>
      </c>
      <c r="U168" s="17">
        <v>0</v>
      </c>
      <c r="V168" s="17">
        <v>0</v>
      </c>
      <c r="W168" s="17">
        <v>39795</v>
      </c>
      <c r="X168" s="17">
        <v>18124</v>
      </c>
      <c r="Y168" s="17">
        <v>60999</v>
      </c>
      <c r="Z168" s="17">
        <v>75537</v>
      </c>
      <c r="AA168" s="17">
        <v>21380</v>
      </c>
      <c r="AB168" s="17">
        <v>53297</v>
      </c>
      <c r="AC168" s="17">
        <v>22001</v>
      </c>
      <c r="AD168" s="17">
        <v>12</v>
      </c>
      <c r="AE168" s="17">
        <v>1647</v>
      </c>
      <c r="AF168" s="17">
        <v>0</v>
      </c>
      <c r="AG168" s="17">
        <v>0</v>
      </c>
      <c r="AH168" s="17">
        <v>55865</v>
      </c>
      <c r="AI168" s="17">
        <v>98528</v>
      </c>
      <c r="AJ168" s="17">
        <v>7073</v>
      </c>
      <c r="AK168" s="17">
        <v>32116</v>
      </c>
      <c r="AL168" s="17">
        <v>6538</v>
      </c>
      <c r="AM168" s="17">
        <v>11900</v>
      </c>
      <c r="AN168" s="17">
        <v>104432</v>
      </c>
      <c r="AO168" s="17">
        <v>16201</v>
      </c>
      <c r="AP168" s="17">
        <v>11950</v>
      </c>
      <c r="AQ168" s="17">
        <v>1503112</v>
      </c>
      <c r="AR168" s="18"/>
      <c r="AS168" s="18"/>
    </row>
    <row r="169" spans="1:45" s="19" customFormat="1" ht="12" customHeight="1">
      <c r="A169" s="22">
        <v>35339</v>
      </c>
      <c r="B169" s="17">
        <v>490</v>
      </c>
      <c r="C169" s="17">
        <v>0</v>
      </c>
      <c r="D169" s="17">
        <v>34200</v>
      </c>
      <c r="E169" s="17">
        <v>18522</v>
      </c>
      <c r="F169" s="17">
        <v>858</v>
      </c>
      <c r="G169" s="17">
        <v>15</v>
      </c>
      <c r="H169" s="17">
        <v>0</v>
      </c>
      <c r="I169" s="17">
        <v>0</v>
      </c>
      <c r="J169" s="17">
        <v>103075</v>
      </c>
      <c r="K169" s="17">
        <v>112334</v>
      </c>
      <c r="L169" s="17">
        <v>34136</v>
      </c>
      <c r="M169" s="17">
        <v>65893</v>
      </c>
      <c r="N169" s="17">
        <v>0</v>
      </c>
      <c r="O169" s="17">
        <v>110569</v>
      </c>
      <c r="P169" s="17">
        <v>0</v>
      </c>
      <c r="Q169" s="17">
        <v>27506</v>
      </c>
      <c r="R169" s="17">
        <v>1746</v>
      </c>
      <c r="S169" s="17">
        <v>174974</v>
      </c>
      <c r="T169" s="17">
        <v>25232</v>
      </c>
      <c r="U169" s="17">
        <v>0</v>
      </c>
      <c r="V169" s="17">
        <v>0</v>
      </c>
      <c r="W169" s="17">
        <v>29119</v>
      </c>
      <c r="X169" s="17">
        <v>16442</v>
      </c>
      <c r="Y169" s="17">
        <v>86247</v>
      </c>
      <c r="Z169" s="17">
        <v>55424</v>
      </c>
      <c r="AA169" s="17">
        <v>23013</v>
      </c>
      <c r="AB169" s="17">
        <v>66950</v>
      </c>
      <c r="AC169" s="17">
        <v>44855</v>
      </c>
      <c r="AD169" s="17">
        <v>6</v>
      </c>
      <c r="AE169" s="17">
        <v>4677</v>
      </c>
      <c r="AF169" s="17">
        <v>0</v>
      </c>
      <c r="AG169" s="17">
        <v>3</v>
      </c>
      <c r="AH169" s="17">
        <v>53987</v>
      </c>
      <c r="AI169" s="17">
        <v>31801</v>
      </c>
      <c r="AJ169" s="17">
        <v>3824</v>
      </c>
      <c r="AK169" s="17">
        <v>64614</v>
      </c>
      <c r="AL169" s="17">
        <v>6614</v>
      </c>
      <c r="AM169" s="17">
        <v>9243</v>
      </c>
      <c r="AN169" s="17">
        <v>105701</v>
      </c>
      <c r="AO169" s="17">
        <v>24788</v>
      </c>
      <c r="AP169" s="17">
        <v>22</v>
      </c>
      <c r="AQ169" s="17">
        <v>1336880</v>
      </c>
      <c r="AR169" s="18"/>
      <c r="AS169" s="18"/>
    </row>
    <row r="170" spans="1:45" s="19" customFormat="1" ht="12" customHeight="1">
      <c r="A170" s="22">
        <v>35370</v>
      </c>
      <c r="B170" s="17">
        <v>0</v>
      </c>
      <c r="C170" s="17">
        <v>30156</v>
      </c>
      <c r="D170" s="17">
        <v>25050</v>
      </c>
      <c r="E170" s="17">
        <v>54231</v>
      </c>
      <c r="F170" s="17">
        <v>368</v>
      </c>
      <c r="G170" s="17">
        <v>0</v>
      </c>
      <c r="H170" s="17">
        <v>0</v>
      </c>
      <c r="I170" s="17">
        <v>0</v>
      </c>
      <c r="J170" s="17">
        <v>53618</v>
      </c>
      <c r="K170" s="17">
        <v>181371</v>
      </c>
      <c r="L170" s="17">
        <v>30058</v>
      </c>
      <c r="M170" s="17">
        <v>0</v>
      </c>
      <c r="N170" s="17">
        <v>0</v>
      </c>
      <c r="O170" s="17">
        <v>20240</v>
      </c>
      <c r="P170" s="17">
        <v>0</v>
      </c>
      <c r="Q170" s="17">
        <v>30</v>
      </c>
      <c r="R170" s="17">
        <v>928</v>
      </c>
      <c r="S170" s="17">
        <v>165095</v>
      </c>
      <c r="T170" s="17">
        <v>68947</v>
      </c>
      <c r="U170" s="17">
        <v>0</v>
      </c>
      <c r="V170" s="17">
        <v>0</v>
      </c>
      <c r="W170" s="17">
        <v>17862</v>
      </c>
      <c r="X170" s="17">
        <v>8119</v>
      </c>
      <c r="Y170" s="17">
        <v>51057</v>
      </c>
      <c r="Z170" s="17">
        <v>128962</v>
      </c>
      <c r="AA170" s="17">
        <v>15874</v>
      </c>
      <c r="AB170" s="17">
        <v>62025</v>
      </c>
      <c r="AC170" s="17">
        <v>24781</v>
      </c>
      <c r="AD170" s="17">
        <v>8</v>
      </c>
      <c r="AE170" s="17">
        <v>3886</v>
      </c>
      <c r="AF170" s="17">
        <v>0</v>
      </c>
      <c r="AG170" s="17">
        <v>0</v>
      </c>
      <c r="AH170" s="17">
        <v>43624</v>
      </c>
      <c r="AI170" s="17">
        <v>35805</v>
      </c>
      <c r="AJ170" s="17">
        <v>6015</v>
      </c>
      <c r="AK170" s="17">
        <v>74704</v>
      </c>
      <c r="AL170" s="17">
        <v>6112</v>
      </c>
      <c r="AM170" s="17">
        <v>9341</v>
      </c>
      <c r="AN170" s="17">
        <v>53823</v>
      </c>
      <c r="AO170" s="17">
        <v>27778</v>
      </c>
      <c r="AP170" s="17">
        <v>0</v>
      </c>
      <c r="AQ170" s="17">
        <v>1199868</v>
      </c>
      <c r="AR170" s="18"/>
      <c r="AS170" s="18"/>
    </row>
    <row r="171" spans="1:45" s="19" customFormat="1" ht="12" customHeight="1">
      <c r="A171" s="22">
        <v>35400</v>
      </c>
      <c r="B171" s="17">
        <v>0</v>
      </c>
      <c r="C171" s="17">
        <v>29233</v>
      </c>
      <c r="D171" s="17">
        <v>29084</v>
      </c>
      <c r="E171" s="17">
        <v>36551</v>
      </c>
      <c r="F171" s="17">
        <v>471</v>
      </c>
      <c r="G171" s="17">
        <v>0</v>
      </c>
      <c r="H171" s="17">
        <v>0</v>
      </c>
      <c r="I171" s="17">
        <v>0</v>
      </c>
      <c r="J171" s="17">
        <v>169865</v>
      </c>
      <c r="K171" s="17">
        <v>105478</v>
      </c>
      <c r="L171" s="17">
        <v>35915</v>
      </c>
      <c r="M171" s="17">
        <v>0</v>
      </c>
      <c r="N171" s="17">
        <v>6</v>
      </c>
      <c r="O171" s="17">
        <v>0</v>
      </c>
      <c r="P171" s="17">
        <v>0</v>
      </c>
      <c r="Q171" s="17">
        <v>13114</v>
      </c>
      <c r="R171" s="17">
        <v>285</v>
      </c>
      <c r="S171" s="17">
        <v>160393</v>
      </c>
      <c r="T171" s="17">
        <v>0</v>
      </c>
      <c r="U171" s="17">
        <v>0</v>
      </c>
      <c r="V171" s="17">
        <v>0</v>
      </c>
      <c r="W171" s="17">
        <v>8933</v>
      </c>
      <c r="X171" s="17">
        <v>5436</v>
      </c>
      <c r="Y171" s="17">
        <v>70053</v>
      </c>
      <c r="Z171" s="17">
        <v>9</v>
      </c>
      <c r="AA171" s="17">
        <v>14381</v>
      </c>
      <c r="AB171" s="17">
        <v>36786</v>
      </c>
      <c r="AC171" s="17">
        <v>22413</v>
      </c>
      <c r="AD171" s="17">
        <v>0</v>
      </c>
      <c r="AE171" s="17">
        <v>1853</v>
      </c>
      <c r="AF171" s="17">
        <v>0</v>
      </c>
      <c r="AG171" s="17">
        <v>0</v>
      </c>
      <c r="AH171" s="17">
        <v>26247</v>
      </c>
      <c r="AI171" s="17">
        <v>117543</v>
      </c>
      <c r="AJ171" s="17">
        <v>6466</v>
      </c>
      <c r="AK171" s="17">
        <v>24285</v>
      </c>
      <c r="AL171" s="17">
        <v>4924</v>
      </c>
      <c r="AM171" s="17">
        <v>6393</v>
      </c>
      <c r="AN171" s="17">
        <v>63908</v>
      </c>
      <c r="AO171" s="17">
        <v>0</v>
      </c>
      <c r="AP171" s="17">
        <v>12143</v>
      </c>
      <c r="AQ171" s="17">
        <v>1002168</v>
      </c>
      <c r="AR171" s="18"/>
      <c r="AS171" s="18"/>
    </row>
    <row r="172" spans="1:45" s="19" customFormat="1" ht="12" customHeight="1">
      <c r="A172" s="22">
        <v>35431</v>
      </c>
      <c r="B172" s="17">
        <v>587</v>
      </c>
      <c r="C172" s="17">
        <v>52255</v>
      </c>
      <c r="D172" s="17">
        <v>31368</v>
      </c>
      <c r="E172" s="17">
        <v>79738</v>
      </c>
      <c r="F172" s="17">
        <v>714</v>
      </c>
      <c r="G172" s="17">
        <v>0</v>
      </c>
      <c r="H172" s="17">
        <v>0</v>
      </c>
      <c r="I172" s="17">
        <v>6</v>
      </c>
      <c r="J172" s="17">
        <v>80853</v>
      </c>
      <c r="K172" s="17">
        <v>141402</v>
      </c>
      <c r="L172" s="17">
        <v>12440</v>
      </c>
      <c r="M172" s="17">
        <v>52630</v>
      </c>
      <c r="N172" s="17">
        <v>0</v>
      </c>
      <c r="O172" s="17">
        <v>89579</v>
      </c>
      <c r="P172" s="17">
        <v>0</v>
      </c>
      <c r="Q172" s="17">
        <v>13112</v>
      </c>
      <c r="R172" s="17">
        <v>138</v>
      </c>
      <c r="S172" s="17">
        <v>31031</v>
      </c>
      <c r="T172" s="17">
        <v>0</v>
      </c>
      <c r="U172" s="17">
        <v>0</v>
      </c>
      <c r="V172" s="17">
        <v>0</v>
      </c>
      <c r="W172" s="17">
        <v>8033</v>
      </c>
      <c r="X172" s="17">
        <v>22</v>
      </c>
      <c r="Y172" s="17">
        <v>22943</v>
      </c>
      <c r="Z172" s="17">
        <v>45266</v>
      </c>
      <c r="AA172" s="17">
        <v>16341</v>
      </c>
      <c r="AB172" s="17">
        <v>0</v>
      </c>
      <c r="AC172" s="17">
        <v>21590</v>
      </c>
      <c r="AD172" s="17">
        <v>0</v>
      </c>
      <c r="AE172" s="17">
        <v>8523</v>
      </c>
      <c r="AF172" s="17">
        <v>0</v>
      </c>
      <c r="AG172" s="17">
        <v>0</v>
      </c>
      <c r="AH172" s="17">
        <v>26518</v>
      </c>
      <c r="AI172" s="17">
        <v>60319</v>
      </c>
      <c r="AJ172" s="17">
        <v>5620</v>
      </c>
      <c r="AK172" s="17">
        <v>52274</v>
      </c>
      <c r="AL172" s="17">
        <v>7106</v>
      </c>
      <c r="AM172" s="17">
        <v>2140</v>
      </c>
      <c r="AN172" s="17">
        <v>74003</v>
      </c>
      <c r="AO172" s="17">
        <v>0</v>
      </c>
      <c r="AP172" s="17">
        <v>12241</v>
      </c>
      <c r="AQ172" s="17">
        <v>948792</v>
      </c>
      <c r="AR172" s="18"/>
      <c r="AS172" s="18"/>
    </row>
    <row r="173" spans="1:45" s="19" customFormat="1" ht="12" customHeight="1">
      <c r="A173" s="22">
        <v>35462</v>
      </c>
      <c r="B173" s="17">
        <v>491</v>
      </c>
      <c r="C173" s="17">
        <v>0</v>
      </c>
      <c r="D173" s="17">
        <v>35765</v>
      </c>
      <c r="E173" s="17">
        <v>32489</v>
      </c>
      <c r="F173" s="17">
        <v>623</v>
      </c>
      <c r="G173" s="17">
        <v>0</v>
      </c>
      <c r="H173" s="17">
        <v>0</v>
      </c>
      <c r="I173" s="17">
        <v>0</v>
      </c>
      <c r="J173" s="17">
        <v>113337</v>
      </c>
      <c r="K173" s="17">
        <v>127208</v>
      </c>
      <c r="L173" s="17">
        <v>33997</v>
      </c>
      <c r="M173" s="17">
        <v>28281</v>
      </c>
      <c r="N173" s="17">
        <v>0</v>
      </c>
      <c r="O173" s="17">
        <v>39736</v>
      </c>
      <c r="P173" s="17">
        <v>0</v>
      </c>
      <c r="Q173" s="17">
        <v>19</v>
      </c>
      <c r="R173" s="17">
        <v>232</v>
      </c>
      <c r="S173" s="17">
        <v>34867</v>
      </c>
      <c r="T173" s="17">
        <v>0</v>
      </c>
      <c r="U173" s="17">
        <v>0</v>
      </c>
      <c r="V173" s="17">
        <v>0</v>
      </c>
      <c r="W173" s="17">
        <v>9628</v>
      </c>
      <c r="X173" s="17">
        <v>313</v>
      </c>
      <c r="Y173" s="17">
        <v>20757</v>
      </c>
      <c r="Z173" s="17">
        <v>27967</v>
      </c>
      <c r="AA173" s="17">
        <v>12121</v>
      </c>
      <c r="AB173" s="17">
        <v>0</v>
      </c>
      <c r="AC173" s="17">
        <v>34995</v>
      </c>
      <c r="AD173" s="17">
        <v>0</v>
      </c>
      <c r="AE173" s="17">
        <v>27764</v>
      </c>
      <c r="AF173" s="17">
        <v>0</v>
      </c>
      <c r="AG173" s="17">
        <v>0</v>
      </c>
      <c r="AH173" s="17">
        <v>38685</v>
      </c>
      <c r="AI173" s="17">
        <v>39473</v>
      </c>
      <c r="AJ173" s="17">
        <v>3351</v>
      </c>
      <c r="AK173" s="17">
        <v>31710</v>
      </c>
      <c r="AL173" s="17">
        <v>2551</v>
      </c>
      <c r="AM173" s="17">
        <v>2172</v>
      </c>
      <c r="AN173" s="17">
        <v>74866</v>
      </c>
      <c r="AO173" s="17">
        <v>0</v>
      </c>
      <c r="AP173" s="17">
        <v>36</v>
      </c>
      <c r="AQ173" s="17">
        <v>773434</v>
      </c>
      <c r="AR173" s="18"/>
      <c r="AS173" s="18"/>
    </row>
    <row r="174" spans="1:45" s="19" customFormat="1" ht="12" customHeight="1">
      <c r="A174" s="22">
        <v>35490</v>
      </c>
      <c r="B174" s="17">
        <v>489</v>
      </c>
      <c r="C174" s="17">
        <v>76415</v>
      </c>
      <c r="D174" s="17">
        <v>44367</v>
      </c>
      <c r="E174" s="17">
        <v>42011</v>
      </c>
      <c r="F174" s="17">
        <v>482</v>
      </c>
      <c r="G174" s="17">
        <v>0</v>
      </c>
      <c r="H174" s="17">
        <v>0</v>
      </c>
      <c r="I174" s="17">
        <v>0</v>
      </c>
      <c r="J174" s="17">
        <v>81495</v>
      </c>
      <c r="K174" s="17">
        <v>204638</v>
      </c>
      <c r="L174" s="17">
        <v>7860</v>
      </c>
      <c r="M174" s="17">
        <v>0</v>
      </c>
      <c r="N174" s="17">
        <v>0</v>
      </c>
      <c r="O174" s="17">
        <v>69129</v>
      </c>
      <c r="P174" s="17">
        <v>0</v>
      </c>
      <c r="Q174" s="17">
        <v>13000</v>
      </c>
      <c r="R174" s="17">
        <v>61</v>
      </c>
      <c r="S174" s="17">
        <v>49362</v>
      </c>
      <c r="T174" s="17">
        <v>362</v>
      </c>
      <c r="U174" s="17">
        <v>0</v>
      </c>
      <c r="V174" s="17">
        <v>0</v>
      </c>
      <c r="W174" s="17">
        <v>14014</v>
      </c>
      <c r="X174" s="17">
        <v>1254</v>
      </c>
      <c r="Y174" s="17">
        <v>46340</v>
      </c>
      <c r="Z174" s="17">
        <v>74315</v>
      </c>
      <c r="AA174" s="17">
        <v>19834</v>
      </c>
      <c r="AB174" s="17">
        <v>0</v>
      </c>
      <c r="AC174" s="17">
        <v>20742</v>
      </c>
      <c r="AD174" s="17">
        <v>0</v>
      </c>
      <c r="AE174" s="17">
        <v>32399</v>
      </c>
      <c r="AF174" s="17">
        <v>0</v>
      </c>
      <c r="AG174" s="17">
        <v>0</v>
      </c>
      <c r="AH174" s="17">
        <v>30085</v>
      </c>
      <c r="AI174" s="17">
        <v>39095</v>
      </c>
      <c r="AJ174" s="17">
        <v>4650</v>
      </c>
      <c r="AK174" s="17">
        <v>72781</v>
      </c>
      <c r="AL174" s="17">
        <v>9225</v>
      </c>
      <c r="AM174" s="17">
        <v>4945</v>
      </c>
      <c r="AN174" s="17">
        <v>74344</v>
      </c>
      <c r="AO174" s="17">
        <v>0</v>
      </c>
      <c r="AP174" s="17">
        <v>12251</v>
      </c>
      <c r="AQ174" s="17">
        <v>1045945</v>
      </c>
      <c r="AR174" s="18"/>
      <c r="AS174" s="18"/>
    </row>
    <row r="175" spans="1:45" s="19" customFormat="1" ht="12" customHeight="1">
      <c r="A175" s="22">
        <v>35521</v>
      </c>
      <c r="B175" s="17">
        <v>16639</v>
      </c>
      <c r="C175" s="17">
        <v>0</v>
      </c>
      <c r="D175" s="17">
        <v>41526</v>
      </c>
      <c r="E175" s="17">
        <v>82673</v>
      </c>
      <c r="F175" s="17">
        <v>886</v>
      </c>
      <c r="G175" s="17">
        <v>0</v>
      </c>
      <c r="H175" s="17">
        <v>0</v>
      </c>
      <c r="I175" s="17">
        <v>6620</v>
      </c>
      <c r="J175" s="17">
        <v>116265</v>
      </c>
      <c r="K175" s="17">
        <v>126432</v>
      </c>
      <c r="L175" s="17">
        <v>96119</v>
      </c>
      <c r="M175" s="17">
        <v>36678</v>
      </c>
      <c r="N175" s="17">
        <v>0</v>
      </c>
      <c r="O175" s="17">
        <v>152086</v>
      </c>
      <c r="P175" s="17">
        <v>0</v>
      </c>
      <c r="Q175" s="17">
        <v>5000</v>
      </c>
      <c r="R175" s="17">
        <v>108</v>
      </c>
      <c r="S175" s="17">
        <v>217232</v>
      </c>
      <c r="T175" s="17">
        <v>22271</v>
      </c>
      <c r="U175" s="17">
        <v>0</v>
      </c>
      <c r="V175" s="17">
        <v>0</v>
      </c>
      <c r="W175" s="17">
        <v>26630</v>
      </c>
      <c r="X175" s="17">
        <v>5800</v>
      </c>
      <c r="Y175" s="17">
        <v>68214</v>
      </c>
      <c r="Z175" s="17">
        <v>91900</v>
      </c>
      <c r="AA175" s="17">
        <v>26672</v>
      </c>
      <c r="AB175" s="17">
        <v>91378</v>
      </c>
      <c r="AC175" s="17">
        <v>36374</v>
      </c>
      <c r="AD175" s="17">
        <v>0</v>
      </c>
      <c r="AE175" s="17">
        <v>63042</v>
      </c>
      <c r="AF175" s="17">
        <v>0</v>
      </c>
      <c r="AG175" s="17">
        <v>0</v>
      </c>
      <c r="AH175" s="17">
        <v>32743</v>
      </c>
      <c r="AI175" s="17">
        <v>65144</v>
      </c>
      <c r="AJ175" s="17">
        <v>6303</v>
      </c>
      <c r="AK175" s="17">
        <v>62194</v>
      </c>
      <c r="AL175" s="17">
        <v>4805</v>
      </c>
      <c r="AM175" s="17">
        <v>6974</v>
      </c>
      <c r="AN175" s="17">
        <v>84059</v>
      </c>
      <c r="AO175" s="17">
        <v>16110</v>
      </c>
      <c r="AP175" s="17">
        <v>12568</v>
      </c>
      <c r="AQ175" s="17">
        <v>1621445</v>
      </c>
      <c r="AR175" s="18"/>
      <c r="AS175" s="18"/>
    </row>
    <row r="176" spans="1:45" s="19" customFormat="1" ht="12" customHeight="1">
      <c r="A176" s="22">
        <v>35551</v>
      </c>
      <c r="B176" s="17">
        <v>383</v>
      </c>
      <c r="C176" s="17">
        <v>30057</v>
      </c>
      <c r="D176" s="17">
        <v>48615</v>
      </c>
      <c r="E176" s="17">
        <v>106906</v>
      </c>
      <c r="F176" s="17">
        <v>798</v>
      </c>
      <c r="G176" s="17">
        <v>0</v>
      </c>
      <c r="H176" s="17">
        <v>0</v>
      </c>
      <c r="I176" s="17">
        <v>10504</v>
      </c>
      <c r="J176" s="17">
        <v>90943</v>
      </c>
      <c r="K176" s="17">
        <v>198760</v>
      </c>
      <c r="L176" s="17">
        <v>70013</v>
      </c>
      <c r="M176" s="17">
        <v>9109</v>
      </c>
      <c r="N176" s="17">
        <v>1</v>
      </c>
      <c r="O176" s="17">
        <v>192304</v>
      </c>
      <c r="P176" s="17">
        <v>0</v>
      </c>
      <c r="Q176" s="17">
        <v>16011</v>
      </c>
      <c r="R176" s="17">
        <v>920</v>
      </c>
      <c r="S176" s="17">
        <v>179206</v>
      </c>
      <c r="T176" s="17">
        <v>67322</v>
      </c>
      <c r="U176" s="17">
        <v>0</v>
      </c>
      <c r="V176" s="17">
        <v>0</v>
      </c>
      <c r="W176" s="17">
        <v>25560</v>
      </c>
      <c r="X176" s="17">
        <v>20138</v>
      </c>
      <c r="Y176" s="17">
        <v>70210</v>
      </c>
      <c r="Z176" s="17">
        <v>90415</v>
      </c>
      <c r="AA176" s="17">
        <v>27277</v>
      </c>
      <c r="AB176" s="17">
        <v>67249</v>
      </c>
      <c r="AC176" s="17">
        <v>45985</v>
      </c>
      <c r="AD176" s="17">
        <v>0</v>
      </c>
      <c r="AE176" s="17">
        <v>2954</v>
      </c>
      <c r="AF176" s="17">
        <v>0</v>
      </c>
      <c r="AG176" s="17">
        <v>0</v>
      </c>
      <c r="AH176" s="17">
        <v>44259</v>
      </c>
      <c r="AI176" s="17">
        <v>112737</v>
      </c>
      <c r="AJ176" s="17">
        <v>5474</v>
      </c>
      <c r="AK176" s="17">
        <v>61504</v>
      </c>
      <c r="AL176" s="17">
        <v>5699</v>
      </c>
      <c r="AM176" s="17">
        <v>12426</v>
      </c>
      <c r="AN176" s="17">
        <v>83263</v>
      </c>
      <c r="AO176" s="17">
        <v>24790</v>
      </c>
      <c r="AP176" s="17">
        <v>0</v>
      </c>
      <c r="AQ176" s="17">
        <v>1721792</v>
      </c>
      <c r="AR176" s="18"/>
      <c r="AS176" s="18"/>
    </row>
    <row r="177" spans="1:45" s="19" customFormat="1" ht="12" customHeight="1">
      <c r="A177" s="22">
        <v>35582</v>
      </c>
      <c r="B177" s="17">
        <v>588</v>
      </c>
      <c r="C177" s="17">
        <v>10256</v>
      </c>
      <c r="D177" s="17">
        <v>35660</v>
      </c>
      <c r="E177" s="17">
        <v>32338</v>
      </c>
      <c r="F177" s="17">
        <v>1295</v>
      </c>
      <c r="G177" s="17">
        <v>0</v>
      </c>
      <c r="H177" s="17">
        <v>0</v>
      </c>
      <c r="I177" s="17">
        <v>5321</v>
      </c>
      <c r="J177" s="17">
        <v>133134</v>
      </c>
      <c r="K177" s="17">
        <v>89585</v>
      </c>
      <c r="L177" s="17">
        <v>67056</v>
      </c>
      <c r="M177" s="17">
        <v>0</v>
      </c>
      <c r="N177" s="17">
        <v>0</v>
      </c>
      <c r="O177" s="17">
        <v>250387</v>
      </c>
      <c r="P177" s="17">
        <v>10748</v>
      </c>
      <c r="Q177" s="17">
        <v>15901</v>
      </c>
      <c r="R177" s="17">
        <v>2615</v>
      </c>
      <c r="S177" s="17">
        <v>176619</v>
      </c>
      <c r="T177" s="17">
        <v>47005</v>
      </c>
      <c r="U177" s="17">
        <v>5</v>
      </c>
      <c r="V177" s="17">
        <v>0</v>
      </c>
      <c r="W177" s="17">
        <v>25355</v>
      </c>
      <c r="X177" s="17">
        <v>26824</v>
      </c>
      <c r="Y177" s="17">
        <v>96407</v>
      </c>
      <c r="Z177" s="17">
        <v>103598</v>
      </c>
      <c r="AA177" s="17">
        <v>22376</v>
      </c>
      <c r="AB177" s="17">
        <v>80048</v>
      </c>
      <c r="AC177" s="17">
        <v>54923</v>
      </c>
      <c r="AD177" s="17">
        <v>0</v>
      </c>
      <c r="AE177" s="17">
        <v>4623</v>
      </c>
      <c r="AF177" s="17">
        <v>0</v>
      </c>
      <c r="AG177" s="17">
        <v>0</v>
      </c>
      <c r="AH177" s="17">
        <v>39539</v>
      </c>
      <c r="AI177" s="17">
        <v>62397</v>
      </c>
      <c r="AJ177" s="17">
        <v>4652</v>
      </c>
      <c r="AK177" s="17">
        <v>101006</v>
      </c>
      <c r="AL177" s="17">
        <v>10602</v>
      </c>
      <c r="AM177" s="17">
        <v>12939</v>
      </c>
      <c r="AN177" s="17">
        <v>78260</v>
      </c>
      <c r="AO177" s="17">
        <v>41414</v>
      </c>
      <c r="AP177" s="17">
        <v>22122</v>
      </c>
      <c r="AQ177" s="17">
        <v>1665598</v>
      </c>
      <c r="AR177" s="18"/>
      <c r="AS177" s="18"/>
    </row>
    <row r="178" spans="1:45" s="19" customFormat="1" ht="12" customHeight="1">
      <c r="A178" s="22">
        <v>35612</v>
      </c>
      <c r="B178" s="17">
        <v>19501</v>
      </c>
      <c r="C178" s="17">
        <v>0</v>
      </c>
      <c r="D178" s="17">
        <v>34927</v>
      </c>
      <c r="E178" s="17">
        <v>118234</v>
      </c>
      <c r="F178" s="17">
        <v>742</v>
      </c>
      <c r="G178" s="17">
        <v>18</v>
      </c>
      <c r="H178" s="17">
        <v>0</v>
      </c>
      <c r="I178" s="17">
        <v>12731</v>
      </c>
      <c r="J178" s="17">
        <v>108073</v>
      </c>
      <c r="K178" s="17">
        <v>186912</v>
      </c>
      <c r="L178" s="17">
        <v>67969</v>
      </c>
      <c r="M178" s="17">
        <v>38957</v>
      </c>
      <c r="N178" s="17">
        <v>1</v>
      </c>
      <c r="O178" s="17">
        <v>218800</v>
      </c>
      <c r="P178" s="17">
        <v>0</v>
      </c>
      <c r="Q178" s="17">
        <v>32442</v>
      </c>
      <c r="R178" s="17">
        <v>2565</v>
      </c>
      <c r="S178" s="17">
        <v>184096</v>
      </c>
      <c r="T178" s="17">
        <v>41671</v>
      </c>
      <c r="U178" s="17">
        <v>0</v>
      </c>
      <c r="V178" s="17">
        <v>0</v>
      </c>
      <c r="W178" s="17">
        <v>26437</v>
      </c>
      <c r="X178" s="17">
        <v>18534</v>
      </c>
      <c r="Y178" s="17">
        <v>96039</v>
      </c>
      <c r="Z178" s="17">
        <v>78176</v>
      </c>
      <c r="AA178" s="17">
        <v>31993</v>
      </c>
      <c r="AB178" s="17">
        <v>73419</v>
      </c>
      <c r="AC178" s="17">
        <v>26986</v>
      </c>
      <c r="AD178" s="17">
        <v>0</v>
      </c>
      <c r="AE178" s="17">
        <v>1799</v>
      </c>
      <c r="AF178" s="17">
        <v>53773</v>
      </c>
      <c r="AG178" s="17">
        <v>0</v>
      </c>
      <c r="AH178" s="17">
        <v>42759</v>
      </c>
      <c r="AI178" s="17">
        <v>140506</v>
      </c>
      <c r="AJ178" s="17">
        <v>8861</v>
      </c>
      <c r="AK178" s="17">
        <v>105538</v>
      </c>
      <c r="AL178" s="17">
        <v>3853</v>
      </c>
      <c r="AM178" s="17">
        <v>14149</v>
      </c>
      <c r="AN178" s="17">
        <v>76712</v>
      </c>
      <c r="AO178" s="17">
        <v>22752</v>
      </c>
      <c r="AP178" s="17">
        <v>9029</v>
      </c>
      <c r="AQ178" s="17">
        <v>1898954</v>
      </c>
      <c r="AR178" s="18"/>
      <c r="AS178" s="18"/>
    </row>
    <row r="179" spans="1:45" s="19" customFormat="1" ht="12" customHeight="1">
      <c r="A179" s="22">
        <v>35643</v>
      </c>
      <c r="B179" s="17">
        <v>16700</v>
      </c>
      <c r="C179" s="17">
        <v>0</v>
      </c>
      <c r="D179" s="17">
        <v>35256</v>
      </c>
      <c r="E179" s="17">
        <v>70068</v>
      </c>
      <c r="F179" s="17">
        <v>459</v>
      </c>
      <c r="G179" s="17">
        <v>0</v>
      </c>
      <c r="H179" s="17">
        <v>0</v>
      </c>
      <c r="I179" s="17">
        <v>0</v>
      </c>
      <c r="J179" s="17">
        <v>107272</v>
      </c>
      <c r="K179" s="17">
        <v>166494</v>
      </c>
      <c r="L179" s="17">
        <v>44505</v>
      </c>
      <c r="M179" s="17">
        <v>0</v>
      </c>
      <c r="N179" s="17">
        <v>3</v>
      </c>
      <c r="O179" s="17">
        <v>321921</v>
      </c>
      <c r="P179" s="17">
        <v>9300</v>
      </c>
      <c r="Q179" s="17">
        <v>12000</v>
      </c>
      <c r="R179" s="17">
        <v>2401</v>
      </c>
      <c r="S179" s="17">
        <v>160793</v>
      </c>
      <c r="T179" s="17">
        <v>60577</v>
      </c>
      <c r="U179" s="17">
        <v>0</v>
      </c>
      <c r="V179" s="17">
        <v>0</v>
      </c>
      <c r="W179" s="17">
        <v>24697</v>
      </c>
      <c r="X179" s="17">
        <v>24462</v>
      </c>
      <c r="Y179" s="17">
        <v>85048</v>
      </c>
      <c r="Z179" s="17">
        <v>129061</v>
      </c>
      <c r="AA179" s="17">
        <v>43215</v>
      </c>
      <c r="AB179" s="17">
        <v>80985</v>
      </c>
      <c r="AC179" s="17">
        <v>31883</v>
      </c>
      <c r="AD179" s="17">
        <v>0</v>
      </c>
      <c r="AE179" s="17">
        <v>52392</v>
      </c>
      <c r="AF179" s="17">
        <v>0</v>
      </c>
      <c r="AG179" s="17">
        <v>0</v>
      </c>
      <c r="AH179" s="17">
        <v>32132</v>
      </c>
      <c r="AI179" s="17">
        <v>136898</v>
      </c>
      <c r="AJ179" s="17">
        <v>7658</v>
      </c>
      <c r="AK179" s="17">
        <v>87958</v>
      </c>
      <c r="AL179" s="17">
        <v>3336</v>
      </c>
      <c r="AM179" s="17">
        <v>9269</v>
      </c>
      <c r="AN179" s="17">
        <v>95539</v>
      </c>
      <c r="AO179" s="17">
        <v>16556</v>
      </c>
      <c r="AP179" s="17">
        <v>26646</v>
      </c>
      <c r="AQ179" s="17">
        <v>1895484</v>
      </c>
      <c r="AR179" s="18"/>
      <c r="AS179" s="18"/>
    </row>
    <row r="180" spans="1:45" s="19" customFormat="1" ht="12" customHeight="1">
      <c r="A180" s="22">
        <v>35674</v>
      </c>
      <c r="B180" s="17">
        <v>14974</v>
      </c>
      <c r="C180" s="17">
        <v>26185</v>
      </c>
      <c r="D180" s="17">
        <v>32098</v>
      </c>
      <c r="E180" s="17">
        <v>116112</v>
      </c>
      <c r="F180" s="17">
        <v>1004</v>
      </c>
      <c r="G180" s="17">
        <v>29144</v>
      </c>
      <c r="H180" s="17">
        <v>0</v>
      </c>
      <c r="I180" s="17">
        <v>11763</v>
      </c>
      <c r="J180" s="17">
        <v>118746</v>
      </c>
      <c r="K180" s="17">
        <v>154924</v>
      </c>
      <c r="L180" s="17">
        <v>28663</v>
      </c>
      <c r="M180" s="17">
        <v>28903</v>
      </c>
      <c r="N180" s="17">
        <v>43</v>
      </c>
      <c r="O180" s="17">
        <v>144343</v>
      </c>
      <c r="P180" s="17">
        <v>0</v>
      </c>
      <c r="Q180" s="17">
        <v>11900</v>
      </c>
      <c r="R180" s="17">
        <v>2184</v>
      </c>
      <c r="S180" s="17">
        <v>115927</v>
      </c>
      <c r="T180" s="17">
        <v>22706</v>
      </c>
      <c r="U180" s="17">
        <v>0</v>
      </c>
      <c r="V180" s="17">
        <v>0</v>
      </c>
      <c r="W180" s="17">
        <v>13312</v>
      </c>
      <c r="X180" s="17">
        <v>36094</v>
      </c>
      <c r="Y180" s="17">
        <v>89882</v>
      </c>
      <c r="Z180" s="17">
        <v>100605</v>
      </c>
      <c r="AA180" s="17">
        <v>41818</v>
      </c>
      <c r="AB180" s="17">
        <v>72531</v>
      </c>
      <c r="AC180" s="17">
        <v>54162</v>
      </c>
      <c r="AD180" s="17">
        <v>0</v>
      </c>
      <c r="AE180" s="17">
        <v>5218</v>
      </c>
      <c r="AF180" s="17">
        <v>27309</v>
      </c>
      <c r="AG180" s="17">
        <v>0</v>
      </c>
      <c r="AH180" s="17">
        <v>34568</v>
      </c>
      <c r="AI180" s="17">
        <v>47912</v>
      </c>
      <c r="AJ180" s="17">
        <v>7541</v>
      </c>
      <c r="AK180" s="17">
        <v>40535</v>
      </c>
      <c r="AL180" s="17">
        <v>4592</v>
      </c>
      <c r="AM180" s="17">
        <v>10479</v>
      </c>
      <c r="AN180" s="17">
        <v>86595</v>
      </c>
      <c r="AO180" s="17">
        <v>16489</v>
      </c>
      <c r="AP180" s="17">
        <v>6100</v>
      </c>
      <c r="AQ180" s="17">
        <v>1555361</v>
      </c>
      <c r="AR180" s="18"/>
      <c r="AS180" s="18"/>
    </row>
    <row r="181" spans="1:45" s="19" customFormat="1" ht="12" customHeight="1">
      <c r="A181" s="22">
        <v>35704</v>
      </c>
      <c r="B181" s="17">
        <v>592</v>
      </c>
      <c r="C181" s="17">
        <v>0</v>
      </c>
      <c r="D181" s="17">
        <v>33446</v>
      </c>
      <c r="E181" s="17">
        <v>133578</v>
      </c>
      <c r="F181" s="17">
        <v>672</v>
      </c>
      <c r="G181" s="17">
        <v>20</v>
      </c>
      <c r="H181" s="17">
        <v>0</v>
      </c>
      <c r="I181" s="17">
        <v>0</v>
      </c>
      <c r="J181" s="17">
        <v>94594</v>
      </c>
      <c r="K181" s="17">
        <v>115198</v>
      </c>
      <c r="L181" s="17">
        <v>46483</v>
      </c>
      <c r="M181" s="17">
        <v>34755</v>
      </c>
      <c r="N181" s="17">
        <v>0</v>
      </c>
      <c r="O181" s="17">
        <v>166355</v>
      </c>
      <c r="P181" s="17">
        <v>0</v>
      </c>
      <c r="Q181" s="17">
        <v>37262</v>
      </c>
      <c r="R181" s="17">
        <v>2269</v>
      </c>
      <c r="S181" s="17">
        <v>179120</v>
      </c>
      <c r="T181" s="17">
        <v>29095</v>
      </c>
      <c r="U181" s="17">
        <v>0</v>
      </c>
      <c r="V181" s="17">
        <v>0</v>
      </c>
      <c r="W181" s="17">
        <v>20945</v>
      </c>
      <c r="X181" s="17">
        <v>24120</v>
      </c>
      <c r="Y181" s="17">
        <v>93772</v>
      </c>
      <c r="Z181" s="17">
        <v>83982</v>
      </c>
      <c r="AA181" s="17">
        <v>40676</v>
      </c>
      <c r="AB181" s="17">
        <v>57795</v>
      </c>
      <c r="AC181" s="17">
        <v>45622</v>
      </c>
      <c r="AD181" s="17">
        <v>0</v>
      </c>
      <c r="AE181" s="17">
        <v>1498</v>
      </c>
      <c r="AF181" s="17">
        <v>27300</v>
      </c>
      <c r="AG181" s="17">
        <v>0</v>
      </c>
      <c r="AH181" s="17">
        <v>55922</v>
      </c>
      <c r="AI181" s="17">
        <v>133933</v>
      </c>
      <c r="AJ181" s="17">
        <v>4995</v>
      </c>
      <c r="AK181" s="17">
        <v>105965</v>
      </c>
      <c r="AL181" s="17">
        <v>6094</v>
      </c>
      <c r="AM181" s="17">
        <v>6832</v>
      </c>
      <c r="AN181" s="17">
        <v>103771</v>
      </c>
      <c r="AO181" s="17">
        <v>16600</v>
      </c>
      <c r="AP181" s="17">
        <v>18</v>
      </c>
      <c r="AQ181" s="17">
        <v>1703279</v>
      </c>
      <c r="AR181" s="18"/>
      <c r="AS181" s="18"/>
    </row>
    <row r="182" spans="1:45" s="19" customFormat="1" ht="12" customHeight="1">
      <c r="A182" s="22">
        <v>35735</v>
      </c>
      <c r="B182" s="17">
        <v>0</v>
      </c>
      <c r="C182" s="17">
        <v>25972</v>
      </c>
      <c r="D182" s="17">
        <v>40069</v>
      </c>
      <c r="E182" s="17">
        <v>89771</v>
      </c>
      <c r="F182" s="17">
        <v>447</v>
      </c>
      <c r="G182" s="17">
        <v>0</v>
      </c>
      <c r="H182" s="17">
        <v>0</v>
      </c>
      <c r="I182" s="17">
        <v>0</v>
      </c>
      <c r="J182" s="17">
        <v>127745</v>
      </c>
      <c r="K182" s="17">
        <v>140740</v>
      </c>
      <c r="L182" s="17">
        <v>11940</v>
      </c>
      <c r="M182" s="17">
        <v>0</v>
      </c>
      <c r="N182" s="17">
        <v>0</v>
      </c>
      <c r="O182" s="17">
        <v>30935</v>
      </c>
      <c r="P182" s="17">
        <v>0</v>
      </c>
      <c r="Q182" s="17">
        <v>12072</v>
      </c>
      <c r="R182" s="17">
        <v>1014</v>
      </c>
      <c r="S182" s="17">
        <v>156501</v>
      </c>
      <c r="T182" s="17">
        <v>41477</v>
      </c>
      <c r="U182" s="17">
        <v>0</v>
      </c>
      <c r="V182" s="17">
        <v>0</v>
      </c>
      <c r="W182" s="17">
        <v>13749</v>
      </c>
      <c r="X182" s="17">
        <v>18156</v>
      </c>
      <c r="Y182" s="17">
        <v>64114</v>
      </c>
      <c r="Z182" s="17">
        <v>115745</v>
      </c>
      <c r="AA182" s="17">
        <v>27518</v>
      </c>
      <c r="AB182" s="17">
        <v>66807</v>
      </c>
      <c r="AC182" s="17">
        <v>24962</v>
      </c>
      <c r="AD182" s="17">
        <v>0</v>
      </c>
      <c r="AE182" s="17">
        <v>5016</v>
      </c>
      <c r="AF182" s="17">
        <v>0</v>
      </c>
      <c r="AG182" s="17">
        <v>0</v>
      </c>
      <c r="AH182" s="17">
        <v>41349</v>
      </c>
      <c r="AI182" s="17">
        <v>74775</v>
      </c>
      <c r="AJ182" s="17">
        <v>6351</v>
      </c>
      <c r="AK182" s="17">
        <v>48981</v>
      </c>
      <c r="AL182" s="17">
        <v>6709</v>
      </c>
      <c r="AM182" s="17">
        <v>4586</v>
      </c>
      <c r="AN182" s="17">
        <v>93712</v>
      </c>
      <c r="AO182" s="17">
        <v>8287</v>
      </c>
      <c r="AP182" s="17">
        <v>24437</v>
      </c>
      <c r="AQ182" s="17">
        <v>1323937</v>
      </c>
      <c r="AR182" s="18"/>
      <c r="AS182" s="18"/>
    </row>
    <row r="183" spans="1:45" s="19" customFormat="1" ht="12" customHeight="1">
      <c r="A183" s="22">
        <v>35765</v>
      </c>
      <c r="B183" s="17">
        <v>0</v>
      </c>
      <c r="C183" s="17">
        <v>52212</v>
      </c>
      <c r="D183" s="17">
        <v>25978</v>
      </c>
      <c r="E183" s="17">
        <v>102820</v>
      </c>
      <c r="F183" s="17">
        <v>394</v>
      </c>
      <c r="G183" s="17">
        <v>0</v>
      </c>
      <c r="H183" s="17">
        <v>0</v>
      </c>
      <c r="I183" s="17">
        <v>11829</v>
      </c>
      <c r="J183" s="17">
        <v>81882</v>
      </c>
      <c r="K183" s="17">
        <v>191852</v>
      </c>
      <c r="L183" s="17">
        <v>87197</v>
      </c>
      <c r="M183" s="17">
        <v>33210</v>
      </c>
      <c r="N183" s="17">
        <v>0</v>
      </c>
      <c r="O183" s="17">
        <v>88327</v>
      </c>
      <c r="P183" s="17">
        <v>0</v>
      </c>
      <c r="Q183" s="17">
        <v>0</v>
      </c>
      <c r="R183" s="17">
        <v>624</v>
      </c>
      <c r="S183" s="17">
        <v>204064</v>
      </c>
      <c r="T183" s="17">
        <v>12680</v>
      </c>
      <c r="U183" s="17">
        <v>0</v>
      </c>
      <c r="V183" s="17">
        <v>0</v>
      </c>
      <c r="W183" s="17">
        <v>14149</v>
      </c>
      <c r="X183" s="17">
        <v>10018</v>
      </c>
      <c r="Y183" s="17">
        <v>81906</v>
      </c>
      <c r="Z183" s="17">
        <v>59860</v>
      </c>
      <c r="AA183" s="17">
        <v>24292</v>
      </c>
      <c r="AB183" s="17">
        <v>38273</v>
      </c>
      <c r="AC183" s="17">
        <v>33959</v>
      </c>
      <c r="AD183" s="17">
        <v>0</v>
      </c>
      <c r="AE183" s="17">
        <v>1097</v>
      </c>
      <c r="AF183" s="17">
        <v>0</v>
      </c>
      <c r="AG183" s="17">
        <v>0</v>
      </c>
      <c r="AH183" s="17">
        <v>36762</v>
      </c>
      <c r="AI183" s="17">
        <v>101750</v>
      </c>
      <c r="AJ183" s="17">
        <v>5037</v>
      </c>
      <c r="AK183" s="17">
        <v>47000</v>
      </c>
      <c r="AL183" s="17">
        <v>2806</v>
      </c>
      <c r="AM183" s="17">
        <v>3405</v>
      </c>
      <c r="AN183" s="17">
        <v>80081</v>
      </c>
      <c r="AO183" s="17">
        <v>8262</v>
      </c>
      <c r="AP183" s="17">
        <v>0</v>
      </c>
      <c r="AQ183" s="17">
        <v>1441726</v>
      </c>
      <c r="AR183" s="18"/>
      <c r="AS183" s="18"/>
    </row>
    <row r="184" spans="1:45" s="19" customFormat="1" ht="12" customHeight="1">
      <c r="A184" s="22">
        <v>35796</v>
      </c>
      <c r="B184" s="17">
        <v>98</v>
      </c>
      <c r="C184" s="17">
        <v>0</v>
      </c>
      <c r="D184" s="17">
        <v>34138</v>
      </c>
      <c r="E184" s="17">
        <v>107035</v>
      </c>
      <c r="F184" s="17">
        <v>315</v>
      </c>
      <c r="G184" s="17">
        <v>0</v>
      </c>
      <c r="H184" s="17">
        <v>0</v>
      </c>
      <c r="I184" s="17">
        <v>11904</v>
      </c>
      <c r="J184" s="17">
        <v>133443</v>
      </c>
      <c r="K184" s="17">
        <v>181244</v>
      </c>
      <c r="L184" s="17">
        <v>18180</v>
      </c>
      <c r="M184" s="17">
        <v>0</v>
      </c>
      <c r="N184" s="17">
        <v>0</v>
      </c>
      <c r="O184" s="17">
        <v>199258</v>
      </c>
      <c r="P184" s="17">
        <v>0</v>
      </c>
      <c r="Q184" s="17">
        <v>24908</v>
      </c>
      <c r="R184" s="17">
        <v>211</v>
      </c>
      <c r="S184" s="17">
        <v>29802</v>
      </c>
      <c r="T184" s="17">
        <v>0</v>
      </c>
      <c r="U184" s="17">
        <v>0</v>
      </c>
      <c r="V184" s="17">
        <v>0</v>
      </c>
      <c r="W184" s="17">
        <v>3988</v>
      </c>
      <c r="X184" s="17">
        <v>906</v>
      </c>
      <c r="Y184" s="17">
        <v>33225</v>
      </c>
      <c r="Z184" s="17">
        <v>31712</v>
      </c>
      <c r="AA184" s="17">
        <v>17813</v>
      </c>
      <c r="AB184" s="17">
        <v>38</v>
      </c>
      <c r="AC184" s="17">
        <v>44066</v>
      </c>
      <c r="AD184" s="17">
        <v>0</v>
      </c>
      <c r="AE184" s="17">
        <v>59959</v>
      </c>
      <c r="AF184" s="17">
        <v>27275</v>
      </c>
      <c r="AG184" s="17">
        <v>0</v>
      </c>
      <c r="AH184" s="17">
        <v>30362</v>
      </c>
      <c r="AI184" s="17">
        <v>68378</v>
      </c>
      <c r="AJ184" s="17">
        <v>4845</v>
      </c>
      <c r="AK184" s="17">
        <v>69346</v>
      </c>
      <c r="AL184" s="17">
        <v>5234</v>
      </c>
      <c r="AM184" s="17">
        <v>1202</v>
      </c>
      <c r="AN184" s="17">
        <v>77503</v>
      </c>
      <c r="AO184" s="17">
        <v>0</v>
      </c>
      <c r="AP184" s="17">
        <v>24800</v>
      </c>
      <c r="AQ184" s="17">
        <v>1241188</v>
      </c>
      <c r="AR184" s="18"/>
      <c r="AS184" s="18"/>
    </row>
    <row r="185" spans="1:45" s="19" customFormat="1" ht="12" customHeight="1">
      <c r="A185" s="22">
        <v>35827</v>
      </c>
      <c r="B185" s="17">
        <v>98</v>
      </c>
      <c r="C185" s="17">
        <v>34650</v>
      </c>
      <c r="D185" s="17">
        <v>25599</v>
      </c>
      <c r="E185" s="17">
        <v>0</v>
      </c>
      <c r="F185" s="17">
        <v>462</v>
      </c>
      <c r="G185" s="17">
        <v>0</v>
      </c>
      <c r="H185" s="17">
        <v>0</v>
      </c>
      <c r="I185" s="17">
        <v>20</v>
      </c>
      <c r="J185" s="17">
        <v>112023</v>
      </c>
      <c r="K185" s="17">
        <v>105644</v>
      </c>
      <c r="L185" s="17">
        <v>15470</v>
      </c>
      <c r="M185" s="17">
        <v>26091</v>
      </c>
      <c r="N185" s="17">
        <v>0</v>
      </c>
      <c r="O185" s="17">
        <v>164449</v>
      </c>
      <c r="P185" s="17">
        <v>40</v>
      </c>
      <c r="Q185" s="17">
        <v>22984</v>
      </c>
      <c r="R185" s="17">
        <v>366</v>
      </c>
      <c r="S185" s="17">
        <v>23041</v>
      </c>
      <c r="T185" s="17">
        <v>2059</v>
      </c>
      <c r="U185" s="17">
        <v>0</v>
      </c>
      <c r="V185" s="17">
        <v>0</v>
      </c>
      <c r="W185" s="17">
        <v>18412</v>
      </c>
      <c r="X185" s="17">
        <v>8106</v>
      </c>
      <c r="Y185" s="17">
        <v>31282</v>
      </c>
      <c r="Z185" s="17">
        <v>54242</v>
      </c>
      <c r="AA185" s="17">
        <v>24750</v>
      </c>
      <c r="AB185" s="17">
        <v>38</v>
      </c>
      <c r="AC185" s="17">
        <v>0</v>
      </c>
      <c r="AD185" s="17">
        <v>0</v>
      </c>
      <c r="AE185" s="17">
        <v>36888</v>
      </c>
      <c r="AF185" s="17">
        <v>27300</v>
      </c>
      <c r="AG185" s="17">
        <v>0</v>
      </c>
      <c r="AH185" s="17">
        <v>32354</v>
      </c>
      <c r="AI185" s="17">
        <v>118712</v>
      </c>
      <c r="AJ185" s="17">
        <v>3506</v>
      </c>
      <c r="AK185" s="17">
        <v>76706</v>
      </c>
      <c r="AL185" s="17">
        <v>7074</v>
      </c>
      <c r="AM185" s="17">
        <v>3061</v>
      </c>
      <c r="AN185" s="17">
        <v>65433</v>
      </c>
      <c r="AO185" s="17">
        <v>0</v>
      </c>
      <c r="AP185" s="17">
        <v>13017</v>
      </c>
      <c r="AQ185" s="17">
        <v>1053877</v>
      </c>
      <c r="AR185" s="18"/>
      <c r="AS185" s="18"/>
    </row>
    <row r="186" spans="1:45" s="19" customFormat="1" ht="12" customHeight="1">
      <c r="A186" s="22">
        <v>35855</v>
      </c>
      <c r="B186" s="17">
        <v>390</v>
      </c>
      <c r="C186" s="17">
        <v>0</v>
      </c>
      <c r="D186" s="17">
        <v>39511</v>
      </c>
      <c r="E186" s="17">
        <v>115822</v>
      </c>
      <c r="F186" s="17">
        <v>390</v>
      </c>
      <c r="G186" s="17">
        <v>0</v>
      </c>
      <c r="H186" s="17">
        <v>0</v>
      </c>
      <c r="I186" s="17">
        <v>12050</v>
      </c>
      <c r="J186" s="17">
        <v>135466</v>
      </c>
      <c r="K186" s="17">
        <v>195681</v>
      </c>
      <c r="L186" s="17">
        <v>56167</v>
      </c>
      <c r="M186" s="17">
        <v>4</v>
      </c>
      <c r="N186" s="17">
        <v>0</v>
      </c>
      <c r="O186" s="17">
        <v>301536</v>
      </c>
      <c r="P186" s="17">
        <v>0</v>
      </c>
      <c r="Q186" s="17">
        <v>0</v>
      </c>
      <c r="R186" s="17">
        <v>252</v>
      </c>
      <c r="S186" s="17">
        <v>80841</v>
      </c>
      <c r="T186" s="17">
        <v>630</v>
      </c>
      <c r="U186" s="17">
        <v>0</v>
      </c>
      <c r="V186" s="17">
        <v>0</v>
      </c>
      <c r="W186" s="17">
        <v>23259</v>
      </c>
      <c r="X186" s="17">
        <v>12354</v>
      </c>
      <c r="Y186" s="17">
        <v>37978</v>
      </c>
      <c r="Z186" s="17">
        <v>89798</v>
      </c>
      <c r="AA186" s="17">
        <v>22744</v>
      </c>
      <c r="AB186" s="17">
        <v>20996</v>
      </c>
      <c r="AC186" s="17">
        <v>21024</v>
      </c>
      <c r="AD186" s="17">
        <v>6</v>
      </c>
      <c r="AE186" s="17">
        <v>50183</v>
      </c>
      <c r="AF186" s="17">
        <v>0</v>
      </c>
      <c r="AG186" s="17">
        <v>0</v>
      </c>
      <c r="AH186" s="17">
        <v>42772</v>
      </c>
      <c r="AI186" s="17">
        <v>90890</v>
      </c>
      <c r="AJ186" s="17">
        <v>5183</v>
      </c>
      <c r="AK186" s="17">
        <v>61652</v>
      </c>
      <c r="AL186" s="17">
        <v>5906</v>
      </c>
      <c r="AM186" s="17">
        <v>2923</v>
      </c>
      <c r="AN186" s="17">
        <v>101718</v>
      </c>
      <c r="AO186" s="17">
        <v>0</v>
      </c>
      <c r="AP186" s="17">
        <v>9000</v>
      </c>
      <c r="AQ186" s="17">
        <v>1537126</v>
      </c>
      <c r="AR186" s="18"/>
      <c r="AS186" s="18"/>
    </row>
    <row r="187" spans="1:45" s="19" customFormat="1" ht="12" customHeight="1">
      <c r="A187" s="22">
        <v>35886</v>
      </c>
      <c r="B187" s="17">
        <v>976</v>
      </c>
      <c r="C187" s="17">
        <v>0</v>
      </c>
      <c r="D187" s="17">
        <v>46980</v>
      </c>
      <c r="E187" s="17">
        <v>109537</v>
      </c>
      <c r="F187" s="17">
        <v>301</v>
      </c>
      <c r="G187" s="17">
        <v>36525</v>
      </c>
      <c r="H187" s="17">
        <v>0</v>
      </c>
      <c r="I187" s="17">
        <v>0</v>
      </c>
      <c r="J187" s="17">
        <v>122740</v>
      </c>
      <c r="K187" s="17">
        <v>109553</v>
      </c>
      <c r="L187" s="17">
        <v>63308</v>
      </c>
      <c r="M187" s="17">
        <v>28788</v>
      </c>
      <c r="N187" s="17">
        <v>0</v>
      </c>
      <c r="O187" s="17">
        <v>202965</v>
      </c>
      <c r="P187" s="17">
        <v>12629</v>
      </c>
      <c r="Q187" s="17">
        <v>18741</v>
      </c>
      <c r="R187" s="17">
        <v>472</v>
      </c>
      <c r="S187" s="17">
        <v>253051</v>
      </c>
      <c r="T187" s="17">
        <v>43945</v>
      </c>
      <c r="U187" s="17">
        <v>0</v>
      </c>
      <c r="V187" s="17">
        <v>0</v>
      </c>
      <c r="W187" s="17">
        <v>24163</v>
      </c>
      <c r="X187" s="17">
        <v>14862</v>
      </c>
      <c r="Y187" s="17">
        <v>100468</v>
      </c>
      <c r="Z187" s="17">
        <v>106196</v>
      </c>
      <c r="AA187" s="17">
        <v>18413</v>
      </c>
      <c r="AB187" s="17">
        <v>64302</v>
      </c>
      <c r="AC187" s="17">
        <v>35435</v>
      </c>
      <c r="AD187" s="17">
        <v>0</v>
      </c>
      <c r="AE187" s="17">
        <v>303</v>
      </c>
      <c r="AF187" s="17">
        <v>0</v>
      </c>
      <c r="AG187" s="17">
        <v>0</v>
      </c>
      <c r="AH187" s="17">
        <v>44727</v>
      </c>
      <c r="AI187" s="17">
        <v>177267</v>
      </c>
      <c r="AJ187" s="17">
        <v>6962</v>
      </c>
      <c r="AK187" s="17">
        <v>64980</v>
      </c>
      <c r="AL187" s="17">
        <v>1875</v>
      </c>
      <c r="AM187" s="17">
        <v>5883</v>
      </c>
      <c r="AN187" s="17">
        <v>96004</v>
      </c>
      <c r="AO187" s="17">
        <v>8347</v>
      </c>
      <c r="AP187" s="17">
        <v>27330</v>
      </c>
      <c r="AQ187" s="17">
        <v>1848028</v>
      </c>
      <c r="AR187" s="18"/>
      <c r="AS187" s="18"/>
    </row>
    <row r="188" spans="1:45" s="19" customFormat="1" ht="12" customHeight="1">
      <c r="A188" s="22">
        <v>35916</v>
      </c>
      <c r="B188" s="17">
        <v>19160</v>
      </c>
      <c r="C188" s="17">
        <v>27498</v>
      </c>
      <c r="D188" s="17">
        <v>50463</v>
      </c>
      <c r="E188" s="17">
        <v>200796</v>
      </c>
      <c r="F188" s="17">
        <v>140</v>
      </c>
      <c r="G188" s="17">
        <v>23477</v>
      </c>
      <c r="H188" s="17">
        <v>0</v>
      </c>
      <c r="I188" s="17">
        <v>0</v>
      </c>
      <c r="J188" s="17">
        <v>138927</v>
      </c>
      <c r="K188" s="17">
        <v>172024</v>
      </c>
      <c r="L188" s="17">
        <v>81281</v>
      </c>
      <c r="M188" s="17">
        <v>44376</v>
      </c>
      <c r="N188" s="17">
        <v>0</v>
      </c>
      <c r="O188" s="17">
        <v>458127</v>
      </c>
      <c r="P188" s="17">
        <v>12328</v>
      </c>
      <c r="Q188" s="17">
        <v>20569</v>
      </c>
      <c r="R188" s="17">
        <v>1783</v>
      </c>
      <c r="S188" s="17">
        <v>132375</v>
      </c>
      <c r="T188" s="17">
        <v>25856</v>
      </c>
      <c r="U188" s="17">
        <v>0</v>
      </c>
      <c r="V188" s="17">
        <v>0</v>
      </c>
      <c r="W188" s="17">
        <v>24697</v>
      </c>
      <c r="X188" s="17">
        <v>27497</v>
      </c>
      <c r="Y188" s="17">
        <v>67693</v>
      </c>
      <c r="Z188" s="17">
        <v>114631</v>
      </c>
      <c r="AA188" s="17">
        <v>21641</v>
      </c>
      <c r="AB188" s="17">
        <v>71331</v>
      </c>
      <c r="AC188" s="17">
        <v>46530</v>
      </c>
      <c r="AD188" s="17">
        <v>0</v>
      </c>
      <c r="AE188" s="17">
        <v>91359</v>
      </c>
      <c r="AF188" s="17">
        <v>27300</v>
      </c>
      <c r="AG188" s="17">
        <v>0</v>
      </c>
      <c r="AH188" s="17">
        <v>54592</v>
      </c>
      <c r="AI188" s="17">
        <v>91831</v>
      </c>
      <c r="AJ188" s="17">
        <v>8044</v>
      </c>
      <c r="AK188" s="17">
        <v>23873</v>
      </c>
      <c r="AL188" s="17">
        <v>5289</v>
      </c>
      <c r="AM188" s="17">
        <v>9813</v>
      </c>
      <c r="AN188" s="17">
        <v>59262</v>
      </c>
      <c r="AO188" s="17">
        <v>8252</v>
      </c>
      <c r="AP188" s="17">
        <v>30295</v>
      </c>
      <c r="AQ188" s="17">
        <v>2193110</v>
      </c>
      <c r="AR188" s="18"/>
      <c r="AS188" s="18"/>
    </row>
    <row r="189" spans="1:45" s="19" customFormat="1" ht="12" customHeight="1">
      <c r="A189" s="22">
        <v>35947</v>
      </c>
      <c r="B189" s="17">
        <v>1274</v>
      </c>
      <c r="C189" s="17">
        <v>0</v>
      </c>
      <c r="D189" s="17">
        <v>59150</v>
      </c>
      <c r="E189" s="17">
        <v>134919</v>
      </c>
      <c r="F189" s="17">
        <v>0</v>
      </c>
      <c r="G189" s="17">
        <v>0</v>
      </c>
      <c r="H189" s="17">
        <v>0</v>
      </c>
      <c r="I189" s="17">
        <v>12731</v>
      </c>
      <c r="J189" s="17">
        <v>72013</v>
      </c>
      <c r="K189" s="17">
        <v>222708</v>
      </c>
      <c r="L189" s="17">
        <v>48760</v>
      </c>
      <c r="M189" s="17">
        <v>30728</v>
      </c>
      <c r="N189" s="17">
        <v>6</v>
      </c>
      <c r="O189" s="17">
        <v>353404</v>
      </c>
      <c r="P189" s="17">
        <v>20</v>
      </c>
      <c r="Q189" s="17">
        <v>18533</v>
      </c>
      <c r="R189" s="17">
        <v>2149</v>
      </c>
      <c r="S189" s="17">
        <v>276670</v>
      </c>
      <c r="T189" s="17">
        <v>45826</v>
      </c>
      <c r="U189" s="17">
        <v>0</v>
      </c>
      <c r="V189" s="17">
        <v>0</v>
      </c>
      <c r="W189" s="17">
        <v>14507</v>
      </c>
      <c r="X189" s="17">
        <v>27833</v>
      </c>
      <c r="Y189" s="17">
        <v>94499</v>
      </c>
      <c r="Z189" s="17">
        <v>109827</v>
      </c>
      <c r="AA189" s="17">
        <v>13211</v>
      </c>
      <c r="AB189" s="17">
        <v>87890</v>
      </c>
      <c r="AC189" s="17">
        <v>34371</v>
      </c>
      <c r="AD189" s="17">
        <v>82816</v>
      </c>
      <c r="AE189" s="17">
        <v>876</v>
      </c>
      <c r="AF189" s="17">
        <v>27300</v>
      </c>
      <c r="AG189" s="17">
        <v>0</v>
      </c>
      <c r="AH189" s="17">
        <v>64193</v>
      </c>
      <c r="AI189" s="17">
        <v>253654</v>
      </c>
      <c r="AJ189" s="17">
        <v>11110</v>
      </c>
      <c r="AK189" s="17">
        <v>86053</v>
      </c>
      <c r="AL189" s="17">
        <v>4571</v>
      </c>
      <c r="AM189" s="17">
        <v>13615</v>
      </c>
      <c r="AN189" s="17">
        <v>119701</v>
      </c>
      <c r="AO189" s="17">
        <v>16637</v>
      </c>
      <c r="AP189" s="17">
        <v>69209</v>
      </c>
      <c r="AQ189" s="17">
        <v>2410764</v>
      </c>
      <c r="AR189" s="18"/>
      <c r="AS189" s="18"/>
    </row>
    <row r="190" spans="1:45" s="19" customFormat="1" ht="12" customHeight="1">
      <c r="A190" s="22">
        <v>35977</v>
      </c>
      <c r="B190" s="17">
        <v>20666</v>
      </c>
      <c r="C190" s="17">
        <v>33000</v>
      </c>
      <c r="D190" s="17">
        <v>43067</v>
      </c>
      <c r="E190" s="17">
        <v>281382</v>
      </c>
      <c r="F190" s="17">
        <v>4045</v>
      </c>
      <c r="G190" s="17">
        <v>24255</v>
      </c>
      <c r="H190" s="17">
        <v>0</v>
      </c>
      <c r="I190" s="17">
        <v>12793</v>
      </c>
      <c r="J190" s="17">
        <v>155049</v>
      </c>
      <c r="K190" s="17">
        <v>142837</v>
      </c>
      <c r="L190" s="17">
        <v>48205</v>
      </c>
      <c r="M190" s="17">
        <v>0</v>
      </c>
      <c r="N190" s="17">
        <v>6</v>
      </c>
      <c r="O190" s="17">
        <v>441938</v>
      </c>
      <c r="P190" s="17">
        <v>0</v>
      </c>
      <c r="Q190" s="17">
        <v>44</v>
      </c>
      <c r="R190" s="17">
        <v>2841</v>
      </c>
      <c r="S190" s="17">
        <v>237309</v>
      </c>
      <c r="T190" s="17">
        <v>25202</v>
      </c>
      <c r="U190" s="17">
        <v>0</v>
      </c>
      <c r="V190" s="17">
        <v>0</v>
      </c>
      <c r="W190" s="17">
        <v>18470</v>
      </c>
      <c r="X190" s="17">
        <v>30158</v>
      </c>
      <c r="Y190" s="17">
        <v>80348</v>
      </c>
      <c r="Z190" s="17">
        <v>96726</v>
      </c>
      <c r="AA190" s="17">
        <v>18</v>
      </c>
      <c r="AB190" s="17">
        <v>134317</v>
      </c>
      <c r="AC190" s="17">
        <v>55863</v>
      </c>
      <c r="AD190" s="17">
        <v>0</v>
      </c>
      <c r="AE190" s="17">
        <v>3216</v>
      </c>
      <c r="AF190" s="17">
        <v>27300</v>
      </c>
      <c r="AG190" s="17">
        <v>0</v>
      </c>
      <c r="AH190" s="17">
        <v>67291</v>
      </c>
      <c r="AI190" s="17">
        <v>222836</v>
      </c>
      <c r="AJ190" s="17">
        <v>10040</v>
      </c>
      <c r="AK190" s="17">
        <v>100995</v>
      </c>
      <c r="AL190" s="17">
        <v>3827</v>
      </c>
      <c r="AM190" s="17">
        <v>21876</v>
      </c>
      <c r="AN190" s="17">
        <v>108474</v>
      </c>
      <c r="AO190" s="17">
        <v>16586</v>
      </c>
      <c r="AP190" s="17">
        <v>48920</v>
      </c>
      <c r="AQ190" s="17">
        <v>2519900</v>
      </c>
      <c r="AR190" s="18"/>
      <c r="AS190" s="18"/>
    </row>
    <row r="191" spans="1:45" s="19" customFormat="1" ht="12" customHeight="1">
      <c r="A191" s="22">
        <v>36008</v>
      </c>
      <c r="B191" s="17">
        <v>21053</v>
      </c>
      <c r="C191" s="17">
        <v>33900</v>
      </c>
      <c r="D191" s="17">
        <v>54141</v>
      </c>
      <c r="E191" s="17">
        <v>164990</v>
      </c>
      <c r="F191" s="17">
        <v>4036</v>
      </c>
      <c r="G191" s="17">
        <v>24000</v>
      </c>
      <c r="H191" s="17">
        <v>0</v>
      </c>
      <c r="I191" s="17">
        <v>12884</v>
      </c>
      <c r="J191" s="17">
        <v>128799</v>
      </c>
      <c r="K191" s="17">
        <v>169942</v>
      </c>
      <c r="L191" s="17">
        <v>57547</v>
      </c>
      <c r="M191" s="17">
        <v>31259</v>
      </c>
      <c r="N191" s="17">
        <v>15</v>
      </c>
      <c r="O191" s="17">
        <v>434228</v>
      </c>
      <c r="P191" s="17">
        <v>0</v>
      </c>
      <c r="Q191" s="17">
        <v>54083</v>
      </c>
      <c r="R191" s="17">
        <v>3468</v>
      </c>
      <c r="S191" s="17">
        <v>304222</v>
      </c>
      <c r="T191" s="17">
        <v>48389</v>
      </c>
      <c r="U191" s="17">
        <v>0</v>
      </c>
      <c r="V191" s="17">
        <v>0</v>
      </c>
      <c r="W191" s="17">
        <v>13818</v>
      </c>
      <c r="X191" s="17">
        <v>33705</v>
      </c>
      <c r="Y191" s="17">
        <v>85088</v>
      </c>
      <c r="Z191" s="17">
        <v>82411</v>
      </c>
      <c r="AA191" s="17">
        <v>13115</v>
      </c>
      <c r="AB191" s="17">
        <v>138305</v>
      </c>
      <c r="AC191" s="17">
        <v>50881</v>
      </c>
      <c r="AD191" s="17">
        <v>0</v>
      </c>
      <c r="AE191" s="17">
        <v>474</v>
      </c>
      <c r="AF191" s="17">
        <v>0</v>
      </c>
      <c r="AG191" s="17">
        <v>0</v>
      </c>
      <c r="AH191" s="17">
        <v>63923</v>
      </c>
      <c r="AI191" s="17">
        <v>195354</v>
      </c>
      <c r="AJ191" s="17">
        <v>10238</v>
      </c>
      <c r="AK191" s="17">
        <v>26573</v>
      </c>
      <c r="AL191" s="17">
        <v>4156</v>
      </c>
      <c r="AM191" s="17">
        <v>26636</v>
      </c>
      <c r="AN191" s="17">
        <v>143461</v>
      </c>
      <c r="AO191" s="17">
        <v>8239</v>
      </c>
      <c r="AP191" s="17">
        <v>152845</v>
      </c>
      <c r="AQ191" s="17">
        <v>2596178</v>
      </c>
      <c r="AR191" s="18"/>
      <c r="AS191" s="18"/>
    </row>
    <row r="192" spans="1:45" s="19" customFormat="1" ht="12" customHeight="1">
      <c r="A192" s="22">
        <v>36039</v>
      </c>
      <c r="B192" s="17">
        <v>1166</v>
      </c>
      <c r="C192" s="17">
        <v>26465</v>
      </c>
      <c r="D192" s="17">
        <v>48423</v>
      </c>
      <c r="E192" s="17">
        <v>210876</v>
      </c>
      <c r="F192" s="17">
        <v>39205</v>
      </c>
      <c r="G192" s="17">
        <v>53435</v>
      </c>
      <c r="H192" s="17">
        <v>0</v>
      </c>
      <c r="I192" s="17">
        <v>12776</v>
      </c>
      <c r="J192" s="17">
        <v>132331</v>
      </c>
      <c r="K192" s="17">
        <v>110684</v>
      </c>
      <c r="L192" s="17">
        <v>16485</v>
      </c>
      <c r="M192" s="17">
        <v>23896</v>
      </c>
      <c r="N192" s="17">
        <v>3</v>
      </c>
      <c r="O192" s="17">
        <v>429860</v>
      </c>
      <c r="P192" s="17">
        <v>40</v>
      </c>
      <c r="Q192" s="17">
        <v>23935</v>
      </c>
      <c r="R192" s="17">
        <v>5620</v>
      </c>
      <c r="S192" s="17">
        <v>214131</v>
      </c>
      <c r="T192" s="17">
        <v>50344</v>
      </c>
      <c r="U192" s="17">
        <v>0</v>
      </c>
      <c r="V192" s="17">
        <v>0</v>
      </c>
      <c r="W192" s="17">
        <v>17226</v>
      </c>
      <c r="X192" s="17">
        <v>29610</v>
      </c>
      <c r="Y192" s="17">
        <v>63809</v>
      </c>
      <c r="Z192" s="17">
        <v>124052</v>
      </c>
      <c r="AA192" s="17">
        <v>20079</v>
      </c>
      <c r="AB192" s="17">
        <v>138297</v>
      </c>
      <c r="AC192" s="17">
        <v>37724</v>
      </c>
      <c r="AD192" s="17">
        <v>56156</v>
      </c>
      <c r="AE192" s="17">
        <v>2996</v>
      </c>
      <c r="AF192" s="17">
        <v>22000</v>
      </c>
      <c r="AG192" s="17">
        <v>0</v>
      </c>
      <c r="AH192" s="17">
        <v>51778</v>
      </c>
      <c r="AI192" s="17">
        <v>128717</v>
      </c>
      <c r="AJ192" s="17">
        <v>7393</v>
      </c>
      <c r="AK192" s="17">
        <v>120782</v>
      </c>
      <c r="AL192" s="17">
        <v>998</v>
      </c>
      <c r="AM192" s="17">
        <v>22278</v>
      </c>
      <c r="AN192" s="17">
        <v>83017</v>
      </c>
      <c r="AO192" s="17">
        <v>16583</v>
      </c>
      <c r="AP192" s="17">
        <v>43445</v>
      </c>
      <c r="AQ192" s="17">
        <v>2386615</v>
      </c>
      <c r="AR192" s="18"/>
      <c r="AS192" s="18"/>
    </row>
    <row r="193" spans="1:45" s="19" customFormat="1" ht="12" customHeight="1">
      <c r="A193" s="22">
        <v>36069</v>
      </c>
      <c r="B193" s="17">
        <v>17451</v>
      </c>
      <c r="C193" s="17">
        <v>35220</v>
      </c>
      <c r="D193" s="17">
        <v>60366</v>
      </c>
      <c r="E193" s="17">
        <v>145289</v>
      </c>
      <c r="F193" s="17">
        <v>55454</v>
      </c>
      <c r="G193" s="17">
        <v>70453</v>
      </c>
      <c r="H193" s="17">
        <v>0</v>
      </c>
      <c r="I193" s="17">
        <v>12682</v>
      </c>
      <c r="J193" s="17">
        <v>134453</v>
      </c>
      <c r="K193" s="17">
        <v>185930</v>
      </c>
      <c r="L193" s="17">
        <v>57221</v>
      </c>
      <c r="M193" s="17">
        <v>31458</v>
      </c>
      <c r="N193" s="17">
        <v>0</v>
      </c>
      <c r="O193" s="17">
        <v>343754</v>
      </c>
      <c r="P193" s="17">
        <v>20</v>
      </c>
      <c r="Q193" s="17">
        <v>26125</v>
      </c>
      <c r="R193" s="17">
        <v>36215</v>
      </c>
      <c r="S193" s="17">
        <v>244237</v>
      </c>
      <c r="T193" s="17">
        <v>27804</v>
      </c>
      <c r="U193" s="17">
        <v>0</v>
      </c>
      <c r="V193" s="17">
        <v>0</v>
      </c>
      <c r="W193" s="17">
        <v>17966</v>
      </c>
      <c r="X193" s="17">
        <v>22046</v>
      </c>
      <c r="Y193" s="17">
        <v>62751</v>
      </c>
      <c r="Z193" s="17">
        <v>114213</v>
      </c>
      <c r="AA193" s="17">
        <v>25023</v>
      </c>
      <c r="AB193" s="17">
        <v>115153</v>
      </c>
      <c r="AC193" s="17">
        <v>46151</v>
      </c>
      <c r="AD193" s="17">
        <v>26771</v>
      </c>
      <c r="AE193" s="17">
        <v>14005</v>
      </c>
      <c r="AF193" s="17">
        <v>51223</v>
      </c>
      <c r="AG193" s="17">
        <v>0</v>
      </c>
      <c r="AH193" s="17">
        <v>43226</v>
      </c>
      <c r="AI193" s="17">
        <v>104862</v>
      </c>
      <c r="AJ193" s="17">
        <v>11338</v>
      </c>
      <c r="AK193" s="17">
        <v>45394</v>
      </c>
      <c r="AL193" s="17">
        <v>3662</v>
      </c>
      <c r="AM193" s="17">
        <v>20374</v>
      </c>
      <c r="AN193" s="17">
        <v>91337</v>
      </c>
      <c r="AO193" s="17">
        <v>8330</v>
      </c>
      <c r="AP193" s="17">
        <v>102880</v>
      </c>
      <c r="AQ193" s="17">
        <v>2410837</v>
      </c>
      <c r="AR193" s="18"/>
      <c r="AS193" s="18"/>
    </row>
    <row r="194" spans="1:45" s="19" customFormat="1" ht="12" customHeight="1">
      <c r="A194" s="22">
        <v>36100</v>
      </c>
      <c r="B194" s="17">
        <v>0</v>
      </c>
      <c r="C194" s="17">
        <v>100215</v>
      </c>
      <c r="D194" s="17">
        <v>54170</v>
      </c>
      <c r="E194" s="17">
        <v>149148</v>
      </c>
      <c r="F194" s="17">
        <v>39458</v>
      </c>
      <c r="G194" s="17">
        <v>0</v>
      </c>
      <c r="H194" s="17">
        <v>0</v>
      </c>
      <c r="I194" s="17">
        <v>12666</v>
      </c>
      <c r="J194" s="17">
        <v>164425</v>
      </c>
      <c r="K194" s="17">
        <v>157689</v>
      </c>
      <c r="L194" s="17">
        <v>43898</v>
      </c>
      <c r="M194" s="17">
        <v>0</v>
      </c>
      <c r="N194" s="17">
        <v>0</v>
      </c>
      <c r="O194" s="17">
        <v>37861</v>
      </c>
      <c r="P194" s="17">
        <v>20</v>
      </c>
      <c r="Q194" s="17">
        <v>11000</v>
      </c>
      <c r="R194" s="17">
        <v>4354</v>
      </c>
      <c r="S194" s="17">
        <v>195164</v>
      </c>
      <c r="T194" s="17">
        <v>39435</v>
      </c>
      <c r="U194" s="17">
        <v>0</v>
      </c>
      <c r="V194" s="17">
        <v>0</v>
      </c>
      <c r="W194" s="17">
        <v>16220</v>
      </c>
      <c r="X194" s="17">
        <v>17218</v>
      </c>
      <c r="Y194" s="17">
        <v>49111</v>
      </c>
      <c r="Z194" s="17">
        <v>108604</v>
      </c>
      <c r="AA194" s="17">
        <v>15649</v>
      </c>
      <c r="AB194" s="17">
        <v>103580</v>
      </c>
      <c r="AC194" s="17">
        <v>38106</v>
      </c>
      <c r="AD194" s="17">
        <v>0</v>
      </c>
      <c r="AE194" s="17">
        <v>939</v>
      </c>
      <c r="AF194" s="17">
        <v>30167</v>
      </c>
      <c r="AG194" s="17">
        <v>0</v>
      </c>
      <c r="AH194" s="17">
        <v>42845</v>
      </c>
      <c r="AI194" s="17">
        <v>124745</v>
      </c>
      <c r="AJ194" s="17">
        <v>6264</v>
      </c>
      <c r="AK194" s="17">
        <v>80116</v>
      </c>
      <c r="AL194" s="17">
        <v>6819</v>
      </c>
      <c r="AM194" s="17">
        <v>21415</v>
      </c>
      <c r="AN194" s="17">
        <v>67512</v>
      </c>
      <c r="AO194" s="17">
        <v>0</v>
      </c>
      <c r="AP194" s="17">
        <v>16998</v>
      </c>
      <c r="AQ194" s="17">
        <v>1755811</v>
      </c>
      <c r="AR194" s="18"/>
      <c r="AS194" s="18"/>
    </row>
    <row r="195" spans="1:45" s="19" customFormat="1" ht="12" customHeight="1">
      <c r="A195" s="22">
        <v>36130</v>
      </c>
      <c r="B195" s="17">
        <v>98</v>
      </c>
      <c r="C195" s="17">
        <v>31228</v>
      </c>
      <c r="D195" s="17">
        <v>49809</v>
      </c>
      <c r="E195" s="17">
        <v>139460</v>
      </c>
      <c r="F195" s="17">
        <v>43691</v>
      </c>
      <c r="G195" s="17">
        <v>46404</v>
      </c>
      <c r="H195" s="17">
        <v>0</v>
      </c>
      <c r="I195" s="17">
        <v>0</v>
      </c>
      <c r="J195" s="17">
        <v>138624</v>
      </c>
      <c r="K195" s="17">
        <v>235304</v>
      </c>
      <c r="L195" s="17">
        <v>19199</v>
      </c>
      <c r="M195" s="17">
        <v>0</v>
      </c>
      <c r="N195" s="17">
        <v>0</v>
      </c>
      <c r="O195" s="17">
        <v>81843</v>
      </c>
      <c r="P195" s="17">
        <v>0</v>
      </c>
      <c r="Q195" s="17">
        <v>37076</v>
      </c>
      <c r="R195" s="17">
        <v>3466</v>
      </c>
      <c r="S195" s="17">
        <v>360409</v>
      </c>
      <c r="T195" s="17">
        <v>17832</v>
      </c>
      <c r="U195" s="17">
        <v>0</v>
      </c>
      <c r="V195" s="17">
        <v>0</v>
      </c>
      <c r="W195" s="17">
        <v>7918</v>
      </c>
      <c r="X195" s="17">
        <v>7358</v>
      </c>
      <c r="Y195" s="17">
        <v>67234</v>
      </c>
      <c r="Z195" s="17">
        <v>94546</v>
      </c>
      <c r="AA195" s="17">
        <v>15257</v>
      </c>
      <c r="AB195" s="17">
        <v>92736</v>
      </c>
      <c r="AC195" s="17">
        <v>16694</v>
      </c>
      <c r="AD195" s="17">
        <v>64500</v>
      </c>
      <c r="AE195" s="17">
        <v>41176</v>
      </c>
      <c r="AF195" s="17">
        <v>50693</v>
      </c>
      <c r="AG195" s="17">
        <v>0</v>
      </c>
      <c r="AH195" s="17">
        <v>44863</v>
      </c>
      <c r="AI195" s="17">
        <v>208822</v>
      </c>
      <c r="AJ195" s="17">
        <v>6513</v>
      </c>
      <c r="AK195" s="17">
        <v>62069</v>
      </c>
      <c r="AL195" s="17">
        <v>1325</v>
      </c>
      <c r="AM195" s="17">
        <v>22197</v>
      </c>
      <c r="AN195" s="17">
        <v>61934</v>
      </c>
      <c r="AO195" s="17">
        <v>0</v>
      </c>
      <c r="AP195" s="17">
        <v>61625</v>
      </c>
      <c r="AQ195" s="17">
        <v>2131903</v>
      </c>
      <c r="AR195" s="18"/>
      <c r="AS195" s="18"/>
    </row>
    <row r="196" spans="1:45" s="19" customFormat="1" ht="12" customHeight="1">
      <c r="A196" s="22">
        <v>36161</v>
      </c>
      <c r="B196" s="17">
        <v>0</v>
      </c>
      <c r="C196" s="17">
        <v>0</v>
      </c>
      <c r="D196" s="17">
        <v>52983</v>
      </c>
      <c r="E196" s="17">
        <v>76989</v>
      </c>
      <c r="F196" s="17">
        <v>5084</v>
      </c>
      <c r="G196" s="17">
        <v>60127</v>
      </c>
      <c r="H196" s="17">
        <v>0</v>
      </c>
      <c r="I196" s="17">
        <v>12761</v>
      </c>
      <c r="J196" s="17">
        <v>133572</v>
      </c>
      <c r="K196" s="17">
        <v>151687</v>
      </c>
      <c r="L196" s="17">
        <v>22555</v>
      </c>
      <c r="M196" s="17">
        <v>27992</v>
      </c>
      <c r="N196" s="17">
        <v>0</v>
      </c>
      <c r="O196" s="17">
        <v>154671</v>
      </c>
      <c r="P196" s="17">
        <v>0</v>
      </c>
      <c r="Q196" s="17">
        <v>2604</v>
      </c>
      <c r="R196" s="17">
        <v>2370</v>
      </c>
      <c r="S196" s="17">
        <v>18023</v>
      </c>
      <c r="T196" s="17">
        <v>0</v>
      </c>
      <c r="U196" s="17">
        <v>0</v>
      </c>
      <c r="V196" s="17">
        <v>0</v>
      </c>
      <c r="W196" s="17">
        <v>7005</v>
      </c>
      <c r="X196" s="17">
        <v>1412</v>
      </c>
      <c r="Y196" s="17">
        <v>18181</v>
      </c>
      <c r="Z196" s="17">
        <v>86660</v>
      </c>
      <c r="AA196" s="17">
        <v>6878</v>
      </c>
      <c r="AB196" s="17">
        <v>40</v>
      </c>
      <c r="AC196" s="17">
        <v>40296</v>
      </c>
      <c r="AD196" s="17">
        <v>0</v>
      </c>
      <c r="AE196" s="17">
        <v>43814</v>
      </c>
      <c r="AF196" s="17">
        <v>27300</v>
      </c>
      <c r="AG196" s="17">
        <v>0</v>
      </c>
      <c r="AH196" s="17">
        <v>25743</v>
      </c>
      <c r="AI196" s="17">
        <v>172884</v>
      </c>
      <c r="AJ196" s="17">
        <v>5841</v>
      </c>
      <c r="AK196" s="17">
        <v>52553</v>
      </c>
      <c r="AL196" s="17">
        <v>4316</v>
      </c>
      <c r="AM196" s="17">
        <v>13032</v>
      </c>
      <c r="AN196" s="17">
        <v>63130</v>
      </c>
      <c r="AO196" s="17">
        <v>0</v>
      </c>
      <c r="AP196" s="17">
        <v>112311</v>
      </c>
      <c r="AQ196" s="17">
        <v>1402814</v>
      </c>
      <c r="AR196" s="18"/>
      <c r="AS196" s="18"/>
    </row>
    <row r="197" spans="1:45" s="19" customFormat="1" ht="12" customHeight="1">
      <c r="A197" s="22">
        <v>36192</v>
      </c>
      <c r="B197" s="17">
        <v>20146</v>
      </c>
      <c r="C197" s="17">
        <v>58098</v>
      </c>
      <c r="D197" s="17">
        <v>56561</v>
      </c>
      <c r="E197" s="17">
        <v>95096</v>
      </c>
      <c r="F197" s="17">
        <v>44707</v>
      </c>
      <c r="G197" s="17">
        <v>60497</v>
      </c>
      <c r="H197" s="17">
        <v>0</v>
      </c>
      <c r="I197" s="17">
        <v>0</v>
      </c>
      <c r="J197" s="17">
        <v>109191</v>
      </c>
      <c r="K197" s="17">
        <v>232464</v>
      </c>
      <c r="L197" s="17">
        <v>14050</v>
      </c>
      <c r="M197" s="17">
        <v>32959</v>
      </c>
      <c r="N197" s="17">
        <v>0</v>
      </c>
      <c r="O197" s="17">
        <v>187672</v>
      </c>
      <c r="P197" s="17">
        <v>0</v>
      </c>
      <c r="Q197" s="17">
        <v>18586</v>
      </c>
      <c r="R197" s="17">
        <v>2892</v>
      </c>
      <c r="S197" s="17">
        <v>27469</v>
      </c>
      <c r="T197" s="17">
        <v>3120</v>
      </c>
      <c r="U197" s="17">
        <v>0</v>
      </c>
      <c r="V197" s="17">
        <v>0</v>
      </c>
      <c r="W197" s="17">
        <v>7239</v>
      </c>
      <c r="X197" s="17">
        <v>1484</v>
      </c>
      <c r="Y197" s="17">
        <v>15520</v>
      </c>
      <c r="Z197" s="17">
        <v>42145</v>
      </c>
      <c r="AA197" s="17">
        <v>9549</v>
      </c>
      <c r="AB197" s="17">
        <v>0</v>
      </c>
      <c r="AC197" s="17">
        <v>13576</v>
      </c>
      <c r="AD197" s="17">
        <v>0</v>
      </c>
      <c r="AE197" s="17">
        <v>9978</v>
      </c>
      <c r="AF197" s="17">
        <v>27300</v>
      </c>
      <c r="AG197" s="17">
        <v>0</v>
      </c>
      <c r="AH197" s="17">
        <v>32605</v>
      </c>
      <c r="AI197" s="17">
        <v>226058</v>
      </c>
      <c r="AJ197" s="17">
        <v>7025</v>
      </c>
      <c r="AK197" s="17">
        <v>81003</v>
      </c>
      <c r="AL197" s="17">
        <v>5742</v>
      </c>
      <c r="AM197" s="17">
        <v>13767</v>
      </c>
      <c r="AN197" s="17">
        <v>81946</v>
      </c>
      <c r="AO197" s="17">
        <v>0</v>
      </c>
      <c r="AP197" s="17">
        <v>69098</v>
      </c>
      <c r="AQ197" s="17">
        <v>1607543</v>
      </c>
      <c r="AR197" s="18"/>
      <c r="AS197" s="18"/>
    </row>
    <row r="198" spans="1:45" s="19" customFormat="1" ht="12" customHeight="1">
      <c r="A198" s="22">
        <v>36220</v>
      </c>
      <c r="B198" s="17">
        <v>392</v>
      </c>
      <c r="C198" s="17">
        <v>43775</v>
      </c>
      <c r="D198" s="17">
        <v>66128</v>
      </c>
      <c r="E198" s="17">
        <v>234057</v>
      </c>
      <c r="F198" s="17">
        <v>77149</v>
      </c>
      <c r="G198" s="17">
        <v>110904</v>
      </c>
      <c r="H198" s="17">
        <v>0</v>
      </c>
      <c r="I198" s="17">
        <v>12560</v>
      </c>
      <c r="J198" s="17">
        <v>191793</v>
      </c>
      <c r="K198" s="17">
        <v>171534</v>
      </c>
      <c r="L198" s="17">
        <v>18463</v>
      </c>
      <c r="M198" s="17">
        <v>0</v>
      </c>
      <c r="N198" s="17">
        <v>0</v>
      </c>
      <c r="O198" s="17">
        <v>492731</v>
      </c>
      <c r="P198" s="17">
        <v>40</v>
      </c>
      <c r="Q198" s="17">
        <v>48735</v>
      </c>
      <c r="R198" s="17">
        <v>2991</v>
      </c>
      <c r="S198" s="17">
        <v>47039</v>
      </c>
      <c r="T198" s="17">
        <v>2516</v>
      </c>
      <c r="U198" s="17">
        <v>0</v>
      </c>
      <c r="V198" s="17">
        <v>0</v>
      </c>
      <c r="W198" s="17">
        <v>14790</v>
      </c>
      <c r="X198" s="17">
        <v>12081</v>
      </c>
      <c r="Y198" s="17">
        <v>23757</v>
      </c>
      <c r="Z198" s="17">
        <v>45378</v>
      </c>
      <c r="AA198" s="17">
        <v>10410</v>
      </c>
      <c r="AB198" s="17">
        <v>0</v>
      </c>
      <c r="AC198" s="17">
        <v>35365</v>
      </c>
      <c r="AD198" s="17">
        <v>65302</v>
      </c>
      <c r="AE198" s="17">
        <v>47332</v>
      </c>
      <c r="AF198" s="17">
        <v>0</v>
      </c>
      <c r="AG198" s="17">
        <v>0</v>
      </c>
      <c r="AH198" s="17">
        <v>38718</v>
      </c>
      <c r="AI198" s="17">
        <v>232399</v>
      </c>
      <c r="AJ198" s="17">
        <v>12913</v>
      </c>
      <c r="AK198" s="17">
        <v>48172</v>
      </c>
      <c r="AL198" s="17">
        <v>1192</v>
      </c>
      <c r="AM198" s="17">
        <v>25013</v>
      </c>
      <c r="AN198" s="17">
        <v>69509</v>
      </c>
      <c r="AO198" s="17">
        <v>0</v>
      </c>
      <c r="AP198" s="17">
        <v>79606</v>
      </c>
      <c r="AQ198" s="17">
        <v>2282744</v>
      </c>
      <c r="AR198" s="18"/>
      <c r="AS198" s="18"/>
    </row>
    <row r="199" spans="1:45" s="19" customFormat="1" ht="12" customHeight="1">
      <c r="A199" s="22">
        <v>36251</v>
      </c>
      <c r="B199" s="17">
        <v>93</v>
      </c>
      <c r="C199" s="17">
        <v>0</v>
      </c>
      <c r="D199" s="17">
        <v>59407</v>
      </c>
      <c r="E199" s="17">
        <v>109246</v>
      </c>
      <c r="F199" s="17">
        <v>33233</v>
      </c>
      <c r="G199" s="17">
        <v>37365</v>
      </c>
      <c r="H199" s="17">
        <v>0</v>
      </c>
      <c r="I199" s="17">
        <v>12559</v>
      </c>
      <c r="J199" s="17">
        <v>124511</v>
      </c>
      <c r="K199" s="17">
        <v>114381</v>
      </c>
      <c r="L199" s="17">
        <v>78386</v>
      </c>
      <c r="M199" s="17">
        <v>33718</v>
      </c>
      <c r="N199" s="17">
        <v>0</v>
      </c>
      <c r="O199" s="17">
        <v>447708</v>
      </c>
      <c r="P199" s="17">
        <v>80</v>
      </c>
      <c r="Q199" s="17">
        <v>37698</v>
      </c>
      <c r="R199" s="17">
        <v>3046</v>
      </c>
      <c r="S199" s="17">
        <v>244022</v>
      </c>
      <c r="T199" s="17">
        <v>35022</v>
      </c>
      <c r="U199" s="17">
        <v>0</v>
      </c>
      <c r="V199" s="17">
        <v>0</v>
      </c>
      <c r="W199" s="17">
        <v>19370</v>
      </c>
      <c r="X199" s="17">
        <v>25761</v>
      </c>
      <c r="Y199" s="17">
        <v>54229</v>
      </c>
      <c r="Z199" s="17">
        <v>161318</v>
      </c>
      <c r="AA199" s="17">
        <v>16749</v>
      </c>
      <c r="AB199" s="17">
        <v>109885</v>
      </c>
      <c r="AC199" s="17">
        <v>34461</v>
      </c>
      <c r="AD199" s="17">
        <v>31163</v>
      </c>
      <c r="AE199" s="17">
        <v>65216</v>
      </c>
      <c r="AF199" s="17">
        <v>27300</v>
      </c>
      <c r="AG199" s="17">
        <v>0</v>
      </c>
      <c r="AH199" s="17">
        <v>36207</v>
      </c>
      <c r="AI199" s="17">
        <v>202389</v>
      </c>
      <c r="AJ199" s="17">
        <v>11821</v>
      </c>
      <c r="AK199" s="17">
        <v>68960</v>
      </c>
      <c r="AL199" s="17">
        <v>6775</v>
      </c>
      <c r="AM199" s="17">
        <v>28585</v>
      </c>
      <c r="AN199" s="17">
        <v>64380</v>
      </c>
      <c r="AO199" s="17">
        <v>8284</v>
      </c>
      <c r="AP199" s="17">
        <v>79370</v>
      </c>
      <c r="AQ199" s="17">
        <v>2422698</v>
      </c>
      <c r="AR199" s="18"/>
      <c r="AS199" s="18"/>
    </row>
    <row r="200" spans="1:45" s="19" customFormat="1" ht="12" customHeight="1">
      <c r="A200" s="22">
        <v>36281</v>
      </c>
      <c r="B200" s="17">
        <v>581</v>
      </c>
      <c r="C200" s="17">
        <v>100635</v>
      </c>
      <c r="D200" s="17">
        <v>63534</v>
      </c>
      <c r="E200" s="17">
        <v>176286</v>
      </c>
      <c r="F200" s="17">
        <v>64022</v>
      </c>
      <c r="G200" s="17">
        <v>83086</v>
      </c>
      <c r="H200" s="17">
        <v>0</v>
      </c>
      <c r="I200" s="17">
        <v>22409</v>
      </c>
      <c r="J200" s="17">
        <v>168766</v>
      </c>
      <c r="K200" s="17">
        <v>257809</v>
      </c>
      <c r="L200" s="17">
        <v>18944</v>
      </c>
      <c r="M200" s="17">
        <v>28198</v>
      </c>
      <c r="N200" s="17">
        <v>6</v>
      </c>
      <c r="O200" s="17">
        <v>747879</v>
      </c>
      <c r="P200" s="17">
        <v>20</v>
      </c>
      <c r="Q200" s="17">
        <v>6571</v>
      </c>
      <c r="R200" s="17">
        <v>6366</v>
      </c>
      <c r="S200" s="17">
        <v>259447</v>
      </c>
      <c r="T200" s="17">
        <v>53734</v>
      </c>
      <c r="U200" s="17">
        <v>0</v>
      </c>
      <c r="V200" s="17">
        <v>0</v>
      </c>
      <c r="W200" s="17">
        <v>23028</v>
      </c>
      <c r="X200" s="17">
        <v>30801</v>
      </c>
      <c r="Y200" s="17">
        <v>67051</v>
      </c>
      <c r="Z200" s="17">
        <v>133831</v>
      </c>
      <c r="AA200" s="17">
        <v>16738</v>
      </c>
      <c r="AB200" s="17">
        <v>102179</v>
      </c>
      <c r="AC200" s="17">
        <v>37142</v>
      </c>
      <c r="AD200" s="17">
        <v>43127</v>
      </c>
      <c r="AE200" s="17">
        <v>20871</v>
      </c>
      <c r="AF200" s="17">
        <v>6600</v>
      </c>
      <c r="AG200" s="17">
        <v>0</v>
      </c>
      <c r="AH200" s="17">
        <v>28224</v>
      </c>
      <c r="AI200" s="17">
        <v>300470</v>
      </c>
      <c r="AJ200" s="17">
        <v>13809</v>
      </c>
      <c r="AK200" s="17">
        <v>110788</v>
      </c>
      <c r="AL200" s="17">
        <v>3923</v>
      </c>
      <c r="AM200" s="17">
        <v>32218</v>
      </c>
      <c r="AN200" s="17">
        <v>93886</v>
      </c>
      <c r="AO200" s="17">
        <v>16558</v>
      </c>
      <c r="AP200" s="17">
        <v>64380</v>
      </c>
      <c r="AQ200" s="17">
        <v>3203917</v>
      </c>
      <c r="AR200" s="18"/>
      <c r="AS200" s="18"/>
    </row>
    <row r="201" spans="1:45" s="19" customFormat="1" ht="12" customHeight="1">
      <c r="A201" s="22">
        <v>36312</v>
      </c>
      <c r="B201" s="17">
        <v>21736</v>
      </c>
      <c r="C201" s="17">
        <v>51399</v>
      </c>
      <c r="D201" s="17">
        <v>59036</v>
      </c>
      <c r="E201" s="17">
        <v>157237</v>
      </c>
      <c r="F201" s="17">
        <v>78330</v>
      </c>
      <c r="G201" s="17">
        <v>65002</v>
      </c>
      <c r="H201" s="17">
        <v>0</v>
      </c>
      <c r="I201" s="17">
        <v>12958</v>
      </c>
      <c r="J201" s="17">
        <v>110163</v>
      </c>
      <c r="K201" s="17">
        <v>221582</v>
      </c>
      <c r="L201" s="17">
        <v>9836</v>
      </c>
      <c r="M201" s="17">
        <v>25959</v>
      </c>
      <c r="N201" s="17">
        <v>0</v>
      </c>
      <c r="O201" s="17">
        <v>659570</v>
      </c>
      <c r="P201" s="17">
        <v>0</v>
      </c>
      <c r="Q201" s="17">
        <v>32004</v>
      </c>
      <c r="R201" s="17">
        <v>8120</v>
      </c>
      <c r="S201" s="17">
        <v>210733</v>
      </c>
      <c r="T201" s="17">
        <v>47394</v>
      </c>
      <c r="U201" s="17">
        <v>0</v>
      </c>
      <c r="V201" s="17">
        <v>0</v>
      </c>
      <c r="W201" s="17">
        <v>21901</v>
      </c>
      <c r="X201" s="17">
        <v>45872</v>
      </c>
      <c r="Y201" s="17">
        <v>56092</v>
      </c>
      <c r="Z201" s="17">
        <v>120125</v>
      </c>
      <c r="AA201" s="17">
        <v>18274</v>
      </c>
      <c r="AB201" s="17">
        <v>107286</v>
      </c>
      <c r="AC201" s="17">
        <v>53370</v>
      </c>
      <c r="AD201" s="17">
        <v>25000</v>
      </c>
      <c r="AE201" s="17">
        <v>79788</v>
      </c>
      <c r="AF201" s="17">
        <v>27300</v>
      </c>
      <c r="AG201" s="17">
        <v>0</v>
      </c>
      <c r="AH201" s="17">
        <v>35310</v>
      </c>
      <c r="AI201" s="17">
        <v>385112</v>
      </c>
      <c r="AJ201" s="17">
        <v>12989</v>
      </c>
      <c r="AK201" s="17">
        <v>77570</v>
      </c>
      <c r="AL201" s="17">
        <v>5990</v>
      </c>
      <c r="AM201" s="17">
        <v>29461</v>
      </c>
      <c r="AN201" s="17">
        <v>90379</v>
      </c>
      <c r="AO201" s="17">
        <v>0</v>
      </c>
      <c r="AP201" s="17">
        <v>106590</v>
      </c>
      <c r="AQ201" s="17">
        <v>3069468</v>
      </c>
      <c r="AR201" s="18"/>
      <c r="AS201" s="18"/>
    </row>
    <row r="202" spans="1:45" s="19" customFormat="1" ht="12" customHeight="1">
      <c r="A202" s="22">
        <v>36342</v>
      </c>
      <c r="B202" s="17">
        <v>0</v>
      </c>
      <c r="C202" s="17">
        <v>58711</v>
      </c>
      <c r="D202" s="17">
        <v>57004</v>
      </c>
      <c r="E202" s="17">
        <v>214589</v>
      </c>
      <c r="F202" s="17">
        <v>34953</v>
      </c>
      <c r="G202" s="17">
        <v>60207</v>
      </c>
      <c r="H202" s="17">
        <v>0</v>
      </c>
      <c r="I202" s="17">
        <v>13171</v>
      </c>
      <c r="J202" s="17">
        <v>215196</v>
      </c>
      <c r="K202" s="17">
        <v>291804</v>
      </c>
      <c r="L202" s="17">
        <v>44552</v>
      </c>
      <c r="M202" s="17">
        <v>0</v>
      </c>
      <c r="N202" s="17">
        <v>8</v>
      </c>
      <c r="O202" s="17">
        <v>532722</v>
      </c>
      <c r="P202" s="17">
        <v>17153</v>
      </c>
      <c r="Q202" s="17">
        <v>64124</v>
      </c>
      <c r="R202" s="17">
        <v>8188</v>
      </c>
      <c r="S202" s="17">
        <v>261562</v>
      </c>
      <c r="T202" s="17">
        <v>47030</v>
      </c>
      <c r="U202" s="17">
        <v>11</v>
      </c>
      <c r="V202" s="17">
        <v>0</v>
      </c>
      <c r="W202" s="17">
        <v>17361</v>
      </c>
      <c r="X202" s="17">
        <v>42605</v>
      </c>
      <c r="Y202" s="17">
        <v>84227</v>
      </c>
      <c r="Z202" s="17">
        <v>119632</v>
      </c>
      <c r="AA202" s="17">
        <v>15829</v>
      </c>
      <c r="AB202" s="17">
        <v>100663</v>
      </c>
      <c r="AC202" s="17">
        <v>56277</v>
      </c>
      <c r="AD202" s="17">
        <v>16333</v>
      </c>
      <c r="AE202" s="17">
        <v>52899</v>
      </c>
      <c r="AF202" s="17">
        <v>32812</v>
      </c>
      <c r="AG202" s="17">
        <v>0</v>
      </c>
      <c r="AH202" s="17">
        <v>37100</v>
      </c>
      <c r="AI202" s="17">
        <v>227122</v>
      </c>
      <c r="AJ202" s="17">
        <v>13938</v>
      </c>
      <c r="AK202" s="17">
        <v>89776</v>
      </c>
      <c r="AL202" s="17">
        <v>8144</v>
      </c>
      <c r="AM202" s="17">
        <v>31292</v>
      </c>
      <c r="AN202" s="17">
        <v>115566</v>
      </c>
      <c r="AO202" s="17">
        <v>0</v>
      </c>
      <c r="AP202" s="17">
        <v>39711</v>
      </c>
      <c r="AQ202" s="17">
        <v>3022272</v>
      </c>
      <c r="AR202" s="18"/>
      <c r="AS202" s="18"/>
    </row>
    <row r="203" spans="1:45" s="19" customFormat="1" ht="12" customHeight="1">
      <c r="A203" s="22">
        <v>36373</v>
      </c>
      <c r="B203" s="17">
        <v>22121</v>
      </c>
      <c r="C203" s="17">
        <v>37777</v>
      </c>
      <c r="D203" s="17">
        <v>56480</v>
      </c>
      <c r="E203" s="17">
        <v>144028</v>
      </c>
      <c r="F203" s="17">
        <v>64464</v>
      </c>
      <c r="G203" s="17">
        <v>77406</v>
      </c>
      <c r="H203" s="17">
        <v>0</v>
      </c>
      <c r="I203" s="17">
        <v>18920</v>
      </c>
      <c r="J203" s="17">
        <v>134128</v>
      </c>
      <c r="K203" s="17">
        <v>222092</v>
      </c>
      <c r="L203" s="17">
        <v>79990</v>
      </c>
      <c r="M203" s="17">
        <v>31300</v>
      </c>
      <c r="N203" s="17">
        <v>0</v>
      </c>
      <c r="O203" s="17">
        <v>741804</v>
      </c>
      <c r="P203" s="17">
        <v>6337</v>
      </c>
      <c r="Q203" s="17">
        <v>30637</v>
      </c>
      <c r="R203" s="17">
        <v>34072</v>
      </c>
      <c r="S203" s="17">
        <v>223962</v>
      </c>
      <c r="T203" s="17">
        <v>36323</v>
      </c>
      <c r="U203" s="17">
        <v>0</v>
      </c>
      <c r="V203" s="17">
        <v>0</v>
      </c>
      <c r="W203" s="17">
        <v>19740</v>
      </c>
      <c r="X203" s="17">
        <v>52321</v>
      </c>
      <c r="Y203" s="17">
        <v>53407</v>
      </c>
      <c r="Z203" s="17">
        <v>162976</v>
      </c>
      <c r="AA203" s="17">
        <v>17611</v>
      </c>
      <c r="AB203" s="17">
        <v>123052</v>
      </c>
      <c r="AC203" s="17">
        <v>54870</v>
      </c>
      <c r="AD203" s="17">
        <v>16760</v>
      </c>
      <c r="AE203" s="17">
        <v>73107</v>
      </c>
      <c r="AF203" s="17">
        <v>30393</v>
      </c>
      <c r="AG203" s="17">
        <v>0</v>
      </c>
      <c r="AH203" s="17">
        <v>37846</v>
      </c>
      <c r="AI203" s="17">
        <v>305318</v>
      </c>
      <c r="AJ203" s="17">
        <v>13411</v>
      </c>
      <c r="AK203" s="17">
        <v>98927</v>
      </c>
      <c r="AL203" s="17">
        <v>5599</v>
      </c>
      <c r="AM203" s="17">
        <v>22709</v>
      </c>
      <c r="AN203" s="17">
        <v>95538</v>
      </c>
      <c r="AO203" s="17">
        <v>0</v>
      </c>
      <c r="AP203" s="17">
        <v>54749</v>
      </c>
      <c r="AQ203" s="17">
        <v>3200175</v>
      </c>
      <c r="AR203" s="18"/>
      <c r="AS203" s="18"/>
    </row>
    <row r="204" spans="1:45" s="19" customFormat="1" ht="12" customHeight="1">
      <c r="A204" s="22">
        <v>36404</v>
      </c>
      <c r="B204" s="17">
        <v>24542</v>
      </c>
      <c r="C204" s="17">
        <v>71672</v>
      </c>
      <c r="D204" s="17">
        <v>50951</v>
      </c>
      <c r="E204" s="17">
        <v>144369</v>
      </c>
      <c r="F204" s="17">
        <v>67593</v>
      </c>
      <c r="G204" s="17">
        <v>79162</v>
      </c>
      <c r="H204" s="17">
        <v>0</v>
      </c>
      <c r="I204" s="17">
        <v>0</v>
      </c>
      <c r="J204" s="17">
        <v>245398</v>
      </c>
      <c r="K204" s="17">
        <v>213826</v>
      </c>
      <c r="L204" s="17">
        <v>30720</v>
      </c>
      <c r="M204" s="17">
        <v>34650</v>
      </c>
      <c r="N204" s="17">
        <v>1</v>
      </c>
      <c r="O204" s="17">
        <v>538493</v>
      </c>
      <c r="P204" s="17">
        <v>18131</v>
      </c>
      <c r="Q204" s="17">
        <v>24128</v>
      </c>
      <c r="R204" s="17">
        <v>6647</v>
      </c>
      <c r="S204" s="17">
        <v>226381</v>
      </c>
      <c r="T204" s="17">
        <v>36134</v>
      </c>
      <c r="U204" s="17">
        <v>0</v>
      </c>
      <c r="V204" s="17">
        <v>0</v>
      </c>
      <c r="W204" s="17">
        <v>10730</v>
      </c>
      <c r="X204" s="17">
        <v>49009</v>
      </c>
      <c r="Y204" s="17">
        <v>76937</v>
      </c>
      <c r="Z204" s="17">
        <v>104963</v>
      </c>
      <c r="AA204" s="17">
        <v>21952</v>
      </c>
      <c r="AB204" s="17">
        <v>104590</v>
      </c>
      <c r="AC204" s="17">
        <v>34000</v>
      </c>
      <c r="AD204" s="17">
        <v>60548</v>
      </c>
      <c r="AE204" s="17">
        <v>38455</v>
      </c>
      <c r="AF204" s="17">
        <v>53245</v>
      </c>
      <c r="AG204" s="17">
        <v>0</v>
      </c>
      <c r="AH204" s="17">
        <v>39438</v>
      </c>
      <c r="AI204" s="17">
        <v>291156</v>
      </c>
      <c r="AJ204" s="17">
        <v>13440</v>
      </c>
      <c r="AK204" s="17">
        <v>59736</v>
      </c>
      <c r="AL204" s="17">
        <v>5440</v>
      </c>
      <c r="AM204" s="17">
        <v>13055</v>
      </c>
      <c r="AN204" s="17">
        <v>124317</v>
      </c>
      <c r="AO204" s="17">
        <v>8353</v>
      </c>
      <c r="AP204" s="17">
        <v>66731</v>
      </c>
      <c r="AQ204" s="17">
        <v>2988893</v>
      </c>
      <c r="AR204" s="18"/>
      <c r="AS204" s="18"/>
    </row>
    <row r="205" spans="1:45" s="19" customFormat="1" ht="12" customHeight="1">
      <c r="A205" s="22">
        <v>36434</v>
      </c>
      <c r="B205" s="17">
        <v>0</v>
      </c>
      <c r="C205" s="17">
        <v>0</v>
      </c>
      <c r="D205" s="17">
        <v>49078</v>
      </c>
      <c r="E205" s="17">
        <v>150471</v>
      </c>
      <c r="F205" s="17">
        <v>32665</v>
      </c>
      <c r="G205" s="17">
        <v>41913</v>
      </c>
      <c r="H205" s="17">
        <v>0</v>
      </c>
      <c r="I205" s="17">
        <v>13085</v>
      </c>
      <c r="J205" s="17">
        <v>150903</v>
      </c>
      <c r="K205" s="17">
        <v>148218</v>
      </c>
      <c r="L205" s="17">
        <v>5202</v>
      </c>
      <c r="M205" s="17">
        <v>0</v>
      </c>
      <c r="N205" s="17">
        <v>0</v>
      </c>
      <c r="O205" s="17">
        <v>567930</v>
      </c>
      <c r="P205" s="17">
        <v>4815</v>
      </c>
      <c r="Q205" s="17">
        <v>29039</v>
      </c>
      <c r="R205" s="17">
        <v>6754</v>
      </c>
      <c r="S205" s="17">
        <v>176143</v>
      </c>
      <c r="T205" s="17">
        <v>62642</v>
      </c>
      <c r="U205" s="17">
        <v>0</v>
      </c>
      <c r="V205" s="17">
        <v>0</v>
      </c>
      <c r="W205" s="17">
        <v>15863</v>
      </c>
      <c r="X205" s="17">
        <v>50283</v>
      </c>
      <c r="Y205" s="17">
        <v>59532</v>
      </c>
      <c r="Z205" s="17">
        <v>103619</v>
      </c>
      <c r="AA205" s="17">
        <v>14712</v>
      </c>
      <c r="AB205" s="17">
        <v>85221</v>
      </c>
      <c r="AC205" s="17">
        <v>56449</v>
      </c>
      <c r="AD205" s="17">
        <v>81355</v>
      </c>
      <c r="AE205" s="17">
        <v>96434</v>
      </c>
      <c r="AF205" s="17">
        <v>12210</v>
      </c>
      <c r="AG205" s="17">
        <v>0</v>
      </c>
      <c r="AH205" s="17">
        <v>38699</v>
      </c>
      <c r="AI205" s="17">
        <v>160696</v>
      </c>
      <c r="AJ205" s="17">
        <v>14826</v>
      </c>
      <c r="AK205" s="17">
        <v>78539</v>
      </c>
      <c r="AL205" s="17">
        <v>1000</v>
      </c>
      <c r="AM205" s="17">
        <v>16146</v>
      </c>
      <c r="AN205" s="17">
        <v>120420</v>
      </c>
      <c r="AO205" s="17">
        <v>8247</v>
      </c>
      <c r="AP205" s="17">
        <v>65986</v>
      </c>
      <c r="AQ205" s="17">
        <v>2519095</v>
      </c>
      <c r="AR205" s="18"/>
      <c r="AS205" s="18"/>
    </row>
    <row r="206" spans="1:45" s="19" customFormat="1" ht="12" customHeight="1">
      <c r="A206" s="22">
        <v>36465</v>
      </c>
      <c r="B206" s="17">
        <v>0</v>
      </c>
      <c r="C206" s="17">
        <v>4200</v>
      </c>
      <c r="D206" s="17">
        <v>40801</v>
      </c>
      <c r="E206" s="17">
        <v>31400</v>
      </c>
      <c r="F206" s="17">
        <v>63713</v>
      </c>
      <c r="G206" s="17">
        <v>78177</v>
      </c>
      <c r="H206" s="17">
        <v>0</v>
      </c>
      <c r="I206" s="17">
        <v>0</v>
      </c>
      <c r="J206" s="17">
        <v>155815</v>
      </c>
      <c r="K206" s="17">
        <v>163107</v>
      </c>
      <c r="L206" s="17">
        <v>30933</v>
      </c>
      <c r="M206" s="17">
        <v>29998</v>
      </c>
      <c r="N206" s="17">
        <v>0</v>
      </c>
      <c r="O206" s="17">
        <v>186222</v>
      </c>
      <c r="P206" s="17">
        <v>14172</v>
      </c>
      <c r="Q206" s="17">
        <v>14067</v>
      </c>
      <c r="R206" s="17">
        <v>5921</v>
      </c>
      <c r="S206" s="17">
        <v>158835</v>
      </c>
      <c r="T206" s="17">
        <v>20170</v>
      </c>
      <c r="U206" s="17">
        <v>0</v>
      </c>
      <c r="V206" s="17">
        <v>0</v>
      </c>
      <c r="W206" s="17">
        <v>8261</v>
      </c>
      <c r="X206" s="17">
        <v>24468</v>
      </c>
      <c r="Y206" s="17">
        <v>60946</v>
      </c>
      <c r="Z206" s="17">
        <v>79859</v>
      </c>
      <c r="AA206" s="17">
        <v>18858</v>
      </c>
      <c r="AB206" s="17">
        <v>87496</v>
      </c>
      <c r="AC206" s="17">
        <v>14975</v>
      </c>
      <c r="AD206" s="17">
        <v>259</v>
      </c>
      <c r="AE206" s="17">
        <v>62537</v>
      </c>
      <c r="AF206" s="17">
        <v>42166</v>
      </c>
      <c r="AG206" s="17">
        <v>0</v>
      </c>
      <c r="AH206" s="17">
        <v>34420</v>
      </c>
      <c r="AI206" s="17">
        <v>295060</v>
      </c>
      <c r="AJ206" s="17">
        <v>8364</v>
      </c>
      <c r="AK206" s="17">
        <v>52789</v>
      </c>
      <c r="AL206" s="17">
        <v>5028</v>
      </c>
      <c r="AM206" s="17">
        <v>15162</v>
      </c>
      <c r="AN206" s="17">
        <v>79377</v>
      </c>
      <c r="AO206" s="17">
        <v>8193</v>
      </c>
      <c r="AP206" s="17">
        <v>39759</v>
      </c>
      <c r="AQ206" s="17">
        <v>1935508</v>
      </c>
      <c r="AR206" s="18"/>
      <c r="AS206" s="18"/>
    </row>
    <row r="207" spans="1:45" s="19" customFormat="1" ht="12" customHeight="1">
      <c r="A207" s="22">
        <v>36495</v>
      </c>
      <c r="B207" s="17">
        <v>0</v>
      </c>
      <c r="C207" s="17">
        <v>13603</v>
      </c>
      <c r="D207" s="17">
        <v>43614</v>
      </c>
      <c r="E207" s="17">
        <v>185434</v>
      </c>
      <c r="F207" s="17">
        <v>29842</v>
      </c>
      <c r="G207" s="17">
        <v>23265</v>
      </c>
      <c r="H207" s="17">
        <v>0</v>
      </c>
      <c r="I207" s="17">
        <v>0</v>
      </c>
      <c r="J207" s="17">
        <v>156595</v>
      </c>
      <c r="K207" s="17">
        <v>206642</v>
      </c>
      <c r="L207" s="17">
        <v>7964</v>
      </c>
      <c r="M207" s="17">
        <v>24731</v>
      </c>
      <c r="N207" s="17">
        <v>5</v>
      </c>
      <c r="O207" s="17">
        <v>72912</v>
      </c>
      <c r="P207" s="17">
        <v>25127</v>
      </c>
      <c r="Q207" s="17">
        <v>16477</v>
      </c>
      <c r="R207" s="17">
        <v>4562</v>
      </c>
      <c r="S207" s="17">
        <v>137121</v>
      </c>
      <c r="T207" s="17">
        <v>18164</v>
      </c>
      <c r="U207" s="17">
        <v>0</v>
      </c>
      <c r="V207" s="17">
        <v>0</v>
      </c>
      <c r="W207" s="17">
        <v>758</v>
      </c>
      <c r="X207" s="17">
        <v>4824</v>
      </c>
      <c r="Y207" s="17">
        <v>59717</v>
      </c>
      <c r="Z207" s="17">
        <v>27447</v>
      </c>
      <c r="AA207" s="17">
        <v>10641</v>
      </c>
      <c r="AB207" s="17">
        <v>82960</v>
      </c>
      <c r="AC207" s="17">
        <v>24194</v>
      </c>
      <c r="AD207" s="17">
        <v>220</v>
      </c>
      <c r="AE207" s="17">
        <v>18366</v>
      </c>
      <c r="AF207" s="17">
        <v>58196</v>
      </c>
      <c r="AG207" s="17">
        <v>0</v>
      </c>
      <c r="AH207" s="17">
        <v>41308</v>
      </c>
      <c r="AI207" s="17">
        <v>129596</v>
      </c>
      <c r="AJ207" s="17">
        <v>8188</v>
      </c>
      <c r="AK207" s="17">
        <v>76845</v>
      </c>
      <c r="AL207" s="17">
        <v>3698</v>
      </c>
      <c r="AM207" s="17">
        <v>9547</v>
      </c>
      <c r="AN207" s="17">
        <v>91734</v>
      </c>
      <c r="AO207" s="17">
        <v>0</v>
      </c>
      <c r="AP207" s="17">
        <v>51368</v>
      </c>
      <c r="AQ207" s="17">
        <v>1665665</v>
      </c>
      <c r="AR207" s="18"/>
      <c r="AS207" s="18"/>
    </row>
    <row r="208" spans="1:45" s="19" customFormat="1" ht="12" customHeight="1">
      <c r="A208" s="22">
        <v>36526</v>
      </c>
      <c r="B208" s="17">
        <v>28</v>
      </c>
      <c r="C208" s="17">
        <v>31878</v>
      </c>
      <c r="D208" s="17">
        <v>46593</v>
      </c>
      <c r="E208" s="17">
        <v>52095</v>
      </c>
      <c r="F208" s="17">
        <v>32949</v>
      </c>
      <c r="G208" s="17">
        <v>49708</v>
      </c>
      <c r="H208" s="17">
        <v>0</v>
      </c>
      <c r="I208" s="17">
        <v>0</v>
      </c>
      <c r="J208" s="17">
        <v>184073</v>
      </c>
      <c r="K208" s="17">
        <v>198161</v>
      </c>
      <c r="L208" s="17">
        <v>25330</v>
      </c>
      <c r="M208" s="17">
        <v>0</v>
      </c>
      <c r="N208" s="17">
        <v>0</v>
      </c>
      <c r="O208" s="17">
        <v>0</v>
      </c>
      <c r="P208" s="17">
        <v>35413</v>
      </c>
      <c r="Q208" s="17">
        <v>18044</v>
      </c>
      <c r="R208" s="17">
        <v>2433</v>
      </c>
      <c r="S208" s="17">
        <v>98555</v>
      </c>
      <c r="T208" s="17">
        <v>537</v>
      </c>
      <c r="U208" s="17">
        <v>0</v>
      </c>
      <c r="V208" s="17">
        <v>0</v>
      </c>
      <c r="W208" s="17">
        <v>459</v>
      </c>
      <c r="X208" s="17">
        <v>1751</v>
      </c>
      <c r="Y208" s="17">
        <v>14985</v>
      </c>
      <c r="Z208" s="17">
        <v>138109</v>
      </c>
      <c r="AA208" s="17">
        <v>8405</v>
      </c>
      <c r="AB208" s="17">
        <v>40</v>
      </c>
      <c r="AC208" s="17">
        <v>40422</v>
      </c>
      <c r="AD208" s="17">
        <v>54875</v>
      </c>
      <c r="AE208" s="17">
        <v>37898</v>
      </c>
      <c r="AF208" s="17">
        <v>30093</v>
      </c>
      <c r="AG208" s="17">
        <v>0</v>
      </c>
      <c r="AH208" s="17">
        <v>29953</v>
      </c>
      <c r="AI208" s="17">
        <v>195294</v>
      </c>
      <c r="AJ208" s="17">
        <v>9122</v>
      </c>
      <c r="AK208" s="17">
        <v>56733</v>
      </c>
      <c r="AL208" s="17">
        <v>5192</v>
      </c>
      <c r="AM208" s="17">
        <v>5898</v>
      </c>
      <c r="AN208" s="17">
        <v>60670</v>
      </c>
      <c r="AO208" s="17">
        <v>0</v>
      </c>
      <c r="AP208" s="17">
        <v>38138</v>
      </c>
      <c r="AQ208" s="17">
        <v>1503834</v>
      </c>
      <c r="AR208" s="18"/>
      <c r="AS208" s="18"/>
    </row>
    <row r="209" spans="1:45" s="19" customFormat="1" ht="12" customHeight="1">
      <c r="A209" s="22">
        <v>36557</v>
      </c>
      <c r="B209" s="17">
        <v>0</v>
      </c>
      <c r="C209" s="17">
        <v>53046</v>
      </c>
      <c r="D209" s="17">
        <v>46416</v>
      </c>
      <c r="E209" s="17">
        <v>82174</v>
      </c>
      <c r="F209" s="17">
        <v>64533</v>
      </c>
      <c r="G209" s="17">
        <v>72149</v>
      </c>
      <c r="H209" s="17">
        <v>0</v>
      </c>
      <c r="I209" s="17">
        <v>0</v>
      </c>
      <c r="J209" s="17">
        <v>223624</v>
      </c>
      <c r="K209" s="17">
        <v>225732</v>
      </c>
      <c r="L209" s="17">
        <v>34809</v>
      </c>
      <c r="M209" s="17">
        <v>31628</v>
      </c>
      <c r="N209" s="17">
        <v>8</v>
      </c>
      <c r="O209" s="17">
        <v>298524</v>
      </c>
      <c r="P209" s="17">
        <v>28241</v>
      </c>
      <c r="Q209" s="17">
        <v>52538</v>
      </c>
      <c r="R209" s="17">
        <v>2527</v>
      </c>
      <c r="S209" s="17">
        <v>40467</v>
      </c>
      <c r="T209" s="17">
        <v>3402</v>
      </c>
      <c r="U209" s="17">
        <v>0</v>
      </c>
      <c r="V209" s="17">
        <v>0</v>
      </c>
      <c r="W209" s="17">
        <v>255</v>
      </c>
      <c r="X209" s="17">
        <v>14697</v>
      </c>
      <c r="Y209" s="17">
        <v>1376</v>
      </c>
      <c r="Z209" s="17">
        <v>33398</v>
      </c>
      <c r="AA209" s="17">
        <v>6557</v>
      </c>
      <c r="AB209" s="17">
        <v>40</v>
      </c>
      <c r="AC209" s="17">
        <v>28425</v>
      </c>
      <c r="AD209" s="17">
        <v>52788</v>
      </c>
      <c r="AE209" s="17">
        <v>39262</v>
      </c>
      <c r="AF209" s="17">
        <v>28803</v>
      </c>
      <c r="AG209" s="17">
        <v>0</v>
      </c>
      <c r="AH209" s="17">
        <v>34207</v>
      </c>
      <c r="AI209" s="17">
        <v>283354</v>
      </c>
      <c r="AJ209" s="17">
        <v>12325</v>
      </c>
      <c r="AK209" s="17">
        <v>89953</v>
      </c>
      <c r="AL209" s="17">
        <v>3639</v>
      </c>
      <c r="AM209" s="17">
        <v>3357</v>
      </c>
      <c r="AN209" s="17">
        <v>64105</v>
      </c>
      <c r="AO209" s="17">
        <v>0</v>
      </c>
      <c r="AP209" s="17">
        <v>25058</v>
      </c>
      <c r="AQ209" s="17">
        <v>1981417</v>
      </c>
      <c r="AR209" s="18"/>
      <c r="AS209" s="18"/>
    </row>
    <row r="210" spans="1:45" s="19" customFormat="1" ht="12" customHeight="1">
      <c r="A210" s="22">
        <v>36586</v>
      </c>
      <c r="B210" s="17">
        <v>0</v>
      </c>
      <c r="C210" s="17">
        <v>72783</v>
      </c>
      <c r="D210" s="17">
        <v>51544</v>
      </c>
      <c r="E210" s="17">
        <v>95467</v>
      </c>
      <c r="F210" s="17">
        <v>65106</v>
      </c>
      <c r="G210" s="17">
        <v>33665</v>
      </c>
      <c r="H210" s="17">
        <v>0</v>
      </c>
      <c r="I210" s="17">
        <v>22051</v>
      </c>
      <c r="J210" s="17">
        <v>185143</v>
      </c>
      <c r="K210" s="17">
        <v>250872</v>
      </c>
      <c r="L210" s="17">
        <v>36460</v>
      </c>
      <c r="M210" s="17">
        <v>32695</v>
      </c>
      <c r="N210" s="17">
        <v>0</v>
      </c>
      <c r="O210" s="17">
        <v>433290</v>
      </c>
      <c r="P210" s="17">
        <v>12602</v>
      </c>
      <c r="Q210" s="17">
        <v>18993</v>
      </c>
      <c r="R210" s="17">
        <v>2264</v>
      </c>
      <c r="S210" s="17">
        <v>63510</v>
      </c>
      <c r="T210" s="17">
        <v>3349</v>
      </c>
      <c r="U210" s="17">
        <v>0</v>
      </c>
      <c r="V210" s="17">
        <v>0</v>
      </c>
      <c r="W210" s="17">
        <v>878</v>
      </c>
      <c r="X210" s="17">
        <v>23969</v>
      </c>
      <c r="Y210" s="17">
        <v>13329</v>
      </c>
      <c r="Z210" s="17">
        <v>56385</v>
      </c>
      <c r="AA210" s="17">
        <v>17573</v>
      </c>
      <c r="AB210" s="17">
        <v>14937</v>
      </c>
      <c r="AC210" s="17">
        <v>24214</v>
      </c>
      <c r="AD210" s="17">
        <v>4000</v>
      </c>
      <c r="AE210" s="17">
        <v>43493</v>
      </c>
      <c r="AF210" s="17">
        <v>30093</v>
      </c>
      <c r="AG210" s="17">
        <v>0</v>
      </c>
      <c r="AH210" s="17">
        <v>35201</v>
      </c>
      <c r="AI210" s="17">
        <v>315998</v>
      </c>
      <c r="AJ210" s="17">
        <v>11255</v>
      </c>
      <c r="AK210" s="17">
        <v>60192</v>
      </c>
      <c r="AL210" s="17">
        <v>5003</v>
      </c>
      <c r="AM210" s="17">
        <v>10285</v>
      </c>
      <c r="AN210" s="17">
        <v>121850</v>
      </c>
      <c r="AO210" s="17">
        <v>0</v>
      </c>
      <c r="AP210" s="17">
        <v>132822</v>
      </c>
      <c r="AQ210" s="17">
        <v>2301271</v>
      </c>
      <c r="AR210" s="18"/>
      <c r="AS210" s="18"/>
    </row>
    <row r="211" spans="1:45" s="19" customFormat="1" ht="12" customHeight="1">
      <c r="A211" s="22">
        <v>36617</v>
      </c>
      <c r="B211" s="17">
        <v>20134</v>
      </c>
      <c r="C211" s="17">
        <v>43520</v>
      </c>
      <c r="D211" s="17">
        <v>57935</v>
      </c>
      <c r="E211" s="17">
        <v>123852</v>
      </c>
      <c r="F211" s="17">
        <v>28809</v>
      </c>
      <c r="G211" s="17">
        <v>68179</v>
      </c>
      <c r="H211" s="17">
        <v>0</v>
      </c>
      <c r="I211" s="17">
        <v>0</v>
      </c>
      <c r="J211" s="17">
        <v>39500</v>
      </c>
      <c r="K211" s="17">
        <v>228264</v>
      </c>
      <c r="L211" s="17">
        <v>11090</v>
      </c>
      <c r="M211" s="17">
        <v>0</v>
      </c>
      <c r="N211" s="17">
        <v>0</v>
      </c>
      <c r="O211" s="17">
        <v>491293</v>
      </c>
      <c r="P211" s="17">
        <v>27754</v>
      </c>
      <c r="Q211" s="17">
        <v>36351</v>
      </c>
      <c r="R211" s="17">
        <v>2945</v>
      </c>
      <c r="S211" s="17">
        <v>217407</v>
      </c>
      <c r="T211" s="17">
        <v>24748</v>
      </c>
      <c r="U211" s="17">
        <v>0</v>
      </c>
      <c r="V211" s="17">
        <v>0</v>
      </c>
      <c r="W211" s="17">
        <v>595</v>
      </c>
      <c r="X211" s="17">
        <v>20997</v>
      </c>
      <c r="Y211" s="17">
        <v>62950</v>
      </c>
      <c r="Z211" s="17">
        <v>82390</v>
      </c>
      <c r="AA211" s="17">
        <v>19764</v>
      </c>
      <c r="AB211" s="17">
        <v>41823</v>
      </c>
      <c r="AC211" s="17">
        <v>32679</v>
      </c>
      <c r="AD211" s="17">
        <v>41067</v>
      </c>
      <c r="AE211" s="17">
        <v>18783</v>
      </c>
      <c r="AF211" s="17">
        <v>35589</v>
      </c>
      <c r="AG211" s="17">
        <v>0</v>
      </c>
      <c r="AH211" s="17">
        <v>33904</v>
      </c>
      <c r="AI211" s="17">
        <v>248823</v>
      </c>
      <c r="AJ211" s="17">
        <v>12697</v>
      </c>
      <c r="AK211" s="17">
        <v>77937</v>
      </c>
      <c r="AL211" s="17">
        <v>5406</v>
      </c>
      <c r="AM211" s="17">
        <v>14606</v>
      </c>
      <c r="AN211" s="17">
        <v>110942</v>
      </c>
      <c r="AO211" s="17">
        <v>8000</v>
      </c>
      <c r="AP211" s="17">
        <v>113132</v>
      </c>
      <c r="AQ211" s="17">
        <v>2403865</v>
      </c>
      <c r="AR211" s="18"/>
      <c r="AS211" s="18"/>
    </row>
    <row r="212" spans="1:45" s="19" customFormat="1" ht="12" customHeight="1">
      <c r="A212" s="22">
        <v>36647</v>
      </c>
      <c r="B212" s="17">
        <v>0</v>
      </c>
      <c r="C212" s="17">
        <v>33000</v>
      </c>
      <c r="D212" s="17">
        <v>60075</v>
      </c>
      <c r="E212" s="17">
        <v>84124</v>
      </c>
      <c r="F212" s="17">
        <v>63462</v>
      </c>
      <c r="G212" s="17">
        <v>56365</v>
      </c>
      <c r="H212" s="17">
        <v>0</v>
      </c>
      <c r="I212" s="17">
        <v>0</v>
      </c>
      <c r="J212" s="17">
        <v>248742</v>
      </c>
      <c r="K212" s="17">
        <v>181260</v>
      </c>
      <c r="L212" s="17">
        <v>5517</v>
      </c>
      <c r="M212" s="17">
        <v>35000</v>
      </c>
      <c r="N212" s="17">
        <v>8</v>
      </c>
      <c r="O212" s="17">
        <v>452827</v>
      </c>
      <c r="P212" s="17">
        <v>21334</v>
      </c>
      <c r="Q212" s="17">
        <v>60354</v>
      </c>
      <c r="R212" s="17">
        <v>4643</v>
      </c>
      <c r="S212" s="17">
        <v>161329</v>
      </c>
      <c r="T212" s="17">
        <v>49489</v>
      </c>
      <c r="U212" s="17">
        <v>0</v>
      </c>
      <c r="V212" s="17">
        <v>0</v>
      </c>
      <c r="W212" s="17">
        <v>604</v>
      </c>
      <c r="X212" s="17">
        <v>40715</v>
      </c>
      <c r="Y212" s="17">
        <v>59572</v>
      </c>
      <c r="Z212" s="17">
        <v>121088</v>
      </c>
      <c r="AA212" s="17">
        <v>18503</v>
      </c>
      <c r="AB212" s="17">
        <v>102564</v>
      </c>
      <c r="AC212" s="17">
        <v>57708</v>
      </c>
      <c r="AD212" s="17">
        <v>66701</v>
      </c>
      <c r="AE212" s="17">
        <v>84882</v>
      </c>
      <c r="AF212" s="17">
        <v>44200</v>
      </c>
      <c r="AG212" s="17">
        <v>0</v>
      </c>
      <c r="AH212" s="17">
        <v>48417</v>
      </c>
      <c r="AI212" s="17">
        <v>232343</v>
      </c>
      <c r="AJ212" s="17">
        <v>13894</v>
      </c>
      <c r="AK212" s="17">
        <v>22674</v>
      </c>
      <c r="AL212" s="17">
        <v>5692</v>
      </c>
      <c r="AM212" s="17">
        <v>16576</v>
      </c>
      <c r="AN212" s="17">
        <v>116144</v>
      </c>
      <c r="AO212" s="17">
        <v>13285</v>
      </c>
      <c r="AP212" s="17">
        <v>42133</v>
      </c>
      <c r="AQ212" s="17">
        <v>2625224</v>
      </c>
      <c r="AR212" s="18"/>
      <c r="AS212" s="18"/>
    </row>
    <row r="213" spans="1:45" s="19" customFormat="1" ht="12" customHeight="1">
      <c r="A213" s="22">
        <v>36678</v>
      </c>
      <c r="B213" s="17">
        <v>17254</v>
      </c>
      <c r="C213" s="17">
        <v>28541</v>
      </c>
      <c r="D213" s="17">
        <v>61207</v>
      </c>
      <c r="E213" s="17">
        <v>185545</v>
      </c>
      <c r="F213" s="17">
        <v>62777</v>
      </c>
      <c r="G213" s="17">
        <v>103695</v>
      </c>
      <c r="H213" s="17">
        <v>0</v>
      </c>
      <c r="I213" s="17">
        <v>0</v>
      </c>
      <c r="J213" s="17">
        <v>130864</v>
      </c>
      <c r="K213" s="17">
        <v>224215</v>
      </c>
      <c r="L213" s="17">
        <v>25159</v>
      </c>
      <c r="M213" s="17">
        <v>22</v>
      </c>
      <c r="N213" s="17">
        <v>5080</v>
      </c>
      <c r="O213" s="17">
        <v>615784</v>
      </c>
      <c r="P213" s="17">
        <v>59881</v>
      </c>
      <c r="Q213" s="17">
        <v>35879</v>
      </c>
      <c r="R213" s="17">
        <v>28379</v>
      </c>
      <c r="S213" s="17">
        <v>133318</v>
      </c>
      <c r="T213" s="17">
        <v>39225</v>
      </c>
      <c r="U213" s="17">
        <v>0</v>
      </c>
      <c r="V213" s="17">
        <v>0</v>
      </c>
      <c r="W213" s="17">
        <v>9539</v>
      </c>
      <c r="X213" s="17">
        <v>42204</v>
      </c>
      <c r="Y213" s="17">
        <v>36654</v>
      </c>
      <c r="Z213" s="17">
        <v>122121</v>
      </c>
      <c r="AA213" s="17">
        <v>15156</v>
      </c>
      <c r="AB213" s="17">
        <v>59916</v>
      </c>
      <c r="AC213" s="17">
        <v>41648</v>
      </c>
      <c r="AD213" s="17">
        <v>0</v>
      </c>
      <c r="AE213" s="17">
        <v>59825</v>
      </c>
      <c r="AF213" s="17">
        <v>49577</v>
      </c>
      <c r="AG213" s="17">
        <v>0</v>
      </c>
      <c r="AH213" s="17">
        <v>47884</v>
      </c>
      <c r="AI213" s="17">
        <v>341444</v>
      </c>
      <c r="AJ213" s="17">
        <v>17557</v>
      </c>
      <c r="AK213" s="17">
        <v>34097</v>
      </c>
      <c r="AL213" s="17">
        <v>8611</v>
      </c>
      <c r="AM213" s="17">
        <v>17020</v>
      </c>
      <c r="AN213" s="17">
        <v>90342</v>
      </c>
      <c r="AO213" s="17">
        <v>11068</v>
      </c>
      <c r="AP213" s="17">
        <v>97164</v>
      </c>
      <c r="AQ213" s="17">
        <v>2858652</v>
      </c>
      <c r="AR213" s="18"/>
      <c r="AS213" s="18"/>
    </row>
    <row r="214" spans="1:45" s="19" customFormat="1" ht="12" customHeight="1">
      <c r="A214" s="22">
        <v>36708</v>
      </c>
      <c r="B214" s="17">
        <v>17220</v>
      </c>
      <c r="C214" s="17">
        <v>33000</v>
      </c>
      <c r="D214" s="17">
        <v>60976</v>
      </c>
      <c r="E214" s="17">
        <v>220386</v>
      </c>
      <c r="F214" s="17">
        <v>58589</v>
      </c>
      <c r="G214" s="17">
        <v>105684</v>
      </c>
      <c r="H214" s="17">
        <v>0</v>
      </c>
      <c r="I214" s="17">
        <v>6209</v>
      </c>
      <c r="J214" s="17">
        <v>155045</v>
      </c>
      <c r="K214" s="17">
        <v>219324</v>
      </c>
      <c r="L214" s="17">
        <v>28756</v>
      </c>
      <c r="M214" s="17">
        <v>38500</v>
      </c>
      <c r="N214" s="17">
        <v>9084</v>
      </c>
      <c r="O214" s="17">
        <v>799905</v>
      </c>
      <c r="P214" s="17">
        <v>31733</v>
      </c>
      <c r="Q214" s="17">
        <v>60465</v>
      </c>
      <c r="R214" s="17">
        <v>7497</v>
      </c>
      <c r="S214" s="17">
        <v>142025</v>
      </c>
      <c r="T214" s="17">
        <v>26051</v>
      </c>
      <c r="U214" s="17">
        <v>0</v>
      </c>
      <c r="V214" s="17">
        <v>0</v>
      </c>
      <c r="W214" s="17">
        <v>1634</v>
      </c>
      <c r="X214" s="17">
        <v>53038</v>
      </c>
      <c r="Y214" s="17">
        <v>63759</v>
      </c>
      <c r="Z214" s="17">
        <v>89724</v>
      </c>
      <c r="AA214" s="17">
        <v>23237</v>
      </c>
      <c r="AB214" s="17">
        <v>82412</v>
      </c>
      <c r="AC214" s="17">
        <v>55864</v>
      </c>
      <c r="AD214" s="17">
        <v>78335</v>
      </c>
      <c r="AE214" s="17">
        <v>20068</v>
      </c>
      <c r="AF214" s="17">
        <v>38969</v>
      </c>
      <c r="AG214" s="17">
        <v>0</v>
      </c>
      <c r="AH214" s="17">
        <v>52092</v>
      </c>
      <c r="AI214" s="17">
        <v>330633</v>
      </c>
      <c r="AJ214" s="17">
        <v>15421</v>
      </c>
      <c r="AK214" s="17">
        <v>77470</v>
      </c>
      <c r="AL214" s="17">
        <v>5112</v>
      </c>
      <c r="AM214" s="17">
        <v>19797</v>
      </c>
      <c r="AN214" s="17">
        <v>140779</v>
      </c>
      <c r="AO214" s="17">
        <v>3750</v>
      </c>
      <c r="AP214" s="17">
        <v>126508</v>
      </c>
      <c r="AQ214" s="17">
        <v>3299051</v>
      </c>
      <c r="AR214" s="18"/>
      <c r="AS214" s="18"/>
    </row>
    <row r="215" spans="1:45" s="19" customFormat="1" ht="12" customHeight="1">
      <c r="A215" s="22">
        <v>36739</v>
      </c>
      <c r="B215" s="17">
        <v>19240</v>
      </c>
      <c r="C215" s="17">
        <v>30000</v>
      </c>
      <c r="D215" s="17">
        <v>60829</v>
      </c>
      <c r="E215" s="17">
        <v>93157</v>
      </c>
      <c r="F215" s="17">
        <v>88535</v>
      </c>
      <c r="G215" s="17">
        <v>82115</v>
      </c>
      <c r="H215" s="17">
        <v>0</v>
      </c>
      <c r="I215" s="17">
        <v>0</v>
      </c>
      <c r="J215" s="17">
        <v>168039</v>
      </c>
      <c r="K215" s="17">
        <v>165017</v>
      </c>
      <c r="L215" s="17">
        <v>6197</v>
      </c>
      <c r="M215" s="17">
        <v>0</v>
      </c>
      <c r="N215" s="17">
        <v>7629</v>
      </c>
      <c r="O215" s="17">
        <v>499722</v>
      </c>
      <c r="P215" s="17">
        <v>31792</v>
      </c>
      <c r="Q215" s="17">
        <v>71946</v>
      </c>
      <c r="R215" s="17">
        <v>34073</v>
      </c>
      <c r="S215" s="17">
        <v>158745</v>
      </c>
      <c r="T215" s="17">
        <v>29393</v>
      </c>
      <c r="U215" s="17">
        <v>0</v>
      </c>
      <c r="V215" s="17">
        <v>0</v>
      </c>
      <c r="W215" s="17">
        <v>547</v>
      </c>
      <c r="X215" s="17">
        <v>56356</v>
      </c>
      <c r="Y215" s="17">
        <v>72176</v>
      </c>
      <c r="Z215" s="17">
        <v>142182</v>
      </c>
      <c r="AA215" s="17">
        <v>20856</v>
      </c>
      <c r="AB215" s="17">
        <v>75960</v>
      </c>
      <c r="AC215" s="17">
        <v>55736</v>
      </c>
      <c r="AD215" s="17">
        <v>45015</v>
      </c>
      <c r="AE215" s="17">
        <v>45650</v>
      </c>
      <c r="AF215" s="17">
        <v>58224</v>
      </c>
      <c r="AG215" s="17">
        <v>0</v>
      </c>
      <c r="AH215" s="17">
        <v>53167</v>
      </c>
      <c r="AI215" s="17">
        <v>275828</v>
      </c>
      <c r="AJ215" s="17">
        <v>15470</v>
      </c>
      <c r="AK215" s="17">
        <v>95143</v>
      </c>
      <c r="AL215" s="17">
        <v>6878</v>
      </c>
      <c r="AM215" s="17">
        <v>20227</v>
      </c>
      <c r="AN215" s="17">
        <v>126938</v>
      </c>
      <c r="AO215" s="17">
        <v>9254</v>
      </c>
      <c r="AP215" s="17">
        <v>60587</v>
      </c>
      <c r="AQ215" s="17">
        <v>2782623</v>
      </c>
      <c r="AR215" s="18"/>
      <c r="AS215" s="18"/>
    </row>
    <row r="216" spans="1:45" s="19" customFormat="1" ht="12" customHeight="1">
      <c r="A216" s="22">
        <v>36770</v>
      </c>
      <c r="B216" s="17">
        <v>0</v>
      </c>
      <c r="C216" s="17">
        <v>83000</v>
      </c>
      <c r="D216" s="17">
        <v>64391</v>
      </c>
      <c r="E216" s="17">
        <v>177123</v>
      </c>
      <c r="F216" s="17">
        <v>87264</v>
      </c>
      <c r="G216" s="17">
        <v>72550</v>
      </c>
      <c r="H216" s="17">
        <v>0</v>
      </c>
      <c r="I216" s="17">
        <v>20628</v>
      </c>
      <c r="J216" s="17">
        <v>142756</v>
      </c>
      <c r="K216" s="17">
        <v>164269</v>
      </c>
      <c r="L216" s="17">
        <v>57189</v>
      </c>
      <c r="M216" s="17">
        <v>63451</v>
      </c>
      <c r="N216" s="17">
        <v>2522</v>
      </c>
      <c r="O216" s="17">
        <v>479613</v>
      </c>
      <c r="P216" s="17">
        <v>46899</v>
      </c>
      <c r="Q216" s="17">
        <v>37370</v>
      </c>
      <c r="R216" s="17">
        <v>8129</v>
      </c>
      <c r="S216" s="17">
        <v>169786</v>
      </c>
      <c r="T216" s="17">
        <v>34401</v>
      </c>
      <c r="U216" s="17">
        <v>0</v>
      </c>
      <c r="V216" s="17">
        <v>0</v>
      </c>
      <c r="W216" s="17">
        <v>530</v>
      </c>
      <c r="X216" s="17">
        <v>45995</v>
      </c>
      <c r="Y216" s="17">
        <v>57903</v>
      </c>
      <c r="Z216" s="17">
        <v>127490</v>
      </c>
      <c r="AA216" s="17">
        <v>19079</v>
      </c>
      <c r="AB216" s="17">
        <v>76821</v>
      </c>
      <c r="AC216" s="17">
        <v>37383</v>
      </c>
      <c r="AD216" s="17">
        <v>39281</v>
      </c>
      <c r="AE216" s="17">
        <v>1225</v>
      </c>
      <c r="AF216" s="17">
        <v>72644</v>
      </c>
      <c r="AG216" s="17">
        <v>0</v>
      </c>
      <c r="AH216" s="17">
        <v>46436</v>
      </c>
      <c r="AI216" s="17">
        <v>255344</v>
      </c>
      <c r="AJ216" s="17">
        <v>10499</v>
      </c>
      <c r="AK216" s="17">
        <v>63808</v>
      </c>
      <c r="AL216" s="17">
        <v>11786</v>
      </c>
      <c r="AM216" s="17">
        <v>16260</v>
      </c>
      <c r="AN216" s="17">
        <v>137120</v>
      </c>
      <c r="AO216" s="17">
        <v>10450</v>
      </c>
      <c r="AP216" s="17">
        <v>80464</v>
      </c>
      <c r="AQ216" s="17">
        <v>2821859</v>
      </c>
      <c r="AR216" s="18"/>
      <c r="AS216" s="18"/>
    </row>
    <row r="217" spans="1:45" s="19" customFormat="1" ht="12" customHeight="1">
      <c r="A217" s="22">
        <v>36800</v>
      </c>
      <c r="B217" s="17">
        <v>20670</v>
      </c>
      <c r="C217" s="17">
        <v>0</v>
      </c>
      <c r="D217" s="17">
        <v>71897</v>
      </c>
      <c r="E217" s="17">
        <v>152388</v>
      </c>
      <c r="F217" s="17">
        <v>60498</v>
      </c>
      <c r="G217" s="17">
        <v>49159</v>
      </c>
      <c r="H217" s="17">
        <v>0</v>
      </c>
      <c r="I217" s="17">
        <v>0</v>
      </c>
      <c r="J217" s="17">
        <v>198946</v>
      </c>
      <c r="K217" s="17">
        <v>231537</v>
      </c>
      <c r="L217" s="17">
        <v>40001</v>
      </c>
      <c r="M217" s="17">
        <v>0</v>
      </c>
      <c r="N217" s="17">
        <v>3186</v>
      </c>
      <c r="O217" s="17">
        <v>62053</v>
      </c>
      <c r="P217" s="17">
        <v>22419</v>
      </c>
      <c r="Q217" s="17">
        <v>55775</v>
      </c>
      <c r="R217" s="17">
        <v>9232</v>
      </c>
      <c r="S217" s="17">
        <v>169891</v>
      </c>
      <c r="T217" s="17">
        <v>23645</v>
      </c>
      <c r="U217" s="17">
        <v>0</v>
      </c>
      <c r="V217" s="17">
        <v>0</v>
      </c>
      <c r="W217" s="17">
        <v>208</v>
      </c>
      <c r="X217" s="17">
        <v>29419</v>
      </c>
      <c r="Y217" s="17">
        <v>68009</v>
      </c>
      <c r="Z217" s="17">
        <v>120453</v>
      </c>
      <c r="AA217" s="17">
        <v>20426</v>
      </c>
      <c r="AB217" s="17">
        <v>104151</v>
      </c>
      <c r="AC217" s="17">
        <v>43659</v>
      </c>
      <c r="AD217" s="17">
        <v>83606</v>
      </c>
      <c r="AE217" s="17">
        <v>36296</v>
      </c>
      <c r="AF217" s="17">
        <v>81546</v>
      </c>
      <c r="AG217" s="17">
        <v>0</v>
      </c>
      <c r="AH217" s="17">
        <v>48695</v>
      </c>
      <c r="AI217" s="17">
        <v>275774</v>
      </c>
      <c r="AJ217" s="17">
        <v>10977</v>
      </c>
      <c r="AK217" s="17">
        <v>81850</v>
      </c>
      <c r="AL217" s="17">
        <v>5767</v>
      </c>
      <c r="AM217" s="17">
        <v>18883</v>
      </c>
      <c r="AN217" s="17">
        <v>107042</v>
      </c>
      <c r="AO217" s="17">
        <v>12157</v>
      </c>
      <c r="AP217" s="17">
        <v>133090</v>
      </c>
      <c r="AQ217" s="17">
        <v>2453305</v>
      </c>
      <c r="AR217" s="18"/>
      <c r="AS217" s="18"/>
    </row>
    <row r="218" spans="1:45" s="19" customFormat="1" ht="12" customHeight="1">
      <c r="A218" s="22">
        <v>36831</v>
      </c>
      <c r="B218" s="17">
        <v>0</v>
      </c>
      <c r="C218" s="17">
        <v>88181</v>
      </c>
      <c r="D218" s="17">
        <v>62616</v>
      </c>
      <c r="E218" s="17">
        <v>141155</v>
      </c>
      <c r="F218" s="17">
        <v>60650</v>
      </c>
      <c r="G218" s="17">
        <v>118152</v>
      </c>
      <c r="H218" s="17">
        <v>0</v>
      </c>
      <c r="I218" s="17">
        <v>6244</v>
      </c>
      <c r="J218" s="17">
        <v>163476</v>
      </c>
      <c r="K218" s="17">
        <v>180689</v>
      </c>
      <c r="L218" s="17">
        <v>41562</v>
      </c>
      <c r="M218" s="17">
        <v>26081</v>
      </c>
      <c r="N218" s="17">
        <v>3084</v>
      </c>
      <c r="O218" s="17">
        <v>87634</v>
      </c>
      <c r="P218" s="17">
        <v>36265</v>
      </c>
      <c r="Q218" s="17">
        <v>11745</v>
      </c>
      <c r="R218" s="17">
        <v>7472</v>
      </c>
      <c r="S218" s="17">
        <v>147747</v>
      </c>
      <c r="T218" s="17">
        <v>28879</v>
      </c>
      <c r="U218" s="17">
        <v>0</v>
      </c>
      <c r="V218" s="17">
        <v>0</v>
      </c>
      <c r="W218" s="17">
        <v>872</v>
      </c>
      <c r="X218" s="17">
        <v>14141</v>
      </c>
      <c r="Y218" s="17">
        <v>57255</v>
      </c>
      <c r="Z218" s="17">
        <v>92826</v>
      </c>
      <c r="AA218" s="17">
        <v>17453</v>
      </c>
      <c r="AB218" s="17">
        <v>37392</v>
      </c>
      <c r="AC218" s="17">
        <v>22355</v>
      </c>
      <c r="AD218" s="17">
        <v>0</v>
      </c>
      <c r="AE218" s="17">
        <v>37472</v>
      </c>
      <c r="AF218" s="17">
        <v>44706</v>
      </c>
      <c r="AG218" s="17">
        <v>0</v>
      </c>
      <c r="AH218" s="17">
        <v>30794</v>
      </c>
      <c r="AI218" s="17">
        <v>118092</v>
      </c>
      <c r="AJ218" s="17">
        <v>16121</v>
      </c>
      <c r="AK218" s="17">
        <v>86255</v>
      </c>
      <c r="AL218" s="17">
        <v>6267</v>
      </c>
      <c r="AM218" s="17">
        <v>20660</v>
      </c>
      <c r="AN218" s="17">
        <v>69492</v>
      </c>
      <c r="AO218" s="17">
        <v>30790</v>
      </c>
      <c r="AP218" s="17">
        <v>38123</v>
      </c>
      <c r="AQ218" s="17">
        <v>1952698</v>
      </c>
      <c r="AR218" s="18"/>
      <c r="AS218" s="18"/>
    </row>
    <row r="219" spans="1:45" s="19" customFormat="1" ht="12" customHeight="1">
      <c r="A219" s="22">
        <v>36861</v>
      </c>
      <c r="B219" s="17">
        <v>0</v>
      </c>
      <c r="C219" s="17">
        <v>59566</v>
      </c>
      <c r="D219" s="17">
        <v>73867</v>
      </c>
      <c r="E219" s="17">
        <v>185212</v>
      </c>
      <c r="F219" s="17">
        <v>65551</v>
      </c>
      <c r="G219" s="17">
        <v>23701</v>
      </c>
      <c r="H219" s="17">
        <v>0</v>
      </c>
      <c r="I219" s="17">
        <v>0</v>
      </c>
      <c r="J219" s="17">
        <v>120274</v>
      </c>
      <c r="K219" s="17">
        <v>188333</v>
      </c>
      <c r="L219" s="17">
        <v>6282</v>
      </c>
      <c r="M219" s="17">
        <v>38500</v>
      </c>
      <c r="N219" s="17">
        <v>3910</v>
      </c>
      <c r="O219" s="17">
        <v>50303</v>
      </c>
      <c r="P219" s="17">
        <v>31580</v>
      </c>
      <c r="Q219" s="17">
        <v>34635</v>
      </c>
      <c r="R219" s="17">
        <v>4283</v>
      </c>
      <c r="S219" s="17">
        <v>115732</v>
      </c>
      <c r="T219" s="17">
        <v>0</v>
      </c>
      <c r="U219" s="17">
        <v>0</v>
      </c>
      <c r="V219" s="17">
        <v>0</v>
      </c>
      <c r="W219" s="17">
        <v>372</v>
      </c>
      <c r="X219" s="17">
        <v>711</v>
      </c>
      <c r="Y219" s="17">
        <v>40352</v>
      </c>
      <c r="Z219" s="17">
        <v>87985</v>
      </c>
      <c r="AA219" s="17">
        <v>4551</v>
      </c>
      <c r="AB219" s="17">
        <v>47736</v>
      </c>
      <c r="AC219" s="17">
        <v>12222</v>
      </c>
      <c r="AD219" s="17">
        <v>37338</v>
      </c>
      <c r="AE219" s="17">
        <v>24897</v>
      </c>
      <c r="AF219" s="17">
        <v>47952</v>
      </c>
      <c r="AG219" s="17">
        <v>0</v>
      </c>
      <c r="AH219" s="17">
        <v>28042</v>
      </c>
      <c r="AI219" s="17">
        <v>169745</v>
      </c>
      <c r="AJ219" s="17">
        <v>13410</v>
      </c>
      <c r="AK219" s="17">
        <v>52353</v>
      </c>
      <c r="AL219" s="17">
        <v>6015</v>
      </c>
      <c r="AM219" s="17">
        <v>14649</v>
      </c>
      <c r="AN219" s="17">
        <v>81742</v>
      </c>
      <c r="AO219" s="17">
        <v>0</v>
      </c>
      <c r="AP219" s="17">
        <v>27968</v>
      </c>
      <c r="AQ219" s="17">
        <v>1699769</v>
      </c>
      <c r="AR219" s="18"/>
      <c r="AS219" s="18"/>
    </row>
    <row r="220" spans="1:45" s="19" customFormat="1" ht="12" customHeight="1">
      <c r="A220" s="22">
        <v>36892</v>
      </c>
      <c r="B220" s="17">
        <v>86</v>
      </c>
      <c r="C220" s="17">
        <v>0</v>
      </c>
      <c r="D220" s="17">
        <v>85864</v>
      </c>
      <c r="E220" s="17">
        <v>119251</v>
      </c>
      <c r="F220" s="17">
        <v>31430</v>
      </c>
      <c r="G220" s="17">
        <v>29624</v>
      </c>
      <c r="H220" s="17">
        <v>0</v>
      </c>
      <c r="I220" s="17">
        <v>0</v>
      </c>
      <c r="J220" s="17">
        <v>197886</v>
      </c>
      <c r="K220" s="17">
        <v>108160</v>
      </c>
      <c r="L220" s="17">
        <v>20</v>
      </c>
      <c r="M220" s="17">
        <v>0</v>
      </c>
      <c r="N220" s="17">
        <v>10</v>
      </c>
      <c r="O220" s="17">
        <v>66000</v>
      </c>
      <c r="P220" s="17">
        <v>23413</v>
      </c>
      <c r="Q220" s="17">
        <v>0</v>
      </c>
      <c r="R220" s="17">
        <v>3356</v>
      </c>
      <c r="S220" s="17">
        <v>34018</v>
      </c>
      <c r="T220" s="17">
        <v>0</v>
      </c>
      <c r="U220" s="17">
        <v>0</v>
      </c>
      <c r="V220" s="17">
        <v>0</v>
      </c>
      <c r="W220" s="17">
        <v>554</v>
      </c>
      <c r="X220" s="17">
        <v>2573</v>
      </c>
      <c r="Y220" s="17">
        <v>5535</v>
      </c>
      <c r="Z220" s="17">
        <v>28433</v>
      </c>
      <c r="AA220" s="17">
        <v>3769</v>
      </c>
      <c r="AB220" s="17">
        <v>100</v>
      </c>
      <c r="AC220" s="17">
        <v>46108</v>
      </c>
      <c r="AD220" s="17">
        <v>41127</v>
      </c>
      <c r="AE220" s="17">
        <v>7014</v>
      </c>
      <c r="AF220" s="17">
        <v>30093</v>
      </c>
      <c r="AG220" s="17">
        <v>0</v>
      </c>
      <c r="AH220" s="17">
        <v>34846</v>
      </c>
      <c r="AI220" s="17">
        <v>115841</v>
      </c>
      <c r="AJ220" s="17">
        <v>9508</v>
      </c>
      <c r="AK220" s="17">
        <v>73906</v>
      </c>
      <c r="AL220" s="17">
        <v>2078</v>
      </c>
      <c r="AM220" s="17">
        <v>8581</v>
      </c>
      <c r="AN220" s="17">
        <v>72589</v>
      </c>
      <c r="AO220" s="17">
        <v>0</v>
      </c>
      <c r="AP220" s="17">
        <v>41444</v>
      </c>
      <c r="AQ220" s="17">
        <v>1223217</v>
      </c>
      <c r="AR220" s="18"/>
      <c r="AS220" s="18"/>
    </row>
    <row r="221" spans="1:45" s="19" customFormat="1" ht="12" customHeight="1">
      <c r="A221" s="22">
        <v>36923</v>
      </c>
      <c r="B221" s="17">
        <v>0</v>
      </c>
      <c r="C221" s="17">
        <v>78001</v>
      </c>
      <c r="D221" s="17">
        <v>71210</v>
      </c>
      <c r="E221" s="17">
        <v>68536</v>
      </c>
      <c r="F221" s="17">
        <v>57361</v>
      </c>
      <c r="G221" s="17">
        <v>54448</v>
      </c>
      <c r="H221" s="17">
        <v>0</v>
      </c>
      <c r="I221" s="17">
        <v>20016</v>
      </c>
      <c r="J221" s="17">
        <v>71497</v>
      </c>
      <c r="K221" s="17">
        <v>145146</v>
      </c>
      <c r="L221" s="17">
        <v>27514</v>
      </c>
      <c r="M221" s="17">
        <v>33039</v>
      </c>
      <c r="N221" s="17">
        <v>0</v>
      </c>
      <c r="O221" s="17">
        <v>110745</v>
      </c>
      <c r="P221" s="17">
        <v>40</v>
      </c>
      <c r="Q221" s="17">
        <v>33951</v>
      </c>
      <c r="R221" s="17">
        <v>2300</v>
      </c>
      <c r="S221" s="17">
        <v>35751</v>
      </c>
      <c r="T221" s="17">
        <v>0</v>
      </c>
      <c r="U221" s="17">
        <v>0</v>
      </c>
      <c r="V221" s="17">
        <v>0</v>
      </c>
      <c r="W221" s="17">
        <v>467</v>
      </c>
      <c r="X221" s="17">
        <v>7787</v>
      </c>
      <c r="Y221" s="17">
        <v>4526</v>
      </c>
      <c r="Z221" s="17">
        <v>25972</v>
      </c>
      <c r="AA221" s="17">
        <v>6702</v>
      </c>
      <c r="AB221" s="17">
        <v>118</v>
      </c>
      <c r="AC221" s="17">
        <v>44591</v>
      </c>
      <c r="AD221" s="17">
        <v>2</v>
      </c>
      <c r="AE221" s="17">
        <v>40898</v>
      </c>
      <c r="AF221" s="17">
        <v>30094</v>
      </c>
      <c r="AG221" s="17">
        <v>0</v>
      </c>
      <c r="AH221" s="17">
        <v>44825</v>
      </c>
      <c r="AI221" s="17">
        <v>161862</v>
      </c>
      <c r="AJ221" s="17">
        <v>12420</v>
      </c>
      <c r="AK221" s="17">
        <v>37559</v>
      </c>
      <c r="AL221" s="17">
        <v>8278</v>
      </c>
      <c r="AM221" s="17">
        <v>9035</v>
      </c>
      <c r="AN221" s="17">
        <v>65336</v>
      </c>
      <c r="AO221" s="17">
        <v>0</v>
      </c>
      <c r="AP221" s="17">
        <v>85234</v>
      </c>
      <c r="AQ221" s="17">
        <v>1395261</v>
      </c>
      <c r="AR221" s="18"/>
      <c r="AS221" s="18"/>
    </row>
    <row r="222" spans="1:45" s="19" customFormat="1" ht="12" customHeight="1">
      <c r="A222" s="22">
        <v>36951</v>
      </c>
      <c r="B222" s="17">
        <v>0</v>
      </c>
      <c r="C222" s="17">
        <v>0</v>
      </c>
      <c r="D222" s="17">
        <v>90734</v>
      </c>
      <c r="E222" s="17">
        <v>163752</v>
      </c>
      <c r="F222" s="17">
        <v>58143</v>
      </c>
      <c r="G222" s="17">
        <v>103294</v>
      </c>
      <c r="H222" s="17">
        <v>0</v>
      </c>
      <c r="I222" s="17">
        <v>0</v>
      </c>
      <c r="J222" s="17">
        <v>200846</v>
      </c>
      <c r="K222" s="17">
        <v>197184</v>
      </c>
      <c r="L222" s="17">
        <v>0</v>
      </c>
      <c r="M222" s="17">
        <v>37356</v>
      </c>
      <c r="N222" s="17">
        <v>0</v>
      </c>
      <c r="O222" s="17">
        <v>87281</v>
      </c>
      <c r="P222" s="17">
        <v>60</v>
      </c>
      <c r="Q222" s="17">
        <v>14455</v>
      </c>
      <c r="R222" s="17">
        <v>3110</v>
      </c>
      <c r="S222" s="17">
        <v>42578</v>
      </c>
      <c r="T222" s="17">
        <v>2218</v>
      </c>
      <c r="U222" s="17">
        <v>0</v>
      </c>
      <c r="V222" s="17">
        <v>0</v>
      </c>
      <c r="W222" s="17">
        <v>291</v>
      </c>
      <c r="X222" s="17">
        <v>12031</v>
      </c>
      <c r="Y222" s="17">
        <v>33896</v>
      </c>
      <c r="Z222" s="17">
        <v>54055</v>
      </c>
      <c r="AA222" s="17">
        <v>5619</v>
      </c>
      <c r="AB222" s="17">
        <v>22405</v>
      </c>
      <c r="AC222" s="17">
        <v>15123</v>
      </c>
      <c r="AD222" s="17">
        <v>427</v>
      </c>
      <c r="AE222" s="17">
        <v>41961</v>
      </c>
      <c r="AF222" s="17">
        <v>0</v>
      </c>
      <c r="AG222" s="17">
        <v>0</v>
      </c>
      <c r="AH222" s="17">
        <v>54659</v>
      </c>
      <c r="AI222" s="17">
        <v>130708</v>
      </c>
      <c r="AJ222" s="17">
        <v>9722</v>
      </c>
      <c r="AK222" s="17">
        <v>51190</v>
      </c>
      <c r="AL222" s="17">
        <v>4300</v>
      </c>
      <c r="AM222" s="17">
        <v>6598</v>
      </c>
      <c r="AN222" s="17">
        <v>103929</v>
      </c>
      <c r="AO222" s="17">
        <v>0</v>
      </c>
      <c r="AP222" s="17">
        <v>140230</v>
      </c>
      <c r="AQ222" s="17">
        <v>1688155</v>
      </c>
      <c r="AR222" s="18"/>
      <c r="AS222" s="18"/>
    </row>
    <row r="223" spans="1:45" s="19" customFormat="1" ht="12" customHeight="1">
      <c r="A223" s="22">
        <v>36982</v>
      </c>
      <c r="B223" s="17">
        <v>22161</v>
      </c>
      <c r="C223" s="17">
        <v>51620</v>
      </c>
      <c r="D223" s="17">
        <v>76074</v>
      </c>
      <c r="E223" s="17">
        <v>133674</v>
      </c>
      <c r="F223" s="17">
        <v>70</v>
      </c>
      <c r="G223" s="17">
        <v>140694</v>
      </c>
      <c r="H223" s="17">
        <v>0</v>
      </c>
      <c r="I223" s="17">
        <v>0</v>
      </c>
      <c r="J223" s="17">
        <v>138460</v>
      </c>
      <c r="K223" s="17">
        <v>164559</v>
      </c>
      <c r="L223" s="17">
        <v>0</v>
      </c>
      <c r="M223" s="17">
        <v>31531</v>
      </c>
      <c r="N223" s="17">
        <v>5443</v>
      </c>
      <c r="O223" s="17">
        <v>179968</v>
      </c>
      <c r="P223" s="17">
        <v>14408</v>
      </c>
      <c r="Q223" s="17">
        <v>50250</v>
      </c>
      <c r="R223" s="17">
        <v>4245</v>
      </c>
      <c r="S223" s="17">
        <v>98608</v>
      </c>
      <c r="T223" s="17">
        <v>19086</v>
      </c>
      <c r="U223" s="17">
        <v>0</v>
      </c>
      <c r="V223" s="17">
        <v>0</v>
      </c>
      <c r="W223" s="17">
        <v>823</v>
      </c>
      <c r="X223" s="17">
        <v>8407</v>
      </c>
      <c r="Y223" s="17">
        <v>49395</v>
      </c>
      <c r="Z223" s="17">
        <v>116319</v>
      </c>
      <c r="AA223" s="17">
        <v>20133</v>
      </c>
      <c r="AB223" s="17">
        <v>81908</v>
      </c>
      <c r="AC223" s="17">
        <v>44986</v>
      </c>
      <c r="AD223" s="17">
        <v>39774</v>
      </c>
      <c r="AE223" s="17">
        <v>26927</v>
      </c>
      <c r="AF223" s="17">
        <v>30091</v>
      </c>
      <c r="AG223" s="17">
        <v>0</v>
      </c>
      <c r="AH223" s="17">
        <v>56759</v>
      </c>
      <c r="AI223" s="17">
        <v>297040</v>
      </c>
      <c r="AJ223" s="17">
        <v>12072</v>
      </c>
      <c r="AK223" s="17">
        <v>210</v>
      </c>
      <c r="AL223" s="17">
        <v>9304</v>
      </c>
      <c r="AM223" s="17">
        <v>14724</v>
      </c>
      <c r="AN223" s="17">
        <v>105964</v>
      </c>
      <c r="AO223" s="17">
        <v>5443</v>
      </c>
      <c r="AP223" s="17">
        <v>97578</v>
      </c>
      <c r="AQ223" s="17">
        <v>2148708</v>
      </c>
      <c r="AR223" s="18"/>
      <c r="AS223" s="18"/>
    </row>
    <row r="224" spans="1:45" s="19" customFormat="1" ht="12" customHeight="1">
      <c r="A224" s="22">
        <v>37012</v>
      </c>
      <c r="B224" s="17">
        <v>0</v>
      </c>
      <c r="C224" s="17">
        <v>40000</v>
      </c>
      <c r="D224" s="17">
        <v>92004</v>
      </c>
      <c r="E224" s="17">
        <v>295741</v>
      </c>
      <c r="F224" s="17">
        <v>44027</v>
      </c>
      <c r="G224" s="17">
        <v>94054</v>
      </c>
      <c r="H224" s="17">
        <v>0</v>
      </c>
      <c r="I224" s="17">
        <v>0</v>
      </c>
      <c r="J224" s="17">
        <v>138221</v>
      </c>
      <c r="K224" s="17">
        <v>150778</v>
      </c>
      <c r="L224" s="17">
        <v>27488</v>
      </c>
      <c r="M224" s="17">
        <v>37254</v>
      </c>
      <c r="N224" s="17">
        <v>2732</v>
      </c>
      <c r="O224" s="17">
        <v>309732</v>
      </c>
      <c r="P224" s="17">
        <v>26253</v>
      </c>
      <c r="Q224" s="17">
        <v>33069</v>
      </c>
      <c r="R224" s="17">
        <v>9150</v>
      </c>
      <c r="S224" s="17">
        <v>158981</v>
      </c>
      <c r="T224" s="17">
        <v>28720</v>
      </c>
      <c r="U224" s="17">
        <v>9</v>
      </c>
      <c r="V224" s="17">
        <v>0</v>
      </c>
      <c r="W224" s="17">
        <v>312</v>
      </c>
      <c r="X224" s="17">
        <v>30826</v>
      </c>
      <c r="Y224" s="17">
        <v>81508</v>
      </c>
      <c r="Z224" s="17">
        <v>127991</v>
      </c>
      <c r="AA224" s="17">
        <v>23385</v>
      </c>
      <c r="AB224" s="17">
        <v>92023</v>
      </c>
      <c r="AC224" s="17">
        <v>50643</v>
      </c>
      <c r="AD224" s="17">
        <v>38687</v>
      </c>
      <c r="AE224" s="17">
        <v>41168</v>
      </c>
      <c r="AF224" s="17">
        <v>72671</v>
      </c>
      <c r="AG224" s="17">
        <v>0</v>
      </c>
      <c r="AH224" s="17">
        <v>48076</v>
      </c>
      <c r="AI224" s="17">
        <v>227518</v>
      </c>
      <c r="AJ224" s="17">
        <v>17475</v>
      </c>
      <c r="AK224" s="17">
        <v>113778</v>
      </c>
      <c r="AL224" s="17">
        <v>4144</v>
      </c>
      <c r="AM224" s="17">
        <v>21004</v>
      </c>
      <c r="AN224" s="17">
        <v>118691</v>
      </c>
      <c r="AO224" s="17">
        <v>11362</v>
      </c>
      <c r="AP224" s="17">
        <v>113100</v>
      </c>
      <c r="AQ224" s="17">
        <v>2722575</v>
      </c>
      <c r="AR224" s="18"/>
      <c r="AS224" s="18"/>
    </row>
    <row r="225" spans="1:45" s="19" customFormat="1" ht="12" customHeight="1">
      <c r="A225" s="22">
        <v>37043</v>
      </c>
      <c r="B225" s="17">
        <v>22054</v>
      </c>
      <c r="C225" s="17">
        <v>50550</v>
      </c>
      <c r="D225" s="17">
        <v>82594</v>
      </c>
      <c r="E225" s="17">
        <v>299118</v>
      </c>
      <c r="F225" s="17">
        <v>78627</v>
      </c>
      <c r="G225" s="17">
        <v>103645</v>
      </c>
      <c r="H225" s="17">
        <v>0</v>
      </c>
      <c r="I225" s="17">
        <v>0</v>
      </c>
      <c r="J225" s="17">
        <v>198781</v>
      </c>
      <c r="K225" s="17">
        <v>184710</v>
      </c>
      <c r="L225" s="17">
        <v>0</v>
      </c>
      <c r="M225" s="17">
        <v>0</v>
      </c>
      <c r="N225" s="17">
        <v>4536</v>
      </c>
      <c r="O225" s="17">
        <v>352740</v>
      </c>
      <c r="P225" s="17">
        <v>29400</v>
      </c>
      <c r="Q225" s="17">
        <v>37</v>
      </c>
      <c r="R225" s="17">
        <v>9718</v>
      </c>
      <c r="S225" s="17">
        <v>140836</v>
      </c>
      <c r="T225" s="17">
        <v>31374</v>
      </c>
      <c r="U225" s="17">
        <v>0</v>
      </c>
      <c r="V225" s="17">
        <v>0</v>
      </c>
      <c r="W225" s="17">
        <v>622</v>
      </c>
      <c r="X225" s="17">
        <v>29186</v>
      </c>
      <c r="Y225" s="17">
        <v>67551</v>
      </c>
      <c r="Z225" s="17">
        <v>162629</v>
      </c>
      <c r="AA225" s="17">
        <v>17053</v>
      </c>
      <c r="AB225" s="17">
        <v>103534</v>
      </c>
      <c r="AC225" s="17">
        <v>57529</v>
      </c>
      <c r="AD225" s="17">
        <v>38717</v>
      </c>
      <c r="AE225" s="17">
        <v>39378</v>
      </c>
      <c r="AF225" s="17">
        <v>86021</v>
      </c>
      <c r="AG225" s="17">
        <v>0</v>
      </c>
      <c r="AH225" s="17">
        <v>45081</v>
      </c>
      <c r="AI225" s="17">
        <v>242356</v>
      </c>
      <c r="AJ225" s="17">
        <v>16461</v>
      </c>
      <c r="AK225" s="17">
        <v>66288</v>
      </c>
      <c r="AL225" s="17">
        <v>5329</v>
      </c>
      <c r="AM225" s="17">
        <v>20204</v>
      </c>
      <c r="AN225" s="17">
        <v>128903</v>
      </c>
      <c r="AO225" s="17">
        <v>12157</v>
      </c>
      <c r="AP225" s="17">
        <v>114653</v>
      </c>
      <c r="AQ225" s="17">
        <v>2842372</v>
      </c>
      <c r="AR225" s="18"/>
      <c r="AS225" s="18"/>
    </row>
    <row r="226" spans="1:45" s="19" customFormat="1" ht="12" customHeight="1">
      <c r="A226" s="22">
        <v>37073</v>
      </c>
      <c r="B226" s="17">
        <v>0</v>
      </c>
      <c r="C226" s="17">
        <v>50566</v>
      </c>
      <c r="D226" s="17">
        <v>72844</v>
      </c>
      <c r="E226" s="17">
        <v>238477</v>
      </c>
      <c r="F226" s="17">
        <v>39796</v>
      </c>
      <c r="G226" s="17">
        <v>143501</v>
      </c>
      <c r="H226" s="17">
        <v>0</v>
      </c>
      <c r="I226" s="17">
        <v>0</v>
      </c>
      <c r="J226" s="17">
        <v>106822</v>
      </c>
      <c r="K226" s="17">
        <v>162066</v>
      </c>
      <c r="L226" s="17">
        <v>3220</v>
      </c>
      <c r="M226" s="17">
        <v>31526</v>
      </c>
      <c r="N226" s="17">
        <v>11</v>
      </c>
      <c r="O226" s="17">
        <v>321423</v>
      </c>
      <c r="P226" s="17">
        <v>26164</v>
      </c>
      <c r="Q226" s="17">
        <v>37114</v>
      </c>
      <c r="R226" s="17">
        <v>10593</v>
      </c>
      <c r="S226" s="17">
        <v>107145</v>
      </c>
      <c r="T226" s="17">
        <v>11853</v>
      </c>
      <c r="U226" s="17">
        <v>0</v>
      </c>
      <c r="V226" s="17">
        <v>0</v>
      </c>
      <c r="W226" s="17">
        <v>695</v>
      </c>
      <c r="X226" s="17">
        <v>40306</v>
      </c>
      <c r="Y226" s="17">
        <v>75661</v>
      </c>
      <c r="Z226" s="17">
        <v>167160</v>
      </c>
      <c r="AA226" s="17">
        <v>24076</v>
      </c>
      <c r="AB226" s="17">
        <v>97890</v>
      </c>
      <c r="AC226" s="17">
        <v>53480</v>
      </c>
      <c r="AD226" s="17">
        <v>37517</v>
      </c>
      <c r="AE226" s="17">
        <v>25460</v>
      </c>
      <c r="AF226" s="17">
        <v>48876</v>
      </c>
      <c r="AG226" s="17">
        <v>0</v>
      </c>
      <c r="AH226" s="17">
        <v>53299</v>
      </c>
      <c r="AI226" s="17">
        <v>327427</v>
      </c>
      <c r="AJ226" s="17">
        <v>18819</v>
      </c>
      <c r="AK226" s="17">
        <v>67150</v>
      </c>
      <c r="AL226" s="17">
        <v>5420</v>
      </c>
      <c r="AM226" s="17">
        <v>20943</v>
      </c>
      <c r="AN226" s="17">
        <v>113818</v>
      </c>
      <c r="AO226" s="17">
        <v>16692</v>
      </c>
      <c r="AP226" s="17">
        <v>192558</v>
      </c>
      <c r="AQ226" s="17">
        <v>2750368</v>
      </c>
      <c r="AR226" s="18"/>
      <c r="AS226" s="18"/>
    </row>
    <row r="227" spans="1:45" s="19" customFormat="1" ht="12" customHeight="1">
      <c r="A227" s="22">
        <v>37104</v>
      </c>
      <c r="B227" s="17">
        <v>23449</v>
      </c>
      <c r="C227" s="17">
        <v>45746</v>
      </c>
      <c r="D227" s="17">
        <v>76266</v>
      </c>
      <c r="E227" s="17">
        <v>191698</v>
      </c>
      <c r="F227" s="17">
        <v>80704</v>
      </c>
      <c r="G227" s="17">
        <v>104090</v>
      </c>
      <c r="H227" s="17">
        <v>0</v>
      </c>
      <c r="I227" s="17">
        <v>0</v>
      </c>
      <c r="J227" s="17">
        <v>146915</v>
      </c>
      <c r="K227" s="17">
        <v>139275</v>
      </c>
      <c r="L227" s="17">
        <v>20820</v>
      </c>
      <c r="M227" s="17">
        <v>34475</v>
      </c>
      <c r="N227" s="17">
        <v>11</v>
      </c>
      <c r="O227" s="17">
        <v>385330</v>
      </c>
      <c r="P227" s="17">
        <v>50180</v>
      </c>
      <c r="Q227" s="17">
        <v>29770</v>
      </c>
      <c r="R227" s="17">
        <v>12472</v>
      </c>
      <c r="S227" s="17">
        <v>138199</v>
      </c>
      <c r="T227" s="17">
        <v>65080</v>
      </c>
      <c r="U227" s="17">
        <v>0</v>
      </c>
      <c r="V227" s="17">
        <v>0</v>
      </c>
      <c r="W227" s="17">
        <v>588</v>
      </c>
      <c r="X227" s="17">
        <v>53829</v>
      </c>
      <c r="Y227" s="17">
        <v>86340</v>
      </c>
      <c r="Z227" s="17">
        <v>58775</v>
      </c>
      <c r="AA227" s="17">
        <v>21671</v>
      </c>
      <c r="AB227" s="17">
        <v>101320</v>
      </c>
      <c r="AC227" s="17">
        <v>72275</v>
      </c>
      <c r="AD227" s="17">
        <v>42209</v>
      </c>
      <c r="AE227" s="17">
        <v>43861</v>
      </c>
      <c r="AF227" s="17">
        <v>40468</v>
      </c>
      <c r="AG227" s="17">
        <v>0</v>
      </c>
      <c r="AH227" s="17">
        <v>49416</v>
      </c>
      <c r="AI227" s="17">
        <v>282699</v>
      </c>
      <c r="AJ227" s="17">
        <v>16429</v>
      </c>
      <c r="AK227" s="17">
        <v>109862</v>
      </c>
      <c r="AL227" s="17">
        <v>9379</v>
      </c>
      <c r="AM227" s="17">
        <v>22518</v>
      </c>
      <c r="AN227" s="17">
        <v>110573</v>
      </c>
      <c r="AO227" s="17">
        <v>15565</v>
      </c>
      <c r="AP227" s="17">
        <v>79195</v>
      </c>
      <c r="AQ227" s="17">
        <v>2761452</v>
      </c>
      <c r="AR227" s="18"/>
      <c r="AS227" s="18"/>
    </row>
    <row r="228" spans="1:45" s="19" customFormat="1" ht="12" customHeight="1">
      <c r="A228" s="22">
        <v>37135</v>
      </c>
      <c r="B228" s="17">
        <v>23003</v>
      </c>
      <c r="C228" s="17">
        <v>0</v>
      </c>
      <c r="D228" s="17">
        <v>73882</v>
      </c>
      <c r="E228" s="17">
        <v>220859</v>
      </c>
      <c r="F228" s="17">
        <v>36501</v>
      </c>
      <c r="G228" s="17">
        <v>69459</v>
      </c>
      <c r="H228" s="17">
        <v>0</v>
      </c>
      <c r="I228" s="17">
        <v>0</v>
      </c>
      <c r="J228" s="17">
        <v>152785</v>
      </c>
      <c r="K228" s="17">
        <v>204337</v>
      </c>
      <c r="L228" s="17">
        <v>0</v>
      </c>
      <c r="M228" s="17">
        <v>0</v>
      </c>
      <c r="N228" s="17">
        <v>0</v>
      </c>
      <c r="O228" s="17">
        <v>150327</v>
      </c>
      <c r="P228" s="17">
        <v>39335</v>
      </c>
      <c r="Q228" s="17">
        <v>44738</v>
      </c>
      <c r="R228" s="17">
        <v>10328</v>
      </c>
      <c r="S228" s="17">
        <v>114223</v>
      </c>
      <c r="T228" s="17">
        <v>27738</v>
      </c>
      <c r="U228" s="17">
        <v>0</v>
      </c>
      <c r="V228" s="17">
        <v>0</v>
      </c>
      <c r="W228" s="17">
        <v>379</v>
      </c>
      <c r="X228" s="17">
        <v>44521</v>
      </c>
      <c r="Y228" s="17">
        <v>59313</v>
      </c>
      <c r="Z228" s="17">
        <v>115504</v>
      </c>
      <c r="AA228" s="17">
        <v>23535</v>
      </c>
      <c r="AB228" s="17">
        <v>106731</v>
      </c>
      <c r="AC228" s="17">
        <v>73186</v>
      </c>
      <c r="AD228" s="17">
        <v>42617</v>
      </c>
      <c r="AE228" s="17">
        <v>20895</v>
      </c>
      <c r="AF228" s="17">
        <v>20592</v>
      </c>
      <c r="AG228" s="17">
        <v>0</v>
      </c>
      <c r="AH228" s="17">
        <v>53253</v>
      </c>
      <c r="AI228" s="17">
        <v>203261</v>
      </c>
      <c r="AJ228" s="17">
        <v>16962</v>
      </c>
      <c r="AK228" s="17">
        <v>25356</v>
      </c>
      <c r="AL228" s="17">
        <v>5063</v>
      </c>
      <c r="AM228" s="17">
        <v>19924</v>
      </c>
      <c r="AN228" s="17">
        <v>109618</v>
      </c>
      <c r="AO228" s="17">
        <v>13789</v>
      </c>
      <c r="AP228" s="17">
        <v>133749</v>
      </c>
      <c r="AQ228" s="17">
        <v>2255763</v>
      </c>
      <c r="AR228" s="18"/>
      <c r="AS228" s="18"/>
    </row>
    <row r="229" spans="1:45" s="19" customFormat="1" ht="12" customHeight="1">
      <c r="A229" s="22">
        <v>37165</v>
      </c>
      <c r="B229" s="17">
        <v>17350</v>
      </c>
      <c r="C229" s="17">
        <v>32707</v>
      </c>
      <c r="D229" s="17">
        <v>70927</v>
      </c>
      <c r="E229" s="17">
        <v>233587</v>
      </c>
      <c r="F229" s="17">
        <v>42599</v>
      </c>
      <c r="G229" s="17">
        <v>102854</v>
      </c>
      <c r="H229" s="17">
        <v>0</v>
      </c>
      <c r="I229" s="17">
        <v>25003</v>
      </c>
      <c r="J229" s="17">
        <v>77358</v>
      </c>
      <c r="K229" s="17">
        <v>144465</v>
      </c>
      <c r="L229" s="17">
        <v>20517</v>
      </c>
      <c r="M229" s="17">
        <v>31528</v>
      </c>
      <c r="N229" s="17">
        <v>0</v>
      </c>
      <c r="O229" s="17">
        <v>217560</v>
      </c>
      <c r="P229" s="17">
        <v>31750</v>
      </c>
      <c r="Q229" s="17">
        <v>29782</v>
      </c>
      <c r="R229" s="17">
        <v>10676</v>
      </c>
      <c r="S229" s="17">
        <v>124953</v>
      </c>
      <c r="T229" s="17">
        <v>31140</v>
      </c>
      <c r="U229" s="17">
        <v>0</v>
      </c>
      <c r="V229" s="17">
        <v>0</v>
      </c>
      <c r="W229" s="17">
        <v>669</v>
      </c>
      <c r="X229" s="17">
        <v>33473</v>
      </c>
      <c r="Y229" s="17">
        <v>68775</v>
      </c>
      <c r="Z229" s="17">
        <v>136672</v>
      </c>
      <c r="AA229" s="17">
        <v>25630</v>
      </c>
      <c r="AB229" s="17">
        <v>100002</v>
      </c>
      <c r="AC229" s="17">
        <v>81523</v>
      </c>
      <c r="AD229" s="17">
        <v>38932</v>
      </c>
      <c r="AE229" s="17">
        <v>43054</v>
      </c>
      <c r="AF229" s="17">
        <v>48649</v>
      </c>
      <c r="AG229" s="17">
        <v>0</v>
      </c>
      <c r="AH229" s="17">
        <v>47156</v>
      </c>
      <c r="AI229" s="17">
        <v>232072</v>
      </c>
      <c r="AJ229" s="17">
        <v>15900</v>
      </c>
      <c r="AK229" s="17">
        <v>95197</v>
      </c>
      <c r="AL229" s="17">
        <v>3587</v>
      </c>
      <c r="AM229" s="17">
        <v>20581</v>
      </c>
      <c r="AN229" s="17">
        <v>114555</v>
      </c>
      <c r="AO229" s="17">
        <v>16511</v>
      </c>
      <c r="AP229" s="17">
        <v>97092</v>
      </c>
      <c r="AQ229" s="17">
        <v>2464786</v>
      </c>
      <c r="AR229" s="18"/>
      <c r="AS229" s="18"/>
    </row>
    <row r="230" spans="1:45" s="19" customFormat="1" ht="12" customHeight="1">
      <c r="A230" s="22">
        <v>37196</v>
      </c>
      <c r="B230" s="17">
        <v>0</v>
      </c>
      <c r="C230" s="17">
        <v>44263</v>
      </c>
      <c r="D230" s="17">
        <v>62029</v>
      </c>
      <c r="E230" s="17">
        <v>192340</v>
      </c>
      <c r="F230" s="17">
        <v>38346</v>
      </c>
      <c r="G230" s="17">
        <v>73406</v>
      </c>
      <c r="H230" s="17">
        <v>0</v>
      </c>
      <c r="I230" s="17">
        <v>0</v>
      </c>
      <c r="J230" s="17">
        <v>144506</v>
      </c>
      <c r="K230" s="17">
        <v>227369</v>
      </c>
      <c r="L230" s="17">
        <v>4</v>
      </c>
      <c r="M230" s="17">
        <v>0</v>
      </c>
      <c r="N230" s="17">
        <v>5572</v>
      </c>
      <c r="O230" s="17">
        <v>66516</v>
      </c>
      <c r="P230" s="17">
        <v>6005</v>
      </c>
      <c r="Q230" s="17">
        <v>31921</v>
      </c>
      <c r="R230" s="17">
        <v>8644</v>
      </c>
      <c r="S230" s="17">
        <v>141020</v>
      </c>
      <c r="T230" s="17">
        <v>49950</v>
      </c>
      <c r="U230" s="17">
        <v>0</v>
      </c>
      <c r="V230" s="17">
        <v>0</v>
      </c>
      <c r="W230" s="17">
        <v>298</v>
      </c>
      <c r="X230" s="17">
        <v>18132</v>
      </c>
      <c r="Y230" s="17">
        <v>65347</v>
      </c>
      <c r="Z230" s="17">
        <v>110989</v>
      </c>
      <c r="AA230" s="17">
        <v>25851</v>
      </c>
      <c r="AB230" s="17">
        <v>83007</v>
      </c>
      <c r="AC230" s="17">
        <v>53158</v>
      </c>
      <c r="AD230" s="17">
        <v>2</v>
      </c>
      <c r="AE230" s="17">
        <v>35177</v>
      </c>
      <c r="AF230" s="17">
        <v>81382</v>
      </c>
      <c r="AG230" s="17">
        <v>0</v>
      </c>
      <c r="AH230" s="17">
        <v>45939</v>
      </c>
      <c r="AI230" s="17">
        <v>160796</v>
      </c>
      <c r="AJ230" s="17">
        <v>7671</v>
      </c>
      <c r="AK230" s="17">
        <v>80333</v>
      </c>
      <c r="AL230" s="17">
        <v>4045</v>
      </c>
      <c r="AM230" s="17">
        <v>23150</v>
      </c>
      <c r="AN230" s="17">
        <v>101663</v>
      </c>
      <c r="AO230" s="17">
        <v>19233</v>
      </c>
      <c r="AP230" s="17">
        <v>70139</v>
      </c>
      <c r="AQ230" s="17">
        <v>2078203</v>
      </c>
      <c r="AR230" s="18"/>
      <c r="AS230" s="18"/>
    </row>
    <row r="231" spans="1:45" s="19" customFormat="1" ht="12" customHeight="1">
      <c r="A231" s="22">
        <v>37226</v>
      </c>
      <c r="B231" s="17">
        <v>622</v>
      </c>
      <c r="C231" s="17">
        <v>0</v>
      </c>
      <c r="D231" s="17">
        <v>56790</v>
      </c>
      <c r="E231" s="17">
        <v>160324</v>
      </c>
      <c r="F231" s="17">
        <v>39996</v>
      </c>
      <c r="G231" s="17">
        <v>0</v>
      </c>
      <c r="H231" s="17">
        <v>0</v>
      </c>
      <c r="I231" s="17">
        <v>0</v>
      </c>
      <c r="J231" s="17">
        <v>113638</v>
      </c>
      <c r="K231" s="17">
        <v>181329</v>
      </c>
      <c r="L231" s="17">
        <v>30006</v>
      </c>
      <c r="M231" s="17">
        <v>31870</v>
      </c>
      <c r="N231" s="17">
        <v>80</v>
      </c>
      <c r="O231" s="17">
        <v>42907</v>
      </c>
      <c r="P231" s="17">
        <v>25362</v>
      </c>
      <c r="Q231" s="17">
        <v>22</v>
      </c>
      <c r="R231" s="17">
        <v>5229</v>
      </c>
      <c r="S231" s="17">
        <v>133019</v>
      </c>
      <c r="T231" s="17">
        <v>17116</v>
      </c>
      <c r="U231" s="17">
        <v>0</v>
      </c>
      <c r="V231" s="17">
        <v>0</v>
      </c>
      <c r="W231" s="17">
        <v>16</v>
      </c>
      <c r="X231" s="17">
        <v>5392</v>
      </c>
      <c r="Y231" s="17">
        <v>53649</v>
      </c>
      <c r="Z231" s="17">
        <v>115710</v>
      </c>
      <c r="AA231" s="17">
        <v>12447</v>
      </c>
      <c r="AB231" s="17">
        <v>66838</v>
      </c>
      <c r="AC231" s="17">
        <v>31378</v>
      </c>
      <c r="AD231" s="17">
        <v>38513</v>
      </c>
      <c r="AE231" s="17">
        <v>20994</v>
      </c>
      <c r="AF231" s="17">
        <v>30255</v>
      </c>
      <c r="AG231" s="17">
        <v>0</v>
      </c>
      <c r="AH231" s="17">
        <v>27972</v>
      </c>
      <c r="AI231" s="17">
        <v>132425</v>
      </c>
      <c r="AJ231" s="17">
        <v>9682</v>
      </c>
      <c r="AK231" s="17">
        <v>39113</v>
      </c>
      <c r="AL231" s="17">
        <v>2639</v>
      </c>
      <c r="AM231" s="17">
        <v>14305</v>
      </c>
      <c r="AN231" s="17">
        <v>48907</v>
      </c>
      <c r="AO231" s="17">
        <v>0</v>
      </c>
      <c r="AP231" s="17">
        <v>41959</v>
      </c>
      <c r="AQ231" s="17">
        <v>1530504</v>
      </c>
      <c r="AR231" s="18"/>
      <c r="AS231" s="18"/>
    </row>
    <row r="232" spans="1:45" s="19" customFormat="1" ht="12" customHeight="1">
      <c r="A232" s="22">
        <v>37257</v>
      </c>
      <c r="B232" s="17">
        <v>531</v>
      </c>
      <c r="C232" s="17">
        <v>46018</v>
      </c>
      <c r="D232" s="17">
        <v>70315</v>
      </c>
      <c r="E232" s="17">
        <v>103960</v>
      </c>
      <c r="F232" s="17">
        <v>41004</v>
      </c>
      <c r="G232" s="17">
        <v>34653</v>
      </c>
      <c r="H232" s="17">
        <v>0</v>
      </c>
      <c r="I232" s="17">
        <v>0</v>
      </c>
      <c r="J232" s="17">
        <v>161281</v>
      </c>
      <c r="K232" s="17">
        <v>219149</v>
      </c>
      <c r="L232" s="17">
        <v>70</v>
      </c>
      <c r="M232" s="17">
        <v>38501</v>
      </c>
      <c r="N232" s="17">
        <v>0</v>
      </c>
      <c r="O232" s="17">
        <v>153414</v>
      </c>
      <c r="P232" s="17">
        <v>12450</v>
      </c>
      <c r="Q232" s="17">
        <v>44</v>
      </c>
      <c r="R232" s="17">
        <v>3514</v>
      </c>
      <c r="S232" s="17">
        <v>34122</v>
      </c>
      <c r="T232" s="17">
        <v>180</v>
      </c>
      <c r="U232" s="17">
        <v>0</v>
      </c>
      <c r="V232" s="17">
        <v>0</v>
      </c>
      <c r="W232" s="17">
        <v>0</v>
      </c>
      <c r="X232" s="17">
        <v>1667</v>
      </c>
      <c r="Y232" s="17">
        <v>31157</v>
      </c>
      <c r="Z232" s="17">
        <v>87096</v>
      </c>
      <c r="AA232" s="17">
        <v>16427</v>
      </c>
      <c r="AB232" s="17">
        <v>0</v>
      </c>
      <c r="AC232" s="17">
        <v>23143</v>
      </c>
      <c r="AD232" s="17">
        <v>4</v>
      </c>
      <c r="AE232" s="17">
        <v>35014</v>
      </c>
      <c r="AF232" s="17">
        <v>22295</v>
      </c>
      <c r="AG232" s="17">
        <v>0</v>
      </c>
      <c r="AH232" s="17">
        <v>36899</v>
      </c>
      <c r="AI232" s="17">
        <v>136694</v>
      </c>
      <c r="AJ232" s="17">
        <v>11255</v>
      </c>
      <c r="AK232" s="17">
        <v>72724</v>
      </c>
      <c r="AL232" s="17">
        <v>2592</v>
      </c>
      <c r="AM232" s="17">
        <v>8712</v>
      </c>
      <c r="AN232" s="17">
        <v>47472</v>
      </c>
      <c r="AO232" s="17">
        <v>0</v>
      </c>
      <c r="AP232" s="17">
        <v>87388</v>
      </c>
      <c r="AQ232" s="17">
        <v>1539745</v>
      </c>
      <c r="AR232" s="18"/>
      <c r="AS232" s="18"/>
    </row>
    <row r="233" spans="1:45" s="19" customFormat="1" ht="12" customHeight="1">
      <c r="A233" s="22">
        <v>37288</v>
      </c>
      <c r="B233" s="17">
        <v>560</v>
      </c>
      <c r="C233" s="17">
        <v>48463</v>
      </c>
      <c r="D233" s="17">
        <v>61342</v>
      </c>
      <c r="E233" s="17">
        <v>182836</v>
      </c>
      <c r="F233" s="17">
        <v>33522</v>
      </c>
      <c r="G233" s="17">
        <v>38493</v>
      </c>
      <c r="H233" s="17">
        <v>0</v>
      </c>
      <c r="I233" s="17">
        <v>0</v>
      </c>
      <c r="J233" s="17">
        <v>147612</v>
      </c>
      <c r="K233" s="17">
        <v>81575</v>
      </c>
      <c r="L233" s="17">
        <v>29980</v>
      </c>
      <c r="M233" s="17">
        <v>0</v>
      </c>
      <c r="N233" s="17">
        <v>72</v>
      </c>
      <c r="O233" s="17">
        <v>75404</v>
      </c>
      <c r="P233" s="17">
        <v>28641</v>
      </c>
      <c r="Q233" s="17">
        <v>22</v>
      </c>
      <c r="R233" s="17">
        <v>2475</v>
      </c>
      <c r="S233" s="17">
        <v>36328</v>
      </c>
      <c r="T233" s="17">
        <v>5</v>
      </c>
      <c r="U233" s="17">
        <v>0</v>
      </c>
      <c r="V233" s="17">
        <v>0</v>
      </c>
      <c r="W233" s="17">
        <v>24</v>
      </c>
      <c r="X233" s="17">
        <v>5881</v>
      </c>
      <c r="Y233" s="17">
        <v>7400</v>
      </c>
      <c r="Z233" s="17">
        <v>64671</v>
      </c>
      <c r="AA233" s="17">
        <v>12957</v>
      </c>
      <c r="AB233" s="17">
        <v>0</v>
      </c>
      <c r="AC233" s="17">
        <v>32562</v>
      </c>
      <c r="AD233" s="17">
        <v>38500</v>
      </c>
      <c r="AE233" s="17">
        <v>21396</v>
      </c>
      <c r="AF233" s="17">
        <v>83326</v>
      </c>
      <c r="AG233" s="17">
        <v>0</v>
      </c>
      <c r="AH233" s="17">
        <v>31763</v>
      </c>
      <c r="AI233" s="17">
        <v>172169</v>
      </c>
      <c r="AJ233" s="17">
        <v>12150</v>
      </c>
      <c r="AK233" s="17">
        <v>48112</v>
      </c>
      <c r="AL233" s="17">
        <v>4516</v>
      </c>
      <c r="AM233" s="17">
        <v>6615</v>
      </c>
      <c r="AN233" s="17">
        <v>84844</v>
      </c>
      <c r="AO233" s="17">
        <v>0</v>
      </c>
      <c r="AP233" s="17">
        <v>150811</v>
      </c>
      <c r="AQ233" s="17">
        <v>1545027</v>
      </c>
      <c r="AR233" s="18"/>
      <c r="AS233" s="18"/>
    </row>
    <row r="234" spans="1:45" s="19" customFormat="1" ht="12" customHeight="1">
      <c r="A234" s="22">
        <v>37316</v>
      </c>
      <c r="B234" s="17">
        <v>589</v>
      </c>
      <c r="C234" s="17">
        <v>25861</v>
      </c>
      <c r="D234" s="17">
        <v>61474</v>
      </c>
      <c r="E234" s="17">
        <v>201851</v>
      </c>
      <c r="F234" s="17">
        <v>0</v>
      </c>
      <c r="G234" s="17">
        <v>34668</v>
      </c>
      <c r="H234" s="17">
        <v>0</v>
      </c>
      <c r="I234" s="17">
        <v>0</v>
      </c>
      <c r="J234" s="17">
        <v>188162</v>
      </c>
      <c r="K234" s="17">
        <v>222331</v>
      </c>
      <c r="L234" s="17">
        <v>68</v>
      </c>
      <c r="M234" s="17">
        <v>31544</v>
      </c>
      <c r="N234" s="17">
        <v>98</v>
      </c>
      <c r="O234" s="17">
        <v>86932</v>
      </c>
      <c r="P234" s="17">
        <v>7513</v>
      </c>
      <c r="Q234" s="17">
        <v>54140</v>
      </c>
      <c r="R234" s="17">
        <v>3524</v>
      </c>
      <c r="S234" s="17">
        <v>54469</v>
      </c>
      <c r="T234" s="17">
        <v>718</v>
      </c>
      <c r="U234" s="17">
        <v>0</v>
      </c>
      <c r="V234" s="17">
        <v>0</v>
      </c>
      <c r="W234" s="17">
        <v>0</v>
      </c>
      <c r="X234" s="17">
        <v>17862</v>
      </c>
      <c r="Y234" s="17">
        <v>24137</v>
      </c>
      <c r="Z234" s="17">
        <v>89151</v>
      </c>
      <c r="AA234" s="17">
        <v>14176</v>
      </c>
      <c r="AB234" s="17">
        <v>5557</v>
      </c>
      <c r="AC234" s="17">
        <v>51184</v>
      </c>
      <c r="AD234" s="17">
        <v>2</v>
      </c>
      <c r="AE234" s="17">
        <v>22549</v>
      </c>
      <c r="AF234" s="17">
        <v>26830</v>
      </c>
      <c r="AG234" s="17">
        <v>0</v>
      </c>
      <c r="AH234" s="17">
        <v>35162</v>
      </c>
      <c r="AI234" s="17">
        <v>223986</v>
      </c>
      <c r="AJ234" s="17">
        <v>17954</v>
      </c>
      <c r="AK234" s="17">
        <v>61317</v>
      </c>
      <c r="AL234" s="17">
        <v>7426</v>
      </c>
      <c r="AM234" s="17">
        <v>9760</v>
      </c>
      <c r="AN234" s="17">
        <v>87598</v>
      </c>
      <c r="AO234" s="17">
        <v>0</v>
      </c>
      <c r="AP234" s="17">
        <v>35335</v>
      </c>
      <c r="AQ234" s="17">
        <v>1703928</v>
      </c>
      <c r="AR234" s="18"/>
      <c r="AS234" s="18"/>
    </row>
    <row r="235" spans="1:45" s="19" customFormat="1" ht="12" customHeight="1">
      <c r="A235" s="22">
        <v>37347</v>
      </c>
      <c r="B235" s="17">
        <v>881</v>
      </c>
      <c r="C235" s="17">
        <v>68598</v>
      </c>
      <c r="D235" s="17">
        <v>62003</v>
      </c>
      <c r="E235" s="17">
        <v>192717</v>
      </c>
      <c r="F235" s="17">
        <v>38112</v>
      </c>
      <c r="G235" s="17">
        <v>72063</v>
      </c>
      <c r="H235" s="17">
        <v>0</v>
      </c>
      <c r="I235" s="17">
        <v>0</v>
      </c>
      <c r="J235" s="17">
        <v>145464</v>
      </c>
      <c r="K235" s="17">
        <v>192774</v>
      </c>
      <c r="L235" s="17">
        <v>40</v>
      </c>
      <c r="M235" s="17">
        <v>37600</v>
      </c>
      <c r="N235" s="17">
        <v>5298</v>
      </c>
      <c r="O235" s="17">
        <v>264189</v>
      </c>
      <c r="P235" s="17">
        <v>24784</v>
      </c>
      <c r="Q235" s="17">
        <v>22</v>
      </c>
      <c r="R235" s="17">
        <v>5554</v>
      </c>
      <c r="S235" s="17">
        <v>95177</v>
      </c>
      <c r="T235" s="17">
        <v>22961</v>
      </c>
      <c r="U235" s="17">
        <v>0</v>
      </c>
      <c r="V235" s="17">
        <v>0</v>
      </c>
      <c r="W235" s="17">
        <v>23</v>
      </c>
      <c r="X235" s="17">
        <v>21348</v>
      </c>
      <c r="Y235" s="17">
        <v>57198</v>
      </c>
      <c r="Z235" s="17">
        <v>65978</v>
      </c>
      <c r="AA235" s="17">
        <v>36692</v>
      </c>
      <c r="AB235" s="17">
        <v>81134</v>
      </c>
      <c r="AC235" s="17">
        <v>23544</v>
      </c>
      <c r="AD235" s="17">
        <v>22067</v>
      </c>
      <c r="AE235" s="17">
        <v>26514</v>
      </c>
      <c r="AF235" s="17">
        <v>67771</v>
      </c>
      <c r="AG235" s="17">
        <v>0</v>
      </c>
      <c r="AH235" s="17">
        <v>39588</v>
      </c>
      <c r="AI235" s="17">
        <v>169122</v>
      </c>
      <c r="AJ235" s="17">
        <v>8594</v>
      </c>
      <c r="AK235" s="17">
        <v>75444</v>
      </c>
      <c r="AL235" s="17">
        <v>4352</v>
      </c>
      <c r="AM235" s="17">
        <v>15812</v>
      </c>
      <c r="AN235" s="17">
        <v>145267</v>
      </c>
      <c r="AO235" s="17">
        <v>38942</v>
      </c>
      <c r="AP235" s="17">
        <v>200332</v>
      </c>
      <c r="AQ235" s="17">
        <v>2327959</v>
      </c>
      <c r="AR235" s="18"/>
      <c r="AS235" s="18"/>
    </row>
    <row r="236" spans="1:45" s="19" customFormat="1" ht="12" customHeight="1">
      <c r="A236" s="22">
        <v>37377</v>
      </c>
      <c r="B236" s="17">
        <v>20926</v>
      </c>
      <c r="C236" s="17">
        <v>93757</v>
      </c>
      <c r="D236" s="17">
        <v>60030</v>
      </c>
      <c r="E236" s="17">
        <v>133054</v>
      </c>
      <c r="F236" s="17">
        <v>34657</v>
      </c>
      <c r="G236" s="17">
        <v>55711</v>
      </c>
      <c r="H236" s="17">
        <v>0</v>
      </c>
      <c r="I236" s="17">
        <v>5025</v>
      </c>
      <c r="J236" s="17">
        <v>116859</v>
      </c>
      <c r="K236" s="17">
        <v>172179</v>
      </c>
      <c r="L236" s="17">
        <v>29963</v>
      </c>
      <c r="M236" s="17">
        <v>38500</v>
      </c>
      <c r="N236" s="17">
        <v>4322</v>
      </c>
      <c r="O236" s="17">
        <v>115010</v>
      </c>
      <c r="P236" s="17">
        <v>13032</v>
      </c>
      <c r="Q236" s="17">
        <v>54242</v>
      </c>
      <c r="R236" s="17">
        <v>7878</v>
      </c>
      <c r="S236" s="17">
        <v>189029</v>
      </c>
      <c r="T236" s="17">
        <v>22359</v>
      </c>
      <c r="U236" s="17">
        <v>0</v>
      </c>
      <c r="V236" s="17">
        <v>0</v>
      </c>
      <c r="W236" s="17">
        <v>24</v>
      </c>
      <c r="X236" s="17">
        <v>21632</v>
      </c>
      <c r="Y236" s="17">
        <v>49420</v>
      </c>
      <c r="Z236" s="17">
        <v>168679</v>
      </c>
      <c r="AA236" s="17">
        <v>30286</v>
      </c>
      <c r="AB236" s="17">
        <v>68532</v>
      </c>
      <c r="AC236" s="17">
        <v>40314</v>
      </c>
      <c r="AD236" s="17">
        <v>0</v>
      </c>
      <c r="AE236" s="17">
        <v>21444</v>
      </c>
      <c r="AF236" s="17">
        <v>137204</v>
      </c>
      <c r="AG236" s="17">
        <v>0</v>
      </c>
      <c r="AH236" s="17">
        <v>40952</v>
      </c>
      <c r="AI236" s="17">
        <v>314143</v>
      </c>
      <c r="AJ236" s="17">
        <v>14973</v>
      </c>
      <c r="AK236" s="17">
        <v>66869</v>
      </c>
      <c r="AL236" s="17">
        <v>4912</v>
      </c>
      <c r="AM236" s="17">
        <v>21207</v>
      </c>
      <c r="AN236" s="17">
        <v>137885</v>
      </c>
      <c r="AO236" s="17">
        <v>17697</v>
      </c>
      <c r="AP236" s="17">
        <v>34365</v>
      </c>
      <c r="AQ236" s="17">
        <v>2357071</v>
      </c>
      <c r="AR236" s="18"/>
      <c r="AS236" s="18"/>
    </row>
    <row r="237" spans="1:45" s="19" customFormat="1" ht="12" customHeight="1">
      <c r="A237" s="22">
        <v>37408</v>
      </c>
      <c r="B237" s="17">
        <v>866</v>
      </c>
      <c r="C237" s="17">
        <v>69042</v>
      </c>
      <c r="D237" s="17">
        <v>47012</v>
      </c>
      <c r="E237" s="17">
        <v>209543</v>
      </c>
      <c r="F237" s="17">
        <v>71067</v>
      </c>
      <c r="G237" s="17">
        <v>56649</v>
      </c>
      <c r="H237" s="17">
        <v>0</v>
      </c>
      <c r="I237" s="17">
        <v>23816</v>
      </c>
      <c r="J237" s="17">
        <v>171036</v>
      </c>
      <c r="K237" s="17">
        <v>184459</v>
      </c>
      <c r="L237" s="17">
        <v>20</v>
      </c>
      <c r="M237" s="17">
        <v>0</v>
      </c>
      <c r="N237" s="17">
        <v>2019</v>
      </c>
      <c r="O237" s="17">
        <v>276718</v>
      </c>
      <c r="P237" s="17">
        <v>25210</v>
      </c>
      <c r="Q237" s="17">
        <v>15452</v>
      </c>
      <c r="R237" s="17">
        <v>9698</v>
      </c>
      <c r="S237" s="17">
        <v>130485</v>
      </c>
      <c r="T237" s="17">
        <v>30806</v>
      </c>
      <c r="U237" s="17">
        <v>9</v>
      </c>
      <c r="V237" s="17">
        <v>0</v>
      </c>
      <c r="W237" s="17">
        <v>6342</v>
      </c>
      <c r="X237" s="17">
        <v>26889</v>
      </c>
      <c r="Y237" s="17">
        <v>55397</v>
      </c>
      <c r="Z237" s="17">
        <v>79099</v>
      </c>
      <c r="AA237" s="17">
        <v>28050</v>
      </c>
      <c r="AB237" s="17">
        <v>105331</v>
      </c>
      <c r="AC237" s="17">
        <v>83131</v>
      </c>
      <c r="AD237" s="17">
        <v>0</v>
      </c>
      <c r="AE237" s="17">
        <v>23441</v>
      </c>
      <c r="AF237" s="17">
        <v>38221</v>
      </c>
      <c r="AG237" s="17">
        <v>0</v>
      </c>
      <c r="AH237" s="17">
        <v>29248</v>
      </c>
      <c r="AI237" s="17">
        <v>232116</v>
      </c>
      <c r="AJ237" s="17">
        <v>15354</v>
      </c>
      <c r="AK237" s="17">
        <v>49512</v>
      </c>
      <c r="AL237" s="17">
        <v>3363</v>
      </c>
      <c r="AM237" s="17">
        <v>19203</v>
      </c>
      <c r="AN237" s="17">
        <v>136508</v>
      </c>
      <c r="AO237" s="17">
        <v>31221</v>
      </c>
      <c r="AP237" s="17">
        <v>202543</v>
      </c>
      <c r="AQ237" s="17">
        <v>2488876</v>
      </c>
      <c r="AR237" s="18"/>
      <c r="AS237" s="18"/>
    </row>
    <row r="238" spans="1:45" s="19" customFormat="1" ht="12" customHeight="1">
      <c r="A238" s="22">
        <v>37438</v>
      </c>
      <c r="B238" s="17">
        <v>22050</v>
      </c>
      <c r="C238" s="17">
        <v>18788</v>
      </c>
      <c r="D238" s="17">
        <v>58034</v>
      </c>
      <c r="E238" s="17">
        <v>205099</v>
      </c>
      <c r="F238" s="17">
        <v>44055</v>
      </c>
      <c r="G238" s="17">
        <v>125164</v>
      </c>
      <c r="H238" s="17">
        <v>0</v>
      </c>
      <c r="I238" s="17">
        <v>0</v>
      </c>
      <c r="J238" s="17">
        <v>153931</v>
      </c>
      <c r="K238" s="17">
        <v>162569</v>
      </c>
      <c r="L238" s="17">
        <v>32739</v>
      </c>
      <c r="M238" s="17">
        <v>31621</v>
      </c>
      <c r="N238" s="17">
        <v>7466</v>
      </c>
      <c r="O238" s="17">
        <v>285027</v>
      </c>
      <c r="P238" s="17">
        <v>0</v>
      </c>
      <c r="Q238" s="17">
        <v>22</v>
      </c>
      <c r="R238" s="17">
        <v>9705</v>
      </c>
      <c r="S238" s="17">
        <v>126599</v>
      </c>
      <c r="T238" s="17">
        <v>36962</v>
      </c>
      <c r="U238" s="17">
        <v>0</v>
      </c>
      <c r="V238" s="17">
        <v>0</v>
      </c>
      <c r="W238" s="17">
        <v>2574</v>
      </c>
      <c r="X238" s="17">
        <v>22656</v>
      </c>
      <c r="Y238" s="17">
        <v>109951</v>
      </c>
      <c r="Z238" s="17">
        <v>138279</v>
      </c>
      <c r="AA238" s="17">
        <v>31177</v>
      </c>
      <c r="AB238" s="17">
        <v>83063</v>
      </c>
      <c r="AC238" s="17">
        <v>59391</v>
      </c>
      <c r="AD238" s="17">
        <v>0</v>
      </c>
      <c r="AE238" s="17">
        <v>54077</v>
      </c>
      <c r="AF238" s="17">
        <v>72628</v>
      </c>
      <c r="AG238" s="17">
        <v>0</v>
      </c>
      <c r="AH238" s="17">
        <v>36091</v>
      </c>
      <c r="AI238" s="17">
        <v>166363</v>
      </c>
      <c r="AJ238" s="17">
        <v>18443</v>
      </c>
      <c r="AK238" s="17">
        <v>76903</v>
      </c>
      <c r="AL238" s="17">
        <v>5487</v>
      </c>
      <c r="AM238" s="17">
        <v>23372</v>
      </c>
      <c r="AN238" s="17">
        <v>135663</v>
      </c>
      <c r="AO238" s="17">
        <v>21228</v>
      </c>
      <c r="AP238" s="17">
        <v>86679</v>
      </c>
      <c r="AQ238" s="17">
        <v>2463856</v>
      </c>
      <c r="AR238" s="18"/>
      <c r="AS238" s="18"/>
    </row>
    <row r="239" spans="1:45" s="19" customFormat="1" ht="12" customHeight="1">
      <c r="A239" s="22">
        <v>37469</v>
      </c>
      <c r="B239" s="17">
        <v>26103</v>
      </c>
      <c r="C239" s="17">
        <v>0</v>
      </c>
      <c r="D239" s="17">
        <v>53448</v>
      </c>
      <c r="E239" s="17">
        <v>150439</v>
      </c>
      <c r="F239" s="17">
        <v>39683</v>
      </c>
      <c r="G239" s="17">
        <v>77063</v>
      </c>
      <c r="H239" s="17">
        <v>0</v>
      </c>
      <c r="I239" s="17">
        <v>0</v>
      </c>
      <c r="J239" s="17">
        <v>135805</v>
      </c>
      <c r="K239" s="17">
        <v>72186</v>
      </c>
      <c r="L239" s="17">
        <v>40</v>
      </c>
      <c r="M239" s="17">
        <v>30918</v>
      </c>
      <c r="N239" s="17">
        <v>2380</v>
      </c>
      <c r="O239" s="17">
        <v>208492</v>
      </c>
      <c r="P239" s="17">
        <v>25550</v>
      </c>
      <c r="Q239" s="17">
        <v>20516</v>
      </c>
      <c r="R239" s="17">
        <v>9453</v>
      </c>
      <c r="S239" s="17">
        <v>110184</v>
      </c>
      <c r="T239" s="17">
        <v>55453</v>
      </c>
      <c r="U239" s="17">
        <v>0</v>
      </c>
      <c r="V239" s="17">
        <v>0</v>
      </c>
      <c r="W239" s="17">
        <v>74</v>
      </c>
      <c r="X239" s="17">
        <v>37777</v>
      </c>
      <c r="Y239" s="17">
        <v>71356</v>
      </c>
      <c r="Z239" s="17">
        <v>98609</v>
      </c>
      <c r="AA239" s="17">
        <v>35030</v>
      </c>
      <c r="AB239" s="17">
        <v>126723</v>
      </c>
      <c r="AC239" s="17">
        <v>56307</v>
      </c>
      <c r="AD239" s="17">
        <v>35900</v>
      </c>
      <c r="AE239" s="17">
        <v>20394</v>
      </c>
      <c r="AF239" s="17">
        <v>69841</v>
      </c>
      <c r="AG239" s="17">
        <v>0</v>
      </c>
      <c r="AH239" s="17">
        <v>37797</v>
      </c>
      <c r="AI239" s="17">
        <v>183868</v>
      </c>
      <c r="AJ239" s="17">
        <v>9956</v>
      </c>
      <c r="AK239" s="17">
        <v>51082</v>
      </c>
      <c r="AL239" s="17">
        <v>4431</v>
      </c>
      <c r="AM239" s="17">
        <v>22612</v>
      </c>
      <c r="AN239" s="17">
        <v>156446</v>
      </c>
      <c r="AO239" s="17">
        <v>24915</v>
      </c>
      <c r="AP239" s="17">
        <v>126163</v>
      </c>
      <c r="AQ239" s="17">
        <v>2186994</v>
      </c>
      <c r="AR239" s="18"/>
      <c r="AS239" s="18"/>
    </row>
    <row r="240" spans="1:45" s="19" customFormat="1" ht="12" customHeight="1">
      <c r="A240" s="22">
        <v>37500</v>
      </c>
      <c r="B240" s="17">
        <v>18852</v>
      </c>
      <c r="C240" s="17">
        <v>82011</v>
      </c>
      <c r="D240" s="17">
        <v>35480</v>
      </c>
      <c r="E240" s="17">
        <v>166755</v>
      </c>
      <c r="F240" s="17">
        <v>45112</v>
      </c>
      <c r="G240" s="17">
        <v>68366</v>
      </c>
      <c r="H240" s="17">
        <v>0</v>
      </c>
      <c r="I240" s="17">
        <v>0</v>
      </c>
      <c r="J240" s="17">
        <v>118977</v>
      </c>
      <c r="K240" s="17">
        <v>191192</v>
      </c>
      <c r="L240" s="17">
        <v>38</v>
      </c>
      <c r="M240" s="17">
        <v>0</v>
      </c>
      <c r="N240" s="17">
        <v>1946</v>
      </c>
      <c r="O240" s="17">
        <v>211470</v>
      </c>
      <c r="P240" s="17">
        <v>12914</v>
      </c>
      <c r="Q240" s="17">
        <v>27413</v>
      </c>
      <c r="R240" s="17">
        <v>8625</v>
      </c>
      <c r="S240" s="17">
        <v>137553</v>
      </c>
      <c r="T240" s="17">
        <v>12643</v>
      </c>
      <c r="U240" s="17">
        <v>0</v>
      </c>
      <c r="V240" s="17">
        <v>1300</v>
      </c>
      <c r="W240" s="17">
        <v>22</v>
      </c>
      <c r="X240" s="17">
        <v>23197</v>
      </c>
      <c r="Y240" s="17">
        <v>73638</v>
      </c>
      <c r="Z240" s="17">
        <v>105395</v>
      </c>
      <c r="AA240" s="17">
        <v>26760</v>
      </c>
      <c r="AB240" s="17">
        <v>84422</v>
      </c>
      <c r="AC240" s="17">
        <v>28248</v>
      </c>
      <c r="AD240" s="17">
        <v>2</v>
      </c>
      <c r="AE240" s="17">
        <v>26453</v>
      </c>
      <c r="AF240" s="17">
        <v>84540</v>
      </c>
      <c r="AG240" s="17">
        <v>0</v>
      </c>
      <c r="AH240" s="17">
        <v>33258</v>
      </c>
      <c r="AI240" s="17">
        <v>189968</v>
      </c>
      <c r="AJ240" s="17">
        <v>8813</v>
      </c>
      <c r="AK240" s="17">
        <v>64791</v>
      </c>
      <c r="AL240" s="17">
        <v>3166</v>
      </c>
      <c r="AM240" s="17">
        <v>20021</v>
      </c>
      <c r="AN240" s="17">
        <v>109644</v>
      </c>
      <c r="AO240" s="17">
        <v>31325</v>
      </c>
      <c r="AP240" s="17">
        <v>136188</v>
      </c>
      <c r="AQ240" s="17">
        <v>2190498</v>
      </c>
      <c r="AR240" s="18"/>
      <c r="AS240" s="18"/>
    </row>
    <row r="241" spans="1:45" s="19" customFormat="1" ht="12" customHeight="1">
      <c r="A241" s="22">
        <v>37530</v>
      </c>
      <c r="B241" s="17">
        <v>588</v>
      </c>
      <c r="C241" s="17">
        <v>48713</v>
      </c>
      <c r="D241" s="17">
        <v>57705</v>
      </c>
      <c r="E241" s="17">
        <v>230535</v>
      </c>
      <c r="F241" s="17">
        <v>40715</v>
      </c>
      <c r="G241" s="17">
        <v>109376</v>
      </c>
      <c r="H241" s="17">
        <v>0</v>
      </c>
      <c r="I241" s="17">
        <v>0</v>
      </c>
      <c r="J241" s="17">
        <v>118635</v>
      </c>
      <c r="K241" s="17">
        <v>215958</v>
      </c>
      <c r="L241" s="17">
        <v>26951</v>
      </c>
      <c r="M241" s="17">
        <v>70408</v>
      </c>
      <c r="N241" s="17">
        <v>109</v>
      </c>
      <c r="O241" s="17">
        <v>102679</v>
      </c>
      <c r="P241" s="17">
        <v>25966</v>
      </c>
      <c r="Q241" s="17">
        <v>54304</v>
      </c>
      <c r="R241" s="17">
        <v>10479</v>
      </c>
      <c r="S241" s="17">
        <v>158955</v>
      </c>
      <c r="T241" s="17">
        <v>17738</v>
      </c>
      <c r="U241" s="17">
        <v>0</v>
      </c>
      <c r="V241" s="17">
        <v>840</v>
      </c>
      <c r="W241" s="17">
        <v>44</v>
      </c>
      <c r="X241" s="17">
        <v>17407</v>
      </c>
      <c r="Y241" s="17">
        <v>73347</v>
      </c>
      <c r="Z241" s="17">
        <v>113883</v>
      </c>
      <c r="AA241" s="17">
        <v>33826</v>
      </c>
      <c r="AB241" s="17">
        <v>90601</v>
      </c>
      <c r="AC241" s="17">
        <v>64683</v>
      </c>
      <c r="AD241" s="17">
        <v>42105</v>
      </c>
      <c r="AE241" s="17">
        <v>45783</v>
      </c>
      <c r="AF241" s="17">
        <v>34921</v>
      </c>
      <c r="AG241" s="17">
        <v>0</v>
      </c>
      <c r="AH241" s="17">
        <v>27452</v>
      </c>
      <c r="AI241" s="17">
        <v>145105</v>
      </c>
      <c r="AJ241" s="17">
        <v>12751</v>
      </c>
      <c r="AK241" s="17">
        <v>28678</v>
      </c>
      <c r="AL241" s="17">
        <v>4113</v>
      </c>
      <c r="AM241" s="17">
        <v>22789</v>
      </c>
      <c r="AN241" s="17">
        <v>146732</v>
      </c>
      <c r="AO241" s="17">
        <v>16511</v>
      </c>
      <c r="AP241" s="17">
        <v>132108</v>
      </c>
      <c r="AQ241" s="17">
        <v>2343493</v>
      </c>
      <c r="AR241" s="18"/>
      <c r="AS241" s="18"/>
    </row>
    <row r="242" spans="1:45" s="19" customFormat="1" ht="12" customHeight="1">
      <c r="A242" s="22">
        <v>37561</v>
      </c>
      <c r="B242" s="17">
        <v>483</v>
      </c>
      <c r="C242" s="17">
        <v>0</v>
      </c>
      <c r="D242" s="17">
        <v>46748</v>
      </c>
      <c r="E242" s="17">
        <v>6902</v>
      </c>
      <c r="F242" s="17">
        <v>38027</v>
      </c>
      <c r="G242" s="17">
        <v>57841</v>
      </c>
      <c r="H242" s="17">
        <v>0</v>
      </c>
      <c r="I242" s="17">
        <v>0</v>
      </c>
      <c r="J242" s="17">
        <v>148510</v>
      </c>
      <c r="K242" s="17">
        <v>147381</v>
      </c>
      <c r="L242" s="17">
        <v>0</v>
      </c>
      <c r="M242" s="17">
        <v>0</v>
      </c>
      <c r="N242" s="17">
        <v>4174</v>
      </c>
      <c r="O242" s="17">
        <v>69423</v>
      </c>
      <c r="P242" s="17">
        <v>8000</v>
      </c>
      <c r="Q242" s="17">
        <v>25939</v>
      </c>
      <c r="R242" s="17">
        <v>7201</v>
      </c>
      <c r="S242" s="17">
        <v>140937</v>
      </c>
      <c r="T242" s="17">
        <v>465</v>
      </c>
      <c r="U242" s="17">
        <v>0</v>
      </c>
      <c r="V242" s="17">
        <v>0</v>
      </c>
      <c r="W242" s="17">
        <v>25</v>
      </c>
      <c r="X242" s="17">
        <v>16294</v>
      </c>
      <c r="Y242" s="17">
        <v>56326</v>
      </c>
      <c r="Z242" s="17">
        <v>61095</v>
      </c>
      <c r="AA242" s="17">
        <v>27647</v>
      </c>
      <c r="AB242" s="17">
        <v>53359</v>
      </c>
      <c r="AC242" s="17">
        <v>22037</v>
      </c>
      <c r="AD242" s="17">
        <v>2</v>
      </c>
      <c r="AE242" s="17">
        <v>30011</v>
      </c>
      <c r="AF242" s="17">
        <v>53848</v>
      </c>
      <c r="AG242" s="17">
        <v>0</v>
      </c>
      <c r="AH242" s="17">
        <v>33644</v>
      </c>
      <c r="AI242" s="17">
        <v>132097</v>
      </c>
      <c r="AJ242" s="17">
        <v>6683</v>
      </c>
      <c r="AK242" s="17">
        <v>43201</v>
      </c>
      <c r="AL242" s="17">
        <v>2997</v>
      </c>
      <c r="AM242" s="17">
        <v>18113</v>
      </c>
      <c r="AN242" s="17">
        <v>98815</v>
      </c>
      <c r="AO242" s="17">
        <v>12247</v>
      </c>
      <c r="AP242" s="17">
        <v>77637</v>
      </c>
      <c r="AQ242" s="17">
        <v>1448109</v>
      </c>
      <c r="AR242" s="18"/>
      <c r="AS242" s="18"/>
    </row>
    <row r="243" spans="1:45" s="19" customFormat="1" ht="12" customHeight="1">
      <c r="A243" s="22">
        <v>37591</v>
      </c>
      <c r="B243" s="17">
        <v>297</v>
      </c>
      <c r="C243" s="17">
        <v>0</v>
      </c>
      <c r="D243" s="17">
        <v>54903</v>
      </c>
      <c r="E243" s="17">
        <v>158976</v>
      </c>
      <c r="F243" s="17">
        <v>77495</v>
      </c>
      <c r="G243" s="17">
        <v>34658</v>
      </c>
      <c r="H243" s="17">
        <v>0</v>
      </c>
      <c r="I243" s="17">
        <v>0</v>
      </c>
      <c r="J243" s="17">
        <v>137173</v>
      </c>
      <c r="K243" s="17">
        <v>249016</v>
      </c>
      <c r="L243" s="17">
        <v>26993</v>
      </c>
      <c r="M243" s="17">
        <v>38500</v>
      </c>
      <c r="N243" s="17">
        <v>4182</v>
      </c>
      <c r="O243" s="17">
        <v>1039</v>
      </c>
      <c r="P243" s="17">
        <v>26053</v>
      </c>
      <c r="Q243" s="17">
        <v>234</v>
      </c>
      <c r="R243" s="17">
        <v>4764</v>
      </c>
      <c r="S243" s="17">
        <v>129563</v>
      </c>
      <c r="T243" s="17">
        <v>20493</v>
      </c>
      <c r="U243" s="17">
        <v>0</v>
      </c>
      <c r="V243" s="17">
        <v>0</v>
      </c>
      <c r="W243" s="17">
        <v>0</v>
      </c>
      <c r="X243" s="17">
        <v>3913</v>
      </c>
      <c r="Y243" s="17">
        <v>33131</v>
      </c>
      <c r="Z243" s="17">
        <v>120150</v>
      </c>
      <c r="AA243" s="17">
        <v>12705</v>
      </c>
      <c r="AB243" s="17">
        <v>45247</v>
      </c>
      <c r="AC243" s="17">
        <v>30991</v>
      </c>
      <c r="AD243" s="17">
        <v>2</v>
      </c>
      <c r="AE243" s="17">
        <v>41509</v>
      </c>
      <c r="AF243" s="17">
        <v>21748</v>
      </c>
      <c r="AG243" s="17">
        <v>0</v>
      </c>
      <c r="AH243" s="17">
        <v>24317</v>
      </c>
      <c r="AI243" s="17">
        <v>71010</v>
      </c>
      <c r="AJ243" s="17">
        <v>9727</v>
      </c>
      <c r="AK243" s="17">
        <v>55339</v>
      </c>
      <c r="AL243" s="17">
        <v>5948</v>
      </c>
      <c r="AM243" s="17">
        <v>10766</v>
      </c>
      <c r="AN243" s="17">
        <v>72888</v>
      </c>
      <c r="AO243" s="17">
        <v>24155</v>
      </c>
      <c r="AP243" s="17">
        <v>26016</v>
      </c>
      <c r="AQ243" s="17">
        <v>1573901</v>
      </c>
      <c r="AR243" s="18"/>
      <c r="AS243" s="18"/>
    </row>
    <row r="244" spans="1:45" s="19" customFormat="1" ht="12" customHeight="1">
      <c r="A244" s="22">
        <v>37622</v>
      </c>
      <c r="B244" s="17">
        <v>1382</v>
      </c>
      <c r="C244" s="17">
        <v>31180</v>
      </c>
      <c r="D244" s="17">
        <v>54098</v>
      </c>
      <c r="E244" s="17">
        <v>156207</v>
      </c>
      <c r="F244" s="17">
        <v>39901</v>
      </c>
      <c r="G244" s="17">
        <v>38006</v>
      </c>
      <c r="H244" s="17">
        <v>0</v>
      </c>
      <c r="I244" s="17">
        <v>0</v>
      </c>
      <c r="J244" s="17">
        <v>166468</v>
      </c>
      <c r="K244" s="17">
        <v>202624</v>
      </c>
      <c r="L244" s="17">
        <v>0</v>
      </c>
      <c r="M244" s="17">
        <v>0</v>
      </c>
      <c r="N244" s="17">
        <v>54</v>
      </c>
      <c r="O244" s="17">
        <v>65347</v>
      </c>
      <c r="P244" s="17">
        <v>80</v>
      </c>
      <c r="Q244" s="17">
        <v>148</v>
      </c>
      <c r="R244" s="17">
        <v>2758</v>
      </c>
      <c r="S244" s="17">
        <v>18935</v>
      </c>
      <c r="T244" s="17">
        <v>911</v>
      </c>
      <c r="U244" s="17">
        <v>0</v>
      </c>
      <c r="V244" s="17">
        <v>0</v>
      </c>
      <c r="W244" s="17">
        <v>0</v>
      </c>
      <c r="X244" s="17">
        <v>110</v>
      </c>
      <c r="Y244" s="17">
        <v>31124</v>
      </c>
      <c r="Z244" s="17">
        <v>55633</v>
      </c>
      <c r="AA244" s="17">
        <v>10953</v>
      </c>
      <c r="AB244" s="17">
        <v>0</v>
      </c>
      <c r="AC244" s="17">
        <v>43963</v>
      </c>
      <c r="AD244" s="17">
        <v>2</v>
      </c>
      <c r="AE244" s="17">
        <v>45749</v>
      </c>
      <c r="AF244" s="17">
        <v>32368</v>
      </c>
      <c r="AG244" s="17">
        <v>0</v>
      </c>
      <c r="AH244" s="17">
        <v>23657</v>
      </c>
      <c r="AI244" s="17">
        <v>196304</v>
      </c>
      <c r="AJ244" s="17">
        <v>8479</v>
      </c>
      <c r="AK244" s="17">
        <v>12949</v>
      </c>
      <c r="AL244" s="17">
        <v>2400</v>
      </c>
      <c r="AM244" s="17">
        <v>4919</v>
      </c>
      <c r="AN244" s="17">
        <v>54130</v>
      </c>
      <c r="AO244" s="17">
        <v>0</v>
      </c>
      <c r="AP244" s="17">
        <v>40226</v>
      </c>
      <c r="AQ244" s="17">
        <v>1341065</v>
      </c>
      <c r="AR244" s="18"/>
      <c r="AS244" s="18"/>
    </row>
    <row r="245" spans="1:45" s="19" customFormat="1" ht="12" customHeight="1">
      <c r="A245" s="22">
        <v>37653</v>
      </c>
      <c r="B245" s="17">
        <v>679</v>
      </c>
      <c r="C245" s="17">
        <v>44005</v>
      </c>
      <c r="D245" s="17">
        <v>49283</v>
      </c>
      <c r="E245" s="17">
        <v>164883</v>
      </c>
      <c r="F245" s="17">
        <v>0</v>
      </c>
      <c r="G245" s="17">
        <v>65818</v>
      </c>
      <c r="H245" s="17">
        <v>0</v>
      </c>
      <c r="I245" s="17">
        <v>0</v>
      </c>
      <c r="J245" s="17">
        <v>103208</v>
      </c>
      <c r="K245" s="17">
        <v>177975</v>
      </c>
      <c r="L245" s="17">
        <v>0</v>
      </c>
      <c r="M245" s="17">
        <v>38500</v>
      </c>
      <c r="N245" s="17">
        <v>36</v>
      </c>
      <c r="O245" s="17">
        <v>73837</v>
      </c>
      <c r="P245" s="17">
        <v>40</v>
      </c>
      <c r="Q245" s="17">
        <v>162</v>
      </c>
      <c r="R245" s="17">
        <v>2931</v>
      </c>
      <c r="S245" s="17">
        <v>26073</v>
      </c>
      <c r="T245" s="17">
        <v>1841</v>
      </c>
      <c r="U245" s="17">
        <v>0</v>
      </c>
      <c r="V245" s="17">
        <v>0</v>
      </c>
      <c r="W245" s="17">
        <v>0</v>
      </c>
      <c r="X245" s="17">
        <v>2644</v>
      </c>
      <c r="Y245" s="17">
        <v>28393</v>
      </c>
      <c r="Z245" s="17">
        <v>188</v>
      </c>
      <c r="AA245" s="17">
        <v>11027</v>
      </c>
      <c r="AB245" s="17">
        <v>0</v>
      </c>
      <c r="AC245" s="17">
        <v>22480</v>
      </c>
      <c r="AD245" s="17">
        <v>1345</v>
      </c>
      <c r="AE245" s="17">
        <v>1272</v>
      </c>
      <c r="AF245" s="17">
        <v>22019</v>
      </c>
      <c r="AG245" s="17">
        <v>0</v>
      </c>
      <c r="AH245" s="17">
        <v>15618</v>
      </c>
      <c r="AI245" s="17">
        <v>144169</v>
      </c>
      <c r="AJ245" s="17">
        <v>5150</v>
      </c>
      <c r="AK245" s="17">
        <v>0</v>
      </c>
      <c r="AL245" s="17">
        <v>4031</v>
      </c>
      <c r="AM245" s="17">
        <v>4282</v>
      </c>
      <c r="AN245" s="17">
        <v>86340</v>
      </c>
      <c r="AO245" s="17">
        <v>0</v>
      </c>
      <c r="AP245" s="17">
        <v>40708</v>
      </c>
      <c r="AQ245" s="17">
        <v>1138937</v>
      </c>
      <c r="AR245" s="18"/>
      <c r="AS245" s="18"/>
    </row>
    <row r="246" spans="1:45" s="19" customFormat="1" ht="12" customHeight="1">
      <c r="A246" s="22">
        <v>37681</v>
      </c>
      <c r="B246" s="17">
        <v>23908</v>
      </c>
      <c r="C246" s="17">
        <v>0</v>
      </c>
      <c r="D246" s="17">
        <v>53793</v>
      </c>
      <c r="E246" s="17">
        <v>103353</v>
      </c>
      <c r="F246" s="17">
        <v>39337</v>
      </c>
      <c r="G246" s="17">
        <v>93780</v>
      </c>
      <c r="H246" s="17">
        <v>0</v>
      </c>
      <c r="I246" s="17">
        <v>0</v>
      </c>
      <c r="J246" s="17">
        <v>197328</v>
      </c>
      <c r="K246" s="17">
        <v>230029</v>
      </c>
      <c r="L246" s="17">
        <v>29161</v>
      </c>
      <c r="M246" s="17">
        <v>38500</v>
      </c>
      <c r="N246" s="17">
        <v>66</v>
      </c>
      <c r="O246" s="17">
        <v>7524</v>
      </c>
      <c r="P246" s="17">
        <v>13036</v>
      </c>
      <c r="Q246" s="17">
        <v>180</v>
      </c>
      <c r="R246" s="17">
        <v>4146</v>
      </c>
      <c r="S246" s="17">
        <v>45373</v>
      </c>
      <c r="T246" s="17">
        <v>0</v>
      </c>
      <c r="U246" s="17">
        <v>0</v>
      </c>
      <c r="V246" s="17">
        <v>0</v>
      </c>
      <c r="W246" s="17">
        <v>1</v>
      </c>
      <c r="X246" s="17">
        <v>7570</v>
      </c>
      <c r="Y246" s="17">
        <v>15715</v>
      </c>
      <c r="Z246" s="17">
        <v>64107</v>
      </c>
      <c r="AA246" s="17">
        <v>18691</v>
      </c>
      <c r="AB246" s="17">
        <v>20</v>
      </c>
      <c r="AC246" s="17">
        <v>44127</v>
      </c>
      <c r="AD246" s="17">
        <v>2</v>
      </c>
      <c r="AE246" s="17">
        <v>45556</v>
      </c>
      <c r="AF246" s="17">
        <v>55574</v>
      </c>
      <c r="AG246" s="17">
        <v>0</v>
      </c>
      <c r="AH246" s="17">
        <v>16080</v>
      </c>
      <c r="AI246" s="17">
        <v>130193</v>
      </c>
      <c r="AJ246" s="17">
        <v>12160</v>
      </c>
      <c r="AK246" s="17">
        <v>46000</v>
      </c>
      <c r="AL246" s="17">
        <v>0</v>
      </c>
      <c r="AM246" s="17">
        <v>6268</v>
      </c>
      <c r="AN246" s="17">
        <v>121389</v>
      </c>
      <c r="AO246" s="17">
        <v>0</v>
      </c>
      <c r="AP246" s="17">
        <v>122697</v>
      </c>
      <c r="AQ246" s="17">
        <v>1585664</v>
      </c>
      <c r="AR246" s="18"/>
      <c r="AS246" s="18"/>
    </row>
    <row r="247" spans="1:45" s="19" customFormat="1" ht="12" customHeight="1">
      <c r="A247" s="22">
        <v>37712</v>
      </c>
      <c r="B247" s="17">
        <v>1379</v>
      </c>
      <c r="C247" s="17">
        <v>50316</v>
      </c>
      <c r="D247" s="17">
        <v>52212</v>
      </c>
      <c r="E247" s="17">
        <v>190977</v>
      </c>
      <c r="F247" s="17">
        <v>33579</v>
      </c>
      <c r="G247" s="17">
        <v>106800</v>
      </c>
      <c r="H247" s="17">
        <v>0</v>
      </c>
      <c r="I247" s="17">
        <v>0</v>
      </c>
      <c r="J247" s="17">
        <v>201793</v>
      </c>
      <c r="K247" s="17">
        <v>183832</v>
      </c>
      <c r="L247" s="17">
        <v>63</v>
      </c>
      <c r="M247" s="17">
        <v>31500</v>
      </c>
      <c r="N247" s="17">
        <v>5848</v>
      </c>
      <c r="O247" s="17">
        <v>74475</v>
      </c>
      <c r="P247" s="17">
        <v>0</v>
      </c>
      <c r="Q247" s="17">
        <v>144</v>
      </c>
      <c r="R247" s="17">
        <v>5544</v>
      </c>
      <c r="S247" s="17">
        <v>94083</v>
      </c>
      <c r="T247" s="17">
        <v>15436</v>
      </c>
      <c r="U247" s="17">
        <v>0</v>
      </c>
      <c r="V247" s="17">
        <v>0</v>
      </c>
      <c r="W247" s="17">
        <v>0</v>
      </c>
      <c r="X247" s="17">
        <v>22926</v>
      </c>
      <c r="Y247" s="17">
        <v>52482</v>
      </c>
      <c r="Z247" s="17">
        <v>30703</v>
      </c>
      <c r="AA247" s="17">
        <v>28556</v>
      </c>
      <c r="AB247" s="17">
        <v>74397</v>
      </c>
      <c r="AC247" s="17">
        <v>23429</v>
      </c>
      <c r="AD247" s="17">
        <v>2</v>
      </c>
      <c r="AE247" s="17">
        <v>22136</v>
      </c>
      <c r="AF247" s="17">
        <v>21975</v>
      </c>
      <c r="AG247" s="17">
        <v>0</v>
      </c>
      <c r="AH247" s="17">
        <v>12833</v>
      </c>
      <c r="AI247" s="17">
        <v>228495</v>
      </c>
      <c r="AJ247" s="17">
        <v>10623</v>
      </c>
      <c r="AK247" s="17">
        <v>60821</v>
      </c>
      <c r="AL247" s="17">
        <v>6012</v>
      </c>
      <c r="AM247" s="17">
        <v>8630</v>
      </c>
      <c r="AN247" s="17">
        <v>105397</v>
      </c>
      <c r="AO247" s="17">
        <v>8165</v>
      </c>
      <c r="AP247" s="17">
        <v>91949</v>
      </c>
      <c r="AQ247" s="17">
        <v>1857512</v>
      </c>
      <c r="AR247" s="18"/>
      <c r="AS247" s="18"/>
    </row>
    <row r="248" spans="1:45" s="19" customFormat="1" ht="12" customHeight="1">
      <c r="A248" s="22">
        <v>37742</v>
      </c>
      <c r="B248" s="17">
        <v>1433</v>
      </c>
      <c r="C248" s="17">
        <v>27133</v>
      </c>
      <c r="D248" s="17">
        <v>50382</v>
      </c>
      <c r="E248" s="17">
        <v>190135</v>
      </c>
      <c r="F248" s="17">
        <v>72516</v>
      </c>
      <c r="G248" s="17">
        <v>90812</v>
      </c>
      <c r="H248" s="17">
        <v>0</v>
      </c>
      <c r="I248" s="17">
        <v>6588</v>
      </c>
      <c r="J248" s="17">
        <v>240807</v>
      </c>
      <c r="K248" s="17">
        <v>245553</v>
      </c>
      <c r="L248" s="17">
        <v>188</v>
      </c>
      <c r="M248" s="17">
        <v>3100</v>
      </c>
      <c r="N248" s="17">
        <v>5134</v>
      </c>
      <c r="O248" s="17">
        <v>225951</v>
      </c>
      <c r="P248" s="17">
        <v>8014</v>
      </c>
      <c r="Q248" s="17">
        <v>130</v>
      </c>
      <c r="R248" s="17">
        <v>9206</v>
      </c>
      <c r="S248" s="17">
        <v>146792</v>
      </c>
      <c r="T248" s="17">
        <v>21639</v>
      </c>
      <c r="U248" s="17">
        <v>0</v>
      </c>
      <c r="V248" s="17">
        <v>0</v>
      </c>
      <c r="W248" s="17">
        <v>4501</v>
      </c>
      <c r="X248" s="17">
        <v>37551</v>
      </c>
      <c r="Y248" s="17">
        <v>65706</v>
      </c>
      <c r="Z248" s="17">
        <v>126921</v>
      </c>
      <c r="AA248" s="17">
        <v>42952</v>
      </c>
      <c r="AB248" s="17">
        <v>72250</v>
      </c>
      <c r="AC248" s="17">
        <v>48354</v>
      </c>
      <c r="AD248" s="17">
        <v>167</v>
      </c>
      <c r="AE248" s="17">
        <v>40299</v>
      </c>
      <c r="AF248" s="17">
        <v>37180</v>
      </c>
      <c r="AG248" s="17">
        <v>0</v>
      </c>
      <c r="AH248" s="17">
        <v>18293</v>
      </c>
      <c r="AI248" s="17">
        <v>156806</v>
      </c>
      <c r="AJ248" s="17">
        <v>14242</v>
      </c>
      <c r="AK248" s="17">
        <v>43086</v>
      </c>
      <c r="AL248" s="17">
        <v>2933</v>
      </c>
      <c r="AM248" s="17">
        <v>14460</v>
      </c>
      <c r="AN248" s="17">
        <v>168886</v>
      </c>
      <c r="AO248" s="17">
        <v>27529</v>
      </c>
      <c r="AP248" s="17">
        <v>75799</v>
      </c>
      <c r="AQ248" s="17">
        <v>2343428</v>
      </c>
      <c r="AR248" s="18"/>
      <c r="AS248" s="18"/>
    </row>
    <row r="249" spans="1:45" s="19" customFormat="1" ht="12" customHeight="1">
      <c r="A249" s="22">
        <v>37773</v>
      </c>
      <c r="B249" s="17">
        <v>22836</v>
      </c>
      <c r="C249" s="17">
        <v>49712</v>
      </c>
      <c r="D249" s="17">
        <v>47822</v>
      </c>
      <c r="E249" s="17">
        <v>129917</v>
      </c>
      <c r="F249" s="17">
        <v>40014</v>
      </c>
      <c r="G249" s="17">
        <v>65714</v>
      </c>
      <c r="H249" s="17">
        <v>0</v>
      </c>
      <c r="I249" s="17">
        <v>5595</v>
      </c>
      <c r="J249" s="17">
        <v>173964</v>
      </c>
      <c r="K249" s="17">
        <v>223155</v>
      </c>
      <c r="L249" s="17">
        <v>276</v>
      </c>
      <c r="M249" s="17">
        <v>48782</v>
      </c>
      <c r="N249" s="17">
        <v>3002</v>
      </c>
      <c r="O249" s="17">
        <v>136037</v>
      </c>
      <c r="P249" s="17">
        <v>18709</v>
      </c>
      <c r="Q249" s="17">
        <v>193</v>
      </c>
      <c r="R249" s="17">
        <v>10448</v>
      </c>
      <c r="S249" s="17">
        <v>215349</v>
      </c>
      <c r="T249" s="17">
        <v>27912</v>
      </c>
      <c r="U249" s="17">
        <v>0</v>
      </c>
      <c r="V249" s="17">
        <v>0</v>
      </c>
      <c r="W249" s="17">
        <v>5600</v>
      </c>
      <c r="X249" s="17">
        <v>33532</v>
      </c>
      <c r="Y249" s="17">
        <v>71513</v>
      </c>
      <c r="Z249" s="17">
        <v>71233</v>
      </c>
      <c r="AA249" s="17">
        <v>27902</v>
      </c>
      <c r="AB249" s="17">
        <v>104715</v>
      </c>
      <c r="AC249" s="17">
        <v>23050</v>
      </c>
      <c r="AD249" s="17">
        <v>48403</v>
      </c>
      <c r="AE249" s="17">
        <v>20587</v>
      </c>
      <c r="AF249" s="17">
        <v>72662</v>
      </c>
      <c r="AG249" s="17">
        <v>0</v>
      </c>
      <c r="AH249" s="17">
        <v>15653</v>
      </c>
      <c r="AI249" s="17">
        <v>250138</v>
      </c>
      <c r="AJ249" s="17">
        <v>13333</v>
      </c>
      <c r="AK249" s="17">
        <v>12239</v>
      </c>
      <c r="AL249" s="17">
        <v>7331</v>
      </c>
      <c r="AM249" s="17">
        <v>14338</v>
      </c>
      <c r="AN249" s="17">
        <v>130839</v>
      </c>
      <c r="AO249" s="17">
        <v>47384</v>
      </c>
      <c r="AP249" s="17">
        <v>40833</v>
      </c>
      <c r="AQ249" s="17">
        <v>2230722</v>
      </c>
      <c r="AR249" s="18"/>
      <c r="AS249" s="18"/>
    </row>
    <row r="250" spans="1:45" s="19" customFormat="1" ht="12" customHeight="1">
      <c r="A250" s="22">
        <v>37803</v>
      </c>
      <c r="B250" s="17">
        <v>23711</v>
      </c>
      <c r="C250" s="17">
        <v>0</v>
      </c>
      <c r="D250" s="17">
        <v>38378</v>
      </c>
      <c r="E250" s="17">
        <v>259180</v>
      </c>
      <c r="F250" s="17">
        <v>80515</v>
      </c>
      <c r="G250" s="17">
        <v>98959</v>
      </c>
      <c r="H250" s="17">
        <v>0</v>
      </c>
      <c r="I250" s="17">
        <v>5500</v>
      </c>
      <c r="J250" s="17">
        <v>149898</v>
      </c>
      <c r="K250" s="17">
        <v>174638</v>
      </c>
      <c r="L250" s="17">
        <v>293</v>
      </c>
      <c r="M250" s="17">
        <v>38500</v>
      </c>
      <c r="N250" s="17">
        <v>3411</v>
      </c>
      <c r="O250" s="17">
        <v>215783</v>
      </c>
      <c r="P250" s="17">
        <v>49087</v>
      </c>
      <c r="Q250" s="17">
        <v>108</v>
      </c>
      <c r="R250" s="17">
        <v>10732</v>
      </c>
      <c r="S250" s="17">
        <v>177297</v>
      </c>
      <c r="T250" s="17">
        <v>36905</v>
      </c>
      <c r="U250" s="17">
        <v>0</v>
      </c>
      <c r="V250" s="17">
        <v>0</v>
      </c>
      <c r="W250" s="17">
        <v>4152</v>
      </c>
      <c r="X250" s="17">
        <v>36223</v>
      </c>
      <c r="Y250" s="17">
        <v>85293</v>
      </c>
      <c r="Z250" s="17">
        <v>142644</v>
      </c>
      <c r="AA250" s="17">
        <v>34910</v>
      </c>
      <c r="AB250" s="17">
        <v>78722</v>
      </c>
      <c r="AC250" s="17">
        <v>68905</v>
      </c>
      <c r="AD250" s="17">
        <v>18</v>
      </c>
      <c r="AE250" s="17">
        <v>71884</v>
      </c>
      <c r="AF250" s="17">
        <v>72336</v>
      </c>
      <c r="AG250" s="17">
        <v>0</v>
      </c>
      <c r="AH250" s="17">
        <v>13811</v>
      </c>
      <c r="AI250" s="17">
        <v>156765</v>
      </c>
      <c r="AJ250" s="17">
        <v>11020</v>
      </c>
      <c r="AK250" s="17">
        <v>149641</v>
      </c>
      <c r="AL250" s="17">
        <v>1576</v>
      </c>
      <c r="AM250" s="17">
        <v>12077</v>
      </c>
      <c r="AN250" s="17">
        <v>96009</v>
      </c>
      <c r="AO250" s="17">
        <v>23245</v>
      </c>
      <c r="AP250" s="17">
        <v>77061</v>
      </c>
      <c r="AQ250" s="17">
        <v>2499187</v>
      </c>
      <c r="AR250" s="18"/>
      <c r="AS250" s="18"/>
    </row>
    <row r="251" spans="1:45" s="19" customFormat="1" ht="12" customHeight="1">
      <c r="A251" s="22">
        <v>37834</v>
      </c>
      <c r="B251" s="17">
        <v>24743</v>
      </c>
      <c r="C251" s="17">
        <v>48500</v>
      </c>
      <c r="D251" s="17">
        <v>42448</v>
      </c>
      <c r="E251" s="17">
        <v>187970</v>
      </c>
      <c r="F251" s="17">
        <v>2550</v>
      </c>
      <c r="G251" s="17">
        <v>129995</v>
      </c>
      <c r="H251" s="17">
        <v>0</v>
      </c>
      <c r="I251" s="17">
        <v>19298</v>
      </c>
      <c r="J251" s="17">
        <v>168808</v>
      </c>
      <c r="K251" s="17">
        <v>144899</v>
      </c>
      <c r="L251" s="17">
        <v>293</v>
      </c>
      <c r="M251" s="17">
        <v>0</v>
      </c>
      <c r="N251" s="17">
        <v>2776</v>
      </c>
      <c r="O251" s="17">
        <v>210171</v>
      </c>
      <c r="P251" s="17">
        <v>26016</v>
      </c>
      <c r="Q251" s="17">
        <v>44</v>
      </c>
      <c r="R251" s="17">
        <v>8654</v>
      </c>
      <c r="S251" s="17">
        <v>213252</v>
      </c>
      <c r="T251" s="17">
        <v>18510</v>
      </c>
      <c r="U251" s="17">
        <v>0</v>
      </c>
      <c r="V251" s="17">
        <v>0</v>
      </c>
      <c r="W251" s="17">
        <v>0</v>
      </c>
      <c r="X251" s="17">
        <v>21823</v>
      </c>
      <c r="Y251" s="17">
        <v>76188</v>
      </c>
      <c r="Z251" s="17">
        <v>84754</v>
      </c>
      <c r="AA251" s="17">
        <v>35612</v>
      </c>
      <c r="AB251" s="17">
        <v>107985</v>
      </c>
      <c r="AC251" s="17">
        <v>51312</v>
      </c>
      <c r="AD251" s="17">
        <v>47220</v>
      </c>
      <c r="AE251" s="17">
        <v>44533</v>
      </c>
      <c r="AF251" s="17">
        <v>70326</v>
      </c>
      <c r="AG251" s="17">
        <v>0</v>
      </c>
      <c r="AH251" s="17">
        <v>22013</v>
      </c>
      <c r="AI251" s="17">
        <v>163225</v>
      </c>
      <c r="AJ251" s="17">
        <v>11956</v>
      </c>
      <c r="AK251" s="17">
        <v>41513</v>
      </c>
      <c r="AL251" s="17">
        <v>4643</v>
      </c>
      <c r="AM251" s="17">
        <v>13024</v>
      </c>
      <c r="AN251" s="17">
        <v>124695</v>
      </c>
      <c r="AO251" s="17">
        <v>46317</v>
      </c>
      <c r="AP251" s="17">
        <v>43662</v>
      </c>
      <c r="AQ251" s="17">
        <v>2259728</v>
      </c>
      <c r="AR251" s="18"/>
      <c r="AS251" s="18"/>
    </row>
    <row r="252" spans="1:45" s="19" customFormat="1" ht="12" customHeight="1">
      <c r="A252" s="22">
        <v>37865</v>
      </c>
      <c r="B252" s="17">
        <v>21377</v>
      </c>
      <c r="C252" s="17">
        <v>22207</v>
      </c>
      <c r="D252" s="17">
        <v>52180</v>
      </c>
      <c r="E252" s="17">
        <v>152815</v>
      </c>
      <c r="F252" s="17">
        <v>39096</v>
      </c>
      <c r="G252" s="17">
        <v>70253</v>
      </c>
      <c r="H252" s="17">
        <v>0</v>
      </c>
      <c r="I252" s="17">
        <v>0</v>
      </c>
      <c r="J252" s="17">
        <v>199487</v>
      </c>
      <c r="K252" s="17">
        <v>235070</v>
      </c>
      <c r="L252" s="17">
        <v>713</v>
      </c>
      <c r="M252" s="17">
        <v>38500</v>
      </c>
      <c r="N252" s="17">
        <v>4126</v>
      </c>
      <c r="O252" s="17">
        <v>188387</v>
      </c>
      <c r="P252" s="17">
        <v>22912</v>
      </c>
      <c r="Q252" s="17">
        <v>44</v>
      </c>
      <c r="R252" s="17">
        <v>10775</v>
      </c>
      <c r="S252" s="17">
        <v>165153</v>
      </c>
      <c r="T252" s="17">
        <v>17861</v>
      </c>
      <c r="U252" s="17">
        <v>0</v>
      </c>
      <c r="V252" s="17">
        <v>0</v>
      </c>
      <c r="W252" s="17">
        <v>0</v>
      </c>
      <c r="X252" s="17">
        <v>26492</v>
      </c>
      <c r="Y252" s="17">
        <v>81599</v>
      </c>
      <c r="Z252" s="17">
        <v>95412</v>
      </c>
      <c r="AA252" s="17">
        <v>42415</v>
      </c>
      <c r="AB252" s="17">
        <v>62253</v>
      </c>
      <c r="AC252" s="17">
        <v>57752</v>
      </c>
      <c r="AD252" s="17">
        <v>49158</v>
      </c>
      <c r="AE252" s="17">
        <v>40700</v>
      </c>
      <c r="AF252" s="17">
        <v>75915</v>
      </c>
      <c r="AG252" s="17">
        <v>0</v>
      </c>
      <c r="AH252" s="17">
        <v>22235</v>
      </c>
      <c r="AI252" s="17">
        <v>160486</v>
      </c>
      <c r="AJ252" s="17">
        <v>5654</v>
      </c>
      <c r="AK252" s="17">
        <v>12159</v>
      </c>
      <c r="AL252" s="17">
        <v>5692</v>
      </c>
      <c r="AM252" s="17">
        <v>13039</v>
      </c>
      <c r="AN252" s="17">
        <v>117917</v>
      </c>
      <c r="AO252" s="17">
        <v>41130</v>
      </c>
      <c r="AP252" s="17">
        <v>88934</v>
      </c>
      <c r="AQ252" s="17">
        <v>2239898</v>
      </c>
      <c r="AR252" s="18"/>
      <c r="AS252" s="18"/>
    </row>
    <row r="253" spans="1:45" s="19" customFormat="1" ht="12" customHeight="1">
      <c r="A253" s="22">
        <v>37895</v>
      </c>
      <c r="B253" s="17">
        <v>885</v>
      </c>
      <c r="C253" s="17">
        <v>49042</v>
      </c>
      <c r="D253" s="17">
        <v>44335</v>
      </c>
      <c r="E253" s="17">
        <v>193494</v>
      </c>
      <c r="F253" s="17">
        <v>39691</v>
      </c>
      <c r="G253" s="17">
        <v>143945</v>
      </c>
      <c r="H253" s="17">
        <v>0</v>
      </c>
      <c r="I253" s="17">
        <v>0</v>
      </c>
      <c r="J253" s="17">
        <v>154911</v>
      </c>
      <c r="K253" s="17">
        <v>213322</v>
      </c>
      <c r="L253" s="17">
        <v>20</v>
      </c>
      <c r="M253" s="17">
        <v>40005</v>
      </c>
      <c r="N253" s="17">
        <v>3080</v>
      </c>
      <c r="O253" s="17">
        <v>173496</v>
      </c>
      <c r="P253" s="17">
        <v>13057</v>
      </c>
      <c r="Q253" s="17">
        <v>22</v>
      </c>
      <c r="R253" s="17">
        <v>11007</v>
      </c>
      <c r="S253" s="17">
        <v>211687</v>
      </c>
      <c r="T253" s="17">
        <v>18519</v>
      </c>
      <c r="U253" s="17">
        <v>0</v>
      </c>
      <c r="V253" s="17">
        <v>0</v>
      </c>
      <c r="W253" s="17">
        <v>0</v>
      </c>
      <c r="X253" s="17">
        <v>19411</v>
      </c>
      <c r="Y253" s="17">
        <v>73846</v>
      </c>
      <c r="Z253" s="17">
        <v>95260</v>
      </c>
      <c r="AA253" s="17">
        <v>40635</v>
      </c>
      <c r="AB253" s="17">
        <v>90577</v>
      </c>
      <c r="AC253" s="17">
        <v>66925</v>
      </c>
      <c r="AD253" s="17">
        <v>44649</v>
      </c>
      <c r="AE253" s="17">
        <v>39957</v>
      </c>
      <c r="AF253" s="17">
        <v>53013</v>
      </c>
      <c r="AG253" s="17">
        <v>0</v>
      </c>
      <c r="AH253" s="17">
        <v>15420</v>
      </c>
      <c r="AI253" s="17">
        <v>177033</v>
      </c>
      <c r="AJ253" s="17">
        <v>9540</v>
      </c>
      <c r="AK253" s="17">
        <v>49952</v>
      </c>
      <c r="AL253" s="17">
        <v>4862</v>
      </c>
      <c r="AM253" s="17">
        <v>9372</v>
      </c>
      <c r="AN253" s="17">
        <v>166122</v>
      </c>
      <c r="AO253" s="17">
        <v>37855</v>
      </c>
      <c r="AP253" s="17">
        <v>60392</v>
      </c>
      <c r="AQ253" s="17">
        <v>2365339</v>
      </c>
      <c r="AR253" s="18"/>
      <c r="AS253" s="18"/>
    </row>
    <row r="254" spans="1:45" s="19" customFormat="1" ht="12" customHeight="1">
      <c r="A254" s="22">
        <v>37926</v>
      </c>
      <c r="B254" s="17">
        <v>18971</v>
      </c>
      <c r="C254" s="17">
        <v>0</v>
      </c>
      <c r="D254" s="17">
        <v>43364</v>
      </c>
      <c r="E254" s="17">
        <v>158553</v>
      </c>
      <c r="F254" s="17">
        <v>39438</v>
      </c>
      <c r="G254" s="17">
        <v>56250</v>
      </c>
      <c r="H254" s="17">
        <v>0</v>
      </c>
      <c r="I254" s="17">
        <v>19168</v>
      </c>
      <c r="J254" s="17">
        <v>155713</v>
      </c>
      <c r="K254" s="17">
        <v>141408</v>
      </c>
      <c r="L254" s="17">
        <v>40</v>
      </c>
      <c r="M254" s="17">
        <v>0</v>
      </c>
      <c r="N254" s="17">
        <v>4536</v>
      </c>
      <c r="O254" s="17">
        <v>40706</v>
      </c>
      <c r="P254" s="17">
        <v>3983</v>
      </c>
      <c r="Q254" s="17">
        <v>44</v>
      </c>
      <c r="R254" s="17">
        <v>9498</v>
      </c>
      <c r="S254" s="17">
        <v>60802</v>
      </c>
      <c r="T254" s="17">
        <v>14343</v>
      </c>
      <c r="U254" s="17">
        <v>0</v>
      </c>
      <c r="V254" s="17">
        <v>0</v>
      </c>
      <c r="W254" s="17">
        <v>0</v>
      </c>
      <c r="X254" s="17">
        <v>13564</v>
      </c>
      <c r="Y254" s="17">
        <v>67375</v>
      </c>
      <c r="Z254" s="17">
        <v>81946</v>
      </c>
      <c r="AA254" s="17">
        <v>41662</v>
      </c>
      <c r="AB254" s="17">
        <v>64681</v>
      </c>
      <c r="AC254" s="17">
        <v>54942</v>
      </c>
      <c r="AD254" s="17">
        <v>54</v>
      </c>
      <c r="AE254" s="17">
        <v>535</v>
      </c>
      <c r="AF254" s="17">
        <v>22377</v>
      </c>
      <c r="AG254" s="17">
        <v>0</v>
      </c>
      <c r="AH254" s="17">
        <v>8555</v>
      </c>
      <c r="AI254" s="17">
        <v>135144</v>
      </c>
      <c r="AJ254" s="17">
        <v>9769</v>
      </c>
      <c r="AK254" s="17">
        <v>65374</v>
      </c>
      <c r="AL254" s="17">
        <v>6208</v>
      </c>
      <c r="AM254" s="17">
        <v>6369</v>
      </c>
      <c r="AN254" s="17">
        <v>83826</v>
      </c>
      <c r="AO254" s="17">
        <v>12052</v>
      </c>
      <c r="AP254" s="17">
        <v>80578</v>
      </c>
      <c r="AQ254" s="17">
        <v>1521828</v>
      </c>
      <c r="AR254" s="18"/>
      <c r="AS254" s="18"/>
    </row>
    <row r="255" spans="1:45" s="19" customFormat="1" ht="12" customHeight="1">
      <c r="A255" s="22">
        <v>37956</v>
      </c>
      <c r="B255" s="17">
        <v>456</v>
      </c>
      <c r="C255" s="17">
        <v>45502</v>
      </c>
      <c r="D255" s="17">
        <v>42858</v>
      </c>
      <c r="E255" s="17">
        <v>88036</v>
      </c>
      <c r="F255" s="17">
        <v>38301</v>
      </c>
      <c r="G255" s="17">
        <v>72003</v>
      </c>
      <c r="H255" s="17">
        <v>0</v>
      </c>
      <c r="I255" s="17">
        <v>6894</v>
      </c>
      <c r="J255" s="17">
        <v>154442</v>
      </c>
      <c r="K255" s="17">
        <v>171794</v>
      </c>
      <c r="L255" s="17">
        <v>218</v>
      </c>
      <c r="M255" s="17">
        <v>36609</v>
      </c>
      <c r="N255" s="17">
        <v>3710</v>
      </c>
      <c r="O255" s="17">
        <v>111279</v>
      </c>
      <c r="P255" s="17">
        <v>21008</v>
      </c>
      <c r="Q255" s="17">
        <v>20</v>
      </c>
      <c r="R255" s="17">
        <v>5822</v>
      </c>
      <c r="S255" s="17">
        <v>250588</v>
      </c>
      <c r="T255" s="17">
        <v>15018</v>
      </c>
      <c r="U255" s="17">
        <v>0</v>
      </c>
      <c r="V255" s="17">
        <v>0</v>
      </c>
      <c r="W255" s="17">
        <v>0</v>
      </c>
      <c r="X255" s="17">
        <v>16850</v>
      </c>
      <c r="Y255" s="17">
        <v>61644</v>
      </c>
      <c r="Z255" s="17">
        <v>91892</v>
      </c>
      <c r="AA255" s="17">
        <v>25368</v>
      </c>
      <c r="AB255" s="17">
        <v>42284</v>
      </c>
      <c r="AC255" s="17">
        <v>31666</v>
      </c>
      <c r="AD255" s="17">
        <v>47975</v>
      </c>
      <c r="AE255" s="17">
        <v>45561</v>
      </c>
      <c r="AF255" s="17">
        <v>65513</v>
      </c>
      <c r="AG255" s="17">
        <v>0</v>
      </c>
      <c r="AH255" s="17">
        <v>5278</v>
      </c>
      <c r="AI255" s="17">
        <v>126707</v>
      </c>
      <c r="AJ255" s="17">
        <v>11620</v>
      </c>
      <c r="AK255" s="17">
        <v>25604</v>
      </c>
      <c r="AL255" s="17">
        <v>2737</v>
      </c>
      <c r="AM255" s="17">
        <v>8021</v>
      </c>
      <c r="AN255" s="17">
        <v>79260</v>
      </c>
      <c r="AO255" s="17">
        <v>26196</v>
      </c>
      <c r="AP255" s="17">
        <v>79378</v>
      </c>
      <c r="AQ255" s="17">
        <v>1858112</v>
      </c>
      <c r="AR255" s="18"/>
      <c r="AS255" s="18"/>
    </row>
    <row r="256" spans="1:45" s="19" customFormat="1" ht="12" customHeight="1">
      <c r="A256" s="22">
        <v>37987</v>
      </c>
      <c r="B256" s="17">
        <v>1334</v>
      </c>
      <c r="C256" s="17">
        <v>76367</v>
      </c>
      <c r="D256" s="17">
        <v>52564</v>
      </c>
      <c r="E256" s="17">
        <v>238534</v>
      </c>
      <c r="F256" s="17">
        <v>39713</v>
      </c>
      <c r="G256" s="17">
        <v>69796</v>
      </c>
      <c r="H256" s="17">
        <v>0</v>
      </c>
      <c r="I256" s="17">
        <v>9623</v>
      </c>
      <c r="J256" s="17">
        <v>193415</v>
      </c>
      <c r="K256" s="17">
        <v>259713</v>
      </c>
      <c r="L256" s="17">
        <v>40</v>
      </c>
      <c r="M256" s="17">
        <v>61003</v>
      </c>
      <c r="N256" s="17">
        <v>28</v>
      </c>
      <c r="O256" s="17">
        <v>48389</v>
      </c>
      <c r="P256" s="17">
        <v>12950</v>
      </c>
      <c r="Q256" s="17">
        <v>11</v>
      </c>
      <c r="R256" s="17">
        <v>2492</v>
      </c>
      <c r="S256" s="17">
        <v>0</v>
      </c>
      <c r="T256" s="17">
        <v>0</v>
      </c>
      <c r="U256" s="17">
        <v>0</v>
      </c>
      <c r="V256" s="17">
        <v>18</v>
      </c>
      <c r="W256" s="17">
        <v>0</v>
      </c>
      <c r="X256" s="17">
        <v>3291</v>
      </c>
      <c r="Y256" s="17">
        <v>20767</v>
      </c>
      <c r="Z256" s="17">
        <v>35283</v>
      </c>
      <c r="AA256" s="17">
        <v>10403</v>
      </c>
      <c r="AB256" s="17">
        <v>182</v>
      </c>
      <c r="AC256" s="17">
        <v>23153</v>
      </c>
      <c r="AD256" s="17">
        <v>90</v>
      </c>
      <c r="AE256" s="17">
        <v>45864</v>
      </c>
      <c r="AF256" s="17">
        <v>42036</v>
      </c>
      <c r="AG256" s="17">
        <v>0</v>
      </c>
      <c r="AH256" s="17">
        <v>4006</v>
      </c>
      <c r="AI256" s="17">
        <v>170929</v>
      </c>
      <c r="AJ256" s="17">
        <v>5631</v>
      </c>
      <c r="AK256" s="17">
        <v>12119</v>
      </c>
      <c r="AL256" s="17">
        <v>6703</v>
      </c>
      <c r="AM256" s="17">
        <v>3712</v>
      </c>
      <c r="AN256" s="17">
        <v>83988</v>
      </c>
      <c r="AO256" s="17">
        <v>0</v>
      </c>
      <c r="AP256" s="17">
        <v>61762</v>
      </c>
      <c r="AQ256" s="17">
        <v>1624350</v>
      </c>
      <c r="AR256" s="18"/>
      <c r="AS256" s="18"/>
    </row>
    <row r="257" spans="1:45" s="19" customFormat="1" ht="12" customHeight="1">
      <c r="A257" s="22">
        <v>38018</v>
      </c>
      <c r="B257" s="17">
        <v>451</v>
      </c>
      <c r="C257" s="17">
        <v>45850</v>
      </c>
      <c r="D257" s="17">
        <v>61982</v>
      </c>
      <c r="E257" s="17">
        <v>111863</v>
      </c>
      <c r="F257" s="17">
        <v>36048</v>
      </c>
      <c r="G257" s="17">
        <v>37003</v>
      </c>
      <c r="H257" s="17">
        <v>0</v>
      </c>
      <c r="I257" s="17">
        <v>13195</v>
      </c>
      <c r="J257" s="17">
        <v>186055</v>
      </c>
      <c r="K257" s="17">
        <v>216761</v>
      </c>
      <c r="L257" s="17">
        <v>305</v>
      </c>
      <c r="M257" s="17">
        <v>38500</v>
      </c>
      <c r="N257" s="17">
        <v>144</v>
      </c>
      <c r="O257" s="17">
        <v>94561</v>
      </c>
      <c r="P257" s="17">
        <v>55</v>
      </c>
      <c r="Q257" s="17">
        <v>1129</v>
      </c>
      <c r="R257" s="17">
        <v>2263</v>
      </c>
      <c r="S257" s="17">
        <v>40700</v>
      </c>
      <c r="T257" s="17">
        <v>0</v>
      </c>
      <c r="U257" s="17">
        <v>0</v>
      </c>
      <c r="V257" s="17">
        <v>36</v>
      </c>
      <c r="W257" s="17">
        <v>0</v>
      </c>
      <c r="X257" s="17">
        <v>179</v>
      </c>
      <c r="Y257" s="17">
        <v>19995</v>
      </c>
      <c r="Z257" s="17">
        <v>263</v>
      </c>
      <c r="AA257" s="17">
        <v>12763</v>
      </c>
      <c r="AB257" s="17">
        <v>122</v>
      </c>
      <c r="AC257" s="17">
        <v>22636</v>
      </c>
      <c r="AD257" s="17">
        <v>141</v>
      </c>
      <c r="AE257" s="17">
        <v>1009</v>
      </c>
      <c r="AF257" s="17">
        <v>0</v>
      </c>
      <c r="AG257" s="17">
        <v>0</v>
      </c>
      <c r="AH257" s="17">
        <v>4364</v>
      </c>
      <c r="AI257" s="17">
        <v>116014</v>
      </c>
      <c r="AJ257" s="17">
        <v>5835</v>
      </c>
      <c r="AK257" s="17">
        <v>39749</v>
      </c>
      <c r="AL257" s="17">
        <v>3987</v>
      </c>
      <c r="AM257" s="17">
        <v>4528</v>
      </c>
      <c r="AN257" s="17">
        <v>84556</v>
      </c>
      <c r="AO257" s="17">
        <v>0</v>
      </c>
      <c r="AP257" s="17">
        <v>26245</v>
      </c>
      <c r="AQ257" s="17">
        <v>1229287</v>
      </c>
      <c r="AR257" s="18"/>
      <c r="AS257" s="18"/>
    </row>
    <row r="258" spans="1:45" s="19" customFormat="1" ht="12" customHeight="1">
      <c r="A258" s="22">
        <v>38047</v>
      </c>
      <c r="B258" s="17">
        <v>1508</v>
      </c>
      <c r="C258" s="17">
        <v>0</v>
      </c>
      <c r="D258" s="17">
        <v>57221</v>
      </c>
      <c r="E258" s="17">
        <v>154138</v>
      </c>
      <c r="F258" s="17">
        <v>77450</v>
      </c>
      <c r="G258" s="17">
        <v>104596</v>
      </c>
      <c r="H258" s="17">
        <v>0</v>
      </c>
      <c r="I258" s="17">
        <v>0</v>
      </c>
      <c r="J258" s="17">
        <v>184106</v>
      </c>
      <c r="K258" s="17">
        <v>187661</v>
      </c>
      <c r="L258" s="17">
        <v>156</v>
      </c>
      <c r="M258" s="17">
        <v>0</v>
      </c>
      <c r="N258" s="17">
        <v>100</v>
      </c>
      <c r="O258" s="17">
        <v>191548</v>
      </c>
      <c r="P258" s="17">
        <v>15136</v>
      </c>
      <c r="Q258" s="17">
        <v>0</v>
      </c>
      <c r="R258" s="17">
        <v>4106</v>
      </c>
      <c r="S258" s="17">
        <v>105885</v>
      </c>
      <c r="T258" s="17">
        <v>18216</v>
      </c>
      <c r="U258" s="17">
        <v>0</v>
      </c>
      <c r="V258" s="17">
        <v>0</v>
      </c>
      <c r="W258" s="17">
        <v>2</v>
      </c>
      <c r="X258" s="17">
        <v>13769</v>
      </c>
      <c r="Y258" s="17">
        <v>30776</v>
      </c>
      <c r="Z258" s="17">
        <v>41798</v>
      </c>
      <c r="AA258" s="17">
        <v>24529</v>
      </c>
      <c r="AB258" s="17">
        <v>10844</v>
      </c>
      <c r="AC258" s="17">
        <v>54070</v>
      </c>
      <c r="AD258" s="17">
        <v>48081</v>
      </c>
      <c r="AE258" s="17">
        <v>22304</v>
      </c>
      <c r="AF258" s="17">
        <v>59198</v>
      </c>
      <c r="AG258" s="17">
        <v>0</v>
      </c>
      <c r="AH258" s="17">
        <v>8284</v>
      </c>
      <c r="AI258" s="17">
        <v>138051</v>
      </c>
      <c r="AJ258" s="17">
        <v>9566</v>
      </c>
      <c r="AK258" s="17">
        <v>28563</v>
      </c>
      <c r="AL258" s="17">
        <v>10253</v>
      </c>
      <c r="AM258" s="17">
        <v>6068</v>
      </c>
      <c r="AN258" s="17">
        <v>108974</v>
      </c>
      <c r="AO258" s="17">
        <v>18558</v>
      </c>
      <c r="AP258" s="17">
        <v>32215</v>
      </c>
      <c r="AQ258" s="17">
        <v>1767730</v>
      </c>
      <c r="AR258" s="18"/>
      <c r="AS258" s="18"/>
    </row>
    <row r="259" spans="1:45" s="19" customFormat="1" ht="12" customHeight="1">
      <c r="A259" s="22">
        <v>38078</v>
      </c>
      <c r="B259" s="17">
        <v>456</v>
      </c>
      <c r="C259" s="17">
        <v>30884</v>
      </c>
      <c r="D259" s="17">
        <v>58406</v>
      </c>
      <c r="E259" s="17">
        <v>212551</v>
      </c>
      <c r="F259" s="17">
        <v>45451</v>
      </c>
      <c r="G259" s="17">
        <v>118770</v>
      </c>
      <c r="H259" s="17">
        <v>0</v>
      </c>
      <c r="I259" s="17">
        <v>18262</v>
      </c>
      <c r="J259" s="17">
        <v>248775</v>
      </c>
      <c r="K259" s="17">
        <v>229627</v>
      </c>
      <c r="L259" s="17">
        <v>87</v>
      </c>
      <c r="M259" s="17">
        <v>38500</v>
      </c>
      <c r="N259" s="17">
        <v>7693</v>
      </c>
      <c r="O259" s="17">
        <v>325805</v>
      </c>
      <c r="P259" s="17">
        <v>13158</v>
      </c>
      <c r="Q259" s="17">
        <v>40</v>
      </c>
      <c r="R259" s="17">
        <v>4701</v>
      </c>
      <c r="S259" s="17">
        <v>124514</v>
      </c>
      <c r="T259" s="17">
        <v>18007</v>
      </c>
      <c r="U259" s="17">
        <v>0</v>
      </c>
      <c r="V259" s="17">
        <v>144</v>
      </c>
      <c r="W259" s="17">
        <v>566</v>
      </c>
      <c r="X259" s="17">
        <v>22702</v>
      </c>
      <c r="Y259" s="17">
        <v>54537</v>
      </c>
      <c r="Z259" s="17">
        <v>46227</v>
      </c>
      <c r="AA259" s="17">
        <v>40790</v>
      </c>
      <c r="AB259" s="17">
        <v>40979</v>
      </c>
      <c r="AC259" s="17">
        <v>32024</v>
      </c>
      <c r="AD259" s="17">
        <v>275</v>
      </c>
      <c r="AE259" s="17">
        <v>38480</v>
      </c>
      <c r="AF259" s="17">
        <v>30813</v>
      </c>
      <c r="AG259" s="17">
        <v>0</v>
      </c>
      <c r="AH259" s="17">
        <v>10280</v>
      </c>
      <c r="AI259" s="17">
        <v>144947</v>
      </c>
      <c r="AJ259" s="17">
        <v>12725</v>
      </c>
      <c r="AK259" s="17">
        <v>45238</v>
      </c>
      <c r="AL259" s="17">
        <v>2426</v>
      </c>
      <c r="AM259" s="17">
        <v>7238</v>
      </c>
      <c r="AN259" s="17">
        <v>153935</v>
      </c>
      <c r="AO259" s="17">
        <v>8891</v>
      </c>
      <c r="AP259" s="17">
        <v>71211</v>
      </c>
      <c r="AQ259" s="17">
        <v>2260115</v>
      </c>
      <c r="AR259" s="18"/>
      <c r="AS259" s="18"/>
    </row>
    <row r="260" spans="1:45" s="19" customFormat="1" ht="12" customHeight="1">
      <c r="A260" s="22">
        <v>38108</v>
      </c>
      <c r="B260" s="17">
        <v>22509</v>
      </c>
      <c r="C260" s="17">
        <v>55245</v>
      </c>
      <c r="D260" s="17">
        <v>56358</v>
      </c>
      <c r="E260" s="17">
        <v>139296</v>
      </c>
      <c r="F260" s="17">
        <v>38580</v>
      </c>
      <c r="G260" s="17">
        <v>94014</v>
      </c>
      <c r="H260" s="17">
        <v>0</v>
      </c>
      <c r="I260" s="17">
        <v>22668</v>
      </c>
      <c r="J260" s="17">
        <v>224150</v>
      </c>
      <c r="K260" s="17">
        <v>228153</v>
      </c>
      <c r="L260" s="17">
        <v>347</v>
      </c>
      <c r="M260" s="17">
        <v>0</v>
      </c>
      <c r="N260" s="17">
        <v>2812</v>
      </c>
      <c r="O260" s="17">
        <v>63292</v>
      </c>
      <c r="P260" s="17">
        <v>7498</v>
      </c>
      <c r="Q260" s="17">
        <v>0</v>
      </c>
      <c r="R260" s="17">
        <v>8286</v>
      </c>
      <c r="S260" s="17">
        <v>136323</v>
      </c>
      <c r="T260" s="17">
        <v>18620</v>
      </c>
      <c r="U260" s="17">
        <v>0</v>
      </c>
      <c r="V260" s="17">
        <v>0</v>
      </c>
      <c r="W260" s="17">
        <v>420</v>
      </c>
      <c r="X260" s="17">
        <v>32253</v>
      </c>
      <c r="Y260" s="17">
        <v>83438</v>
      </c>
      <c r="Z260" s="17">
        <v>124998</v>
      </c>
      <c r="AA260" s="17">
        <v>40379</v>
      </c>
      <c r="AB260" s="17">
        <v>86554</v>
      </c>
      <c r="AC260" s="17">
        <v>65154</v>
      </c>
      <c r="AD260" s="17">
        <v>46115</v>
      </c>
      <c r="AE260" s="17">
        <v>18723</v>
      </c>
      <c r="AF260" s="17">
        <v>58768</v>
      </c>
      <c r="AG260" s="17">
        <v>0</v>
      </c>
      <c r="AH260" s="17">
        <v>24845</v>
      </c>
      <c r="AI260" s="17">
        <v>189827</v>
      </c>
      <c r="AJ260" s="17">
        <v>11884</v>
      </c>
      <c r="AK260" s="17">
        <v>48587</v>
      </c>
      <c r="AL260" s="17">
        <v>6226</v>
      </c>
      <c r="AM260" s="17">
        <v>10245</v>
      </c>
      <c r="AN260" s="17">
        <v>179692</v>
      </c>
      <c r="AO260" s="17">
        <v>33834</v>
      </c>
      <c r="AP260" s="17">
        <v>26365</v>
      </c>
      <c r="AQ260" s="17">
        <v>2206458</v>
      </c>
      <c r="AR260" s="18"/>
      <c r="AS260" s="18"/>
    </row>
    <row r="261" spans="1:45" s="19" customFormat="1" ht="12" customHeight="1">
      <c r="A261" s="22">
        <v>38139</v>
      </c>
      <c r="B261" s="17">
        <v>22227</v>
      </c>
      <c r="C261" s="17">
        <v>64311</v>
      </c>
      <c r="D261" s="17">
        <v>53670</v>
      </c>
      <c r="E261" s="17">
        <v>229564</v>
      </c>
      <c r="F261" s="17">
        <v>37332</v>
      </c>
      <c r="G261" s="17">
        <v>186145</v>
      </c>
      <c r="H261" s="17">
        <v>0</v>
      </c>
      <c r="I261" s="17">
        <v>22039</v>
      </c>
      <c r="J261" s="17">
        <v>146605</v>
      </c>
      <c r="K261" s="17">
        <v>198085</v>
      </c>
      <c r="L261" s="17">
        <v>652</v>
      </c>
      <c r="M261" s="17">
        <v>38100</v>
      </c>
      <c r="N261" s="17">
        <v>5608</v>
      </c>
      <c r="O261" s="17">
        <v>316702</v>
      </c>
      <c r="P261" s="17">
        <v>0</v>
      </c>
      <c r="Q261" s="17">
        <v>5</v>
      </c>
      <c r="R261" s="17">
        <v>11751</v>
      </c>
      <c r="S261" s="17">
        <v>146068</v>
      </c>
      <c r="T261" s="17">
        <v>18077</v>
      </c>
      <c r="U261" s="17">
        <v>0</v>
      </c>
      <c r="V261" s="17">
        <v>72</v>
      </c>
      <c r="W261" s="17">
        <v>5791</v>
      </c>
      <c r="X261" s="17">
        <v>25454</v>
      </c>
      <c r="Y261" s="17">
        <v>85319</v>
      </c>
      <c r="Z261" s="17">
        <v>36089</v>
      </c>
      <c r="AA261" s="17">
        <v>35237</v>
      </c>
      <c r="AB261" s="17">
        <v>91616</v>
      </c>
      <c r="AC261" s="17">
        <v>69145</v>
      </c>
      <c r="AD261" s="17">
        <v>48740</v>
      </c>
      <c r="AE261" s="17">
        <v>42661</v>
      </c>
      <c r="AF261" s="17">
        <v>53115</v>
      </c>
      <c r="AG261" s="17">
        <v>0</v>
      </c>
      <c r="AH261" s="17">
        <v>40420</v>
      </c>
      <c r="AI261" s="17">
        <v>179466</v>
      </c>
      <c r="AJ261" s="17">
        <v>12579</v>
      </c>
      <c r="AK261" s="17">
        <v>49947</v>
      </c>
      <c r="AL261" s="17">
        <v>2961</v>
      </c>
      <c r="AM261" s="17">
        <v>12307</v>
      </c>
      <c r="AN261" s="17">
        <v>166300</v>
      </c>
      <c r="AO261" s="17">
        <v>14061</v>
      </c>
      <c r="AP261" s="17">
        <v>94109</v>
      </c>
      <c r="AQ261" s="17">
        <v>2562330</v>
      </c>
      <c r="AR261" s="18"/>
      <c r="AS261" s="18"/>
    </row>
    <row r="262" spans="1:45" s="19" customFormat="1" ht="12" customHeight="1">
      <c r="A262" s="22">
        <v>38169</v>
      </c>
      <c r="B262" s="17">
        <v>707</v>
      </c>
      <c r="C262" s="17">
        <v>33994</v>
      </c>
      <c r="D262" s="17">
        <v>60125</v>
      </c>
      <c r="E262" s="17">
        <v>221125</v>
      </c>
      <c r="F262" s="17">
        <v>114378</v>
      </c>
      <c r="G262" s="17">
        <v>65936</v>
      </c>
      <c r="H262" s="17">
        <v>0</v>
      </c>
      <c r="I262" s="17">
        <v>26281</v>
      </c>
      <c r="J262" s="17">
        <v>193907</v>
      </c>
      <c r="K262" s="17">
        <v>223718</v>
      </c>
      <c r="L262" s="17">
        <v>618</v>
      </c>
      <c r="M262" s="17">
        <v>76390</v>
      </c>
      <c r="N262" s="17">
        <v>2776</v>
      </c>
      <c r="O262" s="17">
        <v>166327</v>
      </c>
      <c r="P262" s="17">
        <v>8020</v>
      </c>
      <c r="Q262" s="17">
        <v>20</v>
      </c>
      <c r="R262" s="17">
        <v>13489</v>
      </c>
      <c r="S262" s="17">
        <v>148940</v>
      </c>
      <c r="T262" s="17">
        <v>18270</v>
      </c>
      <c r="U262" s="17">
        <v>0</v>
      </c>
      <c r="V262" s="17">
        <v>36</v>
      </c>
      <c r="W262" s="17">
        <v>23463</v>
      </c>
      <c r="X262" s="17">
        <v>11154</v>
      </c>
      <c r="Y262" s="17">
        <v>95382</v>
      </c>
      <c r="Z262" s="17">
        <v>87630</v>
      </c>
      <c r="AA262" s="17">
        <v>46221</v>
      </c>
      <c r="AB262" s="17">
        <v>110010</v>
      </c>
      <c r="AC262" s="17">
        <v>64704</v>
      </c>
      <c r="AD262" s="17">
        <v>43720</v>
      </c>
      <c r="AE262" s="17">
        <v>34832</v>
      </c>
      <c r="AF262" s="17">
        <v>82379</v>
      </c>
      <c r="AG262" s="17">
        <v>0</v>
      </c>
      <c r="AH262" s="17">
        <v>43613</v>
      </c>
      <c r="AI262" s="17">
        <v>160629</v>
      </c>
      <c r="AJ262" s="17">
        <v>23656</v>
      </c>
      <c r="AK262" s="17">
        <v>38100</v>
      </c>
      <c r="AL262" s="17">
        <v>10658</v>
      </c>
      <c r="AM262" s="17">
        <v>11951</v>
      </c>
      <c r="AN262" s="17">
        <v>238729</v>
      </c>
      <c r="AO262" s="17">
        <v>37786</v>
      </c>
      <c r="AP262" s="17">
        <v>62167</v>
      </c>
      <c r="AQ262" s="17">
        <v>2601841</v>
      </c>
      <c r="AR262" s="18"/>
      <c r="AS262" s="18"/>
    </row>
    <row r="263" spans="1:45" s="19" customFormat="1" ht="12" customHeight="1">
      <c r="A263" s="22">
        <v>38200</v>
      </c>
      <c r="B263" s="17">
        <v>23533</v>
      </c>
      <c r="C263" s="17">
        <v>15005</v>
      </c>
      <c r="D263" s="17">
        <v>86384</v>
      </c>
      <c r="E263" s="17">
        <v>266731</v>
      </c>
      <c r="F263" s="17">
        <v>50857</v>
      </c>
      <c r="G263" s="17">
        <v>346357</v>
      </c>
      <c r="H263" s="17">
        <v>0</v>
      </c>
      <c r="I263" s="17">
        <v>12970</v>
      </c>
      <c r="J263" s="17">
        <v>229532</v>
      </c>
      <c r="K263" s="17">
        <v>205714</v>
      </c>
      <c r="L263" s="17">
        <v>619</v>
      </c>
      <c r="M263" s="17">
        <v>27138</v>
      </c>
      <c r="N263" s="17">
        <v>5677</v>
      </c>
      <c r="O263" s="17">
        <v>477434</v>
      </c>
      <c r="P263" s="17">
        <v>25940</v>
      </c>
      <c r="Q263" s="17">
        <v>0</v>
      </c>
      <c r="R263" s="17">
        <v>43873</v>
      </c>
      <c r="S263" s="17">
        <v>134687</v>
      </c>
      <c r="T263" s="17">
        <v>20333</v>
      </c>
      <c r="U263" s="17">
        <v>0</v>
      </c>
      <c r="V263" s="17">
        <v>36</v>
      </c>
      <c r="W263" s="17">
        <v>18571</v>
      </c>
      <c r="X263" s="17">
        <v>7485</v>
      </c>
      <c r="Y263" s="17">
        <v>82265</v>
      </c>
      <c r="Z263" s="17">
        <v>88017</v>
      </c>
      <c r="AA263" s="17">
        <v>41851</v>
      </c>
      <c r="AB263" s="17">
        <v>90510</v>
      </c>
      <c r="AC263" s="17">
        <v>56393</v>
      </c>
      <c r="AD263" s="17">
        <v>75482</v>
      </c>
      <c r="AE263" s="17">
        <v>19442</v>
      </c>
      <c r="AF263" s="17">
        <v>60805</v>
      </c>
      <c r="AG263" s="17">
        <v>0</v>
      </c>
      <c r="AH263" s="17">
        <v>50908</v>
      </c>
      <c r="AI263" s="17">
        <v>184860</v>
      </c>
      <c r="AJ263" s="17">
        <v>16123</v>
      </c>
      <c r="AK263" s="17">
        <v>64447</v>
      </c>
      <c r="AL263" s="17">
        <v>6551</v>
      </c>
      <c r="AM263" s="17">
        <v>14169</v>
      </c>
      <c r="AN263" s="17">
        <v>178868</v>
      </c>
      <c r="AO263" s="17">
        <v>35325</v>
      </c>
      <c r="AP263" s="17">
        <v>121756</v>
      </c>
      <c r="AQ263" s="17">
        <v>3186648</v>
      </c>
      <c r="AR263" s="18"/>
      <c r="AS263" s="18"/>
    </row>
    <row r="264" spans="1:45" s="19" customFormat="1" ht="12" customHeight="1">
      <c r="A264" s="22">
        <v>38231</v>
      </c>
      <c r="B264" s="17">
        <v>24141</v>
      </c>
      <c r="C264" s="17">
        <v>87876</v>
      </c>
      <c r="D264" s="17">
        <v>97437</v>
      </c>
      <c r="E264" s="17">
        <v>226504</v>
      </c>
      <c r="F264" s="17">
        <v>71319</v>
      </c>
      <c r="G264" s="17">
        <v>187774</v>
      </c>
      <c r="H264" s="17">
        <v>0</v>
      </c>
      <c r="I264" s="17">
        <v>16840</v>
      </c>
      <c r="J264" s="17">
        <v>135424</v>
      </c>
      <c r="K264" s="17">
        <v>162496</v>
      </c>
      <c r="L264" s="17">
        <v>529</v>
      </c>
      <c r="M264" s="17">
        <v>28196</v>
      </c>
      <c r="N264" s="17">
        <v>7491</v>
      </c>
      <c r="O264" s="17">
        <v>309067</v>
      </c>
      <c r="P264" s="17">
        <v>8934</v>
      </c>
      <c r="Q264" s="17">
        <v>0</v>
      </c>
      <c r="R264" s="17">
        <v>12808</v>
      </c>
      <c r="S264" s="17">
        <v>165694</v>
      </c>
      <c r="T264" s="17">
        <v>19259</v>
      </c>
      <c r="U264" s="17">
        <v>0</v>
      </c>
      <c r="V264" s="17">
        <v>72</v>
      </c>
      <c r="W264" s="17">
        <v>1978</v>
      </c>
      <c r="X264" s="17">
        <v>21513</v>
      </c>
      <c r="Y264" s="17">
        <v>95559</v>
      </c>
      <c r="Z264" s="17">
        <v>120201</v>
      </c>
      <c r="AA264" s="17">
        <v>39092</v>
      </c>
      <c r="AB264" s="17">
        <v>78438</v>
      </c>
      <c r="AC264" s="17">
        <v>99700</v>
      </c>
      <c r="AD264" s="17">
        <v>50028</v>
      </c>
      <c r="AE264" s="17">
        <v>652</v>
      </c>
      <c r="AF264" s="17">
        <v>73583</v>
      </c>
      <c r="AG264" s="17">
        <v>0</v>
      </c>
      <c r="AH264" s="17">
        <v>48004</v>
      </c>
      <c r="AI264" s="17">
        <v>159105</v>
      </c>
      <c r="AJ264" s="17">
        <v>18482</v>
      </c>
      <c r="AK264" s="17">
        <v>37852</v>
      </c>
      <c r="AL264" s="17">
        <v>7930</v>
      </c>
      <c r="AM264" s="17">
        <v>14956</v>
      </c>
      <c r="AN264" s="17">
        <v>103666</v>
      </c>
      <c r="AO264" s="17">
        <v>31750</v>
      </c>
      <c r="AP264" s="17">
        <v>82537</v>
      </c>
      <c r="AQ264" s="17">
        <v>2646887</v>
      </c>
      <c r="AR264" s="18"/>
      <c r="AS264" s="18"/>
    </row>
    <row r="265" spans="1:45" s="19" customFormat="1" ht="12" customHeight="1">
      <c r="A265" s="22">
        <v>38261</v>
      </c>
      <c r="B265" s="17">
        <v>23390</v>
      </c>
      <c r="C265" s="17">
        <v>10123</v>
      </c>
      <c r="D265" s="17">
        <v>83995</v>
      </c>
      <c r="E265" s="17">
        <v>231401</v>
      </c>
      <c r="F265" s="17">
        <v>50426</v>
      </c>
      <c r="G265" s="17">
        <v>185636</v>
      </c>
      <c r="H265" s="17">
        <v>0</v>
      </c>
      <c r="I265" s="17">
        <v>17992</v>
      </c>
      <c r="J265" s="17">
        <v>187115</v>
      </c>
      <c r="K265" s="17">
        <v>287530</v>
      </c>
      <c r="L265" s="17">
        <v>45</v>
      </c>
      <c r="M265" s="17">
        <v>55627</v>
      </c>
      <c r="N265" s="17">
        <v>2720</v>
      </c>
      <c r="O265" s="17">
        <v>318069</v>
      </c>
      <c r="P265" s="17">
        <v>7474</v>
      </c>
      <c r="Q265" s="17">
        <v>43</v>
      </c>
      <c r="R265" s="17">
        <v>11651</v>
      </c>
      <c r="S265" s="17">
        <v>133746</v>
      </c>
      <c r="T265" s="17">
        <v>23925</v>
      </c>
      <c r="U265" s="17">
        <v>0</v>
      </c>
      <c r="V265" s="17">
        <v>94</v>
      </c>
      <c r="W265" s="17">
        <v>62</v>
      </c>
      <c r="X265" s="17">
        <v>20289</v>
      </c>
      <c r="Y265" s="17">
        <v>85813</v>
      </c>
      <c r="Z265" s="17">
        <v>115544</v>
      </c>
      <c r="AA265" s="17">
        <v>37001</v>
      </c>
      <c r="AB265" s="17">
        <v>83211</v>
      </c>
      <c r="AC265" s="17">
        <v>86866</v>
      </c>
      <c r="AD265" s="17">
        <v>386</v>
      </c>
      <c r="AE265" s="17">
        <v>18850</v>
      </c>
      <c r="AF265" s="17">
        <v>86153</v>
      </c>
      <c r="AG265" s="17">
        <v>0</v>
      </c>
      <c r="AH265" s="17">
        <v>44705</v>
      </c>
      <c r="AI265" s="17">
        <v>235283</v>
      </c>
      <c r="AJ265" s="17">
        <v>13373</v>
      </c>
      <c r="AK265" s="17">
        <v>6266</v>
      </c>
      <c r="AL265" s="17">
        <v>3647</v>
      </c>
      <c r="AM265" s="17">
        <v>16540</v>
      </c>
      <c r="AN265" s="17">
        <v>171561</v>
      </c>
      <c r="AO265" s="17">
        <v>42544</v>
      </c>
      <c r="AP265" s="17">
        <v>106986</v>
      </c>
      <c r="AQ265" s="17">
        <v>2806082</v>
      </c>
      <c r="AR265" s="18"/>
      <c r="AS265" s="18"/>
    </row>
    <row r="266" spans="1:45" s="19" customFormat="1" ht="12" customHeight="1">
      <c r="A266" s="22">
        <v>38292</v>
      </c>
      <c r="B266" s="17">
        <v>613</v>
      </c>
      <c r="C266" s="17">
        <v>64378</v>
      </c>
      <c r="D266" s="17">
        <v>94262</v>
      </c>
      <c r="E266" s="17">
        <v>187006</v>
      </c>
      <c r="F266" s="17">
        <v>67656</v>
      </c>
      <c r="G266" s="17">
        <v>159027</v>
      </c>
      <c r="H266" s="17">
        <v>0</v>
      </c>
      <c r="I266" s="17">
        <v>33871</v>
      </c>
      <c r="J266" s="17">
        <v>183949</v>
      </c>
      <c r="K266" s="17">
        <v>194276</v>
      </c>
      <c r="L266" s="17">
        <v>36</v>
      </c>
      <c r="M266" s="17">
        <v>26720</v>
      </c>
      <c r="N266" s="17">
        <v>194</v>
      </c>
      <c r="O266" s="17">
        <v>82656</v>
      </c>
      <c r="P266" s="17">
        <v>9441</v>
      </c>
      <c r="Q266" s="17">
        <v>19</v>
      </c>
      <c r="R266" s="17">
        <v>8148</v>
      </c>
      <c r="S266" s="17">
        <v>118517</v>
      </c>
      <c r="T266" s="17">
        <v>2347</v>
      </c>
      <c r="U266" s="17">
        <v>0</v>
      </c>
      <c r="V266" s="17">
        <v>0</v>
      </c>
      <c r="W266" s="17">
        <v>22</v>
      </c>
      <c r="X266" s="17">
        <v>12971</v>
      </c>
      <c r="Y266" s="17">
        <v>85913</v>
      </c>
      <c r="Z266" s="17">
        <v>71570</v>
      </c>
      <c r="AA266" s="17">
        <v>28152</v>
      </c>
      <c r="AB266" s="17">
        <v>53205</v>
      </c>
      <c r="AC266" s="17">
        <v>31539</v>
      </c>
      <c r="AD266" s="17">
        <v>96166</v>
      </c>
      <c r="AE266" s="17">
        <v>463</v>
      </c>
      <c r="AF266" s="17">
        <v>68764</v>
      </c>
      <c r="AG266" s="17">
        <v>0</v>
      </c>
      <c r="AH266" s="17">
        <v>47396</v>
      </c>
      <c r="AI266" s="17">
        <v>212918</v>
      </c>
      <c r="AJ266" s="17">
        <v>17205</v>
      </c>
      <c r="AK266" s="17">
        <v>93985</v>
      </c>
      <c r="AL266" s="17">
        <v>8018</v>
      </c>
      <c r="AM266" s="17">
        <v>14168</v>
      </c>
      <c r="AN266" s="17">
        <v>96156</v>
      </c>
      <c r="AO266" s="17">
        <v>25499</v>
      </c>
      <c r="AP266" s="17">
        <v>38682</v>
      </c>
      <c r="AQ266" s="17">
        <v>2235908</v>
      </c>
      <c r="AR266" s="18"/>
      <c r="AS266" s="18"/>
    </row>
    <row r="267" spans="1:45" s="19" customFormat="1" ht="12" customHeight="1">
      <c r="A267" s="22">
        <v>38322</v>
      </c>
      <c r="B267" s="17">
        <v>1445</v>
      </c>
      <c r="C267" s="17">
        <v>44268</v>
      </c>
      <c r="D267" s="17">
        <v>83295</v>
      </c>
      <c r="E267" s="17">
        <v>294530</v>
      </c>
      <c r="F267" s="17">
        <v>48810</v>
      </c>
      <c r="G267" s="17">
        <v>173427</v>
      </c>
      <c r="H267" s="17">
        <v>0</v>
      </c>
      <c r="I267" s="17">
        <v>22823</v>
      </c>
      <c r="J267" s="17">
        <v>180831</v>
      </c>
      <c r="K267" s="17">
        <v>201734</v>
      </c>
      <c r="L267" s="17">
        <v>448</v>
      </c>
      <c r="M267" s="17">
        <v>27200</v>
      </c>
      <c r="N267" s="17">
        <v>90</v>
      </c>
      <c r="O267" s="17">
        <v>156949</v>
      </c>
      <c r="P267" s="17">
        <v>19053</v>
      </c>
      <c r="Q267" s="17">
        <v>23</v>
      </c>
      <c r="R267" s="17">
        <v>4825</v>
      </c>
      <c r="S267" s="17">
        <v>164190</v>
      </c>
      <c r="T267" s="17">
        <v>15192</v>
      </c>
      <c r="U267" s="17">
        <v>0</v>
      </c>
      <c r="V267" s="17">
        <v>18</v>
      </c>
      <c r="W267" s="17">
        <v>135</v>
      </c>
      <c r="X267" s="17">
        <v>9758</v>
      </c>
      <c r="Y267" s="17">
        <v>67694</v>
      </c>
      <c r="Z267" s="17">
        <v>70961</v>
      </c>
      <c r="AA267" s="17">
        <v>27279</v>
      </c>
      <c r="AB267" s="17">
        <v>53689</v>
      </c>
      <c r="AC267" s="17">
        <v>49723</v>
      </c>
      <c r="AD267" s="17">
        <v>312</v>
      </c>
      <c r="AE267" s="17">
        <v>35499</v>
      </c>
      <c r="AF267" s="17">
        <v>32019</v>
      </c>
      <c r="AG267" s="17">
        <v>0</v>
      </c>
      <c r="AH267" s="17">
        <v>40709</v>
      </c>
      <c r="AI267" s="17">
        <v>76537</v>
      </c>
      <c r="AJ267" s="17">
        <v>11222</v>
      </c>
      <c r="AK267" s="17">
        <v>45737</v>
      </c>
      <c r="AL267" s="17">
        <v>11520</v>
      </c>
      <c r="AM267" s="17">
        <v>7341</v>
      </c>
      <c r="AN267" s="17">
        <v>87426</v>
      </c>
      <c r="AO267" s="17">
        <v>29700</v>
      </c>
      <c r="AP267" s="17">
        <v>81110</v>
      </c>
      <c r="AQ267" s="17">
        <v>2177522</v>
      </c>
      <c r="AR267" s="18"/>
      <c r="AS267" s="18"/>
    </row>
    <row r="268" spans="1:45" s="19" customFormat="1" ht="12" customHeight="1">
      <c r="A268" s="22">
        <v>38353</v>
      </c>
      <c r="B268" s="17">
        <v>0</v>
      </c>
      <c r="C268" s="17">
        <v>42843</v>
      </c>
      <c r="D268" s="17">
        <v>65446</v>
      </c>
      <c r="E268" s="17">
        <v>108078</v>
      </c>
      <c r="F268" s="17">
        <v>87716</v>
      </c>
      <c r="G268" s="17">
        <v>126693</v>
      </c>
      <c r="H268" s="17">
        <v>0</v>
      </c>
      <c r="I268" s="17">
        <v>24238</v>
      </c>
      <c r="J268" s="17">
        <v>212618</v>
      </c>
      <c r="K268" s="17">
        <v>152017</v>
      </c>
      <c r="L268" s="17">
        <v>44</v>
      </c>
      <c r="M268" s="17">
        <v>30650</v>
      </c>
      <c r="N268" s="17">
        <v>123</v>
      </c>
      <c r="O268" s="17">
        <v>128084</v>
      </c>
      <c r="P268" s="17">
        <v>13193</v>
      </c>
      <c r="Q268" s="17">
        <v>0</v>
      </c>
      <c r="R268" s="17">
        <v>2100</v>
      </c>
      <c r="S268" s="17">
        <v>39352</v>
      </c>
      <c r="T268" s="17">
        <v>0</v>
      </c>
      <c r="U268" s="17">
        <v>0</v>
      </c>
      <c r="V268" s="17">
        <v>54</v>
      </c>
      <c r="W268" s="17">
        <v>175</v>
      </c>
      <c r="X268" s="17">
        <v>2824</v>
      </c>
      <c r="Y268" s="17">
        <v>32468</v>
      </c>
      <c r="Z268" s="17">
        <v>45766</v>
      </c>
      <c r="AA268" s="17">
        <v>13510</v>
      </c>
      <c r="AB268" s="17">
        <v>45</v>
      </c>
      <c r="AC268" s="17">
        <v>54376</v>
      </c>
      <c r="AD268" s="17">
        <v>150</v>
      </c>
      <c r="AE268" s="17">
        <v>34600</v>
      </c>
      <c r="AF268" s="17">
        <v>50150</v>
      </c>
      <c r="AG268" s="17">
        <v>0</v>
      </c>
      <c r="AH268" s="17">
        <v>44048</v>
      </c>
      <c r="AI268" s="17">
        <v>196302</v>
      </c>
      <c r="AJ268" s="17">
        <v>4412</v>
      </c>
      <c r="AK268" s="17">
        <v>5938</v>
      </c>
      <c r="AL268" s="17">
        <v>2249</v>
      </c>
      <c r="AM268" s="17">
        <v>3818</v>
      </c>
      <c r="AN268" s="17">
        <v>95308</v>
      </c>
      <c r="AO268" s="17">
        <v>0</v>
      </c>
      <c r="AP268" s="17">
        <v>109808</v>
      </c>
      <c r="AQ268" s="17">
        <v>1729196</v>
      </c>
      <c r="AR268" s="18"/>
      <c r="AS268" s="18"/>
    </row>
    <row r="269" spans="1:45" s="19" customFormat="1" ht="12" customHeight="1">
      <c r="A269" s="22">
        <v>38384</v>
      </c>
      <c r="B269" s="17">
        <v>274</v>
      </c>
      <c r="C269" s="17">
        <v>27017</v>
      </c>
      <c r="D269" s="17">
        <v>75463</v>
      </c>
      <c r="E269" s="17">
        <v>187909</v>
      </c>
      <c r="F269" s="17">
        <v>31683</v>
      </c>
      <c r="G269" s="17">
        <v>75278</v>
      </c>
      <c r="H269" s="17">
        <v>0</v>
      </c>
      <c r="I269" s="17">
        <v>41446</v>
      </c>
      <c r="J269" s="17">
        <v>210895</v>
      </c>
      <c r="K269" s="17">
        <v>290731</v>
      </c>
      <c r="L269" s="17">
        <v>489</v>
      </c>
      <c r="M269" s="17">
        <v>27100</v>
      </c>
      <c r="N269" s="17">
        <v>144</v>
      </c>
      <c r="O269" s="17">
        <v>213152</v>
      </c>
      <c r="P269" s="17">
        <v>16076</v>
      </c>
      <c r="Q269" s="17">
        <v>0</v>
      </c>
      <c r="R269" s="17">
        <v>2171</v>
      </c>
      <c r="S269" s="17">
        <v>44165</v>
      </c>
      <c r="T269" s="17">
        <v>0</v>
      </c>
      <c r="U269" s="17">
        <v>0</v>
      </c>
      <c r="V269" s="17">
        <v>72</v>
      </c>
      <c r="W269" s="17">
        <v>10432</v>
      </c>
      <c r="X269" s="17">
        <v>2349</v>
      </c>
      <c r="Y269" s="17">
        <v>12999</v>
      </c>
      <c r="Z269" s="17">
        <v>16676</v>
      </c>
      <c r="AA269" s="17">
        <v>10579</v>
      </c>
      <c r="AB269" s="17">
        <v>80</v>
      </c>
      <c r="AC269" s="17">
        <v>40581</v>
      </c>
      <c r="AD269" s="17">
        <v>223</v>
      </c>
      <c r="AE269" s="17">
        <v>24887</v>
      </c>
      <c r="AF269" s="17">
        <v>39402</v>
      </c>
      <c r="AG269" s="17">
        <v>0</v>
      </c>
      <c r="AH269" s="17">
        <v>51978</v>
      </c>
      <c r="AI269" s="17">
        <v>158764</v>
      </c>
      <c r="AJ269" s="17">
        <v>10501</v>
      </c>
      <c r="AK269" s="17">
        <v>59873</v>
      </c>
      <c r="AL269" s="17">
        <v>6006</v>
      </c>
      <c r="AM269" s="17">
        <v>3992</v>
      </c>
      <c r="AN269" s="17">
        <v>81385</v>
      </c>
      <c r="AO269" s="17">
        <v>0</v>
      </c>
      <c r="AP269" s="17">
        <v>32759</v>
      </c>
      <c r="AQ269" s="17">
        <v>1807531</v>
      </c>
      <c r="AR269" s="18"/>
      <c r="AS269" s="18"/>
    </row>
    <row r="270" spans="1:45" s="19" customFormat="1" ht="12" customHeight="1">
      <c r="A270" s="22">
        <v>38412</v>
      </c>
      <c r="B270" s="17">
        <v>1816</v>
      </c>
      <c r="C270" s="17">
        <v>78532</v>
      </c>
      <c r="D270" s="17">
        <v>102062</v>
      </c>
      <c r="E270" s="17">
        <v>162586</v>
      </c>
      <c r="F270" s="17">
        <v>53777</v>
      </c>
      <c r="G270" s="17">
        <v>184536</v>
      </c>
      <c r="H270" s="17">
        <v>0</v>
      </c>
      <c r="I270" s="17">
        <v>27454</v>
      </c>
      <c r="J270" s="17">
        <v>151017</v>
      </c>
      <c r="K270" s="17">
        <v>251450</v>
      </c>
      <c r="L270" s="17">
        <v>368</v>
      </c>
      <c r="M270" s="17">
        <v>27422</v>
      </c>
      <c r="N270" s="17">
        <v>72</v>
      </c>
      <c r="O270" s="17">
        <v>253111</v>
      </c>
      <c r="P270" s="17">
        <v>15842</v>
      </c>
      <c r="Q270" s="17">
        <v>0</v>
      </c>
      <c r="R270" s="17">
        <v>3326</v>
      </c>
      <c r="S270" s="17">
        <v>89403</v>
      </c>
      <c r="T270" s="17">
        <v>21180</v>
      </c>
      <c r="U270" s="17">
        <v>0</v>
      </c>
      <c r="V270" s="17">
        <v>72</v>
      </c>
      <c r="W270" s="17">
        <v>15409</v>
      </c>
      <c r="X270" s="17">
        <v>15490</v>
      </c>
      <c r="Y270" s="17">
        <v>34968</v>
      </c>
      <c r="Z270" s="17">
        <v>96306</v>
      </c>
      <c r="AA270" s="17">
        <v>14005</v>
      </c>
      <c r="AB270" s="17">
        <v>7702</v>
      </c>
      <c r="AC270" s="17">
        <v>78370</v>
      </c>
      <c r="AD270" s="17">
        <v>47754</v>
      </c>
      <c r="AE270" s="17">
        <v>25749</v>
      </c>
      <c r="AF270" s="17">
        <v>24948</v>
      </c>
      <c r="AG270" s="17">
        <v>0</v>
      </c>
      <c r="AH270" s="17">
        <v>52527</v>
      </c>
      <c r="AI270" s="17">
        <v>169012</v>
      </c>
      <c r="AJ270" s="17">
        <v>11671</v>
      </c>
      <c r="AK270" s="17">
        <v>54780</v>
      </c>
      <c r="AL270" s="17">
        <v>8769</v>
      </c>
      <c r="AM270" s="17">
        <v>5378</v>
      </c>
      <c r="AN270" s="17">
        <v>63280</v>
      </c>
      <c r="AO270" s="17">
        <v>0</v>
      </c>
      <c r="AP270" s="17">
        <v>108475</v>
      </c>
      <c r="AQ270" s="17">
        <v>2258619</v>
      </c>
      <c r="AR270" s="18"/>
      <c r="AS270" s="18"/>
    </row>
    <row r="271" spans="1:45" s="19" customFormat="1" ht="12" customHeight="1">
      <c r="A271" s="22">
        <v>38443</v>
      </c>
      <c r="B271" s="17">
        <v>23094</v>
      </c>
      <c r="C271" s="17">
        <v>22621</v>
      </c>
      <c r="D271" s="17">
        <v>107032</v>
      </c>
      <c r="E271" s="17">
        <v>263561</v>
      </c>
      <c r="F271" s="17">
        <v>83405</v>
      </c>
      <c r="G271" s="17">
        <v>231396</v>
      </c>
      <c r="H271" s="17">
        <v>0</v>
      </c>
      <c r="I271" s="17">
        <v>26950</v>
      </c>
      <c r="J271" s="17">
        <v>221677</v>
      </c>
      <c r="K271" s="17">
        <v>304857</v>
      </c>
      <c r="L271" s="17">
        <v>40</v>
      </c>
      <c r="M271" s="17">
        <v>65689</v>
      </c>
      <c r="N271" s="17">
        <v>0</v>
      </c>
      <c r="O271" s="17">
        <v>328929</v>
      </c>
      <c r="P271" s="17">
        <v>20</v>
      </c>
      <c r="Q271" s="17">
        <v>18</v>
      </c>
      <c r="R271" s="17">
        <v>33824</v>
      </c>
      <c r="S271" s="17">
        <v>138588</v>
      </c>
      <c r="T271" s="17">
        <v>20038</v>
      </c>
      <c r="U271" s="17">
        <v>0</v>
      </c>
      <c r="V271" s="17">
        <v>0</v>
      </c>
      <c r="W271" s="17">
        <v>2330</v>
      </c>
      <c r="X271" s="17">
        <v>24107</v>
      </c>
      <c r="Y271" s="17">
        <v>76108</v>
      </c>
      <c r="Z271" s="17">
        <v>159338</v>
      </c>
      <c r="AA271" s="17">
        <v>23489</v>
      </c>
      <c r="AB271" s="17">
        <v>64312</v>
      </c>
      <c r="AC271" s="17">
        <v>60566</v>
      </c>
      <c r="AD271" s="17">
        <v>83924</v>
      </c>
      <c r="AE271" s="17">
        <v>27945</v>
      </c>
      <c r="AF271" s="17">
        <v>34527</v>
      </c>
      <c r="AG271" s="17">
        <v>0</v>
      </c>
      <c r="AH271" s="17">
        <v>61800</v>
      </c>
      <c r="AI271" s="17">
        <v>201971</v>
      </c>
      <c r="AJ271" s="17">
        <v>11602</v>
      </c>
      <c r="AK271" s="17">
        <v>41304</v>
      </c>
      <c r="AL271" s="17">
        <v>5060</v>
      </c>
      <c r="AM271" s="17">
        <v>9277</v>
      </c>
      <c r="AN271" s="17">
        <v>126661</v>
      </c>
      <c r="AO271" s="17">
        <v>24356</v>
      </c>
      <c r="AP271" s="17">
        <v>124594</v>
      </c>
      <c r="AQ271" s="17">
        <v>3035010</v>
      </c>
      <c r="AR271" s="18"/>
      <c r="AS271" s="18"/>
    </row>
    <row r="272" spans="1:45" s="19" customFormat="1" ht="12" customHeight="1">
      <c r="A272" s="22">
        <v>38473</v>
      </c>
      <c r="B272" s="17">
        <v>23567</v>
      </c>
      <c r="C272" s="17">
        <v>47180</v>
      </c>
      <c r="D272" s="17">
        <v>108735</v>
      </c>
      <c r="E272" s="17">
        <v>341107</v>
      </c>
      <c r="F272" s="17">
        <v>52504</v>
      </c>
      <c r="G272" s="17">
        <v>224994</v>
      </c>
      <c r="H272" s="17">
        <v>0</v>
      </c>
      <c r="I272" s="17">
        <v>37357</v>
      </c>
      <c r="J272" s="17">
        <v>137707</v>
      </c>
      <c r="K272" s="17">
        <v>171587</v>
      </c>
      <c r="L272" s="17">
        <v>66</v>
      </c>
      <c r="M272" s="17">
        <v>25960</v>
      </c>
      <c r="N272" s="17">
        <v>187</v>
      </c>
      <c r="O272" s="17">
        <v>401484</v>
      </c>
      <c r="P272" s="17">
        <v>40</v>
      </c>
      <c r="Q272" s="17">
        <v>0</v>
      </c>
      <c r="R272" s="17">
        <v>8591</v>
      </c>
      <c r="S272" s="17">
        <v>156059</v>
      </c>
      <c r="T272" s="17">
        <v>18528</v>
      </c>
      <c r="U272" s="17">
        <v>0</v>
      </c>
      <c r="V272" s="17">
        <v>54</v>
      </c>
      <c r="W272" s="17">
        <v>9700</v>
      </c>
      <c r="X272" s="17">
        <v>25834</v>
      </c>
      <c r="Y272" s="17">
        <v>74123</v>
      </c>
      <c r="Z272" s="17">
        <v>107625</v>
      </c>
      <c r="AA272" s="17">
        <v>37140</v>
      </c>
      <c r="AB272" s="17">
        <v>89528</v>
      </c>
      <c r="AC272" s="17">
        <v>77617</v>
      </c>
      <c r="AD272" s="17">
        <v>83722</v>
      </c>
      <c r="AE272" s="17">
        <v>25183</v>
      </c>
      <c r="AF272" s="17">
        <v>84631</v>
      </c>
      <c r="AG272" s="17">
        <v>0</v>
      </c>
      <c r="AH272" s="17">
        <v>58725</v>
      </c>
      <c r="AI272" s="17">
        <v>278039</v>
      </c>
      <c r="AJ272" s="17">
        <v>15485</v>
      </c>
      <c r="AK272" s="17">
        <v>77560</v>
      </c>
      <c r="AL272" s="17">
        <v>6183</v>
      </c>
      <c r="AM272" s="17">
        <v>13910</v>
      </c>
      <c r="AN272" s="17">
        <v>108993</v>
      </c>
      <c r="AO272" s="17">
        <v>54857</v>
      </c>
      <c r="AP272" s="17">
        <v>86907</v>
      </c>
      <c r="AQ272" s="17">
        <v>3071469</v>
      </c>
      <c r="AR272" s="18"/>
      <c r="AS272" s="18"/>
    </row>
    <row r="273" spans="1:45" s="19" customFormat="1" ht="12" customHeight="1">
      <c r="A273" s="22">
        <v>38504</v>
      </c>
      <c r="B273" s="17">
        <v>809</v>
      </c>
      <c r="C273" s="17">
        <v>62793</v>
      </c>
      <c r="D273" s="17">
        <v>104124</v>
      </c>
      <c r="E273" s="17">
        <v>328912</v>
      </c>
      <c r="F273" s="17">
        <v>18344</v>
      </c>
      <c r="G273" s="17">
        <v>171786</v>
      </c>
      <c r="H273" s="17">
        <v>0</v>
      </c>
      <c r="I273" s="17">
        <v>23803</v>
      </c>
      <c r="J273" s="17">
        <v>196113</v>
      </c>
      <c r="K273" s="17">
        <v>417028</v>
      </c>
      <c r="L273" s="17">
        <v>22</v>
      </c>
      <c r="M273" s="17">
        <v>68604</v>
      </c>
      <c r="N273" s="17">
        <v>81</v>
      </c>
      <c r="O273" s="17">
        <v>457855</v>
      </c>
      <c r="P273" s="17">
        <v>21171</v>
      </c>
      <c r="Q273" s="17">
        <v>7</v>
      </c>
      <c r="R273" s="17">
        <v>11945</v>
      </c>
      <c r="S273" s="17">
        <v>142928</v>
      </c>
      <c r="T273" s="17">
        <v>20035</v>
      </c>
      <c r="U273" s="17">
        <v>0</v>
      </c>
      <c r="V273" s="17">
        <v>54</v>
      </c>
      <c r="W273" s="17">
        <v>6199</v>
      </c>
      <c r="X273" s="17">
        <v>23932</v>
      </c>
      <c r="Y273" s="17">
        <v>84703</v>
      </c>
      <c r="Z273" s="17">
        <v>146081</v>
      </c>
      <c r="AA273" s="17">
        <v>35893</v>
      </c>
      <c r="AB273" s="17">
        <v>114245</v>
      </c>
      <c r="AC273" s="17">
        <v>73889</v>
      </c>
      <c r="AD273" s="17">
        <v>44137</v>
      </c>
      <c r="AE273" s="17">
        <v>26877</v>
      </c>
      <c r="AF273" s="17">
        <v>90890</v>
      </c>
      <c r="AG273" s="17">
        <v>0</v>
      </c>
      <c r="AH273" s="17">
        <v>61424</v>
      </c>
      <c r="AI273" s="17">
        <v>158125</v>
      </c>
      <c r="AJ273" s="17">
        <v>17963</v>
      </c>
      <c r="AK273" s="17">
        <v>94689</v>
      </c>
      <c r="AL273" s="17">
        <v>857</v>
      </c>
      <c r="AM273" s="17">
        <v>14555</v>
      </c>
      <c r="AN273" s="17">
        <v>127406</v>
      </c>
      <c r="AO273" s="17">
        <v>16816</v>
      </c>
      <c r="AP273" s="17">
        <v>112829</v>
      </c>
      <c r="AQ273" s="17">
        <v>3297924</v>
      </c>
      <c r="AR273" s="18"/>
      <c r="AS273" s="18"/>
    </row>
    <row r="274" spans="1:45" s="19" customFormat="1" ht="12" customHeight="1">
      <c r="A274" s="22">
        <v>38534</v>
      </c>
      <c r="B274" s="17">
        <v>22578</v>
      </c>
      <c r="C274" s="17">
        <v>61460</v>
      </c>
      <c r="D274" s="17">
        <v>97812</v>
      </c>
      <c r="E274" s="17">
        <v>219538</v>
      </c>
      <c r="F274" s="17">
        <v>54423</v>
      </c>
      <c r="G274" s="17">
        <v>205208</v>
      </c>
      <c r="H274" s="17">
        <v>0</v>
      </c>
      <c r="I274" s="17">
        <v>42472</v>
      </c>
      <c r="J274" s="17">
        <v>208087</v>
      </c>
      <c r="K274" s="17">
        <v>289285</v>
      </c>
      <c r="L274" s="17">
        <v>13150</v>
      </c>
      <c r="M274" s="17">
        <v>27100</v>
      </c>
      <c r="N274" s="17">
        <v>126</v>
      </c>
      <c r="O274" s="17">
        <v>609662</v>
      </c>
      <c r="P274" s="17">
        <v>31876</v>
      </c>
      <c r="Q274" s="17">
        <v>1</v>
      </c>
      <c r="R274" s="17">
        <v>43941</v>
      </c>
      <c r="S274" s="17">
        <v>114223</v>
      </c>
      <c r="T274" s="17">
        <v>19231</v>
      </c>
      <c r="U274" s="17">
        <v>0</v>
      </c>
      <c r="V274" s="17">
        <v>18</v>
      </c>
      <c r="W274" s="17">
        <v>3774</v>
      </c>
      <c r="X274" s="17">
        <v>23177</v>
      </c>
      <c r="Y274" s="17">
        <v>86083</v>
      </c>
      <c r="Z274" s="17">
        <v>129884</v>
      </c>
      <c r="AA274" s="17">
        <v>38808</v>
      </c>
      <c r="AB274" s="17">
        <v>81006</v>
      </c>
      <c r="AC274" s="17">
        <v>110178</v>
      </c>
      <c r="AD274" s="17">
        <v>47208</v>
      </c>
      <c r="AE274" s="17">
        <v>40567</v>
      </c>
      <c r="AF274" s="17">
        <v>36750</v>
      </c>
      <c r="AG274" s="17">
        <v>0</v>
      </c>
      <c r="AH274" s="17">
        <v>64576</v>
      </c>
      <c r="AI274" s="17">
        <v>265356</v>
      </c>
      <c r="AJ274" s="17">
        <v>14223</v>
      </c>
      <c r="AK274" s="17">
        <v>26478</v>
      </c>
      <c r="AL274" s="17">
        <v>11356</v>
      </c>
      <c r="AM274" s="17">
        <v>15122</v>
      </c>
      <c r="AN274" s="17">
        <v>122565</v>
      </c>
      <c r="AO274" s="17">
        <v>32661</v>
      </c>
      <c r="AP274" s="17">
        <v>65072</v>
      </c>
      <c r="AQ274" s="17">
        <v>3275035</v>
      </c>
      <c r="AR274" s="18"/>
      <c r="AS274" s="18"/>
    </row>
    <row r="275" spans="1:45" s="19" customFormat="1" ht="12" customHeight="1">
      <c r="A275" s="22">
        <v>38565</v>
      </c>
      <c r="B275" s="17">
        <v>22046</v>
      </c>
      <c r="C275" s="17">
        <v>60736</v>
      </c>
      <c r="D275" s="17">
        <v>90447</v>
      </c>
      <c r="E275" s="17">
        <v>378293</v>
      </c>
      <c r="F275" s="17">
        <v>62275</v>
      </c>
      <c r="G275" s="17">
        <v>216300</v>
      </c>
      <c r="H275" s="17">
        <v>0</v>
      </c>
      <c r="I275" s="17">
        <v>36213</v>
      </c>
      <c r="J275" s="17">
        <v>183894</v>
      </c>
      <c r="K275" s="17">
        <v>311237</v>
      </c>
      <c r="L275" s="17">
        <v>13179</v>
      </c>
      <c r="M275" s="17">
        <v>40000</v>
      </c>
      <c r="N275" s="17">
        <v>136</v>
      </c>
      <c r="O275" s="17">
        <v>347422</v>
      </c>
      <c r="P275" s="17">
        <v>4775</v>
      </c>
      <c r="Q275" s="17">
        <v>61573</v>
      </c>
      <c r="R275" s="17">
        <v>13404</v>
      </c>
      <c r="S275" s="17">
        <v>114609</v>
      </c>
      <c r="T275" s="17">
        <v>40597</v>
      </c>
      <c r="U275" s="17">
        <v>0</v>
      </c>
      <c r="V275" s="17">
        <v>537</v>
      </c>
      <c r="W275" s="17">
        <v>6283</v>
      </c>
      <c r="X275" s="17">
        <v>21040</v>
      </c>
      <c r="Y275" s="17">
        <v>101462</v>
      </c>
      <c r="Z275" s="17">
        <v>123305</v>
      </c>
      <c r="AA275" s="17">
        <v>41411</v>
      </c>
      <c r="AB275" s="17">
        <v>108893</v>
      </c>
      <c r="AC275" s="17">
        <v>82923</v>
      </c>
      <c r="AD275" s="17">
        <v>48505</v>
      </c>
      <c r="AE275" s="17">
        <v>20659</v>
      </c>
      <c r="AF275" s="17">
        <v>109207</v>
      </c>
      <c r="AG275" s="17">
        <v>0</v>
      </c>
      <c r="AH275" s="17">
        <v>68163</v>
      </c>
      <c r="AI275" s="17">
        <v>333604</v>
      </c>
      <c r="AJ275" s="17">
        <v>11687</v>
      </c>
      <c r="AK275" s="17">
        <v>62804</v>
      </c>
      <c r="AL275" s="17">
        <v>7543</v>
      </c>
      <c r="AM275" s="17">
        <v>16804</v>
      </c>
      <c r="AN275" s="17">
        <v>169855</v>
      </c>
      <c r="AO275" s="17">
        <v>17320</v>
      </c>
      <c r="AP275" s="17">
        <v>88958</v>
      </c>
      <c r="AQ275" s="17">
        <v>3438099</v>
      </c>
      <c r="AR275" s="18"/>
      <c r="AS275" s="18"/>
    </row>
    <row r="276" spans="1:45" s="19" customFormat="1" ht="12" customHeight="1">
      <c r="A276" s="22">
        <v>38596</v>
      </c>
      <c r="B276" s="17">
        <v>25189</v>
      </c>
      <c r="C276" s="17">
        <v>30749</v>
      </c>
      <c r="D276" s="17">
        <v>71649</v>
      </c>
      <c r="E276" s="17">
        <v>295553</v>
      </c>
      <c r="F276" s="17">
        <v>119417</v>
      </c>
      <c r="G276" s="17">
        <v>286928</v>
      </c>
      <c r="H276" s="17">
        <v>0</v>
      </c>
      <c r="I276" s="17">
        <v>40175</v>
      </c>
      <c r="J276" s="17">
        <v>217406</v>
      </c>
      <c r="K276" s="17">
        <v>294898</v>
      </c>
      <c r="L276" s="17">
        <v>10936</v>
      </c>
      <c r="M276" s="17">
        <v>38500</v>
      </c>
      <c r="N276" s="17">
        <v>126</v>
      </c>
      <c r="O276" s="17">
        <v>401690</v>
      </c>
      <c r="P276" s="17">
        <v>10638</v>
      </c>
      <c r="Q276" s="17">
        <v>32646</v>
      </c>
      <c r="R276" s="17">
        <v>11071</v>
      </c>
      <c r="S276" s="17">
        <v>139066</v>
      </c>
      <c r="T276" s="17">
        <v>18393</v>
      </c>
      <c r="U276" s="17">
        <v>0</v>
      </c>
      <c r="V276" s="17">
        <v>36</v>
      </c>
      <c r="W276" s="17">
        <v>3694</v>
      </c>
      <c r="X276" s="17">
        <v>6881</v>
      </c>
      <c r="Y276" s="17">
        <v>97830</v>
      </c>
      <c r="Z276" s="17">
        <v>167520</v>
      </c>
      <c r="AA276" s="17">
        <v>30868</v>
      </c>
      <c r="AB276" s="17">
        <v>80987</v>
      </c>
      <c r="AC276" s="17">
        <v>73387</v>
      </c>
      <c r="AD276" s="17">
        <v>45120</v>
      </c>
      <c r="AE276" s="17">
        <v>23348</v>
      </c>
      <c r="AF276" s="17">
        <v>88781</v>
      </c>
      <c r="AG276" s="17">
        <v>0</v>
      </c>
      <c r="AH276" s="17">
        <v>69507</v>
      </c>
      <c r="AI276" s="17">
        <v>234476</v>
      </c>
      <c r="AJ276" s="17">
        <v>11296</v>
      </c>
      <c r="AK276" s="17">
        <v>79417</v>
      </c>
      <c r="AL276" s="17">
        <v>4399</v>
      </c>
      <c r="AM276" s="17">
        <v>15369</v>
      </c>
      <c r="AN276" s="17">
        <v>179978</v>
      </c>
      <c r="AO276" s="17">
        <v>16871</v>
      </c>
      <c r="AP276" s="17">
        <v>128489</v>
      </c>
      <c r="AQ276" s="17">
        <v>3403284</v>
      </c>
      <c r="AR276" s="18"/>
      <c r="AS276" s="18"/>
    </row>
    <row r="277" spans="1:45" s="19" customFormat="1" ht="12" customHeight="1">
      <c r="A277" s="22">
        <v>38626</v>
      </c>
      <c r="B277" s="17">
        <v>22400</v>
      </c>
      <c r="C277" s="17">
        <v>11000</v>
      </c>
      <c r="D277" s="17">
        <v>88309</v>
      </c>
      <c r="E277" s="17">
        <v>236283</v>
      </c>
      <c r="F277" s="17">
        <v>51822</v>
      </c>
      <c r="G277" s="17">
        <v>301630</v>
      </c>
      <c r="H277" s="17">
        <v>0</v>
      </c>
      <c r="I277" s="17">
        <v>37246</v>
      </c>
      <c r="J277" s="17">
        <v>152477</v>
      </c>
      <c r="K277" s="17">
        <v>435317</v>
      </c>
      <c r="L277" s="17">
        <v>15074</v>
      </c>
      <c r="M277" s="17">
        <v>38500</v>
      </c>
      <c r="N277" s="17">
        <v>104</v>
      </c>
      <c r="O277" s="17">
        <v>552893</v>
      </c>
      <c r="P277" s="17">
        <v>13458</v>
      </c>
      <c r="Q277" s="17">
        <v>27782</v>
      </c>
      <c r="R277" s="17">
        <v>9846</v>
      </c>
      <c r="S277" s="17">
        <v>96116</v>
      </c>
      <c r="T277" s="17">
        <v>0</v>
      </c>
      <c r="U277" s="17">
        <v>19123</v>
      </c>
      <c r="V277" s="17">
        <v>176</v>
      </c>
      <c r="W277" s="17">
        <v>1535</v>
      </c>
      <c r="X277" s="17">
        <v>9093</v>
      </c>
      <c r="Y277" s="17">
        <v>87739</v>
      </c>
      <c r="Z277" s="17">
        <v>66039</v>
      </c>
      <c r="AA277" s="17">
        <v>34513</v>
      </c>
      <c r="AB277" s="17">
        <v>106012</v>
      </c>
      <c r="AC277" s="17">
        <v>112658</v>
      </c>
      <c r="AD277" s="17">
        <v>48003</v>
      </c>
      <c r="AE277" s="17">
        <v>66304</v>
      </c>
      <c r="AF277" s="17">
        <v>95569</v>
      </c>
      <c r="AG277" s="17">
        <v>0</v>
      </c>
      <c r="AH277" s="17">
        <v>77244</v>
      </c>
      <c r="AI277" s="17">
        <v>230235</v>
      </c>
      <c r="AJ277" s="17">
        <v>13518</v>
      </c>
      <c r="AK277" s="17">
        <v>89098</v>
      </c>
      <c r="AL277" s="17">
        <v>3696</v>
      </c>
      <c r="AM277" s="17">
        <v>14442</v>
      </c>
      <c r="AN277" s="17">
        <v>158445</v>
      </c>
      <c r="AO277" s="17">
        <v>17660</v>
      </c>
      <c r="AP277" s="17">
        <v>76420</v>
      </c>
      <c r="AQ277" s="17">
        <v>3417779</v>
      </c>
      <c r="AR277" s="18"/>
      <c r="AS277" s="18"/>
    </row>
    <row r="278" spans="1:45" s="19" customFormat="1" ht="12" customHeight="1">
      <c r="A278" s="22">
        <v>38657</v>
      </c>
      <c r="B278" s="17">
        <v>439</v>
      </c>
      <c r="C278" s="17">
        <v>46257</v>
      </c>
      <c r="D278" s="17">
        <v>71440</v>
      </c>
      <c r="E278" s="17">
        <v>254216</v>
      </c>
      <c r="F278" s="17">
        <v>88176</v>
      </c>
      <c r="G278" s="17">
        <v>208521</v>
      </c>
      <c r="H278" s="17">
        <v>0</v>
      </c>
      <c r="I278" s="17">
        <v>36871</v>
      </c>
      <c r="J278" s="17">
        <v>236729</v>
      </c>
      <c r="K278" s="17">
        <v>209599</v>
      </c>
      <c r="L278" s="17">
        <v>13227</v>
      </c>
      <c r="M278" s="17">
        <v>38400</v>
      </c>
      <c r="N278" s="17">
        <v>126</v>
      </c>
      <c r="O278" s="17">
        <v>235324</v>
      </c>
      <c r="P278" s="17">
        <v>0</v>
      </c>
      <c r="Q278" s="17">
        <v>12251</v>
      </c>
      <c r="R278" s="17">
        <v>9794</v>
      </c>
      <c r="S278" s="17">
        <v>120819</v>
      </c>
      <c r="T278" s="17">
        <v>0</v>
      </c>
      <c r="U278" s="17">
        <v>19263</v>
      </c>
      <c r="V278" s="17">
        <v>183</v>
      </c>
      <c r="W278" s="17">
        <v>1026</v>
      </c>
      <c r="X278" s="17">
        <v>15292</v>
      </c>
      <c r="Y278" s="17">
        <v>70750</v>
      </c>
      <c r="Z278" s="17">
        <v>129701</v>
      </c>
      <c r="AA278" s="17">
        <v>34283</v>
      </c>
      <c r="AB278" s="17">
        <v>62966</v>
      </c>
      <c r="AC278" s="17">
        <v>61145</v>
      </c>
      <c r="AD278" s="17">
        <v>45126</v>
      </c>
      <c r="AE278" s="17">
        <v>46744</v>
      </c>
      <c r="AF278" s="17">
        <v>49247</v>
      </c>
      <c r="AG278" s="17">
        <v>0</v>
      </c>
      <c r="AH278" s="17">
        <v>62331</v>
      </c>
      <c r="AI278" s="17">
        <v>219646</v>
      </c>
      <c r="AJ278" s="17">
        <v>11201</v>
      </c>
      <c r="AK278" s="17">
        <v>54808</v>
      </c>
      <c r="AL278" s="17">
        <v>4427</v>
      </c>
      <c r="AM278" s="17">
        <v>14542</v>
      </c>
      <c r="AN278" s="17">
        <v>104683</v>
      </c>
      <c r="AO278" s="17">
        <v>17504</v>
      </c>
      <c r="AP278" s="17">
        <v>109496</v>
      </c>
      <c r="AQ278" s="17">
        <v>2716553</v>
      </c>
      <c r="AR278" s="18"/>
      <c r="AS278" s="18"/>
    </row>
    <row r="279" spans="1:45" s="19" customFormat="1" ht="12" customHeight="1">
      <c r="A279" s="22">
        <v>38687</v>
      </c>
      <c r="B279" s="17">
        <v>523</v>
      </c>
      <c r="C279" s="17">
        <v>22787</v>
      </c>
      <c r="D279" s="17">
        <v>85727</v>
      </c>
      <c r="E279" s="17">
        <v>277398</v>
      </c>
      <c r="F279" s="17">
        <v>13119</v>
      </c>
      <c r="G279" s="17">
        <v>130058</v>
      </c>
      <c r="H279" s="17">
        <v>0</v>
      </c>
      <c r="I279" s="17">
        <v>15321</v>
      </c>
      <c r="J279" s="17">
        <v>136255</v>
      </c>
      <c r="K279" s="17">
        <v>349779</v>
      </c>
      <c r="L279" s="17">
        <v>13911</v>
      </c>
      <c r="M279" s="17">
        <v>0</v>
      </c>
      <c r="N279" s="17">
        <v>54</v>
      </c>
      <c r="O279" s="17">
        <v>165023</v>
      </c>
      <c r="P279" s="17">
        <v>5263</v>
      </c>
      <c r="Q279" s="17">
        <v>0</v>
      </c>
      <c r="R279" s="17">
        <v>5691</v>
      </c>
      <c r="S279" s="17">
        <v>121405</v>
      </c>
      <c r="T279" s="17">
        <v>0</v>
      </c>
      <c r="U279" s="17">
        <v>0</v>
      </c>
      <c r="V279" s="17">
        <v>115</v>
      </c>
      <c r="W279" s="17">
        <v>1461</v>
      </c>
      <c r="X279" s="17">
        <v>7569</v>
      </c>
      <c r="Y279" s="17">
        <v>63837</v>
      </c>
      <c r="Z279" s="17">
        <v>76441</v>
      </c>
      <c r="AA279" s="17">
        <v>21707</v>
      </c>
      <c r="AB279" s="17">
        <v>75877</v>
      </c>
      <c r="AC279" s="17">
        <v>41481</v>
      </c>
      <c r="AD279" s="17">
        <v>295</v>
      </c>
      <c r="AE279" s="17">
        <v>28612</v>
      </c>
      <c r="AF279" s="17">
        <v>36235</v>
      </c>
      <c r="AG279" s="17">
        <v>0</v>
      </c>
      <c r="AH279" s="17">
        <v>52088</v>
      </c>
      <c r="AI279" s="17">
        <v>173532</v>
      </c>
      <c r="AJ279" s="17">
        <v>8081</v>
      </c>
      <c r="AK279" s="17">
        <v>50630</v>
      </c>
      <c r="AL279" s="17">
        <v>4758</v>
      </c>
      <c r="AM279" s="17">
        <v>7193</v>
      </c>
      <c r="AN279" s="17">
        <v>150804</v>
      </c>
      <c r="AO279" s="17">
        <v>0</v>
      </c>
      <c r="AP279" s="17">
        <v>58657</v>
      </c>
      <c r="AQ279" s="17">
        <v>2201687</v>
      </c>
      <c r="AR279" s="18"/>
      <c r="AS279" s="18"/>
    </row>
    <row r="280" spans="1:45" s="19" customFormat="1" ht="12" customHeight="1">
      <c r="A280" s="22">
        <v>38718</v>
      </c>
      <c r="B280" s="17">
        <v>2222</v>
      </c>
      <c r="C280" s="17">
        <v>51306</v>
      </c>
      <c r="D280" s="17">
        <v>88782</v>
      </c>
      <c r="E280" s="17">
        <v>291994</v>
      </c>
      <c r="F280" s="17">
        <v>89410</v>
      </c>
      <c r="G280" s="17">
        <v>218471</v>
      </c>
      <c r="H280" s="17">
        <v>0</v>
      </c>
      <c r="I280" s="17">
        <v>35436</v>
      </c>
      <c r="J280" s="17">
        <v>218551</v>
      </c>
      <c r="K280" s="17">
        <v>377868</v>
      </c>
      <c r="L280" s="17">
        <v>15288</v>
      </c>
      <c r="M280" s="17">
        <v>38500</v>
      </c>
      <c r="N280" s="17">
        <v>126</v>
      </c>
      <c r="O280" s="17">
        <v>141224</v>
      </c>
      <c r="P280" s="17">
        <v>0</v>
      </c>
      <c r="Q280" s="17">
        <v>18000</v>
      </c>
      <c r="R280" s="17">
        <v>3330</v>
      </c>
      <c r="S280" s="17">
        <v>36540</v>
      </c>
      <c r="T280" s="17">
        <v>0</v>
      </c>
      <c r="U280" s="17">
        <v>0</v>
      </c>
      <c r="V280" s="17">
        <v>90</v>
      </c>
      <c r="W280" s="17">
        <v>932</v>
      </c>
      <c r="X280" s="17">
        <v>2933</v>
      </c>
      <c r="Y280" s="17">
        <v>34472</v>
      </c>
      <c r="Z280" s="17">
        <v>120</v>
      </c>
      <c r="AA280" s="17">
        <v>20888</v>
      </c>
      <c r="AB280" s="17">
        <v>0</v>
      </c>
      <c r="AC280" s="17">
        <v>54243</v>
      </c>
      <c r="AD280" s="17">
        <v>96703</v>
      </c>
      <c r="AE280" s="17">
        <v>24312</v>
      </c>
      <c r="AF280" s="17">
        <v>83878</v>
      </c>
      <c r="AG280" s="17">
        <v>0</v>
      </c>
      <c r="AH280" s="17">
        <v>47705</v>
      </c>
      <c r="AI280" s="17">
        <v>283606</v>
      </c>
      <c r="AJ280" s="17">
        <v>11546</v>
      </c>
      <c r="AK280" s="17">
        <v>32704</v>
      </c>
      <c r="AL280" s="17">
        <v>9738</v>
      </c>
      <c r="AM280" s="17">
        <v>5168</v>
      </c>
      <c r="AN280" s="17">
        <v>78680</v>
      </c>
      <c r="AO280" s="17">
        <v>0</v>
      </c>
      <c r="AP280" s="17">
        <v>67038</v>
      </c>
      <c r="AQ280" s="17">
        <v>2481804</v>
      </c>
      <c r="AR280" s="18"/>
      <c r="AS280" s="18"/>
    </row>
    <row r="281" spans="1:45" s="19" customFormat="1" ht="12" customHeight="1">
      <c r="A281" s="22">
        <v>38749</v>
      </c>
      <c r="B281" s="17">
        <v>345</v>
      </c>
      <c r="C281" s="17">
        <v>96737</v>
      </c>
      <c r="D281" s="17">
        <v>95910</v>
      </c>
      <c r="E281" s="17">
        <v>270222</v>
      </c>
      <c r="F281" s="17">
        <v>133482</v>
      </c>
      <c r="G281" s="17">
        <v>187360</v>
      </c>
      <c r="H281" s="17">
        <v>0</v>
      </c>
      <c r="I281" s="17">
        <v>27331</v>
      </c>
      <c r="J281" s="17">
        <v>180171</v>
      </c>
      <c r="K281" s="17">
        <v>359718</v>
      </c>
      <c r="L281" s="17">
        <v>15300</v>
      </c>
      <c r="M281" s="17">
        <v>34411</v>
      </c>
      <c r="N281" s="17">
        <v>94</v>
      </c>
      <c r="O281" s="17">
        <v>151813</v>
      </c>
      <c r="P281" s="17">
        <v>0</v>
      </c>
      <c r="Q281" s="17">
        <v>19000</v>
      </c>
      <c r="R281" s="17">
        <v>3750</v>
      </c>
      <c r="S281" s="17">
        <v>39168</v>
      </c>
      <c r="T281" s="17">
        <v>0</v>
      </c>
      <c r="U281" s="17">
        <v>0</v>
      </c>
      <c r="V281" s="17">
        <v>54</v>
      </c>
      <c r="W281" s="17">
        <v>1779</v>
      </c>
      <c r="X281" s="17">
        <v>5131</v>
      </c>
      <c r="Y281" s="17">
        <v>47153</v>
      </c>
      <c r="Z281" s="17">
        <v>88515</v>
      </c>
      <c r="AA281" s="17">
        <v>15959</v>
      </c>
      <c r="AB281" s="17">
        <v>0</v>
      </c>
      <c r="AC281" s="17">
        <v>75042</v>
      </c>
      <c r="AD281" s="17">
        <v>48051</v>
      </c>
      <c r="AE281" s="17">
        <v>30205</v>
      </c>
      <c r="AF281" s="17">
        <v>31511</v>
      </c>
      <c r="AG281" s="17">
        <v>0</v>
      </c>
      <c r="AH281" s="17">
        <v>62981</v>
      </c>
      <c r="AI281" s="17">
        <v>180979</v>
      </c>
      <c r="AJ281" s="17">
        <v>7894</v>
      </c>
      <c r="AK281" s="17">
        <v>65791</v>
      </c>
      <c r="AL281" s="17">
        <v>1358</v>
      </c>
      <c r="AM281" s="17">
        <v>5702</v>
      </c>
      <c r="AN281" s="17">
        <v>94345</v>
      </c>
      <c r="AO281" s="17">
        <v>0</v>
      </c>
      <c r="AP281" s="17">
        <v>52376</v>
      </c>
      <c r="AQ281" s="17">
        <v>2429638</v>
      </c>
      <c r="AR281" s="18"/>
      <c r="AS281" s="18"/>
    </row>
    <row r="282" spans="1:45" s="19" customFormat="1" ht="12" customHeight="1">
      <c r="A282" s="22">
        <v>38777</v>
      </c>
      <c r="B282" s="17">
        <v>617</v>
      </c>
      <c r="C282" s="17">
        <v>12628</v>
      </c>
      <c r="D282" s="17">
        <v>112467</v>
      </c>
      <c r="E282" s="17">
        <v>292672</v>
      </c>
      <c r="F282" s="17">
        <v>95922</v>
      </c>
      <c r="G282" s="17">
        <v>249229</v>
      </c>
      <c r="H282" s="17">
        <v>0</v>
      </c>
      <c r="I282" s="17">
        <v>48416</v>
      </c>
      <c r="J282" s="17">
        <v>177858</v>
      </c>
      <c r="K282" s="17">
        <v>313691</v>
      </c>
      <c r="L282" s="17">
        <v>18195</v>
      </c>
      <c r="M282" s="17">
        <v>39456</v>
      </c>
      <c r="N282" s="17">
        <v>110</v>
      </c>
      <c r="O282" s="17">
        <v>462830</v>
      </c>
      <c r="P282" s="17">
        <v>0</v>
      </c>
      <c r="Q282" s="17">
        <v>28866</v>
      </c>
      <c r="R282" s="17">
        <v>4343</v>
      </c>
      <c r="S282" s="17">
        <v>90175</v>
      </c>
      <c r="T282" s="17">
        <v>0</v>
      </c>
      <c r="U282" s="17">
        <v>19909</v>
      </c>
      <c r="V282" s="17">
        <v>36</v>
      </c>
      <c r="W282" s="17">
        <v>2640</v>
      </c>
      <c r="X282" s="17">
        <v>3246</v>
      </c>
      <c r="Y282" s="17">
        <v>37681</v>
      </c>
      <c r="Z282" s="17">
        <v>120620</v>
      </c>
      <c r="AA282" s="17">
        <v>28706</v>
      </c>
      <c r="AB282" s="17">
        <v>34145</v>
      </c>
      <c r="AC282" s="17">
        <v>61631</v>
      </c>
      <c r="AD282" s="17">
        <v>44473</v>
      </c>
      <c r="AE282" s="17">
        <v>26666</v>
      </c>
      <c r="AF282" s="17">
        <v>77807</v>
      </c>
      <c r="AG282" s="17">
        <v>0</v>
      </c>
      <c r="AH282" s="17">
        <v>73088</v>
      </c>
      <c r="AI282" s="17">
        <v>357672</v>
      </c>
      <c r="AJ282" s="17">
        <v>16225</v>
      </c>
      <c r="AK282" s="17">
        <v>65229</v>
      </c>
      <c r="AL282" s="17">
        <v>4565</v>
      </c>
      <c r="AM282" s="17">
        <v>6558</v>
      </c>
      <c r="AN282" s="17">
        <v>151337</v>
      </c>
      <c r="AO282" s="17">
        <v>0</v>
      </c>
      <c r="AP282" s="17">
        <v>118198</v>
      </c>
      <c r="AQ282" s="17">
        <v>3197907</v>
      </c>
      <c r="AR282" s="18"/>
      <c r="AS282" s="18"/>
    </row>
    <row r="283" spans="1:45" s="19" customFormat="1" ht="12" customHeight="1">
      <c r="A283" s="22">
        <v>38808</v>
      </c>
      <c r="B283" s="17">
        <v>19055</v>
      </c>
      <c r="C283" s="17">
        <v>40352</v>
      </c>
      <c r="D283" s="17">
        <v>101967</v>
      </c>
      <c r="E283" s="17">
        <v>402165</v>
      </c>
      <c r="F283" s="17">
        <v>48859</v>
      </c>
      <c r="G283" s="17">
        <v>213573</v>
      </c>
      <c r="H283" s="17">
        <v>0</v>
      </c>
      <c r="I283" s="17">
        <v>30153</v>
      </c>
      <c r="J283" s="17">
        <v>280913</v>
      </c>
      <c r="K283" s="17">
        <v>391562</v>
      </c>
      <c r="L283" s="17">
        <v>15553</v>
      </c>
      <c r="M283" s="17">
        <v>37973</v>
      </c>
      <c r="N283" s="17">
        <v>159</v>
      </c>
      <c r="O283" s="17">
        <v>440266</v>
      </c>
      <c r="P283" s="17">
        <v>19</v>
      </c>
      <c r="Q283" s="17">
        <v>41021</v>
      </c>
      <c r="R283" s="17">
        <v>5670</v>
      </c>
      <c r="S283" s="17">
        <v>140422</v>
      </c>
      <c r="T283" s="17">
        <v>0</v>
      </c>
      <c r="U283" s="17">
        <v>0</v>
      </c>
      <c r="V283" s="17">
        <v>90</v>
      </c>
      <c r="W283" s="17">
        <v>2223</v>
      </c>
      <c r="X283" s="17">
        <v>10050</v>
      </c>
      <c r="Y283" s="17">
        <v>75924</v>
      </c>
      <c r="Z283" s="17">
        <v>87033</v>
      </c>
      <c r="AA283" s="17">
        <v>35995</v>
      </c>
      <c r="AB283" s="17">
        <v>72880</v>
      </c>
      <c r="AC283" s="17">
        <v>92126</v>
      </c>
      <c r="AD283" s="17">
        <v>93523</v>
      </c>
      <c r="AE283" s="17">
        <v>26102</v>
      </c>
      <c r="AF283" s="17">
        <v>60635</v>
      </c>
      <c r="AG283" s="17">
        <v>0</v>
      </c>
      <c r="AH283" s="17">
        <v>62448</v>
      </c>
      <c r="AI283" s="17">
        <v>322537</v>
      </c>
      <c r="AJ283" s="17">
        <v>23645</v>
      </c>
      <c r="AK283" s="17">
        <v>77903</v>
      </c>
      <c r="AL283" s="17">
        <v>9721</v>
      </c>
      <c r="AM283" s="17">
        <v>9232</v>
      </c>
      <c r="AN283" s="17">
        <v>128870</v>
      </c>
      <c r="AO283" s="17">
        <v>0</v>
      </c>
      <c r="AP283" s="17">
        <v>120088</v>
      </c>
      <c r="AQ283" s="17">
        <v>3520707</v>
      </c>
      <c r="AR283" s="18"/>
      <c r="AS283" s="18"/>
    </row>
    <row r="284" spans="1:45" s="19" customFormat="1" ht="12" customHeight="1">
      <c r="A284" s="22">
        <v>38838</v>
      </c>
      <c r="B284" s="17">
        <v>1871</v>
      </c>
      <c r="C284" s="17">
        <v>55431</v>
      </c>
      <c r="D284" s="17">
        <v>99586</v>
      </c>
      <c r="E284" s="17">
        <v>379307</v>
      </c>
      <c r="F284" s="17">
        <v>43995</v>
      </c>
      <c r="G284" s="17">
        <v>262723</v>
      </c>
      <c r="H284" s="17">
        <v>0</v>
      </c>
      <c r="I284" s="17">
        <v>64369</v>
      </c>
      <c r="J284" s="17">
        <v>226333</v>
      </c>
      <c r="K284" s="17">
        <v>361496</v>
      </c>
      <c r="L284" s="17">
        <v>13282</v>
      </c>
      <c r="M284" s="17">
        <v>37223</v>
      </c>
      <c r="N284" s="17">
        <v>89</v>
      </c>
      <c r="O284" s="17">
        <v>677890</v>
      </c>
      <c r="P284" s="17">
        <v>3578</v>
      </c>
      <c r="Q284" s="17">
        <v>23659</v>
      </c>
      <c r="R284" s="17">
        <v>8997</v>
      </c>
      <c r="S284" s="17">
        <v>110545</v>
      </c>
      <c r="T284" s="17">
        <v>0</v>
      </c>
      <c r="U284" s="17">
        <v>15325</v>
      </c>
      <c r="V284" s="17">
        <v>18</v>
      </c>
      <c r="W284" s="17">
        <v>6050</v>
      </c>
      <c r="X284" s="17">
        <v>15928</v>
      </c>
      <c r="Y284" s="17">
        <v>84661</v>
      </c>
      <c r="Z284" s="17">
        <v>171084</v>
      </c>
      <c r="AA284" s="17">
        <v>45567</v>
      </c>
      <c r="AB284" s="17">
        <v>114342</v>
      </c>
      <c r="AC284" s="17">
        <v>113297</v>
      </c>
      <c r="AD284" s="17">
        <v>48276</v>
      </c>
      <c r="AE284" s="17">
        <v>24343</v>
      </c>
      <c r="AF284" s="17">
        <v>71259</v>
      </c>
      <c r="AG284" s="17">
        <v>17</v>
      </c>
      <c r="AH284" s="17">
        <v>64085</v>
      </c>
      <c r="AI284" s="17">
        <v>309411</v>
      </c>
      <c r="AJ284" s="17">
        <v>22096</v>
      </c>
      <c r="AK284" s="17">
        <v>44442</v>
      </c>
      <c r="AL284" s="17">
        <v>8278</v>
      </c>
      <c r="AM284" s="17">
        <v>12337</v>
      </c>
      <c r="AN284" s="17">
        <v>145627</v>
      </c>
      <c r="AO284" s="17">
        <v>0</v>
      </c>
      <c r="AP284" s="17">
        <v>77104</v>
      </c>
      <c r="AQ284" s="17">
        <v>3763921</v>
      </c>
      <c r="AR284" s="18"/>
      <c r="AS284" s="18"/>
    </row>
    <row r="285" spans="1:45" s="19" customFormat="1" ht="12" customHeight="1">
      <c r="A285" s="22">
        <v>38869</v>
      </c>
      <c r="B285" s="17">
        <v>22964</v>
      </c>
      <c r="C285" s="17">
        <v>102778</v>
      </c>
      <c r="D285" s="17">
        <v>86975</v>
      </c>
      <c r="E285" s="17">
        <v>329706</v>
      </c>
      <c r="F285" s="17">
        <v>46938</v>
      </c>
      <c r="G285" s="17">
        <v>191451</v>
      </c>
      <c r="H285" s="17">
        <v>0</v>
      </c>
      <c r="I285" s="17">
        <v>42870</v>
      </c>
      <c r="J285" s="17">
        <v>220319</v>
      </c>
      <c r="K285" s="17">
        <v>224960</v>
      </c>
      <c r="L285" s="17">
        <v>13718</v>
      </c>
      <c r="M285" s="17">
        <v>36917</v>
      </c>
      <c r="N285" s="17">
        <v>70</v>
      </c>
      <c r="O285" s="17">
        <v>457353</v>
      </c>
      <c r="P285" s="17">
        <v>0</v>
      </c>
      <c r="Q285" s="17">
        <v>53042</v>
      </c>
      <c r="R285" s="17">
        <v>9125</v>
      </c>
      <c r="S285" s="17">
        <v>113205</v>
      </c>
      <c r="T285" s="17">
        <v>0</v>
      </c>
      <c r="U285" s="17">
        <v>35097</v>
      </c>
      <c r="V285" s="17">
        <v>0</v>
      </c>
      <c r="W285" s="17">
        <v>5554</v>
      </c>
      <c r="X285" s="17">
        <v>15200</v>
      </c>
      <c r="Y285" s="17">
        <v>76541</v>
      </c>
      <c r="Z285" s="17">
        <v>90480</v>
      </c>
      <c r="AA285" s="17">
        <v>41696</v>
      </c>
      <c r="AB285" s="17">
        <v>100222</v>
      </c>
      <c r="AC285" s="17">
        <v>102856</v>
      </c>
      <c r="AD285" s="17">
        <v>47693</v>
      </c>
      <c r="AE285" s="17">
        <v>26934</v>
      </c>
      <c r="AF285" s="17">
        <v>64340</v>
      </c>
      <c r="AG285" s="17">
        <v>17</v>
      </c>
      <c r="AH285" s="17">
        <v>63384</v>
      </c>
      <c r="AI285" s="17">
        <v>262702</v>
      </c>
      <c r="AJ285" s="17">
        <v>23986</v>
      </c>
      <c r="AK285" s="17">
        <v>97881</v>
      </c>
      <c r="AL285" s="17">
        <v>7670</v>
      </c>
      <c r="AM285" s="17">
        <v>13101</v>
      </c>
      <c r="AN285" s="17">
        <v>196039</v>
      </c>
      <c r="AO285" s="17">
        <v>0</v>
      </c>
      <c r="AP285" s="17">
        <v>126085</v>
      </c>
      <c r="AQ285" s="17">
        <v>3349869</v>
      </c>
      <c r="AR285" s="18"/>
      <c r="AS285" s="18"/>
    </row>
    <row r="286" spans="1:45" s="19" customFormat="1" ht="12" customHeight="1">
      <c r="A286" s="22">
        <v>38899</v>
      </c>
      <c r="B286" s="17">
        <v>23316</v>
      </c>
      <c r="C286" s="17">
        <v>22235</v>
      </c>
      <c r="D286" s="17">
        <v>96903</v>
      </c>
      <c r="E286" s="17">
        <v>245450</v>
      </c>
      <c r="F286" s="17">
        <v>6551</v>
      </c>
      <c r="G286" s="17">
        <v>371081</v>
      </c>
      <c r="H286" s="17">
        <v>0</v>
      </c>
      <c r="I286" s="17">
        <v>26091</v>
      </c>
      <c r="J286" s="17">
        <v>200414</v>
      </c>
      <c r="K286" s="17">
        <v>325077</v>
      </c>
      <c r="L286" s="17">
        <v>13787</v>
      </c>
      <c r="M286" s="17">
        <v>73094</v>
      </c>
      <c r="N286" s="17">
        <v>146</v>
      </c>
      <c r="O286" s="17">
        <v>623768</v>
      </c>
      <c r="P286" s="17">
        <v>10263</v>
      </c>
      <c r="Q286" s="17">
        <v>23080</v>
      </c>
      <c r="R286" s="17">
        <v>9063</v>
      </c>
      <c r="S286" s="17">
        <v>145419</v>
      </c>
      <c r="T286" s="17">
        <v>0</v>
      </c>
      <c r="U286" s="17">
        <v>16126</v>
      </c>
      <c r="V286" s="17">
        <v>0</v>
      </c>
      <c r="W286" s="17">
        <v>5268</v>
      </c>
      <c r="X286" s="17">
        <v>16027</v>
      </c>
      <c r="Y286" s="17">
        <v>87684</v>
      </c>
      <c r="Z286" s="17">
        <v>215319</v>
      </c>
      <c r="AA286" s="17">
        <v>38992</v>
      </c>
      <c r="AB286" s="17">
        <v>104740</v>
      </c>
      <c r="AC286" s="17">
        <v>112267</v>
      </c>
      <c r="AD286" s="17">
        <v>44680</v>
      </c>
      <c r="AE286" s="17">
        <v>49812</v>
      </c>
      <c r="AF286" s="17">
        <v>43571</v>
      </c>
      <c r="AG286" s="17">
        <v>0</v>
      </c>
      <c r="AH286" s="17">
        <v>63187</v>
      </c>
      <c r="AI286" s="17">
        <v>288918</v>
      </c>
      <c r="AJ286" s="17">
        <v>25947</v>
      </c>
      <c r="AK286" s="17">
        <v>63955</v>
      </c>
      <c r="AL286" s="17">
        <v>4044</v>
      </c>
      <c r="AM286" s="17">
        <v>11904</v>
      </c>
      <c r="AN286" s="17">
        <v>172283</v>
      </c>
      <c r="AO286" s="17">
        <v>0</v>
      </c>
      <c r="AP286" s="17">
        <v>109015</v>
      </c>
      <c r="AQ286" s="17">
        <v>3689477</v>
      </c>
      <c r="AR286" s="18"/>
      <c r="AS286" s="18"/>
    </row>
    <row r="287" spans="1:45" s="19" customFormat="1" ht="12" customHeight="1">
      <c r="A287" s="22">
        <v>38930</v>
      </c>
      <c r="B287" s="17">
        <v>23195</v>
      </c>
      <c r="C287" s="17">
        <v>68846</v>
      </c>
      <c r="D287" s="17">
        <v>76088</v>
      </c>
      <c r="E287" s="17">
        <v>345933</v>
      </c>
      <c r="F287" s="17">
        <v>86448</v>
      </c>
      <c r="G287" s="17">
        <v>324940</v>
      </c>
      <c r="H287" s="17">
        <v>0</v>
      </c>
      <c r="I287" s="17">
        <v>40061</v>
      </c>
      <c r="J287" s="17">
        <v>122075</v>
      </c>
      <c r="K287" s="17">
        <v>272733</v>
      </c>
      <c r="L287" s="17">
        <v>17332</v>
      </c>
      <c r="M287" s="17">
        <v>0</v>
      </c>
      <c r="N287" s="17">
        <v>144</v>
      </c>
      <c r="O287" s="17">
        <v>520886</v>
      </c>
      <c r="P287" s="17">
        <v>26280</v>
      </c>
      <c r="Q287" s="17">
        <v>20045</v>
      </c>
      <c r="R287" s="17">
        <v>10084</v>
      </c>
      <c r="S287" s="17">
        <v>115510</v>
      </c>
      <c r="T287" s="17">
        <v>0</v>
      </c>
      <c r="U287" s="17">
        <v>18916</v>
      </c>
      <c r="V287" s="17">
        <v>0</v>
      </c>
      <c r="W287" s="17">
        <v>129</v>
      </c>
      <c r="X287" s="17">
        <v>11496</v>
      </c>
      <c r="Y287" s="17">
        <v>84357</v>
      </c>
      <c r="Z287" s="17">
        <v>139831</v>
      </c>
      <c r="AA287" s="17">
        <v>41422</v>
      </c>
      <c r="AB287" s="17">
        <v>92912</v>
      </c>
      <c r="AC287" s="17">
        <v>106582</v>
      </c>
      <c r="AD287" s="17">
        <v>46141</v>
      </c>
      <c r="AE287" s="17">
        <v>2538</v>
      </c>
      <c r="AF287" s="17">
        <v>38464</v>
      </c>
      <c r="AG287" s="17">
        <v>0</v>
      </c>
      <c r="AH287" s="17">
        <v>66891</v>
      </c>
      <c r="AI287" s="17">
        <v>290681</v>
      </c>
      <c r="AJ287" s="17">
        <v>18991</v>
      </c>
      <c r="AK287" s="17">
        <v>30203</v>
      </c>
      <c r="AL287" s="17">
        <v>7729</v>
      </c>
      <c r="AM287" s="17">
        <v>14887</v>
      </c>
      <c r="AN287" s="17">
        <v>119124</v>
      </c>
      <c r="AO287" s="17">
        <v>0</v>
      </c>
      <c r="AP287" s="17">
        <v>113426</v>
      </c>
      <c r="AQ287" s="17">
        <v>3315320</v>
      </c>
      <c r="AR287" s="18"/>
      <c r="AS287" s="18"/>
    </row>
    <row r="288" spans="1:45" s="19" customFormat="1" ht="12" customHeight="1">
      <c r="A288" s="22">
        <v>38961</v>
      </c>
      <c r="B288" s="17">
        <v>18187</v>
      </c>
      <c r="C288" s="17">
        <v>28800</v>
      </c>
      <c r="D288" s="17">
        <v>88791</v>
      </c>
      <c r="E288" s="17">
        <v>308162</v>
      </c>
      <c r="F288" s="17">
        <v>5397</v>
      </c>
      <c r="G288" s="17">
        <v>216122</v>
      </c>
      <c r="H288" s="17">
        <v>0</v>
      </c>
      <c r="I288" s="17">
        <v>31367</v>
      </c>
      <c r="J288" s="17">
        <v>151612</v>
      </c>
      <c r="K288" s="17">
        <v>223535</v>
      </c>
      <c r="L288" s="17">
        <v>17014</v>
      </c>
      <c r="M288" s="17">
        <v>76239</v>
      </c>
      <c r="N288" s="17">
        <v>70</v>
      </c>
      <c r="O288" s="17">
        <v>379104</v>
      </c>
      <c r="P288" s="17">
        <v>0</v>
      </c>
      <c r="Q288" s="17">
        <v>35020</v>
      </c>
      <c r="R288" s="17">
        <v>8045</v>
      </c>
      <c r="S288" s="17">
        <v>99184</v>
      </c>
      <c r="T288" s="17">
        <v>0</v>
      </c>
      <c r="U288" s="17">
        <v>19674</v>
      </c>
      <c r="V288" s="17">
        <v>0</v>
      </c>
      <c r="W288" s="17">
        <v>134</v>
      </c>
      <c r="X288" s="17">
        <v>13742</v>
      </c>
      <c r="Y288" s="17">
        <v>88600</v>
      </c>
      <c r="Z288" s="17">
        <v>109525</v>
      </c>
      <c r="AA288" s="17">
        <v>36953</v>
      </c>
      <c r="AB288" s="17">
        <v>97114</v>
      </c>
      <c r="AC288" s="17">
        <v>119694</v>
      </c>
      <c r="AD288" s="17">
        <v>41151</v>
      </c>
      <c r="AE288" s="17">
        <v>57230</v>
      </c>
      <c r="AF288" s="17">
        <v>58112</v>
      </c>
      <c r="AG288" s="17">
        <v>0</v>
      </c>
      <c r="AH288" s="17">
        <v>53836</v>
      </c>
      <c r="AI288" s="17">
        <v>317773</v>
      </c>
      <c r="AJ288" s="17">
        <v>30393</v>
      </c>
      <c r="AK288" s="17">
        <v>90934</v>
      </c>
      <c r="AL288" s="17">
        <v>0</v>
      </c>
      <c r="AM288" s="17">
        <v>15614</v>
      </c>
      <c r="AN288" s="17">
        <v>172982</v>
      </c>
      <c r="AO288" s="17">
        <v>0</v>
      </c>
      <c r="AP288" s="17">
        <v>102673</v>
      </c>
      <c r="AQ288" s="17">
        <v>3112783</v>
      </c>
      <c r="AR288" s="18"/>
      <c r="AS288" s="18"/>
    </row>
    <row r="289" spans="1:45" s="19" customFormat="1" ht="12" customHeight="1">
      <c r="A289" s="22">
        <v>38991</v>
      </c>
      <c r="B289" s="17">
        <v>716</v>
      </c>
      <c r="C289" s="17">
        <v>0</v>
      </c>
      <c r="D289" s="17">
        <v>91670</v>
      </c>
      <c r="E289" s="17">
        <v>194527</v>
      </c>
      <c r="F289" s="17">
        <v>42014</v>
      </c>
      <c r="G289" s="17">
        <v>287189</v>
      </c>
      <c r="H289" s="17">
        <v>0</v>
      </c>
      <c r="I289" s="17">
        <v>21560</v>
      </c>
      <c r="J289" s="17">
        <v>119461</v>
      </c>
      <c r="K289" s="17">
        <v>201508</v>
      </c>
      <c r="L289" s="17">
        <v>14058</v>
      </c>
      <c r="M289" s="17">
        <v>42000</v>
      </c>
      <c r="N289" s="17">
        <v>146</v>
      </c>
      <c r="O289" s="17">
        <v>375460</v>
      </c>
      <c r="P289" s="17">
        <v>16277</v>
      </c>
      <c r="Q289" s="17">
        <v>106</v>
      </c>
      <c r="R289" s="17">
        <v>9472</v>
      </c>
      <c r="S289" s="17">
        <v>98889</v>
      </c>
      <c r="T289" s="17">
        <v>0</v>
      </c>
      <c r="U289" s="17">
        <v>19379</v>
      </c>
      <c r="V289" s="17">
        <v>20</v>
      </c>
      <c r="W289" s="17">
        <v>44</v>
      </c>
      <c r="X289" s="17">
        <v>13914</v>
      </c>
      <c r="Y289" s="17">
        <v>85318</v>
      </c>
      <c r="Z289" s="17">
        <v>66034</v>
      </c>
      <c r="AA289" s="17">
        <v>36742</v>
      </c>
      <c r="AB289" s="17">
        <v>64125</v>
      </c>
      <c r="AC289" s="17">
        <v>107694</v>
      </c>
      <c r="AD289" s="17">
        <v>204</v>
      </c>
      <c r="AE289" s="17">
        <v>995</v>
      </c>
      <c r="AF289" s="17">
        <v>48818</v>
      </c>
      <c r="AG289" s="17">
        <v>0</v>
      </c>
      <c r="AH289" s="17">
        <v>45503</v>
      </c>
      <c r="AI289" s="17">
        <v>323473</v>
      </c>
      <c r="AJ289" s="17">
        <v>13842</v>
      </c>
      <c r="AK289" s="17">
        <v>75270</v>
      </c>
      <c r="AL289" s="17">
        <v>3300</v>
      </c>
      <c r="AM289" s="17">
        <v>14828</v>
      </c>
      <c r="AN289" s="17">
        <v>148973</v>
      </c>
      <c r="AO289" s="17">
        <v>0</v>
      </c>
      <c r="AP289" s="17">
        <v>50913</v>
      </c>
      <c r="AQ289" s="17">
        <v>2634442</v>
      </c>
      <c r="AR289" s="18"/>
      <c r="AS289" s="18"/>
    </row>
    <row r="290" spans="1:45" s="19" customFormat="1" ht="12" customHeight="1">
      <c r="A290" s="22">
        <v>39022</v>
      </c>
      <c r="B290" s="17">
        <v>17277</v>
      </c>
      <c r="C290" s="17">
        <v>41752</v>
      </c>
      <c r="D290" s="17">
        <v>79097</v>
      </c>
      <c r="E290" s="17">
        <v>196687</v>
      </c>
      <c r="F290" s="17">
        <v>121050</v>
      </c>
      <c r="G290" s="17">
        <v>179059</v>
      </c>
      <c r="H290" s="17">
        <v>0</v>
      </c>
      <c r="I290" s="17">
        <v>34403</v>
      </c>
      <c r="J290" s="17">
        <v>126492</v>
      </c>
      <c r="K290" s="17">
        <v>254834</v>
      </c>
      <c r="L290" s="17">
        <v>32890</v>
      </c>
      <c r="M290" s="17">
        <v>38500</v>
      </c>
      <c r="N290" s="17">
        <v>216</v>
      </c>
      <c r="O290" s="17">
        <v>285936</v>
      </c>
      <c r="P290" s="17">
        <v>5026</v>
      </c>
      <c r="Q290" s="17">
        <v>44</v>
      </c>
      <c r="R290" s="17">
        <v>7417</v>
      </c>
      <c r="S290" s="17">
        <v>118655</v>
      </c>
      <c r="T290" s="17">
        <v>0</v>
      </c>
      <c r="U290" s="17">
        <v>18417</v>
      </c>
      <c r="V290" s="17">
        <v>0</v>
      </c>
      <c r="W290" s="17">
        <v>46</v>
      </c>
      <c r="X290" s="17">
        <v>10009</v>
      </c>
      <c r="Y290" s="17">
        <v>74283</v>
      </c>
      <c r="Z290" s="17">
        <v>75645</v>
      </c>
      <c r="AA290" s="17">
        <v>42356</v>
      </c>
      <c r="AB290" s="17">
        <v>109827</v>
      </c>
      <c r="AC290" s="17">
        <v>22633</v>
      </c>
      <c r="AD290" s="17">
        <v>48140</v>
      </c>
      <c r="AE290" s="17">
        <v>28389</v>
      </c>
      <c r="AF290" s="17">
        <v>56923</v>
      </c>
      <c r="AG290" s="17">
        <v>0</v>
      </c>
      <c r="AH290" s="17">
        <v>53117</v>
      </c>
      <c r="AI290" s="17">
        <v>225416</v>
      </c>
      <c r="AJ290" s="17">
        <v>12994</v>
      </c>
      <c r="AK290" s="17">
        <v>231</v>
      </c>
      <c r="AL290" s="17">
        <v>0</v>
      </c>
      <c r="AM290" s="17">
        <v>11690</v>
      </c>
      <c r="AN290" s="17">
        <v>119906</v>
      </c>
      <c r="AO290" s="17">
        <v>0</v>
      </c>
      <c r="AP290" s="17">
        <v>20275</v>
      </c>
      <c r="AQ290" s="17">
        <v>2469632</v>
      </c>
      <c r="AR290" s="18"/>
      <c r="AS290" s="18"/>
    </row>
    <row r="291" spans="1:45" s="19" customFormat="1" ht="12" customHeight="1">
      <c r="A291" s="22">
        <v>39052</v>
      </c>
      <c r="B291" s="17">
        <v>993</v>
      </c>
      <c r="C291" s="17">
        <v>0</v>
      </c>
      <c r="D291" s="17">
        <v>61283</v>
      </c>
      <c r="E291" s="17">
        <v>165427</v>
      </c>
      <c r="F291" s="17">
        <v>0</v>
      </c>
      <c r="G291" s="17">
        <v>99212</v>
      </c>
      <c r="H291" s="17">
        <v>0</v>
      </c>
      <c r="I291" s="17">
        <v>18697</v>
      </c>
      <c r="J291" s="17">
        <v>161497</v>
      </c>
      <c r="K291" s="17">
        <v>192339</v>
      </c>
      <c r="L291" s="17">
        <v>18</v>
      </c>
      <c r="M291" s="17">
        <v>40500</v>
      </c>
      <c r="N291" s="17">
        <v>149</v>
      </c>
      <c r="O291" s="17">
        <v>112286</v>
      </c>
      <c r="P291" s="17">
        <v>12767</v>
      </c>
      <c r="Q291" s="17">
        <v>39</v>
      </c>
      <c r="R291" s="17">
        <v>4490</v>
      </c>
      <c r="S291" s="17">
        <v>106075</v>
      </c>
      <c r="T291" s="17">
        <v>0</v>
      </c>
      <c r="U291" s="17">
        <v>16154</v>
      </c>
      <c r="V291" s="17">
        <v>0</v>
      </c>
      <c r="W291" s="17">
        <v>135</v>
      </c>
      <c r="X291" s="17">
        <v>4624</v>
      </c>
      <c r="Y291" s="17">
        <v>55157</v>
      </c>
      <c r="Z291" s="17">
        <v>42882</v>
      </c>
      <c r="AA291" s="17">
        <v>32933</v>
      </c>
      <c r="AB291" s="17">
        <v>141483</v>
      </c>
      <c r="AC291" s="17">
        <v>64106</v>
      </c>
      <c r="AD291" s="17">
        <v>46112</v>
      </c>
      <c r="AE291" s="17">
        <v>32295</v>
      </c>
      <c r="AF291" s="17">
        <v>16289</v>
      </c>
      <c r="AG291" s="17">
        <v>0</v>
      </c>
      <c r="AH291" s="17">
        <v>52376</v>
      </c>
      <c r="AI291" s="17">
        <v>207553</v>
      </c>
      <c r="AJ291" s="17">
        <v>14695</v>
      </c>
      <c r="AK291" s="17">
        <v>89576</v>
      </c>
      <c r="AL291" s="17">
        <v>0</v>
      </c>
      <c r="AM291" s="17">
        <v>6513</v>
      </c>
      <c r="AN291" s="17">
        <v>90785</v>
      </c>
      <c r="AO291" s="17">
        <v>0</v>
      </c>
      <c r="AP291" s="17">
        <v>41005</v>
      </c>
      <c r="AQ291" s="17">
        <v>1930445</v>
      </c>
      <c r="AR291" s="18"/>
      <c r="AS291" s="18"/>
    </row>
    <row r="292" spans="1:45" s="19" customFormat="1" ht="12" customHeight="1">
      <c r="A292" s="22">
        <v>39083</v>
      </c>
      <c r="B292" s="17">
        <v>1079</v>
      </c>
      <c r="C292" s="17">
        <v>0</v>
      </c>
      <c r="D292" s="17">
        <v>59021</v>
      </c>
      <c r="E292" s="17">
        <v>273333</v>
      </c>
      <c r="F292" s="17">
        <v>77360</v>
      </c>
      <c r="G292" s="17">
        <v>180026</v>
      </c>
      <c r="H292" s="17">
        <v>0</v>
      </c>
      <c r="I292" s="17">
        <v>25143</v>
      </c>
      <c r="J292" s="17">
        <v>172572</v>
      </c>
      <c r="K292" s="17">
        <v>214621</v>
      </c>
      <c r="L292" s="17">
        <v>31341</v>
      </c>
      <c r="M292" s="17">
        <v>36500</v>
      </c>
      <c r="N292" s="17">
        <v>74</v>
      </c>
      <c r="O292" s="17">
        <v>47250</v>
      </c>
      <c r="P292" s="17">
        <v>0</v>
      </c>
      <c r="Q292" s="17">
        <v>18786</v>
      </c>
      <c r="R292" s="17">
        <v>2331</v>
      </c>
      <c r="S292" s="17">
        <v>29062</v>
      </c>
      <c r="T292" s="17">
        <v>0</v>
      </c>
      <c r="U292" s="17">
        <v>0</v>
      </c>
      <c r="V292" s="17">
        <v>0</v>
      </c>
      <c r="W292" s="17">
        <v>88</v>
      </c>
      <c r="X292" s="17">
        <v>5474</v>
      </c>
      <c r="Y292" s="17">
        <v>40351</v>
      </c>
      <c r="Z292" s="17">
        <v>43885</v>
      </c>
      <c r="AA292" s="17">
        <v>32550</v>
      </c>
      <c r="AB292" s="17">
        <v>0</v>
      </c>
      <c r="AC292" s="17">
        <v>22588</v>
      </c>
      <c r="AD292" s="17">
        <v>109</v>
      </c>
      <c r="AE292" s="17">
        <v>25938</v>
      </c>
      <c r="AF292" s="17">
        <v>91651</v>
      </c>
      <c r="AG292" s="17">
        <v>88</v>
      </c>
      <c r="AH292" s="17">
        <v>20434</v>
      </c>
      <c r="AI292" s="17">
        <v>101044</v>
      </c>
      <c r="AJ292" s="17">
        <v>16490</v>
      </c>
      <c r="AK292" s="17">
        <v>31557</v>
      </c>
      <c r="AL292" s="17">
        <v>3400</v>
      </c>
      <c r="AM292" s="17">
        <v>7131</v>
      </c>
      <c r="AN292" s="17">
        <v>61957</v>
      </c>
      <c r="AO292" s="17">
        <v>0</v>
      </c>
      <c r="AP292" s="17">
        <v>42730</v>
      </c>
      <c r="AQ292" s="17">
        <v>1715964</v>
      </c>
      <c r="AR292" s="18"/>
      <c r="AS292" s="18"/>
    </row>
    <row r="293" spans="1:45" s="19" customFormat="1" ht="12" customHeight="1">
      <c r="A293" s="22">
        <v>39114</v>
      </c>
      <c r="B293" s="17">
        <v>176</v>
      </c>
      <c r="C293" s="17">
        <v>0</v>
      </c>
      <c r="D293" s="17">
        <v>62693</v>
      </c>
      <c r="E293" s="17">
        <v>119374</v>
      </c>
      <c r="F293" s="17">
        <v>0</v>
      </c>
      <c r="G293" s="17">
        <v>108907</v>
      </c>
      <c r="H293" s="17">
        <v>0</v>
      </c>
      <c r="I293" s="17">
        <v>35382</v>
      </c>
      <c r="J293" s="17">
        <v>92513</v>
      </c>
      <c r="K293" s="17">
        <v>157363</v>
      </c>
      <c r="L293" s="17">
        <v>20853</v>
      </c>
      <c r="M293" s="17">
        <v>35195</v>
      </c>
      <c r="N293" s="17">
        <v>18</v>
      </c>
      <c r="O293" s="17">
        <v>43044</v>
      </c>
      <c r="P293" s="17">
        <v>0</v>
      </c>
      <c r="Q293" s="17">
        <v>18</v>
      </c>
      <c r="R293" s="17">
        <v>2427</v>
      </c>
      <c r="S293" s="17">
        <v>28879</v>
      </c>
      <c r="T293" s="17">
        <v>0</v>
      </c>
      <c r="U293" s="17">
        <v>0</v>
      </c>
      <c r="V293" s="17">
        <v>0</v>
      </c>
      <c r="W293" s="17">
        <v>180</v>
      </c>
      <c r="X293" s="17">
        <v>2846</v>
      </c>
      <c r="Y293" s="17">
        <v>14054</v>
      </c>
      <c r="Z293" s="17">
        <v>68185</v>
      </c>
      <c r="AA293" s="17">
        <v>17070</v>
      </c>
      <c r="AB293" s="17">
        <v>0</v>
      </c>
      <c r="AC293" s="17">
        <v>48965</v>
      </c>
      <c r="AD293" s="17">
        <v>41056</v>
      </c>
      <c r="AE293" s="17">
        <v>837</v>
      </c>
      <c r="AF293" s="17">
        <v>16178</v>
      </c>
      <c r="AG293" s="17">
        <v>0</v>
      </c>
      <c r="AH293" s="17">
        <v>40522</v>
      </c>
      <c r="AI293" s="17">
        <v>270818</v>
      </c>
      <c r="AJ293" s="17">
        <v>7059</v>
      </c>
      <c r="AK293" s="17">
        <v>52794</v>
      </c>
      <c r="AL293" s="17">
        <v>0</v>
      </c>
      <c r="AM293" s="17">
        <v>5610</v>
      </c>
      <c r="AN293" s="17">
        <v>107600</v>
      </c>
      <c r="AO293" s="17">
        <v>0</v>
      </c>
      <c r="AP293" s="17">
        <v>43855</v>
      </c>
      <c r="AQ293" s="17">
        <v>1444471</v>
      </c>
      <c r="AR293" s="18"/>
      <c r="AS293" s="18"/>
    </row>
    <row r="294" spans="1:45" s="19" customFormat="1" ht="12" customHeight="1">
      <c r="A294" s="22">
        <v>39142</v>
      </c>
      <c r="B294" s="17">
        <v>1643</v>
      </c>
      <c r="C294" s="17">
        <v>0</v>
      </c>
      <c r="D294" s="17">
        <v>84790</v>
      </c>
      <c r="E294" s="17">
        <v>160618</v>
      </c>
      <c r="F294" s="17">
        <v>15234</v>
      </c>
      <c r="G294" s="17">
        <v>107343</v>
      </c>
      <c r="H294" s="17">
        <v>0</v>
      </c>
      <c r="I294" s="17">
        <v>25692</v>
      </c>
      <c r="J294" s="17">
        <v>106212</v>
      </c>
      <c r="K294" s="17">
        <v>116794</v>
      </c>
      <c r="L294" s="17">
        <v>34731</v>
      </c>
      <c r="M294" s="17">
        <v>41000</v>
      </c>
      <c r="N294" s="17">
        <v>52</v>
      </c>
      <c r="O294" s="17">
        <v>72749</v>
      </c>
      <c r="P294" s="17">
        <v>3367</v>
      </c>
      <c r="Q294" s="17">
        <v>61</v>
      </c>
      <c r="R294" s="17">
        <v>2395</v>
      </c>
      <c r="S294" s="17">
        <v>42784</v>
      </c>
      <c r="T294" s="17">
        <v>0</v>
      </c>
      <c r="U294" s="17">
        <v>17612</v>
      </c>
      <c r="V294" s="17">
        <v>0</v>
      </c>
      <c r="W294" s="17">
        <v>742</v>
      </c>
      <c r="X294" s="17">
        <v>4381</v>
      </c>
      <c r="Y294" s="17">
        <v>28858</v>
      </c>
      <c r="Z294" s="17">
        <v>79168</v>
      </c>
      <c r="AA294" s="17">
        <v>28074</v>
      </c>
      <c r="AB294" s="17">
        <v>8133</v>
      </c>
      <c r="AC294" s="17">
        <v>74572</v>
      </c>
      <c r="AD294" s="17">
        <v>47938</v>
      </c>
      <c r="AE294" s="17">
        <v>50339</v>
      </c>
      <c r="AF294" s="17">
        <v>38011</v>
      </c>
      <c r="AG294" s="17">
        <v>34</v>
      </c>
      <c r="AH294" s="17">
        <v>63423</v>
      </c>
      <c r="AI294" s="17">
        <v>326394</v>
      </c>
      <c r="AJ294" s="17">
        <v>20945</v>
      </c>
      <c r="AK294" s="17">
        <v>82842</v>
      </c>
      <c r="AL294" s="17">
        <v>23</v>
      </c>
      <c r="AM294" s="17">
        <v>7164</v>
      </c>
      <c r="AN294" s="17">
        <v>163850</v>
      </c>
      <c r="AO294" s="17">
        <v>0</v>
      </c>
      <c r="AP294" s="17">
        <v>0</v>
      </c>
      <c r="AQ294" s="17">
        <v>1857968</v>
      </c>
      <c r="AR294" s="18"/>
      <c r="AS294" s="18"/>
    </row>
    <row r="295" spans="1:45" s="19" customFormat="1" ht="12" customHeight="1">
      <c r="A295" s="22">
        <v>39173</v>
      </c>
      <c r="B295" s="17">
        <v>360</v>
      </c>
      <c r="C295" s="17">
        <v>0</v>
      </c>
      <c r="D295" s="17">
        <v>71307</v>
      </c>
      <c r="E295" s="17">
        <v>210784</v>
      </c>
      <c r="F295" s="17">
        <v>84539</v>
      </c>
      <c r="G295" s="17">
        <v>102215</v>
      </c>
      <c r="H295" s="17">
        <v>0</v>
      </c>
      <c r="I295" s="17">
        <v>20548</v>
      </c>
      <c r="J295" s="17">
        <v>64773</v>
      </c>
      <c r="K295" s="17">
        <v>100324</v>
      </c>
      <c r="L295" s="17">
        <v>34711</v>
      </c>
      <c r="M295" s="17">
        <v>8150</v>
      </c>
      <c r="N295" s="17">
        <v>78</v>
      </c>
      <c r="O295" s="17">
        <v>143353</v>
      </c>
      <c r="P295" s="17">
        <v>12368</v>
      </c>
      <c r="Q295" s="17">
        <v>6169</v>
      </c>
      <c r="R295" s="17">
        <v>3065</v>
      </c>
      <c r="S295" s="17">
        <v>146352</v>
      </c>
      <c r="T295" s="17">
        <v>0</v>
      </c>
      <c r="U295" s="17">
        <v>0</v>
      </c>
      <c r="V295" s="17">
        <v>0</v>
      </c>
      <c r="W295" s="17">
        <v>900</v>
      </c>
      <c r="X295" s="17">
        <v>11320</v>
      </c>
      <c r="Y295" s="17">
        <v>70971</v>
      </c>
      <c r="Z295" s="17">
        <v>76829</v>
      </c>
      <c r="AA295" s="17">
        <v>36810</v>
      </c>
      <c r="AB295" s="17">
        <v>70007</v>
      </c>
      <c r="AC295" s="17">
        <v>103367</v>
      </c>
      <c r="AD295" s="17">
        <v>72</v>
      </c>
      <c r="AE295" s="17">
        <v>3993</v>
      </c>
      <c r="AF295" s="17">
        <v>56412</v>
      </c>
      <c r="AG295" s="17">
        <v>34</v>
      </c>
      <c r="AH295" s="17">
        <v>54442</v>
      </c>
      <c r="AI295" s="17">
        <v>258527</v>
      </c>
      <c r="AJ295" s="17">
        <v>14741</v>
      </c>
      <c r="AK295" s="17">
        <v>138</v>
      </c>
      <c r="AL295" s="17">
        <v>0</v>
      </c>
      <c r="AM295" s="17">
        <v>5325</v>
      </c>
      <c r="AN295" s="17">
        <v>163364</v>
      </c>
      <c r="AO295" s="17">
        <v>0</v>
      </c>
      <c r="AP295" s="17">
        <v>42732</v>
      </c>
      <c r="AQ295" s="17">
        <v>1979080</v>
      </c>
      <c r="AR295" s="18"/>
      <c r="AS295" s="18"/>
    </row>
    <row r="296" spans="1:45" s="19" customFormat="1" ht="12" customHeight="1">
      <c r="A296" s="22">
        <v>39203</v>
      </c>
      <c r="B296" s="17">
        <v>3455</v>
      </c>
      <c r="C296" s="17">
        <v>2461</v>
      </c>
      <c r="D296" s="17">
        <v>68760</v>
      </c>
      <c r="E296" s="17">
        <v>117647</v>
      </c>
      <c r="F296" s="17">
        <v>77894</v>
      </c>
      <c r="G296" s="17">
        <v>187295</v>
      </c>
      <c r="H296" s="17">
        <v>0</v>
      </c>
      <c r="I296" s="17">
        <v>39467</v>
      </c>
      <c r="J296" s="17">
        <v>111528</v>
      </c>
      <c r="K296" s="17">
        <v>122229</v>
      </c>
      <c r="L296" s="17">
        <v>34751</v>
      </c>
      <c r="M296" s="17">
        <v>79795</v>
      </c>
      <c r="N296" s="17">
        <v>44</v>
      </c>
      <c r="O296" s="17">
        <v>162157</v>
      </c>
      <c r="P296" s="17">
        <v>12007</v>
      </c>
      <c r="Q296" s="17">
        <v>132</v>
      </c>
      <c r="R296" s="17">
        <v>8103</v>
      </c>
      <c r="S296" s="17">
        <v>109157</v>
      </c>
      <c r="T296" s="17">
        <v>0</v>
      </c>
      <c r="U296" s="17">
        <v>17332</v>
      </c>
      <c r="V296" s="17">
        <v>18</v>
      </c>
      <c r="W296" s="17">
        <v>24</v>
      </c>
      <c r="X296" s="17">
        <v>20562</v>
      </c>
      <c r="Y296" s="17">
        <v>102437</v>
      </c>
      <c r="Z296" s="17">
        <v>121439</v>
      </c>
      <c r="AA296" s="17">
        <v>46693</v>
      </c>
      <c r="AB296" s="17">
        <v>93944</v>
      </c>
      <c r="AC296" s="17">
        <v>127841</v>
      </c>
      <c r="AD296" s="17">
        <v>46372</v>
      </c>
      <c r="AE296" s="17">
        <v>39575</v>
      </c>
      <c r="AF296" s="17">
        <v>57589</v>
      </c>
      <c r="AG296" s="17">
        <v>0</v>
      </c>
      <c r="AH296" s="17">
        <v>63610</v>
      </c>
      <c r="AI296" s="17">
        <v>445112</v>
      </c>
      <c r="AJ296" s="17">
        <v>16621</v>
      </c>
      <c r="AK296" s="17">
        <v>28373</v>
      </c>
      <c r="AL296" s="17">
        <v>6296</v>
      </c>
      <c r="AM296" s="17">
        <v>8335</v>
      </c>
      <c r="AN296" s="17">
        <v>185728</v>
      </c>
      <c r="AO296" s="17">
        <v>0</v>
      </c>
      <c r="AP296" s="17">
        <v>45328</v>
      </c>
      <c r="AQ296" s="17">
        <v>2610111</v>
      </c>
      <c r="AR296" s="18"/>
      <c r="AS296" s="18"/>
    </row>
    <row r="297" spans="1:45" s="19" customFormat="1" ht="12" customHeight="1">
      <c r="A297" s="22">
        <v>39234</v>
      </c>
      <c r="B297" s="17">
        <v>22864</v>
      </c>
      <c r="C297" s="17">
        <v>0</v>
      </c>
      <c r="D297" s="17">
        <v>80325</v>
      </c>
      <c r="E297" s="17">
        <v>132100</v>
      </c>
      <c r="F297" s="17">
        <v>60600</v>
      </c>
      <c r="G297" s="17">
        <v>132303</v>
      </c>
      <c r="H297" s="17">
        <v>0</v>
      </c>
      <c r="I297" s="17">
        <v>10880</v>
      </c>
      <c r="J297" s="17">
        <v>89843</v>
      </c>
      <c r="K297" s="17">
        <v>83352</v>
      </c>
      <c r="L297" s="17">
        <v>23062</v>
      </c>
      <c r="M297" s="17">
        <v>37260</v>
      </c>
      <c r="N297" s="17">
        <v>19</v>
      </c>
      <c r="O297" s="17">
        <v>58970</v>
      </c>
      <c r="P297" s="17">
        <v>14609</v>
      </c>
      <c r="Q297" s="17">
        <v>114</v>
      </c>
      <c r="R297" s="17">
        <v>9694</v>
      </c>
      <c r="S297" s="17">
        <v>74161</v>
      </c>
      <c r="T297" s="17">
        <v>0</v>
      </c>
      <c r="U297" s="17">
        <v>19004</v>
      </c>
      <c r="V297" s="17">
        <v>36</v>
      </c>
      <c r="W297" s="17">
        <v>898</v>
      </c>
      <c r="X297" s="17">
        <v>11210</v>
      </c>
      <c r="Y297" s="17">
        <v>104910</v>
      </c>
      <c r="Z297" s="17">
        <v>71064</v>
      </c>
      <c r="AA297" s="17">
        <v>53527</v>
      </c>
      <c r="AB297" s="17">
        <v>100721</v>
      </c>
      <c r="AC297" s="17">
        <v>129490</v>
      </c>
      <c r="AD297" s="17">
        <v>87</v>
      </c>
      <c r="AE297" s="17">
        <v>2711</v>
      </c>
      <c r="AF297" s="17">
        <v>43085</v>
      </c>
      <c r="AG297" s="17">
        <v>0</v>
      </c>
      <c r="AH297" s="17">
        <v>65621</v>
      </c>
      <c r="AI297" s="17">
        <v>268571</v>
      </c>
      <c r="AJ297" s="17">
        <v>15165</v>
      </c>
      <c r="AK297" s="17">
        <v>17358</v>
      </c>
      <c r="AL297" s="17">
        <v>0</v>
      </c>
      <c r="AM297" s="17">
        <v>8428</v>
      </c>
      <c r="AN297" s="17">
        <v>137549</v>
      </c>
      <c r="AO297" s="17">
        <v>0</v>
      </c>
      <c r="AP297" s="17">
        <v>44258</v>
      </c>
      <c r="AQ297" s="17">
        <v>1923849</v>
      </c>
      <c r="AR297" s="18"/>
      <c r="AS297" s="18"/>
    </row>
    <row r="298" spans="1:45" s="19" customFormat="1" ht="12" customHeight="1">
      <c r="A298" s="22">
        <v>39264</v>
      </c>
      <c r="B298" s="17">
        <v>22430</v>
      </c>
      <c r="C298" s="17">
        <v>0</v>
      </c>
      <c r="D298" s="17">
        <v>55773</v>
      </c>
      <c r="E298" s="17">
        <v>137828</v>
      </c>
      <c r="F298" s="17">
        <v>0</v>
      </c>
      <c r="G298" s="17">
        <v>111736</v>
      </c>
      <c r="H298" s="17">
        <v>0</v>
      </c>
      <c r="I298" s="17">
        <v>18506</v>
      </c>
      <c r="J298" s="17">
        <v>50832</v>
      </c>
      <c r="K298" s="17">
        <v>150596</v>
      </c>
      <c r="L298" s="17">
        <v>27693</v>
      </c>
      <c r="M298" s="17">
        <v>46969</v>
      </c>
      <c r="N298" s="17">
        <v>38</v>
      </c>
      <c r="O298" s="17">
        <v>105375</v>
      </c>
      <c r="P298" s="17">
        <v>0</v>
      </c>
      <c r="Q298" s="17">
        <v>19</v>
      </c>
      <c r="R298" s="17">
        <v>8554</v>
      </c>
      <c r="S298" s="17">
        <v>90848</v>
      </c>
      <c r="T298" s="17">
        <v>0</v>
      </c>
      <c r="U298" s="17">
        <v>17046</v>
      </c>
      <c r="V298" s="17">
        <v>0</v>
      </c>
      <c r="W298" s="17">
        <v>137</v>
      </c>
      <c r="X298" s="17">
        <v>27829</v>
      </c>
      <c r="Y298" s="17">
        <v>75277</v>
      </c>
      <c r="Z298" s="17">
        <v>111614</v>
      </c>
      <c r="AA298" s="17">
        <v>49582</v>
      </c>
      <c r="AB298" s="17">
        <v>82928</v>
      </c>
      <c r="AC298" s="17">
        <v>156446</v>
      </c>
      <c r="AD298" s="17">
        <v>41519</v>
      </c>
      <c r="AE298" s="17">
        <v>1814</v>
      </c>
      <c r="AF298" s="17">
        <v>106212</v>
      </c>
      <c r="AG298" s="17">
        <v>0</v>
      </c>
      <c r="AH298" s="17">
        <v>55839</v>
      </c>
      <c r="AI298" s="17">
        <v>219012</v>
      </c>
      <c r="AJ298" s="17">
        <v>15910</v>
      </c>
      <c r="AK298" s="17">
        <v>35540</v>
      </c>
      <c r="AL298" s="17">
        <v>0</v>
      </c>
      <c r="AM298" s="17">
        <v>8531</v>
      </c>
      <c r="AN298" s="17">
        <v>209036</v>
      </c>
      <c r="AO298" s="17">
        <v>0</v>
      </c>
      <c r="AP298" s="17">
        <v>43583</v>
      </c>
      <c r="AQ298" s="17">
        <v>2085052</v>
      </c>
      <c r="AR298" s="18"/>
      <c r="AS298" s="18"/>
    </row>
    <row r="299" spans="1:45" s="19" customFormat="1" ht="12" customHeight="1">
      <c r="A299" s="22">
        <v>39295</v>
      </c>
      <c r="B299" s="17">
        <v>22759</v>
      </c>
      <c r="C299" s="17">
        <v>0</v>
      </c>
      <c r="D299" s="17">
        <v>50664</v>
      </c>
      <c r="E299" s="17">
        <v>159628</v>
      </c>
      <c r="F299" s="17">
        <v>3720</v>
      </c>
      <c r="G299" s="17">
        <v>133486</v>
      </c>
      <c r="H299" s="17">
        <v>0</v>
      </c>
      <c r="I299" s="17">
        <v>38614</v>
      </c>
      <c r="J299" s="17">
        <v>83747</v>
      </c>
      <c r="K299" s="17">
        <v>139640</v>
      </c>
      <c r="L299" s="17">
        <v>35437</v>
      </c>
      <c r="M299" s="17">
        <v>35422</v>
      </c>
      <c r="N299" s="17">
        <v>2</v>
      </c>
      <c r="O299" s="17">
        <v>189685</v>
      </c>
      <c r="P299" s="17">
        <v>27056</v>
      </c>
      <c r="Q299" s="17">
        <v>94</v>
      </c>
      <c r="R299" s="17">
        <v>10290</v>
      </c>
      <c r="S299" s="17">
        <v>131766</v>
      </c>
      <c r="T299" s="17">
        <v>0</v>
      </c>
      <c r="U299" s="17">
        <v>22578</v>
      </c>
      <c r="V299" s="17">
        <v>815</v>
      </c>
      <c r="W299" s="17">
        <v>65</v>
      </c>
      <c r="X299" s="17">
        <v>15679</v>
      </c>
      <c r="Y299" s="17">
        <v>83100</v>
      </c>
      <c r="Z299" s="17">
        <v>76200</v>
      </c>
      <c r="AA299" s="17">
        <v>43626</v>
      </c>
      <c r="AB299" s="17">
        <v>103587</v>
      </c>
      <c r="AC299" s="17">
        <v>188148</v>
      </c>
      <c r="AD299" s="17">
        <v>48430</v>
      </c>
      <c r="AE299" s="17">
        <v>56510</v>
      </c>
      <c r="AF299" s="17">
        <v>0</v>
      </c>
      <c r="AG299" s="17">
        <v>0</v>
      </c>
      <c r="AH299" s="17">
        <v>69862</v>
      </c>
      <c r="AI299" s="17">
        <v>325239</v>
      </c>
      <c r="AJ299" s="17">
        <v>13417</v>
      </c>
      <c r="AK299" s="17">
        <v>16208</v>
      </c>
      <c r="AL299" s="17">
        <v>6103</v>
      </c>
      <c r="AM299" s="17">
        <v>30703</v>
      </c>
      <c r="AN299" s="17">
        <v>195899</v>
      </c>
      <c r="AO299" s="17">
        <v>0</v>
      </c>
      <c r="AP299" s="17">
        <v>0</v>
      </c>
      <c r="AQ299" s="17">
        <v>2358179</v>
      </c>
      <c r="AR299" s="18"/>
      <c r="AS299" s="18"/>
    </row>
    <row r="300" spans="1:45" s="19" customFormat="1" ht="12" customHeight="1">
      <c r="A300" s="22">
        <v>39326</v>
      </c>
      <c r="B300" s="17">
        <v>1085</v>
      </c>
      <c r="C300" s="17">
        <v>0</v>
      </c>
      <c r="D300" s="17">
        <v>55332</v>
      </c>
      <c r="E300" s="17">
        <v>199337</v>
      </c>
      <c r="F300" s="17">
        <v>87822</v>
      </c>
      <c r="G300" s="17">
        <v>38904</v>
      </c>
      <c r="H300" s="17">
        <v>0</v>
      </c>
      <c r="I300" s="17">
        <v>17568</v>
      </c>
      <c r="J300" s="17">
        <v>56136</v>
      </c>
      <c r="K300" s="17">
        <v>83069</v>
      </c>
      <c r="L300" s="17">
        <v>17908</v>
      </c>
      <c r="M300" s="17">
        <v>39268</v>
      </c>
      <c r="N300" s="17">
        <v>52</v>
      </c>
      <c r="O300" s="17">
        <v>28170</v>
      </c>
      <c r="P300" s="17">
        <v>0</v>
      </c>
      <c r="Q300" s="17">
        <v>38</v>
      </c>
      <c r="R300" s="17">
        <v>7410</v>
      </c>
      <c r="S300" s="17">
        <v>93874</v>
      </c>
      <c r="T300" s="17">
        <v>0</v>
      </c>
      <c r="U300" s="17">
        <v>16503</v>
      </c>
      <c r="V300" s="17">
        <v>1491</v>
      </c>
      <c r="W300" s="17">
        <v>588</v>
      </c>
      <c r="X300" s="17">
        <v>15881</v>
      </c>
      <c r="Y300" s="17">
        <v>79631</v>
      </c>
      <c r="Z300" s="17">
        <v>121556</v>
      </c>
      <c r="AA300" s="17">
        <v>42614</v>
      </c>
      <c r="AB300" s="17">
        <v>94758</v>
      </c>
      <c r="AC300" s="17">
        <v>125012</v>
      </c>
      <c r="AD300" s="17">
        <v>48133</v>
      </c>
      <c r="AE300" s="17">
        <v>47310</v>
      </c>
      <c r="AF300" s="17">
        <v>60385</v>
      </c>
      <c r="AG300" s="17">
        <v>0</v>
      </c>
      <c r="AH300" s="17">
        <v>51869</v>
      </c>
      <c r="AI300" s="17">
        <v>307227</v>
      </c>
      <c r="AJ300" s="17">
        <v>6992</v>
      </c>
      <c r="AK300" s="17">
        <v>25935</v>
      </c>
      <c r="AL300" s="17">
        <v>3049</v>
      </c>
      <c r="AM300" s="17">
        <v>10723</v>
      </c>
      <c r="AN300" s="17">
        <v>184119</v>
      </c>
      <c r="AO300" s="17">
        <v>0</v>
      </c>
      <c r="AP300" s="17">
        <v>49612</v>
      </c>
      <c r="AQ300" s="17">
        <v>2019361</v>
      </c>
      <c r="AR300" s="18"/>
      <c r="AS300" s="18"/>
    </row>
    <row r="301" spans="1:45" s="19" customFormat="1" ht="12" customHeight="1">
      <c r="A301" s="22">
        <v>39356</v>
      </c>
      <c r="B301" s="17">
        <v>23965</v>
      </c>
      <c r="C301" s="17">
        <v>0</v>
      </c>
      <c r="D301" s="17">
        <v>50675</v>
      </c>
      <c r="E301" s="17">
        <v>124539</v>
      </c>
      <c r="F301" s="17">
        <v>0</v>
      </c>
      <c r="G301" s="17">
        <v>139271</v>
      </c>
      <c r="H301" s="17">
        <v>0</v>
      </c>
      <c r="I301" s="17">
        <v>14407</v>
      </c>
      <c r="J301" s="17">
        <v>83854</v>
      </c>
      <c r="K301" s="17">
        <v>91670</v>
      </c>
      <c r="L301" s="17">
        <v>35335</v>
      </c>
      <c r="M301" s="17">
        <v>14</v>
      </c>
      <c r="N301" s="17">
        <v>38</v>
      </c>
      <c r="O301" s="17">
        <v>87601</v>
      </c>
      <c r="P301" s="17">
        <v>14818</v>
      </c>
      <c r="Q301" s="17">
        <v>118</v>
      </c>
      <c r="R301" s="17">
        <v>9264</v>
      </c>
      <c r="S301" s="17">
        <v>109361</v>
      </c>
      <c r="T301" s="17">
        <v>0</v>
      </c>
      <c r="U301" s="17">
        <v>20028</v>
      </c>
      <c r="V301" s="17">
        <v>36</v>
      </c>
      <c r="W301" s="17">
        <v>1218</v>
      </c>
      <c r="X301" s="17">
        <v>15508</v>
      </c>
      <c r="Y301" s="17">
        <v>90878</v>
      </c>
      <c r="Z301" s="17">
        <v>54987</v>
      </c>
      <c r="AA301" s="17">
        <v>42565</v>
      </c>
      <c r="AB301" s="17">
        <v>87375</v>
      </c>
      <c r="AC301" s="17">
        <v>94632</v>
      </c>
      <c r="AD301" s="17">
        <v>41385</v>
      </c>
      <c r="AE301" s="17">
        <v>1687</v>
      </c>
      <c r="AF301" s="17">
        <v>20647</v>
      </c>
      <c r="AG301" s="17">
        <v>0</v>
      </c>
      <c r="AH301" s="17">
        <v>52665</v>
      </c>
      <c r="AI301" s="17">
        <v>303091</v>
      </c>
      <c r="AJ301" s="17">
        <v>12390</v>
      </c>
      <c r="AK301" s="17">
        <v>51238</v>
      </c>
      <c r="AL301" s="17">
        <v>1085</v>
      </c>
      <c r="AM301" s="17">
        <v>11434</v>
      </c>
      <c r="AN301" s="17">
        <v>181806</v>
      </c>
      <c r="AO301" s="17">
        <v>0</v>
      </c>
      <c r="AP301" s="17">
        <v>0</v>
      </c>
      <c r="AQ301" s="17">
        <v>1869585</v>
      </c>
      <c r="AR301" s="18"/>
      <c r="AS301" s="18"/>
    </row>
    <row r="302" spans="1:45" s="19" customFormat="1" ht="12" customHeight="1">
      <c r="A302" s="22">
        <v>39387</v>
      </c>
      <c r="B302" s="17">
        <v>0</v>
      </c>
      <c r="C302" s="17">
        <v>0</v>
      </c>
      <c r="D302" s="17">
        <v>40391</v>
      </c>
      <c r="E302" s="17">
        <v>99841</v>
      </c>
      <c r="F302" s="17">
        <v>0</v>
      </c>
      <c r="G302" s="17">
        <v>53421</v>
      </c>
      <c r="H302" s="17">
        <v>0</v>
      </c>
      <c r="I302" s="17">
        <v>0</v>
      </c>
      <c r="J302" s="17">
        <v>57335</v>
      </c>
      <c r="K302" s="17">
        <v>87006</v>
      </c>
      <c r="L302" s="17">
        <v>17568</v>
      </c>
      <c r="M302" s="17">
        <v>40000</v>
      </c>
      <c r="N302" s="17">
        <v>0</v>
      </c>
      <c r="O302" s="17">
        <v>46901</v>
      </c>
      <c r="P302" s="17">
        <v>14883</v>
      </c>
      <c r="Q302" s="17">
        <v>36</v>
      </c>
      <c r="R302" s="17">
        <v>6781</v>
      </c>
      <c r="S302" s="17">
        <v>76632</v>
      </c>
      <c r="T302" s="17">
        <v>0</v>
      </c>
      <c r="U302" s="17">
        <v>19502</v>
      </c>
      <c r="V302" s="17">
        <v>0</v>
      </c>
      <c r="W302" s="17">
        <v>1131</v>
      </c>
      <c r="X302" s="17">
        <v>10153</v>
      </c>
      <c r="Y302" s="17">
        <v>63362</v>
      </c>
      <c r="Z302" s="17">
        <v>66909</v>
      </c>
      <c r="AA302" s="17">
        <v>46672</v>
      </c>
      <c r="AB302" s="17">
        <v>80561</v>
      </c>
      <c r="AC302" s="17">
        <v>75029</v>
      </c>
      <c r="AD302" s="17">
        <v>154</v>
      </c>
      <c r="AE302" s="17">
        <v>28960</v>
      </c>
      <c r="AF302" s="17">
        <v>47109</v>
      </c>
      <c r="AG302" s="17">
        <v>0</v>
      </c>
      <c r="AH302" s="17">
        <v>45894</v>
      </c>
      <c r="AI302" s="17">
        <v>187627</v>
      </c>
      <c r="AJ302" s="17">
        <v>9335</v>
      </c>
      <c r="AK302" s="17">
        <v>28565</v>
      </c>
      <c r="AL302" s="17">
        <v>1654</v>
      </c>
      <c r="AM302" s="17">
        <v>9014</v>
      </c>
      <c r="AN302" s="17">
        <v>112325</v>
      </c>
      <c r="AO302" s="17">
        <v>0</v>
      </c>
      <c r="AP302" s="17">
        <v>18252</v>
      </c>
      <c r="AQ302" s="17">
        <v>1393003</v>
      </c>
      <c r="AR302" s="18"/>
      <c r="AS302" s="18"/>
    </row>
    <row r="303" spans="1:45" s="19" customFormat="1" ht="12" customHeight="1">
      <c r="A303" s="22">
        <v>39417</v>
      </c>
      <c r="B303" s="17">
        <v>1150</v>
      </c>
      <c r="C303" s="17">
        <v>0</v>
      </c>
      <c r="D303" s="17">
        <v>35808</v>
      </c>
      <c r="E303" s="17">
        <v>113027</v>
      </c>
      <c r="F303" s="17">
        <v>0</v>
      </c>
      <c r="G303" s="17">
        <v>91792</v>
      </c>
      <c r="H303" s="17">
        <v>0</v>
      </c>
      <c r="I303" s="17">
        <v>17000</v>
      </c>
      <c r="J303" s="17">
        <v>76212</v>
      </c>
      <c r="K303" s="17">
        <v>38207</v>
      </c>
      <c r="L303" s="17">
        <v>36545</v>
      </c>
      <c r="M303" s="17">
        <v>77903</v>
      </c>
      <c r="N303" s="17">
        <v>34</v>
      </c>
      <c r="O303" s="17">
        <v>83514</v>
      </c>
      <c r="P303" s="17">
        <v>14683</v>
      </c>
      <c r="Q303" s="17">
        <v>35</v>
      </c>
      <c r="R303" s="17">
        <v>34249</v>
      </c>
      <c r="S303" s="17">
        <v>88328</v>
      </c>
      <c r="T303" s="17">
        <v>0</v>
      </c>
      <c r="U303" s="17">
        <v>20696</v>
      </c>
      <c r="V303" s="17">
        <v>494</v>
      </c>
      <c r="W303" s="17">
        <v>1704</v>
      </c>
      <c r="X303" s="17">
        <v>8841</v>
      </c>
      <c r="Y303" s="17">
        <v>54733</v>
      </c>
      <c r="Z303" s="17">
        <v>41007</v>
      </c>
      <c r="AA303" s="17">
        <v>20206</v>
      </c>
      <c r="AB303" s="17">
        <v>44003</v>
      </c>
      <c r="AC303" s="17">
        <v>47981</v>
      </c>
      <c r="AD303" s="17">
        <v>498</v>
      </c>
      <c r="AE303" s="17">
        <v>1048</v>
      </c>
      <c r="AF303" s="17">
        <v>15605</v>
      </c>
      <c r="AG303" s="17">
        <v>0</v>
      </c>
      <c r="AH303" s="17">
        <v>27799</v>
      </c>
      <c r="AI303" s="17">
        <v>337413</v>
      </c>
      <c r="AJ303" s="17">
        <v>11188</v>
      </c>
      <c r="AK303" s="17">
        <v>40786</v>
      </c>
      <c r="AL303" s="17">
        <v>0</v>
      </c>
      <c r="AM303" s="17">
        <v>4987</v>
      </c>
      <c r="AN303" s="17">
        <v>84804</v>
      </c>
      <c r="AO303" s="17">
        <v>0</v>
      </c>
      <c r="AP303" s="17">
        <v>0</v>
      </c>
      <c r="AQ303" s="17">
        <v>1472280</v>
      </c>
      <c r="AR303" s="18"/>
      <c r="AS303" s="18"/>
    </row>
    <row r="304" spans="1:45" s="19" customFormat="1" ht="12" customHeight="1">
      <c r="A304" s="22">
        <v>39448</v>
      </c>
      <c r="B304" s="17">
        <v>276</v>
      </c>
      <c r="C304" s="17">
        <v>0</v>
      </c>
      <c r="D304" s="17">
        <v>43622</v>
      </c>
      <c r="E304" s="17">
        <v>85721</v>
      </c>
      <c r="F304" s="17">
        <v>12875</v>
      </c>
      <c r="G304" s="17">
        <v>40020</v>
      </c>
      <c r="H304" s="17">
        <v>0</v>
      </c>
      <c r="I304" s="17">
        <v>21873</v>
      </c>
      <c r="J304" s="17">
        <v>47446</v>
      </c>
      <c r="K304" s="17">
        <v>78211</v>
      </c>
      <c r="L304" s="17">
        <v>17439</v>
      </c>
      <c r="M304" s="17">
        <v>0</v>
      </c>
      <c r="N304" s="17">
        <v>389</v>
      </c>
      <c r="O304" s="17">
        <v>50105</v>
      </c>
      <c r="P304" s="17">
        <v>0</v>
      </c>
      <c r="Q304" s="17">
        <v>72</v>
      </c>
      <c r="R304" s="17">
        <v>2164</v>
      </c>
      <c r="S304" s="17">
        <v>23263</v>
      </c>
      <c r="T304" s="17">
        <v>0</v>
      </c>
      <c r="U304" s="17">
        <v>0</v>
      </c>
      <c r="V304" s="17">
        <v>0</v>
      </c>
      <c r="W304" s="17">
        <v>639</v>
      </c>
      <c r="X304" s="17">
        <v>4377</v>
      </c>
      <c r="Y304" s="17">
        <v>39111</v>
      </c>
      <c r="Z304" s="17">
        <v>38467</v>
      </c>
      <c r="AA304" s="17">
        <v>17716</v>
      </c>
      <c r="AB304" s="17">
        <v>205</v>
      </c>
      <c r="AC304" s="17">
        <v>86404</v>
      </c>
      <c r="AD304" s="17">
        <v>166</v>
      </c>
      <c r="AE304" s="17">
        <v>25893</v>
      </c>
      <c r="AF304" s="17">
        <v>10973</v>
      </c>
      <c r="AG304" s="17">
        <v>0</v>
      </c>
      <c r="AH304" s="17">
        <v>28365</v>
      </c>
      <c r="AI304" s="17">
        <v>242660</v>
      </c>
      <c r="AJ304" s="17">
        <v>11136</v>
      </c>
      <c r="AK304" s="17">
        <v>14092</v>
      </c>
      <c r="AL304" s="17">
        <v>1878</v>
      </c>
      <c r="AM304" s="17">
        <v>3982</v>
      </c>
      <c r="AN304" s="17">
        <v>81247</v>
      </c>
      <c r="AO304" s="17">
        <v>0</v>
      </c>
      <c r="AP304" s="17">
        <v>0</v>
      </c>
      <c r="AQ304" s="17">
        <v>1030787</v>
      </c>
      <c r="AR304" s="18"/>
      <c r="AS304" s="18"/>
    </row>
    <row r="305" spans="1:45" s="19" customFormat="1" ht="12" customHeight="1">
      <c r="A305" s="22">
        <v>39479</v>
      </c>
      <c r="B305" s="17">
        <v>730</v>
      </c>
      <c r="C305" s="17">
        <v>0</v>
      </c>
      <c r="D305" s="17">
        <v>49454</v>
      </c>
      <c r="E305" s="17">
        <v>74645</v>
      </c>
      <c r="F305" s="17">
        <v>0</v>
      </c>
      <c r="G305" s="17">
        <v>31206</v>
      </c>
      <c r="H305" s="17">
        <v>0</v>
      </c>
      <c r="I305" s="17">
        <v>17349</v>
      </c>
      <c r="J305" s="17">
        <v>25664</v>
      </c>
      <c r="K305" s="17">
        <v>16086</v>
      </c>
      <c r="L305" s="17">
        <v>33115</v>
      </c>
      <c r="M305" s="17">
        <v>37000</v>
      </c>
      <c r="N305" s="17">
        <v>929</v>
      </c>
      <c r="O305" s="17">
        <v>28561</v>
      </c>
      <c r="P305" s="17">
        <v>0</v>
      </c>
      <c r="Q305" s="17">
        <v>36</v>
      </c>
      <c r="R305" s="17">
        <v>1456</v>
      </c>
      <c r="S305" s="17">
        <v>22501</v>
      </c>
      <c r="T305" s="17">
        <v>0</v>
      </c>
      <c r="U305" s="17">
        <v>0</v>
      </c>
      <c r="V305" s="17">
        <v>0</v>
      </c>
      <c r="W305" s="17">
        <v>1292</v>
      </c>
      <c r="X305" s="17">
        <v>12550</v>
      </c>
      <c r="Y305" s="17">
        <v>29521</v>
      </c>
      <c r="Z305" s="17">
        <v>33340</v>
      </c>
      <c r="AA305" s="17">
        <v>16811</v>
      </c>
      <c r="AB305" s="17">
        <v>217</v>
      </c>
      <c r="AC305" s="17">
        <v>35805</v>
      </c>
      <c r="AD305" s="17">
        <v>48008</v>
      </c>
      <c r="AE305" s="17">
        <v>1522</v>
      </c>
      <c r="AF305" s="17">
        <v>18263</v>
      </c>
      <c r="AG305" s="17">
        <v>0</v>
      </c>
      <c r="AH305" s="17">
        <v>29804</v>
      </c>
      <c r="AI305" s="17">
        <v>147232</v>
      </c>
      <c r="AJ305" s="17">
        <v>4393</v>
      </c>
      <c r="AK305" s="17">
        <v>789</v>
      </c>
      <c r="AL305" s="17">
        <v>3160</v>
      </c>
      <c r="AM305" s="17">
        <v>5230</v>
      </c>
      <c r="AN305" s="17">
        <v>82041</v>
      </c>
      <c r="AO305" s="17">
        <v>0</v>
      </c>
      <c r="AP305" s="17">
        <v>0</v>
      </c>
      <c r="AQ305" s="17">
        <v>808710</v>
      </c>
      <c r="AR305" s="18"/>
      <c r="AS305" s="18"/>
    </row>
    <row r="306" spans="1:45" s="19" customFormat="1" ht="12" customHeight="1">
      <c r="A306" s="22">
        <v>39508</v>
      </c>
      <c r="B306" s="17">
        <v>805</v>
      </c>
      <c r="C306" s="17">
        <v>0</v>
      </c>
      <c r="D306" s="17">
        <v>55668</v>
      </c>
      <c r="E306" s="17">
        <v>83724</v>
      </c>
      <c r="F306" s="17">
        <v>0</v>
      </c>
      <c r="G306" s="17">
        <v>31612</v>
      </c>
      <c r="H306" s="17">
        <v>0</v>
      </c>
      <c r="I306" s="17">
        <v>16996</v>
      </c>
      <c r="J306" s="17">
        <v>45460</v>
      </c>
      <c r="K306" s="17">
        <v>36902</v>
      </c>
      <c r="L306" s="17">
        <v>1923</v>
      </c>
      <c r="M306" s="17">
        <v>10000</v>
      </c>
      <c r="N306" s="17">
        <v>244</v>
      </c>
      <c r="O306" s="17">
        <v>4592</v>
      </c>
      <c r="P306" s="17">
        <v>0</v>
      </c>
      <c r="Q306" s="17">
        <v>36</v>
      </c>
      <c r="R306" s="17">
        <v>2036</v>
      </c>
      <c r="S306" s="17">
        <v>73093</v>
      </c>
      <c r="T306" s="17">
        <v>0</v>
      </c>
      <c r="U306" s="17">
        <v>0</v>
      </c>
      <c r="V306" s="17">
        <v>0</v>
      </c>
      <c r="W306" s="17">
        <v>1998</v>
      </c>
      <c r="X306" s="17">
        <v>20842</v>
      </c>
      <c r="Y306" s="17">
        <v>26726</v>
      </c>
      <c r="Z306" s="17">
        <v>1024</v>
      </c>
      <c r="AA306" s="17">
        <v>23779</v>
      </c>
      <c r="AB306" s="17">
        <v>205</v>
      </c>
      <c r="AC306" s="17">
        <v>69558</v>
      </c>
      <c r="AD306" s="17">
        <v>177</v>
      </c>
      <c r="AE306" s="17">
        <v>32529</v>
      </c>
      <c r="AF306" s="17">
        <v>0</v>
      </c>
      <c r="AG306" s="17">
        <v>0</v>
      </c>
      <c r="AH306" s="17">
        <v>35531</v>
      </c>
      <c r="AI306" s="17">
        <v>69690</v>
      </c>
      <c r="AJ306" s="17">
        <v>12220</v>
      </c>
      <c r="AK306" s="17">
        <v>17331</v>
      </c>
      <c r="AL306" s="17">
        <v>2755</v>
      </c>
      <c r="AM306" s="17">
        <v>4561</v>
      </c>
      <c r="AN306" s="17">
        <v>109389</v>
      </c>
      <c r="AO306" s="17">
        <v>0</v>
      </c>
      <c r="AP306" s="17">
        <v>0</v>
      </c>
      <c r="AQ306" s="17">
        <v>791406</v>
      </c>
      <c r="AR306" s="18"/>
      <c r="AS306" s="18"/>
    </row>
    <row r="307" spans="1:45" s="19" customFormat="1" ht="12" customHeight="1">
      <c r="A307" s="22">
        <v>39539</v>
      </c>
      <c r="B307" s="17">
        <v>449</v>
      </c>
      <c r="C307" s="17">
        <v>0</v>
      </c>
      <c r="D307" s="17">
        <v>39640</v>
      </c>
      <c r="E307" s="17">
        <v>77908</v>
      </c>
      <c r="F307" s="17">
        <v>0</v>
      </c>
      <c r="G307" s="17">
        <v>37661</v>
      </c>
      <c r="H307" s="17">
        <v>0</v>
      </c>
      <c r="I307" s="17">
        <v>0</v>
      </c>
      <c r="J307" s="17">
        <v>54844</v>
      </c>
      <c r="K307" s="17">
        <v>1</v>
      </c>
      <c r="L307" s="17">
        <v>25113</v>
      </c>
      <c r="M307" s="17">
        <v>36950</v>
      </c>
      <c r="N307" s="17">
        <v>166</v>
      </c>
      <c r="O307" s="17">
        <v>0</v>
      </c>
      <c r="P307" s="17">
        <v>0</v>
      </c>
      <c r="Q307" s="17">
        <v>18</v>
      </c>
      <c r="R307" s="17">
        <v>2796</v>
      </c>
      <c r="S307" s="17">
        <v>97354</v>
      </c>
      <c r="T307" s="17">
        <v>20143</v>
      </c>
      <c r="U307" s="17">
        <v>0</v>
      </c>
      <c r="V307" s="17">
        <v>0</v>
      </c>
      <c r="W307" s="17">
        <v>1419</v>
      </c>
      <c r="X307" s="17">
        <v>18865</v>
      </c>
      <c r="Y307" s="17">
        <v>58276</v>
      </c>
      <c r="Z307" s="17">
        <v>66401</v>
      </c>
      <c r="AA307" s="17">
        <v>34310</v>
      </c>
      <c r="AB307" s="17">
        <v>76280</v>
      </c>
      <c r="AC307" s="17">
        <v>96044</v>
      </c>
      <c r="AD307" s="17">
        <v>41</v>
      </c>
      <c r="AE307" s="17">
        <v>1205</v>
      </c>
      <c r="AF307" s="17">
        <v>0</v>
      </c>
      <c r="AG307" s="17">
        <v>0</v>
      </c>
      <c r="AH307" s="17">
        <v>34302</v>
      </c>
      <c r="AI307" s="17">
        <v>233448</v>
      </c>
      <c r="AJ307" s="17">
        <v>16164</v>
      </c>
      <c r="AK307" s="17">
        <v>21240</v>
      </c>
      <c r="AL307" s="17">
        <v>0</v>
      </c>
      <c r="AM307" s="17">
        <v>7227</v>
      </c>
      <c r="AN307" s="17">
        <v>105849</v>
      </c>
      <c r="AO307" s="17">
        <v>0</v>
      </c>
      <c r="AP307" s="17">
        <v>0</v>
      </c>
      <c r="AQ307" s="17">
        <v>1164114</v>
      </c>
      <c r="AR307" s="18"/>
      <c r="AS307" s="18"/>
    </row>
    <row r="308" spans="1:45" s="19" customFormat="1" ht="12" customHeight="1">
      <c r="A308" s="22">
        <v>39569</v>
      </c>
      <c r="B308" s="17">
        <v>25674</v>
      </c>
      <c r="C308" s="17">
        <v>0</v>
      </c>
      <c r="D308" s="17">
        <v>39164</v>
      </c>
      <c r="E308" s="17">
        <v>62702</v>
      </c>
      <c r="F308" s="17">
        <v>0</v>
      </c>
      <c r="G308" s="17">
        <v>56193</v>
      </c>
      <c r="H308" s="17">
        <v>0</v>
      </c>
      <c r="I308" s="17">
        <v>16983</v>
      </c>
      <c r="J308" s="17">
        <v>15424</v>
      </c>
      <c r="K308" s="17">
        <v>262</v>
      </c>
      <c r="L308" s="17">
        <v>33449</v>
      </c>
      <c r="M308" s="17">
        <v>73970</v>
      </c>
      <c r="N308" s="17">
        <v>57</v>
      </c>
      <c r="O308" s="17">
        <v>32790</v>
      </c>
      <c r="P308" s="17">
        <v>0</v>
      </c>
      <c r="Q308" s="17">
        <v>0</v>
      </c>
      <c r="R308" s="17">
        <v>31450</v>
      </c>
      <c r="S308" s="17">
        <v>46814</v>
      </c>
      <c r="T308" s="17">
        <v>25</v>
      </c>
      <c r="U308" s="17">
        <v>0</v>
      </c>
      <c r="V308" s="17">
        <v>0</v>
      </c>
      <c r="W308" s="17">
        <v>1302</v>
      </c>
      <c r="X308" s="17">
        <v>21646</v>
      </c>
      <c r="Y308" s="17">
        <v>80910</v>
      </c>
      <c r="Z308" s="17">
        <v>6323</v>
      </c>
      <c r="AA308" s="17">
        <v>48422</v>
      </c>
      <c r="AB308" s="17">
        <v>55372</v>
      </c>
      <c r="AC308" s="17">
        <v>54539</v>
      </c>
      <c r="AD308" s="17">
        <v>46280</v>
      </c>
      <c r="AE308" s="17">
        <v>31505</v>
      </c>
      <c r="AF308" s="17">
        <v>32067</v>
      </c>
      <c r="AG308" s="17">
        <v>0</v>
      </c>
      <c r="AH308" s="17">
        <v>35150</v>
      </c>
      <c r="AI308" s="17">
        <v>236384</v>
      </c>
      <c r="AJ308" s="17">
        <v>15091</v>
      </c>
      <c r="AK308" s="17">
        <v>38983</v>
      </c>
      <c r="AL308" s="17">
        <v>0</v>
      </c>
      <c r="AM308" s="17">
        <v>36914</v>
      </c>
      <c r="AN308" s="17">
        <v>159030</v>
      </c>
      <c r="AO308" s="17">
        <v>0</v>
      </c>
      <c r="AP308" s="17">
        <v>0</v>
      </c>
      <c r="AQ308" s="17">
        <v>1334875</v>
      </c>
      <c r="AR308" s="18"/>
      <c r="AS308" s="18"/>
    </row>
    <row r="309" spans="1:45" s="19" customFormat="1" ht="12" customHeight="1">
      <c r="A309" s="22">
        <v>39600</v>
      </c>
      <c r="B309" s="17">
        <v>20100</v>
      </c>
      <c r="C309" s="17">
        <v>0</v>
      </c>
      <c r="D309" s="17">
        <v>37753</v>
      </c>
      <c r="E309" s="17">
        <v>5464</v>
      </c>
      <c r="F309" s="17">
        <v>0</v>
      </c>
      <c r="G309" s="17">
        <v>35024</v>
      </c>
      <c r="H309" s="17">
        <v>0</v>
      </c>
      <c r="I309" s="17">
        <v>10000</v>
      </c>
      <c r="J309" s="17">
        <v>14147</v>
      </c>
      <c r="K309" s="17">
        <v>0</v>
      </c>
      <c r="L309" s="17">
        <v>38166</v>
      </c>
      <c r="M309" s="17">
        <v>0</v>
      </c>
      <c r="N309" s="17">
        <v>73</v>
      </c>
      <c r="O309" s="17">
        <v>48780</v>
      </c>
      <c r="P309" s="17">
        <v>0</v>
      </c>
      <c r="Q309" s="17">
        <v>36</v>
      </c>
      <c r="R309" s="17">
        <v>6138</v>
      </c>
      <c r="S309" s="17">
        <v>134692</v>
      </c>
      <c r="T309" s="17">
        <v>20478</v>
      </c>
      <c r="U309" s="17">
        <v>0</v>
      </c>
      <c r="V309" s="17">
        <v>0</v>
      </c>
      <c r="W309" s="17">
        <v>1199</v>
      </c>
      <c r="X309" s="17">
        <v>21393</v>
      </c>
      <c r="Y309" s="17">
        <v>72914</v>
      </c>
      <c r="Z309" s="17">
        <v>393</v>
      </c>
      <c r="AA309" s="17">
        <v>43104</v>
      </c>
      <c r="AB309" s="17">
        <v>39874</v>
      </c>
      <c r="AC309" s="17">
        <v>70565</v>
      </c>
      <c r="AD309" s="17">
        <v>96</v>
      </c>
      <c r="AE309" s="17">
        <v>2374</v>
      </c>
      <c r="AF309" s="17">
        <v>37499</v>
      </c>
      <c r="AG309" s="17">
        <v>0</v>
      </c>
      <c r="AH309" s="17">
        <v>36239</v>
      </c>
      <c r="AI309" s="17">
        <v>194904</v>
      </c>
      <c r="AJ309" s="17">
        <v>16012</v>
      </c>
      <c r="AK309" s="17">
        <v>21565</v>
      </c>
      <c r="AL309" s="17">
        <v>0</v>
      </c>
      <c r="AM309" s="17">
        <v>11717</v>
      </c>
      <c r="AN309" s="17">
        <v>136468</v>
      </c>
      <c r="AO309" s="17">
        <v>0</v>
      </c>
      <c r="AP309" s="17">
        <v>0</v>
      </c>
      <c r="AQ309" s="17">
        <v>1077167</v>
      </c>
      <c r="AR309" s="18"/>
      <c r="AS309" s="18"/>
    </row>
    <row r="310" spans="1:45" s="19" customFormat="1" ht="12" customHeight="1">
      <c r="A310" s="22">
        <v>39630</v>
      </c>
      <c r="B310" s="17">
        <v>5170</v>
      </c>
      <c r="C310" s="17">
        <v>0</v>
      </c>
      <c r="D310" s="17">
        <v>37840</v>
      </c>
      <c r="E310" s="17">
        <v>41275</v>
      </c>
      <c r="F310" s="17">
        <v>0</v>
      </c>
      <c r="G310" s="17">
        <v>2293</v>
      </c>
      <c r="H310" s="17">
        <v>0</v>
      </c>
      <c r="I310" s="17">
        <v>14087</v>
      </c>
      <c r="J310" s="17">
        <v>53669</v>
      </c>
      <c r="K310" s="17">
        <v>23443</v>
      </c>
      <c r="L310" s="17">
        <v>17868</v>
      </c>
      <c r="M310" s="17">
        <v>38500</v>
      </c>
      <c r="N310" s="17">
        <v>178</v>
      </c>
      <c r="O310" s="17">
        <v>34118</v>
      </c>
      <c r="P310" s="17">
        <v>0</v>
      </c>
      <c r="Q310" s="17">
        <v>36</v>
      </c>
      <c r="R310" s="17">
        <v>5224</v>
      </c>
      <c r="S310" s="17">
        <v>91982</v>
      </c>
      <c r="T310" s="17">
        <v>20150</v>
      </c>
      <c r="U310" s="17">
        <v>0</v>
      </c>
      <c r="V310" s="17">
        <v>0</v>
      </c>
      <c r="W310" s="17">
        <v>832</v>
      </c>
      <c r="X310" s="17">
        <v>17317</v>
      </c>
      <c r="Y310" s="17">
        <v>86273</v>
      </c>
      <c r="Z310" s="17">
        <v>50732</v>
      </c>
      <c r="AA310" s="17">
        <v>43243</v>
      </c>
      <c r="AB310" s="17">
        <v>67670</v>
      </c>
      <c r="AC310" s="17">
        <v>108509</v>
      </c>
      <c r="AD310" s="17">
        <v>46905</v>
      </c>
      <c r="AE310" s="17">
        <v>1911</v>
      </c>
      <c r="AF310" s="17">
        <v>29396</v>
      </c>
      <c r="AG310" s="17">
        <v>0</v>
      </c>
      <c r="AH310" s="17">
        <v>31774</v>
      </c>
      <c r="AI310" s="17">
        <v>72511</v>
      </c>
      <c r="AJ310" s="17">
        <v>15195</v>
      </c>
      <c r="AK310" s="17">
        <v>9641</v>
      </c>
      <c r="AL310" s="17">
        <v>3322</v>
      </c>
      <c r="AM310" s="17">
        <v>12567</v>
      </c>
      <c r="AN310" s="17">
        <v>82650</v>
      </c>
      <c r="AO310" s="17">
        <v>0</v>
      </c>
      <c r="AP310" s="17">
        <v>0</v>
      </c>
      <c r="AQ310" s="17">
        <v>1066281</v>
      </c>
      <c r="AR310" s="18"/>
      <c r="AS310" s="18"/>
    </row>
    <row r="311" spans="1:45" s="19" customFormat="1" ht="12" customHeight="1">
      <c r="A311" s="22">
        <v>39661</v>
      </c>
      <c r="B311" s="17">
        <v>18067</v>
      </c>
      <c r="C311" s="17">
        <v>0</v>
      </c>
      <c r="D311" s="17">
        <v>33430</v>
      </c>
      <c r="E311" s="17">
        <v>47733</v>
      </c>
      <c r="F311" s="17">
        <v>0</v>
      </c>
      <c r="G311" s="17">
        <v>66596</v>
      </c>
      <c r="H311" s="17">
        <v>0</v>
      </c>
      <c r="I311" s="17">
        <v>14518</v>
      </c>
      <c r="J311" s="17">
        <v>10131</v>
      </c>
      <c r="K311" s="17">
        <v>177</v>
      </c>
      <c r="L311" s="17">
        <v>17087</v>
      </c>
      <c r="M311" s="17">
        <v>38500</v>
      </c>
      <c r="N311" s="17">
        <v>1146</v>
      </c>
      <c r="O311" s="17">
        <v>23728</v>
      </c>
      <c r="P311" s="17">
        <v>0</v>
      </c>
      <c r="Q311" s="17">
        <v>18</v>
      </c>
      <c r="R311" s="17">
        <v>6106</v>
      </c>
      <c r="S311" s="17">
        <v>45818</v>
      </c>
      <c r="T311" s="17">
        <v>20422</v>
      </c>
      <c r="U311" s="17">
        <v>0</v>
      </c>
      <c r="V311" s="17">
        <v>0</v>
      </c>
      <c r="W311" s="17">
        <v>512</v>
      </c>
      <c r="X311" s="17">
        <v>14391</v>
      </c>
      <c r="Y311" s="17">
        <v>81060</v>
      </c>
      <c r="Z311" s="17">
        <v>51634</v>
      </c>
      <c r="AA311" s="17">
        <v>46879</v>
      </c>
      <c r="AB311" s="17">
        <v>61349</v>
      </c>
      <c r="AC311" s="17">
        <v>53281</v>
      </c>
      <c r="AD311" s="17">
        <v>115</v>
      </c>
      <c r="AE311" s="17">
        <v>23638</v>
      </c>
      <c r="AF311" s="17">
        <v>29591</v>
      </c>
      <c r="AG311" s="17">
        <v>0</v>
      </c>
      <c r="AH311" s="17">
        <v>36917</v>
      </c>
      <c r="AI311" s="17">
        <v>167742</v>
      </c>
      <c r="AJ311" s="17">
        <v>11818</v>
      </c>
      <c r="AK311" s="17">
        <v>6069</v>
      </c>
      <c r="AL311" s="17">
        <v>0</v>
      </c>
      <c r="AM311" s="17">
        <v>11222</v>
      </c>
      <c r="AN311" s="17">
        <v>104090</v>
      </c>
      <c r="AO311" s="17">
        <v>0</v>
      </c>
      <c r="AP311" s="17">
        <v>0</v>
      </c>
      <c r="AQ311" s="17">
        <v>1043785</v>
      </c>
      <c r="AR311" s="18"/>
      <c r="AS311" s="18"/>
    </row>
    <row r="312" spans="1:45" s="19" customFormat="1" ht="12" customHeight="1">
      <c r="A312" s="22">
        <v>39692</v>
      </c>
      <c r="B312" s="17">
        <v>21245</v>
      </c>
      <c r="C312" s="17">
        <v>0</v>
      </c>
      <c r="D312" s="17">
        <v>8707</v>
      </c>
      <c r="E312" s="17">
        <v>3821</v>
      </c>
      <c r="F312" s="17">
        <v>0</v>
      </c>
      <c r="G312" s="17">
        <v>34483</v>
      </c>
      <c r="H312" s="17">
        <v>0</v>
      </c>
      <c r="I312" s="17">
        <v>17051</v>
      </c>
      <c r="J312" s="17">
        <v>14720</v>
      </c>
      <c r="K312" s="17">
        <v>0</v>
      </c>
      <c r="L312" s="17">
        <v>16639</v>
      </c>
      <c r="M312" s="17">
        <v>33860</v>
      </c>
      <c r="N312" s="17">
        <v>1043</v>
      </c>
      <c r="O312" s="17">
        <v>0</v>
      </c>
      <c r="P312" s="17">
        <v>0</v>
      </c>
      <c r="Q312" s="17">
        <v>18</v>
      </c>
      <c r="R312" s="17">
        <v>5335</v>
      </c>
      <c r="S312" s="17">
        <v>77104</v>
      </c>
      <c r="T312" s="17">
        <v>28694</v>
      </c>
      <c r="U312" s="17">
        <v>0</v>
      </c>
      <c r="V312" s="17">
        <v>0</v>
      </c>
      <c r="W312" s="17">
        <v>60</v>
      </c>
      <c r="X312" s="17">
        <v>17626</v>
      </c>
      <c r="Y312" s="17">
        <v>74775</v>
      </c>
      <c r="Z312" s="17">
        <v>20</v>
      </c>
      <c r="AA312" s="17">
        <v>38297</v>
      </c>
      <c r="AB312" s="17">
        <v>62259</v>
      </c>
      <c r="AC312" s="17">
        <v>75505</v>
      </c>
      <c r="AD312" s="17">
        <v>83</v>
      </c>
      <c r="AE312" s="17">
        <v>1566</v>
      </c>
      <c r="AF312" s="17">
        <v>0</v>
      </c>
      <c r="AG312" s="17">
        <v>0</v>
      </c>
      <c r="AH312" s="17">
        <v>24361</v>
      </c>
      <c r="AI312" s="17">
        <v>131652</v>
      </c>
      <c r="AJ312" s="17">
        <v>7458</v>
      </c>
      <c r="AK312" s="17">
        <v>38388</v>
      </c>
      <c r="AL312" s="17">
        <v>0</v>
      </c>
      <c r="AM312" s="17">
        <v>11326</v>
      </c>
      <c r="AN312" s="17">
        <v>94050</v>
      </c>
      <c r="AO312" s="17">
        <v>0</v>
      </c>
      <c r="AP312" s="17">
        <v>0</v>
      </c>
      <c r="AQ312" s="17">
        <v>840146</v>
      </c>
      <c r="AR312" s="18"/>
      <c r="AS312" s="18"/>
    </row>
    <row r="313" spans="1:45" s="19" customFormat="1" ht="12" customHeight="1">
      <c r="A313" s="22">
        <v>39722</v>
      </c>
      <c r="B313" s="17">
        <v>19950</v>
      </c>
      <c r="C313" s="17">
        <v>0</v>
      </c>
      <c r="D313" s="17">
        <v>2456</v>
      </c>
      <c r="E313" s="17">
        <v>5560</v>
      </c>
      <c r="F313" s="17">
        <v>0</v>
      </c>
      <c r="G313" s="17">
        <v>32412</v>
      </c>
      <c r="H313" s="17">
        <v>0</v>
      </c>
      <c r="I313" s="17">
        <v>27713</v>
      </c>
      <c r="J313" s="17">
        <v>46789</v>
      </c>
      <c r="K313" s="17">
        <v>19631</v>
      </c>
      <c r="L313" s="17">
        <v>22009</v>
      </c>
      <c r="M313" s="17">
        <v>38524</v>
      </c>
      <c r="N313" s="17">
        <v>381</v>
      </c>
      <c r="O313" s="17">
        <v>5709</v>
      </c>
      <c r="P313" s="17">
        <v>15719</v>
      </c>
      <c r="Q313" s="17">
        <v>19</v>
      </c>
      <c r="R313" s="17">
        <v>6550</v>
      </c>
      <c r="S313" s="17">
        <v>58746</v>
      </c>
      <c r="T313" s="17">
        <v>12804</v>
      </c>
      <c r="U313" s="17">
        <v>0</v>
      </c>
      <c r="V313" s="17">
        <v>0</v>
      </c>
      <c r="W313" s="17">
        <v>67</v>
      </c>
      <c r="X313" s="17">
        <v>13583</v>
      </c>
      <c r="Y313" s="17">
        <v>73223</v>
      </c>
      <c r="Z313" s="17">
        <v>6299</v>
      </c>
      <c r="AA313" s="17">
        <v>33858</v>
      </c>
      <c r="AB313" s="17">
        <v>39203</v>
      </c>
      <c r="AC313" s="17">
        <v>35927</v>
      </c>
      <c r="AD313" s="17">
        <v>128</v>
      </c>
      <c r="AE313" s="17">
        <v>2271</v>
      </c>
      <c r="AF313" s="17">
        <v>0</v>
      </c>
      <c r="AG313" s="17">
        <v>0</v>
      </c>
      <c r="AH313" s="17">
        <v>32362</v>
      </c>
      <c r="AI313" s="17">
        <v>151585</v>
      </c>
      <c r="AJ313" s="17">
        <v>9155</v>
      </c>
      <c r="AK313" s="17">
        <v>28228</v>
      </c>
      <c r="AL313" s="17">
        <v>0</v>
      </c>
      <c r="AM313" s="17">
        <v>9883</v>
      </c>
      <c r="AN313" s="17">
        <v>125348</v>
      </c>
      <c r="AO313" s="17">
        <v>0</v>
      </c>
      <c r="AP313" s="17">
        <v>0</v>
      </c>
      <c r="AQ313" s="17">
        <v>876092</v>
      </c>
      <c r="AR313" s="18"/>
      <c r="AS313" s="18"/>
    </row>
    <row r="314" spans="1:45" s="19" customFormat="1" ht="12" customHeight="1">
      <c r="A314" s="22">
        <v>39753</v>
      </c>
      <c r="B314" s="17">
        <v>700</v>
      </c>
      <c r="C314" s="17">
        <v>0</v>
      </c>
      <c r="D314" s="17">
        <v>575</v>
      </c>
      <c r="E314" s="17">
        <v>3030</v>
      </c>
      <c r="F314" s="17">
        <v>0</v>
      </c>
      <c r="G314" s="17">
        <v>31620</v>
      </c>
      <c r="H314" s="17">
        <v>0</v>
      </c>
      <c r="I314" s="17">
        <v>17775</v>
      </c>
      <c r="J314" s="17">
        <v>5272</v>
      </c>
      <c r="K314" s="17">
        <v>407</v>
      </c>
      <c r="L314" s="17">
        <v>17055</v>
      </c>
      <c r="M314" s="17">
        <v>38500</v>
      </c>
      <c r="N314" s="17">
        <v>1369</v>
      </c>
      <c r="O314" s="17">
        <v>20668</v>
      </c>
      <c r="P314" s="17">
        <v>28790</v>
      </c>
      <c r="Q314" s="17">
        <v>0</v>
      </c>
      <c r="R314" s="17">
        <v>3828</v>
      </c>
      <c r="S314" s="17">
        <v>93707</v>
      </c>
      <c r="T314" s="17">
        <v>13609</v>
      </c>
      <c r="U314" s="17">
        <v>0</v>
      </c>
      <c r="V314" s="17">
        <v>0</v>
      </c>
      <c r="W314" s="17">
        <v>40</v>
      </c>
      <c r="X314" s="17">
        <v>7435</v>
      </c>
      <c r="Y314" s="17">
        <v>56885</v>
      </c>
      <c r="Z314" s="17">
        <v>23</v>
      </c>
      <c r="AA314" s="17">
        <v>35721</v>
      </c>
      <c r="AB314" s="17">
        <v>49358</v>
      </c>
      <c r="AC314" s="17">
        <v>44100</v>
      </c>
      <c r="AD314" s="17">
        <v>112</v>
      </c>
      <c r="AE314" s="17">
        <v>27424</v>
      </c>
      <c r="AF314" s="17">
        <v>0</v>
      </c>
      <c r="AG314" s="17">
        <v>0</v>
      </c>
      <c r="AH314" s="17">
        <v>35954</v>
      </c>
      <c r="AI314" s="17">
        <v>91696</v>
      </c>
      <c r="AJ314" s="17">
        <v>7351</v>
      </c>
      <c r="AK314" s="17">
        <v>10466</v>
      </c>
      <c r="AL314" s="17">
        <v>0</v>
      </c>
      <c r="AM314" s="17">
        <v>8206</v>
      </c>
      <c r="AN314" s="17">
        <v>102448</v>
      </c>
      <c r="AO314" s="17">
        <v>0</v>
      </c>
      <c r="AP314" s="17">
        <v>0</v>
      </c>
      <c r="AQ314" s="17">
        <v>754124</v>
      </c>
      <c r="AR314" s="18"/>
      <c r="AS314" s="18"/>
    </row>
    <row r="315" spans="1:45" s="19" customFormat="1" ht="12" customHeight="1">
      <c r="A315" s="22">
        <v>39783</v>
      </c>
      <c r="B315" s="17">
        <v>623</v>
      </c>
      <c r="C315" s="17">
        <v>0</v>
      </c>
      <c r="D315" s="17">
        <v>0</v>
      </c>
      <c r="E315" s="17">
        <v>46259</v>
      </c>
      <c r="F315" s="17">
        <v>0</v>
      </c>
      <c r="G315" s="17">
        <v>1168</v>
      </c>
      <c r="H315" s="17">
        <v>0</v>
      </c>
      <c r="I315" s="17">
        <v>12080</v>
      </c>
      <c r="J315" s="17">
        <v>40943</v>
      </c>
      <c r="K315" s="17">
        <v>0</v>
      </c>
      <c r="L315" s="17">
        <v>19125</v>
      </c>
      <c r="M315" s="17">
        <v>37000</v>
      </c>
      <c r="N315" s="17">
        <v>792</v>
      </c>
      <c r="O315" s="17">
        <v>7311</v>
      </c>
      <c r="P315" s="17">
        <v>0</v>
      </c>
      <c r="Q315" s="17">
        <v>0</v>
      </c>
      <c r="R315" s="17">
        <v>2065</v>
      </c>
      <c r="S315" s="17">
        <v>72511</v>
      </c>
      <c r="T315" s="17">
        <v>18071</v>
      </c>
      <c r="U315" s="17">
        <v>0</v>
      </c>
      <c r="V315" s="17">
        <v>0</v>
      </c>
      <c r="W315" s="17">
        <v>93</v>
      </c>
      <c r="X315" s="17">
        <v>3268</v>
      </c>
      <c r="Y315" s="17">
        <v>27845</v>
      </c>
      <c r="Z315" s="17">
        <v>36628</v>
      </c>
      <c r="AA315" s="17">
        <v>17212</v>
      </c>
      <c r="AB315" s="17">
        <v>33333</v>
      </c>
      <c r="AC315" s="17">
        <v>57586</v>
      </c>
      <c r="AD315" s="17">
        <v>44570</v>
      </c>
      <c r="AE315" s="17">
        <v>1626</v>
      </c>
      <c r="AF315" s="17">
        <v>0</v>
      </c>
      <c r="AG315" s="17">
        <v>0</v>
      </c>
      <c r="AH315" s="17">
        <v>23327</v>
      </c>
      <c r="AI315" s="17">
        <v>136197</v>
      </c>
      <c r="AJ315" s="17">
        <v>7243</v>
      </c>
      <c r="AK315" s="17">
        <v>18681</v>
      </c>
      <c r="AL315" s="17">
        <v>1888</v>
      </c>
      <c r="AM315" s="17">
        <v>3216</v>
      </c>
      <c r="AN315" s="17">
        <v>60762</v>
      </c>
      <c r="AO315" s="17">
        <v>0</v>
      </c>
      <c r="AP315" s="17">
        <v>0</v>
      </c>
      <c r="AQ315" s="17">
        <v>731423</v>
      </c>
      <c r="AR315" s="18"/>
      <c r="AS315" s="18"/>
    </row>
    <row r="316" spans="1:45" s="19" customFormat="1" ht="12" customHeight="1">
      <c r="A316" s="22">
        <v>39814</v>
      </c>
      <c r="B316" s="17">
        <v>1587</v>
      </c>
      <c r="C316" s="17">
        <v>0</v>
      </c>
      <c r="D316" s="17">
        <v>0</v>
      </c>
      <c r="E316" s="17">
        <v>1156</v>
      </c>
      <c r="F316" s="17">
        <v>0</v>
      </c>
      <c r="G316" s="17">
        <v>40474</v>
      </c>
      <c r="H316" s="17">
        <v>0</v>
      </c>
      <c r="I316" s="17">
        <v>5450</v>
      </c>
      <c r="J316" s="17">
        <v>3909</v>
      </c>
      <c r="K316" s="17">
        <v>20257</v>
      </c>
      <c r="L316" s="17">
        <v>19235</v>
      </c>
      <c r="M316" s="17">
        <v>0</v>
      </c>
      <c r="N316" s="17">
        <v>19</v>
      </c>
      <c r="O316" s="17">
        <v>24580</v>
      </c>
      <c r="P316" s="17">
        <v>0</v>
      </c>
      <c r="Q316" s="17">
        <v>0</v>
      </c>
      <c r="R316" s="17">
        <v>582</v>
      </c>
      <c r="S316" s="17">
        <v>30001</v>
      </c>
      <c r="T316" s="17">
        <v>0</v>
      </c>
      <c r="U316" s="17">
        <v>0</v>
      </c>
      <c r="V316" s="17">
        <v>0</v>
      </c>
      <c r="W316" s="17">
        <v>34</v>
      </c>
      <c r="X316" s="17">
        <v>4261</v>
      </c>
      <c r="Y316" s="17">
        <v>23288</v>
      </c>
      <c r="Z316" s="17">
        <v>5978</v>
      </c>
      <c r="AA316" s="17">
        <v>11549</v>
      </c>
      <c r="AB316" s="17">
        <v>0</v>
      </c>
      <c r="AC316" s="17">
        <v>38984</v>
      </c>
      <c r="AD316" s="17">
        <v>72</v>
      </c>
      <c r="AE316" s="17">
        <v>1242</v>
      </c>
      <c r="AF316" s="17">
        <v>0</v>
      </c>
      <c r="AG316" s="17">
        <v>0</v>
      </c>
      <c r="AH316" s="17">
        <v>19527</v>
      </c>
      <c r="AI316" s="17">
        <v>71589</v>
      </c>
      <c r="AJ316" s="17">
        <v>3672</v>
      </c>
      <c r="AK316" s="17">
        <v>288</v>
      </c>
      <c r="AL316" s="17">
        <v>0</v>
      </c>
      <c r="AM316" s="17">
        <v>3547</v>
      </c>
      <c r="AN316" s="17">
        <v>61923</v>
      </c>
      <c r="AO316" s="17">
        <v>0</v>
      </c>
      <c r="AP316" s="17">
        <v>21</v>
      </c>
      <c r="AQ316" s="17">
        <v>393225</v>
      </c>
      <c r="AR316" s="18"/>
      <c r="AS316" s="18"/>
    </row>
    <row r="317" spans="1:45" s="19" customFormat="1" ht="12" customHeight="1">
      <c r="A317" s="22">
        <v>39845</v>
      </c>
      <c r="B317" s="17">
        <v>1314</v>
      </c>
      <c r="C317" s="17">
        <v>0</v>
      </c>
      <c r="D317" s="17">
        <v>0</v>
      </c>
      <c r="E317" s="17">
        <v>2253</v>
      </c>
      <c r="F317" s="17">
        <v>0</v>
      </c>
      <c r="G317" s="17">
        <v>33958</v>
      </c>
      <c r="H317" s="17">
        <v>0</v>
      </c>
      <c r="I317" s="17">
        <v>0</v>
      </c>
      <c r="J317" s="17">
        <v>42660</v>
      </c>
      <c r="K317" s="17">
        <v>16885</v>
      </c>
      <c r="L317" s="17">
        <v>16957</v>
      </c>
      <c r="M317" s="17">
        <v>42780</v>
      </c>
      <c r="N317" s="17">
        <v>72</v>
      </c>
      <c r="O317" s="17">
        <v>0</v>
      </c>
      <c r="P317" s="17">
        <v>0</v>
      </c>
      <c r="Q317" s="17">
        <v>0</v>
      </c>
      <c r="R317" s="17">
        <v>1172</v>
      </c>
      <c r="S317" s="17">
        <v>17823</v>
      </c>
      <c r="T317" s="17">
        <v>0</v>
      </c>
      <c r="U317" s="17">
        <v>0</v>
      </c>
      <c r="V317" s="17">
        <v>0</v>
      </c>
      <c r="W317" s="17">
        <v>73</v>
      </c>
      <c r="X317" s="17">
        <v>3668</v>
      </c>
      <c r="Y317" s="17">
        <v>15625</v>
      </c>
      <c r="Z317" s="17">
        <v>0</v>
      </c>
      <c r="AA317" s="17">
        <v>10617</v>
      </c>
      <c r="AB317" s="17">
        <v>0</v>
      </c>
      <c r="AC317" s="17">
        <v>0</v>
      </c>
      <c r="AD317" s="17">
        <v>60</v>
      </c>
      <c r="AE317" s="17">
        <v>28688</v>
      </c>
      <c r="AF317" s="17">
        <v>0</v>
      </c>
      <c r="AG317" s="17">
        <v>0</v>
      </c>
      <c r="AH317" s="17">
        <v>25103</v>
      </c>
      <c r="AI317" s="17">
        <v>128356</v>
      </c>
      <c r="AJ317" s="17">
        <v>3703</v>
      </c>
      <c r="AK317" s="17">
        <v>6579</v>
      </c>
      <c r="AL317" s="17">
        <v>0</v>
      </c>
      <c r="AM317" s="17">
        <v>3024</v>
      </c>
      <c r="AN317" s="17">
        <v>29272</v>
      </c>
      <c r="AO317" s="17">
        <v>0</v>
      </c>
      <c r="AP317" s="17">
        <v>0</v>
      </c>
      <c r="AQ317" s="17">
        <v>430642</v>
      </c>
      <c r="AR317" s="18"/>
      <c r="AS317" s="18"/>
    </row>
    <row r="318" spans="1:45" s="19" customFormat="1" ht="12" customHeight="1">
      <c r="A318" s="22">
        <v>39873</v>
      </c>
      <c r="B318" s="17">
        <v>177</v>
      </c>
      <c r="C318" s="17">
        <v>0</v>
      </c>
      <c r="D318" s="17">
        <v>0</v>
      </c>
      <c r="E318" s="17">
        <v>1851</v>
      </c>
      <c r="F318" s="17">
        <v>0</v>
      </c>
      <c r="G318" s="17">
        <v>438</v>
      </c>
      <c r="H318" s="17">
        <v>0</v>
      </c>
      <c r="I318" s="17">
        <v>16869</v>
      </c>
      <c r="J318" s="17">
        <v>12258</v>
      </c>
      <c r="K318" s="17">
        <v>256</v>
      </c>
      <c r="L318" s="17">
        <v>32525</v>
      </c>
      <c r="M318" s="17">
        <v>41933</v>
      </c>
      <c r="N318" s="17">
        <v>18</v>
      </c>
      <c r="O318" s="17">
        <v>0</v>
      </c>
      <c r="P318" s="17">
        <v>0</v>
      </c>
      <c r="Q318" s="17">
        <v>0</v>
      </c>
      <c r="R318" s="17">
        <v>679</v>
      </c>
      <c r="S318" s="17">
        <v>21840</v>
      </c>
      <c r="T318" s="17">
        <v>20</v>
      </c>
      <c r="U318" s="17">
        <v>0</v>
      </c>
      <c r="V318" s="17">
        <v>0</v>
      </c>
      <c r="W318" s="17">
        <v>70</v>
      </c>
      <c r="X318" s="17">
        <v>5250</v>
      </c>
      <c r="Y318" s="17">
        <v>24728</v>
      </c>
      <c r="Z318" s="17">
        <v>37000</v>
      </c>
      <c r="AA318" s="17">
        <v>9609</v>
      </c>
      <c r="AB318" s="17">
        <v>0</v>
      </c>
      <c r="AC318" s="17">
        <v>26232</v>
      </c>
      <c r="AD318" s="17">
        <v>162</v>
      </c>
      <c r="AE318" s="17">
        <v>1742</v>
      </c>
      <c r="AF318" s="17">
        <v>0</v>
      </c>
      <c r="AG318" s="17">
        <v>0</v>
      </c>
      <c r="AH318" s="17">
        <v>24444</v>
      </c>
      <c r="AI318" s="17">
        <v>15155</v>
      </c>
      <c r="AJ318" s="17">
        <v>5922</v>
      </c>
      <c r="AK318" s="17">
        <v>13122</v>
      </c>
      <c r="AL318" s="17">
        <v>1883</v>
      </c>
      <c r="AM318" s="17">
        <v>4334</v>
      </c>
      <c r="AN318" s="17">
        <v>63521</v>
      </c>
      <c r="AO318" s="17">
        <v>0</v>
      </c>
      <c r="AP318" s="17">
        <v>0</v>
      </c>
      <c r="AQ318" s="17">
        <v>362038</v>
      </c>
      <c r="AR318" s="18"/>
      <c r="AS318" s="18"/>
    </row>
    <row r="319" spans="1:45" s="19" customFormat="1" ht="12" customHeight="1">
      <c r="A319" s="22">
        <v>39904</v>
      </c>
      <c r="B319" s="17">
        <v>16477</v>
      </c>
      <c r="C319" s="17">
        <v>135</v>
      </c>
      <c r="D319" s="17">
        <v>0</v>
      </c>
      <c r="E319" s="17">
        <v>1992</v>
      </c>
      <c r="F319" s="17">
        <v>0</v>
      </c>
      <c r="G319" s="17">
        <v>2588</v>
      </c>
      <c r="H319" s="17">
        <v>0</v>
      </c>
      <c r="I319" s="17">
        <v>14139</v>
      </c>
      <c r="J319" s="17">
        <v>4124</v>
      </c>
      <c r="K319" s="17">
        <v>17128</v>
      </c>
      <c r="L319" s="17">
        <v>17472</v>
      </c>
      <c r="M319" s="17">
        <v>420</v>
      </c>
      <c r="N319" s="17">
        <v>60</v>
      </c>
      <c r="O319" s="17">
        <v>8775</v>
      </c>
      <c r="P319" s="17">
        <v>0</v>
      </c>
      <c r="Q319" s="17">
        <v>0</v>
      </c>
      <c r="R319" s="17">
        <v>1209</v>
      </c>
      <c r="S319" s="17">
        <v>69784</v>
      </c>
      <c r="T319" s="17">
        <v>0</v>
      </c>
      <c r="U319" s="17">
        <v>0</v>
      </c>
      <c r="V319" s="17">
        <v>0</v>
      </c>
      <c r="W319" s="17">
        <v>36</v>
      </c>
      <c r="X319" s="17">
        <v>7753</v>
      </c>
      <c r="Y319" s="17">
        <v>57865</v>
      </c>
      <c r="Z319" s="17">
        <v>38451</v>
      </c>
      <c r="AA319" s="17">
        <v>16748</v>
      </c>
      <c r="AB319" s="17">
        <v>50332</v>
      </c>
      <c r="AC319" s="17">
        <v>39842</v>
      </c>
      <c r="AD319" s="17">
        <v>77</v>
      </c>
      <c r="AE319" s="17">
        <v>28405</v>
      </c>
      <c r="AF319" s="17">
        <v>0</v>
      </c>
      <c r="AG319" s="17">
        <v>0</v>
      </c>
      <c r="AH319" s="17">
        <v>30413</v>
      </c>
      <c r="AI319" s="17">
        <v>85366</v>
      </c>
      <c r="AJ319" s="17">
        <v>5118</v>
      </c>
      <c r="AK319" s="17">
        <v>11244</v>
      </c>
      <c r="AL319" s="17">
        <v>0</v>
      </c>
      <c r="AM319" s="17">
        <v>8688</v>
      </c>
      <c r="AN319" s="17">
        <v>78556</v>
      </c>
      <c r="AO319" s="17">
        <v>0</v>
      </c>
      <c r="AP319" s="17">
        <v>0</v>
      </c>
      <c r="AQ319" s="17">
        <v>613197</v>
      </c>
      <c r="AR319" s="18"/>
      <c r="AS319" s="18"/>
    </row>
    <row r="320" spans="1:45" s="19" customFormat="1" ht="12" customHeight="1">
      <c r="A320" s="22">
        <v>39934</v>
      </c>
      <c r="B320" s="17">
        <v>2862</v>
      </c>
      <c r="C320" s="17">
        <v>0</v>
      </c>
      <c r="D320" s="17">
        <v>0</v>
      </c>
      <c r="E320" s="17">
        <v>4506</v>
      </c>
      <c r="F320" s="17">
        <v>0</v>
      </c>
      <c r="G320" s="17">
        <v>37624</v>
      </c>
      <c r="H320" s="17">
        <v>0</v>
      </c>
      <c r="I320" s="17">
        <v>0</v>
      </c>
      <c r="J320" s="17">
        <v>23986</v>
      </c>
      <c r="K320" s="17">
        <v>556</v>
      </c>
      <c r="L320" s="17">
        <v>26465</v>
      </c>
      <c r="M320" s="17">
        <v>39130</v>
      </c>
      <c r="N320" s="17">
        <v>18</v>
      </c>
      <c r="O320" s="17">
        <v>0</v>
      </c>
      <c r="P320" s="17">
        <v>15081</v>
      </c>
      <c r="Q320" s="17">
        <v>18</v>
      </c>
      <c r="R320" s="17">
        <v>3628</v>
      </c>
      <c r="S320" s="17">
        <v>96358</v>
      </c>
      <c r="T320" s="17">
        <v>16811</v>
      </c>
      <c r="U320" s="17">
        <v>0</v>
      </c>
      <c r="V320" s="17">
        <v>0</v>
      </c>
      <c r="W320" s="17">
        <v>0</v>
      </c>
      <c r="X320" s="17">
        <v>22991</v>
      </c>
      <c r="Y320" s="17">
        <v>60848</v>
      </c>
      <c r="Z320" s="17">
        <v>5463</v>
      </c>
      <c r="AA320" s="17">
        <v>27652</v>
      </c>
      <c r="AB320" s="17">
        <v>41161</v>
      </c>
      <c r="AC320" s="17">
        <v>27334</v>
      </c>
      <c r="AD320" s="17">
        <v>46532</v>
      </c>
      <c r="AE320" s="17">
        <v>1571</v>
      </c>
      <c r="AF320" s="17">
        <v>16324</v>
      </c>
      <c r="AG320" s="17">
        <v>0</v>
      </c>
      <c r="AH320" s="17">
        <v>25554</v>
      </c>
      <c r="AI320" s="17">
        <v>64880</v>
      </c>
      <c r="AJ320" s="17">
        <v>7584</v>
      </c>
      <c r="AK320" s="17">
        <v>12795</v>
      </c>
      <c r="AL320" s="17">
        <v>0</v>
      </c>
      <c r="AM320" s="17">
        <v>7763</v>
      </c>
      <c r="AN320" s="17">
        <v>79442</v>
      </c>
      <c r="AO320" s="17">
        <v>0</v>
      </c>
      <c r="AP320" s="17">
        <v>0</v>
      </c>
      <c r="AQ320" s="17">
        <v>714937</v>
      </c>
      <c r="AR320" s="18"/>
      <c r="AS320" s="18"/>
    </row>
    <row r="321" spans="1:45" s="19" customFormat="1" ht="12" customHeight="1">
      <c r="A321" s="22">
        <v>39965</v>
      </c>
      <c r="B321" s="17">
        <v>20087</v>
      </c>
      <c r="C321" s="17">
        <v>0</v>
      </c>
      <c r="D321" s="17">
        <v>0</v>
      </c>
      <c r="E321" s="17">
        <v>5116</v>
      </c>
      <c r="F321" s="17">
        <v>0</v>
      </c>
      <c r="G321" s="17">
        <v>33351</v>
      </c>
      <c r="H321" s="17">
        <v>0</v>
      </c>
      <c r="I321" s="17">
        <v>18123</v>
      </c>
      <c r="J321" s="17">
        <v>3079</v>
      </c>
      <c r="K321" s="17">
        <v>129</v>
      </c>
      <c r="L321" s="17">
        <v>16735</v>
      </c>
      <c r="M321" s="17">
        <v>210</v>
      </c>
      <c r="N321" s="17">
        <v>18</v>
      </c>
      <c r="O321" s="17">
        <v>0</v>
      </c>
      <c r="P321" s="17">
        <v>11209</v>
      </c>
      <c r="Q321" s="17">
        <v>0</v>
      </c>
      <c r="R321" s="17">
        <v>3243</v>
      </c>
      <c r="S321" s="17">
        <v>82594</v>
      </c>
      <c r="T321" s="17">
        <v>18488</v>
      </c>
      <c r="U321" s="17">
        <v>0</v>
      </c>
      <c r="V321" s="17">
        <v>0</v>
      </c>
      <c r="W321" s="17">
        <v>39</v>
      </c>
      <c r="X321" s="17">
        <v>15260</v>
      </c>
      <c r="Y321" s="17">
        <v>56267</v>
      </c>
      <c r="Z321" s="17">
        <v>44534</v>
      </c>
      <c r="AA321" s="17">
        <v>27890</v>
      </c>
      <c r="AB321" s="17">
        <v>97430</v>
      </c>
      <c r="AC321" s="17">
        <v>36273</v>
      </c>
      <c r="AD321" s="17">
        <v>91</v>
      </c>
      <c r="AE321" s="17">
        <v>28988</v>
      </c>
      <c r="AF321" s="17">
        <v>5026</v>
      </c>
      <c r="AG321" s="17">
        <v>0</v>
      </c>
      <c r="AH321" s="17">
        <v>21858</v>
      </c>
      <c r="AI321" s="17">
        <v>68274</v>
      </c>
      <c r="AJ321" s="17">
        <v>6687</v>
      </c>
      <c r="AK321" s="17">
        <v>10548</v>
      </c>
      <c r="AL321" s="17">
        <v>0</v>
      </c>
      <c r="AM321" s="17">
        <v>9551</v>
      </c>
      <c r="AN321" s="17">
        <v>89639</v>
      </c>
      <c r="AO321" s="17">
        <v>0</v>
      </c>
      <c r="AP321" s="17">
        <v>0</v>
      </c>
      <c r="AQ321" s="17">
        <v>730737</v>
      </c>
      <c r="AR321" s="18"/>
      <c r="AS321" s="18"/>
    </row>
    <row r="322" spans="1:45" s="19" customFormat="1" ht="12" customHeight="1">
      <c r="A322" s="22">
        <v>39995</v>
      </c>
      <c r="B322" s="17">
        <v>1512</v>
      </c>
      <c r="C322" s="17">
        <v>0</v>
      </c>
      <c r="D322" s="17">
        <v>0</v>
      </c>
      <c r="E322" s="17">
        <v>6587</v>
      </c>
      <c r="F322" s="17">
        <v>0</v>
      </c>
      <c r="G322" s="17">
        <v>2171</v>
      </c>
      <c r="H322" s="17">
        <v>0</v>
      </c>
      <c r="I322" s="17">
        <v>22508</v>
      </c>
      <c r="J322" s="17">
        <v>59891</v>
      </c>
      <c r="K322" s="17">
        <v>2928</v>
      </c>
      <c r="L322" s="17">
        <v>24344</v>
      </c>
      <c r="M322" s="17">
        <v>36630</v>
      </c>
      <c r="N322" s="17">
        <v>0</v>
      </c>
      <c r="O322" s="17">
        <v>34400</v>
      </c>
      <c r="P322" s="17">
        <v>0</v>
      </c>
      <c r="Q322" s="17">
        <v>22</v>
      </c>
      <c r="R322" s="17">
        <v>5183</v>
      </c>
      <c r="S322" s="17">
        <v>130520</v>
      </c>
      <c r="T322" s="17">
        <v>20</v>
      </c>
      <c r="U322" s="17">
        <v>0</v>
      </c>
      <c r="V322" s="17">
        <v>0</v>
      </c>
      <c r="W322" s="17">
        <v>34</v>
      </c>
      <c r="X322" s="17">
        <v>23738</v>
      </c>
      <c r="Y322" s="17">
        <v>77816</v>
      </c>
      <c r="Z322" s="17">
        <v>0</v>
      </c>
      <c r="AA322" s="17">
        <v>29801</v>
      </c>
      <c r="AB322" s="17">
        <v>59451</v>
      </c>
      <c r="AC322" s="17">
        <v>39898</v>
      </c>
      <c r="AD322" s="17">
        <v>164</v>
      </c>
      <c r="AE322" s="17">
        <v>1005</v>
      </c>
      <c r="AF322" s="17">
        <v>0</v>
      </c>
      <c r="AG322" s="17">
        <v>0</v>
      </c>
      <c r="AH322" s="17">
        <v>21369</v>
      </c>
      <c r="AI322" s="17">
        <v>65791</v>
      </c>
      <c r="AJ322" s="17">
        <v>9434</v>
      </c>
      <c r="AK322" s="17">
        <v>14084</v>
      </c>
      <c r="AL322" s="17">
        <v>1540</v>
      </c>
      <c r="AM322" s="17">
        <v>10717</v>
      </c>
      <c r="AN322" s="17">
        <v>64214</v>
      </c>
      <c r="AO322" s="17">
        <v>0</v>
      </c>
      <c r="AP322" s="17">
        <v>18</v>
      </c>
      <c r="AQ322" s="17">
        <v>745790</v>
      </c>
      <c r="AR322" s="18"/>
      <c r="AS322" s="18"/>
    </row>
    <row r="323" spans="1:45" s="19" customFormat="1" ht="12" customHeight="1">
      <c r="A323" s="22">
        <v>40026</v>
      </c>
      <c r="B323" s="17">
        <v>24318</v>
      </c>
      <c r="C323" s="17">
        <v>0</v>
      </c>
      <c r="D323" s="17">
        <v>0</v>
      </c>
      <c r="E323" s="17">
        <v>3023</v>
      </c>
      <c r="F323" s="17">
        <v>0</v>
      </c>
      <c r="G323" s="17">
        <v>1753</v>
      </c>
      <c r="H323" s="17">
        <v>0</v>
      </c>
      <c r="I323" s="17">
        <v>19174</v>
      </c>
      <c r="J323" s="17">
        <v>4858</v>
      </c>
      <c r="K323" s="17">
        <v>21319</v>
      </c>
      <c r="L323" s="17">
        <v>12970</v>
      </c>
      <c r="M323" s="17">
        <v>210</v>
      </c>
      <c r="N323" s="17">
        <v>51</v>
      </c>
      <c r="O323" s="17">
        <v>7328</v>
      </c>
      <c r="P323" s="17">
        <v>14688</v>
      </c>
      <c r="Q323" s="17">
        <v>22</v>
      </c>
      <c r="R323" s="17">
        <v>6545</v>
      </c>
      <c r="S323" s="17">
        <v>78637</v>
      </c>
      <c r="T323" s="17">
        <v>18801</v>
      </c>
      <c r="U323" s="17">
        <v>0</v>
      </c>
      <c r="V323" s="17">
        <v>0</v>
      </c>
      <c r="W323" s="17">
        <v>34</v>
      </c>
      <c r="X323" s="17">
        <v>24704</v>
      </c>
      <c r="Y323" s="17">
        <v>60327</v>
      </c>
      <c r="Z323" s="17">
        <v>41534</v>
      </c>
      <c r="AA323" s="17">
        <v>28226</v>
      </c>
      <c r="AB323" s="17">
        <v>55171</v>
      </c>
      <c r="AC323" s="17">
        <v>2700</v>
      </c>
      <c r="AD323" s="17">
        <v>45456</v>
      </c>
      <c r="AE323" s="17">
        <v>1439</v>
      </c>
      <c r="AF323" s="17">
        <v>15995</v>
      </c>
      <c r="AG323" s="17">
        <v>0</v>
      </c>
      <c r="AH323" s="17">
        <v>26471</v>
      </c>
      <c r="AI323" s="17">
        <v>71903</v>
      </c>
      <c r="AJ323" s="17">
        <v>9907</v>
      </c>
      <c r="AK323" s="17">
        <v>17505</v>
      </c>
      <c r="AL323" s="17">
        <v>0</v>
      </c>
      <c r="AM323" s="17">
        <v>9498</v>
      </c>
      <c r="AN323" s="17">
        <v>78828</v>
      </c>
      <c r="AO323" s="17">
        <v>0</v>
      </c>
      <c r="AP323" s="17">
        <v>0</v>
      </c>
      <c r="AQ323" s="17">
        <v>703395</v>
      </c>
      <c r="AR323" s="18"/>
      <c r="AS323" s="18"/>
    </row>
    <row r="324" spans="1:45" s="19" customFormat="1" ht="12" customHeight="1">
      <c r="A324" s="22">
        <v>40057</v>
      </c>
      <c r="B324" s="17">
        <v>15921</v>
      </c>
      <c r="C324" s="17">
        <v>0</v>
      </c>
      <c r="D324" s="17">
        <v>40</v>
      </c>
      <c r="E324" s="17">
        <v>1766</v>
      </c>
      <c r="F324" s="17">
        <v>0</v>
      </c>
      <c r="G324" s="17">
        <v>33783</v>
      </c>
      <c r="H324" s="17">
        <v>0</v>
      </c>
      <c r="I324" s="17">
        <v>0</v>
      </c>
      <c r="J324" s="17">
        <v>5865</v>
      </c>
      <c r="K324" s="17">
        <v>262</v>
      </c>
      <c r="L324" s="17">
        <v>17111</v>
      </c>
      <c r="M324" s="17">
        <v>36700</v>
      </c>
      <c r="N324" s="17">
        <v>18</v>
      </c>
      <c r="O324" s="17">
        <v>0</v>
      </c>
      <c r="P324" s="17">
        <v>0</v>
      </c>
      <c r="Q324" s="17">
        <v>0</v>
      </c>
      <c r="R324" s="17">
        <v>4874</v>
      </c>
      <c r="S324" s="17">
        <v>71600</v>
      </c>
      <c r="T324" s="17">
        <v>18836</v>
      </c>
      <c r="U324" s="17">
        <v>0</v>
      </c>
      <c r="V324" s="17">
        <v>0</v>
      </c>
      <c r="W324" s="17">
        <v>0</v>
      </c>
      <c r="X324" s="17">
        <v>12195</v>
      </c>
      <c r="Y324" s="17">
        <v>63012</v>
      </c>
      <c r="Z324" s="17">
        <v>22</v>
      </c>
      <c r="AA324" s="17">
        <v>19496</v>
      </c>
      <c r="AB324" s="17">
        <v>35351</v>
      </c>
      <c r="AC324" s="17">
        <v>839</v>
      </c>
      <c r="AD324" s="17">
        <v>73</v>
      </c>
      <c r="AE324" s="17">
        <v>2194</v>
      </c>
      <c r="AF324" s="17">
        <v>0</v>
      </c>
      <c r="AG324" s="17">
        <v>0</v>
      </c>
      <c r="AH324" s="17">
        <v>21067</v>
      </c>
      <c r="AI324" s="17">
        <v>69054</v>
      </c>
      <c r="AJ324" s="17">
        <v>5180</v>
      </c>
      <c r="AK324" s="17">
        <v>10524</v>
      </c>
      <c r="AL324" s="17">
        <v>0</v>
      </c>
      <c r="AM324" s="17">
        <v>11452</v>
      </c>
      <c r="AN324" s="17">
        <v>53244</v>
      </c>
      <c r="AO324" s="17">
        <v>0</v>
      </c>
      <c r="AP324" s="17">
        <v>0</v>
      </c>
      <c r="AQ324" s="17">
        <v>510479</v>
      </c>
      <c r="AR324" s="18"/>
      <c r="AS324" s="18"/>
    </row>
    <row r="325" spans="1:45" s="19" customFormat="1" ht="12" customHeight="1">
      <c r="A325" s="22">
        <v>40087</v>
      </c>
      <c r="B325" s="17">
        <v>26795</v>
      </c>
      <c r="C325" s="17">
        <v>0</v>
      </c>
      <c r="D325" s="17">
        <v>0</v>
      </c>
      <c r="E325" s="17">
        <v>2612</v>
      </c>
      <c r="F325" s="17">
        <v>0</v>
      </c>
      <c r="G325" s="17">
        <v>30624</v>
      </c>
      <c r="H325" s="17">
        <v>0</v>
      </c>
      <c r="I325" s="17">
        <v>8450</v>
      </c>
      <c r="J325" s="17">
        <v>331</v>
      </c>
      <c r="K325" s="17">
        <v>22549</v>
      </c>
      <c r="L325" s="17">
        <v>25142</v>
      </c>
      <c r="M325" s="17">
        <v>38500</v>
      </c>
      <c r="N325" s="17">
        <v>69</v>
      </c>
      <c r="O325" s="17">
        <v>0</v>
      </c>
      <c r="P325" s="17">
        <v>14680</v>
      </c>
      <c r="Q325" s="17">
        <v>0</v>
      </c>
      <c r="R325" s="17">
        <v>4845</v>
      </c>
      <c r="S325" s="17">
        <v>77105</v>
      </c>
      <c r="T325" s="17">
        <v>21612</v>
      </c>
      <c r="U325" s="17">
        <v>0</v>
      </c>
      <c r="V325" s="17">
        <v>0</v>
      </c>
      <c r="W325" s="17">
        <v>1</v>
      </c>
      <c r="X325" s="17">
        <v>21689</v>
      </c>
      <c r="Y325" s="17">
        <v>51049</v>
      </c>
      <c r="Z325" s="17">
        <v>40615</v>
      </c>
      <c r="AA325" s="17">
        <v>28231</v>
      </c>
      <c r="AB325" s="17">
        <v>68104</v>
      </c>
      <c r="AC325" s="17">
        <v>30617</v>
      </c>
      <c r="AD325" s="17">
        <v>59</v>
      </c>
      <c r="AE325" s="17">
        <v>28719</v>
      </c>
      <c r="AF325" s="17">
        <v>0</v>
      </c>
      <c r="AG325" s="17">
        <v>0</v>
      </c>
      <c r="AH325" s="17">
        <v>22355</v>
      </c>
      <c r="AI325" s="17">
        <v>68420</v>
      </c>
      <c r="AJ325" s="17">
        <v>5862</v>
      </c>
      <c r="AK325" s="17">
        <v>687</v>
      </c>
      <c r="AL325" s="17">
        <v>0</v>
      </c>
      <c r="AM325" s="17">
        <v>8840</v>
      </c>
      <c r="AN325" s="17">
        <v>77959</v>
      </c>
      <c r="AO325" s="17">
        <v>0</v>
      </c>
      <c r="AP325" s="17">
        <v>13</v>
      </c>
      <c r="AQ325" s="17">
        <v>726534</v>
      </c>
      <c r="AR325" s="18"/>
      <c r="AS325" s="18"/>
    </row>
    <row r="326" spans="1:45" s="19" customFormat="1" ht="12" customHeight="1">
      <c r="A326" s="22">
        <v>40118</v>
      </c>
      <c r="B326" s="17">
        <v>361</v>
      </c>
      <c r="C326" s="17">
        <v>0</v>
      </c>
      <c r="D326" s="17">
        <v>0</v>
      </c>
      <c r="E326" s="17">
        <v>2623</v>
      </c>
      <c r="F326" s="17">
        <v>0</v>
      </c>
      <c r="G326" s="17">
        <v>1383</v>
      </c>
      <c r="H326" s="17">
        <v>0</v>
      </c>
      <c r="I326" s="17">
        <v>29421</v>
      </c>
      <c r="J326" s="17">
        <v>303</v>
      </c>
      <c r="K326" s="17">
        <v>0</v>
      </c>
      <c r="L326" s="17">
        <v>14824</v>
      </c>
      <c r="M326" s="17">
        <v>39130</v>
      </c>
      <c r="N326" s="17">
        <v>72</v>
      </c>
      <c r="O326" s="17">
        <v>0</v>
      </c>
      <c r="P326" s="17">
        <v>14917</v>
      </c>
      <c r="Q326" s="17">
        <v>18</v>
      </c>
      <c r="R326" s="17">
        <v>3940</v>
      </c>
      <c r="S326" s="17">
        <v>101308</v>
      </c>
      <c r="T326" s="17">
        <v>18455</v>
      </c>
      <c r="U326" s="17">
        <v>0</v>
      </c>
      <c r="V326" s="17">
        <v>0</v>
      </c>
      <c r="W326" s="17">
        <v>34</v>
      </c>
      <c r="X326" s="17">
        <v>17846</v>
      </c>
      <c r="Y326" s="17">
        <v>54516</v>
      </c>
      <c r="Z326" s="17">
        <v>123</v>
      </c>
      <c r="AA326" s="17">
        <v>27030</v>
      </c>
      <c r="AB326" s="17">
        <v>67954</v>
      </c>
      <c r="AC326" s="17">
        <v>49388</v>
      </c>
      <c r="AD326" s="17">
        <v>110</v>
      </c>
      <c r="AE326" s="17">
        <v>1294</v>
      </c>
      <c r="AF326" s="17">
        <v>15748</v>
      </c>
      <c r="AG326" s="17">
        <v>0</v>
      </c>
      <c r="AH326" s="17">
        <v>25382</v>
      </c>
      <c r="AI326" s="17">
        <v>63540</v>
      </c>
      <c r="AJ326" s="17">
        <v>12131</v>
      </c>
      <c r="AK326" s="17">
        <v>10538</v>
      </c>
      <c r="AL326" s="17">
        <v>1053</v>
      </c>
      <c r="AM326" s="17">
        <v>7704</v>
      </c>
      <c r="AN326" s="17">
        <v>77227</v>
      </c>
      <c r="AO326" s="17">
        <v>0</v>
      </c>
      <c r="AP326" s="17">
        <v>0</v>
      </c>
      <c r="AQ326" s="17">
        <v>658373</v>
      </c>
      <c r="AR326" s="18"/>
      <c r="AS326" s="18"/>
    </row>
    <row r="327" spans="1:45" s="19" customFormat="1" ht="12" customHeight="1">
      <c r="A327" s="22">
        <v>40148</v>
      </c>
      <c r="B327" s="17">
        <v>724</v>
      </c>
      <c r="C327" s="17">
        <v>0</v>
      </c>
      <c r="D327" s="17">
        <v>0</v>
      </c>
      <c r="E327" s="17">
        <v>1160</v>
      </c>
      <c r="F327" s="17">
        <v>0</v>
      </c>
      <c r="G327" s="17">
        <v>509</v>
      </c>
      <c r="H327" s="17">
        <v>0</v>
      </c>
      <c r="I327" s="17">
        <v>0</v>
      </c>
      <c r="J327" s="17">
        <v>23873</v>
      </c>
      <c r="K327" s="17">
        <v>412</v>
      </c>
      <c r="L327" s="17">
        <v>648</v>
      </c>
      <c r="M327" s="17">
        <v>0</v>
      </c>
      <c r="N327" s="17">
        <v>21</v>
      </c>
      <c r="O327" s="17">
        <v>0</v>
      </c>
      <c r="P327" s="17">
        <v>6287</v>
      </c>
      <c r="Q327" s="17">
        <v>0</v>
      </c>
      <c r="R327" s="17">
        <v>1586</v>
      </c>
      <c r="S327" s="17">
        <v>63797</v>
      </c>
      <c r="T327" s="17">
        <v>0</v>
      </c>
      <c r="U327" s="17">
        <v>0</v>
      </c>
      <c r="V327" s="17">
        <v>72</v>
      </c>
      <c r="W327" s="17">
        <v>0</v>
      </c>
      <c r="X327" s="17">
        <v>3119</v>
      </c>
      <c r="Y327" s="17">
        <v>28708</v>
      </c>
      <c r="Z327" s="17">
        <v>122</v>
      </c>
      <c r="AA327" s="17">
        <v>11606</v>
      </c>
      <c r="AB327" s="17">
        <v>18591</v>
      </c>
      <c r="AC327" s="17">
        <v>0</v>
      </c>
      <c r="AD327" s="17">
        <v>46738</v>
      </c>
      <c r="AE327" s="17">
        <v>1715</v>
      </c>
      <c r="AF327" s="17">
        <v>8560</v>
      </c>
      <c r="AG327" s="17">
        <v>0</v>
      </c>
      <c r="AH327" s="17">
        <v>11734</v>
      </c>
      <c r="AI327" s="17">
        <v>20345</v>
      </c>
      <c r="AJ327" s="17">
        <v>9821</v>
      </c>
      <c r="AK327" s="17">
        <v>11824</v>
      </c>
      <c r="AL327" s="17">
        <v>0</v>
      </c>
      <c r="AM327" s="17">
        <v>3846</v>
      </c>
      <c r="AN327" s="17">
        <v>29021</v>
      </c>
      <c r="AO327" s="17">
        <v>0</v>
      </c>
      <c r="AP327" s="17">
        <v>18</v>
      </c>
      <c r="AQ327" s="17">
        <v>304857</v>
      </c>
      <c r="AR327" s="18"/>
      <c r="AS327" s="18"/>
    </row>
    <row r="328" spans="1:45" s="19" customFormat="1" ht="12" customHeight="1">
      <c r="A328" s="22">
        <v>40179</v>
      </c>
      <c r="B328" s="17">
        <v>0</v>
      </c>
      <c r="C328" s="17">
        <v>0</v>
      </c>
      <c r="D328" s="17">
        <v>0</v>
      </c>
      <c r="E328" s="17">
        <v>5186</v>
      </c>
      <c r="F328" s="17">
        <v>0</v>
      </c>
      <c r="G328" s="17">
        <v>34259</v>
      </c>
      <c r="H328" s="17">
        <v>0</v>
      </c>
      <c r="I328" s="17">
        <v>0</v>
      </c>
      <c r="J328" s="17">
        <v>1460</v>
      </c>
      <c r="K328" s="17">
        <v>126</v>
      </c>
      <c r="L328" s="17">
        <v>585</v>
      </c>
      <c r="M328" s="17">
        <v>38500</v>
      </c>
      <c r="N328" s="17">
        <v>84</v>
      </c>
      <c r="O328" s="17">
        <v>18</v>
      </c>
      <c r="P328" s="17">
        <v>0</v>
      </c>
      <c r="Q328" s="17">
        <v>0</v>
      </c>
      <c r="R328" s="17">
        <v>447</v>
      </c>
      <c r="S328" s="17">
        <v>16152</v>
      </c>
      <c r="T328" s="17">
        <v>2</v>
      </c>
      <c r="U328" s="17">
        <v>0</v>
      </c>
      <c r="V328" s="17">
        <v>0</v>
      </c>
      <c r="W328" s="17">
        <v>0</v>
      </c>
      <c r="X328" s="17">
        <v>1006</v>
      </c>
      <c r="Y328" s="17">
        <v>9194</v>
      </c>
      <c r="Z328" s="17">
        <v>36</v>
      </c>
      <c r="AA328" s="17">
        <v>6845</v>
      </c>
      <c r="AB328" s="17">
        <v>0</v>
      </c>
      <c r="AC328" s="17">
        <v>36116</v>
      </c>
      <c r="AD328" s="17">
        <v>108</v>
      </c>
      <c r="AE328" s="17">
        <v>1315</v>
      </c>
      <c r="AF328" s="17">
        <v>0</v>
      </c>
      <c r="AG328" s="17">
        <v>0</v>
      </c>
      <c r="AH328" s="17">
        <v>18140</v>
      </c>
      <c r="AI328" s="17">
        <v>52716</v>
      </c>
      <c r="AJ328" s="17">
        <v>5425</v>
      </c>
      <c r="AK328" s="17">
        <v>8724</v>
      </c>
      <c r="AL328" s="17">
        <v>0</v>
      </c>
      <c r="AM328" s="17">
        <v>2638</v>
      </c>
      <c r="AN328" s="17">
        <v>71161</v>
      </c>
      <c r="AO328" s="17">
        <v>0</v>
      </c>
      <c r="AP328" s="17">
        <v>18</v>
      </c>
      <c r="AQ328" s="17">
        <v>310261</v>
      </c>
      <c r="AR328" s="18"/>
      <c r="AS328" s="18"/>
    </row>
    <row r="329" spans="1:45" s="19" customFormat="1" ht="12" customHeight="1">
      <c r="A329" s="22">
        <v>40210</v>
      </c>
      <c r="B329" s="17">
        <v>826</v>
      </c>
      <c r="C329" s="17">
        <v>0</v>
      </c>
      <c r="D329" s="17">
        <v>0</v>
      </c>
      <c r="E329" s="17">
        <v>1261</v>
      </c>
      <c r="F329" s="17">
        <v>0</v>
      </c>
      <c r="G329" s="17">
        <v>646</v>
      </c>
      <c r="H329" s="17">
        <v>0</v>
      </c>
      <c r="I329" s="17">
        <v>10555</v>
      </c>
      <c r="J329" s="17">
        <v>38835</v>
      </c>
      <c r="K329" s="17">
        <v>252</v>
      </c>
      <c r="L329" s="17">
        <v>16900</v>
      </c>
      <c r="M329" s="17">
        <v>0</v>
      </c>
      <c r="N329" s="17">
        <v>28</v>
      </c>
      <c r="O329" s="17">
        <v>7227</v>
      </c>
      <c r="P329" s="17">
        <v>1</v>
      </c>
      <c r="Q329" s="17">
        <v>18</v>
      </c>
      <c r="R329" s="17">
        <v>454</v>
      </c>
      <c r="S329" s="17">
        <v>16437</v>
      </c>
      <c r="T329" s="17">
        <v>0</v>
      </c>
      <c r="U329" s="17">
        <v>0</v>
      </c>
      <c r="V329" s="17">
        <v>90</v>
      </c>
      <c r="W329" s="17">
        <v>52</v>
      </c>
      <c r="X329" s="17">
        <v>3250</v>
      </c>
      <c r="Y329" s="17">
        <v>6783</v>
      </c>
      <c r="Z329" s="17">
        <v>38469</v>
      </c>
      <c r="AA329" s="17">
        <v>6812</v>
      </c>
      <c r="AB329" s="17">
        <v>80</v>
      </c>
      <c r="AC329" s="17">
        <v>9254</v>
      </c>
      <c r="AD329" s="17">
        <v>46745</v>
      </c>
      <c r="AE329" s="17">
        <v>29102</v>
      </c>
      <c r="AF329" s="17">
        <v>0</v>
      </c>
      <c r="AG329" s="17">
        <v>0</v>
      </c>
      <c r="AH329" s="17">
        <v>20684</v>
      </c>
      <c r="AI329" s="17">
        <v>48039</v>
      </c>
      <c r="AJ329" s="17">
        <v>3809</v>
      </c>
      <c r="AK329" s="17">
        <v>10418</v>
      </c>
      <c r="AL329" s="17">
        <v>12106</v>
      </c>
      <c r="AM329" s="17">
        <v>2504</v>
      </c>
      <c r="AN329" s="17">
        <v>82267</v>
      </c>
      <c r="AO329" s="17">
        <v>0</v>
      </c>
      <c r="AP329" s="17">
        <v>18</v>
      </c>
      <c r="AQ329" s="17">
        <v>413922</v>
      </c>
      <c r="AR329" s="18"/>
      <c r="AS329" s="18"/>
    </row>
    <row r="330" spans="1:45" s="19" customFormat="1" ht="12" customHeight="1">
      <c r="A330" s="22">
        <v>40238</v>
      </c>
      <c r="B330" s="17">
        <v>93</v>
      </c>
      <c r="C330" s="17">
        <v>0</v>
      </c>
      <c r="D330" s="17">
        <v>0</v>
      </c>
      <c r="E330" s="17">
        <v>1330</v>
      </c>
      <c r="F330" s="17">
        <v>0</v>
      </c>
      <c r="G330" s="17">
        <v>562</v>
      </c>
      <c r="H330" s="17">
        <v>0</v>
      </c>
      <c r="I330" s="17">
        <v>12700</v>
      </c>
      <c r="J330" s="17">
        <v>557</v>
      </c>
      <c r="K330" s="17">
        <v>126</v>
      </c>
      <c r="L330" s="17">
        <v>19324</v>
      </c>
      <c r="M330" s="17">
        <v>36500</v>
      </c>
      <c r="N330" s="17">
        <v>50</v>
      </c>
      <c r="O330" s="17">
        <v>0</v>
      </c>
      <c r="P330" s="17">
        <v>0</v>
      </c>
      <c r="Q330" s="17">
        <v>0</v>
      </c>
      <c r="R330" s="17">
        <v>777</v>
      </c>
      <c r="S330" s="17">
        <v>26060</v>
      </c>
      <c r="T330" s="17">
        <v>0</v>
      </c>
      <c r="U330" s="17">
        <v>0</v>
      </c>
      <c r="V330" s="17">
        <v>18</v>
      </c>
      <c r="W330" s="17">
        <v>0</v>
      </c>
      <c r="X330" s="17">
        <v>7986</v>
      </c>
      <c r="Y330" s="17">
        <v>31280</v>
      </c>
      <c r="Z330" s="17">
        <v>6533</v>
      </c>
      <c r="AA330" s="17">
        <v>10239</v>
      </c>
      <c r="AB330" s="17">
        <v>13988</v>
      </c>
      <c r="AC330" s="17">
        <v>26136</v>
      </c>
      <c r="AD330" s="17">
        <v>110</v>
      </c>
      <c r="AE330" s="17">
        <v>1365</v>
      </c>
      <c r="AF330" s="17">
        <v>0</v>
      </c>
      <c r="AG330" s="17">
        <v>0</v>
      </c>
      <c r="AH330" s="17">
        <v>29616</v>
      </c>
      <c r="AI330" s="17">
        <v>890</v>
      </c>
      <c r="AJ330" s="17">
        <v>4587</v>
      </c>
      <c r="AK330" s="17">
        <v>286</v>
      </c>
      <c r="AL330" s="17">
        <v>0</v>
      </c>
      <c r="AM330" s="17">
        <v>3780</v>
      </c>
      <c r="AN330" s="17">
        <v>71169</v>
      </c>
      <c r="AO330" s="17">
        <v>0</v>
      </c>
      <c r="AP330" s="17">
        <v>2</v>
      </c>
      <c r="AQ330" s="17">
        <v>306064</v>
      </c>
      <c r="AR330" s="18"/>
      <c r="AS330" s="18"/>
    </row>
    <row r="331" spans="1:45" s="19" customFormat="1" ht="12" customHeight="1">
      <c r="A331" s="22">
        <v>40269</v>
      </c>
      <c r="B331" s="17">
        <v>18305</v>
      </c>
      <c r="C331" s="17">
        <v>0</v>
      </c>
      <c r="D331" s="17">
        <v>0</v>
      </c>
      <c r="E331" s="17">
        <v>4427</v>
      </c>
      <c r="F331" s="17">
        <v>0</v>
      </c>
      <c r="G331" s="17">
        <v>26026</v>
      </c>
      <c r="H331" s="17">
        <v>0</v>
      </c>
      <c r="I331" s="17">
        <v>7250</v>
      </c>
      <c r="J331" s="17">
        <v>898</v>
      </c>
      <c r="K331" s="17">
        <v>19108</v>
      </c>
      <c r="L331" s="17">
        <v>14404</v>
      </c>
      <c r="M331" s="17">
        <v>37000</v>
      </c>
      <c r="N331" s="17">
        <v>767</v>
      </c>
      <c r="O331" s="17">
        <v>0</v>
      </c>
      <c r="P331" s="17">
        <v>14822</v>
      </c>
      <c r="Q331" s="17">
        <v>0</v>
      </c>
      <c r="R331" s="17">
        <v>2175</v>
      </c>
      <c r="S331" s="17">
        <v>72586</v>
      </c>
      <c r="T331" s="17">
        <v>0</v>
      </c>
      <c r="U331" s="17">
        <v>18637</v>
      </c>
      <c r="V331" s="17">
        <v>0</v>
      </c>
      <c r="W331" s="17">
        <v>33</v>
      </c>
      <c r="X331" s="17">
        <v>13675</v>
      </c>
      <c r="Y331" s="17">
        <v>57702</v>
      </c>
      <c r="Z331" s="17">
        <v>38055</v>
      </c>
      <c r="AA331" s="17">
        <v>15472</v>
      </c>
      <c r="AB331" s="17">
        <v>43771</v>
      </c>
      <c r="AC331" s="17">
        <v>36258</v>
      </c>
      <c r="AD331" s="17">
        <v>37</v>
      </c>
      <c r="AE331" s="17">
        <v>2481</v>
      </c>
      <c r="AF331" s="17">
        <v>0</v>
      </c>
      <c r="AG331" s="17">
        <v>0</v>
      </c>
      <c r="AH331" s="17">
        <v>25541</v>
      </c>
      <c r="AI331" s="17">
        <v>51736</v>
      </c>
      <c r="AJ331" s="17">
        <v>5915</v>
      </c>
      <c r="AK331" s="17">
        <v>10642</v>
      </c>
      <c r="AL331" s="17">
        <v>2490</v>
      </c>
      <c r="AM331" s="17">
        <v>5855</v>
      </c>
      <c r="AN331" s="17">
        <v>42124</v>
      </c>
      <c r="AO331" s="17">
        <v>0</v>
      </c>
      <c r="AP331" s="17">
        <v>18</v>
      </c>
      <c r="AQ331" s="17">
        <v>588210</v>
      </c>
      <c r="AR331" s="18"/>
      <c r="AS331" s="18"/>
    </row>
    <row r="332" spans="1:45" s="19" customFormat="1" ht="12" customHeight="1">
      <c r="A332" s="22">
        <v>40299</v>
      </c>
      <c r="B332" s="17">
        <v>815</v>
      </c>
      <c r="C332" s="17">
        <v>0</v>
      </c>
      <c r="D332" s="17">
        <v>0</v>
      </c>
      <c r="E332" s="17">
        <v>5886</v>
      </c>
      <c r="F332" s="17">
        <v>0</v>
      </c>
      <c r="G332" s="17">
        <v>2307</v>
      </c>
      <c r="H332" s="17">
        <v>0</v>
      </c>
      <c r="I332" s="17">
        <v>14378</v>
      </c>
      <c r="J332" s="17">
        <v>24552</v>
      </c>
      <c r="K332" s="17">
        <v>355</v>
      </c>
      <c r="L332" s="17">
        <v>14220</v>
      </c>
      <c r="M332" s="17">
        <v>16</v>
      </c>
      <c r="N332" s="17">
        <v>35</v>
      </c>
      <c r="O332" s="17">
        <v>7956</v>
      </c>
      <c r="P332" s="17">
        <v>0</v>
      </c>
      <c r="Q332" s="17">
        <v>0</v>
      </c>
      <c r="R332" s="17">
        <v>2472</v>
      </c>
      <c r="S332" s="17">
        <v>79995</v>
      </c>
      <c r="T332" s="17">
        <v>0</v>
      </c>
      <c r="U332" s="17">
        <v>0</v>
      </c>
      <c r="V332" s="17">
        <v>0</v>
      </c>
      <c r="W332" s="17">
        <v>38</v>
      </c>
      <c r="X332" s="17">
        <v>18926</v>
      </c>
      <c r="Y332" s="17">
        <v>61518</v>
      </c>
      <c r="Z332" s="17">
        <v>117</v>
      </c>
      <c r="AA332" s="17">
        <v>20756</v>
      </c>
      <c r="AB332" s="17">
        <v>82277</v>
      </c>
      <c r="AC332" s="17">
        <v>30911</v>
      </c>
      <c r="AD332" s="17">
        <v>79</v>
      </c>
      <c r="AE332" s="17">
        <v>28611</v>
      </c>
      <c r="AF332" s="17">
        <v>16023</v>
      </c>
      <c r="AG332" s="17">
        <v>0</v>
      </c>
      <c r="AH332" s="17">
        <v>29829</v>
      </c>
      <c r="AI332" s="17">
        <v>95497</v>
      </c>
      <c r="AJ332" s="17">
        <v>10235</v>
      </c>
      <c r="AK332" s="17">
        <v>13967</v>
      </c>
      <c r="AL332" s="17">
        <v>0</v>
      </c>
      <c r="AM332" s="17">
        <v>8219</v>
      </c>
      <c r="AN332" s="17">
        <v>98752</v>
      </c>
      <c r="AO332" s="17">
        <v>0</v>
      </c>
      <c r="AP332" s="17">
        <v>0</v>
      </c>
      <c r="AQ332" s="17">
        <v>668742</v>
      </c>
      <c r="AR332" s="18"/>
      <c r="AS332" s="18"/>
    </row>
    <row r="333" spans="1:45" s="19" customFormat="1" ht="12" customHeight="1">
      <c r="A333" s="22">
        <v>40330</v>
      </c>
      <c r="B333" s="17">
        <v>18661</v>
      </c>
      <c r="C333" s="17">
        <v>0</v>
      </c>
      <c r="D333" s="17">
        <v>0</v>
      </c>
      <c r="E333" s="17">
        <v>4216</v>
      </c>
      <c r="F333" s="17">
        <v>0</v>
      </c>
      <c r="G333" s="17">
        <v>36253</v>
      </c>
      <c r="H333" s="17">
        <v>0</v>
      </c>
      <c r="I333" s="17">
        <v>9070</v>
      </c>
      <c r="J333" s="17">
        <v>1856</v>
      </c>
      <c r="K333" s="17">
        <v>0</v>
      </c>
      <c r="L333" s="17">
        <v>13180</v>
      </c>
      <c r="M333" s="17">
        <v>16</v>
      </c>
      <c r="N333" s="17">
        <v>67</v>
      </c>
      <c r="O333" s="17">
        <v>3164</v>
      </c>
      <c r="P333" s="17">
        <v>0</v>
      </c>
      <c r="Q333" s="17">
        <v>526</v>
      </c>
      <c r="R333" s="17">
        <v>2768</v>
      </c>
      <c r="S333" s="17">
        <v>112306</v>
      </c>
      <c r="T333" s="17">
        <v>0</v>
      </c>
      <c r="U333" s="17">
        <v>18583</v>
      </c>
      <c r="V333" s="17">
        <v>0</v>
      </c>
      <c r="W333" s="17">
        <v>17</v>
      </c>
      <c r="X333" s="17">
        <v>10324</v>
      </c>
      <c r="Y333" s="17">
        <v>67767</v>
      </c>
      <c r="Z333" s="17">
        <v>45003</v>
      </c>
      <c r="AA333" s="17">
        <v>16985</v>
      </c>
      <c r="AB333" s="17">
        <v>61900</v>
      </c>
      <c r="AC333" s="17">
        <v>36291</v>
      </c>
      <c r="AD333" s="17">
        <v>85</v>
      </c>
      <c r="AE333" s="17">
        <v>1159</v>
      </c>
      <c r="AF333" s="17">
        <v>0</v>
      </c>
      <c r="AG333" s="17">
        <v>0</v>
      </c>
      <c r="AH333" s="17">
        <v>23477</v>
      </c>
      <c r="AI333" s="17">
        <v>54189</v>
      </c>
      <c r="AJ333" s="17">
        <v>11832</v>
      </c>
      <c r="AK333" s="17">
        <v>28555</v>
      </c>
      <c r="AL333" s="17">
        <v>2866</v>
      </c>
      <c r="AM333" s="17">
        <v>8647</v>
      </c>
      <c r="AN333" s="17">
        <v>86567</v>
      </c>
      <c r="AO333" s="17">
        <v>0</v>
      </c>
      <c r="AP333" s="17">
        <v>0</v>
      </c>
      <c r="AQ333" s="17">
        <v>676330</v>
      </c>
      <c r="AR333" s="18"/>
      <c r="AS333" s="18"/>
    </row>
    <row r="334" spans="1:45" s="19" customFormat="1" ht="12" customHeight="1">
      <c r="A334" s="22">
        <v>40360</v>
      </c>
      <c r="B334" s="17">
        <v>0</v>
      </c>
      <c r="C334" s="17">
        <v>0</v>
      </c>
      <c r="D334" s="17">
        <v>0</v>
      </c>
      <c r="E334" s="17">
        <v>3413</v>
      </c>
      <c r="F334" s="17">
        <v>0</v>
      </c>
      <c r="G334" s="17">
        <v>35161</v>
      </c>
      <c r="H334" s="17">
        <v>0</v>
      </c>
      <c r="I334" s="17">
        <v>25400</v>
      </c>
      <c r="J334" s="17">
        <v>10644</v>
      </c>
      <c r="K334" s="17">
        <v>177</v>
      </c>
      <c r="L334" s="17">
        <v>17622</v>
      </c>
      <c r="M334" s="17">
        <v>41085</v>
      </c>
      <c r="N334" s="17">
        <v>366</v>
      </c>
      <c r="O334" s="17">
        <v>46865</v>
      </c>
      <c r="P334" s="17">
        <v>0</v>
      </c>
      <c r="Q334" s="17">
        <v>0</v>
      </c>
      <c r="R334" s="17">
        <v>3828</v>
      </c>
      <c r="S334" s="17">
        <v>112849</v>
      </c>
      <c r="T334" s="17">
        <v>0</v>
      </c>
      <c r="U334" s="17">
        <v>18702</v>
      </c>
      <c r="V334" s="17">
        <v>0</v>
      </c>
      <c r="W334" s="17">
        <v>0</v>
      </c>
      <c r="X334" s="17">
        <v>24416</v>
      </c>
      <c r="Y334" s="17">
        <v>59603</v>
      </c>
      <c r="Z334" s="17">
        <v>159</v>
      </c>
      <c r="AA334" s="17">
        <v>18399</v>
      </c>
      <c r="AB334" s="17">
        <v>69476</v>
      </c>
      <c r="AC334" s="17">
        <v>27593</v>
      </c>
      <c r="AD334" s="17">
        <v>135</v>
      </c>
      <c r="AE334" s="17">
        <v>28443</v>
      </c>
      <c r="AF334" s="17">
        <v>0</v>
      </c>
      <c r="AG334" s="17">
        <v>0</v>
      </c>
      <c r="AH334" s="17">
        <v>21376</v>
      </c>
      <c r="AI334" s="17">
        <v>50090</v>
      </c>
      <c r="AJ334" s="17">
        <v>8835</v>
      </c>
      <c r="AK334" s="17">
        <v>14597</v>
      </c>
      <c r="AL334" s="17">
        <v>0</v>
      </c>
      <c r="AM334" s="17">
        <v>8331</v>
      </c>
      <c r="AN334" s="17">
        <v>90705</v>
      </c>
      <c r="AO334" s="17">
        <v>0</v>
      </c>
      <c r="AP334" s="17">
        <v>0</v>
      </c>
      <c r="AQ334" s="17">
        <v>738270</v>
      </c>
      <c r="AR334" s="18"/>
      <c r="AS334" s="18"/>
    </row>
    <row r="335" spans="1:45" s="19" customFormat="1" ht="12" customHeight="1">
      <c r="A335" s="22">
        <v>40391</v>
      </c>
      <c r="B335" s="17">
        <v>19178</v>
      </c>
      <c r="C335" s="17">
        <v>0</v>
      </c>
      <c r="D335" s="17">
        <v>0</v>
      </c>
      <c r="E335" s="17">
        <v>2447</v>
      </c>
      <c r="F335" s="17">
        <v>0</v>
      </c>
      <c r="G335" s="17">
        <v>984</v>
      </c>
      <c r="H335" s="17">
        <v>0</v>
      </c>
      <c r="I335" s="17">
        <v>1860</v>
      </c>
      <c r="J335" s="17">
        <v>48864</v>
      </c>
      <c r="K335" s="17">
        <v>2797</v>
      </c>
      <c r="L335" s="17">
        <v>13662</v>
      </c>
      <c r="M335" s="17">
        <v>41800</v>
      </c>
      <c r="N335" s="17">
        <v>260</v>
      </c>
      <c r="O335" s="17">
        <v>0</v>
      </c>
      <c r="P335" s="17">
        <v>0</v>
      </c>
      <c r="Q335" s="17">
        <v>0</v>
      </c>
      <c r="R335" s="17">
        <v>30385</v>
      </c>
      <c r="S335" s="17">
        <v>118476</v>
      </c>
      <c r="T335" s="17">
        <v>0</v>
      </c>
      <c r="U335" s="17">
        <v>13925</v>
      </c>
      <c r="V335" s="17">
        <v>0</v>
      </c>
      <c r="W335" s="17">
        <v>17</v>
      </c>
      <c r="X335" s="17">
        <v>25337</v>
      </c>
      <c r="Y335" s="17">
        <v>76286</v>
      </c>
      <c r="Z335" s="17">
        <v>39015</v>
      </c>
      <c r="AA335" s="17">
        <v>17610</v>
      </c>
      <c r="AB335" s="17">
        <v>71088</v>
      </c>
      <c r="AC335" s="17">
        <v>36172</v>
      </c>
      <c r="AD335" s="17">
        <v>46508</v>
      </c>
      <c r="AE335" s="17">
        <v>2056</v>
      </c>
      <c r="AF335" s="17">
        <v>16187</v>
      </c>
      <c r="AG335" s="17">
        <v>0</v>
      </c>
      <c r="AH335" s="17">
        <v>21986</v>
      </c>
      <c r="AI335" s="17">
        <v>50432</v>
      </c>
      <c r="AJ335" s="17">
        <v>13415</v>
      </c>
      <c r="AK335" s="17">
        <v>132</v>
      </c>
      <c r="AL335" s="17">
        <v>721</v>
      </c>
      <c r="AM335" s="17">
        <v>10643</v>
      </c>
      <c r="AN335" s="17">
        <v>93396</v>
      </c>
      <c r="AO335" s="17">
        <v>0</v>
      </c>
      <c r="AP335" s="17">
        <v>0</v>
      </c>
      <c r="AQ335" s="17">
        <v>815639</v>
      </c>
      <c r="AR335" s="18"/>
      <c r="AS335" s="18"/>
    </row>
    <row r="336" spans="1:45" s="19" customFormat="1" ht="12" customHeight="1">
      <c r="A336" s="22">
        <v>40422</v>
      </c>
      <c r="B336" s="17">
        <v>34173</v>
      </c>
      <c r="C336" s="17">
        <v>0</v>
      </c>
      <c r="D336" s="17">
        <v>0</v>
      </c>
      <c r="E336" s="17">
        <v>3689</v>
      </c>
      <c r="F336" s="17">
        <v>0</v>
      </c>
      <c r="G336" s="17">
        <v>29538</v>
      </c>
      <c r="H336" s="17">
        <v>0</v>
      </c>
      <c r="I336" s="17">
        <v>22720</v>
      </c>
      <c r="J336" s="17">
        <v>5966</v>
      </c>
      <c r="K336" s="17">
        <v>3930</v>
      </c>
      <c r="L336" s="17">
        <v>20666</v>
      </c>
      <c r="M336" s="17">
        <v>0</v>
      </c>
      <c r="N336" s="17">
        <v>52</v>
      </c>
      <c r="O336" s="17">
        <v>7514</v>
      </c>
      <c r="P336" s="17">
        <v>8143</v>
      </c>
      <c r="Q336" s="17">
        <v>0</v>
      </c>
      <c r="R336" s="17">
        <v>3586</v>
      </c>
      <c r="S336" s="17">
        <v>91316</v>
      </c>
      <c r="T336" s="17">
        <v>0</v>
      </c>
      <c r="U336" s="17">
        <v>13238</v>
      </c>
      <c r="V336" s="17">
        <v>0</v>
      </c>
      <c r="W336" s="17">
        <v>0</v>
      </c>
      <c r="X336" s="17">
        <v>17956</v>
      </c>
      <c r="Y336" s="17">
        <v>72472</v>
      </c>
      <c r="Z336" s="17">
        <v>7206</v>
      </c>
      <c r="AA336" s="17">
        <v>15779</v>
      </c>
      <c r="AB336" s="17">
        <v>79429</v>
      </c>
      <c r="AC336" s="17">
        <v>30800</v>
      </c>
      <c r="AD336" s="17">
        <v>96</v>
      </c>
      <c r="AE336" s="17">
        <v>1816</v>
      </c>
      <c r="AF336" s="17">
        <v>7973</v>
      </c>
      <c r="AG336" s="17">
        <v>0</v>
      </c>
      <c r="AH336" s="17">
        <v>18624</v>
      </c>
      <c r="AI336" s="17">
        <v>49969</v>
      </c>
      <c r="AJ336" s="17">
        <v>9261</v>
      </c>
      <c r="AK336" s="17">
        <v>543</v>
      </c>
      <c r="AL336" s="17">
        <v>0</v>
      </c>
      <c r="AM336" s="17">
        <v>7675</v>
      </c>
      <c r="AN336" s="17">
        <v>88519</v>
      </c>
      <c r="AO336" s="17">
        <v>0</v>
      </c>
      <c r="AP336" s="17">
        <v>3</v>
      </c>
      <c r="AQ336" s="17">
        <v>652652</v>
      </c>
      <c r="AR336" s="18"/>
      <c r="AS336" s="18"/>
    </row>
    <row r="337" spans="1:45" s="19" customFormat="1" ht="12" customHeight="1">
      <c r="A337" s="22">
        <v>40452</v>
      </c>
      <c r="B337" s="17">
        <v>18046</v>
      </c>
      <c r="C337" s="17">
        <v>0</v>
      </c>
      <c r="D337" s="17">
        <v>0</v>
      </c>
      <c r="E337" s="17">
        <v>2295</v>
      </c>
      <c r="F337" s="17">
        <v>0</v>
      </c>
      <c r="G337" s="17">
        <v>33998</v>
      </c>
      <c r="H337" s="17">
        <v>0</v>
      </c>
      <c r="I337" s="17">
        <v>8160</v>
      </c>
      <c r="J337" s="17">
        <v>6069</v>
      </c>
      <c r="K337" s="17">
        <v>76</v>
      </c>
      <c r="L337" s="17">
        <v>13254</v>
      </c>
      <c r="M337" s="17">
        <v>39700</v>
      </c>
      <c r="N337" s="17">
        <v>52</v>
      </c>
      <c r="O337" s="17">
        <v>1100</v>
      </c>
      <c r="P337" s="17">
        <v>0</v>
      </c>
      <c r="Q337" s="17">
        <v>0</v>
      </c>
      <c r="R337" s="17">
        <v>3011</v>
      </c>
      <c r="S337" s="17">
        <v>103856</v>
      </c>
      <c r="T337" s="17">
        <v>0</v>
      </c>
      <c r="U337" s="17">
        <v>18500</v>
      </c>
      <c r="V337" s="17">
        <v>54</v>
      </c>
      <c r="W337" s="17">
        <v>67</v>
      </c>
      <c r="X337" s="17">
        <v>24138</v>
      </c>
      <c r="Y337" s="17">
        <v>51796</v>
      </c>
      <c r="Z337" s="17">
        <v>157</v>
      </c>
      <c r="AA337" s="17">
        <v>16801</v>
      </c>
      <c r="AB337" s="17">
        <v>59526</v>
      </c>
      <c r="AC337" s="17">
        <v>9270</v>
      </c>
      <c r="AD337" s="17">
        <v>110</v>
      </c>
      <c r="AE337" s="17">
        <v>28227</v>
      </c>
      <c r="AF337" s="17">
        <v>0</v>
      </c>
      <c r="AG337" s="17">
        <v>0</v>
      </c>
      <c r="AH337" s="17">
        <v>23180</v>
      </c>
      <c r="AI337" s="17">
        <v>103817</v>
      </c>
      <c r="AJ337" s="17">
        <v>4829</v>
      </c>
      <c r="AK337" s="17">
        <v>12709</v>
      </c>
      <c r="AL337" s="17">
        <v>2863</v>
      </c>
      <c r="AM337" s="17">
        <v>7530</v>
      </c>
      <c r="AN337" s="17">
        <v>64352</v>
      </c>
      <c r="AO337" s="17">
        <v>0</v>
      </c>
      <c r="AP337" s="17">
        <v>0</v>
      </c>
      <c r="AQ337" s="17">
        <v>657543</v>
      </c>
      <c r="AR337" s="18"/>
      <c r="AS337" s="18"/>
    </row>
    <row r="338" spans="1:45" s="19" customFormat="1" ht="12" customHeight="1">
      <c r="A338" s="22">
        <v>40483</v>
      </c>
      <c r="B338" s="17">
        <v>711</v>
      </c>
      <c r="C338" s="17">
        <v>0</v>
      </c>
      <c r="D338" s="17">
        <v>0</v>
      </c>
      <c r="E338" s="17">
        <v>1053</v>
      </c>
      <c r="F338" s="17">
        <v>0</v>
      </c>
      <c r="G338" s="17">
        <v>537</v>
      </c>
      <c r="H338" s="17">
        <v>0</v>
      </c>
      <c r="I338" s="17">
        <v>4548</v>
      </c>
      <c r="J338" s="17">
        <v>253</v>
      </c>
      <c r="K338" s="17">
        <v>76</v>
      </c>
      <c r="L338" s="17">
        <v>10953</v>
      </c>
      <c r="M338" s="17">
        <v>0</v>
      </c>
      <c r="N338" s="17">
        <v>19</v>
      </c>
      <c r="O338" s="17">
        <v>0</v>
      </c>
      <c r="P338" s="17">
        <v>0</v>
      </c>
      <c r="Q338" s="17">
        <v>17</v>
      </c>
      <c r="R338" s="17">
        <v>2274</v>
      </c>
      <c r="S338" s="17">
        <v>88952</v>
      </c>
      <c r="T338" s="17">
        <v>0</v>
      </c>
      <c r="U338" s="17">
        <v>16364</v>
      </c>
      <c r="V338" s="17">
        <v>54</v>
      </c>
      <c r="W338" s="17">
        <v>36</v>
      </c>
      <c r="X338" s="17">
        <v>14068</v>
      </c>
      <c r="Y338" s="17">
        <v>51966</v>
      </c>
      <c r="Z338" s="17">
        <v>38152</v>
      </c>
      <c r="AA338" s="17">
        <v>18418</v>
      </c>
      <c r="AB338" s="17">
        <v>56406</v>
      </c>
      <c r="AC338" s="17">
        <v>26811</v>
      </c>
      <c r="AD338" s="17">
        <v>146</v>
      </c>
      <c r="AE338" s="17">
        <v>1979</v>
      </c>
      <c r="AF338" s="17">
        <v>0</v>
      </c>
      <c r="AG338" s="17">
        <v>0</v>
      </c>
      <c r="AH338" s="17">
        <v>17171</v>
      </c>
      <c r="AI338" s="17">
        <v>560</v>
      </c>
      <c r="AJ338" s="17">
        <v>4979</v>
      </c>
      <c r="AK338" s="17">
        <v>6154</v>
      </c>
      <c r="AL338" s="17">
        <v>0</v>
      </c>
      <c r="AM338" s="17">
        <v>5527</v>
      </c>
      <c r="AN338" s="17">
        <v>102894</v>
      </c>
      <c r="AO338" s="17">
        <v>0</v>
      </c>
      <c r="AP338" s="17">
        <v>0</v>
      </c>
      <c r="AQ338" s="17">
        <v>471078</v>
      </c>
      <c r="AR338" s="18"/>
      <c r="AS338" s="18"/>
    </row>
    <row r="339" spans="1:45" s="19" customFormat="1" ht="12" customHeight="1">
      <c r="A339" s="22">
        <v>40513</v>
      </c>
      <c r="B339" s="17">
        <v>993</v>
      </c>
      <c r="C339" s="17">
        <v>0</v>
      </c>
      <c r="D339" s="17">
        <v>0</v>
      </c>
      <c r="E339" s="17">
        <v>3998</v>
      </c>
      <c r="F339" s="17">
        <v>0</v>
      </c>
      <c r="G339" s="17">
        <v>2701</v>
      </c>
      <c r="H339" s="17">
        <v>0</v>
      </c>
      <c r="I339" s="17">
        <v>0</v>
      </c>
      <c r="J339" s="17">
        <v>7054</v>
      </c>
      <c r="K339" s="17">
        <v>28642</v>
      </c>
      <c r="L339" s="17">
        <v>1408</v>
      </c>
      <c r="M339" s="17">
        <v>42830</v>
      </c>
      <c r="N339" s="17">
        <v>25</v>
      </c>
      <c r="O339" s="17">
        <v>4301</v>
      </c>
      <c r="P339" s="17">
        <v>20</v>
      </c>
      <c r="Q339" s="17">
        <v>0</v>
      </c>
      <c r="R339" s="17">
        <v>853</v>
      </c>
      <c r="S339" s="17">
        <v>100223</v>
      </c>
      <c r="T339" s="17">
        <v>0</v>
      </c>
      <c r="U339" s="17">
        <v>0</v>
      </c>
      <c r="V339" s="17">
        <v>54</v>
      </c>
      <c r="W339" s="17">
        <v>127</v>
      </c>
      <c r="X339" s="17">
        <v>6167</v>
      </c>
      <c r="Y339" s="17">
        <v>44105</v>
      </c>
      <c r="Z339" s="17">
        <v>16</v>
      </c>
      <c r="AA339" s="17">
        <v>9579</v>
      </c>
      <c r="AB339" s="17">
        <v>17013</v>
      </c>
      <c r="AC339" s="17">
        <v>26551</v>
      </c>
      <c r="AD339" s="17">
        <v>46572</v>
      </c>
      <c r="AE339" s="17">
        <v>28497</v>
      </c>
      <c r="AF339" s="17">
        <v>0</v>
      </c>
      <c r="AG339" s="17">
        <v>0</v>
      </c>
      <c r="AH339" s="17">
        <v>16350</v>
      </c>
      <c r="AI339" s="17">
        <v>54245</v>
      </c>
      <c r="AJ339" s="17">
        <v>5249</v>
      </c>
      <c r="AK339" s="17">
        <v>6441</v>
      </c>
      <c r="AL339" s="17">
        <v>0</v>
      </c>
      <c r="AM339" s="17">
        <v>4040</v>
      </c>
      <c r="AN339" s="17">
        <v>23908</v>
      </c>
      <c r="AO339" s="17">
        <v>0</v>
      </c>
      <c r="AP339" s="17">
        <v>0</v>
      </c>
      <c r="AQ339" s="17">
        <v>481962</v>
      </c>
      <c r="AR339" s="18"/>
      <c r="AS339" s="18"/>
    </row>
    <row r="340" spans="1:45" s="19" customFormat="1" ht="12" customHeight="1">
      <c r="A340" s="22">
        <v>40544</v>
      </c>
      <c r="B340" s="17">
        <v>366</v>
      </c>
      <c r="C340" s="17">
        <v>0</v>
      </c>
      <c r="D340" s="17">
        <v>0</v>
      </c>
      <c r="E340" s="17">
        <v>3611</v>
      </c>
      <c r="F340" s="17">
        <v>0</v>
      </c>
      <c r="G340" s="17">
        <v>1107</v>
      </c>
      <c r="H340" s="17">
        <v>0</v>
      </c>
      <c r="I340" s="17">
        <v>5450</v>
      </c>
      <c r="J340" s="17">
        <v>3848</v>
      </c>
      <c r="K340" s="17">
        <v>0</v>
      </c>
      <c r="L340" s="17">
        <v>16196</v>
      </c>
      <c r="M340" s="17">
        <v>0</v>
      </c>
      <c r="N340" s="17">
        <v>20</v>
      </c>
      <c r="O340" s="17">
        <v>7601</v>
      </c>
      <c r="P340" s="17">
        <v>0</v>
      </c>
      <c r="Q340" s="17">
        <v>0</v>
      </c>
      <c r="R340" s="17">
        <v>546</v>
      </c>
      <c r="S340" s="17">
        <v>20239</v>
      </c>
      <c r="T340" s="17">
        <v>0</v>
      </c>
      <c r="U340" s="17">
        <v>0</v>
      </c>
      <c r="V340" s="17">
        <v>37</v>
      </c>
      <c r="W340" s="17">
        <v>26</v>
      </c>
      <c r="X340" s="17">
        <v>4608</v>
      </c>
      <c r="Y340" s="17">
        <v>13374</v>
      </c>
      <c r="Z340" s="17">
        <v>16</v>
      </c>
      <c r="AA340" s="17">
        <v>8109</v>
      </c>
      <c r="AB340" s="17">
        <v>115</v>
      </c>
      <c r="AC340" s="17">
        <v>0</v>
      </c>
      <c r="AD340" s="17">
        <v>42</v>
      </c>
      <c r="AE340" s="17">
        <v>1790</v>
      </c>
      <c r="AF340" s="17">
        <v>0</v>
      </c>
      <c r="AG340" s="17">
        <v>0</v>
      </c>
      <c r="AH340" s="17">
        <v>15282</v>
      </c>
      <c r="AI340" s="17">
        <v>48324</v>
      </c>
      <c r="AJ340" s="17">
        <v>4304</v>
      </c>
      <c r="AK340" s="17">
        <v>218</v>
      </c>
      <c r="AL340" s="17">
        <v>0</v>
      </c>
      <c r="AM340" s="17">
        <v>2491</v>
      </c>
      <c r="AN340" s="17">
        <v>34339</v>
      </c>
      <c r="AO340" s="17">
        <v>0</v>
      </c>
      <c r="AP340" s="17">
        <v>0</v>
      </c>
      <c r="AQ340" s="17">
        <v>192059</v>
      </c>
      <c r="AR340" s="18"/>
      <c r="AS340" s="18"/>
    </row>
    <row r="341" spans="1:45" s="19" customFormat="1" ht="12" customHeight="1">
      <c r="A341" s="22">
        <v>40575</v>
      </c>
      <c r="B341" s="17">
        <v>848</v>
      </c>
      <c r="C341" s="17">
        <v>0</v>
      </c>
      <c r="D341" s="17">
        <v>0</v>
      </c>
      <c r="E341" s="17">
        <v>1910</v>
      </c>
      <c r="F341" s="17">
        <v>0</v>
      </c>
      <c r="G341" s="17">
        <v>33310</v>
      </c>
      <c r="H341" s="17">
        <v>0</v>
      </c>
      <c r="I341" s="17">
        <v>15420</v>
      </c>
      <c r="J341" s="17">
        <v>5836</v>
      </c>
      <c r="K341" s="17">
        <v>128</v>
      </c>
      <c r="L341" s="17">
        <v>5703</v>
      </c>
      <c r="M341" s="17">
        <v>41800</v>
      </c>
      <c r="N341" s="17">
        <v>38</v>
      </c>
      <c r="O341" s="17">
        <v>2708</v>
      </c>
      <c r="P341" s="17">
        <v>0</v>
      </c>
      <c r="Q341" s="17">
        <v>521</v>
      </c>
      <c r="R341" s="17">
        <v>566</v>
      </c>
      <c r="S341" s="17">
        <v>21429</v>
      </c>
      <c r="T341" s="17">
        <v>0</v>
      </c>
      <c r="U341" s="17">
        <v>0</v>
      </c>
      <c r="V341" s="17">
        <v>18</v>
      </c>
      <c r="W341" s="17">
        <v>0</v>
      </c>
      <c r="X341" s="17">
        <v>5019</v>
      </c>
      <c r="Y341" s="17">
        <v>7776</v>
      </c>
      <c r="Z341" s="17">
        <v>7212</v>
      </c>
      <c r="AA341" s="17">
        <v>4244</v>
      </c>
      <c r="AB341" s="17">
        <v>19</v>
      </c>
      <c r="AC341" s="17">
        <v>0</v>
      </c>
      <c r="AD341" s="17">
        <v>46430</v>
      </c>
      <c r="AE341" s="17">
        <v>27797</v>
      </c>
      <c r="AF341" s="17">
        <v>0</v>
      </c>
      <c r="AG341" s="17">
        <v>0</v>
      </c>
      <c r="AH341" s="17">
        <v>12491</v>
      </c>
      <c r="AI341" s="17">
        <v>48858</v>
      </c>
      <c r="AJ341" s="17">
        <v>4474</v>
      </c>
      <c r="AK341" s="17">
        <v>11577</v>
      </c>
      <c r="AL341" s="17">
        <v>3142</v>
      </c>
      <c r="AM341" s="17">
        <v>1905</v>
      </c>
      <c r="AN341" s="17">
        <v>54051</v>
      </c>
      <c r="AO341" s="17">
        <v>0</v>
      </c>
      <c r="AP341" s="17">
        <v>0</v>
      </c>
      <c r="AQ341" s="17">
        <v>365230</v>
      </c>
      <c r="AR341" s="18"/>
      <c r="AS341" s="18"/>
    </row>
    <row r="342" spans="1:45" s="19" customFormat="1" ht="12" customHeight="1">
      <c r="A342" s="22">
        <v>40603</v>
      </c>
      <c r="B342" s="17">
        <v>0</v>
      </c>
      <c r="C342" s="17">
        <v>0</v>
      </c>
      <c r="D342" s="17">
        <v>0</v>
      </c>
      <c r="E342" s="17">
        <v>2431</v>
      </c>
      <c r="F342" s="17">
        <v>0</v>
      </c>
      <c r="G342" s="17">
        <v>617</v>
      </c>
      <c r="H342" s="17">
        <v>0</v>
      </c>
      <c r="I342" s="17">
        <v>20870</v>
      </c>
      <c r="J342" s="17">
        <v>10601</v>
      </c>
      <c r="K342" s="17">
        <v>101</v>
      </c>
      <c r="L342" s="17">
        <v>21373</v>
      </c>
      <c r="M342" s="17">
        <v>0</v>
      </c>
      <c r="N342" s="17">
        <v>92</v>
      </c>
      <c r="O342" s="17">
        <v>46200</v>
      </c>
      <c r="P342" s="17">
        <v>0</v>
      </c>
      <c r="Q342" s="17">
        <v>0</v>
      </c>
      <c r="R342" s="17">
        <v>931</v>
      </c>
      <c r="S342" s="17">
        <v>53039</v>
      </c>
      <c r="T342" s="17">
        <v>0</v>
      </c>
      <c r="U342" s="17">
        <v>0</v>
      </c>
      <c r="V342" s="17">
        <v>36</v>
      </c>
      <c r="W342" s="17">
        <v>34</v>
      </c>
      <c r="X342" s="17">
        <v>10812</v>
      </c>
      <c r="Y342" s="17">
        <v>10489</v>
      </c>
      <c r="Z342" s="17">
        <v>21</v>
      </c>
      <c r="AA342" s="17">
        <v>8632</v>
      </c>
      <c r="AB342" s="17">
        <v>12348</v>
      </c>
      <c r="AC342" s="17">
        <v>26413</v>
      </c>
      <c r="AD342" s="17">
        <v>38</v>
      </c>
      <c r="AE342" s="17">
        <v>2068</v>
      </c>
      <c r="AF342" s="17">
        <v>0</v>
      </c>
      <c r="AG342" s="17">
        <v>0</v>
      </c>
      <c r="AH342" s="17">
        <v>19943</v>
      </c>
      <c r="AI342" s="17">
        <v>48036</v>
      </c>
      <c r="AJ342" s="17">
        <v>8698</v>
      </c>
      <c r="AK342" s="17">
        <v>6209</v>
      </c>
      <c r="AL342" s="17">
        <v>2865</v>
      </c>
      <c r="AM342" s="17">
        <v>2776</v>
      </c>
      <c r="AN342" s="17">
        <v>90324</v>
      </c>
      <c r="AO342" s="17">
        <v>0</v>
      </c>
      <c r="AP342" s="17">
        <v>0</v>
      </c>
      <c r="AQ342" s="17">
        <v>405997</v>
      </c>
      <c r="AR342" s="18"/>
      <c r="AS342" s="18"/>
    </row>
    <row r="343" spans="1:45" s="19" customFormat="1" ht="12" customHeight="1">
      <c r="A343" s="22">
        <v>40634</v>
      </c>
      <c r="B343" s="17">
        <v>571</v>
      </c>
      <c r="C343" s="17">
        <v>0</v>
      </c>
      <c r="D343" s="17">
        <v>0</v>
      </c>
      <c r="E343" s="17">
        <v>1878</v>
      </c>
      <c r="F343" s="17">
        <v>0</v>
      </c>
      <c r="G343" s="17">
        <v>33250</v>
      </c>
      <c r="H343" s="17">
        <v>0</v>
      </c>
      <c r="I343" s="17">
        <v>10909</v>
      </c>
      <c r="J343" s="17">
        <v>8020</v>
      </c>
      <c r="K343" s="17">
        <v>20217</v>
      </c>
      <c r="L343" s="17">
        <v>10796</v>
      </c>
      <c r="M343" s="17">
        <v>41800</v>
      </c>
      <c r="N343" s="17">
        <v>19</v>
      </c>
      <c r="O343" s="17">
        <v>7518</v>
      </c>
      <c r="P343" s="17">
        <v>0</v>
      </c>
      <c r="Q343" s="17">
        <v>0</v>
      </c>
      <c r="R343" s="17">
        <v>1079</v>
      </c>
      <c r="S343" s="17">
        <v>94526</v>
      </c>
      <c r="T343" s="17">
        <v>0</v>
      </c>
      <c r="U343" s="17">
        <v>18655</v>
      </c>
      <c r="V343" s="17">
        <v>54</v>
      </c>
      <c r="W343" s="17">
        <v>0</v>
      </c>
      <c r="X343" s="17">
        <v>15119</v>
      </c>
      <c r="Y343" s="17">
        <v>40940</v>
      </c>
      <c r="Z343" s="17">
        <v>105</v>
      </c>
      <c r="AA343" s="17">
        <v>16484</v>
      </c>
      <c r="AB343" s="17">
        <v>26785</v>
      </c>
      <c r="AC343" s="17">
        <v>26319</v>
      </c>
      <c r="AD343" s="17">
        <v>131</v>
      </c>
      <c r="AE343" s="17">
        <v>1539</v>
      </c>
      <c r="AF343" s="17">
        <v>0</v>
      </c>
      <c r="AG343" s="17">
        <v>0</v>
      </c>
      <c r="AH343" s="17">
        <v>22221</v>
      </c>
      <c r="AI343" s="17">
        <v>50534</v>
      </c>
      <c r="AJ343" s="17">
        <v>8149</v>
      </c>
      <c r="AK343" s="17">
        <v>8636</v>
      </c>
      <c r="AL343" s="17">
        <v>0</v>
      </c>
      <c r="AM343" s="17">
        <v>3322</v>
      </c>
      <c r="AN343" s="17">
        <v>92180</v>
      </c>
      <c r="AO343" s="17">
        <v>0</v>
      </c>
      <c r="AP343" s="17">
        <v>0</v>
      </c>
      <c r="AQ343" s="17">
        <v>561756</v>
      </c>
      <c r="AR343" s="18"/>
      <c r="AS343" s="18"/>
    </row>
    <row r="344" spans="1:45" s="19" customFormat="1" ht="12" customHeight="1">
      <c r="A344" s="22">
        <v>40664</v>
      </c>
      <c r="B344" s="17">
        <v>21134</v>
      </c>
      <c r="C344" s="17">
        <v>0</v>
      </c>
      <c r="D344" s="17">
        <v>0</v>
      </c>
      <c r="E344" s="17">
        <v>4198</v>
      </c>
      <c r="F344" s="17">
        <v>0</v>
      </c>
      <c r="G344" s="17">
        <v>728</v>
      </c>
      <c r="H344" s="17">
        <v>0</v>
      </c>
      <c r="I344" s="17">
        <v>7279</v>
      </c>
      <c r="J344" s="17">
        <v>45711</v>
      </c>
      <c r="K344" s="17">
        <v>0</v>
      </c>
      <c r="L344" s="17">
        <v>14543</v>
      </c>
      <c r="M344" s="17">
        <v>0</v>
      </c>
      <c r="N344" s="17">
        <v>124</v>
      </c>
      <c r="O344" s="17">
        <v>19</v>
      </c>
      <c r="P344" s="17">
        <v>0</v>
      </c>
      <c r="Q344" s="17">
        <v>0</v>
      </c>
      <c r="R344" s="17">
        <v>2820</v>
      </c>
      <c r="S344" s="17">
        <v>81831</v>
      </c>
      <c r="T344" s="17">
        <v>0</v>
      </c>
      <c r="U344" s="17">
        <v>0</v>
      </c>
      <c r="V344" s="17">
        <v>54</v>
      </c>
      <c r="W344" s="17">
        <v>0</v>
      </c>
      <c r="X344" s="17">
        <v>23256</v>
      </c>
      <c r="Y344" s="17">
        <v>67509</v>
      </c>
      <c r="Z344" s="17">
        <v>112</v>
      </c>
      <c r="AA344" s="17">
        <v>22157</v>
      </c>
      <c r="AB344" s="17">
        <v>47252</v>
      </c>
      <c r="AC344" s="17">
        <v>36107</v>
      </c>
      <c r="AD344" s="17">
        <v>4</v>
      </c>
      <c r="AE344" s="17">
        <v>28172</v>
      </c>
      <c r="AF344" s="17">
        <v>0</v>
      </c>
      <c r="AG344" s="17">
        <v>0</v>
      </c>
      <c r="AH344" s="17">
        <v>31125</v>
      </c>
      <c r="AI344" s="17">
        <v>56994</v>
      </c>
      <c r="AJ344" s="17">
        <v>9440</v>
      </c>
      <c r="AK344" s="17">
        <v>10897</v>
      </c>
      <c r="AL344" s="17">
        <v>132</v>
      </c>
      <c r="AM344" s="17">
        <v>5333</v>
      </c>
      <c r="AN344" s="17">
        <v>86933</v>
      </c>
      <c r="AO344" s="17">
        <v>0</v>
      </c>
      <c r="AP344" s="17">
        <v>0</v>
      </c>
      <c r="AQ344" s="17">
        <v>603864</v>
      </c>
      <c r="AR344" s="18"/>
      <c r="AS344" s="18"/>
    </row>
    <row r="345" spans="1:45" s="19" customFormat="1" ht="12" customHeight="1">
      <c r="A345" s="22">
        <v>40695</v>
      </c>
      <c r="B345" s="17">
        <v>22774</v>
      </c>
      <c r="C345" s="17">
        <v>0</v>
      </c>
      <c r="D345" s="17">
        <v>0</v>
      </c>
      <c r="E345" s="17">
        <v>4004</v>
      </c>
      <c r="F345" s="17">
        <v>0</v>
      </c>
      <c r="G345" s="17">
        <v>2398</v>
      </c>
      <c r="H345" s="17">
        <v>0</v>
      </c>
      <c r="I345" s="17">
        <v>5109</v>
      </c>
      <c r="J345" s="17">
        <v>4493</v>
      </c>
      <c r="K345" s="17">
        <v>126</v>
      </c>
      <c r="L345" s="17">
        <v>1903</v>
      </c>
      <c r="M345" s="17">
        <v>41800</v>
      </c>
      <c r="N345" s="17">
        <v>73</v>
      </c>
      <c r="O345" s="17">
        <v>46880</v>
      </c>
      <c r="P345" s="17">
        <v>3613</v>
      </c>
      <c r="Q345" s="17">
        <v>18</v>
      </c>
      <c r="R345" s="17">
        <v>4130</v>
      </c>
      <c r="S345" s="17">
        <v>124126</v>
      </c>
      <c r="T345" s="17">
        <v>0</v>
      </c>
      <c r="U345" s="17">
        <v>15786</v>
      </c>
      <c r="V345" s="17">
        <v>18</v>
      </c>
      <c r="W345" s="17">
        <v>3626</v>
      </c>
      <c r="X345" s="17">
        <v>17730</v>
      </c>
      <c r="Y345" s="17">
        <v>58158</v>
      </c>
      <c r="Z345" s="17">
        <v>7367</v>
      </c>
      <c r="AA345" s="17">
        <v>20869</v>
      </c>
      <c r="AB345" s="17">
        <v>42074</v>
      </c>
      <c r="AC345" s="17">
        <v>54478</v>
      </c>
      <c r="AD345" s="17">
        <v>115</v>
      </c>
      <c r="AE345" s="17">
        <v>1770</v>
      </c>
      <c r="AF345" s="17">
        <v>3500</v>
      </c>
      <c r="AG345" s="17">
        <v>0</v>
      </c>
      <c r="AH345" s="17">
        <v>22465</v>
      </c>
      <c r="AI345" s="17">
        <v>87544</v>
      </c>
      <c r="AJ345" s="17">
        <v>11496</v>
      </c>
      <c r="AK345" s="17">
        <v>6762</v>
      </c>
      <c r="AL345" s="17">
        <v>3330</v>
      </c>
      <c r="AM345" s="17">
        <v>6370</v>
      </c>
      <c r="AN345" s="17">
        <v>110638</v>
      </c>
      <c r="AO345" s="17">
        <v>0</v>
      </c>
      <c r="AP345" s="17">
        <v>0</v>
      </c>
      <c r="AQ345" s="17">
        <v>735543</v>
      </c>
      <c r="AR345" s="18"/>
      <c r="AS345" s="18"/>
    </row>
    <row r="346" spans="1:45" s="19" customFormat="1" ht="12" customHeight="1">
      <c r="A346" s="22">
        <v>40725</v>
      </c>
      <c r="B346" s="17">
        <v>179</v>
      </c>
      <c r="C346" s="17">
        <v>0</v>
      </c>
      <c r="D346" s="17">
        <v>0</v>
      </c>
      <c r="E346" s="17">
        <v>3587</v>
      </c>
      <c r="F346" s="17">
        <v>0</v>
      </c>
      <c r="G346" s="17">
        <v>1603</v>
      </c>
      <c r="H346" s="17">
        <v>0</v>
      </c>
      <c r="I346" s="17">
        <v>15323</v>
      </c>
      <c r="J346" s="17">
        <v>10046</v>
      </c>
      <c r="K346" s="17">
        <v>75</v>
      </c>
      <c r="L346" s="17">
        <v>12806</v>
      </c>
      <c r="M346" s="17">
        <v>0</v>
      </c>
      <c r="N346" s="17">
        <v>51</v>
      </c>
      <c r="O346" s="17">
        <v>7467</v>
      </c>
      <c r="P346" s="17">
        <v>0</v>
      </c>
      <c r="Q346" s="17">
        <v>0</v>
      </c>
      <c r="R346" s="17">
        <v>3709</v>
      </c>
      <c r="S346" s="17">
        <v>97768</v>
      </c>
      <c r="T346" s="17">
        <v>0</v>
      </c>
      <c r="U346" s="17">
        <v>12040</v>
      </c>
      <c r="V346" s="17">
        <v>36</v>
      </c>
      <c r="W346" s="17">
        <v>14456</v>
      </c>
      <c r="X346" s="17">
        <v>14336</v>
      </c>
      <c r="Y346" s="17">
        <v>58696</v>
      </c>
      <c r="Z346" s="17">
        <v>141</v>
      </c>
      <c r="AA346" s="17">
        <v>20142</v>
      </c>
      <c r="AB346" s="17">
        <v>70880</v>
      </c>
      <c r="AC346" s="17">
        <v>42051</v>
      </c>
      <c r="AD346" s="17">
        <v>44978</v>
      </c>
      <c r="AE346" s="17">
        <v>2215</v>
      </c>
      <c r="AF346" s="17">
        <v>0</v>
      </c>
      <c r="AG346" s="17">
        <v>0</v>
      </c>
      <c r="AH346" s="17">
        <v>18626</v>
      </c>
      <c r="AI346" s="17">
        <v>53739</v>
      </c>
      <c r="AJ346" s="17">
        <v>10234</v>
      </c>
      <c r="AK346" s="17">
        <v>9033</v>
      </c>
      <c r="AL346" s="17">
        <v>0</v>
      </c>
      <c r="AM346" s="17">
        <v>6249</v>
      </c>
      <c r="AN346" s="17">
        <v>82618</v>
      </c>
      <c r="AO346" s="17">
        <v>0</v>
      </c>
      <c r="AP346" s="17">
        <v>0</v>
      </c>
      <c r="AQ346" s="17">
        <v>613084</v>
      </c>
      <c r="AR346" s="18"/>
      <c r="AS346" s="18"/>
    </row>
    <row r="347" spans="1:45" s="19" customFormat="1" ht="12" customHeight="1">
      <c r="A347" s="22">
        <v>40756</v>
      </c>
      <c r="B347" s="17">
        <v>21000</v>
      </c>
      <c r="C347" s="17">
        <v>0</v>
      </c>
      <c r="D347" s="17">
        <v>10</v>
      </c>
      <c r="E347" s="17">
        <v>4707</v>
      </c>
      <c r="F347" s="17">
        <v>0</v>
      </c>
      <c r="G347" s="17">
        <v>1405</v>
      </c>
      <c r="H347" s="17">
        <v>0</v>
      </c>
      <c r="I347" s="17">
        <v>0</v>
      </c>
      <c r="J347" s="17">
        <v>8967</v>
      </c>
      <c r="K347" s="17">
        <v>29957</v>
      </c>
      <c r="L347" s="17">
        <v>11656</v>
      </c>
      <c r="M347" s="17">
        <v>40351</v>
      </c>
      <c r="N347" s="17">
        <v>57</v>
      </c>
      <c r="O347" s="17">
        <v>1</v>
      </c>
      <c r="P347" s="17">
        <v>0</v>
      </c>
      <c r="Q347" s="17">
        <v>588</v>
      </c>
      <c r="R347" s="17">
        <v>3965</v>
      </c>
      <c r="S347" s="17">
        <v>68225</v>
      </c>
      <c r="T347" s="17">
        <v>0</v>
      </c>
      <c r="U347" s="17">
        <v>18341</v>
      </c>
      <c r="V347" s="17">
        <v>18</v>
      </c>
      <c r="W347" s="17">
        <v>13230</v>
      </c>
      <c r="X347" s="17">
        <v>9497</v>
      </c>
      <c r="Y347" s="17">
        <v>79709</v>
      </c>
      <c r="Z347" s="17">
        <v>3394</v>
      </c>
      <c r="AA347" s="17">
        <v>18725</v>
      </c>
      <c r="AB347" s="17">
        <v>63291</v>
      </c>
      <c r="AC347" s="17">
        <v>37297</v>
      </c>
      <c r="AD347" s="17">
        <v>26</v>
      </c>
      <c r="AE347" s="17">
        <v>27710</v>
      </c>
      <c r="AF347" s="17">
        <v>0</v>
      </c>
      <c r="AG347" s="17">
        <v>0</v>
      </c>
      <c r="AH347" s="17">
        <v>24873</v>
      </c>
      <c r="AI347" s="17">
        <v>102105</v>
      </c>
      <c r="AJ347" s="17">
        <v>8938</v>
      </c>
      <c r="AK347" s="17">
        <v>8033</v>
      </c>
      <c r="AL347" s="17">
        <v>0</v>
      </c>
      <c r="AM347" s="17">
        <v>6335</v>
      </c>
      <c r="AN347" s="17">
        <v>135455</v>
      </c>
      <c r="AO347" s="17">
        <v>0</v>
      </c>
      <c r="AP347" s="17">
        <v>0</v>
      </c>
      <c r="AQ347" s="17">
        <v>747866</v>
      </c>
      <c r="AR347" s="18"/>
      <c r="AS347" s="18"/>
    </row>
    <row r="348" spans="1:45" s="19" customFormat="1" ht="12" customHeight="1">
      <c r="A348" s="22">
        <v>40787</v>
      </c>
      <c r="B348" s="17">
        <v>20795</v>
      </c>
      <c r="C348" s="17">
        <v>307</v>
      </c>
      <c r="D348" s="17">
        <v>0</v>
      </c>
      <c r="E348" s="17">
        <v>1459</v>
      </c>
      <c r="F348" s="17">
        <v>0</v>
      </c>
      <c r="G348" s="17">
        <v>989</v>
      </c>
      <c r="H348" s="17">
        <v>0</v>
      </c>
      <c r="I348" s="17">
        <v>21770</v>
      </c>
      <c r="J348" s="17">
        <v>50598</v>
      </c>
      <c r="K348" s="17">
        <v>126</v>
      </c>
      <c r="L348" s="17">
        <v>9403</v>
      </c>
      <c r="M348" s="17">
        <v>0</v>
      </c>
      <c r="N348" s="17">
        <v>108</v>
      </c>
      <c r="O348" s="17">
        <v>33</v>
      </c>
      <c r="P348" s="17">
        <v>0</v>
      </c>
      <c r="Q348" s="17">
        <v>18</v>
      </c>
      <c r="R348" s="17">
        <v>3376</v>
      </c>
      <c r="S348" s="17">
        <v>102057</v>
      </c>
      <c r="T348" s="17">
        <v>0</v>
      </c>
      <c r="U348" s="17">
        <v>18577</v>
      </c>
      <c r="V348" s="17">
        <v>0</v>
      </c>
      <c r="W348" s="17">
        <v>2264</v>
      </c>
      <c r="X348" s="17">
        <v>40772</v>
      </c>
      <c r="Y348" s="17">
        <v>52677</v>
      </c>
      <c r="Z348" s="17">
        <v>34</v>
      </c>
      <c r="AA348" s="17">
        <v>17975</v>
      </c>
      <c r="AB348" s="17">
        <v>44674</v>
      </c>
      <c r="AC348" s="17">
        <v>0</v>
      </c>
      <c r="AD348" s="17">
        <v>40</v>
      </c>
      <c r="AE348" s="17">
        <v>1187</v>
      </c>
      <c r="AF348" s="17">
        <v>0</v>
      </c>
      <c r="AG348" s="17">
        <v>0</v>
      </c>
      <c r="AH348" s="17">
        <v>12096</v>
      </c>
      <c r="AI348" s="17">
        <v>20</v>
      </c>
      <c r="AJ348" s="17">
        <v>8471</v>
      </c>
      <c r="AK348" s="17">
        <v>14181</v>
      </c>
      <c r="AL348" s="17">
        <v>2975</v>
      </c>
      <c r="AM348" s="17">
        <v>6436</v>
      </c>
      <c r="AN348" s="17">
        <v>82065</v>
      </c>
      <c r="AO348" s="17">
        <v>0</v>
      </c>
      <c r="AP348" s="17">
        <v>0</v>
      </c>
      <c r="AQ348" s="17">
        <v>515483</v>
      </c>
      <c r="AR348" s="18"/>
      <c r="AS348" s="18"/>
    </row>
    <row r="349" spans="1:45" s="19" customFormat="1" ht="12" customHeight="1">
      <c r="A349" s="22">
        <v>40817</v>
      </c>
      <c r="B349" s="17">
        <v>56</v>
      </c>
      <c r="C349" s="17">
        <v>0</v>
      </c>
      <c r="D349" s="17">
        <v>0</v>
      </c>
      <c r="E349" s="17">
        <v>3816</v>
      </c>
      <c r="F349" s="17">
        <v>0</v>
      </c>
      <c r="G349" s="17">
        <v>770</v>
      </c>
      <c r="H349" s="17">
        <v>0</v>
      </c>
      <c r="I349" s="17">
        <v>0</v>
      </c>
      <c r="J349" s="17">
        <v>2636</v>
      </c>
      <c r="K349" s="17">
        <v>0</v>
      </c>
      <c r="L349" s="17">
        <v>12795</v>
      </c>
      <c r="M349" s="17">
        <v>41800</v>
      </c>
      <c r="N349" s="17">
        <v>111</v>
      </c>
      <c r="O349" s="17">
        <v>0</v>
      </c>
      <c r="P349" s="17">
        <v>0</v>
      </c>
      <c r="Q349" s="17">
        <v>36</v>
      </c>
      <c r="R349" s="17">
        <v>2760</v>
      </c>
      <c r="S349" s="17">
        <v>88234</v>
      </c>
      <c r="T349" s="17">
        <v>0</v>
      </c>
      <c r="U349" s="17">
        <v>0</v>
      </c>
      <c r="V349" s="17">
        <v>22</v>
      </c>
      <c r="W349" s="17">
        <v>3736</v>
      </c>
      <c r="X349" s="17">
        <v>23782</v>
      </c>
      <c r="Y349" s="17">
        <v>70136</v>
      </c>
      <c r="Z349" s="17">
        <v>211</v>
      </c>
      <c r="AA349" s="17">
        <v>18927</v>
      </c>
      <c r="AB349" s="17">
        <v>82552</v>
      </c>
      <c r="AC349" s="17">
        <v>41313</v>
      </c>
      <c r="AD349" s="17">
        <v>44919</v>
      </c>
      <c r="AE349" s="17">
        <v>1168</v>
      </c>
      <c r="AF349" s="17">
        <v>0</v>
      </c>
      <c r="AG349" s="17">
        <v>0</v>
      </c>
      <c r="AH349" s="17">
        <v>8867</v>
      </c>
      <c r="AI349" s="17">
        <v>102733</v>
      </c>
      <c r="AJ349" s="17">
        <v>3803</v>
      </c>
      <c r="AK349" s="17">
        <v>7612</v>
      </c>
      <c r="AL349" s="17">
        <v>0</v>
      </c>
      <c r="AM349" s="17">
        <v>7158</v>
      </c>
      <c r="AN349" s="17">
        <v>130163</v>
      </c>
      <c r="AO349" s="17">
        <v>0</v>
      </c>
      <c r="AP349" s="17">
        <v>0</v>
      </c>
      <c r="AQ349" s="17">
        <v>700116</v>
      </c>
      <c r="AR349" s="18"/>
      <c r="AS349" s="18"/>
    </row>
    <row r="350" spans="1:45" s="19" customFormat="1" ht="12" customHeight="1">
      <c r="A350" s="22">
        <v>40848</v>
      </c>
      <c r="B350" s="17">
        <v>17253</v>
      </c>
      <c r="C350" s="17">
        <v>0</v>
      </c>
      <c r="D350" s="17">
        <v>0</v>
      </c>
      <c r="E350" s="17">
        <v>6092</v>
      </c>
      <c r="F350" s="17">
        <v>28</v>
      </c>
      <c r="G350" s="17">
        <v>1911</v>
      </c>
      <c r="H350" s="17">
        <v>0</v>
      </c>
      <c r="I350" s="17">
        <v>0</v>
      </c>
      <c r="J350" s="17">
        <v>11325</v>
      </c>
      <c r="K350" s="17">
        <v>151</v>
      </c>
      <c r="L350" s="17">
        <v>603</v>
      </c>
      <c r="M350" s="17">
        <v>41800</v>
      </c>
      <c r="N350" s="17">
        <v>0</v>
      </c>
      <c r="O350" s="17">
        <v>53551</v>
      </c>
      <c r="P350" s="17">
        <v>0</v>
      </c>
      <c r="Q350" s="17">
        <v>18</v>
      </c>
      <c r="R350" s="17">
        <v>2689</v>
      </c>
      <c r="S350" s="17">
        <v>90844</v>
      </c>
      <c r="T350" s="17">
        <v>0</v>
      </c>
      <c r="U350" s="17">
        <v>19254</v>
      </c>
      <c r="V350" s="17">
        <v>36</v>
      </c>
      <c r="W350" s="17">
        <v>7112</v>
      </c>
      <c r="X350" s="17">
        <v>21855</v>
      </c>
      <c r="Y350" s="17">
        <v>57496</v>
      </c>
      <c r="Z350" s="17">
        <v>16</v>
      </c>
      <c r="AA350" s="17">
        <v>15505</v>
      </c>
      <c r="AB350" s="17">
        <v>67361</v>
      </c>
      <c r="AC350" s="17">
        <v>45896</v>
      </c>
      <c r="AD350" s="17">
        <v>20817</v>
      </c>
      <c r="AE350" s="17">
        <v>27555</v>
      </c>
      <c r="AF350" s="17">
        <v>0</v>
      </c>
      <c r="AG350" s="17">
        <v>0</v>
      </c>
      <c r="AH350" s="17">
        <v>9467</v>
      </c>
      <c r="AI350" s="17">
        <v>50373</v>
      </c>
      <c r="AJ350" s="17">
        <v>4722</v>
      </c>
      <c r="AK350" s="17">
        <v>6048</v>
      </c>
      <c r="AL350" s="17">
        <v>0</v>
      </c>
      <c r="AM350" s="17">
        <v>6093</v>
      </c>
      <c r="AN350" s="17">
        <v>73310</v>
      </c>
      <c r="AO350" s="17">
        <v>0</v>
      </c>
      <c r="AP350" s="17">
        <v>0</v>
      </c>
      <c r="AQ350" s="17">
        <v>659181</v>
      </c>
      <c r="AR350" s="18"/>
      <c r="AS350" s="18"/>
    </row>
    <row r="351" spans="1:45" s="19" customFormat="1" ht="12" customHeight="1">
      <c r="A351" s="22">
        <v>40878</v>
      </c>
      <c r="B351" s="17">
        <v>816</v>
      </c>
      <c r="C351" s="17">
        <v>0</v>
      </c>
      <c r="D351" s="17">
        <v>0</v>
      </c>
      <c r="E351" s="17">
        <v>3898</v>
      </c>
      <c r="F351" s="17">
        <v>198</v>
      </c>
      <c r="G351" s="17">
        <v>1031</v>
      </c>
      <c r="H351" s="17">
        <v>0</v>
      </c>
      <c r="I351" s="17">
        <v>0</v>
      </c>
      <c r="J351" s="17">
        <v>8395</v>
      </c>
      <c r="K351" s="17">
        <v>126</v>
      </c>
      <c r="L351" s="17">
        <v>0</v>
      </c>
      <c r="M351" s="17">
        <v>40500</v>
      </c>
      <c r="N351" s="17">
        <v>74</v>
      </c>
      <c r="O351" s="17">
        <v>2966</v>
      </c>
      <c r="P351" s="17">
        <v>0</v>
      </c>
      <c r="Q351" s="17">
        <v>0</v>
      </c>
      <c r="R351" s="17">
        <v>1219</v>
      </c>
      <c r="S351" s="17">
        <v>104487</v>
      </c>
      <c r="T351" s="17">
        <v>0</v>
      </c>
      <c r="U351" s="17">
        <v>0</v>
      </c>
      <c r="V351" s="17">
        <v>54</v>
      </c>
      <c r="W351" s="17">
        <v>36</v>
      </c>
      <c r="X351" s="17">
        <v>4620</v>
      </c>
      <c r="Y351" s="17">
        <v>38335</v>
      </c>
      <c r="Z351" s="17">
        <v>6624</v>
      </c>
      <c r="AA351" s="17">
        <v>12165</v>
      </c>
      <c r="AB351" s="17">
        <v>30283</v>
      </c>
      <c r="AC351" s="17">
        <v>33172</v>
      </c>
      <c r="AD351" s="17">
        <v>5</v>
      </c>
      <c r="AE351" s="17">
        <v>2114</v>
      </c>
      <c r="AF351" s="17">
        <v>0</v>
      </c>
      <c r="AG351" s="17">
        <v>0</v>
      </c>
      <c r="AH351" s="17">
        <v>7112</v>
      </c>
      <c r="AI351" s="17">
        <v>49321</v>
      </c>
      <c r="AJ351" s="17">
        <v>4948</v>
      </c>
      <c r="AK351" s="17">
        <v>430</v>
      </c>
      <c r="AL351" s="17">
        <v>3562</v>
      </c>
      <c r="AM351" s="17">
        <v>4783</v>
      </c>
      <c r="AN351" s="17">
        <v>81422</v>
      </c>
      <c r="AO351" s="17">
        <v>0</v>
      </c>
      <c r="AP351" s="17">
        <v>0</v>
      </c>
      <c r="AQ351" s="17">
        <v>442696</v>
      </c>
      <c r="AR351" s="18"/>
      <c r="AS351" s="18"/>
    </row>
    <row r="352" spans="1:45" s="19" customFormat="1" ht="12" customHeight="1">
      <c r="A352" s="22">
        <v>40909</v>
      </c>
      <c r="B352" s="17">
        <v>1446</v>
      </c>
      <c r="C352" s="17">
        <v>0</v>
      </c>
      <c r="D352" s="17">
        <v>0</v>
      </c>
      <c r="E352" s="17">
        <v>1369</v>
      </c>
      <c r="F352" s="17">
        <v>436</v>
      </c>
      <c r="G352" s="17">
        <v>1060</v>
      </c>
      <c r="H352" s="17">
        <v>0</v>
      </c>
      <c r="I352" s="17">
        <v>21291</v>
      </c>
      <c r="J352" s="17">
        <v>7859</v>
      </c>
      <c r="K352" s="17">
        <v>28143</v>
      </c>
      <c r="L352" s="17">
        <v>91</v>
      </c>
      <c r="M352" s="17">
        <v>48033</v>
      </c>
      <c r="N352" s="17">
        <v>54</v>
      </c>
      <c r="O352" s="17">
        <v>3035</v>
      </c>
      <c r="P352" s="17">
        <v>0</v>
      </c>
      <c r="Q352" s="17">
        <v>36</v>
      </c>
      <c r="R352" s="17">
        <v>706</v>
      </c>
      <c r="S352" s="17">
        <v>22284</v>
      </c>
      <c r="T352" s="17">
        <v>0</v>
      </c>
      <c r="U352" s="17">
        <v>0</v>
      </c>
      <c r="V352" s="17">
        <v>36</v>
      </c>
      <c r="W352" s="17">
        <v>335</v>
      </c>
      <c r="X352" s="17">
        <v>9732</v>
      </c>
      <c r="Y352" s="17">
        <v>11267</v>
      </c>
      <c r="Z352" s="17">
        <v>38047</v>
      </c>
      <c r="AA352" s="17">
        <v>7223</v>
      </c>
      <c r="AB352" s="17">
        <v>269</v>
      </c>
      <c r="AC352" s="17">
        <v>0</v>
      </c>
      <c r="AD352" s="17">
        <v>46210</v>
      </c>
      <c r="AE352" s="17">
        <v>27982</v>
      </c>
      <c r="AF352" s="17">
        <v>0</v>
      </c>
      <c r="AG352" s="17">
        <v>0</v>
      </c>
      <c r="AH352" s="17">
        <v>8342</v>
      </c>
      <c r="AI352" s="17">
        <v>0</v>
      </c>
      <c r="AJ352" s="17">
        <v>3815</v>
      </c>
      <c r="AK352" s="17">
        <v>6746</v>
      </c>
      <c r="AL352" s="17">
        <v>0</v>
      </c>
      <c r="AM352" s="17">
        <v>2519</v>
      </c>
      <c r="AN352" s="17">
        <v>74338</v>
      </c>
      <c r="AO352" s="17">
        <v>0</v>
      </c>
      <c r="AP352" s="17">
        <v>0</v>
      </c>
      <c r="AQ352" s="17">
        <v>372704</v>
      </c>
      <c r="AR352" s="18"/>
      <c r="AS352" s="18"/>
    </row>
    <row r="353" spans="1:45" s="19" customFormat="1" ht="12" customHeight="1">
      <c r="A353" s="22">
        <v>40940</v>
      </c>
      <c r="B353" s="17">
        <v>224</v>
      </c>
      <c r="C353" s="17">
        <v>0</v>
      </c>
      <c r="D353" s="17">
        <v>0</v>
      </c>
      <c r="E353" s="17">
        <v>1960</v>
      </c>
      <c r="F353" s="17">
        <v>775</v>
      </c>
      <c r="G353" s="17">
        <v>549</v>
      </c>
      <c r="H353" s="17">
        <v>0</v>
      </c>
      <c r="I353" s="17">
        <v>0</v>
      </c>
      <c r="J353" s="17">
        <v>44497</v>
      </c>
      <c r="K353" s="17">
        <v>83</v>
      </c>
      <c r="L353" s="17">
        <v>828</v>
      </c>
      <c r="M353" s="17">
        <v>35540</v>
      </c>
      <c r="N353" s="17">
        <v>73</v>
      </c>
      <c r="O353" s="17">
        <v>0</v>
      </c>
      <c r="P353" s="17">
        <v>32</v>
      </c>
      <c r="Q353" s="17">
        <v>49</v>
      </c>
      <c r="R353" s="17">
        <v>340</v>
      </c>
      <c r="S353" s="17">
        <v>26799</v>
      </c>
      <c r="T353" s="17">
        <v>0</v>
      </c>
      <c r="U353" s="17">
        <v>0</v>
      </c>
      <c r="V353" s="17">
        <v>36</v>
      </c>
      <c r="W353" s="17">
        <v>468</v>
      </c>
      <c r="X353" s="17">
        <v>11352</v>
      </c>
      <c r="Y353" s="17">
        <v>12272</v>
      </c>
      <c r="Z353" s="17">
        <v>27</v>
      </c>
      <c r="AA353" s="17">
        <v>9333</v>
      </c>
      <c r="AB353" s="17">
        <v>58</v>
      </c>
      <c r="AC353" s="17">
        <v>30327</v>
      </c>
      <c r="AD353" s="17">
        <v>57</v>
      </c>
      <c r="AE353" s="17">
        <v>1491</v>
      </c>
      <c r="AF353" s="17">
        <v>0</v>
      </c>
      <c r="AG353" s="17">
        <v>0</v>
      </c>
      <c r="AH353" s="17">
        <v>15151</v>
      </c>
      <c r="AI353" s="17">
        <v>50331</v>
      </c>
      <c r="AJ353" s="17">
        <v>6572</v>
      </c>
      <c r="AK353" s="17">
        <v>6330</v>
      </c>
      <c r="AL353" s="17">
        <v>0</v>
      </c>
      <c r="AM353" s="17">
        <v>1778</v>
      </c>
      <c r="AN353" s="17">
        <v>34123</v>
      </c>
      <c r="AO353" s="17">
        <v>0</v>
      </c>
      <c r="AP353" s="17">
        <v>0</v>
      </c>
      <c r="AQ353" s="17">
        <v>291455</v>
      </c>
      <c r="AR353" s="18"/>
      <c r="AS353" s="18"/>
    </row>
    <row r="354" spans="1:45" s="19" customFormat="1" ht="12" customHeight="1">
      <c r="A354" s="22">
        <v>40969</v>
      </c>
      <c r="B354" s="17">
        <v>369</v>
      </c>
      <c r="C354" s="17">
        <v>0</v>
      </c>
      <c r="D354" s="17">
        <v>0</v>
      </c>
      <c r="E354" s="17">
        <v>3921</v>
      </c>
      <c r="F354" s="17">
        <v>398</v>
      </c>
      <c r="G354" s="17">
        <v>1210</v>
      </c>
      <c r="H354" s="17">
        <v>0</v>
      </c>
      <c r="I354" s="17">
        <v>0</v>
      </c>
      <c r="J354" s="17">
        <v>11421</v>
      </c>
      <c r="K354" s="17">
        <v>126</v>
      </c>
      <c r="L354" s="17">
        <v>1909</v>
      </c>
      <c r="M354" s="17">
        <v>35610</v>
      </c>
      <c r="N354" s="17">
        <v>38</v>
      </c>
      <c r="O354" s="17">
        <v>7076</v>
      </c>
      <c r="P354" s="17">
        <v>0</v>
      </c>
      <c r="Q354" s="17">
        <v>570</v>
      </c>
      <c r="R354" s="17">
        <v>426</v>
      </c>
      <c r="S354" s="17">
        <v>58517</v>
      </c>
      <c r="T354" s="17">
        <v>0</v>
      </c>
      <c r="U354" s="17">
        <v>0</v>
      </c>
      <c r="V354" s="17">
        <v>54</v>
      </c>
      <c r="W354" s="17">
        <v>949</v>
      </c>
      <c r="X354" s="17">
        <v>12892</v>
      </c>
      <c r="Y354" s="17">
        <v>35801</v>
      </c>
      <c r="Z354" s="17">
        <v>44752</v>
      </c>
      <c r="AA354" s="17">
        <v>11422</v>
      </c>
      <c r="AB354" s="17">
        <v>32020</v>
      </c>
      <c r="AC354" s="17">
        <v>1954</v>
      </c>
      <c r="AD354" s="17">
        <v>38</v>
      </c>
      <c r="AE354" s="17">
        <v>27854</v>
      </c>
      <c r="AF354" s="17">
        <v>0</v>
      </c>
      <c r="AG354" s="17">
        <v>0</v>
      </c>
      <c r="AH354" s="17">
        <v>5725</v>
      </c>
      <c r="AI354" s="17">
        <v>52637</v>
      </c>
      <c r="AJ354" s="17">
        <v>10763</v>
      </c>
      <c r="AK354" s="17">
        <v>1161</v>
      </c>
      <c r="AL354" s="17">
        <v>0</v>
      </c>
      <c r="AM354" s="17">
        <v>3246</v>
      </c>
      <c r="AN354" s="17">
        <v>66494</v>
      </c>
      <c r="AO354" s="17">
        <v>0</v>
      </c>
      <c r="AP354" s="17">
        <v>0</v>
      </c>
      <c r="AQ354" s="17">
        <v>429353</v>
      </c>
      <c r="AR354" s="18"/>
      <c r="AS354" s="18"/>
    </row>
    <row r="355" spans="1:45" s="19" customFormat="1" ht="12" customHeight="1">
      <c r="A355" s="22">
        <v>41000</v>
      </c>
      <c r="B355" s="17">
        <v>913</v>
      </c>
      <c r="C355" s="17">
        <v>0</v>
      </c>
      <c r="D355" s="17">
        <v>0</v>
      </c>
      <c r="E355" s="17">
        <v>4561</v>
      </c>
      <c r="F355" s="17">
        <v>690</v>
      </c>
      <c r="G355" s="17">
        <v>1576</v>
      </c>
      <c r="H355" s="17">
        <v>0</v>
      </c>
      <c r="I355" s="17">
        <v>22188</v>
      </c>
      <c r="J355" s="17">
        <v>10827</v>
      </c>
      <c r="K355" s="17">
        <v>21168</v>
      </c>
      <c r="L355" s="17">
        <v>54</v>
      </c>
      <c r="M355" s="17">
        <v>0</v>
      </c>
      <c r="N355" s="17">
        <v>113</v>
      </c>
      <c r="O355" s="17">
        <v>0</v>
      </c>
      <c r="P355" s="17">
        <v>0</v>
      </c>
      <c r="Q355" s="17">
        <v>0</v>
      </c>
      <c r="R355" s="17">
        <v>1650</v>
      </c>
      <c r="S355" s="17">
        <v>94738</v>
      </c>
      <c r="T355" s="17">
        <v>0</v>
      </c>
      <c r="U355" s="17">
        <v>19309</v>
      </c>
      <c r="V355" s="17">
        <v>18</v>
      </c>
      <c r="W355" s="17">
        <v>238</v>
      </c>
      <c r="X355" s="17">
        <v>34037</v>
      </c>
      <c r="Y355" s="17">
        <v>44666</v>
      </c>
      <c r="Z355" s="17">
        <v>162</v>
      </c>
      <c r="AA355" s="17">
        <v>20321</v>
      </c>
      <c r="AB355" s="17">
        <v>55861</v>
      </c>
      <c r="AC355" s="17">
        <v>53740</v>
      </c>
      <c r="AD355" s="17">
        <v>16571</v>
      </c>
      <c r="AE355" s="17">
        <v>1840</v>
      </c>
      <c r="AF355" s="17">
        <v>0</v>
      </c>
      <c r="AG355" s="17">
        <v>0</v>
      </c>
      <c r="AH355" s="17">
        <v>7385</v>
      </c>
      <c r="AI355" s="17">
        <v>44907</v>
      </c>
      <c r="AJ355" s="17">
        <v>10884</v>
      </c>
      <c r="AK355" s="17">
        <v>21562</v>
      </c>
      <c r="AL355" s="17">
        <v>0</v>
      </c>
      <c r="AM355" s="17">
        <v>4870</v>
      </c>
      <c r="AN355" s="17">
        <v>89769</v>
      </c>
      <c r="AO355" s="17">
        <v>0</v>
      </c>
      <c r="AP355" s="17">
        <v>0</v>
      </c>
      <c r="AQ355" s="17">
        <v>584618</v>
      </c>
      <c r="AR355" s="18"/>
      <c r="AS355" s="18"/>
    </row>
    <row r="356" spans="1:45" s="19" customFormat="1" ht="12" customHeight="1">
      <c r="A356" s="22">
        <v>41030</v>
      </c>
      <c r="B356" s="17">
        <v>21458</v>
      </c>
      <c r="C356" s="17">
        <v>0</v>
      </c>
      <c r="D356" s="17">
        <v>0</v>
      </c>
      <c r="E356" s="17">
        <v>5433</v>
      </c>
      <c r="F356" s="17">
        <v>321</v>
      </c>
      <c r="G356" s="17">
        <v>979</v>
      </c>
      <c r="H356" s="17">
        <v>0</v>
      </c>
      <c r="I356" s="17">
        <v>1100</v>
      </c>
      <c r="J356" s="17">
        <v>10436</v>
      </c>
      <c r="K356" s="17">
        <v>0</v>
      </c>
      <c r="L356" s="17">
        <v>365</v>
      </c>
      <c r="M356" s="17">
        <v>41600</v>
      </c>
      <c r="N356" s="17">
        <v>54</v>
      </c>
      <c r="O356" s="17">
        <v>7134</v>
      </c>
      <c r="P356" s="17">
        <v>0</v>
      </c>
      <c r="Q356" s="17">
        <v>588</v>
      </c>
      <c r="R356" s="17">
        <v>2635</v>
      </c>
      <c r="S356" s="17">
        <v>83504</v>
      </c>
      <c r="T356" s="17">
        <v>0</v>
      </c>
      <c r="U356" s="17">
        <v>19857</v>
      </c>
      <c r="V356" s="17">
        <v>18</v>
      </c>
      <c r="W356" s="17">
        <v>0</v>
      </c>
      <c r="X356" s="17">
        <v>26518</v>
      </c>
      <c r="Y356" s="17">
        <v>83782</v>
      </c>
      <c r="Z356" s="17">
        <v>40087</v>
      </c>
      <c r="AA356" s="17">
        <v>13386</v>
      </c>
      <c r="AB356" s="17">
        <v>59526</v>
      </c>
      <c r="AC356" s="17">
        <v>4099</v>
      </c>
      <c r="AD356" s="17">
        <v>46056</v>
      </c>
      <c r="AE356" s="17">
        <v>2033</v>
      </c>
      <c r="AF356" s="17">
        <v>0</v>
      </c>
      <c r="AG356" s="17">
        <v>0</v>
      </c>
      <c r="AH356" s="17">
        <v>14911</v>
      </c>
      <c r="AI356" s="17">
        <v>92049</v>
      </c>
      <c r="AJ356" s="17">
        <v>11547</v>
      </c>
      <c r="AK356" s="17">
        <v>436</v>
      </c>
      <c r="AL356" s="17">
        <v>0</v>
      </c>
      <c r="AM356" s="17">
        <v>8652</v>
      </c>
      <c r="AN356" s="17">
        <v>121005</v>
      </c>
      <c r="AO356" s="17">
        <v>0</v>
      </c>
      <c r="AP356" s="17">
        <v>0</v>
      </c>
      <c r="AQ356" s="17">
        <v>719569</v>
      </c>
      <c r="AR356" s="18"/>
      <c r="AS356" s="18"/>
    </row>
    <row r="357" spans="1:45" s="19" customFormat="1" ht="12" customHeight="1">
      <c r="A357" s="22">
        <v>41061</v>
      </c>
      <c r="B357" s="17">
        <v>0</v>
      </c>
      <c r="C357" s="17">
        <v>0</v>
      </c>
      <c r="D357" s="17">
        <v>0</v>
      </c>
      <c r="E357" s="17">
        <v>4639</v>
      </c>
      <c r="F357" s="17">
        <v>489</v>
      </c>
      <c r="G357" s="17">
        <v>1424</v>
      </c>
      <c r="H357" s="17">
        <v>0</v>
      </c>
      <c r="I357" s="17">
        <v>0</v>
      </c>
      <c r="J357" s="17">
        <v>10216</v>
      </c>
      <c r="K357" s="17">
        <v>379</v>
      </c>
      <c r="L357" s="17">
        <v>531</v>
      </c>
      <c r="M357" s="17">
        <v>0</v>
      </c>
      <c r="N357" s="17">
        <v>92</v>
      </c>
      <c r="O357" s="17">
        <v>2</v>
      </c>
      <c r="P357" s="17">
        <v>1</v>
      </c>
      <c r="Q357" s="17">
        <v>0</v>
      </c>
      <c r="R357" s="17">
        <v>2770</v>
      </c>
      <c r="S357" s="17">
        <v>148505</v>
      </c>
      <c r="T357" s="17">
        <v>0</v>
      </c>
      <c r="U357" s="17">
        <v>16530</v>
      </c>
      <c r="V357" s="17">
        <v>36</v>
      </c>
      <c r="W357" s="17">
        <v>2</v>
      </c>
      <c r="X357" s="17">
        <v>25518</v>
      </c>
      <c r="Y357" s="17">
        <v>62314</v>
      </c>
      <c r="Z357" s="17">
        <v>44086</v>
      </c>
      <c r="AA357" s="17">
        <v>21232</v>
      </c>
      <c r="AB357" s="17">
        <v>50031</v>
      </c>
      <c r="AC357" s="17">
        <v>55729</v>
      </c>
      <c r="AD357" s="17">
        <v>58</v>
      </c>
      <c r="AE357" s="17">
        <v>23950</v>
      </c>
      <c r="AF357" s="17">
        <v>0</v>
      </c>
      <c r="AG357" s="17">
        <v>0</v>
      </c>
      <c r="AH357" s="17">
        <v>9850</v>
      </c>
      <c r="AI357" s="17">
        <v>96336</v>
      </c>
      <c r="AJ357" s="17">
        <v>9748</v>
      </c>
      <c r="AK357" s="17">
        <v>23126</v>
      </c>
      <c r="AL357" s="17">
        <v>331</v>
      </c>
      <c r="AM357" s="17">
        <v>10187</v>
      </c>
      <c r="AN357" s="17">
        <v>94026</v>
      </c>
      <c r="AO357" s="17">
        <v>0</v>
      </c>
      <c r="AP357" s="17">
        <v>0</v>
      </c>
      <c r="AQ357" s="17">
        <v>712138</v>
      </c>
      <c r="AR357" s="18"/>
      <c r="AS357" s="18"/>
    </row>
    <row r="358" spans="1:45" s="19" customFormat="1" ht="12" customHeight="1">
      <c r="A358" s="22">
        <v>41091</v>
      </c>
      <c r="B358" s="17">
        <v>20409</v>
      </c>
      <c r="C358" s="17">
        <v>0</v>
      </c>
      <c r="D358" s="17">
        <v>0</v>
      </c>
      <c r="E358" s="17">
        <v>1479</v>
      </c>
      <c r="F358" s="17">
        <v>536</v>
      </c>
      <c r="G358" s="17">
        <v>1014</v>
      </c>
      <c r="H358" s="17">
        <v>0</v>
      </c>
      <c r="I358" s="17">
        <v>0</v>
      </c>
      <c r="J358" s="17">
        <v>56994</v>
      </c>
      <c r="K358" s="17">
        <v>0</v>
      </c>
      <c r="L358" s="17">
        <v>856</v>
      </c>
      <c r="M358" s="17">
        <v>41800</v>
      </c>
      <c r="N358" s="17">
        <v>44</v>
      </c>
      <c r="O358" s="17">
        <v>0</v>
      </c>
      <c r="P358" s="17">
        <v>1</v>
      </c>
      <c r="Q358" s="17">
        <v>18</v>
      </c>
      <c r="R358" s="17">
        <v>3344</v>
      </c>
      <c r="S358" s="17">
        <v>104613</v>
      </c>
      <c r="T358" s="17">
        <v>0</v>
      </c>
      <c r="U358" s="17">
        <v>17548</v>
      </c>
      <c r="V358" s="17">
        <v>18</v>
      </c>
      <c r="W358" s="17">
        <v>356</v>
      </c>
      <c r="X358" s="17">
        <v>26181</v>
      </c>
      <c r="Y358" s="17">
        <v>72768</v>
      </c>
      <c r="Z358" s="17">
        <v>38069</v>
      </c>
      <c r="AA358" s="17">
        <v>21802</v>
      </c>
      <c r="AB358" s="17">
        <v>63380</v>
      </c>
      <c r="AC358" s="17">
        <v>34099</v>
      </c>
      <c r="AD358" s="17">
        <v>34581</v>
      </c>
      <c r="AE358" s="17">
        <v>31678</v>
      </c>
      <c r="AF358" s="17">
        <v>0</v>
      </c>
      <c r="AG358" s="17">
        <v>0</v>
      </c>
      <c r="AH358" s="17">
        <v>9644</v>
      </c>
      <c r="AI358" s="17">
        <v>89944</v>
      </c>
      <c r="AJ358" s="17">
        <v>10247</v>
      </c>
      <c r="AK358" s="17">
        <v>391</v>
      </c>
      <c r="AL358" s="17">
        <v>605</v>
      </c>
      <c r="AM358" s="17">
        <v>9661</v>
      </c>
      <c r="AN358" s="17">
        <v>123791</v>
      </c>
      <c r="AO358" s="17">
        <v>0</v>
      </c>
      <c r="AP358" s="17">
        <v>0</v>
      </c>
      <c r="AQ358" s="17">
        <v>815871</v>
      </c>
      <c r="AR358" s="18"/>
      <c r="AS358" s="18"/>
    </row>
    <row r="359" spans="1:45" s="19" customFormat="1" ht="12" customHeight="1">
      <c r="A359" s="22">
        <v>41122</v>
      </c>
      <c r="B359" s="17">
        <v>25584</v>
      </c>
      <c r="C359" s="17">
        <v>0</v>
      </c>
      <c r="D359" s="17">
        <v>0</v>
      </c>
      <c r="E359" s="17">
        <v>4338</v>
      </c>
      <c r="F359" s="17">
        <v>465</v>
      </c>
      <c r="G359" s="17">
        <v>1399</v>
      </c>
      <c r="H359" s="17">
        <v>0</v>
      </c>
      <c r="I359" s="17">
        <v>23573</v>
      </c>
      <c r="J359" s="17">
        <v>9387</v>
      </c>
      <c r="K359" s="17">
        <v>80</v>
      </c>
      <c r="L359" s="17">
        <v>405</v>
      </c>
      <c r="M359" s="17">
        <v>0</v>
      </c>
      <c r="N359" s="17">
        <v>69</v>
      </c>
      <c r="O359" s="17">
        <v>2998</v>
      </c>
      <c r="P359" s="17">
        <v>0</v>
      </c>
      <c r="Q359" s="17">
        <v>36</v>
      </c>
      <c r="R359" s="17">
        <v>4312</v>
      </c>
      <c r="S359" s="17">
        <v>86593</v>
      </c>
      <c r="T359" s="17">
        <v>0</v>
      </c>
      <c r="U359" s="17">
        <v>20182</v>
      </c>
      <c r="V359" s="17">
        <v>36</v>
      </c>
      <c r="W359" s="17">
        <v>587</v>
      </c>
      <c r="X359" s="17">
        <v>21783</v>
      </c>
      <c r="Y359" s="17">
        <v>63012</v>
      </c>
      <c r="Z359" s="17">
        <v>119</v>
      </c>
      <c r="AA359" s="17">
        <v>23608</v>
      </c>
      <c r="AB359" s="17">
        <v>53617</v>
      </c>
      <c r="AC359" s="17">
        <v>53710</v>
      </c>
      <c r="AD359" s="17">
        <v>60</v>
      </c>
      <c r="AE359" s="17">
        <v>1799</v>
      </c>
      <c r="AF359" s="17">
        <v>0</v>
      </c>
      <c r="AG359" s="17">
        <v>0</v>
      </c>
      <c r="AH359" s="17">
        <v>8345</v>
      </c>
      <c r="AI359" s="17">
        <v>94231</v>
      </c>
      <c r="AJ359" s="17">
        <v>12817</v>
      </c>
      <c r="AK359" s="17">
        <v>237</v>
      </c>
      <c r="AL359" s="17">
        <v>661</v>
      </c>
      <c r="AM359" s="17">
        <v>11028</v>
      </c>
      <c r="AN359" s="17">
        <v>106918</v>
      </c>
      <c r="AO359" s="17">
        <v>0</v>
      </c>
      <c r="AP359" s="17">
        <v>0</v>
      </c>
      <c r="AQ359" s="17">
        <v>631989</v>
      </c>
    </row>
    <row r="360" spans="1:45" s="19" customFormat="1" ht="12" customHeight="1">
      <c r="A360" s="22">
        <v>41153</v>
      </c>
      <c r="B360" s="17">
        <v>21355</v>
      </c>
      <c r="C360" s="17">
        <v>0</v>
      </c>
      <c r="D360" s="17">
        <v>0</v>
      </c>
      <c r="E360" s="17">
        <v>3825</v>
      </c>
      <c r="F360" s="17">
        <v>337</v>
      </c>
      <c r="G360" s="17">
        <v>927</v>
      </c>
      <c r="H360" s="17">
        <v>0</v>
      </c>
      <c r="I360" s="17">
        <v>0</v>
      </c>
      <c r="J360" s="17">
        <v>33107</v>
      </c>
      <c r="K360" s="17">
        <v>27644</v>
      </c>
      <c r="L360" s="17">
        <v>810</v>
      </c>
      <c r="M360" s="17">
        <v>32440</v>
      </c>
      <c r="N360" s="17">
        <v>92</v>
      </c>
      <c r="O360" s="17">
        <v>6100</v>
      </c>
      <c r="P360" s="17">
        <v>0</v>
      </c>
      <c r="Q360" s="17">
        <v>72</v>
      </c>
      <c r="R360" s="17">
        <v>2792</v>
      </c>
      <c r="S360" s="17">
        <v>133276</v>
      </c>
      <c r="T360" s="17">
        <v>0</v>
      </c>
      <c r="U360" s="17">
        <v>19269</v>
      </c>
      <c r="V360" s="17">
        <v>18</v>
      </c>
      <c r="W360" s="17">
        <v>809</v>
      </c>
      <c r="X360" s="17">
        <v>29405</v>
      </c>
      <c r="Y360" s="17">
        <v>53137</v>
      </c>
      <c r="Z360" s="17">
        <v>29157</v>
      </c>
      <c r="AA360" s="17">
        <v>22932</v>
      </c>
      <c r="AB360" s="17">
        <v>65241</v>
      </c>
      <c r="AC360" s="17">
        <v>12288</v>
      </c>
      <c r="AD360" s="17">
        <v>39</v>
      </c>
      <c r="AE360" s="17">
        <v>1336</v>
      </c>
      <c r="AF360" s="17">
        <v>0</v>
      </c>
      <c r="AG360" s="17">
        <v>0</v>
      </c>
      <c r="AH360" s="17">
        <v>7224</v>
      </c>
      <c r="AI360" s="17">
        <v>53420</v>
      </c>
      <c r="AJ360" s="17">
        <v>9039</v>
      </c>
      <c r="AK360" s="17">
        <v>14858</v>
      </c>
      <c r="AL360" s="17">
        <v>826</v>
      </c>
      <c r="AM360" s="17">
        <v>10345</v>
      </c>
      <c r="AN360" s="17">
        <v>84139</v>
      </c>
      <c r="AO360" s="17">
        <v>0</v>
      </c>
      <c r="AP360" s="17">
        <v>0</v>
      </c>
      <c r="AQ360" s="17">
        <v>676259</v>
      </c>
    </row>
    <row r="361" spans="1:45" s="19" customFormat="1" ht="12" customHeight="1">
      <c r="A361" s="22">
        <v>41183</v>
      </c>
      <c r="B361" s="17">
        <v>635</v>
      </c>
      <c r="C361" s="17">
        <v>0</v>
      </c>
      <c r="D361" s="17">
        <v>0</v>
      </c>
      <c r="E361" s="17">
        <v>3412</v>
      </c>
      <c r="F361" s="17">
        <v>494</v>
      </c>
      <c r="G361" s="17">
        <v>1184</v>
      </c>
      <c r="H361" s="17">
        <v>0</v>
      </c>
      <c r="I361" s="17">
        <v>90</v>
      </c>
      <c r="J361" s="17">
        <v>1732</v>
      </c>
      <c r="K361" s="17">
        <v>0</v>
      </c>
      <c r="L361" s="17">
        <v>713</v>
      </c>
      <c r="M361" s="17">
        <v>41800</v>
      </c>
      <c r="N361" s="17">
        <v>53</v>
      </c>
      <c r="O361" s="17">
        <v>10086</v>
      </c>
      <c r="P361" s="17">
        <v>0</v>
      </c>
      <c r="Q361" s="17">
        <v>36</v>
      </c>
      <c r="R361" s="17">
        <v>3080</v>
      </c>
      <c r="S361" s="17">
        <v>97204</v>
      </c>
      <c r="T361" s="17">
        <v>0</v>
      </c>
      <c r="U361" s="17">
        <v>0</v>
      </c>
      <c r="V361" s="17">
        <v>36</v>
      </c>
      <c r="W361" s="17">
        <v>652</v>
      </c>
      <c r="X361" s="17">
        <v>31604</v>
      </c>
      <c r="Y361" s="17">
        <v>47924</v>
      </c>
      <c r="Z361" s="17">
        <v>123</v>
      </c>
      <c r="AA361" s="17">
        <v>20953</v>
      </c>
      <c r="AB361" s="17">
        <v>53616</v>
      </c>
      <c r="AC361" s="17">
        <v>59952</v>
      </c>
      <c r="AD361" s="17">
        <v>54</v>
      </c>
      <c r="AE361" s="17">
        <v>20852</v>
      </c>
      <c r="AF361" s="17">
        <v>0</v>
      </c>
      <c r="AG361" s="17">
        <v>0</v>
      </c>
      <c r="AH361" s="17">
        <v>11574</v>
      </c>
      <c r="AI361" s="17">
        <v>90449</v>
      </c>
      <c r="AJ361" s="17">
        <v>6753</v>
      </c>
      <c r="AK361" s="17">
        <v>6305</v>
      </c>
      <c r="AL361" s="17">
        <v>1233</v>
      </c>
      <c r="AM361" s="17">
        <v>10115</v>
      </c>
      <c r="AN361" s="17">
        <v>112365</v>
      </c>
      <c r="AO361" s="17">
        <v>0</v>
      </c>
      <c r="AP361" s="17">
        <v>0</v>
      </c>
      <c r="AQ361" s="17">
        <v>635079</v>
      </c>
    </row>
    <row r="362" spans="1:45" s="19" customFormat="1" ht="12" customHeight="1">
      <c r="A362" s="22">
        <v>41214</v>
      </c>
      <c r="B362" s="17">
        <v>18219</v>
      </c>
      <c r="C362" s="17">
        <v>0</v>
      </c>
      <c r="D362" s="17">
        <v>0</v>
      </c>
      <c r="E362" s="17">
        <v>4030</v>
      </c>
      <c r="F362" s="17">
        <v>370</v>
      </c>
      <c r="G362" s="17">
        <v>1486</v>
      </c>
      <c r="H362" s="17">
        <v>0</v>
      </c>
      <c r="I362" s="17">
        <v>5415</v>
      </c>
      <c r="J362" s="17">
        <v>51074</v>
      </c>
      <c r="K362" s="17">
        <v>134</v>
      </c>
      <c r="L362" s="17">
        <v>18</v>
      </c>
      <c r="M362" s="17">
        <v>0</v>
      </c>
      <c r="N362" s="17">
        <v>77</v>
      </c>
      <c r="O362" s="17">
        <v>0</v>
      </c>
      <c r="P362" s="17">
        <v>0</v>
      </c>
      <c r="Q362" s="17">
        <v>408</v>
      </c>
      <c r="R362" s="17">
        <v>2330</v>
      </c>
      <c r="S362" s="17">
        <v>118129</v>
      </c>
      <c r="T362" s="17">
        <v>0</v>
      </c>
      <c r="U362" s="17">
        <v>20176</v>
      </c>
      <c r="V362" s="17">
        <v>36</v>
      </c>
      <c r="W362" s="17">
        <v>1803</v>
      </c>
      <c r="X362" s="17">
        <v>25724</v>
      </c>
      <c r="Y362" s="17">
        <v>47306</v>
      </c>
      <c r="Z362" s="17">
        <v>41099</v>
      </c>
      <c r="AA362" s="17">
        <v>21297</v>
      </c>
      <c r="AB362" s="17">
        <v>60137</v>
      </c>
      <c r="AC362" s="17">
        <v>29418</v>
      </c>
      <c r="AD362" s="17">
        <v>46374</v>
      </c>
      <c r="AE362" s="17">
        <v>1815</v>
      </c>
      <c r="AF362" s="17">
        <v>0</v>
      </c>
      <c r="AG362" s="17">
        <v>0</v>
      </c>
      <c r="AH362" s="17">
        <v>6540</v>
      </c>
      <c r="AI362" s="17">
        <v>100500</v>
      </c>
      <c r="AJ362" s="17">
        <v>6993</v>
      </c>
      <c r="AK362" s="17">
        <v>6966</v>
      </c>
      <c r="AL362" s="17">
        <v>0</v>
      </c>
      <c r="AM362" s="17">
        <v>7027</v>
      </c>
      <c r="AN362" s="17">
        <v>58308</v>
      </c>
      <c r="AO362" s="17">
        <v>0</v>
      </c>
      <c r="AP362" s="17">
        <v>0</v>
      </c>
      <c r="AQ362" s="17">
        <v>683209</v>
      </c>
    </row>
    <row r="363" spans="1:45" s="19" customFormat="1" ht="12" customHeight="1">
      <c r="A363" s="22">
        <v>41244</v>
      </c>
      <c r="B363" s="17">
        <v>179</v>
      </c>
      <c r="C363" s="17">
        <v>0</v>
      </c>
      <c r="D363" s="17">
        <v>0</v>
      </c>
      <c r="E363" s="17">
        <v>5012</v>
      </c>
      <c r="F363" s="17">
        <v>356</v>
      </c>
      <c r="G363" s="17">
        <v>2151</v>
      </c>
      <c r="H363" s="17">
        <v>0</v>
      </c>
      <c r="I363" s="17">
        <v>5321</v>
      </c>
      <c r="J363" s="17">
        <v>754</v>
      </c>
      <c r="K363" s="17">
        <v>466</v>
      </c>
      <c r="L363" s="17">
        <v>22558</v>
      </c>
      <c r="M363" s="17">
        <v>38500</v>
      </c>
      <c r="N363" s="17">
        <v>67</v>
      </c>
      <c r="O363" s="17">
        <v>13</v>
      </c>
      <c r="P363" s="17">
        <v>0</v>
      </c>
      <c r="Q363" s="17">
        <v>0</v>
      </c>
      <c r="R363" s="17">
        <v>1039</v>
      </c>
      <c r="S363" s="17">
        <v>139438</v>
      </c>
      <c r="T363" s="17">
        <v>0</v>
      </c>
      <c r="U363" s="17">
        <v>19</v>
      </c>
      <c r="V363" s="17">
        <v>18</v>
      </c>
      <c r="W363" s="17">
        <v>1920</v>
      </c>
      <c r="X363" s="17">
        <v>26694</v>
      </c>
      <c r="Y363" s="17">
        <v>37744</v>
      </c>
      <c r="Z363" s="17">
        <v>55</v>
      </c>
      <c r="AA363" s="17">
        <v>11088</v>
      </c>
      <c r="AB363" s="17">
        <v>44027</v>
      </c>
      <c r="AC363" s="17">
        <v>0</v>
      </c>
      <c r="AD363" s="17">
        <v>18</v>
      </c>
      <c r="AE363" s="17">
        <v>1461</v>
      </c>
      <c r="AF363" s="17">
        <v>0</v>
      </c>
      <c r="AG363" s="17">
        <v>0</v>
      </c>
      <c r="AH363" s="17">
        <v>8871</v>
      </c>
      <c r="AI363" s="17">
        <v>47776</v>
      </c>
      <c r="AJ363" s="17">
        <v>8495</v>
      </c>
      <c r="AK363" s="17">
        <v>6794</v>
      </c>
      <c r="AL363" s="17">
        <v>0</v>
      </c>
      <c r="AM363" s="17">
        <v>3714</v>
      </c>
      <c r="AN363" s="17">
        <v>70311</v>
      </c>
      <c r="AO363" s="17">
        <v>0</v>
      </c>
      <c r="AP363" s="17">
        <v>0</v>
      </c>
      <c r="AQ363" s="17">
        <v>484859</v>
      </c>
    </row>
    <row r="364" spans="1:45" s="19" customFormat="1" ht="12" customHeight="1">
      <c r="A364" s="22">
        <v>41275</v>
      </c>
      <c r="B364" s="17">
        <v>273</v>
      </c>
      <c r="C364" s="17">
        <v>0</v>
      </c>
      <c r="D364" s="17">
        <v>0</v>
      </c>
      <c r="E364" s="17">
        <v>4553</v>
      </c>
      <c r="F364" s="17">
        <v>420</v>
      </c>
      <c r="G364" s="17">
        <v>1644</v>
      </c>
      <c r="H364" s="17">
        <v>0</v>
      </c>
      <c r="I364" s="17">
        <v>0</v>
      </c>
      <c r="J364" s="17">
        <v>18675</v>
      </c>
      <c r="K364" s="17">
        <v>134</v>
      </c>
      <c r="L364" s="17">
        <v>1350</v>
      </c>
      <c r="M364" s="17">
        <v>0</v>
      </c>
      <c r="N364" s="17">
        <v>92</v>
      </c>
      <c r="O364" s="17">
        <v>0</v>
      </c>
      <c r="P364" s="17">
        <v>0</v>
      </c>
      <c r="Q364" s="17">
        <v>0</v>
      </c>
      <c r="R364" s="17">
        <v>384</v>
      </c>
      <c r="S364" s="17">
        <v>23033</v>
      </c>
      <c r="T364" s="17">
        <v>0</v>
      </c>
      <c r="U364" s="17">
        <v>0</v>
      </c>
      <c r="V364" s="17">
        <v>36</v>
      </c>
      <c r="W364" s="17">
        <v>1458</v>
      </c>
      <c r="X364" s="17">
        <v>22111</v>
      </c>
      <c r="Y364" s="17">
        <v>19047</v>
      </c>
      <c r="Z364" s="17">
        <v>39107</v>
      </c>
      <c r="AA364" s="17">
        <v>7256</v>
      </c>
      <c r="AB364" s="17">
        <v>233</v>
      </c>
      <c r="AC364" s="17">
        <v>34261</v>
      </c>
      <c r="AD364" s="17">
        <v>129</v>
      </c>
      <c r="AE364" s="17">
        <v>26536</v>
      </c>
      <c r="AF364" s="17">
        <v>0</v>
      </c>
      <c r="AG364" s="17">
        <v>75</v>
      </c>
      <c r="AH364" s="17">
        <v>4856</v>
      </c>
      <c r="AI364" s="17">
        <v>143757</v>
      </c>
      <c r="AJ364" s="17">
        <v>9780</v>
      </c>
      <c r="AK364" s="17">
        <v>11847</v>
      </c>
      <c r="AL364" s="17">
        <v>3157</v>
      </c>
      <c r="AM364" s="17">
        <v>1719</v>
      </c>
      <c r="AN364" s="17">
        <v>88441</v>
      </c>
      <c r="AO364" s="17">
        <v>0</v>
      </c>
      <c r="AP364" s="17">
        <v>19</v>
      </c>
      <c r="AQ364" s="17">
        <v>464383</v>
      </c>
    </row>
    <row r="365" spans="1:45" s="19" customFormat="1" ht="12" customHeight="1">
      <c r="A365" s="22">
        <v>41306</v>
      </c>
      <c r="B365" s="17">
        <v>1360</v>
      </c>
      <c r="C365" s="17">
        <v>0</v>
      </c>
      <c r="D365" s="17">
        <v>0</v>
      </c>
      <c r="E365" s="17">
        <v>2834</v>
      </c>
      <c r="F365" s="17">
        <v>316</v>
      </c>
      <c r="G365" s="17">
        <v>1123</v>
      </c>
      <c r="H365" s="17">
        <v>0</v>
      </c>
      <c r="I365" s="17">
        <v>0</v>
      </c>
      <c r="J365" s="17">
        <v>410</v>
      </c>
      <c r="K365" s="17">
        <v>52</v>
      </c>
      <c r="L365" s="17">
        <v>0</v>
      </c>
      <c r="M365" s="17">
        <v>38500</v>
      </c>
      <c r="N365" s="17">
        <v>0</v>
      </c>
      <c r="O365" s="17">
        <v>4412</v>
      </c>
      <c r="P365" s="17">
        <v>0</v>
      </c>
      <c r="Q365" s="17">
        <v>0</v>
      </c>
      <c r="R365" s="17">
        <v>337</v>
      </c>
      <c r="S365" s="17">
        <v>25402</v>
      </c>
      <c r="T365" s="17">
        <v>0</v>
      </c>
      <c r="U365" s="17">
        <v>18</v>
      </c>
      <c r="V365" s="17">
        <v>18</v>
      </c>
      <c r="W365" s="17">
        <v>1840</v>
      </c>
      <c r="X365" s="17">
        <v>7646</v>
      </c>
      <c r="Y365" s="17">
        <v>4785</v>
      </c>
      <c r="Z365" s="17">
        <v>16</v>
      </c>
      <c r="AA365" s="17">
        <v>10442</v>
      </c>
      <c r="AB365" s="17">
        <v>141</v>
      </c>
      <c r="AC365" s="17">
        <v>30045</v>
      </c>
      <c r="AD365" s="17">
        <v>96</v>
      </c>
      <c r="AE365" s="17">
        <v>866</v>
      </c>
      <c r="AF365" s="17">
        <v>0</v>
      </c>
      <c r="AG365" s="17">
        <v>0</v>
      </c>
      <c r="AH365" s="17">
        <v>7152</v>
      </c>
      <c r="AI365" s="17">
        <v>92233</v>
      </c>
      <c r="AJ365" s="17">
        <v>9294</v>
      </c>
      <c r="AK365" s="17">
        <v>13291</v>
      </c>
      <c r="AL365" s="17">
        <v>0</v>
      </c>
      <c r="AM365" s="17">
        <v>1663</v>
      </c>
      <c r="AN365" s="17">
        <v>61295</v>
      </c>
      <c r="AO365" s="17">
        <v>0</v>
      </c>
      <c r="AP365" s="17">
        <v>0</v>
      </c>
      <c r="AQ365" s="17">
        <v>315587</v>
      </c>
    </row>
    <row r="366" spans="1:45" s="19" customFormat="1" ht="12" customHeight="1">
      <c r="A366" s="22">
        <v>41334</v>
      </c>
      <c r="B366" s="17">
        <v>459</v>
      </c>
      <c r="C366" s="17">
        <v>20</v>
      </c>
      <c r="D366" s="17">
        <v>0</v>
      </c>
      <c r="E366" s="17">
        <v>2942</v>
      </c>
      <c r="F366" s="17">
        <v>513</v>
      </c>
      <c r="G366" s="17">
        <v>1285</v>
      </c>
      <c r="H366" s="17">
        <v>0</v>
      </c>
      <c r="I366" s="17">
        <v>0</v>
      </c>
      <c r="J366" s="17">
        <v>8445</v>
      </c>
      <c r="K366" s="17">
        <v>0</v>
      </c>
      <c r="L366" s="17">
        <v>56</v>
      </c>
      <c r="M366" s="17">
        <v>0</v>
      </c>
      <c r="N366" s="17">
        <v>114</v>
      </c>
      <c r="O366" s="17">
        <v>6</v>
      </c>
      <c r="P366" s="17">
        <v>0</v>
      </c>
      <c r="Q366" s="17">
        <v>0</v>
      </c>
      <c r="R366" s="17">
        <v>344</v>
      </c>
      <c r="S366" s="17">
        <v>54615</v>
      </c>
      <c r="T366" s="17">
        <v>0</v>
      </c>
      <c r="U366" s="17">
        <v>0</v>
      </c>
      <c r="V366" s="17">
        <v>54</v>
      </c>
      <c r="W366" s="17">
        <v>2801</v>
      </c>
      <c r="X366" s="17">
        <v>10962</v>
      </c>
      <c r="Y366" s="17">
        <v>16799</v>
      </c>
      <c r="Z366" s="17">
        <v>46478</v>
      </c>
      <c r="AA366" s="17">
        <v>13388</v>
      </c>
      <c r="AB366" s="17">
        <v>13286</v>
      </c>
      <c r="AC366" s="17">
        <v>36390</v>
      </c>
      <c r="AD366" s="17">
        <v>47162</v>
      </c>
      <c r="AE366" s="17">
        <v>26965</v>
      </c>
      <c r="AF366" s="17">
        <v>0</v>
      </c>
      <c r="AG366" s="17">
        <v>0</v>
      </c>
      <c r="AH366" s="17">
        <v>7530</v>
      </c>
      <c r="AI366" s="17">
        <v>48754</v>
      </c>
      <c r="AJ366" s="17">
        <v>11426</v>
      </c>
      <c r="AK366" s="17">
        <v>803</v>
      </c>
      <c r="AL366" s="17">
        <v>0</v>
      </c>
      <c r="AM366" s="17">
        <v>3027</v>
      </c>
      <c r="AN366" s="17">
        <v>88852</v>
      </c>
      <c r="AO366" s="17">
        <v>0</v>
      </c>
      <c r="AP366" s="17">
        <v>0</v>
      </c>
      <c r="AQ366" s="17">
        <v>443476</v>
      </c>
    </row>
    <row r="367" spans="1:45" s="19" customFormat="1" ht="12" customHeight="1">
      <c r="A367" s="22">
        <v>41365</v>
      </c>
      <c r="B367" s="17">
        <v>20101</v>
      </c>
      <c r="C367" s="17">
        <v>40</v>
      </c>
      <c r="D367" s="17">
        <v>0</v>
      </c>
      <c r="E367" s="17">
        <v>5021</v>
      </c>
      <c r="F367" s="17">
        <v>724</v>
      </c>
      <c r="G367" s="17">
        <v>857</v>
      </c>
      <c r="H367" s="17">
        <v>0</v>
      </c>
      <c r="I367" s="17">
        <v>0</v>
      </c>
      <c r="J367" s="17">
        <v>9426</v>
      </c>
      <c r="K367" s="17">
        <v>348</v>
      </c>
      <c r="L367" s="17">
        <v>1812</v>
      </c>
      <c r="M367" s="17">
        <v>38500</v>
      </c>
      <c r="N367" s="17">
        <v>76</v>
      </c>
      <c r="O367" s="17">
        <v>2700</v>
      </c>
      <c r="P367" s="17">
        <v>0</v>
      </c>
      <c r="Q367" s="17">
        <v>0</v>
      </c>
      <c r="R367" s="17">
        <v>1089</v>
      </c>
      <c r="S367" s="17">
        <v>90061</v>
      </c>
      <c r="T367" s="17">
        <v>0</v>
      </c>
      <c r="U367" s="17">
        <v>18652</v>
      </c>
      <c r="V367" s="17">
        <v>36</v>
      </c>
      <c r="W367" s="17">
        <v>1259</v>
      </c>
      <c r="X367" s="17">
        <v>15172</v>
      </c>
      <c r="Y367" s="17">
        <v>54448</v>
      </c>
      <c r="Z367" s="17">
        <v>37388</v>
      </c>
      <c r="AA367" s="17">
        <v>15279</v>
      </c>
      <c r="AB367" s="17">
        <v>44662</v>
      </c>
      <c r="AC367" s="17">
        <v>40715</v>
      </c>
      <c r="AD367" s="17">
        <v>79</v>
      </c>
      <c r="AE367" s="17">
        <v>1548</v>
      </c>
      <c r="AF367" s="17">
        <v>0</v>
      </c>
      <c r="AG367" s="17">
        <v>0</v>
      </c>
      <c r="AH367" s="17">
        <v>11758</v>
      </c>
      <c r="AI367" s="17">
        <v>94287</v>
      </c>
      <c r="AJ367" s="17">
        <v>11614</v>
      </c>
      <c r="AK367" s="17">
        <v>6960</v>
      </c>
      <c r="AL367" s="17">
        <v>0</v>
      </c>
      <c r="AM367" s="17">
        <v>5418</v>
      </c>
      <c r="AN367" s="17">
        <v>110957</v>
      </c>
      <c r="AO367" s="17">
        <v>0</v>
      </c>
      <c r="AP367" s="17">
        <v>0</v>
      </c>
      <c r="AQ367" s="17">
        <v>640987</v>
      </c>
    </row>
    <row r="368" spans="1:45" s="19" customFormat="1" ht="12" customHeight="1">
      <c r="A368" s="22">
        <v>41395</v>
      </c>
      <c r="B368" s="17">
        <v>1729</v>
      </c>
      <c r="C368" s="17">
        <v>0</v>
      </c>
      <c r="D368" s="17">
        <v>0</v>
      </c>
      <c r="E368" s="17">
        <v>3462</v>
      </c>
      <c r="F368" s="17">
        <v>564</v>
      </c>
      <c r="G368" s="17">
        <v>875</v>
      </c>
      <c r="H368" s="17">
        <v>0</v>
      </c>
      <c r="I368" s="17">
        <v>0</v>
      </c>
      <c r="J368" s="17">
        <v>3166</v>
      </c>
      <c r="K368" s="17">
        <v>2859</v>
      </c>
      <c r="L368" s="17">
        <v>1388</v>
      </c>
      <c r="M368" s="17">
        <v>0</v>
      </c>
      <c r="N368" s="17">
        <v>19</v>
      </c>
      <c r="O368" s="17">
        <v>4500</v>
      </c>
      <c r="P368" s="17">
        <v>0</v>
      </c>
      <c r="Q368" s="17">
        <v>397</v>
      </c>
      <c r="R368" s="17">
        <v>2083</v>
      </c>
      <c r="S368" s="17">
        <v>108150</v>
      </c>
      <c r="T368" s="17">
        <v>0</v>
      </c>
      <c r="U368" s="17">
        <v>19</v>
      </c>
      <c r="V368" s="17">
        <v>18</v>
      </c>
      <c r="W368" s="17">
        <v>32</v>
      </c>
      <c r="X368" s="17">
        <v>19969</v>
      </c>
      <c r="Y368" s="17">
        <v>41884</v>
      </c>
      <c r="Z368" s="17">
        <v>7305</v>
      </c>
      <c r="AA368" s="17">
        <v>26739</v>
      </c>
      <c r="AB368" s="17">
        <v>43484</v>
      </c>
      <c r="AC368" s="17">
        <v>34703</v>
      </c>
      <c r="AD368" s="17">
        <v>68</v>
      </c>
      <c r="AE368" s="17">
        <v>32168</v>
      </c>
      <c r="AF368" s="17">
        <v>0</v>
      </c>
      <c r="AG368" s="17">
        <v>0</v>
      </c>
      <c r="AH368" s="17">
        <v>10693</v>
      </c>
      <c r="AI368" s="17">
        <v>133034</v>
      </c>
      <c r="AJ368" s="17">
        <v>11597</v>
      </c>
      <c r="AK368" s="17">
        <v>16231</v>
      </c>
      <c r="AL368" s="17">
        <v>0</v>
      </c>
      <c r="AM368" s="17">
        <v>19025</v>
      </c>
      <c r="AN368" s="17">
        <v>124404</v>
      </c>
      <c r="AO368" s="17">
        <v>0</v>
      </c>
      <c r="AP368" s="17">
        <v>21</v>
      </c>
      <c r="AQ368" s="17">
        <v>650586</v>
      </c>
    </row>
    <row r="369" spans="1:43" s="19" customFormat="1" ht="12" customHeight="1">
      <c r="A369" s="22">
        <v>41426</v>
      </c>
      <c r="B369" s="17">
        <v>4186</v>
      </c>
      <c r="C369" s="17">
        <v>0</v>
      </c>
      <c r="D369" s="17">
        <v>0</v>
      </c>
      <c r="E369" s="17">
        <v>7023</v>
      </c>
      <c r="F369" s="17">
        <v>593</v>
      </c>
      <c r="G369" s="17">
        <v>1949</v>
      </c>
      <c r="H369" s="17">
        <v>0</v>
      </c>
      <c r="I369" s="17">
        <v>0</v>
      </c>
      <c r="J369" s="17">
        <v>17657</v>
      </c>
      <c r="K369" s="17">
        <v>671</v>
      </c>
      <c r="L369" s="17">
        <v>1080</v>
      </c>
      <c r="M369" s="17">
        <v>38501</v>
      </c>
      <c r="N369" s="17">
        <v>17</v>
      </c>
      <c r="O369" s="17">
        <v>5485</v>
      </c>
      <c r="P369" s="17">
        <v>0</v>
      </c>
      <c r="Q369" s="17">
        <v>27</v>
      </c>
      <c r="R369" s="17">
        <v>2073</v>
      </c>
      <c r="S369" s="17">
        <v>115205</v>
      </c>
      <c r="T369" s="17">
        <v>0</v>
      </c>
      <c r="U369" s="17">
        <v>17180</v>
      </c>
      <c r="V369" s="17">
        <v>0</v>
      </c>
      <c r="W369" s="17">
        <v>0</v>
      </c>
      <c r="X369" s="17">
        <v>12618</v>
      </c>
      <c r="Y369" s="17">
        <v>46330</v>
      </c>
      <c r="Z369" s="17">
        <v>78808</v>
      </c>
      <c r="AA369" s="17">
        <v>22044</v>
      </c>
      <c r="AB369" s="17">
        <v>63717</v>
      </c>
      <c r="AC369" s="17">
        <v>65638</v>
      </c>
      <c r="AD369" s="17">
        <v>47951</v>
      </c>
      <c r="AE369" s="17">
        <v>2057</v>
      </c>
      <c r="AF369" s="17">
        <v>0</v>
      </c>
      <c r="AG369" s="17">
        <v>0</v>
      </c>
      <c r="AH369" s="17">
        <v>8243</v>
      </c>
      <c r="AI369" s="17">
        <v>101091</v>
      </c>
      <c r="AJ369" s="17">
        <v>8629</v>
      </c>
      <c r="AK369" s="17">
        <v>694</v>
      </c>
      <c r="AL369" s="17">
        <v>0</v>
      </c>
      <c r="AM369" s="17">
        <v>9009</v>
      </c>
      <c r="AN369" s="17">
        <v>97705</v>
      </c>
      <c r="AO369" s="17">
        <v>0</v>
      </c>
      <c r="AP369" s="17">
        <v>21</v>
      </c>
      <c r="AQ369" s="17">
        <v>776202</v>
      </c>
    </row>
    <row r="370" spans="1:43" s="19" customFormat="1" ht="12" customHeight="1">
      <c r="A370" s="22">
        <v>41456</v>
      </c>
      <c r="B370" s="17">
        <v>17850</v>
      </c>
      <c r="C370" s="17">
        <v>60</v>
      </c>
      <c r="D370" s="17">
        <v>0</v>
      </c>
      <c r="E370" s="17">
        <v>6675</v>
      </c>
      <c r="F370" s="17">
        <v>375</v>
      </c>
      <c r="G370" s="17">
        <v>2661</v>
      </c>
      <c r="H370" s="17">
        <v>0</v>
      </c>
      <c r="I370" s="17">
        <v>57</v>
      </c>
      <c r="J370" s="17">
        <v>8104</v>
      </c>
      <c r="K370" s="17">
        <v>268</v>
      </c>
      <c r="L370" s="17">
        <v>675</v>
      </c>
      <c r="M370" s="17">
        <v>0</v>
      </c>
      <c r="N370" s="17">
        <v>16</v>
      </c>
      <c r="O370" s="17">
        <v>4381</v>
      </c>
      <c r="P370" s="17">
        <v>0</v>
      </c>
      <c r="Q370" s="17">
        <v>635</v>
      </c>
      <c r="R370" s="17">
        <v>1907</v>
      </c>
      <c r="S370" s="17">
        <v>86044</v>
      </c>
      <c r="T370" s="17">
        <v>0</v>
      </c>
      <c r="U370" s="17">
        <v>17022</v>
      </c>
      <c r="V370" s="17">
        <v>38</v>
      </c>
      <c r="W370" s="17">
        <v>196</v>
      </c>
      <c r="X370" s="17">
        <v>14127</v>
      </c>
      <c r="Y370" s="17">
        <v>46246</v>
      </c>
      <c r="Z370" s="17">
        <v>37</v>
      </c>
      <c r="AA370" s="17">
        <v>28352</v>
      </c>
      <c r="AB370" s="17">
        <v>66954</v>
      </c>
      <c r="AC370" s="17">
        <v>48730</v>
      </c>
      <c r="AD370" s="17">
        <v>47390</v>
      </c>
      <c r="AE370" s="17">
        <v>2208</v>
      </c>
      <c r="AF370" s="17">
        <v>0</v>
      </c>
      <c r="AG370" s="17">
        <v>0</v>
      </c>
      <c r="AH370" s="17">
        <v>8683</v>
      </c>
      <c r="AI370" s="17">
        <v>99423</v>
      </c>
      <c r="AJ370" s="17">
        <v>13120</v>
      </c>
      <c r="AK370" s="17">
        <v>13689</v>
      </c>
      <c r="AL370" s="17">
        <v>0</v>
      </c>
      <c r="AM370" s="17">
        <v>9552</v>
      </c>
      <c r="AN370" s="17">
        <v>78553</v>
      </c>
      <c r="AO370" s="17">
        <v>0</v>
      </c>
      <c r="AP370" s="17">
        <v>63</v>
      </c>
      <c r="AQ370" s="17">
        <v>624091</v>
      </c>
    </row>
    <row r="371" spans="1:43" s="19" customFormat="1" ht="12" customHeight="1">
      <c r="A371" s="22">
        <v>41487</v>
      </c>
      <c r="B371" s="17">
        <v>19583</v>
      </c>
      <c r="C371" s="17">
        <v>60</v>
      </c>
      <c r="D371" s="17">
        <v>0</v>
      </c>
      <c r="E371" s="17">
        <v>5042</v>
      </c>
      <c r="F371" s="17">
        <v>478</v>
      </c>
      <c r="G371" s="17">
        <v>1499</v>
      </c>
      <c r="H371" s="17">
        <v>0</v>
      </c>
      <c r="I371" s="17">
        <v>208</v>
      </c>
      <c r="J371" s="17">
        <v>12559</v>
      </c>
      <c r="K371" s="17">
        <v>3007</v>
      </c>
      <c r="L371" s="17">
        <v>462</v>
      </c>
      <c r="M371" s="17">
        <v>38500</v>
      </c>
      <c r="N371" s="17">
        <v>18</v>
      </c>
      <c r="O371" s="17">
        <v>0</v>
      </c>
      <c r="P371" s="17">
        <v>0</v>
      </c>
      <c r="Q371" s="17">
        <v>0</v>
      </c>
      <c r="R371" s="17">
        <v>1919</v>
      </c>
      <c r="S371" s="17">
        <v>138453</v>
      </c>
      <c r="T371" s="17">
        <v>0</v>
      </c>
      <c r="U371" s="17">
        <v>35484</v>
      </c>
      <c r="V371" s="17">
        <v>0</v>
      </c>
      <c r="W371" s="17">
        <v>125</v>
      </c>
      <c r="X371" s="17">
        <v>27268</v>
      </c>
      <c r="Y371" s="17">
        <v>46269</v>
      </c>
      <c r="Z371" s="17">
        <v>46037</v>
      </c>
      <c r="AA371" s="17">
        <v>27746</v>
      </c>
      <c r="AB371" s="17">
        <v>72166</v>
      </c>
      <c r="AC371" s="17">
        <v>75286</v>
      </c>
      <c r="AD371" s="17">
        <v>98</v>
      </c>
      <c r="AE371" s="17">
        <v>26346</v>
      </c>
      <c r="AF371" s="17">
        <v>0</v>
      </c>
      <c r="AG371" s="17">
        <v>0</v>
      </c>
      <c r="AH371" s="17">
        <v>8236</v>
      </c>
      <c r="AI371" s="17">
        <v>92580</v>
      </c>
      <c r="AJ371" s="17">
        <v>10167</v>
      </c>
      <c r="AK371" s="17">
        <v>6013</v>
      </c>
      <c r="AL371" s="17">
        <v>0</v>
      </c>
      <c r="AM371" s="17">
        <v>10820</v>
      </c>
      <c r="AN371" s="17">
        <v>126925</v>
      </c>
      <c r="AO371" s="17">
        <v>0</v>
      </c>
      <c r="AP371" s="17">
        <v>0</v>
      </c>
      <c r="AQ371" s="17">
        <v>833354</v>
      </c>
    </row>
    <row r="372" spans="1:43" s="19" customFormat="1" ht="12" customHeight="1">
      <c r="A372" s="22">
        <v>41518</v>
      </c>
      <c r="B372" s="17">
        <v>1011</v>
      </c>
      <c r="C372" s="17">
        <v>0</v>
      </c>
      <c r="D372" s="17">
        <v>0</v>
      </c>
      <c r="E372" s="17">
        <v>3048</v>
      </c>
      <c r="F372" s="17">
        <v>368</v>
      </c>
      <c r="G372" s="17">
        <v>1253</v>
      </c>
      <c r="H372" s="17">
        <v>0</v>
      </c>
      <c r="I372" s="17">
        <v>190</v>
      </c>
      <c r="J372" s="17">
        <v>8450</v>
      </c>
      <c r="K372" s="17">
        <v>134</v>
      </c>
      <c r="L372" s="17">
        <v>57</v>
      </c>
      <c r="M372" s="17">
        <v>38500</v>
      </c>
      <c r="N372" s="17">
        <v>55</v>
      </c>
      <c r="O372" s="17">
        <v>4363</v>
      </c>
      <c r="P372" s="17">
        <v>0</v>
      </c>
      <c r="Q372" s="17">
        <v>108</v>
      </c>
      <c r="R372" s="17">
        <v>2046</v>
      </c>
      <c r="S372" s="17">
        <v>65188</v>
      </c>
      <c r="T372" s="17">
        <v>0</v>
      </c>
      <c r="U372" s="17">
        <v>18518</v>
      </c>
      <c r="V372" s="17">
        <v>36</v>
      </c>
      <c r="W372" s="17">
        <v>205</v>
      </c>
      <c r="X372" s="17">
        <v>28694</v>
      </c>
      <c r="Y372" s="17">
        <v>50637</v>
      </c>
      <c r="Z372" s="17">
        <v>209</v>
      </c>
      <c r="AA372" s="17">
        <v>27993</v>
      </c>
      <c r="AB372" s="17">
        <v>64822</v>
      </c>
      <c r="AC372" s="17">
        <v>38800</v>
      </c>
      <c r="AD372" s="17">
        <v>101</v>
      </c>
      <c r="AE372" s="17">
        <v>1404</v>
      </c>
      <c r="AF372" s="17">
        <v>0</v>
      </c>
      <c r="AG372" s="17">
        <v>0</v>
      </c>
      <c r="AH372" s="17">
        <v>6660</v>
      </c>
      <c r="AI372" s="17">
        <v>82396</v>
      </c>
      <c r="AJ372" s="17">
        <v>7051</v>
      </c>
      <c r="AK372" s="17">
        <v>6105</v>
      </c>
      <c r="AL372" s="17">
        <v>1402</v>
      </c>
      <c r="AM372" s="17">
        <v>8857</v>
      </c>
      <c r="AN372" s="17">
        <v>95645</v>
      </c>
      <c r="AO372" s="17">
        <v>0</v>
      </c>
      <c r="AP372" s="17">
        <v>40</v>
      </c>
      <c r="AQ372" s="17">
        <v>564346</v>
      </c>
    </row>
    <row r="373" spans="1:43" s="19" customFormat="1" ht="12" customHeight="1">
      <c r="A373" s="22">
        <v>41548</v>
      </c>
      <c r="B373" s="17">
        <v>24301</v>
      </c>
      <c r="C373" s="17">
        <v>0</v>
      </c>
      <c r="D373" s="17">
        <v>0</v>
      </c>
      <c r="E373" s="17">
        <v>3245</v>
      </c>
      <c r="F373" s="17">
        <v>327</v>
      </c>
      <c r="G373" s="17">
        <v>873</v>
      </c>
      <c r="H373" s="17">
        <v>0</v>
      </c>
      <c r="I373" s="17">
        <v>304</v>
      </c>
      <c r="J373" s="17">
        <v>50713</v>
      </c>
      <c r="K373" s="17">
        <v>0</v>
      </c>
      <c r="L373" s="17">
        <v>848</v>
      </c>
      <c r="M373" s="17">
        <v>0</v>
      </c>
      <c r="N373" s="17">
        <v>30</v>
      </c>
      <c r="O373" s="17">
        <v>40</v>
      </c>
      <c r="P373" s="17">
        <v>0</v>
      </c>
      <c r="Q373" s="17">
        <v>289</v>
      </c>
      <c r="R373" s="17">
        <v>2727</v>
      </c>
      <c r="S373" s="17">
        <v>121304</v>
      </c>
      <c r="T373" s="17">
        <v>0</v>
      </c>
      <c r="U373" s="17">
        <v>14546</v>
      </c>
      <c r="V373" s="17">
        <v>18</v>
      </c>
      <c r="W373" s="17">
        <v>0</v>
      </c>
      <c r="X373" s="17">
        <v>45442</v>
      </c>
      <c r="Y373" s="17">
        <v>59263</v>
      </c>
      <c r="Z373" s="17">
        <v>39042</v>
      </c>
      <c r="AA373" s="17">
        <v>24977</v>
      </c>
      <c r="AB373" s="17">
        <v>61713</v>
      </c>
      <c r="AC373" s="17">
        <v>40213</v>
      </c>
      <c r="AD373" s="17">
        <v>60</v>
      </c>
      <c r="AE373" s="17">
        <v>1002</v>
      </c>
      <c r="AF373" s="17">
        <v>0</v>
      </c>
      <c r="AG373" s="17">
        <v>0</v>
      </c>
      <c r="AH373" s="17">
        <v>15509</v>
      </c>
      <c r="AI373" s="17">
        <v>97995</v>
      </c>
      <c r="AJ373" s="17">
        <v>7278</v>
      </c>
      <c r="AK373" s="17">
        <v>8000</v>
      </c>
      <c r="AL373" s="17">
        <v>0</v>
      </c>
      <c r="AM373" s="17">
        <v>9892</v>
      </c>
      <c r="AN373" s="17">
        <v>105801</v>
      </c>
      <c r="AO373" s="17">
        <v>0</v>
      </c>
      <c r="AP373" s="17">
        <v>0</v>
      </c>
      <c r="AQ373" s="17">
        <v>735752</v>
      </c>
    </row>
    <row r="374" spans="1:43" s="19" customFormat="1" ht="12" customHeight="1">
      <c r="A374" s="22">
        <v>41579</v>
      </c>
      <c r="B374" s="17">
        <v>278</v>
      </c>
      <c r="C374" s="17">
        <v>0</v>
      </c>
      <c r="D374" s="17">
        <v>0</v>
      </c>
      <c r="E374" s="17">
        <v>2887</v>
      </c>
      <c r="F374" s="17">
        <v>379</v>
      </c>
      <c r="G374" s="17">
        <v>705</v>
      </c>
      <c r="H374" s="17">
        <v>0</v>
      </c>
      <c r="I374" s="17">
        <v>152</v>
      </c>
      <c r="J374" s="17">
        <v>3107</v>
      </c>
      <c r="K374" s="17">
        <v>15</v>
      </c>
      <c r="L374" s="17">
        <v>1793</v>
      </c>
      <c r="M374" s="17">
        <v>38500</v>
      </c>
      <c r="N374" s="17">
        <v>19</v>
      </c>
      <c r="O374" s="17">
        <v>67</v>
      </c>
      <c r="P374" s="17">
        <v>0</v>
      </c>
      <c r="Q374" s="17">
        <v>1007</v>
      </c>
      <c r="R374" s="17">
        <v>1355</v>
      </c>
      <c r="S374" s="17">
        <v>97344</v>
      </c>
      <c r="T374" s="17">
        <v>0</v>
      </c>
      <c r="U374" s="17">
        <v>0</v>
      </c>
      <c r="V374" s="17">
        <v>36</v>
      </c>
      <c r="W374" s="17">
        <v>0</v>
      </c>
      <c r="X374" s="17">
        <v>40089</v>
      </c>
      <c r="Y374" s="17">
        <v>32872</v>
      </c>
      <c r="Z374" s="17">
        <v>44509</v>
      </c>
      <c r="AA374" s="17">
        <v>22373</v>
      </c>
      <c r="AB374" s="17">
        <v>64315</v>
      </c>
      <c r="AC374" s="17">
        <v>60360</v>
      </c>
      <c r="AD374" s="17">
        <v>97</v>
      </c>
      <c r="AE374" s="17">
        <v>891</v>
      </c>
      <c r="AF374" s="17">
        <v>0</v>
      </c>
      <c r="AG374" s="17">
        <v>0</v>
      </c>
      <c r="AH374" s="17">
        <v>13280</v>
      </c>
      <c r="AI374" s="17">
        <v>95970</v>
      </c>
      <c r="AJ374" s="17">
        <v>6421</v>
      </c>
      <c r="AK374" s="17">
        <v>5782</v>
      </c>
      <c r="AL374" s="17">
        <v>0</v>
      </c>
      <c r="AM374" s="17">
        <v>7377</v>
      </c>
      <c r="AN374" s="17">
        <v>89727</v>
      </c>
      <c r="AO374" s="17">
        <v>0</v>
      </c>
      <c r="AP374" s="17">
        <v>20</v>
      </c>
      <c r="AQ374" s="17">
        <v>631727</v>
      </c>
    </row>
    <row r="375" spans="1:43" s="19" customFormat="1" ht="12" customHeight="1">
      <c r="A375" s="22">
        <v>41609</v>
      </c>
      <c r="B375" s="17">
        <v>366</v>
      </c>
      <c r="C375" s="17">
        <v>0</v>
      </c>
      <c r="D375" s="17">
        <v>0</v>
      </c>
      <c r="E375" s="17">
        <v>2581</v>
      </c>
      <c r="F375" s="17">
        <v>140</v>
      </c>
      <c r="G375" s="17">
        <v>582</v>
      </c>
      <c r="H375" s="17">
        <v>0</v>
      </c>
      <c r="I375" s="17">
        <v>133</v>
      </c>
      <c r="J375" s="17">
        <v>9413</v>
      </c>
      <c r="K375" s="17">
        <v>3062</v>
      </c>
      <c r="L375" s="17">
        <v>1620</v>
      </c>
      <c r="M375" s="17">
        <v>38500</v>
      </c>
      <c r="N375" s="17">
        <v>16</v>
      </c>
      <c r="O375" s="17">
        <v>8069</v>
      </c>
      <c r="P375" s="17">
        <v>0</v>
      </c>
      <c r="Q375" s="17">
        <v>660</v>
      </c>
      <c r="R375" s="17">
        <v>348</v>
      </c>
      <c r="S375" s="17">
        <v>136480</v>
      </c>
      <c r="T375" s="17">
        <v>0</v>
      </c>
      <c r="U375" s="17">
        <v>19107</v>
      </c>
      <c r="V375" s="17">
        <v>54</v>
      </c>
      <c r="W375" s="17">
        <v>0</v>
      </c>
      <c r="X375" s="17">
        <v>15233</v>
      </c>
      <c r="Y375" s="17">
        <v>38190</v>
      </c>
      <c r="Z375" s="17">
        <v>40038</v>
      </c>
      <c r="AA375" s="17">
        <v>5654</v>
      </c>
      <c r="AB375" s="17">
        <v>23837</v>
      </c>
      <c r="AC375" s="17">
        <v>29280</v>
      </c>
      <c r="AD375" s="17">
        <v>47384</v>
      </c>
      <c r="AE375" s="17">
        <v>25915</v>
      </c>
      <c r="AF375" s="17">
        <v>0</v>
      </c>
      <c r="AG375" s="17">
        <v>0</v>
      </c>
      <c r="AH375" s="17">
        <v>4698</v>
      </c>
      <c r="AI375" s="17">
        <v>55810</v>
      </c>
      <c r="AJ375" s="17">
        <v>8497</v>
      </c>
      <c r="AK375" s="17">
        <v>7892</v>
      </c>
      <c r="AL375" s="17">
        <v>0</v>
      </c>
      <c r="AM375" s="17">
        <v>2938</v>
      </c>
      <c r="AN375" s="17">
        <v>35925</v>
      </c>
      <c r="AO375" s="17">
        <v>0</v>
      </c>
      <c r="AP375" s="17">
        <v>20</v>
      </c>
      <c r="AQ375" s="17">
        <v>562442</v>
      </c>
    </row>
    <row r="376" spans="1:43" s="19" customFormat="1" ht="12" customHeight="1">
      <c r="A376" s="22">
        <v>41640</v>
      </c>
      <c r="B376" s="17">
        <v>331</v>
      </c>
      <c r="C376" s="17">
        <v>0</v>
      </c>
      <c r="D376" s="17">
        <v>0</v>
      </c>
      <c r="E376" s="17">
        <v>8846</v>
      </c>
      <c r="F376" s="17">
        <v>571</v>
      </c>
      <c r="G376" s="17">
        <v>3765</v>
      </c>
      <c r="H376" s="17">
        <v>0</v>
      </c>
      <c r="I376" s="17">
        <v>133</v>
      </c>
      <c r="J376" s="17">
        <v>57333</v>
      </c>
      <c r="K376" s="17">
        <v>0</v>
      </c>
      <c r="L376" s="17">
        <v>597</v>
      </c>
      <c r="M376" s="17">
        <v>35400</v>
      </c>
      <c r="N376" s="17">
        <v>0</v>
      </c>
      <c r="O376" s="17">
        <v>63</v>
      </c>
      <c r="P376" s="17">
        <v>0</v>
      </c>
      <c r="Q376" s="17">
        <v>54</v>
      </c>
      <c r="R376" s="17">
        <v>381</v>
      </c>
      <c r="S376" s="17">
        <v>19182</v>
      </c>
      <c r="T376" s="17">
        <v>0</v>
      </c>
      <c r="U376" s="17">
        <v>0</v>
      </c>
      <c r="V376" s="17">
        <v>0</v>
      </c>
      <c r="W376" s="17">
        <v>146</v>
      </c>
      <c r="X376" s="17">
        <v>6217</v>
      </c>
      <c r="Y376" s="17">
        <v>12217</v>
      </c>
      <c r="Z376" s="17">
        <v>36827</v>
      </c>
      <c r="AA376" s="17">
        <v>7835</v>
      </c>
      <c r="AB376" s="17">
        <v>15640</v>
      </c>
      <c r="AC376" s="17">
        <v>0</v>
      </c>
      <c r="AD376" s="17">
        <v>103</v>
      </c>
      <c r="AE376" s="17">
        <v>262</v>
      </c>
      <c r="AF376" s="17">
        <v>0</v>
      </c>
      <c r="AG376" s="17">
        <v>0</v>
      </c>
      <c r="AH376" s="17">
        <v>5522</v>
      </c>
      <c r="AI376" s="17">
        <v>99221</v>
      </c>
      <c r="AJ376" s="17">
        <v>8908</v>
      </c>
      <c r="AK376" s="17">
        <v>855</v>
      </c>
      <c r="AL376" s="17">
        <v>1400</v>
      </c>
      <c r="AM376" s="17">
        <v>1960</v>
      </c>
      <c r="AN376" s="17">
        <v>83211</v>
      </c>
      <c r="AO376" s="17">
        <v>0</v>
      </c>
      <c r="AP376" s="17">
        <v>40</v>
      </c>
      <c r="AQ376" s="17">
        <v>407020</v>
      </c>
    </row>
    <row r="377" spans="1:43" s="19" customFormat="1" ht="12" customHeight="1">
      <c r="A377" s="22">
        <v>41671</v>
      </c>
      <c r="B377" s="17">
        <v>1015</v>
      </c>
      <c r="C377" s="17">
        <v>0</v>
      </c>
      <c r="D377" s="17">
        <v>0</v>
      </c>
      <c r="E377" s="17">
        <v>2661</v>
      </c>
      <c r="F377" s="17">
        <v>271</v>
      </c>
      <c r="G377" s="17">
        <v>2058</v>
      </c>
      <c r="H377" s="17">
        <v>0</v>
      </c>
      <c r="I377" s="17">
        <v>0</v>
      </c>
      <c r="J377" s="17">
        <v>50712</v>
      </c>
      <c r="K377" s="17">
        <v>0</v>
      </c>
      <c r="L377" s="17">
        <v>76</v>
      </c>
      <c r="M377" s="17">
        <v>0</v>
      </c>
      <c r="N377" s="17">
        <v>37</v>
      </c>
      <c r="O377" s="17">
        <v>4411</v>
      </c>
      <c r="P377" s="17">
        <v>0</v>
      </c>
      <c r="Q377" s="17">
        <v>0</v>
      </c>
      <c r="R377" s="17">
        <v>355</v>
      </c>
      <c r="S377" s="17">
        <v>22027</v>
      </c>
      <c r="T377" s="17">
        <v>0</v>
      </c>
      <c r="U377" s="17">
        <v>0</v>
      </c>
      <c r="V377" s="17">
        <v>38</v>
      </c>
      <c r="W377" s="17">
        <v>0</v>
      </c>
      <c r="X377" s="17">
        <v>12548</v>
      </c>
      <c r="Y377" s="17">
        <v>11145</v>
      </c>
      <c r="Z377" s="17">
        <v>19</v>
      </c>
      <c r="AA377" s="17">
        <v>10159</v>
      </c>
      <c r="AB377" s="17">
        <v>234</v>
      </c>
      <c r="AC377" s="17">
        <v>29420</v>
      </c>
      <c r="AD377" s="17">
        <v>98</v>
      </c>
      <c r="AE377" s="17">
        <v>1650</v>
      </c>
      <c r="AF377" s="17">
        <v>0</v>
      </c>
      <c r="AG377" s="17">
        <v>0</v>
      </c>
      <c r="AH377" s="17">
        <v>9036</v>
      </c>
      <c r="AI377" s="17">
        <v>139750</v>
      </c>
      <c r="AJ377" s="17">
        <v>5914</v>
      </c>
      <c r="AK377" s="17">
        <v>16889</v>
      </c>
      <c r="AL377" s="17">
        <v>0</v>
      </c>
      <c r="AM377" s="17">
        <v>1192</v>
      </c>
      <c r="AN377" s="17">
        <v>64285</v>
      </c>
      <c r="AO377" s="17">
        <v>0</v>
      </c>
      <c r="AP377" s="17">
        <v>120</v>
      </c>
      <c r="AQ377" s="17">
        <v>386120</v>
      </c>
    </row>
    <row r="378" spans="1:43" s="19" customFormat="1" ht="12" customHeight="1">
      <c r="A378" s="22">
        <v>41699</v>
      </c>
      <c r="B378" s="17">
        <v>1066</v>
      </c>
      <c r="C378" s="17">
        <v>60</v>
      </c>
      <c r="D378" s="17">
        <v>0</v>
      </c>
      <c r="E378" s="17">
        <v>3652</v>
      </c>
      <c r="F378" s="17">
        <v>422</v>
      </c>
      <c r="G378" s="17">
        <v>1635</v>
      </c>
      <c r="H378" s="17">
        <v>0</v>
      </c>
      <c r="I378" s="17">
        <v>38</v>
      </c>
      <c r="J378" s="17">
        <v>7892</v>
      </c>
      <c r="K378" s="17">
        <v>0</v>
      </c>
      <c r="L378" s="17">
        <v>0</v>
      </c>
      <c r="M378" s="17">
        <v>35730</v>
      </c>
      <c r="N378" s="17">
        <v>0</v>
      </c>
      <c r="O378" s="17">
        <v>0</v>
      </c>
      <c r="P378" s="17">
        <v>0</v>
      </c>
      <c r="Q378" s="17">
        <v>877</v>
      </c>
      <c r="R378" s="17">
        <v>354</v>
      </c>
      <c r="S378" s="17">
        <v>32435</v>
      </c>
      <c r="T378" s="17">
        <v>0</v>
      </c>
      <c r="U378" s="17">
        <v>0</v>
      </c>
      <c r="V378" s="17">
        <v>111</v>
      </c>
      <c r="W378" s="17">
        <v>0</v>
      </c>
      <c r="X378" s="17">
        <v>17708</v>
      </c>
      <c r="Y378" s="17">
        <v>15261</v>
      </c>
      <c r="Z378" s="17">
        <v>37942</v>
      </c>
      <c r="AA378" s="17">
        <v>8914</v>
      </c>
      <c r="AB378" s="17">
        <v>161</v>
      </c>
      <c r="AC378" s="17">
        <v>73335</v>
      </c>
      <c r="AD378" s="17">
        <v>234</v>
      </c>
      <c r="AE378" s="17">
        <v>5066</v>
      </c>
      <c r="AF378" s="17">
        <v>0</v>
      </c>
      <c r="AG378" s="17">
        <v>0</v>
      </c>
      <c r="AH378" s="17">
        <v>7454</v>
      </c>
      <c r="AI378" s="17">
        <v>94252</v>
      </c>
      <c r="AJ378" s="17">
        <v>8881</v>
      </c>
      <c r="AK378" s="17">
        <v>9269</v>
      </c>
      <c r="AL378" s="17">
        <v>0</v>
      </c>
      <c r="AM378" s="17">
        <v>2671</v>
      </c>
      <c r="AN378" s="17">
        <v>100193</v>
      </c>
      <c r="AO378" s="17">
        <v>0</v>
      </c>
      <c r="AP378" s="17">
        <v>180</v>
      </c>
      <c r="AQ378" s="17">
        <v>465793</v>
      </c>
    </row>
    <row r="379" spans="1:43" s="19" customFormat="1" ht="12" customHeight="1">
      <c r="A379" s="22">
        <v>41730</v>
      </c>
      <c r="B379" s="17">
        <v>22277</v>
      </c>
      <c r="C379" s="17">
        <v>0</v>
      </c>
      <c r="D379" s="17">
        <v>0</v>
      </c>
      <c r="E379" s="17">
        <v>4026</v>
      </c>
      <c r="F379" s="17">
        <v>342</v>
      </c>
      <c r="G379" s="17">
        <v>1764</v>
      </c>
      <c r="H379" s="17">
        <v>0</v>
      </c>
      <c r="I379" s="17">
        <v>0</v>
      </c>
      <c r="J379" s="17">
        <v>54620</v>
      </c>
      <c r="K379" s="17">
        <v>363</v>
      </c>
      <c r="L379" s="17">
        <v>19</v>
      </c>
      <c r="M379" s="17">
        <v>5000</v>
      </c>
      <c r="N379" s="17">
        <v>35</v>
      </c>
      <c r="O379" s="17">
        <v>33</v>
      </c>
      <c r="P379" s="17">
        <v>38</v>
      </c>
      <c r="Q379" s="17">
        <v>162</v>
      </c>
      <c r="R379" s="17">
        <v>470</v>
      </c>
      <c r="S379" s="17">
        <v>96741</v>
      </c>
      <c r="T379" s="17">
        <v>0</v>
      </c>
      <c r="U379" s="17">
        <v>0</v>
      </c>
      <c r="V379" s="17">
        <v>54</v>
      </c>
      <c r="W379" s="17">
        <v>105</v>
      </c>
      <c r="X379" s="17">
        <v>19587</v>
      </c>
      <c r="Y379" s="17">
        <v>43148</v>
      </c>
      <c r="Z379" s="17">
        <v>662</v>
      </c>
      <c r="AA379" s="17">
        <v>15572</v>
      </c>
      <c r="AB379" s="17">
        <v>52733</v>
      </c>
      <c r="AC379" s="17">
        <v>0</v>
      </c>
      <c r="AD379" s="17">
        <v>118</v>
      </c>
      <c r="AE379" s="17">
        <v>26415</v>
      </c>
      <c r="AF379" s="17">
        <v>0</v>
      </c>
      <c r="AG379" s="17">
        <v>17</v>
      </c>
      <c r="AH379" s="17">
        <v>9258</v>
      </c>
      <c r="AI379" s="17">
        <v>91749</v>
      </c>
      <c r="AJ379" s="17">
        <v>9132</v>
      </c>
      <c r="AK379" s="17">
        <v>9189</v>
      </c>
      <c r="AL379" s="17">
        <v>0</v>
      </c>
      <c r="AM379" s="17">
        <v>2311</v>
      </c>
      <c r="AN379" s="17">
        <v>79133</v>
      </c>
      <c r="AO379" s="17">
        <v>0</v>
      </c>
      <c r="AP379" s="17">
        <v>100</v>
      </c>
      <c r="AQ379" s="17">
        <v>545173</v>
      </c>
    </row>
    <row r="380" spans="1:43" s="19" customFormat="1" ht="12" customHeight="1">
      <c r="A380" s="22">
        <v>41760</v>
      </c>
      <c r="B380" s="17">
        <v>1108</v>
      </c>
      <c r="C380" s="17">
        <v>0</v>
      </c>
      <c r="D380" s="17">
        <v>0</v>
      </c>
      <c r="E380" s="17">
        <v>5466</v>
      </c>
      <c r="F380" s="17">
        <v>284</v>
      </c>
      <c r="G380" s="17">
        <v>450</v>
      </c>
      <c r="H380" s="17">
        <v>0</v>
      </c>
      <c r="I380" s="17">
        <v>0</v>
      </c>
      <c r="J380" s="17">
        <v>18122</v>
      </c>
      <c r="K380" s="17">
        <v>166</v>
      </c>
      <c r="L380" s="17">
        <v>1080</v>
      </c>
      <c r="M380" s="17">
        <v>35500</v>
      </c>
      <c r="N380" s="17">
        <v>82</v>
      </c>
      <c r="O380" s="17">
        <v>4418</v>
      </c>
      <c r="P380" s="17">
        <v>22</v>
      </c>
      <c r="Q380" s="17">
        <v>0</v>
      </c>
      <c r="R380" s="17">
        <v>1130</v>
      </c>
      <c r="S380" s="17">
        <v>100739</v>
      </c>
      <c r="T380" s="17">
        <v>0</v>
      </c>
      <c r="U380" s="17">
        <v>19012</v>
      </c>
      <c r="V380" s="17">
        <v>117</v>
      </c>
      <c r="W380" s="17">
        <v>0</v>
      </c>
      <c r="X380" s="17">
        <v>23191</v>
      </c>
      <c r="Y380" s="17">
        <v>53349</v>
      </c>
      <c r="Z380" s="17">
        <v>47108</v>
      </c>
      <c r="AA380" s="17">
        <v>23180</v>
      </c>
      <c r="AB380" s="17">
        <v>65448</v>
      </c>
      <c r="AC380" s="17">
        <v>77202</v>
      </c>
      <c r="AD380" s="17">
        <v>48559</v>
      </c>
      <c r="AE380" s="17">
        <v>777</v>
      </c>
      <c r="AF380" s="17">
        <v>0</v>
      </c>
      <c r="AG380" s="17">
        <v>16</v>
      </c>
      <c r="AH380" s="17">
        <v>10541</v>
      </c>
      <c r="AI380" s="17">
        <v>134162</v>
      </c>
      <c r="AJ380" s="17">
        <v>11577</v>
      </c>
      <c r="AK380" s="17">
        <v>12398</v>
      </c>
      <c r="AL380" s="17">
        <v>0</v>
      </c>
      <c r="AM380" s="17">
        <v>8348</v>
      </c>
      <c r="AN380" s="17">
        <v>122559</v>
      </c>
      <c r="AO380" s="17">
        <v>0</v>
      </c>
      <c r="AP380" s="17">
        <v>0</v>
      </c>
      <c r="AQ380" s="17">
        <v>826111</v>
      </c>
    </row>
    <row r="381" spans="1:43" s="19" customFormat="1" ht="12" customHeight="1">
      <c r="A381" s="22">
        <v>41791</v>
      </c>
      <c r="B381" s="17">
        <v>21799</v>
      </c>
      <c r="C381" s="17">
        <v>0</v>
      </c>
      <c r="D381" s="17">
        <v>0</v>
      </c>
      <c r="E381" s="17">
        <v>6249</v>
      </c>
      <c r="F381" s="17">
        <v>438</v>
      </c>
      <c r="G381" s="17">
        <v>463</v>
      </c>
      <c r="H381" s="17">
        <v>0</v>
      </c>
      <c r="I381" s="17">
        <v>0</v>
      </c>
      <c r="J381" s="17">
        <v>70830</v>
      </c>
      <c r="K381" s="17">
        <v>402</v>
      </c>
      <c r="L381" s="17">
        <v>616</v>
      </c>
      <c r="M381" s="17">
        <v>53700</v>
      </c>
      <c r="N381" s="17">
        <v>56</v>
      </c>
      <c r="O381" s="17">
        <v>8605</v>
      </c>
      <c r="P381" s="17">
        <v>0</v>
      </c>
      <c r="Q381" s="17">
        <v>0</v>
      </c>
      <c r="R381" s="17">
        <v>2474</v>
      </c>
      <c r="S381" s="17">
        <v>116656</v>
      </c>
      <c r="T381" s="17">
        <v>0</v>
      </c>
      <c r="U381" s="17">
        <v>18050</v>
      </c>
      <c r="V381" s="17">
        <v>36</v>
      </c>
      <c r="W381" s="17">
        <v>0</v>
      </c>
      <c r="X381" s="17">
        <v>31362</v>
      </c>
      <c r="Y381" s="17">
        <v>56772</v>
      </c>
      <c r="Z381" s="17">
        <v>37635</v>
      </c>
      <c r="AA381" s="17">
        <v>24426</v>
      </c>
      <c r="AB381" s="17">
        <v>88135</v>
      </c>
      <c r="AC381" s="17">
        <v>60082</v>
      </c>
      <c r="AD381" s="17">
        <v>85</v>
      </c>
      <c r="AE381" s="17">
        <v>1332</v>
      </c>
      <c r="AF381" s="17">
        <v>0</v>
      </c>
      <c r="AG381" s="17">
        <v>0</v>
      </c>
      <c r="AH381" s="17">
        <v>9933</v>
      </c>
      <c r="AI381" s="17">
        <v>172470</v>
      </c>
      <c r="AJ381" s="17">
        <v>10591</v>
      </c>
      <c r="AK381" s="17">
        <v>8304</v>
      </c>
      <c r="AL381" s="17">
        <v>0</v>
      </c>
      <c r="AM381" s="17">
        <v>10835</v>
      </c>
      <c r="AN381" s="17">
        <v>109198</v>
      </c>
      <c r="AO381" s="17">
        <v>0</v>
      </c>
      <c r="AP381" s="17">
        <v>0</v>
      </c>
      <c r="AQ381" s="17">
        <v>921534</v>
      </c>
    </row>
    <row r="382" spans="1:43" s="19" customFormat="1" ht="12" customHeight="1">
      <c r="A382" s="22">
        <v>41821</v>
      </c>
      <c r="B382" s="17">
        <v>25480</v>
      </c>
      <c r="C382" s="17">
        <v>20</v>
      </c>
      <c r="D382" s="17">
        <v>0</v>
      </c>
      <c r="E382" s="17">
        <v>7933</v>
      </c>
      <c r="F382" s="17">
        <v>361</v>
      </c>
      <c r="G382" s="17">
        <v>3347</v>
      </c>
      <c r="H382" s="17">
        <v>0</v>
      </c>
      <c r="I382" s="17">
        <v>0</v>
      </c>
      <c r="J382" s="17">
        <v>53879</v>
      </c>
      <c r="K382" s="17">
        <v>30451</v>
      </c>
      <c r="L382" s="17">
        <v>1620</v>
      </c>
      <c r="M382" s="17">
        <v>32270</v>
      </c>
      <c r="N382" s="17">
        <v>58</v>
      </c>
      <c r="O382" s="17">
        <v>0</v>
      </c>
      <c r="P382" s="17">
        <v>84</v>
      </c>
      <c r="Q382" s="17">
        <v>439</v>
      </c>
      <c r="R382" s="17">
        <v>2959</v>
      </c>
      <c r="S382" s="17">
        <v>99475</v>
      </c>
      <c r="T382" s="17">
        <v>0</v>
      </c>
      <c r="U382" s="17">
        <v>18352</v>
      </c>
      <c r="V382" s="17">
        <v>36</v>
      </c>
      <c r="W382" s="17">
        <v>0</v>
      </c>
      <c r="X382" s="17">
        <v>28688</v>
      </c>
      <c r="Y382" s="17">
        <v>72405</v>
      </c>
      <c r="Z382" s="17">
        <v>46903</v>
      </c>
      <c r="AA382" s="17">
        <v>22147</v>
      </c>
      <c r="AB382" s="17">
        <v>71019</v>
      </c>
      <c r="AC382" s="17">
        <v>40660</v>
      </c>
      <c r="AD382" s="17">
        <v>47983</v>
      </c>
      <c r="AE382" s="17">
        <v>1356</v>
      </c>
      <c r="AF382" s="17">
        <v>0</v>
      </c>
      <c r="AG382" s="17">
        <v>0</v>
      </c>
      <c r="AH382" s="17">
        <v>9299</v>
      </c>
      <c r="AI382" s="17">
        <v>148667</v>
      </c>
      <c r="AJ382" s="17">
        <v>18109</v>
      </c>
      <c r="AK382" s="17">
        <v>8356</v>
      </c>
      <c r="AL382" s="17">
        <v>0</v>
      </c>
      <c r="AM382" s="17">
        <v>12411</v>
      </c>
      <c r="AN382" s="17">
        <v>133243</v>
      </c>
      <c r="AO382" s="17">
        <v>0</v>
      </c>
      <c r="AP382" s="17">
        <v>0</v>
      </c>
      <c r="AQ382" s="17">
        <v>938010</v>
      </c>
    </row>
    <row r="383" spans="1:43" s="19" customFormat="1" ht="12" customHeight="1">
      <c r="A383" s="22">
        <v>41852</v>
      </c>
      <c r="B383" s="17">
        <v>184</v>
      </c>
      <c r="C383" s="17">
        <v>0</v>
      </c>
      <c r="D383" s="17">
        <v>0</v>
      </c>
      <c r="E383" s="17">
        <v>8166</v>
      </c>
      <c r="F383" s="17">
        <v>454</v>
      </c>
      <c r="G383" s="17">
        <v>3554</v>
      </c>
      <c r="H383" s="17">
        <v>0</v>
      </c>
      <c r="I383" s="17">
        <v>0</v>
      </c>
      <c r="J383" s="17">
        <v>48671</v>
      </c>
      <c r="K383" s="17">
        <v>692</v>
      </c>
      <c r="L383" s="17">
        <v>540</v>
      </c>
      <c r="M383" s="17">
        <v>32121</v>
      </c>
      <c r="N383" s="17">
        <v>41</v>
      </c>
      <c r="O383" s="17">
        <v>4434</v>
      </c>
      <c r="P383" s="17">
        <v>0</v>
      </c>
      <c r="Q383" s="17">
        <v>216</v>
      </c>
      <c r="R383" s="17">
        <v>2843</v>
      </c>
      <c r="S383" s="17">
        <v>111285</v>
      </c>
      <c r="T383" s="17">
        <v>0</v>
      </c>
      <c r="U383" s="17">
        <v>33603</v>
      </c>
      <c r="V383" s="17">
        <v>0</v>
      </c>
      <c r="W383" s="17">
        <v>0</v>
      </c>
      <c r="X383" s="17">
        <v>30210</v>
      </c>
      <c r="Y383" s="17">
        <v>54594</v>
      </c>
      <c r="Z383" s="17">
        <v>40357</v>
      </c>
      <c r="AA383" s="17">
        <v>22311</v>
      </c>
      <c r="AB383" s="17">
        <v>80865</v>
      </c>
      <c r="AC383" s="17">
        <v>41615</v>
      </c>
      <c r="AD383" s="17">
        <v>46819</v>
      </c>
      <c r="AE383" s="17">
        <v>22539</v>
      </c>
      <c r="AF383" s="17">
        <v>0</v>
      </c>
      <c r="AG383" s="17">
        <v>0</v>
      </c>
      <c r="AH383" s="17">
        <v>8079</v>
      </c>
      <c r="AI383" s="17">
        <v>184048</v>
      </c>
      <c r="AJ383" s="17">
        <v>19922</v>
      </c>
      <c r="AK383" s="17">
        <v>14226</v>
      </c>
      <c r="AL383" s="17">
        <v>0</v>
      </c>
      <c r="AM383" s="17">
        <v>14896</v>
      </c>
      <c r="AN383" s="17">
        <v>124470</v>
      </c>
      <c r="AO383" s="17">
        <v>0</v>
      </c>
      <c r="AP383" s="17">
        <v>0</v>
      </c>
      <c r="AQ383" s="17">
        <v>951755</v>
      </c>
    </row>
    <row r="384" spans="1:43" s="19" customFormat="1" ht="12" customHeight="1">
      <c r="A384" s="22">
        <v>41883</v>
      </c>
      <c r="B384" s="17">
        <v>24336</v>
      </c>
      <c r="C384" s="17">
        <v>0</v>
      </c>
      <c r="D384" s="17">
        <v>0</v>
      </c>
      <c r="E384" s="17">
        <v>2518</v>
      </c>
      <c r="F384" s="17">
        <v>314</v>
      </c>
      <c r="G384" s="17">
        <v>2620</v>
      </c>
      <c r="H384" s="17">
        <v>0</v>
      </c>
      <c r="I384" s="17">
        <v>19</v>
      </c>
      <c r="J384" s="17">
        <v>39585</v>
      </c>
      <c r="K384" s="17">
        <v>0</v>
      </c>
      <c r="L384" s="17">
        <v>76</v>
      </c>
      <c r="M384" s="17">
        <v>35000</v>
      </c>
      <c r="N384" s="17">
        <v>51</v>
      </c>
      <c r="O384" s="17">
        <v>52</v>
      </c>
      <c r="P384" s="17">
        <v>18</v>
      </c>
      <c r="Q384" s="17">
        <v>431</v>
      </c>
      <c r="R384" s="17">
        <v>3944</v>
      </c>
      <c r="S384" s="17">
        <v>86189</v>
      </c>
      <c r="T384" s="17">
        <v>0</v>
      </c>
      <c r="U384" s="17">
        <v>13621</v>
      </c>
      <c r="V384" s="17">
        <v>37</v>
      </c>
      <c r="W384" s="17">
        <v>0</v>
      </c>
      <c r="X384" s="17">
        <v>31241</v>
      </c>
      <c r="Y384" s="17">
        <v>65913</v>
      </c>
      <c r="Z384" s="17">
        <v>93328</v>
      </c>
      <c r="AA384" s="17">
        <v>28724</v>
      </c>
      <c r="AB384" s="17">
        <v>64759</v>
      </c>
      <c r="AC384" s="17">
        <v>1150</v>
      </c>
      <c r="AD384" s="17">
        <v>141</v>
      </c>
      <c r="AE384" s="17">
        <v>1650</v>
      </c>
      <c r="AF384" s="17">
        <v>0</v>
      </c>
      <c r="AG384" s="17">
        <v>0</v>
      </c>
      <c r="AH384" s="17">
        <v>6544</v>
      </c>
      <c r="AI384" s="17">
        <v>102242</v>
      </c>
      <c r="AJ384" s="17">
        <v>15382</v>
      </c>
      <c r="AK384" s="17">
        <v>111</v>
      </c>
      <c r="AL384" s="17">
        <v>0</v>
      </c>
      <c r="AM384" s="17">
        <v>12800</v>
      </c>
      <c r="AN384" s="17">
        <v>62162</v>
      </c>
      <c r="AO384" s="17">
        <v>0</v>
      </c>
      <c r="AP384" s="17">
        <v>0</v>
      </c>
      <c r="AQ384" s="17">
        <v>694958</v>
      </c>
    </row>
    <row r="385" spans="1:43" s="19" customFormat="1" ht="12" customHeight="1">
      <c r="A385" s="22">
        <v>41913</v>
      </c>
      <c r="B385" s="17">
        <v>27853</v>
      </c>
      <c r="C385" s="17">
        <v>0</v>
      </c>
      <c r="D385" s="17">
        <v>0</v>
      </c>
      <c r="E385" s="17">
        <v>1748</v>
      </c>
      <c r="F385" s="17">
        <v>401</v>
      </c>
      <c r="G385" s="17">
        <v>649</v>
      </c>
      <c r="H385" s="17">
        <v>0</v>
      </c>
      <c r="I385" s="17">
        <v>0</v>
      </c>
      <c r="J385" s="17">
        <v>7983</v>
      </c>
      <c r="K385" s="17">
        <v>28016</v>
      </c>
      <c r="L385" s="17">
        <v>291</v>
      </c>
      <c r="M385" s="17">
        <v>35650</v>
      </c>
      <c r="N385" s="17">
        <v>18</v>
      </c>
      <c r="O385" s="17">
        <v>2075</v>
      </c>
      <c r="P385" s="17">
        <v>18</v>
      </c>
      <c r="Q385" s="17">
        <v>18</v>
      </c>
      <c r="R385" s="17">
        <v>3075</v>
      </c>
      <c r="S385" s="17">
        <v>123674</v>
      </c>
      <c r="T385" s="17">
        <v>0</v>
      </c>
      <c r="U385" s="17">
        <v>13085</v>
      </c>
      <c r="V385" s="17">
        <v>18</v>
      </c>
      <c r="W385" s="17">
        <v>50</v>
      </c>
      <c r="X385" s="17">
        <v>29917</v>
      </c>
      <c r="Y385" s="17">
        <v>65132</v>
      </c>
      <c r="Z385" s="17">
        <v>34</v>
      </c>
      <c r="AA385" s="17">
        <v>33159</v>
      </c>
      <c r="AB385" s="17">
        <v>102021</v>
      </c>
      <c r="AC385" s="17">
        <v>73912</v>
      </c>
      <c r="AD385" s="17">
        <v>48631</v>
      </c>
      <c r="AE385" s="17">
        <v>1325</v>
      </c>
      <c r="AF385" s="17">
        <v>0</v>
      </c>
      <c r="AG385" s="17">
        <v>0</v>
      </c>
      <c r="AH385" s="17">
        <v>8121</v>
      </c>
      <c r="AI385" s="17">
        <v>135460</v>
      </c>
      <c r="AJ385" s="17">
        <v>11426</v>
      </c>
      <c r="AK385" s="17">
        <v>16467</v>
      </c>
      <c r="AL385" s="17">
        <v>0</v>
      </c>
      <c r="AM385" s="17">
        <v>43427</v>
      </c>
      <c r="AN385" s="17">
        <v>96448</v>
      </c>
      <c r="AO385" s="17">
        <v>0</v>
      </c>
      <c r="AP385" s="17">
        <v>0</v>
      </c>
      <c r="AQ385" s="17">
        <v>910102</v>
      </c>
    </row>
    <row r="386" spans="1:43" s="19" customFormat="1" ht="12" customHeight="1">
      <c r="A386" s="22">
        <v>41944</v>
      </c>
      <c r="B386" s="17">
        <v>551</v>
      </c>
      <c r="C386" s="17">
        <v>0</v>
      </c>
      <c r="D386" s="17">
        <v>0</v>
      </c>
      <c r="E386" s="17">
        <v>2789</v>
      </c>
      <c r="F386" s="17">
        <v>352</v>
      </c>
      <c r="G386" s="17">
        <v>582</v>
      </c>
      <c r="H386" s="17">
        <v>0</v>
      </c>
      <c r="I386" s="17">
        <v>86</v>
      </c>
      <c r="J386" s="17">
        <v>50178</v>
      </c>
      <c r="K386" s="17">
        <v>0</v>
      </c>
      <c r="L386" s="17">
        <v>1487</v>
      </c>
      <c r="M386" s="17">
        <v>35700</v>
      </c>
      <c r="N386" s="17">
        <v>27</v>
      </c>
      <c r="O386" s="17">
        <v>4867</v>
      </c>
      <c r="P386" s="17">
        <v>0</v>
      </c>
      <c r="Q386" s="17">
        <v>189</v>
      </c>
      <c r="R386" s="17">
        <v>1869</v>
      </c>
      <c r="S386" s="17">
        <v>96718</v>
      </c>
      <c r="T386" s="17">
        <v>0</v>
      </c>
      <c r="U386" s="17">
        <v>0</v>
      </c>
      <c r="V386" s="17">
        <v>18</v>
      </c>
      <c r="W386" s="17">
        <v>0</v>
      </c>
      <c r="X386" s="17">
        <v>39213</v>
      </c>
      <c r="Y386" s="17">
        <v>42705</v>
      </c>
      <c r="Z386" s="17">
        <v>120126</v>
      </c>
      <c r="AA386" s="17">
        <v>20874</v>
      </c>
      <c r="AB386" s="17">
        <v>46849</v>
      </c>
      <c r="AC386" s="17">
        <v>29882</v>
      </c>
      <c r="AD386" s="17">
        <v>84</v>
      </c>
      <c r="AE386" s="17">
        <v>25883</v>
      </c>
      <c r="AF386" s="17">
        <v>0</v>
      </c>
      <c r="AG386" s="17">
        <v>0</v>
      </c>
      <c r="AH386" s="17">
        <v>8732</v>
      </c>
      <c r="AI386" s="17">
        <v>144179</v>
      </c>
      <c r="AJ386" s="17">
        <v>13604</v>
      </c>
      <c r="AK386" s="17">
        <v>436</v>
      </c>
      <c r="AL386" s="17">
        <v>0</v>
      </c>
      <c r="AM386" s="17">
        <v>9960</v>
      </c>
      <c r="AN386" s="17">
        <v>79790</v>
      </c>
      <c r="AO386" s="17">
        <v>0</v>
      </c>
      <c r="AP386" s="17">
        <v>20</v>
      </c>
      <c r="AQ386" s="17">
        <v>777750</v>
      </c>
    </row>
    <row r="387" spans="1:43" s="19" customFormat="1" ht="12" customHeight="1">
      <c r="A387" s="22">
        <v>41974</v>
      </c>
      <c r="B387" s="17">
        <v>1478</v>
      </c>
      <c r="C387" s="17">
        <v>0</v>
      </c>
      <c r="D387" s="17">
        <v>2</v>
      </c>
      <c r="E387" s="17">
        <v>2989</v>
      </c>
      <c r="F387" s="17">
        <v>306</v>
      </c>
      <c r="G387" s="17">
        <v>25416</v>
      </c>
      <c r="H387" s="17">
        <v>0</v>
      </c>
      <c r="I387" s="17">
        <v>0</v>
      </c>
      <c r="J387" s="17">
        <v>46221</v>
      </c>
      <c r="K387" s="17">
        <v>0</v>
      </c>
      <c r="L387" s="17">
        <v>783</v>
      </c>
      <c r="M387" s="17">
        <v>0</v>
      </c>
      <c r="N387" s="17">
        <v>0</v>
      </c>
      <c r="O387" s="17">
        <v>1380</v>
      </c>
      <c r="P387" s="17">
        <v>0</v>
      </c>
      <c r="Q387" s="17">
        <v>493</v>
      </c>
      <c r="R387" s="17">
        <v>867</v>
      </c>
      <c r="S387" s="17">
        <v>107880</v>
      </c>
      <c r="T387" s="17">
        <v>0</v>
      </c>
      <c r="U387" s="17">
        <v>19538</v>
      </c>
      <c r="V387" s="17">
        <v>71</v>
      </c>
      <c r="W387" s="17">
        <v>211</v>
      </c>
      <c r="X387" s="17">
        <v>24899</v>
      </c>
      <c r="Y387" s="17">
        <v>45698</v>
      </c>
      <c r="Z387" s="17">
        <v>25</v>
      </c>
      <c r="AA387" s="17">
        <v>22082</v>
      </c>
      <c r="AB387" s="17">
        <v>44850</v>
      </c>
      <c r="AC387" s="17">
        <v>13500</v>
      </c>
      <c r="AD387" s="17">
        <v>91</v>
      </c>
      <c r="AE387" s="17">
        <v>724</v>
      </c>
      <c r="AF387" s="17">
        <v>0</v>
      </c>
      <c r="AG387" s="17">
        <v>0</v>
      </c>
      <c r="AH387" s="17">
        <v>8377</v>
      </c>
      <c r="AI387" s="17">
        <v>99546</v>
      </c>
      <c r="AJ387" s="17">
        <v>12441</v>
      </c>
      <c r="AK387" s="17">
        <v>11062</v>
      </c>
      <c r="AL387" s="17">
        <v>0</v>
      </c>
      <c r="AM387" s="17">
        <v>5487</v>
      </c>
      <c r="AN387" s="17">
        <v>71509</v>
      </c>
      <c r="AO387" s="17">
        <v>0</v>
      </c>
      <c r="AP387" s="17">
        <v>80</v>
      </c>
      <c r="AQ387" s="17">
        <v>568006</v>
      </c>
    </row>
    <row r="388" spans="1:43" s="19" customFormat="1" ht="12" customHeight="1">
      <c r="A388" s="22">
        <v>42005</v>
      </c>
      <c r="B388" s="17">
        <v>2128</v>
      </c>
      <c r="C388" s="17">
        <v>0</v>
      </c>
      <c r="D388" s="17">
        <v>0</v>
      </c>
      <c r="E388" s="17">
        <v>2772</v>
      </c>
      <c r="F388" s="17">
        <v>329</v>
      </c>
      <c r="G388" s="17">
        <v>1498</v>
      </c>
      <c r="H388" s="17">
        <v>0</v>
      </c>
      <c r="I388" s="17">
        <v>0</v>
      </c>
      <c r="J388" s="17">
        <v>53463</v>
      </c>
      <c r="K388" s="17">
        <v>30022</v>
      </c>
      <c r="L388" s="17">
        <v>860</v>
      </c>
      <c r="M388" s="17">
        <v>39000</v>
      </c>
      <c r="N388" s="17">
        <v>55</v>
      </c>
      <c r="O388" s="17">
        <v>0</v>
      </c>
      <c r="P388" s="17">
        <v>0</v>
      </c>
      <c r="Q388" s="17">
        <v>172</v>
      </c>
      <c r="R388" s="17">
        <v>282</v>
      </c>
      <c r="S388" s="17">
        <v>30086</v>
      </c>
      <c r="T388" s="17">
        <v>0</v>
      </c>
      <c r="U388" s="17">
        <v>0</v>
      </c>
      <c r="V388" s="17">
        <v>18</v>
      </c>
      <c r="W388" s="17">
        <v>557</v>
      </c>
      <c r="X388" s="17">
        <v>16030</v>
      </c>
      <c r="Y388" s="17">
        <v>29980</v>
      </c>
      <c r="Z388" s="17">
        <v>42021</v>
      </c>
      <c r="AA388" s="17">
        <v>12287</v>
      </c>
      <c r="AB388" s="17">
        <v>7344</v>
      </c>
      <c r="AC388" s="17">
        <v>29558</v>
      </c>
      <c r="AD388" s="17">
        <v>78</v>
      </c>
      <c r="AE388" s="17">
        <v>1421</v>
      </c>
      <c r="AF388" s="17">
        <v>0</v>
      </c>
      <c r="AG388" s="17">
        <v>0</v>
      </c>
      <c r="AH388" s="17">
        <v>6306</v>
      </c>
      <c r="AI388" s="17">
        <v>143949</v>
      </c>
      <c r="AJ388" s="17">
        <v>14275</v>
      </c>
      <c r="AK388" s="17">
        <v>9691</v>
      </c>
      <c r="AL388" s="17">
        <v>0</v>
      </c>
      <c r="AM388" s="17">
        <v>3840</v>
      </c>
      <c r="AN388" s="17">
        <v>93716</v>
      </c>
      <c r="AO388" s="17">
        <v>0</v>
      </c>
      <c r="AP388" s="17">
        <v>120</v>
      </c>
      <c r="AQ388" s="17">
        <v>571858</v>
      </c>
    </row>
    <row r="389" spans="1:43" s="19" customFormat="1" ht="12" customHeight="1">
      <c r="A389" s="22">
        <v>42036</v>
      </c>
      <c r="B389" s="17">
        <v>1301</v>
      </c>
      <c r="C389" s="17">
        <v>0</v>
      </c>
      <c r="D389" s="17">
        <v>0</v>
      </c>
      <c r="E389" s="17">
        <v>1324</v>
      </c>
      <c r="F389" s="17">
        <v>534</v>
      </c>
      <c r="G389" s="17">
        <v>23336</v>
      </c>
      <c r="H389" s="17">
        <v>0</v>
      </c>
      <c r="I389" s="17">
        <v>19</v>
      </c>
      <c r="J389" s="17">
        <v>15571</v>
      </c>
      <c r="K389" s="17">
        <v>0</v>
      </c>
      <c r="L389" s="17">
        <v>86</v>
      </c>
      <c r="M389" s="17">
        <v>0</v>
      </c>
      <c r="N389" s="17">
        <v>19</v>
      </c>
      <c r="O389" s="17">
        <v>3266</v>
      </c>
      <c r="P389" s="17">
        <v>1</v>
      </c>
      <c r="Q389" s="17">
        <v>0</v>
      </c>
      <c r="R389" s="17">
        <v>168</v>
      </c>
      <c r="S389" s="17">
        <v>31100</v>
      </c>
      <c r="T389" s="17">
        <v>0</v>
      </c>
      <c r="U389" s="17">
        <v>0</v>
      </c>
      <c r="V389" s="17">
        <v>36</v>
      </c>
      <c r="W389" s="17">
        <v>98</v>
      </c>
      <c r="X389" s="17">
        <v>16473</v>
      </c>
      <c r="Y389" s="17">
        <v>18097</v>
      </c>
      <c r="Z389" s="17">
        <v>153</v>
      </c>
      <c r="AA389" s="17">
        <v>5682</v>
      </c>
      <c r="AB389" s="17">
        <v>61</v>
      </c>
      <c r="AC389" s="17">
        <v>43797</v>
      </c>
      <c r="AD389" s="17">
        <v>210</v>
      </c>
      <c r="AE389" s="17">
        <v>1727</v>
      </c>
      <c r="AF389" s="17">
        <v>0</v>
      </c>
      <c r="AG389" s="17">
        <v>0</v>
      </c>
      <c r="AH389" s="17">
        <v>7192</v>
      </c>
      <c r="AI389" s="17">
        <v>142160</v>
      </c>
      <c r="AJ389" s="17">
        <v>11739</v>
      </c>
      <c r="AK389" s="17">
        <v>16937</v>
      </c>
      <c r="AL389" s="17">
        <v>0</v>
      </c>
      <c r="AM389" s="17">
        <v>1376</v>
      </c>
      <c r="AN389" s="17">
        <v>55938</v>
      </c>
      <c r="AO389" s="17">
        <v>0</v>
      </c>
      <c r="AP389" s="17">
        <v>80</v>
      </c>
      <c r="AQ389" s="17">
        <v>398481</v>
      </c>
    </row>
    <row r="390" spans="1:43" s="19" customFormat="1" ht="12" customHeight="1">
      <c r="A390" s="22">
        <v>42064</v>
      </c>
      <c r="B390" s="17">
        <v>25572</v>
      </c>
      <c r="C390" s="17">
        <v>0</v>
      </c>
      <c r="D390" s="17">
        <v>0</v>
      </c>
      <c r="E390" s="17">
        <v>6953</v>
      </c>
      <c r="F390" s="17">
        <v>485</v>
      </c>
      <c r="G390" s="17">
        <v>33233</v>
      </c>
      <c r="H390" s="17">
        <v>0</v>
      </c>
      <c r="I390" s="17">
        <v>0</v>
      </c>
      <c r="J390" s="17">
        <v>42421</v>
      </c>
      <c r="K390" s="17">
        <v>268</v>
      </c>
      <c r="L390" s="17">
        <v>0</v>
      </c>
      <c r="M390" s="17">
        <v>73800</v>
      </c>
      <c r="N390" s="17">
        <v>3</v>
      </c>
      <c r="O390" s="17">
        <v>4576</v>
      </c>
      <c r="P390" s="17">
        <v>14414</v>
      </c>
      <c r="Q390" s="17">
        <v>439</v>
      </c>
      <c r="R390" s="17">
        <v>139</v>
      </c>
      <c r="S390" s="17">
        <v>40030</v>
      </c>
      <c r="T390" s="17">
        <v>0</v>
      </c>
      <c r="U390" s="17">
        <v>0</v>
      </c>
      <c r="V390" s="17">
        <v>0</v>
      </c>
      <c r="W390" s="17">
        <v>376</v>
      </c>
      <c r="X390" s="17">
        <v>8291</v>
      </c>
      <c r="Y390" s="17">
        <v>24416</v>
      </c>
      <c r="Z390" s="17">
        <v>67559</v>
      </c>
      <c r="AA390" s="17">
        <v>7512</v>
      </c>
      <c r="AB390" s="17">
        <v>36</v>
      </c>
      <c r="AC390" s="17">
        <v>30500</v>
      </c>
      <c r="AD390" s="17">
        <v>432</v>
      </c>
      <c r="AE390" s="17">
        <v>27134</v>
      </c>
      <c r="AF390" s="17">
        <v>0</v>
      </c>
      <c r="AG390" s="17">
        <v>0</v>
      </c>
      <c r="AH390" s="17">
        <v>8610</v>
      </c>
      <c r="AI390" s="17">
        <v>215492</v>
      </c>
      <c r="AJ390" s="17">
        <v>13344</v>
      </c>
      <c r="AK390" s="17">
        <v>572</v>
      </c>
      <c r="AL390" s="17">
        <v>0</v>
      </c>
      <c r="AM390" s="17">
        <v>4218</v>
      </c>
      <c r="AN390" s="17">
        <v>124328</v>
      </c>
      <c r="AO390" s="17">
        <v>0</v>
      </c>
      <c r="AP390" s="17">
        <v>40</v>
      </c>
      <c r="AQ390" s="17">
        <v>775193</v>
      </c>
    </row>
    <row r="391" spans="1:43" s="19" customFormat="1" ht="12" customHeight="1">
      <c r="A391" s="22">
        <v>42095</v>
      </c>
      <c r="B391" s="17">
        <v>93</v>
      </c>
      <c r="C391" s="17">
        <v>0</v>
      </c>
      <c r="D391" s="17">
        <v>0</v>
      </c>
      <c r="E391" s="17">
        <v>7069</v>
      </c>
      <c r="F391" s="17">
        <v>577</v>
      </c>
      <c r="G391" s="17">
        <v>2966</v>
      </c>
      <c r="H391" s="17">
        <v>1</v>
      </c>
      <c r="I391" s="17">
        <v>0</v>
      </c>
      <c r="J391" s="17">
        <v>38141</v>
      </c>
      <c r="K391" s="17">
        <v>26834</v>
      </c>
      <c r="L391" s="17">
        <v>1765</v>
      </c>
      <c r="M391" s="17">
        <v>39000</v>
      </c>
      <c r="N391" s="17">
        <v>16</v>
      </c>
      <c r="O391" s="17">
        <v>0</v>
      </c>
      <c r="P391" s="17">
        <v>0</v>
      </c>
      <c r="Q391" s="17">
        <v>803</v>
      </c>
      <c r="R391" s="17">
        <v>400</v>
      </c>
      <c r="S391" s="17">
        <v>139419</v>
      </c>
      <c r="T391" s="17">
        <v>0</v>
      </c>
      <c r="U391" s="17">
        <v>0</v>
      </c>
      <c r="V391" s="17">
        <v>0</v>
      </c>
      <c r="W391" s="17">
        <v>53</v>
      </c>
      <c r="X391" s="17">
        <v>12858</v>
      </c>
      <c r="Y391" s="17">
        <v>32346</v>
      </c>
      <c r="Z391" s="17">
        <v>110543</v>
      </c>
      <c r="AA391" s="17">
        <v>15820</v>
      </c>
      <c r="AB391" s="17">
        <v>68450</v>
      </c>
      <c r="AC391" s="17">
        <v>54195</v>
      </c>
      <c r="AD391" s="17">
        <v>98</v>
      </c>
      <c r="AE391" s="17">
        <v>1704</v>
      </c>
      <c r="AF391" s="17">
        <v>0</v>
      </c>
      <c r="AG391" s="17">
        <v>0</v>
      </c>
      <c r="AH391" s="17">
        <v>9732</v>
      </c>
      <c r="AI391" s="17">
        <v>132497</v>
      </c>
      <c r="AJ391" s="17">
        <v>12166</v>
      </c>
      <c r="AK391" s="17">
        <v>12513</v>
      </c>
      <c r="AL391" s="17">
        <v>0</v>
      </c>
      <c r="AM391" s="17">
        <v>3510</v>
      </c>
      <c r="AN391" s="17">
        <v>103904</v>
      </c>
      <c r="AO391" s="17">
        <v>0</v>
      </c>
      <c r="AP391" s="17">
        <v>280</v>
      </c>
      <c r="AQ391" s="17">
        <v>827753</v>
      </c>
    </row>
    <row r="392" spans="1:43" s="19" customFormat="1" ht="12" customHeight="1">
      <c r="A392" s="22">
        <v>42125</v>
      </c>
      <c r="B392" s="17">
        <v>0</v>
      </c>
      <c r="C392" s="17">
        <v>0</v>
      </c>
      <c r="D392" s="17">
        <v>0</v>
      </c>
      <c r="E392" s="17">
        <v>4883</v>
      </c>
      <c r="F392" s="17">
        <v>446</v>
      </c>
      <c r="G392" s="17">
        <v>55390</v>
      </c>
      <c r="H392" s="17">
        <v>0</v>
      </c>
      <c r="I392" s="17">
        <v>0</v>
      </c>
      <c r="J392" s="17">
        <v>56688</v>
      </c>
      <c r="K392" s="17">
        <v>536</v>
      </c>
      <c r="L392" s="17">
        <v>1120</v>
      </c>
      <c r="M392" s="17">
        <v>41000</v>
      </c>
      <c r="N392" s="17">
        <v>0</v>
      </c>
      <c r="O392" s="17">
        <v>9030</v>
      </c>
      <c r="P392" s="17">
        <v>43154</v>
      </c>
      <c r="Q392" s="17">
        <v>180</v>
      </c>
      <c r="R392" s="17">
        <v>1121</v>
      </c>
      <c r="S392" s="17">
        <v>108446</v>
      </c>
      <c r="T392" s="17">
        <v>0</v>
      </c>
      <c r="U392" s="17">
        <v>19613</v>
      </c>
      <c r="V392" s="17">
        <v>0</v>
      </c>
      <c r="W392" s="17">
        <v>2597</v>
      </c>
      <c r="X392" s="17">
        <v>35937</v>
      </c>
      <c r="Y392" s="17">
        <v>44970</v>
      </c>
      <c r="Z392" s="17">
        <v>66211</v>
      </c>
      <c r="AA392" s="17">
        <v>20476</v>
      </c>
      <c r="AB392" s="17">
        <v>95319</v>
      </c>
      <c r="AC392" s="17">
        <v>57905</v>
      </c>
      <c r="AD392" s="17">
        <v>496</v>
      </c>
      <c r="AE392" s="17">
        <v>1301</v>
      </c>
      <c r="AF392" s="17">
        <v>0</v>
      </c>
      <c r="AG392" s="17">
        <v>88</v>
      </c>
      <c r="AH392" s="17">
        <v>8800</v>
      </c>
      <c r="AI392" s="17">
        <v>296912</v>
      </c>
      <c r="AJ392" s="17">
        <v>13791</v>
      </c>
      <c r="AK392" s="17">
        <v>3808</v>
      </c>
      <c r="AL392" s="17">
        <v>0</v>
      </c>
      <c r="AM392" s="17">
        <v>8882</v>
      </c>
      <c r="AN392" s="17">
        <v>116448</v>
      </c>
      <c r="AO392" s="17">
        <v>0</v>
      </c>
      <c r="AP392" s="17">
        <v>120</v>
      </c>
      <c r="AQ392" s="17">
        <v>1115668</v>
      </c>
    </row>
    <row r="393" spans="1:43" s="19" customFormat="1" ht="12" customHeight="1">
      <c r="A393" s="22">
        <v>42156</v>
      </c>
      <c r="B393" s="17">
        <v>22050</v>
      </c>
      <c r="C393" s="17">
        <v>26962</v>
      </c>
      <c r="D393" s="17">
        <v>0</v>
      </c>
      <c r="E393" s="17">
        <v>5272</v>
      </c>
      <c r="F393" s="17">
        <v>516</v>
      </c>
      <c r="G393" s="17">
        <v>667</v>
      </c>
      <c r="H393" s="17">
        <v>0</v>
      </c>
      <c r="I393" s="17">
        <v>0</v>
      </c>
      <c r="J393" s="17">
        <v>52693</v>
      </c>
      <c r="K393" s="17">
        <v>27683</v>
      </c>
      <c r="L393" s="17">
        <v>40019</v>
      </c>
      <c r="M393" s="17">
        <v>39000</v>
      </c>
      <c r="N393" s="17">
        <v>35</v>
      </c>
      <c r="O393" s="17">
        <v>21</v>
      </c>
      <c r="P393" s="17">
        <v>28313</v>
      </c>
      <c r="Q393" s="17">
        <v>521</v>
      </c>
      <c r="R393" s="17">
        <v>2355</v>
      </c>
      <c r="S393" s="17">
        <v>143780</v>
      </c>
      <c r="T393" s="17">
        <v>0</v>
      </c>
      <c r="U393" s="17">
        <v>19118</v>
      </c>
      <c r="V393" s="17">
        <v>54</v>
      </c>
      <c r="W393" s="17">
        <v>13080</v>
      </c>
      <c r="X393" s="17">
        <v>29323</v>
      </c>
      <c r="Y393" s="17">
        <v>54689</v>
      </c>
      <c r="Z393" s="17">
        <v>140193</v>
      </c>
      <c r="AA393" s="17">
        <v>30957</v>
      </c>
      <c r="AB393" s="17">
        <v>89372</v>
      </c>
      <c r="AC393" s="17">
        <v>53496</v>
      </c>
      <c r="AD393" s="17">
        <v>46168</v>
      </c>
      <c r="AE393" s="17">
        <v>27053</v>
      </c>
      <c r="AF393" s="17">
        <v>0</v>
      </c>
      <c r="AG393" s="17">
        <v>0</v>
      </c>
      <c r="AH393" s="17">
        <v>13153</v>
      </c>
      <c r="AI393" s="17">
        <v>116998</v>
      </c>
      <c r="AJ393" s="17">
        <v>19767</v>
      </c>
      <c r="AK393" s="17">
        <v>13627</v>
      </c>
      <c r="AL393" s="17">
        <v>0</v>
      </c>
      <c r="AM393" s="17">
        <v>20228</v>
      </c>
      <c r="AN393" s="17">
        <v>155137</v>
      </c>
      <c r="AO393" s="17">
        <v>0</v>
      </c>
      <c r="AP393" s="17">
        <v>40</v>
      </c>
      <c r="AQ393" s="17">
        <v>1232340</v>
      </c>
    </row>
    <row r="394" spans="1:43" s="19" customFormat="1" ht="12" customHeight="1">
      <c r="A394" s="22">
        <v>42186</v>
      </c>
      <c r="B394" s="17">
        <v>22134</v>
      </c>
      <c r="C394" s="17">
        <v>44000</v>
      </c>
      <c r="D394" s="17">
        <v>93</v>
      </c>
      <c r="E394" s="17">
        <v>7959</v>
      </c>
      <c r="F394" s="17">
        <v>454</v>
      </c>
      <c r="G394" s="17">
        <v>38087</v>
      </c>
      <c r="H394" s="17">
        <v>0</v>
      </c>
      <c r="I394" s="17">
        <v>0</v>
      </c>
      <c r="J394" s="17">
        <v>12172</v>
      </c>
      <c r="K394" s="17">
        <v>13651</v>
      </c>
      <c r="L394" s="17">
        <v>1118</v>
      </c>
      <c r="M394" s="17">
        <v>39000</v>
      </c>
      <c r="N394" s="17">
        <v>3</v>
      </c>
      <c r="O394" s="17">
        <v>52711</v>
      </c>
      <c r="P394" s="17">
        <v>14264</v>
      </c>
      <c r="Q394" s="17">
        <v>506</v>
      </c>
      <c r="R394" s="17">
        <v>1981</v>
      </c>
      <c r="S394" s="17">
        <v>126126</v>
      </c>
      <c r="T394" s="17">
        <v>0</v>
      </c>
      <c r="U394" s="17">
        <v>13744</v>
      </c>
      <c r="V394" s="17">
        <v>18</v>
      </c>
      <c r="W394" s="17">
        <v>9001</v>
      </c>
      <c r="X394" s="17">
        <v>22635</v>
      </c>
      <c r="Y394" s="17">
        <v>63774</v>
      </c>
      <c r="Z394" s="17">
        <v>108791</v>
      </c>
      <c r="AA394" s="17">
        <v>23682</v>
      </c>
      <c r="AB394" s="17">
        <v>72927</v>
      </c>
      <c r="AC394" s="17">
        <v>30980</v>
      </c>
      <c r="AD394" s="17">
        <v>114</v>
      </c>
      <c r="AE394" s="17">
        <v>765</v>
      </c>
      <c r="AF394" s="17">
        <v>25000</v>
      </c>
      <c r="AG394" s="17">
        <v>0</v>
      </c>
      <c r="AH394" s="17">
        <v>11768</v>
      </c>
      <c r="AI394" s="17">
        <v>158030</v>
      </c>
      <c r="AJ394" s="17">
        <v>12224</v>
      </c>
      <c r="AK394" s="17">
        <v>539</v>
      </c>
      <c r="AL394" s="17">
        <v>0</v>
      </c>
      <c r="AM394" s="17">
        <v>20359</v>
      </c>
      <c r="AN394" s="17">
        <v>112128</v>
      </c>
      <c r="AO394" s="17">
        <v>0</v>
      </c>
      <c r="AP394" s="17">
        <v>0</v>
      </c>
      <c r="AQ394" s="17">
        <v>1060738</v>
      </c>
    </row>
    <row r="395" spans="1:43" s="19" customFormat="1" ht="12" customHeight="1">
      <c r="A395" s="22">
        <v>42217</v>
      </c>
      <c r="B395" s="17">
        <v>1095</v>
      </c>
      <c r="C395" s="17">
        <v>0</v>
      </c>
      <c r="D395" s="17">
        <v>0</v>
      </c>
      <c r="E395" s="17">
        <v>6970</v>
      </c>
      <c r="F395" s="17">
        <v>578</v>
      </c>
      <c r="G395" s="17">
        <v>33601</v>
      </c>
      <c r="H395" s="17">
        <v>0</v>
      </c>
      <c r="I395" s="17">
        <v>0</v>
      </c>
      <c r="J395" s="17">
        <v>49012</v>
      </c>
      <c r="K395" s="17">
        <v>22588</v>
      </c>
      <c r="L395" s="17">
        <v>1668</v>
      </c>
      <c r="M395" s="17">
        <v>39000</v>
      </c>
      <c r="N395" s="17">
        <v>37</v>
      </c>
      <c r="O395" s="17">
        <v>0</v>
      </c>
      <c r="P395" s="17">
        <v>13622</v>
      </c>
      <c r="Q395" s="17">
        <v>45</v>
      </c>
      <c r="R395" s="17">
        <v>1714</v>
      </c>
      <c r="S395" s="17">
        <v>145594</v>
      </c>
      <c r="T395" s="17">
        <v>0</v>
      </c>
      <c r="U395" s="17">
        <v>17803</v>
      </c>
      <c r="V395" s="17">
        <v>0</v>
      </c>
      <c r="W395" s="17">
        <v>8656</v>
      </c>
      <c r="X395" s="17">
        <v>29292</v>
      </c>
      <c r="Y395" s="17">
        <v>53205</v>
      </c>
      <c r="Z395" s="17">
        <v>101608</v>
      </c>
      <c r="AA395" s="17">
        <v>20882</v>
      </c>
      <c r="AB395" s="17">
        <v>96476</v>
      </c>
      <c r="AC395" s="17">
        <v>59389</v>
      </c>
      <c r="AD395" s="17">
        <v>46086</v>
      </c>
      <c r="AE395" s="17">
        <v>811</v>
      </c>
      <c r="AF395" s="17">
        <v>0</v>
      </c>
      <c r="AG395" s="17">
        <v>74</v>
      </c>
      <c r="AH395" s="17">
        <v>10054</v>
      </c>
      <c r="AI395" s="17">
        <v>274347</v>
      </c>
      <c r="AJ395" s="17">
        <v>15415</v>
      </c>
      <c r="AK395" s="17">
        <v>8346</v>
      </c>
      <c r="AL395" s="17">
        <v>4119</v>
      </c>
      <c r="AM395" s="17">
        <v>18681</v>
      </c>
      <c r="AN395" s="17">
        <v>161053</v>
      </c>
      <c r="AO395" s="17">
        <v>0</v>
      </c>
      <c r="AP395" s="17">
        <v>0</v>
      </c>
      <c r="AQ395" s="17">
        <v>1241821</v>
      </c>
    </row>
    <row r="396" spans="1:43" s="19" customFormat="1" ht="12" customHeight="1">
      <c r="A396" s="22">
        <v>42248</v>
      </c>
      <c r="B396" s="17">
        <v>24894</v>
      </c>
      <c r="C396" s="17">
        <v>0</v>
      </c>
      <c r="D396" s="17">
        <v>0</v>
      </c>
      <c r="E396" s="17">
        <v>3749</v>
      </c>
      <c r="F396" s="17">
        <v>504</v>
      </c>
      <c r="G396" s="17">
        <v>32325</v>
      </c>
      <c r="H396" s="17">
        <v>0</v>
      </c>
      <c r="I396" s="17">
        <v>0</v>
      </c>
      <c r="J396" s="17">
        <v>38065</v>
      </c>
      <c r="K396" s="17">
        <v>0</v>
      </c>
      <c r="L396" s="17">
        <v>1428</v>
      </c>
      <c r="M396" s="17">
        <v>2</v>
      </c>
      <c r="N396" s="17">
        <v>0</v>
      </c>
      <c r="O396" s="17">
        <v>49499</v>
      </c>
      <c r="P396" s="17">
        <v>18</v>
      </c>
      <c r="Q396" s="17">
        <v>188</v>
      </c>
      <c r="R396" s="17">
        <v>2331</v>
      </c>
      <c r="S396" s="17">
        <v>126757</v>
      </c>
      <c r="T396" s="17">
        <v>0</v>
      </c>
      <c r="U396" s="17">
        <v>30184</v>
      </c>
      <c r="V396" s="17">
        <v>18</v>
      </c>
      <c r="W396" s="17">
        <v>11215</v>
      </c>
      <c r="X396" s="17">
        <v>29675</v>
      </c>
      <c r="Y396" s="17">
        <v>63945</v>
      </c>
      <c r="Z396" s="17">
        <v>107572</v>
      </c>
      <c r="AA396" s="17">
        <v>29054</v>
      </c>
      <c r="AB396" s="17">
        <v>92001</v>
      </c>
      <c r="AC396" s="17">
        <v>109749</v>
      </c>
      <c r="AD396" s="17">
        <v>19071</v>
      </c>
      <c r="AE396" s="17">
        <v>24168</v>
      </c>
      <c r="AF396" s="17">
        <v>25000</v>
      </c>
      <c r="AG396" s="17">
        <v>0</v>
      </c>
      <c r="AH396" s="17">
        <v>10425</v>
      </c>
      <c r="AI396" s="17">
        <v>226650</v>
      </c>
      <c r="AJ396" s="17">
        <v>15013</v>
      </c>
      <c r="AK396" s="17">
        <v>39986</v>
      </c>
      <c r="AL396" s="17">
        <v>0</v>
      </c>
      <c r="AM396" s="17">
        <v>22422</v>
      </c>
      <c r="AN396" s="17">
        <v>86477</v>
      </c>
      <c r="AO396" s="17">
        <v>0</v>
      </c>
      <c r="AP396" s="17">
        <v>0</v>
      </c>
      <c r="AQ396" s="17">
        <v>1222385</v>
      </c>
    </row>
    <row r="397" spans="1:43" s="19" customFormat="1" ht="12" customHeight="1">
      <c r="A397" s="22">
        <v>42278</v>
      </c>
      <c r="B397" s="17">
        <v>1019</v>
      </c>
      <c r="C397" s="17">
        <v>0</v>
      </c>
      <c r="D397" s="17">
        <v>0</v>
      </c>
      <c r="E397" s="17">
        <v>2392</v>
      </c>
      <c r="F397" s="17">
        <v>8915</v>
      </c>
      <c r="G397" s="17">
        <v>31982</v>
      </c>
      <c r="H397" s="17">
        <v>0</v>
      </c>
      <c r="I397" s="17">
        <v>0</v>
      </c>
      <c r="J397" s="17">
        <v>40955</v>
      </c>
      <c r="K397" s="17">
        <v>28033</v>
      </c>
      <c r="L397" s="17">
        <v>1099</v>
      </c>
      <c r="M397" s="17">
        <v>39000</v>
      </c>
      <c r="N397" s="17">
        <v>22</v>
      </c>
      <c r="O397" s="17">
        <v>5734</v>
      </c>
      <c r="P397" s="17">
        <v>18</v>
      </c>
      <c r="Q397" s="17">
        <v>339</v>
      </c>
      <c r="R397" s="17">
        <v>2808</v>
      </c>
      <c r="S397" s="17">
        <v>96028</v>
      </c>
      <c r="T397" s="17">
        <v>0</v>
      </c>
      <c r="U397" s="17">
        <v>18517</v>
      </c>
      <c r="V397" s="17">
        <v>0</v>
      </c>
      <c r="W397" s="17">
        <v>429</v>
      </c>
      <c r="X397" s="17">
        <v>20915</v>
      </c>
      <c r="Y397" s="17">
        <v>42124</v>
      </c>
      <c r="Z397" s="17">
        <v>80402</v>
      </c>
      <c r="AA397" s="17">
        <v>27738</v>
      </c>
      <c r="AB397" s="17">
        <v>88612</v>
      </c>
      <c r="AC397" s="17">
        <v>68390</v>
      </c>
      <c r="AD397" s="17">
        <v>47775</v>
      </c>
      <c r="AE397" s="17">
        <v>1081</v>
      </c>
      <c r="AF397" s="17">
        <v>0</v>
      </c>
      <c r="AG397" s="17">
        <v>0</v>
      </c>
      <c r="AH397" s="17">
        <v>11629</v>
      </c>
      <c r="AI397" s="17">
        <v>165099</v>
      </c>
      <c r="AJ397" s="17">
        <v>9257</v>
      </c>
      <c r="AK397" s="17">
        <v>15294</v>
      </c>
      <c r="AL397" s="17">
        <v>0</v>
      </c>
      <c r="AM397" s="17">
        <v>19992</v>
      </c>
      <c r="AN397" s="17">
        <v>113254</v>
      </c>
      <c r="AO397" s="17">
        <v>0</v>
      </c>
      <c r="AP397" s="17">
        <v>0</v>
      </c>
      <c r="AQ397" s="17">
        <v>988852</v>
      </c>
    </row>
    <row r="398" spans="1:43" s="19" customFormat="1" ht="12" customHeight="1">
      <c r="A398" s="22">
        <v>42309</v>
      </c>
      <c r="B398" s="17">
        <v>23378</v>
      </c>
      <c r="C398" s="17">
        <v>0</v>
      </c>
      <c r="D398" s="17">
        <v>0</v>
      </c>
      <c r="E398" s="17">
        <v>3034</v>
      </c>
      <c r="F398" s="17">
        <v>12731</v>
      </c>
      <c r="G398" s="17">
        <v>33132</v>
      </c>
      <c r="H398" s="17">
        <v>0</v>
      </c>
      <c r="I398" s="17">
        <v>0</v>
      </c>
      <c r="J398" s="17">
        <v>39240</v>
      </c>
      <c r="K398" s="17">
        <v>0</v>
      </c>
      <c r="L398" s="17">
        <v>41</v>
      </c>
      <c r="M398" s="17">
        <v>39000</v>
      </c>
      <c r="N398" s="17">
        <v>300</v>
      </c>
      <c r="O398" s="17">
        <v>0</v>
      </c>
      <c r="P398" s="17">
        <v>0</v>
      </c>
      <c r="Q398" s="17">
        <v>0</v>
      </c>
      <c r="R398" s="17">
        <v>1967</v>
      </c>
      <c r="S398" s="17">
        <v>110396</v>
      </c>
      <c r="T398" s="17">
        <v>0</v>
      </c>
      <c r="U398" s="17">
        <v>14290</v>
      </c>
      <c r="V398" s="17">
        <v>36</v>
      </c>
      <c r="W398" s="17">
        <v>350</v>
      </c>
      <c r="X398" s="17">
        <v>58274</v>
      </c>
      <c r="Y398" s="17">
        <v>51260</v>
      </c>
      <c r="Z398" s="17">
        <v>73596</v>
      </c>
      <c r="AA398" s="17">
        <v>35198</v>
      </c>
      <c r="AB398" s="17">
        <v>66434</v>
      </c>
      <c r="AC398" s="17">
        <v>0</v>
      </c>
      <c r="AD398" s="17">
        <v>63771</v>
      </c>
      <c r="AE398" s="17">
        <v>28945</v>
      </c>
      <c r="AF398" s="17">
        <v>0</v>
      </c>
      <c r="AG398" s="17">
        <v>0</v>
      </c>
      <c r="AH398" s="17">
        <v>8486</v>
      </c>
      <c r="AI398" s="17">
        <v>194161</v>
      </c>
      <c r="AJ398" s="17">
        <v>9639</v>
      </c>
      <c r="AK398" s="17">
        <v>305</v>
      </c>
      <c r="AL398" s="17">
        <v>0</v>
      </c>
      <c r="AM398" s="17">
        <v>17592</v>
      </c>
      <c r="AN398" s="17">
        <v>132999</v>
      </c>
      <c r="AO398" s="17">
        <v>0</v>
      </c>
      <c r="AP398" s="17">
        <v>0</v>
      </c>
      <c r="AQ398" s="17">
        <v>1018555</v>
      </c>
    </row>
    <row r="399" spans="1:43" s="19" customFormat="1" ht="12" customHeight="1">
      <c r="A399" s="22">
        <v>42339</v>
      </c>
      <c r="B399" s="17">
        <v>560</v>
      </c>
      <c r="C399" s="17">
        <v>0</v>
      </c>
      <c r="D399" s="17">
        <v>0</v>
      </c>
      <c r="E399" s="17">
        <v>2151</v>
      </c>
      <c r="F399" s="17">
        <v>11801</v>
      </c>
      <c r="G399" s="17">
        <v>31809</v>
      </c>
      <c r="H399" s="17">
        <v>0</v>
      </c>
      <c r="I399" s="17">
        <v>0</v>
      </c>
      <c r="J399" s="17">
        <v>16937</v>
      </c>
      <c r="K399" s="17">
        <v>0</v>
      </c>
      <c r="L399" s="17">
        <v>115</v>
      </c>
      <c r="M399" s="17">
        <v>36650</v>
      </c>
      <c r="N399" s="17">
        <v>16</v>
      </c>
      <c r="O399" s="17">
        <v>4672</v>
      </c>
      <c r="P399" s="17">
        <v>0</v>
      </c>
      <c r="Q399" s="17">
        <v>413</v>
      </c>
      <c r="R399" s="17">
        <v>1080</v>
      </c>
      <c r="S399" s="17">
        <v>147574</v>
      </c>
      <c r="T399" s="17">
        <v>0</v>
      </c>
      <c r="U399" s="17">
        <v>0</v>
      </c>
      <c r="V399" s="17">
        <v>323</v>
      </c>
      <c r="W399" s="17">
        <v>615</v>
      </c>
      <c r="X399" s="17">
        <v>13256</v>
      </c>
      <c r="Y399" s="17">
        <v>51805</v>
      </c>
      <c r="Z399" s="17">
        <v>84066</v>
      </c>
      <c r="AA399" s="17">
        <v>22520</v>
      </c>
      <c r="AB399" s="17">
        <v>41113</v>
      </c>
      <c r="AC399" s="17">
        <v>38800</v>
      </c>
      <c r="AD399" s="17">
        <v>924</v>
      </c>
      <c r="AE399" s="17">
        <v>1053</v>
      </c>
      <c r="AF399" s="17">
        <v>0</v>
      </c>
      <c r="AG399" s="17">
        <v>0</v>
      </c>
      <c r="AH399" s="17">
        <v>8301</v>
      </c>
      <c r="AI399" s="17">
        <v>188668</v>
      </c>
      <c r="AJ399" s="17">
        <v>10538</v>
      </c>
      <c r="AK399" s="17">
        <v>130</v>
      </c>
      <c r="AL399" s="17">
        <v>0</v>
      </c>
      <c r="AM399" s="17">
        <v>10776</v>
      </c>
      <c r="AN399" s="17">
        <v>99568</v>
      </c>
      <c r="AO399" s="17">
        <v>0</v>
      </c>
      <c r="AP399" s="17">
        <v>0</v>
      </c>
      <c r="AQ399" s="17">
        <v>826234</v>
      </c>
    </row>
    <row r="400" spans="1:43">
      <c r="A400" s="22">
        <v>42370</v>
      </c>
      <c r="B400" s="17">
        <v>1682</v>
      </c>
      <c r="C400" s="17">
        <v>0</v>
      </c>
      <c r="D400" s="17">
        <v>0</v>
      </c>
      <c r="E400" s="17">
        <v>3948</v>
      </c>
      <c r="F400" s="17">
        <v>9019</v>
      </c>
      <c r="G400" s="17">
        <v>34097</v>
      </c>
      <c r="H400" s="17">
        <v>0</v>
      </c>
      <c r="I400" s="17">
        <v>0</v>
      </c>
      <c r="J400" s="17">
        <v>49810</v>
      </c>
      <c r="K400" s="17">
        <v>28252</v>
      </c>
      <c r="L400" s="17">
        <v>72</v>
      </c>
      <c r="M400" s="17">
        <v>39000</v>
      </c>
      <c r="N400" s="17">
        <v>37</v>
      </c>
      <c r="O400" s="17">
        <v>456</v>
      </c>
      <c r="P400" s="17">
        <v>14116</v>
      </c>
      <c r="Q400" s="17">
        <v>470</v>
      </c>
      <c r="R400" s="17">
        <v>778</v>
      </c>
      <c r="S400" s="17">
        <v>32409</v>
      </c>
      <c r="T400" s="17">
        <v>0</v>
      </c>
      <c r="U400" s="17">
        <v>0</v>
      </c>
      <c r="V400" s="17">
        <v>0</v>
      </c>
      <c r="W400" s="17">
        <v>489</v>
      </c>
      <c r="X400" s="17">
        <v>3680</v>
      </c>
      <c r="Y400" s="17">
        <v>24401</v>
      </c>
      <c r="Z400" s="17">
        <v>47335</v>
      </c>
      <c r="AA400" s="17">
        <v>32252</v>
      </c>
      <c r="AB400" s="17">
        <v>223</v>
      </c>
      <c r="AC400" s="17">
        <v>29265</v>
      </c>
      <c r="AD400" s="17">
        <v>10164</v>
      </c>
      <c r="AE400" s="17">
        <v>1278</v>
      </c>
      <c r="AF400" s="17">
        <v>0</v>
      </c>
      <c r="AG400" s="17">
        <v>0</v>
      </c>
      <c r="AH400" s="17">
        <v>7481</v>
      </c>
      <c r="AI400" s="17">
        <v>130721</v>
      </c>
      <c r="AJ400" s="17">
        <v>10843</v>
      </c>
      <c r="AK400" s="17">
        <v>36627</v>
      </c>
      <c r="AL400" s="17">
        <v>0</v>
      </c>
      <c r="AM400" s="17">
        <v>6609</v>
      </c>
      <c r="AN400" s="17">
        <v>48416</v>
      </c>
      <c r="AO400" s="17">
        <v>0</v>
      </c>
      <c r="AP400" s="17">
        <v>0</v>
      </c>
      <c r="AQ400" s="17">
        <v>603930</v>
      </c>
    </row>
    <row r="401" spans="1:43">
      <c r="A401" s="22">
        <v>42401</v>
      </c>
      <c r="B401" s="17">
        <v>1029</v>
      </c>
      <c r="C401" s="17">
        <v>85</v>
      </c>
      <c r="D401" s="17">
        <v>0</v>
      </c>
      <c r="E401" s="17">
        <v>4739</v>
      </c>
      <c r="F401" s="17">
        <v>6410</v>
      </c>
      <c r="G401" s="17">
        <v>50770</v>
      </c>
      <c r="H401" s="17">
        <v>0</v>
      </c>
      <c r="I401" s="17">
        <v>0</v>
      </c>
      <c r="J401" s="17">
        <v>35575</v>
      </c>
      <c r="K401" s="17">
        <v>0</v>
      </c>
      <c r="L401" s="17">
        <v>272</v>
      </c>
      <c r="M401" s="17">
        <v>0</v>
      </c>
      <c r="N401" s="17">
        <v>22</v>
      </c>
      <c r="O401" s="17">
        <v>4669</v>
      </c>
      <c r="P401" s="17">
        <v>0</v>
      </c>
      <c r="Q401" s="17">
        <v>73</v>
      </c>
      <c r="R401" s="17">
        <v>444</v>
      </c>
      <c r="S401" s="17">
        <v>34939</v>
      </c>
      <c r="T401" s="17">
        <v>0</v>
      </c>
      <c r="U401" s="17">
        <v>0</v>
      </c>
      <c r="V401" s="17">
        <v>35</v>
      </c>
      <c r="W401" s="17">
        <v>0</v>
      </c>
      <c r="X401" s="17">
        <v>1109</v>
      </c>
      <c r="Y401" s="17">
        <v>27761</v>
      </c>
      <c r="Z401" s="17">
        <v>19412</v>
      </c>
      <c r="AA401" s="17">
        <v>14118</v>
      </c>
      <c r="AB401" s="17">
        <v>7156</v>
      </c>
      <c r="AC401" s="17">
        <v>30800</v>
      </c>
      <c r="AD401" s="17">
        <v>47040</v>
      </c>
      <c r="AE401" s="17">
        <v>1735</v>
      </c>
      <c r="AF401" s="17">
        <v>27607</v>
      </c>
      <c r="AG401" s="17">
        <v>0</v>
      </c>
      <c r="AH401" s="17">
        <v>7545</v>
      </c>
      <c r="AI401" s="17">
        <v>193945</v>
      </c>
      <c r="AJ401" s="17">
        <v>8652</v>
      </c>
      <c r="AK401" s="17">
        <v>19941</v>
      </c>
      <c r="AL401" s="17">
        <v>0</v>
      </c>
      <c r="AM401" s="17">
        <v>3458</v>
      </c>
      <c r="AN401" s="17">
        <v>107042</v>
      </c>
      <c r="AO401" s="17">
        <v>0</v>
      </c>
      <c r="AP401" s="17">
        <v>0</v>
      </c>
      <c r="AQ401" s="17">
        <v>656383</v>
      </c>
    </row>
    <row r="402" spans="1:43">
      <c r="A402" s="22">
        <v>42430</v>
      </c>
      <c r="B402" s="17">
        <v>0</v>
      </c>
      <c r="C402" s="17">
        <v>0</v>
      </c>
      <c r="D402" s="17">
        <v>0</v>
      </c>
      <c r="E402" s="17">
        <v>6930</v>
      </c>
      <c r="F402" s="17">
        <v>11779</v>
      </c>
      <c r="G402" s="17">
        <v>1894</v>
      </c>
      <c r="H402" s="17">
        <v>0</v>
      </c>
      <c r="I402" s="17">
        <v>0</v>
      </c>
      <c r="J402" s="17">
        <v>39519</v>
      </c>
      <c r="K402" s="17">
        <v>16492</v>
      </c>
      <c r="L402" s="17">
        <v>19245</v>
      </c>
      <c r="M402" s="17">
        <v>39000</v>
      </c>
      <c r="N402" s="17">
        <v>512</v>
      </c>
      <c r="O402" s="17">
        <v>0</v>
      </c>
      <c r="P402" s="17">
        <v>14301</v>
      </c>
      <c r="Q402" s="17">
        <v>0</v>
      </c>
      <c r="R402" s="17">
        <v>381</v>
      </c>
      <c r="S402" s="17">
        <v>61631</v>
      </c>
      <c r="T402" s="17">
        <v>0</v>
      </c>
      <c r="U402" s="17">
        <v>0</v>
      </c>
      <c r="V402" s="17">
        <v>18</v>
      </c>
      <c r="W402" s="17">
        <v>0</v>
      </c>
      <c r="X402" s="17">
        <v>9662</v>
      </c>
      <c r="Y402" s="17">
        <v>34817</v>
      </c>
      <c r="Z402" s="17">
        <v>103636</v>
      </c>
      <c r="AA402" s="17">
        <v>35064</v>
      </c>
      <c r="AB402" s="17">
        <v>25274</v>
      </c>
      <c r="AC402" s="17">
        <v>28233</v>
      </c>
      <c r="AD402" s="17">
        <v>48860</v>
      </c>
      <c r="AE402" s="17">
        <v>26424</v>
      </c>
      <c r="AF402" s="17">
        <v>6548</v>
      </c>
      <c r="AG402" s="17">
        <v>0</v>
      </c>
      <c r="AH402" s="17">
        <v>10241</v>
      </c>
      <c r="AI402" s="17">
        <v>185597</v>
      </c>
      <c r="AJ402" s="17">
        <v>14512</v>
      </c>
      <c r="AK402" s="17">
        <v>12523</v>
      </c>
      <c r="AL402" s="17">
        <v>0</v>
      </c>
      <c r="AM402" s="17">
        <v>13737</v>
      </c>
      <c r="AN402" s="17">
        <v>108548</v>
      </c>
      <c r="AO402" s="17">
        <v>0</v>
      </c>
      <c r="AP402" s="17">
        <v>1</v>
      </c>
      <c r="AQ402" s="17">
        <v>875379</v>
      </c>
    </row>
    <row r="403" spans="1:43">
      <c r="A403" s="22">
        <v>42461</v>
      </c>
      <c r="B403" s="17">
        <v>0</v>
      </c>
      <c r="C403" s="17">
        <v>44213</v>
      </c>
      <c r="D403" s="17">
        <v>0</v>
      </c>
      <c r="E403" s="17">
        <v>6696</v>
      </c>
      <c r="F403" s="17">
        <v>9581</v>
      </c>
      <c r="G403" s="17">
        <v>56138</v>
      </c>
      <c r="H403" s="17">
        <v>0</v>
      </c>
      <c r="I403" s="17">
        <v>0</v>
      </c>
      <c r="J403" s="17">
        <v>78731</v>
      </c>
      <c r="K403" s="17">
        <v>41975</v>
      </c>
      <c r="L403" s="17">
        <v>659</v>
      </c>
      <c r="M403" s="17">
        <v>39000</v>
      </c>
      <c r="N403" s="17">
        <v>492</v>
      </c>
      <c r="O403" s="17">
        <v>0</v>
      </c>
      <c r="P403" s="17">
        <v>14342</v>
      </c>
      <c r="Q403" s="17">
        <v>38</v>
      </c>
      <c r="R403" s="17">
        <v>571</v>
      </c>
      <c r="S403" s="17">
        <v>169005</v>
      </c>
      <c r="T403" s="17">
        <v>0</v>
      </c>
      <c r="U403" s="17">
        <v>0</v>
      </c>
      <c r="V403" s="17">
        <v>36</v>
      </c>
      <c r="W403" s="17">
        <v>21</v>
      </c>
      <c r="X403" s="17">
        <v>25147</v>
      </c>
      <c r="Y403" s="17">
        <v>54068</v>
      </c>
      <c r="Z403" s="17">
        <v>205270</v>
      </c>
      <c r="AA403" s="17">
        <v>28630</v>
      </c>
      <c r="AB403" s="17">
        <v>51032</v>
      </c>
      <c r="AC403" s="17">
        <v>48084</v>
      </c>
      <c r="AD403" s="17">
        <v>106549</v>
      </c>
      <c r="AE403" s="17">
        <v>5100</v>
      </c>
      <c r="AF403" s="17">
        <v>40550</v>
      </c>
      <c r="AG403" s="17">
        <v>0</v>
      </c>
      <c r="AH403" s="17">
        <v>10945</v>
      </c>
      <c r="AI403" s="17">
        <v>225014</v>
      </c>
      <c r="AJ403" s="17">
        <v>16009</v>
      </c>
      <c r="AK403" s="17">
        <v>49726</v>
      </c>
      <c r="AL403" s="17">
        <v>0</v>
      </c>
      <c r="AM403" s="17">
        <v>19572</v>
      </c>
      <c r="AN403" s="17">
        <v>115941</v>
      </c>
      <c r="AO403" s="17">
        <v>0</v>
      </c>
      <c r="AP403" s="17">
        <v>82</v>
      </c>
      <c r="AQ403" s="17">
        <v>1463217</v>
      </c>
    </row>
    <row r="404" spans="1:43">
      <c r="A404" s="22">
        <v>42491</v>
      </c>
      <c r="B404" s="17">
        <v>29400</v>
      </c>
      <c r="C404" s="17">
        <v>45000</v>
      </c>
      <c r="D404" s="17">
        <v>0</v>
      </c>
      <c r="E404" s="17">
        <v>5181</v>
      </c>
      <c r="F404" s="17">
        <v>7288</v>
      </c>
      <c r="G404" s="17">
        <v>61130</v>
      </c>
      <c r="H404" s="17">
        <v>0</v>
      </c>
      <c r="I404" s="17">
        <v>0</v>
      </c>
      <c r="J404" s="17">
        <v>43800</v>
      </c>
      <c r="K404" s="17">
        <v>10845</v>
      </c>
      <c r="L404" s="17">
        <v>652</v>
      </c>
      <c r="M404" s="17">
        <v>39000</v>
      </c>
      <c r="N404" s="17">
        <v>115</v>
      </c>
      <c r="O404" s="17">
        <v>4923</v>
      </c>
      <c r="P404" s="17">
        <v>14380</v>
      </c>
      <c r="Q404" s="17">
        <v>75</v>
      </c>
      <c r="R404" s="17">
        <v>1075</v>
      </c>
      <c r="S404" s="17">
        <v>82004</v>
      </c>
      <c r="T404" s="17">
        <v>0</v>
      </c>
      <c r="U404" s="17">
        <v>16719</v>
      </c>
      <c r="V404" s="17">
        <v>36</v>
      </c>
      <c r="W404" s="17">
        <v>20</v>
      </c>
      <c r="X404" s="17">
        <v>29034</v>
      </c>
      <c r="Y404" s="17">
        <v>80054</v>
      </c>
      <c r="Z404" s="17">
        <v>181128</v>
      </c>
      <c r="AA404" s="17">
        <v>40455</v>
      </c>
      <c r="AB404" s="17">
        <v>74905</v>
      </c>
      <c r="AC404" s="17">
        <v>67075</v>
      </c>
      <c r="AD404" s="17">
        <v>62159</v>
      </c>
      <c r="AE404" s="17">
        <v>1356</v>
      </c>
      <c r="AF404" s="17">
        <v>77520</v>
      </c>
      <c r="AG404" s="17">
        <v>0</v>
      </c>
      <c r="AH404" s="17">
        <v>13206</v>
      </c>
      <c r="AI404" s="17">
        <v>168880</v>
      </c>
      <c r="AJ404" s="17">
        <v>11447</v>
      </c>
      <c r="AK404" s="17">
        <v>46361</v>
      </c>
      <c r="AL404" s="17">
        <v>0</v>
      </c>
      <c r="AM404" s="17">
        <v>23075</v>
      </c>
      <c r="AN404" s="17">
        <v>120259</v>
      </c>
      <c r="AO404" s="17">
        <v>0</v>
      </c>
      <c r="AP404" s="17">
        <v>0</v>
      </c>
      <c r="AQ404" s="17">
        <v>1358557</v>
      </c>
    </row>
    <row r="405" spans="1:43">
      <c r="A405" s="22">
        <v>42522</v>
      </c>
      <c r="B405" s="17">
        <v>29400</v>
      </c>
      <c r="C405" s="17">
        <v>0</v>
      </c>
      <c r="D405" s="17">
        <v>0</v>
      </c>
      <c r="E405" s="17">
        <v>4938</v>
      </c>
      <c r="F405" s="17">
        <v>6360</v>
      </c>
      <c r="G405" s="17">
        <v>84406</v>
      </c>
      <c r="H405" s="17">
        <v>0</v>
      </c>
      <c r="I405" s="17">
        <v>0</v>
      </c>
      <c r="J405" s="17">
        <v>44959</v>
      </c>
      <c r="K405" s="17">
        <v>67697</v>
      </c>
      <c r="L405" s="17">
        <v>49917</v>
      </c>
      <c r="M405" s="17">
        <v>39000</v>
      </c>
      <c r="N405" s="17">
        <v>63</v>
      </c>
      <c r="O405" s="17">
        <v>27050</v>
      </c>
      <c r="P405" s="17">
        <v>0</v>
      </c>
      <c r="Q405" s="17">
        <v>46705</v>
      </c>
      <c r="R405" s="17">
        <v>1558</v>
      </c>
      <c r="S405" s="17">
        <v>148029</v>
      </c>
      <c r="T405" s="17">
        <v>0</v>
      </c>
      <c r="U405" s="17">
        <v>17167</v>
      </c>
      <c r="V405" s="17">
        <v>121</v>
      </c>
      <c r="W405" s="17">
        <v>0</v>
      </c>
      <c r="X405" s="17">
        <v>33484</v>
      </c>
      <c r="Y405" s="17">
        <v>52220</v>
      </c>
      <c r="Z405" s="17">
        <v>55493</v>
      </c>
      <c r="AA405" s="17">
        <v>40171</v>
      </c>
      <c r="AB405" s="17">
        <v>89820</v>
      </c>
      <c r="AC405" s="17">
        <v>71053</v>
      </c>
      <c r="AD405" s="17">
        <v>25</v>
      </c>
      <c r="AE405" s="17">
        <v>26379</v>
      </c>
      <c r="AF405" s="17">
        <v>36750</v>
      </c>
      <c r="AG405" s="17">
        <v>0</v>
      </c>
      <c r="AH405" s="17">
        <v>13472</v>
      </c>
      <c r="AI405" s="17">
        <v>129787</v>
      </c>
      <c r="AJ405" s="17">
        <v>14767</v>
      </c>
      <c r="AK405" s="17">
        <v>348</v>
      </c>
      <c r="AL405" s="17">
        <v>0</v>
      </c>
      <c r="AM405" s="17">
        <v>22752</v>
      </c>
      <c r="AN405" s="17">
        <v>136734</v>
      </c>
      <c r="AO405" s="17">
        <v>0</v>
      </c>
      <c r="AP405" s="17">
        <v>0</v>
      </c>
      <c r="AQ405" s="17">
        <v>1290625</v>
      </c>
    </row>
    <row r="406" spans="1:43">
      <c r="A406" s="22">
        <v>42552</v>
      </c>
      <c r="B406" s="17">
        <v>0</v>
      </c>
      <c r="C406" s="17">
        <v>0</v>
      </c>
      <c r="D406" s="17">
        <v>0</v>
      </c>
      <c r="E406" s="17">
        <v>8959</v>
      </c>
      <c r="F406" s="17">
        <v>8288</v>
      </c>
      <c r="G406" s="17">
        <v>92206</v>
      </c>
      <c r="H406" s="17">
        <v>0</v>
      </c>
      <c r="I406" s="17">
        <v>0</v>
      </c>
      <c r="J406" s="17">
        <v>72694</v>
      </c>
      <c r="K406" s="17">
        <v>39314</v>
      </c>
      <c r="L406" s="17">
        <v>1434</v>
      </c>
      <c r="M406" s="17">
        <v>39000</v>
      </c>
      <c r="N406" s="17">
        <v>19</v>
      </c>
      <c r="O406" s="17">
        <v>4515</v>
      </c>
      <c r="P406" s="17">
        <v>14365</v>
      </c>
      <c r="Q406" s="17">
        <v>598</v>
      </c>
      <c r="R406" s="17">
        <v>1173</v>
      </c>
      <c r="S406" s="17">
        <v>98654</v>
      </c>
      <c r="T406" s="17">
        <v>0</v>
      </c>
      <c r="U406" s="17">
        <v>0</v>
      </c>
      <c r="V406" s="17">
        <v>0</v>
      </c>
      <c r="W406" s="17">
        <v>6749</v>
      </c>
      <c r="X406" s="17">
        <v>30688</v>
      </c>
      <c r="Y406" s="17">
        <v>70460</v>
      </c>
      <c r="Z406" s="17">
        <v>282582</v>
      </c>
      <c r="AA406" s="17">
        <v>34845</v>
      </c>
      <c r="AB406" s="17">
        <v>72372</v>
      </c>
      <c r="AC406" s="17">
        <v>70227</v>
      </c>
      <c r="AD406" s="17">
        <v>49421</v>
      </c>
      <c r="AE406" s="17">
        <v>1030</v>
      </c>
      <c r="AF406" s="17">
        <v>41750</v>
      </c>
      <c r="AG406" s="17">
        <v>0</v>
      </c>
      <c r="AH406" s="17">
        <v>10465</v>
      </c>
      <c r="AI406" s="17">
        <v>187276</v>
      </c>
      <c r="AJ406" s="17">
        <v>16145</v>
      </c>
      <c r="AK406" s="17">
        <v>46895</v>
      </c>
      <c r="AL406" s="17">
        <v>0</v>
      </c>
      <c r="AM406" s="17">
        <v>20443</v>
      </c>
      <c r="AN406" s="17">
        <v>131548</v>
      </c>
      <c r="AO406" s="17">
        <v>0</v>
      </c>
      <c r="AP406" s="17">
        <v>6600</v>
      </c>
      <c r="AQ406" s="17">
        <v>1460715</v>
      </c>
    </row>
    <row r="407" spans="1:43">
      <c r="A407" s="22">
        <v>42583</v>
      </c>
      <c r="B407" s="17">
        <v>27760</v>
      </c>
      <c r="C407" s="17">
        <v>24000</v>
      </c>
      <c r="D407" s="17">
        <v>0</v>
      </c>
      <c r="E407" s="17">
        <v>7616</v>
      </c>
      <c r="F407" s="17">
        <v>8991</v>
      </c>
      <c r="G407" s="17">
        <v>66081</v>
      </c>
      <c r="H407" s="17">
        <v>0</v>
      </c>
      <c r="I407" s="17">
        <v>0</v>
      </c>
      <c r="J407" s="17">
        <v>5894</v>
      </c>
      <c r="K407" s="17">
        <v>42000</v>
      </c>
      <c r="L407" s="17">
        <v>61816</v>
      </c>
      <c r="M407" s="17">
        <v>0</v>
      </c>
      <c r="N407" s="17">
        <v>678</v>
      </c>
      <c r="O407" s="17">
        <v>0</v>
      </c>
      <c r="P407" s="17">
        <v>14375</v>
      </c>
      <c r="Q407" s="17">
        <v>260</v>
      </c>
      <c r="R407" s="17">
        <v>1483</v>
      </c>
      <c r="S407" s="17">
        <v>180080</v>
      </c>
      <c r="T407" s="17">
        <v>0</v>
      </c>
      <c r="U407" s="17">
        <v>16006</v>
      </c>
      <c r="V407" s="17">
        <v>0</v>
      </c>
      <c r="W407" s="17">
        <v>7222</v>
      </c>
      <c r="X407" s="17">
        <v>30875</v>
      </c>
      <c r="Y407" s="17">
        <v>60477</v>
      </c>
      <c r="Z407" s="17">
        <v>215845</v>
      </c>
      <c r="AA407" s="17">
        <v>37013</v>
      </c>
      <c r="AB407" s="17">
        <v>90616</v>
      </c>
      <c r="AC407" s="17">
        <v>60124</v>
      </c>
      <c r="AD407" s="17">
        <v>109</v>
      </c>
      <c r="AE407" s="17">
        <v>62406</v>
      </c>
      <c r="AF407" s="17">
        <v>72527</v>
      </c>
      <c r="AG407" s="17">
        <v>0</v>
      </c>
      <c r="AH407" s="17">
        <v>12315</v>
      </c>
      <c r="AI407" s="17">
        <v>117385</v>
      </c>
      <c r="AJ407" s="17">
        <v>15780</v>
      </c>
      <c r="AK407" s="17">
        <v>37973</v>
      </c>
      <c r="AL407" s="17">
        <v>0</v>
      </c>
      <c r="AM407" s="17">
        <v>21191</v>
      </c>
      <c r="AN407" s="17">
        <v>121302</v>
      </c>
      <c r="AO407" s="17">
        <v>0</v>
      </c>
      <c r="AP407" s="17">
        <v>19</v>
      </c>
      <c r="AQ407" s="17">
        <v>1420219</v>
      </c>
    </row>
    <row r="408" spans="1:43">
      <c r="A408" s="22">
        <v>42614</v>
      </c>
      <c r="B408" s="17">
        <v>0</v>
      </c>
      <c r="C408" s="17">
        <v>0</v>
      </c>
      <c r="D408" s="17">
        <v>0</v>
      </c>
      <c r="E408" s="17">
        <v>7691</v>
      </c>
      <c r="F408" s="17">
        <v>6138</v>
      </c>
      <c r="G408" s="17">
        <v>29445</v>
      </c>
      <c r="H408" s="17">
        <v>0</v>
      </c>
      <c r="I408" s="17">
        <v>0</v>
      </c>
      <c r="J408" s="17">
        <v>46582</v>
      </c>
      <c r="K408" s="17">
        <v>38094</v>
      </c>
      <c r="L408" s="17">
        <v>0</v>
      </c>
      <c r="M408" s="17">
        <v>36120</v>
      </c>
      <c r="N408" s="17">
        <v>10</v>
      </c>
      <c r="O408" s="17">
        <v>0</v>
      </c>
      <c r="P408" s="17">
        <v>0</v>
      </c>
      <c r="Q408" s="17">
        <v>622</v>
      </c>
      <c r="R408" s="17">
        <v>1851</v>
      </c>
      <c r="S408" s="17">
        <v>126342</v>
      </c>
      <c r="T408" s="17">
        <v>0</v>
      </c>
      <c r="U408" s="17">
        <v>0</v>
      </c>
      <c r="V408" s="17">
        <v>17</v>
      </c>
      <c r="W408" s="17">
        <v>5445</v>
      </c>
      <c r="X408" s="17">
        <v>22915</v>
      </c>
      <c r="Y408" s="17">
        <v>68751</v>
      </c>
      <c r="Z408" s="17">
        <v>218749</v>
      </c>
      <c r="AA408" s="17">
        <v>37660</v>
      </c>
      <c r="AB408" s="17">
        <v>89649</v>
      </c>
      <c r="AC408" s="17">
        <v>67670</v>
      </c>
      <c r="AD408" s="17">
        <v>44114</v>
      </c>
      <c r="AE408" s="17">
        <v>986</v>
      </c>
      <c r="AF408" s="17">
        <v>47820</v>
      </c>
      <c r="AG408" s="17">
        <v>3</v>
      </c>
      <c r="AH408" s="17">
        <v>12137</v>
      </c>
      <c r="AI408" s="17">
        <v>94761</v>
      </c>
      <c r="AJ408" s="17">
        <v>15500</v>
      </c>
      <c r="AK408" s="17">
        <v>1133</v>
      </c>
      <c r="AL408" s="17">
        <v>2700</v>
      </c>
      <c r="AM408" s="17">
        <v>19670</v>
      </c>
      <c r="AN408" s="17">
        <v>155272</v>
      </c>
      <c r="AO408" s="17">
        <v>0</v>
      </c>
      <c r="AP408" s="17">
        <v>0</v>
      </c>
      <c r="AQ408" s="17">
        <v>1197847</v>
      </c>
    </row>
    <row r="409" spans="1:43">
      <c r="A409" s="22">
        <v>42644</v>
      </c>
      <c r="B409" s="17">
        <v>25173</v>
      </c>
      <c r="C409" s="17">
        <v>45100</v>
      </c>
      <c r="D409" s="17">
        <v>0</v>
      </c>
      <c r="E409" s="17">
        <v>4092</v>
      </c>
      <c r="F409" s="17">
        <v>9668</v>
      </c>
      <c r="G409" s="17">
        <v>92008</v>
      </c>
      <c r="H409" s="17">
        <v>0</v>
      </c>
      <c r="I409" s="17">
        <v>0</v>
      </c>
      <c r="J409" s="17">
        <v>43551</v>
      </c>
      <c r="K409" s="17">
        <v>0</v>
      </c>
      <c r="L409" s="17">
        <v>18200</v>
      </c>
      <c r="M409" s="17">
        <v>35800</v>
      </c>
      <c r="N409" s="17">
        <v>46</v>
      </c>
      <c r="O409" s="17">
        <v>4669</v>
      </c>
      <c r="P409" s="17">
        <v>14495</v>
      </c>
      <c r="Q409" s="17">
        <v>26</v>
      </c>
      <c r="R409" s="17">
        <v>2978</v>
      </c>
      <c r="S409" s="17">
        <v>86869</v>
      </c>
      <c r="T409" s="17">
        <v>0</v>
      </c>
      <c r="U409" s="17">
        <v>28948</v>
      </c>
      <c r="V409" s="17">
        <v>18</v>
      </c>
      <c r="W409" s="17">
        <v>1849</v>
      </c>
      <c r="X409" s="17">
        <v>26454</v>
      </c>
      <c r="Y409" s="17">
        <v>54002</v>
      </c>
      <c r="Z409" s="17">
        <v>169575</v>
      </c>
      <c r="AA409" s="17">
        <v>42255</v>
      </c>
      <c r="AB409" s="17">
        <v>90711</v>
      </c>
      <c r="AC409" s="17">
        <v>39463</v>
      </c>
      <c r="AD409" s="17">
        <v>51460</v>
      </c>
      <c r="AE409" s="17">
        <v>26267</v>
      </c>
      <c r="AF409" s="17">
        <v>67657</v>
      </c>
      <c r="AG409" s="17">
        <v>0</v>
      </c>
      <c r="AH409" s="17">
        <v>7733</v>
      </c>
      <c r="AI409" s="17">
        <v>97929</v>
      </c>
      <c r="AJ409" s="17">
        <v>13334</v>
      </c>
      <c r="AK409" s="17">
        <v>256</v>
      </c>
      <c r="AL409" s="17">
        <v>0</v>
      </c>
      <c r="AM409" s="17">
        <v>25357</v>
      </c>
      <c r="AN409" s="17">
        <v>113520</v>
      </c>
      <c r="AO409" s="17">
        <v>0</v>
      </c>
      <c r="AP409" s="17">
        <v>4499</v>
      </c>
      <c r="AQ409" s="17">
        <v>1243962</v>
      </c>
    </row>
    <row r="410" spans="1:43">
      <c r="A410" s="22">
        <v>42675</v>
      </c>
      <c r="B410" s="17">
        <v>373</v>
      </c>
      <c r="C410" s="17">
        <v>45000</v>
      </c>
      <c r="D410" s="17">
        <v>0</v>
      </c>
      <c r="E410" s="17">
        <v>5680</v>
      </c>
      <c r="F410" s="17">
        <v>9473</v>
      </c>
      <c r="G410" s="17">
        <v>128057</v>
      </c>
      <c r="H410" s="17">
        <v>0</v>
      </c>
      <c r="I410" s="17">
        <v>0</v>
      </c>
      <c r="J410" s="17">
        <v>29860</v>
      </c>
      <c r="K410" s="17">
        <v>66956</v>
      </c>
      <c r="L410" s="17">
        <v>1088</v>
      </c>
      <c r="M410" s="17">
        <v>0</v>
      </c>
      <c r="N410" s="17">
        <v>35</v>
      </c>
      <c r="O410" s="17">
        <v>7</v>
      </c>
      <c r="P410" s="17">
        <v>14479</v>
      </c>
      <c r="Q410" s="17">
        <v>270</v>
      </c>
      <c r="R410" s="17">
        <v>1950</v>
      </c>
      <c r="S410" s="17">
        <v>171268</v>
      </c>
      <c r="T410" s="17">
        <v>0</v>
      </c>
      <c r="U410" s="17">
        <v>0</v>
      </c>
      <c r="V410" s="17">
        <v>53</v>
      </c>
      <c r="W410" s="17">
        <v>335</v>
      </c>
      <c r="X410" s="17">
        <v>18266</v>
      </c>
      <c r="Y410" s="17">
        <v>48550</v>
      </c>
      <c r="Z410" s="17">
        <v>94163</v>
      </c>
      <c r="AA410" s="17">
        <v>34481</v>
      </c>
      <c r="AB410" s="17">
        <v>58631</v>
      </c>
      <c r="AC410" s="17">
        <v>60640</v>
      </c>
      <c r="AD410" s="17">
        <v>43679</v>
      </c>
      <c r="AE410" s="17">
        <v>4399</v>
      </c>
      <c r="AF410" s="17">
        <v>11500</v>
      </c>
      <c r="AG410" s="17">
        <v>0</v>
      </c>
      <c r="AH410" s="17">
        <v>8701</v>
      </c>
      <c r="AI410" s="17">
        <v>119830</v>
      </c>
      <c r="AJ410" s="17">
        <v>13235</v>
      </c>
      <c r="AK410" s="17">
        <v>44303</v>
      </c>
      <c r="AL410" s="17">
        <v>0</v>
      </c>
      <c r="AM410" s="17">
        <v>19010</v>
      </c>
      <c r="AN410" s="17">
        <v>61275</v>
      </c>
      <c r="AO410" s="17">
        <v>0</v>
      </c>
      <c r="AP410" s="17">
        <v>0</v>
      </c>
      <c r="AQ410" s="17">
        <v>1115547</v>
      </c>
    </row>
    <row r="411" spans="1:43">
      <c r="A411" s="22">
        <v>42705</v>
      </c>
      <c r="B411" s="17">
        <v>651</v>
      </c>
      <c r="C411" s="17">
        <v>0</v>
      </c>
      <c r="D411" s="17">
        <v>0</v>
      </c>
      <c r="E411" s="17">
        <v>6497</v>
      </c>
      <c r="F411" s="17">
        <v>5994</v>
      </c>
      <c r="G411" s="17">
        <v>27080</v>
      </c>
      <c r="H411" s="17">
        <v>0</v>
      </c>
      <c r="I411" s="17">
        <v>0</v>
      </c>
      <c r="J411" s="17">
        <v>25247</v>
      </c>
      <c r="K411" s="17">
        <v>32010</v>
      </c>
      <c r="L411" s="17">
        <v>1280</v>
      </c>
      <c r="M411" s="17">
        <v>39000</v>
      </c>
      <c r="N411" s="17">
        <v>33</v>
      </c>
      <c r="O411" s="17">
        <v>1754</v>
      </c>
      <c r="P411" s="17">
        <v>14430</v>
      </c>
      <c r="Q411" s="17">
        <v>986</v>
      </c>
      <c r="R411" s="17">
        <v>600</v>
      </c>
      <c r="S411" s="17">
        <v>96958</v>
      </c>
      <c r="T411" s="17">
        <v>0</v>
      </c>
      <c r="U411" s="17">
        <v>0</v>
      </c>
      <c r="V411" s="17">
        <v>18</v>
      </c>
      <c r="W411" s="17">
        <v>279</v>
      </c>
      <c r="X411" s="17">
        <v>6752</v>
      </c>
      <c r="Y411" s="17">
        <v>43624</v>
      </c>
      <c r="Z411" s="17">
        <v>149418</v>
      </c>
      <c r="AA411" s="17">
        <v>24409</v>
      </c>
      <c r="AB411" s="17">
        <v>36635</v>
      </c>
      <c r="AC411" s="17">
        <v>9370</v>
      </c>
      <c r="AD411" s="17">
        <v>43922</v>
      </c>
      <c r="AE411" s="17">
        <v>34134</v>
      </c>
      <c r="AF411" s="17">
        <v>0</v>
      </c>
      <c r="AG411" s="17">
        <v>0</v>
      </c>
      <c r="AH411" s="17">
        <v>7919</v>
      </c>
      <c r="AI411" s="17">
        <v>173799</v>
      </c>
      <c r="AJ411" s="17">
        <v>12272</v>
      </c>
      <c r="AK411" s="17">
        <v>12490</v>
      </c>
      <c r="AL411" s="17">
        <v>0</v>
      </c>
      <c r="AM411" s="17">
        <v>10045</v>
      </c>
      <c r="AN411" s="17">
        <v>74847</v>
      </c>
      <c r="AO411" s="17">
        <v>0</v>
      </c>
      <c r="AP411" s="17">
        <v>0</v>
      </c>
      <c r="AQ411" s="17">
        <v>892453</v>
      </c>
    </row>
    <row r="412" spans="1:43">
      <c r="A412" s="22">
        <v>42736</v>
      </c>
      <c r="B412" s="17">
        <v>94</v>
      </c>
      <c r="C412" s="17">
        <v>0</v>
      </c>
      <c r="D412" s="17">
        <v>0</v>
      </c>
      <c r="E412" s="17">
        <v>9807</v>
      </c>
      <c r="F412" s="17">
        <v>4184</v>
      </c>
      <c r="G412" s="17">
        <v>30446</v>
      </c>
      <c r="H412" s="17">
        <v>0</v>
      </c>
      <c r="I412" s="17">
        <v>0</v>
      </c>
      <c r="J412" s="17">
        <v>73912</v>
      </c>
      <c r="K412" s="17">
        <v>0</v>
      </c>
      <c r="L412" s="17">
        <v>990</v>
      </c>
      <c r="M412" s="17">
        <v>0</v>
      </c>
      <c r="N412" s="17">
        <v>36</v>
      </c>
      <c r="O412" s="17">
        <v>0</v>
      </c>
      <c r="P412" s="17">
        <v>0</v>
      </c>
      <c r="Q412" s="17">
        <v>173</v>
      </c>
      <c r="R412" s="17">
        <v>309</v>
      </c>
      <c r="S412" s="17">
        <v>30562</v>
      </c>
      <c r="T412" s="17">
        <v>0</v>
      </c>
      <c r="U412" s="17">
        <v>0</v>
      </c>
      <c r="V412" s="17">
        <v>0</v>
      </c>
      <c r="W412" s="17">
        <v>79</v>
      </c>
      <c r="X412" s="17">
        <v>3530</v>
      </c>
      <c r="Y412" s="17">
        <v>28549</v>
      </c>
      <c r="Z412" s="17">
        <v>89023</v>
      </c>
      <c r="AA412" s="17">
        <v>9668</v>
      </c>
      <c r="AB412" s="17">
        <v>162</v>
      </c>
      <c r="AC412" s="17">
        <v>62450</v>
      </c>
      <c r="AD412" s="17">
        <v>1201</v>
      </c>
      <c r="AE412" s="17">
        <v>25372</v>
      </c>
      <c r="AF412" s="17">
        <v>40987</v>
      </c>
      <c r="AG412" s="17">
        <v>0</v>
      </c>
      <c r="AH412" s="17">
        <v>5383</v>
      </c>
      <c r="AI412" s="17">
        <v>159219</v>
      </c>
      <c r="AJ412" s="17">
        <v>14095</v>
      </c>
      <c r="AK412" s="17">
        <v>8048</v>
      </c>
      <c r="AL412" s="17">
        <v>0</v>
      </c>
      <c r="AM412" s="17">
        <v>4418</v>
      </c>
      <c r="AN412" s="17">
        <v>72676</v>
      </c>
      <c r="AO412" s="17">
        <v>0</v>
      </c>
      <c r="AP412" s="17">
        <v>19</v>
      </c>
      <c r="AQ412" s="17">
        <v>675392</v>
      </c>
    </row>
    <row r="413" spans="1:43">
      <c r="A413" s="22">
        <v>42767</v>
      </c>
      <c r="B413" s="17">
        <v>103</v>
      </c>
      <c r="C413" s="17">
        <v>0</v>
      </c>
      <c r="D413" s="17">
        <v>0</v>
      </c>
      <c r="E413" s="17">
        <v>3903</v>
      </c>
      <c r="F413" s="17">
        <v>4163</v>
      </c>
      <c r="G413" s="17">
        <v>31436</v>
      </c>
      <c r="H413" s="17">
        <v>0</v>
      </c>
      <c r="I413" s="17">
        <v>0</v>
      </c>
      <c r="J413" s="17">
        <v>53154</v>
      </c>
      <c r="K413" s="17">
        <v>55663</v>
      </c>
      <c r="L413" s="17">
        <v>229</v>
      </c>
      <c r="M413" s="17">
        <v>39000</v>
      </c>
      <c r="N413" s="17">
        <v>0</v>
      </c>
      <c r="O413" s="17">
        <v>5046</v>
      </c>
      <c r="P413" s="17">
        <v>14455</v>
      </c>
      <c r="Q413" s="17">
        <v>232</v>
      </c>
      <c r="R413" s="17">
        <v>137</v>
      </c>
      <c r="S413" s="17">
        <v>38663</v>
      </c>
      <c r="T413" s="17">
        <v>0</v>
      </c>
      <c r="U413" s="17">
        <v>0</v>
      </c>
      <c r="V413" s="17">
        <v>0</v>
      </c>
      <c r="W413" s="17">
        <v>251</v>
      </c>
      <c r="X413" s="17">
        <v>2996</v>
      </c>
      <c r="Y413" s="17">
        <v>16313</v>
      </c>
      <c r="Z413" s="17">
        <v>190863</v>
      </c>
      <c r="AA413" s="17">
        <v>22246</v>
      </c>
      <c r="AB413" s="17">
        <v>179</v>
      </c>
      <c r="AC413" s="17">
        <v>9340</v>
      </c>
      <c r="AD413" s="17">
        <v>4378</v>
      </c>
      <c r="AE413" s="17">
        <v>1002</v>
      </c>
      <c r="AF413" s="17">
        <v>38550</v>
      </c>
      <c r="AG413" s="17">
        <v>0</v>
      </c>
      <c r="AH413" s="17">
        <v>9569</v>
      </c>
      <c r="AI413" s="17">
        <v>134340</v>
      </c>
      <c r="AJ413" s="17">
        <v>11562</v>
      </c>
      <c r="AK413" s="17">
        <v>28357</v>
      </c>
      <c r="AL413" s="17">
        <v>0</v>
      </c>
      <c r="AM413" s="17">
        <v>2420</v>
      </c>
      <c r="AN413" s="17">
        <v>89909</v>
      </c>
      <c r="AO413" s="17">
        <v>0</v>
      </c>
      <c r="AP413" s="17">
        <v>4519</v>
      </c>
      <c r="AQ413" s="17">
        <v>812978</v>
      </c>
    </row>
    <row r="414" spans="1:43">
      <c r="A414" s="22">
        <v>42795</v>
      </c>
      <c r="B414" s="17">
        <v>279</v>
      </c>
      <c r="C414" s="17">
        <v>0</v>
      </c>
      <c r="D414" s="17">
        <v>0</v>
      </c>
      <c r="E414" s="17">
        <v>5955</v>
      </c>
      <c r="F414" s="17">
        <v>9300</v>
      </c>
      <c r="G414" s="17">
        <v>27588</v>
      </c>
      <c r="H414" s="17">
        <v>0</v>
      </c>
      <c r="I414" s="17">
        <v>0</v>
      </c>
      <c r="J414" s="17">
        <v>87521</v>
      </c>
      <c r="K414" s="17">
        <v>58799</v>
      </c>
      <c r="L414" s="17">
        <v>1448</v>
      </c>
      <c r="M414" s="17">
        <v>39000</v>
      </c>
      <c r="N414" s="17">
        <v>485</v>
      </c>
      <c r="O414" s="17">
        <v>19</v>
      </c>
      <c r="P414" s="17">
        <v>0</v>
      </c>
      <c r="Q414" s="17">
        <v>0</v>
      </c>
      <c r="R414" s="17">
        <v>327</v>
      </c>
      <c r="S414" s="17">
        <v>85635</v>
      </c>
      <c r="T414" s="17">
        <v>0</v>
      </c>
      <c r="U414" s="17">
        <v>0</v>
      </c>
      <c r="V414" s="17">
        <v>71</v>
      </c>
      <c r="W414" s="17">
        <v>12151</v>
      </c>
      <c r="X414" s="17">
        <v>7783</v>
      </c>
      <c r="Y414" s="17">
        <v>30519</v>
      </c>
      <c r="Z414" s="17">
        <v>95944</v>
      </c>
      <c r="AA414" s="17">
        <v>35187</v>
      </c>
      <c r="AB414" s="17">
        <v>24917</v>
      </c>
      <c r="AC414" s="17">
        <v>64874</v>
      </c>
      <c r="AD414" s="17">
        <v>44724</v>
      </c>
      <c r="AE414" s="17">
        <v>1301</v>
      </c>
      <c r="AF414" s="17">
        <v>38050</v>
      </c>
      <c r="AG414" s="17">
        <v>0</v>
      </c>
      <c r="AH414" s="17">
        <v>8538</v>
      </c>
      <c r="AI414" s="17">
        <v>145076</v>
      </c>
      <c r="AJ414" s="17">
        <v>13409</v>
      </c>
      <c r="AK414" s="17">
        <v>37538</v>
      </c>
      <c r="AL414" s="17">
        <v>0</v>
      </c>
      <c r="AM414" s="17">
        <v>3084</v>
      </c>
      <c r="AN414" s="17">
        <v>81660</v>
      </c>
      <c r="AO414" s="17">
        <v>0</v>
      </c>
      <c r="AP414" s="17">
        <v>0</v>
      </c>
      <c r="AQ414" s="17">
        <v>961182</v>
      </c>
    </row>
    <row r="415" spans="1:43">
      <c r="A415" s="22">
        <v>42826</v>
      </c>
      <c r="B415" s="17">
        <v>2391</v>
      </c>
      <c r="C415" s="17">
        <v>0</v>
      </c>
      <c r="D415" s="17">
        <v>0</v>
      </c>
      <c r="E415" s="17">
        <v>6096</v>
      </c>
      <c r="F415" s="17">
        <v>9002</v>
      </c>
      <c r="G415" s="17">
        <v>76868</v>
      </c>
      <c r="H415" s="17">
        <v>0</v>
      </c>
      <c r="I415" s="17">
        <v>13557</v>
      </c>
      <c r="J415" s="17">
        <v>19340</v>
      </c>
      <c r="K415" s="17">
        <v>28708</v>
      </c>
      <c r="L415" s="17">
        <v>501</v>
      </c>
      <c r="M415" s="17">
        <v>0</v>
      </c>
      <c r="N415" s="17">
        <v>613</v>
      </c>
      <c r="O415" s="17">
        <v>4549</v>
      </c>
      <c r="P415" s="17">
        <v>14258</v>
      </c>
      <c r="Q415" s="17">
        <v>0</v>
      </c>
      <c r="R415" s="17">
        <v>539</v>
      </c>
      <c r="S415" s="17">
        <v>108599</v>
      </c>
      <c r="T415" s="17">
        <v>0</v>
      </c>
      <c r="U415" s="17">
        <v>0</v>
      </c>
      <c r="V415" s="17">
        <v>72</v>
      </c>
      <c r="W415" s="17">
        <v>21483</v>
      </c>
      <c r="X415" s="17">
        <v>15517</v>
      </c>
      <c r="Y415" s="17">
        <v>35791</v>
      </c>
      <c r="Z415" s="17">
        <v>148025</v>
      </c>
      <c r="AA415" s="17">
        <v>41285</v>
      </c>
      <c r="AB415" s="17">
        <v>46148</v>
      </c>
      <c r="AC415" s="17">
        <v>48137</v>
      </c>
      <c r="AD415" s="17">
        <v>47130</v>
      </c>
      <c r="AE415" s="17">
        <v>26224</v>
      </c>
      <c r="AF415" s="17">
        <v>36459</v>
      </c>
      <c r="AG415" s="17">
        <v>0</v>
      </c>
      <c r="AH415" s="17">
        <v>20513</v>
      </c>
      <c r="AI415" s="17">
        <v>170170</v>
      </c>
      <c r="AJ415" s="17">
        <v>13057</v>
      </c>
      <c r="AK415" s="17">
        <v>29471</v>
      </c>
      <c r="AL415" s="17">
        <v>0</v>
      </c>
      <c r="AM415" s="17">
        <v>10995</v>
      </c>
      <c r="AN415" s="17">
        <v>82092</v>
      </c>
      <c r="AO415" s="17">
        <v>0</v>
      </c>
      <c r="AP415" s="17">
        <v>0</v>
      </c>
      <c r="AQ415" s="17">
        <v>1077590</v>
      </c>
    </row>
    <row r="416" spans="1:43">
      <c r="A416" s="22">
        <v>42856</v>
      </c>
      <c r="B416" s="17">
        <v>27164</v>
      </c>
      <c r="C416" s="17">
        <v>51359</v>
      </c>
      <c r="D416" s="17">
        <v>0</v>
      </c>
      <c r="E416" s="17">
        <v>10412</v>
      </c>
      <c r="F416" s="17">
        <v>7560</v>
      </c>
      <c r="G416" s="17">
        <v>82236</v>
      </c>
      <c r="H416" s="17">
        <v>0</v>
      </c>
      <c r="I416" s="17">
        <v>0</v>
      </c>
      <c r="J416" s="17">
        <v>46158</v>
      </c>
      <c r="K416" s="17">
        <v>65888</v>
      </c>
      <c r="L416" s="17">
        <v>2082</v>
      </c>
      <c r="M416" s="17">
        <v>35800</v>
      </c>
      <c r="N416" s="17">
        <v>170</v>
      </c>
      <c r="O416" s="17">
        <v>341</v>
      </c>
      <c r="P416" s="17">
        <v>0</v>
      </c>
      <c r="Q416" s="17">
        <v>754</v>
      </c>
      <c r="R416" s="17">
        <v>1389</v>
      </c>
      <c r="S416" s="17">
        <v>145174</v>
      </c>
      <c r="T416" s="17">
        <v>0</v>
      </c>
      <c r="U416" s="17">
        <v>14600</v>
      </c>
      <c r="V416" s="17">
        <v>0</v>
      </c>
      <c r="W416" s="17">
        <v>19162</v>
      </c>
      <c r="X416" s="17">
        <v>28595</v>
      </c>
      <c r="Y416" s="17">
        <v>50192</v>
      </c>
      <c r="Z416" s="17">
        <v>112827</v>
      </c>
      <c r="AA416" s="17">
        <v>34085</v>
      </c>
      <c r="AB416" s="17">
        <v>55710</v>
      </c>
      <c r="AC416" s="17">
        <v>69421</v>
      </c>
      <c r="AD416" s="17">
        <v>3416</v>
      </c>
      <c r="AE416" s="17">
        <v>867</v>
      </c>
      <c r="AF416" s="17">
        <v>73554</v>
      </c>
      <c r="AG416" s="17">
        <v>0</v>
      </c>
      <c r="AH416" s="17">
        <v>18544</v>
      </c>
      <c r="AI416" s="17">
        <v>219054</v>
      </c>
      <c r="AJ416" s="17">
        <v>16810</v>
      </c>
      <c r="AK416" s="17">
        <v>45168</v>
      </c>
      <c r="AL416" s="17">
        <v>0</v>
      </c>
      <c r="AM416" s="17">
        <v>15586</v>
      </c>
      <c r="AN416" s="17">
        <v>121824</v>
      </c>
      <c r="AO416" s="17">
        <v>0</v>
      </c>
      <c r="AP416" s="17">
        <v>6600</v>
      </c>
      <c r="AQ416" s="17">
        <v>1382502</v>
      </c>
    </row>
    <row r="417" spans="1:43">
      <c r="A417" s="22">
        <v>42887</v>
      </c>
      <c r="B417" s="17">
        <v>192</v>
      </c>
      <c r="C417" s="17">
        <v>0</v>
      </c>
      <c r="D417" s="17">
        <v>0</v>
      </c>
      <c r="E417" s="17">
        <v>8724</v>
      </c>
      <c r="F417" s="17">
        <v>6646</v>
      </c>
      <c r="G417" s="17">
        <v>180542</v>
      </c>
      <c r="H417" s="17">
        <v>0</v>
      </c>
      <c r="I417" s="17">
        <v>0</v>
      </c>
      <c r="J417" s="17">
        <v>48292</v>
      </c>
      <c r="K417" s="17">
        <v>44000</v>
      </c>
      <c r="L417" s="17">
        <v>46021</v>
      </c>
      <c r="M417" s="17">
        <v>39000</v>
      </c>
      <c r="N417" s="17">
        <v>302</v>
      </c>
      <c r="O417" s="17">
        <v>751</v>
      </c>
      <c r="P417" s="17">
        <v>14145</v>
      </c>
      <c r="Q417" s="17">
        <v>539</v>
      </c>
      <c r="R417" s="17">
        <v>1453</v>
      </c>
      <c r="S417" s="17">
        <v>109568</v>
      </c>
      <c r="T417" s="17">
        <v>0</v>
      </c>
      <c r="U417" s="17">
        <v>0</v>
      </c>
      <c r="V417" s="17">
        <v>0</v>
      </c>
      <c r="W417" s="17">
        <v>9138</v>
      </c>
      <c r="X417" s="17">
        <v>23575</v>
      </c>
      <c r="Y417" s="17">
        <v>46581</v>
      </c>
      <c r="Z417" s="17">
        <v>185438</v>
      </c>
      <c r="AA417" s="17">
        <v>33092</v>
      </c>
      <c r="AB417" s="17">
        <v>62974</v>
      </c>
      <c r="AC417" s="17">
        <v>74777</v>
      </c>
      <c r="AD417" s="17">
        <v>43525</v>
      </c>
      <c r="AE417" s="17">
        <v>8210</v>
      </c>
      <c r="AF417" s="17">
        <v>23800</v>
      </c>
      <c r="AG417" s="17">
        <v>0</v>
      </c>
      <c r="AH417" s="17">
        <v>21447</v>
      </c>
      <c r="AI417" s="17">
        <v>185014</v>
      </c>
      <c r="AJ417" s="17">
        <v>26621</v>
      </c>
      <c r="AK417" s="17">
        <v>16715</v>
      </c>
      <c r="AL417" s="17">
        <v>0</v>
      </c>
      <c r="AM417" s="17">
        <v>15865</v>
      </c>
      <c r="AN417" s="17">
        <v>105426</v>
      </c>
      <c r="AO417" s="17">
        <v>0</v>
      </c>
      <c r="AP417" s="17">
        <v>7001</v>
      </c>
      <c r="AQ417" s="17">
        <v>1389374</v>
      </c>
    </row>
    <row r="418" spans="1:43">
      <c r="A418" s="22">
        <v>42917</v>
      </c>
      <c r="B418" s="17">
        <v>24520</v>
      </c>
      <c r="C418" s="17">
        <v>47673</v>
      </c>
      <c r="D418" s="17">
        <v>0</v>
      </c>
      <c r="E418" s="17">
        <v>10143</v>
      </c>
      <c r="F418" s="17">
        <v>7712</v>
      </c>
      <c r="G418" s="17">
        <v>123284</v>
      </c>
      <c r="H418" s="17">
        <v>0</v>
      </c>
      <c r="I418" s="17">
        <v>0</v>
      </c>
      <c r="J418" s="17">
        <v>43128</v>
      </c>
      <c r="K418" s="17">
        <v>30853</v>
      </c>
      <c r="L418" s="17">
        <v>501</v>
      </c>
      <c r="M418" s="17">
        <v>39000</v>
      </c>
      <c r="N418" s="17">
        <v>54</v>
      </c>
      <c r="O418" s="17">
        <v>0</v>
      </c>
      <c r="P418" s="17">
        <v>15511</v>
      </c>
      <c r="Q418" s="17">
        <v>680</v>
      </c>
      <c r="R418" s="17">
        <v>1770</v>
      </c>
      <c r="S418" s="17">
        <v>119386</v>
      </c>
      <c r="T418" s="17">
        <v>0</v>
      </c>
      <c r="U418" s="17">
        <v>15000</v>
      </c>
      <c r="V418" s="17">
        <v>18</v>
      </c>
      <c r="W418" s="17">
        <v>3898</v>
      </c>
      <c r="X418" s="17">
        <v>15573</v>
      </c>
      <c r="Y418" s="17">
        <v>63719</v>
      </c>
      <c r="Z418" s="17">
        <v>144567</v>
      </c>
      <c r="AA418" s="17">
        <v>38473</v>
      </c>
      <c r="AB418" s="17">
        <v>71491</v>
      </c>
      <c r="AC418" s="17">
        <v>80650</v>
      </c>
      <c r="AD418" s="17">
        <v>1749</v>
      </c>
      <c r="AE418" s="17">
        <v>26627</v>
      </c>
      <c r="AF418" s="17">
        <v>47550</v>
      </c>
      <c r="AG418" s="17">
        <v>0</v>
      </c>
      <c r="AH418" s="17">
        <v>20674</v>
      </c>
      <c r="AI418" s="17">
        <v>206793</v>
      </c>
      <c r="AJ418" s="17">
        <v>17306</v>
      </c>
      <c r="AK418" s="17">
        <v>50183</v>
      </c>
      <c r="AL418" s="17">
        <v>0</v>
      </c>
      <c r="AM418" s="17">
        <v>15509</v>
      </c>
      <c r="AN418" s="17">
        <v>107395</v>
      </c>
      <c r="AO418" s="17">
        <v>0</v>
      </c>
      <c r="AP418" s="17">
        <v>0</v>
      </c>
      <c r="AQ418" s="17">
        <v>1391390</v>
      </c>
    </row>
    <row r="419" spans="1:43">
      <c r="A419" s="22">
        <v>42948</v>
      </c>
      <c r="B419" s="17">
        <v>552</v>
      </c>
      <c r="C419" s="17">
        <v>45000</v>
      </c>
      <c r="D419" s="17">
        <v>0</v>
      </c>
      <c r="E419" s="17">
        <v>4493</v>
      </c>
      <c r="F419" s="17">
        <v>8860</v>
      </c>
      <c r="G419" s="17">
        <v>144103</v>
      </c>
      <c r="H419" s="17">
        <v>0</v>
      </c>
      <c r="I419" s="17">
        <v>0</v>
      </c>
      <c r="J419" s="17">
        <v>41745</v>
      </c>
      <c r="K419" s="17">
        <v>0</v>
      </c>
      <c r="L419" s="17">
        <v>384</v>
      </c>
      <c r="M419" s="17">
        <v>0</v>
      </c>
      <c r="N419" s="17">
        <v>18</v>
      </c>
      <c r="O419" s="17">
        <v>75568</v>
      </c>
      <c r="P419" s="17">
        <v>14217</v>
      </c>
      <c r="Q419" s="17">
        <v>173</v>
      </c>
      <c r="R419" s="17">
        <v>1890</v>
      </c>
      <c r="S419" s="17">
        <v>154511</v>
      </c>
      <c r="T419" s="17">
        <v>0</v>
      </c>
      <c r="U419" s="17">
        <v>0</v>
      </c>
      <c r="V419" s="17">
        <v>18</v>
      </c>
      <c r="W419" s="17">
        <v>7625</v>
      </c>
      <c r="X419" s="17">
        <v>21692</v>
      </c>
      <c r="Y419" s="17">
        <v>57076</v>
      </c>
      <c r="Z419" s="17">
        <v>134726</v>
      </c>
      <c r="AA419" s="17">
        <v>37544</v>
      </c>
      <c r="AB419" s="17">
        <v>91488</v>
      </c>
      <c r="AC419" s="17">
        <v>62099</v>
      </c>
      <c r="AD419" s="17">
        <v>43392</v>
      </c>
      <c r="AE419" s="17">
        <v>1110</v>
      </c>
      <c r="AF419" s="17">
        <v>74878</v>
      </c>
      <c r="AG419" s="17">
        <v>0</v>
      </c>
      <c r="AH419" s="17">
        <v>21601</v>
      </c>
      <c r="AI419" s="17">
        <v>41915</v>
      </c>
      <c r="AJ419" s="17">
        <v>13738</v>
      </c>
      <c r="AK419" s="17">
        <v>62916</v>
      </c>
      <c r="AL419" s="17">
        <v>0</v>
      </c>
      <c r="AM419" s="17">
        <v>18607</v>
      </c>
      <c r="AN419" s="17">
        <v>107176</v>
      </c>
      <c r="AO419" s="17">
        <v>6000</v>
      </c>
      <c r="AP419" s="17">
        <v>0</v>
      </c>
      <c r="AQ419" s="17">
        <v>1295115</v>
      </c>
    </row>
    <row r="420" spans="1:43">
      <c r="A420" s="22">
        <v>42979</v>
      </c>
      <c r="B420" s="17">
        <v>0</v>
      </c>
      <c r="C420" s="17">
        <v>0</v>
      </c>
      <c r="D420" s="17">
        <v>0</v>
      </c>
      <c r="E420" s="17">
        <v>7282</v>
      </c>
      <c r="F420" s="17">
        <v>7814</v>
      </c>
      <c r="G420" s="17">
        <v>142566</v>
      </c>
      <c r="H420" s="17">
        <v>0</v>
      </c>
      <c r="I420" s="17">
        <v>0</v>
      </c>
      <c r="J420" s="17">
        <v>26270</v>
      </c>
      <c r="K420" s="17">
        <v>74524</v>
      </c>
      <c r="L420" s="17">
        <v>49085</v>
      </c>
      <c r="M420" s="17">
        <v>39000</v>
      </c>
      <c r="N420" s="17">
        <v>36</v>
      </c>
      <c r="O420" s="17">
        <v>46959</v>
      </c>
      <c r="P420" s="17">
        <v>19</v>
      </c>
      <c r="Q420" s="17">
        <v>58</v>
      </c>
      <c r="R420" s="17">
        <v>1657</v>
      </c>
      <c r="S420" s="17">
        <v>123148</v>
      </c>
      <c r="T420" s="17">
        <v>0</v>
      </c>
      <c r="U420" s="17">
        <v>0</v>
      </c>
      <c r="V420" s="17">
        <v>16</v>
      </c>
      <c r="W420" s="17">
        <v>9323</v>
      </c>
      <c r="X420" s="17">
        <v>19658</v>
      </c>
      <c r="Y420" s="17">
        <v>54697</v>
      </c>
      <c r="Z420" s="17">
        <v>116906</v>
      </c>
      <c r="AA420" s="17">
        <v>36688</v>
      </c>
      <c r="AB420" s="17">
        <v>89857</v>
      </c>
      <c r="AC420" s="17">
        <v>91516</v>
      </c>
      <c r="AD420" s="17">
        <v>690</v>
      </c>
      <c r="AE420" s="17">
        <v>918</v>
      </c>
      <c r="AF420" s="17">
        <v>0</v>
      </c>
      <c r="AG420" s="17">
        <v>0</v>
      </c>
      <c r="AH420" s="17">
        <v>22922</v>
      </c>
      <c r="AI420" s="17">
        <v>148602</v>
      </c>
      <c r="AJ420" s="17">
        <v>12187</v>
      </c>
      <c r="AK420" s="17">
        <v>15421</v>
      </c>
      <c r="AL420" s="17">
        <v>0</v>
      </c>
      <c r="AM420" s="17">
        <v>14317</v>
      </c>
      <c r="AN420" s="17">
        <v>118499</v>
      </c>
      <c r="AO420" s="17">
        <v>0</v>
      </c>
      <c r="AP420" s="17">
        <v>3467</v>
      </c>
      <c r="AQ420" s="17">
        <v>1274102</v>
      </c>
    </row>
    <row r="421" spans="1:43">
      <c r="A421" s="22">
        <v>43009</v>
      </c>
      <c r="B421" s="17">
        <v>19083</v>
      </c>
      <c r="C421" s="17">
        <v>0</v>
      </c>
      <c r="D421" s="17">
        <v>0</v>
      </c>
      <c r="E421" s="17">
        <v>9284</v>
      </c>
      <c r="F421" s="17">
        <v>8912</v>
      </c>
      <c r="G421" s="17">
        <v>122946</v>
      </c>
      <c r="H421" s="17">
        <v>0</v>
      </c>
      <c r="I421" s="17">
        <v>0</v>
      </c>
      <c r="J421" s="17">
        <v>31984</v>
      </c>
      <c r="K421" s="17">
        <v>0</v>
      </c>
      <c r="L421" s="17">
        <v>42</v>
      </c>
      <c r="M421" s="17">
        <v>39000</v>
      </c>
      <c r="N421" s="17">
        <v>40</v>
      </c>
      <c r="O421" s="17">
        <v>988</v>
      </c>
      <c r="P421" s="17">
        <v>0</v>
      </c>
      <c r="Q421" s="17">
        <v>243</v>
      </c>
      <c r="R421" s="17">
        <v>1818</v>
      </c>
      <c r="S421" s="17">
        <v>135167</v>
      </c>
      <c r="T421" s="17">
        <v>0</v>
      </c>
      <c r="U421" s="17">
        <v>14300</v>
      </c>
      <c r="V421" s="17">
        <v>0</v>
      </c>
      <c r="W421" s="17">
        <v>7316</v>
      </c>
      <c r="X421" s="17">
        <v>19299</v>
      </c>
      <c r="Y421" s="17">
        <v>48638</v>
      </c>
      <c r="Z421" s="17">
        <v>87025</v>
      </c>
      <c r="AA421" s="17">
        <v>39301</v>
      </c>
      <c r="AB421" s="17">
        <v>71970</v>
      </c>
      <c r="AC421" s="17">
        <v>77959</v>
      </c>
      <c r="AD421" s="17">
        <v>44058</v>
      </c>
      <c r="AE421" s="17">
        <v>981</v>
      </c>
      <c r="AF421" s="17">
        <v>33834</v>
      </c>
      <c r="AG421" s="17">
        <v>114</v>
      </c>
      <c r="AH421" s="17">
        <v>23510</v>
      </c>
      <c r="AI421" s="17">
        <v>225531</v>
      </c>
      <c r="AJ421" s="17">
        <v>11145</v>
      </c>
      <c r="AK421" s="17">
        <v>307</v>
      </c>
      <c r="AL421" s="17">
        <v>0</v>
      </c>
      <c r="AM421" s="17">
        <v>18543</v>
      </c>
      <c r="AN421" s="17">
        <v>132592</v>
      </c>
      <c r="AO421" s="17">
        <v>0</v>
      </c>
      <c r="AP421" s="17">
        <v>0</v>
      </c>
      <c r="AQ421" s="17">
        <v>1225930</v>
      </c>
    </row>
    <row r="422" spans="1:43">
      <c r="A422" s="22">
        <v>43040</v>
      </c>
      <c r="B422" s="17">
        <v>19558</v>
      </c>
      <c r="C422" s="17">
        <v>19</v>
      </c>
      <c r="D422" s="17">
        <v>0</v>
      </c>
      <c r="E422" s="17">
        <v>4857</v>
      </c>
      <c r="F422" s="17">
        <v>8522</v>
      </c>
      <c r="G422" s="17">
        <v>140029</v>
      </c>
      <c r="H422" s="17">
        <v>0</v>
      </c>
      <c r="I422" s="17">
        <v>0</v>
      </c>
      <c r="J422" s="17">
        <v>42945</v>
      </c>
      <c r="K422" s="17">
        <v>26210</v>
      </c>
      <c r="L422" s="17">
        <v>2016</v>
      </c>
      <c r="M422" s="17">
        <v>0</v>
      </c>
      <c r="N422" s="17">
        <v>279</v>
      </c>
      <c r="O422" s="17">
        <v>4674</v>
      </c>
      <c r="P422" s="17">
        <v>26</v>
      </c>
      <c r="Q422" s="17">
        <v>0</v>
      </c>
      <c r="R422" s="17">
        <v>1357</v>
      </c>
      <c r="S422" s="17">
        <v>151024</v>
      </c>
      <c r="T422" s="17">
        <v>0</v>
      </c>
      <c r="U422" s="17">
        <v>0</v>
      </c>
      <c r="V422" s="17">
        <v>44</v>
      </c>
      <c r="W422" s="17">
        <v>1847</v>
      </c>
      <c r="X422" s="17">
        <v>11375</v>
      </c>
      <c r="Y422" s="17">
        <v>32058</v>
      </c>
      <c r="Z422" s="17">
        <v>87278</v>
      </c>
      <c r="AA422" s="17">
        <v>36179</v>
      </c>
      <c r="AB422" s="17">
        <v>80721</v>
      </c>
      <c r="AC422" s="17">
        <v>30800</v>
      </c>
      <c r="AD422" s="17">
        <v>49288</v>
      </c>
      <c r="AE422" s="17">
        <v>33184</v>
      </c>
      <c r="AF422" s="17">
        <v>25978</v>
      </c>
      <c r="AG422" s="17">
        <v>57</v>
      </c>
      <c r="AH422" s="17">
        <v>29214</v>
      </c>
      <c r="AI422" s="17">
        <v>150956</v>
      </c>
      <c r="AJ422" s="17">
        <v>16769</v>
      </c>
      <c r="AK422" s="17">
        <v>21775</v>
      </c>
      <c r="AL422" s="17">
        <v>0</v>
      </c>
      <c r="AM422" s="17">
        <v>15980</v>
      </c>
      <c r="AN422" s="17">
        <v>137548</v>
      </c>
      <c r="AO422" s="17">
        <v>0</v>
      </c>
      <c r="AP422" s="17">
        <v>8001</v>
      </c>
      <c r="AQ422" s="17">
        <v>1170568</v>
      </c>
    </row>
    <row r="423" spans="1:43">
      <c r="A423" s="22">
        <v>43070</v>
      </c>
      <c r="B423" s="17">
        <v>186</v>
      </c>
      <c r="C423" s="17">
        <v>0</v>
      </c>
      <c r="D423" s="17">
        <v>0</v>
      </c>
      <c r="E423" s="17">
        <v>7825</v>
      </c>
      <c r="F423" s="17">
        <v>1982</v>
      </c>
      <c r="G423" s="17">
        <v>154470</v>
      </c>
      <c r="H423" s="17">
        <v>0</v>
      </c>
      <c r="I423" s="17">
        <v>2</v>
      </c>
      <c r="J423" s="17">
        <v>5547</v>
      </c>
      <c r="K423" s="17">
        <v>44000</v>
      </c>
      <c r="L423" s="17">
        <v>2551</v>
      </c>
      <c r="M423" s="17">
        <v>35550</v>
      </c>
      <c r="N423" s="17">
        <v>87</v>
      </c>
      <c r="O423" s="17">
        <v>26</v>
      </c>
      <c r="P423" s="17">
        <v>0</v>
      </c>
      <c r="Q423" s="17">
        <v>898</v>
      </c>
      <c r="R423" s="17">
        <v>414</v>
      </c>
      <c r="S423" s="17">
        <v>105362</v>
      </c>
      <c r="T423" s="17">
        <v>0</v>
      </c>
      <c r="U423" s="17">
        <v>0</v>
      </c>
      <c r="V423" s="17">
        <v>18</v>
      </c>
      <c r="W423" s="17">
        <v>342</v>
      </c>
      <c r="X423" s="17">
        <v>9747</v>
      </c>
      <c r="Y423" s="17">
        <v>23653</v>
      </c>
      <c r="Z423" s="17">
        <v>57068</v>
      </c>
      <c r="AA423" s="17">
        <v>20485</v>
      </c>
      <c r="AB423" s="17">
        <v>41228</v>
      </c>
      <c r="AC423" s="17">
        <v>31700</v>
      </c>
      <c r="AD423" s="17">
        <v>44645</v>
      </c>
      <c r="AE423" s="17">
        <v>278</v>
      </c>
      <c r="AF423" s="17">
        <v>12000</v>
      </c>
      <c r="AG423" s="17">
        <v>0</v>
      </c>
      <c r="AH423" s="17">
        <v>28391</v>
      </c>
      <c r="AI423" s="17">
        <v>178562</v>
      </c>
      <c r="AJ423" s="17">
        <v>12409</v>
      </c>
      <c r="AK423" s="17">
        <v>15160</v>
      </c>
      <c r="AL423" s="17">
        <v>0</v>
      </c>
      <c r="AM423" s="17">
        <v>10602</v>
      </c>
      <c r="AN423" s="17">
        <v>93523</v>
      </c>
      <c r="AO423" s="17">
        <v>0</v>
      </c>
      <c r="AP423" s="17">
        <v>19</v>
      </c>
      <c r="AQ423" s="17">
        <v>938730</v>
      </c>
    </row>
    <row r="424" spans="1:43">
      <c r="A424" s="22">
        <v>43101</v>
      </c>
      <c r="B424" s="17">
        <v>555</v>
      </c>
      <c r="C424" s="17">
        <v>0</v>
      </c>
      <c r="D424" s="17">
        <v>0</v>
      </c>
      <c r="E424" s="17">
        <v>6443</v>
      </c>
      <c r="F424" s="17">
        <v>313</v>
      </c>
      <c r="G424" s="17">
        <v>34647</v>
      </c>
      <c r="H424" s="17">
        <v>0</v>
      </c>
      <c r="I424" s="17">
        <v>0</v>
      </c>
      <c r="J424" s="17">
        <v>44822</v>
      </c>
      <c r="K424" s="17">
        <v>26005</v>
      </c>
      <c r="L424" s="17">
        <v>1849</v>
      </c>
      <c r="M424" s="17">
        <v>39000</v>
      </c>
      <c r="N424" s="17">
        <v>38</v>
      </c>
      <c r="O424" s="17">
        <v>3959</v>
      </c>
      <c r="P424" s="17">
        <v>18</v>
      </c>
      <c r="Q424" s="17">
        <v>164</v>
      </c>
      <c r="R424" s="17">
        <v>669</v>
      </c>
      <c r="S424" s="17">
        <v>55661</v>
      </c>
      <c r="T424" s="17">
        <v>0</v>
      </c>
      <c r="U424" s="17">
        <v>0</v>
      </c>
      <c r="V424" s="17">
        <v>0</v>
      </c>
      <c r="W424" s="17">
        <v>108</v>
      </c>
      <c r="X424" s="17">
        <v>2867</v>
      </c>
      <c r="Y424" s="17">
        <v>29888</v>
      </c>
      <c r="Z424" s="17">
        <v>92978</v>
      </c>
      <c r="AA424" s="17">
        <v>13838</v>
      </c>
      <c r="AB424" s="17">
        <v>211</v>
      </c>
      <c r="AC424" s="17">
        <v>31800</v>
      </c>
      <c r="AD424" s="17">
        <v>47919</v>
      </c>
      <c r="AE424" s="17">
        <v>4872</v>
      </c>
      <c r="AF424" s="17">
        <v>40645</v>
      </c>
      <c r="AG424" s="17">
        <v>0</v>
      </c>
      <c r="AH424" s="17">
        <v>19919</v>
      </c>
      <c r="AI424" s="17">
        <v>107754</v>
      </c>
      <c r="AJ424" s="17">
        <v>29197</v>
      </c>
      <c r="AK424" s="17">
        <v>45262</v>
      </c>
      <c r="AL424" s="17">
        <v>0</v>
      </c>
      <c r="AM424" s="17">
        <v>4669</v>
      </c>
      <c r="AN424" s="17">
        <v>106296</v>
      </c>
      <c r="AO424" s="17">
        <v>0</v>
      </c>
      <c r="AP424" s="17">
        <v>0</v>
      </c>
      <c r="AQ424" s="17">
        <v>792366</v>
      </c>
    </row>
    <row r="425" spans="1:43">
      <c r="A425" s="22">
        <v>43132</v>
      </c>
      <c r="B425" s="17">
        <v>183</v>
      </c>
      <c r="C425" s="17">
        <v>0</v>
      </c>
      <c r="D425" s="17">
        <v>0</v>
      </c>
      <c r="E425" s="17">
        <v>6497</v>
      </c>
      <c r="F425" s="17">
        <v>96</v>
      </c>
      <c r="G425" s="17">
        <v>70229</v>
      </c>
      <c r="H425" s="17">
        <v>0</v>
      </c>
      <c r="I425" s="17">
        <v>0</v>
      </c>
      <c r="J425" s="17">
        <v>46453</v>
      </c>
      <c r="K425" s="17">
        <v>11000</v>
      </c>
      <c r="L425" s="17">
        <v>2088</v>
      </c>
      <c r="M425" s="17">
        <v>0</v>
      </c>
      <c r="N425" s="17">
        <v>16</v>
      </c>
      <c r="O425" s="17">
        <v>279</v>
      </c>
      <c r="P425" s="17">
        <v>0</v>
      </c>
      <c r="Q425" s="17">
        <v>76</v>
      </c>
      <c r="R425" s="17">
        <v>590</v>
      </c>
      <c r="S425" s="17">
        <v>45704</v>
      </c>
      <c r="T425" s="17">
        <v>0</v>
      </c>
      <c r="U425" s="17">
        <v>0</v>
      </c>
      <c r="V425" s="17">
        <v>18</v>
      </c>
      <c r="W425" s="17">
        <v>1756</v>
      </c>
      <c r="X425" s="17">
        <v>201</v>
      </c>
      <c r="Y425" s="17">
        <v>16452</v>
      </c>
      <c r="Z425" s="17">
        <v>65745</v>
      </c>
      <c r="AA425" s="17">
        <v>22800</v>
      </c>
      <c r="AB425" s="17">
        <v>269</v>
      </c>
      <c r="AC425" s="17">
        <v>60356</v>
      </c>
      <c r="AD425" s="17">
        <v>2137</v>
      </c>
      <c r="AE425" s="17">
        <v>711</v>
      </c>
      <c r="AF425" s="17">
        <v>6722</v>
      </c>
      <c r="AG425" s="17">
        <v>0</v>
      </c>
      <c r="AH425" s="17">
        <v>36816</v>
      </c>
      <c r="AI425" s="17">
        <v>145819</v>
      </c>
      <c r="AJ425" s="17">
        <v>13710</v>
      </c>
      <c r="AK425" s="17">
        <v>30229</v>
      </c>
      <c r="AL425" s="17">
        <v>0</v>
      </c>
      <c r="AM425" s="17">
        <v>10357</v>
      </c>
      <c r="AN425" s="17">
        <v>84328</v>
      </c>
      <c r="AO425" s="17">
        <v>0</v>
      </c>
      <c r="AP425" s="17">
        <v>135</v>
      </c>
      <c r="AQ425" s="17">
        <v>681772</v>
      </c>
    </row>
    <row r="426" spans="1:43">
      <c r="A426" s="22">
        <v>43160</v>
      </c>
      <c r="B426" s="17">
        <v>367</v>
      </c>
      <c r="C426" s="17">
        <v>19</v>
      </c>
      <c r="D426" s="17">
        <v>0</v>
      </c>
      <c r="E426" s="17">
        <v>14824</v>
      </c>
      <c r="F426" s="17">
        <v>197</v>
      </c>
      <c r="G426" s="17">
        <v>123214</v>
      </c>
      <c r="H426" s="17">
        <v>0</v>
      </c>
      <c r="I426" s="17">
        <v>0</v>
      </c>
      <c r="J426" s="17">
        <v>32520</v>
      </c>
      <c r="K426" s="17">
        <v>55992</v>
      </c>
      <c r="L426" s="17">
        <v>32087</v>
      </c>
      <c r="M426" s="17">
        <v>39000</v>
      </c>
      <c r="N426" s="17">
        <v>52</v>
      </c>
      <c r="O426" s="17">
        <v>27927</v>
      </c>
      <c r="P426" s="17">
        <v>0</v>
      </c>
      <c r="Q426" s="17">
        <v>0</v>
      </c>
      <c r="R426" s="17">
        <v>252</v>
      </c>
      <c r="S426" s="17">
        <v>46726</v>
      </c>
      <c r="T426" s="17">
        <v>0</v>
      </c>
      <c r="U426" s="17">
        <v>0</v>
      </c>
      <c r="V426" s="17">
        <v>36</v>
      </c>
      <c r="W426" s="17">
        <v>7084</v>
      </c>
      <c r="X426" s="17">
        <v>3863</v>
      </c>
      <c r="Y426" s="17">
        <v>21739</v>
      </c>
      <c r="Z426" s="17">
        <v>59248</v>
      </c>
      <c r="AA426" s="17">
        <v>28291</v>
      </c>
      <c r="AB426" s="17">
        <v>13812</v>
      </c>
      <c r="AC426" s="17">
        <v>30800</v>
      </c>
      <c r="AD426" s="17">
        <v>2312</v>
      </c>
      <c r="AE426" s="17">
        <v>47683</v>
      </c>
      <c r="AF426" s="17">
        <v>13619</v>
      </c>
      <c r="AG426" s="17">
        <v>0</v>
      </c>
      <c r="AH426" s="17">
        <v>41096</v>
      </c>
      <c r="AI426" s="17">
        <v>193414</v>
      </c>
      <c r="AJ426" s="17">
        <v>11847</v>
      </c>
      <c r="AK426" s="17">
        <v>12176</v>
      </c>
      <c r="AL426" s="17">
        <v>0</v>
      </c>
      <c r="AM426" s="17">
        <v>8890</v>
      </c>
      <c r="AN426" s="17">
        <v>72890</v>
      </c>
      <c r="AO426" s="17">
        <v>0</v>
      </c>
      <c r="AP426" s="17">
        <v>935</v>
      </c>
      <c r="AQ426" s="17">
        <v>942912</v>
      </c>
    </row>
    <row r="427" spans="1:43">
      <c r="A427" s="22">
        <v>43191</v>
      </c>
      <c r="B427" s="17">
        <v>919</v>
      </c>
      <c r="C427" s="17">
        <v>0</v>
      </c>
      <c r="D427" s="17">
        <v>0</v>
      </c>
      <c r="E427" s="17">
        <v>7621</v>
      </c>
      <c r="F427" s="17">
        <v>267</v>
      </c>
      <c r="G427" s="17">
        <v>131897</v>
      </c>
      <c r="H427" s="17">
        <v>0</v>
      </c>
      <c r="I427" s="17">
        <v>12068</v>
      </c>
      <c r="J427" s="17">
        <v>56482</v>
      </c>
      <c r="K427" s="17">
        <v>72279</v>
      </c>
      <c r="L427" s="17">
        <v>3780</v>
      </c>
      <c r="M427" s="17">
        <v>39000</v>
      </c>
      <c r="N427" s="17">
        <v>20</v>
      </c>
      <c r="O427" s="17">
        <v>36205</v>
      </c>
      <c r="P427" s="17">
        <v>0</v>
      </c>
      <c r="Q427" s="17">
        <v>348</v>
      </c>
      <c r="R427" s="17">
        <v>1528</v>
      </c>
      <c r="S427" s="17">
        <v>123767</v>
      </c>
      <c r="T427" s="17">
        <v>0</v>
      </c>
      <c r="U427" s="17">
        <v>0</v>
      </c>
      <c r="V427" s="17">
        <v>36</v>
      </c>
      <c r="W427" s="17">
        <v>25636</v>
      </c>
      <c r="X427" s="17">
        <v>9245</v>
      </c>
      <c r="Y427" s="17">
        <v>28619</v>
      </c>
      <c r="Z427" s="17">
        <v>77778</v>
      </c>
      <c r="AA427" s="17">
        <v>18621</v>
      </c>
      <c r="AB427" s="17">
        <v>48731</v>
      </c>
      <c r="AC427" s="17">
        <v>70800</v>
      </c>
      <c r="AD427" s="17">
        <v>43922</v>
      </c>
      <c r="AE427" s="17">
        <v>750</v>
      </c>
      <c r="AF427" s="17">
        <v>27978</v>
      </c>
      <c r="AG427" s="17">
        <v>0</v>
      </c>
      <c r="AH427" s="17">
        <v>41449</v>
      </c>
      <c r="AI427" s="17">
        <v>197467</v>
      </c>
      <c r="AJ427" s="17">
        <v>12867</v>
      </c>
      <c r="AK427" s="17">
        <v>33275</v>
      </c>
      <c r="AL427" s="17">
        <v>0</v>
      </c>
      <c r="AM427" s="17">
        <v>20260</v>
      </c>
      <c r="AN427" s="17">
        <v>134292</v>
      </c>
      <c r="AO427" s="17">
        <v>0</v>
      </c>
      <c r="AP427" s="17">
        <v>1765</v>
      </c>
      <c r="AQ427" s="17">
        <v>1279672</v>
      </c>
    </row>
    <row r="428" spans="1:43">
      <c r="A428" s="22">
        <v>43221</v>
      </c>
      <c r="B428" s="17">
        <v>24150</v>
      </c>
      <c r="C428" s="17">
        <v>0</v>
      </c>
      <c r="D428" s="17">
        <v>0</v>
      </c>
      <c r="E428" s="17">
        <v>5374</v>
      </c>
      <c r="F428" s="17">
        <v>144</v>
      </c>
      <c r="G428" s="17">
        <v>190299</v>
      </c>
      <c r="H428" s="17">
        <v>0</v>
      </c>
      <c r="I428" s="17">
        <v>0</v>
      </c>
      <c r="J428" s="17">
        <v>81416</v>
      </c>
      <c r="K428" s="17">
        <v>45736</v>
      </c>
      <c r="L428" s="17">
        <v>44349</v>
      </c>
      <c r="M428" s="17">
        <v>0</v>
      </c>
      <c r="N428" s="17">
        <v>21</v>
      </c>
      <c r="O428" s="17">
        <v>22854</v>
      </c>
      <c r="P428" s="17">
        <v>14455</v>
      </c>
      <c r="Q428" s="17">
        <v>63</v>
      </c>
      <c r="R428" s="17">
        <v>2247</v>
      </c>
      <c r="S428" s="17">
        <v>150892</v>
      </c>
      <c r="T428" s="17">
        <v>0</v>
      </c>
      <c r="U428" s="17">
        <v>19350</v>
      </c>
      <c r="V428" s="17">
        <v>43</v>
      </c>
      <c r="W428" s="17">
        <v>25165</v>
      </c>
      <c r="X428" s="17">
        <v>22704</v>
      </c>
      <c r="Y428" s="17">
        <v>48121</v>
      </c>
      <c r="Z428" s="17">
        <v>100126</v>
      </c>
      <c r="AA428" s="17">
        <v>23524</v>
      </c>
      <c r="AB428" s="17">
        <v>92647</v>
      </c>
      <c r="AC428" s="17">
        <v>73108</v>
      </c>
      <c r="AD428" s="17">
        <v>93900</v>
      </c>
      <c r="AE428" s="17">
        <v>70701</v>
      </c>
      <c r="AF428" s="17">
        <v>61916</v>
      </c>
      <c r="AG428" s="17">
        <v>0</v>
      </c>
      <c r="AH428" s="17">
        <v>41030</v>
      </c>
      <c r="AI428" s="17">
        <v>270297</v>
      </c>
      <c r="AJ428" s="17">
        <v>38966</v>
      </c>
      <c r="AK428" s="17">
        <v>112</v>
      </c>
      <c r="AL428" s="17">
        <v>0</v>
      </c>
      <c r="AM428" s="17">
        <v>39050</v>
      </c>
      <c r="AN428" s="17">
        <v>104724</v>
      </c>
      <c r="AO428" s="17">
        <v>7324</v>
      </c>
      <c r="AP428" s="17">
        <v>3547</v>
      </c>
      <c r="AQ428" s="17">
        <v>1718355</v>
      </c>
    </row>
    <row r="429" spans="1:43">
      <c r="A429" s="22">
        <v>43252</v>
      </c>
      <c r="B429" s="17">
        <v>925</v>
      </c>
      <c r="C429" s="17">
        <v>0</v>
      </c>
      <c r="D429" s="17">
        <v>0</v>
      </c>
      <c r="E429" s="17">
        <v>38514</v>
      </c>
      <c r="F429" s="17">
        <v>230</v>
      </c>
      <c r="G429" s="17">
        <v>108232</v>
      </c>
      <c r="H429" s="17">
        <v>0</v>
      </c>
      <c r="I429" s="17">
        <v>19</v>
      </c>
      <c r="J429" s="17">
        <v>52637</v>
      </c>
      <c r="K429" s="17">
        <v>82197</v>
      </c>
      <c r="L429" s="17">
        <v>4050</v>
      </c>
      <c r="M429" s="17">
        <v>39000</v>
      </c>
      <c r="N429" s="17">
        <v>17</v>
      </c>
      <c r="O429" s="17">
        <v>496</v>
      </c>
      <c r="P429" s="17">
        <v>14492</v>
      </c>
      <c r="Q429" s="17">
        <v>33</v>
      </c>
      <c r="R429" s="17">
        <v>2509</v>
      </c>
      <c r="S429" s="17">
        <v>155826</v>
      </c>
      <c r="T429" s="17">
        <v>0</v>
      </c>
      <c r="U429" s="17">
        <v>0</v>
      </c>
      <c r="V429" s="17">
        <v>196</v>
      </c>
      <c r="W429" s="17">
        <v>30544</v>
      </c>
      <c r="X429" s="17">
        <v>21494</v>
      </c>
      <c r="Y429" s="17">
        <v>41474</v>
      </c>
      <c r="Z429" s="17">
        <v>111772</v>
      </c>
      <c r="AA429" s="17">
        <v>21241</v>
      </c>
      <c r="AB429" s="17">
        <v>88295</v>
      </c>
      <c r="AC429" s="17">
        <v>59851</v>
      </c>
      <c r="AD429" s="17">
        <v>4964</v>
      </c>
      <c r="AE429" s="17">
        <v>44812</v>
      </c>
      <c r="AF429" s="17">
        <v>44395</v>
      </c>
      <c r="AG429" s="17">
        <v>0</v>
      </c>
      <c r="AH429" s="17">
        <v>29905</v>
      </c>
      <c r="AI429" s="17">
        <v>277553</v>
      </c>
      <c r="AJ429" s="17">
        <v>19193</v>
      </c>
      <c r="AK429" s="17">
        <v>71158</v>
      </c>
      <c r="AL429" s="17">
        <v>0</v>
      </c>
      <c r="AM429" s="17">
        <v>26899</v>
      </c>
      <c r="AN429" s="17">
        <v>127367</v>
      </c>
      <c r="AO429" s="17">
        <v>0</v>
      </c>
      <c r="AP429" s="17">
        <v>4050</v>
      </c>
      <c r="AQ429" s="17">
        <v>1524340</v>
      </c>
    </row>
    <row r="430" spans="1:43">
      <c r="A430" s="22">
        <v>43282</v>
      </c>
      <c r="B430" s="17">
        <v>23100</v>
      </c>
      <c r="C430" s="17">
        <v>0</v>
      </c>
      <c r="D430" s="17">
        <v>0</v>
      </c>
      <c r="E430" s="17">
        <v>9392</v>
      </c>
      <c r="F430" s="17">
        <v>219</v>
      </c>
      <c r="G430" s="17">
        <v>89398</v>
      </c>
      <c r="H430" s="17">
        <v>0</v>
      </c>
      <c r="I430" s="17">
        <v>12001</v>
      </c>
      <c r="J430" s="17">
        <v>60219</v>
      </c>
      <c r="K430" s="17">
        <v>83266</v>
      </c>
      <c r="L430" s="17">
        <v>42036</v>
      </c>
      <c r="M430" s="17">
        <v>39000</v>
      </c>
      <c r="N430" s="17">
        <v>55</v>
      </c>
      <c r="O430" s="17">
        <v>4309</v>
      </c>
      <c r="P430" s="17">
        <v>0</v>
      </c>
      <c r="Q430" s="17">
        <v>234</v>
      </c>
      <c r="R430" s="17">
        <v>3083</v>
      </c>
      <c r="S430" s="17">
        <v>174396</v>
      </c>
      <c r="T430" s="17">
        <v>0</v>
      </c>
      <c r="U430" s="17">
        <v>0</v>
      </c>
      <c r="V430" s="17">
        <v>0</v>
      </c>
      <c r="W430" s="17">
        <v>23168</v>
      </c>
      <c r="X430" s="17">
        <v>31127</v>
      </c>
      <c r="Y430" s="17">
        <v>46033</v>
      </c>
      <c r="Z430" s="17">
        <v>121545</v>
      </c>
      <c r="AA430" s="17">
        <v>31855</v>
      </c>
      <c r="AB430" s="17">
        <v>86883</v>
      </c>
      <c r="AC430" s="17">
        <v>70771</v>
      </c>
      <c r="AD430" s="17">
        <v>51399</v>
      </c>
      <c r="AE430" s="17">
        <v>70953</v>
      </c>
      <c r="AF430" s="17">
        <v>42339</v>
      </c>
      <c r="AG430" s="17">
        <v>0</v>
      </c>
      <c r="AH430" s="17">
        <v>33477</v>
      </c>
      <c r="AI430" s="17">
        <v>173811</v>
      </c>
      <c r="AJ430" s="17">
        <v>14480</v>
      </c>
      <c r="AK430" s="17">
        <v>30269</v>
      </c>
      <c r="AL430" s="17">
        <v>0</v>
      </c>
      <c r="AM430" s="17">
        <v>73590</v>
      </c>
      <c r="AN430" s="17">
        <v>132760</v>
      </c>
      <c r="AO430" s="17">
        <v>0</v>
      </c>
      <c r="AP430" s="17">
        <v>10001</v>
      </c>
      <c r="AQ430" s="17">
        <v>1585169</v>
      </c>
    </row>
    <row r="431" spans="1:43">
      <c r="A431" s="22">
        <v>43313</v>
      </c>
      <c r="B431" s="17">
        <v>24150</v>
      </c>
      <c r="C431" s="17">
        <v>0</v>
      </c>
      <c r="D431" s="17">
        <v>0</v>
      </c>
      <c r="E431" s="17">
        <v>7100</v>
      </c>
      <c r="F431" s="17">
        <v>159</v>
      </c>
      <c r="G431" s="17">
        <v>163232</v>
      </c>
      <c r="H431" s="17">
        <v>0</v>
      </c>
      <c r="I431" s="17">
        <v>0</v>
      </c>
      <c r="J431" s="17">
        <v>67351</v>
      </c>
      <c r="K431" s="17">
        <v>44000</v>
      </c>
      <c r="L431" s="17">
        <v>2185</v>
      </c>
      <c r="M431" s="17">
        <v>0</v>
      </c>
      <c r="N431" s="17">
        <v>44</v>
      </c>
      <c r="O431" s="17">
        <v>32152</v>
      </c>
      <c r="P431" s="17">
        <v>34</v>
      </c>
      <c r="Q431" s="17">
        <v>40</v>
      </c>
      <c r="R431" s="17">
        <v>3920</v>
      </c>
      <c r="S431" s="17">
        <v>150571</v>
      </c>
      <c r="T431" s="17">
        <v>0</v>
      </c>
      <c r="U431" s="17">
        <v>19470</v>
      </c>
      <c r="V431" s="17">
        <v>142</v>
      </c>
      <c r="W431" s="17">
        <v>24839</v>
      </c>
      <c r="X431" s="17">
        <v>19353</v>
      </c>
      <c r="Y431" s="17">
        <v>56623</v>
      </c>
      <c r="Z431" s="17">
        <v>141827</v>
      </c>
      <c r="AA431" s="17">
        <v>30263</v>
      </c>
      <c r="AB431" s="17">
        <v>99888</v>
      </c>
      <c r="AC431" s="17">
        <v>62130</v>
      </c>
      <c r="AD431" s="17">
        <v>69505</v>
      </c>
      <c r="AE431" s="17">
        <v>839</v>
      </c>
      <c r="AF431" s="17">
        <v>40757</v>
      </c>
      <c r="AG431" s="17">
        <v>0</v>
      </c>
      <c r="AH431" s="17">
        <v>45747</v>
      </c>
      <c r="AI431" s="17">
        <v>190834</v>
      </c>
      <c r="AJ431" s="17">
        <v>16160</v>
      </c>
      <c r="AK431" s="17">
        <v>25373</v>
      </c>
      <c r="AL431" s="17">
        <v>0</v>
      </c>
      <c r="AM431" s="17">
        <v>55058</v>
      </c>
      <c r="AN431" s="17">
        <v>137825</v>
      </c>
      <c r="AO431" s="17">
        <v>0</v>
      </c>
      <c r="AP431" s="17">
        <v>18</v>
      </c>
      <c r="AQ431" s="17">
        <v>1531589</v>
      </c>
    </row>
    <row r="432" spans="1:43">
      <c r="A432" s="22">
        <v>43344</v>
      </c>
      <c r="B432" s="17">
        <v>822</v>
      </c>
      <c r="C432" s="17">
        <v>19</v>
      </c>
      <c r="D432" s="17">
        <v>0</v>
      </c>
      <c r="E432" s="17">
        <v>33419</v>
      </c>
      <c r="F432" s="17">
        <v>203</v>
      </c>
      <c r="G432" s="17">
        <v>74246</v>
      </c>
      <c r="H432" s="17">
        <v>0</v>
      </c>
      <c r="I432" s="17">
        <v>9452</v>
      </c>
      <c r="J432" s="17">
        <v>38987</v>
      </c>
      <c r="K432" s="17">
        <v>75390</v>
      </c>
      <c r="L432" s="17">
        <v>20464</v>
      </c>
      <c r="M432" s="17">
        <v>33000</v>
      </c>
      <c r="N432" s="17">
        <v>55</v>
      </c>
      <c r="O432" s="17">
        <v>5186</v>
      </c>
      <c r="P432" s="17">
        <v>18</v>
      </c>
      <c r="Q432" s="17">
        <v>0</v>
      </c>
      <c r="R432" s="17">
        <v>4037</v>
      </c>
      <c r="S432" s="17">
        <v>136084</v>
      </c>
      <c r="T432" s="17">
        <v>0</v>
      </c>
      <c r="U432" s="17">
        <v>0</v>
      </c>
      <c r="V432" s="17">
        <v>132</v>
      </c>
      <c r="W432" s="17">
        <v>16066</v>
      </c>
      <c r="X432" s="17">
        <v>19576</v>
      </c>
      <c r="Y432" s="17">
        <v>52698</v>
      </c>
      <c r="Z432" s="17">
        <v>161801</v>
      </c>
      <c r="AA432" s="17">
        <v>28429</v>
      </c>
      <c r="AB432" s="17">
        <v>106993</v>
      </c>
      <c r="AC432" s="17">
        <v>71079</v>
      </c>
      <c r="AD432" s="17">
        <v>47994</v>
      </c>
      <c r="AE432" s="17">
        <v>45807</v>
      </c>
      <c r="AF432" s="17">
        <v>34630</v>
      </c>
      <c r="AG432" s="17">
        <v>0</v>
      </c>
      <c r="AH432" s="17">
        <v>35672</v>
      </c>
      <c r="AI432" s="17">
        <v>190085</v>
      </c>
      <c r="AJ432" s="17">
        <v>35559</v>
      </c>
      <c r="AK432" s="17">
        <v>27765</v>
      </c>
      <c r="AL432" s="17">
        <v>0</v>
      </c>
      <c r="AM432" s="17">
        <v>21246</v>
      </c>
      <c r="AN432" s="17">
        <v>124011</v>
      </c>
      <c r="AO432" s="17">
        <v>0</v>
      </c>
      <c r="AP432" s="17">
        <v>0</v>
      </c>
      <c r="AQ432" s="17">
        <v>1450925</v>
      </c>
    </row>
    <row r="433" spans="1:43">
      <c r="A433" s="22">
        <v>43374</v>
      </c>
      <c r="B433" s="17">
        <v>24796</v>
      </c>
      <c r="C433" s="17">
        <v>0</v>
      </c>
      <c r="D433" s="17">
        <v>0</v>
      </c>
      <c r="E433" s="17">
        <v>25582</v>
      </c>
      <c r="F433" s="17">
        <v>235</v>
      </c>
      <c r="G433" s="17">
        <v>104471</v>
      </c>
      <c r="H433" s="17">
        <v>0</v>
      </c>
      <c r="I433" s="17">
        <v>0</v>
      </c>
      <c r="J433" s="17">
        <v>62986</v>
      </c>
      <c r="K433" s="17">
        <v>12331</v>
      </c>
      <c r="L433" s="17">
        <v>3691</v>
      </c>
      <c r="M433" s="17">
        <v>39000</v>
      </c>
      <c r="N433" s="17">
        <v>25</v>
      </c>
      <c r="O433" s="17">
        <v>457</v>
      </c>
      <c r="P433" s="17">
        <v>0</v>
      </c>
      <c r="Q433" s="17">
        <v>43</v>
      </c>
      <c r="R433" s="17">
        <v>3150</v>
      </c>
      <c r="S433" s="17">
        <v>107905</v>
      </c>
      <c r="T433" s="17">
        <v>0</v>
      </c>
      <c r="U433" s="17">
        <v>20000</v>
      </c>
      <c r="V433" s="17">
        <v>37</v>
      </c>
      <c r="W433" s="17">
        <v>17068</v>
      </c>
      <c r="X433" s="17">
        <v>18328</v>
      </c>
      <c r="Y433" s="17">
        <v>55904</v>
      </c>
      <c r="Z433" s="17">
        <v>137343</v>
      </c>
      <c r="AA433" s="17">
        <v>25254</v>
      </c>
      <c r="AB433" s="17">
        <v>75913</v>
      </c>
      <c r="AC433" s="17">
        <v>67300</v>
      </c>
      <c r="AD433" s="17">
        <v>53958</v>
      </c>
      <c r="AE433" s="17">
        <v>31561</v>
      </c>
      <c r="AF433" s="17">
        <v>25000</v>
      </c>
      <c r="AG433" s="17">
        <v>57</v>
      </c>
      <c r="AH433" s="17">
        <v>33384</v>
      </c>
      <c r="AI433" s="17">
        <v>219818</v>
      </c>
      <c r="AJ433" s="17">
        <v>16876</v>
      </c>
      <c r="AK433" s="17">
        <v>15364</v>
      </c>
      <c r="AL433" s="17">
        <v>0</v>
      </c>
      <c r="AM433" s="17">
        <v>24702</v>
      </c>
      <c r="AN433" s="17">
        <v>137330</v>
      </c>
      <c r="AO433" s="17">
        <v>0</v>
      </c>
      <c r="AP433" s="17">
        <v>0</v>
      </c>
      <c r="AQ433" s="17">
        <v>1359869</v>
      </c>
    </row>
    <row r="434" spans="1:43">
      <c r="A434" s="22">
        <v>43405</v>
      </c>
      <c r="B434" s="17">
        <v>0</v>
      </c>
      <c r="C434" s="17">
        <v>0</v>
      </c>
      <c r="D434" s="17">
        <v>0</v>
      </c>
      <c r="E434" s="17">
        <v>19384</v>
      </c>
      <c r="F434" s="17">
        <v>149</v>
      </c>
      <c r="G434" s="17">
        <v>111142</v>
      </c>
      <c r="H434" s="17">
        <v>0</v>
      </c>
      <c r="I434" s="17">
        <v>0</v>
      </c>
      <c r="J434" s="17">
        <v>38596</v>
      </c>
      <c r="K434" s="17">
        <v>73800</v>
      </c>
      <c r="L434" s="17">
        <v>44424</v>
      </c>
      <c r="M434" s="17">
        <v>0</v>
      </c>
      <c r="N434" s="17">
        <v>364</v>
      </c>
      <c r="O434" s="17">
        <v>40569</v>
      </c>
      <c r="P434" s="17">
        <v>0</v>
      </c>
      <c r="Q434" s="17">
        <v>644</v>
      </c>
      <c r="R434" s="17">
        <v>1817</v>
      </c>
      <c r="S434" s="17">
        <v>113163</v>
      </c>
      <c r="T434" s="17">
        <v>0</v>
      </c>
      <c r="U434" s="17">
        <v>0</v>
      </c>
      <c r="V434" s="17">
        <v>188</v>
      </c>
      <c r="W434" s="17">
        <v>29600</v>
      </c>
      <c r="X434" s="17">
        <v>16371</v>
      </c>
      <c r="Y434" s="17">
        <v>37013</v>
      </c>
      <c r="Z434" s="17">
        <v>52490</v>
      </c>
      <c r="AA434" s="17">
        <v>24859</v>
      </c>
      <c r="AB434" s="17">
        <v>74267</v>
      </c>
      <c r="AC434" s="17">
        <v>38564</v>
      </c>
      <c r="AD434" s="17">
        <v>16024</v>
      </c>
      <c r="AE434" s="17">
        <v>4667</v>
      </c>
      <c r="AF434" s="17">
        <v>34622</v>
      </c>
      <c r="AG434" s="17">
        <v>133</v>
      </c>
      <c r="AH434" s="17">
        <v>38671</v>
      </c>
      <c r="AI434" s="17">
        <v>95745</v>
      </c>
      <c r="AJ434" s="17">
        <v>16935</v>
      </c>
      <c r="AK434" s="17">
        <v>19240</v>
      </c>
      <c r="AL434" s="17">
        <v>118</v>
      </c>
      <c r="AM434" s="17">
        <v>17850</v>
      </c>
      <c r="AN434" s="17">
        <v>116510</v>
      </c>
      <c r="AO434" s="17">
        <v>0</v>
      </c>
      <c r="AP434" s="17">
        <v>57</v>
      </c>
      <c r="AQ434" s="17">
        <v>1077976</v>
      </c>
    </row>
    <row r="435" spans="1:43">
      <c r="A435" s="22">
        <v>43435</v>
      </c>
      <c r="B435" s="17">
        <v>556</v>
      </c>
      <c r="C435" s="17">
        <v>22</v>
      </c>
      <c r="D435" s="17">
        <v>0</v>
      </c>
      <c r="E435" s="17">
        <v>21568</v>
      </c>
      <c r="F435" s="17">
        <v>135</v>
      </c>
      <c r="G435" s="17">
        <v>145997</v>
      </c>
      <c r="H435" s="17">
        <v>0</v>
      </c>
      <c r="I435" s="17">
        <v>0</v>
      </c>
      <c r="J435" s="17">
        <v>50988</v>
      </c>
      <c r="K435" s="17">
        <v>68940</v>
      </c>
      <c r="L435" s="17">
        <v>1606</v>
      </c>
      <c r="M435" s="17">
        <v>36200</v>
      </c>
      <c r="N435" s="17">
        <v>22</v>
      </c>
      <c r="O435" s="17">
        <v>4684</v>
      </c>
      <c r="P435" s="17">
        <v>0</v>
      </c>
      <c r="Q435" s="17">
        <v>9</v>
      </c>
      <c r="R435" s="17">
        <v>1354</v>
      </c>
      <c r="S435" s="17">
        <v>173958</v>
      </c>
      <c r="T435" s="17">
        <v>0</v>
      </c>
      <c r="U435" s="17">
        <v>0</v>
      </c>
      <c r="V435" s="17">
        <v>18</v>
      </c>
      <c r="W435" s="17">
        <v>17275</v>
      </c>
      <c r="X435" s="17">
        <v>3951</v>
      </c>
      <c r="Y435" s="17">
        <v>33826</v>
      </c>
      <c r="Z435" s="17">
        <v>58001</v>
      </c>
      <c r="AA435" s="17">
        <v>15124</v>
      </c>
      <c r="AB435" s="17">
        <v>45834</v>
      </c>
      <c r="AC435" s="17">
        <v>40613</v>
      </c>
      <c r="AD435" s="17">
        <v>44421</v>
      </c>
      <c r="AE435" s="17">
        <v>51531</v>
      </c>
      <c r="AF435" s="17">
        <v>16816</v>
      </c>
      <c r="AG435" s="17">
        <v>0</v>
      </c>
      <c r="AH435" s="17">
        <v>27371</v>
      </c>
      <c r="AI435" s="17">
        <v>140730</v>
      </c>
      <c r="AJ435" s="17">
        <v>41200</v>
      </c>
      <c r="AK435" s="17">
        <v>34726</v>
      </c>
      <c r="AL435" s="17">
        <v>0</v>
      </c>
      <c r="AM435" s="17">
        <v>11426</v>
      </c>
      <c r="AN435" s="17">
        <v>91602</v>
      </c>
      <c r="AO435" s="17">
        <v>0</v>
      </c>
      <c r="AP435" s="17">
        <v>42</v>
      </c>
      <c r="AQ435" s="17">
        <v>1180546</v>
      </c>
    </row>
    <row r="436" spans="1:43">
      <c r="A436" s="22">
        <v>43466</v>
      </c>
      <c r="B436" s="17">
        <v>464</v>
      </c>
      <c r="C436" s="17">
        <v>0</v>
      </c>
      <c r="D436" s="17">
        <v>0</v>
      </c>
      <c r="E436" s="17">
        <v>7353</v>
      </c>
      <c r="F436" s="17">
        <v>139</v>
      </c>
      <c r="G436" s="17">
        <v>30532</v>
      </c>
      <c r="H436" s="17">
        <v>0</v>
      </c>
      <c r="I436" s="17">
        <v>0</v>
      </c>
      <c r="J436" s="17">
        <v>68702</v>
      </c>
      <c r="K436" s="17">
        <v>12269</v>
      </c>
      <c r="L436" s="17">
        <v>2783</v>
      </c>
      <c r="M436" s="17">
        <v>36790</v>
      </c>
      <c r="N436" s="17">
        <v>35</v>
      </c>
      <c r="O436" s="17">
        <v>55</v>
      </c>
      <c r="P436" s="17">
        <v>0</v>
      </c>
      <c r="Q436" s="17">
        <v>25</v>
      </c>
      <c r="R436" s="17">
        <v>853</v>
      </c>
      <c r="S436" s="17">
        <v>38240</v>
      </c>
      <c r="T436" s="17">
        <v>0</v>
      </c>
      <c r="U436" s="17">
        <v>0</v>
      </c>
      <c r="V436" s="17">
        <v>20</v>
      </c>
      <c r="W436" s="17">
        <v>18378</v>
      </c>
      <c r="X436" s="17">
        <v>5387</v>
      </c>
      <c r="Y436" s="17">
        <v>19534</v>
      </c>
      <c r="Z436" s="17">
        <v>101405</v>
      </c>
      <c r="AA436" s="17">
        <v>14933</v>
      </c>
      <c r="AB436" s="17">
        <v>154</v>
      </c>
      <c r="AC436" s="17">
        <v>30234</v>
      </c>
      <c r="AD436" s="17">
        <v>49061</v>
      </c>
      <c r="AE436" s="17">
        <v>21178</v>
      </c>
      <c r="AF436" s="17">
        <v>0</v>
      </c>
      <c r="AG436" s="17">
        <v>0</v>
      </c>
      <c r="AH436" s="17">
        <v>28156</v>
      </c>
      <c r="AI436" s="17">
        <v>243409</v>
      </c>
      <c r="AJ436" s="17">
        <v>40986</v>
      </c>
      <c r="AK436" s="17">
        <v>64</v>
      </c>
      <c r="AL436" s="17">
        <v>0</v>
      </c>
      <c r="AM436" s="17">
        <v>6786</v>
      </c>
      <c r="AN436" s="17">
        <v>98274</v>
      </c>
      <c r="AO436" s="17">
        <v>0</v>
      </c>
      <c r="AP436" s="17">
        <v>14799</v>
      </c>
      <c r="AQ436" s="17">
        <v>890998</v>
      </c>
    </row>
    <row r="437" spans="1:43">
      <c r="A437" s="22">
        <v>43497</v>
      </c>
      <c r="B437" s="17">
        <v>1011</v>
      </c>
      <c r="C437" s="17">
        <v>0</v>
      </c>
      <c r="D437" s="17">
        <v>0</v>
      </c>
      <c r="E437" s="17">
        <v>8573</v>
      </c>
      <c r="F437" s="17">
        <v>151</v>
      </c>
      <c r="G437" s="17">
        <v>44064</v>
      </c>
      <c r="H437" s="17">
        <v>0</v>
      </c>
      <c r="I437" s="17">
        <v>0</v>
      </c>
      <c r="J437" s="17">
        <v>37935</v>
      </c>
      <c r="K437" s="17">
        <v>121499</v>
      </c>
      <c r="L437" s="17">
        <v>3960</v>
      </c>
      <c r="M437" s="17">
        <v>0</v>
      </c>
      <c r="N437" s="17">
        <v>3</v>
      </c>
      <c r="O437" s="17">
        <v>0</v>
      </c>
      <c r="P437" s="17">
        <v>0</v>
      </c>
      <c r="Q437" s="17">
        <v>62</v>
      </c>
      <c r="R437" s="17">
        <v>1292</v>
      </c>
      <c r="S437" s="17">
        <v>30907</v>
      </c>
      <c r="T437" s="17">
        <v>0</v>
      </c>
      <c r="U437" s="17">
        <v>0</v>
      </c>
      <c r="V437" s="17">
        <v>18</v>
      </c>
      <c r="W437" s="17">
        <v>14872</v>
      </c>
      <c r="X437" s="17">
        <v>3454</v>
      </c>
      <c r="Y437" s="17">
        <v>17024</v>
      </c>
      <c r="Z437" s="17">
        <v>77718</v>
      </c>
      <c r="AA437" s="17">
        <v>20309</v>
      </c>
      <c r="AB437" s="17">
        <v>165</v>
      </c>
      <c r="AC437" s="17">
        <v>52580</v>
      </c>
      <c r="AD437" s="17">
        <v>2484</v>
      </c>
      <c r="AE437" s="17">
        <v>45055</v>
      </c>
      <c r="AF437" s="17">
        <v>32061</v>
      </c>
      <c r="AG437" s="17">
        <v>0</v>
      </c>
      <c r="AH437" s="17">
        <v>29548</v>
      </c>
      <c r="AI437" s="17">
        <v>115659</v>
      </c>
      <c r="AJ437" s="17">
        <v>12651</v>
      </c>
      <c r="AK437" s="17">
        <v>46909</v>
      </c>
      <c r="AL437" s="17">
        <v>0</v>
      </c>
      <c r="AM437" s="17">
        <v>3326</v>
      </c>
      <c r="AN437" s="17">
        <v>79384</v>
      </c>
      <c r="AO437" s="17">
        <v>0</v>
      </c>
      <c r="AP437" s="17">
        <v>0</v>
      </c>
      <c r="AQ437" s="17">
        <v>802674</v>
      </c>
    </row>
    <row r="438" spans="1:43">
      <c r="A438" s="22">
        <v>43525</v>
      </c>
      <c r="B438" s="17">
        <v>247</v>
      </c>
      <c r="C438" s="17">
        <v>77054</v>
      </c>
      <c r="D438" s="17">
        <v>0</v>
      </c>
      <c r="E438" s="17">
        <v>35268</v>
      </c>
      <c r="F438" s="17">
        <v>151</v>
      </c>
      <c r="G438" s="17">
        <v>108058</v>
      </c>
      <c r="H438" s="17">
        <v>0</v>
      </c>
      <c r="I438" s="17">
        <v>0</v>
      </c>
      <c r="J438" s="17">
        <v>78045</v>
      </c>
      <c r="K438" s="17">
        <v>100553</v>
      </c>
      <c r="L438" s="17">
        <v>41902</v>
      </c>
      <c r="M438" s="17">
        <v>37550</v>
      </c>
      <c r="N438" s="17">
        <v>102</v>
      </c>
      <c r="O438" s="17">
        <v>108</v>
      </c>
      <c r="P438" s="17">
        <v>0</v>
      </c>
      <c r="Q438" s="17">
        <v>817</v>
      </c>
      <c r="R438" s="17">
        <v>571</v>
      </c>
      <c r="S438" s="17">
        <v>50512</v>
      </c>
      <c r="T438" s="17">
        <v>0</v>
      </c>
      <c r="U438" s="17">
        <v>0</v>
      </c>
      <c r="V438" s="17">
        <v>55</v>
      </c>
      <c r="W438" s="17">
        <v>23646</v>
      </c>
      <c r="X438" s="17">
        <v>6715</v>
      </c>
      <c r="Y438" s="17">
        <v>21368</v>
      </c>
      <c r="Z438" s="17">
        <v>131576</v>
      </c>
      <c r="AA438" s="17">
        <v>22397</v>
      </c>
      <c r="AB438" s="17">
        <v>20201</v>
      </c>
      <c r="AC438" s="17">
        <v>30140</v>
      </c>
      <c r="AD438" s="17">
        <v>3574</v>
      </c>
      <c r="AE438" s="17">
        <v>1574</v>
      </c>
      <c r="AF438" s="17">
        <v>48905</v>
      </c>
      <c r="AG438" s="17">
        <v>0</v>
      </c>
      <c r="AH438" s="17">
        <v>30570</v>
      </c>
      <c r="AI438" s="17">
        <v>287726</v>
      </c>
      <c r="AJ438" s="17">
        <v>15725</v>
      </c>
      <c r="AK438" s="17">
        <v>33921</v>
      </c>
      <c r="AL438" s="17">
        <v>0</v>
      </c>
      <c r="AM438" s="17">
        <v>5751</v>
      </c>
      <c r="AN438" s="17">
        <v>82677</v>
      </c>
      <c r="AO438" s="17">
        <v>0</v>
      </c>
      <c r="AP438" s="17">
        <v>19</v>
      </c>
      <c r="AQ438" s="17">
        <v>1297478</v>
      </c>
    </row>
    <row r="439" spans="1:43">
      <c r="A439" s="22">
        <v>43556</v>
      </c>
      <c r="B439" s="17">
        <v>25782</v>
      </c>
      <c r="C439" s="17">
        <v>22</v>
      </c>
      <c r="D439" s="17">
        <v>0</v>
      </c>
      <c r="E439" s="17">
        <v>24552</v>
      </c>
      <c r="F439" s="17">
        <v>190</v>
      </c>
      <c r="G439" s="17">
        <v>148980</v>
      </c>
      <c r="H439" s="17">
        <v>0</v>
      </c>
      <c r="I439" s="17">
        <v>0</v>
      </c>
      <c r="J439" s="17">
        <v>77630</v>
      </c>
      <c r="K439" s="17">
        <v>79521</v>
      </c>
      <c r="L439" s="17">
        <v>682</v>
      </c>
      <c r="M439" s="17">
        <v>35865</v>
      </c>
      <c r="N439" s="17">
        <v>21</v>
      </c>
      <c r="O439" s="17">
        <v>4679</v>
      </c>
      <c r="P439" s="17">
        <v>0</v>
      </c>
      <c r="Q439" s="17">
        <v>28</v>
      </c>
      <c r="R439" s="17">
        <v>2192</v>
      </c>
      <c r="S439" s="17">
        <v>133826</v>
      </c>
      <c r="T439" s="17">
        <v>3232</v>
      </c>
      <c r="U439" s="17">
        <v>0</v>
      </c>
      <c r="V439" s="17">
        <v>0</v>
      </c>
      <c r="W439" s="17">
        <v>36065</v>
      </c>
      <c r="X439" s="17">
        <v>5765</v>
      </c>
      <c r="Y439" s="17">
        <v>54181</v>
      </c>
      <c r="Z439" s="17">
        <v>131241</v>
      </c>
      <c r="AA439" s="17">
        <v>28775</v>
      </c>
      <c r="AB439" s="17">
        <v>72273</v>
      </c>
      <c r="AC439" s="17">
        <v>60642</v>
      </c>
      <c r="AD439" s="17">
        <v>6284</v>
      </c>
      <c r="AE439" s="17">
        <v>31418</v>
      </c>
      <c r="AF439" s="17">
        <v>40701</v>
      </c>
      <c r="AG439" s="17">
        <v>0</v>
      </c>
      <c r="AH439" s="17">
        <v>34994</v>
      </c>
      <c r="AI439" s="17">
        <v>258633</v>
      </c>
      <c r="AJ439" s="17">
        <v>15578</v>
      </c>
      <c r="AK439" s="17">
        <v>27093</v>
      </c>
      <c r="AL439" s="17">
        <v>0</v>
      </c>
      <c r="AM439" s="17">
        <v>15455</v>
      </c>
      <c r="AN439" s="17">
        <v>132370</v>
      </c>
      <c r="AO439" s="17">
        <v>0</v>
      </c>
      <c r="AP439" s="17">
        <v>0</v>
      </c>
      <c r="AQ439" s="17">
        <v>1488670</v>
      </c>
    </row>
    <row r="440" spans="1:43">
      <c r="A440" s="22">
        <v>43586</v>
      </c>
      <c r="B440" s="17">
        <v>372</v>
      </c>
      <c r="C440" s="17">
        <v>0</v>
      </c>
      <c r="D440" s="17">
        <v>0</v>
      </c>
      <c r="E440" s="17">
        <v>5160</v>
      </c>
      <c r="F440" s="17">
        <v>197</v>
      </c>
      <c r="G440" s="17">
        <v>100829</v>
      </c>
      <c r="H440" s="17">
        <v>0</v>
      </c>
      <c r="I440" s="17">
        <v>1398</v>
      </c>
      <c r="J440" s="17">
        <v>75818</v>
      </c>
      <c r="K440" s="17">
        <v>56269</v>
      </c>
      <c r="L440" s="17">
        <v>86215</v>
      </c>
      <c r="M440" s="17">
        <v>0</v>
      </c>
      <c r="N440" s="17">
        <v>9161</v>
      </c>
      <c r="O440" s="17">
        <v>47600</v>
      </c>
      <c r="P440" s="17">
        <v>18</v>
      </c>
      <c r="Q440" s="17">
        <v>23</v>
      </c>
      <c r="R440" s="17">
        <v>3210</v>
      </c>
      <c r="S440" s="17">
        <v>133189</v>
      </c>
      <c r="T440" s="17">
        <v>0</v>
      </c>
      <c r="U440" s="17">
        <v>0</v>
      </c>
      <c r="V440" s="17">
        <v>0</v>
      </c>
      <c r="W440" s="17">
        <v>35713</v>
      </c>
      <c r="X440" s="17">
        <v>29868</v>
      </c>
      <c r="Y440" s="17">
        <v>48739</v>
      </c>
      <c r="Z440" s="17">
        <v>225448</v>
      </c>
      <c r="AA440" s="17">
        <v>35368</v>
      </c>
      <c r="AB440" s="17">
        <v>75968</v>
      </c>
      <c r="AC440" s="17">
        <v>30800</v>
      </c>
      <c r="AD440" s="17">
        <v>5531</v>
      </c>
      <c r="AE440" s="17">
        <v>44810</v>
      </c>
      <c r="AF440" s="17">
        <v>36482</v>
      </c>
      <c r="AG440" s="17">
        <v>0</v>
      </c>
      <c r="AH440" s="17">
        <v>45941</v>
      </c>
      <c r="AI440" s="17">
        <v>204093</v>
      </c>
      <c r="AJ440" s="17">
        <v>17608</v>
      </c>
      <c r="AK440" s="17">
        <v>49118</v>
      </c>
      <c r="AL440" s="17">
        <v>0</v>
      </c>
      <c r="AM440" s="17">
        <v>20085</v>
      </c>
      <c r="AN440" s="17">
        <v>139252</v>
      </c>
      <c r="AO440" s="17">
        <v>0</v>
      </c>
      <c r="AP440" s="17">
        <v>46998</v>
      </c>
      <c r="AQ440" s="17">
        <v>1611281</v>
      </c>
    </row>
    <row r="441" spans="1:43">
      <c r="A441" s="22">
        <v>43617</v>
      </c>
      <c r="B441" s="17">
        <v>23468</v>
      </c>
      <c r="C441" s="17">
        <v>40</v>
      </c>
      <c r="D441" s="17">
        <v>0</v>
      </c>
      <c r="E441" s="17">
        <v>24344</v>
      </c>
      <c r="F441" s="17">
        <v>202</v>
      </c>
      <c r="G441" s="17">
        <v>160977</v>
      </c>
      <c r="H441" s="17">
        <v>0</v>
      </c>
      <c r="I441" s="17">
        <v>1856</v>
      </c>
      <c r="J441" s="17">
        <v>92681</v>
      </c>
      <c r="K441" s="17">
        <v>70205</v>
      </c>
      <c r="L441" s="17">
        <v>41174</v>
      </c>
      <c r="M441" s="17">
        <v>35550</v>
      </c>
      <c r="N441" s="17">
        <v>2</v>
      </c>
      <c r="O441" s="17">
        <v>272</v>
      </c>
      <c r="P441" s="17">
        <v>36</v>
      </c>
      <c r="Q441" s="17">
        <v>0</v>
      </c>
      <c r="R441" s="17">
        <v>3099</v>
      </c>
      <c r="S441" s="17">
        <v>151850</v>
      </c>
      <c r="T441" s="17">
        <v>0</v>
      </c>
      <c r="U441" s="17">
        <v>19140</v>
      </c>
      <c r="V441" s="17">
        <v>89</v>
      </c>
      <c r="W441" s="17">
        <v>34549</v>
      </c>
      <c r="X441" s="17">
        <v>37910</v>
      </c>
      <c r="Y441" s="17">
        <v>49834</v>
      </c>
      <c r="Z441" s="17">
        <v>152919</v>
      </c>
      <c r="AA441" s="17">
        <v>25019</v>
      </c>
      <c r="AB441" s="17">
        <v>96463</v>
      </c>
      <c r="AC441" s="17">
        <v>83484</v>
      </c>
      <c r="AD441" s="17">
        <v>49087</v>
      </c>
      <c r="AE441" s="17">
        <v>28218</v>
      </c>
      <c r="AF441" s="17">
        <v>13287</v>
      </c>
      <c r="AG441" s="17">
        <v>0</v>
      </c>
      <c r="AH441" s="17">
        <v>22033</v>
      </c>
      <c r="AI441" s="17">
        <v>305748</v>
      </c>
      <c r="AJ441" s="17">
        <v>12185</v>
      </c>
      <c r="AK441" s="17">
        <v>33236</v>
      </c>
      <c r="AL441" s="17">
        <v>0</v>
      </c>
      <c r="AM441" s="17">
        <v>18109</v>
      </c>
      <c r="AN441" s="17">
        <v>98490</v>
      </c>
      <c r="AO441" s="17">
        <v>0</v>
      </c>
      <c r="AP441" s="17">
        <v>0</v>
      </c>
      <c r="AQ441" s="17">
        <v>1685556</v>
      </c>
    </row>
    <row r="442" spans="1:43">
      <c r="A442" s="22">
        <v>43647</v>
      </c>
      <c r="B442" s="17">
        <v>828</v>
      </c>
      <c r="C442" s="17">
        <v>0</v>
      </c>
      <c r="D442" s="17">
        <v>0</v>
      </c>
      <c r="E442" s="17">
        <v>35360</v>
      </c>
      <c r="F442" s="17">
        <v>204</v>
      </c>
      <c r="G442" s="17">
        <v>162533</v>
      </c>
      <c r="H442" s="17">
        <v>0</v>
      </c>
      <c r="I442" s="17">
        <v>0</v>
      </c>
      <c r="J442" s="17">
        <v>36208</v>
      </c>
      <c r="K442" s="17">
        <v>0</v>
      </c>
      <c r="L442" s="17">
        <v>2537</v>
      </c>
      <c r="M442" s="17">
        <v>35700</v>
      </c>
      <c r="N442" s="17">
        <v>38</v>
      </c>
      <c r="O442" s="17">
        <v>5121</v>
      </c>
      <c r="P442" s="17">
        <v>0</v>
      </c>
      <c r="Q442" s="17">
        <v>1043</v>
      </c>
      <c r="R442" s="17">
        <v>3688</v>
      </c>
      <c r="S442" s="17">
        <v>155250</v>
      </c>
      <c r="T442" s="17">
        <v>105</v>
      </c>
      <c r="U442" s="17">
        <v>0</v>
      </c>
      <c r="V442" s="17">
        <v>18</v>
      </c>
      <c r="W442" s="17">
        <v>41734</v>
      </c>
      <c r="X442" s="17">
        <v>47459</v>
      </c>
      <c r="Y442" s="17">
        <v>60903</v>
      </c>
      <c r="Z442" s="17">
        <v>142412</v>
      </c>
      <c r="AA442" s="17">
        <v>25620</v>
      </c>
      <c r="AB442" s="17">
        <v>79710</v>
      </c>
      <c r="AC442" s="17">
        <v>40199</v>
      </c>
      <c r="AD442" s="17">
        <v>48450</v>
      </c>
      <c r="AE442" s="17">
        <v>44949</v>
      </c>
      <c r="AF442" s="17">
        <v>54688</v>
      </c>
      <c r="AG442" s="17">
        <v>0</v>
      </c>
      <c r="AH442" s="17">
        <v>31284</v>
      </c>
      <c r="AI442" s="17">
        <v>250972</v>
      </c>
      <c r="AJ442" s="17">
        <v>13071</v>
      </c>
      <c r="AK442" s="17">
        <v>62401</v>
      </c>
      <c r="AL442" s="17">
        <v>0</v>
      </c>
      <c r="AM442" s="17">
        <v>18867</v>
      </c>
      <c r="AN442" s="17">
        <v>131248</v>
      </c>
      <c r="AO442" s="17">
        <v>0</v>
      </c>
      <c r="AP442" s="17">
        <v>136</v>
      </c>
      <c r="AQ442" s="17">
        <v>1532736</v>
      </c>
    </row>
    <row r="443" spans="1:43">
      <c r="A443" s="22">
        <v>43678</v>
      </c>
      <c r="B443" s="17">
        <v>26122</v>
      </c>
      <c r="C443" s="17">
        <v>0</v>
      </c>
      <c r="D443" s="17">
        <v>0</v>
      </c>
      <c r="E443" s="17">
        <v>24093</v>
      </c>
      <c r="F443" s="17">
        <v>206</v>
      </c>
      <c r="G443" s="17">
        <v>85515</v>
      </c>
      <c r="H443" s="17">
        <v>0</v>
      </c>
      <c r="I443" s="17">
        <v>0</v>
      </c>
      <c r="J443" s="17">
        <v>84477</v>
      </c>
      <c r="K443" s="17">
        <v>79389</v>
      </c>
      <c r="L443" s="17">
        <v>40448</v>
      </c>
      <c r="M443" s="17">
        <v>37900</v>
      </c>
      <c r="N443" s="17">
        <v>75</v>
      </c>
      <c r="O443" s="17">
        <v>45819</v>
      </c>
      <c r="P443" s="17">
        <v>0</v>
      </c>
      <c r="Q443" s="17">
        <v>2334</v>
      </c>
      <c r="R443" s="17">
        <v>4825</v>
      </c>
      <c r="S443" s="17">
        <v>130323</v>
      </c>
      <c r="T443" s="17">
        <v>0</v>
      </c>
      <c r="U443" s="17">
        <v>17735</v>
      </c>
      <c r="V443" s="17">
        <v>18</v>
      </c>
      <c r="W443" s="17">
        <v>32245</v>
      </c>
      <c r="X443" s="17">
        <v>29803</v>
      </c>
      <c r="Y443" s="17">
        <v>53702</v>
      </c>
      <c r="Z443" s="17">
        <v>59816</v>
      </c>
      <c r="AA443" s="17">
        <v>28121</v>
      </c>
      <c r="AB443" s="17">
        <v>95862</v>
      </c>
      <c r="AC443" s="17">
        <v>92400</v>
      </c>
      <c r="AD443" s="17">
        <v>47491</v>
      </c>
      <c r="AE443" s="17">
        <v>896</v>
      </c>
      <c r="AF443" s="17">
        <v>38716</v>
      </c>
      <c r="AG443" s="17">
        <v>0</v>
      </c>
      <c r="AH443" s="17">
        <v>41424</v>
      </c>
      <c r="AI443" s="17">
        <v>278614</v>
      </c>
      <c r="AJ443" s="17">
        <v>33949</v>
      </c>
      <c r="AK443" s="17">
        <v>13849</v>
      </c>
      <c r="AL443" s="17">
        <v>0</v>
      </c>
      <c r="AM443" s="17">
        <v>24361</v>
      </c>
      <c r="AN443" s="17">
        <v>173958</v>
      </c>
      <c r="AO443" s="17">
        <v>10179</v>
      </c>
      <c r="AP443" s="17">
        <v>10001</v>
      </c>
      <c r="AQ443" s="17">
        <v>1644666</v>
      </c>
    </row>
    <row r="444" spans="1:43">
      <c r="A444" s="22">
        <v>43709</v>
      </c>
      <c r="B444" s="17">
        <v>1018</v>
      </c>
      <c r="C444" s="17">
        <v>0</v>
      </c>
      <c r="D444" s="17">
        <v>0</v>
      </c>
      <c r="E444" s="17">
        <v>16359</v>
      </c>
      <c r="F444" s="17">
        <v>87</v>
      </c>
      <c r="G444" s="17">
        <v>173157</v>
      </c>
      <c r="H444" s="17">
        <v>0</v>
      </c>
      <c r="I444" s="17">
        <v>1</v>
      </c>
      <c r="J444" s="17">
        <v>40679</v>
      </c>
      <c r="K444" s="17">
        <v>12767</v>
      </c>
      <c r="L444" s="17">
        <v>964</v>
      </c>
      <c r="M444" s="17">
        <v>36150</v>
      </c>
      <c r="N444" s="17">
        <v>97</v>
      </c>
      <c r="O444" s="17">
        <v>5191</v>
      </c>
      <c r="P444" s="17">
        <v>18</v>
      </c>
      <c r="Q444" s="17">
        <v>36</v>
      </c>
      <c r="R444" s="17">
        <v>2818</v>
      </c>
      <c r="S444" s="17">
        <v>152067</v>
      </c>
      <c r="T444" s="17">
        <v>0</v>
      </c>
      <c r="U444" s="17">
        <v>20865</v>
      </c>
      <c r="V444" s="17">
        <v>0</v>
      </c>
      <c r="W444" s="17">
        <v>24667</v>
      </c>
      <c r="X444" s="17">
        <v>35811</v>
      </c>
      <c r="Y444" s="17">
        <v>53555</v>
      </c>
      <c r="Z444" s="17">
        <v>164788</v>
      </c>
      <c r="AA444" s="17">
        <v>30298</v>
      </c>
      <c r="AB444" s="17">
        <v>78924</v>
      </c>
      <c r="AC444" s="17">
        <v>61293</v>
      </c>
      <c r="AD444" s="17">
        <v>2701</v>
      </c>
      <c r="AE444" s="17">
        <v>70325</v>
      </c>
      <c r="AF444" s="17">
        <v>35321</v>
      </c>
      <c r="AG444" s="17">
        <v>0</v>
      </c>
      <c r="AH444" s="17">
        <v>53744</v>
      </c>
      <c r="AI444" s="17">
        <v>275147</v>
      </c>
      <c r="AJ444" s="17">
        <v>13193</v>
      </c>
      <c r="AK444" s="17">
        <v>37662</v>
      </c>
      <c r="AL444" s="17">
        <v>0</v>
      </c>
      <c r="AM444" s="17">
        <v>20246</v>
      </c>
      <c r="AN444" s="17">
        <v>110218</v>
      </c>
      <c r="AO444" s="17">
        <v>0</v>
      </c>
      <c r="AP444" s="17">
        <v>0</v>
      </c>
      <c r="AQ444" s="17">
        <v>1530167</v>
      </c>
    </row>
    <row r="445" spans="1:43">
      <c r="A445" s="22">
        <v>43739</v>
      </c>
      <c r="B445" s="17">
        <v>27762</v>
      </c>
      <c r="C445" s="17">
        <v>48500</v>
      </c>
      <c r="D445" s="17">
        <v>0</v>
      </c>
      <c r="E445" s="17">
        <v>20577</v>
      </c>
      <c r="F445" s="17">
        <v>160</v>
      </c>
      <c r="G445" s="17">
        <v>56053</v>
      </c>
      <c r="H445" s="17">
        <v>0</v>
      </c>
      <c r="I445" s="17">
        <v>0</v>
      </c>
      <c r="J445" s="17">
        <v>71665</v>
      </c>
      <c r="K445" s="17">
        <v>81084</v>
      </c>
      <c r="L445" s="17">
        <v>1378</v>
      </c>
      <c r="M445" s="17">
        <v>0</v>
      </c>
      <c r="N445" s="17">
        <v>35</v>
      </c>
      <c r="O445" s="17">
        <v>19</v>
      </c>
      <c r="P445" s="17">
        <v>0</v>
      </c>
      <c r="Q445" s="17">
        <v>0</v>
      </c>
      <c r="R445" s="17">
        <v>4972</v>
      </c>
      <c r="S445" s="17">
        <v>130607</v>
      </c>
      <c r="T445" s="17">
        <v>0</v>
      </c>
      <c r="U445" s="17">
        <v>0</v>
      </c>
      <c r="V445" s="17">
        <v>0</v>
      </c>
      <c r="W445" s="17">
        <v>31861</v>
      </c>
      <c r="X445" s="17">
        <v>21377</v>
      </c>
      <c r="Y445" s="17">
        <v>53543</v>
      </c>
      <c r="Z445" s="17">
        <v>109914</v>
      </c>
      <c r="AA445" s="17">
        <v>38095</v>
      </c>
      <c r="AB445" s="17">
        <v>66390</v>
      </c>
      <c r="AC445" s="17">
        <v>40363</v>
      </c>
      <c r="AD445" s="17">
        <v>45275</v>
      </c>
      <c r="AE445" s="17">
        <v>729</v>
      </c>
      <c r="AF445" s="17">
        <v>43578</v>
      </c>
      <c r="AG445" s="17">
        <v>0</v>
      </c>
      <c r="AH445" s="17">
        <v>42408</v>
      </c>
      <c r="AI445" s="17">
        <v>227159</v>
      </c>
      <c r="AJ445" s="17">
        <v>11289</v>
      </c>
      <c r="AK445" s="17">
        <v>53758</v>
      </c>
      <c r="AL445" s="17">
        <v>0</v>
      </c>
      <c r="AM445" s="17">
        <v>18472</v>
      </c>
      <c r="AN445" s="17">
        <v>99403</v>
      </c>
      <c r="AO445" s="17">
        <v>0</v>
      </c>
      <c r="AP445" s="17">
        <v>17</v>
      </c>
      <c r="AQ445" s="17">
        <v>1346443</v>
      </c>
    </row>
    <row r="446" spans="1:43">
      <c r="A446" s="22">
        <v>43770</v>
      </c>
      <c r="B446" s="17">
        <v>0</v>
      </c>
      <c r="C446" s="17">
        <v>0</v>
      </c>
      <c r="D446" s="17">
        <v>0</v>
      </c>
      <c r="E446" s="17">
        <v>5603</v>
      </c>
      <c r="F446" s="17">
        <v>130</v>
      </c>
      <c r="G446" s="17">
        <v>59361</v>
      </c>
      <c r="H446" s="17">
        <v>0</v>
      </c>
      <c r="I446" s="17">
        <v>6253</v>
      </c>
      <c r="J446" s="17">
        <v>62525</v>
      </c>
      <c r="K446" s="17">
        <v>15432</v>
      </c>
      <c r="L446" s="17">
        <v>1626</v>
      </c>
      <c r="M446" s="17">
        <v>38400</v>
      </c>
      <c r="N446" s="17">
        <v>233</v>
      </c>
      <c r="O446" s="17">
        <v>45740</v>
      </c>
      <c r="P446" s="17">
        <v>0</v>
      </c>
      <c r="Q446" s="17">
        <v>488</v>
      </c>
      <c r="R446" s="17">
        <v>2057</v>
      </c>
      <c r="S446" s="17">
        <v>135290</v>
      </c>
      <c r="T446" s="17">
        <v>0</v>
      </c>
      <c r="U446" s="17">
        <v>20000</v>
      </c>
      <c r="V446" s="17">
        <v>18</v>
      </c>
      <c r="W446" s="17">
        <v>21586</v>
      </c>
      <c r="X446" s="17">
        <v>5981</v>
      </c>
      <c r="Y446" s="17">
        <v>38128</v>
      </c>
      <c r="Z446" s="17">
        <v>94121</v>
      </c>
      <c r="AA446" s="17">
        <v>31600</v>
      </c>
      <c r="AB446" s="17">
        <v>81926</v>
      </c>
      <c r="AC446" s="17">
        <v>41628</v>
      </c>
      <c r="AD446" s="17">
        <v>53199</v>
      </c>
      <c r="AE446" s="17">
        <v>45675</v>
      </c>
      <c r="AF446" s="17">
        <v>30925</v>
      </c>
      <c r="AG446" s="17">
        <v>0</v>
      </c>
      <c r="AH446" s="17">
        <v>32702</v>
      </c>
      <c r="AI446" s="17">
        <v>262463</v>
      </c>
      <c r="AJ446" s="17">
        <v>8102</v>
      </c>
      <c r="AK446" s="17">
        <v>12062</v>
      </c>
      <c r="AL446" s="17">
        <v>0</v>
      </c>
      <c r="AM446" s="17">
        <v>12826</v>
      </c>
      <c r="AN446" s="17">
        <v>82725</v>
      </c>
      <c r="AO446" s="17">
        <v>0</v>
      </c>
      <c r="AP446" s="17">
        <v>19</v>
      </c>
      <c r="AQ446" s="17">
        <v>1248824</v>
      </c>
    </row>
    <row r="447" spans="1:43">
      <c r="A447" s="22">
        <v>43800</v>
      </c>
      <c r="B447" s="17">
        <v>834</v>
      </c>
      <c r="C447" s="17">
        <v>0</v>
      </c>
      <c r="D447" s="17">
        <v>0</v>
      </c>
      <c r="E447" s="17">
        <v>4498</v>
      </c>
      <c r="F447" s="17">
        <v>168</v>
      </c>
      <c r="G447" s="17">
        <v>90517</v>
      </c>
      <c r="H447" s="17">
        <v>0</v>
      </c>
      <c r="I447" s="17">
        <v>0</v>
      </c>
      <c r="J447" s="17">
        <v>10238</v>
      </c>
      <c r="K447" s="17">
        <v>40835</v>
      </c>
      <c r="L447" s="17">
        <v>24674</v>
      </c>
      <c r="M447" s="17">
        <v>36130</v>
      </c>
      <c r="N447" s="17">
        <v>221</v>
      </c>
      <c r="O447" s="17">
        <v>1</v>
      </c>
      <c r="P447" s="17">
        <v>0</v>
      </c>
      <c r="Q447" s="17">
        <v>1058</v>
      </c>
      <c r="R447" s="17">
        <v>782</v>
      </c>
      <c r="S447" s="17">
        <v>107116</v>
      </c>
      <c r="T447" s="17">
        <v>0</v>
      </c>
      <c r="U447" s="17">
        <v>0</v>
      </c>
      <c r="V447" s="17">
        <v>37</v>
      </c>
      <c r="W447" s="17">
        <v>11225</v>
      </c>
      <c r="X447" s="17">
        <v>5747</v>
      </c>
      <c r="Y447" s="17">
        <v>38708</v>
      </c>
      <c r="Z447" s="17">
        <v>96556</v>
      </c>
      <c r="AA447" s="17">
        <v>14909</v>
      </c>
      <c r="AB447" s="17">
        <v>48700</v>
      </c>
      <c r="AC447" s="17">
        <v>19528</v>
      </c>
      <c r="AD447" s="17">
        <v>3248</v>
      </c>
      <c r="AE447" s="17">
        <v>1110</v>
      </c>
      <c r="AF447" s="17">
        <v>42046</v>
      </c>
      <c r="AG447" s="17">
        <v>0</v>
      </c>
      <c r="AH447" s="17">
        <v>35547</v>
      </c>
      <c r="AI447" s="17">
        <v>245411</v>
      </c>
      <c r="AJ447" s="17">
        <v>8936</v>
      </c>
      <c r="AK447" s="17">
        <v>57500</v>
      </c>
      <c r="AL447" s="17">
        <v>0</v>
      </c>
      <c r="AM447" s="17">
        <v>7789</v>
      </c>
      <c r="AN447" s="17">
        <v>145467</v>
      </c>
      <c r="AO447" s="17">
        <v>0</v>
      </c>
      <c r="AP447" s="17">
        <v>12338</v>
      </c>
      <c r="AQ447" s="17">
        <v>1111874</v>
      </c>
    </row>
    <row r="448" spans="1:43">
      <c r="A448" s="22">
        <v>43831</v>
      </c>
      <c r="B448" s="17">
        <v>738</v>
      </c>
      <c r="C448" s="17">
        <v>0</v>
      </c>
      <c r="D448" s="17">
        <v>0</v>
      </c>
      <c r="E448" s="17">
        <v>12511</v>
      </c>
      <c r="F448" s="17">
        <v>122</v>
      </c>
      <c r="G448" s="17">
        <v>95576</v>
      </c>
      <c r="H448" s="17">
        <v>0</v>
      </c>
      <c r="I448" s="17">
        <v>2750</v>
      </c>
      <c r="J448" s="17">
        <v>88247</v>
      </c>
      <c r="K448" s="17">
        <v>72668</v>
      </c>
      <c r="L448" s="17">
        <v>34618</v>
      </c>
      <c r="M448" s="17">
        <v>36210</v>
      </c>
      <c r="N448" s="17">
        <v>16</v>
      </c>
      <c r="O448" s="17">
        <v>50650</v>
      </c>
      <c r="P448" s="17">
        <v>18</v>
      </c>
      <c r="Q448" s="17">
        <v>412</v>
      </c>
      <c r="R448" s="17">
        <v>2551</v>
      </c>
      <c r="S448" s="17">
        <v>67378</v>
      </c>
      <c r="T448" s="17">
        <v>0</v>
      </c>
      <c r="U448" s="17">
        <v>0</v>
      </c>
      <c r="V448" s="17">
        <v>36</v>
      </c>
      <c r="W448" s="17">
        <v>8591</v>
      </c>
      <c r="X448" s="17">
        <v>3031</v>
      </c>
      <c r="Y448" s="17">
        <v>19354</v>
      </c>
      <c r="Z448" s="17">
        <v>62086</v>
      </c>
      <c r="AA448" s="17">
        <v>15320</v>
      </c>
      <c r="AB448" s="17">
        <v>398</v>
      </c>
      <c r="AC448" s="17">
        <v>61600</v>
      </c>
      <c r="AD448" s="17">
        <v>45446</v>
      </c>
      <c r="AE448" s="17">
        <v>11554</v>
      </c>
      <c r="AF448" s="17">
        <v>38717</v>
      </c>
      <c r="AG448" s="17">
        <v>0</v>
      </c>
      <c r="AH448" s="17">
        <v>33355</v>
      </c>
      <c r="AI448" s="17">
        <v>134851</v>
      </c>
      <c r="AJ448" s="17">
        <v>15001</v>
      </c>
      <c r="AK448" s="17">
        <v>6053</v>
      </c>
      <c r="AL448" s="17">
        <v>0</v>
      </c>
      <c r="AM448" s="17">
        <v>8775</v>
      </c>
      <c r="AN448" s="17">
        <v>54856</v>
      </c>
      <c r="AO448" s="17">
        <v>0</v>
      </c>
      <c r="AP448" s="17">
        <v>21</v>
      </c>
      <c r="AQ448" s="17">
        <v>983510</v>
      </c>
    </row>
    <row r="449" spans="1:43">
      <c r="A449" s="22">
        <v>43862</v>
      </c>
      <c r="B449" s="17">
        <v>372</v>
      </c>
      <c r="C449" s="17">
        <v>0</v>
      </c>
      <c r="D449" s="17">
        <v>0</v>
      </c>
      <c r="E449" s="17">
        <v>4674</v>
      </c>
      <c r="F449" s="17">
        <v>118</v>
      </c>
      <c r="G449" s="17">
        <v>142373</v>
      </c>
      <c r="H449" s="17">
        <v>0</v>
      </c>
      <c r="I449" s="17">
        <v>0</v>
      </c>
      <c r="J449" s="17">
        <v>79738</v>
      </c>
      <c r="K449" s="17">
        <v>78349</v>
      </c>
      <c r="L449" s="17">
        <v>1148</v>
      </c>
      <c r="M449" s="17">
        <v>36360</v>
      </c>
      <c r="N449" s="17">
        <v>193</v>
      </c>
      <c r="O449" s="17">
        <v>621</v>
      </c>
      <c r="P449" s="17">
        <v>0</v>
      </c>
      <c r="Q449" s="17">
        <v>0</v>
      </c>
      <c r="R449" s="17">
        <v>1352</v>
      </c>
      <c r="S449" s="17">
        <v>44831</v>
      </c>
      <c r="T449" s="17">
        <v>0</v>
      </c>
      <c r="U449" s="17">
        <v>0</v>
      </c>
      <c r="V449" s="17">
        <v>18</v>
      </c>
      <c r="W449" s="17">
        <v>17364</v>
      </c>
      <c r="X449" s="17">
        <v>3337</v>
      </c>
      <c r="Y449" s="17">
        <v>16135</v>
      </c>
      <c r="Z449" s="17">
        <v>98819</v>
      </c>
      <c r="AA449" s="17">
        <v>9683</v>
      </c>
      <c r="AB449" s="17">
        <v>272</v>
      </c>
      <c r="AC449" s="17">
        <v>64751</v>
      </c>
      <c r="AD449" s="17">
        <v>1957</v>
      </c>
      <c r="AE449" s="17">
        <v>56860</v>
      </c>
      <c r="AF449" s="17">
        <v>10296</v>
      </c>
      <c r="AG449" s="17">
        <v>0</v>
      </c>
      <c r="AH449" s="17">
        <v>34770</v>
      </c>
      <c r="AI449" s="17">
        <v>285130</v>
      </c>
      <c r="AJ449" s="17">
        <v>9353</v>
      </c>
      <c r="AK449" s="17">
        <v>20591</v>
      </c>
      <c r="AL449" s="17">
        <v>0</v>
      </c>
      <c r="AM449" s="17">
        <v>11073</v>
      </c>
      <c r="AN449" s="17">
        <v>92810</v>
      </c>
      <c r="AO449" s="17">
        <v>0</v>
      </c>
      <c r="AP449" s="17">
        <v>0</v>
      </c>
      <c r="AQ449" s="17">
        <v>1123348</v>
      </c>
    </row>
    <row r="450" spans="1:43">
      <c r="A450" s="22">
        <v>43891</v>
      </c>
      <c r="B450" s="17">
        <v>1321</v>
      </c>
      <c r="C450" s="17">
        <v>38</v>
      </c>
      <c r="D450" s="17">
        <v>2080</v>
      </c>
      <c r="E450" s="17">
        <v>25278</v>
      </c>
      <c r="F450" s="17">
        <v>192</v>
      </c>
      <c r="G450" s="17">
        <v>143192</v>
      </c>
      <c r="H450" s="17">
        <v>0</v>
      </c>
      <c r="I450" s="17">
        <v>0</v>
      </c>
      <c r="J450" s="17">
        <v>48498</v>
      </c>
      <c r="K450" s="17">
        <v>144382</v>
      </c>
      <c r="L450" s="17">
        <v>44362</v>
      </c>
      <c r="M450" s="17">
        <v>0</v>
      </c>
      <c r="N450" s="17">
        <v>297</v>
      </c>
      <c r="O450" s="17">
        <v>4993</v>
      </c>
      <c r="P450" s="17">
        <v>0</v>
      </c>
      <c r="Q450" s="17">
        <v>1428</v>
      </c>
      <c r="R450" s="17">
        <v>1149</v>
      </c>
      <c r="S450" s="17">
        <v>91868</v>
      </c>
      <c r="T450" s="17">
        <v>0</v>
      </c>
      <c r="U450" s="17">
        <v>0</v>
      </c>
      <c r="V450" s="17">
        <v>55</v>
      </c>
      <c r="W450" s="17">
        <v>22237</v>
      </c>
      <c r="X450" s="17">
        <v>1294</v>
      </c>
      <c r="Y450" s="17">
        <v>44918</v>
      </c>
      <c r="Z450" s="17">
        <v>142798</v>
      </c>
      <c r="AA450" s="17">
        <v>18484</v>
      </c>
      <c r="AB450" s="17">
        <v>28608</v>
      </c>
      <c r="AC450" s="17">
        <v>30927</v>
      </c>
      <c r="AD450" s="17">
        <v>51011</v>
      </c>
      <c r="AE450" s="17">
        <v>596</v>
      </c>
      <c r="AF450" s="17">
        <v>45364</v>
      </c>
      <c r="AG450" s="17">
        <v>0</v>
      </c>
      <c r="AH450" s="17">
        <v>37852</v>
      </c>
      <c r="AI450" s="17">
        <v>304662</v>
      </c>
      <c r="AJ450" s="17">
        <v>13268</v>
      </c>
      <c r="AK450" s="17">
        <v>37108</v>
      </c>
      <c r="AL450" s="17">
        <v>0</v>
      </c>
      <c r="AM450" s="17">
        <v>27648</v>
      </c>
      <c r="AN450" s="17">
        <v>71528</v>
      </c>
      <c r="AO450" s="17">
        <v>0</v>
      </c>
      <c r="AP450" s="17">
        <v>0</v>
      </c>
      <c r="AQ450" s="17">
        <v>1387436</v>
      </c>
    </row>
    <row r="451" spans="1:43">
      <c r="A451" s="22">
        <v>43922</v>
      </c>
      <c r="B451" s="17">
        <v>0</v>
      </c>
      <c r="C451" s="17">
        <v>44000</v>
      </c>
      <c r="D451" s="17">
        <v>2269</v>
      </c>
      <c r="E451" s="17">
        <v>19594</v>
      </c>
      <c r="F451" s="17">
        <v>176</v>
      </c>
      <c r="G451" s="17">
        <v>109902</v>
      </c>
      <c r="H451" s="17">
        <v>0</v>
      </c>
      <c r="I451" s="17">
        <v>12687</v>
      </c>
      <c r="J451" s="17">
        <v>105888</v>
      </c>
      <c r="K451" s="17">
        <v>34647</v>
      </c>
      <c r="L451" s="17">
        <v>27635</v>
      </c>
      <c r="M451" s="17">
        <v>35880</v>
      </c>
      <c r="N451" s="17">
        <v>317</v>
      </c>
      <c r="O451" s="17">
        <v>49388</v>
      </c>
      <c r="P451" s="17">
        <v>0</v>
      </c>
      <c r="Q451" s="17">
        <v>22</v>
      </c>
      <c r="R451" s="17">
        <v>147</v>
      </c>
      <c r="S451" s="17">
        <v>115691</v>
      </c>
      <c r="T451" s="17">
        <v>0</v>
      </c>
      <c r="U451" s="17">
        <v>0</v>
      </c>
      <c r="V451" s="17">
        <v>18</v>
      </c>
      <c r="W451" s="17">
        <v>17490</v>
      </c>
      <c r="X451" s="17">
        <v>2392</v>
      </c>
      <c r="Y451" s="17">
        <v>30317</v>
      </c>
      <c r="Z451" s="17">
        <v>104953</v>
      </c>
      <c r="AA451" s="17">
        <v>13689</v>
      </c>
      <c r="AB451" s="17">
        <v>53980</v>
      </c>
      <c r="AC451" s="17">
        <v>42949</v>
      </c>
      <c r="AD451" s="17">
        <v>1842</v>
      </c>
      <c r="AE451" s="17">
        <v>335</v>
      </c>
      <c r="AF451" s="17">
        <v>64711</v>
      </c>
      <c r="AG451" s="17">
        <v>85</v>
      </c>
      <c r="AH451" s="17">
        <v>38355</v>
      </c>
      <c r="AI451" s="17">
        <v>354646</v>
      </c>
      <c r="AJ451" s="17">
        <v>33239</v>
      </c>
      <c r="AK451" s="17">
        <v>44644</v>
      </c>
      <c r="AL451" s="17">
        <v>0</v>
      </c>
      <c r="AM451" s="17">
        <v>13969</v>
      </c>
      <c r="AN451" s="17">
        <v>94818</v>
      </c>
      <c r="AO451" s="17">
        <v>0</v>
      </c>
      <c r="AP451" s="17">
        <v>16500</v>
      </c>
      <c r="AQ451" s="17">
        <v>1487175</v>
      </c>
    </row>
    <row r="452" spans="1:43">
      <c r="A452" s="22">
        <v>43952</v>
      </c>
      <c r="B452" s="17">
        <v>24150</v>
      </c>
      <c r="C452" s="17">
        <v>0</v>
      </c>
      <c r="D452" s="17">
        <v>0</v>
      </c>
      <c r="E452" s="17">
        <v>26302</v>
      </c>
      <c r="F452" s="17">
        <v>75</v>
      </c>
      <c r="G452" s="17">
        <v>106393</v>
      </c>
      <c r="H452" s="17">
        <v>0</v>
      </c>
      <c r="I452" s="17">
        <v>1760</v>
      </c>
      <c r="J452" s="17">
        <v>39356</v>
      </c>
      <c r="K452" s="17">
        <v>40195</v>
      </c>
      <c r="L452" s="17">
        <v>81</v>
      </c>
      <c r="M452" s="17">
        <v>36280</v>
      </c>
      <c r="N452" s="17">
        <v>340</v>
      </c>
      <c r="O452" s="17">
        <v>4365</v>
      </c>
      <c r="P452" s="17">
        <v>54</v>
      </c>
      <c r="Q452" s="17">
        <v>1120</v>
      </c>
      <c r="R452" s="17">
        <v>3412</v>
      </c>
      <c r="S452" s="17">
        <v>91253</v>
      </c>
      <c r="T452" s="17">
        <v>0</v>
      </c>
      <c r="U452" s="17">
        <v>0</v>
      </c>
      <c r="V452" s="17">
        <v>18</v>
      </c>
      <c r="W452" s="17">
        <v>33205</v>
      </c>
      <c r="X452" s="17">
        <v>7016</v>
      </c>
      <c r="Y452" s="17">
        <v>44805</v>
      </c>
      <c r="Z452" s="17">
        <v>52934</v>
      </c>
      <c r="AA452" s="17">
        <v>26646</v>
      </c>
      <c r="AB452" s="17">
        <v>80884</v>
      </c>
      <c r="AC452" s="17">
        <v>61600</v>
      </c>
      <c r="AD452" s="17">
        <v>47789</v>
      </c>
      <c r="AE452" s="17">
        <v>64</v>
      </c>
      <c r="AF452" s="17">
        <v>9708</v>
      </c>
      <c r="AG452" s="17">
        <v>0</v>
      </c>
      <c r="AH452" s="17">
        <v>35287</v>
      </c>
      <c r="AI452" s="17">
        <v>276864</v>
      </c>
      <c r="AJ452" s="17">
        <v>15127</v>
      </c>
      <c r="AK452" s="17">
        <v>23691</v>
      </c>
      <c r="AL452" s="17">
        <v>0</v>
      </c>
      <c r="AM452" s="17">
        <v>16986</v>
      </c>
      <c r="AN452" s="17">
        <v>58850</v>
      </c>
      <c r="AO452" s="17">
        <v>0</v>
      </c>
      <c r="AP452" s="17">
        <v>0</v>
      </c>
      <c r="AQ452" s="17">
        <v>1166610</v>
      </c>
    </row>
    <row r="453" spans="1:43">
      <c r="A453" s="22">
        <v>43983</v>
      </c>
      <c r="B453" s="17">
        <v>45913</v>
      </c>
      <c r="C453" s="17">
        <v>18019</v>
      </c>
      <c r="D453" s="17">
        <v>2942</v>
      </c>
      <c r="E453" s="17">
        <v>11470</v>
      </c>
      <c r="F453" s="17">
        <v>107</v>
      </c>
      <c r="G453" s="17">
        <v>58927</v>
      </c>
      <c r="H453" s="17">
        <v>0</v>
      </c>
      <c r="I453" s="17">
        <v>10450</v>
      </c>
      <c r="J453" s="17">
        <v>39342</v>
      </c>
      <c r="K453" s="17">
        <v>86611</v>
      </c>
      <c r="L453" s="17">
        <v>28051</v>
      </c>
      <c r="M453" s="17">
        <v>36150</v>
      </c>
      <c r="N453" s="17">
        <v>340</v>
      </c>
      <c r="O453" s="17">
        <v>6</v>
      </c>
      <c r="P453" s="17">
        <v>90</v>
      </c>
      <c r="Q453" s="17">
        <v>0</v>
      </c>
      <c r="R453" s="17">
        <v>2195</v>
      </c>
      <c r="S453" s="17">
        <v>139790</v>
      </c>
      <c r="T453" s="17">
        <v>0</v>
      </c>
      <c r="U453" s="17">
        <v>20000</v>
      </c>
      <c r="V453" s="17">
        <v>55</v>
      </c>
      <c r="W453" s="17">
        <v>21691</v>
      </c>
      <c r="X453" s="17">
        <v>9734</v>
      </c>
      <c r="Y453" s="17">
        <v>43630</v>
      </c>
      <c r="Z453" s="17">
        <v>169329</v>
      </c>
      <c r="AA453" s="17">
        <v>32375</v>
      </c>
      <c r="AB453" s="17">
        <v>57536</v>
      </c>
      <c r="AC453" s="17">
        <v>72661</v>
      </c>
      <c r="AD453" s="17">
        <v>51547</v>
      </c>
      <c r="AE453" s="17">
        <v>86394</v>
      </c>
      <c r="AF453" s="17">
        <v>49381</v>
      </c>
      <c r="AG453" s="17">
        <v>0</v>
      </c>
      <c r="AH453" s="17">
        <v>44300</v>
      </c>
      <c r="AI453" s="17">
        <v>293214</v>
      </c>
      <c r="AJ453" s="17">
        <v>14682</v>
      </c>
      <c r="AK453" s="17">
        <v>59453</v>
      </c>
      <c r="AL453" s="17">
        <v>0</v>
      </c>
      <c r="AM453" s="17">
        <v>20390</v>
      </c>
      <c r="AN453" s="17">
        <v>148938</v>
      </c>
      <c r="AO453" s="17">
        <v>0</v>
      </c>
      <c r="AP453" s="17">
        <v>0</v>
      </c>
      <c r="AQ453" s="17">
        <v>1675713</v>
      </c>
    </row>
    <row r="454" spans="1:43">
      <c r="A454" s="22">
        <v>44013</v>
      </c>
      <c r="B454" s="17">
        <v>0</v>
      </c>
      <c r="C454" s="17">
        <v>35000</v>
      </c>
      <c r="D454" s="17">
        <v>4389</v>
      </c>
      <c r="E454" s="17">
        <v>13231</v>
      </c>
      <c r="F454" s="17">
        <v>1388</v>
      </c>
      <c r="G454" s="17">
        <v>158251</v>
      </c>
      <c r="H454" s="17">
        <v>0</v>
      </c>
      <c r="I454" s="17">
        <v>0</v>
      </c>
      <c r="J454" s="17">
        <v>53820</v>
      </c>
      <c r="K454" s="17">
        <v>20831</v>
      </c>
      <c r="L454" s="17">
        <v>27985</v>
      </c>
      <c r="M454" s="17">
        <v>35300</v>
      </c>
      <c r="N454" s="17">
        <v>16</v>
      </c>
      <c r="O454" s="17">
        <v>96</v>
      </c>
      <c r="P454" s="17">
        <v>90</v>
      </c>
      <c r="Q454" s="17">
        <v>37</v>
      </c>
      <c r="R454" s="17">
        <v>1942</v>
      </c>
      <c r="S454" s="17">
        <v>154900</v>
      </c>
      <c r="T454" s="17">
        <v>0</v>
      </c>
      <c r="U454" s="17">
        <v>16973</v>
      </c>
      <c r="V454" s="17">
        <v>18</v>
      </c>
      <c r="W454" s="17">
        <v>30457</v>
      </c>
      <c r="X454" s="17">
        <v>19247</v>
      </c>
      <c r="Y454" s="17">
        <v>58234</v>
      </c>
      <c r="Z454" s="17">
        <v>133422</v>
      </c>
      <c r="AA454" s="17">
        <v>37299</v>
      </c>
      <c r="AB454" s="17">
        <v>61961</v>
      </c>
      <c r="AC454" s="17">
        <v>61600</v>
      </c>
      <c r="AD454" s="17">
        <v>2956</v>
      </c>
      <c r="AE454" s="17">
        <v>4481</v>
      </c>
      <c r="AF454" s="17">
        <v>42018</v>
      </c>
      <c r="AG454" s="17">
        <v>2</v>
      </c>
      <c r="AH454" s="17">
        <v>31164</v>
      </c>
      <c r="AI454" s="17">
        <v>224365</v>
      </c>
      <c r="AJ454" s="17">
        <v>14349</v>
      </c>
      <c r="AK454" s="17">
        <v>90</v>
      </c>
      <c r="AL454" s="17">
        <v>0</v>
      </c>
      <c r="AM454" s="17">
        <v>28026</v>
      </c>
      <c r="AN454" s="17">
        <v>94252</v>
      </c>
      <c r="AO454" s="17">
        <v>0</v>
      </c>
      <c r="AP454" s="17">
        <v>37500</v>
      </c>
      <c r="AQ454" s="17">
        <v>1405690</v>
      </c>
    </row>
    <row r="455" spans="1:43">
      <c r="A455" s="22">
        <v>44044</v>
      </c>
      <c r="B455" s="17">
        <v>0</v>
      </c>
      <c r="C455" s="17">
        <v>0</v>
      </c>
      <c r="D455" s="17">
        <v>8472</v>
      </c>
      <c r="E455" s="17">
        <v>18718</v>
      </c>
      <c r="F455" s="17">
        <v>177</v>
      </c>
      <c r="G455" s="17">
        <v>123192</v>
      </c>
      <c r="H455" s="17">
        <v>0</v>
      </c>
      <c r="I455" s="17">
        <v>6578</v>
      </c>
      <c r="J455" s="17">
        <v>49371</v>
      </c>
      <c r="K455" s="17">
        <v>42223</v>
      </c>
      <c r="L455" s="17">
        <v>45809</v>
      </c>
      <c r="M455" s="17">
        <v>37000</v>
      </c>
      <c r="N455" s="17">
        <v>21338</v>
      </c>
      <c r="O455" s="17">
        <v>58</v>
      </c>
      <c r="P455" s="17">
        <v>0</v>
      </c>
      <c r="Q455" s="17">
        <v>0</v>
      </c>
      <c r="R455" s="17">
        <v>1439</v>
      </c>
      <c r="S455" s="17">
        <v>152534</v>
      </c>
      <c r="T455" s="17">
        <v>0</v>
      </c>
      <c r="U455" s="17">
        <v>16973</v>
      </c>
      <c r="V455" s="17">
        <v>18</v>
      </c>
      <c r="W455" s="17">
        <v>34636</v>
      </c>
      <c r="X455" s="17">
        <v>16213</v>
      </c>
      <c r="Y455" s="17">
        <v>53156</v>
      </c>
      <c r="Z455" s="17">
        <v>156346</v>
      </c>
      <c r="AA455" s="17">
        <v>33685</v>
      </c>
      <c r="AB455" s="17">
        <v>70435</v>
      </c>
      <c r="AC455" s="17">
        <v>86190</v>
      </c>
      <c r="AD455" s="17">
        <v>74459</v>
      </c>
      <c r="AE455" s="17">
        <v>73580</v>
      </c>
      <c r="AF455" s="17">
        <v>30043</v>
      </c>
      <c r="AG455" s="17">
        <v>0</v>
      </c>
      <c r="AH455" s="17">
        <v>21926</v>
      </c>
      <c r="AI455" s="17">
        <v>309178</v>
      </c>
      <c r="AJ455" s="17">
        <v>11215</v>
      </c>
      <c r="AK455" s="17">
        <v>38740</v>
      </c>
      <c r="AL455" s="17">
        <v>0</v>
      </c>
      <c r="AM455" s="17">
        <v>26831</v>
      </c>
      <c r="AN455" s="17">
        <v>135632</v>
      </c>
      <c r="AO455" s="17">
        <v>0</v>
      </c>
      <c r="AP455" s="17">
        <v>0</v>
      </c>
      <c r="AQ455" s="17">
        <v>1696165</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C7B03-2E00-40A8-B027-4D40D0D5967E}">
  <sheetPr>
    <tabColor theme="5" tint="-0.249977111117893"/>
  </sheetPr>
  <dimension ref="A1:H85"/>
  <sheetViews>
    <sheetView workbookViewId="0">
      <selection activeCell="B4" sqref="B4"/>
    </sheetView>
    <sheetView workbookViewId="1"/>
  </sheetViews>
  <sheetFormatPr defaultColWidth="8.7265625" defaultRowHeight="14.5"/>
  <cols>
    <col min="1" max="1" width="4.81640625" style="20" customWidth="1"/>
    <col min="2" max="2" width="15.26953125" style="20" bestFit="1" customWidth="1"/>
    <col min="3" max="3" width="7.1796875" style="20" bestFit="1" customWidth="1"/>
    <col min="4" max="4" width="8.26953125" style="20" bestFit="1" customWidth="1"/>
    <col min="5" max="5" width="7.54296875" style="20" bestFit="1" customWidth="1"/>
    <col min="6" max="6" width="10.54296875" style="20" bestFit="1" customWidth="1"/>
    <col min="7" max="7" width="11" style="20" bestFit="1" customWidth="1"/>
    <col min="8" max="8" width="7.54296875" style="20" bestFit="1" customWidth="1"/>
    <col min="9" max="16384" width="8.7265625" style="20"/>
  </cols>
  <sheetData>
    <row r="1" spans="1:8" ht="18">
      <c r="A1" s="14" t="s">
        <v>376</v>
      </c>
      <c r="B1" s="14"/>
      <c r="C1" s="14"/>
    </row>
    <row r="3" spans="1:8">
      <c r="A3" s="3" t="s">
        <v>377</v>
      </c>
      <c r="B3" s="3" t="s">
        <v>54</v>
      </c>
      <c r="C3" s="3" t="s">
        <v>56</v>
      </c>
      <c r="D3" s="3" t="s">
        <v>378</v>
      </c>
      <c r="E3" s="3" t="s">
        <v>379</v>
      </c>
      <c r="F3" s="3" t="s">
        <v>380</v>
      </c>
      <c r="G3" s="3" t="s">
        <v>381</v>
      </c>
      <c r="H3" s="3" t="s">
        <v>382</v>
      </c>
    </row>
    <row r="4" spans="1:8">
      <c r="A4" s="24">
        <v>1992</v>
      </c>
      <c r="B4" s="5" t="s">
        <v>383</v>
      </c>
      <c r="C4" s="5" t="s">
        <v>384</v>
      </c>
      <c r="D4" s="23">
        <f>9757+63</f>
        <v>9820</v>
      </c>
      <c r="E4" s="23">
        <f>3323+125</f>
        <v>3448</v>
      </c>
      <c r="F4" s="23">
        <f>8126+8</f>
        <v>8134</v>
      </c>
      <c r="G4" s="23">
        <f>2187+8</f>
        <v>2195</v>
      </c>
      <c r="H4" s="23">
        <f>SUM(D4:G4)</f>
        <v>23597</v>
      </c>
    </row>
    <row r="5" spans="1:8">
      <c r="A5" s="24">
        <v>1993</v>
      </c>
      <c r="B5" s="5" t="s">
        <v>383</v>
      </c>
      <c r="C5" s="5" t="s">
        <v>384</v>
      </c>
      <c r="D5" s="23">
        <f>8879+89</f>
        <v>8968</v>
      </c>
      <c r="E5" s="23">
        <f>2955+131</f>
        <v>3086</v>
      </c>
      <c r="F5" s="23">
        <f>6319+12</f>
        <v>6331</v>
      </c>
      <c r="G5" s="23">
        <v>484</v>
      </c>
      <c r="H5" s="23">
        <f>SUM(D5:G5)</f>
        <v>18869</v>
      </c>
    </row>
    <row r="6" spans="1:8">
      <c r="A6" s="24">
        <v>1994</v>
      </c>
      <c r="B6" s="5" t="s">
        <v>383</v>
      </c>
      <c r="C6" s="5" t="s">
        <v>384</v>
      </c>
      <c r="D6" s="23">
        <f>8871+56</f>
        <v>8927</v>
      </c>
      <c r="E6" s="23">
        <f>2667+124</f>
        <v>2791</v>
      </c>
      <c r="F6" s="23">
        <v>8046</v>
      </c>
      <c r="G6" s="23">
        <v>1742</v>
      </c>
      <c r="H6" s="23">
        <f t="shared" ref="H6:H29" si="0">SUM(D6:G6)</f>
        <v>21506</v>
      </c>
    </row>
    <row r="7" spans="1:8">
      <c r="A7" s="24">
        <v>1995</v>
      </c>
      <c r="B7" s="5" t="s">
        <v>383</v>
      </c>
      <c r="C7" s="5" t="s">
        <v>384</v>
      </c>
      <c r="D7" s="23">
        <f>10388+64</f>
        <v>10452</v>
      </c>
      <c r="E7" s="23">
        <f>2763+222</f>
        <v>2985</v>
      </c>
      <c r="F7" s="23">
        <v>7898</v>
      </c>
      <c r="G7" s="23">
        <v>1853</v>
      </c>
      <c r="H7" s="23">
        <f t="shared" si="0"/>
        <v>23188</v>
      </c>
    </row>
    <row r="8" spans="1:8">
      <c r="A8" s="24">
        <v>1996</v>
      </c>
      <c r="B8" s="5" t="s">
        <v>383</v>
      </c>
      <c r="C8" s="5" t="s">
        <v>384</v>
      </c>
      <c r="D8" s="23">
        <f>10527+54</f>
        <v>10581</v>
      </c>
      <c r="E8" s="23">
        <f>3143+147</f>
        <v>3290</v>
      </c>
      <c r="F8" s="23">
        <v>7021</v>
      </c>
      <c r="G8" s="23">
        <v>1810</v>
      </c>
      <c r="H8" s="23">
        <f t="shared" si="0"/>
        <v>22702</v>
      </c>
    </row>
    <row r="9" spans="1:8">
      <c r="A9" s="24">
        <v>1997</v>
      </c>
      <c r="B9" s="5" t="s">
        <v>383</v>
      </c>
      <c r="C9" s="5" t="s">
        <v>384</v>
      </c>
      <c r="D9" s="23">
        <f>11221+56</f>
        <v>11277</v>
      </c>
      <c r="E9" s="23">
        <f>3635+99</f>
        <v>3734</v>
      </c>
      <c r="F9" s="23">
        <v>8270</v>
      </c>
      <c r="G9" s="23">
        <v>1929</v>
      </c>
      <c r="H9" s="23">
        <f t="shared" si="0"/>
        <v>25210</v>
      </c>
    </row>
    <row r="10" spans="1:8">
      <c r="A10" s="24">
        <v>1998</v>
      </c>
      <c r="B10" s="5" t="s">
        <v>383</v>
      </c>
      <c r="C10" s="5" t="s">
        <v>384</v>
      </c>
      <c r="D10" s="23">
        <f>11285+38</f>
        <v>11323</v>
      </c>
      <c r="E10" s="23">
        <f>4118+151</f>
        <v>4269</v>
      </c>
      <c r="F10" s="23">
        <v>8423</v>
      </c>
      <c r="G10" s="23" t="s">
        <v>123</v>
      </c>
      <c r="H10" s="23">
        <f t="shared" si="0"/>
        <v>24015</v>
      </c>
    </row>
    <row r="11" spans="1:8">
      <c r="A11" s="24">
        <v>1999</v>
      </c>
      <c r="B11" s="5" t="s">
        <v>383</v>
      </c>
      <c r="C11" s="5" t="s">
        <v>384</v>
      </c>
      <c r="D11" s="23">
        <f>11137+47</f>
        <v>11184</v>
      </c>
      <c r="E11" s="23">
        <f>4132+122</f>
        <v>4254</v>
      </c>
      <c r="F11" s="23">
        <v>9993</v>
      </c>
      <c r="G11" s="23" t="s">
        <v>123</v>
      </c>
      <c r="H11" s="23">
        <f t="shared" si="0"/>
        <v>25431</v>
      </c>
    </row>
    <row r="12" spans="1:8">
      <c r="A12" s="24">
        <v>2000</v>
      </c>
      <c r="B12" s="5" t="s">
        <v>383</v>
      </c>
      <c r="C12" s="5" t="s">
        <v>384</v>
      </c>
      <c r="D12" s="23">
        <f>11865+42</f>
        <v>11907</v>
      </c>
      <c r="E12" s="23">
        <f>4211+308</f>
        <v>4519</v>
      </c>
      <c r="F12" s="23">
        <v>8082</v>
      </c>
      <c r="G12" s="23" t="s">
        <v>123</v>
      </c>
      <c r="H12" s="23">
        <f t="shared" si="0"/>
        <v>24508</v>
      </c>
    </row>
    <row r="13" spans="1:8">
      <c r="A13" s="24">
        <v>2001</v>
      </c>
      <c r="B13" s="5" t="s">
        <v>383</v>
      </c>
      <c r="C13" s="5" t="s">
        <v>384</v>
      </c>
      <c r="D13" s="23">
        <f>11610+140</f>
        <v>11750</v>
      </c>
      <c r="E13" s="23">
        <f>2600+280</f>
        <v>2880</v>
      </c>
      <c r="F13" s="23">
        <v>9880</v>
      </c>
      <c r="G13" s="23" t="s">
        <v>123</v>
      </c>
      <c r="H13" s="23">
        <f t="shared" si="0"/>
        <v>24510</v>
      </c>
    </row>
    <row r="14" spans="1:8">
      <c r="A14" s="24">
        <v>2002</v>
      </c>
      <c r="B14" s="5" t="s">
        <v>383</v>
      </c>
      <c r="C14" s="5" t="s">
        <v>384</v>
      </c>
      <c r="D14" s="23">
        <f>11600+29</f>
        <v>11629</v>
      </c>
      <c r="E14" s="23">
        <f>2590+220</f>
        <v>2810</v>
      </c>
      <c r="F14" s="23">
        <v>9320</v>
      </c>
      <c r="G14" s="23" t="s">
        <v>123</v>
      </c>
      <c r="H14" s="23">
        <f t="shared" si="0"/>
        <v>23759</v>
      </c>
    </row>
    <row r="15" spans="1:8">
      <c r="A15" s="24">
        <v>2003</v>
      </c>
      <c r="B15" s="5" t="s">
        <v>383</v>
      </c>
      <c r="C15" s="5" t="s">
        <v>384</v>
      </c>
      <c r="D15" s="23">
        <v>12207</v>
      </c>
      <c r="E15" s="23">
        <f>4380+142</f>
        <v>4522</v>
      </c>
      <c r="F15" s="23">
        <v>7910</v>
      </c>
      <c r="G15" s="23" t="s">
        <v>123</v>
      </c>
      <c r="H15" s="23">
        <f t="shared" si="0"/>
        <v>24639</v>
      </c>
    </row>
    <row r="16" spans="1:8">
      <c r="A16" s="24">
        <v>2004</v>
      </c>
      <c r="B16" s="5" t="s">
        <v>383</v>
      </c>
      <c r="C16" s="5" t="s">
        <v>384</v>
      </c>
      <c r="D16" s="23">
        <f>13700+47</f>
        <v>13747</v>
      </c>
      <c r="E16" s="23">
        <f>4210+563</f>
        <v>4773</v>
      </c>
      <c r="F16" s="23">
        <v>9110</v>
      </c>
      <c r="G16" s="23" t="s">
        <v>123</v>
      </c>
      <c r="H16" s="23">
        <f t="shared" si="0"/>
        <v>27630</v>
      </c>
    </row>
    <row r="17" spans="1:8">
      <c r="A17" s="24">
        <v>2005</v>
      </c>
      <c r="B17" s="5" t="s">
        <v>383</v>
      </c>
      <c r="C17" s="5" t="s">
        <v>384</v>
      </c>
      <c r="D17" s="23">
        <v>12013</v>
      </c>
      <c r="E17" s="23">
        <f>3920+200</f>
        <v>4120</v>
      </c>
      <c r="F17" s="23">
        <v>8970</v>
      </c>
      <c r="G17" s="23" t="s">
        <v>123</v>
      </c>
      <c r="H17" s="23">
        <f t="shared" si="0"/>
        <v>25103</v>
      </c>
    </row>
    <row r="18" spans="1:8">
      <c r="A18" s="24">
        <v>2006</v>
      </c>
      <c r="B18" s="5" t="s">
        <v>383</v>
      </c>
      <c r="C18" s="5" t="s">
        <v>384</v>
      </c>
      <c r="D18" s="23">
        <v>11612</v>
      </c>
      <c r="E18" s="23">
        <f>4700+285</f>
        <v>4985</v>
      </c>
      <c r="F18" s="23">
        <v>7870</v>
      </c>
      <c r="G18" s="23" t="s">
        <v>123</v>
      </c>
      <c r="H18" s="23">
        <f t="shared" si="0"/>
        <v>24467</v>
      </c>
    </row>
    <row r="19" spans="1:8">
      <c r="A19" s="24">
        <v>2007</v>
      </c>
      <c r="B19" s="5" t="s">
        <v>383</v>
      </c>
      <c r="C19" s="5" t="s">
        <v>384</v>
      </c>
      <c r="D19" s="23">
        <v>11119</v>
      </c>
      <c r="E19" s="23">
        <f>5420+210</f>
        <v>5630</v>
      </c>
      <c r="F19" s="23">
        <v>9361</v>
      </c>
      <c r="G19" s="23" t="s">
        <v>123</v>
      </c>
      <c r="H19" s="23">
        <f t="shared" si="0"/>
        <v>26110</v>
      </c>
    </row>
    <row r="20" spans="1:8">
      <c r="A20" s="24">
        <v>2008</v>
      </c>
      <c r="B20" s="5" t="s">
        <v>383</v>
      </c>
      <c r="C20" s="5" t="s">
        <v>384</v>
      </c>
      <c r="D20" s="23">
        <f>10700+108</f>
        <v>10808</v>
      </c>
      <c r="E20" s="23">
        <f>5350+308</f>
        <v>5658</v>
      </c>
      <c r="F20" s="23">
        <v>7233</v>
      </c>
      <c r="G20" s="23" t="s">
        <v>123</v>
      </c>
      <c r="H20" s="23">
        <f t="shared" si="0"/>
        <v>23699</v>
      </c>
    </row>
    <row r="21" spans="1:8">
      <c r="A21" s="24">
        <v>2009</v>
      </c>
      <c r="B21" s="5" t="s">
        <v>383</v>
      </c>
      <c r="C21" s="5" t="s">
        <v>384</v>
      </c>
      <c r="D21" s="23">
        <v>9588</v>
      </c>
      <c r="E21" s="23">
        <v>4116</v>
      </c>
      <c r="F21" s="23">
        <v>7120</v>
      </c>
      <c r="G21" s="23" t="s">
        <v>123</v>
      </c>
      <c r="H21" s="23">
        <f t="shared" si="0"/>
        <v>20824</v>
      </c>
    </row>
    <row r="22" spans="1:8">
      <c r="A22" s="24">
        <v>2010</v>
      </c>
      <c r="B22" s="5" t="s">
        <v>383</v>
      </c>
      <c r="C22" s="5" t="s">
        <v>384</v>
      </c>
      <c r="D22" s="23">
        <v>8986</v>
      </c>
      <c r="E22" s="23">
        <f>3570+83</f>
        <v>3653</v>
      </c>
      <c r="F22" s="23">
        <v>6285</v>
      </c>
      <c r="G22" s="23" t="s">
        <v>123</v>
      </c>
      <c r="H22" s="23">
        <f t="shared" si="0"/>
        <v>18924</v>
      </c>
    </row>
    <row r="23" spans="1:8">
      <c r="A23" s="24">
        <v>2011</v>
      </c>
      <c r="B23" s="5" t="s">
        <v>383</v>
      </c>
      <c r="C23" s="5" t="s">
        <v>384</v>
      </c>
      <c r="D23" s="23">
        <v>10104</v>
      </c>
      <c r="E23" s="23">
        <f>3740+115</f>
        <v>3855</v>
      </c>
      <c r="F23" s="23">
        <v>8800</v>
      </c>
      <c r="G23" s="23" t="s">
        <v>123</v>
      </c>
      <c r="H23" s="23">
        <f t="shared" si="0"/>
        <v>22759</v>
      </c>
    </row>
    <row r="24" spans="1:8">
      <c r="A24" s="24">
        <v>2012</v>
      </c>
      <c r="B24" s="5" t="s">
        <v>383</v>
      </c>
      <c r="C24" s="5" t="s">
        <v>384</v>
      </c>
      <c r="D24" s="23">
        <v>12103</v>
      </c>
      <c r="E24" s="23">
        <f>3540+170</f>
        <v>3710</v>
      </c>
      <c r="F24" s="23">
        <v>9020</v>
      </c>
      <c r="G24" s="23" t="s">
        <v>123</v>
      </c>
      <c r="H24" s="23">
        <f t="shared" si="0"/>
        <v>24833</v>
      </c>
    </row>
    <row r="25" spans="1:8">
      <c r="A25" s="24">
        <v>2013</v>
      </c>
      <c r="B25" s="5" t="s">
        <v>383</v>
      </c>
      <c r="C25" s="5" t="s">
        <v>384</v>
      </c>
      <c r="D25" s="23">
        <v>11542</v>
      </c>
      <c r="E25" s="23">
        <f>3680+151</f>
        <v>3831</v>
      </c>
      <c r="F25" s="23">
        <v>7910</v>
      </c>
      <c r="G25" s="23" t="s">
        <v>123</v>
      </c>
      <c r="H25" s="23">
        <f t="shared" si="0"/>
        <v>23283</v>
      </c>
    </row>
    <row r="26" spans="1:8">
      <c r="A26" s="24">
        <v>2014</v>
      </c>
      <c r="B26" s="5" t="s">
        <v>383</v>
      </c>
      <c r="C26" s="5" t="s">
        <v>384</v>
      </c>
      <c r="D26" s="23">
        <v>13305</v>
      </c>
      <c r="E26" s="23">
        <f>3960+72</f>
        <v>4032</v>
      </c>
      <c r="F26" s="23">
        <v>9450</v>
      </c>
      <c r="G26" s="23" t="s">
        <v>123</v>
      </c>
      <c r="H26" s="23">
        <f t="shared" si="0"/>
        <v>26787</v>
      </c>
    </row>
    <row r="27" spans="1:8">
      <c r="A27" s="24">
        <v>2015</v>
      </c>
      <c r="B27" s="5" t="s">
        <v>383</v>
      </c>
      <c r="C27" s="5" t="s">
        <v>384</v>
      </c>
      <c r="D27" s="23">
        <v>13609</v>
      </c>
      <c r="E27" s="23">
        <f>4210+55</f>
        <v>4265</v>
      </c>
      <c r="F27" s="23">
        <v>9590</v>
      </c>
      <c r="G27" s="23" t="s">
        <v>123</v>
      </c>
      <c r="H27" s="23">
        <f t="shared" si="0"/>
        <v>27464</v>
      </c>
    </row>
    <row r="28" spans="1:8">
      <c r="A28" s="24">
        <v>2016</v>
      </c>
      <c r="B28" s="5" t="s">
        <v>383</v>
      </c>
      <c r="C28" s="5" t="s">
        <v>384</v>
      </c>
      <c r="D28" s="23">
        <v>12009</v>
      </c>
      <c r="E28" s="23">
        <v>4256</v>
      </c>
      <c r="F28" s="23">
        <v>8580</v>
      </c>
      <c r="G28" s="23" t="s">
        <v>123</v>
      </c>
      <c r="H28" s="23">
        <f t="shared" si="0"/>
        <v>24845</v>
      </c>
    </row>
    <row r="29" spans="1:8">
      <c r="A29" s="24">
        <v>2017</v>
      </c>
      <c r="B29" s="5" t="s">
        <v>383</v>
      </c>
      <c r="C29" s="5" t="s">
        <v>384</v>
      </c>
      <c r="D29" s="23">
        <v>12403</v>
      </c>
      <c r="E29" s="23">
        <f>4460+54</f>
        <v>4514</v>
      </c>
      <c r="F29" s="23">
        <v>9700</v>
      </c>
      <c r="G29" s="23" t="s">
        <v>123</v>
      </c>
      <c r="H29" s="23">
        <f t="shared" si="0"/>
        <v>26617</v>
      </c>
    </row>
    <row r="31" spans="1:8">
      <c r="A31" s="3" t="s">
        <v>385</v>
      </c>
      <c r="B31" s="3" t="s">
        <v>54</v>
      </c>
      <c r="C31" s="3" t="s">
        <v>56</v>
      </c>
      <c r="D31" s="3" t="s">
        <v>378</v>
      </c>
      <c r="E31" s="3" t="s">
        <v>379</v>
      </c>
      <c r="F31" s="3" t="s">
        <v>380</v>
      </c>
      <c r="G31" s="3" t="s">
        <v>381</v>
      </c>
      <c r="H31" s="3" t="s">
        <v>382</v>
      </c>
    </row>
    <row r="32" spans="1:8">
      <c r="A32" s="24">
        <v>1992</v>
      </c>
      <c r="B32" s="5" t="s">
        <v>383</v>
      </c>
      <c r="C32" s="5" t="s">
        <v>384</v>
      </c>
      <c r="D32" s="23">
        <f>2443+368</f>
        <v>2811</v>
      </c>
      <c r="E32" s="23">
        <f>38151+1758</f>
        <v>39909</v>
      </c>
      <c r="F32" s="23">
        <v>161</v>
      </c>
      <c r="G32" s="23">
        <f>1952+60</f>
        <v>2012</v>
      </c>
      <c r="H32" s="23">
        <f t="shared" ref="H32:H57" si="1">SUM(D32:G32)</f>
        <v>44893</v>
      </c>
    </row>
    <row r="33" spans="1:8">
      <c r="A33" s="24">
        <v>1993</v>
      </c>
      <c r="B33" s="5" t="s">
        <v>383</v>
      </c>
      <c r="C33" s="5" t="s">
        <v>384</v>
      </c>
      <c r="D33" s="23">
        <f>3782+495</f>
        <v>4277</v>
      </c>
      <c r="E33" s="23">
        <f>41040+1822</f>
        <v>42862</v>
      </c>
      <c r="F33" s="23">
        <v>582</v>
      </c>
      <c r="G33" s="23">
        <v>2389</v>
      </c>
      <c r="H33" s="23">
        <f t="shared" si="1"/>
        <v>50110</v>
      </c>
    </row>
    <row r="34" spans="1:8">
      <c r="A34" s="24">
        <v>1994</v>
      </c>
      <c r="B34" s="5" t="s">
        <v>383</v>
      </c>
      <c r="C34" s="5" t="s">
        <v>384</v>
      </c>
      <c r="D34" s="23">
        <f>3205+419</f>
        <v>3624</v>
      </c>
      <c r="E34" s="23">
        <f>41701+2010</f>
        <v>43711</v>
      </c>
      <c r="F34" s="23">
        <f>659+3</f>
        <v>662</v>
      </c>
      <c r="G34" s="23">
        <f>643+36</f>
        <v>679</v>
      </c>
      <c r="H34" s="23">
        <f t="shared" si="1"/>
        <v>48676</v>
      </c>
    </row>
    <row r="35" spans="1:8">
      <c r="A35" s="24">
        <v>1995</v>
      </c>
      <c r="B35" s="5" t="s">
        <v>383</v>
      </c>
      <c r="C35" s="5" t="s">
        <v>384</v>
      </c>
      <c r="D35" s="23">
        <f>2396+377</f>
        <v>2773</v>
      </c>
      <c r="E35" s="23">
        <f>43917+1922</f>
        <v>45839</v>
      </c>
      <c r="F35" s="23">
        <f>105+26</f>
        <v>131</v>
      </c>
      <c r="G35" s="23" t="s">
        <v>123</v>
      </c>
      <c r="H35" s="23">
        <f t="shared" si="1"/>
        <v>48743</v>
      </c>
    </row>
    <row r="36" spans="1:8">
      <c r="A36" s="24">
        <v>1996</v>
      </c>
      <c r="B36" s="5" t="s">
        <v>383</v>
      </c>
      <c r="C36" s="5" t="s">
        <v>384</v>
      </c>
      <c r="D36" s="23">
        <f>5036+433</f>
        <v>5469</v>
      </c>
      <c r="E36" s="23">
        <f>43986+1708</f>
        <v>45694</v>
      </c>
      <c r="F36" s="23">
        <v>568</v>
      </c>
      <c r="G36" s="23" t="s">
        <v>123</v>
      </c>
      <c r="H36" s="23">
        <f t="shared" si="1"/>
        <v>51731</v>
      </c>
    </row>
    <row r="37" spans="1:8">
      <c r="A37" s="24">
        <v>1997</v>
      </c>
      <c r="B37" s="5" t="s">
        <v>383</v>
      </c>
      <c r="C37" s="5" t="s">
        <v>384</v>
      </c>
      <c r="D37" s="23">
        <f>4390+416</f>
        <v>4806</v>
      </c>
      <c r="E37" s="23">
        <f>47552+2042</f>
        <v>49594</v>
      </c>
      <c r="F37" s="23">
        <v>146</v>
      </c>
      <c r="G37" s="23" t="s">
        <v>123</v>
      </c>
      <c r="H37" s="23">
        <f t="shared" si="1"/>
        <v>54546</v>
      </c>
    </row>
    <row r="38" spans="1:8">
      <c r="A38" s="24">
        <v>1998</v>
      </c>
      <c r="B38" s="5" t="s">
        <v>383</v>
      </c>
      <c r="C38" s="5" t="s">
        <v>384</v>
      </c>
      <c r="D38" s="23">
        <f>5301+380</f>
        <v>5681</v>
      </c>
      <c r="E38" s="23">
        <f>51144+1810</f>
        <v>52954</v>
      </c>
      <c r="F38" s="23">
        <v>143</v>
      </c>
      <c r="G38" s="23">
        <v>159</v>
      </c>
      <c r="H38" s="23">
        <f t="shared" si="1"/>
        <v>58937</v>
      </c>
    </row>
    <row r="39" spans="1:8">
      <c r="A39" s="24">
        <v>1999</v>
      </c>
      <c r="B39" s="5" t="s">
        <v>383</v>
      </c>
      <c r="C39" s="5" t="s">
        <v>384</v>
      </c>
      <c r="D39" s="23">
        <f>2851+562</f>
        <v>3413</v>
      </c>
      <c r="E39" s="23">
        <f>55101+2071</f>
        <v>57172</v>
      </c>
      <c r="F39" s="23">
        <v>149</v>
      </c>
      <c r="G39" s="23" t="s">
        <v>123</v>
      </c>
      <c r="H39" s="23">
        <f t="shared" si="1"/>
        <v>60734</v>
      </c>
    </row>
    <row r="40" spans="1:8">
      <c r="A40" s="24">
        <v>2000</v>
      </c>
      <c r="B40" s="5" t="s">
        <v>383</v>
      </c>
      <c r="C40" s="5" t="s">
        <v>384</v>
      </c>
      <c r="D40" s="23">
        <v>1531</v>
      </c>
      <c r="E40" s="23">
        <f>56482+2464</f>
        <v>58946</v>
      </c>
      <c r="F40" s="23">
        <v>183</v>
      </c>
      <c r="G40" s="23" t="s">
        <v>123</v>
      </c>
      <c r="H40" s="23">
        <f t="shared" si="1"/>
        <v>60660</v>
      </c>
    </row>
    <row r="41" spans="1:8">
      <c r="A41" s="24">
        <v>2001</v>
      </c>
      <c r="B41" s="5" t="s">
        <v>383</v>
      </c>
      <c r="C41" s="5" t="s">
        <v>384</v>
      </c>
      <c r="D41" s="23">
        <v>1840</v>
      </c>
      <c r="E41" s="23">
        <f>57950+2480</f>
        <v>60430</v>
      </c>
      <c r="F41" s="23">
        <v>130</v>
      </c>
      <c r="G41" s="23" t="s">
        <v>123</v>
      </c>
      <c r="H41" s="23">
        <f t="shared" si="1"/>
        <v>62400</v>
      </c>
    </row>
    <row r="42" spans="1:8">
      <c r="A42" s="24">
        <v>2002</v>
      </c>
      <c r="B42" s="5" t="s">
        <v>383</v>
      </c>
      <c r="C42" s="5" t="s">
        <v>384</v>
      </c>
      <c r="D42" s="23">
        <v>1620</v>
      </c>
      <c r="E42" s="23">
        <f>55700+2350</f>
        <v>58050</v>
      </c>
      <c r="F42" s="23">
        <v>128</v>
      </c>
      <c r="G42" s="23" t="s">
        <v>123</v>
      </c>
      <c r="H42" s="23">
        <f t="shared" si="1"/>
        <v>59798</v>
      </c>
    </row>
    <row r="43" spans="1:8">
      <c r="A43" s="24">
        <v>2003</v>
      </c>
      <c r="B43" s="5" t="s">
        <v>383</v>
      </c>
      <c r="C43" s="5" t="s">
        <v>384</v>
      </c>
      <c r="D43" s="23">
        <v>1770</v>
      </c>
      <c r="E43" s="23">
        <f>56800+2030</f>
        <v>58830</v>
      </c>
      <c r="F43" s="23">
        <v>142</v>
      </c>
      <c r="G43" s="23" t="s">
        <v>123</v>
      </c>
      <c r="H43" s="23">
        <f t="shared" si="1"/>
        <v>60742</v>
      </c>
    </row>
    <row r="44" spans="1:8">
      <c r="A44" s="24">
        <v>2004</v>
      </c>
      <c r="B44" s="5" t="s">
        <v>383</v>
      </c>
      <c r="C44" s="5" t="s">
        <v>384</v>
      </c>
      <c r="D44" s="23">
        <v>1698</v>
      </c>
      <c r="E44" s="23">
        <f>60200+1520</f>
        <v>61720</v>
      </c>
      <c r="F44" s="23">
        <v>99</v>
      </c>
      <c r="G44" s="23" t="s">
        <v>123</v>
      </c>
      <c r="H44" s="23">
        <f t="shared" si="1"/>
        <v>63517</v>
      </c>
    </row>
    <row r="45" spans="1:8">
      <c r="A45" s="24">
        <v>2005</v>
      </c>
      <c r="B45" s="5" t="s">
        <v>383</v>
      </c>
      <c r="C45" s="5" t="s">
        <v>384</v>
      </c>
      <c r="D45" s="23">
        <v>1588</v>
      </c>
      <c r="E45" s="23">
        <f>62700+1940</f>
        <v>64640</v>
      </c>
      <c r="F45" s="23">
        <v>80</v>
      </c>
      <c r="G45" s="23" t="s">
        <v>123</v>
      </c>
      <c r="H45" s="23">
        <f t="shared" si="1"/>
        <v>66308</v>
      </c>
    </row>
    <row r="46" spans="1:8">
      <c r="A46" s="24">
        <v>2006</v>
      </c>
      <c r="B46" s="5" t="s">
        <v>383</v>
      </c>
      <c r="C46" s="5" t="s">
        <v>384</v>
      </c>
      <c r="D46" s="23">
        <v>1756</v>
      </c>
      <c r="E46" s="23">
        <f>63500+1760</f>
        <v>65260</v>
      </c>
      <c r="F46" s="23">
        <v>67</v>
      </c>
      <c r="G46" s="23" t="s">
        <v>123</v>
      </c>
      <c r="H46" s="23">
        <f t="shared" si="1"/>
        <v>67083</v>
      </c>
    </row>
    <row r="47" spans="1:8">
      <c r="A47" s="24">
        <v>2007</v>
      </c>
      <c r="B47" s="5" t="s">
        <v>383</v>
      </c>
      <c r="C47" s="5" t="s">
        <v>384</v>
      </c>
      <c r="D47" s="23">
        <v>1830</v>
      </c>
      <c r="E47" s="23">
        <f>56700+1470</f>
        <v>58170</v>
      </c>
      <c r="F47" s="23">
        <v>211</v>
      </c>
      <c r="G47" s="23" t="s">
        <v>123</v>
      </c>
      <c r="H47" s="23">
        <f t="shared" si="1"/>
        <v>60211</v>
      </c>
    </row>
    <row r="48" spans="1:8">
      <c r="A48" s="24">
        <v>2008</v>
      </c>
      <c r="B48" s="5" t="s">
        <v>383</v>
      </c>
      <c r="C48" s="5" t="s">
        <v>384</v>
      </c>
      <c r="D48" s="23">
        <v>1873</v>
      </c>
      <c r="E48" s="23">
        <f>49000+1310</f>
        <v>50310</v>
      </c>
      <c r="F48" s="23">
        <f>323+43</f>
        <v>366</v>
      </c>
      <c r="G48" s="23" t="s">
        <v>123</v>
      </c>
      <c r="H48" s="23">
        <f t="shared" si="1"/>
        <v>52549</v>
      </c>
    </row>
    <row r="49" spans="1:8">
      <c r="A49" s="24">
        <v>2009</v>
      </c>
      <c r="B49" s="5" t="s">
        <v>383</v>
      </c>
      <c r="C49" s="5" t="s">
        <v>384</v>
      </c>
      <c r="D49" s="23">
        <v>1462</v>
      </c>
      <c r="E49" s="23">
        <f>36000+1040</f>
        <v>37040</v>
      </c>
      <c r="F49" s="23">
        <v>55</v>
      </c>
      <c r="G49" s="23" t="s">
        <v>123</v>
      </c>
      <c r="H49" s="23">
        <f t="shared" si="1"/>
        <v>38557</v>
      </c>
    </row>
    <row r="50" spans="1:8">
      <c r="A50" s="24">
        <v>2010</v>
      </c>
      <c r="B50" s="5" t="s">
        <v>383</v>
      </c>
      <c r="C50" s="5" t="s">
        <v>384</v>
      </c>
      <c r="D50" s="23">
        <v>1670</v>
      </c>
      <c r="E50" s="23">
        <f>37600+966</f>
        <v>38566</v>
      </c>
      <c r="F50" s="23">
        <v>67</v>
      </c>
      <c r="G50" s="23" t="s">
        <v>123</v>
      </c>
      <c r="H50" s="23">
        <f t="shared" si="1"/>
        <v>40303</v>
      </c>
    </row>
    <row r="51" spans="1:8">
      <c r="A51" s="24">
        <v>2011</v>
      </c>
      <c r="B51" s="5" t="s">
        <v>383</v>
      </c>
      <c r="C51" s="5" t="s">
        <v>384</v>
      </c>
      <c r="D51" s="23">
        <v>875</v>
      </c>
      <c r="E51" s="23">
        <f>36000+894</f>
        <v>36894</v>
      </c>
      <c r="F51" s="23">
        <v>96</v>
      </c>
      <c r="G51" s="23" t="s">
        <v>123</v>
      </c>
      <c r="H51" s="23">
        <f t="shared" si="1"/>
        <v>37865</v>
      </c>
    </row>
    <row r="52" spans="1:8">
      <c r="A52" s="24">
        <v>2012</v>
      </c>
      <c r="B52" s="5" t="s">
        <v>383</v>
      </c>
      <c r="C52" s="5" t="s">
        <v>384</v>
      </c>
      <c r="D52" s="23">
        <v>1060</v>
      </c>
      <c r="E52" s="23">
        <f>39200+811</f>
        <v>40011</v>
      </c>
      <c r="F52" s="23">
        <v>185</v>
      </c>
      <c r="G52" s="23" t="s">
        <v>123</v>
      </c>
      <c r="H52" s="23">
        <f t="shared" si="1"/>
        <v>41256</v>
      </c>
    </row>
    <row r="53" spans="1:8">
      <c r="A53" s="24">
        <v>2013</v>
      </c>
      <c r="B53" s="5" t="s">
        <v>383</v>
      </c>
      <c r="C53" s="5" t="s">
        <v>384</v>
      </c>
      <c r="D53" s="23">
        <v>1440</v>
      </c>
      <c r="E53" s="23">
        <f>41500+858</f>
        <v>42358</v>
      </c>
      <c r="F53" s="23">
        <f>159+17</f>
        <v>176</v>
      </c>
      <c r="G53" s="23" t="s">
        <v>123</v>
      </c>
      <c r="H53" s="23">
        <f t="shared" si="1"/>
        <v>43974</v>
      </c>
    </row>
    <row r="54" spans="1:8">
      <c r="A54" s="24">
        <v>2014</v>
      </c>
      <c r="B54" s="5" t="s">
        <v>383</v>
      </c>
      <c r="C54" s="5" t="s">
        <v>384</v>
      </c>
      <c r="D54" s="23">
        <v>1134</v>
      </c>
      <c r="E54" s="23">
        <f>43800+783</f>
        <v>44583</v>
      </c>
      <c r="F54" s="23">
        <v>121</v>
      </c>
      <c r="G54" s="23" t="s">
        <v>123</v>
      </c>
      <c r="H54" s="23">
        <f t="shared" si="1"/>
        <v>45838</v>
      </c>
    </row>
    <row r="55" spans="1:8">
      <c r="A55" s="24">
        <v>2015</v>
      </c>
      <c r="B55" s="5" t="s">
        <v>383</v>
      </c>
      <c r="C55" s="5" t="s">
        <v>384</v>
      </c>
      <c r="D55" s="23">
        <v>1140</v>
      </c>
      <c r="E55" s="23">
        <f>45400+713</f>
        <v>46113</v>
      </c>
      <c r="F55" s="23">
        <v>40</v>
      </c>
      <c r="G55" s="23" t="s">
        <v>123</v>
      </c>
      <c r="H55" s="23">
        <f t="shared" si="1"/>
        <v>47293</v>
      </c>
    </row>
    <row r="56" spans="1:8">
      <c r="A56" s="24">
        <v>2016</v>
      </c>
      <c r="B56" s="5" t="s">
        <v>383</v>
      </c>
      <c r="C56" s="5" t="s">
        <v>384</v>
      </c>
      <c r="D56" s="23">
        <v>758</v>
      </c>
      <c r="E56" s="23">
        <f>47200+762</f>
        <v>47962</v>
      </c>
      <c r="F56" s="23">
        <v>142</v>
      </c>
      <c r="G56" s="23" t="s">
        <v>123</v>
      </c>
      <c r="H56" s="23">
        <f t="shared" si="1"/>
        <v>48862</v>
      </c>
    </row>
    <row r="57" spans="1:8">
      <c r="A57" s="24">
        <v>2017</v>
      </c>
      <c r="B57" s="5" t="s">
        <v>383</v>
      </c>
      <c r="C57" s="5" t="s">
        <v>384</v>
      </c>
      <c r="D57" s="23">
        <v>683</v>
      </c>
      <c r="E57" s="23">
        <f>48600+955</f>
        <v>49555</v>
      </c>
      <c r="F57" s="23">
        <v>109</v>
      </c>
      <c r="G57" s="23" t="s">
        <v>123</v>
      </c>
      <c r="H57" s="23">
        <f t="shared" si="1"/>
        <v>50347</v>
      </c>
    </row>
    <row r="59" spans="1:8">
      <c r="A59" s="3" t="s">
        <v>386</v>
      </c>
      <c r="B59" s="3" t="s">
        <v>54</v>
      </c>
      <c r="C59" s="3" t="s">
        <v>56</v>
      </c>
      <c r="D59" s="3" t="s">
        <v>378</v>
      </c>
      <c r="E59" s="3" t="s">
        <v>379</v>
      </c>
      <c r="F59" s="3" t="s">
        <v>380</v>
      </c>
      <c r="G59" s="3" t="s">
        <v>381</v>
      </c>
      <c r="H59" s="3" t="s">
        <v>382</v>
      </c>
    </row>
    <row r="60" spans="1:8">
      <c r="A60" s="24">
        <v>1992</v>
      </c>
      <c r="B60" s="5" t="s">
        <v>383</v>
      </c>
      <c r="C60" s="5" t="s">
        <v>384</v>
      </c>
      <c r="D60" s="23">
        <v>1193</v>
      </c>
      <c r="E60" s="23">
        <v>18962</v>
      </c>
      <c r="F60" s="23">
        <v>913</v>
      </c>
      <c r="G60" s="23">
        <v>1883</v>
      </c>
      <c r="H60" s="23">
        <v>22951</v>
      </c>
    </row>
    <row r="61" spans="1:8">
      <c r="A61" s="24">
        <v>1993</v>
      </c>
      <c r="B61" s="5" t="s">
        <v>383</v>
      </c>
      <c r="C61" s="5" t="s">
        <v>384</v>
      </c>
      <c r="D61" s="23">
        <v>531</v>
      </c>
      <c r="E61" s="23">
        <v>19517</v>
      </c>
      <c r="F61" s="23">
        <v>477</v>
      </c>
      <c r="G61" s="23">
        <v>470</v>
      </c>
      <c r="H61" s="23">
        <v>20995</v>
      </c>
    </row>
    <row r="62" spans="1:8">
      <c r="A62" s="24">
        <v>1994</v>
      </c>
      <c r="B62" s="5" t="s">
        <v>383</v>
      </c>
      <c r="C62" s="5" t="s">
        <v>384</v>
      </c>
      <c r="D62" s="23">
        <v>855</v>
      </c>
      <c r="E62" s="23">
        <v>26530</v>
      </c>
      <c r="F62" s="23">
        <v>294</v>
      </c>
      <c r="G62" s="23">
        <v>549</v>
      </c>
      <c r="H62" s="23">
        <v>28228</v>
      </c>
    </row>
    <row r="63" spans="1:8">
      <c r="A63" s="24">
        <v>1995</v>
      </c>
      <c r="B63" s="5" t="s">
        <v>383</v>
      </c>
      <c r="C63" s="5" t="s">
        <v>384</v>
      </c>
      <c r="D63" s="23">
        <v>1029</v>
      </c>
      <c r="E63" s="23">
        <v>26609</v>
      </c>
      <c r="F63" s="23">
        <v>32</v>
      </c>
      <c r="G63" s="23" t="s">
        <v>123</v>
      </c>
      <c r="H63" s="23">
        <v>27670</v>
      </c>
    </row>
    <row r="64" spans="1:8">
      <c r="A64" s="24">
        <v>1996</v>
      </c>
      <c r="B64" s="5" t="s">
        <v>383</v>
      </c>
      <c r="C64" s="5" t="s">
        <v>384</v>
      </c>
      <c r="D64" s="23">
        <v>573</v>
      </c>
      <c r="E64" s="23">
        <v>28549</v>
      </c>
      <c r="F64" s="23">
        <v>810</v>
      </c>
      <c r="G64" s="23">
        <v>16</v>
      </c>
      <c r="H64" s="23">
        <v>29948</v>
      </c>
    </row>
    <row r="65" spans="1:8">
      <c r="A65" s="24">
        <v>1997</v>
      </c>
      <c r="B65" s="5" t="s">
        <v>383</v>
      </c>
      <c r="C65" s="5" t="s">
        <v>384</v>
      </c>
      <c r="D65" s="23">
        <v>1497</v>
      </c>
      <c r="E65" s="23">
        <v>32315</v>
      </c>
      <c r="F65" s="23">
        <v>11</v>
      </c>
      <c r="G65" s="23" t="s">
        <v>123</v>
      </c>
      <c r="H65" s="23">
        <v>33823</v>
      </c>
    </row>
    <row r="66" spans="1:8">
      <c r="A66" s="24">
        <v>1998</v>
      </c>
      <c r="B66" s="5" t="s">
        <v>383</v>
      </c>
      <c r="C66" s="5" t="s">
        <v>384</v>
      </c>
      <c r="D66" s="23">
        <v>1188</v>
      </c>
      <c r="E66" s="23">
        <v>34037</v>
      </c>
      <c r="F66" s="23">
        <v>3</v>
      </c>
      <c r="G66" s="23">
        <v>253</v>
      </c>
      <c r="H66" s="23">
        <v>35481</v>
      </c>
    </row>
    <row r="67" spans="1:8">
      <c r="A67" s="24">
        <v>1999</v>
      </c>
      <c r="B67" s="5" t="s">
        <v>383</v>
      </c>
      <c r="C67" s="5" t="s">
        <v>384</v>
      </c>
      <c r="D67" s="23">
        <v>845</v>
      </c>
      <c r="E67" s="23">
        <v>39147</v>
      </c>
      <c r="F67" s="23">
        <v>3</v>
      </c>
      <c r="G67" s="23">
        <v>20</v>
      </c>
      <c r="H67" s="23">
        <v>40015</v>
      </c>
    </row>
    <row r="68" spans="1:8">
      <c r="A68" s="24">
        <v>2000</v>
      </c>
      <c r="B68" s="5" t="s">
        <v>383</v>
      </c>
      <c r="C68" s="5" t="s">
        <v>384</v>
      </c>
      <c r="D68" s="23">
        <v>480</v>
      </c>
      <c r="E68" s="23">
        <v>41803</v>
      </c>
      <c r="F68" s="23">
        <v>6</v>
      </c>
      <c r="G68" s="23" t="s">
        <v>123</v>
      </c>
      <c r="H68" s="23">
        <v>42289</v>
      </c>
    </row>
    <row r="69" spans="1:8">
      <c r="A69" s="24">
        <v>2001</v>
      </c>
      <c r="B69" s="5" t="s">
        <v>383</v>
      </c>
      <c r="C69" s="5" t="s">
        <v>384</v>
      </c>
      <c r="D69" s="23">
        <v>420</v>
      </c>
      <c r="E69" s="23">
        <v>47050</v>
      </c>
      <c r="F69" s="23">
        <v>50</v>
      </c>
      <c r="G69" s="23" t="s">
        <v>123</v>
      </c>
      <c r="H69" s="23">
        <v>47520</v>
      </c>
    </row>
    <row r="70" spans="1:8">
      <c r="A70" s="24">
        <v>2002</v>
      </c>
      <c r="B70" s="5" t="s">
        <v>383</v>
      </c>
      <c r="C70" s="5" t="s">
        <v>384</v>
      </c>
      <c r="D70" s="23">
        <v>369</v>
      </c>
      <c r="E70" s="23">
        <v>45686</v>
      </c>
      <c r="F70" s="23">
        <v>108</v>
      </c>
      <c r="G70" s="23" t="s">
        <v>123</v>
      </c>
      <c r="H70" s="23">
        <v>46163</v>
      </c>
    </row>
    <row r="71" spans="1:8">
      <c r="A71" s="24">
        <v>2003</v>
      </c>
      <c r="B71" s="5" t="s">
        <v>383</v>
      </c>
      <c r="C71" s="5" t="s">
        <v>384</v>
      </c>
      <c r="D71" s="23">
        <v>430</v>
      </c>
      <c r="E71" s="23">
        <v>47045</v>
      </c>
      <c r="F71" s="23">
        <v>44</v>
      </c>
      <c r="G71" s="23" t="s">
        <v>123</v>
      </c>
      <c r="H71" s="23">
        <v>47519</v>
      </c>
    </row>
    <row r="72" spans="1:8">
      <c r="A72" s="24">
        <v>2004</v>
      </c>
      <c r="B72" s="5" t="s">
        <v>383</v>
      </c>
      <c r="C72" s="5" t="s">
        <v>384</v>
      </c>
      <c r="D72" s="23">
        <v>457</v>
      </c>
      <c r="E72" s="23">
        <v>50590</v>
      </c>
      <c r="F72" s="23" t="s">
        <v>123</v>
      </c>
      <c r="G72" s="23" t="s">
        <v>123</v>
      </c>
      <c r="H72" s="23">
        <v>51047</v>
      </c>
    </row>
    <row r="73" spans="1:8">
      <c r="A73" s="24">
        <v>2005</v>
      </c>
      <c r="B73" s="5" t="s">
        <v>383</v>
      </c>
      <c r="C73" s="5" t="s">
        <v>384</v>
      </c>
      <c r="D73" s="23">
        <v>488</v>
      </c>
      <c r="E73" s="23">
        <v>55827</v>
      </c>
      <c r="F73" s="23">
        <v>559</v>
      </c>
      <c r="G73" s="23" t="s">
        <v>123</v>
      </c>
      <c r="H73" s="23">
        <v>56874</v>
      </c>
    </row>
    <row r="74" spans="1:8">
      <c r="A74" s="24">
        <v>2006</v>
      </c>
      <c r="B74" s="5" t="s">
        <v>383</v>
      </c>
      <c r="C74" s="5" t="s">
        <v>384</v>
      </c>
      <c r="D74" s="23">
        <v>805</v>
      </c>
      <c r="E74" s="23">
        <v>53436</v>
      </c>
      <c r="F74" s="23">
        <v>558</v>
      </c>
      <c r="G74" s="23" t="s">
        <v>123</v>
      </c>
      <c r="H74" s="23">
        <v>54799</v>
      </c>
    </row>
    <row r="75" spans="1:8">
      <c r="A75" s="24">
        <v>2007</v>
      </c>
      <c r="B75" s="5" t="s">
        <v>383</v>
      </c>
      <c r="C75" s="5" t="s">
        <v>384</v>
      </c>
      <c r="D75" s="23">
        <v>729</v>
      </c>
      <c r="E75" s="23">
        <v>49005</v>
      </c>
      <c r="F75" s="23">
        <v>17</v>
      </c>
      <c r="G75" s="23" t="s">
        <v>123</v>
      </c>
      <c r="H75" s="23">
        <v>49751</v>
      </c>
    </row>
    <row r="76" spans="1:8">
      <c r="A76" s="24">
        <v>2008</v>
      </c>
      <c r="B76" s="5" t="s">
        <v>383</v>
      </c>
      <c r="C76" s="5" t="s">
        <v>384</v>
      </c>
      <c r="D76" s="23">
        <v>440</v>
      </c>
      <c r="E76" s="23">
        <v>40544</v>
      </c>
      <c r="F76" s="23">
        <v>37</v>
      </c>
      <c r="G76" s="23" t="s">
        <v>123</v>
      </c>
      <c r="H76" s="23">
        <v>41021</v>
      </c>
    </row>
    <row r="77" spans="1:8">
      <c r="A77" s="24">
        <v>2009</v>
      </c>
      <c r="B77" s="5" t="s">
        <v>383</v>
      </c>
      <c r="C77" s="5" t="s">
        <v>384</v>
      </c>
      <c r="D77" s="23">
        <v>532</v>
      </c>
      <c r="E77" s="23">
        <v>29800</v>
      </c>
      <c r="F77" s="23" t="s">
        <v>123</v>
      </c>
      <c r="G77" s="23" t="s">
        <v>123</v>
      </c>
      <c r="H77" s="23">
        <v>30332</v>
      </c>
    </row>
    <row r="78" spans="1:8">
      <c r="A78" s="24">
        <v>2010</v>
      </c>
      <c r="B78" s="5" t="s">
        <v>383</v>
      </c>
      <c r="C78" s="5" t="s">
        <v>384</v>
      </c>
      <c r="D78" s="23">
        <v>471</v>
      </c>
      <c r="E78" s="23">
        <v>27507</v>
      </c>
      <c r="F78" s="23">
        <v>151</v>
      </c>
      <c r="G78" s="23" t="s">
        <v>123</v>
      </c>
      <c r="H78" s="23">
        <v>28129</v>
      </c>
    </row>
    <row r="79" spans="1:8">
      <c r="A79" s="24">
        <v>2011</v>
      </c>
      <c r="B79" s="5" t="s">
        <v>383</v>
      </c>
      <c r="C79" s="5" t="s">
        <v>384</v>
      </c>
      <c r="D79" s="23">
        <v>376</v>
      </c>
      <c r="E79" s="23">
        <v>31200</v>
      </c>
      <c r="F79" s="23">
        <v>806</v>
      </c>
      <c r="G79" s="23" t="s">
        <v>123</v>
      </c>
      <c r="H79" s="23">
        <v>32382</v>
      </c>
    </row>
    <row r="80" spans="1:8">
      <c r="A80" s="24">
        <v>2012</v>
      </c>
      <c r="B80" s="5" t="s">
        <v>383</v>
      </c>
      <c r="C80" s="5" t="s">
        <v>384</v>
      </c>
      <c r="D80" s="23">
        <v>113</v>
      </c>
      <c r="E80" s="23">
        <v>35032</v>
      </c>
      <c r="F80" s="23">
        <v>2</v>
      </c>
      <c r="G80" s="23" t="s">
        <v>123</v>
      </c>
      <c r="H80" s="23">
        <v>35147</v>
      </c>
    </row>
    <row r="81" spans="1:8">
      <c r="A81" s="24">
        <v>2013</v>
      </c>
      <c r="B81" s="5" t="s">
        <v>383</v>
      </c>
      <c r="C81" s="5" t="s">
        <v>384</v>
      </c>
      <c r="D81" s="23">
        <v>255</v>
      </c>
      <c r="E81" s="23">
        <v>35251</v>
      </c>
      <c r="F81" s="23">
        <v>17</v>
      </c>
      <c r="G81" s="23" t="s">
        <v>123</v>
      </c>
      <c r="H81" s="23">
        <v>35523</v>
      </c>
    </row>
    <row r="82" spans="1:8">
      <c r="A82" s="24">
        <v>2014</v>
      </c>
      <c r="B82" s="5" t="s">
        <v>383</v>
      </c>
      <c r="C82" s="5" t="s">
        <v>384</v>
      </c>
      <c r="D82" s="23">
        <v>144</v>
      </c>
      <c r="E82" s="23">
        <v>40616</v>
      </c>
      <c r="F82" s="23" t="s">
        <v>123</v>
      </c>
      <c r="G82" s="23" t="s">
        <v>123</v>
      </c>
      <c r="H82" s="23">
        <v>40760</v>
      </c>
    </row>
    <row r="83" spans="1:8">
      <c r="A83" s="24">
        <v>2015</v>
      </c>
      <c r="B83" s="5" t="s">
        <v>383</v>
      </c>
      <c r="C83" s="5" t="s">
        <v>384</v>
      </c>
      <c r="D83" s="23">
        <v>153</v>
      </c>
      <c r="E83" s="23">
        <v>42320</v>
      </c>
      <c r="F83" s="23" t="s">
        <v>123</v>
      </c>
      <c r="G83" s="23" t="s">
        <v>123</v>
      </c>
      <c r="H83" s="23">
        <v>42473</v>
      </c>
    </row>
    <row r="84" spans="1:8">
      <c r="A84" s="24">
        <v>2016</v>
      </c>
      <c r="B84" s="5" t="s">
        <v>383</v>
      </c>
      <c r="C84" s="5" t="s">
        <v>384</v>
      </c>
      <c r="D84" s="23">
        <v>105</v>
      </c>
      <c r="E84" s="23">
        <v>42903</v>
      </c>
      <c r="F84" s="23" t="s">
        <v>123</v>
      </c>
      <c r="G84" s="23" t="s">
        <v>123</v>
      </c>
      <c r="H84" s="23">
        <v>43008</v>
      </c>
    </row>
    <row r="85" spans="1:8">
      <c r="A85" s="24">
        <v>2017</v>
      </c>
      <c r="B85" s="5" t="s">
        <v>383</v>
      </c>
      <c r="C85" s="5" t="s">
        <v>384</v>
      </c>
      <c r="D85" s="23">
        <v>363</v>
      </c>
      <c r="E85" s="23">
        <v>43706</v>
      </c>
      <c r="F85" s="23">
        <v>11</v>
      </c>
      <c r="G85" s="23" t="s">
        <v>123</v>
      </c>
      <c r="H85" s="23">
        <v>44080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BF23-6709-441E-BA58-A7655006F789}">
  <sheetPr>
    <tabColor theme="5" tint="-0.249977111117893"/>
  </sheetPr>
  <dimension ref="A1:D7"/>
  <sheetViews>
    <sheetView workbookViewId="0">
      <selection activeCell="B4" sqref="B4"/>
    </sheetView>
    <sheetView workbookViewId="1">
      <selection activeCell="XFD1" sqref="XFD1"/>
    </sheetView>
  </sheetViews>
  <sheetFormatPr defaultColWidth="8.7265625" defaultRowHeight="14.5"/>
  <cols>
    <col min="1" max="1" width="13.54296875" style="20" bestFit="1" customWidth="1"/>
    <col min="2" max="2" width="27.26953125" style="20" bestFit="1" customWidth="1"/>
    <col min="3" max="3" width="30.81640625" style="20" bestFit="1" customWidth="1"/>
    <col min="4" max="4" width="17.1796875" style="20" bestFit="1" customWidth="1"/>
    <col min="5" max="16384" width="8.7265625" style="20"/>
  </cols>
  <sheetData>
    <row r="1" spans="1:4" ht="18">
      <c r="A1" s="14" t="s">
        <v>387</v>
      </c>
      <c r="B1" s="14"/>
      <c r="C1" s="14"/>
    </row>
    <row r="3" spans="1:4">
      <c r="B3" s="5" t="s">
        <v>388</v>
      </c>
      <c r="C3" s="5" t="s">
        <v>389</v>
      </c>
      <c r="D3" s="5" t="s">
        <v>389</v>
      </c>
    </row>
    <row r="4" spans="1:4">
      <c r="B4" s="3" t="s">
        <v>390</v>
      </c>
      <c r="C4" s="3" t="s">
        <v>391</v>
      </c>
      <c r="D4" s="3" t="s">
        <v>392</v>
      </c>
    </row>
    <row r="5" spans="1:4">
      <c r="A5" s="24" t="s">
        <v>393</v>
      </c>
      <c r="B5" s="25">
        <v>13314</v>
      </c>
      <c r="C5" s="25">
        <v>186687</v>
      </c>
      <c r="D5" s="26">
        <v>14</v>
      </c>
    </row>
    <row r="6" spans="1:4">
      <c r="A6" s="24" t="s">
        <v>394</v>
      </c>
      <c r="B6" s="25">
        <v>13467</v>
      </c>
      <c r="C6" s="25">
        <v>225345</v>
      </c>
      <c r="D6" s="20">
        <v>16.7</v>
      </c>
    </row>
    <row r="7" spans="1:4">
      <c r="A7" s="24" t="s">
        <v>395</v>
      </c>
      <c r="B7" s="25">
        <v>14418</v>
      </c>
      <c r="C7" s="25">
        <v>322958</v>
      </c>
      <c r="D7" s="20">
        <v>22.4</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5E1F0-584E-4586-B769-4A87ED1015C4}">
  <sheetPr>
    <tabColor theme="5" tint="-0.249977111117893"/>
    <pageSetUpPr fitToPage="1"/>
  </sheetPr>
  <dimension ref="A1:H29"/>
  <sheetViews>
    <sheetView showGridLines="0" topLeftCell="A3" zoomScale="85" workbookViewId="0">
      <selection activeCell="E4" sqref="E4:E29"/>
    </sheetView>
    <sheetView workbookViewId="1"/>
  </sheetViews>
  <sheetFormatPr defaultColWidth="15.81640625" defaultRowHeight="12.5"/>
  <cols>
    <col min="1" max="1" width="13.26953125" style="2" bestFit="1" customWidth="1"/>
    <col min="2" max="2" width="11.1796875" style="2" bestFit="1" customWidth="1"/>
    <col min="3" max="3" width="5.453125" style="2" bestFit="1" customWidth="1"/>
    <col min="4" max="4" width="38.7265625" style="2" bestFit="1" customWidth="1"/>
    <col min="5" max="5" width="20" style="2" bestFit="1" customWidth="1"/>
    <col min="6" max="6" width="23.81640625" style="2" bestFit="1" customWidth="1"/>
    <col min="7" max="7" width="31.54296875" style="2" bestFit="1" customWidth="1"/>
    <col min="8" max="8" width="65.453125" style="2" bestFit="1" customWidth="1"/>
    <col min="9" max="16384" width="15.81640625" style="2"/>
  </cols>
  <sheetData>
    <row r="1" spans="1:8" ht="18">
      <c r="A1" s="14" t="s">
        <v>396</v>
      </c>
    </row>
    <row r="3" spans="1:8" ht="13">
      <c r="A3" s="3" t="s">
        <v>228</v>
      </c>
      <c r="B3" s="3" t="s">
        <v>230</v>
      </c>
      <c r="C3" s="3" t="s">
        <v>397</v>
      </c>
      <c r="D3" s="3" t="s">
        <v>398</v>
      </c>
      <c r="E3" s="3" t="s">
        <v>399</v>
      </c>
      <c r="F3" s="3" t="s">
        <v>400</v>
      </c>
      <c r="G3" s="3" t="s">
        <v>401</v>
      </c>
      <c r="H3" s="3" t="s">
        <v>402</v>
      </c>
    </row>
    <row r="4" spans="1:8">
      <c r="A4" s="2" t="s">
        <v>403</v>
      </c>
      <c r="B4" s="2" t="s">
        <v>404</v>
      </c>
      <c r="C4" s="2" t="s">
        <v>405</v>
      </c>
      <c r="D4" s="2" t="s">
        <v>406</v>
      </c>
      <c r="E4" s="11">
        <v>34000</v>
      </c>
      <c r="F4" s="2" t="s">
        <v>407</v>
      </c>
      <c r="G4" s="29">
        <v>12</v>
      </c>
      <c r="H4" s="2" t="s">
        <v>408</v>
      </c>
    </row>
    <row r="5" spans="1:8">
      <c r="A5" s="2" t="s">
        <v>403</v>
      </c>
      <c r="B5" s="2" t="s">
        <v>409</v>
      </c>
      <c r="C5" s="2" t="s">
        <v>410</v>
      </c>
      <c r="D5" s="2" t="s">
        <v>411</v>
      </c>
      <c r="E5" s="11">
        <v>1200</v>
      </c>
      <c r="F5" s="2" t="s">
        <v>412</v>
      </c>
      <c r="G5" s="29">
        <v>5</v>
      </c>
      <c r="H5" s="2" t="s">
        <v>413</v>
      </c>
    </row>
    <row r="6" spans="1:8">
      <c r="A6" s="2" t="s">
        <v>403</v>
      </c>
      <c r="B6" s="2" t="s">
        <v>414</v>
      </c>
      <c r="D6" s="2" t="s">
        <v>411</v>
      </c>
      <c r="E6" s="11">
        <v>800</v>
      </c>
      <c r="F6" s="2" t="s">
        <v>412</v>
      </c>
      <c r="G6" s="29">
        <v>5</v>
      </c>
      <c r="H6" s="2" t="s">
        <v>413</v>
      </c>
    </row>
    <row r="7" spans="1:8">
      <c r="A7" s="2" t="s">
        <v>415</v>
      </c>
      <c r="B7" s="2" t="s">
        <v>416</v>
      </c>
      <c r="C7" s="2" t="s">
        <v>405</v>
      </c>
      <c r="D7" s="2" t="s">
        <v>417</v>
      </c>
      <c r="E7" s="11">
        <v>36000</v>
      </c>
      <c r="F7" s="2" t="s">
        <v>407</v>
      </c>
      <c r="G7" s="29">
        <v>11</v>
      </c>
      <c r="H7" s="2" t="s">
        <v>418</v>
      </c>
    </row>
    <row r="8" spans="1:8">
      <c r="A8" s="2" t="s">
        <v>415</v>
      </c>
      <c r="B8" s="2" t="s">
        <v>419</v>
      </c>
      <c r="C8" s="2" t="s">
        <v>410</v>
      </c>
      <c r="D8" s="2" t="s">
        <v>417</v>
      </c>
      <c r="E8" s="11">
        <v>24000</v>
      </c>
      <c r="F8" s="2" t="s">
        <v>407</v>
      </c>
      <c r="G8" s="29">
        <v>9</v>
      </c>
      <c r="H8" s="2" t="s">
        <v>420</v>
      </c>
    </row>
    <row r="9" spans="1:8">
      <c r="A9" s="2" t="s">
        <v>421</v>
      </c>
      <c r="B9" s="2" t="s">
        <v>422</v>
      </c>
      <c r="C9" s="2" t="s">
        <v>423</v>
      </c>
      <c r="D9" s="2" t="s">
        <v>424</v>
      </c>
      <c r="E9" s="11">
        <v>40000</v>
      </c>
      <c r="F9" s="2">
        <v>11</v>
      </c>
      <c r="G9" s="29">
        <v>7</v>
      </c>
      <c r="H9" s="2" t="s">
        <v>425</v>
      </c>
    </row>
    <row r="10" spans="1:8">
      <c r="A10" s="2" t="s">
        <v>421</v>
      </c>
      <c r="B10" s="2" t="s">
        <v>426</v>
      </c>
      <c r="C10" s="2" t="s">
        <v>427</v>
      </c>
      <c r="D10" s="2" t="s">
        <v>428</v>
      </c>
      <c r="E10" s="11">
        <v>25000</v>
      </c>
      <c r="F10" s="2">
        <v>9</v>
      </c>
      <c r="G10" s="29">
        <v>10</v>
      </c>
      <c r="H10" s="2" t="s">
        <v>429</v>
      </c>
    </row>
    <row r="11" spans="1:8">
      <c r="A11" s="2" t="s">
        <v>421</v>
      </c>
      <c r="B11" s="2" t="s">
        <v>430</v>
      </c>
      <c r="C11" s="2" t="s">
        <v>423</v>
      </c>
      <c r="D11" s="2" t="s">
        <v>411</v>
      </c>
      <c r="E11" s="11">
        <v>400</v>
      </c>
      <c r="F11" s="2" t="s">
        <v>412</v>
      </c>
      <c r="G11" s="29">
        <v>7</v>
      </c>
      <c r="H11" s="2" t="s">
        <v>431</v>
      </c>
    </row>
    <row r="12" spans="1:8">
      <c r="A12" s="2" t="s">
        <v>421</v>
      </c>
      <c r="B12" s="2" t="s">
        <v>432</v>
      </c>
      <c r="C12" s="2" t="s">
        <v>423</v>
      </c>
      <c r="D12" s="2" t="s">
        <v>411</v>
      </c>
      <c r="E12" s="11">
        <v>60000</v>
      </c>
      <c r="F12" s="2" t="s">
        <v>412</v>
      </c>
      <c r="G12" s="29">
        <v>9</v>
      </c>
      <c r="H12" s="2" t="s">
        <v>433</v>
      </c>
    </row>
    <row r="13" spans="1:8">
      <c r="A13" s="2" t="s">
        <v>421</v>
      </c>
      <c r="B13" s="2" t="s">
        <v>434</v>
      </c>
      <c r="C13" s="2" t="s">
        <v>435</v>
      </c>
      <c r="D13" s="2" t="s">
        <v>436</v>
      </c>
      <c r="E13" s="11" t="s">
        <v>123</v>
      </c>
      <c r="F13" s="2" t="s">
        <v>412</v>
      </c>
      <c r="G13" s="29">
        <v>6</v>
      </c>
      <c r="H13" s="2" t="s">
        <v>437</v>
      </c>
    </row>
    <row r="14" spans="1:8">
      <c r="A14" s="2" t="s">
        <v>421</v>
      </c>
      <c r="B14" s="2" t="s">
        <v>438</v>
      </c>
      <c r="C14" s="2" t="s">
        <v>405</v>
      </c>
      <c r="D14" s="2" t="s">
        <v>411</v>
      </c>
      <c r="E14" s="11">
        <v>1300</v>
      </c>
      <c r="F14" s="2" t="s">
        <v>412</v>
      </c>
      <c r="G14" s="29">
        <v>6</v>
      </c>
      <c r="H14" s="2" t="s">
        <v>413</v>
      </c>
    </row>
    <row r="15" spans="1:8">
      <c r="A15" s="2" t="s">
        <v>439</v>
      </c>
      <c r="B15" s="2" t="s">
        <v>440</v>
      </c>
      <c r="C15" s="2" t="s">
        <v>441</v>
      </c>
      <c r="D15" s="2" t="s">
        <v>442</v>
      </c>
      <c r="E15" s="11">
        <v>15000</v>
      </c>
      <c r="F15" s="2" t="s">
        <v>407</v>
      </c>
      <c r="G15" s="29">
        <v>12</v>
      </c>
      <c r="H15" s="2" t="s">
        <v>443</v>
      </c>
    </row>
    <row r="16" spans="1:8">
      <c r="A16" s="2" t="s">
        <v>439</v>
      </c>
      <c r="B16" s="2" t="s">
        <v>416</v>
      </c>
      <c r="C16" s="2" t="s">
        <v>405</v>
      </c>
      <c r="D16" s="2" t="s">
        <v>442</v>
      </c>
      <c r="E16" s="11">
        <v>35000</v>
      </c>
      <c r="F16" s="2" t="s">
        <v>407</v>
      </c>
      <c r="G16" s="29">
        <v>6</v>
      </c>
      <c r="H16" s="2" t="s">
        <v>444</v>
      </c>
    </row>
    <row r="17" spans="1:8">
      <c r="A17" s="2" t="s">
        <v>439</v>
      </c>
      <c r="B17" s="2" t="s">
        <v>422</v>
      </c>
      <c r="C17" s="2" t="s">
        <v>423</v>
      </c>
      <c r="D17" s="2" t="s">
        <v>442</v>
      </c>
      <c r="E17" s="11">
        <v>6000</v>
      </c>
      <c r="F17" s="2" t="s">
        <v>407</v>
      </c>
      <c r="G17" s="29">
        <v>9</v>
      </c>
      <c r="H17" s="2" t="s">
        <v>445</v>
      </c>
    </row>
    <row r="18" spans="1:8">
      <c r="A18" s="2" t="s">
        <v>439</v>
      </c>
      <c r="B18" s="2" t="s">
        <v>434</v>
      </c>
      <c r="C18" s="2" t="s">
        <v>435</v>
      </c>
      <c r="D18" s="2" t="s">
        <v>442</v>
      </c>
      <c r="E18" s="11">
        <v>27000</v>
      </c>
      <c r="F18" s="2" t="s">
        <v>407</v>
      </c>
      <c r="G18" s="29">
        <v>13</v>
      </c>
      <c r="H18" s="2" t="s">
        <v>446</v>
      </c>
    </row>
    <row r="19" spans="1:8">
      <c r="A19" s="2" t="s">
        <v>439</v>
      </c>
      <c r="B19" s="2" t="s">
        <v>447</v>
      </c>
      <c r="C19" s="2" t="s">
        <v>423</v>
      </c>
      <c r="D19" s="2" t="s">
        <v>442</v>
      </c>
      <c r="E19" s="11">
        <v>36000</v>
      </c>
      <c r="F19" s="2" t="s">
        <v>407</v>
      </c>
      <c r="G19" s="29">
        <v>11</v>
      </c>
      <c r="H19" s="2" t="s">
        <v>448</v>
      </c>
    </row>
    <row r="20" spans="1:8">
      <c r="A20" s="2" t="s">
        <v>439</v>
      </c>
      <c r="B20" s="2" t="s">
        <v>426</v>
      </c>
      <c r="C20" s="2" t="s">
        <v>427</v>
      </c>
      <c r="D20" s="2" t="s">
        <v>449</v>
      </c>
      <c r="E20" s="11">
        <v>45000</v>
      </c>
      <c r="F20" s="2">
        <v>8</v>
      </c>
      <c r="G20" s="29">
        <v>7</v>
      </c>
      <c r="H20" s="2" t="s">
        <v>450</v>
      </c>
    </row>
    <row r="21" spans="1:8">
      <c r="A21" s="2" t="s">
        <v>439</v>
      </c>
      <c r="B21" s="2" t="s">
        <v>451</v>
      </c>
      <c r="C21" s="2" t="s">
        <v>410</v>
      </c>
      <c r="D21" s="2" t="s">
        <v>411</v>
      </c>
      <c r="E21" s="11">
        <v>600</v>
      </c>
      <c r="F21" s="2" t="s">
        <v>412</v>
      </c>
      <c r="G21" s="29">
        <v>4</v>
      </c>
      <c r="H21" s="2" t="s">
        <v>413</v>
      </c>
    </row>
    <row r="22" spans="1:8">
      <c r="A22" s="2" t="s">
        <v>439</v>
      </c>
      <c r="B22" s="2" t="s">
        <v>452</v>
      </c>
      <c r="C22" s="2" t="s">
        <v>405</v>
      </c>
      <c r="D22" s="2" t="s">
        <v>411</v>
      </c>
      <c r="E22" s="11">
        <v>1400</v>
      </c>
      <c r="F22" s="2" t="s">
        <v>412</v>
      </c>
      <c r="G22" s="29">
        <v>5</v>
      </c>
      <c r="H22" s="2" t="s">
        <v>413</v>
      </c>
    </row>
    <row r="23" spans="1:8">
      <c r="A23" s="2" t="s">
        <v>439</v>
      </c>
      <c r="B23" s="2" t="s">
        <v>453</v>
      </c>
      <c r="C23" s="2" t="s">
        <v>405</v>
      </c>
      <c r="D23" s="2" t="s">
        <v>411</v>
      </c>
      <c r="E23" s="11">
        <v>700</v>
      </c>
      <c r="F23" s="2" t="s">
        <v>412</v>
      </c>
      <c r="G23" s="29">
        <v>4</v>
      </c>
      <c r="H23" s="2" t="s">
        <v>413</v>
      </c>
    </row>
    <row r="24" spans="1:8">
      <c r="A24" s="2" t="s">
        <v>454</v>
      </c>
      <c r="B24" s="2" t="s">
        <v>455</v>
      </c>
      <c r="C24" s="2" t="s">
        <v>423</v>
      </c>
      <c r="D24" s="2" t="s">
        <v>456</v>
      </c>
      <c r="E24" s="11">
        <v>42000</v>
      </c>
      <c r="F24" s="2">
        <v>9</v>
      </c>
      <c r="G24" s="29">
        <v>8</v>
      </c>
      <c r="H24" s="2" t="s">
        <v>457</v>
      </c>
    </row>
    <row r="25" spans="1:8">
      <c r="A25" s="2" t="s">
        <v>454</v>
      </c>
      <c r="B25" s="2" t="s">
        <v>426</v>
      </c>
      <c r="C25" s="2" t="s">
        <v>427</v>
      </c>
      <c r="D25" s="2" t="s">
        <v>458</v>
      </c>
      <c r="E25" s="11">
        <v>75000</v>
      </c>
      <c r="F25" s="2">
        <v>9</v>
      </c>
      <c r="G25" s="29">
        <v>6</v>
      </c>
      <c r="H25" s="2" t="s">
        <v>459</v>
      </c>
    </row>
    <row r="26" spans="1:8">
      <c r="A26" s="2" t="s">
        <v>454</v>
      </c>
      <c r="B26" s="2" t="s">
        <v>460</v>
      </c>
      <c r="C26" s="2" t="s">
        <v>461</v>
      </c>
      <c r="D26" s="2" t="s">
        <v>411</v>
      </c>
      <c r="E26" s="11">
        <v>1200</v>
      </c>
      <c r="F26" s="2" t="s">
        <v>412</v>
      </c>
      <c r="G26" s="29">
        <v>7</v>
      </c>
      <c r="H26" s="2" t="s">
        <v>462</v>
      </c>
    </row>
    <row r="27" spans="1:8">
      <c r="A27" s="2" t="s">
        <v>454</v>
      </c>
      <c r="B27" s="2" t="s">
        <v>463</v>
      </c>
      <c r="C27" s="2" t="s">
        <v>405</v>
      </c>
      <c r="D27" s="2" t="s">
        <v>464</v>
      </c>
      <c r="E27" s="11" t="s">
        <v>123</v>
      </c>
      <c r="F27" s="2" t="s">
        <v>412</v>
      </c>
      <c r="G27" s="29">
        <v>5</v>
      </c>
      <c r="H27" s="2" t="s">
        <v>465</v>
      </c>
    </row>
    <row r="28" spans="1:8">
      <c r="A28" s="2" t="s">
        <v>466</v>
      </c>
      <c r="B28" s="2" t="s">
        <v>467</v>
      </c>
      <c r="C28" s="2" t="s">
        <v>441</v>
      </c>
      <c r="D28" s="2" t="s">
        <v>468</v>
      </c>
      <c r="E28" s="11">
        <v>62000</v>
      </c>
      <c r="F28" s="2">
        <v>10</v>
      </c>
      <c r="G28" s="29">
        <v>7</v>
      </c>
      <c r="H28" s="2" t="s">
        <v>469</v>
      </c>
    </row>
    <row r="29" spans="1:8">
      <c r="A29" s="2" t="s">
        <v>470</v>
      </c>
      <c r="B29" s="2" t="s">
        <v>471</v>
      </c>
      <c r="C29" s="2" t="s">
        <v>472</v>
      </c>
      <c r="D29" s="2" t="s">
        <v>458</v>
      </c>
      <c r="E29" s="11">
        <v>160000</v>
      </c>
      <c r="F29" s="2">
        <v>5</v>
      </c>
      <c r="G29" s="29">
        <v>8</v>
      </c>
      <c r="H29" s="2" t="s">
        <v>473</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EE1B-C3D5-41C0-8CDE-C9CED2FBE578}">
  <sheetPr>
    <tabColor rgb="FF003300"/>
  </sheetPr>
  <dimension ref="A1:AI5597"/>
  <sheetViews>
    <sheetView workbookViewId="0">
      <selection activeCell="A3" sqref="A3"/>
    </sheetView>
    <sheetView workbookViewId="1"/>
  </sheetViews>
  <sheetFormatPr defaultColWidth="8.7265625" defaultRowHeight="12.5"/>
  <cols>
    <col min="1" max="1" width="12.54296875" style="15" bestFit="1" customWidth="1"/>
    <col min="2" max="2" width="4.81640625" style="15" bestFit="1" customWidth="1"/>
    <col min="3" max="3" width="6.54296875" style="15" bestFit="1" customWidth="1"/>
    <col min="4" max="4" width="11.81640625" style="15" bestFit="1" customWidth="1"/>
    <col min="5" max="5" width="15.453125" style="15" bestFit="1" customWidth="1"/>
    <col min="6" max="6" width="11.7265625" style="15" bestFit="1" customWidth="1"/>
    <col min="7" max="7" width="15.81640625" style="15" bestFit="1" customWidth="1"/>
    <col min="8" max="8" width="10.7265625" style="15" bestFit="1" customWidth="1"/>
    <col min="9" max="9" width="13.54296875" style="15" bestFit="1" customWidth="1"/>
    <col min="10" max="10" width="8.453125" style="15" bestFit="1" customWidth="1"/>
    <col min="11" max="11" width="12.1796875" style="15" bestFit="1" customWidth="1"/>
    <col min="12" max="12" width="12.54296875" style="15" bestFit="1" customWidth="1"/>
    <col min="13" max="13" width="28.1796875" style="15" bestFit="1" customWidth="1"/>
    <col min="14" max="14" width="11" style="15" bestFit="1" customWidth="1"/>
    <col min="15" max="15" width="16.1796875" style="15" bestFit="1" customWidth="1"/>
    <col min="16" max="16" width="18.1796875" style="15" bestFit="1" customWidth="1"/>
    <col min="17" max="17" width="14.81640625" style="15" bestFit="1" customWidth="1"/>
    <col min="18" max="18" width="18.7265625" style="15" bestFit="1" customWidth="1"/>
    <col min="19" max="19" width="8.453125" style="15" bestFit="1" customWidth="1"/>
    <col min="20" max="20" width="22.1796875" style="15" bestFit="1" customWidth="1"/>
    <col min="21" max="21" width="38.54296875" style="15" bestFit="1" customWidth="1"/>
    <col min="22" max="22" width="15.81640625" style="15" bestFit="1" customWidth="1"/>
    <col min="23" max="23" width="138" style="15" bestFit="1" customWidth="1"/>
    <col min="24" max="24" width="13" style="15" bestFit="1" customWidth="1"/>
    <col min="25" max="25" width="7.81640625" style="15" bestFit="1" customWidth="1"/>
    <col min="26" max="26" width="11.81640625" style="15" bestFit="1" customWidth="1"/>
    <col min="27" max="27" width="15.81640625" style="15" bestFit="1" customWidth="1"/>
    <col min="28" max="28" width="10.7265625" style="15" bestFit="1" customWidth="1"/>
    <col min="29" max="29" width="10.81640625" style="15" bestFit="1" customWidth="1"/>
    <col min="30" max="30" width="13.453125" style="15" bestFit="1" customWidth="1"/>
    <col min="31" max="31" width="16.26953125" style="15" bestFit="1" customWidth="1"/>
    <col min="32" max="32" width="16.81640625" style="15" bestFit="1" customWidth="1"/>
    <col min="33" max="33" width="20.453125" style="15" bestFit="1" customWidth="1"/>
    <col min="34" max="34" width="21.26953125" style="15" bestFit="1" customWidth="1"/>
    <col min="35" max="35" width="4.7265625" style="15" bestFit="1" customWidth="1"/>
    <col min="36" max="16384" width="8.7265625" style="15"/>
  </cols>
  <sheetData>
    <row r="1" spans="1:35" ht="18">
      <c r="A1" s="14" t="s">
        <v>474</v>
      </c>
    </row>
    <row r="3" spans="1:35" ht="13">
      <c r="A3" s="3" t="s">
        <v>475</v>
      </c>
      <c r="B3" s="3" t="s">
        <v>476</v>
      </c>
      <c r="C3" s="3" t="s">
        <v>477</v>
      </c>
      <c r="D3" s="3" t="s">
        <v>478</v>
      </c>
      <c r="E3" s="3" t="s">
        <v>479</v>
      </c>
      <c r="F3" s="3" t="s">
        <v>480</v>
      </c>
      <c r="G3" s="3" t="s">
        <v>481</v>
      </c>
      <c r="H3" s="3" t="s">
        <v>482</v>
      </c>
      <c r="I3" s="3" t="s">
        <v>483</v>
      </c>
      <c r="J3" s="3" t="s">
        <v>484</v>
      </c>
      <c r="K3" s="3" t="s">
        <v>485</v>
      </c>
      <c r="L3" s="3" t="s">
        <v>486</v>
      </c>
      <c r="M3" s="3" t="s">
        <v>174</v>
      </c>
      <c r="N3" s="3" t="s">
        <v>487</v>
      </c>
      <c r="O3" s="3" t="s">
        <v>488</v>
      </c>
      <c r="P3" s="3" t="s">
        <v>489</v>
      </c>
      <c r="Q3" s="3" t="s">
        <v>490</v>
      </c>
      <c r="R3" s="3" t="s">
        <v>491</v>
      </c>
      <c r="S3" s="3" t="s">
        <v>492</v>
      </c>
      <c r="T3" s="3" t="s">
        <v>493</v>
      </c>
      <c r="U3" s="3" t="s">
        <v>494</v>
      </c>
      <c r="V3" s="3" t="s">
        <v>495</v>
      </c>
      <c r="W3" s="3" t="s">
        <v>496</v>
      </c>
      <c r="X3" s="3" t="s">
        <v>497</v>
      </c>
      <c r="Y3" s="3" t="s">
        <v>498</v>
      </c>
      <c r="Z3" s="3" t="s">
        <v>499</v>
      </c>
      <c r="AA3" s="3" t="s">
        <v>500</v>
      </c>
      <c r="AB3" s="3" t="s">
        <v>501</v>
      </c>
      <c r="AC3" s="3" t="s">
        <v>502</v>
      </c>
      <c r="AD3" s="3" t="s">
        <v>503</v>
      </c>
      <c r="AE3" s="3" t="s">
        <v>504</v>
      </c>
      <c r="AF3" s="3" t="s">
        <v>505</v>
      </c>
      <c r="AG3" s="3" t="s">
        <v>506</v>
      </c>
      <c r="AH3" s="3" t="s">
        <v>507</v>
      </c>
      <c r="AI3" s="3" t="s">
        <v>508</v>
      </c>
    </row>
    <row r="4" spans="1:35">
      <c r="A4" s="15" t="s">
        <v>509</v>
      </c>
      <c r="B4" s="15">
        <v>2011</v>
      </c>
      <c r="C4" s="15">
        <v>2011</v>
      </c>
      <c r="D4" s="15">
        <v>2011</v>
      </c>
      <c r="E4" s="15">
        <v>4</v>
      </c>
      <c r="F4" s="15">
        <v>0</v>
      </c>
      <c r="G4" s="15">
        <v>0</v>
      </c>
      <c r="H4" s="15" t="s">
        <v>510</v>
      </c>
      <c r="I4" s="15">
        <v>36</v>
      </c>
      <c r="J4" s="15" t="s">
        <v>110</v>
      </c>
      <c r="K4" s="15" t="s">
        <v>511</v>
      </c>
      <c r="L4" s="15">
        <v>178</v>
      </c>
      <c r="M4" s="15" t="s">
        <v>512</v>
      </c>
      <c r="N4" s="15" t="s">
        <v>513</v>
      </c>
      <c r="O4" s="15">
        <v>0</v>
      </c>
      <c r="P4" s="15" t="s">
        <v>177</v>
      </c>
      <c r="Q4" s="15" t="s">
        <v>514</v>
      </c>
      <c r="R4" s="15" t="s">
        <v>515</v>
      </c>
      <c r="S4" s="15" t="s">
        <v>516</v>
      </c>
      <c r="T4" s="15">
        <v>0</v>
      </c>
      <c r="U4" s="15" t="s">
        <v>517</v>
      </c>
      <c r="V4" s="15">
        <v>2523</v>
      </c>
      <c r="W4" s="15" t="s">
        <v>518</v>
      </c>
      <c r="X4" s="15">
        <v>8</v>
      </c>
      <c r="Y4" s="15" t="s">
        <v>519</v>
      </c>
      <c r="Z4" s="15">
        <v>250</v>
      </c>
      <c r="AA4" s="15">
        <v>-1</v>
      </c>
      <c r="AB4" s="15" t="s">
        <v>129</v>
      </c>
      <c r="AD4" s="15">
        <v>250</v>
      </c>
      <c r="AF4" s="15">
        <v>5369</v>
      </c>
      <c r="AH4" s="15">
        <v>5369</v>
      </c>
      <c r="AI4" s="15">
        <v>0</v>
      </c>
    </row>
    <row r="5" spans="1:35">
      <c r="A5" s="15" t="s">
        <v>509</v>
      </c>
      <c r="B5" s="15">
        <v>2011</v>
      </c>
      <c r="C5" s="15">
        <v>2011</v>
      </c>
      <c r="D5" s="15">
        <v>2011</v>
      </c>
      <c r="E5" s="15">
        <v>4</v>
      </c>
      <c r="F5" s="15">
        <v>0</v>
      </c>
      <c r="G5" s="15">
        <v>0</v>
      </c>
      <c r="H5" s="15" t="s">
        <v>510</v>
      </c>
      <c r="I5" s="15">
        <v>36</v>
      </c>
      <c r="J5" s="15" t="s">
        <v>110</v>
      </c>
      <c r="K5" s="15" t="s">
        <v>511</v>
      </c>
      <c r="L5" s="15">
        <v>899</v>
      </c>
      <c r="M5" s="15" t="s">
        <v>520</v>
      </c>
      <c r="N5" s="15" t="s">
        <v>521</v>
      </c>
      <c r="O5" s="15">
        <v>0</v>
      </c>
      <c r="P5" s="15" t="s">
        <v>177</v>
      </c>
      <c r="Q5" s="15" t="s">
        <v>514</v>
      </c>
      <c r="R5" s="15" t="s">
        <v>515</v>
      </c>
      <c r="S5" s="15" t="s">
        <v>516</v>
      </c>
      <c r="T5" s="15">
        <v>0</v>
      </c>
      <c r="U5" s="15" t="s">
        <v>517</v>
      </c>
      <c r="V5" s="15">
        <v>2523</v>
      </c>
      <c r="W5" s="15" t="s">
        <v>518</v>
      </c>
      <c r="X5" s="15">
        <v>8</v>
      </c>
      <c r="Y5" s="15" t="s">
        <v>519</v>
      </c>
      <c r="Z5" s="15">
        <v>150000</v>
      </c>
      <c r="AA5" s="15">
        <v>-1</v>
      </c>
      <c r="AB5" s="15" t="s">
        <v>129</v>
      </c>
      <c r="AD5" s="15">
        <v>150000</v>
      </c>
      <c r="AF5" s="15">
        <v>60831</v>
      </c>
      <c r="AH5" s="15">
        <v>60831</v>
      </c>
      <c r="AI5" s="15">
        <v>0</v>
      </c>
    </row>
    <row r="6" spans="1:35">
      <c r="A6" s="15" t="s">
        <v>509</v>
      </c>
      <c r="B6" s="15">
        <v>2011</v>
      </c>
      <c r="C6" s="15">
        <v>2011</v>
      </c>
      <c r="D6" s="15">
        <v>2011</v>
      </c>
      <c r="E6" s="15">
        <v>4</v>
      </c>
      <c r="F6" s="15">
        <v>0</v>
      </c>
      <c r="G6" s="15">
        <v>0</v>
      </c>
      <c r="H6" s="15" t="s">
        <v>510</v>
      </c>
      <c r="I6" s="15">
        <v>36</v>
      </c>
      <c r="J6" s="15" t="s">
        <v>110</v>
      </c>
      <c r="K6" s="15" t="s">
        <v>511</v>
      </c>
      <c r="L6" s="15">
        <v>166</v>
      </c>
      <c r="M6" s="15" t="s">
        <v>522</v>
      </c>
      <c r="N6" s="15" t="s">
        <v>523</v>
      </c>
      <c r="O6" s="15">
        <v>0</v>
      </c>
      <c r="P6" s="15" t="s">
        <v>177</v>
      </c>
      <c r="Q6" s="15" t="s">
        <v>514</v>
      </c>
      <c r="R6" s="15" t="s">
        <v>515</v>
      </c>
      <c r="S6" s="15" t="s">
        <v>516</v>
      </c>
      <c r="T6" s="15">
        <v>0</v>
      </c>
      <c r="U6" s="15" t="s">
        <v>517</v>
      </c>
      <c r="V6" s="15">
        <v>2523</v>
      </c>
      <c r="W6" s="15" t="s">
        <v>518</v>
      </c>
      <c r="X6" s="15">
        <v>8</v>
      </c>
      <c r="Y6" s="15" t="s">
        <v>519</v>
      </c>
      <c r="Z6" s="15">
        <v>102000</v>
      </c>
      <c r="AA6" s="15">
        <v>-1</v>
      </c>
      <c r="AB6" s="15" t="s">
        <v>129</v>
      </c>
      <c r="AD6" s="15">
        <v>102000</v>
      </c>
      <c r="AF6" s="15">
        <v>51306</v>
      </c>
      <c r="AH6" s="15">
        <v>51306</v>
      </c>
      <c r="AI6" s="15">
        <v>0</v>
      </c>
    </row>
    <row r="7" spans="1:35">
      <c r="A7" s="15" t="s">
        <v>509</v>
      </c>
      <c r="B7" s="15">
        <v>2011</v>
      </c>
      <c r="C7" s="15">
        <v>2011</v>
      </c>
      <c r="D7" s="15">
        <v>2011</v>
      </c>
      <c r="E7" s="15">
        <v>4</v>
      </c>
      <c r="F7" s="15">
        <v>0</v>
      </c>
      <c r="G7" s="15">
        <v>0</v>
      </c>
      <c r="H7" s="15" t="s">
        <v>510</v>
      </c>
      <c r="I7" s="15">
        <v>36</v>
      </c>
      <c r="J7" s="15" t="s">
        <v>110</v>
      </c>
      <c r="K7" s="15" t="s">
        <v>511</v>
      </c>
      <c r="L7" s="15">
        <v>574</v>
      </c>
      <c r="M7" s="15" t="s">
        <v>524</v>
      </c>
      <c r="N7" s="15" t="s">
        <v>525</v>
      </c>
      <c r="O7" s="15">
        <v>0</v>
      </c>
      <c r="P7" s="15" t="s">
        <v>177</v>
      </c>
      <c r="Q7" s="15" t="s">
        <v>514</v>
      </c>
      <c r="R7" s="15" t="s">
        <v>515</v>
      </c>
      <c r="S7" s="15" t="s">
        <v>516</v>
      </c>
      <c r="T7" s="15">
        <v>0</v>
      </c>
      <c r="U7" s="15" t="s">
        <v>517</v>
      </c>
      <c r="V7" s="15">
        <v>2523</v>
      </c>
      <c r="W7" s="15" t="s">
        <v>518</v>
      </c>
      <c r="X7" s="15">
        <v>8</v>
      </c>
      <c r="Y7" s="15" t="s">
        <v>519</v>
      </c>
      <c r="Z7" s="15">
        <v>13440</v>
      </c>
      <c r="AA7" s="15">
        <v>-1</v>
      </c>
      <c r="AB7" s="15" t="s">
        <v>129</v>
      </c>
      <c r="AD7" s="15">
        <v>13440</v>
      </c>
      <c r="AF7" s="15">
        <v>2527</v>
      </c>
      <c r="AH7" s="15">
        <v>2527</v>
      </c>
      <c r="AI7" s="15">
        <v>0</v>
      </c>
    </row>
    <row r="8" spans="1:35">
      <c r="A8" s="15" t="s">
        <v>509</v>
      </c>
      <c r="B8" s="15">
        <v>2011</v>
      </c>
      <c r="C8" s="15">
        <v>2011</v>
      </c>
      <c r="D8" s="15">
        <v>2011</v>
      </c>
      <c r="E8" s="15">
        <v>4</v>
      </c>
      <c r="F8" s="15">
        <v>0</v>
      </c>
      <c r="G8" s="15">
        <v>0</v>
      </c>
      <c r="H8" s="15" t="s">
        <v>510</v>
      </c>
      <c r="I8" s="15">
        <v>36</v>
      </c>
      <c r="J8" s="15" t="s">
        <v>110</v>
      </c>
      <c r="K8" s="15" t="s">
        <v>511</v>
      </c>
      <c r="L8" s="15">
        <v>626</v>
      </c>
      <c r="M8" s="15" t="s">
        <v>526</v>
      </c>
      <c r="N8" s="15" t="s">
        <v>527</v>
      </c>
      <c r="O8" s="15">
        <v>0</v>
      </c>
      <c r="P8" s="15" t="s">
        <v>177</v>
      </c>
      <c r="Q8" s="15" t="s">
        <v>514</v>
      </c>
      <c r="R8" s="15" t="s">
        <v>515</v>
      </c>
      <c r="S8" s="15" t="s">
        <v>516</v>
      </c>
      <c r="T8" s="15">
        <v>0</v>
      </c>
      <c r="U8" s="15" t="s">
        <v>517</v>
      </c>
      <c r="V8" s="15">
        <v>2523</v>
      </c>
      <c r="W8" s="15" t="s">
        <v>518</v>
      </c>
      <c r="X8" s="15">
        <v>8</v>
      </c>
      <c r="Y8" s="15" t="s">
        <v>519</v>
      </c>
      <c r="Z8" s="15">
        <v>128000</v>
      </c>
      <c r="AA8" s="15">
        <v>-1</v>
      </c>
      <c r="AB8" s="15" t="s">
        <v>129</v>
      </c>
      <c r="AD8" s="15">
        <v>128000</v>
      </c>
      <c r="AF8" s="15">
        <v>40199</v>
      </c>
      <c r="AH8" s="15">
        <v>40199</v>
      </c>
      <c r="AI8" s="15">
        <v>0</v>
      </c>
    </row>
    <row r="9" spans="1:35">
      <c r="A9" s="15" t="s">
        <v>509</v>
      </c>
      <c r="B9" s="15">
        <v>2011</v>
      </c>
      <c r="C9" s="15">
        <v>2011</v>
      </c>
      <c r="D9" s="15">
        <v>2011</v>
      </c>
      <c r="E9" s="15">
        <v>4</v>
      </c>
      <c r="F9" s="15">
        <v>0</v>
      </c>
      <c r="G9" s="15">
        <v>0</v>
      </c>
      <c r="H9" s="15" t="s">
        <v>510</v>
      </c>
      <c r="I9" s="15">
        <v>36</v>
      </c>
      <c r="J9" s="15" t="s">
        <v>110</v>
      </c>
      <c r="K9" s="15" t="s">
        <v>511</v>
      </c>
      <c r="L9" s="15">
        <v>296</v>
      </c>
      <c r="M9" s="15" t="s">
        <v>528</v>
      </c>
      <c r="N9" s="15" t="s">
        <v>529</v>
      </c>
      <c r="O9" s="15">
        <v>0</v>
      </c>
      <c r="P9" s="15" t="s">
        <v>177</v>
      </c>
      <c r="Q9" s="15" t="s">
        <v>514</v>
      </c>
      <c r="R9" s="15" t="s">
        <v>515</v>
      </c>
      <c r="S9" s="15" t="s">
        <v>516</v>
      </c>
      <c r="T9" s="15">
        <v>0</v>
      </c>
      <c r="U9" s="15" t="s">
        <v>517</v>
      </c>
      <c r="V9" s="15">
        <v>2523</v>
      </c>
      <c r="W9" s="15" t="s">
        <v>518</v>
      </c>
      <c r="X9" s="15">
        <v>8</v>
      </c>
      <c r="Y9" s="15" t="s">
        <v>519</v>
      </c>
      <c r="Z9" s="15">
        <v>44160</v>
      </c>
      <c r="AA9" s="15">
        <v>-1</v>
      </c>
      <c r="AB9" s="15" t="s">
        <v>129</v>
      </c>
      <c r="AD9" s="15">
        <v>44160</v>
      </c>
      <c r="AF9" s="15">
        <v>6158</v>
      </c>
      <c r="AH9" s="15">
        <v>6158</v>
      </c>
      <c r="AI9" s="15">
        <v>0</v>
      </c>
    </row>
    <row r="10" spans="1:35">
      <c r="A10" s="15" t="s">
        <v>509</v>
      </c>
      <c r="B10" s="15">
        <v>2011</v>
      </c>
      <c r="C10" s="15">
        <v>2011</v>
      </c>
      <c r="D10" s="15">
        <v>2011</v>
      </c>
      <c r="E10" s="15">
        <v>4</v>
      </c>
      <c r="F10" s="15">
        <v>0</v>
      </c>
      <c r="G10" s="15">
        <v>0</v>
      </c>
      <c r="H10" s="15" t="s">
        <v>510</v>
      </c>
      <c r="I10" s="15">
        <v>36</v>
      </c>
      <c r="J10" s="15" t="s">
        <v>110</v>
      </c>
      <c r="K10" s="15" t="s">
        <v>511</v>
      </c>
      <c r="L10" s="15">
        <v>520</v>
      </c>
      <c r="M10" s="15" t="s">
        <v>530</v>
      </c>
      <c r="N10" s="15" t="s">
        <v>531</v>
      </c>
      <c r="O10" s="15">
        <v>0</v>
      </c>
      <c r="P10" s="15" t="s">
        <v>177</v>
      </c>
      <c r="Q10" s="15" t="s">
        <v>514</v>
      </c>
      <c r="R10" s="15" t="s">
        <v>515</v>
      </c>
      <c r="S10" s="15" t="s">
        <v>516</v>
      </c>
      <c r="T10" s="15">
        <v>0</v>
      </c>
      <c r="U10" s="15" t="s">
        <v>517</v>
      </c>
      <c r="V10" s="15">
        <v>2523</v>
      </c>
      <c r="W10" s="15" t="s">
        <v>518</v>
      </c>
      <c r="X10" s="15">
        <v>8</v>
      </c>
      <c r="Y10" s="15" t="s">
        <v>519</v>
      </c>
      <c r="Z10" s="15">
        <v>42240</v>
      </c>
      <c r="AA10" s="15">
        <v>-1</v>
      </c>
      <c r="AB10" s="15" t="s">
        <v>129</v>
      </c>
      <c r="AD10" s="15">
        <v>42240</v>
      </c>
      <c r="AF10" s="15">
        <v>7096</v>
      </c>
      <c r="AH10" s="15">
        <v>7096</v>
      </c>
      <c r="AI10" s="15">
        <v>0</v>
      </c>
    </row>
    <row r="11" spans="1:35">
      <c r="A11" s="15" t="s">
        <v>509</v>
      </c>
      <c r="B11" s="15">
        <v>2011</v>
      </c>
      <c r="C11" s="15">
        <v>2011</v>
      </c>
      <c r="D11" s="15">
        <v>2011</v>
      </c>
      <c r="E11" s="15">
        <v>4</v>
      </c>
      <c r="F11" s="15">
        <v>0</v>
      </c>
      <c r="G11" s="15">
        <v>0</v>
      </c>
      <c r="H11" s="15" t="s">
        <v>510</v>
      </c>
      <c r="I11" s="15">
        <v>36</v>
      </c>
      <c r="J11" s="15" t="s">
        <v>110</v>
      </c>
      <c r="K11" s="15" t="s">
        <v>511</v>
      </c>
      <c r="L11" s="15">
        <v>818</v>
      </c>
      <c r="M11" s="15" t="s">
        <v>532</v>
      </c>
      <c r="N11" s="15" t="s">
        <v>533</v>
      </c>
      <c r="O11" s="15">
        <v>0</v>
      </c>
      <c r="P11" s="15" t="s">
        <v>177</v>
      </c>
      <c r="Q11" s="15" t="s">
        <v>514</v>
      </c>
      <c r="R11" s="15" t="s">
        <v>515</v>
      </c>
      <c r="S11" s="15" t="s">
        <v>516</v>
      </c>
      <c r="T11" s="15">
        <v>0</v>
      </c>
      <c r="U11" s="15" t="s">
        <v>517</v>
      </c>
      <c r="V11" s="15">
        <v>2523</v>
      </c>
      <c r="W11" s="15" t="s">
        <v>518</v>
      </c>
      <c r="X11" s="15">
        <v>8</v>
      </c>
      <c r="Y11" s="15" t="s">
        <v>519</v>
      </c>
      <c r="Z11" s="15">
        <v>1920</v>
      </c>
      <c r="AA11" s="15">
        <v>-1</v>
      </c>
      <c r="AB11" s="15" t="s">
        <v>129</v>
      </c>
      <c r="AD11" s="15">
        <v>1920</v>
      </c>
      <c r="AF11" s="15">
        <v>2742</v>
      </c>
      <c r="AH11" s="15">
        <v>2742</v>
      </c>
      <c r="AI11" s="15">
        <v>0</v>
      </c>
    </row>
    <row r="12" spans="1:35">
      <c r="A12" s="15" t="s">
        <v>509</v>
      </c>
      <c r="B12" s="15">
        <v>2011</v>
      </c>
      <c r="C12" s="15">
        <v>2011</v>
      </c>
      <c r="D12" s="15">
        <v>2011</v>
      </c>
      <c r="E12" s="15">
        <v>4</v>
      </c>
      <c r="F12" s="15">
        <v>0</v>
      </c>
      <c r="G12" s="15">
        <v>0</v>
      </c>
      <c r="H12" s="15" t="s">
        <v>510</v>
      </c>
      <c r="I12" s="15">
        <v>36</v>
      </c>
      <c r="J12" s="15" t="s">
        <v>110</v>
      </c>
      <c r="K12" s="15" t="s">
        <v>511</v>
      </c>
      <c r="L12" s="15">
        <v>882</v>
      </c>
      <c r="M12" s="15" t="s">
        <v>534</v>
      </c>
      <c r="N12" s="15" t="s">
        <v>535</v>
      </c>
      <c r="O12" s="15">
        <v>0</v>
      </c>
      <c r="P12" s="15" t="s">
        <v>177</v>
      </c>
      <c r="Q12" s="15" t="s">
        <v>514</v>
      </c>
      <c r="R12" s="15" t="s">
        <v>515</v>
      </c>
      <c r="S12" s="15" t="s">
        <v>516</v>
      </c>
      <c r="T12" s="15">
        <v>0</v>
      </c>
      <c r="U12" s="15" t="s">
        <v>517</v>
      </c>
      <c r="V12" s="15">
        <v>2523</v>
      </c>
      <c r="W12" s="15" t="s">
        <v>518</v>
      </c>
      <c r="X12" s="15">
        <v>8</v>
      </c>
      <c r="Y12" s="15" t="s">
        <v>519</v>
      </c>
      <c r="Z12" s="15">
        <v>9170</v>
      </c>
      <c r="AA12" s="15">
        <v>-1</v>
      </c>
      <c r="AB12" s="15" t="s">
        <v>129</v>
      </c>
      <c r="AD12" s="15">
        <v>9170</v>
      </c>
      <c r="AF12" s="15">
        <v>2754</v>
      </c>
      <c r="AH12" s="15">
        <v>2754</v>
      </c>
      <c r="AI12" s="15">
        <v>0</v>
      </c>
    </row>
    <row r="13" spans="1:35">
      <c r="A13" s="15" t="s">
        <v>509</v>
      </c>
      <c r="B13" s="15">
        <v>2011</v>
      </c>
      <c r="C13" s="15">
        <v>2011</v>
      </c>
      <c r="D13" s="15">
        <v>2011</v>
      </c>
      <c r="E13" s="15">
        <v>4</v>
      </c>
      <c r="F13" s="15">
        <v>0</v>
      </c>
      <c r="G13" s="15">
        <v>0</v>
      </c>
      <c r="H13" s="15" t="s">
        <v>510</v>
      </c>
      <c r="I13" s="15">
        <v>36</v>
      </c>
      <c r="J13" s="15" t="s">
        <v>110</v>
      </c>
      <c r="K13" s="15" t="s">
        <v>511</v>
      </c>
      <c r="L13" s="15">
        <v>258</v>
      </c>
      <c r="M13" s="15" t="s">
        <v>536</v>
      </c>
      <c r="N13" s="15" t="s">
        <v>537</v>
      </c>
      <c r="O13" s="15">
        <v>0</v>
      </c>
      <c r="P13" s="15" t="s">
        <v>177</v>
      </c>
      <c r="Q13" s="15" t="s">
        <v>514</v>
      </c>
      <c r="R13" s="15" t="s">
        <v>515</v>
      </c>
      <c r="S13" s="15" t="s">
        <v>516</v>
      </c>
      <c r="T13" s="15">
        <v>0</v>
      </c>
      <c r="U13" s="15" t="s">
        <v>517</v>
      </c>
      <c r="V13" s="15">
        <v>2523</v>
      </c>
      <c r="W13" s="15" t="s">
        <v>518</v>
      </c>
      <c r="X13" s="15">
        <v>8</v>
      </c>
      <c r="Y13" s="15" t="s">
        <v>519</v>
      </c>
      <c r="Z13" s="15">
        <v>43164</v>
      </c>
      <c r="AA13" s="15">
        <v>-1</v>
      </c>
      <c r="AB13" s="15" t="s">
        <v>129</v>
      </c>
      <c r="AD13" s="15">
        <v>43164</v>
      </c>
      <c r="AF13" s="15">
        <v>55658</v>
      </c>
      <c r="AH13" s="15">
        <v>55658</v>
      </c>
      <c r="AI13" s="15">
        <v>0</v>
      </c>
    </row>
    <row r="14" spans="1:35">
      <c r="A14" s="15" t="s">
        <v>509</v>
      </c>
      <c r="B14" s="15">
        <v>2011</v>
      </c>
      <c r="C14" s="15">
        <v>2011</v>
      </c>
      <c r="D14" s="15">
        <v>2011</v>
      </c>
      <c r="E14" s="15">
        <v>4</v>
      </c>
      <c r="F14" s="15">
        <v>0</v>
      </c>
      <c r="G14" s="15">
        <v>0</v>
      </c>
      <c r="H14" s="15" t="s">
        <v>510</v>
      </c>
      <c r="I14" s="15">
        <v>36</v>
      </c>
      <c r="J14" s="15" t="s">
        <v>110</v>
      </c>
      <c r="K14" s="15" t="s">
        <v>511</v>
      </c>
      <c r="L14" s="15">
        <v>76</v>
      </c>
      <c r="M14" s="15" t="s">
        <v>538</v>
      </c>
      <c r="N14" s="15" t="s">
        <v>539</v>
      </c>
      <c r="O14" s="15">
        <v>0</v>
      </c>
      <c r="P14" s="15" t="s">
        <v>177</v>
      </c>
      <c r="Q14" s="15" t="s">
        <v>514</v>
      </c>
      <c r="R14" s="15" t="s">
        <v>515</v>
      </c>
      <c r="S14" s="15" t="s">
        <v>516</v>
      </c>
      <c r="T14" s="15">
        <v>0</v>
      </c>
      <c r="U14" s="15" t="s">
        <v>517</v>
      </c>
      <c r="V14" s="15">
        <v>2523</v>
      </c>
      <c r="W14" s="15" t="s">
        <v>518</v>
      </c>
      <c r="X14" s="15">
        <v>8</v>
      </c>
      <c r="Y14" s="15" t="s">
        <v>519</v>
      </c>
      <c r="Z14" s="15">
        <v>212000</v>
      </c>
      <c r="AA14" s="15">
        <v>-1</v>
      </c>
      <c r="AB14" s="15" t="s">
        <v>129</v>
      </c>
      <c r="AD14" s="15">
        <v>212000</v>
      </c>
      <c r="AF14" s="15">
        <v>424583</v>
      </c>
      <c r="AH14" s="15">
        <v>424583</v>
      </c>
      <c r="AI14" s="15">
        <v>0</v>
      </c>
    </row>
    <row r="15" spans="1:35">
      <c r="A15" s="15" t="s">
        <v>509</v>
      </c>
      <c r="B15" s="15">
        <v>2011</v>
      </c>
      <c r="C15" s="15">
        <v>2011</v>
      </c>
      <c r="D15" s="15">
        <v>2011</v>
      </c>
      <c r="E15" s="15">
        <v>4</v>
      </c>
      <c r="F15" s="15">
        <v>0</v>
      </c>
      <c r="G15" s="15">
        <v>0</v>
      </c>
      <c r="H15" s="15" t="s">
        <v>510</v>
      </c>
      <c r="I15" s="15">
        <v>36</v>
      </c>
      <c r="J15" s="15" t="s">
        <v>110</v>
      </c>
      <c r="K15" s="15" t="s">
        <v>511</v>
      </c>
      <c r="L15" s="15">
        <v>548</v>
      </c>
      <c r="M15" s="15" t="s">
        <v>540</v>
      </c>
      <c r="N15" s="15" t="s">
        <v>541</v>
      </c>
      <c r="O15" s="15">
        <v>0</v>
      </c>
      <c r="P15" s="15" t="s">
        <v>177</v>
      </c>
      <c r="Q15" s="15" t="s">
        <v>514</v>
      </c>
      <c r="R15" s="15" t="s">
        <v>515</v>
      </c>
      <c r="S15" s="15" t="s">
        <v>516</v>
      </c>
      <c r="T15" s="15">
        <v>0</v>
      </c>
      <c r="U15" s="15" t="s">
        <v>517</v>
      </c>
      <c r="V15" s="15">
        <v>2523</v>
      </c>
      <c r="W15" s="15" t="s">
        <v>518</v>
      </c>
      <c r="X15" s="15">
        <v>8</v>
      </c>
      <c r="Y15" s="15" t="s">
        <v>519</v>
      </c>
      <c r="Z15" s="15">
        <v>146682</v>
      </c>
      <c r="AA15" s="15">
        <v>-1</v>
      </c>
      <c r="AB15" s="15" t="s">
        <v>129</v>
      </c>
      <c r="AD15" s="15">
        <v>146682</v>
      </c>
      <c r="AF15" s="15">
        <v>59363</v>
      </c>
      <c r="AH15" s="15">
        <v>59363</v>
      </c>
      <c r="AI15" s="15">
        <v>0</v>
      </c>
    </row>
    <row r="16" spans="1:35">
      <c r="A16" s="15" t="s">
        <v>509</v>
      </c>
      <c r="B16" s="15">
        <v>2011</v>
      </c>
      <c r="C16" s="15">
        <v>2011</v>
      </c>
      <c r="D16" s="15">
        <v>2011</v>
      </c>
      <c r="E16" s="15">
        <v>4</v>
      </c>
      <c r="F16" s="15">
        <v>0</v>
      </c>
      <c r="G16" s="15">
        <v>0</v>
      </c>
      <c r="H16" s="15" t="s">
        <v>510</v>
      </c>
      <c r="I16" s="15">
        <v>36</v>
      </c>
      <c r="J16" s="15" t="s">
        <v>110</v>
      </c>
      <c r="K16" s="15" t="s">
        <v>511</v>
      </c>
      <c r="L16" s="15">
        <v>124</v>
      </c>
      <c r="M16" s="15" t="s">
        <v>542</v>
      </c>
      <c r="N16" s="15" t="s">
        <v>543</v>
      </c>
      <c r="O16" s="15">
        <v>0</v>
      </c>
      <c r="P16" s="15" t="s">
        <v>177</v>
      </c>
      <c r="Q16" s="15" t="s">
        <v>514</v>
      </c>
      <c r="R16" s="15" t="s">
        <v>515</v>
      </c>
      <c r="S16" s="15" t="s">
        <v>516</v>
      </c>
      <c r="T16" s="15">
        <v>0</v>
      </c>
      <c r="U16" s="15" t="s">
        <v>517</v>
      </c>
      <c r="V16" s="15">
        <v>2523</v>
      </c>
      <c r="W16" s="15" t="s">
        <v>518</v>
      </c>
      <c r="X16" s="15">
        <v>8</v>
      </c>
      <c r="Y16" s="15" t="s">
        <v>519</v>
      </c>
      <c r="Z16" s="15">
        <v>440000</v>
      </c>
      <c r="AA16" s="15">
        <v>-1</v>
      </c>
      <c r="AB16" s="15" t="s">
        <v>129</v>
      </c>
      <c r="AD16" s="15">
        <v>440000</v>
      </c>
      <c r="AF16" s="15">
        <v>139248</v>
      </c>
      <c r="AH16" s="15">
        <v>139248</v>
      </c>
      <c r="AI16" s="15">
        <v>0</v>
      </c>
    </row>
    <row r="17" spans="1:35">
      <c r="A17" s="15" t="s">
        <v>509</v>
      </c>
      <c r="B17" s="15">
        <v>2011</v>
      </c>
      <c r="C17" s="15">
        <v>2011</v>
      </c>
      <c r="D17" s="15">
        <v>2011</v>
      </c>
      <c r="E17" s="15">
        <v>4</v>
      </c>
      <c r="F17" s="15">
        <v>0</v>
      </c>
      <c r="G17" s="15">
        <v>0</v>
      </c>
      <c r="H17" s="15" t="s">
        <v>510</v>
      </c>
      <c r="I17" s="15">
        <v>36</v>
      </c>
      <c r="J17" s="15" t="s">
        <v>110</v>
      </c>
      <c r="K17" s="15" t="s">
        <v>511</v>
      </c>
      <c r="L17" s="15">
        <v>288</v>
      </c>
      <c r="M17" s="15" t="s">
        <v>544</v>
      </c>
      <c r="N17" s="15" t="s">
        <v>545</v>
      </c>
      <c r="O17" s="15">
        <v>0</v>
      </c>
      <c r="P17" s="15" t="s">
        <v>177</v>
      </c>
      <c r="Q17" s="15" t="s">
        <v>514</v>
      </c>
      <c r="R17" s="15" t="s">
        <v>515</v>
      </c>
      <c r="S17" s="15" t="s">
        <v>516</v>
      </c>
      <c r="T17" s="15">
        <v>0</v>
      </c>
      <c r="U17" s="15" t="s">
        <v>517</v>
      </c>
      <c r="V17" s="15">
        <v>2523</v>
      </c>
      <c r="W17" s="15" t="s">
        <v>518</v>
      </c>
      <c r="X17" s="15">
        <v>8</v>
      </c>
      <c r="Y17" s="15" t="s">
        <v>519</v>
      </c>
      <c r="Z17" s="15">
        <v>22</v>
      </c>
      <c r="AA17" s="15">
        <v>-1</v>
      </c>
      <c r="AB17" s="15" t="s">
        <v>129</v>
      </c>
      <c r="AD17" s="15">
        <v>22</v>
      </c>
      <c r="AF17" s="15">
        <v>3597</v>
      </c>
      <c r="AH17" s="15">
        <v>3597</v>
      </c>
      <c r="AI17" s="15">
        <v>0</v>
      </c>
    </row>
    <row r="18" spans="1:35">
      <c r="A18" s="15" t="s">
        <v>509</v>
      </c>
      <c r="B18" s="15">
        <v>2011</v>
      </c>
      <c r="C18" s="15">
        <v>2011</v>
      </c>
      <c r="D18" s="15">
        <v>2011</v>
      </c>
      <c r="E18" s="15">
        <v>4</v>
      </c>
      <c r="F18" s="15">
        <v>0</v>
      </c>
      <c r="G18" s="15">
        <v>0</v>
      </c>
      <c r="H18" s="15" t="s">
        <v>510</v>
      </c>
      <c r="I18" s="15">
        <v>36</v>
      </c>
      <c r="J18" s="15" t="s">
        <v>110</v>
      </c>
      <c r="K18" s="15" t="s">
        <v>511</v>
      </c>
      <c r="L18" s="15">
        <v>490</v>
      </c>
      <c r="M18" s="15" t="s">
        <v>546</v>
      </c>
      <c r="N18" s="15" t="s">
        <v>547</v>
      </c>
      <c r="O18" s="15">
        <v>0</v>
      </c>
      <c r="P18" s="15" t="s">
        <v>177</v>
      </c>
      <c r="Q18" s="15" t="s">
        <v>514</v>
      </c>
      <c r="R18" s="15" t="s">
        <v>515</v>
      </c>
      <c r="S18" s="15" t="s">
        <v>516</v>
      </c>
      <c r="T18" s="15">
        <v>0</v>
      </c>
      <c r="U18" s="15" t="s">
        <v>517</v>
      </c>
      <c r="V18" s="15">
        <v>2523</v>
      </c>
      <c r="W18" s="15" t="s">
        <v>518</v>
      </c>
      <c r="X18" s="15">
        <v>8</v>
      </c>
      <c r="Y18" s="15" t="s">
        <v>519</v>
      </c>
      <c r="Z18" s="15">
        <v>26000</v>
      </c>
      <c r="AA18" s="15">
        <v>-1</v>
      </c>
      <c r="AB18" s="15" t="s">
        <v>129</v>
      </c>
      <c r="AD18" s="15">
        <v>26000</v>
      </c>
      <c r="AF18" s="15">
        <v>20650</v>
      </c>
      <c r="AH18" s="15">
        <v>20650</v>
      </c>
      <c r="AI18" s="15">
        <v>0</v>
      </c>
    </row>
    <row r="19" spans="1:35">
      <c r="A19" s="15" t="s">
        <v>509</v>
      </c>
      <c r="B19" s="15">
        <v>2011</v>
      </c>
      <c r="C19" s="15">
        <v>2011</v>
      </c>
      <c r="D19" s="15">
        <v>2011</v>
      </c>
      <c r="E19" s="15">
        <v>4</v>
      </c>
      <c r="F19" s="15">
        <v>0</v>
      </c>
      <c r="G19" s="15">
        <v>0</v>
      </c>
      <c r="H19" s="15" t="s">
        <v>510</v>
      </c>
      <c r="I19" s="15">
        <v>36</v>
      </c>
      <c r="J19" s="15" t="s">
        <v>110</v>
      </c>
      <c r="K19" s="15" t="s">
        <v>511</v>
      </c>
      <c r="L19" s="15">
        <v>608</v>
      </c>
      <c r="M19" s="15" t="s">
        <v>548</v>
      </c>
      <c r="N19" s="15" t="s">
        <v>549</v>
      </c>
      <c r="O19" s="15">
        <v>0</v>
      </c>
      <c r="P19" s="15" t="s">
        <v>177</v>
      </c>
      <c r="Q19" s="15" t="s">
        <v>514</v>
      </c>
      <c r="R19" s="15" t="s">
        <v>515</v>
      </c>
      <c r="S19" s="15" t="s">
        <v>516</v>
      </c>
      <c r="T19" s="15">
        <v>0</v>
      </c>
      <c r="U19" s="15" t="s">
        <v>517</v>
      </c>
      <c r="V19" s="15">
        <v>2523</v>
      </c>
      <c r="W19" s="15" t="s">
        <v>518</v>
      </c>
      <c r="X19" s="15">
        <v>8</v>
      </c>
      <c r="Y19" s="15" t="s">
        <v>519</v>
      </c>
      <c r="Z19" s="15">
        <v>1225</v>
      </c>
      <c r="AA19" s="15">
        <v>-1</v>
      </c>
      <c r="AB19" s="15" t="s">
        <v>129</v>
      </c>
      <c r="AD19" s="15">
        <v>1225</v>
      </c>
      <c r="AF19" s="15">
        <v>16110</v>
      </c>
      <c r="AH19" s="15">
        <v>16110</v>
      </c>
      <c r="AI19" s="15">
        <v>0</v>
      </c>
    </row>
    <row r="20" spans="1:35">
      <c r="A20" s="15" t="s">
        <v>509</v>
      </c>
      <c r="B20" s="15">
        <v>2011</v>
      </c>
      <c r="C20" s="15">
        <v>2011</v>
      </c>
      <c r="D20" s="15">
        <v>2011</v>
      </c>
      <c r="E20" s="15">
        <v>4</v>
      </c>
      <c r="F20" s="15">
        <v>0</v>
      </c>
      <c r="G20" s="15">
        <v>0</v>
      </c>
      <c r="H20" s="15" t="s">
        <v>510</v>
      </c>
      <c r="I20" s="15">
        <v>36</v>
      </c>
      <c r="J20" s="15" t="s">
        <v>110</v>
      </c>
      <c r="K20" s="15" t="s">
        <v>511</v>
      </c>
      <c r="L20" s="15">
        <v>410</v>
      </c>
      <c r="M20" s="15" t="s">
        <v>550</v>
      </c>
      <c r="N20" s="15" t="s">
        <v>551</v>
      </c>
      <c r="O20" s="15">
        <v>0</v>
      </c>
      <c r="P20" s="15" t="s">
        <v>177</v>
      </c>
      <c r="Q20" s="15" t="s">
        <v>514</v>
      </c>
      <c r="R20" s="15" t="s">
        <v>515</v>
      </c>
      <c r="S20" s="15" t="s">
        <v>516</v>
      </c>
      <c r="T20" s="15">
        <v>0</v>
      </c>
      <c r="U20" s="15" t="s">
        <v>517</v>
      </c>
      <c r="V20" s="15">
        <v>2523</v>
      </c>
      <c r="W20" s="15" t="s">
        <v>518</v>
      </c>
      <c r="X20" s="15">
        <v>8</v>
      </c>
      <c r="Y20" s="15" t="s">
        <v>519</v>
      </c>
      <c r="Z20" s="15">
        <v>96883</v>
      </c>
      <c r="AA20" s="15">
        <v>-1</v>
      </c>
      <c r="AB20" s="15" t="s">
        <v>129</v>
      </c>
      <c r="AD20" s="15">
        <v>96883</v>
      </c>
      <c r="AF20" s="15">
        <v>56485</v>
      </c>
      <c r="AH20" s="15">
        <v>56485</v>
      </c>
      <c r="AI20" s="15">
        <v>0</v>
      </c>
    </row>
    <row r="21" spans="1:35">
      <c r="A21" s="15" t="s">
        <v>509</v>
      </c>
      <c r="B21" s="15">
        <v>2011</v>
      </c>
      <c r="C21" s="15">
        <v>2011</v>
      </c>
      <c r="D21" s="15">
        <v>2011</v>
      </c>
      <c r="E21" s="15">
        <v>4</v>
      </c>
      <c r="F21" s="15">
        <v>0</v>
      </c>
      <c r="G21" s="15">
        <v>0</v>
      </c>
      <c r="H21" s="15" t="s">
        <v>510</v>
      </c>
      <c r="I21" s="15">
        <v>36</v>
      </c>
      <c r="J21" s="15" t="s">
        <v>110</v>
      </c>
      <c r="K21" s="15" t="s">
        <v>511</v>
      </c>
      <c r="L21" s="15">
        <v>540</v>
      </c>
      <c r="M21" s="15" t="s">
        <v>552</v>
      </c>
      <c r="N21" s="15" t="s">
        <v>553</v>
      </c>
      <c r="O21" s="15">
        <v>0</v>
      </c>
      <c r="P21" s="15" t="s">
        <v>177</v>
      </c>
      <c r="Q21" s="15" t="s">
        <v>514</v>
      </c>
      <c r="R21" s="15" t="s">
        <v>515</v>
      </c>
      <c r="S21" s="15" t="s">
        <v>516</v>
      </c>
      <c r="T21" s="15">
        <v>0</v>
      </c>
      <c r="U21" s="15" t="s">
        <v>517</v>
      </c>
      <c r="V21" s="15">
        <v>2523</v>
      </c>
      <c r="W21" s="15" t="s">
        <v>518</v>
      </c>
      <c r="X21" s="15">
        <v>8</v>
      </c>
      <c r="Y21" s="15" t="s">
        <v>519</v>
      </c>
      <c r="Z21" s="15">
        <v>1176000</v>
      </c>
      <c r="AA21" s="15">
        <v>-1</v>
      </c>
      <c r="AB21" s="15" t="s">
        <v>129</v>
      </c>
      <c r="AD21" s="15">
        <v>1176000</v>
      </c>
      <c r="AF21" s="15">
        <v>203493</v>
      </c>
      <c r="AH21" s="15">
        <v>203493</v>
      </c>
      <c r="AI21" s="15">
        <v>0</v>
      </c>
    </row>
    <row r="22" spans="1:35">
      <c r="A22" s="15" t="s">
        <v>509</v>
      </c>
      <c r="B22" s="15">
        <v>2011</v>
      </c>
      <c r="C22" s="15">
        <v>2011</v>
      </c>
      <c r="D22" s="15">
        <v>2011</v>
      </c>
      <c r="E22" s="15">
        <v>4</v>
      </c>
      <c r="F22" s="15">
        <v>0</v>
      </c>
      <c r="G22" s="15">
        <v>0</v>
      </c>
      <c r="H22" s="15" t="s">
        <v>510</v>
      </c>
      <c r="I22" s="15">
        <v>36</v>
      </c>
      <c r="J22" s="15" t="s">
        <v>110</v>
      </c>
      <c r="K22" s="15" t="s">
        <v>511</v>
      </c>
      <c r="L22" s="15">
        <v>242</v>
      </c>
      <c r="M22" s="15" t="s">
        <v>554</v>
      </c>
      <c r="N22" s="15" t="s">
        <v>555</v>
      </c>
      <c r="O22" s="15">
        <v>0</v>
      </c>
      <c r="P22" s="15" t="s">
        <v>177</v>
      </c>
      <c r="Q22" s="15" t="s">
        <v>514</v>
      </c>
      <c r="R22" s="15" t="s">
        <v>515</v>
      </c>
      <c r="S22" s="15" t="s">
        <v>516</v>
      </c>
      <c r="T22" s="15">
        <v>0</v>
      </c>
      <c r="U22" s="15" t="s">
        <v>517</v>
      </c>
      <c r="V22" s="15">
        <v>2523</v>
      </c>
      <c r="W22" s="15" t="s">
        <v>518</v>
      </c>
      <c r="X22" s="15">
        <v>8</v>
      </c>
      <c r="Y22" s="15" t="s">
        <v>519</v>
      </c>
      <c r="Z22" s="15">
        <v>615527</v>
      </c>
      <c r="AA22" s="15">
        <v>-1</v>
      </c>
      <c r="AB22" s="15" t="s">
        <v>129</v>
      </c>
      <c r="AD22" s="15">
        <v>615527</v>
      </c>
      <c r="AF22" s="15">
        <v>203903</v>
      </c>
      <c r="AH22" s="15">
        <v>203903</v>
      </c>
      <c r="AI22" s="15">
        <v>0</v>
      </c>
    </row>
    <row r="23" spans="1:35">
      <c r="A23" s="15" t="s">
        <v>509</v>
      </c>
      <c r="B23" s="15">
        <v>2011</v>
      </c>
      <c r="C23" s="15">
        <v>2011</v>
      </c>
      <c r="D23" s="15">
        <v>2011</v>
      </c>
      <c r="E23" s="15">
        <v>4</v>
      </c>
      <c r="F23" s="15">
        <v>0</v>
      </c>
      <c r="G23" s="15">
        <v>0</v>
      </c>
      <c r="H23" s="15" t="s">
        <v>510</v>
      </c>
      <c r="I23" s="15">
        <v>36</v>
      </c>
      <c r="J23" s="15" t="s">
        <v>110</v>
      </c>
      <c r="K23" s="15" t="s">
        <v>511</v>
      </c>
      <c r="L23" s="15">
        <v>764</v>
      </c>
      <c r="M23" s="15" t="s">
        <v>198</v>
      </c>
      <c r="N23" s="15" t="s">
        <v>556</v>
      </c>
      <c r="O23" s="15">
        <v>0</v>
      </c>
      <c r="P23" s="15" t="s">
        <v>177</v>
      </c>
      <c r="Q23" s="15" t="s">
        <v>514</v>
      </c>
      <c r="R23" s="15" t="s">
        <v>515</v>
      </c>
      <c r="S23" s="15" t="s">
        <v>516</v>
      </c>
      <c r="T23" s="15">
        <v>0</v>
      </c>
      <c r="U23" s="15" t="s">
        <v>517</v>
      </c>
      <c r="V23" s="15">
        <v>2523</v>
      </c>
      <c r="W23" s="15" t="s">
        <v>518</v>
      </c>
      <c r="X23" s="15">
        <v>8</v>
      </c>
      <c r="Y23" s="15" t="s">
        <v>519</v>
      </c>
      <c r="Z23" s="15">
        <v>2376</v>
      </c>
      <c r="AA23" s="15">
        <v>-1</v>
      </c>
      <c r="AB23" s="15" t="s">
        <v>129</v>
      </c>
      <c r="AD23" s="15">
        <v>2376</v>
      </c>
      <c r="AF23" s="15">
        <v>5341</v>
      </c>
      <c r="AH23" s="15">
        <v>5341</v>
      </c>
      <c r="AI23" s="15">
        <v>0</v>
      </c>
    </row>
    <row r="24" spans="1:35">
      <c r="A24" s="15" t="s">
        <v>509</v>
      </c>
      <c r="B24" s="15">
        <v>2011</v>
      </c>
      <c r="C24" s="15">
        <v>2011</v>
      </c>
      <c r="D24" s="15">
        <v>2011</v>
      </c>
      <c r="E24" s="15">
        <v>4</v>
      </c>
      <c r="F24" s="15">
        <v>0</v>
      </c>
      <c r="G24" s="15">
        <v>0</v>
      </c>
      <c r="H24" s="15" t="s">
        <v>510</v>
      </c>
      <c r="I24" s="15">
        <v>36</v>
      </c>
      <c r="J24" s="15" t="s">
        <v>110</v>
      </c>
      <c r="K24" s="15" t="s">
        <v>511</v>
      </c>
      <c r="L24" s="15">
        <v>458</v>
      </c>
      <c r="M24" s="15" t="s">
        <v>180</v>
      </c>
      <c r="N24" s="15" t="s">
        <v>557</v>
      </c>
      <c r="O24" s="15">
        <v>0</v>
      </c>
      <c r="P24" s="15" t="s">
        <v>177</v>
      </c>
      <c r="Q24" s="15" t="s">
        <v>514</v>
      </c>
      <c r="R24" s="15" t="s">
        <v>515</v>
      </c>
      <c r="S24" s="15" t="s">
        <v>516</v>
      </c>
      <c r="T24" s="15">
        <v>0</v>
      </c>
      <c r="U24" s="15" t="s">
        <v>517</v>
      </c>
      <c r="V24" s="15">
        <v>2523</v>
      </c>
      <c r="W24" s="15" t="s">
        <v>518</v>
      </c>
      <c r="X24" s="15">
        <v>8</v>
      </c>
      <c r="Y24" s="15" t="s">
        <v>519</v>
      </c>
      <c r="Z24" s="15">
        <v>6986</v>
      </c>
      <c r="AA24" s="15">
        <v>-1</v>
      </c>
      <c r="AB24" s="15" t="s">
        <v>129</v>
      </c>
      <c r="AD24" s="15">
        <v>6986</v>
      </c>
      <c r="AF24" s="15">
        <v>5059</v>
      </c>
      <c r="AH24" s="15">
        <v>5059</v>
      </c>
      <c r="AI24" s="15">
        <v>0</v>
      </c>
    </row>
    <row r="25" spans="1:35">
      <c r="A25" s="15" t="s">
        <v>509</v>
      </c>
      <c r="B25" s="15">
        <v>2011</v>
      </c>
      <c r="C25" s="15">
        <v>2011</v>
      </c>
      <c r="D25" s="15">
        <v>2011</v>
      </c>
      <c r="E25" s="15">
        <v>4</v>
      </c>
      <c r="F25" s="15">
        <v>0</v>
      </c>
      <c r="G25" s="15">
        <v>0</v>
      </c>
      <c r="H25" s="15" t="s">
        <v>510</v>
      </c>
      <c r="I25" s="15">
        <v>36</v>
      </c>
      <c r="J25" s="15" t="s">
        <v>110</v>
      </c>
      <c r="K25" s="15" t="s">
        <v>511</v>
      </c>
      <c r="L25" s="15">
        <v>344</v>
      </c>
      <c r="M25" s="15" t="s">
        <v>558</v>
      </c>
      <c r="N25" s="15" t="s">
        <v>559</v>
      </c>
      <c r="O25" s="15">
        <v>0</v>
      </c>
      <c r="P25" s="15" t="s">
        <v>177</v>
      </c>
      <c r="Q25" s="15" t="s">
        <v>514</v>
      </c>
      <c r="R25" s="15" t="s">
        <v>515</v>
      </c>
      <c r="S25" s="15" t="s">
        <v>516</v>
      </c>
      <c r="T25" s="15">
        <v>0</v>
      </c>
      <c r="U25" s="15" t="s">
        <v>517</v>
      </c>
      <c r="V25" s="15">
        <v>2523</v>
      </c>
      <c r="W25" s="15" t="s">
        <v>518</v>
      </c>
      <c r="X25" s="15">
        <v>8</v>
      </c>
      <c r="Y25" s="15" t="s">
        <v>519</v>
      </c>
      <c r="Z25" s="15">
        <v>60506</v>
      </c>
      <c r="AA25" s="15">
        <v>-1</v>
      </c>
      <c r="AB25" s="15" t="s">
        <v>129</v>
      </c>
      <c r="AD25" s="15">
        <v>60506</v>
      </c>
      <c r="AF25" s="15">
        <v>48725</v>
      </c>
      <c r="AH25" s="15">
        <v>48725</v>
      </c>
      <c r="AI25" s="15">
        <v>0</v>
      </c>
    </row>
    <row r="26" spans="1:35">
      <c r="A26" s="15" t="s">
        <v>509</v>
      </c>
      <c r="B26" s="15">
        <v>2011</v>
      </c>
      <c r="C26" s="15">
        <v>2011</v>
      </c>
      <c r="D26" s="15">
        <v>2011</v>
      </c>
      <c r="E26" s="15">
        <v>4</v>
      </c>
      <c r="F26" s="15">
        <v>0</v>
      </c>
      <c r="G26" s="15">
        <v>0</v>
      </c>
      <c r="H26" s="15" t="s">
        <v>510</v>
      </c>
      <c r="I26" s="15">
        <v>36</v>
      </c>
      <c r="J26" s="15" t="s">
        <v>110</v>
      </c>
      <c r="K26" s="15" t="s">
        <v>511</v>
      </c>
      <c r="L26" s="15">
        <v>686</v>
      </c>
      <c r="M26" s="15" t="s">
        <v>560</v>
      </c>
      <c r="N26" s="15" t="s">
        <v>561</v>
      </c>
      <c r="O26" s="15">
        <v>0</v>
      </c>
      <c r="P26" s="15" t="s">
        <v>177</v>
      </c>
      <c r="Q26" s="15" t="s">
        <v>514</v>
      </c>
      <c r="R26" s="15" t="s">
        <v>515</v>
      </c>
      <c r="S26" s="15" t="s">
        <v>516</v>
      </c>
      <c r="T26" s="15">
        <v>0</v>
      </c>
      <c r="U26" s="15" t="s">
        <v>517</v>
      </c>
      <c r="V26" s="15">
        <v>2523</v>
      </c>
      <c r="W26" s="15" t="s">
        <v>518</v>
      </c>
      <c r="X26" s="15">
        <v>8</v>
      </c>
      <c r="Y26" s="15" t="s">
        <v>519</v>
      </c>
      <c r="Z26" s="15">
        <v>120</v>
      </c>
      <c r="AA26" s="15">
        <v>-1</v>
      </c>
      <c r="AB26" s="15" t="s">
        <v>129</v>
      </c>
      <c r="AD26" s="15">
        <v>120</v>
      </c>
      <c r="AF26" s="15">
        <v>6570</v>
      </c>
      <c r="AH26" s="15">
        <v>6570</v>
      </c>
      <c r="AI26" s="15">
        <v>0</v>
      </c>
    </row>
    <row r="27" spans="1:35">
      <c r="A27" s="15" t="s">
        <v>509</v>
      </c>
      <c r="B27" s="15">
        <v>2011</v>
      </c>
      <c r="C27" s="15">
        <v>2011</v>
      </c>
      <c r="D27" s="15">
        <v>2011</v>
      </c>
      <c r="E27" s="15">
        <v>4</v>
      </c>
      <c r="F27" s="15">
        <v>0</v>
      </c>
      <c r="G27" s="15">
        <v>0</v>
      </c>
      <c r="H27" s="15" t="s">
        <v>510</v>
      </c>
      <c r="I27" s="15">
        <v>36</v>
      </c>
      <c r="J27" s="15" t="s">
        <v>110</v>
      </c>
      <c r="K27" s="15" t="s">
        <v>511</v>
      </c>
      <c r="L27" s="15">
        <v>156</v>
      </c>
      <c r="M27" s="15" t="s">
        <v>183</v>
      </c>
      <c r="N27" s="15" t="s">
        <v>562</v>
      </c>
      <c r="O27" s="15">
        <v>0</v>
      </c>
      <c r="P27" s="15" t="s">
        <v>177</v>
      </c>
      <c r="Q27" s="15" t="s">
        <v>514</v>
      </c>
      <c r="R27" s="15" t="s">
        <v>515</v>
      </c>
      <c r="S27" s="15" t="s">
        <v>516</v>
      </c>
      <c r="T27" s="15">
        <v>0</v>
      </c>
      <c r="U27" s="15" t="s">
        <v>517</v>
      </c>
      <c r="V27" s="15">
        <v>2523</v>
      </c>
      <c r="W27" s="15" t="s">
        <v>518</v>
      </c>
      <c r="X27" s="15">
        <v>8</v>
      </c>
      <c r="Y27" s="15" t="s">
        <v>519</v>
      </c>
      <c r="Z27" s="15">
        <v>140040</v>
      </c>
      <c r="AA27" s="15">
        <v>-1</v>
      </c>
      <c r="AB27" s="15" t="s">
        <v>129</v>
      </c>
      <c r="AD27" s="15">
        <v>140040</v>
      </c>
      <c r="AF27" s="15">
        <v>137656</v>
      </c>
      <c r="AH27" s="15">
        <v>137656</v>
      </c>
      <c r="AI27" s="15">
        <v>0</v>
      </c>
    </row>
    <row r="28" spans="1:35">
      <c r="A28" s="15" t="s">
        <v>509</v>
      </c>
      <c r="B28" s="15">
        <v>2011</v>
      </c>
      <c r="C28" s="15">
        <v>2011</v>
      </c>
      <c r="D28" s="15">
        <v>2011</v>
      </c>
      <c r="E28" s="15">
        <v>4</v>
      </c>
      <c r="F28" s="15">
        <v>0</v>
      </c>
      <c r="G28" s="15">
        <v>0</v>
      </c>
      <c r="H28" s="15" t="s">
        <v>510</v>
      </c>
      <c r="I28" s="15">
        <v>36</v>
      </c>
      <c r="J28" s="15" t="s">
        <v>110</v>
      </c>
      <c r="K28" s="15" t="s">
        <v>511</v>
      </c>
      <c r="L28" s="15">
        <v>702</v>
      </c>
      <c r="M28" s="15" t="s">
        <v>211</v>
      </c>
      <c r="N28" s="15" t="s">
        <v>563</v>
      </c>
      <c r="O28" s="15">
        <v>0</v>
      </c>
      <c r="P28" s="15" t="s">
        <v>177</v>
      </c>
      <c r="Q28" s="15" t="s">
        <v>514</v>
      </c>
      <c r="R28" s="15" t="s">
        <v>515</v>
      </c>
      <c r="S28" s="15" t="s">
        <v>516</v>
      </c>
      <c r="T28" s="15">
        <v>0</v>
      </c>
      <c r="U28" s="15" t="s">
        <v>517</v>
      </c>
      <c r="V28" s="15">
        <v>2523</v>
      </c>
      <c r="W28" s="15" t="s">
        <v>518</v>
      </c>
      <c r="X28" s="15">
        <v>8</v>
      </c>
      <c r="Y28" s="15" t="s">
        <v>519</v>
      </c>
      <c r="Z28" s="15">
        <v>641128</v>
      </c>
      <c r="AA28" s="15">
        <v>-1</v>
      </c>
      <c r="AB28" s="15" t="s">
        <v>129</v>
      </c>
      <c r="AD28" s="15">
        <v>641128</v>
      </c>
      <c r="AF28" s="15">
        <v>766028</v>
      </c>
      <c r="AH28" s="15">
        <v>766028</v>
      </c>
      <c r="AI28" s="15">
        <v>0</v>
      </c>
    </row>
    <row r="29" spans="1:35">
      <c r="A29" s="15" t="s">
        <v>509</v>
      </c>
      <c r="B29" s="15">
        <v>2011</v>
      </c>
      <c r="C29" s="15">
        <v>2011</v>
      </c>
      <c r="D29" s="15">
        <v>2011</v>
      </c>
      <c r="E29" s="15">
        <v>4</v>
      </c>
      <c r="F29" s="15">
        <v>0</v>
      </c>
      <c r="G29" s="15">
        <v>0</v>
      </c>
      <c r="H29" s="15" t="s">
        <v>510</v>
      </c>
      <c r="I29" s="15">
        <v>36</v>
      </c>
      <c r="J29" s="15" t="s">
        <v>110</v>
      </c>
      <c r="K29" s="15" t="s">
        <v>511</v>
      </c>
      <c r="L29" s="15">
        <v>598</v>
      </c>
      <c r="M29" s="15" t="s">
        <v>564</v>
      </c>
      <c r="N29" s="15" t="s">
        <v>565</v>
      </c>
      <c r="O29" s="15">
        <v>0</v>
      </c>
      <c r="P29" s="15" t="s">
        <v>177</v>
      </c>
      <c r="Q29" s="15" t="s">
        <v>514</v>
      </c>
      <c r="R29" s="15" t="s">
        <v>515</v>
      </c>
      <c r="S29" s="15" t="s">
        <v>516</v>
      </c>
      <c r="T29" s="15">
        <v>0</v>
      </c>
      <c r="U29" s="15" t="s">
        <v>517</v>
      </c>
      <c r="V29" s="15">
        <v>2523</v>
      </c>
      <c r="W29" s="15" t="s">
        <v>518</v>
      </c>
      <c r="X29" s="15">
        <v>8</v>
      </c>
      <c r="Y29" s="15" t="s">
        <v>519</v>
      </c>
      <c r="Z29" s="15">
        <v>19255073</v>
      </c>
      <c r="AA29" s="15">
        <v>-1</v>
      </c>
      <c r="AB29" s="15" t="s">
        <v>129</v>
      </c>
      <c r="AD29" s="15">
        <v>19255073</v>
      </c>
      <c r="AF29" s="15">
        <v>5114987</v>
      </c>
      <c r="AH29" s="15">
        <v>5114987</v>
      </c>
      <c r="AI29" s="15">
        <v>0</v>
      </c>
    </row>
    <row r="30" spans="1:35">
      <c r="A30" s="15" t="s">
        <v>509</v>
      </c>
      <c r="B30" s="15">
        <v>2011</v>
      </c>
      <c r="C30" s="15">
        <v>2011</v>
      </c>
      <c r="D30" s="15">
        <v>2011</v>
      </c>
      <c r="E30" s="15">
        <v>4</v>
      </c>
      <c r="F30" s="15">
        <v>0</v>
      </c>
      <c r="G30" s="15">
        <v>0</v>
      </c>
      <c r="H30" s="15" t="s">
        <v>510</v>
      </c>
      <c r="I30" s="15">
        <v>36</v>
      </c>
      <c r="J30" s="15" t="s">
        <v>110</v>
      </c>
      <c r="K30" s="15" t="s">
        <v>511</v>
      </c>
      <c r="L30" s="15">
        <v>554</v>
      </c>
      <c r="M30" s="15" t="s">
        <v>566</v>
      </c>
      <c r="N30" s="15" t="s">
        <v>567</v>
      </c>
      <c r="O30" s="15">
        <v>0</v>
      </c>
      <c r="P30" s="15" t="s">
        <v>177</v>
      </c>
      <c r="Q30" s="15" t="s">
        <v>514</v>
      </c>
      <c r="R30" s="15" t="s">
        <v>515</v>
      </c>
      <c r="S30" s="15" t="s">
        <v>516</v>
      </c>
      <c r="T30" s="15">
        <v>0</v>
      </c>
      <c r="U30" s="15" t="s">
        <v>517</v>
      </c>
      <c r="V30" s="15">
        <v>2523</v>
      </c>
      <c r="W30" s="15" t="s">
        <v>518</v>
      </c>
      <c r="X30" s="15">
        <v>8</v>
      </c>
      <c r="Y30" s="15" t="s">
        <v>519</v>
      </c>
      <c r="Z30" s="15">
        <v>3084529</v>
      </c>
      <c r="AA30" s="15">
        <v>-1</v>
      </c>
      <c r="AB30" s="15" t="s">
        <v>129</v>
      </c>
      <c r="AD30" s="15">
        <v>3084529</v>
      </c>
      <c r="AF30" s="15">
        <v>2686953</v>
      </c>
      <c r="AH30" s="15">
        <v>2686953</v>
      </c>
      <c r="AI30" s="15">
        <v>0</v>
      </c>
    </row>
    <row r="31" spans="1:35">
      <c r="A31" s="15" t="s">
        <v>509</v>
      </c>
      <c r="B31" s="15">
        <v>2011</v>
      </c>
      <c r="C31" s="15">
        <v>2011</v>
      </c>
      <c r="D31" s="15">
        <v>2011</v>
      </c>
      <c r="E31" s="15">
        <v>4</v>
      </c>
      <c r="F31" s="15">
        <v>0</v>
      </c>
      <c r="G31" s="15">
        <v>0</v>
      </c>
      <c r="H31" s="15" t="s">
        <v>510</v>
      </c>
      <c r="I31" s="15">
        <v>36</v>
      </c>
      <c r="J31" s="15" t="s">
        <v>110</v>
      </c>
      <c r="K31" s="15" t="s">
        <v>511</v>
      </c>
      <c r="L31" s="15">
        <v>0</v>
      </c>
      <c r="M31" s="15" t="s">
        <v>177</v>
      </c>
      <c r="N31" s="15" t="s">
        <v>514</v>
      </c>
      <c r="O31" s="15">
        <v>0</v>
      </c>
      <c r="P31" s="15" t="s">
        <v>177</v>
      </c>
      <c r="Q31" s="15" t="s">
        <v>514</v>
      </c>
      <c r="R31" s="15" t="s">
        <v>515</v>
      </c>
      <c r="S31" s="15" t="s">
        <v>516</v>
      </c>
      <c r="T31" s="15">
        <v>0</v>
      </c>
      <c r="U31" s="15" t="s">
        <v>517</v>
      </c>
      <c r="V31" s="15">
        <v>2523</v>
      </c>
      <c r="W31" s="15" t="s">
        <v>518</v>
      </c>
      <c r="X31" s="15">
        <v>8</v>
      </c>
      <c r="Y31" s="15" t="s">
        <v>519</v>
      </c>
      <c r="Z31" s="15">
        <v>26439440</v>
      </c>
      <c r="AA31" s="15">
        <v>-1</v>
      </c>
      <c r="AB31" s="15" t="s">
        <v>129</v>
      </c>
      <c r="AD31" s="15">
        <v>26439440</v>
      </c>
      <c r="AF31" s="15">
        <v>10133391</v>
      </c>
      <c r="AH31" s="15">
        <v>10133391</v>
      </c>
      <c r="AI31" s="15">
        <v>0</v>
      </c>
    </row>
    <row r="32" spans="1:35">
      <c r="A32" s="15" t="s">
        <v>509</v>
      </c>
      <c r="B32" s="15">
        <v>2011</v>
      </c>
      <c r="C32" s="15">
        <v>2011</v>
      </c>
      <c r="D32" s="15">
        <v>2011</v>
      </c>
      <c r="E32" s="15">
        <v>4</v>
      </c>
      <c r="F32" s="15">
        <v>0</v>
      </c>
      <c r="G32" s="15">
        <v>0</v>
      </c>
      <c r="H32" s="15" t="s">
        <v>568</v>
      </c>
      <c r="I32" s="15">
        <v>36</v>
      </c>
      <c r="J32" s="15" t="s">
        <v>110</v>
      </c>
      <c r="K32" s="15" t="s">
        <v>511</v>
      </c>
      <c r="L32" s="15">
        <v>752</v>
      </c>
      <c r="M32" s="15" t="s">
        <v>189</v>
      </c>
      <c r="N32" s="15" t="s">
        <v>569</v>
      </c>
      <c r="O32" s="15">
        <v>0</v>
      </c>
      <c r="P32" s="15" t="s">
        <v>177</v>
      </c>
      <c r="Q32" s="15" t="s">
        <v>514</v>
      </c>
      <c r="R32" s="15" t="s">
        <v>515</v>
      </c>
      <c r="S32" s="15" t="s">
        <v>516</v>
      </c>
      <c r="T32" s="15">
        <v>0</v>
      </c>
      <c r="U32" s="15" t="s">
        <v>517</v>
      </c>
      <c r="V32" s="15">
        <v>2523</v>
      </c>
      <c r="W32" s="15" t="s">
        <v>518</v>
      </c>
      <c r="X32" s="15">
        <v>8</v>
      </c>
      <c r="Y32" s="15" t="s">
        <v>519</v>
      </c>
      <c r="Z32" s="15">
        <v>128500</v>
      </c>
      <c r="AA32" s="15">
        <v>-1</v>
      </c>
      <c r="AB32" s="15" t="s">
        <v>129</v>
      </c>
      <c r="AD32" s="15">
        <v>128500</v>
      </c>
      <c r="AF32" s="15">
        <v>101588</v>
      </c>
      <c r="AG32" s="15">
        <v>101588</v>
      </c>
      <c r="AI32" s="15">
        <v>0</v>
      </c>
    </row>
    <row r="33" spans="1:35">
      <c r="A33" s="15" t="s">
        <v>509</v>
      </c>
      <c r="B33" s="15">
        <v>2011</v>
      </c>
      <c r="C33" s="15">
        <v>2011</v>
      </c>
      <c r="D33" s="15">
        <v>2011</v>
      </c>
      <c r="E33" s="15">
        <v>4</v>
      </c>
      <c r="F33" s="15">
        <v>0</v>
      </c>
      <c r="G33" s="15">
        <v>0</v>
      </c>
      <c r="H33" s="15" t="s">
        <v>568</v>
      </c>
      <c r="I33" s="15">
        <v>36</v>
      </c>
      <c r="J33" s="15" t="s">
        <v>110</v>
      </c>
      <c r="K33" s="15" t="s">
        <v>511</v>
      </c>
      <c r="L33" s="15">
        <v>704</v>
      </c>
      <c r="M33" s="15" t="s">
        <v>570</v>
      </c>
      <c r="N33" s="15" t="s">
        <v>571</v>
      </c>
      <c r="O33" s="15">
        <v>0</v>
      </c>
      <c r="P33" s="15" t="s">
        <v>177</v>
      </c>
      <c r="Q33" s="15" t="s">
        <v>514</v>
      </c>
      <c r="R33" s="15" t="s">
        <v>515</v>
      </c>
      <c r="S33" s="15" t="s">
        <v>516</v>
      </c>
      <c r="T33" s="15">
        <v>0</v>
      </c>
      <c r="U33" s="15" t="s">
        <v>517</v>
      </c>
      <c r="V33" s="15">
        <v>2523</v>
      </c>
      <c r="W33" s="15" t="s">
        <v>518</v>
      </c>
      <c r="X33" s="15">
        <v>8</v>
      </c>
      <c r="Y33" s="15" t="s">
        <v>519</v>
      </c>
      <c r="Z33" s="15">
        <v>564020</v>
      </c>
      <c r="AA33" s="15">
        <v>-1</v>
      </c>
      <c r="AB33" s="15" t="s">
        <v>129</v>
      </c>
      <c r="AD33" s="15">
        <v>564020</v>
      </c>
      <c r="AF33" s="15">
        <v>174633</v>
      </c>
      <c r="AG33" s="15">
        <v>174633</v>
      </c>
      <c r="AI33" s="15">
        <v>0</v>
      </c>
    </row>
    <row r="34" spans="1:35">
      <c r="A34" s="15" t="s">
        <v>509</v>
      </c>
      <c r="B34" s="15">
        <v>2011</v>
      </c>
      <c r="C34" s="15">
        <v>2011</v>
      </c>
      <c r="D34" s="15">
        <v>2011</v>
      </c>
      <c r="E34" s="15">
        <v>4</v>
      </c>
      <c r="F34" s="15">
        <v>0</v>
      </c>
      <c r="G34" s="15">
        <v>0</v>
      </c>
      <c r="H34" s="15" t="s">
        <v>568</v>
      </c>
      <c r="I34" s="15">
        <v>36</v>
      </c>
      <c r="J34" s="15" t="s">
        <v>110</v>
      </c>
      <c r="K34" s="15" t="s">
        <v>511</v>
      </c>
      <c r="L34" s="15">
        <v>208</v>
      </c>
      <c r="M34" s="15" t="s">
        <v>195</v>
      </c>
      <c r="N34" s="15" t="s">
        <v>572</v>
      </c>
      <c r="O34" s="15">
        <v>0</v>
      </c>
      <c r="P34" s="15" t="s">
        <v>177</v>
      </c>
      <c r="Q34" s="15" t="s">
        <v>514</v>
      </c>
      <c r="R34" s="15" t="s">
        <v>515</v>
      </c>
      <c r="S34" s="15" t="s">
        <v>516</v>
      </c>
      <c r="T34" s="15">
        <v>0</v>
      </c>
      <c r="U34" s="15" t="s">
        <v>517</v>
      </c>
      <c r="V34" s="15">
        <v>2523</v>
      </c>
      <c r="W34" s="15" t="s">
        <v>518</v>
      </c>
      <c r="X34" s="15">
        <v>8</v>
      </c>
      <c r="Y34" s="15" t="s">
        <v>519</v>
      </c>
      <c r="Z34" s="15">
        <v>416260</v>
      </c>
      <c r="AA34" s="15">
        <v>-1</v>
      </c>
      <c r="AB34" s="15" t="s">
        <v>129</v>
      </c>
      <c r="AD34" s="15">
        <v>416260</v>
      </c>
      <c r="AF34" s="15">
        <v>110327</v>
      </c>
      <c r="AG34" s="15">
        <v>110327</v>
      </c>
      <c r="AI34" s="15">
        <v>0</v>
      </c>
    </row>
    <row r="35" spans="1:35">
      <c r="A35" s="15" t="s">
        <v>509</v>
      </c>
      <c r="B35" s="15">
        <v>2011</v>
      </c>
      <c r="C35" s="15">
        <v>2011</v>
      </c>
      <c r="D35" s="15">
        <v>2011</v>
      </c>
      <c r="E35" s="15">
        <v>4</v>
      </c>
      <c r="F35" s="15">
        <v>0</v>
      </c>
      <c r="G35" s="15">
        <v>0</v>
      </c>
      <c r="H35" s="15" t="s">
        <v>568</v>
      </c>
      <c r="I35" s="15">
        <v>36</v>
      </c>
      <c r="J35" s="15" t="s">
        <v>110</v>
      </c>
      <c r="K35" s="15" t="s">
        <v>511</v>
      </c>
      <c r="L35" s="15">
        <v>792</v>
      </c>
      <c r="M35" s="15" t="s">
        <v>217</v>
      </c>
      <c r="N35" s="15" t="s">
        <v>573</v>
      </c>
      <c r="O35" s="15">
        <v>0</v>
      </c>
      <c r="P35" s="15" t="s">
        <v>177</v>
      </c>
      <c r="Q35" s="15" t="s">
        <v>514</v>
      </c>
      <c r="R35" s="15" t="s">
        <v>515</v>
      </c>
      <c r="S35" s="15" t="s">
        <v>516</v>
      </c>
      <c r="T35" s="15">
        <v>0</v>
      </c>
      <c r="U35" s="15" t="s">
        <v>517</v>
      </c>
      <c r="V35" s="15">
        <v>2523</v>
      </c>
      <c r="W35" s="15" t="s">
        <v>518</v>
      </c>
      <c r="X35" s="15">
        <v>8</v>
      </c>
      <c r="Y35" s="15" t="s">
        <v>519</v>
      </c>
      <c r="Z35" s="15">
        <v>94540</v>
      </c>
      <c r="AA35" s="15">
        <v>-1</v>
      </c>
      <c r="AB35" s="15" t="s">
        <v>129</v>
      </c>
      <c r="AD35" s="15">
        <v>94540</v>
      </c>
      <c r="AF35" s="15">
        <v>36140</v>
      </c>
      <c r="AG35" s="15">
        <v>36140</v>
      </c>
      <c r="AI35" s="15">
        <v>0</v>
      </c>
    </row>
    <row r="36" spans="1:35">
      <c r="A36" s="15" t="s">
        <v>509</v>
      </c>
      <c r="B36" s="15">
        <v>2011</v>
      </c>
      <c r="C36" s="15">
        <v>2011</v>
      </c>
      <c r="D36" s="15">
        <v>2011</v>
      </c>
      <c r="E36" s="15">
        <v>4</v>
      </c>
      <c r="F36" s="15">
        <v>0</v>
      </c>
      <c r="G36" s="15">
        <v>0</v>
      </c>
      <c r="H36" s="15" t="s">
        <v>568</v>
      </c>
      <c r="I36" s="15">
        <v>36</v>
      </c>
      <c r="J36" s="15" t="s">
        <v>110</v>
      </c>
      <c r="K36" s="15" t="s">
        <v>511</v>
      </c>
      <c r="L36" s="15">
        <v>608</v>
      </c>
      <c r="M36" s="15" t="s">
        <v>548</v>
      </c>
      <c r="N36" s="15" t="s">
        <v>549</v>
      </c>
      <c r="O36" s="15">
        <v>0</v>
      </c>
      <c r="P36" s="15" t="s">
        <v>177</v>
      </c>
      <c r="Q36" s="15" t="s">
        <v>514</v>
      </c>
      <c r="R36" s="15" t="s">
        <v>515</v>
      </c>
      <c r="S36" s="15" t="s">
        <v>516</v>
      </c>
      <c r="T36" s="15">
        <v>0</v>
      </c>
      <c r="U36" s="15" t="s">
        <v>517</v>
      </c>
      <c r="V36" s="15">
        <v>2523</v>
      </c>
      <c r="W36" s="15" t="s">
        <v>518</v>
      </c>
      <c r="X36" s="15">
        <v>8</v>
      </c>
      <c r="Y36" s="15" t="s">
        <v>519</v>
      </c>
      <c r="Z36" s="15">
        <v>10339835</v>
      </c>
      <c r="AA36" s="15">
        <v>-1</v>
      </c>
      <c r="AB36" s="15" t="s">
        <v>129</v>
      </c>
      <c r="AD36" s="15">
        <v>10339835</v>
      </c>
      <c r="AF36" s="15">
        <v>653215</v>
      </c>
      <c r="AG36" s="15">
        <v>653215</v>
      </c>
      <c r="AI36" s="15">
        <v>0</v>
      </c>
    </row>
    <row r="37" spans="1:35">
      <c r="A37" s="15" t="s">
        <v>509</v>
      </c>
      <c r="B37" s="15">
        <v>2011</v>
      </c>
      <c r="C37" s="15">
        <v>2011</v>
      </c>
      <c r="D37" s="15">
        <v>2011</v>
      </c>
      <c r="E37" s="15">
        <v>4</v>
      </c>
      <c r="F37" s="15">
        <v>0</v>
      </c>
      <c r="G37" s="15">
        <v>0</v>
      </c>
      <c r="H37" s="15" t="s">
        <v>568</v>
      </c>
      <c r="I37" s="15">
        <v>36</v>
      </c>
      <c r="J37" s="15" t="s">
        <v>110</v>
      </c>
      <c r="K37" s="15" t="s">
        <v>511</v>
      </c>
      <c r="L37" s="15">
        <v>191</v>
      </c>
      <c r="M37" s="15" t="s">
        <v>574</v>
      </c>
      <c r="N37" s="15" t="s">
        <v>575</v>
      </c>
      <c r="O37" s="15">
        <v>0</v>
      </c>
      <c r="P37" s="15" t="s">
        <v>177</v>
      </c>
      <c r="Q37" s="15" t="s">
        <v>514</v>
      </c>
      <c r="R37" s="15" t="s">
        <v>515</v>
      </c>
      <c r="S37" s="15" t="s">
        <v>516</v>
      </c>
      <c r="T37" s="15">
        <v>0</v>
      </c>
      <c r="U37" s="15" t="s">
        <v>517</v>
      </c>
      <c r="V37" s="15">
        <v>2523</v>
      </c>
      <c r="W37" s="15" t="s">
        <v>518</v>
      </c>
      <c r="X37" s="15">
        <v>8</v>
      </c>
      <c r="Y37" s="15" t="s">
        <v>519</v>
      </c>
      <c r="Z37" s="15">
        <v>637650</v>
      </c>
      <c r="AA37" s="15">
        <v>-1</v>
      </c>
      <c r="AB37" s="15" t="s">
        <v>129</v>
      </c>
      <c r="AD37" s="15">
        <v>637650</v>
      </c>
      <c r="AF37" s="15">
        <v>309283</v>
      </c>
      <c r="AG37" s="15">
        <v>309283</v>
      </c>
      <c r="AI37" s="15">
        <v>0</v>
      </c>
    </row>
    <row r="38" spans="1:35">
      <c r="A38" s="15" t="s">
        <v>509</v>
      </c>
      <c r="B38" s="15">
        <v>2011</v>
      </c>
      <c r="C38" s="15">
        <v>2011</v>
      </c>
      <c r="D38" s="15">
        <v>2011</v>
      </c>
      <c r="E38" s="15">
        <v>4</v>
      </c>
      <c r="F38" s="15">
        <v>0</v>
      </c>
      <c r="G38" s="15">
        <v>0</v>
      </c>
      <c r="H38" s="15" t="s">
        <v>568</v>
      </c>
      <c r="I38" s="15">
        <v>36</v>
      </c>
      <c r="J38" s="15" t="s">
        <v>110</v>
      </c>
      <c r="K38" s="15" t="s">
        <v>511</v>
      </c>
      <c r="L38" s="15">
        <v>591</v>
      </c>
      <c r="M38" s="15" t="s">
        <v>576</v>
      </c>
      <c r="N38" s="15" t="s">
        <v>577</v>
      </c>
      <c r="O38" s="15">
        <v>0</v>
      </c>
      <c r="P38" s="15" t="s">
        <v>177</v>
      </c>
      <c r="Q38" s="15" t="s">
        <v>514</v>
      </c>
      <c r="R38" s="15" t="s">
        <v>515</v>
      </c>
      <c r="S38" s="15" t="s">
        <v>516</v>
      </c>
      <c r="T38" s="15">
        <v>0</v>
      </c>
      <c r="U38" s="15" t="s">
        <v>517</v>
      </c>
      <c r="V38" s="15">
        <v>2523</v>
      </c>
      <c r="W38" s="15" t="s">
        <v>518</v>
      </c>
      <c r="X38" s="15">
        <v>8</v>
      </c>
      <c r="Y38" s="15" t="s">
        <v>519</v>
      </c>
      <c r="Z38" s="15">
        <v>66630</v>
      </c>
      <c r="AA38" s="15">
        <v>-1</v>
      </c>
      <c r="AB38" s="15" t="s">
        <v>129</v>
      </c>
      <c r="AD38" s="15">
        <v>66630</v>
      </c>
      <c r="AF38" s="15">
        <v>58327</v>
      </c>
      <c r="AG38" s="15">
        <v>58327</v>
      </c>
      <c r="AI38" s="15">
        <v>0</v>
      </c>
    </row>
    <row r="39" spans="1:35">
      <c r="A39" s="15" t="s">
        <v>509</v>
      </c>
      <c r="B39" s="15">
        <v>2011</v>
      </c>
      <c r="C39" s="15">
        <v>2011</v>
      </c>
      <c r="D39" s="15">
        <v>2011</v>
      </c>
      <c r="E39" s="15">
        <v>4</v>
      </c>
      <c r="F39" s="15">
        <v>0</v>
      </c>
      <c r="G39" s="15">
        <v>0</v>
      </c>
      <c r="H39" s="15" t="s">
        <v>568</v>
      </c>
      <c r="I39" s="15">
        <v>36</v>
      </c>
      <c r="J39" s="15" t="s">
        <v>110</v>
      </c>
      <c r="K39" s="15" t="s">
        <v>511</v>
      </c>
      <c r="L39" s="15">
        <v>124</v>
      </c>
      <c r="M39" s="15" t="s">
        <v>542</v>
      </c>
      <c r="N39" s="15" t="s">
        <v>543</v>
      </c>
      <c r="O39" s="15">
        <v>0</v>
      </c>
      <c r="P39" s="15" t="s">
        <v>177</v>
      </c>
      <c r="Q39" s="15" t="s">
        <v>514</v>
      </c>
      <c r="R39" s="15" t="s">
        <v>515</v>
      </c>
      <c r="S39" s="15" t="s">
        <v>516</v>
      </c>
      <c r="T39" s="15">
        <v>0</v>
      </c>
      <c r="U39" s="15" t="s">
        <v>517</v>
      </c>
      <c r="V39" s="15">
        <v>2523</v>
      </c>
      <c r="W39" s="15" t="s">
        <v>518</v>
      </c>
      <c r="X39" s="15">
        <v>8</v>
      </c>
      <c r="Y39" s="15" t="s">
        <v>519</v>
      </c>
      <c r="Z39" s="15">
        <v>4540</v>
      </c>
      <c r="AA39" s="15">
        <v>-1</v>
      </c>
      <c r="AB39" s="15" t="s">
        <v>129</v>
      </c>
      <c r="AD39" s="15">
        <v>4540</v>
      </c>
      <c r="AF39" s="15">
        <v>8325</v>
      </c>
      <c r="AG39" s="15">
        <v>8325</v>
      </c>
      <c r="AI39" s="15">
        <v>0</v>
      </c>
    </row>
    <row r="40" spans="1:35">
      <c r="A40" s="15" t="s">
        <v>509</v>
      </c>
      <c r="B40" s="15">
        <v>2011</v>
      </c>
      <c r="C40" s="15">
        <v>2011</v>
      </c>
      <c r="D40" s="15">
        <v>2011</v>
      </c>
      <c r="E40" s="15">
        <v>4</v>
      </c>
      <c r="F40" s="15">
        <v>0</v>
      </c>
      <c r="G40" s="15">
        <v>0</v>
      </c>
      <c r="H40" s="15" t="s">
        <v>568</v>
      </c>
      <c r="I40" s="15">
        <v>36</v>
      </c>
      <c r="J40" s="15" t="s">
        <v>110</v>
      </c>
      <c r="K40" s="15" t="s">
        <v>511</v>
      </c>
      <c r="L40" s="15">
        <v>360</v>
      </c>
      <c r="M40" s="15" t="s">
        <v>578</v>
      </c>
      <c r="N40" s="15" t="s">
        <v>579</v>
      </c>
      <c r="O40" s="15">
        <v>0</v>
      </c>
      <c r="P40" s="15" t="s">
        <v>177</v>
      </c>
      <c r="Q40" s="15" t="s">
        <v>514</v>
      </c>
      <c r="R40" s="15" t="s">
        <v>515</v>
      </c>
      <c r="S40" s="15" t="s">
        <v>516</v>
      </c>
      <c r="T40" s="15">
        <v>0</v>
      </c>
      <c r="U40" s="15" t="s">
        <v>517</v>
      </c>
      <c r="V40" s="15">
        <v>2523</v>
      </c>
      <c r="W40" s="15" t="s">
        <v>518</v>
      </c>
      <c r="X40" s="15">
        <v>8</v>
      </c>
      <c r="Y40" s="15" t="s">
        <v>519</v>
      </c>
      <c r="Z40" s="15">
        <v>307322409</v>
      </c>
      <c r="AA40" s="15">
        <v>-1</v>
      </c>
      <c r="AB40" s="15" t="s">
        <v>129</v>
      </c>
      <c r="AD40" s="15">
        <v>307322409</v>
      </c>
      <c r="AF40" s="15">
        <v>11234581</v>
      </c>
      <c r="AG40" s="15">
        <v>11234581</v>
      </c>
      <c r="AI40" s="15">
        <v>0</v>
      </c>
    </row>
    <row r="41" spans="1:35">
      <c r="A41" s="15" t="s">
        <v>509</v>
      </c>
      <c r="B41" s="15">
        <v>2011</v>
      </c>
      <c r="C41" s="15">
        <v>2011</v>
      </c>
      <c r="D41" s="15">
        <v>2011</v>
      </c>
      <c r="E41" s="15">
        <v>4</v>
      </c>
      <c r="F41" s="15">
        <v>0</v>
      </c>
      <c r="G41" s="15">
        <v>0</v>
      </c>
      <c r="H41" s="15" t="s">
        <v>568</v>
      </c>
      <c r="I41" s="15">
        <v>36</v>
      </c>
      <c r="J41" s="15" t="s">
        <v>110</v>
      </c>
      <c r="K41" s="15" t="s">
        <v>511</v>
      </c>
      <c r="L41" s="15">
        <v>724</v>
      </c>
      <c r="M41" s="15" t="s">
        <v>214</v>
      </c>
      <c r="N41" s="15" t="s">
        <v>580</v>
      </c>
      <c r="O41" s="15">
        <v>0</v>
      </c>
      <c r="P41" s="15" t="s">
        <v>177</v>
      </c>
      <c r="Q41" s="15" t="s">
        <v>514</v>
      </c>
      <c r="R41" s="15" t="s">
        <v>515</v>
      </c>
      <c r="S41" s="15" t="s">
        <v>516</v>
      </c>
      <c r="T41" s="15">
        <v>0</v>
      </c>
      <c r="U41" s="15" t="s">
        <v>517</v>
      </c>
      <c r="V41" s="15">
        <v>2523</v>
      </c>
      <c r="W41" s="15" t="s">
        <v>518</v>
      </c>
      <c r="X41" s="15">
        <v>8</v>
      </c>
      <c r="Y41" s="15" t="s">
        <v>519</v>
      </c>
      <c r="Z41" s="15">
        <v>696000</v>
      </c>
      <c r="AA41" s="15">
        <v>-1</v>
      </c>
      <c r="AB41" s="15" t="s">
        <v>129</v>
      </c>
      <c r="AD41" s="15">
        <v>696000</v>
      </c>
      <c r="AF41" s="15">
        <v>327220</v>
      </c>
      <c r="AG41" s="15">
        <v>327220</v>
      </c>
      <c r="AI41" s="15">
        <v>0</v>
      </c>
    </row>
    <row r="42" spans="1:35">
      <c r="A42" s="15" t="s">
        <v>509</v>
      </c>
      <c r="B42" s="15">
        <v>2011</v>
      </c>
      <c r="C42" s="15">
        <v>2011</v>
      </c>
      <c r="D42" s="15">
        <v>2011</v>
      </c>
      <c r="E42" s="15">
        <v>4</v>
      </c>
      <c r="F42" s="15">
        <v>0</v>
      </c>
      <c r="G42" s="15">
        <v>0</v>
      </c>
      <c r="H42" s="15" t="s">
        <v>568</v>
      </c>
      <c r="I42" s="15">
        <v>36</v>
      </c>
      <c r="J42" s="15" t="s">
        <v>110</v>
      </c>
      <c r="K42" s="15" t="s">
        <v>511</v>
      </c>
      <c r="L42" s="15">
        <v>344</v>
      </c>
      <c r="M42" s="15" t="s">
        <v>558</v>
      </c>
      <c r="N42" s="15" t="s">
        <v>559</v>
      </c>
      <c r="O42" s="15">
        <v>0</v>
      </c>
      <c r="P42" s="15" t="s">
        <v>177</v>
      </c>
      <c r="Q42" s="15" t="s">
        <v>514</v>
      </c>
      <c r="R42" s="15" t="s">
        <v>515</v>
      </c>
      <c r="S42" s="15" t="s">
        <v>516</v>
      </c>
      <c r="T42" s="15">
        <v>0</v>
      </c>
      <c r="U42" s="15" t="s">
        <v>517</v>
      </c>
      <c r="V42" s="15">
        <v>2523</v>
      </c>
      <c r="W42" s="15" t="s">
        <v>518</v>
      </c>
      <c r="X42" s="15">
        <v>8</v>
      </c>
      <c r="Y42" s="15" t="s">
        <v>519</v>
      </c>
      <c r="Z42" s="15">
        <v>30100</v>
      </c>
      <c r="AA42" s="15">
        <v>-1</v>
      </c>
      <c r="AB42" s="15" t="s">
        <v>129</v>
      </c>
      <c r="AD42" s="15">
        <v>30100</v>
      </c>
      <c r="AF42" s="15">
        <v>10170</v>
      </c>
      <c r="AG42" s="15">
        <v>10170</v>
      </c>
      <c r="AI42" s="15">
        <v>0</v>
      </c>
    </row>
    <row r="43" spans="1:35">
      <c r="A43" s="15" t="s">
        <v>509</v>
      </c>
      <c r="B43" s="15">
        <v>2011</v>
      </c>
      <c r="C43" s="15">
        <v>2011</v>
      </c>
      <c r="D43" s="15">
        <v>2011</v>
      </c>
      <c r="E43" s="15">
        <v>4</v>
      </c>
      <c r="F43" s="15">
        <v>0</v>
      </c>
      <c r="G43" s="15">
        <v>0</v>
      </c>
      <c r="H43" s="15" t="s">
        <v>568</v>
      </c>
      <c r="I43" s="15">
        <v>36</v>
      </c>
      <c r="J43" s="15" t="s">
        <v>110</v>
      </c>
      <c r="K43" s="15" t="s">
        <v>511</v>
      </c>
      <c r="L43" s="15">
        <v>458</v>
      </c>
      <c r="M43" s="15" t="s">
        <v>180</v>
      </c>
      <c r="N43" s="15" t="s">
        <v>557</v>
      </c>
      <c r="O43" s="15">
        <v>0</v>
      </c>
      <c r="P43" s="15" t="s">
        <v>177</v>
      </c>
      <c r="Q43" s="15" t="s">
        <v>514</v>
      </c>
      <c r="R43" s="15" t="s">
        <v>515</v>
      </c>
      <c r="S43" s="15" t="s">
        <v>516</v>
      </c>
      <c r="T43" s="15">
        <v>0</v>
      </c>
      <c r="U43" s="15" t="s">
        <v>517</v>
      </c>
      <c r="V43" s="15">
        <v>2523</v>
      </c>
      <c r="W43" s="15" t="s">
        <v>518</v>
      </c>
      <c r="X43" s="15">
        <v>8</v>
      </c>
      <c r="Y43" s="15" t="s">
        <v>519</v>
      </c>
      <c r="Z43" s="15">
        <v>56279725</v>
      </c>
      <c r="AA43" s="15">
        <v>-1</v>
      </c>
      <c r="AB43" s="15" t="s">
        <v>129</v>
      </c>
      <c r="AD43" s="15">
        <v>56279725</v>
      </c>
      <c r="AF43" s="15">
        <v>7979552</v>
      </c>
      <c r="AG43" s="15">
        <v>7979552</v>
      </c>
      <c r="AI43" s="15">
        <v>0</v>
      </c>
    </row>
    <row r="44" spans="1:35">
      <c r="A44" s="15" t="s">
        <v>509</v>
      </c>
      <c r="B44" s="15">
        <v>2011</v>
      </c>
      <c r="C44" s="15">
        <v>2011</v>
      </c>
      <c r="D44" s="15">
        <v>2011</v>
      </c>
      <c r="E44" s="15">
        <v>4</v>
      </c>
      <c r="F44" s="15">
        <v>0</v>
      </c>
      <c r="G44" s="15">
        <v>0</v>
      </c>
      <c r="H44" s="15" t="s">
        <v>568</v>
      </c>
      <c r="I44" s="15">
        <v>36</v>
      </c>
      <c r="J44" s="15" t="s">
        <v>110</v>
      </c>
      <c r="K44" s="15" t="s">
        <v>511</v>
      </c>
      <c r="L44" s="15">
        <v>528</v>
      </c>
      <c r="M44" s="15" t="s">
        <v>581</v>
      </c>
      <c r="N44" s="15" t="s">
        <v>582</v>
      </c>
      <c r="O44" s="15">
        <v>0</v>
      </c>
      <c r="P44" s="15" t="s">
        <v>177</v>
      </c>
      <c r="Q44" s="15" t="s">
        <v>514</v>
      </c>
      <c r="R44" s="15" t="s">
        <v>515</v>
      </c>
      <c r="S44" s="15" t="s">
        <v>516</v>
      </c>
      <c r="T44" s="15">
        <v>0</v>
      </c>
      <c r="U44" s="15" t="s">
        <v>517</v>
      </c>
      <c r="V44" s="15">
        <v>2523</v>
      </c>
      <c r="W44" s="15" t="s">
        <v>518</v>
      </c>
      <c r="X44" s="15">
        <v>8</v>
      </c>
      <c r="Y44" s="15" t="s">
        <v>519</v>
      </c>
      <c r="Z44" s="15">
        <v>587174</v>
      </c>
      <c r="AA44" s="15">
        <v>-1</v>
      </c>
      <c r="AB44" s="15" t="s">
        <v>129</v>
      </c>
      <c r="AD44" s="15">
        <v>587174</v>
      </c>
      <c r="AF44" s="15">
        <v>430925</v>
      </c>
      <c r="AG44" s="15">
        <v>430925</v>
      </c>
      <c r="AI44" s="15">
        <v>0</v>
      </c>
    </row>
    <row r="45" spans="1:35">
      <c r="A45" s="15" t="s">
        <v>509</v>
      </c>
      <c r="B45" s="15">
        <v>2011</v>
      </c>
      <c r="C45" s="15">
        <v>2011</v>
      </c>
      <c r="D45" s="15">
        <v>2011</v>
      </c>
      <c r="E45" s="15">
        <v>4</v>
      </c>
      <c r="F45" s="15">
        <v>0</v>
      </c>
      <c r="G45" s="15">
        <v>0</v>
      </c>
      <c r="H45" s="15" t="s">
        <v>568</v>
      </c>
      <c r="I45" s="15">
        <v>36</v>
      </c>
      <c r="J45" s="15" t="s">
        <v>110</v>
      </c>
      <c r="K45" s="15" t="s">
        <v>511</v>
      </c>
      <c r="L45" s="15">
        <v>764</v>
      </c>
      <c r="M45" s="15" t="s">
        <v>198</v>
      </c>
      <c r="N45" s="15" t="s">
        <v>556</v>
      </c>
      <c r="O45" s="15">
        <v>0</v>
      </c>
      <c r="P45" s="15" t="s">
        <v>177</v>
      </c>
      <c r="Q45" s="15" t="s">
        <v>514</v>
      </c>
      <c r="R45" s="15" t="s">
        <v>515</v>
      </c>
      <c r="S45" s="15" t="s">
        <v>516</v>
      </c>
      <c r="T45" s="15">
        <v>0</v>
      </c>
      <c r="U45" s="15" t="s">
        <v>517</v>
      </c>
      <c r="V45" s="15">
        <v>2523</v>
      </c>
      <c r="W45" s="15" t="s">
        <v>518</v>
      </c>
      <c r="X45" s="15">
        <v>8</v>
      </c>
      <c r="Y45" s="15" t="s">
        <v>519</v>
      </c>
      <c r="Z45" s="15">
        <v>173223803</v>
      </c>
      <c r="AA45" s="15">
        <v>-1</v>
      </c>
      <c r="AB45" s="15" t="s">
        <v>129</v>
      </c>
      <c r="AD45" s="15">
        <v>173223803</v>
      </c>
      <c r="AF45" s="15">
        <v>9006931</v>
      </c>
      <c r="AG45" s="15">
        <v>9006931</v>
      </c>
      <c r="AI45" s="15">
        <v>0</v>
      </c>
    </row>
    <row r="46" spans="1:35">
      <c r="A46" s="15" t="s">
        <v>509</v>
      </c>
      <c r="B46" s="15">
        <v>2011</v>
      </c>
      <c r="C46" s="15">
        <v>2011</v>
      </c>
      <c r="D46" s="15">
        <v>2011</v>
      </c>
      <c r="E46" s="15">
        <v>4</v>
      </c>
      <c r="F46" s="15">
        <v>0</v>
      </c>
      <c r="G46" s="15">
        <v>0</v>
      </c>
      <c r="H46" s="15" t="s">
        <v>568</v>
      </c>
      <c r="I46" s="15">
        <v>36</v>
      </c>
      <c r="J46" s="15" t="s">
        <v>110</v>
      </c>
      <c r="K46" s="15" t="s">
        <v>511</v>
      </c>
      <c r="L46" s="15">
        <v>490</v>
      </c>
      <c r="M46" s="15" t="s">
        <v>546</v>
      </c>
      <c r="N46" s="15" t="s">
        <v>547</v>
      </c>
      <c r="O46" s="15">
        <v>0</v>
      </c>
      <c r="P46" s="15" t="s">
        <v>177</v>
      </c>
      <c r="Q46" s="15" t="s">
        <v>514</v>
      </c>
      <c r="R46" s="15" t="s">
        <v>515</v>
      </c>
      <c r="S46" s="15" t="s">
        <v>516</v>
      </c>
      <c r="T46" s="15">
        <v>0</v>
      </c>
      <c r="U46" s="15" t="s">
        <v>517</v>
      </c>
      <c r="V46" s="15">
        <v>2523</v>
      </c>
      <c r="W46" s="15" t="s">
        <v>518</v>
      </c>
      <c r="X46" s="15">
        <v>8</v>
      </c>
      <c r="Y46" s="15" t="s">
        <v>519</v>
      </c>
      <c r="Z46" s="15">
        <v>274050000</v>
      </c>
      <c r="AA46" s="15">
        <v>-1</v>
      </c>
      <c r="AB46" s="15" t="s">
        <v>129</v>
      </c>
      <c r="AD46" s="15">
        <v>274050000</v>
      </c>
      <c r="AF46" s="15">
        <v>14784965</v>
      </c>
      <c r="AG46" s="15">
        <v>14784965</v>
      </c>
      <c r="AI46" s="15">
        <v>0</v>
      </c>
    </row>
    <row r="47" spans="1:35">
      <c r="A47" s="15" t="s">
        <v>509</v>
      </c>
      <c r="B47" s="15">
        <v>2011</v>
      </c>
      <c r="C47" s="15">
        <v>2011</v>
      </c>
      <c r="D47" s="15">
        <v>2011</v>
      </c>
      <c r="E47" s="15">
        <v>4</v>
      </c>
      <c r="F47" s="15">
        <v>0</v>
      </c>
      <c r="G47" s="15">
        <v>0</v>
      </c>
      <c r="H47" s="15" t="s">
        <v>568</v>
      </c>
      <c r="I47" s="15">
        <v>36</v>
      </c>
      <c r="J47" s="15" t="s">
        <v>110</v>
      </c>
      <c r="K47" s="15" t="s">
        <v>511</v>
      </c>
      <c r="L47" s="15">
        <v>251</v>
      </c>
      <c r="M47" s="15" t="s">
        <v>113</v>
      </c>
      <c r="N47" s="15" t="s">
        <v>583</v>
      </c>
      <c r="O47" s="15">
        <v>0</v>
      </c>
      <c r="P47" s="15" t="s">
        <v>177</v>
      </c>
      <c r="Q47" s="15" t="s">
        <v>514</v>
      </c>
      <c r="R47" s="15" t="s">
        <v>515</v>
      </c>
      <c r="S47" s="15" t="s">
        <v>516</v>
      </c>
      <c r="T47" s="15">
        <v>0</v>
      </c>
      <c r="U47" s="15" t="s">
        <v>517</v>
      </c>
      <c r="V47" s="15">
        <v>2523</v>
      </c>
      <c r="W47" s="15" t="s">
        <v>518</v>
      </c>
      <c r="X47" s="15">
        <v>8</v>
      </c>
      <c r="Y47" s="15" t="s">
        <v>519</v>
      </c>
      <c r="Z47" s="15">
        <v>5506040</v>
      </c>
      <c r="AA47" s="15">
        <v>-1</v>
      </c>
      <c r="AB47" s="15" t="s">
        <v>129</v>
      </c>
      <c r="AD47" s="15">
        <v>5506040</v>
      </c>
      <c r="AF47" s="15">
        <v>3940612</v>
      </c>
      <c r="AG47" s="15">
        <v>3940612</v>
      </c>
      <c r="AI47" s="15">
        <v>0</v>
      </c>
    </row>
    <row r="48" spans="1:35">
      <c r="A48" s="15" t="s">
        <v>509</v>
      </c>
      <c r="B48" s="15">
        <v>2011</v>
      </c>
      <c r="C48" s="15">
        <v>2011</v>
      </c>
      <c r="D48" s="15">
        <v>2011</v>
      </c>
      <c r="E48" s="15">
        <v>4</v>
      </c>
      <c r="F48" s="15">
        <v>0</v>
      </c>
      <c r="G48" s="15">
        <v>0</v>
      </c>
      <c r="H48" s="15" t="s">
        <v>568</v>
      </c>
      <c r="I48" s="15">
        <v>36</v>
      </c>
      <c r="J48" s="15" t="s">
        <v>110</v>
      </c>
      <c r="K48" s="15" t="s">
        <v>511</v>
      </c>
      <c r="L48" s="15">
        <v>392</v>
      </c>
      <c r="M48" s="15" t="s">
        <v>223</v>
      </c>
      <c r="N48" s="15" t="s">
        <v>584</v>
      </c>
      <c r="O48" s="15">
        <v>0</v>
      </c>
      <c r="P48" s="15" t="s">
        <v>177</v>
      </c>
      <c r="Q48" s="15" t="s">
        <v>514</v>
      </c>
      <c r="R48" s="15" t="s">
        <v>515</v>
      </c>
      <c r="S48" s="15" t="s">
        <v>516</v>
      </c>
      <c r="T48" s="15">
        <v>0</v>
      </c>
      <c r="U48" s="15" t="s">
        <v>517</v>
      </c>
      <c r="V48" s="15">
        <v>2523</v>
      </c>
      <c r="W48" s="15" t="s">
        <v>518</v>
      </c>
      <c r="X48" s="15">
        <v>8</v>
      </c>
      <c r="Y48" s="15" t="s">
        <v>519</v>
      </c>
      <c r="Z48" s="15">
        <v>1142204185</v>
      </c>
      <c r="AA48" s="15">
        <v>-1</v>
      </c>
      <c r="AB48" s="15" t="s">
        <v>129</v>
      </c>
      <c r="AD48" s="15">
        <v>1142204185</v>
      </c>
      <c r="AF48" s="15">
        <v>44041404</v>
      </c>
      <c r="AG48" s="15">
        <v>44041404</v>
      </c>
      <c r="AI48" s="15">
        <v>0</v>
      </c>
    </row>
    <row r="49" spans="1:35">
      <c r="A49" s="15" t="s">
        <v>509</v>
      </c>
      <c r="B49" s="15">
        <v>2011</v>
      </c>
      <c r="C49" s="15">
        <v>2011</v>
      </c>
      <c r="D49" s="15">
        <v>2011</v>
      </c>
      <c r="E49" s="15">
        <v>4</v>
      </c>
      <c r="F49" s="15">
        <v>0</v>
      </c>
      <c r="G49" s="15">
        <v>0</v>
      </c>
      <c r="H49" s="15" t="s">
        <v>568</v>
      </c>
      <c r="I49" s="15">
        <v>36</v>
      </c>
      <c r="J49" s="15" t="s">
        <v>110</v>
      </c>
      <c r="K49" s="15" t="s">
        <v>511</v>
      </c>
      <c r="L49" s="15">
        <v>410</v>
      </c>
      <c r="M49" s="15" t="s">
        <v>550</v>
      </c>
      <c r="N49" s="15" t="s">
        <v>551</v>
      </c>
      <c r="O49" s="15">
        <v>0</v>
      </c>
      <c r="P49" s="15" t="s">
        <v>177</v>
      </c>
      <c r="Q49" s="15" t="s">
        <v>514</v>
      </c>
      <c r="R49" s="15" t="s">
        <v>515</v>
      </c>
      <c r="S49" s="15" t="s">
        <v>516</v>
      </c>
      <c r="T49" s="15">
        <v>0</v>
      </c>
      <c r="U49" s="15" t="s">
        <v>517</v>
      </c>
      <c r="V49" s="15">
        <v>2523</v>
      </c>
      <c r="W49" s="15" t="s">
        <v>518</v>
      </c>
      <c r="X49" s="15">
        <v>8</v>
      </c>
      <c r="Y49" s="15" t="s">
        <v>519</v>
      </c>
      <c r="Z49" s="15">
        <v>91761</v>
      </c>
      <c r="AA49" s="15">
        <v>-1</v>
      </c>
      <c r="AB49" s="15" t="s">
        <v>129</v>
      </c>
      <c r="AD49" s="15">
        <v>91761</v>
      </c>
      <c r="AF49" s="15">
        <v>21302</v>
      </c>
      <c r="AG49" s="15">
        <v>21302</v>
      </c>
      <c r="AI49" s="15">
        <v>0</v>
      </c>
    </row>
    <row r="50" spans="1:35">
      <c r="A50" s="15" t="s">
        <v>509</v>
      </c>
      <c r="B50" s="15">
        <v>2011</v>
      </c>
      <c r="C50" s="15">
        <v>2011</v>
      </c>
      <c r="D50" s="15">
        <v>2011</v>
      </c>
      <c r="E50" s="15">
        <v>4</v>
      </c>
      <c r="F50" s="15">
        <v>0</v>
      </c>
      <c r="G50" s="15">
        <v>0</v>
      </c>
      <c r="H50" s="15" t="s">
        <v>568</v>
      </c>
      <c r="I50" s="15">
        <v>36</v>
      </c>
      <c r="J50" s="15" t="s">
        <v>110</v>
      </c>
      <c r="K50" s="15" t="s">
        <v>511</v>
      </c>
      <c r="L50" s="15">
        <v>699</v>
      </c>
      <c r="M50" s="15" t="s">
        <v>585</v>
      </c>
      <c r="N50" s="15" t="s">
        <v>586</v>
      </c>
      <c r="O50" s="15">
        <v>0</v>
      </c>
      <c r="P50" s="15" t="s">
        <v>177</v>
      </c>
      <c r="Q50" s="15" t="s">
        <v>514</v>
      </c>
      <c r="R50" s="15" t="s">
        <v>515</v>
      </c>
      <c r="S50" s="15" t="s">
        <v>516</v>
      </c>
      <c r="T50" s="15">
        <v>0</v>
      </c>
      <c r="U50" s="15" t="s">
        <v>517</v>
      </c>
      <c r="V50" s="15">
        <v>2523</v>
      </c>
      <c r="W50" s="15" t="s">
        <v>518</v>
      </c>
      <c r="X50" s="15">
        <v>8</v>
      </c>
      <c r="Y50" s="15" t="s">
        <v>519</v>
      </c>
      <c r="Z50" s="15">
        <v>27085081</v>
      </c>
      <c r="AA50" s="15">
        <v>-1</v>
      </c>
      <c r="AB50" s="15" t="s">
        <v>129</v>
      </c>
      <c r="AD50" s="15">
        <v>27085081</v>
      </c>
      <c r="AF50" s="15">
        <v>1189414</v>
      </c>
      <c r="AG50" s="15">
        <v>1189414</v>
      </c>
      <c r="AI50" s="15">
        <v>0</v>
      </c>
    </row>
    <row r="51" spans="1:35">
      <c r="A51" s="15" t="s">
        <v>509</v>
      </c>
      <c r="B51" s="15">
        <v>2011</v>
      </c>
      <c r="C51" s="15">
        <v>2011</v>
      </c>
      <c r="D51" s="15">
        <v>2011</v>
      </c>
      <c r="E51" s="15">
        <v>4</v>
      </c>
      <c r="F51" s="15">
        <v>0</v>
      </c>
      <c r="G51" s="15">
        <v>0</v>
      </c>
      <c r="H51" s="15" t="s">
        <v>568</v>
      </c>
      <c r="I51" s="15">
        <v>36</v>
      </c>
      <c r="J51" s="15" t="s">
        <v>110</v>
      </c>
      <c r="K51" s="15" t="s">
        <v>511</v>
      </c>
      <c r="L51" s="15">
        <v>380</v>
      </c>
      <c r="M51" s="15" t="s">
        <v>587</v>
      </c>
      <c r="N51" s="15" t="s">
        <v>588</v>
      </c>
      <c r="O51" s="15">
        <v>0</v>
      </c>
      <c r="P51" s="15" t="s">
        <v>177</v>
      </c>
      <c r="Q51" s="15" t="s">
        <v>514</v>
      </c>
      <c r="R51" s="15" t="s">
        <v>515</v>
      </c>
      <c r="S51" s="15" t="s">
        <v>516</v>
      </c>
      <c r="T51" s="15">
        <v>0</v>
      </c>
      <c r="U51" s="15" t="s">
        <v>517</v>
      </c>
      <c r="V51" s="15">
        <v>2523</v>
      </c>
      <c r="W51" s="15" t="s">
        <v>518</v>
      </c>
      <c r="X51" s="15">
        <v>8</v>
      </c>
      <c r="Y51" s="15" t="s">
        <v>519</v>
      </c>
      <c r="Z51" s="15">
        <v>1200</v>
      </c>
      <c r="AA51" s="15">
        <v>-1</v>
      </c>
      <c r="AB51" s="15" t="s">
        <v>129</v>
      </c>
      <c r="AD51" s="15">
        <v>1200</v>
      </c>
      <c r="AF51" s="15">
        <v>1185</v>
      </c>
      <c r="AG51" s="15">
        <v>1185</v>
      </c>
      <c r="AI51" s="15">
        <v>0</v>
      </c>
    </row>
    <row r="52" spans="1:35">
      <c r="A52" s="15" t="s">
        <v>509</v>
      </c>
      <c r="B52" s="15">
        <v>2011</v>
      </c>
      <c r="C52" s="15">
        <v>2011</v>
      </c>
      <c r="D52" s="15">
        <v>2011</v>
      </c>
      <c r="E52" s="15">
        <v>4</v>
      </c>
      <c r="F52" s="15">
        <v>0</v>
      </c>
      <c r="G52" s="15">
        <v>0</v>
      </c>
      <c r="H52" s="15" t="s">
        <v>568</v>
      </c>
      <c r="I52" s="15">
        <v>36</v>
      </c>
      <c r="J52" s="15" t="s">
        <v>110</v>
      </c>
      <c r="K52" s="15" t="s">
        <v>511</v>
      </c>
      <c r="L52" s="15">
        <v>554</v>
      </c>
      <c r="M52" s="15" t="s">
        <v>566</v>
      </c>
      <c r="N52" s="15" t="s">
        <v>567</v>
      </c>
      <c r="O52" s="15">
        <v>0</v>
      </c>
      <c r="P52" s="15" t="s">
        <v>177</v>
      </c>
      <c r="Q52" s="15" t="s">
        <v>514</v>
      </c>
      <c r="R52" s="15" t="s">
        <v>515</v>
      </c>
      <c r="S52" s="15" t="s">
        <v>516</v>
      </c>
      <c r="T52" s="15">
        <v>0</v>
      </c>
      <c r="U52" s="15" t="s">
        <v>517</v>
      </c>
      <c r="V52" s="15">
        <v>2523</v>
      </c>
      <c r="W52" s="15" t="s">
        <v>518</v>
      </c>
      <c r="X52" s="15">
        <v>8</v>
      </c>
      <c r="Y52" s="15" t="s">
        <v>519</v>
      </c>
      <c r="Z52" s="15">
        <v>26230</v>
      </c>
      <c r="AA52" s="15">
        <v>-1</v>
      </c>
      <c r="AB52" s="15" t="s">
        <v>129</v>
      </c>
      <c r="AD52" s="15">
        <v>26230</v>
      </c>
      <c r="AF52" s="15">
        <v>21045</v>
      </c>
      <c r="AG52" s="15">
        <v>21045</v>
      </c>
      <c r="AI52" s="15">
        <v>0</v>
      </c>
    </row>
    <row r="53" spans="1:35">
      <c r="A53" s="15" t="s">
        <v>509</v>
      </c>
      <c r="B53" s="15">
        <v>2011</v>
      </c>
      <c r="C53" s="15">
        <v>2011</v>
      </c>
      <c r="D53" s="15">
        <v>2011</v>
      </c>
      <c r="E53" s="15">
        <v>4</v>
      </c>
      <c r="F53" s="15">
        <v>0</v>
      </c>
      <c r="G53" s="15">
        <v>0</v>
      </c>
      <c r="H53" s="15" t="s">
        <v>568</v>
      </c>
      <c r="I53" s="15">
        <v>36</v>
      </c>
      <c r="J53" s="15" t="s">
        <v>110</v>
      </c>
      <c r="K53" s="15" t="s">
        <v>511</v>
      </c>
      <c r="L53" s="15">
        <v>826</v>
      </c>
      <c r="M53" s="15" t="s">
        <v>589</v>
      </c>
      <c r="N53" s="15" t="s">
        <v>590</v>
      </c>
      <c r="O53" s="15">
        <v>0</v>
      </c>
      <c r="P53" s="15" t="s">
        <v>177</v>
      </c>
      <c r="Q53" s="15" t="s">
        <v>514</v>
      </c>
      <c r="R53" s="15" t="s">
        <v>515</v>
      </c>
      <c r="S53" s="15" t="s">
        <v>516</v>
      </c>
      <c r="T53" s="15">
        <v>0</v>
      </c>
      <c r="U53" s="15" t="s">
        <v>517</v>
      </c>
      <c r="V53" s="15">
        <v>2523</v>
      </c>
      <c r="W53" s="15" t="s">
        <v>518</v>
      </c>
      <c r="X53" s="15">
        <v>8</v>
      </c>
      <c r="Y53" s="15" t="s">
        <v>519</v>
      </c>
      <c r="Z53" s="15">
        <v>452556</v>
      </c>
      <c r="AA53" s="15">
        <v>-1</v>
      </c>
      <c r="AB53" s="15" t="s">
        <v>129</v>
      </c>
      <c r="AD53" s="15">
        <v>452556</v>
      </c>
      <c r="AF53" s="15">
        <v>326811</v>
      </c>
      <c r="AG53" s="15">
        <v>326811</v>
      </c>
      <c r="AI53" s="15">
        <v>0</v>
      </c>
    </row>
    <row r="54" spans="1:35">
      <c r="A54" s="15" t="s">
        <v>509</v>
      </c>
      <c r="B54" s="15">
        <v>2011</v>
      </c>
      <c r="C54" s="15">
        <v>2011</v>
      </c>
      <c r="D54" s="15">
        <v>2011</v>
      </c>
      <c r="E54" s="15">
        <v>4</v>
      </c>
      <c r="F54" s="15">
        <v>0</v>
      </c>
      <c r="G54" s="15">
        <v>0</v>
      </c>
      <c r="H54" s="15" t="s">
        <v>568</v>
      </c>
      <c r="I54" s="15">
        <v>36</v>
      </c>
      <c r="J54" s="15" t="s">
        <v>110</v>
      </c>
      <c r="K54" s="15" t="s">
        <v>511</v>
      </c>
      <c r="L54" s="15">
        <v>276</v>
      </c>
      <c r="M54" s="15" t="s">
        <v>591</v>
      </c>
      <c r="N54" s="15" t="s">
        <v>592</v>
      </c>
      <c r="O54" s="15">
        <v>0</v>
      </c>
      <c r="P54" s="15" t="s">
        <v>177</v>
      </c>
      <c r="Q54" s="15" t="s">
        <v>514</v>
      </c>
      <c r="R54" s="15" t="s">
        <v>515</v>
      </c>
      <c r="S54" s="15" t="s">
        <v>516</v>
      </c>
      <c r="T54" s="15">
        <v>0</v>
      </c>
      <c r="U54" s="15" t="s">
        <v>517</v>
      </c>
      <c r="V54" s="15">
        <v>2523</v>
      </c>
      <c r="W54" s="15" t="s">
        <v>518</v>
      </c>
      <c r="X54" s="15">
        <v>8</v>
      </c>
      <c r="Y54" s="15" t="s">
        <v>519</v>
      </c>
      <c r="Z54" s="15">
        <v>23977</v>
      </c>
      <c r="AA54" s="15">
        <v>-1</v>
      </c>
      <c r="AB54" s="15" t="s">
        <v>129</v>
      </c>
      <c r="AD54" s="15">
        <v>23977</v>
      </c>
      <c r="AF54" s="15">
        <v>51020</v>
      </c>
      <c r="AG54" s="15">
        <v>51020</v>
      </c>
      <c r="AI54" s="15">
        <v>0</v>
      </c>
    </row>
    <row r="55" spans="1:35">
      <c r="A55" s="15" t="s">
        <v>509</v>
      </c>
      <c r="B55" s="15">
        <v>2011</v>
      </c>
      <c r="C55" s="15">
        <v>2011</v>
      </c>
      <c r="D55" s="15">
        <v>2011</v>
      </c>
      <c r="E55" s="15">
        <v>4</v>
      </c>
      <c r="F55" s="15">
        <v>0</v>
      </c>
      <c r="G55" s="15">
        <v>0</v>
      </c>
      <c r="H55" s="15" t="s">
        <v>568</v>
      </c>
      <c r="I55" s="15">
        <v>36</v>
      </c>
      <c r="J55" s="15" t="s">
        <v>110</v>
      </c>
      <c r="K55" s="15" t="s">
        <v>511</v>
      </c>
      <c r="L55" s="15">
        <v>842</v>
      </c>
      <c r="M55" s="15" t="s">
        <v>593</v>
      </c>
      <c r="N55" s="15" t="s">
        <v>593</v>
      </c>
      <c r="O55" s="15">
        <v>0</v>
      </c>
      <c r="P55" s="15" t="s">
        <v>177</v>
      </c>
      <c r="Q55" s="15" t="s">
        <v>514</v>
      </c>
      <c r="R55" s="15" t="s">
        <v>515</v>
      </c>
      <c r="S55" s="15" t="s">
        <v>516</v>
      </c>
      <c r="T55" s="15">
        <v>0</v>
      </c>
      <c r="U55" s="15" t="s">
        <v>517</v>
      </c>
      <c r="V55" s="15">
        <v>2523</v>
      </c>
      <c r="W55" s="15" t="s">
        <v>518</v>
      </c>
      <c r="X55" s="15">
        <v>8</v>
      </c>
      <c r="Y55" s="15" t="s">
        <v>519</v>
      </c>
      <c r="Z55" s="15">
        <v>509450</v>
      </c>
      <c r="AA55" s="15">
        <v>-1</v>
      </c>
      <c r="AB55" s="15" t="s">
        <v>129</v>
      </c>
      <c r="AD55" s="15">
        <v>509450</v>
      </c>
      <c r="AF55" s="15">
        <v>417811</v>
      </c>
      <c r="AG55" s="15">
        <v>417811</v>
      </c>
      <c r="AI55" s="15">
        <v>0</v>
      </c>
    </row>
    <row r="56" spans="1:35">
      <c r="A56" s="15" t="s">
        <v>509</v>
      </c>
      <c r="B56" s="15">
        <v>2011</v>
      </c>
      <c r="C56" s="15">
        <v>2011</v>
      </c>
      <c r="D56" s="15">
        <v>2011</v>
      </c>
      <c r="E56" s="15">
        <v>4</v>
      </c>
      <c r="F56" s="15">
        <v>0</v>
      </c>
      <c r="G56" s="15">
        <v>0</v>
      </c>
      <c r="H56" s="15" t="s">
        <v>568</v>
      </c>
      <c r="I56" s="15">
        <v>36</v>
      </c>
      <c r="J56" s="15" t="s">
        <v>110</v>
      </c>
      <c r="K56" s="15" t="s">
        <v>511</v>
      </c>
      <c r="L56" s="15">
        <v>156</v>
      </c>
      <c r="M56" s="15" t="s">
        <v>183</v>
      </c>
      <c r="N56" s="15" t="s">
        <v>562</v>
      </c>
      <c r="O56" s="15">
        <v>0</v>
      </c>
      <c r="P56" s="15" t="s">
        <v>177</v>
      </c>
      <c r="Q56" s="15" t="s">
        <v>514</v>
      </c>
      <c r="R56" s="15" t="s">
        <v>515</v>
      </c>
      <c r="S56" s="15" t="s">
        <v>516</v>
      </c>
      <c r="T56" s="15">
        <v>0</v>
      </c>
      <c r="U56" s="15" t="s">
        <v>517</v>
      </c>
      <c r="V56" s="15">
        <v>2523</v>
      </c>
      <c r="W56" s="15" t="s">
        <v>518</v>
      </c>
      <c r="X56" s="15">
        <v>8</v>
      </c>
      <c r="Y56" s="15" t="s">
        <v>519</v>
      </c>
      <c r="Z56" s="15">
        <v>390349813</v>
      </c>
      <c r="AA56" s="15">
        <v>-1</v>
      </c>
      <c r="AB56" s="15" t="s">
        <v>129</v>
      </c>
      <c r="AD56" s="15">
        <v>390349813</v>
      </c>
      <c r="AF56" s="15">
        <v>22694657</v>
      </c>
      <c r="AG56" s="15">
        <v>22694657</v>
      </c>
      <c r="AI56" s="15">
        <v>0</v>
      </c>
    </row>
    <row r="57" spans="1:35">
      <c r="A57" s="15" t="s">
        <v>509</v>
      </c>
      <c r="B57" s="15">
        <v>2011</v>
      </c>
      <c r="C57" s="15">
        <v>2011</v>
      </c>
      <c r="D57" s="15">
        <v>2011</v>
      </c>
      <c r="E57" s="15">
        <v>4</v>
      </c>
      <c r="F57" s="15">
        <v>0</v>
      </c>
      <c r="G57" s="15">
        <v>0</v>
      </c>
      <c r="H57" s="15" t="s">
        <v>568</v>
      </c>
      <c r="I57" s="15">
        <v>36</v>
      </c>
      <c r="J57" s="15" t="s">
        <v>110</v>
      </c>
      <c r="K57" s="15" t="s">
        <v>511</v>
      </c>
      <c r="L57" s="15">
        <v>0</v>
      </c>
      <c r="M57" s="15" t="s">
        <v>177</v>
      </c>
      <c r="N57" s="15" t="s">
        <v>514</v>
      </c>
      <c r="O57" s="15">
        <v>0</v>
      </c>
      <c r="P57" s="15" t="s">
        <v>177</v>
      </c>
      <c r="Q57" s="15" t="s">
        <v>514</v>
      </c>
      <c r="R57" s="15" t="s">
        <v>515</v>
      </c>
      <c r="S57" s="15" t="s">
        <v>516</v>
      </c>
      <c r="T57" s="15">
        <v>0</v>
      </c>
      <c r="U57" s="15" t="s">
        <v>517</v>
      </c>
      <c r="V57" s="15">
        <v>2523</v>
      </c>
      <c r="W57" s="15" t="s">
        <v>518</v>
      </c>
      <c r="X57" s="15">
        <v>8</v>
      </c>
      <c r="Y57" s="15" t="s">
        <v>519</v>
      </c>
      <c r="Z57" s="15">
        <v>2390691479</v>
      </c>
      <c r="AA57" s="15">
        <v>-1</v>
      </c>
      <c r="AB57" s="15" t="s">
        <v>129</v>
      </c>
      <c r="AD57" s="15">
        <v>2390691479</v>
      </c>
      <c r="AF57" s="15">
        <v>117931443</v>
      </c>
      <c r="AG57" s="15">
        <v>117931443</v>
      </c>
      <c r="AI57" s="15">
        <v>0</v>
      </c>
    </row>
    <row r="58" spans="1:35">
      <c r="A58" s="15" t="s">
        <v>594</v>
      </c>
      <c r="B58" s="15">
        <v>2012</v>
      </c>
      <c r="C58" s="15">
        <v>2012</v>
      </c>
      <c r="D58" s="15">
        <v>2012</v>
      </c>
      <c r="E58" s="15">
        <v>4</v>
      </c>
      <c r="F58" s="15">
        <v>0</v>
      </c>
      <c r="G58" s="15">
        <v>0</v>
      </c>
      <c r="H58" s="15" t="s">
        <v>510</v>
      </c>
      <c r="I58" s="15">
        <v>36</v>
      </c>
      <c r="J58" s="15" t="s">
        <v>110</v>
      </c>
      <c r="K58" s="15" t="s">
        <v>511</v>
      </c>
      <c r="L58" s="15">
        <v>184</v>
      </c>
      <c r="M58" s="15" t="s">
        <v>595</v>
      </c>
      <c r="N58" s="15" t="s">
        <v>596</v>
      </c>
      <c r="O58" s="15">
        <v>0</v>
      </c>
      <c r="P58" s="15" t="s">
        <v>177</v>
      </c>
      <c r="Q58" s="15" t="s">
        <v>514</v>
      </c>
      <c r="R58" s="15" t="s">
        <v>515</v>
      </c>
      <c r="S58" s="15" t="s">
        <v>516</v>
      </c>
      <c r="T58" s="15">
        <v>0</v>
      </c>
      <c r="U58" s="15" t="s">
        <v>517</v>
      </c>
      <c r="V58" s="15">
        <v>2523</v>
      </c>
      <c r="W58" s="15" t="s">
        <v>518</v>
      </c>
      <c r="X58" s="15">
        <v>8</v>
      </c>
      <c r="Y58" s="15" t="s">
        <v>519</v>
      </c>
      <c r="Z58" s="15">
        <v>23580</v>
      </c>
      <c r="AA58" s="15">
        <v>-1</v>
      </c>
      <c r="AB58" s="15" t="s">
        <v>129</v>
      </c>
      <c r="AD58" s="15">
        <v>23580</v>
      </c>
      <c r="AF58" s="15">
        <v>12620</v>
      </c>
      <c r="AH58" s="15">
        <v>12620</v>
      </c>
      <c r="AI58" s="15">
        <v>0</v>
      </c>
    </row>
    <row r="59" spans="1:35">
      <c r="A59" s="15" t="s">
        <v>594</v>
      </c>
      <c r="B59" s="15">
        <v>2012</v>
      </c>
      <c r="C59" s="15">
        <v>2012</v>
      </c>
      <c r="D59" s="15">
        <v>2012</v>
      </c>
      <c r="E59" s="15">
        <v>4</v>
      </c>
      <c r="F59" s="15">
        <v>0</v>
      </c>
      <c r="G59" s="15">
        <v>0</v>
      </c>
      <c r="H59" s="15" t="s">
        <v>510</v>
      </c>
      <c r="I59" s="15">
        <v>36</v>
      </c>
      <c r="J59" s="15" t="s">
        <v>110</v>
      </c>
      <c r="K59" s="15" t="s">
        <v>511</v>
      </c>
      <c r="L59" s="15">
        <v>166</v>
      </c>
      <c r="M59" s="15" t="s">
        <v>522</v>
      </c>
      <c r="N59" s="15" t="s">
        <v>523</v>
      </c>
      <c r="O59" s="15">
        <v>0</v>
      </c>
      <c r="P59" s="15" t="s">
        <v>177</v>
      </c>
      <c r="Q59" s="15" t="s">
        <v>514</v>
      </c>
      <c r="R59" s="15" t="s">
        <v>515</v>
      </c>
      <c r="S59" s="15" t="s">
        <v>516</v>
      </c>
      <c r="T59" s="15">
        <v>0</v>
      </c>
      <c r="U59" s="15" t="s">
        <v>517</v>
      </c>
      <c r="V59" s="15">
        <v>2523</v>
      </c>
      <c r="W59" s="15" t="s">
        <v>518</v>
      </c>
      <c r="X59" s="15">
        <v>8</v>
      </c>
      <c r="Y59" s="15" t="s">
        <v>519</v>
      </c>
      <c r="Z59" s="15">
        <v>51020</v>
      </c>
      <c r="AA59" s="15">
        <v>-1</v>
      </c>
      <c r="AB59" s="15" t="s">
        <v>129</v>
      </c>
      <c r="AD59" s="15">
        <v>51020</v>
      </c>
      <c r="AF59" s="15">
        <v>11042</v>
      </c>
      <c r="AH59" s="15">
        <v>11042</v>
      </c>
      <c r="AI59" s="15">
        <v>0</v>
      </c>
    </row>
    <row r="60" spans="1:35">
      <c r="A60" s="15" t="s">
        <v>594</v>
      </c>
      <c r="B60" s="15">
        <v>2012</v>
      </c>
      <c r="C60" s="15">
        <v>2012</v>
      </c>
      <c r="D60" s="15">
        <v>2012</v>
      </c>
      <c r="E60" s="15">
        <v>4</v>
      </c>
      <c r="F60" s="15">
        <v>0</v>
      </c>
      <c r="G60" s="15">
        <v>0</v>
      </c>
      <c r="H60" s="15" t="s">
        <v>510</v>
      </c>
      <c r="I60" s="15">
        <v>36</v>
      </c>
      <c r="J60" s="15" t="s">
        <v>110</v>
      </c>
      <c r="K60" s="15" t="s">
        <v>511</v>
      </c>
      <c r="L60" s="15">
        <v>520</v>
      </c>
      <c r="M60" s="15" t="s">
        <v>530</v>
      </c>
      <c r="N60" s="15" t="s">
        <v>531</v>
      </c>
      <c r="O60" s="15">
        <v>0</v>
      </c>
      <c r="P60" s="15" t="s">
        <v>177</v>
      </c>
      <c r="Q60" s="15" t="s">
        <v>514</v>
      </c>
      <c r="R60" s="15" t="s">
        <v>515</v>
      </c>
      <c r="S60" s="15" t="s">
        <v>516</v>
      </c>
      <c r="T60" s="15">
        <v>0</v>
      </c>
      <c r="U60" s="15" t="s">
        <v>517</v>
      </c>
      <c r="V60" s="15">
        <v>2523</v>
      </c>
      <c r="W60" s="15" t="s">
        <v>518</v>
      </c>
      <c r="X60" s="15">
        <v>8</v>
      </c>
      <c r="Y60" s="15" t="s">
        <v>519</v>
      </c>
      <c r="Z60" s="15">
        <v>17000</v>
      </c>
      <c r="AA60" s="15">
        <v>-1</v>
      </c>
      <c r="AB60" s="15" t="s">
        <v>129</v>
      </c>
      <c r="AD60" s="15">
        <v>17000</v>
      </c>
      <c r="AF60" s="15">
        <v>3885</v>
      </c>
      <c r="AH60" s="15">
        <v>3885</v>
      </c>
      <c r="AI60" s="15">
        <v>0</v>
      </c>
    </row>
    <row r="61" spans="1:35">
      <c r="A61" s="15" t="s">
        <v>594</v>
      </c>
      <c r="B61" s="15">
        <v>2012</v>
      </c>
      <c r="C61" s="15">
        <v>2012</v>
      </c>
      <c r="D61" s="15">
        <v>2012</v>
      </c>
      <c r="E61" s="15">
        <v>4</v>
      </c>
      <c r="F61" s="15">
        <v>0</v>
      </c>
      <c r="G61" s="15">
        <v>0</v>
      </c>
      <c r="H61" s="15" t="s">
        <v>510</v>
      </c>
      <c r="I61" s="15">
        <v>36</v>
      </c>
      <c r="J61" s="15" t="s">
        <v>110</v>
      </c>
      <c r="K61" s="15" t="s">
        <v>511</v>
      </c>
      <c r="L61" s="15">
        <v>757</v>
      </c>
      <c r="M61" s="15" t="s">
        <v>597</v>
      </c>
      <c r="N61" s="15" t="s">
        <v>598</v>
      </c>
      <c r="O61" s="15">
        <v>0</v>
      </c>
      <c r="P61" s="15" t="s">
        <v>177</v>
      </c>
      <c r="Q61" s="15" t="s">
        <v>514</v>
      </c>
      <c r="R61" s="15" t="s">
        <v>515</v>
      </c>
      <c r="S61" s="15" t="s">
        <v>516</v>
      </c>
      <c r="T61" s="15">
        <v>0</v>
      </c>
      <c r="U61" s="15" t="s">
        <v>517</v>
      </c>
      <c r="V61" s="15">
        <v>2523</v>
      </c>
      <c r="W61" s="15" t="s">
        <v>518</v>
      </c>
      <c r="X61" s="15">
        <v>8</v>
      </c>
      <c r="Y61" s="15" t="s">
        <v>519</v>
      </c>
      <c r="Z61" s="15">
        <v>14615</v>
      </c>
      <c r="AA61" s="15">
        <v>-1</v>
      </c>
      <c r="AB61" s="15" t="s">
        <v>129</v>
      </c>
      <c r="AD61" s="15">
        <v>14615</v>
      </c>
      <c r="AF61" s="15">
        <v>6435</v>
      </c>
      <c r="AH61" s="15">
        <v>6435</v>
      </c>
      <c r="AI61" s="15">
        <v>0</v>
      </c>
    </row>
    <row r="62" spans="1:35">
      <c r="A62" s="15" t="s">
        <v>594</v>
      </c>
      <c r="B62" s="15">
        <v>2012</v>
      </c>
      <c r="C62" s="15">
        <v>2012</v>
      </c>
      <c r="D62" s="15">
        <v>2012</v>
      </c>
      <c r="E62" s="15">
        <v>4</v>
      </c>
      <c r="F62" s="15">
        <v>0</v>
      </c>
      <c r="G62" s="15">
        <v>0</v>
      </c>
      <c r="H62" s="15" t="s">
        <v>510</v>
      </c>
      <c r="I62" s="15">
        <v>36</v>
      </c>
      <c r="J62" s="15" t="s">
        <v>110</v>
      </c>
      <c r="K62" s="15" t="s">
        <v>511</v>
      </c>
      <c r="L62" s="15">
        <v>258</v>
      </c>
      <c r="M62" s="15" t="s">
        <v>536</v>
      </c>
      <c r="N62" s="15" t="s">
        <v>537</v>
      </c>
      <c r="O62" s="15">
        <v>0</v>
      </c>
      <c r="P62" s="15" t="s">
        <v>177</v>
      </c>
      <c r="Q62" s="15" t="s">
        <v>514</v>
      </c>
      <c r="R62" s="15" t="s">
        <v>515</v>
      </c>
      <c r="S62" s="15" t="s">
        <v>516</v>
      </c>
      <c r="T62" s="15">
        <v>0</v>
      </c>
      <c r="U62" s="15" t="s">
        <v>517</v>
      </c>
      <c r="V62" s="15">
        <v>2523</v>
      </c>
      <c r="W62" s="15" t="s">
        <v>518</v>
      </c>
      <c r="X62" s="15">
        <v>8</v>
      </c>
      <c r="Y62" s="15" t="s">
        <v>519</v>
      </c>
      <c r="Z62" s="15">
        <v>48979</v>
      </c>
      <c r="AA62" s="15">
        <v>-1</v>
      </c>
      <c r="AB62" s="15" t="s">
        <v>129</v>
      </c>
      <c r="AD62" s="15">
        <v>48979</v>
      </c>
      <c r="AF62" s="15">
        <v>60034</v>
      </c>
      <c r="AH62" s="15">
        <v>60034</v>
      </c>
      <c r="AI62" s="15">
        <v>0</v>
      </c>
    </row>
    <row r="63" spans="1:35">
      <c r="A63" s="15" t="s">
        <v>594</v>
      </c>
      <c r="B63" s="15">
        <v>2012</v>
      </c>
      <c r="C63" s="15">
        <v>2012</v>
      </c>
      <c r="D63" s="15">
        <v>2012</v>
      </c>
      <c r="E63" s="15">
        <v>4</v>
      </c>
      <c r="F63" s="15">
        <v>0</v>
      </c>
      <c r="G63" s="15">
        <v>0</v>
      </c>
      <c r="H63" s="15" t="s">
        <v>510</v>
      </c>
      <c r="I63" s="15">
        <v>36</v>
      </c>
      <c r="J63" s="15" t="s">
        <v>110</v>
      </c>
      <c r="K63" s="15" t="s">
        <v>511</v>
      </c>
      <c r="L63" s="15">
        <v>162</v>
      </c>
      <c r="M63" s="15" t="s">
        <v>599</v>
      </c>
      <c r="N63" s="15" t="s">
        <v>600</v>
      </c>
      <c r="O63" s="15">
        <v>0</v>
      </c>
      <c r="P63" s="15" t="s">
        <v>177</v>
      </c>
      <c r="Q63" s="15" t="s">
        <v>514</v>
      </c>
      <c r="R63" s="15" t="s">
        <v>515</v>
      </c>
      <c r="S63" s="15" t="s">
        <v>516</v>
      </c>
      <c r="T63" s="15">
        <v>0</v>
      </c>
      <c r="U63" s="15" t="s">
        <v>517</v>
      </c>
      <c r="V63" s="15">
        <v>2523</v>
      </c>
      <c r="W63" s="15" t="s">
        <v>518</v>
      </c>
      <c r="X63" s="15">
        <v>8</v>
      </c>
      <c r="Y63" s="15" t="s">
        <v>519</v>
      </c>
      <c r="Z63" s="15">
        <v>9600</v>
      </c>
      <c r="AA63" s="15">
        <v>-1</v>
      </c>
      <c r="AB63" s="15" t="s">
        <v>129</v>
      </c>
      <c r="AD63" s="15">
        <v>9600</v>
      </c>
      <c r="AF63" s="15">
        <v>2879</v>
      </c>
      <c r="AH63" s="15">
        <v>2879</v>
      </c>
      <c r="AI63" s="15">
        <v>0</v>
      </c>
    </row>
    <row r="64" spans="1:35">
      <c r="A64" s="15" t="s">
        <v>594</v>
      </c>
      <c r="B64" s="15">
        <v>2012</v>
      </c>
      <c r="C64" s="15">
        <v>2012</v>
      </c>
      <c r="D64" s="15">
        <v>2012</v>
      </c>
      <c r="E64" s="15">
        <v>4</v>
      </c>
      <c r="F64" s="15">
        <v>0</v>
      </c>
      <c r="G64" s="15">
        <v>0</v>
      </c>
      <c r="H64" s="15" t="s">
        <v>510</v>
      </c>
      <c r="I64" s="15">
        <v>36</v>
      </c>
      <c r="J64" s="15" t="s">
        <v>110</v>
      </c>
      <c r="K64" s="15" t="s">
        <v>511</v>
      </c>
      <c r="L64" s="15">
        <v>251</v>
      </c>
      <c r="M64" s="15" t="s">
        <v>113</v>
      </c>
      <c r="N64" s="15" t="s">
        <v>583</v>
      </c>
      <c r="O64" s="15">
        <v>0</v>
      </c>
      <c r="P64" s="15" t="s">
        <v>177</v>
      </c>
      <c r="Q64" s="15" t="s">
        <v>514</v>
      </c>
      <c r="R64" s="15" t="s">
        <v>515</v>
      </c>
      <c r="S64" s="15" t="s">
        <v>516</v>
      </c>
      <c r="T64" s="15">
        <v>0</v>
      </c>
      <c r="U64" s="15" t="s">
        <v>517</v>
      </c>
      <c r="V64" s="15">
        <v>2523</v>
      </c>
      <c r="W64" s="15" t="s">
        <v>518</v>
      </c>
      <c r="X64" s="15">
        <v>8</v>
      </c>
      <c r="Y64" s="15" t="s">
        <v>519</v>
      </c>
      <c r="Z64" s="15">
        <v>4320</v>
      </c>
      <c r="AA64" s="15">
        <v>-1</v>
      </c>
      <c r="AB64" s="15" t="s">
        <v>129</v>
      </c>
      <c r="AD64" s="15">
        <v>4320</v>
      </c>
      <c r="AF64" s="15">
        <v>2020</v>
      </c>
      <c r="AH64" s="15">
        <v>2020</v>
      </c>
      <c r="AI64" s="15">
        <v>0</v>
      </c>
    </row>
    <row r="65" spans="1:35">
      <c r="A65" s="15" t="s">
        <v>594</v>
      </c>
      <c r="B65" s="15">
        <v>2012</v>
      </c>
      <c r="C65" s="15">
        <v>2012</v>
      </c>
      <c r="D65" s="15">
        <v>2012</v>
      </c>
      <c r="E65" s="15">
        <v>4</v>
      </c>
      <c r="F65" s="15">
        <v>0</v>
      </c>
      <c r="G65" s="15">
        <v>0</v>
      </c>
      <c r="H65" s="15" t="s">
        <v>510</v>
      </c>
      <c r="I65" s="15">
        <v>36</v>
      </c>
      <c r="J65" s="15" t="s">
        <v>110</v>
      </c>
      <c r="K65" s="15" t="s">
        <v>511</v>
      </c>
      <c r="L65" s="15">
        <v>548</v>
      </c>
      <c r="M65" s="15" t="s">
        <v>540</v>
      </c>
      <c r="N65" s="15" t="s">
        <v>541</v>
      </c>
      <c r="O65" s="15">
        <v>0</v>
      </c>
      <c r="P65" s="15" t="s">
        <v>177</v>
      </c>
      <c r="Q65" s="15" t="s">
        <v>514</v>
      </c>
      <c r="R65" s="15" t="s">
        <v>515</v>
      </c>
      <c r="S65" s="15" t="s">
        <v>516</v>
      </c>
      <c r="T65" s="15">
        <v>0</v>
      </c>
      <c r="U65" s="15" t="s">
        <v>517</v>
      </c>
      <c r="V65" s="15">
        <v>2523</v>
      </c>
      <c r="W65" s="15" t="s">
        <v>518</v>
      </c>
      <c r="X65" s="15">
        <v>8</v>
      </c>
      <c r="Y65" s="15" t="s">
        <v>519</v>
      </c>
      <c r="Z65" s="15">
        <v>89385</v>
      </c>
      <c r="AA65" s="15">
        <v>-1</v>
      </c>
      <c r="AB65" s="15" t="s">
        <v>129</v>
      </c>
      <c r="AD65" s="15">
        <v>89385</v>
      </c>
      <c r="AF65" s="15">
        <v>49892</v>
      </c>
      <c r="AH65" s="15">
        <v>49892</v>
      </c>
      <c r="AI65" s="15">
        <v>0</v>
      </c>
    </row>
    <row r="66" spans="1:35">
      <c r="A66" s="15" t="s">
        <v>594</v>
      </c>
      <c r="B66" s="15">
        <v>2012</v>
      </c>
      <c r="C66" s="15">
        <v>2012</v>
      </c>
      <c r="D66" s="15">
        <v>2012</v>
      </c>
      <c r="E66" s="15">
        <v>4</v>
      </c>
      <c r="F66" s="15">
        <v>0</v>
      </c>
      <c r="G66" s="15">
        <v>0</v>
      </c>
      <c r="H66" s="15" t="s">
        <v>510</v>
      </c>
      <c r="I66" s="15">
        <v>36</v>
      </c>
      <c r="J66" s="15" t="s">
        <v>110</v>
      </c>
      <c r="K66" s="15" t="s">
        <v>511</v>
      </c>
      <c r="L66" s="15">
        <v>90</v>
      </c>
      <c r="M66" s="15" t="s">
        <v>601</v>
      </c>
      <c r="N66" s="15" t="s">
        <v>602</v>
      </c>
      <c r="O66" s="15">
        <v>0</v>
      </c>
      <c r="P66" s="15" t="s">
        <v>177</v>
      </c>
      <c r="Q66" s="15" t="s">
        <v>514</v>
      </c>
      <c r="R66" s="15" t="s">
        <v>515</v>
      </c>
      <c r="S66" s="15" t="s">
        <v>516</v>
      </c>
      <c r="T66" s="15">
        <v>0</v>
      </c>
      <c r="U66" s="15" t="s">
        <v>517</v>
      </c>
      <c r="V66" s="15">
        <v>2523</v>
      </c>
      <c r="W66" s="15" t="s">
        <v>518</v>
      </c>
      <c r="X66" s="15">
        <v>8</v>
      </c>
      <c r="Y66" s="15" t="s">
        <v>519</v>
      </c>
      <c r="Z66" s="15">
        <v>49000</v>
      </c>
      <c r="AA66" s="15">
        <v>-1</v>
      </c>
      <c r="AB66" s="15" t="s">
        <v>129</v>
      </c>
      <c r="AD66" s="15">
        <v>49000</v>
      </c>
      <c r="AF66" s="15">
        <v>20984</v>
      </c>
      <c r="AH66" s="15">
        <v>20984</v>
      </c>
      <c r="AI66" s="15">
        <v>0</v>
      </c>
    </row>
    <row r="67" spans="1:35">
      <c r="A67" s="15" t="s">
        <v>594</v>
      </c>
      <c r="B67" s="15">
        <v>2012</v>
      </c>
      <c r="C67" s="15">
        <v>2012</v>
      </c>
      <c r="D67" s="15">
        <v>2012</v>
      </c>
      <c r="E67" s="15">
        <v>4</v>
      </c>
      <c r="F67" s="15">
        <v>0</v>
      </c>
      <c r="G67" s="15">
        <v>0</v>
      </c>
      <c r="H67" s="15" t="s">
        <v>510</v>
      </c>
      <c r="I67" s="15">
        <v>36</v>
      </c>
      <c r="J67" s="15" t="s">
        <v>110</v>
      </c>
      <c r="K67" s="15" t="s">
        <v>511</v>
      </c>
      <c r="L67" s="15">
        <v>490</v>
      </c>
      <c r="M67" s="15" t="s">
        <v>546</v>
      </c>
      <c r="N67" s="15" t="s">
        <v>547</v>
      </c>
      <c r="O67" s="15">
        <v>0</v>
      </c>
      <c r="P67" s="15" t="s">
        <v>177</v>
      </c>
      <c r="Q67" s="15" t="s">
        <v>514</v>
      </c>
      <c r="R67" s="15" t="s">
        <v>515</v>
      </c>
      <c r="S67" s="15" t="s">
        <v>516</v>
      </c>
      <c r="T67" s="15">
        <v>0</v>
      </c>
      <c r="U67" s="15" t="s">
        <v>517</v>
      </c>
      <c r="V67" s="15">
        <v>2523</v>
      </c>
      <c r="W67" s="15" t="s">
        <v>518</v>
      </c>
      <c r="X67" s="15">
        <v>8</v>
      </c>
      <c r="Y67" s="15" t="s">
        <v>519</v>
      </c>
      <c r="Z67" s="15">
        <v>11989</v>
      </c>
      <c r="AA67" s="15">
        <v>-1</v>
      </c>
      <c r="AB67" s="15" t="s">
        <v>129</v>
      </c>
      <c r="AD67" s="15">
        <v>11989</v>
      </c>
      <c r="AF67" s="15">
        <v>24903</v>
      </c>
      <c r="AH67" s="15">
        <v>24903</v>
      </c>
      <c r="AI67" s="15">
        <v>0</v>
      </c>
    </row>
    <row r="68" spans="1:35">
      <c r="A68" s="15" t="s">
        <v>594</v>
      </c>
      <c r="B68" s="15">
        <v>2012</v>
      </c>
      <c r="C68" s="15">
        <v>2012</v>
      </c>
      <c r="D68" s="15">
        <v>2012</v>
      </c>
      <c r="E68" s="15">
        <v>4</v>
      </c>
      <c r="F68" s="15">
        <v>0</v>
      </c>
      <c r="G68" s="15">
        <v>0</v>
      </c>
      <c r="H68" s="15" t="s">
        <v>510</v>
      </c>
      <c r="I68" s="15">
        <v>36</v>
      </c>
      <c r="J68" s="15" t="s">
        <v>110</v>
      </c>
      <c r="K68" s="15" t="s">
        <v>511</v>
      </c>
      <c r="L68" s="15">
        <v>699</v>
      </c>
      <c r="M68" s="15" t="s">
        <v>585</v>
      </c>
      <c r="N68" s="15" t="s">
        <v>586</v>
      </c>
      <c r="O68" s="15">
        <v>0</v>
      </c>
      <c r="P68" s="15" t="s">
        <v>177</v>
      </c>
      <c r="Q68" s="15" t="s">
        <v>514</v>
      </c>
      <c r="R68" s="15" t="s">
        <v>515</v>
      </c>
      <c r="S68" s="15" t="s">
        <v>516</v>
      </c>
      <c r="T68" s="15">
        <v>0</v>
      </c>
      <c r="U68" s="15" t="s">
        <v>517</v>
      </c>
      <c r="V68" s="15">
        <v>2523</v>
      </c>
      <c r="W68" s="15" t="s">
        <v>518</v>
      </c>
      <c r="X68" s="15">
        <v>8</v>
      </c>
      <c r="Y68" s="15" t="s">
        <v>519</v>
      </c>
      <c r="Z68" s="15">
        <v>10643</v>
      </c>
      <c r="AA68" s="15">
        <v>-1</v>
      </c>
      <c r="AB68" s="15" t="s">
        <v>129</v>
      </c>
      <c r="AD68" s="15">
        <v>10643</v>
      </c>
      <c r="AF68" s="15">
        <v>21013</v>
      </c>
      <c r="AH68" s="15">
        <v>21013</v>
      </c>
      <c r="AI68" s="15">
        <v>0</v>
      </c>
    </row>
    <row r="69" spans="1:35">
      <c r="A69" s="15" t="s">
        <v>594</v>
      </c>
      <c r="B69" s="15">
        <v>2012</v>
      </c>
      <c r="C69" s="15">
        <v>2012</v>
      </c>
      <c r="D69" s="15">
        <v>2012</v>
      </c>
      <c r="E69" s="15">
        <v>4</v>
      </c>
      <c r="F69" s="15">
        <v>0</v>
      </c>
      <c r="G69" s="15">
        <v>0</v>
      </c>
      <c r="H69" s="15" t="s">
        <v>510</v>
      </c>
      <c r="I69" s="15">
        <v>36</v>
      </c>
      <c r="J69" s="15" t="s">
        <v>110</v>
      </c>
      <c r="K69" s="15" t="s">
        <v>511</v>
      </c>
      <c r="L69" s="15">
        <v>540</v>
      </c>
      <c r="M69" s="15" t="s">
        <v>552</v>
      </c>
      <c r="N69" s="15" t="s">
        <v>553</v>
      </c>
      <c r="O69" s="15">
        <v>0</v>
      </c>
      <c r="P69" s="15" t="s">
        <v>177</v>
      </c>
      <c r="Q69" s="15" t="s">
        <v>514</v>
      </c>
      <c r="R69" s="15" t="s">
        <v>515</v>
      </c>
      <c r="S69" s="15" t="s">
        <v>516</v>
      </c>
      <c r="T69" s="15">
        <v>0</v>
      </c>
      <c r="U69" s="15" t="s">
        <v>517</v>
      </c>
      <c r="V69" s="15">
        <v>2523</v>
      </c>
      <c r="W69" s="15" t="s">
        <v>518</v>
      </c>
      <c r="X69" s="15">
        <v>8</v>
      </c>
      <c r="Y69" s="15" t="s">
        <v>519</v>
      </c>
      <c r="Z69" s="15">
        <v>306023</v>
      </c>
      <c r="AA69" s="15">
        <v>-1</v>
      </c>
      <c r="AB69" s="15" t="s">
        <v>129</v>
      </c>
      <c r="AD69" s="15">
        <v>306023</v>
      </c>
      <c r="AF69" s="15">
        <v>520762</v>
      </c>
      <c r="AH69" s="15">
        <v>520762</v>
      </c>
      <c r="AI69" s="15">
        <v>0</v>
      </c>
    </row>
    <row r="70" spans="1:35">
      <c r="A70" s="15" t="s">
        <v>594</v>
      </c>
      <c r="B70" s="15">
        <v>2012</v>
      </c>
      <c r="C70" s="15">
        <v>2012</v>
      </c>
      <c r="D70" s="15">
        <v>2012</v>
      </c>
      <c r="E70" s="15">
        <v>4</v>
      </c>
      <c r="F70" s="15">
        <v>0</v>
      </c>
      <c r="G70" s="15">
        <v>0</v>
      </c>
      <c r="H70" s="15" t="s">
        <v>510</v>
      </c>
      <c r="I70" s="15">
        <v>36</v>
      </c>
      <c r="J70" s="15" t="s">
        <v>110</v>
      </c>
      <c r="K70" s="15" t="s">
        <v>511</v>
      </c>
      <c r="L70" s="15">
        <v>608</v>
      </c>
      <c r="M70" s="15" t="s">
        <v>548</v>
      </c>
      <c r="N70" s="15" t="s">
        <v>549</v>
      </c>
      <c r="O70" s="15">
        <v>0</v>
      </c>
      <c r="P70" s="15" t="s">
        <v>177</v>
      </c>
      <c r="Q70" s="15" t="s">
        <v>514</v>
      </c>
      <c r="R70" s="15" t="s">
        <v>515</v>
      </c>
      <c r="S70" s="15" t="s">
        <v>516</v>
      </c>
      <c r="T70" s="15">
        <v>0</v>
      </c>
      <c r="U70" s="15" t="s">
        <v>517</v>
      </c>
      <c r="V70" s="15">
        <v>2523</v>
      </c>
      <c r="W70" s="15" t="s">
        <v>518</v>
      </c>
      <c r="X70" s="15">
        <v>8</v>
      </c>
      <c r="Y70" s="15" t="s">
        <v>519</v>
      </c>
      <c r="Z70" s="15">
        <v>121749</v>
      </c>
      <c r="AA70" s="15">
        <v>-1</v>
      </c>
      <c r="AB70" s="15" t="s">
        <v>129</v>
      </c>
      <c r="AD70" s="15">
        <v>121749</v>
      </c>
      <c r="AF70" s="15">
        <v>160920</v>
      </c>
      <c r="AH70" s="15">
        <v>160920</v>
      </c>
      <c r="AI70" s="15">
        <v>0</v>
      </c>
    </row>
    <row r="71" spans="1:35">
      <c r="A71" s="15" t="s">
        <v>594</v>
      </c>
      <c r="B71" s="15">
        <v>2012</v>
      </c>
      <c r="C71" s="15">
        <v>2012</v>
      </c>
      <c r="D71" s="15">
        <v>2012</v>
      </c>
      <c r="E71" s="15">
        <v>4</v>
      </c>
      <c r="F71" s="15">
        <v>0</v>
      </c>
      <c r="G71" s="15">
        <v>0</v>
      </c>
      <c r="H71" s="15" t="s">
        <v>510</v>
      </c>
      <c r="I71" s="15">
        <v>36</v>
      </c>
      <c r="J71" s="15" t="s">
        <v>110</v>
      </c>
      <c r="K71" s="15" t="s">
        <v>511</v>
      </c>
      <c r="L71" s="15">
        <v>242</v>
      </c>
      <c r="M71" s="15" t="s">
        <v>554</v>
      </c>
      <c r="N71" s="15" t="s">
        <v>555</v>
      </c>
      <c r="O71" s="15">
        <v>0</v>
      </c>
      <c r="P71" s="15" t="s">
        <v>177</v>
      </c>
      <c r="Q71" s="15" t="s">
        <v>514</v>
      </c>
      <c r="R71" s="15" t="s">
        <v>515</v>
      </c>
      <c r="S71" s="15" t="s">
        <v>516</v>
      </c>
      <c r="T71" s="15">
        <v>0</v>
      </c>
      <c r="U71" s="15" t="s">
        <v>517</v>
      </c>
      <c r="V71" s="15">
        <v>2523</v>
      </c>
      <c r="W71" s="15" t="s">
        <v>518</v>
      </c>
      <c r="X71" s="15">
        <v>8</v>
      </c>
      <c r="Y71" s="15" t="s">
        <v>519</v>
      </c>
      <c r="Z71" s="15">
        <v>626292</v>
      </c>
      <c r="AA71" s="15">
        <v>-1</v>
      </c>
      <c r="AB71" s="15" t="s">
        <v>129</v>
      </c>
      <c r="AD71" s="15">
        <v>626292</v>
      </c>
      <c r="AF71" s="15">
        <v>232348</v>
      </c>
      <c r="AH71" s="15">
        <v>232348</v>
      </c>
      <c r="AI71" s="15">
        <v>0</v>
      </c>
    </row>
    <row r="72" spans="1:35">
      <c r="A72" s="15" t="s">
        <v>594</v>
      </c>
      <c r="B72" s="15">
        <v>2012</v>
      </c>
      <c r="C72" s="15">
        <v>2012</v>
      </c>
      <c r="D72" s="15">
        <v>2012</v>
      </c>
      <c r="E72" s="15">
        <v>4</v>
      </c>
      <c r="F72" s="15">
        <v>0</v>
      </c>
      <c r="G72" s="15">
        <v>0</v>
      </c>
      <c r="H72" s="15" t="s">
        <v>510</v>
      </c>
      <c r="I72" s="15">
        <v>36</v>
      </c>
      <c r="J72" s="15" t="s">
        <v>110</v>
      </c>
      <c r="K72" s="15" t="s">
        <v>511</v>
      </c>
      <c r="L72" s="15">
        <v>344</v>
      </c>
      <c r="M72" s="15" t="s">
        <v>558</v>
      </c>
      <c r="N72" s="15" t="s">
        <v>559</v>
      </c>
      <c r="O72" s="15">
        <v>0</v>
      </c>
      <c r="P72" s="15" t="s">
        <v>177</v>
      </c>
      <c r="Q72" s="15" t="s">
        <v>514</v>
      </c>
      <c r="R72" s="15" t="s">
        <v>515</v>
      </c>
      <c r="S72" s="15" t="s">
        <v>516</v>
      </c>
      <c r="T72" s="15">
        <v>0</v>
      </c>
      <c r="U72" s="15" t="s">
        <v>517</v>
      </c>
      <c r="V72" s="15">
        <v>2523</v>
      </c>
      <c r="W72" s="15" t="s">
        <v>518</v>
      </c>
      <c r="X72" s="15">
        <v>8</v>
      </c>
      <c r="Y72" s="15" t="s">
        <v>519</v>
      </c>
      <c r="Z72" s="15">
        <v>2888</v>
      </c>
      <c r="AA72" s="15">
        <v>-1</v>
      </c>
      <c r="AB72" s="15" t="s">
        <v>129</v>
      </c>
      <c r="AD72" s="15">
        <v>2888</v>
      </c>
      <c r="AF72" s="15">
        <v>3935</v>
      </c>
      <c r="AH72" s="15">
        <v>3935</v>
      </c>
      <c r="AI72" s="15">
        <v>0</v>
      </c>
    </row>
    <row r="73" spans="1:35">
      <c r="A73" s="15" t="s">
        <v>594</v>
      </c>
      <c r="B73" s="15">
        <v>2012</v>
      </c>
      <c r="C73" s="15">
        <v>2012</v>
      </c>
      <c r="D73" s="15">
        <v>2012</v>
      </c>
      <c r="E73" s="15">
        <v>4</v>
      </c>
      <c r="F73" s="15">
        <v>0</v>
      </c>
      <c r="G73" s="15">
        <v>0</v>
      </c>
      <c r="H73" s="15" t="s">
        <v>510</v>
      </c>
      <c r="I73" s="15">
        <v>36</v>
      </c>
      <c r="J73" s="15" t="s">
        <v>110</v>
      </c>
      <c r="K73" s="15" t="s">
        <v>511</v>
      </c>
      <c r="L73" s="15">
        <v>764</v>
      </c>
      <c r="M73" s="15" t="s">
        <v>198</v>
      </c>
      <c r="N73" s="15" t="s">
        <v>556</v>
      </c>
      <c r="O73" s="15">
        <v>0</v>
      </c>
      <c r="P73" s="15" t="s">
        <v>177</v>
      </c>
      <c r="Q73" s="15" t="s">
        <v>514</v>
      </c>
      <c r="R73" s="15" t="s">
        <v>515</v>
      </c>
      <c r="S73" s="15" t="s">
        <v>516</v>
      </c>
      <c r="T73" s="15">
        <v>0</v>
      </c>
      <c r="U73" s="15" t="s">
        <v>517</v>
      </c>
      <c r="V73" s="15">
        <v>2523</v>
      </c>
      <c r="W73" s="15" t="s">
        <v>518</v>
      </c>
      <c r="X73" s="15">
        <v>8</v>
      </c>
      <c r="Y73" s="15" t="s">
        <v>519</v>
      </c>
      <c r="Z73" s="15">
        <v>5200</v>
      </c>
      <c r="AA73" s="15">
        <v>-1</v>
      </c>
      <c r="AB73" s="15" t="s">
        <v>129</v>
      </c>
      <c r="AD73" s="15">
        <v>5200</v>
      </c>
      <c r="AF73" s="15">
        <v>12646</v>
      </c>
      <c r="AH73" s="15">
        <v>12646</v>
      </c>
      <c r="AI73" s="15">
        <v>0</v>
      </c>
    </row>
    <row r="74" spans="1:35">
      <c r="A74" s="15" t="s">
        <v>594</v>
      </c>
      <c r="B74" s="15">
        <v>2012</v>
      </c>
      <c r="C74" s="15">
        <v>2012</v>
      </c>
      <c r="D74" s="15">
        <v>2012</v>
      </c>
      <c r="E74" s="15">
        <v>4</v>
      </c>
      <c r="F74" s="15">
        <v>0</v>
      </c>
      <c r="G74" s="15">
        <v>0</v>
      </c>
      <c r="H74" s="15" t="s">
        <v>510</v>
      </c>
      <c r="I74" s="15">
        <v>36</v>
      </c>
      <c r="J74" s="15" t="s">
        <v>110</v>
      </c>
      <c r="K74" s="15" t="s">
        <v>511</v>
      </c>
      <c r="L74" s="15">
        <v>458</v>
      </c>
      <c r="M74" s="15" t="s">
        <v>180</v>
      </c>
      <c r="N74" s="15" t="s">
        <v>557</v>
      </c>
      <c r="O74" s="15">
        <v>0</v>
      </c>
      <c r="P74" s="15" t="s">
        <v>177</v>
      </c>
      <c r="Q74" s="15" t="s">
        <v>514</v>
      </c>
      <c r="R74" s="15" t="s">
        <v>515</v>
      </c>
      <c r="S74" s="15" t="s">
        <v>516</v>
      </c>
      <c r="T74" s="15">
        <v>0</v>
      </c>
      <c r="U74" s="15" t="s">
        <v>517</v>
      </c>
      <c r="V74" s="15">
        <v>2523</v>
      </c>
      <c r="W74" s="15" t="s">
        <v>518</v>
      </c>
      <c r="X74" s="15">
        <v>8</v>
      </c>
      <c r="Y74" s="15" t="s">
        <v>519</v>
      </c>
      <c r="Z74" s="15">
        <v>15530</v>
      </c>
      <c r="AA74" s="15">
        <v>-1</v>
      </c>
      <c r="AB74" s="15" t="s">
        <v>129</v>
      </c>
      <c r="AD74" s="15">
        <v>15530</v>
      </c>
      <c r="AF74" s="15">
        <v>11982</v>
      </c>
      <c r="AH74" s="15">
        <v>11982</v>
      </c>
      <c r="AI74" s="15">
        <v>0</v>
      </c>
    </row>
    <row r="75" spans="1:35">
      <c r="A75" s="15" t="s">
        <v>594</v>
      </c>
      <c r="B75" s="15">
        <v>2012</v>
      </c>
      <c r="C75" s="15">
        <v>2012</v>
      </c>
      <c r="D75" s="15">
        <v>2012</v>
      </c>
      <c r="E75" s="15">
        <v>4</v>
      </c>
      <c r="F75" s="15">
        <v>0</v>
      </c>
      <c r="G75" s="15">
        <v>0</v>
      </c>
      <c r="H75" s="15" t="s">
        <v>510</v>
      </c>
      <c r="I75" s="15">
        <v>36</v>
      </c>
      <c r="J75" s="15" t="s">
        <v>110</v>
      </c>
      <c r="K75" s="15" t="s">
        <v>511</v>
      </c>
      <c r="L75" s="15">
        <v>156</v>
      </c>
      <c r="M75" s="15" t="s">
        <v>183</v>
      </c>
      <c r="N75" s="15" t="s">
        <v>562</v>
      </c>
      <c r="O75" s="15">
        <v>0</v>
      </c>
      <c r="P75" s="15" t="s">
        <v>177</v>
      </c>
      <c r="Q75" s="15" t="s">
        <v>514</v>
      </c>
      <c r="R75" s="15" t="s">
        <v>515</v>
      </c>
      <c r="S75" s="15" t="s">
        <v>516</v>
      </c>
      <c r="T75" s="15">
        <v>0</v>
      </c>
      <c r="U75" s="15" t="s">
        <v>517</v>
      </c>
      <c r="V75" s="15">
        <v>2523</v>
      </c>
      <c r="W75" s="15" t="s">
        <v>518</v>
      </c>
      <c r="X75" s="15">
        <v>8</v>
      </c>
      <c r="Y75" s="15" t="s">
        <v>519</v>
      </c>
      <c r="Z75" s="15">
        <v>20161</v>
      </c>
      <c r="AA75" s="15">
        <v>-1</v>
      </c>
      <c r="AB75" s="15" t="s">
        <v>129</v>
      </c>
      <c r="AD75" s="15">
        <v>20161</v>
      </c>
      <c r="AF75" s="15">
        <v>11769</v>
      </c>
      <c r="AH75" s="15">
        <v>11769</v>
      </c>
      <c r="AI75" s="15">
        <v>0</v>
      </c>
    </row>
    <row r="76" spans="1:35">
      <c r="A76" s="15" t="s">
        <v>594</v>
      </c>
      <c r="B76" s="15">
        <v>2012</v>
      </c>
      <c r="C76" s="15">
        <v>2012</v>
      </c>
      <c r="D76" s="15">
        <v>2012</v>
      </c>
      <c r="E76" s="15">
        <v>4</v>
      </c>
      <c r="F76" s="15">
        <v>0</v>
      </c>
      <c r="G76" s="15">
        <v>0</v>
      </c>
      <c r="H76" s="15" t="s">
        <v>510</v>
      </c>
      <c r="I76" s="15">
        <v>36</v>
      </c>
      <c r="J76" s="15" t="s">
        <v>110</v>
      </c>
      <c r="K76" s="15" t="s">
        <v>511</v>
      </c>
      <c r="L76" s="15">
        <v>702</v>
      </c>
      <c r="M76" s="15" t="s">
        <v>211</v>
      </c>
      <c r="N76" s="15" t="s">
        <v>563</v>
      </c>
      <c r="O76" s="15">
        <v>0</v>
      </c>
      <c r="P76" s="15" t="s">
        <v>177</v>
      </c>
      <c r="Q76" s="15" t="s">
        <v>514</v>
      </c>
      <c r="R76" s="15" t="s">
        <v>515</v>
      </c>
      <c r="S76" s="15" t="s">
        <v>516</v>
      </c>
      <c r="T76" s="15">
        <v>0</v>
      </c>
      <c r="U76" s="15" t="s">
        <v>517</v>
      </c>
      <c r="V76" s="15">
        <v>2523</v>
      </c>
      <c r="W76" s="15" t="s">
        <v>518</v>
      </c>
      <c r="X76" s="15">
        <v>8</v>
      </c>
      <c r="Y76" s="15" t="s">
        <v>519</v>
      </c>
      <c r="Z76" s="15">
        <v>6110</v>
      </c>
      <c r="AA76" s="15">
        <v>-1</v>
      </c>
      <c r="AB76" s="15" t="s">
        <v>129</v>
      </c>
      <c r="AD76" s="15">
        <v>6110</v>
      </c>
      <c r="AF76" s="15">
        <v>9806</v>
      </c>
      <c r="AH76" s="15">
        <v>9806</v>
      </c>
      <c r="AI76" s="15">
        <v>0</v>
      </c>
    </row>
    <row r="77" spans="1:35">
      <c r="A77" s="15" t="s">
        <v>594</v>
      </c>
      <c r="B77" s="15">
        <v>2012</v>
      </c>
      <c r="C77" s="15">
        <v>2012</v>
      </c>
      <c r="D77" s="15">
        <v>2012</v>
      </c>
      <c r="E77" s="15">
        <v>4</v>
      </c>
      <c r="F77" s="15">
        <v>0</v>
      </c>
      <c r="G77" s="15">
        <v>0</v>
      </c>
      <c r="H77" s="15" t="s">
        <v>510</v>
      </c>
      <c r="I77" s="15">
        <v>36</v>
      </c>
      <c r="J77" s="15" t="s">
        <v>110</v>
      </c>
      <c r="K77" s="15" t="s">
        <v>511</v>
      </c>
      <c r="L77" s="15">
        <v>598</v>
      </c>
      <c r="M77" s="15" t="s">
        <v>564</v>
      </c>
      <c r="N77" s="15" t="s">
        <v>565</v>
      </c>
      <c r="O77" s="15">
        <v>0</v>
      </c>
      <c r="P77" s="15" t="s">
        <v>177</v>
      </c>
      <c r="Q77" s="15" t="s">
        <v>514</v>
      </c>
      <c r="R77" s="15" t="s">
        <v>515</v>
      </c>
      <c r="S77" s="15" t="s">
        <v>516</v>
      </c>
      <c r="T77" s="15">
        <v>0</v>
      </c>
      <c r="U77" s="15" t="s">
        <v>517</v>
      </c>
      <c r="V77" s="15">
        <v>2523</v>
      </c>
      <c r="W77" s="15" t="s">
        <v>518</v>
      </c>
      <c r="X77" s="15">
        <v>8</v>
      </c>
      <c r="Y77" s="15" t="s">
        <v>519</v>
      </c>
      <c r="Z77" s="15">
        <v>18644254</v>
      </c>
      <c r="AA77" s="15">
        <v>-1</v>
      </c>
      <c r="AB77" s="15" t="s">
        <v>129</v>
      </c>
      <c r="AD77" s="15">
        <v>18644254</v>
      </c>
      <c r="AF77" s="15">
        <v>5096867</v>
      </c>
      <c r="AH77" s="15">
        <v>5096867</v>
      </c>
      <c r="AI77" s="15">
        <v>0</v>
      </c>
    </row>
    <row r="78" spans="1:35">
      <c r="A78" s="15" t="s">
        <v>594</v>
      </c>
      <c r="B78" s="15">
        <v>2012</v>
      </c>
      <c r="C78" s="15">
        <v>2012</v>
      </c>
      <c r="D78" s="15">
        <v>2012</v>
      </c>
      <c r="E78" s="15">
        <v>4</v>
      </c>
      <c r="F78" s="15">
        <v>0</v>
      </c>
      <c r="G78" s="15">
        <v>0</v>
      </c>
      <c r="H78" s="15" t="s">
        <v>510</v>
      </c>
      <c r="I78" s="15">
        <v>36</v>
      </c>
      <c r="J78" s="15" t="s">
        <v>110</v>
      </c>
      <c r="K78" s="15" t="s">
        <v>511</v>
      </c>
      <c r="L78" s="15">
        <v>554</v>
      </c>
      <c r="M78" s="15" t="s">
        <v>566</v>
      </c>
      <c r="N78" s="15" t="s">
        <v>567</v>
      </c>
      <c r="O78" s="15">
        <v>0</v>
      </c>
      <c r="P78" s="15" t="s">
        <v>177</v>
      </c>
      <c r="Q78" s="15" t="s">
        <v>514</v>
      </c>
      <c r="R78" s="15" t="s">
        <v>515</v>
      </c>
      <c r="S78" s="15" t="s">
        <v>516</v>
      </c>
      <c r="T78" s="15">
        <v>0</v>
      </c>
      <c r="U78" s="15" t="s">
        <v>517</v>
      </c>
      <c r="V78" s="15">
        <v>2523</v>
      </c>
      <c r="W78" s="15" t="s">
        <v>518</v>
      </c>
      <c r="X78" s="15">
        <v>8</v>
      </c>
      <c r="Y78" s="15" t="s">
        <v>519</v>
      </c>
      <c r="Z78" s="15">
        <v>3644139</v>
      </c>
      <c r="AA78" s="15">
        <v>-1</v>
      </c>
      <c r="AB78" s="15" t="s">
        <v>129</v>
      </c>
      <c r="AD78" s="15">
        <v>3644139</v>
      </c>
      <c r="AF78" s="15">
        <v>1243141</v>
      </c>
      <c r="AH78" s="15">
        <v>1243141</v>
      </c>
      <c r="AI78" s="15">
        <v>0</v>
      </c>
    </row>
    <row r="79" spans="1:35">
      <c r="A79" s="15" t="s">
        <v>594</v>
      </c>
      <c r="B79" s="15">
        <v>2012</v>
      </c>
      <c r="C79" s="15">
        <v>2012</v>
      </c>
      <c r="D79" s="15">
        <v>2012</v>
      </c>
      <c r="E79" s="15">
        <v>4</v>
      </c>
      <c r="F79" s="15">
        <v>0</v>
      </c>
      <c r="G79" s="15">
        <v>0</v>
      </c>
      <c r="H79" s="15" t="s">
        <v>510</v>
      </c>
      <c r="I79" s="15">
        <v>36</v>
      </c>
      <c r="J79" s="15" t="s">
        <v>110</v>
      </c>
      <c r="K79" s="15" t="s">
        <v>511</v>
      </c>
      <c r="L79" s="15">
        <v>0</v>
      </c>
      <c r="M79" s="15" t="s">
        <v>177</v>
      </c>
      <c r="N79" s="15" t="s">
        <v>514</v>
      </c>
      <c r="O79" s="15">
        <v>0</v>
      </c>
      <c r="P79" s="15" t="s">
        <v>177</v>
      </c>
      <c r="Q79" s="15" t="s">
        <v>514</v>
      </c>
      <c r="R79" s="15" t="s">
        <v>515</v>
      </c>
      <c r="S79" s="15" t="s">
        <v>516</v>
      </c>
      <c r="T79" s="15">
        <v>0</v>
      </c>
      <c r="U79" s="15" t="s">
        <v>517</v>
      </c>
      <c r="V79" s="15">
        <v>2523</v>
      </c>
      <c r="W79" s="15" t="s">
        <v>518</v>
      </c>
      <c r="X79" s="15">
        <v>8</v>
      </c>
      <c r="Y79" s="15" t="s">
        <v>519</v>
      </c>
      <c r="Z79" s="15">
        <v>23722477</v>
      </c>
      <c r="AA79" s="15">
        <v>-1</v>
      </c>
      <c r="AB79" s="15" t="s">
        <v>129</v>
      </c>
      <c r="AD79" s="15">
        <v>23722477</v>
      </c>
      <c r="AF79" s="15">
        <v>7519883</v>
      </c>
      <c r="AH79" s="15">
        <v>7519883</v>
      </c>
      <c r="AI79" s="15">
        <v>0</v>
      </c>
    </row>
    <row r="80" spans="1:35">
      <c r="A80" s="15" t="s">
        <v>594</v>
      </c>
      <c r="B80" s="15">
        <v>2012</v>
      </c>
      <c r="C80" s="15">
        <v>2012</v>
      </c>
      <c r="D80" s="15">
        <v>2012</v>
      </c>
      <c r="E80" s="15">
        <v>4</v>
      </c>
      <c r="F80" s="15">
        <v>0</v>
      </c>
      <c r="G80" s="15">
        <v>0</v>
      </c>
      <c r="H80" s="15" t="s">
        <v>568</v>
      </c>
      <c r="I80" s="15">
        <v>36</v>
      </c>
      <c r="J80" s="15" t="s">
        <v>110</v>
      </c>
      <c r="K80" s="15" t="s">
        <v>511</v>
      </c>
      <c r="L80" s="15">
        <v>704</v>
      </c>
      <c r="M80" s="15" t="s">
        <v>570</v>
      </c>
      <c r="N80" s="15" t="s">
        <v>571</v>
      </c>
      <c r="O80" s="15">
        <v>0</v>
      </c>
      <c r="P80" s="15" t="s">
        <v>177</v>
      </c>
      <c r="Q80" s="15" t="s">
        <v>514</v>
      </c>
      <c r="R80" s="15" t="s">
        <v>515</v>
      </c>
      <c r="S80" s="15" t="s">
        <v>516</v>
      </c>
      <c r="T80" s="15">
        <v>0</v>
      </c>
      <c r="U80" s="15" t="s">
        <v>517</v>
      </c>
      <c r="V80" s="15">
        <v>2523</v>
      </c>
      <c r="W80" s="15" t="s">
        <v>518</v>
      </c>
      <c r="X80" s="15">
        <v>8</v>
      </c>
      <c r="Y80" s="15" t="s">
        <v>519</v>
      </c>
      <c r="Z80" s="15">
        <v>5141518</v>
      </c>
      <c r="AA80" s="15">
        <v>-1</v>
      </c>
      <c r="AB80" s="15" t="s">
        <v>129</v>
      </c>
      <c r="AD80" s="15">
        <v>5141518</v>
      </c>
      <c r="AF80" s="15">
        <v>447770</v>
      </c>
      <c r="AG80" s="15">
        <v>447770</v>
      </c>
      <c r="AI80" s="15">
        <v>0</v>
      </c>
    </row>
    <row r="81" spans="1:35">
      <c r="A81" s="15" t="s">
        <v>594</v>
      </c>
      <c r="B81" s="15">
        <v>2012</v>
      </c>
      <c r="C81" s="15">
        <v>2012</v>
      </c>
      <c r="D81" s="15">
        <v>2012</v>
      </c>
      <c r="E81" s="15">
        <v>4</v>
      </c>
      <c r="F81" s="15">
        <v>0</v>
      </c>
      <c r="G81" s="15">
        <v>0</v>
      </c>
      <c r="H81" s="15" t="s">
        <v>568</v>
      </c>
      <c r="I81" s="15">
        <v>36</v>
      </c>
      <c r="J81" s="15" t="s">
        <v>110</v>
      </c>
      <c r="K81" s="15" t="s">
        <v>511</v>
      </c>
      <c r="L81" s="15">
        <v>752</v>
      </c>
      <c r="M81" s="15" t="s">
        <v>189</v>
      </c>
      <c r="N81" s="15" t="s">
        <v>569</v>
      </c>
      <c r="O81" s="15">
        <v>0</v>
      </c>
      <c r="P81" s="15" t="s">
        <v>177</v>
      </c>
      <c r="Q81" s="15" t="s">
        <v>514</v>
      </c>
      <c r="R81" s="15" t="s">
        <v>515</v>
      </c>
      <c r="S81" s="15" t="s">
        <v>516</v>
      </c>
      <c r="T81" s="15">
        <v>0</v>
      </c>
      <c r="U81" s="15" t="s">
        <v>517</v>
      </c>
      <c r="V81" s="15">
        <v>2523</v>
      </c>
      <c r="W81" s="15" t="s">
        <v>518</v>
      </c>
      <c r="X81" s="15">
        <v>8</v>
      </c>
      <c r="Y81" s="15" t="s">
        <v>519</v>
      </c>
      <c r="Z81" s="15">
        <v>325100</v>
      </c>
      <c r="AA81" s="15">
        <v>-1</v>
      </c>
      <c r="AB81" s="15" t="s">
        <v>129</v>
      </c>
      <c r="AD81" s="15">
        <v>325100</v>
      </c>
      <c r="AF81" s="15">
        <v>192518</v>
      </c>
      <c r="AG81" s="15">
        <v>192518</v>
      </c>
      <c r="AI81" s="15">
        <v>0</v>
      </c>
    </row>
    <row r="82" spans="1:35">
      <c r="A82" s="15" t="s">
        <v>594</v>
      </c>
      <c r="B82" s="15">
        <v>2012</v>
      </c>
      <c r="C82" s="15">
        <v>2012</v>
      </c>
      <c r="D82" s="15">
        <v>2012</v>
      </c>
      <c r="E82" s="15">
        <v>4</v>
      </c>
      <c r="F82" s="15">
        <v>0</v>
      </c>
      <c r="G82" s="15">
        <v>0</v>
      </c>
      <c r="H82" s="15" t="s">
        <v>568</v>
      </c>
      <c r="I82" s="15">
        <v>36</v>
      </c>
      <c r="J82" s="15" t="s">
        <v>110</v>
      </c>
      <c r="K82" s="15" t="s">
        <v>511</v>
      </c>
      <c r="L82" s="15">
        <v>792</v>
      </c>
      <c r="M82" s="15" t="s">
        <v>217</v>
      </c>
      <c r="N82" s="15" t="s">
        <v>573</v>
      </c>
      <c r="O82" s="15">
        <v>0</v>
      </c>
      <c r="P82" s="15" t="s">
        <v>177</v>
      </c>
      <c r="Q82" s="15" t="s">
        <v>514</v>
      </c>
      <c r="R82" s="15" t="s">
        <v>515</v>
      </c>
      <c r="S82" s="15" t="s">
        <v>516</v>
      </c>
      <c r="T82" s="15">
        <v>0</v>
      </c>
      <c r="U82" s="15" t="s">
        <v>517</v>
      </c>
      <c r="V82" s="15">
        <v>2523</v>
      </c>
      <c r="W82" s="15" t="s">
        <v>518</v>
      </c>
      <c r="X82" s="15">
        <v>8</v>
      </c>
      <c r="Y82" s="15" t="s">
        <v>519</v>
      </c>
      <c r="Z82" s="15">
        <v>21190</v>
      </c>
      <c r="AA82" s="15">
        <v>-1</v>
      </c>
      <c r="AB82" s="15" t="s">
        <v>129</v>
      </c>
      <c r="AD82" s="15">
        <v>21190</v>
      </c>
      <c r="AF82" s="15">
        <v>7446</v>
      </c>
      <c r="AG82" s="15">
        <v>7446</v>
      </c>
      <c r="AI82" s="15">
        <v>0</v>
      </c>
    </row>
    <row r="83" spans="1:35">
      <c r="A83" s="15" t="s">
        <v>594</v>
      </c>
      <c r="B83" s="15">
        <v>2012</v>
      </c>
      <c r="C83" s="15">
        <v>2012</v>
      </c>
      <c r="D83" s="15">
        <v>2012</v>
      </c>
      <c r="E83" s="15">
        <v>4</v>
      </c>
      <c r="F83" s="15">
        <v>0</v>
      </c>
      <c r="G83" s="15">
        <v>0</v>
      </c>
      <c r="H83" s="15" t="s">
        <v>568</v>
      </c>
      <c r="I83" s="15">
        <v>36</v>
      </c>
      <c r="J83" s="15" t="s">
        <v>110</v>
      </c>
      <c r="K83" s="15" t="s">
        <v>511</v>
      </c>
      <c r="L83" s="15">
        <v>208</v>
      </c>
      <c r="M83" s="15" t="s">
        <v>195</v>
      </c>
      <c r="N83" s="15" t="s">
        <v>572</v>
      </c>
      <c r="O83" s="15">
        <v>0</v>
      </c>
      <c r="P83" s="15" t="s">
        <v>177</v>
      </c>
      <c r="Q83" s="15" t="s">
        <v>514</v>
      </c>
      <c r="R83" s="15" t="s">
        <v>515</v>
      </c>
      <c r="S83" s="15" t="s">
        <v>516</v>
      </c>
      <c r="T83" s="15">
        <v>0</v>
      </c>
      <c r="U83" s="15" t="s">
        <v>517</v>
      </c>
      <c r="V83" s="15">
        <v>2523</v>
      </c>
      <c r="W83" s="15" t="s">
        <v>518</v>
      </c>
      <c r="X83" s="15">
        <v>8</v>
      </c>
      <c r="Y83" s="15" t="s">
        <v>519</v>
      </c>
      <c r="Z83" s="15">
        <v>318140</v>
      </c>
      <c r="AA83" s="15">
        <v>-1</v>
      </c>
      <c r="AB83" s="15" t="s">
        <v>129</v>
      </c>
      <c r="AD83" s="15">
        <v>318140</v>
      </c>
      <c r="AF83" s="15">
        <v>88876</v>
      </c>
      <c r="AG83" s="15">
        <v>88876</v>
      </c>
      <c r="AI83" s="15">
        <v>0</v>
      </c>
    </row>
    <row r="84" spans="1:35">
      <c r="A84" s="15" t="s">
        <v>594</v>
      </c>
      <c r="B84" s="15">
        <v>2012</v>
      </c>
      <c r="C84" s="15">
        <v>2012</v>
      </c>
      <c r="D84" s="15">
        <v>2012</v>
      </c>
      <c r="E84" s="15">
        <v>4</v>
      </c>
      <c r="F84" s="15">
        <v>0</v>
      </c>
      <c r="G84" s="15">
        <v>0</v>
      </c>
      <c r="H84" s="15" t="s">
        <v>568</v>
      </c>
      <c r="I84" s="15">
        <v>36</v>
      </c>
      <c r="J84" s="15" t="s">
        <v>110</v>
      </c>
      <c r="K84" s="15" t="s">
        <v>511</v>
      </c>
      <c r="L84" s="15">
        <v>608</v>
      </c>
      <c r="M84" s="15" t="s">
        <v>548</v>
      </c>
      <c r="N84" s="15" t="s">
        <v>549</v>
      </c>
      <c r="O84" s="15">
        <v>0</v>
      </c>
      <c r="P84" s="15" t="s">
        <v>177</v>
      </c>
      <c r="Q84" s="15" t="s">
        <v>514</v>
      </c>
      <c r="R84" s="15" t="s">
        <v>515</v>
      </c>
      <c r="S84" s="15" t="s">
        <v>516</v>
      </c>
      <c r="T84" s="15">
        <v>0</v>
      </c>
      <c r="U84" s="15" t="s">
        <v>517</v>
      </c>
      <c r="V84" s="15">
        <v>2523</v>
      </c>
      <c r="W84" s="15" t="s">
        <v>518</v>
      </c>
      <c r="X84" s="15">
        <v>8</v>
      </c>
      <c r="Y84" s="15" t="s">
        <v>519</v>
      </c>
      <c r="Z84" s="15">
        <v>4821300</v>
      </c>
      <c r="AA84" s="15">
        <v>-1</v>
      </c>
      <c r="AB84" s="15" t="s">
        <v>129</v>
      </c>
      <c r="AD84" s="15">
        <v>4821300</v>
      </c>
      <c r="AF84" s="15">
        <v>305204</v>
      </c>
      <c r="AG84" s="15">
        <v>305204</v>
      </c>
      <c r="AI84" s="15">
        <v>0</v>
      </c>
    </row>
    <row r="85" spans="1:35">
      <c r="A85" s="15" t="s">
        <v>594</v>
      </c>
      <c r="B85" s="15">
        <v>2012</v>
      </c>
      <c r="C85" s="15">
        <v>2012</v>
      </c>
      <c r="D85" s="15">
        <v>2012</v>
      </c>
      <c r="E85" s="15">
        <v>4</v>
      </c>
      <c r="F85" s="15">
        <v>0</v>
      </c>
      <c r="G85" s="15">
        <v>0</v>
      </c>
      <c r="H85" s="15" t="s">
        <v>568</v>
      </c>
      <c r="I85" s="15">
        <v>36</v>
      </c>
      <c r="J85" s="15" t="s">
        <v>110</v>
      </c>
      <c r="K85" s="15" t="s">
        <v>511</v>
      </c>
      <c r="L85" s="15">
        <v>620</v>
      </c>
      <c r="M85" s="15" t="s">
        <v>603</v>
      </c>
      <c r="N85" s="15" t="s">
        <v>604</v>
      </c>
      <c r="O85" s="15">
        <v>0</v>
      </c>
      <c r="P85" s="15" t="s">
        <v>177</v>
      </c>
      <c r="Q85" s="15" t="s">
        <v>514</v>
      </c>
      <c r="R85" s="15" t="s">
        <v>515</v>
      </c>
      <c r="S85" s="15" t="s">
        <v>516</v>
      </c>
      <c r="T85" s="15">
        <v>0</v>
      </c>
      <c r="U85" s="15" t="s">
        <v>517</v>
      </c>
      <c r="V85" s="15">
        <v>2523</v>
      </c>
      <c r="W85" s="15" t="s">
        <v>518</v>
      </c>
      <c r="X85" s="15">
        <v>8</v>
      </c>
      <c r="Y85" s="15" t="s">
        <v>519</v>
      </c>
      <c r="Z85" s="15">
        <v>287475</v>
      </c>
      <c r="AA85" s="15">
        <v>-1</v>
      </c>
      <c r="AB85" s="15" t="s">
        <v>129</v>
      </c>
      <c r="AD85" s="15">
        <v>287475</v>
      </c>
      <c r="AF85" s="15">
        <v>31591</v>
      </c>
      <c r="AG85" s="15">
        <v>31591</v>
      </c>
      <c r="AI85" s="15">
        <v>0</v>
      </c>
    </row>
    <row r="86" spans="1:35">
      <c r="A86" s="15" t="s">
        <v>594</v>
      </c>
      <c r="B86" s="15">
        <v>2012</v>
      </c>
      <c r="C86" s="15">
        <v>2012</v>
      </c>
      <c r="D86" s="15">
        <v>2012</v>
      </c>
      <c r="E86" s="15">
        <v>4</v>
      </c>
      <c r="F86" s="15">
        <v>0</v>
      </c>
      <c r="G86" s="15">
        <v>0</v>
      </c>
      <c r="H86" s="15" t="s">
        <v>568</v>
      </c>
      <c r="I86" s="15">
        <v>36</v>
      </c>
      <c r="J86" s="15" t="s">
        <v>110</v>
      </c>
      <c r="K86" s="15" t="s">
        <v>511</v>
      </c>
      <c r="L86" s="15">
        <v>598</v>
      </c>
      <c r="M86" s="15" t="s">
        <v>564</v>
      </c>
      <c r="N86" s="15" t="s">
        <v>565</v>
      </c>
      <c r="O86" s="15">
        <v>0</v>
      </c>
      <c r="P86" s="15" t="s">
        <v>177</v>
      </c>
      <c r="Q86" s="15" t="s">
        <v>514</v>
      </c>
      <c r="R86" s="15" t="s">
        <v>515</v>
      </c>
      <c r="S86" s="15" t="s">
        <v>516</v>
      </c>
      <c r="T86" s="15">
        <v>0</v>
      </c>
      <c r="U86" s="15" t="s">
        <v>517</v>
      </c>
      <c r="V86" s="15">
        <v>2523</v>
      </c>
      <c r="W86" s="15" t="s">
        <v>518</v>
      </c>
      <c r="X86" s="15">
        <v>8</v>
      </c>
      <c r="Y86" s="15" t="s">
        <v>519</v>
      </c>
      <c r="Z86" s="15">
        <v>99</v>
      </c>
      <c r="AA86" s="15">
        <v>-1</v>
      </c>
      <c r="AB86" s="15" t="s">
        <v>129</v>
      </c>
      <c r="AD86" s="15">
        <v>99</v>
      </c>
      <c r="AF86" s="15">
        <v>1883</v>
      </c>
      <c r="AG86" s="15">
        <v>1883</v>
      </c>
      <c r="AI86" s="15">
        <v>0</v>
      </c>
    </row>
    <row r="87" spans="1:35">
      <c r="A87" s="15" t="s">
        <v>594</v>
      </c>
      <c r="B87" s="15">
        <v>2012</v>
      </c>
      <c r="C87" s="15">
        <v>2012</v>
      </c>
      <c r="D87" s="15">
        <v>2012</v>
      </c>
      <c r="E87" s="15">
        <v>4</v>
      </c>
      <c r="F87" s="15">
        <v>0</v>
      </c>
      <c r="G87" s="15">
        <v>0</v>
      </c>
      <c r="H87" s="15" t="s">
        <v>568</v>
      </c>
      <c r="I87" s="15">
        <v>36</v>
      </c>
      <c r="J87" s="15" t="s">
        <v>110</v>
      </c>
      <c r="K87" s="15" t="s">
        <v>511</v>
      </c>
      <c r="L87" s="15">
        <v>191</v>
      </c>
      <c r="M87" s="15" t="s">
        <v>574</v>
      </c>
      <c r="N87" s="15" t="s">
        <v>575</v>
      </c>
      <c r="O87" s="15">
        <v>0</v>
      </c>
      <c r="P87" s="15" t="s">
        <v>177</v>
      </c>
      <c r="Q87" s="15" t="s">
        <v>514</v>
      </c>
      <c r="R87" s="15" t="s">
        <v>515</v>
      </c>
      <c r="S87" s="15" t="s">
        <v>516</v>
      </c>
      <c r="T87" s="15">
        <v>0</v>
      </c>
      <c r="U87" s="15" t="s">
        <v>517</v>
      </c>
      <c r="V87" s="15">
        <v>2523</v>
      </c>
      <c r="W87" s="15" t="s">
        <v>518</v>
      </c>
      <c r="X87" s="15">
        <v>8</v>
      </c>
      <c r="Y87" s="15" t="s">
        <v>519</v>
      </c>
      <c r="Z87" s="15">
        <v>1526235</v>
      </c>
      <c r="AA87" s="15">
        <v>-1</v>
      </c>
      <c r="AB87" s="15" t="s">
        <v>129</v>
      </c>
      <c r="AD87" s="15">
        <v>1526235</v>
      </c>
      <c r="AF87" s="15">
        <v>728135</v>
      </c>
      <c r="AG87" s="15">
        <v>728135</v>
      </c>
      <c r="AI87" s="15">
        <v>0</v>
      </c>
    </row>
    <row r="88" spans="1:35">
      <c r="A88" s="15" t="s">
        <v>594</v>
      </c>
      <c r="B88" s="15">
        <v>2012</v>
      </c>
      <c r="C88" s="15">
        <v>2012</v>
      </c>
      <c r="D88" s="15">
        <v>2012</v>
      </c>
      <c r="E88" s="15">
        <v>4</v>
      </c>
      <c r="F88" s="15">
        <v>0</v>
      </c>
      <c r="G88" s="15">
        <v>0</v>
      </c>
      <c r="H88" s="15" t="s">
        <v>568</v>
      </c>
      <c r="I88" s="15">
        <v>36</v>
      </c>
      <c r="J88" s="15" t="s">
        <v>110</v>
      </c>
      <c r="K88" s="15" t="s">
        <v>511</v>
      </c>
      <c r="L88" s="15">
        <v>124</v>
      </c>
      <c r="M88" s="15" t="s">
        <v>542</v>
      </c>
      <c r="N88" s="15" t="s">
        <v>543</v>
      </c>
      <c r="O88" s="15">
        <v>0</v>
      </c>
      <c r="P88" s="15" t="s">
        <v>177</v>
      </c>
      <c r="Q88" s="15" t="s">
        <v>514</v>
      </c>
      <c r="R88" s="15" t="s">
        <v>515</v>
      </c>
      <c r="S88" s="15" t="s">
        <v>516</v>
      </c>
      <c r="T88" s="15">
        <v>0</v>
      </c>
      <c r="U88" s="15" t="s">
        <v>517</v>
      </c>
      <c r="V88" s="15">
        <v>2523</v>
      </c>
      <c r="W88" s="15" t="s">
        <v>518</v>
      </c>
      <c r="X88" s="15">
        <v>8</v>
      </c>
      <c r="Y88" s="15" t="s">
        <v>519</v>
      </c>
      <c r="Z88" s="15">
        <v>9913</v>
      </c>
      <c r="AA88" s="15">
        <v>-1</v>
      </c>
      <c r="AB88" s="15" t="s">
        <v>129</v>
      </c>
      <c r="AD88" s="15">
        <v>9913</v>
      </c>
      <c r="AF88" s="15">
        <v>21904</v>
      </c>
      <c r="AG88" s="15">
        <v>21904</v>
      </c>
      <c r="AI88" s="15">
        <v>0</v>
      </c>
    </row>
    <row r="89" spans="1:35">
      <c r="A89" s="15" t="s">
        <v>594</v>
      </c>
      <c r="B89" s="15">
        <v>2012</v>
      </c>
      <c r="C89" s="15">
        <v>2012</v>
      </c>
      <c r="D89" s="15">
        <v>2012</v>
      </c>
      <c r="E89" s="15">
        <v>4</v>
      </c>
      <c r="F89" s="15">
        <v>0</v>
      </c>
      <c r="G89" s="15">
        <v>0</v>
      </c>
      <c r="H89" s="15" t="s">
        <v>568</v>
      </c>
      <c r="I89" s="15">
        <v>36</v>
      </c>
      <c r="J89" s="15" t="s">
        <v>110</v>
      </c>
      <c r="K89" s="15" t="s">
        <v>511</v>
      </c>
      <c r="L89" s="15">
        <v>724</v>
      </c>
      <c r="M89" s="15" t="s">
        <v>214</v>
      </c>
      <c r="N89" s="15" t="s">
        <v>580</v>
      </c>
      <c r="O89" s="15">
        <v>0</v>
      </c>
      <c r="P89" s="15" t="s">
        <v>177</v>
      </c>
      <c r="Q89" s="15" t="s">
        <v>514</v>
      </c>
      <c r="R89" s="15" t="s">
        <v>515</v>
      </c>
      <c r="S89" s="15" t="s">
        <v>516</v>
      </c>
      <c r="T89" s="15">
        <v>0</v>
      </c>
      <c r="U89" s="15" t="s">
        <v>517</v>
      </c>
      <c r="V89" s="15">
        <v>2523</v>
      </c>
      <c r="W89" s="15" t="s">
        <v>518</v>
      </c>
      <c r="X89" s="15">
        <v>8</v>
      </c>
      <c r="Y89" s="15" t="s">
        <v>519</v>
      </c>
      <c r="Z89" s="15">
        <v>1244105</v>
      </c>
      <c r="AA89" s="15">
        <v>-1</v>
      </c>
      <c r="AB89" s="15" t="s">
        <v>129</v>
      </c>
      <c r="AD89" s="15">
        <v>1244105</v>
      </c>
      <c r="AF89" s="15">
        <v>522397</v>
      </c>
      <c r="AG89" s="15">
        <v>522397</v>
      </c>
      <c r="AI89" s="15">
        <v>0</v>
      </c>
    </row>
    <row r="90" spans="1:35">
      <c r="A90" s="15" t="s">
        <v>594</v>
      </c>
      <c r="B90" s="15">
        <v>2012</v>
      </c>
      <c r="C90" s="15">
        <v>2012</v>
      </c>
      <c r="D90" s="15">
        <v>2012</v>
      </c>
      <c r="E90" s="15">
        <v>4</v>
      </c>
      <c r="F90" s="15">
        <v>0</v>
      </c>
      <c r="G90" s="15">
        <v>0</v>
      </c>
      <c r="H90" s="15" t="s">
        <v>568</v>
      </c>
      <c r="I90" s="15">
        <v>36</v>
      </c>
      <c r="J90" s="15" t="s">
        <v>110</v>
      </c>
      <c r="K90" s="15" t="s">
        <v>511</v>
      </c>
      <c r="L90" s="15">
        <v>360</v>
      </c>
      <c r="M90" s="15" t="s">
        <v>578</v>
      </c>
      <c r="N90" s="15" t="s">
        <v>579</v>
      </c>
      <c r="O90" s="15">
        <v>0</v>
      </c>
      <c r="P90" s="15" t="s">
        <v>177</v>
      </c>
      <c r="Q90" s="15" t="s">
        <v>514</v>
      </c>
      <c r="R90" s="15" t="s">
        <v>515</v>
      </c>
      <c r="S90" s="15" t="s">
        <v>516</v>
      </c>
      <c r="T90" s="15">
        <v>0</v>
      </c>
      <c r="U90" s="15" t="s">
        <v>517</v>
      </c>
      <c r="V90" s="15">
        <v>2523</v>
      </c>
      <c r="W90" s="15" t="s">
        <v>518</v>
      </c>
      <c r="X90" s="15">
        <v>8</v>
      </c>
      <c r="Y90" s="15" t="s">
        <v>519</v>
      </c>
      <c r="Z90" s="15">
        <v>122144667</v>
      </c>
      <c r="AA90" s="15">
        <v>-1</v>
      </c>
      <c r="AB90" s="15" t="s">
        <v>129</v>
      </c>
      <c r="AD90" s="15">
        <v>122144667</v>
      </c>
      <c r="AF90" s="15">
        <v>4269727</v>
      </c>
      <c r="AG90" s="15">
        <v>4269727</v>
      </c>
      <c r="AI90" s="15">
        <v>0</v>
      </c>
    </row>
    <row r="91" spans="1:35">
      <c r="A91" s="15" t="s">
        <v>594</v>
      </c>
      <c r="B91" s="15">
        <v>2012</v>
      </c>
      <c r="C91" s="15">
        <v>2012</v>
      </c>
      <c r="D91" s="15">
        <v>2012</v>
      </c>
      <c r="E91" s="15">
        <v>4</v>
      </c>
      <c r="F91" s="15">
        <v>0</v>
      </c>
      <c r="G91" s="15">
        <v>0</v>
      </c>
      <c r="H91" s="15" t="s">
        <v>568</v>
      </c>
      <c r="I91" s="15">
        <v>36</v>
      </c>
      <c r="J91" s="15" t="s">
        <v>110</v>
      </c>
      <c r="K91" s="15" t="s">
        <v>511</v>
      </c>
      <c r="L91" s="15">
        <v>458</v>
      </c>
      <c r="M91" s="15" t="s">
        <v>180</v>
      </c>
      <c r="N91" s="15" t="s">
        <v>557</v>
      </c>
      <c r="O91" s="15">
        <v>0</v>
      </c>
      <c r="P91" s="15" t="s">
        <v>177</v>
      </c>
      <c r="Q91" s="15" t="s">
        <v>514</v>
      </c>
      <c r="R91" s="15" t="s">
        <v>515</v>
      </c>
      <c r="S91" s="15" t="s">
        <v>516</v>
      </c>
      <c r="T91" s="15">
        <v>0</v>
      </c>
      <c r="U91" s="15" t="s">
        <v>517</v>
      </c>
      <c r="V91" s="15">
        <v>2523</v>
      </c>
      <c r="W91" s="15" t="s">
        <v>518</v>
      </c>
      <c r="X91" s="15">
        <v>8</v>
      </c>
      <c r="Y91" s="15" t="s">
        <v>519</v>
      </c>
      <c r="Z91" s="15">
        <v>56312364</v>
      </c>
      <c r="AA91" s="15">
        <v>-1</v>
      </c>
      <c r="AB91" s="15" t="s">
        <v>129</v>
      </c>
      <c r="AD91" s="15">
        <v>56312364</v>
      </c>
      <c r="AF91" s="15">
        <v>8488772</v>
      </c>
      <c r="AG91" s="15">
        <v>8488772</v>
      </c>
      <c r="AI91" s="15">
        <v>0</v>
      </c>
    </row>
    <row r="92" spans="1:35">
      <c r="A92" s="15" t="s">
        <v>594</v>
      </c>
      <c r="B92" s="15">
        <v>2012</v>
      </c>
      <c r="C92" s="15">
        <v>2012</v>
      </c>
      <c r="D92" s="15">
        <v>2012</v>
      </c>
      <c r="E92" s="15">
        <v>4</v>
      </c>
      <c r="F92" s="15">
        <v>0</v>
      </c>
      <c r="G92" s="15">
        <v>0</v>
      </c>
      <c r="H92" s="15" t="s">
        <v>568</v>
      </c>
      <c r="I92" s="15">
        <v>36</v>
      </c>
      <c r="J92" s="15" t="s">
        <v>110</v>
      </c>
      <c r="K92" s="15" t="s">
        <v>511</v>
      </c>
      <c r="L92" s="15">
        <v>702</v>
      </c>
      <c r="M92" s="15" t="s">
        <v>211</v>
      </c>
      <c r="N92" s="15" t="s">
        <v>563</v>
      </c>
      <c r="O92" s="15">
        <v>0</v>
      </c>
      <c r="P92" s="15" t="s">
        <v>177</v>
      </c>
      <c r="Q92" s="15" t="s">
        <v>514</v>
      </c>
      <c r="R92" s="15" t="s">
        <v>515</v>
      </c>
      <c r="S92" s="15" t="s">
        <v>516</v>
      </c>
      <c r="T92" s="15">
        <v>0</v>
      </c>
      <c r="U92" s="15" t="s">
        <v>517</v>
      </c>
      <c r="V92" s="15">
        <v>2523</v>
      </c>
      <c r="W92" s="15" t="s">
        <v>518</v>
      </c>
      <c r="X92" s="15">
        <v>8</v>
      </c>
      <c r="Y92" s="15" t="s">
        <v>519</v>
      </c>
      <c r="Z92" s="15">
        <v>10274</v>
      </c>
      <c r="AA92" s="15">
        <v>-1</v>
      </c>
      <c r="AB92" s="15" t="s">
        <v>129</v>
      </c>
      <c r="AD92" s="15">
        <v>10274</v>
      </c>
      <c r="AF92" s="15">
        <v>16804</v>
      </c>
      <c r="AG92" s="15">
        <v>16804</v>
      </c>
      <c r="AI92" s="15">
        <v>0</v>
      </c>
    </row>
    <row r="93" spans="1:35">
      <c r="A93" s="15" t="s">
        <v>594</v>
      </c>
      <c r="B93" s="15">
        <v>2012</v>
      </c>
      <c r="C93" s="15">
        <v>2012</v>
      </c>
      <c r="D93" s="15">
        <v>2012</v>
      </c>
      <c r="E93" s="15">
        <v>4</v>
      </c>
      <c r="F93" s="15">
        <v>0</v>
      </c>
      <c r="G93" s="15">
        <v>0</v>
      </c>
      <c r="H93" s="15" t="s">
        <v>568</v>
      </c>
      <c r="I93" s="15">
        <v>36</v>
      </c>
      <c r="J93" s="15" t="s">
        <v>110</v>
      </c>
      <c r="K93" s="15" t="s">
        <v>511</v>
      </c>
      <c r="L93" s="15">
        <v>528</v>
      </c>
      <c r="M93" s="15" t="s">
        <v>581</v>
      </c>
      <c r="N93" s="15" t="s">
        <v>582</v>
      </c>
      <c r="O93" s="15">
        <v>0</v>
      </c>
      <c r="P93" s="15" t="s">
        <v>177</v>
      </c>
      <c r="Q93" s="15" t="s">
        <v>514</v>
      </c>
      <c r="R93" s="15" t="s">
        <v>515</v>
      </c>
      <c r="S93" s="15" t="s">
        <v>516</v>
      </c>
      <c r="T93" s="15">
        <v>0</v>
      </c>
      <c r="U93" s="15" t="s">
        <v>517</v>
      </c>
      <c r="V93" s="15">
        <v>2523</v>
      </c>
      <c r="W93" s="15" t="s">
        <v>518</v>
      </c>
      <c r="X93" s="15">
        <v>8</v>
      </c>
      <c r="Y93" s="15" t="s">
        <v>519</v>
      </c>
      <c r="Z93" s="15">
        <v>731558</v>
      </c>
      <c r="AA93" s="15">
        <v>-1</v>
      </c>
      <c r="AB93" s="15" t="s">
        <v>129</v>
      </c>
      <c r="AD93" s="15">
        <v>731558</v>
      </c>
      <c r="AF93" s="15">
        <v>588970</v>
      </c>
      <c r="AG93" s="15">
        <v>588970</v>
      </c>
      <c r="AI93" s="15">
        <v>0</v>
      </c>
    </row>
    <row r="94" spans="1:35">
      <c r="A94" s="15" t="s">
        <v>594</v>
      </c>
      <c r="B94" s="15">
        <v>2012</v>
      </c>
      <c r="C94" s="15">
        <v>2012</v>
      </c>
      <c r="D94" s="15">
        <v>2012</v>
      </c>
      <c r="E94" s="15">
        <v>4</v>
      </c>
      <c r="F94" s="15">
        <v>0</v>
      </c>
      <c r="G94" s="15">
        <v>0</v>
      </c>
      <c r="H94" s="15" t="s">
        <v>568</v>
      </c>
      <c r="I94" s="15">
        <v>36</v>
      </c>
      <c r="J94" s="15" t="s">
        <v>110</v>
      </c>
      <c r="K94" s="15" t="s">
        <v>511</v>
      </c>
      <c r="L94" s="15">
        <v>764</v>
      </c>
      <c r="M94" s="15" t="s">
        <v>198</v>
      </c>
      <c r="N94" s="15" t="s">
        <v>556</v>
      </c>
      <c r="O94" s="15">
        <v>0</v>
      </c>
      <c r="P94" s="15" t="s">
        <v>177</v>
      </c>
      <c r="Q94" s="15" t="s">
        <v>514</v>
      </c>
      <c r="R94" s="15" t="s">
        <v>515</v>
      </c>
      <c r="S94" s="15" t="s">
        <v>516</v>
      </c>
      <c r="T94" s="15">
        <v>0</v>
      </c>
      <c r="U94" s="15" t="s">
        <v>517</v>
      </c>
      <c r="V94" s="15">
        <v>2523</v>
      </c>
      <c r="W94" s="15" t="s">
        <v>518</v>
      </c>
      <c r="X94" s="15">
        <v>8</v>
      </c>
      <c r="Y94" s="15" t="s">
        <v>519</v>
      </c>
      <c r="Z94" s="15">
        <v>168771808</v>
      </c>
      <c r="AA94" s="15">
        <v>-1</v>
      </c>
      <c r="AB94" s="15" t="s">
        <v>129</v>
      </c>
      <c r="AD94" s="15">
        <v>168771808</v>
      </c>
      <c r="AF94" s="15">
        <v>9545977</v>
      </c>
      <c r="AG94" s="15">
        <v>9545977</v>
      </c>
      <c r="AI94" s="15">
        <v>0</v>
      </c>
    </row>
    <row r="95" spans="1:35">
      <c r="A95" s="15" t="s">
        <v>594</v>
      </c>
      <c r="B95" s="15">
        <v>2012</v>
      </c>
      <c r="C95" s="15">
        <v>2012</v>
      </c>
      <c r="D95" s="15">
        <v>2012</v>
      </c>
      <c r="E95" s="15">
        <v>4</v>
      </c>
      <c r="F95" s="15">
        <v>0</v>
      </c>
      <c r="G95" s="15">
        <v>0</v>
      </c>
      <c r="H95" s="15" t="s">
        <v>568</v>
      </c>
      <c r="I95" s="15">
        <v>36</v>
      </c>
      <c r="J95" s="15" t="s">
        <v>110</v>
      </c>
      <c r="K95" s="15" t="s">
        <v>511</v>
      </c>
      <c r="L95" s="15">
        <v>490</v>
      </c>
      <c r="M95" s="15" t="s">
        <v>546</v>
      </c>
      <c r="N95" s="15" t="s">
        <v>547</v>
      </c>
      <c r="O95" s="15">
        <v>0</v>
      </c>
      <c r="P95" s="15" t="s">
        <v>177</v>
      </c>
      <c r="Q95" s="15" t="s">
        <v>514</v>
      </c>
      <c r="R95" s="15" t="s">
        <v>515</v>
      </c>
      <c r="S95" s="15" t="s">
        <v>516</v>
      </c>
      <c r="T95" s="15">
        <v>0</v>
      </c>
      <c r="U95" s="15" t="s">
        <v>517</v>
      </c>
      <c r="V95" s="15">
        <v>2523</v>
      </c>
      <c r="W95" s="15" t="s">
        <v>518</v>
      </c>
      <c r="X95" s="15">
        <v>8</v>
      </c>
      <c r="Y95" s="15" t="s">
        <v>519</v>
      </c>
      <c r="Z95" s="15">
        <v>336100000</v>
      </c>
      <c r="AA95" s="15">
        <v>-1</v>
      </c>
      <c r="AB95" s="15" t="s">
        <v>129</v>
      </c>
      <c r="AD95" s="15">
        <v>336100000</v>
      </c>
      <c r="AF95" s="15">
        <v>15219652</v>
      </c>
      <c r="AG95" s="15">
        <v>15219652</v>
      </c>
      <c r="AI95" s="15">
        <v>0</v>
      </c>
    </row>
    <row r="96" spans="1:35">
      <c r="A96" s="15" t="s">
        <v>594</v>
      </c>
      <c r="B96" s="15">
        <v>2012</v>
      </c>
      <c r="C96" s="15">
        <v>2012</v>
      </c>
      <c r="D96" s="15">
        <v>2012</v>
      </c>
      <c r="E96" s="15">
        <v>4</v>
      </c>
      <c r="F96" s="15">
        <v>0</v>
      </c>
      <c r="G96" s="15">
        <v>0</v>
      </c>
      <c r="H96" s="15" t="s">
        <v>568</v>
      </c>
      <c r="I96" s="15">
        <v>36</v>
      </c>
      <c r="J96" s="15" t="s">
        <v>110</v>
      </c>
      <c r="K96" s="15" t="s">
        <v>511</v>
      </c>
      <c r="L96" s="15">
        <v>410</v>
      </c>
      <c r="M96" s="15" t="s">
        <v>550</v>
      </c>
      <c r="N96" s="15" t="s">
        <v>551</v>
      </c>
      <c r="O96" s="15">
        <v>0</v>
      </c>
      <c r="P96" s="15" t="s">
        <v>177</v>
      </c>
      <c r="Q96" s="15" t="s">
        <v>514</v>
      </c>
      <c r="R96" s="15" t="s">
        <v>515</v>
      </c>
      <c r="S96" s="15" t="s">
        <v>516</v>
      </c>
      <c r="T96" s="15">
        <v>0</v>
      </c>
      <c r="U96" s="15" t="s">
        <v>517</v>
      </c>
      <c r="V96" s="15">
        <v>2523</v>
      </c>
      <c r="W96" s="15" t="s">
        <v>518</v>
      </c>
      <c r="X96" s="15">
        <v>8</v>
      </c>
      <c r="Y96" s="15" t="s">
        <v>519</v>
      </c>
      <c r="Z96" s="15">
        <v>104479</v>
      </c>
      <c r="AA96" s="15">
        <v>-1</v>
      </c>
      <c r="AB96" s="15" t="s">
        <v>129</v>
      </c>
      <c r="AD96" s="15">
        <v>104479</v>
      </c>
      <c r="AF96" s="15">
        <v>43202</v>
      </c>
      <c r="AG96" s="15">
        <v>43202</v>
      </c>
      <c r="AI96" s="15">
        <v>0</v>
      </c>
    </row>
    <row r="97" spans="1:35">
      <c r="A97" s="15" t="s">
        <v>594</v>
      </c>
      <c r="B97" s="15">
        <v>2012</v>
      </c>
      <c r="C97" s="15">
        <v>2012</v>
      </c>
      <c r="D97" s="15">
        <v>2012</v>
      </c>
      <c r="E97" s="15">
        <v>4</v>
      </c>
      <c r="F97" s="15">
        <v>0</v>
      </c>
      <c r="G97" s="15">
        <v>0</v>
      </c>
      <c r="H97" s="15" t="s">
        <v>568</v>
      </c>
      <c r="I97" s="15">
        <v>36</v>
      </c>
      <c r="J97" s="15" t="s">
        <v>110</v>
      </c>
      <c r="K97" s="15" t="s">
        <v>511</v>
      </c>
      <c r="L97" s="15">
        <v>251</v>
      </c>
      <c r="M97" s="15" t="s">
        <v>113</v>
      </c>
      <c r="N97" s="15" t="s">
        <v>583</v>
      </c>
      <c r="O97" s="15">
        <v>0</v>
      </c>
      <c r="P97" s="15" t="s">
        <v>177</v>
      </c>
      <c r="Q97" s="15" t="s">
        <v>514</v>
      </c>
      <c r="R97" s="15" t="s">
        <v>515</v>
      </c>
      <c r="S97" s="15" t="s">
        <v>516</v>
      </c>
      <c r="T97" s="15">
        <v>0</v>
      </c>
      <c r="U97" s="15" t="s">
        <v>517</v>
      </c>
      <c r="V97" s="15">
        <v>2523</v>
      </c>
      <c r="W97" s="15" t="s">
        <v>518</v>
      </c>
      <c r="X97" s="15">
        <v>8</v>
      </c>
      <c r="Y97" s="15" t="s">
        <v>519</v>
      </c>
      <c r="Z97" s="15">
        <v>3892200</v>
      </c>
      <c r="AA97" s="15">
        <v>-1</v>
      </c>
      <c r="AB97" s="15" t="s">
        <v>129</v>
      </c>
      <c r="AD97" s="15">
        <v>3892200</v>
      </c>
      <c r="AF97" s="15">
        <v>2725868</v>
      </c>
      <c r="AG97" s="15">
        <v>2725868</v>
      </c>
      <c r="AI97" s="15">
        <v>0</v>
      </c>
    </row>
    <row r="98" spans="1:35">
      <c r="A98" s="15" t="s">
        <v>594</v>
      </c>
      <c r="B98" s="15">
        <v>2012</v>
      </c>
      <c r="C98" s="15">
        <v>2012</v>
      </c>
      <c r="D98" s="15">
        <v>2012</v>
      </c>
      <c r="E98" s="15">
        <v>4</v>
      </c>
      <c r="F98" s="15">
        <v>0</v>
      </c>
      <c r="G98" s="15">
        <v>0</v>
      </c>
      <c r="H98" s="15" t="s">
        <v>568</v>
      </c>
      <c r="I98" s="15">
        <v>36</v>
      </c>
      <c r="J98" s="15" t="s">
        <v>110</v>
      </c>
      <c r="K98" s="15" t="s">
        <v>511</v>
      </c>
      <c r="L98" s="15">
        <v>392</v>
      </c>
      <c r="M98" s="15" t="s">
        <v>223</v>
      </c>
      <c r="N98" s="15" t="s">
        <v>584</v>
      </c>
      <c r="O98" s="15">
        <v>0</v>
      </c>
      <c r="P98" s="15" t="s">
        <v>177</v>
      </c>
      <c r="Q98" s="15" t="s">
        <v>514</v>
      </c>
      <c r="R98" s="15" t="s">
        <v>515</v>
      </c>
      <c r="S98" s="15" t="s">
        <v>516</v>
      </c>
      <c r="T98" s="15">
        <v>0</v>
      </c>
      <c r="U98" s="15" t="s">
        <v>517</v>
      </c>
      <c r="V98" s="15">
        <v>2523</v>
      </c>
      <c r="W98" s="15" t="s">
        <v>518</v>
      </c>
      <c r="X98" s="15">
        <v>8</v>
      </c>
      <c r="Y98" s="15" t="s">
        <v>519</v>
      </c>
      <c r="Z98" s="15">
        <v>1185982462</v>
      </c>
      <c r="AA98" s="15">
        <v>-1</v>
      </c>
      <c r="AB98" s="15" t="s">
        <v>129</v>
      </c>
      <c r="AD98" s="15">
        <v>1185982462</v>
      </c>
      <c r="AF98" s="15">
        <v>48937113</v>
      </c>
      <c r="AG98" s="15">
        <v>48937113</v>
      </c>
      <c r="AI98" s="15">
        <v>0</v>
      </c>
    </row>
    <row r="99" spans="1:35">
      <c r="A99" s="15" t="s">
        <v>594</v>
      </c>
      <c r="B99" s="15">
        <v>2012</v>
      </c>
      <c r="C99" s="15">
        <v>2012</v>
      </c>
      <c r="D99" s="15">
        <v>2012</v>
      </c>
      <c r="E99" s="15">
        <v>4</v>
      </c>
      <c r="F99" s="15">
        <v>0</v>
      </c>
      <c r="G99" s="15">
        <v>0</v>
      </c>
      <c r="H99" s="15" t="s">
        <v>568</v>
      </c>
      <c r="I99" s="15">
        <v>36</v>
      </c>
      <c r="J99" s="15" t="s">
        <v>110</v>
      </c>
      <c r="K99" s="15" t="s">
        <v>511</v>
      </c>
      <c r="L99" s="15">
        <v>699</v>
      </c>
      <c r="M99" s="15" t="s">
        <v>585</v>
      </c>
      <c r="N99" s="15" t="s">
        <v>586</v>
      </c>
      <c r="O99" s="15">
        <v>0</v>
      </c>
      <c r="P99" s="15" t="s">
        <v>177</v>
      </c>
      <c r="Q99" s="15" t="s">
        <v>514</v>
      </c>
      <c r="R99" s="15" t="s">
        <v>515</v>
      </c>
      <c r="S99" s="15" t="s">
        <v>516</v>
      </c>
      <c r="T99" s="15">
        <v>0</v>
      </c>
      <c r="U99" s="15" t="s">
        <v>517</v>
      </c>
      <c r="V99" s="15">
        <v>2523</v>
      </c>
      <c r="W99" s="15" t="s">
        <v>518</v>
      </c>
      <c r="X99" s="15">
        <v>8</v>
      </c>
      <c r="Y99" s="15" t="s">
        <v>519</v>
      </c>
      <c r="Z99" s="15">
        <v>217378</v>
      </c>
      <c r="AA99" s="15">
        <v>-1</v>
      </c>
      <c r="AB99" s="15" t="s">
        <v>129</v>
      </c>
      <c r="AD99" s="15">
        <v>217378</v>
      </c>
      <c r="AF99" s="15">
        <v>59270</v>
      </c>
      <c r="AG99" s="15">
        <v>59270</v>
      </c>
      <c r="AI99" s="15">
        <v>0</v>
      </c>
    </row>
    <row r="100" spans="1:35">
      <c r="A100" s="15" t="s">
        <v>594</v>
      </c>
      <c r="B100" s="15">
        <v>2012</v>
      </c>
      <c r="C100" s="15">
        <v>2012</v>
      </c>
      <c r="D100" s="15">
        <v>2012</v>
      </c>
      <c r="E100" s="15">
        <v>4</v>
      </c>
      <c r="F100" s="15">
        <v>0</v>
      </c>
      <c r="G100" s="15">
        <v>0</v>
      </c>
      <c r="H100" s="15" t="s">
        <v>568</v>
      </c>
      <c r="I100" s="15">
        <v>36</v>
      </c>
      <c r="J100" s="15" t="s">
        <v>110</v>
      </c>
      <c r="K100" s="15" t="s">
        <v>511</v>
      </c>
      <c r="L100" s="15">
        <v>554</v>
      </c>
      <c r="M100" s="15" t="s">
        <v>566</v>
      </c>
      <c r="N100" s="15" t="s">
        <v>567</v>
      </c>
      <c r="O100" s="15">
        <v>0</v>
      </c>
      <c r="P100" s="15" t="s">
        <v>177</v>
      </c>
      <c r="Q100" s="15" t="s">
        <v>514</v>
      </c>
      <c r="R100" s="15" t="s">
        <v>515</v>
      </c>
      <c r="S100" s="15" t="s">
        <v>516</v>
      </c>
      <c r="T100" s="15">
        <v>0</v>
      </c>
      <c r="U100" s="15" t="s">
        <v>517</v>
      </c>
      <c r="V100" s="15">
        <v>2523</v>
      </c>
      <c r="W100" s="15" t="s">
        <v>518</v>
      </c>
      <c r="X100" s="15">
        <v>8</v>
      </c>
      <c r="Y100" s="15" t="s">
        <v>519</v>
      </c>
      <c r="Z100" s="15">
        <v>87244</v>
      </c>
      <c r="AA100" s="15">
        <v>-1</v>
      </c>
      <c r="AB100" s="15" t="s">
        <v>129</v>
      </c>
      <c r="AD100" s="15">
        <v>87244</v>
      </c>
      <c r="AF100" s="15">
        <v>37485</v>
      </c>
      <c r="AG100" s="15">
        <v>37485</v>
      </c>
      <c r="AI100" s="15">
        <v>0</v>
      </c>
    </row>
    <row r="101" spans="1:35">
      <c r="A101" s="15" t="s">
        <v>594</v>
      </c>
      <c r="B101" s="15">
        <v>2012</v>
      </c>
      <c r="C101" s="15">
        <v>2012</v>
      </c>
      <c r="D101" s="15">
        <v>2012</v>
      </c>
      <c r="E101" s="15">
        <v>4</v>
      </c>
      <c r="F101" s="15">
        <v>0</v>
      </c>
      <c r="G101" s="15">
        <v>0</v>
      </c>
      <c r="H101" s="15" t="s">
        <v>568</v>
      </c>
      <c r="I101" s="15">
        <v>36</v>
      </c>
      <c r="J101" s="15" t="s">
        <v>110</v>
      </c>
      <c r="K101" s="15" t="s">
        <v>511</v>
      </c>
      <c r="L101" s="15">
        <v>826</v>
      </c>
      <c r="M101" s="15" t="s">
        <v>589</v>
      </c>
      <c r="N101" s="15" t="s">
        <v>590</v>
      </c>
      <c r="O101" s="15">
        <v>0</v>
      </c>
      <c r="P101" s="15" t="s">
        <v>177</v>
      </c>
      <c r="Q101" s="15" t="s">
        <v>514</v>
      </c>
      <c r="R101" s="15" t="s">
        <v>515</v>
      </c>
      <c r="S101" s="15" t="s">
        <v>516</v>
      </c>
      <c r="T101" s="15">
        <v>0</v>
      </c>
      <c r="U101" s="15" t="s">
        <v>517</v>
      </c>
      <c r="V101" s="15">
        <v>2523</v>
      </c>
      <c r="W101" s="15" t="s">
        <v>518</v>
      </c>
      <c r="X101" s="15">
        <v>8</v>
      </c>
      <c r="Y101" s="15" t="s">
        <v>519</v>
      </c>
      <c r="Z101" s="15">
        <v>38311</v>
      </c>
      <c r="AA101" s="15">
        <v>-1</v>
      </c>
      <c r="AB101" s="15" t="s">
        <v>129</v>
      </c>
      <c r="AD101" s="15">
        <v>38311</v>
      </c>
      <c r="AF101" s="15">
        <v>35618</v>
      </c>
      <c r="AG101" s="15">
        <v>35618</v>
      </c>
      <c r="AI101" s="15">
        <v>0</v>
      </c>
    </row>
    <row r="102" spans="1:35">
      <c r="A102" s="15" t="s">
        <v>594</v>
      </c>
      <c r="B102" s="15">
        <v>2012</v>
      </c>
      <c r="C102" s="15">
        <v>2012</v>
      </c>
      <c r="D102" s="15">
        <v>2012</v>
      </c>
      <c r="E102" s="15">
        <v>4</v>
      </c>
      <c r="F102" s="15">
        <v>0</v>
      </c>
      <c r="G102" s="15">
        <v>0</v>
      </c>
      <c r="H102" s="15" t="s">
        <v>568</v>
      </c>
      <c r="I102" s="15">
        <v>36</v>
      </c>
      <c r="J102" s="15" t="s">
        <v>110</v>
      </c>
      <c r="K102" s="15" t="s">
        <v>511</v>
      </c>
      <c r="L102" s="15">
        <v>276</v>
      </c>
      <c r="M102" s="15" t="s">
        <v>591</v>
      </c>
      <c r="N102" s="15" t="s">
        <v>592</v>
      </c>
      <c r="O102" s="15">
        <v>0</v>
      </c>
      <c r="P102" s="15" t="s">
        <v>177</v>
      </c>
      <c r="Q102" s="15" t="s">
        <v>514</v>
      </c>
      <c r="R102" s="15" t="s">
        <v>515</v>
      </c>
      <c r="S102" s="15" t="s">
        <v>516</v>
      </c>
      <c r="T102" s="15">
        <v>0</v>
      </c>
      <c r="U102" s="15" t="s">
        <v>517</v>
      </c>
      <c r="V102" s="15">
        <v>2523</v>
      </c>
      <c r="W102" s="15" t="s">
        <v>518</v>
      </c>
      <c r="X102" s="15">
        <v>8</v>
      </c>
      <c r="Y102" s="15" t="s">
        <v>519</v>
      </c>
      <c r="Z102" s="15">
        <v>38074</v>
      </c>
      <c r="AA102" s="15">
        <v>-1</v>
      </c>
      <c r="AB102" s="15" t="s">
        <v>129</v>
      </c>
      <c r="AD102" s="15">
        <v>38074</v>
      </c>
      <c r="AF102" s="15">
        <v>23868</v>
      </c>
      <c r="AG102" s="15">
        <v>23868</v>
      </c>
      <c r="AI102" s="15">
        <v>0</v>
      </c>
    </row>
    <row r="103" spans="1:35">
      <c r="A103" s="15" t="s">
        <v>594</v>
      </c>
      <c r="B103" s="15">
        <v>2012</v>
      </c>
      <c r="C103" s="15">
        <v>2012</v>
      </c>
      <c r="D103" s="15">
        <v>2012</v>
      </c>
      <c r="E103" s="15">
        <v>4</v>
      </c>
      <c r="F103" s="15">
        <v>0</v>
      </c>
      <c r="G103" s="15">
        <v>0</v>
      </c>
      <c r="H103" s="15" t="s">
        <v>568</v>
      </c>
      <c r="I103" s="15">
        <v>36</v>
      </c>
      <c r="J103" s="15" t="s">
        <v>110</v>
      </c>
      <c r="K103" s="15" t="s">
        <v>511</v>
      </c>
      <c r="L103" s="15">
        <v>842</v>
      </c>
      <c r="M103" s="15" t="s">
        <v>593</v>
      </c>
      <c r="N103" s="15" t="s">
        <v>593</v>
      </c>
      <c r="O103" s="15">
        <v>0</v>
      </c>
      <c r="P103" s="15" t="s">
        <v>177</v>
      </c>
      <c r="Q103" s="15" t="s">
        <v>514</v>
      </c>
      <c r="R103" s="15" t="s">
        <v>515</v>
      </c>
      <c r="S103" s="15" t="s">
        <v>516</v>
      </c>
      <c r="T103" s="15">
        <v>0</v>
      </c>
      <c r="U103" s="15" t="s">
        <v>517</v>
      </c>
      <c r="V103" s="15">
        <v>2523</v>
      </c>
      <c r="W103" s="15" t="s">
        <v>518</v>
      </c>
      <c r="X103" s="15">
        <v>8</v>
      </c>
      <c r="Y103" s="15" t="s">
        <v>519</v>
      </c>
      <c r="Z103" s="15">
        <v>1384259</v>
      </c>
      <c r="AA103" s="15">
        <v>-1</v>
      </c>
      <c r="AB103" s="15" t="s">
        <v>129</v>
      </c>
      <c r="AD103" s="15">
        <v>1384259</v>
      </c>
      <c r="AF103" s="15">
        <v>673973</v>
      </c>
      <c r="AG103" s="15">
        <v>673973</v>
      </c>
      <c r="AI103" s="15">
        <v>0</v>
      </c>
    </row>
    <row r="104" spans="1:35">
      <c r="A104" s="15" t="s">
        <v>594</v>
      </c>
      <c r="B104" s="15">
        <v>2012</v>
      </c>
      <c r="C104" s="15">
        <v>2012</v>
      </c>
      <c r="D104" s="15">
        <v>2012</v>
      </c>
      <c r="E104" s="15">
        <v>4</v>
      </c>
      <c r="F104" s="15">
        <v>0</v>
      </c>
      <c r="G104" s="15">
        <v>0</v>
      </c>
      <c r="H104" s="15" t="s">
        <v>568</v>
      </c>
      <c r="I104" s="15">
        <v>36</v>
      </c>
      <c r="J104" s="15" t="s">
        <v>110</v>
      </c>
      <c r="K104" s="15" t="s">
        <v>511</v>
      </c>
      <c r="L104" s="15">
        <v>156</v>
      </c>
      <c r="M104" s="15" t="s">
        <v>183</v>
      </c>
      <c r="N104" s="15" t="s">
        <v>562</v>
      </c>
      <c r="O104" s="15">
        <v>0</v>
      </c>
      <c r="P104" s="15" t="s">
        <v>177</v>
      </c>
      <c r="Q104" s="15" t="s">
        <v>514</v>
      </c>
      <c r="R104" s="15" t="s">
        <v>515</v>
      </c>
      <c r="S104" s="15" t="s">
        <v>516</v>
      </c>
      <c r="T104" s="15">
        <v>0</v>
      </c>
      <c r="U104" s="15" t="s">
        <v>517</v>
      </c>
      <c r="V104" s="15">
        <v>2523</v>
      </c>
      <c r="W104" s="15" t="s">
        <v>518</v>
      </c>
      <c r="X104" s="15">
        <v>8</v>
      </c>
      <c r="Y104" s="15" t="s">
        <v>519</v>
      </c>
      <c r="Z104" s="15">
        <v>549166412</v>
      </c>
      <c r="AA104" s="15">
        <v>-1</v>
      </c>
      <c r="AB104" s="15" t="s">
        <v>129</v>
      </c>
      <c r="AD104" s="15">
        <v>549166412</v>
      </c>
      <c r="AF104" s="15">
        <v>32765355</v>
      </c>
      <c r="AG104" s="15">
        <v>32765355</v>
      </c>
      <c r="AI104" s="15">
        <v>0</v>
      </c>
    </row>
    <row r="105" spans="1:35">
      <c r="A105" s="15" t="s">
        <v>594</v>
      </c>
      <c r="B105" s="15">
        <v>2012</v>
      </c>
      <c r="C105" s="15">
        <v>2012</v>
      </c>
      <c r="D105" s="15">
        <v>2012</v>
      </c>
      <c r="E105" s="15">
        <v>4</v>
      </c>
      <c r="F105" s="15">
        <v>0</v>
      </c>
      <c r="G105" s="15">
        <v>0</v>
      </c>
      <c r="H105" s="15" t="s">
        <v>568</v>
      </c>
      <c r="I105" s="15">
        <v>36</v>
      </c>
      <c r="J105" s="15" t="s">
        <v>110</v>
      </c>
      <c r="K105" s="15" t="s">
        <v>511</v>
      </c>
      <c r="L105" s="15">
        <v>0</v>
      </c>
      <c r="M105" s="15" t="s">
        <v>177</v>
      </c>
      <c r="N105" s="15" t="s">
        <v>514</v>
      </c>
      <c r="O105" s="15">
        <v>0</v>
      </c>
      <c r="P105" s="15" t="s">
        <v>177</v>
      </c>
      <c r="Q105" s="15" t="s">
        <v>514</v>
      </c>
      <c r="R105" s="15" t="s">
        <v>515</v>
      </c>
      <c r="S105" s="15" t="s">
        <v>516</v>
      </c>
      <c r="T105" s="15">
        <v>0</v>
      </c>
      <c r="U105" s="15" t="s">
        <v>517</v>
      </c>
      <c r="V105" s="15">
        <v>2523</v>
      </c>
      <c r="W105" s="15" t="s">
        <v>518</v>
      </c>
      <c r="X105" s="15">
        <v>8</v>
      </c>
      <c r="Y105" s="15" t="s">
        <v>519</v>
      </c>
      <c r="Z105" s="15">
        <v>2438676564</v>
      </c>
      <c r="AA105" s="15">
        <v>-1</v>
      </c>
      <c r="AB105" s="15" t="s">
        <v>129</v>
      </c>
      <c r="AD105" s="15">
        <v>2438676564</v>
      </c>
      <c r="AF105" s="15">
        <v>125779377</v>
      </c>
      <c r="AG105" s="15">
        <v>125779377</v>
      </c>
      <c r="AI105" s="15">
        <v>0</v>
      </c>
    </row>
    <row r="106" spans="1:35">
      <c r="A106" s="15" t="s">
        <v>594</v>
      </c>
      <c r="B106" s="15">
        <v>2013</v>
      </c>
      <c r="C106" s="15">
        <v>2013</v>
      </c>
      <c r="D106" s="15">
        <v>2013</v>
      </c>
      <c r="E106" s="15">
        <v>4</v>
      </c>
      <c r="F106" s="15">
        <v>0</v>
      </c>
      <c r="G106" s="15">
        <v>0</v>
      </c>
      <c r="H106" s="15" t="s">
        <v>605</v>
      </c>
      <c r="I106" s="15">
        <v>36</v>
      </c>
      <c r="J106" s="15" t="s">
        <v>110</v>
      </c>
      <c r="K106" s="15" t="s">
        <v>511</v>
      </c>
      <c r="L106" s="15">
        <v>36</v>
      </c>
      <c r="M106" s="15" t="s">
        <v>110</v>
      </c>
      <c r="N106" s="15" t="s">
        <v>511</v>
      </c>
      <c r="O106" s="15">
        <v>0</v>
      </c>
      <c r="P106" s="15" t="s">
        <v>177</v>
      </c>
      <c r="Q106" s="15" t="s">
        <v>514</v>
      </c>
      <c r="R106" s="15" t="s">
        <v>515</v>
      </c>
      <c r="S106" s="15" t="s">
        <v>516</v>
      </c>
      <c r="T106" s="15">
        <v>0</v>
      </c>
      <c r="U106" s="15" t="s">
        <v>517</v>
      </c>
      <c r="V106" s="15">
        <v>2523</v>
      </c>
      <c r="W106" s="15" t="s">
        <v>518</v>
      </c>
      <c r="X106" s="15">
        <v>8</v>
      </c>
      <c r="Y106" s="15" t="s">
        <v>519</v>
      </c>
      <c r="Z106" s="15">
        <v>228531</v>
      </c>
      <c r="AA106" s="15">
        <v>-1</v>
      </c>
      <c r="AB106" s="15" t="s">
        <v>129</v>
      </c>
      <c r="AD106" s="15">
        <v>228531</v>
      </c>
      <c r="AF106" s="15">
        <v>31474</v>
      </c>
      <c r="AI106" s="15">
        <v>0</v>
      </c>
    </row>
    <row r="107" spans="1:35">
      <c r="A107" s="15" t="s">
        <v>594</v>
      </c>
      <c r="B107" s="15">
        <v>2013</v>
      </c>
      <c r="C107" s="15">
        <v>2013</v>
      </c>
      <c r="D107" s="15">
        <v>2013</v>
      </c>
      <c r="E107" s="15">
        <v>4</v>
      </c>
      <c r="F107" s="15">
        <v>0</v>
      </c>
      <c r="G107" s="15">
        <v>0</v>
      </c>
      <c r="H107" s="15" t="s">
        <v>605</v>
      </c>
      <c r="I107" s="15">
        <v>36</v>
      </c>
      <c r="J107" s="15" t="s">
        <v>110</v>
      </c>
      <c r="K107" s="15" t="s">
        <v>511</v>
      </c>
      <c r="L107" s="15">
        <v>0</v>
      </c>
      <c r="M107" s="15" t="s">
        <v>177</v>
      </c>
      <c r="N107" s="15" t="s">
        <v>514</v>
      </c>
      <c r="O107" s="15">
        <v>0</v>
      </c>
      <c r="P107" s="15" t="s">
        <v>177</v>
      </c>
      <c r="Q107" s="15" t="s">
        <v>514</v>
      </c>
      <c r="R107" s="15" t="s">
        <v>515</v>
      </c>
      <c r="S107" s="15" t="s">
        <v>516</v>
      </c>
      <c r="T107" s="15">
        <v>0</v>
      </c>
      <c r="U107" s="15" t="s">
        <v>517</v>
      </c>
      <c r="V107" s="15">
        <v>2523</v>
      </c>
      <c r="W107" s="15" t="s">
        <v>518</v>
      </c>
      <c r="X107" s="15">
        <v>8</v>
      </c>
      <c r="Y107" s="15" t="s">
        <v>519</v>
      </c>
      <c r="Z107" s="15">
        <v>228531</v>
      </c>
      <c r="AA107" s="15">
        <v>-1</v>
      </c>
      <c r="AB107" s="15" t="s">
        <v>129</v>
      </c>
      <c r="AD107" s="15">
        <v>228531</v>
      </c>
      <c r="AF107" s="15">
        <v>31474</v>
      </c>
      <c r="AI107" s="15">
        <v>0</v>
      </c>
    </row>
    <row r="108" spans="1:35">
      <c r="A108" s="15" t="s">
        <v>594</v>
      </c>
      <c r="B108" s="15">
        <v>2013</v>
      </c>
      <c r="C108" s="15">
        <v>2013</v>
      </c>
      <c r="D108" s="15">
        <v>2013</v>
      </c>
      <c r="E108" s="15">
        <v>4</v>
      </c>
      <c r="F108" s="15">
        <v>0</v>
      </c>
      <c r="G108" s="15">
        <v>0</v>
      </c>
      <c r="H108" s="15" t="s">
        <v>510</v>
      </c>
      <c r="I108" s="15">
        <v>36</v>
      </c>
      <c r="J108" s="15" t="s">
        <v>110</v>
      </c>
      <c r="K108" s="15" t="s">
        <v>511</v>
      </c>
      <c r="L108" s="15">
        <v>899</v>
      </c>
      <c r="M108" s="15" t="s">
        <v>520</v>
      </c>
      <c r="N108" s="15" t="s">
        <v>521</v>
      </c>
      <c r="O108" s="15">
        <v>0</v>
      </c>
      <c r="P108" s="15" t="s">
        <v>177</v>
      </c>
      <c r="Q108" s="15" t="s">
        <v>514</v>
      </c>
      <c r="R108" s="15" t="s">
        <v>515</v>
      </c>
      <c r="S108" s="15" t="s">
        <v>516</v>
      </c>
      <c r="T108" s="15">
        <v>0</v>
      </c>
      <c r="U108" s="15" t="s">
        <v>517</v>
      </c>
      <c r="V108" s="15">
        <v>2523</v>
      </c>
      <c r="W108" s="15" t="s">
        <v>518</v>
      </c>
      <c r="X108" s="15">
        <v>8</v>
      </c>
      <c r="Y108" s="15" t="s">
        <v>519</v>
      </c>
      <c r="Z108" s="15">
        <v>411505</v>
      </c>
      <c r="AA108" s="15">
        <v>-1</v>
      </c>
      <c r="AB108" s="15" t="s">
        <v>129</v>
      </c>
      <c r="AD108" s="15">
        <v>411505</v>
      </c>
      <c r="AF108" s="15">
        <v>259231</v>
      </c>
      <c r="AH108" s="15">
        <v>259231</v>
      </c>
      <c r="AI108" s="15">
        <v>0</v>
      </c>
    </row>
    <row r="109" spans="1:35">
      <c r="A109" s="15" t="s">
        <v>594</v>
      </c>
      <c r="B109" s="15">
        <v>2013</v>
      </c>
      <c r="C109" s="15">
        <v>2013</v>
      </c>
      <c r="D109" s="15">
        <v>2013</v>
      </c>
      <c r="E109" s="15">
        <v>4</v>
      </c>
      <c r="F109" s="15">
        <v>0</v>
      </c>
      <c r="G109" s="15">
        <v>0</v>
      </c>
      <c r="H109" s="15" t="s">
        <v>510</v>
      </c>
      <c r="I109" s="15">
        <v>36</v>
      </c>
      <c r="J109" s="15" t="s">
        <v>110</v>
      </c>
      <c r="K109" s="15" t="s">
        <v>511</v>
      </c>
      <c r="L109" s="15">
        <v>478</v>
      </c>
      <c r="M109" s="15" t="s">
        <v>606</v>
      </c>
      <c r="N109" s="15" t="s">
        <v>607</v>
      </c>
      <c r="O109" s="15">
        <v>0</v>
      </c>
      <c r="P109" s="15" t="s">
        <v>177</v>
      </c>
      <c r="Q109" s="15" t="s">
        <v>514</v>
      </c>
      <c r="R109" s="15" t="s">
        <v>515</v>
      </c>
      <c r="S109" s="15" t="s">
        <v>516</v>
      </c>
      <c r="T109" s="15">
        <v>0</v>
      </c>
      <c r="U109" s="15" t="s">
        <v>517</v>
      </c>
      <c r="V109" s="15">
        <v>2523</v>
      </c>
      <c r="W109" s="15" t="s">
        <v>518</v>
      </c>
      <c r="X109" s="15">
        <v>8</v>
      </c>
      <c r="Y109" s="15" t="s">
        <v>519</v>
      </c>
      <c r="Z109" s="15">
        <v>4354</v>
      </c>
      <c r="AA109" s="15">
        <v>-1</v>
      </c>
      <c r="AB109" s="15" t="s">
        <v>129</v>
      </c>
      <c r="AD109" s="15">
        <v>4354</v>
      </c>
      <c r="AF109" s="15">
        <v>84565</v>
      </c>
      <c r="AH109" s="15">
        <v>84565</v>
      </c>
      <c r="AI109" s="15">
        <v>0</v>
      </c>
    </row>
    <row r="110" spans="1:35">
      <c r="A110" s="15" t="s">
        <v>594</v>
      </c>
      <c r="B110" s="15">
        <v>2013</v>
      </c>
      <c r="C110" s="15">
        <v>2013</v>
      </c>
      <c r="D110" s="15">
        <v>2013</v>
      </c>
      <c r="E110" s="15">
        <v>4</v>
      </c>
      <c r="F110" s="15">
        <v>0</v>
      </c>
      <c r="G110" s="15">
        <v>0</v>
      </c>
      <c r="H110" s="15" t="s">
        <v>510</v>
      </c>
      <c r="I110" s="15">
        <v>36</v>
      </c>
      <c r="J110" s="15" t="s">
        <v>110</v>
      </c>
      <c r="K110" s="15" t="s">
        <v>511</v>
      </c>
      <c r="L110" s="15">
        <v>166</v>
      </c>
      <c r="M110" s="15" t="s">
        <v>522</v>
      </c>
      <c r="N110" s="15" t="s">
        <v>523</v>
      </c>
      <c r="O110" s="15">
        <v>0</v>
      </c>
      <c r="P110" s="15" t="s">
        <v>177</v>
      </c>
      <c r="Q110" s="15" t="s">
        <v>514</v>
      </c>
      <c r="R110" s="15" t="s">
        <v>515</v>
      </c>
      <c r="S110" s="15" t="s">
        <v>516</v>
      </c>
      <c r="T110" s="15">
        <v>0</v>
      </c>
      <c r="U110" s="15" t="s">
        <v>517</v>
      </c>
      <c r="V110" s="15">
        <v>2523</v>
      </c>
      <c r="W110" s="15" t="s">
        <v>518</v>
      </c>
      <c r="X110" s="15">
        <v>8</v>
      </c>
      <c r="Y110" s="15" t="s">
        <v>519</v>
      </c>
      <c r="Z110" s="15">
        <v>229500</v>
      </c>
      <c r="AA110" s="15">
        <v>-1</v>
      </c>
      <c r="AB110" s="15" t="s">
        <v>129</v>
      </c>
      <c r="AD110" s="15">
        <v>229500</v>
      </c>
      <c r="AF110" s="15">
        <v>70203</v>
      </c>
      <c r="AH110" s="15">
        <v>70203</v>
      </c>
      <c r="AI110" s="15">
        <v>0</v>
      </c>
    </row>
    <row r="111" spans="1:35">
      <c r="A111" s="15" t="s">
        <v>594</v>
      </c>
      <c r="B111" s="15">
        <v>2013</v>
      </c>
      <c r="C111" s="15">
        <v>2013</v>
      </c>
      <c r="D111" s="15">
        <v>2013</v>
      </c>
      <c r="E111" s="15">
        <v>4</v>
      </c>
      <c r="F111" s="15">
        <v>0</v>
      </c>
      <c r="G111" s="15">
        <v>0</v>
      </c>
      <c r="H111" s="15" t="s">
        <v>510</v>
      </c>
      <c r="I111" s="15">
        <v>36</v>
      </c>
      <c r="J111" s="15" t="s">
        <v>110</v>
      </c>
      <c r="K111" s="15" t="s">
        <v>511</v>
      </c>
      <c r="L111" s="15">
        <v>496</v>
      </c>
      <c r="M111" s="15" t="s">
        <v>608</v>
      </c>
      <c r="N111" s="15" t="s">
        <v>609</v>
      </c>
      <c r="O111" s="15">
        <v>0</v>
      </c>
      <c r="P111" s="15" t="s">
        <v>177</v>
      </c>
      <c r="Q111" s="15" t="s">
        <v>514</v>
      </c>
      <c r="R111" s="15" t="s">
        <v>515</v>
      </c>
      <c r="S111" s="15" t="s">
        <v>516</v>
      </c>
      <c r="T111" s="15">
        <v>0</v>
      </c>
      <c r="U111" s="15" t="s">
        <v>517</v>
      </c>
      <c r="V111" s="15">
        <v>2523</v>
      </c>
      <c r="W111" s="15" t="s">
        <v>518</v>
      </c>
      <c r="X111" s="15">
        <v>8</v>
      </c>
      <c r="Y111" s="15" t="s">
        <v>519</v>
      </c>
      <c r="Z111" s="15">
        <v>20400</v>
      </c>
      <c r="AA111" s="15">
        <v>-1</v>
      </c>
      <c r="AB111" s="15" t="s">
        <v>129</v>
      </c>
      <c r="AD111" s="15">
        <v>20400</v>
      </c>
      <c r="AF111" s="15">
        <v>8522</v>
      </c>
      <c r="AH111" s="15">
        <v>8522</v>
      </c>
      <c r="AI111" s="15">
        <v>0</v>
      </c>
    </row>
    <row r="112" spans="1:35">
      <c r="A112" s="15" t="s">
        <v>594</v>
      </c>
      <c r="B112" s="15">
        <v>2013</v>
      </c>
      <c r="C112" s="15">
        <v>2013</v>
      </c>
      <c r="D112" s="15">
        <v>2013</v>
      </c>
      <c r="E112" s="15">
        <v>4</v>
      </c>
      <c r="F112" s="15">
        <v>0</v>
      </c>
      <c r="G112" s="15">
        <v>0</v>
      </c>
      <c r="H112" s="15" t="s">
        <v>510</v>
      </c>
      <c r="I112" s="15">
        <v>36</v>
      </c>
      <c r="J112" s="15" t="s">
        <v>110</v>
      </c>
      <c r="K112" s="15" t="s">
        <v>511</v>
      </c>
      <c r="L112" s="15">
        <v>404</v>
      </c>
      <c r="M112" s="15" t="s">
        <v>610</v>
      </c>
      <c r="N112" s="15" t="s">
        <v>611</v>
      </c>
      <c r="O112" s="15">
        <v>0</v>
      </c>
      <c r="P112" s="15" t="s">
        <v>177</v>
      </c>
      <c r="Q112" s="15" t="s">
        <v>514</v>
      </c>
      <c r="R112" s="15" t="s">
        <v>515</v>
      </c>
      <c r="S112" s="15" t="s">
        <v>516</v>
      </c>
      <c r="T112" s="15">
        <v>0</v>
      </c>
      <c r="U112" s="15" t="s">
        <v>517</v>
      </c>
      <c r="V112" s="15">
        <v>2523</v>
      </c>
      <c r="W112" s="15" t="s">
        <v>518</v>
      </c>
      <c r="X112" s="15">
        <v>8</v>
      </c>
      <c r="Y112" s="15" t="s">
        <v>519</v>
      </c>
      <c r="Z112" s="15">
        <v>60000</v>
      </c>
      <c r="AA112" s="15">
        <v>-1</v>
      </c>
      <c r="AB112" s="15" t="s">
        <v>129</v>
      </c>
      <c r="AD112" s="15">
        <v>60000</v>
      </c>
      <c r="AF112" s="15">
        <v>28342</v>
      </c>
      <c r="AH112" s="15">
        <v>28342</v>
      </c>
      <c r="AI112" s="15">
        <v>0</v>
      </c>
    </row>
    <row r="113" spans="1:35">
      <c r="A113" s="15" t="s">
        <v>594</v>
      </c>
      <c r="B113" s="15">
        <v>2013</v>
      </c>
      <c r="C113" s="15">
        <v>2013</v>
      </c>
      <c r="D113" s="15">
        <v>2013</v>
      </c>
      <c r="E113" s="15">
        <v>4</v>
      </c>
      <c r="F113" s="15">
        <v>0</v>
      </c>
      <c r="G113" s="15">
        <v>0</v>
      </c>
      <c r="H113" s="15" t="s">
        <v>510</v>
      </c>
      <c r="I113" s="15">
        <v>36</v>
      </c>
      <c r="J113" s="15" t="s">
        <v>110</v>
      </c>
      <c r="K113" s="15" t="s">
        <v>511</v>
      </c>
      <c r="L113" s="15">
        <v>258</v>
      </c>
      <c r="M113" s="15" t="s">
        <v>536</v>
      </c>
      <c r="N113" s="15" t="s">
        <v>537</v>
      </c>
      <c r="O113" s="15">
        <v>0</v>
      </c>
      <c r="P113" s="15" t="s">
        <v>177</v>
      </c>
      <c r="Q113" s="15" t="s">
        <v>514</v>
      </c>
      <c r="R113" s="15" t="s">
        <v>515</v>
      </c>
      <c r="S113" s="15" t="s">
        <v>516</v>
      </c>
      <c r="T113" s="15">
        <v>0</v>
      </c>
      <c r="U113" s="15" t="s">
        <v>517</v>
      </c>
      <c r="V113" s="15">
        <v>2523</v>
      </c>
      <c r="W113" s="15" t="s">
        <v>518</v>
      </c>
      <c r="X113" s="15">
        <v>8</v>
      </c>
      <c r="Y113" s="15" t="s">
        <v>519</v>
      </c>
      <c r="Z113" s="15">
        <v>23387</v>
      </c>
      <c r="AA113" s="15">
        <v>-1</v>
      </c>
      <c r="AB113" s="15" t="s">
        <v>129</v>
      </c>
      <c r="AD113" s="15">
        <v>23387</v>
      </c>
      <c r="AF113" s="15">
        <v>33668</v>
      </c>
      <c r="AH113" s="15">
        <v>33668</v>
      </c>
      <c r="AI113" s="15">
        <v>0</v>
      </c>
    </row>
    <row r="114" spans="1:35">
      <c r="A114" s="15" t="s">
        <v>594</v>
      </c>
      <c r="B114" s="15">
        <v>2013</v>
      </c>
      <c r="C114" s="15">
        <v>2013</v>
      </c>
      <c r="D114" s="15">
        <v>2013</v>
      </c>
      <c r="E114" s="15">
        <v>4</v>
      </c>
      <c r="F114" s="15">
        <v>0</v>
      </c>
      <c r="G114" s="15">
        <v>0</v>
      </c>
      <c r="H114" s="15" t="s">
        <v>510</v>
      </c>
      <c r="I114" s="15">
        <v>36</v>
      </c>
      <c r="J114" s="15" t="s">
        <v>110</v>
      </c>
      <c r="K114" s="15" t="s">
        <v>511</v>
      </c>
      <c r="L114" s="15">
        <v>162</v>
      </c>
      <c r="M114" s="15" t="s">
        <v>599</v>
      </c>
      <c r="N114" s="15" t="s">
        <v>600</v>
      </c>
      <c r="O114" s="15">
        <v>0</v>
      </c>
      <c r="P114" s="15" t="s">
        <v>177</v>
      </c>
      <c r="Q114" s="15" t="s">
        <v>514</v>
      </c>
      <c r="R114" s="15" t="s">
        <v>515</v>
      </c>
      <c r="S114" s="15" t="s">
        <v>516</v>
      </c>
      <c r="T114" s="15">
        <v>0</v>
      </c>
      <c r="U114" s="15" t="s">
        <v>517</v>
      </c>
      <c r="V114" s="15">
        <v>2523</v>
      </c>
      <c r="W114" s="15" t="s">
        <v>518</v>
      </c>
      <c r="X114" s="15">
        <v>8</v>
      </c>
      <c r="Y114" s="15" t="s">
        <v>519</v>
      </c>
      <c r="Z114" s="15">
        <v>38153</v>
      </c>
      <c r="AA114" s="15">
        <v>-1</v>
      </c>
      <c r="AB114" s="15" t="s">
        <v>129</v>
      </c>
      <c r="AD114" s="15">
        <v>38153</v>
      </c>
      <c r="AF114" s="15">
        <v>14748</v>
      </c>
      <c r="AH114" s="15">
        <v>14748</v>
      </c>
      <c r="AI114" s="15">
        <v>0</v>
      </c>
    </row>
    <row r="115" spans="1:35">
      <c r="A115" s="15" t="s">
        <v>594</v>
      </c>
      <c r="B115" s="15">
        <v>2013</v>
      </c>
      <c r="C115" s="15">
        <v>2013</v>
      </c>
      <c r="D115" s="15">
        <v>2013</v>
      </c>
      <c r="E115" s="15">
        <v>4</v>
      </c>
      <c r="F115" s="15">
        <v>0</v>
      </c>
      <c r="G115" s="15">
        <v>0</v>
      </c>
      <c r="H115" s="15" t="s">
        <v>510</v>
      </c>
      <c r="I115" s="15">
        <v>36</v>
      </c>
      <c r="J115" s="15" t="s">
        <v>110</v>
      </c>
      <c r="K115" s="15" t="s">
        <v>511</v>
      </c>
      <c r="L115" s="15">
        <v>520</v>
      </c>
      <c r="M115" s="15" t="s">
        <v>530</v>
      </c>
      <c r="N115" s="15" t="s">
        <v>531</v>
      </c>
      <c r="O115" s="15">
        <v>0</v>
      </c>
      <c r="P115" s="15" t="s">
        <v>177</v>
      </c>
      <c r="Q115" s="15" t="s">
        <v>514</v>
      </c>
      <c r="R115" s="15" t="s">
        <v>515</v>
      </c>
      <c r="S115" s="15" t="s">
        <v>516</v>
      </c>
      <c r="T115" s="15">
        <v>0</v>
      </c>
      <c r="U115" s="15" t="s">
        <v>517</v>
      </c>
      <c r="V115" s="15">
        <v>2523</v>
      </c>
      <c r="W115" s="15" t="s">
        <v>518</v>
      </c>
      <c r="X115" s="15">
        <v>8</v>
      </c>
      <c r="Y115" s="15" t="s">
        <v>519</v>
      </c>
      <c r="Z115" s="15">
        <v>857020</v>
      </c>
      <c r="AA115" s="15">
        <v>-1</v>
      </c>
      <c r="AB115" s="15" t="s">
        <v>129</v>
      </c>
      <c r="AD115" s="15">
        <v>857020</v>
      </c>
      <c r="AF115" s="15">
        <v>186618</v>
      </c>
      <c r="AH115" s="15">
        <v>186618</v>
      </c>
      <c r="AI115" s="15">
        <v>0</v>
      </c>
    </row>
    <row r="116" spans="1:35">
      <c r="A116" s="15" t="s">
        <v>594</v>
      </c>
      <c r="B116" s="15">
        <v>2013</v>
      </c>
      <c r="C116" s="15">
        <v>2013</v>
      </c>
      <c r="D116" s="15">
        <v>2013</v>
      </c>
      <c r="E116" s="15">
        <v>4</v>
      </c>
      <c r="F116" s="15">
        <v>0</v>
      </c>
      <c r="G116" s="15">
        <v>0</v>
      </c>
      <c r="H116" s="15" t="s">
        <v>510</v>
      </c>
      <c r="I116" s="15">
        <v>36</v>
      </c>
      <c r="J116" s="15" t="s">
        <v>110</v>
      </c>
      <c r="K116" s="15" t="s">
        <v>511</v>
      </c>
      <c r="L116" s="15">
        <v>548</v>
      </c>
      <c r="M116" s="15" t="s">
        <v>540</v>
      </c>
      <c r="N116" s="15" t="s">
        <v>541</v>
      </c>
      <c r="O116" s="15">
        <v>0</v>
      </c>
      <c r="P116" s="15" t="s">
        <v>177</v>
      </c>
      <c r="Q116" s="15" t="s">
        <v>514</v>
      </c>
      <c r="R116" s="15" t="s">
        <v>515</v>
      </c>
      <c r="S116" s="15" t="s">
        <v>516</v>
      </c>
      <c r="T116" s="15">
        <v>0</v>
      </c>
      <c r="U116" s="15" t="s">
        <v>517</v>
      </c>
      <c r="V116" s="15">
        <v>2523</v>
      </c>
      <c r="W116" s="15" t="s">
        <v>518</v>
      </c>
      <c r="X116" s="15">
        <v>8</v>
      </c>
      <c r="Y116" s="15" t="s">
        <v>519</v>
      </c>
      <c r="Z116" s="15">
        <v>126300</v>
      </c>
      <c r="AA116" s="15">
        <v>-1</v>
      </c>
      <c r="AB116" s="15" t="s">
        <v>129</v>
      </c>
      <c r="AD116" s="15">
        <v>126300</v>
      </c>
      <c r="AF116" s="15">
        <v>56290</v>
      </c>
      <c r="AH116" s="15">
        <v>56290</v>
      </c>
      <c r="AI116" s="15">
        <v>0</v>
      </c>
    </row>
    <row r="117" spans="1:35">
      <c r="A117" s="15" t="s">
        <v>594</v>
      </c>
      <c r="B117" s="15">
        <v>2013</v>
      </c>
      <c r="C117" s="15">
        <v>2013</v>
      </c>
      <c r="D117" s="15">
        <v>2013</v>
      </c>
      <c r="E117" s="15">
        <v>4</v>
      </c>
      <c r="F117" s="15">
        <v>0</v>
      </c>
      <c r="G117" s="15">
        <v>0</v>
      </c>
      <c r="H117" s="15" t="s">
        <v>510</v>
      </c>
      <c r="I117" s="15">
        <v>36</v>
      </c>
      <c r="J117" s="15" t="s">
        <v>110</v>
      </c>
      <c r="K117" s="15" t="s">
        <v>511</v>
      </c>
      <c r="L117" s="15">
        <v>90</v>
      </c>
      <c r="M117" s="15" t="s">
        <v>601</v>
      </c>
      <c r="N117" s="15" t="s">
        <v>602</v>
      </c>
      <c r="O117" s="15">
        <v>0</v>
      </c>
      <c r="P117" s="15" t="s">
        <v>177</v>
      </c>
      <c r="Q117" s="15" t="s">
        <v>514</v>
      </c>
      <c r="R117" s="15" t="s">
        <v>515</v>
      </c>
      <c r="S117" s="15" t="s">
        <v>516</v>
      </c>
      <c r="T117" s="15">
        <v>0</v>
      </c>
      <c r="U117" s="15" t="s">
        <v>517</v>
      </c>
      <c r="V117" s="15">
        <v>2523</v>
      </c>
      <c r="W117" s="15" t="s">
        <v>518</v>
      </c>
      <c r="X117" s="15">
        <v>8</v>
      </c>
      <c r="Y117" s="15" t="s">
        <v>519</v>
      </c>
      <c r="Z117" s="15">
        <v>19610</v>
      </c>
      <c r="AA117" s="15">
        <v>-1</v>
      </c>
      <c r="AB117" s="15" t="s">
        <v>129</v>
      </c>
      <c r="AD117" s="15">
        <v>19610</v>
      </c>
      <c r="AF117" s="15">
        <v>5478</v>
      </c>
      <c r="AH117" s="15">
        <v>5478</v>
      </c>
      <c r="AI117" s="15">
        <v>0</v>
      </c>
    </row>
    <row r="118" spans="1:35">
      <c r="A118" s="15" t="s">
        <v>594</v>
      </c>
      <c r="B118" s="15">
        <v>2013</v>
      </c>
      <c r="C118" s="15">
        <v>2013</v>
      </c>
      <c r="D118" s="15">
        <v>2013</v>
      </c>
      <c r="E118" s="15">
        <v>4</v>
      </c>
      <c r="F118" s="15">
        <v>0</v>
      </c>
      <c r="G118" s="15">
        <v>0</v>
      </c>
      <c r="H118" s="15" t="s">
        <v>510</v>
      </c>
      <c r="I118" s="15">
        <v>36</v>
      </c>
      <c r="J118" s="15" t="s">
        <v>110</v>
      </c>
      <c r="K118" s="15" t="s">
        <v>511</v>
      </c>
      <c r="L118" s="15">
        <v>490</v>
      </c>
      <c r="M118" s="15" t="s">
        <v>546</v>
      </c>
      <c r="N118" s="15" t="s">
        <v>547</v>
      </c>
      <c r="O118" s="15">
        <v>0</v>
      </c>
      <c r="P118" s="15" t="s">
        <v>177</v>
      </c>
      <c r="Q118" s="15" t="s">
        <v>514</v>
      </c>
      <c r="R118" s="15" t="s">
        <v>515</v>
      </c>
      <c r="S118" s="15" t="s">
        <v>516</v>
      </c>
      <c r="T118" s="15">
        <v>0</v>
      </c>
      <c r="U118" s="15" t="s">
        <v>517</v>
      </c>
      <c r="V118" s="15">
        <v>2523</v>
      </c>
      <c r="W118" s="15" t="s">
        <v>518</v>
      </c>
      <c r="X118" s="15">
        <v>8</v>
      </c>
      <c r="Y118" s="15" t="s">
        <v>519</v>
      </c>
      <c r="Z118" s="15">
        <v>145</v>
      </c>
      <c r="AA118" s="15">
        <v>-1</v>
      </c>
      <c r="AB118" s="15" t="s">
        <v>129</v>
      </c>
      <c r="AD118" s="15">
        <v>145</v>
      </c>
      <c r="AF118" s="15">
        <v>618</v>
      </c>
      <c r="AH118" s="15">
        <v>618</v>
      </c>
      <c r="AI118" s="15">
        <v>0</v>
      </c>
    </row>
    <row r="119" spans="1:35">
      <c r="A119" s="15" t="s">
        <v>594</v>
      </c>
      <c r="B119" s="15">
        <v>2013</v>
      </c>
      <c r="C119" s="15">
        <v>2013</v>
      </c>
      <c r="D119" s="15">
        <v>2013</v>
      </c>
      <c r="E119" s="15">
        <v>4</v>
      </c>
      <c r="F119" s="15">
        <v>0</v>
      </c>
      <c r="G119" s="15">
        <v>0</v>
      </c>
      <c r="H119" s="15" t="s">
        <v>510</v>
      </c>
      <c r="I119" s="15">
        <v>36</v>
      </c>
      <c r="J119" s="15" t="s">
        <v>110</v>
      </c>
      <c r="K119" s="15" t="s">
        <v>511</v>
      </c>
      <c r="L119" s="15">
        <v>704</v>
      </c>
      <c r="M119" s="15" t="s">
        <v>570</v>
      </c>
      <c r="N119" s="15" t="s">
        <v>571</v>
      </c>
      <c r="O119" s="15">
        <v>0</v>
      </c>
      <c r="P119" s="15" t="s">
        <v>177</v>
      </c>
      <c r="Q119" s="15" t="s">
        <v>514</v>
      </c>
      <c r="R119" s="15" t="s">
        <v>515</v>
      </c>
      <c r="S119" s="15" t="s">
        <v>516</v>
      </c>
      <c r="T119" s="15">
        <v>0</v>
      </c>
      <c r="U119" s="15" t="s">
        <v>517</v>
      </c>
      <c r="V119" s="15">
        <v>2523</v>
      </c>
      <c r="W119" s="15" t="s">
        <v>518</v>
      </c>
      <c r="X119" s="15">
        <v>8</v>
      </c>
      <c r="Y119" s="15" t="s">
        <v>519</v>
      </c>
      <c r="Z119" s="15">
        <v>1290</v>
      </c>
      <c r="AA119" s="15">
        <v>-1</v>
      </c>
      <c r="AB119" s="15" t="s">
        <v>129</v>
      </c>
      <c r="AD119" s="15">
        <v>1290</v>
      </c>
      <c r="AF119" s="15">
        <v>1567</v>
      </c>
      <c r="AH119" s="15">
        <v>1567</v>
      </c>
      <c r="AI119" s="15">
        <v>0</v>
      </c>
    </row>
    <row r="120" spans="1:35">
      <c r="A120" s="15" t="s">
        <v>594</v>
      </c>
      <c r="B120" s="15">
        <v>2013</v>
      </c>
      <c r="C120" s="15">
        <v>2013</v>
      </c>
      <c r="D120" s="15">
        <v>2013</v>
      </c>
      <c r="E120" s="15">
        <v>4</v>
      </c>
      <c r="F120" s="15">
        <v>0</v>
      </c>
      <c r="G120" s="15">
        <v>0</v>
      </c>
      <c r="H120" s="15" t="s">
        <v>510</v>
      </c>
      <c r="I120" s="15">
        <v>36</v>
      </c>
      <c r="J120" s="15" t="s">
        <v>110</v>
      </c>
      <c r="K120" s="15" t="s">
        <v>511</v>
      </c>
      <c r="L120" s="15">
        <v>540</v>
      </c>
      <c r="M120" s="15" t="s">
        <v>552</v>
      </c>
      <c r="N120" s="15" t="s">
        <v>553</v>
      </c>
      <c r="O120" s="15">
        <v>0</v>
      </c>
      <c r="P120" s="15" t="s">
        <v>177</v>
      </c>
      <c r="Q120" s="15" t="s">
        <v>514</v>
      </c>
      <c r="R120" s="15" t="s">
        <v>515</v>
      </c>
      <c r="S120" s="15" t="s">
        <v>516</v>
      </c>
      <c r="T120" s="15">
        <v>0</v>
      </c>
      <c r="U120" s="15" t="s">
        <v>517</v>
      </c>
      <c r="V120" s="15">
        <v>2523</v>
      </c>
      <c r="W120" s="15" t="s">
        <v>518</v>
      </c>
      <c r="X120" s="15">
        <v>8</v>
      </c>
      <c r="Y120" s="15" t="s">
        <v>519</v>
      </c>
      <c r="Z120" s="15">
        <v>5210</v>
      </c>
      <c r="AA120" s="15">
        <v>-1</v>
      </c>
      <c r="AB120" s="15" t="s">
        <v>129</v>
      </c>
      <c r="AD120" s="15">
        <v>5210</v>
      </c>
      <c r="AF120" s="15">
        <v>6466</v>
      </c>
      <c r="AH120" s="15">
        <v>6466</v>
      </c>
      <c r="AI120" s="15">
        <v>0</v>
      </c>
    </row>
    <row r="121" spans="1:35">
      <c r="A121" s="15" t="s">
        <v>594</v>
      </c>
      <c r="B121" s="15">
        <v>2013</v>
      </c>
      <c r="C121" s="15">
        <v>2013</v>
      </c>
      <c r="D121" s="15">
        <v>2013</v>
      </c>
      <c r="E121" s="15">
        <v>4</v>
      </c>
      <c r="F121" s="15">
        <v>0</v>
      </c>
      <c r="G121" s="15">
        <v>0</v>
      </c>
      <c r="H121" s="15" t="s">
        <v>510</v>
      </c>
      <c r="I121" s="15">
        <v>36</v>
      </c>
      <c r="J121" s="15" t="s">
        <v>110</v>
      </c>
      <c r="K121" s="15" t="s">
        <v>511</v>
      </c>
      <c r="L121" s="15">
        <v>410</v>
      </c>
      <c r="M121" s="15" t="s">
        <v>550</v>
      </c>
      <c r="N121" s="15" t="s">
        <v>551</v>
      </c>
      <c r="O121" s="15">
        <v>0</v>
      </c>
      <c r="P121" s="15" t="s">
        <v>177</v>
      </c>
      <c r="Q121" s="15" t="s">
        <v>514</v>
      </c>
      <c r="R121" s="15" t="s">
        <v>515</v>
      </c>
      <c r="S121" s="15" t="s">
        <v>516</v>
      </c>
      <c r="T121" s="15">
        <v>0</v>
      </c>
      <c r="U121" s="15" t="s">
        <v>517</v>
      </c>
      <c r="V121" s="15">
        <v>2523</v>
      </c>
      <c r="W121" s="15" t="s">
        <v>518</v>
      </c>
      <c r="X121" s="15">
        <v>8</v>
      </c>
      <c r="Y121" s="15" t="s">
        <v>519</v>
      </c>
      <c r="Z121" s="15">
        <v>166</v>
      </c>
      <c r="AA121" s="15">
        <v>-1</v>
      </c>
      <c r="AB121" s="15" t="s">
        <v>129</v>
      </c>
      <c r="AD121" s="15">
        <v>166</v>
      </c>
      <c r="AF121" s="15">
        <v>5017</v>
      </c>
      <c r="AH121" s="15">
        <v>5017</v>
      </c>
      <c r="AI121" s="15">
        <v>0</v>
      </c>
    </row>
    <row r="122" spans="1:35">
      <c r="A122" s="15" t="s">
        <v>594</v>
      </c>
      <c r="B122" s="15">
        <v>2013</v>
      </c>
      <c r="C122" s="15">
        <v>2013</v>
      </c>
      <c r="D122" s="15">
        <v>2013</v>
      </c>
      <c r="E122" s="15">
        <v>4</v>
      </c>
      <c r="F122" s="15">
        <v>0</v>
      </c>
      <c r="G122" s="15">
        <v>0</v>
      </c>
      <c r="H122" s="15" t="s">
        <v>510</v>
      </c>
      <c r="I122" s="15">
        <v>36</v>
      </c>
      <c r="J122" s="15" t="s">
        <v>110</v>
      </c>
      <c r="K122" s="15" t="s">
        <v>511</v>
      </c>
      <c r="L122" s="15">
        <v>608</v>
      </c>
      <c r="M122" s="15" t="s">
        <v>548</v>
      </c>
      <c r="N122" s="15" t="s">
        <v>549</v>
      </c>
      <c r="O122" s="15">
        <v>0</v>
      </c>
      <c r="P122" s="15" t="s">
        <v>177</v>
      </c>
      <c r="Q122" s="15" t="s">
        <v>514</v>
      </c>
      <c r="R122" s="15" t="s">
        <v>515</v>
      </c>
      <c r="S122" s="15" t="s">
        <v>516</v>
      </c>
      <c r="T122" s="15">
        <v>0</v>
      </c>
      <c r="U122" s="15" t="s">
        <v>517</v>
      </c>
      <c r="V122" s="15">
        <v>2523</v>
      </c>
      <c r="W122" s="15" t="s">
        <v>518</v>
      </c>
      <c r="X122" s="15">
        <v>8</v>
      </c>
      <c r="Y122" s="15" t="s">
        <v>519</v>
      </c>
      <c r="Z122" s="15">
        <v>67059</v>
      </c>
      <c r="AA122" s="15">
        <v>-1</v>
      </c>
      <c r="AB122" s="15" t="s">
        <v>129</v>
      </c>
      <c r="AD122" s="15">
        <v>67059</v>
      </c>
      <c r="AF122" s="15">
        <v>77624</v>
      </c>
      <c r="AH122" s="15">
        <v>77624</v>
      </c>
      <c r="AI122" s="15">
        <v>0</v>
      </c>
    </row>
    <row r="123" spans="1:35">
      <c r="A123" s="15" t="s">
        <v>594</v>
      </c>
      <c r="B123" s="15">
        <v>2013</v>
      </c>
      <c r="C123" s="15">
        <v>2013</v>
      </c>
      <c r="D123" s="15">
        <v>2013</v>
      </c>
      <c r="E123" s="15">
        <v>4</v>
      </c>
      <c r="F123" s="15">
        <v>0</v>
      </c>
      <c r="G123" s="15">
        <v>0</v>
      </c>
      <c r="H123" s="15" t="s">
        <v>510</v>
      </c>
      <c r="I123" s="15">
        <v>36</v>
      </c>
      <c r="J123" s="15" t="s">
        <v>110</v>
      </c>
      <c r="K123" s="15" t="s">
        <v>511</v>
      </c>
      <c r="L123" s="15">
        <v>242</v>
      </c>
      <c r="M123" s="15" t="s">
        <v>554</v>
      </c>
      <c r="N123" s="15" t="s">
        <v>555</v>
      </c>
      <c r="O123" s="15">
        <v>0</v>
      </c>
      <c r="P123" s="15" t="s">
        <v>177</v>
      </c>
      <c r="Q123" s="15" t="s">
        <v>514</v>
      </c>
      <c r="R123" s="15" t="s">
        <v>515</v>
      </c>
      <c r="S123" s="15" t="s">
        <v>516</v>
      </c>
      <c r="T123" s="15">
        <v>0</v>
      </c>
      <c r="U123" s="15" t="s">
        <v>517</v>
      </c>
      <c r="V123" s="15">
        <v>2523</v>
      </c>
      <c r="W123" s="15" t="s">
        <v>518</v>
      </c>
      <c r="X123" s="15">
        <v>8</v>
      </c>
      <c r="Y123" s="15" t="s">
        <v>519</v>
      </c>
      <c r="Z123" s="15">
        <v>581629</v>
      </c>
      <c r="AA123" s="15">
        <v>-1</v>
      </c>
      <c r="AB123" s="15" t="s">
        <v>129</v>
      </c>
      <c r="AD123" s="15">
        <v>581629</v>
      </c>
      <c r="AF123" s="15">
        <v>195900</v>
      </c>
      <c r="AH123" s="15">
        <v>195900</v>
      </c>
      <c r="AI123" s="15">
        <v>0</v>
      </c>
    </row>
    <row r="124" spans="1:35">
      <c r="A124" s="15" t="s">
        <v>594</v>
      </c>
      <c r="B124" s="15">
        <v>2013</v>
      </c>
      <c r="C124" s="15">
        <v>2013</v>
      </c>
      <c r="D124" s="15">
        <v>2013</v>
      </c>
      <c r="E124" s="15">
        <v>4</v>
      </c>
      <c r="F124" s="15">
        <v>0</v>
      </c>
      <c r="G124" s="15">
        <v>0</v>
      </c>
      <c r="H124" s="15" t="s">
        <v>510</v>
      </c>
      <c r="I124" s="15">
        <v>36</v>
      </c>
      <c r="J124" s="15" t="s">
        <v>110</v>
      </c>
      <c r="K124" s="15" t="s">
        <v>511</v>
      </c>
      <c r="L124" s="15">
        <v>360</v>
      </c>
      <c r="M124" s="15" t="s">
        <v>578</v>
      </c>
      <c r="N124" s="15" t="s">
        <v>579</v>
      </c>
      <c r="O124" s="15">
        <v>0</v>
      </c>
      <c r="P124" s="15" t="s">
        <v>177</v>
      </c>
      <c r="Q124" s="15" t="s">
        <v>514</v>
      </c>
      <c r="R124" s="15" t="s">
        <v>515</v>
      </c>
      <c r="S124" s="15" t="s">
        <v>516</v>
      </c>
      <c r="T124" s="15">
        <v>0</v>
      </c>
      <c r="U124" s="15" t="s">
        <v>517</v>
      </c>
      <c r="V124" s="15">
        <v>2523</v>
      </c>
      <c r="W124" s="15" t="s">
        <v>518</v>
      </c>
      <c r="X124" s="15">
        <v>8</v>
      </c>
      <c r="Y124" s="15" t="s">
        <v>519</v>
      </c>
      <c r="Z124" s="15">
        <v>935</v>
      </c>
      <c r="AA124" s="15">
        <v>-1</v>
      </c>
      <c r="AB124" s="15" t="s">
        <v>129</v>
      </c>
      <c r="AD124" s="15">
        <v>935</v>
      </c>
      <c r="AF124" s="15">
        <v>6619</v>
      </c>
      <c r="AH124" s="15">
        <v>6619</v>
      </c>
      <c r="AI124" s="15">
        <v>0</v>
      </c>
    </row>
    <row r="125" spans="1:35">
      <c r="A125" s="15" t="s">
        <v>594</v>
      </c>
      <c r="B125" s="15">
        <v>2013</v>
      </c>
      <c r="C125" s="15">
        <v>2013</v>
      </c>
      <c r="D125" s="15">
        <v>2013</v>
      </c>
      <c r="E125" s="15">
        <v>4</v>
      </c>
      <c r="F125" s="15">
        <v>0</v>
      </c>
      <c r="G125" s="15">
        <v>0</v>
      </c>
      <c r="H125" s="15" t="s">
        <v>510</v>
      </c>
      <c r="I125" s="15">
        <v>36</v>
      </c>
      <c r="J125" s="15" t="s">
        <v>110</v>
      </c>
      <c r="K125" s="15" t="s">
        <v>511</v>
      </c>
      <c r="L125" s="15">
        <v>458</v>
      </c>
      <c r="M125" s="15" t="s">
        <v>180</v>
      </c>
      <c r="N125" s="15" t="s">
        <v>557</v>
      </c>
      <c r="O125" s="15">
        <v>0</v>
      </c>
      <c r="P125" s="15" t="s">
        <v>177</v>
      </c>
      <c r="Q125" s="15" t="s">
        <v>514</v>
      </c>
      <c r="R125" s="15" t="s">
        <v>515</v>
      </c>
      <c r="S125" s="15" t="s">
        <v>516</v>
      </c>
      <c r="T125" s="15">
        <v>0</v>
      </c>
      <c r="U125" s="15" t="s">
        <v>517</v>
      </c>
      <c r="V125" s="15">
        <v>2523</v>
      </c>
      <c r="W125" s="15" t="s">
        <v>518</v>
      </c>
      <c r="X125" s="15">
        <v>8</v>
      </c>
      <c r="Y125" s="15" t="s">
        <v>519</v>
      </c>
      <c r="Z125" s="15">
        <v>6085</v>
      </c>
      <c r="AA125" s="15">
        <v>-1</v>
      </c>
      <c r="AB125" s="15" t="s">
        <v>129</v>
      </c>
      <c r="AD125" s="15">
        <v>6085</v>
      </c>
      <c r="AF125" s="15">
        <v>5873</v>
      </c>
      <c r="AH125" s="15">
        <v>5873</v>
      </c>
      <c r="AI125" s="15">
        <v>0</v>
      </c>
    </row>
    <row r="126" spans="1:35">
      <c r="A126" s="15" t="s">
        <v>594</v>
      </c>
      <c r="B126" s="15">
        <v>2013</v>
      </c>
      <c r="C126" s="15">
        <v>2013</v>
      </c>
      <c r="D126" s="15">
        <v>2013</v>
      </c>
      <c r="E126" s="15">
        <v>4</v>
      </c>
      <c r="F126" s="15">
        <v>0</v>
      </c>
      <c r="G126" s="15">
        <v>0</v>
      </c>
      <c r="H126" s="15" t="s">
        <v>510</v>
      </c>
      <c r="I126" s="15">
        <v>36</v>
      </c>
      <c r="J126" s="15" t="s">
        <v>110</v>
      </c>
      <c r="K126" s="15" t="s">
        <v>511</v>
      </c>
      <c r="L126" s="15">
        <v>842</v>
      </c>
      <c r="M126" s="15" t="s">
        <v>593</v>
      </c>
      <c r="N126" s="15" t="s">
        <v>593</v>
      </c>
      <c r="O126" s="15">
        <v>0</v>
      </c>
      <c r="P126" s="15" t="s">
        <v>177</v>
      </c>
      <c r="Q126" s="15" t="s">
        <v>514</v>
      </c>
      <c r="R126" s="15" t="s">
        <v>515</v>
      </c>
      <c r="S126" s="15" t="s">
        <v>516</v>
      </c>
      <c r="T126" s="15">
        <v>0</v>
      </c>
      <c r="U126" s="15" t="s">
        <v>517</v>
      </c>
      <c r="V126" s="15">
        <v>2523</v>
      </c>
      <c r="W126" s="15" t="s">
        <v>518</v>
      </c>
      <c r="X126" s="15">
        <v>8</v>
      </c>
      <c r="Y126" s="15" t="s">
        <v>519</v>
      </c>
      <c r="Z126" s="15">
        <v>16280</v>
      </c>
      <c r="AA126" s="15">
        <v>-1</v>
      </c>
      <c r="AB126" s="15" t="s">
        <v>129</v>
      </c>
      <c r="AD126" s="15">
        <v>16280</v>
      </c>
      <c r="AF126" s="15">
        <v>15585</v>
      </c>
      <c r="AH126" s="15">
        <v>15585</v>
      </c>
      <c r="AI126" s="15">
        <v>0</v>
      </c>
    </row>
    <row r="127" spans="1:35">
      <c r="A127" s="15" t="s">
        <v>594</v>
      </c>
      <c r="B127" s="15">
        <v>2013</v>
      </c>
      <c r="C127" s="15">
        <v>2013</v>
      </c>
      <c r="D127" s="15">
        <v>2013</v>
      </c>
      <c r="E127" s="15">
        <v>4</v>
      </c>
      <c r="F127" s="15">
        <v>0</v>
      </c>
      <c r="G127" s="15">
        <v>0</v>
      </c>
      <c r="H127" s="15" t="s">
        <v>510</v>
      </c>
      <c r="I127" s="15">
        <v>36</v>
      </c>
      <c r="J127" s="15" t="s">
        <v>110</v>
      </c>
      <c r="K127" s="15" t="s">
        <v>511</v>
      </c>
      <c r="L127" s="15">
        <v>702</v>
      </c>
      <c r="M127" s="15" t="s">
        <v>211</v>
      </c>
      <c r="N127" s="15" t="s">
        <v>563</v>
      </c>
      <c r="O127" s="15">
        <v>0</v>
      </c>
      <c r="P127" s="15" t="s">
        <v>177</v>
      </c>
      <c r="Q127" s="15" t="s">
        <v>514</v>
      </c>
      <c r="R127" s="15" t="s">
        <v>515</v>
      </c>
      <c r="S127" s="15" t="s">
        <v>516</v>
      </c>
      <c r="T127" s="15">
        <v>0</v>
      </c>
      <c r="U127" s="15" t="s">
        <v>517</v>
      </c>
      <c r="V127" s="15">
        <v>2523</v>
      </c>
      <c r="W127" s="15" t="s">
        <v>518</v>
      </c>
      <c r="X127" s="15">
        <v>8</v>
      </c>
      <c r="Y127" s="15" t="s">
        <v>519</v>
      </c>
      <c r="Z127" s="15">
        <v>2117</v>
      </c>
      <c r="AA127" s="15">
        <v>-1</v>
      </c>
      <c r="AB127" s="15" t="s">
        <v>129</v>
      </c>
      <c r="AD127" s="15">
        <v>2117</v>
      </c>
      <c r="AF127" s="15">
        <v>3848</v>
      </c>
      <c r="AH127" s="15">
        <v>3848</v>
      </c>
      <c r="AI127" s="15">
        <v>0</v>
      </c>
    </row>
    <row r="128" spans="1:35">
      <c r="A128" s="15" t="s">
        <v>594</v>
      </c>
      <c r="B128" s="15">
        <v>2013</v>
      </c>
      <c r="C128" s="15">
        <v>2013</v>
      </c>
      <c r="D128" s="15">
        <v>2013</v>
      </c>
      <c r="E128" s="15">
        <v>4</v>
      </c>
      <c r="F128" s="15">
        <v>0</v>
      </c>
      <c r="G128" s="15">
        <v>0</v>
      </c>
      <c r="H128" s="15" t="s">
        <v>510</v>
      </c>
      <c r="I128" s="15">
        <v>36</v>
      </c>
      <c r="J128" s="15" t="s">
        <v>110</v>
      </c>
      <c r="K128" s="15" t="s">
        <v>511</v>
      </c>
      <c r="L128" s="15">
        <v>598</v>
      </c>
      <c r="M128" s="15" t="s">
        <v>564</v>
      </c>
      <c r="N128" s="15" t="s">
        <v>565</v>
      </c>
      <c r="O128" s="15">
        <v>0</v>
      </c>
      <c r="P128" s="15" t="s">
        <v>177</v>
      </c>
      <c r="Q128" s="15" t="s">
        <v>514</v>
      </c>
      <c r="R128" s="15" t="s">
        <v>515</v>
      </c>
      <c r="S128" s="15" t="s">
        <v>516</v>
      </c>
      <c r="T128" s="15">
        <v>0</v>
      </c>
      <c r="U128" s="15" t="s">
        <v>517</v>
      </c>
      <c r="V128" s="15">
        <v>2523</v>
      </c>
      <c r="W128" s="15" t="s">
        <v>518</v>
      </c>
      <c r="X128" s="15">
        <v>8</v>
      </c>
      <c r="Y128" s="15" t="s">
        <v>519</v>
      </c>
      <c r="Z128" s="15">
        <v>11194766</v>
      </c>
      <c r="AA128" s="15">
        <v>-1</v>
      </c>
      <c r="AB128" s="15" t="s">
        <v>129</v>
      </c>
      <c r="AD128" s="15">
        <v>11194766</v>
      </c>
      <c r="AF128" s="15">
        <v>2729668</v>
      </c>
      <c r="AH128" s="15">
        <v>2729668</v>
      </c>
      <c r="AI128" s="15">
        <v>0</v>
      </c>
    </row>
    <row r="129" spans="1:35">
      <c r="A129" s="15" t="s">
        <v>594</v>
      </c>
      <c r="B129" s="15">
        <v>2013</v>
      </c>
      <c r="C129" s="15">
        <v>2013</v>
      </c>
      <c r="D129" s="15">
        <v>2013</v>
      </c>
      <c r="E129" s="15">
        <v>4</v>
      </c>
      <c r="F129" s="15">
        <v>0</v>
      </c>
      <c r="G129" s="15">
        <v>0</v>
      </c>
      <c r="H129" s="15" t="s">
        <v>510</v>
      </c>
      <c r="I129" s="15">
        <v>36</v>
      </c>
      <c r="J129" s="15" t="s">
        <v>110</v>
      </c>
      <c r="K129" s="15" t="s">
        <v>511</v>
      </c>
      <c r="L129" s="15">
        <v>156</v>
      </c>
      <c r="M129" s="15" t="s">
        <v>183</v>
      </c>
      <c r="N129" s="15" t="s">
        <v>562</v>
      </c>
      <c r="O129" s="15">
        <v>0</v>
      </c>
      <c r="P129" s="15" t="s">
        <v>177</v>
      </c>
      <c r="Q129" s="15" t="s">
        <v>514</v>
      </c>
      <c r="R129" s="15" t="s">
        <v>515</v>
      </c>
      <c r="S129" s="15" t="s">
        <v>516</v>
      </c>
      <c r="T129" s="15">
        <v>0</v>
      </c>
      <c r="U129" s="15" t="s">
        <v>517</v>
      </c>
      <c r="V129" s="15">
        <v>2523</v>
      </c>
      <c r="W129" s="15" t="s">
        <v>518</v>
      </c>
      <c r="X129" s="15">
        <v>8</v>
      </c>
      <c r="Y129" s="15" t="s">
        <v>519</v>
      </c>
      <c r="Z129" s="15">
        <v>15</v>
      </c>
      <c r="AA129" s="15">
        <v>-1</v>
      </c>
      <c r="AB129" s="15" t="s">
        <v>129</v>
      </c>
      <c r="AD129" s="15">
        <v>15</v>
      </c>
      <c r="AF129" s="15">
        <v>13313</v>
      </c>
      <c r="AH129" s="15">
        <v>13313</v>
      </c>
      <c r="AI129" s="15">
        <v>0</v>
      </c>
    </row>
    <row r="130" spans="1:35">
      <c r="A130" s="15" t="s">
        <v>594</v>
      </c>
      <c r="B130" s="15">
        <v>2013</v>
      </c>
      <c r="C130" s="15">
        <v>2013</v>
      </c>
      <c r="D130" s="15">
        <v>2013</v>
      </c>
      <c r="E130" s="15">
        <v>4</v>
      </c>
      <c r="F130" s="15">
        <v>0</v>
      </c>
      <c r="G130" s="15">
        <v>0</v>
      </c>
      <c r="H130" s="15" t="s">
        <v>510</v>
      </c>
      <c r="I130" s="15">
        <v>36</v>
      </c>
      <c r="J130" s="15" t="s">
        <v>110</v>
      </c>
      <c r="K130" s="15" t="s">
        <v>511</v>
      </c>
      <c r="L130" s="15">
        <v>554</v>
      </c>
      <c r="M130" s="15" t="s">
        <v>566</v>
      </c>
      <c r="N130" s="15" t="s">
        <v>567</v>
      </c>
      <c r="O130" s="15">
        <v>0</v>
      </c>
      <c r="P130" s="15" t="s">
        <v>177</v>
      </c>
      <c r="Q130" s="15" t="s">
        <v>514</v>
      </c>
      <c r="R130" s="15" t="s">
        <v>515</v>
      </c>
      <c r="S130" s="15" t="s">
        <v>516</v>
      </c>
      <c r="T130" s="15">
        <v>0</v>
      </c>
      <c r="U130" s="15" t="s">
        <v>517</v>
      </c>
      <c r="V130" s="15">
        <v>2523</v>
      </c>
      <c r="W130" s="15" t="s">
        <v>518</v>
      </c>
      <c r="X130" s="15">
        <v>8</v>
      </c>
      <c r="Y130" s="15" t="s">
        <v>519</v>
      </c>
      <c r="Z130" s="15">
        <v>2180364</v>
      </c>
      <c r="AA130" s="15">
        <v>-1</v>
      </c>
      <c r="AB130" s="15" t="s">
        <v>129</v>
      </c>
      <c r="AD130" s="15">
        <v>2180364</v>
      </c>
      <c r="AF130" s="15">
        <v>1040095</v>
      </c>
      <c r="AH130" s="15">
        <v>1040095</v>
      </c>
      <c r="AI130" s="15">
        <v>0</v>
      </c>
    </row>
    <row r="131" spans="1:35">
      <c r="A131" s="15" t="s">
        <v>594</v>
      </c>
      <c r="B131" s="15">
        <v>2013</v>
      </c>
      <c r="C131" s="15">
        <v>2013</v>
      </c>
      <c r="D131" s="15">
        <v>2013</v>
      </c>
      <c r="E131" s="15">
        <v>4</v>
      </c>
      <c r="F131" s="15">
        <v>0</v>
      </c>
      <c r="G131" s="15">
        <v>0</v>
      </c>
      <c r="H131" s="15" t="s">
        <v>510</v>
      </c>
      <c r="I131" s="15">
        <v>36</v>
      </c>
      <c r="J131" s="15" t="s">
        <v>110</v>
      </c>
      <c r="K131" s="15" t="s">
        <v>511</v>
      </c>
      <c r="L131" s="15">
        <v>0</v>
      </c>
      <c r="M131" s="15" t="s">
        <v>177</v>
      </c>
      <c r="N131" s="15" t="s">
        <v>514</v>
      </c>
      <c r="O131" s="15">
        <v>0</v>
      </c>
      <c r="P131" s="15" t="s">
        <v>177</v>
      </c>
      <c r="Q131" s="15" t="s">
        <v>514</v>
      </c>
      <c r="R131" s="15" t="s">
        <v>515</v>
      </c>
      <c r="S131" s="15" t="s">
        <v>516</v>
      </c>
      <c r="T131" s="15">
        <v>0</v>
      </c>
      <c r="U131" s="15" t="s">
        <v>517</v>
      </c>
      <c r="V131" s="15">
        <v>2523</v>
      </c>
      <c r="W131" s="15" t="s">
        <v>518</v>
      </c>
      <c r="X131" s="15">
        <v>8</v>
      </c>
      <c r="Y131" s="15" t="s">
        <v>519</v>
      </c>
      <c r="Z131" s="15">
        <v>15846290</v>
      </c>
      <c r="AA131" s="15">
        <v>-1</v>
      </c>
      <c r="AB131" s="15" t="s">
        <v>129</v>
      </c>
      <c r="AD131" s="15">
        <v>15846290</v>
      </c>
      <c r="AF131" s="15">
        <v>4849858</v>
      </c>
      <c r="AH131" s="15">
        <v>4849858</v>
      </c>
      <c r="AI131" s="15">
        <v>0</v>
      </c>
    </row>
    <row r="132" spans="1:35">
      <c r="A132" s="15" t="s">
        <v>594</v>
      </c>
      <c r="B132" s="15">
        <v>2013</v>
      </c>
      <c r="C132" s="15">
        <v>2013</v>
      </c>
      <c r="D132" s="15">
        <v>2013</v>
      </c>
      <c r="E132" s="15">
        <v>4</v>
      </c>
      <c r="F132" s="15">
        <v>0</v>
      </c>
      <c r="G132" s="15">
        <v>0</v>
      </c>
      <c r="H132" s="15" t="s">
        <v>568</v>
      </c>
      <c r="I132" s="15">
        <v>36</v>
      </c>
      <c r="J132" s="15" t="s">
        <v>110</v>
      </c>
      <c r="K132" s="15" t="s">
        <v>511</v>
      </c>
      <c r="L132" s="15">
        <v>36</v>
      </c>
      <c r="M132" s="15" t="s">
        <v>110</v>
      </c>
      <c r="N132" s="15" t="s">
        <v>511</v>
      </c>
      <c r="O132" s="15">
        <v>0</v>
      </c>
      <c r="P132" s="15" t="s">
        <v>177</v>
      </c>
      <c r="Q132" s="15" t="s">
        <v>514</v>
      </c>
      <c r="R132" s="15" t="s">
        <v>515</v>
      </c>
      <c r="S132" s="15" t="s">
        <v>516</v>
      </c>
      <c r="T132" s="15">
        <v>0</v>
      </c>
      <c r="U132" s="15" t="s">
        <v>517</v>
      </c>
      <c r="V132" s="15">
        <v>2523</v>
      </c>
      <c r="W132" s="15" t="s">
        <v>518</v>
      </c>
      <c r="X132" s="15">
        <v>8</v>
      </c>
      <c r="Y132" s="15" t="s">
        <v>519</v>
      </c>
      <c r="Z132" s="15">
        <v>228531</v>
      </c>
      <c r="AA132" s="15">
        <v>-1</v>
      </c>
      <c r="AB132" s="15" t="s">
        <v>129</v>
      </c>
      <c r="AD132" s="15">
        <v>228531</v>
      </c>
      <c r="AF132" s="15">
        <v>31474</v>
      </c>
      <c r="AG132" s="15">
        <v>31474</v>
      </c>
      <c r="AI132" s="15">
        <v>0</v>
      </c>
    </row>
    <row r="133" spans="1:35">
      <c r="A133" s="15" t="s">
        <v>594</v>
      </c>
      <c r="B133" s="15">
        <v>2013</v>
      </c>
      <c r="C133" s="15">
        <v>2013</v>
      </c>
      <c r="D133" s="15">
        <v>2013</v>
      </c>
      <c r="E133" s="15">
        <v>4</v>
      </c>
      <c r="F133" s="15">
        <v>0</v>
      </c>
      <c r="G133" s="15">
        <v>0</v>
      </c>
      <c r="H133" s="15" t="s">
        <v>568</v>
      </c>
      <c r="I133" s="15">
        <v>36</v>
      </c>
      <c r="J133" s="15" t="s">
        <v>110</v>
      </c>
      <c r="K133" s="15" t="s">
        <v>511</v>
      </c>
      <c r="L133" s="15">
        <v>704</v>
      </c>
      <c r="M133" s="15" t="s">
        <v>570</v>
      </c>
      <c r="N133" s="15" t="s">
        <v>571</v>
      </c>
      <c r="O133" s="15">
        <v>0</v>
      </c>
      <c r="P133" s="15" t="s">
        <v>177</v>
      </c>
      <c r="Q133" s="15" t="s">
        <v>514</v>
      </c>
      <c r="R133" s="15" t="s">
        <v>515</v>
      </c>
      <c r="S133" s="15" t="s">
        <v>516</v>
      </c>
      <c r="T133" s="15">
        <v>0</v>
      </c>
      <c r="U133" s="15" t="s">
        <v>517</v>
      </c>
      <c r="V133" s="15">
        <v>2523</v>
      </c>
      <c r="W133" s="15" t="s">
        <v>518</v>
      </c>
      <c r="X133" s="15">
        <v>8</v>
      </c>
      <c r="Y133" s="15" t="s">
        <v>519</v>
      </c>
      <c r="Z133" s="15">
        <v>197552847</v>
      </c>
      <c r="AA133" s="15">
        <v>-1</v>
      </c>
      <c r="AB133" s="15" t="s">
        <v>129</v>
      </c>
      <c r="AD133" s="15">
        <v>197552847</v>
      </c>
      <c r="AF133" s="15">
        <v>8438462</v>
      </c>
      <c r="AG133" s="15">
        <v>8438462</v>
      </c>
      <c r="AI133" s="15">
        <v>0</v>
      </c>
    </row>
    <row r="134" spans="1:35">
      <c r="A134" s="15" t="s">
        <v>594</v>
      </c>
      <c r="B134" s="15">
        <v>2013</v>
      </c>
      <c r="C134" s="15">
        <v>2013</v>
      </c>
      <c r="D134" s="15">
        <v>2013</v>
      </c>
      <c r="E134" s="15">
        <v>4</v>
      </c>
      <c r="F134" s="15">
        <v>0</v>
      </c>
      <c r="G134" s="15">
        <v>0</v>
      </c>
      <c r="H134" s="15" t="s">
        <v>568</v>
      </c>
      <c r="I134" s="15">
        <v>36</v>
      </c>
      <c r="J134" s="15" t="s">
        <v>110</v>
      </c>
      <c r="K134" s="15" t="s">
        <v>511</v>
      </c>
      <c r="L134" s="15">
        <v>752</v>
      </c>
      <c r="M134" s="15" t="s">
        <v>189</v>
      </c>
      <c r="N134" s="15" t="s">
        <v>569</v>
      </c>
      <c r="O134" s="15">
        <v>0</v>
      </c>
      <c r="P134" s="15" t="s">
        <v>177</v>
      </c>
      <c r="Q134" s="15" t="s">
        <v>514</v>
      </c>
      <c r="R134" s="15" t="s">
        <v>515</v>
      </c>
      <c r="S134" s="15" t="s">
        <v>516</v>
      </c>
      <c r="T134" s="15">
        <v>0</v>
      </c>
      <c r="U134" s="15" t="s">
        <v>517</v>
      </c>
      <c r="V134" s="15">
        <v>2523</v>
      </c>
      <c r="W134" s="15" t="s">
        <v>518</v>
      </c>
      <c r="X134" s="15">
        <v>8</v>
      </c>
      <c r="Y134" s="15" t="s">
        <v>519</v>
      </c>
      <c r="Z134" s="15">
        <v>195900</v>
      </c>
      <c r="AA134" s="15">
        <v>-1</v>
      </c>
      <c r="AB134" s="15" t="s">
        <v>129</v>
      </c>
      <c r="AD134" s="15">
        <v>195900</v>
      </c>
      <c r="AF134" s="15">
        <v>113540</v>
      </c>
      <c r="AG134" s="15">
        <v>113540</v>
      </c>
      <c r="AI134" s="15">
        <v>0</v>
      </c>
    </row>
    <row r="135" spans="1:35">
      <c r="A135" s="15" t="s">
        <v>594</v>
      </c>
      <c r="B135" s="15">
        <v>2013</v>
      </c>
      <c r="C135" s="15">
        <v>2013</v>
      </c>
      <c r="D135" s="15">
        <v>2013</v>
      </c>
      <c r="E135" s="15">
        <v>4</v>
      </c>
      <c r="F135" s="15">
        <v>0</v>
      </c>
      <c r="G135" s="15">
        <v>0</v>
      </c>
      <c r="H135" s="15" t="s">
        <v>568</v>
      </c>
      <c r="I135" s="15">
        <v>36</v>
      </c>
      <c r="J135" s="15" t="s">
        <v>110</v>
      </c>
      <c r="K135" s="15" t="s">
        <v>511</v>
      </c>
      <c r="L135" s="15">
        <v>208</v>
      </c>
      <c r="M135" s="15" t="s">
        <v>195</v>
      </c>
      <c r="N135" s="15" t="s">
        <v>572</v>
      </c>
      <c r="O135" s="15">
        <v>0</v>
      </c>
      <c r="P135" s="15" t="s">
        <v>177</v>
      </c>
      <c r="Q135" s="15" t="s">
        <v>514</v>
      </c>
      <c r="R135" s="15" t="s">
        <v>515</v>
      </c>
      <c r="S135" s="15" t="s">
        <v>516</v>
      </c>
      <c r="T135" s="15">
        <v>0</v>
      </c>
      <c r="U135" s="15" t="s">
        <v>517</v>
      </c>
      <c r="V135" s="15">
        <v>2523</v>
      </c>
      <c r="W135" s="15" t="s">
        <v>518</v>
      </c>
      <c r="X135" s="15">
        <v>8</v>
      </c>
      <c r="Y135" s="15" t="s">
        <v>519</v>
      </c>
      <c r="Z135" s="15">
        <v>489880</v>
      </c>
      <c r="AA135" s="15">
        <v>-1</v>
      </c>
      <c r="AB135" s="15" t="s">
        <v>129</v>
      </c>
      <c r="AD135" s="15">
        <v>489880</v>
      </c>
      <c r="AF135" s="15">
        <v>128314</v>
      </c>
      <c r="AG135" s="15">
        <v>128314</v>
      </c>
      <c r="AI135" s="15">
        <v>0</v>
      </c>
    </row>
    <row r="136" spans="1:35">
      <c r="A136" s="15" t="s">
        <v>594</v>
      </c>
      <c r="B136" s="15">
        <v>2013</v>
      </c>
      <c r="C136" s="15">
        <v>2013</v>
      </c>
      <c r="D136" s="15">
        <v>2013</v>
      </c>
      <c r="E136" s="15">
        <v>4</v>
      </c>
      <c r="F136" s="15">
        <v>0</v>
      </c>
      <c r="G136" s="15">
        <v>0</v>
      </c>
      <c r="H136" s="15" t="s">
        <v>568</v>
      </c>
      <c r="I136" s="15">
        <v>36</v>
      </c>
      <c r="J136" s="15" t="s">
        <v>110</v>
      </c>
      <c r="K136" s="15" t="s">
        <v>511</v>
      </c>
      <c r="L136" s="15">
        <v>608</v>
      </c>
      <c r="M136" s="15" t="s">
        <v>548</v>
      </c>
      <c r="N136" s="15" t="s">
        <v>549</v>
      </c>
      <c r="O136" s="15">
        <v>0</v>
      </c>
      <c r="P136" s="15" t="s">
        <v>177</v>
      </c>
      <c r="Q136" s="15" t="s">
        <v>514</v>
      </c>
      <c r="R136" s="15" t="s">
        <v>515</v>
      </c>
      <c r="S136" s="15" t="s">
        <v>516</v>
      </c>
      <c r="T136" s="15">
        <v>0</v>
      </c>
      <c r="U136" s="15" t="s">
        <v>517</v>
      </c>
      <c r="V136" s="15">
        <v>2523</v>
      </c>
      <c r="W136" s="15" t="s">
        <v>518</v>
      </c>
      <c r="X136" s="15">
        <v>8</v>
      </c>
      <c r="Y136" s="15" t="s">
        <v>519</v>
      </c>
      <c r="Z136" s="15">
        <v>6866920</v>
      </c>
      <c r="AA136" s="15">
        <v>-1</v>
      </c>
      <c r="AB136" s="15" t="s">
        <v>129</v>
      </c>
      <c r="AD136" s="15">
        <v>6866920</v>
      </c>
      <c r="AF136" s="15">
        <v>462737</v>
      </c>
      <c r="AG136" s="15">
        <v>462737</v>
      </c>
      <c r="AI136" s="15">
        <v>0</v>
      </c>
    </row>
    <row r="137" spans="1:35">
      <c r="A137" s="15" t="s">
        <v>594</v>
      </c>
      <c r="B137" s="15">
        <v>2013</v>
      </c>
      <c r="C137" s="15">
        <v>2013</v>
      </c>
      <c r="D137" s="15">
        <v>2013</v>
      </c>
      <c r="E137" s="15">
        <v>4</v>
      </c>
      <c r="F137" s="15">
        <v>0</v>
      </c>
      <c r="G137" s="15">
        <v>0</v>
      </c>
      <c r="H137" s="15" t="s">
        <v>568</v>
      </c>
      <c r="I137" s="15">
        <v>36</v>
      </c>
      <c r="J137" s="15" t="s">
        <v>110</v>
      </c>
      <c r="K137" s="15" t="s">
        <v>511</v>
      </c>
      <c r="L137" s="15">
        <v>620</v>
      </c>
      <c r="M137" s="15" t="s">
        <v>603</v>
      </c>
      <c r="N137" s="15" t="s">
        <v>604</v>
      </c>
      <c r="O137" s="15">
        <v>0</v>
      </c>
      <c r="P137" s="15" t="s">
        <v>177</v>
      </c>
      <c r="Q137" s="15" t="s">
        <v>514</v>
      </c>
      <c r="R137" s="15" t="s">
        <v>515</v>
      </c>
      <c r="S137" s="15" t="s">
        <v>516</v>
      </c>
      <c r="T137" s="15">
        <v>0</v>
      </c>
      <c r="U137" s="15" t="s">
        <v>517</v>
      </c>
      <c r="V137" s="15">
        <v>2523</v>
      </c>
      <c r="W137" s="15" t="s">
        <v>518</v>
      </c>
      <c r="X137" s="15">
        <v>8</v>
      </c>
      <c r="Y137" s="15" t="s">
        <v>519</v>
      </c>
      <c r="Z137" s="15">
        <v>25470</v>
      </c>
      <c r="AA137" s="15">
        <v>-1</v>
      </c>
      <c r="AB137" s="15" t="s">
        <v>129</v>
      </c>
      <c r="AD137" s="15">
        <v>25470</v>
      </c>
      <c r="AF137" s="15">
        <v>2670</v>
      </c>
      <c r="AG137" s="15">
        <v>2670</v>
      </c>
      <c r="AI137" s="15">
        <v>0</v>
      </c>
    </row>
    <row r="138" spans="1:35">
      <c r="A138" s="15" t="s">
        <v>594</v>
      </c>
      <c r="B138" s="15">
        <v>2013</v>
      </c>
      <c r="C138" s="15">
        <v>2013</v>
      </c>
      <c r="D138" s="15">
        <v>2013</v>
      </c>
      <c r="E138" s="15">
        <v>4</v>
      </c>
      <c r="F138" s="15">
        <v>0</v>
      </c>
      <c r="G138" s="15">
        <v>0</v>
      </c>
      <c r="H138" s="15" t="s">
        <v>568</v>
      </c>
      <c r="I138" s="15">
        <v>36</v>
      </c>
      <c r="J138" s="15" t="s">
        <v>110</v>
      </c>
      <c r="K138" s="15" t="s">
        <v>511</v>
      </c>
      <c r="L138" s="15">
        <v>598</v>
      </c>
      <c r="M138" s="15" t="s">
        <v>564</v>
      </c>
      <c r="N138" s="15" t="s">
        <v>565</v>
      </c>
      <c r="O138" s="15">
        <v>0</v>
      </c>
      <c r="P138" s="15" t="s">
        <v>177</v>
      </c>
      <c r="Q138" s="15" t="s">
        <v>514</v>
      </c>
      <c r="R138" s="15" t="s">
        <v>515</v>
      </c>
      <c r="S138" s="15" t="s">
        <v>516</v>
      </c>
      <c r="T138" s="15">
        <v>0</v>
      </c>
      <c r="U138" s="15" t="s">
        <v>517</v>
      </c>
      <c r="V138" s="15">
        <v>2523</v>
      </c>
      <c r="W138" s="15" t="s">
        <v>518</v>
      </c>
      <c r="X138" s="15">
        <v>8</v>
      </c>
      <c r="Y138" s="15" t="s">
        <v>519</v>
      </c>
      <c r="Z138" s="15">
        <v>360</v>
      </c>
      <c r="AA138" s="15">
        <v>-1</v>
      </c>
      <c r="AB138" s="15" t="s">
        <v>129</v>
      </c>
      <c r="AD138" s="15">
        <v>360</v>
      </c>
      <c r="AF138" s="15">
        <v>2663</v>
      </c>
      <c r="AG138" s="15">
        <v>2663</v>
      </c>
      <c r="AI138" s="15">
        <v>0</v>
      </c>
    </row>
    <row r="139" spans="1:35">
      <c r="A139" s="15" t="s">
        <v>594</v>
      </c>
      <c r="B139" s="15">
        <v>2013</v>
      </c>
      <c r="C139" s="15">
        <v>2013</v>
      </c>
      <c r="D139" s="15">
        <v>2013</v>
      </c>
      <c r="E139" s="15">
        <v>4</v>
      </c>
      <c r="F139" s="15">
        <v>0</v>
      </c>
      <c r="G139" s="15">
        <v>0</v>
      </c>
      <c r="H139" s="15" t="s">
        <v>568</v>
      </c>
      <c r="I139" s="15">
        <v>36</v>
      </c>
      <c r="J139" s="15" t="s">
        <v>110</v>
      </c>
      <c r="K139" s="15" t="s">
        <v>511</v>
      </c>
      <c r="L139" s="15">
        <v>191</v>
      </c>
      <c r="M139" s="15" t="s">
        <v>574</v>
      </c>
      <c r="N139" s="15" t="s">
        <v>575</v>
      </c>
      <c r="O139" s="15">
        <v>0</v>
      </c>
      <c r="P139" s="15" t="s">
        <v>177</v>
      </c>
      <c r="Q139" s="15" t="s">
        <v>514</v>
      </c>
      <c r="R139" s="15" t="s">
        <v>515</v>
      </c>
      <c r="S139" s="15" t="s">
        <v>516</v>
      </c>
      <c r="T139" s="15">
        <v>0</v>
      </c>
      <c r="U139" s="15" t="s">
        <v>517</v>
      </c>
      <c r="V139" s="15">
        <v>2523</v>
      </c>
      <c r="W139" s="15" t="s">
        <v>518</v>
      </c>
      <c r="X139" s="15">
        <v>8</v>
      </c>
      <c r="Y139" s="15" t="s">
        <v>519</v>
      </c>
      <c r="Z139" s="15">
        <v>1019768</v>
      </c>
      <c r="AA139" s="15">
        <v>-1</v>
      </c>
      <c r="AB139" s="15" t="s">
        <v>129</v>
      </c>
      <c r="AD139" s="15">
        <v>1019768</v>
      </c>
      <c r="AF139" s="15">
        <v>374208</v>
      </c>
      <c r="AG139" s="15">
        <v>374208</v>
      </c>
      <c r="AI139" s="15">
        <v>0</v>
      </c>
    </row>
    <row r="140" spans="1:35">
      <c r="A140" s="15" t="s">
        <v>594</v>
      </c>
      <c r="B140" s="15">
        <v>2013</v>
      </c>
      <c r="C140" s="15">
        <v>2013</v>
      </c>
      <c r="D140" s="15">
        <v>2013</v>
      </c>
      <c r="E140" s="15">
        <v>4</v>
      </c>
      <c r="F140" s="15">
        <v>0</v>
      </c>
      <c r="G140" s="15">
        <v>0</v>
      </c>
      <c r="H140" s="15" t="s">
        <v>568</v>
      </c>
      <c r="I140" s="15">
        <v>36</v>
      </c>
      <c r="J140" s="15" t="s">
        <v>110</v>
      </c>
      <c r="K140" s="15" t="s">
        <v>511</v>
      </c>
      <c r="L140" s="15">
        <v>188</v>
      </c>
      <c r="M140" s="15" t="s">
        <v>612</v>
      </c>
      <c r="N140" s="15" t="s">
        <v>613</v>
      </c>
      <c r="O140" s="15">
        <v>0</v>
      </c>
      <c r="P140" s="15" t="s">
        <v>177</v>
      </c>
      <c r="Q140" s="15" t="s">
        <v>514</v>
      </c>
      <c r="R140" s="15" t="s">
        <v>515</v>
      </c>
      <c r="S140" s="15" t="s">
        <v>516</v>
      </c>
      <c r="T140" s="15">
        <v>0</v>
      </c>
      <c r="U140" s="15" t="s">
        <v>517</v>
      </c>
      <c r="V140" s="15">
        <v>2523</v>
      </c>
      <c r="W140" s="15" t="s">
        <v>518</v>
      </c>
      <c r="X140" s="15">
        <v>8</v>
      </c>
      <c r="Y140" s="15" t="s">
        <v>519</v>
      </c>
      <c r="Z140" s="15">
        <v>4208</v>
      </c>
      <c r="AA140" s="15">
        <v>-1</v>
      </c>
      <c r="AB140" s="15" t="s">
        <v>129</v>
      </c>
      <c r="AD140" s="15">
        <v>4208</v>
      </c>
      <c r="AF140" s="15">
        <v>2527</v>
      </c>
      <c r="AG140" s="15">
        <v>2527</v>
      </c>
      <c r="AI140" s="15">
        <v>0</v>
      </c>
    </row>
    <row r="141" spans="1:35">
      <c r="A141" s="15" t="s">
        <v>594</v>
      </c>
      <c r="B141" s="15">
        <v>2013</v>
      </c>
      <c r="C141" s="15">
        <v>2013</v>
      </c>
      <c r="D141" s="15">
        <v>2013</v>
      </c>
      <c r="E141" s="15">
        <v>4</v>
      </c>
      <c r="F141" s="15">
        <v>0</v>
      </c>
      <c r="G141" s="15">
        <v>0</v>
      </c>
      <c r="H141" s="15" t="s">
        <v>568</v>
      </c>
      <c r="I141" s="15">
        <v>36</v>
      </c>
      <c r="J141" s="15" t="s">
        <v>110</v>
      </c>
      <c r="K141" s="15" t="s">
        <v>511</v>
      </c>
      <c r="L141" s="15">
        <v>124</v>
      </c>
      <c r="M141" s="15" t="s">
        <v>542</v>
      </c>
      <c r="N141" s="15" t="s">
        <v>543</v>
      </c>
      <c r="O141" s="15">
        <v>0</v>
      </c>
      <c r="P141" s="15" t="s">
        <v>177</v>
      </c>
      <c r="Q141" s="15" t="s">
        <v>514</v>
      </c>
      <c r="R141" s="15" t="s">
        <v>515</v>
      </c>
      <c r="S141" s="15" t="s">
        <v>516</v>
      </c>
      <c r="T141" s="15">
        <v>0</v>
      </c>
      <c r="U141" s="15" t="s">
        <v>517</v>
      </c>
      <c r="V141" s="15">
        <v>2523</v>
      </c>
      <c r="W141" s="15" t="s">
        <v>518</v>
      </c>
      <c r="X141" s="15">
        <v>8</v>
      </c>
      <c r="Y141" s="15" t="s">
        <v>519</v>
      </c>
      <c r="Z141" s="15">
        <v>3632</v>
      </c>
      <c r="AA141" s="15">
        <v>-1</v>
      </c>
      <c r="AB141" s="15" t="s">
        <v>129</v>
      </c>
      <c r="AD141" s="15">
        <v>3632</v>
      </c>
      <c r="AF141" s="15">
        <v>6708</v>
      </c>
      <c r="AG141" s="15">
        <v>6708</v>
      </c>
      <c r="AI141" s="15">
        <v>0</v>
      </c>
    </row>
    <row r="142" spans="1:35">
      <c r="A142" s="15" t="s">
        <v>594</v>
      </c>
      <c r="B142" s="15">
        <v>2013</v>
      </c>
      <c r="C142" s="15">
        <v>2013</v>
      </c>
      <c r="D142" s="15">
        <v>2013</v>
      </c>
      <c r="E142" s="15">
        <v>4</v>
      </c>
      <c r="F142" s="15">
        <v>0</v>
      </c>
      <c r="G142" s="15">
        <v>0</v>
      </c>
      <c r="H142" s="15" t="s">
        <v>568</v>
      </c>
      <c r="I142" s="15">
        <v>36</v>
      </c>
      <c r="J142" s="15" t="s">
        <v>110</v>
      </c>
      <c r="K142" s="15" t="s">
        <v>511</v>
      </c>
      <c r="L142" s="15">
        <v>360</v>
      </c>
      <c r="M142" s="15" t="s">
        <v>578</v>
      </c>
      <c r="N142" s="15" t="s">
        <v>579</v>
      </c>
      <c r="O142" s="15">
        <v>0</v>
      </c>
      <c r="P142" s="15" t="s">
        <v>177</v>
      </c>
      <c r="Q142" s="15" t="s">
        <v>514</v>
      </c>
      <c r="R142" s="15" t="s">
        <v>515</v>
      </c>
      <c r="S142" s="15" t="s">
        <v>516</v>
      </c>
      <c r="T142" s="15">
        <v>0</v>
      </c>
      <c r="U142" s="15" t="s">
        <v>517</v>
      </c>
      <c r="V142" s="15">
        <v>2523</v>
      </c>
      <c r="W142" s="15" t="s">
        <v>518</v>
      </c>
      <c r="X142" s="15">
        <v>8</v>
      </c>
      <c r="Y142" s="15" t="s">
        <v>519</v>
      </c>
      <c r="Z142" s="15">
        <v>84250508</v>
      </c>
      <c r="AA142" s="15">
        <v>-1</v>
      </c>
      <c r="AB142" s="15" t="s">
        <v>129</v>
      </c>
      <c r="AD142" s="15">
        <v>84250508</v>
      </c>
      <c r="AF142" s="15">
        <v>3388241</v>
      </c>
      <c r="AG142" s="15">
        <v>3388241</v>
      </c>
      <c r="AI142" s="15">
        <v>0</v>
      </c>
    </row>
    <row r="143" spans="1:35">
      <c r="A143" s="15" t="s">
        <v>594</v>
      </c>
      <c r="B143" s="15">
        <v>2013</v>
      </c>
      <c r="C143" s="15">
        <v>2013</v>
      </c>
      <c r="D143" s="15">
        <v>2013</v>
      </c>
      <c r="E143" s="15">
        <v>4</v>
      </c>
      <c r="F143" s="15">
        <v>0</v>
      </c>
      <c r="G143" s="15">
        <v>0</v>
      </c>
      <c r="H143" s="15" t="s">
        <v>568</v>
      </c>
      <c r="I143" s="15">
        <v>36</v>
      </c>
      <c r="J143" s="15" t="s">
        <v>110</v>
      </c>
      <c r="K143" s="15" t="s">
        <v>511</v>
      </c>
      <c r="L143" s="15">
        <v>724</v>
      </c>
      <c r="M143" s="15" t="s">
        <v>214</v>
      </c>
      <c r="N143" s="15" t="s">
        <v>580</v>
      </c>
      <c r="O143" s="15">
        <v>0</v>
      </c>
      <c r="P143" s="15" t="s">
        <v>177</v>
      </c>
      <c r="Q143" s="15" t="s">
        <v>514</v>
      </c>
      <c r="R143" s="15" t="s">
        <v>515</v>
      </c>
      <c r="S143" s="15" t="s">
        <v>516</v>
      </c>
      <c r="T143" s="15">
        <v>0</v>
      </c>
      <c r="U143" s="15" t="s">
        <v>517</v>
      </c>
      <c r="V143" s="15">
        <v>2523</v>
      </c>
      <c r="W143" s="15" t="s">
        <v>518</v>
      </c>
      <c r="X143" s="15">
        <v>8</v>
      </c>
      <c r="Y143" s="15" t="s">
        <v>519</v>
      </c>
      <c r="Z143" s="15">
        <v>1470815</v>
      </c>
      <c r="AA143" s="15">
        <v>-1</v>
      </c>
      <c r="AB143" s="15" t="s">
        <v>129</v>
      </c>
      <c r="AD143" s="15">
        <v>1470815</v>
      </c>
      <c r="AF143" s="15">
        <v>637612</v>
      </c>
      <c r="AG143" s="15">
        <v>637612</v>
      </c>
      <c r="AI143" s="15">
        <v>0</v>
      </c>
    </row>
    <row r="144" spans="1:35">
      <c r="A144" s="15" t="s">
        <v>594</v>
      </c>
      <c r="B144" s="15">
        <v>2013</v>
      </c>
      <c r="C144" s="15">
        <v>2013</v>
      </c>
      <c r="D144" s="15">
        <v>2013</v>
      </c>
      <c r="E144" s="15">
        <v>4</v>
      </c>
      <c r="F144" s="15">
        <v>0</v>
      </c>
      <c r="G144" s="15">
        <v>0</v>
      </c>
      <c r="H144" s="15" t="s">
        <v>568</v>
      </c>
      <c r="I144" s="15">
        <v>36</v>
      </c>
      <c r="J144" s="15" t="s">
        <v>110</v>
      </c>
      <c r="K144" s="15" t="s">
        <v>511</v>
      </c>
      <c r="L144" s="15">
        <v>344</v>
      </c>
      <c r="M144" s="15" t="s">
        <v>558</v>
      </c>
      <c r="N144" s="15" t="s">
        <v>559</v>
      </c>
      <c r="O144" s="15">
        <v>0</v>
      </c>
      <c r="P144" s="15" t="s">
        <v>177</v>
      </c>
      <c r="Q144" s="15" t="s">
        <v>514</v>
      </c>
      <c r="R144" s="15" t="s">
        <v>515</v>
      </c>
      <c r="S144" s="15" t="s">
        <v>516</v>
      </c>
      <c r="T144" s="15">
        <v>0</v>
      </c>
      <c r="U144" s="15" t="s">
        <v>517</v>
      </c>
      <c r="V144" s="15">
        <v>2523</v>
      </c>
      <c r="W144" s="15" t="s">
        <v>518</v>
      </c>
      <c r="X144" s="15">
        <v>8</v>
      </c>
      <c r="Y144" s="15" t="s">
        <v>519</v>
      </c>
      <c r="Z144" s="15">
        <v>21200</v>
      </c>
      <c r="AA144" s="15">
        <v>-1</v>
      </c>
      <c r="AB144" s="15" t="s">
        <v>129</v>
      </c>
      <c r="AD144" s="15">
        <v>21200</v>
      </c>
      <c r="AF144" s="15">
        <v>7392</v>
      </c>
      <c r="AG144" s="15">
        <v>7392</v>
      </c>
      <c r="AI144" s="15">
        <v>0</v>
      </c>
    </row>
    <row r="145" spans="1:35">
      <c r="A145" s="15" t="s">
        <v>594</v>
      </c>
      <c r="B145" s="15">
        <v>2013</v>
      </c>
      <c r="C145" s="15">
        <v>2013</v>
      </c>
      <c r="D145" s="15">
        <v>2013</v>
      </c>
      <c r="E145" s="15">
        <v>4</v>
      </c>
      <c r="F145" s="15">
        <v>0</v>
      </c>
      <c r="G145" s="15">
        <v>0</v>
      </c>
      <c r="H145" s="15" t="s">
        <v>568</v>
      </c>
      <c r="I145" s="15">
        <v>36</v>
      </c>
      <c r="J145" s="15" t="s">
        <v>110</v>
      </c>
      <c r="K145" s="15" t="s">
        <v>511</v>
      </c>
      <c r="L145" s="15">
        <v>702</v>
      </c>
      <c r="M145" s="15" t="s">
        <v>211</v>
      </c>
      <c r="N145" s="15" t="s">
        <v>563</v>
      </c>
      <c r="O145" s="15">
        <v>0</v>
      </c>
      <c r="P145" s="15" t="s">
        <v>177</v>
      </c>
      <c r="Q145" s="15" t="s">
        <v>514</v>
      </c>
      <c r="R145" s="15" t="s">
        <v>515</v>
      </c>
      <c r="S145" s="15" t="s">
        <v>516</v>
      </c>
      <c r="T145" s="15">
        <v>0</v>
      </c>
      <c r="U145" s="15" t="s">
        <v>517</v>
      </c>
      <c r="V145" s="15">
        <v>2523</v>
      </c>
      <c r="W145" s="15" t="s">
        <v>518</v>
      </c>
      <c r="X145" s="15">
        <v>8</v>
      </c>
      <c r="Y145" s="15" t="s">
        <v>519</v>
      </c>
      <c r="Z145" s="15">
        <v>89893</v>
      </c>
      <c r="AA145" s="15">
        <v>-1</v>
      </c>
      <c r="AB145" s="15" t="s">
        <v>129</v>
      </c>
      <c r="AD145" s="15">
        <v>89893</v>
      </c>
      <c r="AF145" s="15">
        <v>19049</v>
      </c>
      <c r="AG145" s="15">
        <v>19049</v>
      </c>
      <c r="AI145" s="15">
        <v>0</v>
      </c>
    </row>
    <row r="146" spans="1:35">
      <c r="A146" s="15" t="s">
        <v>594</v>
      </c>
      <c r="B146" s="15">
        <v>2013</v>
      </c>
      <c r="C146" s="15">
        <v>2013</v>
      </c>
      <c r="D146" s="15">
        <v>2013</v>
      </c>
      <c r="E146" s="15">
        <v>4</v>
      </c>
      <c r="F146" s="15">
        <v>0</v>
      </c>
      <c r="G146" s="15">
        <v>0</v>
      </c>
      <c r="H146" s="15" t="s">
        <v>568</v>
      </c>
      <c r="I146" s="15">
        <v>36</v>
      </c>
      <c r="J146" s="15" t="s">
        <v>110</v>
      </c>
      <c r="K146" s="15" t="s">
        <v>511</v>
      </c>
      <c r="L146" s="15">
        <v>458</v>
      </c>
      <c r="M146" s="15" t="s">
        <v>180</v>
      </c>
      <c r="N146" s="15" t="s">
        <v>557</v>
      </c>
      <c r="O146" s="15">
        <v>0</v>
      </c>
      <c r="P146" s="15" t="s">
        <v>177</v>
      </c>
      <c r="Q146" s="15" t="s">
        <v>514</v>
      </c>
      <c r="R146" s="15" t="s">
        <v>515</v>
      </c>
      <c r="S146" s="15" t="s">
        <v>516</v>
      </c>
      <c r="T146" s="15">
        <v>0</v>
      </c>
      <c r="U146" s="15" t="s">
        <v>517</v>
      </c>
      <c r="V146" s="15">
        <v>2523</v>
      </c>
      <c r="W146" s="15" t="s">
        <v>518</v>
      </c>
      <c r="X146" s="15">
        <v>8</v>
      </c>
      <c r="Y146" s="15" t="s">
        <v>519</v>
      </c>
      <c r="Z146" s="15">
        <v>89316171</v>
      </c>
      <c r="AA146" s="15">
        <v>-1</v>
      </c>
      <c r="AB146" s="15" t="s">
        <v>129</v>
      </c>
      <c r="AD146" s="15">
        <v>89316171</v>
      </c>
      <c r="AF146" s="15">
        <v>11708956</v>
      </c>
      <c r="AG146" s="15">
        <v>11708956</v>
      </c>
      <c r="AI146" s="15">
        <v>0</v>
      </c>
    </row>
    <row r="147" spans="1:35">
      <c r="A147" s="15" t="s">
        <v>594</v>
      </c>
      <c r="B147" s="15">
        <v>2013</v>
      </c>
      <c r="C147" s="15">
        <v>2013</v>
      </c>
      <c r="D147" s="15">
        <v>2013</v>
      </c>
      <c r="E147" s="15">
        <v>4</v>
      </c>
      <c r="F147" s="15">
        <v>0</v>
      </c>
      <c r="G147" s="15">
        <v>0</v>
      </c>
      <c r="H147" s="15" t="s">
        <v>568</v>
      </c>
      <c r="I147" s="15">
        <v>36</v>
      </c>
      <c r="J147" s="15" t="s">
        <v>110</v>
      </c>
      <c r="K147" s="15" t="s">
        <v>511</v>
      </c>
      <c r="L147" s="15">
        <v>764</v>
      </c>
      <c r="M147" s="15" t="s">
        <v>198</v>
      </c>
      <c r="N147" s="15" t="s">
        <v>556</v>
      </c>
      <c r="O147" s="15">
        <v>0</v>
      </c>
      <c r="P147" s="15" t="s">
        <v>177</v>
      </c>
      <c r="Q147" s="15" t="s">
        <v>514</v>
      </c>
      <c r="R147" s="15" t="s">
        <v>515</v>
      </c>
      <c r="S147" s="15" t="s">
        <v>516</v>
      </c>
      <c r="T147" s="15">
        <v>0</v>
      </c>
      <c r="U147" s="15" t="s">
        <v>517</v>
      </c>
      <c r="V147" s="15">
        <v>2523</v>
      </c>
      <c r="W147" s="15" t="s">
        <v>518</v>
      </c>
      <c r="X147" s="15">
        <v>8</v>
      </c>
      <c r="Y147" s="15" t="s">
        <v>519</v>
      </c>
      <c r="Z147" s="15">
        <v>16737689</v>
      </c>
      <c r="AA147" s="15">
        <v>-1</v>
      </c>
      <c r="AB147" s="15" t="s">
        <v>129</v>
      </c>
      <c r="AD147" s="15">
        <v>16737689</v>
      </c>
      <c r="AF147" s="15">
        <v>1096271</v>
      </c>
      <c r="AG147" s="15">
        <v>1096271</v>
      </c>
      <c r="AI147" s="15">
        <v>0</v>
      </c>
    </row>
    <row r="148" spans="1:35">
      <c r="A148" s="15" t="s">
        <v>594</v>
      </c>
      <c r="B148" s="15">
        <v>2013</v>
      </c>
      <c r="C148" s="15">
        <v>2013</v>
      </c>
      <c r="D148" s="15">
        <v>2013</v>
      </c>
      <c r="E148" s="15">
        <v>4</v>
      </c>
      <c r="F148" s="15">
        <v>0</v>
      </c>
      <c r="G148" s="15">
        <v>0</v>
      </c>
      <c r="H148" s="15" t="s">
        <v>568</v>
      </c>
      <c r="I148" s="15">
        <v>36</v>
      </c>
      <c r="J148" s="15" t="s">
        <v>110</v>
      </c>
      <c r="K148" s="15" t="s">
        <v>511</v>
      </c>
      <c r="L148" s="15">
        <v>528</v>
      </c>
      <c r="M148" s="15" t="s">
        <v>581</v>
      </c>
      <c r="N148" s="15" t="s">
        <v>582</v>
      </c>
      <c r="O148" s="15">
        <v>0</v>
      </c>
      <c r="P148" s="15" t="s">
        <v>177</v>
      </c>
      <c r="Q148" s="15" t="s">
        <v>514</v>
      </c>
      <c r="R148" s="15" t="s">
        <v>515</v>
      </c>
      <c r="S148" s="15" t="s">
        <v>516</v>
      </c>
      <c r="T148" s="15">
        <v>0</v>
      </c>
      <c r="U148" s="15" t="s">
        <v>517</v>
      </c>
      <c r="V148" s="15">
        <v>2523</v>
      </c>
      <c r="W148" s="15" t="s">
        <v>518</v>
      </c>
      <c r="X148" s="15">
        <v>8</v>
      </c>
      <c r="Y148" s="15" t="s">
        <v>519</v>
      </c>
      <c r="Z148" s="15">
        <v>1052453</v>
      </c>
      <c r="AA148" s="15">
        <v>-1</v>
      </c>
      <c r="AB148" s="15" t="s">
        <v>129</v>
      </c>
      <c r="AD148" s="15">
        <v>1052453</v>
      </c>
      <c r="AF148" s="15">
        <v>864287</v>
      </c>
      <c r="AG148" s="15">
        <v>864287</v>
      </c>
      <c r="AI148" s="15">
        <v>0</v>
      </c>
    </row>
    <row r="149" spans="1:35">
      <c r="A149" s="15" t="s">
        <v>594</v>
      </c>
      <c r="B149" s="15">
        <v>2013</v>
      </c>
      <c r="C149" s="15">
        <v>2013</v>
      </c>
      <c r="D149" s="15">
        <v>2013</v>
      </c>
      <c r="E149" s="15">
        <v>4</v>
      </c>
      <c r="F149" s="15">
        <v>0</v>
      </c>
      <c r="G149" s="15">
        <v>0</v>
      </c>
      <c r="H149" s="15" t="s">
        <v>568</v>
      </c>
      <c r="I149" s="15">
        <v>36</v>
      </c>
      <c r="J149" s="15" t="s">
        <v>110</v>
      </c>
      <c r="K149" s="15" t="s">
        <v>511</v>
      </c>
      <c r="L149" s="15">
        <v>490</v>
      </c>
      <c r="M149" s="15" t="s">
        <v>546</v>
      </c>
      <c r="N149" s="15" t="s">
        <v>547</v>
      </c>
      <c r="O149" s="15">
        <v>0</v>
      </c>
      <c r="P149" s="15" t="s">
        <v>177</v>
      </c>
      <c r="Q149" s="15" t="s">
        <v>514</v>
      </c>
      <c r="R149" s="15" t="s">
        <v>515</v>
      </c>
      <c r="S149" s="15" t="s">
        <v>516</v>
      </c>
      <c r="T149" s="15">
        <v>0</v>
      </c>
      <c r="U149" s="15" t="s">
        <v>517</v>
      </c>
      <c r="V149" s="15">
        <v>2523</v>
      </c>
      <c r="W149" s="15" t="s">
        <v>518</v>
      </c>
      <c r="X149" s="15">
        <v>8</v>
      </c>
      <c r="Y149" s="15" t="s">
        <v>519</v>
      </c>
      <c r="Z149" s="15">
        <v>82529000</v>
      </c>
      <c r="AA149" s="15">
        <v>-1</v>
      </c>
      <c r="AB149" s="15" t="s">
        <v>129</v>
      </c>
      <c r="AD149" s="15">
        <v>82529000</v>
      </c>
      <c r="AF149" s="15">
        <v>3589490</v>
      </c>
      <c r="AG149" s="15">
        <v>3589490</v>
      </c>
      <c r="AI149" s="15">
        <v>0</v>
      </c>
    </row>
    <row r="150" spans="1:35">
      <c r="A150" s="15" t="s">
        <v>594</v>
      </c>
      <c r="B150" s="15">
        <v>2013</v>
      </c>
      <c r="C150" s="15">
        <v>2013</v>
      </c>
      <c r="D150" s="15">
        <v>2013</v>
      </c>
      <c r="E150" s="15">
        <v>4</v>
      </c>
      <c r="F150" s="15">
        <v>0</v>
      </c>
      <c r="G150" s="15">
        <v>0</v>
      </c>
      <c r="H150" s="15" t="s">
        <v>568</v>
      </c>
      <c r="I150" s="15">
        <v>36</v>
      </c>
      <c r="J150" s="15" t="s">
        <v>110</v>
      </c>
      <c r="K150" s="15" t="s">
        <v>511</v>
      </c>
      <c r="L150" s="15">
        <v>392</v>
      </c>
      <c r="M150" s="15" t="s">
        <v>223</v>
      </c>
      <c r="N150" s="15" t="s">
        <v>584</v>
      </c>
      <c r="O150" s="15">
        <v>0</v>
      </c>
      <c r="P150" s="15" t="s">
        <v>177</v>
      </c>
      <c r="Q150" s="15" t="s">
        <v>514</v>
      </c>
      <c r="R150" s="15" t="s">
        <v>515</v>
      </c>
      <c r="S150" s="15" t="s">
        <v>516</v>
      </c>
      <c r="T150" s="15">
        <v>0</v>
      </c>
      <c r="U150" s="15" t="s">
        <v>517</v>
      </c>
      <c r="V150" s="15">
        <v>2523</v>
      </c>
      <c r="W150" s="15" t="s">
        <v>518</v>
      </c>
      <c r="X150" s="15">
        <v>8</v>
      </c>
      <c r="Y150" s="15" t="s">
        <v>519</v>
      </c>
      <c r="Z150" s="15">
        <v>977252923</v>
      </c>
      <c r="AA150" s="15">
        <v>-1</v>
      </c>
      <c r="AB150" s="15" t="s">
        <v>129</v>
      </c>
      <c r="AD150" s="15">
        <v>977252923</v>
      </c>
      <c r="AF150" s="15">
        <v>37495418</v>
      </c>
      <c r="AG150" s="15">
        <v>37495418</v>
      </c>
      <c r="AI150" s="15">
        <v>0</v>
      </c>
    </row>
    <row r="151" spans="1:35">
      <c r="A151" s="15" t="s">
        <v>594</v>
      </c>
      <c r="B151" s="15">
        <v>2013</v>
      </c>
      <c r="C151" s="15">
        <v>2013</v>
      </c>
      <c r="D151" s="15">
        <v>2013</v>
      </c>
      <c r="E151" s="15">
        <v>4</v>
      </c>
      <c r="F151" s="15">
        <v>0</v>
      </c>
      <c r="G151" s="15">
        <v>0</v>
      </c>
      <c r="H151" s="15" t="s">
        <v>568</v>
      </c>
      <c r="I151" s="15">
        <v>36</v>
      </c>
      <c r="J151" s="15" t="s">
        <v>110</v>
      </c>
      <c r="K151" s="15" t="s">
        <v>511</v>
      </c>
      <c r="L151" s="15">
        <v>251</v>
      </c>
      <c r="M151" s="15" t="s">
        <v>113</v>
      </c>
      <c r="N151" s="15" t="s">
        <v>583</v>
      </c>
      <c r="O151" s="15">
        <v>0</v>
      </c>
      <c r="P151" s="15" t="s">
        <v>177</v>
      </c>
      <c r="Q151" s="15" t="s">
        <v>514</v>
      </c>
      <c r="R151" s="15" t="s">
        <v>515</v>
      </c>
      <c r="S151" s="15" t="s">
        <v>516</v>
      </c>
      <c r="T151" s="15">
        <v>0</v>
      </c>
      <c r="U151" s="15" t="s">
        <v>517</v>
      </c>
      <c r="V151" s="15">
        <v>2523</v>
      </c>
      <c r="W151" s="15" t="s">
        <v>518</v>
      </c>
      <c r="X151" s="15">
        <v>8</v>
      </c>
      <c r="Y151" s="15" t="s">
        <v>519</v>
      </c>
      <c r="Z151" s="15">
        <v>5632373</v>
      </c>
      <c r="AA151" s="15">
        <v>-1</v>
      </c>
      <c r="AB151" s="15" t="s">
        <v>129</v>
      </c>
      <c r="AD151" s="15">
        <v>5632373</v>
      </c>
      <c r="AF151" s="15">
        <v>3346951</v>
      </c>
      <c r="AG151" s="15">
        <v>3346951</v>
      </c>
      <c r="AI151" s="15">
        <v>0</v>
      </c>
    </row>
    <row r="152" spans="1:35">
      <c r="A152" s="15" t="s">
        <v>594</v>
      </c>
      <c r="B152" s="15">
        <v>2013</v>
      </c>
      <c r="C152" s="15">
        <v>2013</v>
      </c>
      <c r="D152" s="15">
        <v>2013</v>
      </c>
      <c r="E152" s="15">
        <v>4</v>
      </c>
      <c r="F152" s="15">
        <v>0</v>
      </c>
      <c r="G152" s="15">
        <v>0</v>
      </c>
      <c r="H152" s="15" t="s">
        <v>568</v>
      </c>
      <c r="I152" s="15">
        <v>36</v>
      </c>
      <c r="J152" s="15" t="s">
        <v>110</v>
      </c>
      <c r="K152" s="15" t="s">
        <v>511</v>
      </c>
      <c r="L152" s="15">
        <v>410</v>
      </c>
      <c r="M152" s="15" t="s">
        <v>550</v>
      </c>
      <c r="N152" s="15" t="s">
        <v>551</v>
      </c>
      <c r="O152" s="15">
        <v>0</v>
      </c>
      <c r="P152" s="15" t="s">
        <v>177</v>
      </c>
      <c r="Q152" s="15" t="s">
        <v>514</v>
      </c>
      <c r="R152" s="15" t="s">
        <v>515</v>
      </c>
      <c r="S152" s="15" t="s">
        <v>516</v>
      </c>
      <c r="T152" s="15">
        <v>0</v>
      </c>
      <c r="U152" s="15" t="s">
        <v>517</v>
      </c>
      <c r="V152" s="15">
        <v>2523</v>
      </c>
      <c r="W152" s="15" t="s">
        <v>518</v>
      </c>
      <c r="X152" s="15">
        <v>8</v>
      </c>
      <c r="Y152" s="15" t="s">
        <v>519</v>
      </c>
      <c r="Z152" s="15">
        <v>39140</v>
      </c>
      <c r="AA152" s="15">
        <v>-1</v>
      </c>
      <c r="AB152" s="15" t="s">
        <v>129</v>
      </c>
      <c r="AD152" s="15">
        <v>39140</v>
      </c>
      <c r="AF152" s="15">
        <v>9134</v>
      </c>
      <c r="AG152" s="15">
        <v>9134</v>
      </c>
      <c r="AI152" s="15">
        <v>0</v>
      </c>
    </row>
    <row r="153" spans="1:35">
      <c r="A153" s="15" t="s">
        <v>594</v>
      </c>
      <c r="B153" s="15">
        <v>2013</v>
      </c>
      <c r="C153" s="15">
        <v>2013</v>
      </c>
      <c r="D153" s="15">
        <v>2013</v>
      </c>
      <c r="E153" s="15">
        <v>4</v>
      </c>
      <c r="F153" s="15">
        <v>0</v>
      </c>
      <c r="G153" s="15">
        <v>0</v>
      </c>
      <c r="H153" s="15" t="s">
        <v>568</v>
      </c>
      <c r="I153" s="15">
        <v>36</v>
      </c>
      <c r="J153" s="15" t="s">
        <v>110</v>
      </c>
      <c r="K153" s="15" t="s">
        <v>511</v>
      </c>
      <c r="L153" s="15">
        <v>380</v>
      </c>
      <c r="M153" s="15" t="s">
        <v>587</v>
      </c>
      <c r="N153" s="15" t="s">
        <v>588</v>
      </c>
      <c r="O153" s="15">
        <v>0</v>
      </c>
      <c r="P153" s="15" t="s">
        <v>177</v>
      </c>
      <c r="Q153" s="15" t="s">
        <v>514</v>
      </c>
      <c r="R153" s="15" t="s">
        <v>515</v>
      </c>
      <c r="S153" s="15" t="s">
        <v>516</v>
      </c>
      <c r="T153" s="15">
        <v>0</v>
      </c>
      <c r="U153" s="15" t="s">
        <v>517</v>
      </c>
      <c r="V153" s="15">
        <v>2523</v>
      </c>
      <c r="W153" s="15" t="s">
        <v>518</v>
      </c>
      <c r="X153" s="15">
        <v>8</v>
      </c>
      <c r="Y153" s="15" t="s">
        <v>519</v>
      </c>
      <c r="Z153" s="15">
        <v>42380</v>
      </c>
      <c r="AA153" s="15">
        <v>-1</v>
      </c>
      <c r="AB153" s="15" t="s">
        <v>129</v>
      </c>
      <c r="AD153" s="15">
        <v>42380</v>
      </c>
      <c r="AF153" s="15">
        <v>15098</v>
      </c>
      <c r="AG153" s="15">
        <v>15098</v>
      </c>
      <c r="AI153" s="15">
        <v>0</v>
      </c>
    </row>
    <row r="154" spans="1:35">
      <c r="A154" s="15" t="s">
        <v>594</v>
      </c>
      <c r="B154" s="15">
        <v>2013</v>
      </c>
      <c r="C154" s="15">
        <v>2013</v>
      </c>
      <c r="D154" s="15">
        <v>2013</v>
      </c>
      <c r="E154" s="15">
        <v>4</v>
      </c>
      <c r="F154" s="15">
        <v>0</v>
      </c>
      <c r="G154" s="15">
        <v>0</v>
      </c>
      <c r="H154" s="15" t="s">
        <v>568</v>
      </c>
      <c r="I154" s="15">
        <v>36</v>
      </c>
      <c r="J154" s="15" t="s">
        <v>110</v>
      </c>
      <c r="K154" s="15" t="s">
        <v>511</v>
      </c>
      <c r="L154" s="15">
        <v>699</v>
      </c>
      <c r="M154" s="15" t="s">
        <v>585</v>
      </c>
      <c r="N154" s="15" t="s">
        <v>586</v>
      </c>
      <c r="O154" s="15">
        <v>0</v>
      </c>
      <c r="P154" s="15" t="s">
        <v>177</v>
      </c>
      <c r="Q154" s="15" t="s">
        <v>514</v>
      </c>
      <c r="R154" s="15" t="s">
        <v>515</v>
      </c>
      <c r="S154" s="15" t="s">
        <v>516</v>
      </c>
      <c r="T154" s="15">
        <v>0</v>
      </c>
      <c r="U154" s="15" t="s">
        <v>517</v>
      </c>
      <c r="V154" s="15">
        <v>2523</v>
      </c>
      <c r="W154" s="15" t="s">
        <v>518</v>
      </c>
      <c r="X154" s="15">
        <v>8</v>
      </c>
      <c r="Y154" s="15" t="s">
        <v>519</v>
      </c>
      <c r="Z154" s="15">
        <v>517144</v>
      </c>
      <c r="AA154" s="15">
        <v>-1</v>
      </c>
      <c r="AB154" s="15" t="s">
        <v>129</v>
      </c>
      <c r="AD154" s="15">
        <v>517144</v>
      </c>
      <c r="AF154" s="15">
        <v>203585</v>
      </c>
      <c r="AG154" s="15">
        <v>203585</v>
      </c>
      <c r="AI154" s="15">
        <v>0</v>
      </c>
    </row>
    <row r="155" spans="1:35">
      <c r="A155" s="15" t="s">
        <v>594</v>
      </c>
      <c r="B155" s="15">
        <v>2013</v>
      </c>
      <c r="C155" s="15">
        <v>2013</v>
      </c>
      <c r="D155" s="15">
        <v>2013</v>
      </c>
      <c r="E155" s="15">
        <v>4</v>
      </c>
      <c r="F155" s="15">
        <v>0</v>
      </c>
      <c r="G155" s="15">
        <v>0</v>
      </c>
      <c r="H155" s="15" t="s">
        <v>568</v>
      </c>
      <c r="I155" s="15">
        <v>36</v>
      </c>
      <c r="J155" s="15" t="s">
        <v>110</v>
      </c>
      <c r="K155" s="15" t="s">
        <v>511</v>
      </c>
      <c r="L155" s="15">
        <v>554</v>
      </c>
      <c r="M155" s="15" t="s">
        <v>566</v>
      </c>
      <c r="N155" s="15" t="s">
        <v>567</v>
      </c>
      <c r="O155" s="15">
        <v>0</v>
      </c>
      <c r="P155" s="15" t="s">
        <v>177</v>
      </c>
      <c r="Q155" s="15" t="s">
        <v>514</v>
      </c>
      <c r="R155" s="15" t="s">
        <v>515</v>
      </c>
      <c r="S155" s="15" t="s">
        <v>516</v>
      </c>
      <c r="T155" s="15">
        <v>0</v>
      </c>
      <c r="U155" s="15" t="s">
        <v>517</v>
      </c>
      <c r="V155" s="15">
        <v>2523</v>
      </c>
      <c r="W155" s="15" t="s">
        <v>518</v>
      </c>
      <c r="X155" s="15">
        <v>8</v>
      </c>
      <c r="Y155" s="15" t="s">
        <v>519</v>
      </c>
      <c r="Z155" s="15">
        <v>2654</v>
      </c>
      <c r="AA155" s="15">
        <v>-1</v>
      </c>
      <c r="AB155" s="15" t="s">
        <v>129</v>
      </c>
      <c r="AD155" s="15">
        <v>2654</v>
      </c>
      <c r="AF155" s="15">
        <v>23217</v>
      </c>
      <c r="AG155" s="15">
        <v>23217</v>
      </c>
      <c r="AI155" s="15">
        <v>0</v>
      </c>
    </row>
    <row r="156" spans="1:35">
      <c r="A156" s="15" t="s">
        <v>594</v>
      </c>
      <c r="B156" s="15">
        <v>2013</v>
      </c>
      <c r="C156" s="15">
        <v>2013</v>
      </c>
      <c r="D156" s="15">
        <v>2013</v>
      </c>
      <c r="E156" s="15">
        <v>4</v>
      </c>
      <c r="F156" s="15">
        <v>0</v>
      </c>
      <c r="G156" s="15">
        <v>0</v>
      </c>
      <c r="H156" s="15" t="s">
        <v>568</v>
      </c>
      <c r="I156" s="15">
        <v>36</v>
      </c>
      <c r="J156" s="15" t="s">
        <v>110</v>
      </c>
      <c r="K156" s="15" t="s">
        <v>511</v>
      </c>
      <c r="L156" s="15">
        <v>826</v>
      </c>
      <c r="M156" s="15" t="s">
        <v>589</v>
      </c>
      <c r="N156" s="15" t="s">
        <v>590</v>
      </c>
      <c r="O156" s="15">
        <v>0</v>
      </c>
      <c r="P156" s="15" t="s">
        <v>177</v>
      </c>
      <c r="Q156" s="15" t="s">
        <v>514</v>
      </c>
      <c r="R156" s="15" t="s">
        <v>515</v>
      </c>
      <c r="S156" s="15" t="s">
        <v>516</v>
      </c>
      <c r="T156" s="15">
        <v>0</v>
      </c>
      <c r="U156" s="15" t="s">
        <v>517</v>
      </c>
      <c r="V156" s="15">
        <v>2523</v>
      </c>
      <c r="W156" s="15" t="s">
        <v>518</v>
      </c>
      <c r="X156" s="15">
        <v>8</v>
      </c>
      <c r="Y156" s="15" t="s">
        <v>519</v>
      </c>
      <c r="Z156" s="15">
        <v>144906</v>
      </c>
      <c r="AA156" s="15">
        <v>-1</v>
      </c>
      <c r="AB156" s="15" t="s">
        <v>129</v>
      </c>
      <c r="AD156" s="15">
        <v>144906</v>
      </c>
      <c r="AF156" s="15">
        <v>159419</v>
      </c>
      <c r="AG156" s="15">
        <v>159419</v>
      </c>
      <c r="AI156" s="15">
        <v>0</v>
      </c>
    </row>
    <row r="157" spans="1:35">
      <c r="A157" s="15" t="s">
        <v>594</v>
      </c>
      <c r="B157" s="15">
        <v>2013</v>
      </c>
      <c r="C157" s="15">
        <v>2013</v>
      </c>
      <c r="D157" s="15">
        <v>2013</v>
      </c>
      <c r="E157" s="15">
        <v>4</v>
      </c>
      <c r="F157" s="15">
        <v>0</v>
      </c>
      <c r="G157" s="15">
        <v>0</v>
      </c>
      <c r="H157" s="15" t="s">
        <v>568</v>
      </c>
      <c r="I157" s="15">
        <v>36</v>
      </c>
      <c r="J157" s="15" t="s">
        <v>110</v>
      </c>
      <c r="K157" s="15" t="s">
        <v>511</v>
      </c>
      <c r="L157" s="15">
        <v>276</v>
      </c>
      <c r="M157" s="15" t="s">
        <v>591</v>
      </c>
      <c r="N157" s="15" t="s">
        <v>592</v>
      </c>
      <c r="O157" s="15">
        <v>0</v>
      </c>
      <c r="P157" s="15" t="s">
        <v>177</v>
      </c>
      <c r="Q157" s="15" t="s">
        <v>514</v>
      </c>
      <c r="R157" s="15" t="s">
        <v>515</v>
      </c>
      <c r="S157" s="15" t="s">
        <v>516</v>
      </c>
      <c r="T157" s="15">
        <v>0</v>
      </c>
      <c r="U157" s="15" t="s">
        <v>517</v>
      </c>
      <c r="V157" s="15">
        <v>2523</v>
      </c>
      <c r="W157" s="15" t="s">
        <v>518</v>
      </c>
      <c r="X157" s="15">
        <v>8</v>
      </c>
      <c r="Y157" s="15" t="s">
        <v>519</v>
      </c>
      <c r="Z157" s="15">
        <v>163900</v>
      </c>
      <c r="AA157" s="15">
        <v>-1</v>
      </c>
      <c r="AB157" s="15" t="s">
        <v>129</v>
      </c>
      <c r="AD157" s="15">
        <v>163900</v>
      </c>
      <c r="AF157" s="15">
        <v>121275</v>
      </c>
      <c r="AG157" s="15">
        <v>121275</v>
      </c>
      <c r="AI157" s="15">
        <v>0</v>
      </c>
    </row>
    <row r="158" spans="1:35">
      <c r="A158" s="15" t="s">
        <v>594</v>
      </c>
      <c r="B158" s="15">
        <v>2013</v>
      </c>
      <c r="C158" s="15">
        <v>2013</v>
      </c>
      <c r="D158" s="15">
        <v>2013</v>
      </c>
      <c r="E158" s="15">
        <v>4</v>
      </c>
      <c r="F158" s="15">
        <v>0</v>
      </c>
      <c r="G158" s="15">
        <v>0</v>
      </c>
      <c r="H158" s="15" t="s">
        <v>568</v>
      </c>
      <c r="I158" s="15">
        <v>36</v>
      </c>
      <c r="J158" s="15" t="s">
        <v>110</v>
      </c>
      <c r="K158" s="15" t="s">
        <v>511</v>
      </c>
      <c r="L158" s="15">
        <v>842</v>
      </c>
      <c r="M158" s="15" t="s">
        <v>593</v>
      </c>
      <c r="N158" s="15" t="s">
        <v>593</v>
      </c>
      <c r="O158" s="15">
        <v>0</v>
      </c>
      <c r="P158" s="15" t="s">
        <v>177</v>
      </c>
      <c r="Q158" s="15" t="s">
        <v>514</v>
      </c>
      <c r="R158" s="15" t="s">
        <v>515</v>
      </c>
      <c r="S158" s="15" t="s">
        <v>516</v>
      </c>
      <c r="T158" s="15">
        <v>0</v>
      </c>
      <c r="U158" s="15" t="s">
        <v>517</v>
      </c>
      <c r="V158" s="15">
        <v>2523</v>
      </c>
      <c r="W158" s="15" t="s">
        <v>518</v>
      </c>
      <c r="X158" s="15">
        <v>8</v>
      </c>
      <c r="Y158" s="15" t="s">
        <v>519</v>
      </c>
      <c r="Z158" s="15">
        <v>4742559</v>
      </c>
      <c r="AA158" s="15">
        <v>-1</v>
      </c>
      <c r="AB158" s="15" t="s">
        <v>129</v>
      </c>
      <c r="AD158" s="15">
        <v>4742559</v>
      </c>
      <c r="AF158" s="15">
        <v>1985163</v>
      </c>
      <c r="AG158" s="15">
        <v>1985163</v>
      </c>
      <c r="AI158" s="15">
        <v>0</v>
      </c>
    </row>
    <row r="159" spans="1:35">
      <c r="A159" s="15" t="s">
        <v>594</v>
      </c>
      <c r="B159" s="15">
        <v>2013</v>
      </c>
      <c r="C159" s="15">
        <v>2013</v>
      </c>
      <c r="D159" s="15">
        <v>2013</v>
      </c>
      <c r="E159" s="15">
        <v>4</v>
      </c>
      <c r="F159" s="15">
        <v>0</v>
      </c>
      <c r="G159" s="15">
        <v>0</v>
      </c>
      <c r="H159" s="15" t="s">
        <v>568</v>
      </c>
      <c r="I159" s="15">
        <v>36</v>
      </c>
      <c r="J159" s="15" t="s">
        <v>110</v>
      </c>
      <c r="K159" s="15" t="s">
        <v>511</v>
      </c>
      <c r="L159" s="15">
        <v>156</v>
      </c>
      <c r="M159" s="15" t="s">
        <v>183</v>
      </c>
      <c r="N159" s="15" t="s">
        <v>562</v>
      </c>
      <c r="O159" s="15">
        <v>0</v>
      </c>
      <c r="P159" s="15" t="s">
        <v>177</v>
      </c>
      <c r="Q159" s="15" t="s">
        <v>514</v>
      </c>
      <c r="R159" s="15" t="s">
        <v>515</v>
      </c>
      <c r="S159" s="15" t="s">
        <v>516</v>
      </c>
      <c r="T159" s="15">
        <v>0</v>
      </c>
      <c r="U159" s="15" t="s">
        <v>517</v>
      </c>
      <c r="V159" s="15">
        <v>2523</v>
      </c>
      <c r="W159" s="15" t="s">
        <v>518</v>
      </c>
      <c r="X159" s="15">
        <v>8</v>
      </c>
      <c r="Y159" s="15" t="s">
        <v>519</v>
      </c>
      <c r="Z159" s="15">
        <v>1238967324</v>
      </c>
      <c r="AA159" s="15">
        <v>-1</v>
      </c>
      <c r="AB159" s="15" t="s">
        <v>129</v>
      </c>
      <c r="AD159" s="15">
        <v>1238967324</v>
      </c>
      <c r="AF159" s="15">
        <v>57933048</v>
      </c>
      <c r="AG159" s="15">
        <v>57933048</v>
      </c>
      <c r="AI159" s="15">
        <v>0</v>
      </c>
    </row>
    <row r="160" spans="1:35">
      <c r="A160" s="15" t="s">
        <v>594</v>
      </c>
      <c r="B160" s="15">
        <v>2013</v>
      </c>
      <c r="C160" s="15">
        <v>2013</v>
      </c>
      <c r="D160" s="15">
        <v>2013</v>
      </c>
      <c r="E160" s="15">
        <v>4</v>
      </c>
      <c r="F160" s="15">
        <v>0</v>
      </c>
      <c r="G160" s="15">
        <v>0</v>
      </c>
      <c r="H160" s="15" t="s">
        <v>568</v>
      </c>
      <c r="I160" s="15">
        <v>36</v>
      </c>
      <c r="J160" s="15" t="s">
        <v>110</v>
      </c>
      <c r="K160" s="15" t="s">
        <v>511</v>
      </c>
      <c r="L160" s="15">
        <v>0</v>
      </c>
      <c r="M160" s="15" t="s">
        <v>177</v>
      </c>
      <c r="N160" s="15" t="s">
        <v>514</v>
      </c>
      <c r="O160" s="15">
        <v>0</v>
      </c>
      <c r="P160" s="15" t="s">
        <v>177</v>
      </c>
      <c r="Q160" s="15" t="s">
        <v>514</v>
      </c>
      <c r="R160" s="15" t="s">
        <v>515</v>
      </c>
      <c r="S160" s="15" t="s">
        <v>516</v>
      </c>
      <c r="T160" s="15">
        <v>0</v>
      </c>
      <c r="U160" s="15" t="s">
        <v>517</v>
      </c>
      <c r="V160" s="15">
        <v>2523</v>
      </c>
      <c r="W160" s="15" t="s">
        <v>518</v>
      </c>
      <c r="X160" s="15">
        <v>8</v>
      </c>
      <c r="Y160" s="15" t="s">
        <v>519</v>
      </c>
      <c r="Z160" s="15">
        <v>2709360547</v>
      </c>
      <c r="AA160" s="15">
        <v>-1</v>
      </c>
      <c r="AB160" s="15" t="s">
        <v>129</v>
      </c>
      <c r="AD160" s="15">
        <v>2709360547</v>
      </c>
      <c r="AF160" s="15">
        <v>132166908</v>
      </c>
      <c r="AG160" s="15">
        <v>132166908</v>
      </c>
      <c r="AI160" s="15">
        <v>0</v>
      </c>
    </row>
    <row r="161" spans="1:35">
      <c r="A161" s="15" t="s">
        <v>594</v>
      </c>
      <c r="B161" s="15">
        <v>2014</v>
      </c>
      <c r="C161" s="15">
        <v>2014</v>
      </c>
      <c r="D161" s="15">
        <v>2014</v>
      </c>
      <c r="E161" s="15">
        <v>4</v>
      </c>
      <c r="F161" s="15">
        <v>0</v>
      </c>
      <c r="G161" s="15">
        <v>0</v>
      </c>
      <c r="H161" s="15" t="s">
        <v>605</v>
      </c>
      <c r="I161" s="15">
        <v>36</v>
      </c>
      <c r="J161" s="15" t="s">
        <v>110</v>
      </c>
      <c r="K161" s="15" t="s">
        <v>511</v>
      </c>
      <c r="L161" s="15">
        <v>36</v>
      </c>
      <c r="M161" s="15" t="s">
        <v>110</v>
      </c>
      <c r="N161" s="15" t="s">
        <v>511</v>
      </c>
      <c r="O161" s="15">
        <v>0</v>
      </c>
      <c r="P161" s="15" t="s">
        <v>177</v>
      </c>
      <c r="Q161" s="15" t="s">
        <v>514</v>
      </c>
      <c r="R161" s="15" t="s">
        <v>515</v>
      </c>
      <c r="S161" s="15" t="s">
        <v>516</v>
      </c>
      <c r="T161" s="15">
        <v>0</v>
      </c>
      <c r="U161" s="15" t="s">
        <v>517</v>
      </c>
      <c r="V161" s="15">
        <v>2523</v>
      </c>
      <c r="W161" s="15" t="s">
        <v>518</v>
      </c>
      <c r="X161" s="15">
        <v>8</v>
      </c>
      <c r="Y161" s="15" t="s">
        <v>519</v>
      </c>
      <c r="Z161" s="15">
        <v>60200</v>
      </c>
      <c r="AA161" s="15">
        <v>-1</v>
      </c>
      <c r="AB161" s="15" t="s">
        <v>129</v>
      </c>
      <c r="AD161" s="15">
        <v>60200</v>
      </c>
      <c r="AF161" s="15">
        <v>20880</v>
      </c>
      <c r="AI161" s="15">
        <v>0</v>
      </c>
    </row>
    <row r="162" spans="1:35">
      <c r="A162" s="15" t="s">
        <v>594</v>
      </c>
      <c r="B162" s="15">
        <v>2014</v>
      </c>
      <c r="C162" s="15">
        <v>2014</v>
      </c>
      <c r="D162" s="15">
        <v>2014</v>
      </c>
      <c r="E162" s="15">
        <v>4</v>
      </c>
      <c r="F162" s="15">
        <v>0</v>
      </c>
      <c r="G162" s="15">
        <v>0</v>
      </c>
      <c r="H162" s="15" t="s">
        <v>605</v>
      </c>
      <c r="I162" s="15">
        <v>36</v>
      </c>
      <c r="J162" s="15" t="s">
        <v>110</v>
      </c>
      <c r="K162" s="15" t="s">
        <v>511</v>
      </c>
      <c r="L162" s="15">
        <v>0</v>
      </c>
      <c r="M162" s="15" t="s">
        <v>177</v>
      </c>
      <c r="N162" s="15" t="s">
        <v>514</v>
      </c>
      <c r="O162" s="15">
        <v>0</v>
      </c>
      <c r="P162" s="15" t="s">
        <v>177</v>
      </c>
      <c r="Q162" s="15" t="s">
        <v>514</v>
      </c>
      <c r="R162" s="15" t="s">
        <v>515</v>
      </c>
      <c r="S162" s="15" t="s">
        <v>516</v>
      </c>
      <c r="T162" s="15">
        <v>0</v>
      </c>
      <c r="U162" s="15" t="s">
        <v>517</v>
      </c>
      <c r="V162" s="15">
        <v>2523</v>
      </c>
      <c r="W162" s="15" t="s">
        <v>518</v>
      </c>
      <c r="X162" s="15">
        <v>8</v>
      </c>
      <c r="Y162" s="15" t="s">
        <v>519</v>
      </c>
      <c r="Z162" s="15">
        <v>60200</v>
      </c>
      <c r="AA162" s="15">
        <v>-1</v>
      </c>
      <c r="AB162" s="15" t="s">
        <v>129</v>
      </c>
      <c r="AD162" s="15">
        <v>60200</v>
      </c>
      <c r="AF162" s="15">
        <v>20880</v>
      </c>
      <c r="AI162" s="15">
        <v>0</v>
      </c>
    </row>
    <row r="163" spans="1:35">
      <c r="A163" s="15" t="s">
        <v>594</v>
      </c>
      <c r="B163" s="15">
        <v>2014</v>
      </c>
      <c r="C163" s="15">
        <v>2014</v>
      </c>
      <c r="D163" s="15">
        <v>2014</v>
      </c>
      <c r="E163" s="15">
        <v>4</v>
      </c>
      <c r="F163" s="15">
        <v>0</v>
      </c>
      <c r="G163" s="15">
        <v>0</v>
      </c>
      <c r="H163" s="15" t="s">
        <v>510</v>
      </c>
      <c r="I163" s="15">
        <v>36</v>
      </c>
      <c r="J163" s="15" t="s">
        <v>110</v>
      </c>
      <c r="K163" s="15" t="s">
        <v>511</v>
      </c>
      <c r="L163" s="15">
        <v>196</v>
      </c>
      <c r="M163" s="15" t="s">
        <v>614</v>
      </c>
      <c r="N163" s="15" t="s">
        <v>615</v>
      </c>
      <c r="O163" s="15">
        <v>0</v>
      </c>
      <c r="P163" s="15" t="s">
        <v>177</v>
      </c>
      <c r="Q163" s="15" t="s">
        <v>514</v>
      </c>
      <c r="R163" s="15" t="s">
        <v>515</v>
      </c>
      <c r="S163" s="15" t="s">
        <v>516</v>
      </c>
      <c r="T163" s="15">
        <v>0</v>
      </c>
      <c r="U163" s="15" t="s">
        <v>517</v>
      </c>
      <c r="V163" s="15">
        <v>2523</v>
      </c>
      <c r="W163" s="15" t="s">
        <v>518</v>
      </c>
      <c r="X163" s="15">
        <v>8</v>
      </c>
      <c r="Y163" s="15" t="s">
        <v>519</v>
      </c>
      <c r="Z163" s="15">
        <v>20500</v>
      </c>
      <c r="AA163" s="15">
        <v>-1</v>
      </c>
      <c r="AB163" s="15" t="s">
        <v>129</v>
      </c>
      <c r="AD163" s="15">
        <v>20500</v>
      </c>
      <c r="AF163" s="15">
        <v>28092</v>
      </c>
      <c r="AH163" s="15">
        <v>28092</v>
      </c>
      <c r="AI163" s="15">
        <v>0</v>
      </c>
    </row>
    <row r="164" spans="1:35">
      <c r="A164" s="15" t="s">
        <v>594</v>
      </c>
      <c r="B164" s="15">
        <v>2014</v>
      </c>
      <c r="C164" s="15">
        <v>2014</v>
      </c>
      <c r="D164" s="15">
        <v>2014</v>
      </c>
      <c r="E164" s="15">
        <v>4</v>
      </c>
      <c r="F164" s="15">
        <v>0</v>
      </c>
      <c r="G164" s="15">
        <v>0</v>
      </c>
      <c r="H164" s="15" t="s">
        <v>510</v>
      </c>
      <c r="I164" s="15">
        <v>36</v>
      </c>
      <c r="J164" s="15" t="s">
        <v>110</v>
      </c>
      <c r="K164" s="15" t="s">
        <v>511</v>
      </c>
      <c r="L164" s="15">
        <v>166</v>
      </c>
      <c r="M164" s="15" t="s">
        <v>522</v>
      </c>
      <c r="N164" s="15" t="s">
        <v>523</v>
      </c>
      <c r="O164" s="15">
        <v>0</v>
      </c>
      <c r="P164" s="15" t="s">
        <v>177</v>
      </c>
      <c r="Q164" s="15" t="s">
        <v>514</v>
      </c>
      <c r="R164" s="15" t="s">
        <v>515</v>
      </c>
      <c r="S164" s="15" t="s">
        <v>516</v>
      </c>
      <c r="T164" s="15">
        <v>0</v>
      </c>
      <c r="U164" s="15" t="s">
        <v>517</v>
      </c>
      <c r="V164" s="15">
        <v>2523</v>
      </c>
      <c r="W164" s="15" t="s">
        <v>518</v>
      </c>
      <c r="X164" s="15">
        <v>8</v>
      </c>
      <c r="Y164" s="15" t="s">
        <v>519</v>
      </c>
      <c r="Z164" s="15">
        <v>26170</v>
      </c>
      <c r="AA164" s="15">
        <v>-1</v>
      </c>
      <c r="AB164" s="15" t="s">
        <v>129</v>
      </c>
      <c r="AD164" s="15">
        <v>26170</v>
      </c>
      <c r="AF164" s="15">
        <v>7741</v>
      </c>
      <c r="AH164" s="15">
        <v>7741</v>
      </c>
      <c r="AI164" s="15">
        <v>0</v>
      </c>
    </row>
    <row r="165" spans="1:35">
      <c r="A165" s="15" t="s">
        <v>594</v>
      </c>
      <c r="B165" s="15">
        <v>2014</v>
      </c>
      <c r="C165" s="15">
        <v>2014</v>
      </c>
      <c r="D165" s="15">
        <v>2014</v>
      </c>
      <c r="E165" s="15">
        <v>4</v>
      </c>
      <c r="F165" s="15">
        <v>0</v>
      </c>
      <c r="G165" s="15">
        <v>0</v>
      </c>
      <c r="H165" s="15" t="s">
        <v>510</v>
      </c>
      <c r="I165" s="15">
        <v>36</v>
      </c>
      <c r="J165" s="15" t="s">
        <v>110</v>
      </c>
      <c r="K165" s="15" t="s">
        <v>511</v>
      </c>
      <c r="L165" s="15">
        <v>899</v>
      </c>
      <c r="M165" s="15" t="s">
        <v>520</v>
      </c>
      <c r="N165" s="15" t="s">
        <v>521</v>
      </c>
      <c r="O165" s="15">
        <v>0</v>
      </c>
      <c r="P165" s="15" t="s">
        <v>177</v>
      </c>
      <c r="Q165" s="15" t="s">
        <v>514</v>
      </c>
      <c r="R165" s="15" t="s">
        <v>515</v>
      </c>
      <c r="S165" s="15" t="s">
        <v>516</v>
      </c>
      <c r="T165" s="15">
        <v>0</v>
      </c>
      <c r="U165" s="15" t="s">
        <v>517</v>
      </c>
      <c r="V165" s="15">
        <v>2523</v>
      </c>
      <c r="W165" s="15" t="s">
        <v>518</v>
      </c>
      <c r="X165" s="15">
        <v>8</v>
      </c>
      <c r="Y165" s="15" t="s">
        <v>519</v>
      </c>
      <c r="Z165" s="15">
        <v>370000</v>
      </c>
      <c r="AA165" s="15">
        <v>-1</v>
      </c>
      <c r="AB165" s="15" t="s">
        <v>129</v>
      </c>
      <c r="AD165" s="15">
        <v>370000</v>
      </c>
      <c r="AF165" s="15">
        <v>266640</v>
      </c>
      <c r="AH165" s="15">
        <v>266640</v>
      </c>
      <c r="AI165" s="15">
        <v>0</v>
      </c>
    </row>
    <row r="166" spans="1:35">
      <c r="A166" s="15" t="s">
        <v>594</v>
      </c>
      <c r="B166" s="15">
        <v>2014</v>
      </c>
      <c r="C166" s="15">
        <v>2014</v>
      </c>
      <c r="D166" s="15">
        <v>2014</v>
      </c>
      <c r="E166" s="15">
        <v>4</v>
      </c>
      <c r="F166" s="15">
        <v>0</v>
      </c>
      <c r="G166" s="15">
        <v>0</v>
      </c>
      <c r="H166" s="15" t="s">
        <v>510</v>
      </c>
      <c r="I166" s="15">
        <v>36</v>
      </c>
      <c r="J166" s="15" t="s">
        <v>110</v>
      </c>
      <c r="K166" s="15" t="s">
        <v>511</v>
      </c>
      <c r="L166" s="15">
        <v>686</v>
      </c>
      <c r="M166" s="15" t="s">
        <v>560</v>
      </c>
      <c r="N166" s="15" t="s">
        <v>561</v>
      </c>
      <c r="O166" s="15">
        <v>0</v>
      </c>
      <c r="P166" s="15" t="s">
        <v>177</v>
      </c>
      <c r="Q166" s="15" t="s">
        <v>514</v>
      </c>
      <c r="R166" s="15" t="s">
        <v>515</v>
      </c>
      <c r="S166" s="15" t="s">
        <v>516</v>
      </c>
      <c r="T166" s="15">
        <v>0</v>
      </c>
      <c r="U166" s="15" t="s">
        <v>517</v>
      </c>
      <c r="V166" s="15">
        <v>2523</v>
      </c>
      <c r="W166" s="15" t="s">
        <v>518</v>
      </c>
      <c r="X166" s="15">
        <v>8</v>
      </c>
      <c r="Y166" s="15" t="s">
        <v>519</v>
      </c>
      <c r="Z166" s="15">
        <v>9921</v>
      </c>
      <c r="AA166" s="15">
        <v>-1</v>
      </c>
      <c r="AB166" s="15" t="s">
        <v>129</v>
      </c>
      <c r="AD166" s="15">
        <v>9921</v>
      </c>
      <c r="AF166" s="15">
        <v>77469</v>
      </c>
      <c r="AH166" s="15">
        <v>77469</v>
      </c>
      <c r="AI166" s="15">
        <v>0</v>
      </c>
    </row>
    <row r="167" spans="1:35">
      <c r="A167" s="15" t="s">
        <v>594</v>
      </c>
      <c r="B167" s="15">
        <v>2014</v>
      </c>
      <c r="C167" s="15">
        <v>2014</v>
      </c>
      <c r="D167" s="15">
        <v>2014</v>
      </c>
      <c r="E167" s="15">
        <v>4</v>
      </c>
      <c r="F167" s="15">
        <v>0</v>
      </c>
      <c r="G167" s="15">
        <v>0</v>
      </c>
      <c r="H167" s="15" t="s">
        <v>510</v>
      </c>
      <c r="I167" s="15">
        <v>36</v>
      </c>
      <c r="J167" s="15" t="s">
        <v>110</v>
      </c>
      <c r="K167" s="15" t="s">
        <v>511</v>
      </c>
      <c r="L167" s="15">
        <v>818</v>
      </c>
      <c r="M167" s="15" t="s">
        <v>532</v>
      </c>
      <c r="N167" s="15" t="s">
        <v>533</v>
      </c>
      <c r="O167" s="15">
        <v>0</v>
      </c>
      <c r="P167" s="15" t="s">
        <v>177</v>
      </c>
      <c r="Q167" s="15" t="s">
        <v>514</v>
      </c>
      <c r="R167" s="15" t="s">
        <v>515</v>
      </c>
      <c r="S167" s="15" t="s">
        <v>516</v>
      </c>
      <c r="T167" s="15">
        <v>0</v>
      </c>
      <c r="U167" s="15" t="s">
        <v>517</v>
      </c>
      <c r="V167" s="15">
        <v>2523</v>
      </c>
      <c r="W167" s="15" t="s">
        <v>518</v>
      </c>
      <c r="X167" s="15">
        <v>8</v>
      </c>
      <c r="Y167" s="15" t="s">
        <v>519</v>
      </c>
      <c r="Z167" s="15">
        <v>675</v>
      </c>
      <c r="AA167" s="15">
        <v>-1</v>
      </c>
      <c r="AB167" s="15" t="s">
        <v>129</v>
      </c>
      <c r="AD167" s="15">
        <v>675</v>
      </c>
      <c r="AF167" s="15">
        <v>3109</v>
      </c>
      <c r="AH167" s="15">
        <v>3109</v>
      </c>
      <c r="AI167" s="15">
        <v>0</v>
      </c>
    </row>
    <row r="168" spans="1:35">
      <c r="A168" s="15" t="s">
        <v>594</v>
      </c>
      <c r="B168" s="15">
        <v>2014</v>
      </c>
      <c r="C168" s="15">
        <v>2014</v>
      </c>
      <c r="D168" s="15">
        <v>2014</v>
      </c>
      <c r="E168" s="15">
        <v>4</v>
      </c>
      <c r="F168" s="15">
        <v>0</v>
      </c>
      <c r="G168" s="15">
        <v>0</v>
      </c>
      <c r="H168" s="15" t="s">
        <v>510</v>
      </c>
      <c r="I168" s="15">
        <v>36</v>
      </c>
      <c r="J168" s="15" t="s">
        <v>110</v>
      </c>
      <c r="K168" s="15" t="s">
        <v>511</v>
      </c>
      <c r="L168" s="15">
        <v>882</v>
      </c>
      <c r="M168" s="15" t="s">
        <v>534</v>
      </c>
      <c r="N168" s="15" t="s">
        <v>535</v>
      </c>
      <c r="O168" s="15">
        <v>0</v>
      </c>
      <c r="P168" s="15" t="s">
        <v>177</v>
      </c>
      <c r="Q168" s="15" t="s">
        <v>514</v>
      </c>
      <c r="R168" s="15" t="s">
        <v>515</v>
      </c>
      <c r="S168" s="15" t="s">
        <v>516</v>
      </c>
      <c r="T168" s="15">
        <v>0</v>
      </c>
      <c r="U168" s="15" t="s">
        <v>517</v>
      </c>
      <c r="V168" s="15">
        <v>2523</v>
      </c>
      <c r="W168" s="15" t="s">
        <v>518</v>
      </c>
      <c r="X168" s="15">
        <v>8</v>
      </c>
      <c r="Y168" s="15" t="s">
        <v>519</v>
      </c>
      <c r="Z168" s="15">
        <v>3930</v>
      </c>
      <c r="AA168" s="15">
        <v>-1</v>
      </c>
      <c r="AB168" s="15" t="s">
        <v>129</v>
      </c>
      <c r="AD168" s="15">
        <v>3930</v>
      </c>
      <c r="AF168" s="15">
        <v>1422</v>
      </c>
      <c r="AH168" s="15">
        <v>1422</v>
      </c>
      <c r="AI168" s="15">
        <v>0</v>
      </c>
    </row>
    <row r="169" spans="1:35">
      <c r="A169" s="15" t="s">
        <v>594</v>
      </c>
      <c r="B169" s="15">
        <v>2014</v>
      </c>
      <c r="C169" s="15">
        <v>2014</v>
      </c>
      <c r="D169" s="15">
        <v>2014</v>
      </c>
      <c r="E169" s="15">
        <v>4</v>
      </c>
      <c r="F169" s="15">
        <v>0</v>
      </c>
      <c r="G169" s="15">
        <v>0</v>
      </c>
      <c r="H169" s="15" t="s">
        <v>510</v>
      </c>
      <c r="I169" s="15">
        <v>36</v>
      </c>
      <c r="J169" s="15" t="s">
        <v>110</v>
      </c>
      <c r="K169" s="15" t="s">
        <v>511</v>
      </c>
      <c r="L169" s="15">
        <v>288</v>
      </c>
      <c r="M169" s="15" t="s">
        <v>544</v>
      </c>
      <c r="N169" s="15" t="s">
        <v>545</v>
      </c>
      <c r="O169" s="15">
        <v>0</v>
      </c>
      <c r="P169" s="15" t="s">
        <v>177</v>
      </c>
      <c r="Q169" s="15" t="s">
        <v>514</v>
      </c>
      <c r="R169" s="15" t="s">
        <v>515</v>
      </c>
      <c r="S169" s="15" t="s">
        <v>516</v>
      </c>
      <c r="T169" s="15">
        <v>0</v>
      </c>
      <c r="U169" s="15" t="s">
        <v>517</v>
      </c>
      <c r="V169" s="15">
        <v>2523</v>
      </c>
      <c r="W169" s="15" t="s">
        <v>518</v>
      </c>
      <c r="X169" s="15">
        <v>8</v>
      </c>
      <c r="Y169" s="15" t="s">
        <v>519</v>
      </c>
      <c r="Z169" s="15">
        <v>1169</v>
      </c>
      <c r="AA169" s="15">
        <v>-1</v>
      </c>
      <c r="AB169" s="15" t="s">
        <v>129</v>
      </c>
      <c r="AD169" s="15">
        <v>1169</v>
      </c>
      <c r="AF169" s="15">
        <v>2573</v>
      </c>
      <c r="AH169" s="15">
        <v>2573</v>
      </c>
      <c r="AI169" s="15">
        <v>0</v>
      </c>
    </row>
    <row r="170" spans="1:35">
      <c r="A170" s="15" t="s">
        <v>594</v>
      </c>
      <c r="B170" s="15">
        <v>2014</v>
      </c>
      <c r="C170" s="15">
        <v>2014</v>
      </c>
      <c r="D170" s="15">
        <v>2014</v>
      </c>
      <c r="E170" s="15">
        <v>4</v>
      </c>
      <c r="F170" s="15">
        <v>0</v>
      </c>
      <c r="G170" s="15">
        <v>0</v>
      </c>
      <c r="H170" s="15" t="s">
        <v>510</v>
      </c>
      <c r="I170" s="15">
        <v>36</v>
      </c>
      <c r="J170" s="15" t="s">
        <v>110</v>
      </c>
      <c r="K170" s="15" t="s">
        <v>511</v>
      </c>
      <c r="L170" s="15">
        <v>258</v>
      </c>
      <c r="M170" s="15" t="s">
        <v>536</v>
      </c>
      <c r="N170" s="15" t="s">
        <v>537</v>
      </c>
      <c r="O170" s="15">
        <v>0</v>
      </c>
      <c r="P170" s="15" t="s">
        <v>177</v>
      </c>
      <c r="Q170" s="15" t="s">
        <v>514</v>
      </c>
      <c r="R170" s="15" t="s">
        <v>515</v>
      </c>
      <c r="S170" s="15" t="s">
        <v>516</v>
      </c>
      <c r="T170" s="15">
        <v>0</v>
      </c>
      <c r="U170" s="15" t="s">
        <v>517</v>
      </c>
      <c r="V170" s="15">
        <v>2523</v>
      </c>
      <c r="W170" s="15" t="s">
        <v>518</v>
      </c>
      <c r="X170" s="15">
        <v>8</v>
      </c>
      <c r="Y170" s="15" t="s">
        <v>519</v>
      </c>
      <c r="Z170" s="15">
        <v>16750</v>
      </c>
      <c r="AA170" s="15">
        <v>-1</v>
      </c>
      <c r="AB170" s="15" t="s">
        <v>129</v>
      </c>
      <c r="AD170" s="15">
        <v>16750</v>
      </c>
      <c r="AF170" s="15">
        <v>17970</v>
      </c>
      <c r="AH170" s="15">
        <v>17970</v>
      </c>
      <c r="AI170" s="15">
        <v>0</v>
      </c>
    </row>
    <row r="171" spans="1:35">
      <c r="A171" s="15" t="s">
        <v>594</v>
      </c>
      <c r="B171" s="15">
        <v>2014</v>
      </c>
      <c r="C171" s="15">
        <v>2014</v>
      </c>
      <c r="D171" s="15">
        <v>2014</v>
      </c>
      <c r="E171" s="15">
        <v>4</v>
      </c>
      <c r="F171" s="15">
        <v>0</v>
      </c>
      <c r="G171" s="15">
        <v>0</v>
      </c>
      <c r="H171" s="15" t="s">
        <v>510</v>
      </c>
      <c r="I171" s="15">
        <v>36</v>
      </c>
      <c r="J171" s="15" t="s">
        <v>110</v>
      </c>
      <c r="K171" s="15" t="s">
        <v>511</v>
      </c>
      <c r="L171" s="15">
        <v>626</v>
      </c>
      <c r="M171" s="15" t="s">
        <v>526</v>
      </c>
      <c r="N171" s="15" t="s">
        <v>527</v>
      </c>
      <c r="O171" s="15">
        <v>0</v>
      </c>
      <c r="P171" s="15" t="s">
        <v>177</v>
      </c>
      <c r="Q171" s="15" t="s">
        <v>514</v>
      </c>
      <c r="R171" s="15" t="s">
        <v>515</v>
      </c>
      <c r="S171" s="15" t="s">
        <v>516</v>
      </c>
      <c r="T171" s="15">
        <v>0</v>
      </c>
      <c r="U171" s="15" t="s">
        <v>517</v>
      </c>
      <c r="V171" s="15">
        <v>2523</v>
      </c>
      <c r="W171" s="15" t="s">
        <v>518</v>
      </c>
      <c r="X171" s="15">
        <v>8</v>
      </c>
      <c r="Y171" s="15" t="s">
        <v>519</v>
      </c>
      <c r="Z171" s="15">
        <v>693740</v>
      </c>
      <c r="AA171" s="15">
        <v>-1</v>
      </c>
      <c r="AB171" s="15" t="s">
        <v>129</v>
      </c>
      <c r="AD171" s="15">
        <v>693740</v>
      </c>
      <c r="AF171" s="15">
        <v>62584</v>
      </c>
      <c r="AH171" s="15">
        <v>62584</v>
      </c>
      <c r="AI171" s="15">
        <v>0</v>
      </c>
    </row>
    <row r="172" spans="1:35">
      <c r="A172" s="15" t="s">
        <v>594</v>
      </c>
      <c r="B172" s="15">
        <v>2014</v>
      </c>
      <c r="C172" s="15">
        <v>2014</v>
      </c>
      <c r="D172" s="15">
        <v>2014</v>
      </c>
      <c r="E172" s="15">
        <v>4</v>
      </c>
      <c r="F172" s="15">
        <v>0</v>
      </c>
      <c r="G172" s="15">
        <v>0</v>
      </c>
      <c r="H172" s="15" t="s">
        <v>510</v>
      </c>
      <c r="I172" s="15">
        <v>36</v>
      </c>
      <c r="J172" s="15" t="s">
        <v>110</v>
      </c>
      <c r="K172" s="15" t="s">
        <v>511</v>
      </c>
      <c r="L172" s="15">
        <v>162</v>
      </c>
      <c r="M172" s="15" t="s">
        <v>599</v>
      </c>
      <c r="N172" s="15" t="s">
        <v>600</v>
      </c>
      <c r="O172" s="15">
        <v>0</v>
      </c>
      <c r="P172" s="15" t="s">
        <v>177</v>
      </c>
      <c r="Q172" s="15" t="s">
        <v>514</v>
      </c>
      <c r="R172" s="15" t="s">
        <v>515</v>
      </c>
      <c r="S172" s="15" t="s">
        <v>516</v>
      </c>
      <c r="T172" s="15">
        <v>0</v>
      </c>
      <c r="U172" s="15" t="s">
        <v>517</v>
      </c>
      <c r="V172" s="15">
        <v>2523</v>
      </c>
      <c r="W172" s="15" t="s">
        <v>518</v>
      </c>
      <c r="X172" s="15">
        <v>8</v>
      </c>
      <c r="Y172" s="15" t="s">
        <v>519</v>
      </c>
      <c r="Z172" s="15">
        <v>10586</v>
      </c>
      <c r="AA172" s="15">
        <v>-1</v>
      </c>
      <c r="AB172" s="15" t="s">
        <v>129</v>
      </c>
      <c r="AD172" s="15">
        <v>10586</v>
      </c>
      <c r="AF172" s="15">
        <v>11116</v>
      </c>
      <c r="AH172" s="15">
        <v>11116</v>
      </c>
      <c r="AI172" s="15">
        <v>0</v>
      </c>
    </row>
    <row r="173" spans="1:35">
      <c r="A173" s="15" t="s">
        <v>594</v>
      </c>
      <c r="B173" s="15">
        <v>2014</v>
      </c>
      <c r="C173" s="15">
        <v>2014</v>
      </c>
      <c r="D173" s="15">
        <v>2014</v>
      </c>
      <c r="E173" s="15">
        <v>4</v>
      </c>
      <c r="F173" s="15">
        <v>0</v>
      </c>
      <c r="G173" s="15">
        <v>0</v>
      </c>
      <c r="H173" s="15" t="s">
        <v>510</v>
      </c>
      <c r="I173" s="15">
        <v>36</v>
      </c>
      <c r="J173" s="15" t="s">
        <v>110</v>
      </c>
      <c r="K173" s="15" t="s">
        <v>511</v>
      </c>
      <c r="L173" s="15">
        <v>520</v>
      </c>
      <c r="M173" s="15" t="s">
        <v>530</v>
      </c>
      <c r="N173" s="15" t="s">
        <v>531</v>
      </c>
      <c r="O173" s="15">
        <v>0</v>
      </c>
      <c r="P173" s="15" t="s">
        <v>177</v>
      </c>
      <c r="Q173" s="15" t="s">
        <v>514</v>
      </c>
      <c r="R173" s="15" t="s">
        <v>515</v>
      </c>
      <c r="S173" s="15" t="s">
        <v>516</v>
      </c>
      <c r="T173" s="15">
        <v>0</v>
      </c>
      <c r="U173" s="15" t="s">
        <v>517</v>
      </c>
      <c r="V173" s="15">
        <v>2523</v>
      </c>
      <c r="W173" s="15" t="s">
        <v>518</v>
      </c>
      <c r="X173" s="15">
        <v>8</v>
      </c>
      <c r="Y173" s="15" t="s">
        <v>519</v>
      </c>
      <c r="Z173" s="15">
        <v>573060</v>
      </c>
      <c r="AA173" s="15">
        <v>-1</v>
      </c>
      <c r="AB173" s="15" t="s">
        <v>129</v>
      </c>
      <c r="AD173" s="15">
        <v>573060</v>
      </c>
      <c r="AF173" s="15">
        <v>104609</v>
      </c>
      <c r="AH173" s="15">
        <v>104609</v>
      </c>
      <c r="AI173" s="15">
        <v>0</v>
      </c>
    </row>
    <row r="174" spans="1:35">
      <c r="A174" s="15" t="s">
        <v>594</v>
      </c>
      <c r="B174" s="15">
        <v>2014</v>
      </c>
      <c r="C174" s="15">
        <v>2014</v>
      </c>
      <c r="D174" s="15">
        <v>2014</v>
      </c>
      <c r="E174" s="15">
        <v>4</v>
      </c>
      <c r="F174" s="15">
        <v>0</v>
      </c>
      <c r="G174" s="15">
        <v>0</v>
      </c>
      <c r="H174" s="15" t="s">
        <v>510</v>
      </c>
      <c r="I174" s="15">
        <v>36</v>
      </c>
      <c r="J174" s="15" t="s">
        <v>110</v>
      </c>
      <c r="K174" s="15" t="s">
        <v>511</v>
      </c>
      <c r="L174" s="15">
        <v>548</v>
      </c>
      <c r="M174" s="15" t="s">
        <v>540</v>
      </c>
      <c r="N174" s="15" t="s">
        <v>541</v>
      </c>
      <c r="O174" s="15">
        <v>0</v>
      </c>
      <c r="P174" s="15" t="s">
        <v>177</v>
      </c>
      <c r="Q174" s="15" t="s">
        <v>514</v>
      </c>
      <c r="R174" s="15" t="s">
        <v>515</v>
      </c>
      <c r="S174" s="15" t="s">
        <v>516</v>
      </c>
      <c r="T174" s="15">
        <v>0</v>
      </c>
      <c r="U174" s="15" t="s">
        <v>517</v>
      </c>
      <c r="V174" s="15">
        <v>2523</v>
      </c>
      <c r="W174" s="15" t="s">
        <v>518</v>
      </c>
      <c r="X174" s="15">
        <v>8</v>
      </c>
      <c r="Y174" s="15" t="s">
        <v>519</v>
      </c>
      <c r="Z174" s="15">
        <v>103488</v>
      </c>
      <c r="AA174" s="15">
        <v>-1</v>
      </c>
      <c r="AB174" s="15" t="s">
        <v>129</v>
      </c>
      <c r="AD174" s="15">
        <v>103488</v>
      </c>
      <c r="AF174" s="15">
        <v>51682</v>
      </c>
      <c r="AH174" s="15">
        <v>51682</v>
      </c>
      <c r="AI174" s="15">
        <v>0</v>
      </c>
    </row>
    <row r="175" spans="1:35">
      <c r="A175" s="15" t="s">
        <v>594</v>
      </c>
      <c r="B175" s="15">
        <v>2014</v>
      </c>
      <c r="C175" s="15">
        <v>2014</v>
      </c>
      <c r="D175" s="15">
        <v>2014</v>
      </c>
      <c r="E175" s="15">
        <v>4</v>
      </c>
      <c r="F175" s="15">
        <v>0</v>
      </c>
      <c r="G175" s="15">
        <v>0</v>
      </c>
      <c r="H175" s="15" t="s">
        <v>510</v>
      </c>
      <c r="I175" s="15">
        <v>36</v>
      </c>
      <c r="J175" s="15" t="s">
        <v>110</v>
      </c>
      <c r="K175" s="15" t="s">
        <v>511</v>
      </c>
      <c r="L175" s="15">
        <v>90</v>
      </c>
      <c r="M175" s="15" t="s">
        <v>601</v>
      </c>
      <c r="N175" s="15" t="s">
        <v>602</v>
      </c>
      <c r="O175" s="15">
        <v>0</v>
      </c>
      <c r="P175" s="15" t="s">
        <v>177</v>
      </c>
      <c r="Q175" s="15" t="s">
        <v>514</v>
      </c>
      <c r="R175" s="15" t="s">
        <v>515</v>
      </c>
      <c r="S175" s="15" t="s">
        <v>516</v>
      </c>
      <c r="T175" s="15">
        <v>0</v>
      </c>
      <c r="U175" s="15" t="s">
        <v>517</v>
      </c>
      <c r="V175" s="15">
        <v>2523</v>
      </c>
      <c r="W175" s="15" t="s">
        <v>518</v>
      </c>
      <c r="X175" s="15">
        <v>8</v>
      </c>
      <c r="Y175" s="15" t="s">
        <v>519</v>
      </c>
      <c r="Z175" s="15">
        <v>43730</v>
      </c>
      <c r="AA175" s="15">
        <v>-1</v>
      </c>
      <c r="AB175" s="15" t="s">
        <v>129</v>
      </c>
      <c r="AD175" s="15">
        <v>43730</v>
      </c>
      <c r="AF175" s="15">
        <v>22480</v>
      </c>
      <c r="AH175" s="15">
        <v>22480</v>
      </c>
      <c r="AI175" s="15">
        <v>0</v>
      </c>
    </row>
    <row r="176" spans="1:35">
      <c r="A176" s="15" t="s">
        <v>594</v>
      </c>
      <c r="B176" s="15">
        <v>2014</v>
      </c>
      <c r="C176" s="15">
        <v>2014</v>
      </c>
      <c r="D176" s="15">
        <v>2014</v>
      </c>
      <c r="E176" s="15">
        <v>4</v>
      </c>
      <c r="F176" s="15">
        <v>0</v>
      </c>
      <c r="G176" s="15">
        <v>0</v>
      </c>
      <c r="H176" s="15" t="s">
        <v>510</v>
      </c>
      <c r="I176" s="15">
        <v>36</v>
      </c>
      <c r="J176" s="15" t="s">
        <v>110</v>
      </c>
      <c r="K176" s="15" t="s">
        <v>511</v>
      </c>
      <c r="L176" s="15">
        <v>710</v>
      </c>
      <c r="M176" s="15" t="s">
        <v>616</v>
      </c>
      <c r="N176" s="15" t="s">
        <v>617</v>
      </c>
      <c r="O176" s="15">
        <v>0</v>
      </c>
      <c r="P176" s="15" t="s">
        <v>177</v>
      </c>
      <c r="Q176" s="15" t="s">
        <v>514</v>
      </c>
      <c r="R176" s="15" t="s">
        <v>515</v>
      </c>
      <c r="S176" s="15" t="s">
        <v>516</v>
      </c>
      <c r="T176" s="15">
        <v>0</v>
      </c>
      <c r="U176" s="15" t="s">
        <v>517</v>
      </c>
      <c r="V176" s="15">
        <v>2523</v>
      </c>
      <c r="W176" s="15" t="s">
        <v>518</v>
      </c>
      <c r="X176" s="15">
        <v>8</v>
      </c>
      <c r="Y176" s="15" t="s">
        <v>519</v>
      </c>
      <c r="Z176" s="15">
        <v>30000</v>
      </c>
      <c r="AA176" s="15">
        <v>-1</v>
      </c>
      <c r="AB176" s="15" t="s">
        <v>129</v>
      </c>
      <c r="AD176" s="15">
        <v>30000</v>
      </c>
      <c r="AF176" s="15">
        <v>50582</v>
      </c>
      <c r="AH176" s="15">
        <v>50582</v>
      </c>
      <c r="AI176" s="15">
        <v>0</v>
      </c>
    </row>
    <row r="177" spans="1:35">
      <c r="A177" s="15" t="s">
        <v>594</v>
      </c>
      <c r="B177" s="15">
        <v>2014</v>
      </c>
      <c r="C177" s="15">
        <v>2014</v>
      </c>
      <c r="D177" s="15">
        <v>2014</v>
      </c>
      <c r="E177" s="15">
        <v>4</v>
      </c>
      <c r="F177" s="15">
        <v>0</v>
      </c>
      <c r="G177" s="15">
        <v>0</v>
      </c>
      <c r="H177" s="15" t="s">
        <v>510</v>
      </c>
      <c r="I177" s="15">
        <v>36</v>
      </c>
      <c r="J177" s="15" t="s">
        <v>110</v>
      </c>
      <c r="K177" s="15" t="s">
        <v>511</v>
      </c>
      <c r="L177" s="15">
        <v>704</v>
      </c>
      <c r="M177" s="15" t="s">
        <v>570</v>
      </c>
      <c r="N177" s="15" t="s">
        <v>571</v>
      </c>
      <c r="O177" s="15">
        <v>0</v>
      </c>
      <c r="P177" s="15" t="s">
        <v>177</v>
      </c>
      <c r="Q177" s="15" t="s">
        <v>514</v>
      </c>
      <c r="R177" s="15" t="s">
        <v>515</v>
      </c>
      <c r="S177" s="15" t="s">
        <v>516</v>
      </c>
      <c r="T177" s="15">
        <v>0</v>
      </c>
      <c r="U177" s="15" t="s">
        <v>517</v>
      </c>
      <c r="V177" s="15">
        <v>2523</v>
      </c>
      <c r="W177" s="15" t="s">
        <v>518</v>
      </c>
      <c r="X177" s="15">
        <v>8</v>
      </c>
      <c r="Y177" s="15" t="s">
        <v>519</v>
      </c>
      <c r="Z177" s="15">
        <v>480</v>
      </c>
      <c r="AA177" s="15">
        <v>-1</v>
      </c>
      <c r="AB177" s="15" t="s">
        <v>129</v>
      </c>
      <c r="AD177" s="15">
        <v>480</v>
      </c>
      <c r="AF177" s="15">
        <v>987</v>
      </c>
      <c r="AH177" s="15">
        <v>987</v>
      </c>
      <c r="AI177" s="15">
        <v>0</v>
      </c>
    </row>
    <row r="178" spans="1:35">
      <c r="A178" s="15" t="s">
        <v>594</v>
      </c>
      <c r="B178" s="15">
        <v>2014</v>
      </c>
      <c r="C178" s="15">
        <v>2014</v>
      </c>
      <c r="D178" s="15">
        <v>2014</v>
      </c>
      <c r="E178" s="15">
        <v>4</v>
      </c>
      <c r="F178" s="15">
        <v>0</v>
      </c>
      <c r="G178" s="15">
        <v>0</v>
      </c>
      <c r="H178" s="15" t="s">
        <v>510</v>
      </c>
      <c r="I178" s="15">
        <v>36</v>
      </c>
      <c r="J178" s="15" t="s">
        <v>110</v>
      </c>
      <c r="K178" s="15" t="s">
        <v>511</v>
      </c>
      <c r="L178" s="15">
        <v>410</v>
      </c>
      <c r="M178" s="15" t="s">
        <v>550</v>
      </c>
      <c r="N178" s="15" t="s">
        <v>551</v>
      </c>
      <c r="O178" s="15">
        <v>0</v>
      </c>
      <c r="P178" s="15" t="s">
        <v>177</v>
      </c>
      <c r="Q178" s="15" t="s">
        <v>514</v>
      </c>
      <c r="R178" s="15" t="s">
        <v>515</v>
      </c>
      <c r="S178" s="15" t="s">
        <v>516</v>
      </c>
      <c r="T178" s="15">
        <v>0</v>
      </c>
      <c r="U178" s="15" t="s">
        <v>517</v>
      </c>
      <c r="V178" s="15">
        <v>2523</v>
      </c>
      <c r="W178" s="15" t="s">
        <v>518</v>
      </c>
      <c r="X178" s="15">
        <v>8</v>
      </c>
      <c r="Y178" s="15" t="s">
        <v>519</v>
      </c>
      <c r="Z178" s="15">
        <v>34</v>
      </c>
      <c r="AA178" s="15">
        <v>-1</v>
      </c>
      <c r="AB178" s="15" t="s">
        <v>129</v>
      </c>
      <c r="AD178" s="15">
        <v>34</v>
      </c>
      <c r="AF178" s="15">
        <v>3070</v>
      </c>
      <c r="AH178" s="15">
        <v>3070</v>
      </c>
      <c r="AI178" s="15">
        <v>0</v>
      </c>
    </row>
    <row r="179" spans="1:35">
      <c r="A179" s="15" t="s">
        <v>594</v>
      </c>
      <c r="B179" s="15">
        <v>2014</v>
      </c>
      <c r="C179" s="15">
        <v>2014</v>
      </c>
      <c r="D179" s="15">
        <v>2014</v>
      </c>
      <c r="E179" s="15">
        <v>4</v>
      </c>
      <c r="F179" s="15">
        <v>0</v>
      </c>
      <c r="G179" s="15">
        <v>0</v>
      </c>
      <c r="H179" s="15" t="s">
        <v>510</v>
      </c>
      <c r="I179" s="15">
        <v>36</v>
      </c>
      <c r="J179" s="15" t="s">
        <v>110</v>
      </c>
      <c r="K179" s="15" t="s">
        <v>511</v>
      </c>
      <c r="L179" s="15">
        <v>360</v>
      </c>
      <c r="M179" s="15" t="s">
        <v>578</v>
      </c>
      <c r="N179" s="15" t="s">
        <v>579</v>
      </c>
      <c r="O179" s="15">
        <v>0</v>
      </c>
      <c r="P179" s="15" t="s">
        <v>177</v>
      </c>
      <c r="Q179" s="15" t="s">
        <v>514</v>
      </c>
      <c r="R179" s="15" t="s">
        <v>515</v>
      </c>
      <c r="S179" s="15" t="s">
        <v>516</v>
      </c>
      <c r="T179" s="15">
        <v>0</v>
      </c>
      <c r="U179" s="15" t="s">
        <v>517</v>
      </c>
      <c r="V179" s="15">
        <v>2523</v>
      </c>
      <c r="W179" s="15" t="s">
        <v>518</v>
      </c>
      <c r="X179" s="15">
        <v>8</v>
      </c>
      <c r="Y179" s="15" t="s">
        <v>519</v>
      </c>
      <c r="Z179" s="15">
        <v>485</v>
      </c>
      <c r="AA179" s="15">
        <v>-1</v>
      </c>
      <c r="AB179" s="15" t="s">
        <v>129</v>
      </c>
      <c r="AD179" s="15">
        <v>485</v>
      </c>
      <c r="AF179" s="15">
        <v>3122</v>
      </c>
      <c r="AH179" s="15">
        <v>3122</v>
      </c>
      <c r="AI179" s="15">
        <v>0</v>
      </c>
    </row>
    <row r="180" spans="1:35">
      <c r="A180" s="15" t="s">
        <v>594</v>
      </c>
      <c r="B180" s="15">
        <v>2014</v>
      </c>
      <c r="C180" s="15">
        <v>2014</v>
      </c>
      <c r="D180" s="15">
        <v>2014</v>
      </c>
      <c r="E180" s="15">
        <v>4</v>
      </c>
      <c r="F180" s="15">
        <v>0</v>
      </c>
      <c r="G180" s="15">
        <v>0</v>
      </c>
      <c r="H180" s="15" t="s">
        <v>510</v>
      </c>
      <c r="I180" s="15">
        <v>36</v>
      </c>
      <c r="J180" s="15" t="s">
        <v>110</v>
      </c>
      <c r="K180" s="15" t="s">
        <v>511</v>
      </c>
      <c r="L180" s="15">
        <v>764</v>
      </c>
      <c r="M180" s="15" t="s">
        <v>198</v>
      </c>
      <c r="N180" s="15" t="s">
        <v>556</v>
      </c>
      <c r="O180" s="15">
        <v>0</v>
      </c>
      <c r="P180" s="15" t="s">
        <v>177</v>
      </c>
      <c r="Q180" s="15" t="s">
        <v>514</v>
      </c>
      <c r="R180" s="15" t="s">
        <v>515</v>
      </c>
      <c r="S180" s="15" t="s">
        <v>516</v>
      </c>
      <c r="T180" s="15">
        <v>0</v>
      </c>
      <c r="U180" s="15" t="s">
        <v>517</v>
      </c>
      <c r="V180" s="15">
        <v>2523</v>
      </c>
      <c r="W180" s="15" t="s">
        <v>518</v>
      </c>
      <c r="X180" s="15">
        <v>8</v>
      </c>
      <c r="Y180" s="15" t="s">
        <v>519</v>
      </c>
      <c r="Z180" s="15">
        <v>719</v>
      </c>
      <c r="AA180" s="15">
        <v>-1</v>
      </c>
      <c r="AB180" s="15" t="s">
        <v>129</v>
      </c>
      <c r="AD180" s="15">
        <v>719</v>
      </c>
      <c r="AF180" s="15">
        <v>32737</v>
      </c>
      <c r="AH180" s="15">
        <v>32737</v>
      </c>
      <c r="AI180" s="15">
        <v>0</v>
      </c>
    </row>
    <row r="181" spans="1:35">
      <c r="A181" s="15" t="s">
        <v>594</v>
      </c>
      <c r="B181" s="15">
        <v>2014</v>
      </c>
      <c r="C181" s="15">
        <v>2014</v>
      </c>
      <c r="D181" s="15">
        <v>2014</v>
      </c>
      <c r="E181" s="15">
        <v>4</v>
      </c>
      <c r="F181" s="15">
        <v>0</v>
      </c>
      <c r="G181" s="15">
        <v>0</v>
      </c>
      <c r="H181" s="15" t="s">
        <v>510</v>
      </c>
      <c r="I181" s="15">
        <v>36</v>
      </c>
      <c r="J181" s="15" t="s">
        <v>110</v>
      </c>
      <c r="K181" s="15" t="s">
        <v>511</v>
      </c>
      <c r="L181" s="15">
        <v>242</v>
      </c>
      <c r="M181" s="15" t="s">
        <v>554</v>
      </c>
      <c r="N181" s="15" t="s">
        <v>555</v>
      </c>
      <c r="O181" s="15">
        <v>0</v>
      </c>
      <c r="P181" s="15" t="s">
        <v>177</v>
      </c>
      <c r="Q181" s="15" t="s">
        <v>514</v>
      </c>
      <c r="R181" s="15" t="s">
        <v>515</v>
      </c>
      <c r="S181" s="15" t="s">
        <v>516</v>
      </c>
      <c r="T181" s="15">
        <v>0</v>
      </c>
      <c r="U181" s="15" t="s">
        <v>517</v>
      </c>
      <c r="V181" s="15">
        <v>2523</v>
      </c>
      <c r="W181" s="15" t="s">
        <v>518</v>
      </c>
      <c r="X181" s="15">
        <v>8</v>
      </c>
      <c r="Y181" s="15" t="s">
        <v>519</v>
      </c>
      <c r="Z181" s="15">
        <v>621165</v>
      </c>
      <c r="AA181" s="15">
        <v>-1</v>
      </c>
      <c r="AB181" s="15" t="s">
        <v>129</v>
      </c>
      <c r="AD181" s="15">
        <v>621165</v>
      </c>
      <c r="AF181" s="15">
        <v>219896</v>
      </c>
      <c r="AH181" s="15">
        <v>219896</v>
      </c>
      <c r="AI181" s="15">
        <v>0</v>
      </c>
    </row>
    <row r="182" spans="1:35">
      <c r="A182" s="15" t="s">
        <v>594</v>
      </c>
      <c r="B182" s="15">
        <v>2014</v>
      </c>
      <c r="C182" s="15">
        <v>2014</v>
      </c>
      <c r="D182" s="15">
        <v>2014</v>
      </c>
      <c r="E182" s="15">
        <v>4</v>
      </c>
      <c r="F182" s="15">
        <v>0</v>
      </c>
      <c r="G182" s="15">
        <v>0</v>
      </c>
      <c r="H182" s="15" t="s">
        <v>510</v>
      </c>
      <c r="I182" s="15">
        <v>36</v>
      </c>
      <c r="J182" s="15" t="s">
        <v>110</v>
      </c>
      <c r="K182" s="15" t="s">
        <v>511</v>
      </c>
      <c r="L182" s="15">
        <v>458</v>
      </c>
      <c r="M182" s="15" t="s">
        <v>180</v>
      </c>
      <c r="N182" s="15" t="s">
        <v>557</v>
      </c>
      <c r="O182" s="15">
        <v>0</v>
      </c>
      <c r="P182" s="15" t="s">
        <v>177</v>
      </c>
      <c r="Q182" s="15" t="s">
        <v>514</v>
      </c>
      <c r="R182" s="15" t="s">
        <v>515</v>
      </c>
      <c r="S182" s="15" t="s">
        <v>516</v>
      </c>
      <c r="T182" s="15">
        <v>0</v>
      </c>
      <c r="U182" s="15" t="s">
        <v>517</v>
      </c>
      <c r="V182" s="15">
        <v>2523</v>
      </c>
      <c r="W182" s="15" t="s">
        <v>518</v>
      </c>
      <c r="X182" s="15">
        <v>8</v>
      </c>
      <c r="Y182" s="15" t="s">
        <v>519</v>
      </c>
      <c r="Z182" s="15">
        <v>2100</v>
      </c>
      <c r="AA182" s="15">
        <v>-1</v>
      </c>
      <c r="AB182" s="15" t="s">
        <v>129</v>
      </c>
      <c r="AD182" s="15">
        <v>2100</v>
      </c>
      <c r="AF182" s="15">
        <v>1360</v>
      </c>
      <c r="AH182" s="15">
        <v>1360</v>
      </c>
      <c r="AI182" s="15">
        <v>0</v>
      </c>
    </row>
    <row r="183" spans="1:35">
      <c r="A183" s="15" t="s">
        <v>594</v>
      </c>
      <c r="B183" s="15">
        <v>2014</v>
      </c>
      <c r="C183" s="15">
        <v>2014</v>
      </c>
      <c r="D183" s="15">
        <v>2014</v>
      </c>
      <c r="E183" s="15">
        <v>4</v>
      </c>
      <c r="F183" s="15">
        <v>0</v>
      </c>
      <c r="G183" s="15">
        <v>0</v>
      </c>
      <c r="H183" s="15" t="s">
        <v>510</v>
      </c>
      <c r="I183" s="15">
        <v>36</v>
      </c>
      <c r="J183" s="15" t="s">
        <v>110</v>
      </c>
      <c r="K183" s="15" t="s">
        <v>511</v>
      </c>
      <c r="L183" s="15">
        <v>156</v>
      </c>
      <c r="M183" s="15" t="s">
        <v>183</v>
      </c>
      <c r="N183" s="15" t="s">
        <v>562</v>
      </c>
      <c r="O183" s="15">
        <v>0</v>
      </c>
      <c r="P183" s="15" t="s">
        <v>177</v>
      </c>
      <c r="Q183" s="15" t="s">
        <v>514</v>
      </c>
      <c r="R183" s="15" t="s">
        <v>515</v>
      </c>
      <c r="S183" s="15" t="s">
        <v>516</v>
      </c>
      <c r="T183" s="15">
        <v>0</v>
      </c>
      <c r="U183" s="15" t="s">
        <v>517</v>
      </c>
      <c r="V183" s="15">
        <v>2523</v>
      </c>
      <c r="W183" s="15" t="s">
        <v>518</v>
      </c>
      <c r="X183" s="15">
        <v>8</v>
      </c>
      <c r="Y183" s="15" t="s">
        <v>519</v>
      </c>
      <c r="Z183" s="15">
        <v>38811</v>
      </c>
      <c r="AA183" s="15">
        <v>-1</v>
      </c>
      <c r="AB183" s="15" t="s">
        <v>129</v>
      </c>
      <c r="AD183" s="15">
        <v>38811</v>
      </c>
      <c r="AF183" s="15">
        <v>15777</v>
      </c>
      <c r="AH183" s="15">
        <v>15777</v>
      </c>
      <c r="AI183" s="15">
        <v>0</v>
      </c>
    </row>
    <row r="184" spans="1:35">
      <c r="A184" s="15" t="s">
        <v>594</v>
      </c>
      <c r="B184" s="15">
        <v>2014</v>
      </c>
      <c r="C184" s="15">
        <v>2014</v>
      </c>
      <c r="D184" s="15">
        <v>2014</v>
      </c>
      <c r="E184" s="15">
        <v>4</v>
      </c>
      <c r="F184" s="15">
        <v>0</v>
      </c>
      <c r="G184" s="15">
        <v>0</v>
      </c>
      <c r="H184" s="15" t="s">
        <v>510</v>
      </c>
      <c r="I184" s="15">
        <v>36</v>
      </c>
      <c r="J184" s="15" t="s">
        <v>110</v>
      </c>
      <c r="K184" s="15" t="s">
        <v>511</v>
      </c>
      <c r="L184" s="15">
        <v>702</v>
      </c>
      <c r="M184" s="15" t="s">
        <v>211</v>
      </c>
      <c r="N184" s="15" t="s">
        <v>563</v>
      </c>
      <c r="O184" s="15">
        <v>0</v>
      </c>
      <c r="P184" s="15" t="s">
        <v>177</v>
      </c>
      <c r="Q184" s="15" t="s">
        <v>514</v>
      </c>
      <c r="R184" s="15" t="s">
        <v>515</v>
      </c>
      <c r="S184" s="15" t="s">
        <v>516</v>
      </c>
      <c r="T184" s="15">
        <v>0</v>
      </c>
      <c r="U184" s="15" t="s">
        <v>517</v>
      </c>
      <c r="V184" s="15">
        <v>2523</v>
      </c>
      <c r="W184" s="15" t="s">
        <v>518</v>
      </c>
      <c r="X184" s="15">
        <v>8</v>
      </c>
      <c r="Y184" s="15" t="s">
        <v>519</v>
      </c>
      <c r="Z184" s="15">
        <v>1631</v>
      </c>
      <c r="AA184" s="15">
        <v>-1</v>
      </c>
      <c r="AB184" s="15" t="s">
        <v>129</v>
      </c>
      <c r="AD184" s="15">
        <v>1631</v>
      </c>
      <c r="AF184" s="15">
        <v>35951</v>
      </c>
      <c r="AH184" s="15">
        <v>35951</v>
      </c>
      <c r="AI184" s="15">
        <v>0</v>
      </c>
    </row>
    <row r="185" spans="1:35">
      <c r="A185" s="15" t="s">
        <v>594</v>
      </c>
      <c r="B185" s="15">
        <v>2014</v>
      </c>
      <c r="C185" s="15">
        <v>2014</v>
      </c>
      <c r="D185" s="15">
        <v>2014</v>
      </c>
      <c r="E185" s="15">
        <v>4</v>
      </c>
      <c r="F185" s="15">
        <v>0</v>
      </c>
      <c r="G185" s="15">
        <v>0</v>
      </c>
      <c r="H185" s="15" t="s">
        <v>510</v>
      </c>
      <c r="I185" s="15">
        <v>36</v>
      </c>
      <c r="J185" s="15" t="s">
        <v>110</v>
      </c>
      <c r="K185" s="15" t="s">
        <v>511</v>
      </c>
      <c r="L185" s="15">
        <v>598</v>
      </c>
      <c r="M185" s="15" t="s">
        <v>564</v>
      </c>
      <c r="N185" s="15" t="s">
        <v>565</v>
      </c>
      <c r="O185" s="15">
        <v>0</v>
      </c>
      <c r="P185" s="15" t="s">
        <v>177</v>
      </c>
      <c r="Q185" s="15" t="s">
        <v>514</v>
      </c>
      <c r="R185" s="15" t="s">
        <v>515</v>
      </c>
      <c r="S185" s="15" t="s">
        <v>516</v>
      </c>
      <c r="T185" s="15">
        <v>0</v>
      </c>
      <c r="U185" s="15" t="s">
        <v>517</v>
      </c>
      <c r="V185" s="15">
        <v>2523</v>
      </c>
      <c r="W185" s="15" t="s">
        <v>518</v>
      </c>
      <c r="X185" s="15">
        <v>8</v>
      </c>
      <c r="Y185" s="15" t="s">
        <v>519</v>
      </c>
      <c r="Z185" s="15">
        <v>4035691</v>
      </c>
      <c r="AA185" s="15">
        <v>-1</v>
      </c>
      <c r="AB185" s="15" t="s">
        <v>129</v>
      </c>
      <c r="AD185" s="15">
        <v>4035691</v>
      </c>
      <c r="AF185" s="15">
        <v>1435027</v>
      </c>
      <c r="AH185" s="15">
        <v>1435027</v>
      </c>
      <c r="AI185" s="15">
        <v>0</v>
      </c>
    </row>
    <row r="186" spans="1:35">
      <c r="A186" s="15" t="s">
        <v>594</v>
      </c>
      <c r="B186" s="15">
        <v>2014</v>
      </c>
      <c r="C186" s="15">
        <v>2014</v>
      </c>
      <c r="D186" s="15">
        <v>2014</v>
      </c>
      <c r="E186" s="15">
        <v>4</v>
      </c>
      <c r="F186" s="15">
        <v>0</v>
      </c>
      <c r="G186" s="15">
        <v>0</v>
      </c>
      <c r="H186" s="15" t="s">
        <v>510</v>
      </c>
      <c r="I186" s="15">
        <v>36</v>
      </c>
      <c r="J186" s="15" t="s">
        <v>110</v>
      </c>
      <c r="K186" s="15" t="s">
        <v>511</v>
      </c>
      <c r="L186" s="15">
        <v>554</v>
      </c>
      <c r="M186" s="15" t="s">
        <v>566</v>
      </c>
      <c r="N186" s="15" t="s">
        <v>567</v>
      </c>
      <c r="O186" s="15">
        <v>0</v>
      </c>
      <c r="P186" s="15" t="s">
        <v>177</v>
      </c>
      <c r="Q186" s="15" t="s">
        <v>514</v>
      </c>
      <c r="R186" s="15" t="s">
        <v>515</v>
      </c>
      <c r="S186" s="15" t="s">
        <v>516</v>
      </c>
      <c r="T186" s="15">
        <v>0</v>
      </c>
      <c r="U186" s="15" t="s">
        <v>517</v>
      </c>
      <c r="V186" s="15">
        <v>2523</v>
      </c>
      <c r="W186" s="15" t="s">
        <v>518</v>
      </c>
      <c r="X186" s="15">
        <v>8</v>
      </c>
      <c r="Y186" s="15" t="s">
        <v>519</v>
      </c>
      <c r="Z186" s="15">
        <v>5748927</v>
      </c>
      <c r="AA186" s="15">
        <v>-1</v>
      </c>
      <c r="AB186" s="15" t="s">
        <v>129</v>
      </c>
      <c r="AD186" s="15">
        <v>5748927</v>
      </c>
      <c r="AF186" s="15">
        <v>1688209</v>
      </c>
      <c r="AH186" s="15">
        <v>1688209</v>
      </c>
      <c r="AI186" s="15">
        <v>0</v>
      </c>
    </row>
    <row r="187" spans="1:35">
      <c r="A187" s="15" t="s">
        <v>594</v>
      </c>
      <c r="B187" s="15">
        <v>2014</v>
      </c>
      <c r="C187" s="15">
        <v>2014</v>
      </c>
      <c r="D187" s="15">
        <v>2014</v>
      </c>
      <c r="E187" s="15">
        <v>4</v>
      </c>
      <c r="F187" s="15">
        <v>0</v>
      </c>
      <c r="G187" s="15">
        <v>0</v>
      </c>
      <c r="H187" s="15" t="s">
        <v>510</v>
      </c>
      <c r="I187" s="15">
        <v>36</v>
      </c>
      <c r="J187" s="15" t="s">
        <v>110</v>
      </c>
      <c r="K187" s="15" t="s">
        <v>511</v>
      </c>
      <c r="L187" s="15">
        <v>0</v>
      </c>
      <c r="M187" s="15" t="s">
        <v>177</v>
      </c>
      <c r="N187" s="15" t="s">
        <v>514</v>
      </c>
      <c r="O187" s="15">
        <v>0</v>
      </c>
      <c r="P187" s="15" t="s">
        <v>177</v>
      </c>
      <c r="Q187" s="15" t="s">
        <v>514</v>
      </c>
      <c r="R187" s="15" t="s">
        <v>515</v>
      </c>
      <c r="S187" s="15" t="s">
        <v>516</v>
      </c>
      <c r="T187" s="15">
        <v>0</v>
      </c>
      <c r="U187" s="15" t="s">
        <v>517</v>
      </c>
      <c r="V187" s="15">
        <v>2523</v>
      </c>
      <c r="W187" s="15" t="s">
        <v>518</v>
      </c>
      <c r="X187" s="15">
        <v>8</v>
      </c>
      <c r="Y187" s="15" t="s">
        <v>519</v>
      </c>
      <c r="Z187" s="15">
        <v>12353762</v>
      </c>
      <c r="AA187" s="15">
        <v>-1</v>
      </c>
      <c r="AB187" s="15" t="s">
        <v>129</v>
      </c>
      <c r="AD187" s="15">
        <v>12353762</v>
      </c>
      <c r="AF187" s="15">
        <v>4144209</v>
      </c>
      <c r="AH187" s="15">
        <v>4144209</v>
      </c>
      <c r="AI187" s="15">
        <v>0</v>
      </c>
    </row>
    <row r="188" spans="1:35">
      <c r="A188" s="15" t="s">
        <v>594</v>
      </c>
      <c r="B188" s="15">
        <v>2014</v>
      </c>
      <c r="C188" s="15">
        <v>2014</v>
      </c>
      <c r="D188" s="15">
        <v>2014</v>
      </c>
      <c r="E188" s="15">
        <v>4</v>
      </c>
      <c r="F188" s="15">
        <v>0</v>
      </c>
      <c r="G188" s="15">
        <v>0</v>
      </c>
      <c r="H188" s="15" t="s">
        <v>568</v>
      </c>
      <c r="I188" s="15">
        <v>36</v>
      </c>
      <c r="J188" s="15" t="s">
        <v>110</v>
      </c>
      <c r="K188" s="15" t="s">
        <v>511</v>
      </c>
      <c r="L188" s="15">
        <v>704</v>
      </c>
      <c r="M188" s="15" t="s">
        <v>570</v>
      </c>
      <c r="N188" s="15" t="s">
        <v>571</v>
      </c>
      <c r="O188" s="15">
        <v>0</v>
      </c>
      <c r="P188" s="15" t="s">
        <v>177</v>
      </c>
      <c r="Q188" s="15" t="s">
        <v>514</v>
      </c>
      <c r="R188" s="15" t="s">
        <v>515</v>
      </c>
      <c r="S188" s="15" t="s">
        <v>516</v>
      </c>
      <c r="T188" s="15">
        <v>0</v>
      </c>
      <c r="U188" s="15" t="s">
        <v>517</v>
      </c>
      <c r="V188" s="15">
        <v>2523</v>
      </c>
      <c r="W188" s="15" t="s">
        <v>518</v>
      </c>
      <c r="X188" s="15">
        <v>8</v>
      </c>
      <c r="Y188" s="15" t="s">
        <v>519</v>
      </c>
      <c r="Z188" s="15">
        <v>464658093</v>
      </c>
      <c r="AA188" s="15">
        <v>-1</v>
      </c>
      <c r="AB188" s="15" t="s">
        <v>129</v>
      </c>
      <c r="AD188" s="15">
        <v>464658093</v>
      </c>
      <c r="AF188" s="15">
        <v>20164795</v>
      </c>
      <c r="AG188" s="15">
        <v>20164795</v>
      </c>
      <c r="AI188" s="15">
        <v>0</v>
      </c>
    </row>
    <row r="189" spans="1:35">
      <c r="A189" s="15" t="s">
        <v>594</v>
      </c>
      <c r="B189" s="15">
        <v>2014</v>
      </c>
      <c r="C189" s="15">
        <v>2014</v>
      </c>
      <c r="D189" s="15">
        <v>2014</v>
      </c>
      <c r="E189" s="15">
        <v>4</v>
      </c>
      <c r="F189" s="15">
        <v>0</v>
      </c>
      <c r="G189" s="15">
        <v>0</v>
      </c>
      <c r="H189" s="15" t="s">
        <v>568</v>
      </c>
      <c r="I189" s="15">
        <v>36</v>
      </c>
      <c r="J189" s="15" t="s">
        <v>110</v>
      </c>
      <c r="K189" s="15" t="s">
        <v>511</v>
      </c>
      <c r="L189" s="15">
        <v>757</v>
      </c>
      <c r="M189" s="15" t="s">
        <v>597</v>
      </c>
      <c r="N189" s="15" t="s">
        <v>598</v>
      </c>
      <c r="O189" s="15">
        <v>0</v>
      </c>
      <c r="P189" s="15" t="s">
        <v>177</v>
      </c>
      <c r="Q189" s="15" t="s">
        <v>514</v>
      </c>
      <c r="R189" s="15" t="s">
        <v>515</v>
      </c>
      <c r="S189" s="15" t="s">
        <v>516</v>
      </c>
      <c r="T189" s="15">
        <v>0</v>
      </c>
      <c r="U189" s="15" t="s">
        <v>517</v>
      </c>
      <c r="V189" s="15">
        <v>2523</v>
      </c>
      <c r="W189" s="15" t="s">
        <v>518</v>
      </c>
      <c r="X189" s="15">
        <v>8</v>
      </c>
      <c r="Y189" s="15" t="s">
        <v>519</v>
      </c>
      <c r="Z189" s="15">
        <v>440</v>
      </c>
      <c r="AA189" s="15">
        <v>-1</v>
      </c>
      <c r="AB189" s="15" t="s">
        <v>129</v>
      </c>
      <c r="AD189" s="15">
        <v>440</v>
      </c>
      <c r="AF189" s="15">
        <v>2316</v>
      </c>
      <c r="AG189" s="15">
        <v>2316</v>
      </c>
      <c r="AI189" s="15">
        <v>0</v>
      </c>
    </row>
    <row r="190" spans="1:35">
      <c r="A190" s="15" t="s">
        <v>594</v>
      </c>
      <c r="B190" s="15">
        <v>2014</v>
      </c>
      <c r="C190" s="15">
        <v>2014</v>
      </c>
      <c r="D190" s="15">
        <v>2014</v>
      </c>
      <c r="E190" s="15">
        <v>4</v>
      </c>
      <c r="F190" s="15">
        <v>0</v>
      </c>
      <c r="G190" s="15">
        <v>0</v>
      </c>
      <c r="H190" s="15" t="s">
        <v>568</v>
      </c>
      <c r="I190" s="15">
        <v>36</v>
      </c>
      <c r="J190" s="15" t="s">
        <v>110</v>
      </c>
      <c r="K190" s="15" t="s">
        <v>511</v>
      </c>
      <c r="L190" s="15">
        <v>752</v>
      </c>
      <c r="M190" s="15" t="s">
        <v>189</v>
      </c>
      <c r="N190" s="15" t="s">
        <v>569</v>
      </c>
      <c r="O190" s="15">
        <v>0</v>
      </c>
      <c r="P190" s="15" t="s">
        <v>177</v>
      </c>
      <c r="Q190" s="15" t="s">
        <v>514</v>
      </c>
      <c r="R190" s="15" t="s">
        <v>515</v>
      </c>
      <c r="S190" s="15" t="s">
        <v>516</v>
      </c>
      <c r="T190" s="15">
        <v>0</v>
      </c>
      <c r="U190" s="15" t="s">
        <v>517</v>
      </c>
      <c r="V190" s="15">
        <v>2523</v>
      </c>
      <c r="W190" s="15" t="s">
        <v>518</v>
      </c>
      <c r="X190" s="15">
        <v>8</v>
      </c>
      <c r="Y190" s="15" t="s">
        <v>519</v>
      </c>
      <c r="Z190" s="15">
        <v>22000</v>
      </c>
      <c r="AA190" s="15">
        <v>-1</v>
      </c>
      <c r="AB190" s="15" t="s">
        <v>129</v>
      </c>
      <c r="AD190" s="15">
        <v>22000</v>
      </c>
      <c r="AF190" s="15">
        <v>11813</v>
      </c>
      <c r="AG190" s="15">
        <v>11813</v>
      </c>
      <c r="AI190" s="15">
        <v>0</v>
      </c>
    </row>
    <row r="191" spans="1:35">
      <c r="A191" s="15" t="s">
        <v>594</v>
      </c>
      <c r="B191" s="15">
        <v>2014</v>
      </c>
      <c r="C191" s="15">
        <v>2014</v>
      </c>
      <c r="D191" s="15">
        <v>2014</v>
      </c>
      <c r="E191" s="15">
        <v>4</v>
      </c>
      <c r="F191" s="15">
        <v>0</v>
      </c>
      <c r="G191" s="15">
        <v>0</v>
      </c>
      <c r="H191" s="15" t="s">
        <v>568</v>
      </c>
      <c r="I191" s="15">
        <v>36</v>
      </c>
      <c r="J191" s="15" t="s">
        <v>110</v>
      </c>
      <c r="K191" s="15" t="s">
        <v>511</v>
      </c>
      <c r="L191" s="15">
        <v>208</v>
      </c>
      <c r="M191" s="15" t="s">
        <v>195</v>
      </c>
      <c r="N191" s="15" t="s">
        <v>572</v>
      </c>
      <c r="O191" s="15">
        <v>0</v>
      </c>
      <c r="P191" s="15" t="s">
        <v>177</v>
      </c>
      <c r="Q191" s="15" t="s">
        <v>514</v>
      </c>
      <c r="R191" s="15" t="s">
        <v>515</v>
      </c>
      <c r="S191" s="15" t="s">
        <v>516</v>
      </c>
      <c r="T191" s="15">
        <v>0</v>
      </c>
      <c r="U191" s="15" t="s">
        <v>517</v>
      </c>
      <c r="V191" s="15">
        <v>2523</v>
      </c>
      <c r="W191" s="15" t="s">
        <v>518</v>
      </c>
      <c r="X191" s="15">
        <v>8</v>
      </c>
      <c r="Y191" s="15" t="s">
        <v>519</v>
      </c>
      <c r="Z191" s="15">
        <v>343000</v>
      </c>
      <c r="AA191" s="15">
        <v>-1</v>
      </c>
      <c r="AB191" s="15" t="s">
        <v>129</v>
      </c>
      <c r="AD191" s="15">
        <v>343000</v>
      </c>
      <c r="AF191" s="15">
        <v>88489</v>
      </c>
      <c r="AG191" s="15">
        <v>88489</v>
      </c>
      <c r="AI191" s="15">
        <v>0</v>
      </c>
    </row>
    <row r="192" spans="1:35">
      <c r="A192" s="15" t="s">
        <v>594</v>
      </c>
      <c r="B192" s="15">
        <v>2014</v>
      </c>
      <c r="C192" s="15">
        <v>2014</v>
      </c>
      <c r="D192" s="15">
        <v>2014</v>
      </c>
      <c r="E192" s="15">
        <v>4</v>
      </c>
      <c r="F192" s="15">
        <v>0</v>
      </c>
      <c r="G192" s="15">
        <v>0</v>
      </c>
      <c r="H192" s="15" t="s">
        <v>568</v>
      </c>
      <c r="I192" s="15">
        <v>36</v>
      </c>
      <c r="J192" s="15" t="s">
        <v>110</v>
      </c>
      <c r="K192" s="15" t="s">
        <v>511</v>
      </c>
      <c r="L192" s="15">
        <v>608</v>
      </c>
      <c r="M192" s="15" t="s">
        <v>548</v>
      </c>
      <c r="N192" s="15" t="s">
        <v>549</v>
      </c>
      <c r="O192" s="15">
        <v>0</v>
      </c>
      <c r="P192" s="15" t="s">
        <v>177</v>
      </c>
      <c r="Q192" s="15" t="s">
        <v>514</v>
      </c>
      <c r="R192" s="15" t="s">
        <v>515</v>
      </c>
      <c r="S192" s="15" t="s">
        <v>516</v>
      </c>
      <c r="T192" s="15">
        <v>0</v>
      </c>
      <c r="U192" s="15" t="s">
        <v>517</v>
      </c>
      <c r="V192" s="15">
        <v>2523</v>
      </c>
      <c r="W192" s="15" t="s">
        <v>518</v>
      </c>
      <c r="X192" s="15">
        <v>8</v>
      </c>
      <c r="Y192" s="15" t="s">
        <v>519</v>
      </c>
      <c r="Z192" s="15">
        <v>2134080</v>
      </c>
      <c r="AA192" s="15">
        <v>-1</v>
      </c>
      <c r="AB192" s="15" t="s">
        <v>129</v>
      </c>
      <c r="AD192" s="15">
        <v>2134080</v>
      </c>
      <c r="AF192" s="15">
        <v>150216</v>
      </c>
      <c r="AG192" s="15">
        <v>150216</v>
      </c>
      <c r="AI192" s="15">
        <v>0</v>
      </c>
    </row>
    <row r="193" spans="1:35">
      <c r="A193" s="15" t="s">
        <v>594</v>
      </c>
      <c r="B193" s="15">
        <v>2014</v>
      </c>
      <c r="C193" s="15">
        <v>2014</v>
      </c>
      <c r="D193" s="15">
        <v>2014</v>
      </c>
      <c r="E193" s="15">
        <v>4</v>
      </c>
      <c r="F193" s="15">
        <v>0</v>
      </c>
      <c r="G193" s="15">
        <v>0</v>
      </c>
      <c r="H193" s="15" t="s">
        <v>568</v>
      </c>
      <c r="I193" s="15">
        <v>36</v>
      </c>
      <c r="J193" s="15" t="s">
        <v>110</v>
      </c>
      <c r="K193" s="15" t="s">
        <v>511</v>
      </c>
      <c r="L193" s="15">
        <v>784</v>
      </c>
      <c r="M193" s="15" t="s">
        <v>186</v>
      </c>
      <c r="N193" s="15" t="s">
        <v>618</v>
      </c>
      <c r="O193" s="15">
        <v>0</v>
      </c>
      <c r="P193" s="15" t="s">
        <v>177</v>
      </c>
      <c r="Q193" s="15" t="s">
        <v>514</v>
      </c>
      <c r="R193" s="15" t="s">
        <v>515</v>
      </c>
      <c r="S193" s="15" t="s">
        <v>516</v>
      </c>
      <c r="T193" s="15">
        <v>0</v>
      </c>
      <c r="U193" s="15" t="s">
        <v>517</v>
      </c>
      <c r="V193" s="15">
        <v>2523</v>
      </c>
      <c r="W193" s="15" t="s">
        <v>518</v>
      </c>
      <c r="X193" s="15">
        <v>8</v>
      </c>
      <c r="Y193" s="15" t="s">
        <v>519</v>
      </c>
      <c r="Z193" s="15">
        <v>25375337</v>
      </c>
      <c r="AA193" s="15">
        <v>-1</v>
      </c>
      <c r="AB193" s="15" t="s">
        <v>129</v>
      </c>
      <c r="AD193" s="15">
        <v>25375337</v>
      </c>
      <c r="AF193" s="15">
        <v>2207400</v>
      </c>
      <c r="AG193" s="15">
        <v>2207400</v>
      </c>
      <c r="AI193" s="15">
        <v>0</v>
      </c>
    </row>
    <row r="194" spans="1:35">
      <c r="A194" s="15" t="s">
        <v>594</v>
      </c>
      <c r="B194" s="15">
        <v>2014</v>
      </c>
      <c r="C194" s="15">
        <v>2014</v>
      </c>
      <c r="D194" s="15">
        <v>2014</v>
      </c>
      <c r="E194" s="15">
        <v>4</v>
      </c>
      <c r="F194" s="15">
        <v>0</v>
      </c>
      <c r="G194" s="15">
        <v>0</v>
      </c>
      <c r="H194" s="15" t="s">
        <v>568</v>
      </c>
      <c r="I194" s="15">
        <v>36</v>
      </c>
      <c r="J194" s="15" t="s">
        <v>110</v>
      </c>
      <c r="K194" s="15" t="s">
        <v>511</v>
      </c>
      <c r="L194" s="15">
        <v>620</v>
      </c>
      <c r="M194" s="15" t="s">
        <v>603</v>
      </c>
      <c r="N194" s="15" t="s">
        <v>604</v>
      </c>
      <c r="O194" s="15">
        <v>0</v>
      </c>
      <c r="P194" s="15" t="s">
        <v>177</v>
      </c>
      <c r="Q194" s="15" t="s">
        <v>514</v>
      </c>
      <c r="R194" s="15" t="s">
        <v>515</v>
      </c>
      <c r="S194" s="15" t="s">
        <v>516</v>
      </c>
      <c r="T194" s="15">
        <v>0</v>
      </c>
      <c r="U194" s="15" t="s">
        <v>517</v>
      </c>
      <c r="V194" s="15">
        <v>2523</v>
      </c>
      <c r="W194" s="15" t="s">
        <v>518</v>
      </c>
      <c r="X194" s="15">
        <v>8</v>
      </c>
      <c r="Y194" s="15" t="s">
        <v>519</v>
      </c>
      <c r="Z194" s="15">
        <v>76410</v>
      </c>
      <c r="AA194" s="15">
        <v>-1</v>
      </c>
      <c r="AB194" s="15" t="s">
        <v>129</v>
      </c>
      <c r="AD194" s="15">
        <v>76410</v>
      </c>
      <c r="AF194" s="15">
        <v>7696</v>
      </c>
      <c r="AG194" s="15">
        <v>7696</v>
      </c>
      <c r="AI194" s="15">
        <v>0</v>
      </c>
    </row>
    <row r="195" spans="1:35">
      <c r="A195" s="15" t="s">
        <v>594</v>
      </c>
      <c r="B195" s="15">
        <v>2014</v>
      </c>
      <c r="C195" s="15">
        <v>2014</v>
      </c>
      <c r="D195" s="15">
        <v>2014</v>
      </c>
      <c r="E195" s="15">
        <v>4</v>
      </c>
      <c r="F195" s="15">
        <v>0</v>
      </c>
      <c r="G195" s="15">
        <v>0</v>
      </c>
      <c r="H195" s="15" t="s">
        <v>568</v>
      </c>
      <c r="I195" s="15">
        <v>36</v>
      </c>
      <c r="J195" s="15" t="s">
        <v>110</v>
      </c>
      <c r="K195" s="15" t="s">
        <v>511</v>
      </c>
      <c r="L195" s="15">
        <v>598</v>
      </c>
      <c r="M195" s="15" t="s">
        <v>564</v>
      </c>
      <c r="N195" s="15" t="s">
        <v>565</v>
      </c>
      <c r="O195" s="15">
        <v>0</v>
      </c>
      <c r="P195" s="15" t="s">
        <v>177</v>
      </c>
      <c r="Q195" s="15" t="s">
        <v>514</v>
      </c>
      <c r="R195" s="15" t="s">
        <v>515</v>
      </c>
      <c r="S195" s="15" t="s">
        <v>516</v>
      </c>
      <c r="T195" s="15">
        <v>0</v>
      </c>
      <c r="U195" s="15" t="s">
        <v>517</v>
      </c>
      <c r="V195" s="15">
        <v>2523</v>
      </c>
      <c r="W195" s="15" t="s">
        <v>518</v>
      </c>
      <c r="X195" s="15">
        <v>8</v>
      </c>
      <c r="Y195" s="15" t="s">
        <v>519</v>
      </c>
      <c r="Z195" s="15">
        <v>59</v>
      </c>
      <c r="AA195" s="15">
        <v>-1</v>
      </c>
      <c r="AB195" s="15" t="s">
        <v>129</v>
      </c>
      <c r="AD195" s="15">
        <v>59</v>
      </c>
      <c r="AF195" s="15">
        <v>1186</v>
      </c>
      <c r="AG195" s="15">
        <v>1186</v>
      </c>
      <c r="AI195" s="15">
        <v>0</v>
      </c>
    </row>
    <row r="196" spans="1:35">
      <c r="A196" s="15" t="s">
        <v>594</v>
      </c>
      <c r="B196" s="15">
        <v>2014</v>
      </c>
      <c r="C196" s="15">
        <v>2014</v>
      </c>
      <c r="D196" s="15">
        <v>2014</v>
      </c>
      <c r="E196" s="15">
        <v>4</v>
      </c>
      <c r="F196" s="15">
        <v>0</v>
      </c>
      <c r="G196" s="15">
        <v>0</v>
      </c>
      <c r="H196" s="15" t="s">
        <v>568</v>
      </c>
      <c r="I196" s="15">
        <v>36</v>
      </c>
      <c r="J196" s="15" t="s">
        <v>110</v>
      </c>
      <c r="K196" s="15" t="s">
        <v>511</v>
      </c>
      <c r="L196" s="15">
        <v>191</v>
      </c>
      <c r="M196" s="15" t="s">
        <v>574</v>
      </c>
      <c r="N196" s="15" t="s">
        <v>575</v>
      </c>
      <c r="O196" s="15">
        <v>0</v>
      </c>
      <c r="P196" s="15" t="s">
        <v>177</v>
      </c>
      <c r="Q196" s="15" t="s">
        <v>514</v>
      </c>
      <c r="R196" s="15" t="s">
        <v>515</v>
      </c>
      <c r="S196" s="15" t="s">
        <v>516</v>
      </c>
      <c r="T196" s="15">
        <v>0</v>
      </c>
      <c r="U196" s="15" t="s">
        <v>517</v>
      </c>
      <c r="V196" s="15">
        <v>2523</v>
      </c>
      <c r="W196" s="15" t="s">
        <v>518</v>
      </c>
      <c r="X196" s="15">
        <v>8</v>
      </c>
      <c r="Y196" s="15" t="s">
        <v>519</v>
      </c>
      <c r="Z196" s="15">
        <v>893520</v>
      </c>
      <c r="AA196" s="15">
        <v>-1</v>
      </c>
      <c r="AB196" s="15" t="s">
        <v>129</v>
      </c>
      <c r="AD196" s="15">
        <v>893520</v>
      </c>
      <c r="AF196" s="15">
        <v>437013</v>
      </c>
      <c r="AG196" s="15">
        <v>437013</v>
      </c>
      <c r="AI196" s="15">
        <v>0</v>
      </c>
    </row>
    <row r="197" spans="1:35">
      <c r="A197" s="15" t="s">
        <v>594</v>
      </c>
      <c r="B197" s="15">
        <v>2014</v>
      </c>
      <c r="C197" s="15">
        <v>2014</v>
      </c>
      <c r="D197" s="15">
        <v>2014</v>
      </c>
      <c r="E197" s="15">
        <v>4</v>
      </c>
      <c r="F197" s="15">
        <v>0</v>
      </c>
      <c r="G197" s="15">
        <v>0</v>
      </c>
      <c r="H197" s="15" t="s">
        <v>568</v>
      </c>
      <c r="I197" s="15">
        <v>36</v>
      </c>
      <c r="J197" s="15" t="s">
        <v>110</v>
      </c>
      <c r="K197" s="15" t="s">
        <v>511</v>
      </c>
      <c r="L197" s="15">
        <v>400</v>
      </c>
      <c r="M197" s="15" t="s">
        <v>208</v>
      </c>
      <c r="N197" s="15" t="s">
        <v>619</v>
      </c>
      <c r="O197" s="15">
        <v>0</v>
      </c>
      <c r="P197" s="15" t="s">
        <v>177</v>
      </c>
      <c r="Q197" s="15" t="s">
        <v>514</v>
      </c>
      <c r="R197" s="15" t="s">
        <v>515</v>
      </c>
      <c r="S197" s="15" t="s">
        <v>516</v>
      </c>
      <c r="T197" s="15">
        <v>0</v>
      </c>
      <c r="U197" s="15" t="s">
        <v>517</v>
      </c>
      <c r="V197" s="15">
        <v>2523</v>
      </c>
      <c r="W197" s="15" t="s">
        <v>518</v>
      </c>
      <c r="X197" s="15">
        <v>8</v>
      </c>
      <c r="Y197" s="15" t="s">
        <v>519</v>
      </c>
      <c r="Z197" s="15">
        <v>1636802</v>
      </c>
      <c r="AA197" s="15">
        <v>-1</v>
      </c>
      <c r="AB197" s="15" t="s">
        <v>129</v>
      </c>
      <c r="AD197" s="15">
        <v>1636802</v>
      </c>
      <c r="AF197" s="15">
        <v>306402</v>
      </c>
      <c r="AG197" s="15">
        <v>306402</v>
      </c>
      <c r="AI197" s="15">
        <v>0</v>
      </c>
    </row>
    <row r="198" spans="1:35">
      <c r="A198" s="15" t="s">
        <v>594</v>
      </c>
      <c r="B198" s="15">
        <v>2014</v>
      </c>
      <c r="C198" s="15">
        <v>2014</v>
      </c>
      <c r="D198" s="15">
        <v>2014</v>
      </c>
      <c r="E198" s="15">
        <v>4</v>
      </c>
      <c r="F198" s="15">
        <v>0</v>
      </c>
      <c r="G198" s="15">
        <v>0</v>
      </c>
      <c r="H198" s="15" t="s">
        <v>568</v>
      </c>
      <c r="I198" s="15">
        <v>36</v>
      </c>
      <c r="J198" s="15" t="s">
        <v>110</v>
      </c>
      <c r="K198" s="15" t="s">
        <v>511</v>
      </c>
      <c r="L198" s="15">
        <v>188</v>
      </c>
      <c r="M198" s="15" t="s">
        <v>612</v>
      </c>
      <c r="N198" s="15" t="s">
        <v>613</v>
      </c>
      <c r="O198" s="15">
        <v>0</v>
      </c>
      <c r="P198" s="15" t="s">
        <v>177</v>
      </c>
      <c r="Q198" s="15" t="s">
        <v>514</v>
      </c>
      <c r="R198" s="15" t="s">
        <v>515</v>
      </c>
      <c r="S198" s="15" t="s">
        <v>516</v>
      </c>
      <c r="T198" s="15">
        <v>0</v>
      </c>
      <c r="U198" s="15" t="s">
        <v>517</v>
      </c>
      <c r="V198" s="15">
        <v>2523</v>
      </c>
      <c r="W198" s="15" t="s">
        <v>518</v>
      </c>
      <c r="X198" s="15">
        <v>8</v>
      </c>
      <c r="Y198" s="15" t="s">
        <v>519</v>
      </c>
      <c r="Z198" s="15">
        <v>7012</v>
      </c>
      <c r="AA198" s="15">
        <v>-1</v>
      </c>
      <c r="AB198" s="15" t="s">
        <v>129</v>
      </c>
      <c r="AD198" s="15">
        <v>7012</v>
      </c>
      <c r="AF198" s="15">
        <v>4229</v>
      </c>
      <c r="AG198" s="15">
        <v>4229</v>
      </c>
      <c r="AI198" s="15">
        <v>0</v>
      </c>
    </row>
    <row r="199" spans="1:35">
      <c r="A199" s="15" t="s">
        <v>594</v>
      </c>
      <c r="B199" s="15">
        <v>2014</v>
      </c>
      <c r="C199" s="15">
        <v>2014</v>
      </c>
      <c r="D199" s="15">
        <v>2014</v>
      </c>
      <c r="E199" s="15">
        <v>4</v>
      </c>
      <c r="F199" s="15">
        <v>0</v>
      </c>
      <c r="G199" s="15">
        <v>0</v>
      </c>
      <c r="H199" s="15" t="s">
        <v>568</v>
      </c>
      <c r="I199" s="15">
        <v>36</v>
      </c>
      <c r="J199" s="15" t="s">
        <v>110</v>
      </c>
      <c r="K199" s="15" t="s">
        <v>511</v>
      </c>
      <c r="L199" s="15">
        <v>470</v>
      </c>
      <c r="M199" s="15" t="s">
        <v>620</v>
      </c>
      <c r="N199" s="15" t="s">
        <v>621</v>
      </c>
      <c r="O199" s="15">
        <v>0</v>
      </c>
      <c r="P199" s="15" t="s">
        <v>177</v>
      </c>
      <c r="Q199" s="15" t="s">
        <v>514</v>
      </c>
      <c r="R199" s="15" t="s">
        <v>515</v>
      </c>
      <c r="S199" s="15" t="s">
        <v>516</v>
      </c>
      <c r="T199" s="15">
        <v>0</v>
      </c>
      <c r="U199" s="15" t="s">
        <v>517</v>
      </c>
      <c r="V199" s="15">
        <v>2523</v>
      </c>
      <c r="W199" s="15" t="s">
        <v>518</v>
      </c>
      <c r="X199" s="15">
        <v>8</v>
      </c>
      <c r="Y199" s="15" t="s">
        <v>519</v>
      </c>
      <c r="Z199" s="15">
        <v>22514</v>
      </c>
      <c r="AA199" s="15">
        <v>-1</v>
      </c>
      <c r="AB199" s="15" t="s">
        <v>129</v>
      </c>
      <c r="AD199" s="15">
        <v>22514</v>
      </c>
      <c r="AF199" s="15">
        <v>5243</v>
      </c>
      <c r="AG199" s="15">
        <v>5243</v>
      </c>
      <c r="AI199" s="15">
        <v>0</v>
      </c>
    </row>
    <row r="200" spans="1:35">
      <c r="A200" s="15" t="s">
        <v>594</v>
      </c>
      <c r="B200" s="15">
        <v>2014</v>
      </c>
      <c r="C200" s="15">
        <v>2014</v>
      </c>
      <c r="D200" s="15">
        <v>2014</v>
      </c>
      <c r="E200" s="15">
        <v>4</v>
      </c>
      <c r="F200" s="15">
        <v>0</v>
      </c>
      <c r="G200" s="15">
        <v>0</v>
      </c>
      <c r="H200" s="15" t="s">
        <v>568</v>
      </c>
      <c r="I200" s="15">
        <v>36</v>
      </c>
      <c r="J200" s="15" t="s">
        <v>110</v>
      </c>
      <c r="K200" s="15" t="s">
        <v>511</v>
      </c>
      <c r="L200" s="15">
        <v>36</v>
      </c>
      <c r="M200" s="15" t="s">
        <v>110</v>
      </c>
      <c r="N200" s="15" t="s">
        <v>511</v>
      </c>
      <c r="O200" s="15">
        <v>0</v>
      </c>
      <c r="P200" s="15" t="s">
        <v>177</v>
      </c>
      <c r="Q200" s="15" t="s">
        <v>514</v>
      </c>
      <c r="R200" s="15" t="s">
        <v>515</v>
      </c>
      <c r="S200" s="15" t="s">
        <v>516</v>
      </c>
      <c r="T200" s="15">
        <v>0</v>
      </c>
      <c r="U200" s="15" t="s">
        <v>517</v>
      </c>
      <c r="V200" s="15">
        <v>2523</v>
      </c>
      <c r="W200" s="15" t="s">
        <v>518</v>
      </c>
      <c r="X200" s="15">
        <v>8</v>
      </c>
      <c r="Y200" s="15" t="s">
        <v>519</v>
      </c>
      <c r="Z200" s="15">
        <v>60200</v>
      </c>
      <c r="AA200" s="15">
        <v>-1</v>
      </c>
      <c r="AB200" s="15" t="s">
        <v>129</v>
      </c>
      <c r="AD200" s="15">
        <v>60200</v>
      </c>
      <c r="AF200" s="15">
        <v>20880</v>
      </c>
      <c r="AG200" s="15">
        <v>20880</v>
      </c>
      <c r="AI200" s="15">
        <v>0</v>
      </c>
    </row>
    <row r="201" spans="1:35">
      <c r="A201" s="15" t="s">
        <v>594</v>
      </c>
      <c r="B201" s="15">
        <v>2014</v>
      </c>
      <c r="C201" s="15">
        <v>2014</v>
      </c>
      <c r="D201" s="15">
        <v>2014</v>
      </c>
      <c r="E201" s="15">
        <v>4</v>
      </c>
      <c r="F201" s="15">
        <v>0</v>
      </c>
      <c r="G201" s="15">
        <v>0</v>
      </c>
      <c r="H201" s="15" t="s">
        <v>568</v>
      </c>
      <c r="I201" s="15">
        <v>36</v>
      </c>
      <c r="J201" s="15" t="s">
        <v>110</v>
      </c>
      <c r="K201" s="15" t="s">
        <v>511</v>
      </c>
      <c r="L201" s="15">
        <v>360</v>
      </c>
      <c r="M201" s="15" t="s">
        <v>578</v>
      </c>
      <c r="N201" s="15" t="s">
        <v>579</v>
      </c>
      <c r="O201" s="15">
        <v>0</v>
      </c>
      <c r="P201" s="15" t="s">
        <v>177</v>
      </c>
      <c r="Q201" s="15" t="s">
        <v>514</v>
      </c>
      <c r="R201" s="15" t="s">
        <v>515</v>
      </c>
      <c r="S201" s="15" t="s">
        <v>516</v>
      </c>
      <c r="T201" s="15">
        <v>0</v>
      </c>
      <c r="U201" s="15" t="s">
        <v>517</v>
      </c>
      <c r="V201" s="15">
        <v>2523</v>
      </c>
      <c r="W201" s="15" t="s">
        <v>518</v>
      </c>
      <c r="X201" s="15">
        <v>8</v>
      </c>
      <c r="Y201" s="15" t="s">
        <v>519</v>
      </c>
      <c r="Z201" s="15">
        <v>33959428</v>
      </c>
      <c r="AA201" s="15">
        <v>-1</v>
      </c>
      <c r="AB201" s="15" t="s">
        <v>129</v>
      </c>
      <c r="AD201" s="15">
        <v>33959428</v>
      </c>
      <c r="AF201" s="15">
        <v>1310250</v>
      </c>
      <c r="AG201" s="15">
        <v>1310250</v>
      </c>
      <c r="AI201" s="15">
        <v>0</v>
      </c>
    </row>
    <row r="202" spans="1:35">
      <c r="A202" s="15" t="s">
        <v>594</v>
      </c>
      <c r="B202" s="15">
        <v>2014</v>
      </c>
      <c r="C202" s="15">
        <v>2014</v>
      </c>
      <c r="D202" s="15">
        <v>2014</v>
      </c>
      <c r="E202" s="15">
        <v>4</v>
      </c>
      <c r="F202" s="15">
        <v>0</v>
      </c>
      <c r="G202" s="15">
        <v>0</v>
      </c>
      <c r="H202" s="15" t="s">
        <v>568</v>
      </c>
      <c r="I202" s="15">
        <v>36</v>
      </c>
      <c r="J202" s="15" t="s">
        <v>110</v>
      </c>
      <c r="K202" s="15" t="s">
        <v>511</v>
      </c>
      <c r="L202" s="15">
        <v>724</v>
      </c>
      <c r="M202" s="15" t="s">
        <v>214</v>
      </c>
      <c r="N202" s="15" t="s">
        <v>580</v>
      </c>
      <c r="O202" s="15">
        <v>0</v>
      </c>
      <c r="P202" s="15" t="s">
        <v>177</v>
      </c>
      <c r="Q202" s="15" t="s">
        <v>514</v>
      </c>
      <c r="R202" s="15" t="s">
        <v>515</v>
      </c>
      <c r="S202" s="15" t="s">
        <v>516</v>
      </c>
      <c r="T202" s="15">
        <v>0</v>
      </c>
      <c r="U202" s="15" t="s">
        <v>517</v>
      </c>
      <c r="V202" s="15">
        <v>2523</v>
      </c>
      <c r="W202" s="15" t="s">
        <v>518</v>
      </c>
      <c r="X202" s="15">
        <v>8</v>
      </c>
      <c r="Y202" s="15" t="s">
        <v>519</v>
      </c>
      <c r="Z202" s="15">
        <v>1442785</v>
      </c>
      <c r="AA202" s="15">
        <v>-1</v>
      </c>
      <c r="AB202" s="15" t="s">
        <v>129</v>
      </c>
      <c r="AD202" s="15">
        <v>1442785</v>
      </c>
      <c r="AF202" s="15">
        <v>630760</v>
      </c>
      <c r="AG202" s="15">
        <v>630760</v>
      </c>
      <c r="AI202" s="15">
        <v>0</v>
      </c>
    </row>
    <row r="203" spans="1:35">
      <c r="A203" s="15" t="s">
        <v>594</v>
      </c>
      <c r="B203" s="15">
        <v>2014</v>
      </c>
      <c r="C203" s="15">
        <v>2014</v>
      </c>
      <c r="D203" s="15">
        <v>2014</v>
      </c>
      <c r="E203" s="15">
        <v>4</v>
      </c>
      <c r="F203" s="15">
        <v>0</v>
      </c>
      <c r="G203" s="15">
        <v>0</v>
      </c>
      <c r="H203" s="15" t="s">
        <v>568</v>
      </c>
      <c r="I203" s="15">
        <v>36</v>
      </c>
      <c r="J203" s="15" t="s">
        <v>110</v>
      </c>
      <c r="K203" s="15" t="s">
        <v>511</v>
      </c>
      <c r="L203" s="15">
        <v>702</v>
      </c>
      <c r="M203" s="15" t="s">
        <v>211</v>
      </c>
      <c r="N203" s="15" t="s">
        <v>563</v>
      </c>
      <c r="O203" s="15">
        <v>0</v>
      </c>
      <c r="P203" s="15" t="s">
        <v>177</v>
      </c>
      <c r="Q203" s="15" t="s">
        <v>514</v>
      </c>
      <c r="R203" s="15" t="s">
        <v>515</v>
      </c>
      <c r="S203" s="15" t="s">
        <v>516</v>
      </c>
      <c r="T203" s="15">
        <v>0</v>
      </c>
      <c r="U203" s="15" t="s">
        <v>517</v>
      </c>
      <c r="V203" s="15">
        <v>2523</v>
      </c>
      <c r="W203" s="15" t="s">
        <v>518</v>
      </c>
      <c r="X203" s="15">
        <v>8</v>
      </c>
      <c r="Y203" s="15" t="s">
        <v>519</v>
      </c>
      <c r="Z203" s="15">
        <v>126480</v>
      </c>
      <c r="AA203" s="15">
        <v>-1</v>
      </c>
      <c r="AB203" s="15" t="s">
        <v>129</v>
      </c>
      <c r="AD203" s="15">
        <v>126480</v>
      </c>
      <c r="AF203" s="15">
        <v>11404</v>
      </c>
      <c r="AG203" s="15">
        <v>11404</v>
      </c>
      <c r="AI203" s="15">
        <v>0</v>
      </c>
    </row>
    <row r="204" spans="1:35">
      <c r="A204" s="15" t="s">
        <v>594</v>
      </c>
      <c r="B204" s="15">
        <v>2014</v>
      </c>
      <c r="C204" s="15">
        <v>2014</v>
      </c>
      <c r="D204" s="15">
        <v>2014</v>
      </c>
      <c r="E204" s="15">
        <v>4</v>
      </c>
      <c r="F204" s="15">
        <v>0</v>
      </c>
      <c r="G204" s="15">
        <v>0</v>
      </c>
      <c r="H204" s="15" t="s">
        <v>568</v>
      </c>
      <c r="I204" s="15">
        <v>36</v>
      </c>
      <c r="J204" s="15" t="s">
        <v>110</v>
      </c>
      <c r="K204" s="15" t="s">
        <v>511</v>
      </c>
      <c r="L204" s="15">
        <v>764</v>
      </c>
      <c r="M204" s="15" t="s">
        <v>198</v>
      </c>
      <c r="N204" s="15" t="s">
        <v>556</v>
      </c>
      <c r="O204" s="15">
        <v>0</v>
      </c>
      <c r="P204" s="15" t="s">
        <v>177</v>
      </c>
      <c r="Q204" s="15" t="s">
        <v>514</v>
      </c>
      <c r="R204" s="15" t="s">
        <v>515</v>
      </c>
      <c r="S204" s="15" t="s">
        <v>516</v>
      </c>
      <c r="T204" s="15">
        <v>0</v>
      </c>
      <c r="U204" s="15" t="s">
        <v>517</v>
      </c>
      <c r="V204" s="15">
        <v>2523</v>
      </c>
      <c r="W204" s="15" t="s">
        <v>518</v>
      </c>
      <c r="X204" s="15">
        <v>8</v>
      </c>
      <c r="Y204" s="15" t="s">
        <v>519</v>
      </c>
      <c r="Z204" s="15">
        <v>32857582</v>
      </c>
      <c r="AA204" s="15">
        <v>-1</v>
      </c>
      <c r="AB204" s="15" t="s">
        <v>129</v>
      </c>
      <c r="AD204" s="15">
        <v>32857582</v>
      </c>
      <c r="AF204" s="15">
        <v>2294631</v>
      </c>
      <c r="AG204" s="15">
        <v>2294631</v>
      </c>
      <c r="AI204" s="15">
        <v>0</v>
      </c>
    </row>
    <row r="205" spans="1:35">
      <c r="A205" s="15" t="s">
        <v>594</v>
      </c>
      <c r="B205" s="15">
        <v>2014</v>
      </c>
      <c r="C205" s="15">
        <v>2014</v>
      </c>
      <c r="D205" s="15">
        <v>2014</v>
      </c>
      <c r="E205" s="15">
        <v>4</v>
      </c>
      <c r="F205" s="15">
        <v>0</v>
      </c>
      <c r="G205" s="15">
        <v>0</v>
      </c>
      <c r="H205" s="15" t="s">
        <v>568</v>
      </c>
      <c r="I205" s="15">
        <v>36</v>
      </c>
      <c r="J205" s="15" t="s">
        <v>110</v>
      </c>
      <c r="K205" s="15" t="s">
        <v>511</v>
      </c>
      <c r="L205" s="15">
        <v>458</v>
      </c>
      <c r="M205" s="15" t="s">
        <v>180</v>
      </c>
      <c r="N205" s="15" t="s">
        <v>557</v>
      </c>
      <c r="O205" s="15">
        <v>0</v>
      </c>
      <c r="P205" s="15" t="s">
        <v>177</v>
      </c>
      <c r="Q205" s="15" t="s">
        <v>514</v>
      </c>
      <c r="R205" s="15" t="s">
        <v>515</v>
      </c>
      <c r="S205" s="15" t="s">
        <v>516</v>
      </c>
      <c r="T205" s="15">
        <v>0</v>
      </c>
      <c r="U205" s="15" t="s">
        <v>517</v>
      </c>
      <c r="V205" s="15">
        <v>2523</v>
      </c>
      <c r="W205" s="15" t="s">
        <v>518</v>
      </c>
      <c r="X205" s="15">
        <v>8</v>
      </c>
      <c r="Y205" s="15" t="s">
        <v>519</v>
      </c>
      <c r="Z205" s="15">
        <v>102779468</v>
      </c>
      <c r="AA205" s="15">
        <v>-1</v>
      </c>
      <c r="AB205" s="15" t="s">
        <v>129</v>
      </c>
      <c r="AD205" s="15">
        <v>102779468</v>
      </c>
      <c r="AF205" s="15">
        <v>12919379</v>
      </c>
      <c r="AG205" s="15">
        <v>12919379</v>
      </c>
      <c r="AI205" s="15">
        <v>0</v>
      </c>
    </row>
    <row r="206" spans="1:35">
      <c r="A206" s="15" t="s">
        <v>594</v>
      </c>
      <c r="B206" s="15">
        <v>2014</v>
      </c>
      <c r="C206" s="15">
        <v>2014</v>
      </c>
      <c r="D206" s="15">
        <v>2014</v>
      </c>
      <c r="E206" s="15">
        <v>4</v>
      </c>
      <c r="F206" s="15">
        <v>0</v>
      </c>
      <c r="G206" s="15">
        <v>0</v>
      </c>
      <c r="H206" s="15" t="s">
        <v>568</v>
      </c>
      <c r="I206" s="15">
        <v>36</v>
      </c>
      <c r="J206" s="15" t="s">
        <v>110</v>
      </c>
      <c r="K206" s="15" t="s">
        <v>511</v>
      </c>
      <c r="L206" s="15">
        <v>528</v>
      </c>
      <c r="M206" s="15" t="s">
        <v>581</v>
      </c>
      <c r="N206" s="15" t="s">
        <v>582</v>
      </c>
      <c r="O206" s="15">
        <v>0</v>
      </c>
      <c r="P206" s="15" t="s">
        <v>177</v>
      </c>
      <c r="Q206" s="15" t="s">
        <v>514</v>
      </c>
      <c r="R206" s="15" t="s">
        <v>515</v>
      </c>
      <c r="S206" s="15" t="s">
        <v>516</v>
      </c>
      <c r="T206" s="15">
        <v>0</v>
      </c>
      <c r="U206" s="15" t="s">
        <v>517</v>
      </c>
      <c r="V206" s="15">
        <v>2523</v>
      </c>
      <c r="W206" s="15" t="s">
        <v>518</v>
      </c>
      <c r="X206" s="15">
        <v>8</v>
      </c>
      <c r="Y206" s="15" t="s">
        <v>519</v>
      </c>
      <c r="Z206" s="15">
        <v>335504</v>
      </c>
      <c r="AA206" s="15">
        <v>-1</v>
      </c>
      <c r="AB206" s="15" t="s">
        <v>129</v>
      </c>
      <c r="AD206" s="15">
        <v>335504</v>
      </c>
      <c r="AF206" s="15">
        <v>287935</v>
      </c>
      <c r="AG206" s="15">
        <v>287935</v>
      </c>
      <c r="AI206" s="15">
        <v>0</v>
      </c>
    </row>
    <row r="207" spans="1:35">
      <c r="A207" s="15" t="s">
        <v>594</v>
      </c>
      <c r="B207" s="15">
        <v>2014</v>
      </c>
      <c r="C207" s="15">
        <v>2014</v>
      </c>
      <c r="D207" s="15">
        <v>2014</v>
      </c>
      <c r="E207" s="15">
        <v>4</v>
      </c>
      <c r="F207" s="15">
        <v>0</v>
      </c>
      <c r="G207" s="15">
        <v>0</v>
      </c>
      <c r="H207" s="15" t="s">
        <v>568</v>
      </c>
      <c r="I207" s="15">
        <v>36</v>
      </c>
      <c r="J207" s="15" t="s">
        <v>110</v>
      </c>
      <c r="K207" s="15" t="s">
        <v>511</v>
      </c>
      <c r="L207" s="15">
        <v>490</v>
      </c>
      <c r="M207" s="15" t="s">
        <v>546</v>
      </c>
      <c r="N207" s="15" t="s">
        <v>547</v>
      </c>
      <c r="O207" s="15">
        <v>0</v>
      </c>
      <c r="P207" s="15" t="s">
        <v>177</v>
      </c>
      <c r="Q207" s="15" t="s">
        <v>514</v>
      </c>
      <c r="R207" s="15" t="s">
        <v>515</v>
      </c>
      <c r="S207" s="15" t="s">
        <v>516</v>
      </c>
      <c r="T207" s="15">
        <v>0</v>
      </c>
      <c r="U207" s="15" t="s">
        <v>517</v>
      </c>
      <c r="V207" s="15">
        <v>2523</v>
      </c>
      <c r="W207" s="15" t="s">
        <v>518</v>
      </c>
      <c r="X207" s="15">
        <v>8</v>
      </c>
      <c r="Y207" s="15" t="s">
        <v>519</v>
      </c>
      <c r="Z207" s="15">
        <v>135481</v>
      </c>
      <c r="AA207" s="15">
        <v>-1</v>
      </c>
      <c r="AB207" s="15" t="s">
        <v>129</v>
      </c>
      <c r="AD207" s="15">
        <v>135481</v>
      </c>
      <c r="AF207" s="15">
        <v>38735</v>
      </c>
      <c r="AG207" s="15">
        <v>38735</v>
      </c>
      <c r="AI207" s="15">
        <v>0</v>
      </c>
    </row>
    <row r="208" spans="1:35">
      <c r="A208" s="15" t="s">
        <v>594</v>
      </c>
      <c r="B208" s="15">
        <v>2014</v>
      </c>
      <c r="C208" s="15">
        <v>2014</v>
      </c>
      <c r="D208" s="15">
        <v>2014</v>
      </c>
      <c r="E208" s="15">
        <v>4</v>
      </c>
      <c r="F208" s="15">
        <v>0</v>
      </c>
      <c r="G208" s="15">
        <v>0</v>
      </c>
      <c r="H208" s="15" t="s">
        <v>568</v>
      </c>
      <c r="I208" s="15">
        <v>36</v>
      </c>
      <c r="J208" s="15" t="s">
        <v>110</v>
      </c>
      <c r="K208" s="15" t="s">
        <v>511</v>
      </c>
      <c r="L208" s="15">
        <v>410</v>
      </c>
      <c r="M208" s="15" t="s">
        <v>550</v>
      </c>
      <c r="N208" s="15" t="s">
        <v>551</v>
      </c>
      <c r="O208" s="15">
        <v>0</v>
      </c>
      <c r="P208" s="15" t="s">
        <v>177</v>
      </c>
      <c r="Q208" s="15" t="s">
        <v>514</v>
      </c>
      <c r="R208" s="15" t="s">
        <v>515</v>
      </c>
      <c r="S208" s="15" t="s">
        <v>516</v>
      </c>
      <c r="T208" s="15">
        <v>0</v>
      </c>
      <c r="U208" s="15" t="s">
        <v>517</v>
      </c>
      <c r="V208" s="15">
        <v>2523</v>
      </c>
      <c r="W208" s="15" t="s">
        <v>518</v>
      </c>
      <c r="X208" s="15">
        <v>8</v>
      </c>
      <c r="Y208" s="15" t="s">
        <v>519</v>
      </c>
      <c r="Z208" s="15">
        <v>40740</v>
      </c>
      <c r="AA208" s="15">
        <v>-1</v>
      </c>
      <c r="AB208" s="15" t="s">
        <v>129</v>
      </c>
      <c r="AD208" s="15">
        <v>40740</v>
      </c>
      <c r="AF208" s="15">
        <v>7360</v>
      </c>
      <c r="AG208" s="15">
        <v>7360</v>
      </c>
      <c r="AI208" s="15">
        <v>0</v>
      </c>
    </row>
    <row r="209" spans="1:35">
      <c r="A209" s="15" t="s">
        <v>594</v>
      </c>
      <c r="B209" s="15">
        <v>2014</v>
      </c>
      <c r="C209" s="15">
        <v>2014</v>
      </c>
      <c r="D209" s="15">
        <v>2014</v>
      </c>
      <c r="E209" s="15">
        <v>4</v>
      </c>
      <c r="F209" s="15">
        <v>0</v>
      </c>
      <c r="G209" s="15">
        <v>0</v>
      </c>
      <c r="H209" s="15" t="s">
        <v>568</v>
      </c>
      <c r="I209" s="15">
        <v>36</v>
      </c>
      <c r="J209" s="15" t="s">
        <v>110</v>
      </c>
      <c r="K209" s="15" t="s">
        <v>511</v>
      </c>
      <c r="L209" s="15">
        <v>251</v>
      </c>
      <c r="M209" s="15" t="s">
        <v>113</v>
      </c>
      <c r="N209" s="15" t="s">
        <v>583</v>
      </c>
      <c r="O209" s="15">
        <v>0</v>
      </c>
      <c r="P209" s="15" t="s">
        <v>177</v>
      </c>
      <c r="Q209" s="15" t="s">
        <v>514</v>
      </c>
      <c r="R209" s="15" t="s">
        <v>515</v>
      </c>
      <c r="S209" s="15" t="s">
        <v>516</v>
      </c>
      <c r="T209" s="15">
        <v>0</v>
      </c>
      <c r="U209" s="15" t="s">
        <v>517</v>
      </c>
      <c r="V209" s="15">
        <v>2523</v>
      </c>
      <c r="W209" s="15" t="s">
        <v>518</v>
      </c>
      <c r="X209" s="15">
        <v>8</v>
      </c>
      <c r="Y209" s="15" t="s">
        <v>519</v>
      </c>
      <c r="Z209" s="15">
        <v>5731461</v>
      </c>
      <c r="AA209" s="15">
        <v>-1</v>
      </c>
      <c r="AB209" s="15" t="s">
        <v>129</v>
      </c>
      <c r="AD209" s="15">
        <v>5731461</v>
      </c>
      <c r="AF209" s="15">
        <v>3427095</v>
      </c>
      <c r="AG209" s="15">
        <v>3427095</v>
      </c>
      <c r="AI209" s="15">
        <v>0</v>
      </c>
    </row>
    <row r="210" spans="1:35">
      <c r="A210" s="15" t="s">
        <v>594</v>
      </c>
      <c r="B210" s="15">
        <v>2014</v>
      </c>
      <c r="C210" s="15">
        <v>2014</v>
      </c>
      <c r="D210" s="15">
        <v>2014</v>
      </c>
      <c r="E210" s="15">
        <v>4</v>
      </c>
      <c r="F210" s="15">
        <v>0</v>
      </c>
      <c r="G210" s="15">
        <v>0</v>
      </c>
      <c r="H210" s="15" t="s">
        <v>568</v>
      </c>
      <c r="I210" s="15">
        <v>36</v>
      </c>
      <c r="J210" s="15" t="s">
        <v>110</v>
      </c>
      <c r="K210" s="15" t="s">
        <v>511</v>
      </c>
      <c r="L210" s="15">
        <v>392</v>
      </c>
      <c r="M210" s="15" t="s">
        <v>223</v>
      </c>
      <c r="N210" s="15" t="s">
        <v>584</v>
      </c>
      <c r="O210" s="15">
        <v>0</v>
      </c>
      <c r="P210" s="15" t="s">
        <v>177</v>
      </c>
      <c r="Q210" s="15" t="s">
        <v>514</v>
      </c>
      <c r="R210" s="15" t="s">
        <v>515</v>
      </c>
      <c r="S210" s="15" t="s">
        <v>516</v>
      </c>
      <c r="T210" s="15">
        <v>0</v>
      </c>
      <c r="U210" s="15" t="s">
        <v>517</v>
      </c>
      <c r="V210" s="15">
        <v>2523</v>
      </c>
      <c r="W210" s="15" t="s">
        <v>518</v>
      </c>
      <c r="X210" s="15">
        <v>8</v>
      </c>
      <c r="Y210" s="15" t="s">
        <v>519</v>
      </c>
      <c r="Z210" s="15">
        <v>1478261314</v>
      </c>
      <c r="AA210" s="15">
        <v>-1</v>
      </c>
      <c r="AB210" s="15" t="s">
        <v>129</v>
      </c>
      <c r="AD210" s="15">
        <v>1478261314</v>
      </c>
      <c r="AF210" s="15">
        <v>53341820</v>
      </c>
      <c r="AG210" s="15">
        <v>53341820</v>
      </c>
      <c r="AI210" s="15">
        <v>0</v>
      </c>
    </row>
    <row r="211" spans="1:35">
      <c r="A211" s="15" t="s">
        <v>594</v>
      </c>
      <c r="B211" s="15">
        <v>2014</v>
      </c>
      <c r="C211" s="15">
        <v>2014</v>
      </c>
      <c r="D211" s="15">
        <v>2014</v>
      </c>
      <c r="E211" s="15">
        <v>4</v>
      </c>
      <c r="F211" s="15">
        <v>0</v>
      </c>
      <c r="G211" s="15">
        <v>0</v>
      </c>
      <c r="H211" s="15" t="s">
        <v>568</v>
      </c>
      <c r="I211" s="15">
        <v>36</v>
      </c>
      <c r="J211" s="15" t="s">
        <v>110</v>
      </c>
      <c r="K211" s="15" t="s">
        <v>511</v>
      </c>
      <c r="L211" s="15">
        <v>554</v>
      </c>
      <c r="M211" s="15" t="s">
        <v>566</v>
      </c>
      <c r="N211" s="15" t="s">
        <v>567</v>
      </c>
      <c r="O211" s="15">
        <v>0</v>
      </c>
      <c r="P211" s="15" t="s">
        <v>177</v>
      </c>
      <c r="Q211" s="15" t="s">
        <v>514</v>
      </c>
      <c r="R211" s="15" t="s">
        <v>515</v>
      </c>
      <c r="S211" s="15" t="s">
        <v>516</v>
      </c>
      <c r="T211" s="15">
        <v>0</v>
      </c>
      <c r="U211" s="15" t="s">
        <v>517</v>
      </c>
      <c r="V211" s="15">
        <v>2523</v>
      </c>
      <c r="W211" s="15" t="s">
        <v>518</v>
      </c>
      <c r="X211" s="15">
        <v>8</v>
      </c>
      <c r="Y211" s="15" t="s">
        <v>519</v>
      </c>
      <c r="Z211" s="15">
        <v>1185</v>
      </c>
      <c r="AA211" s="15">
        <v>-1</v>
      </c>
      <c r="AB211" s="15" t="s">
        <v>129</v>
      </c>
      <c r="AD211" s="15">
        <v>1185</v>
      </c>
      <c r="AF211" s="15">
        <v>13604</v>
      </c>
      <c r="AG211" s="15">
        <v>13604</v>
      </c>
      <c r="AI211" s="15">
        <v>0</v>
      </c>
    </row>
    <row r="212" spans="1:35">
      <c r="A212" s="15" t="s">
        <v>594</v>
      </c>
      <c r="B212" s="15">
        <v>2014</v>
      </c>
      <c r="C212" s="15">
        <v>2014</v>
      </c>
      <c r="D212" s="15">
        <v>2014</v>
      </c>
      <c r="E212" s="15">
        <v>4</v>
      </c>
      <c r="F212" s="15">
        <v>0</v>
      </c>
      <c r="G212" s="15">
        <v>0</v>
      </c>
      <c r="H212" s="15" t="s">
        <v>568</v>
      </c>
      <c r="I212" s="15">
        <v>36</v>
      </c>
      <c r="J212" s="15" t="s">
        <v>110</v>
      </c>
      <c r="K212" s="15" t="s">
        <v>511</v>
      </c>
      <c r="L212" s="15">
        <v>380</v>
      </c>
      <c r="M212" s="15" t="s">
        <v>587</v>
      </c>
      <c r="N212" s="15" t="s">
        <v>588</v>
      </c>
      <c r="O212" s="15">
        <v>0</v>
      </c>
      <c r="P212" s="15" t="s">
        <v>177</v>
      </c>
      <c r="Q212" s="15" t="s">
        <v>514</v>
      </c>
      <c r="R212" s="15" t="s">
        <v>515</v>
      </c>
      <c r="S212" s="15" t="s">
        <v>516</v>
      </c>
      <c r="T212" s="15">
        <v>0</v>
      </c>
      <c r="U212" s="15" t="s">
        <v>517</v>
      </c>
      <c r="V212" s="15">
        <v>2523</v>
      </c>
      <c r="W212" s="15" t="s">
        <v>518</v>
      </c>
      <c r="X212" s="15">
        <v>8</v>
      </c>
      <c r="Y212" s="15" t="s">
        <v>519</v>
      </c>
      <c r="Z212" s="15">
        <v>21952</v>
      </c>
      <c r="AA212" s="15">
        <v>-1</v>
      </c>
      <c r="AB212" s="15" t="s">
        <v>129</v>
      </c>
      <c r="AD212" s="15">
        <v>21952</v>
      </c>
      <c r="AF212" s="15">
        <v>3692</v>
      </c>
      <c r="AG212" s="15">
        <v>3692</v>
      </c>
      <c r="AI212" s="15">
        <v>0</v>
      </c>
    </row>
    <row r="213" spans="1:35">
      <c r="A213" s="15" t="s">
        <v>594</v>
      </c>
      <c r="B213" s="15">
        <v>2014</v>
      </c>
      <c r="C213" s="15">
        <v>2014</v>
      </c>
      <c r="D213" s="15">
        <v>2014</v>
      </c>
      <c r="E213" s="15">
        <v>4</v>
      </c>
      <c r="F213" s="15">
        <v>0</v>
      </c>
      <c r="G213" s="15">
        <v>0</v>
      </c>
      <c r="H213" s="15" t="s">
        <v>568</v>
      </c>
      <c r="I213" s="15">
        <v>36</v>
      </c>
      <c r="J213" s="15" t="s">
        <v>110</v>
      </c>
      <c r="K213" s="15" t="s">
        <v>511</v>
      </c>
      <c r="L213" s="15">
        <v>699</v>
      </c>
      <c r="M213" s="15" t="s">
        <v>585</v>
      </c>
      <c r="N213" s="15" t="s">
        <v>586</v>
      </c>
      <c r="O213" s="15">
        <v>0</v>
      </c>
      <c r="P213" s="15" t="s">
        <v>177</v>
      </c>
      <c r="Q213" s="15" t="s">
        <v>514</v>
      </c>
      <c r="R213" s="15" t="s">
        <v>515</v>
      </c>
      <c r="S213" s="15" t="s">
        <v>516</v>
      </c>
      <c r="T213" s="15">
        <v>0</v>
      </c>
      <c r="U213" s="15" t="s">
        <v>517</v>
      </c>
      <c r="V213" s="15">
        <v>2523</v>
      </c>
      <c r="W213" s="15" t="s">
        <v>518</v>
      </c>
      <c r="X213" s="15">
        <v>8</v>
      </c>
      <c r="Y213" s="15" t="s">
        <v>519</v>
      </c>
      <c r="Z213" s="15">
        <v>326208</v>
      </c>
      <c r="AA213" s="15">
        <v>-1</v>
      </c>
      <c r="AB213" s="15" t="s">
        <v>129</v>
      </c>
      <c r="AD213" s="15">
        <v>326208</v>
      </c>
      <c r="AF213" s="15">
        <v>133597</v>
      </c>
      <c r="AG213" s="15">
        <v>133597</v>
      </c>
      <c r="AI213" s="15">
        <v>0</v>
      </c>
    </row>
    <row r="214" spans="1:35">
      <c r="A214" s="15" t="s">
        <v>594</v>
      </c>
      <c r="B214" s="15">
        <v>2014</v>
      </c>
      <c r="C214" s="15">
        <v>2014</v>
      </c>
      <c r="D214" s="15">
        <v>2014</v>
      </c>
      <c r="E214" s="15">
        <v>4</v>
      </c>
      <c r="F214" s="15">
        <v>0</v>
      </c>
      <c r="G214" s="15">
        <v>0</v>
      </c>
      <c r="H214" s="15" t="s">
        <v>568</v>
      </c>
      <c r="I214" s="15">
        <v>36</v>
      </c>
      <c r="J214" s="15" t="s">
        <v>110</v>
      </c>
      <c r="K214" s="15" t="s">
        <v>511</v>
      </c>
      <c r="L214" s="15">
        <v>826</v>
      </c>
      <c r="M214" s="15" t="s">
        <v>589</v>
      </c>
      <c r="N214" s="15" t="s">
        <v>590</v>
      </c>
      <c r="O214" s="15">
        <v>0</v>
      </c>
      <c r="P214" s="15" t="s">
        <v>177</v>
      </c>
      <c r="Q214" s="15" t="s">
        <v>514</v>
      </c>
      <c r="R214" s="15" t="s">
        <v>515</v>
      </c>
      <c r="S214" s="15" t="s">
        <v>516</v>
      </c>
      <c r="T214" s="15">
        <v>0</v>
      </c>
      <c r="U214" s="15" t="s">
        <v>517</v>
      </c>
      <c r="V214" s="15">
        <v>2523</v>
      </c>
      <c r="W214" s="15" t="s">
        <v>518</v>
      </c>
      <c r="X214" s="15">
        <v>8</v>
      </c>
      <c r="Y214" s="15" t="s">
        <v>519</v>
      </c>
      <c r="Z214" s="15">
        <v>382656</v>
      </c>
      <c r="AA214" s="15">
        <v>-1</v>
      </c>
      <c r="AB214" s="15" t="s">
        <v>129</v>
      </c>
      <c r="AD214" s="15">
        <v>382656</v>
      </c>
      <c r="AF214" s="15">
        <v>332132</v>
      </c>
      <c r="AG214" s="15">
        <v>332132</v>
      </c>
      <c r="AI214" s="15">
        <v>0</v>
      </c>
    </row>
    <row r="215" spans="1:35">
      <c r="A215" s="15" t="s">
        <v>594</v>
      </c>
      <c r="B215" s="15">
        <v>2014</v>
      </c>
      <c r="C215" s="15">
        <v>2014</v>
      </c>
      <c r="D215" s="15">
        <v>2014</v>
      </c>
      <c r="E215" s="15">
        <v>4</v>
      </c>
      <c r="F215" s="15">
        <v>0</v>
      </c>
      <c r="G215" s="15">
        <v>0</v>
      </c>
      <c r="H215" s="15" t="s">
        <v>568</v>
      </c>
      <c r="I215" s="15">
        <v>36</v>
      </c>
      <c r="J215" s="15" t="s">
        <v>110</v>
      </c>
      <c r="K215" s="15" t="s">
        <v>511</v>
      </c>
      <c r="L215" s="15">
        <v>276</v>
      </c>
      <c r="M215" s="15" t="s">
        <v>591</v>
      </c>
      <c r="N215" s="15" t="s">
        <v>592</v>
      </c>
      <c r="O215" s="15">
        <v>0</v>
      </c>
      <c r="P215" s="15" t="s">
        <v>177</v>
      </c>
      <c r="Q215" s="15" t="s">
        <v>514</v>
      </c>
      <c r="R215" s="15" t="s">
        <v>515</v>
      </c>
      <c r="S215" s="15" t="s">
        <v>516</v>
      </c>
      <c r="T215" s="15">
        <v>0</v>
      </c>
      <c r="U215" s="15" t="s">
        <v>517</v>
      </c>
      <c r="V215" s="15">
        <v>2523</v>
      </c>
      <c r="W215" s="15" t="s">
        <v>518</v>
      </c>
      <c r="X215" s="15">
        <v>8</v>
      </c>
      <c r="Y215" s="15" t="s">
        <v>519</v>
      </c>
      <c r="Z215" s="15">
        <v>147817</v>
      </c>
      <c r="AA215" s="15">
        <v>-1</v>
      </c>
      <c r="AB215" s="15" t="s">
        <v>129</v>
      </c>
      <c r="AD215" s="15">
        <v>147817</v>
      </c>
      <c r="AF215" s="15">
        <v>157387</v>
      </c>
      <c r="AG215" s="15">
        <v>157387</v>
      </c>
      <c r="AI215" s="15">
        <v>0</v>
      </c>
    </row>
    <row r="216" spans="1:35">
      <c r="A216" s="15" t="s">
        <v>594</v>
      </c>
      <c r="B216" s="15">
        <v>2014</v>
      </c>
      <c r="C216" s="15">
        <v>2014</v>
      </c>
      <c r="D216" s="15">
        <v>2014</v>
      </c>
      <c r="E216" s="15">
        <v>4</v>
      </c>
      <c r="F216" s="15">
        <v>0</v>
      </c>
      <c r="G216" s="15">
        <v>0</v>
      </c>
      <c r="H216" s="15" t="s">
        <v>568</v>
      </c>
      <c r="I216" s="15">
        <v>36</v>
      </c>
      <c r="J216" s="15" t="s">
        <v>110</v>
      </c>
      <c r="K216" s="15" t="s">
        <v>511</v>
      </c>
      <c r="L216" s="15">
        <v>842</v>
      </c>
      <c r="M216" s="15" t="s">
        <v>593</v>
      </c>
      <c r="N216" s="15" t="s">
        <v>593</v>
      </c>
      <c r="O216" s="15">
        <v>0</v>
      </c>
      <c r="P216" s="15" t="s">
        <v>177</v>
      </c>
      <c r="Q216" s="15" t="s">
        <v>514</v>
      </c>
      <c r="R216" s="15" t="s">
        <v>515</v>
      </c>
      <c r="S216" s="15" t="s">
        <v>516</v>
      </c>
      <c r="T216" s="15">
        <v>0</v>
      </c>
      <c r="U216" s="15" t="s">
        <v>517</v>
      </c>
      <c r="V216" s="15">
        <v>2523</v>
      </c>
      <c r="W216" s="15" t="s">
        <v>518</v>
      </c>
      <c r="X216" s="15">
        <v>8</v>
      </c>
      <c r="Y216" s="15" t="s">
        <v>519</v>
      </c>
      <c r="Z216" s="15">
        <v>3172793</v>
      </c>
      <c r="AA216" s="15">
        <v>-1</v>
      </c>
      <c r="AB216" s="15" t="s">
        <v>129</v>
      </c>
      <c r="AD216" s="15">
        <v>3172793</v>
      </c>
      <c r="AF216" s="15">
        <v>1681436</v>
      </c>
      <c r="AG216" s="15">
        <v>1681436</v>
      </c>
      <c r="AI216" s="15">
        <v>0</v>
      </c>
    </row>
    <row r="217" spans="1:35">
      <c r="A217" s="15" t="s">
        <v>594</v>
      </c>
      <c r="B217" s="15">
        <v>2014</v>
      </c>
      <c r="C217" s="15">
        <v>2014</v>
      </c>
      <c r="D217" s="15">
        <v>2014</v>
      </c>
      <c r="E217" s="15">
        <v>4</v>
      </c>
      <c r="F217" s="15">
        <v>0</v>
      </c>
      <c r="G217" s="15">
        <v>0</v>
      </c>
      <c r="H217" s="15" t="s">
        <v>568</v>
      </c>
      <c r="I217" s="15">
        <v>36</v>
      </c>
      <c r="J217" s="15" t="s">
        <v>110</v>
      </c>
      <c r="K217" s="15" t="s">
        <v>511</v>
      </c>
      <c r="L217" s="15">
        <v>156</v>
      </c>
      <c r="M217" s="15" t="s">
        <v>183</v>
      </c>
      <c r="N217" s="15" t="s">
        <v>562</v>
      </c>
      <c r="O217" s="15">
        <v>0</v>
      </c>
      <c r="P217" s="15" t="s">
        <v>177</v>
      </c>
      <c r="Q217" s="15" t="s">
        <v>514</v>
      </c>
      <c r="R217" s="15" t="s">
        <v>515</v>
      </c>
      <c r="S217" s="15" t="s">
        <v>516</v>
      </c>
      <c r="T217" s="15">
        <v>0</v>
      </c>
      <c r="U217" s="15" t="s">
        <v>517</v>
      </c>
      <c r="V217" s="15">
        <v>2523</v>
      </c>
      <c r="W217" s="15" t="s">
        <v>518</v>
      </c>
      <c r="X217" s="15">
        <v>8</v>
      </c>
      <c r="Y217" s="15" t="s">
        <v>519</v>
      </c>
      <c r="Z217" s="15">
        <v>1365148135</v>
      </c>
      <c r="AA217" s="15">
        <v>-1</v>
      </c>
      <c r="AB217" s="15" t="s">
        <v>129</v>
      </c>
      <c r="AD217" s="15">
        <v>1365148135</v>
      </c>
      <c r="AF217" s="15">
        <v>65550882</v>
      </c>
      <c r="AG217" s="15">
        <v>65550882</v>
      </c>
      <c r="AI217" s="15">
        <v>0</v>
      </c>
    </row>
    <row r="218" spans="1:35">
      <c r="A218" s="15" t="s">
        <v>594</v>
      </c>
      <c r="B218" s="15">
        <v>2014</v>
      </c>
      <c r="C218" s="15">
        <v>2014</v>
      </c>
      <c r="D218" s="15">
        <v>2014</v>
      </c>
      <c r="E218" s="15">
        <v>4</v>
      </c>
      <c r="F218" s="15">
        <v>0</v>
      </c>
      <c r="G218" s="15">
        <v>0</v>
      </c>
      <c r="H218" s="15" t="s">
        <v>568</v>
      </c>
      <c r="I218" s="15">
        <v>36</v>
      </c>
      <c r="J218" s="15" t="s">
        <v>110</v>
      </c>
      <c r="K218" s="15" t="s">
        <v>511</v>
      </c>
      <c r="L218" s="15">
        <v>0</v>
      </c>
      <c r="M218" s="15" t="s">
        <v>177</v>
      </c>
      <c r="N218" s="15" t="s">
        <v>514</v>
      </c>
      <c r="O218" s="15">
        <v>0</v>
      </c>
      <c r="P218" s="15" t="s">
        <v>177</v>
      </c>
      <c r="Q218" s="15" t="s">
        <v>514</v>
      </c>
      <c r="R218" s="15" t="s">
        <v>515</v>
      </c>
      <c r="S218" s="15" t="s">
        <v>516</v>
      </c>
      <c r="T218" s="15">
        <v>0</v>
      </c>
      <c r="U218" s="15" t="s">
        <v>517</v>
      </c>
      <c r="V218" s="15">
        <v>2523</v>
      </c>
      <c r="W218" s="15" t="s">
        <v>518</v>
      </c>
      <c r="X218" s="15">
        <v>8</v>
      </c>
      <c r="Y218" s="15" t="s">
        <v>519</v>
      </c>
      <c r="Z218" s="15">
        <v>3520100456</v>
      </c>
      <c r="AA218" s="15">
        <v>-1</v>
      </c>
      <c r="AB218" s="15" t="s">
        <v>129</v>
      </c>
      <c r="AD218" s="15">
        <v>3520100456</v>
      </c>
      <c r="AF218" s="15">
        <v>165549780</v>
      </c>
      <c r="AG218" s="15">
        <v>165549780</v>
      </c>
      <c r="AI218" s="15">
        <v>0</v>
      </c>
    </row>
    <row r="219" spans="1:35">
      <c r="A219" s="15" t="s">
        <v>509</v>
      </c>
      <c r="B219" s="15">
        <v>2011</v>
      </c>
      <c r="C219" s="15">
        <v>2011</v>
      </c>
      <c r="D219" s="15">
        <v>2011</v>
      </c>
      <c r="E219" s="15">
        <v>4</v>
      </c>
      <c r="F219" s="15">
        <v>0</v>
      </c>
      <c r="G219" s="15">
        <v>0</v>
      </c>
      <c r="H219" s="15" t="s">
        <v>605</v>
      </c>
      <c r="I219" s="15">
        <v>251</v>
      </c>
      <c r="J219" s="15" t="s">
        <v>113</v>
      </c>
      <c r="K219" s="15" t="s">
        <v>583</v>
      </c>
      <c r="L219" s="15">
        <v>251</v>
      </c>
      <c r="M219" s="15" t="s">
        <v>113</v>
      </c>
      <c r="N219" s="15" t="s">
        <v>583</v>
      </c>
      <c r="O219" s="15">
        <v>0</v>
      </c>
      <c r="P219" s="15" t="s">
        <v>177</v>
      </c>
      <c r="Q219" s="15" t="s">
        <v>514</v>
      </c>
      <c r="R219" s="15" t="s">
        <v>515</v>
      </c>
      <c r="S219" s="15" t="s">
        <v>516</v>
      </c>
      <c r="T219" s="15">
        <v>0</v>
      </c>
      <c r="U219" s="15" t="s">
        <v>517</v>
      </c>
      <c r="V219" s="15">
        <v>2523</v>
      </c>
      <c r="W219" s="15" t="s">
        <v>518</v>
      </c>
      <c r="X219" s="15">
        <v>8</v>
      </c>
      <c r="Y219" s="15" t="s">
        <v>519</v>
      </c>
      <c r="Z219" s="15">
        <v>12103850</v>
      </c>
      <c r="AA219" s="15">
        <v>-1</v>
      </c>
      <c r="AB219" s="15" t="s">
        <v>129</v>
      </c>
      <c r="AD219" s="15">
        <v>12103850</v>
      </c>
      <c r="AF219" s="15">
        <v>1618691</v>
      </c>
      <c r="AI219" s="15">
        <v>0</v>
      </c>
    </row>
    <row r="220" spans="1:35">
      <c r="A220" s="15" t="s">
        <v>509</v>
      </c>
      <c r="B220" s="15">
        <v>2011</v>
      </c>
      <c r="C220" s="15">
        <v>2011</v>
      </c>
      <c r="D220" s="15">
        <v>2011</v>
      </c>
      <c r="E220" s="15">
        <v>4</v>
      </c>
      <c r="F220" s="15">
        <v>0</v>
      </c>
      <c r="G220" s="15">
        <v>0</v>
      </c>
      <c r="H220" s="15" t="s">
        <v>605</v>
      </c>
      <c r="I220" s="15">
        <v>251</v>
      </c>
      <c r="J220" s="15" t="s">
        <v>113</v>
      </c>
      <c r="K220" s="15" t="s">
        <v>583</v>
      </c>
      <c r="L220" s="15">
        <v>0</v>
      </c>
      <c r="M220" s="15" t="s">
        <v>177</v>
      </c>
      <c r="N220" s="15" t="s">
        <v>514</v>
      </c>
      <c r="O220" s="15">
        <v>0</v>
      </c>
      <c r="P220" s="15" t="s">
        <v>177</v>
      </c>
      <c r="Q220" s="15" t="s">
        <v>514</v>
      </c>
      <c r="R220" s="15" t="s">
        <v>515</v>
      </c>
      <c r="S220" s="15" t="s">
        <v>516</v>
      </c>
      <c r="T220" s="15">
        <v>0</v>
      </c>
      <c r="U220" s="15" t="s">
        <v>517</v>
      </c>
      <c r="V220" s="15">
        <v>2523</v>
      </c>
      <c r="W220" s="15" t="s">
        <v>518</v>
      </c>
      <c r="X220" s="15">
        <v>8</v>
      </c>
      <c r="Y220" s="15" t="s">
        <v>519</v>
      </c>
      <c r="Z220" s="15">
        <v>12103850</v>
      </c>
      <c r="AA220" s="15">
        <v>-1</v>
      </c>
      <c r="AB220" s="15" t="s">
        <v>129</v>
      </c>
      <c r="AD220" s="15">
        <v>12103850</v>
      </c>
      <c r="AF220" s="15">
        <v>1618691</v>
      </c>
      <c r="AI220" s="15">
        <v>0</v>
      </c>
    </row>
    <row r="221" spans="1:35">
      <c r="A221" s="15" t="s">
        <v>509</v>
      </c>
      <c r="B221" s="15">
        <v>2011</v>
      </c>
      <c r="C221" s="15">
        <v>2011</v>
      </c>
      <c r="D221" s="15">
        <v>2011</v>
      </c>
      <c r="E221" s="15">
        <v>4</v>
      </c>
      <c r="F221" s="15">
        <v>0</v>
      </c>
      <c r="G221" s="15">
        <v>0</v>
      </c>
      <c r="H221" s="15" t="s">
        <v>510</v>
      </c>
      <c r="I221" s="15">
        <v>251</v>
      </c>
      <c r="J221" s="15" t="s">
        <v>113</v>
      </c>
      <c r="K221" s="15" t="s">
        <v>583</v>
      </c>
      <c r="L221" s="15">
        <v>368</v>
      </c>
      <c r="M221" s="15" t="s">
        <v>622</v>
      </c>
      <c r="N221" s="15" t="s">
        <v>623</v>
      </c>
      <c r="O221" s="15">
        <v>0</v>
      </c>
      <c r="P221" s="15" t="s">
        <v>177</v>
      </c>
      <c r="Q221" s="15" t="s">
        <v>514</v>
      </c>
      <c r="R221" s="15" t="s">
        <v>515</v>
      </c>
      <c r="S221" s="15" t="s">
        <v>516</v>
      </c>
      <c r="T221" s="15">
        <v>0</v>
      </c>
      <c r="U221" s="15" t="s">
        <v>517</v>
      </c>
      <c r="V221" s="15">
        <v>2523</v>
      </c>
      <c r="W221" s="15" t="s">
        <v>518</v>
      </c>
      <c r="X221" s="15">
        <v>8</v>
      </c>
      <c r="Y221" s="15" t="s">
        <v>519</v>
      </c>
      <c r="Z221" s="15">
        <v>228</v>
      </c>
      <c r="AA221" s="15">
        <v>-1</v>
      </c>
      <c r="AB221" s="15" t="s">
        <v>129</v>
      </c>
      <c r="AD221" s="15">
        <v>228</v>
      </c>
      <c r="AF221" s="15">
        <v>2300</v>
      </c>
      <c r="AH221" s="15">
        <v>2300</v>
      </c>
      <c r="AI221" s="15">
        <v>0</v>
      </c>
    </row>
    <row r="222" spans="1:35">
      <c r="A222" s="15" t="s">
        <v>509</v>
      </c>
      <c r="B222" s="15">
        <v>2011</v>
      </c>
      <c r="C222" s="15">
        <v>2011</v>
      </c>
      <c r="D222" s="15">
        <v>2011</v>
      </c>
      <c r="E222" s="15">
        <v>4</v>
      </c>
      <c r="F222" s="15">
        <v>0</v>
      </c>
      <c r="G222" s="15">
        <v>0</v>
      </c>
      <c r="H222" s="15" t="s">
        <v>510</v>
      </c>
      <c r="I222" s="15">
        <v>251</v>
      </c>
      <c r="J222" s="15" t="s">
        <v>113</v>
      </c>
      <c r="K222" s="15" t="s">
        <v>583</v>
      </c>
      <c r="L222" s="15">
        <v>531</v>
      </c>
      <c r="M222" s="15" t="s">
        <v>624</v>
      </c>
      <c r="N222" s="15" t="s">
        <v>625</v>
      </c>
      <c r="O222" s="15">
        <v>0</v>
      </c>
      <c r="P222" s="15" t="s">
        <v>177</v>
      </c>
      <c r="Q222" s="15" t="s">
        <v>514</v>
      </c>
      <c r="R222" s="15" t="s">
        <v>515</v>
      </c>
      <c r="S222" s="15" t="s">
        <v>516</v>
      </c>
      <c r="T222" s="15">
        <v>0</v>
      </c>
      <c r="U222" s="15" t="s">
        <v>517</v>
      </c>
      <c r="V222" s="15">
        <v>2523</v>
      </c>
      <c r="W222" s="15" t="s">
        <v>518</v>
      </c>
      <c r="X222" s="15">
        <v>8</v>
      </c>
      <c r="Y222" s="15" t="s">
        <v>519</v>
      </c>
      <c r="Z222" s="15">
        <v>15769996</v>
      </c>
      <c r="AA222" s="15">
        <v>-1</v>
      </c>
      <c r="AB222" s="15" t="s">
        <v>129</v>
      </c>
      <c r="AD222" s="15">
        <v>15769996</v>
      </c>
      <c r="AF222" s="15">
        <v>2087611</v>
      </c>
      <c r="AH222" s="15">
        <v>2087611</v>
      </c>
      <c r="AI222" s="15">
        <v>0</v>
      </c>
    </row>
    <row r="223" spans="1:35">
      <c r="A223" s="15" t="s">
        <v>509</v>
      </c>
      <c r="B223" s="15">
        <v>2011</v>
      </c>
      <c r="C223" s="15">
        <v>2011</v>
      </c>
      <c r="D223" s="15">
        <v>2011</v>
      </c>
      <c r="E223" s="15">
        <v>4</v>
      </c>
      <c r="F223" s="15">
        <v>0</v>
      </c>
      <c r="G223" s="15">
        <v>0</v>
      </c>
      <c r="H223" s="15" t="s">
        <v>510</v>
      </c>
      <c r="I223" s="15">
        <v>251</v>
      </c>
      <c r="J223" s="15" t="s">
        <v>113</v>
      </c>
      <c r="K223" s="15" t="s">
        <v>583</v>
      </c>
      <c r="L223" s="15">
        <v>876</v>
      </c>
      <c r="M223" s="15" t="s">
        <v>626</v>
      </c>
      <c r="N223" s="15" t="s">
        <v>627</v>
      </c>
      <c r="O223" s="15">
        <v>0</v>
      </c>
      <c r="P223" s="15" t="s">
        <v>177</v>
      </c>
      <c r="Q223" s="15" t="s">
        <v>514</v>
      </c>
      <c r="R223" s="15" t="s">
        <v>515</v>
      </c>
      <c r="S223" s="15" t="s">
        <v>516</v>
      </c>
      <c r="T223" s="15">
        <v>0</v>
      </c>
      <c r="U223" s="15" t="s">
        <v>517</v>
      </c>
      <c r="V223" s="15">
        <v>2523</v>
      </c>
      <c r="W223" s="15" t="s">
        <v>518</v>
      </c>
      <c r="X223" s="15">
        <v>8</v>
      </c>
      <c r="Y223" s="15" t="s">
        <v>519</v>
      </c>
      <c r="Z223" s="15">
        <v>68744</v>
      </c>
      <c r="AA223" s="15">
        <v>-1</v>
      </c>
      <c r="AB223" s="15" t="s">
        <v>129</v>
      </c>
      <c r="AD223" s="15">
        <v>68744</v>
      </c>
      <c r="AF223" s="15">
        <v>18179</v>
      </c>
      <c r="AH223" s="15">
        <v>18179</v>
      </c>
      <c r="AI223" s="15">
        <v>0</v>
      </c>
    </row>
    <row r="224" spans="1:35">
      <c r="A224" s="15" t="s">
        <v>509</v>
      </c>
      <c r="B224" s="15">
        <v>2011</v>
      </c>
      <c r="C224" s="15">
        <v>2011</v>
      </c>
      <c r="D224" s="15">
        <v>2011</v>
      </c>
      <c r="E224" s="15">
        <v>4</v>
      </c>
      <c r="F224" s="15">
        <v>0</v>
      </c>
      <c r="G224" s="15">
        <v>0</v>
      </c>
      <c r="H224" s="15" t="s">
        <v>510</v>
      </c>
      <c r="I224" s="15">
        <v>251</v>
      </c>
      <c r="J224" s="15" t="s">
        <v>113</v>
      </c>
      <c r="K224" s="15" t="s">
        <v>583</v>
      </c>
      <c r="L224" s="15">
        <v>148</v>
      </c>
      <c r="M224" s="15" t="s">
        <v>628</v>
      </c>
      <c r="N224" s="15" t="s">
        <v>629</v>
      </c>
      <c r="O224" s="15">
        <v>0</v>
      </c>
      <c r="P224" s="15" t="s">
        <v>177</v>
      </c>
      <c r="Q224" s="15" t="s">
        <v>514</v>
      </c>
      <c r="R224" s="15" t="s">
        <v>515</v>
      </c>
      <c r="S224" s="15" t="s">
        <v>516</v>
      </c>
      <c r="T224" s="15">
        <v>0</v>
      </c>
      <c r="U224" s="15" t="s">
        <v>517</v>
      </c>
      <c r="V224" s="15">
        <v>2523</v>
      </c>
      <c r="W224" s="15" t="s">
        <v>518</v>
      </c>
      <c r="X224" s="15">
        <v>8</v>
      </c>
      <c r="Y224" s="15" t="s">
        <v>519</v>
      </c>
      <c r="Z224" s="15">
        <v>137670</v>
      </c>
      <c r="AA224" s="15">
        <v>-1</v>
      </c>
      <c r="AB224" s="15" t="s">
        <v>129</v>
      </c>
      <c r="AD224" s="15">
        <v>137670</v>
      </c>
      <c r="AF224" s="15">
        <v>27706</v>
      </c>
      <c r="AH224" s="15">
        <v>27706</v>
      </c>
      <c r="AI224" s="15">
        <v>0</v>
      </c>
    </row>
    <row r="225" spans="1:35">
      <c r="A225" s="15" t="s">
        <v>509</v>
      </c>
      <c r="B225" s="15">
        <v>2011</v>
      </c>
      <c r="C225" s="15">
        <v>2011</v>
      </c>
      <c r="D225" s="15">
        <v>2011</v>
      </c>
      <c r="E225" s="15">
        <v>4</v>
      </c>
      <c r="F225" s="15">
        <v>0</v>
      </c>
      <c r="G225" s="15">
        <v>0</v>
      </c>
      <c r="H225" s="15" t="s">
        <v>510</v>
      </c>
      <c r="I225" s="15">
        <v>251</v>
      </c>
      <c r="J225" s="15" t="s">
        <v>113</v>
      </c>
      <c r="K225" s="15" t="s">
        <v>583</v>
      </c>
      <c r="L225" s="15">
        <v>262</v>
      </c>
      <c r="M225" s="15" t="s">
        <v>630</v>
      </c>
      <c r="N225" s="15" t="s">
        <v>631</v>
      </c>
      <c r="O225" s="15">
        <v>0</v>
      </c>
      <c r="P225" s="15" t="s">
        <v>177</v>
      </c>
      <c r="Q225" s="15" t="s">
        <v>514</v>
      </c>
      <c r="R225" s="15" t="s">
        <v>515</v>
      </c>
      <c r="S225" s="15" t="s">
        <v>516</v>
      </c>
      <c r="T225" s="15">
        <v>0</v>
      </c>
      <c r="U225" s="15" t="s">
        <v>517</v>
      </c>
      <c r="V225" s="15">
        <v>2523</v>
      </c>
      <c r="W225" s="15" t="s">
        <v>518</v>
      </c>
      <c r="X225" s="15">
        <v>8</v>
      </c>
      <c r="Y225" s="15" t="s">
        <v>519</v>
      </c>
      <c r="Z225" s="15">
        <v>130628</v>
      </c>
      <c r="AA225" s="15">
        <v>-1</v>
      </c>
      <c r="AB225" s="15" t="s">
        <v>129</v>
      </c>
      <c r="AD225" s="15">
        <v>130628</v>
      </c>
      <c r="AF225" s="15">
        <v>56010</v>
      </c>
      <c r="AH225" s="15">
        <v>56010</v>
      </c>
      <c r="AI225" s="15">
        <v>0</v>
      </c>
    </row>
    <row r="226" spans="1:35">
      <c r="A226" s="15" t="s">
        <v>509</v>
      </c>
      <c r="B226" s="15">
        <v>2011</v>
      </c>
      <c r="C226" s="15">
        <v>2011</v>
      </c>
      <c r="D226" s="15">
        <v>2011</v>
      </c>
      <c r="E226" s="15">
        <v>4</v>
      </c>
      <c r="F226" s="15">
        <v>0</v>
      </c>
      <c r="G226" s="15">
        <v>0</v>
      </c>
      <c r="H226" s="15" t="s">
        <v>510</v>
      </c>
      <c r="I226" s="15">
        <v>251</v>
      </c>
      <c r="J226" s="15" t="s">
        <v>113</v>
      </c>
      <c r="K226" s="15" t="s">
        <v>583</v>
      </c>
      <c r="L226" s="15">
        <v>324</v>
      </c>
      <c r="M226" s="15" t="s">
        <v>632</v>
      </c>
      <c r="N226" s="15" t="s">
        <v>633</v>
      </c>
      <c r="O226" s="15">
        <v>0</v>
      </c>
      <c r="P226" s="15" t="s">
        <v>177</v>
      </c>
      <c r="Q226" s="15" t="s">
        <v>514</v>
      </c>
      <c r="R226" s="15" t="s">
        <v>515</v>
      </c>
      <c r="S226" s="15" t="s">
        <v>516</v>
      </c>
      <c r="T226" s="15">
        <v>0</v>
      </c>
      <c r="U226" s="15" t="s">
        <v>517</v>
      </c>
      <c r="V226" s="15">
        <v>2523</v>
      </c>
      <c r="W226" s="15" t="s">
        <v>518</v>
      </c>
      <c r="X226" s="15">
        <v>8</v>
      </c>
      <c r="Y226" s="15" t="s">
        <v>519</v>
      </c>
      <c r="Z226" s="15">
        <v>2850</v>
      </c>
      <c r="AA226" s="15">
        <v>-1</v>
      </c>
      <c r="AB226" s="15" t="s">
        <v>129</v>
      </c>
      <c r="AD226" s="15">
        <v>2850</v>
      </c>
      <c r="AF226" s="15">
        <v>8501</v>
      </c>
      <c r="AH226" s="15">
        <v>8501</v>
      </c>
      <c r="AI226" s="15">
        <v>0</v>
      </c>
    </row>
    <row r="227" spans="1:35">
      <c r="A227" s="15" t="s">
        <v>509</v>
      </c>
      <c r="B227" s="15">
        <v>2011</v>
      </c>
      <c r="C227" s="15">
        <v>2011</v>
      </c>
      <c r="D227" s="15">
        <v>2011</v>
      </c>
      <c r="E227" s="15">
        <v>4</v>
      </c>
      <c r="F227" s="15">
        <v>0</v>
      </c>
      <c r="G227" s="15">
        <v>0</v>
      </c>
      <c r="H227" s="15" t="s">
        <v>510</v>
      </c>
      <c r="I227" s="15">
        <v>251</v>
      </c>
      <c r="J227" s="15" t="s">
        <v>113</v>
      </c>
      <c r="K227" s="15" t="s">
        <v>583</v>
      </c>
      <c r="L227" s="15">
        <v>226</v>
      </c>
      <c r="M227" s="15" t="s">
        <v>634</v>
      </c>
      <c r="N227" s="15" t="s">
        <v>635</v>
      </c>
      <c r="O227" s="15">
        <v>0</v>
      </c>
      <c r="P227" s="15" t="s">
        <v>177</v>
      </c>
      <c r="Q227" s="15" t="s">
        <v>514</v>
      </c>
      <c r="R227" s="15" t="s">
        <v>515</v>
      </c>
      <c r="S227" s="15" t="s">
        <v>516</v>
      </c>
      <c r="T227" s="15">
        <v>0</v>
      </c>
      <c r="U227" s="15" t="s">
        <v>517</v>
      </c>
      <c r="V227" s="15">
        <v>2523</v>
      </c>
      <c r="W227" s="15" t="s">
        <v>518</v>
      </c>
      <c r="X227" s="15">
        <v>8</v>
      </c>
      <c r="Y227" s="15" t="s">
        <v>519</v>
      </c>
      <c r="Z227" s="15">
        <v>24000</v>
      </c>
      <c r="AA227" s="15">
        <v>-1</v>
      </c>
      <c r="AB227" s="15" t="s">
        <v>129</v>
      </c>
      <c r="AD227" s="15">
        <v>24000</v>
      </c>
      <c r="AF227" s="15">
        <v>7149</v>
      </c>
      <c r="AH227" s="15">
        <v>7149</v>
      </c>
      <c r="AI227" s="15">
        <v>0</v>
      </c>
    </row>
    <row r="228" spans="1:35">
      <c r="A228" s="15" t="s">
        <v>509</v>
      </c>
      <c r="B228" s="15">
        <v>2011</v>
      </c>
      <c r="C228" s="15">
        <v>2011</v>
      </c>
      <c r="D228" s="15">
        <v>2011</v>
      </c>
      <c r="E228" s="15">
        <v>4</v>
      </c>
      <c r="F228" s="15">
        <v>0</v>
      </c>
      <c r="G228" s="15">
        <v>0</v>
      </c>
      <c r="H228" s="15" t="s">
        <v>510</v>
      </c>
      <c r="I228" s="15">
        <v>251</v>
      </c>
      <c r="J228" s="15" t="s">
        <v>113</v>
      </c>
      <c r="K228" s="15" t="s">
        <v>583</v>
      </c>
      <c r="L228" s="15">
        <v>562</v>
      </c>
      <c r="M228" s="15" t="s">
        <v>636</v>
      </c>
      <c r="N228" s="15" t="s">
        <v>637</v>
      </c>
      <c r="O228" s="15">
        <v>0</v>
      </c>
      <c r="P228" s="15" t="s">
        <v>177</v>
      </c>
      <c r="Q228" s="15" t="s">
        <v>514</v>
      </c>
      <c r="R228" s="15" t="s">
        <v>515</v>
      </c>
      <c r="S228" s="15" t="s">
        <v>516</v>
      </c>
      <c r="T228" s="15">
        <v>0</v>
      </c>
      <c r="U228" s="15" t="s">
        <v>517</v>
      </c>
      <c r="V228" s="15">
        <v>2523</v>
      </c>
      <c r="W228" s="15" t="s">
        <v>518</v>
      </c>
      <c r="X228" s="15">
        <v>8</v>
      </c>
      <c r="Y228" s="15" t="s">
        <v>519</v>
      </c>
      <c r="Z228" s="15">
        <v>828</v>
      </c>
      <c r="AA228" s="15">
        <v>-1</v>
      </c>
      <c r="AB228" s="15" t="s">
        <v>129</v>
      </c>
      <c r="AD228" s="15">
        <v>828</v>
      </c>
      <c r="AF228" s="15">
        <v>2891</v>
      </c>
      <c r="AH228" s="15">
        <v>2891</v>
      </c>
      <c r="AI228" s="15">
        <v>0</v>
      </c>
    </row>
    <row r="229" spans="1:35">
      <c r="A229" s="15" t="s">
        <v>509</v>
      </c>
      <c r="B229" s="15">
        <v>2011</v>
      </c>
      <c r="C229" s="15">
        <v>2011</v>
      </c>
      <c r="D229" s="15">
        <v>2011</v>
      </c>
      <c r="E229" s="15">
        <v>4</v>
      </c>
      <c r="F229" s="15">
        <v>0</v>
      </c>
      <c r="G229" s="15">
        <v>0</v>
      </c>
      <c r="H229" s="15" t="s">
        <v>510</v>
      </c>
      <c r="I229" s="15">
        <v>251</v>
      </c>
      <c r="J229" s="15" t="s">
        <v>113</v>
      </c>
      <c r="K229" s="15" t="s">
        <v>583</v>
      </c>
      <c r="L229" s="15">
        <v>566</v>
      </c>
      <c r="M229" s="15" t="s">
        <v>638</v>
      </c>
      <c r="N229" s="15" t="s">
        <v>639</v>
      </c>
      <c r="O229" s="15">
        <v>0</v>
      </c>
      <c r="P229" s="15" t="s">
        <v>177</v>
      </c>
      <c r="Q229" s="15" t="s">
        <v>514</v>
      </c>
      <c r="R229" s="15" t="s">
        <v>515</v>
      </c>
      <c r="S229" s="15" t="s">
        <v>516</v>
      </c>
      <c r="T229" s="15">
        <v>0</v>
      </c>
      <c r="U229" s="15" t="s">
        <v>517</v>
      </c>
      <c r="V229" s="15">
        <v>2523</v>
      </c>
      <c r="W229" s="15" t="s">
        <v>518</v>
      </c>
      <c r="X229" s="15">
        <v>8</v>
      </c>
      <c r="Y229" s="15" t="s">
        <v>519</v>
      </c>
      <c r="Z229" s="15">
        <v>3075000</v>
      </c>
      <c r="AA229" s="15">
        <v>-1</v>
      </c>
      <c r="AB229" s="15" t="s">
        <v>129</v>
      </c>
      <c r="AD229" s="15">
        <v>3075000</v>
      </c>
      <c r="AF229" s="15">
        <v>701901</v>
      </c>
      <c r="AH229" s="15">
        <v>701901</v>
      </c>
      <c r="AI229" s="15">
        <v>0</v>
      </c>
    </row>
    <row r="230" spans="1:35">
      <c r="A230" s="15" t="s">
        <v>509</v>
      </c>
      <c r="B230" s="15">
        <v>2011</v>
      </c>
      <c r="C230" s="15">
        <v>2011</v>
      </c>
      <c r="D230" s="15">
        <v>2011</v>
      </c>
      <c r="E230" s="15">
        <v>4</v>
      </c>
      <c r="F230" s="15">
        <v>0</v>
      </c>
      <c r="G230" s="15">
        <v>0</v>
      </c>
      <c r="H230" s="15" t="s">
        <v>510</v>
      </c>
      <c r="I230" s="15">
        <v>251</v>
      </c>
      <c r="J230" s="15" t="s">
        <v>113</v>
      </c>
      <c r="K230" s="15" t="s">
        <v>583</v>
      </c>
      <c r="L230" s="15">
        <v>20</v>
      </c>
      <c r="M230" s="15" t="s">
        <v>640</v>
      </c>
      <c r="N230" s="15" t="s">
        <v>641</v>
      </c>
      <c r="O230" s="15">
        <v>0</v>
      </c>
      <c r="P230" s="15" t="s">
        <v>177</v>
      </c>
      <c r="Q230" s="15" t="s">
        <v>514</v>
      </c>
      <c r="R230" s="15" t="s">
        <v>515</v>
      </c>
      <c r="S230" s="15" t="s">
        <v>516</v>
      </c>
      <c r="T230" s="15">
        <v>0</v>
      </c>
      <c r="U230" s="15" t="s">
        <v>517</v>
      </c>
      <c r="V230" s="15">
        <v>2523</v>
      </c>
      <c r="W230" s="15" t="s">
        <v>518</v>
      </c>
      <c r="X230" s="15">
        <v>8</v>
      </c>
      <c r="Y230" s="15" t="s">
        <v>519</v>
      </c>
      <c r="Z230" s="15">
        <v>9245600</v>
      </c>
      <c r="AA230" s="15">
        <v>-1</v>
      </c>
      <c r="AB230" s="15" t="s">
        <v>129</v>
      </c>
      <c r="AD230" s="15">
        <v>9245600</v>
      </c>
      <c r="AF230" s="15">
        <v>1118108</v>
      </c>
      <c r="AH230" s="15">
        <v>1118108</v>
      </c>
      <c r="AI230" s="15">
        <v>0</v>
      </c>
    </row>
    <row r="231" spans="1:35">
      <c r="A231" s="15" t="s">
        <v>509</v>
      </c>
      <c r="B231" s="15">
        <v>2011</v>
      </c>
      <c r="C231" s="15">
        <v>2011</v>
      </c>
      <c r="D231" s="15">
        <v>2011</v>
      </c>
      <c r="E231" s="15">
        <v>4</v>
      </c>
      <c r="F231" s="15">
        <v>0</v>
      </c>
      <c r="G231" s="15">
        <v>0</v>
      </c>
      <c r="H231" s="15" t="s">
        <v>510</v>
      </c>
      <c r="I231" s="15">
        <v>251</v>
      </c>
      <c r="J231" s="15" t="s">
        <v>113</v>
      </c>
      <c r="K231" s="15" t="s">
        <v>583</v>
      </c>
      <c r="L231" s="15">
        <v>152</v>
      </c>
      <c r="M231" s="15" t="s">
        <v>642</v>
      </c>
      <c r="N231" s="15" t="s">
        <v>643</v>
      </c>
      <c r="O231" s="15">
        <v>0</v>
      </c>
      <c r="P231" s="15" t="s">
        <v>177</v>
      </c>
      <c r="Q231" s="15" t="s">
        <v>514</v>
      </c>
      <c r="R231" s="15" t="s">
        <v>515</v>
      </c>
      <c r="S231" s="15" t="s">
        <v>516</v>
      </c>
      <c r="T231" s="15">
        <v>0</v>
      </c>
      <c r="U231" s="15" t="s">
        <v>517</v>
      </c>
      <c r="V231" s="15">
        <v>2523</v>
      </c>
      <c r="W231" s="15" t="s">
        <v>518</v>
      </c>
      <c r="X231" s="15">
        <v>8</v>
      </c>
      <c r="Y231" s="15" t="s">
        <v>519</v>
      </c>
      <c r="Z231" s="15">
        <v>17850</v>
      </c>
      <c r="AA231" s="15">
        <v>-1</v>
      </c>
      <c r="AB231" s="15" t="s">
        <v>129</v>
      </c>
      <c r="AD231" s="15">
        <v>17850</v>
      </c>
      <c r="AF231" s="15">
        <v>12288</v>
      </c>
      <c r="AH231" s="15">
        <v>12288</v>
      </c>
      <c r="AI231" s="15">
        <v>0</v>
      </c>
    </row>
    <row r="232" spans="1:35">
      <c r="A232" s="15" t="s">
        <v>509</v>
      </c>
      <c r="B232" s="15">
        <v>2011</v>
      </c>
      <c r="C232" s="15">
        <v>2011</v>
      </c>
      <c r="D232" s="15">
        <v>2011</v>
      </c>
      <c r="E232" s="15">
        <v>4</v>
      </c>
      <c r="F232" s="15">
        <v>0</v>
      </c>
      <c r="G232" s="15">
        <v>0</v>
      </c>
      <c r="H232" s="15" t="s">
        <v>510</v>
      </c>
      <c r="I232" s="15">
        <v>251</v>
      </c>
      <c r="J232" s="15" t="s">
        <v>113</v>
      </c>
      <c r="K232" s="15" t="s">
        <v>583</v>
      </c>
      <c r="L232" s="15">
        <v>688</v>
      </c>
      <c r="M232" s="15" t="s">
        <v>644</v>
      </c>
      <c r="N232" s="15" t="s">
        <v>645</v>
      </c>
      <c r="O232" s="15">
        <v>0</v>
      </c>
      <c r="P232" s="15" t="s">
        <v>177</v>
      </c>
      <c r="Q232" s="15" t="s">
        <v>514</v>
      </c>
      <c r="R232" s="15" t="s">
        <v>515</v>
      </c>
      <c r="S232" s="15" t="s">
        <v>516</v>
      </c>
      <c r="T232" s="15">
        <v>0</v>
      </c>
      <c r="U232" s="15" t="s">
        <v>517</v>
      </c>
      <c r="V232" s="15">
        <v>2523</v>
      </c>
      <c r="W232" s="15" t="s">
        <v>518</v>
      </c>
      <c r="X232" s="15">
        <v>8</v>
      </c>
      <c r="Y232" s="15" t="s">
        <v>519</v>
      </c>
      <c r="Z232" s="15">
        <v>142</v>
      </c>
      <c r="AA232" s="15">
        <v>-1</v>
      </c>
      <c r="AB232" s="15" t="s">
        <v>129</v>
      </c>
      <c r="AD232" s="15">
        <v>142</v>
      </c>
      <c r="AF232" s="15">
        <v>1113</v>
      </c>
      <c r="AH232" s="15">
        <v>1113</v>
      </c>
      <c r="AI232" s="15">
        <v>0</v>
      </c>
    </row>
    <row r="233" spans="1:35">
      <c r="A233" s="15" t="s">
        <v>509</v>
      </c>
      <c r="B233" s="15">
        <v>2011</v>
      </c>
      <c r="C233" s="15">
        <v>2011</v>
      </c>
      <c r="D233" s="15">
        <v>2011</v>
      </c>
      <c r="E233" s="15">
        <v>4</v>
      </c>
      <c r="F233" s="15">
        <v>0</v>
      </c>
      <c r="G233" s="15">
        <v>0</v>
      </c>
      <c r="H233" s="15" t="s">
        <v>510</v>
      </c>
      <c r="I233" s="15">
        <v>251</v>
      </c>
      <c r="J233" s="15" t="s">
        <v>113</v>
      </c>
      <c r="K233" s="15" t="s">
        <v>583</v>
      </c>
      <c r="L233" s="15">
        <v>32</v>
      </c>
      <c r="M233" s="15" t="s">
        <v>646</v>
      </c>
      <c r="N233" s="15" t="s">
        <v>647</v>
      </c>
      <c r="O233" s="15">
        <v>0</v>
      </c>
      <c r="P233" s="15" t="s">
        <v>177</v>
      </c>
      <c r="Q233" s="15" t="s">
        <v>514</v>
      </c>
      <c r="R233" s="15" t="s">
        <v>515</v>
      </c>
      <c r="S233" s="15" t="s">
        <v>516</v>
      </c>
      <c r="T233" s="15">
        <v>0</v>
      </c>
      <c r="U233" s="15" t="s">
        <v>517</v>
      </c>
      <c r="V233" s="15">
        <v>2523</v>
      </c>
      <c r="W233" s="15" t="s">
        <v>518</v>
      </c>
      <c r="X233" s="15">
        <v>8</v>
      </c>
      <c r="Y233" s="15" t="s">
        <v>519</v>
      </c>
      <c r="Z233" s="15">
        <v>2100</v>
      </c>
      <c r="AA233" s="15">
        <v>-1</v>
      </c>
      <c r="AB233" s="15" t="s">
        <v>129</v>
      </c>
      <c r="AD233" s="15">
        <v>2100</v>
      </c>
      <c r="AF233" s="15">
        <v>1322</v>
      </c>
      <c r="AH233" s="15">
        <v>1322</v>
      </c>
      <c r="AI233" s="15">
        <v>0</v>
      </c>
    </row>
    <row r="234" spans="1:35">
      <c r="A234" s="15" t="s">
        <v>509</v>
      </c>
      <c r="B234" s="15">
        <v>2011</v>
      </c>
      <c r="C234" s="15">
        <v>2011</v>
      </c>
      <c r="D234" s="15">
        <v>2011</v>
      </c>
      <c r="E234" s="15">
        <v>4</v>
      </c>
      <c r="F234" s="15">
        <v>0</v>
      </c>
      <c r="G234" s="15">
        <v>0</v>
      </c>
      <c r="H234" s="15" t="s">
        <v>510</v>
      </c>
      <c r="I234" s="15">
        <v>251</v>
      </c>
      <c r="J234" s="15" t="s">
        <v>113</v>
      </c>
      <c r="K234" s="15" t="s">
        <v>583</v>
      </c>
      <c r="L234" s="15">
        <v>175</v>
      </c>
      <c r="M234" s="15" t="s">
        <v>648</v>
      </c>
      <c r="N234" s="15" t="s">
        <v>649</v>
      </c>
      <c r="O234" s="15">
        <v>0</v>
      </c>
      <c r="P234" s="15" t="s">
        <v>177</v>
      </c>
      <c r="Q234" s="15" t="s">
        <v>514</v>
      </c>
      <c r="R234" s="15" t="s">
        <v>515</v>
      </c>
      <c r="S234" s="15" t="s">
        <v>516</v>
      </c>
      <c r="T234" s="15">
        <v>0</v>
      </c>
      <c r="U234" s="15" t="s">
        <v>517</v>
      </c>
      <c r="V234" s="15">
        <v>2523</v>
      </c>
      <c r="W234" s="15" t="s">
        <v>518</v>
      </c>
      <c r="X234" s="15">
        <v>8</v>
      </c>
      <c r="Y234" s="15" t="s">
        <v>519</v>
      </c>
      <c r="Z234" s="15">
        <v>311115</v>
      </c>
      <c r="AA234" s="15">
        <v>-1</v>
      </c>
      <c r="AB234" s="15" t="s">
        <v>129</v>
      </c>
      <c r="AD234" s="15">
        <v>311115</v>
      </c>
      <c r="AF234" s="15">
        <v>78877</v>
      </c>
      <c r="AH234" s="15">
        <v>78877</v>
      </c>
      <c r="AI234" s="15">
        <v>0</v>
      </c>
    </row>
    <row r="235" spans="1:35">
      <c r="A235" s="15" t="s">
        <v>509</v>
      </c>
      <c r="B235" s="15">
        <v>2011</v>
      </c>
      <c r="C235" s="15">
        <v>2011</v>
      </c>
      <c r="D235" s="15">
        <v>2011</v>
      </c>
      <c r="E235" s="15">
        <v>4</v>
      </c>
      <c r="F235" s="15">
        <v>0</v>
      </c>
      <c r="G235" s="15">
        <v>0</v>
      </c>
      <c r="H235" s="15" t="s">
        <v>510</v>
      </c>
      <c r="I235" s="15">
        <v>251</v>
      </c>
      <c r="J235" s="15" t="s">
        <v>113</v>
      </c>
      <c r="K235" s="15" t="s">
        <v>583</v>
      </c>
      <c r="L235" s="15">
        <v>804</v>
      </c>
      <c r="M235" s="15" t="s">
        <v>650</v>
      </c>
      <c r="N235" s="15" t="s">
        <v>651</v>
      </c>
      <c r="O235" s="15">
        <v>0</v>
      </c>
      <c r="P235" s="15" t="s">
        <v>177</v>
      </c>
      <c r="Q235" s="15" t="s">
        <v>514</v>
      </c>
      <c r="R235" s="15" t="s">
        <v>515</v>
      </c>
      <c r="S235" s="15" t="s">
        <v>516</v>
      </c>
      <c r="T235" s="15">
        <v>0</v>
      </c>
      <c r="U235" s="15" t="s">
        <v>517</v>
      </c>
      <c r="V235" s="15">
        <v>2523</v>
      </c>
      <c r="W235" s="15" t="s">
        <v>518</v>
      </c>
      <c r="X235" s="15">
        <v>8</v>
      </c>
      <c r="Y235" s="15" t="s">
        <v>519</v>
      </c>
      <c r="Z235" s="15">
        <v>178</v>
      </c>
      <c r="AA235" s="15">
        <v>-1</v>
      </c>
      <c r="AB235" s="15" t="s">
        <v>129</v>
      </c>
      <c r="AD235" s="15">
        <v>178</v>
      </c>
      <c r="AF235" s="15">
        <v>1113</v>
      </c>
      <c r="AH235" s="15">
        <v>1113</v>
      </c>
      <c r="AI235" s="15">
        <v>0</v>
      </c>
    </row>
    <row r="236" spans="1:35">
      <c r="A236" s="15" t="s">
        <v>509</v>
      </c>
      <c r="B236" s="15">
        <v>2011</v>
      </c>
      <c r="C236" s="15">
        <v>2011</v>
      </c>
      <c r="D236" s="15">
        <v>2011</v>
      </c>
      <c r="E236" s="15">
        <v>4</v>
      </c>
      <c r="F236" s="15">
        <v>0</v>
      </c>
      <c r="G236" s="15">
        <v>0</v>
      </c>
      <c r="H236" s="15" t="s">
        <v>510</v>
      </c>
      <c r="I236" s="15">
        <v>251</v>
      </c>
      <c r="J236" s="15" t="s">
        <v>113</v>
      </c>
      <c r="K236" s="15" t="s">
        <v>583</v>
      </c>
      <c r="L236" s="15">
        <v>480</v>
      </c>
      <c r="M236" s="15" t="s">
        <v>652</v>
      </c>
      <c r="N236" s="15" t="s">
        <v>653</v>
      </c>
      <c r="O236" s="15">
        <v>0</v>
      </c>
      <c r="P236" s="15" t="s">
        <v>177</v>
      </c>
      <c r="Q236" s="15" t="s">
        <v>514</v>
      </c>
      <c r="R236" s="15" t="s">
        <v>515</v>
      </c>
      <c r="S236" s="15" t="s">
        <v>516</v>
      </c>
      <c r="T236" s="15">
        <v>0</v>
      </c>
      <c r="U236" s="15" t="s">
        <v>517</v>
      </c>
      <c r="V236" s="15">
        <v>2523</v>
      </c>
      <c r="W236" s="15" t="s">
        <v>518</v>
      </c>
      <c r="X236" s="15">
        <v>8</v>
      </c>
      <c r="Y236" s="15" t="s">
        <v>519</v>
      </c>
      <c r="Z236" s="15">
        <v>28135</v>
      </c>
      <c r="AA236" s="15">
        <v>-1</v>
      </c>
      <c r="AB236" s="15" t="s">
        <v>129</v>
      </c>
      <c r="AD236" s="15">
        <v>28135</v>
      </c>
      <c r="AF236" s="15">
        <v>9265</v>
      </c>
      <c r="AH236" s="15">
        <v>9265</v>
      </c>
      <c r="AI236" s="15">
        <v>0</v>
      </c>
    </row>
    <row r="237" spans="1:35">
      <c r="A237" s="15" t="s">
        <v>509</v>
      </c>
      <c r="B237" s="15">
        <v>2011</v>
      </c>
      <c r="C237" s="15">
        <v>2011</v>
      </c>
      <c r="D237" s="15">
        <v>2011</v>
      </c>
      <c r="E237" s="15">
        <v>4</v>
      </c>
      <c r="F237" s="15">
        <v>0</v>
      </c>
      <c r="G237" s="15">
        <v>0</v>
      </c>
      <c r="H237" s="15" t="s">
        <v>510</v>
      </c>
      <c r="I237" s="15">
        <v>251</v>
      </c>
      <c r="J237" s="15" t="s">
        <v>113</v>
      </c>
      <c r="K237" s="15" t="s">
        <v>583</v>
      </c>
      <c r="L237" s="15">
        <v>450</v>
      </c>
      <c r="M237" s="15" t="s">
        <v>654</v>
      </c>
      <c r="N237" s="15" t="s">
        <v>655</v>
      </c>
      <c r="O237" s="15">
        <v>0</v>
      </c>
      <c r="P237" s="15" t="s">
        <v>177</v>
      </c>
      <c r="Q237" s="15" t="s">
        <v>514</v>
      </c>
      <c r="R237" s="15" t="s">
        <v>515</v>
      </c>
      <c r="S237" s="15" t="s">
        <v>516</v>
      </c>
      <c r="T237" s="15">
        <v>0</v>
      </c>
      <c r="U237" s="15" t="s">
        <v>517</v>
      </c>
      <c r="V237" s="15">
        <v>2523</v>
      </c>
      <c r="W237" s="15" t="s">
        <v>518</v>
      </c>
      <c r="X237" s="15">
        <v>8</v>
      </c>
      <c r="Y237" s="15" t="s">
        <v>519</v>
      </c>
      <c r="Z237" s="15">
        <v>39312</v>
      </c>
      <c r="AA237" s="15">
        <v>-1</v>
      </c>
      <c r="AB237" s="15" t="s">
        <v>129</v>
      </c>
      <c r="AD237" s="15">
        <v>39312</v>
      </c>
      <c r="AF237" s="15">
        <v>62549</v>
      </c>
      <c r="AH237" s="15">
        <v>62549</v>
      </c>
      <c r="AI237" s="15">
        <v>0</v>
      </c>
    </row>
    <row r="238" spans="1:35">
      <c r="A238" s="15" t="s">
        <v>509</v>
      </c>
      <c r="B238" s="15">
        <v>2011</v>
      </c>
      <c r="C238" s="15">
        <v>2011</v>
      </c>
      <c r="D238" s="15">
        <v>2011</v>
      </c>
      <c r="E238" s="15">
        <v>4</v>
      </c>
      <c r="F238" s="15">
        <v>0</v>
      </c>
      <c r="G238" s="15">
        <v>0</v>
      </c>
      <c r="H238" s="15" t="s">
        <v>510</v>
      </c>
      <c r="I238" s="15">
        <v>251</v>
      </c>
      <c r="J238" s="15" t="s">
        <v>113</v>
      </c>
      <c r="K238" s="15" t="s">
        <v>583</v>
      </c>
      <c r="L238" s="15">
        <v>178</v>
      </c>
      <c r="M238" s="15" t="s">
        <v>512</v>
      </c>
      <c r="N238" s="15" t="s">
        <v>513</v>
      </c>
      <c r="O238" s="15">
        <v>0</v>
      </c>
      <c r="P238" s="15" t="s">
        <v>177</v>
      </c>
      <c r="Q238" s="15" t="s">
        <v>514</v>
      </c>
      <c r="R238" s="15" t="s">
        <v>515</v>
      </c>
      <c r="S238" s="15" t="s">
        <v>516</v>
      </c>
      <c r="T238" s="15">
        <v>0</v>
      </c>
      <c r="U238" s="15" t="s">
        <v>517</v>
      </c>
      <c r="V238" s="15">
        <v>2523</v>
      </c>
      <c r="W238" s="15" t="s">
        <v>518</v>
      </c>
      <c r="X238" s="15">
        <v>8</v>
      </c>
      <c r="Y238" s="15" t="s">
        <v>519</v>
      </c>
      <c r="Z238" s="15">
        <v>20671</v>
      </c>
      <c r="AA238" s="15">
        <v>-1</v>
      </c>
      <c r="AB238" s="15" t="s">
        <v>129</v>
      </c>
      <c r="AD238" s="15">
        <v>20671</v>
      </c>
      <c r="AF238" s="15">
        <v>11435</v>
      </c>
      <c r="AH238" s="15">
        <v>11435</v>
      </c>
      <c r="AI238" s="15">
        <v>0</v>
      </c>
    </row>
    <row r="239" spans="1:35">
      <c r="A239" s="15" t="s">
        <v>509</v>
      </c>
      <c r="B239" s="15">
        <v>2011</v>
      </c>
      <c r="C239" s="15">
        <v>2011</v>
      </c>
      <c r="D239" s="15">
        <v>2011</v>
      </c>
      <c r="E239" s="15">
        <v>4</v>
      </c>
      <c r="F239" s="15">
        <v>0</v>
      </c>
      <c r="G239" s="15">
        <v>0</v>
      </c>
      <c r="H239" s="15" t="s">
        <v>510</v>
      </c>
      <c r="I239" s="15">
        <v>251</v>
      </c>
      <c r="J239" s="15" t="s">
        <v>113</v>
      </c>
      <c r="K239" s="15" t="s">
        <v>583</v>
      </c>
      <c r="L239" s="15">
        <v>490</v>
      </c>
      <c r="M239" s="15" t="s">
        <v>546</v>
      </c>
      <c r="N239" s="15" t="s">
        <v>547</v>
      </c>
      <c r="O239" s="15">
        <v>0</v>
      </c>
      <c r="P239" s="15" t="s">
        <v>177</v>
      </c>
      <c r="Q239" s="15" t="s">
        <v>514</v>
      </c>
      <c r="R239" s="15" t="s">
        <v>515</v>
      </c>
      <c r="S239" s="15" t="s">
        <v>516</v>
      </c>
      <c r="T239" s="15">
        <v>0</v>
      </c>
      <c r="U239" s="15" t="s">
        <v>517</v>
      </c>
      <c r="V239" s="15">
        <v>2523</v>
      </c>
      <c r="W239" s="15" t="s">
        <v>518</v>
      </c>
      <c r="X239" s="15">
        <v>8</v>
      </c>
      <c r="Y239" s="15" t="s">
        <v>519</v>
      </c>
      <c r="Z239" s="15">
        <v>107100</v>
      </c>
      <c r="AA239" s="15">
        <v>-1</v>
      </c>
      <c r="AB239" s="15" t="s">
        <v>129</v>
      </c>
      <c r="AD239" s="15">
        <v>107100</v>
      </c>
      <c r="AF239" s="15">
        <v>43057</v>
      </c>
      <c r="AH239" s="15">
        <v>43057</v>
      </c>
      <c r="AI239" s="15">
        <v>0</v>
      </c>
    </row>
    <row r="240" spans="1:35">
      <c r="A240" s="15" t="s">
        <v>509</v>
      </c>
      <c r="B240" s="15">
        <v>2011</v>
      </c>
      <c r="C240" s="15">
        <v>2011</v>
      </c>
      <c r="D240" s="15">
        <v>2011</v>
      </c>
      <c r="E240" s="15">
        <v>4</v>
      </c>
      <c r="F240" s="15">
        <v>0</v>
      </c>
      <c r="G240" s="15">
        <v>0</v>
      </c>
      <c r="H240" s="15" t="s">
        <v>510</v>
      </c>
      <c r="I240" s="15">
        <v>251</v>
      </c>
      <c r="J240" s="15" t="s">
        <v>113</v>
      </c>
      <c r="K240" s="15" t="s">
        <v>583</v>
      </c>
      <c r="L240" s="15">
        <v>484</v>
      </c>
      <c r="M240" s="15" t="s">
        <v>656</v>
      </c>
      <c r="N240" s="15" t="s">
        <v>657</v>
      </c>
      <c r="O240" s="15">
        <v>0</v>
      </c>
      <c r="P240" s="15" t="s">
        <v>177</v>
      </c>
      <c r="Q240" s="15" t="s">
        <v>514</v>
      </c>
      <c r="R240" s="15" t="s">
        <v>515</v>
      </c>
      <c r="S240" s="15" t="s">
        <v>516</v>
      </c>
      <c r="T240" s="15">
        <v>0</v>
      </c>
      <c r="U240" s="15" t="s">
        <v>517</v>
      </c>
      <c r="V240" s="15">
        <v>2523</v>
      </c>
      <c r="W240" s="15" t="s">
        <v>518</v>
      </c>
      <c r="X240" s="15">
        <v>8</v>
      </c>
      <c r="Y240" s="15" t="s">
        <v>519</v>
      </c>
      <c r="Z240" s="15">
        <v>98700</v>
      </c>
      <c r="AA240" s="15">
        <v>-1</v>
      </c>
      <c r="AB240" s="15" t="s">
        <v>129</v>
      </c>
      <c r="AD240" s="15">
        <v>98700</v>
      </c>
      <c r="AF240" s="15">
        <v>65785</v>
      </c>
      <c r="AH240" s="15">
        <v>65785</v>
      </c>
      <c r="AI240" s="15">
        <v>0</v>
      </c>
    </row>
    <row r="241" spans="1:35">
      <c r="A241" s="15" t="s">
        <v>509</v>
      </c>
      <c r="B241" s="15">
        <v>2011</v>
      </c>
      <c r="C241" s="15">
        <v>2011</v>
      </c>
      <c r="D241" s="15">
        <v>2011</v>
      </c>
      <c r="E241" s="15">
        <v>4</v>
      </c>
      <c r="F241" s="15">
        <v>0</v>
      </c>
      <c r="G241" s="15">
        <v>0</v>
      </c>
      <c r="H241" s="15" t="s">
        <v>510</v>
      </c>
      <c r="I241" s="15">
        <v>251</v>
      </c>
      <c r="J241" s="15" t="s">
        <v>113</v>
      </c>
      <c r="K241" s="15" t="s">
        <v>583</v>
      </c>
      <c r="L241" s="15">
        <v>376</v>
      </c>
      <c r="M241" s="15" t="s">
        <v>658</v>
      </c>
      <c r="N241" s="15" t="s">
        <v>659</v>
      </c>
      <c r="O241" s="15">
        <v>0</v>
      </c>
      <c r="P241" s="15" t="s">
        <v>177</v>
      </c>
      <c r="Q241" s="15" t="s">
        <v>514</v>
      </c>
      <c r="R241" s="15" t="s">
        <v>515</v>
      </c>
      <c r="S241" s="15" t="s">
        <v>516</v>
      </c>
      <c r="T241" s="15">
        <v>0</v>
      </c>
      <c r="U241" s="15" t="s">
        <v>517</v>
      </c>
      <c r="V241" s="15">
        <v>2523</v>
      </c>
      <c r="W241" s="15" t="s">
        <v>518</v>
      </c>
      <c r="X241" s="15">
        <v>8</v>
      </c>
      <c r="Y241" s="15" t="s">
        <v>519</v>
      </c>
      <c r="Z241" s="15">
        <v>21018</v>
      </c>
      <c r="AA241" s="15">
        <v>-1</v>
      </c>
      <c r="AB241" s="15" t="s">
        <v>129</v>
      </c>
      <c r="AD241" s="15">
        <v>21018</v>
      </c>
      <c r="AF241" s="15">
        <v>12960</v>
      </c>
      <c r="AH241" s="15">
        <v>12960</v>
      </c>
      <c r="AI241" s="15">
        <v>0</v>
      </c>
    </row>
    <row r="242" spans="1:35">
      <c r="A242" s="15" t="s">
        <v>509</v>
      </c>
      <c r="B242" s="15">
        <v>2011</v>
      </c>
      <c r="C242" s="15">
        <v>2011</v>
      </c>
      <c r="D242" s="15">
        <v>2011</v>
      </c>
      <c r="E242" s="15">
        <v>4</v>
      </c>
      <c r="F242" s="15">
        <v>0</v>
      </c>
      <c r="G242" s="15">
        <v>0</v>
      </c>
      <c r="H242" s="15" t="s">
        <v>510</v>
      </c>
      <c r="I242" s="15">
        <v>251</v>
      </c>
      <c r="J242" s="15" t="s">
        <v>113</v>
      </c>
      <c r="K242" s="15" t="s">
        <v>583</v>
      </c>
      <c r="L242" s="15">
        <v>710</v>
      </c>
      <c r="M242" s="15" t="s">
        <v>616</v>
      </c>
      <c r="N242" s="15" t="s">
        <v>617</v>
      </c>
      <c r="O242" s="15">
        <v>0</v>
      </c>
      <c r="P242" s="15" t="s">
        <v>177</v>
      </c>
      <c r="Q242" s="15" t="s">
        <v>514</v>
      </c>
      <c r="R242" s="15" t="s">
        <v>515</v>
      </c>
      <c r="S242" s="15" t="s">
        <v>516</v>
      </c>
      <c r="T242" s="15">
        <v>0</v>
      </c>
      <c r="U242" s="15" t="s">
        <v>517</v>
      </c>
      <c r="V242" s="15">
        <v>2523</v>
      </c>
      <c r="W242" s="15" t="s">
        <v>518</v>
      </c>
      <c r="X242" s="15">
        <v>8</v>
      </c>
      <c r="Y242" s="15" t="s">
        <v>519</v>
      </c>
      <c r="Z242" s="15">
        <v>10549916</v>
      </c>
      <c r="AA242" s="15">
        <v>-1</v>
      </c>
      <c r="AB242" s="15" t="s">
        <v>129</v>
      </c>
      <c r="AD242" s="15">
        <v>10549916</v>
      </c>
      <c r="AF242" s="15">
        <v>3948117</v>
      </c>
      <c r="AH242" s="15">
        <v>3948117</v>
      </c>
      <c r="AI242" s="15">
        <v>0</v>
      </c>
    </row>
    <row r="243" spans="1:35">
      <c r="A243" s="15" t="s">
        <v>509</v>
      </c>
      <c r="B243" s="15">
        <v>2011</v>
      </c>
      <c r="C243" s="15">
        <v>2011</v>
      </c>
      <c r="D243" s="15">
        <v>2011</v>
      </c>
      <c r="E243" s="15">
        <v>4</v>
      </c>
      <c r="F243" s="15">
        <v>0</v>
      </c>
      <c r="G243" s="15">
        <v>0</v>
      </c>
      <c r="H243" s="15" t="s">
        <v>510</v>
      </c>
      <c r="I243" s="15">
        <v>251</v>
      </c>
      <c r="J243" s="15" t="s">
        <v>113</v>
      </c>
      <c r="K243" s="15" t="s">
        <v>583</v>
      </c>
      <c r="L243" s="15">
        <v>702</v>
      </c>
      <c r="M243" s="15" t="s">
        <v>211</v>
      </c>
      <c r="N243" s="15" t="s">
        <v>563</v>
      </c>
      <c r="O243" s="15">
        <v>0</v>
      </c>
      <c r="P243" s="15" t="s">
        <v>177</v>
      </c>
      <c r="Q243" s="15" t="s">
        <v>514</v>
      </c>
      <c r="R243" s="15" t="s">
        <v>515</v>
      </c>
      <c r="S243" s="15" t="s">
        <v>516</v>
      </c>
      <c r="T243" s="15">
        <v>0</v>
      </c>
      <c r="U243" s="15" t="s">
        <v>517</v>
      </c>
      <c r="V243" s="15">
        <v>2523</v>
      </c>
      <c r="W243" s="15" t="s">
        <v>518</v>
      </c>
      <c r="X243" s="15">
        <v>8</v>
      </c>
      <c r="Y243" s="15" t="s">
        <v>519</v>
      </c>
      <c r="Z243" s="15">
        <v>1300</v>
      </c>
      <c r="AA243" s="15">
        <v>-1</v>
      </c>
      <c r="AB243" s="15" t="s">
        <v>129</v>
      </c>
      <c r="AD243" s="15">
        <v>1300</v>
      </c>
      <c r="AF243" s="15">
        <v>1983</v>
      </c>
      <c r="AH243" s="15">
        <v>1983</v>
      </c>
      <c r="AI243" s="15">
        <v>0</v>
      </c>
    </row>
    <row r="244" spans="1:35">
      <c r="A244" s="15" t="s">
        <v>509</v>
      </c>
      <c r="B244" s="15">
        <v>2011</v>
      </c>
      <c r="C244" s="15">
        <v>2011</v>
      </c>
      <c r="D244" s="15">
        <v>2011</v>
      </c>
      <c r="E244" s="15">
        <v>4</v>
      </c>
      <c r="F244" s="15">
        <v>0</v>
      </c>
      <c r="G244" s="15">
        <v>0</v>
      </c>
      <c r="H244" s="15" t="s">
        <v>510</v>
      </c>
      <c r="I244" s="15">
        <v>251</v>
      </c>
      <c r="J244" s="15" t="s">
        <v>113</v>
      </c>
      <c r="K244" s="15" t="s">
        <v>583</v>
      </c>
      <c r="L244" s="15">
        <v>258</v>
      </c>
      <c r="M244" s="15" t="s">
        <v>536</v>
      </c>
      <c r="N244" s="15" t="s">
        <v>537</v>
      </c>
      <c r="O244" s="15">
        <v>0</v>
      </c>
      <c r="P244" s="15" t="s">
        <v>177</v>
      </c>
      <c r="Q244" s="15" t="s">
        <v>514</v>
      </c>
      <c r="R244" s="15" t="s">
        <v>515</v>
      </c>
      <c r="S244" s="15" t="s">
        <v>516</v>
      </c>
      <c r="T244" s="15">
        <v>0</v>
      </c>
      <c r="U244" s="15" t="s">
        <v>517</v>
      </c>
      <c r="V244" s="15">
        <v>2523</v>
      </c>
      <c r="W244" s="15" t="s">
        <v>518</v>
      </c>
      <c r="X244" s="15">
        <v>8</v>
      </c>
      <c r="Y244" s="15" t="s">
        <v>519</v>
      </c>
      <c r="Z244" s="15">
        <v>221206</v>
      </c>
      <c r="AA244" s="15">
        <v>-1</v>
      </c>
      <c r="AB244" s="15" t="s">
        <v>129</v>
      </c>
      <c r="AD244" s="15">
        <v>221206</v>
      </c>
      <c r="AF244" s="15">
        <v>77368</v>
      </c>
      <c r="AH244" s="15">
        <v>77368</v>
      </c>
      <c r="AI244" s="15">
        <v>0</v>
      </c>
    </row>
    <row r="245" spans="1:35">
      <c r="A245" s="15" t="s">
        <v>509</v>
      </c>
      <c r="B245" s="15">
        <v>2011</v>
      </c>
      <c r="C245" s="15">
        <v>2011</v>
      </c>
      <c r="D245" s="15">
        <v>2011</v>
      </c>
      <c r="E245" s="15">
        <v>4</v>
      </c>
      <c r="F245" s="15">
        <v>0</v>
      </c>
      <c r="G245" s="15">
        <v>0</v>
      </c>
      <c r="H245" s="15" t="s">
        <v>510</v>
      </c>
      <c r="I245" s="15">
        <v>251</v>
      </c>
      <c r="J245" s="15" t="s">
        <v>113</v>
      </c>
      <c r="K245" s="15" t="s">
        <v>583</v>
      </c>
      <c r="L245" s="15">
        <v>120</v>
      </c>
      <c r="M245" s="15" t="s">
        <v>660</v>
      </c>
      <c r="N245" s="15" t="s">
        <v>661</v>
      </c>
      <c r="O245" s="15">
        <v>0</v>
      </c>
      <c r="P245" s="15" t="s">
        <v>177</v>
      </c>
      <c r="Q245" s="15" t="s">
        <v>514</v>
      </c>
      <c r="R245" s="15" t="s">
        <v>515</v>
      </c>
      <c r="S245" s="15" t="s">
        <v>516</v>
      </c>
      <c r="T245" s="15">
        <v>0</v>
      </c>
      <c r="U245" s="15" t="s">
        <v>517</v>
      </c>
      <c r="V245" s="15">
        <v>2523</v>
      </c>
      <c r="W245" s="15" t="s">
        <v>518</v>
      </c>
      <c r="X245" s="15">
        <v>8</v>
      </c>
      <c r="Y245" s="15" t="s">
        <v>519</v>
      </c>
      <c r="Z245" s="15">
        <v>518313</v>
      </c>
      <c r="AA245" s="15">
        <v>-1</v>
      </c>
      <c r="AB245" s="15" t="s">
        <v>129</v>
      </c>
      <c r="AD245" s="15">
        <v>518313</v>
      </c>
      <c r="AF245" s="15">
        <v>203940</v>
      </c>
      <c r="AH245" s="15">
        <v>203940</v>
      </c>
      <c r="AI245" s="15">
        <v>0</v>
      </c>
    </row>
    <row r="246" spans="1:35">
      <c r="A246" s="15" t="s">
        <v>509</v>
      </c>
      <c r="B246" s="15">
        <v>2011</v>
      </c>
      <c r="C246" s="15">
        <v>2011</v>
      </c>
      <c r="D246" s="15">
        <v>2011</v>
      </c>
      <c r="E246" s="15">
        <v>4</v>
      </c>
      <c r="F246" s="15">
        <v>0</v>
      </c>
      <c r="G246" s="15">
        <v>0</v>
      </c>
      <c r="H246" s="15" t="s">
        <v>510</v>
      </c>
      <c r="I246" s="15">
        <v>251</v>
      </c>
      <c r="J246" s="15" t="s">
        <v>113</v>
      </c>
      <c r="K246" s="15" t="s">
        <v>583</v>
      </c>
      <c r="L246" s="15">
        <v>36</v>
      </c>
      <c r="M246" s="15" t="s">
        <v>110</v>
      </c>
      <c r="N246" s="15" t="s">
        <v>511</v>
      </c>
      <c r="O246" s="15">
        <v>0</v>
      </c>
      <c r="P246" s="15" t="s">
        <v>177</v>
      </c>
      <c r="Q246" s="15" t="s">
        <v>514</v>
      </c>
      <c r="R246" s="15" t="s">
        <v>515</v>
      </c>
      <c r="S246" s="15" t="s">
        <v>516</v>
      </c>
      <c r="T246" s="15">
        <v>0</v>
      </c>
      <c r="U246" s="15" t="s">
        <v>517</v>
      </c>
      <c r="V246" s="15">
        <v>2523</v>
      </c>
      <c r="W246" s="15" t="s">
        <v>518</v>
      </c>
      <c r="X246" s="15">
        <v>8</v>
      </c>
      <c r="Y246" s="15" t="s">
        <v>519</v>
      </c>
      <c r="Z246" s="15">
        <v>925500</v>
      </c>
      <c r="AA246" s="15">
        <v>-1</v>
      </c>
      <c r="AB246" s="15" t="s">
        <v>129</v>
      </c>
      <c r="AD246" s="15">
        <v>925500</v>
      </c>
      <c r="AF246" s="15">
        <v>630300</v>
      </c>
      <c r="AH246" s="15">
        <v>630300</v>
      </c>
      <c r="AI246" s="15">
        <v>0</v>
      </c>
    </row>
    <row r="247" spans="1:35">
      <c r="A247" s="15" t="s">
        <v>509</v>
      </c>
      <c r="B247" s="15">
        <v>2011</v>
      </c>
      <c r="C247" s="15">
        <v>2011</v>
      </c>
      <c r="D247" s="15">
        <v>2011</v>
      </c>
      <c r="E247" s="15">
        <v>4</v>
      </c>
      <c r="F247" s="15">
        <v>0</v>
      </c>
      <c r="G247" s="15">
        <v>0</v>
      </c>
      <c r="H247" s="15" t="s">
        <v>510</v>
      </c>
      <c r="I247" s="15">
        <v>251</v>
      </c>
      <c r="J247" s="15" t="s">
        <v>113</v>
      </c>
      <c r="K247" s="15" t="s">
        <v>583</v>
      </c>
      <c r="L247" s="15">
        <v>784</v>
      </c>
      <c r="M247" s="15" t="s">
        <v>186</v>
      </c>
      <c r="N247" s="15" t="s">
        <v>618</v>
      </c>
      <c r="O247" s="15">
        <v>0</v>
      </c>
      <c r="P247" s="15" t="s">
        <v>177</v>
      </c>
      <c r="Q247" s="15" t="s">
        <v>514</v>
      </c>
      <c r="R247" s="15" t="s">
        <v>515</v>
      </c>
      <c r="S247" s="15" t="s">
        <v>516</v>
      </c>
      <c r="T247" s="15">
        <v>0</v>
      </c>
      <c r="U247" s="15" t="s">
        <v>517</v>
      </c>
      <c r="V247" s="15">
        <v>2523</v>
      </c>
      <c r="W247" s="15" t="s">
        <v>518</v>
      </c>
      <c r="X247" s="15">
        <v>8</v>
      </c>
      <c r="Y247" s="15" t="s">
        <v>519</v>
      </c>
      <c r="Z247" s="15">
        <v>101936</v>
      </c>
      <c r="AA247" s="15">
        <v>-1</v>
      </c>
      <c r="AB247" s="15" t="s">
        <v>129</v>
      </c>
      <c r="AD247" s="15">
        <v>101936</v>
      </c>
      <c r="AF247" s="15">
        <v>66503</v>
      </c>
      <c r="AH247" s="15">
        <v>66503</v>
      </c>
      <c r="AI247" s="15">
        <v>0</v>
      </c>
    </row>
    <row r="248" spans="1:35">
      <c r="A248" s="15" t="s">
        <v>509</v>
      </c>
      <c r="B248" s="15">
        <v>2011</v>
      </c>
      <c r="C248" s="15">
        <v>2011</v>
      </c>
      <c r="D248" s="15">
        <v>2011</v>
      </c>
      <c r="E248" s="15">
        <v>4</v>
      </c>
      <c r="F248" s="15">
        <v>0</v>
      </c>
      <c r="G248" s="15">
        <v>0</v>
      </c>
      <c r="H248" s="15" t="s">
        <v>510</v>
      </c>
      <c r="I248" s="15">
        <v>251</v>
      </c>
      <c r="J248" s="15" t="s">
        <v>113</v>
      </c>
      <c r="K248" s="15" t="s">
        <v>583</v>
      </c>
      <c r="L248" s="15">
        <v>634</v>
      </c>
      <c r="M248" s="15" t="s">
        <v>662</v>
      </c>
      <c r="N248" s="15" t="s">
        <v>663</v>
      </c>
      <c r="O248" s="15">
        <v>0</v>
      </c>
      <c r="P248" s="15" t="s">
        <v>177</v>
      </c>
      <c r="Q248" s="15" t="s">
        <v>514</v>
      </c>
      <c r="R248" s="15" t="s">
        <v>515</v>
      </c>
      <c r="S248" s="15" t="s">
        <v>516</v>
      </c>
      <c r="T248" s="15">
        <v>0</v>
      </c>
      <c r="U248" s="15" t="s">
        <v>517</v>
      </c>
      <c r="V248" s="15">
        <v>2523</v>
      </c>
      <c r="W248" s="15" t="s">
        <v>518</v>
      </c>
      <c r="X248" s="15">
        <v>8</v>
      </c>
      <c r="Y248" s="15" t="s">
        <v>519</v>
      </c>
      <c r="Z248" s="15">
        <v>72</v>
      </c>
      <c r="AA248" s="15">
        <v>-1</v>
      </c>
      <c r="AB248" s="15" t="s">
        <v>129</v>
      </c>
      <c r="AD248" s="15">
        <v>72</v>
      </c>
      <c r="AF248" s="15">
        <v>690</v>
      </c>
      <c r="AH248" s="15">
        <v>690</v>
      </c>
      <c r="AI248" s="15">
        <v>0</v>
      </c>
    </row>
    <row r="249" spans="1:35">
      <c r="A249" s="15" t="s">
        <v>509</v>
      </c>
      <c r="B249" s="15">
        <v>2011</v>
      </c>
      <c r="C249" s="15">
        <v>2011</v>
      </c>
      <c r="D249" s="15">
        <v>2011</v>
      </c>
      <c r="E249" s="15">
        <v>4</v>
      </c>
      <c r="F249" s="15">
        <v>0</v>
      </c>
      <c r="G249" s="15">
        <v>0</v>
      </c>
      <c r="H249" s="15" t="s">
        <v>510</v>
      </c>
      <c r="I249" s="15">
        <v>251</v>
      </c>
      <c r="J249" s="15" t="s">
        <v>113</v>
      </c>
      <c r="K249" s="15" t="s">
        <v>583</v>
      </c>
      <c r="L249" s="15">
        <v>266</v>
      </c>
      <c r="M249" s="15" t="s">
        <v>664</v>
      </c>
      <c r="N249" s="15" t="s">
        <v>665</v>
      </c>
      <c r="O249" s="15">
        <v>0</v>
      </c>
      <c r="P249" s="15" t="s">
        <v>177</v>
      </c>
      <c r="Q249" s="15" t="s">
        <v>514</v>
      </c>
      <c r="R249" s="15" t="s">
        <v>515</v>
      </c>
      <c r="S249" s="15" t="s">
        <v>516</v>
      </c>
      <c r="T249" s="15">
        <v>0</v>
      </c>
      <c r="U249" s="15" t="s">
        <v>517</v>
      </c>
      <c r="V249" s="15">
        <v>2523</v>
      </c>
      <c r="W249" s="15" t="s">
        <v>518</v>
      </c>
      <c r="X249" s="15">
        <v>8</v>
      </c>
      <c r="Y249" s="15" t="s">
        <v>519</v>
      </c>
      <c r="Z249" s="15">
        <v>87503</v>
      </c>
      <c r="AA249" s="15">
        <v>-1</v>
      </c>
      <c r="AB249" s="15" t="s">
        <v>129</v>
      </c>
      <c r="AD249" s="15">
        <v>87503</v>
      </c>
      <c r="AF249" s="15">
        <v>32669</v>
      </c>
      <c r="AH249" s="15">
        <v>32669</v>
      </c>
      <c r="AI249" s="15">
        <v>0</v>
      </c>
    </row>
    <row r="250" spans="1:35">
      <c r="A250" s="15" t="s">
        <v>509</v>
      </c>
      <c r="B250" s="15">
        <v>2011</v>
      </c>
      <c r="C250" s="15">
        <v>2011</v>
      </c>
      <c r="D250" s="15">
        <v>2011</v>
      </c>
      <c r="E250" s="15">
        <v>4</v>
      </c>
      <c r="F250" s="15">
        <v>0</v>
      </c>
      <c r="G250" s="15">
        <v>0</v>
      </c>
      <c r="H250" s="15" t="s">
        <v>510</v>
      </c>
      <c r="I250" s="15">
        <v>251</v>
      </c>
      <c r="J250" s="15" t="s">
        <v>113</v>
      </c>
      <c r="K250" s="15" t="s">
        <v>583</v>
      </c>
      <c r="L250" s="15">
        <v>686</v>
      </c>
      <c r="M250" s="15" t="s">
        <v>560</v>
      </c>
      <c r="N250" s="15" t="s">
        <v>561</v>
      </c>
      <c r="O250" s="15">
        <v>0</v>
      </c>
      <c r="P250" s="15" t="s">
        <v>177</v>
      </c>
      <c r="Q250" s="15" t="s">
        <v>514</v>
      </c>
      <c r="R250" s="15" t="s">
        <v>515</v>
      </c>
      <c r="S250" s="15" t="s">
        <v>516</v>
      </c>
      <c r="T250" s="15">
        <v>0</v>
      </c>
      <c r="U250" s="15" t="s">
        <v>517</v>
      </c>
      <c r="V250" s="15">
        <v>2523</v>
      </c>
      <c r="W250" s="15" t="s">
        <v>518</v>
      </c>
      <c r="X250" s="15">
        <v>8</v>
      </c>
      <c r="Y250" s="15" t="s">
        <v>519</v>
      </c>
      <c r="Z250" s="15">
        <v>7200</v>
      </c>
      <c r="AA250" s="15">
        <v>-1</v>
      </c>
      <c r="AB250" s="15" t="s">
        <v>129</v>
      </c>
      <c r="AD250" s="15">
        <v>7200</v>
      </c>
      <c r="AF250" s="15">
        <v>4774</v>
      </c>
      <c r="AH250" s="15">
        <v>4774</v>
      </c>
      <c r="AI250" s="15">
        <v>0</v>
      </c>
    </row>
    <row r="251" spans="1:35">
      <c r="A251" s="15" t="s">
        <v>509</v>
      </c>
      <c r="B251" s="15">
        <v>2011</v>
      </c>
      <c r="C251" s="15">
        <v>2011</v>
      </c>
      <c r="D251" s="15">
        <v>2011</v>
      </c>
      <c r="E251" s="15">
        <v>4</v>
      </c>
      <c r="F251" s="15">
        <v>0</v>
      </c>
      <c r="G251" s="15">
        <v>0</v>
      </c>
      <c r="H251" s="15" t="s">
        <v>510</v>
      </c>
      <c r="I251" s="15">
        <v>251</v>
      </c>
      <c r="J251" s="15" t="s">
        <v>113</v>
      </c>
      <c r="K251" s="15" t="s">
        <v>583</v>
      </c>
      <c r="L251" s="15">
        <v>76</v>
      </c>
      <c r="M251" s="15" t="s">
        <v>538</v>
      </c>
      <c r="N251" s="15" t="s">
        <v>539</v>
      </c>
      <c r="O251" s="15">
        <v>0</v>
      </c>
      <c r="P251" s="15" t="s">
        <v>177</v>
      </c>
      <c r="Q251" s="15" t="s">
        <v>514</v>
      </c>
      <c r="R251" s="15" t="s">
        <v>515</v>
      </c>
      <c r="S251" s="15" t="s">
        <v>516</v>
      </c>
      <c r="T251" s="15">
        <v>0</v>
      </c>
      <c r="U251" s="15" t="s">
        <v>517</v>
      </c>
      <c r="V251" s="15">
        <v>2523</v>
      </c>
      <c r="W251" s="15" t="s">
        <v>518</v>
      </c>
      <c r="X251" s="15">
        <v>8</v>
      </c>
      <c r="Y251" s="15" t="s">
        <v>519</v>
      </c>
      <c r="Z251" s="15">
        <v>7823530</v>
      </c>
      <c r="AA251" s="15">
        <v>-1</v>
      </c>
      <c r="AB251" s="15" t="s">
        <v>129</v>
      </c>
      <c r="AD251" s="15">
        <v>7823530</v>
      </c>
      <c r="AF251" s="15">
        <v>2457956</v>
      </c>
      <c r="AH251" s="15">
        <v>2457956</v>
      </c>
      <c r="AI251" s="15">
        <v>0</v>
      </c>
    </row>
    <row r="252" spans="1:35">
      <c r="A252" s="15" t="s">
        <v>509</v>
      </c>
      <c r="B252" s="15">
        <v>2011</v>
      </c>
      <c r="C252" s="15">
        <v>2011</v>
      </c>
      <c r="D252" s="15">
        <v>2011</v>
      </c>
      <c r="E252" s="15">
        <v>4</v>
      </c>
      <c r="F252" s="15">
        <v>0</v>
      </c>
      <c r="G252" s="15">
        <v>0</v>
      </c>
      <c r="H252" s="15" t="s">
        <v>510</v>
      </c>
      <c r="I252" s="15">
        <v>251</v>
      </c>
      <c r="J252" s="15" t="s">
        <v>113</v>
      </c>
      <c r="K252" s="15" t="s">
        <v>583</v>
      </c>
      <c r="L252" s="15">
        <v>540</v>
      </c>
      <c r="M252" s="15" t="s">
        <v>552</v>
      </c>
      <c r="N252" s="15" t="s">
        <v>553</v>
      </c>
      <c r="O252" s="15">
        <v>0</v>
      </c>
      <c r="P252" s="15" t="s">
        <v>177</v>
      </c>
      <c r="Q252" s="15" t="s">
        <v>514</v>
      </c>
      <c r="R252" s="15" t="s">
        <v>515</v>
      </c>
      <c r="S252" s="15" t="s">
        <v>516</v>
      </c>
      <c r="T252" s="15">
        <v>0</v>
      </c>
      <c r="U252" s="15" t="s">
        <v>517</v>
      </c>
      <c r="V252" s="15">
        <v>2523</v>
      </c>
      <c r="W252" s="15" t="s">
        <v>518</v>
      </c>
      <c r="X252" s="15">
        <v>8</v>
      </c>
      <c r="Y252" s="15" t="s">
        <v>519</v>
      </c>
      <c r="Z252" s="15">
        <v>42510</v>
      </c>
      <c r="AA252" s="15">
        <v>-1</v>
      </c>
      <c r="AB252" s="15" t="s">
        <v>129</v>
      </c>
      <c r="AD252" s="15">
        <v>42510</v>
      </c>
      <c r="AF252" s="15">
        <v>19925</v>
      </c>
      <c r="AH252" s="15">
        <v>19925</v>
      </c>
      <c r="AI252" s="15">
        <v>0</v>
      </c>
    </row>
    <row r="253" spans="1:35">
      <c r="A253" s="15" t="s">
        <v>509</v>
      </c>
      <c r="B253" s="15">
        <v>2011</v>
      </c>
      <c r="C253" s="15">
        <v>2011</v>
      </c>
      <c r="D253" s="15">
        <v>2011</v>
      </c>
      <c r="E253" s="15">
        <v>4</v>
      </c>
      <c r="F253" s="15">
        <v>0</v>
      </c>
      <c r="G253" s="15">
        <v>0</v>
      </c>
      <c r="H253" s="15" t="s">
        <v>510</v>
      </c>
      <c r="I253" s="15">
        <v>251</v>
      </c>
      <c r="J253" s="15" t="s">
        <v>113</v>
      </c>
      <c r="K253" s="15" t="s">
        <v>583</v>
      </c>
      <c r="L253" s="15">
        <v>12</v>
      </c>
      <c r="M253" s="15" t="s">
        <v>666</v>
      </c>
      <c r="N253" s="15" t="s">
        <v>667</v>
      </c>
      <c r="O253" s="15">
        <v>0</v>
      </c>
      <c r="P253" s="15" t="s">
        <v>177</v>
      </c>
      <c r="Q253" s="15" t="s">
        <v>514</v>
      </c>
      <c r="R253" s="15" t="s">
        <v>515</v>
      </c>
      <c r="S253" s="15" t="s">
        <v>516</v>
      </c>
      <c r="T253" s="15">
        <v>0</v>
      </c>
      <c r="U253" s="15" t="s">
        <v>517</v>
      </c>
      <c r="V253" s="15">
        <v>2523</v>
      </c>
      <c r="W253" s="15" t="s">
        <v>518</v>
      </c>
      <c r="X253" s="15">
        <v>8</v>
      </c>
      <c r="Y253" s="15" t="s">
        <v>519</v>
      </c>
      <c r="Z253" s="15">
        <v>12600</v>
      </c>
      <c r="AA253" s="15">
        <v>-1</v>
      </c>
      <c r="AB253" s="15" t="s">
        <v>129</v>
      </c>
      <c r="AD253" s="15">
        <v>12600</v>
      </c>
      <c r="AF253" s="15">
        <v>8415</v>
      </c>
      <c r="AH253" s="15">
        <v>8415</v>
      </c>
      <c r="AI253" s="15">
        <v>0</v>
      </c>
    </row>
    <row r="254" spans="1:35">
      <c r="A254" s="15" t="s">
        <v>509</v>
      </c>
      <c r="B254" s="15">
        <v>2011</v>
      </c>
      <c r="C254" s="15">
        <v>2011</v>
      </c>
      <c r="D254" s="15">
        <v>2011</v>
      </c>
      <c r="E254" s="15">
        <v>4</v>
      </c>
      <c r="F254" s="15">
        <v>0</v>
      </c>
      <c r="G254" s="15">
        <v>0</v>
      </c>
      <c r="H254" s="15" t="s">
        <v>510</v>
      </c>
      <c r="I254" s="15">
        <v>251</v>
      </c>
      <c r="J254" s="15" t="s">
        <v>113</v>
      </c>
      <c r="K254" s="15" t="s">
        <v>583</v>
      </c>
      <c r="L254" s="15">
        <v>100</v>
      </c>
      <c r="M254" s="15" t="s">
        <v>668</v>
      </c>
      <c r="N254" s="15" t="s">
        <v>669</v>
      </c>
      <c r="O254" s="15">
        <v>0</v>
      </c>
      <c r="P254" s="15" t="s">
        <v>177</v>
      </c>
      <c r="Q254" s="15" t="s">
        <v>514</v>
      </c>
      <c r="R254" s="15" t="s">
        <v>515</v>
      </c>
      <c r="S254" s="15" t="s">
        <v>516</v>
      </c>
      <c r="T254" s="15">
        <v>0</v>
      </c>
      <c r="U254" s="15" t="s">
        <v>517</v>
      </c>
      <c r="V254" s="15">
        <v>2523</v>
      </c>
      <c r="W254" s="15" t="s">
        <v>518</v>
      </c>
      <c r="X254" s="15">
        <v>8</v>
      </c>
      <c r="Y254" s="15" t="s">
        <v>519</v>
      </c>
      <c r="Z254" s="15">
        <v>13636</v>
      </c>
      <c r="AA254" s="15">
        <v>-1</v>
      </c>
      <c r="AB254" s="15" t="s">
        <v>129</v>
      </c>
      <c r="AD254" s="15">
        <v>13636</v>
      </c>
      <c r="AF254" s="15">
        <v>2087</v>
      </c>
      <c r="AH254" s="15">
        <v>2087</v>
      </c>
      <c r="AI254" s="15">
        <v>0</v>
      </c>
    </row>
    <row r="255" spans="1:35">
      <c r="A255" s="15" t="s">
        <v>509</v>
      </c>
      <c r="B255" s="15">
        <v>2011</v>
      </c>
      <c r="C255" s="15">
        <v>2011</v>
      </c>
      <c r="D255" s="15">
        <v>2011</v>
      </c>
      <c r="E255" s="15">
        <v>4</v>
      </c>
      <c r="F255" s="15">
        <v>0</v>
      </c>
      <c r="G255" s="15">
        <v>0</v>
      </c>
      <c r="H255" s="15" t="s">
        <v>510</v>
      </c>
      <c r="I255" s="15">
        <v>251</v>
      </c>
      <c r="J255" s="15" t="s">
        <v>113</v>
      </c>
      <c r="K255" s="15" t="s">
        <v>583</v>
      </c>
      <c r="L255" s="15">
        <v>643</v>
      </c>
      <c r="M255" s="15" t="s">
        <v>670</v>
      </c>
      <c r="N255" s="15" t="s">
        <v>671</v>
      </c>
      <c r="O255" s="15">
        <v>0</v>
      </c>
      <c r="P255" s="15" t="s">
        <v>177</v>
      </c>
      <c r="Q255" s="15" t="s">
        <v>514</v>
      </c>
      <c r="R255" s="15" t="s">
        <v>515</v>
      </c>
      <c r="S255" s="15" t="s">
        <v>516</v>
      </c>
      <c r="T255" s="15">
        <v>0</v>
      </c>
      <c r="U255" s="15" t="s">
        <v>517</v>
      </c>
      <c r="V255" s="15">
        <v>2523</v>
      </c>
      <c r="W255" s="15" t="s">
        <v>518</v>
      </c>
      <c r="X255" s="15">
        <v>8</v>
      </c>
      <c r="Y255" s="15" t="s">
        <v>519</v>
      </c>
      <c r="Z255" s="15">
        <v>192118</v>
      </c>
      <c r="AA255" s="15">
        <v>-1</v>
      </c>
      <c r="AB255" s="15" t="s">
        <v>129</v>
      </c>
      <c r="AD255" s="15">
        <v>192118</v>
      </c>
      <c r="AF255" s="15">
        <v>182733</v>
      </c>
      <c r="AH255" s="15">
        <v>182733</v>
      </c>
      <c r="AI255" s="15">
        <v>0</v>
      </c>
    </row>
    <row r="256" spans="1:35">
      <c r="A256" s="15" t="s">
        <v>509</v>
      </c>
      <c r="B256" s="15">
        <v>2011</v>
      </c>
      <c r="C256" s="15">
        <v>2011</v>
      </c>
      <c r="D256" s="15">
        <v>2011</v>
      </c>
      <c r="E256" s="15">
        <v>4</v>
      </c>
      <c r="F256" s="15">
        <v>0</v>
      </c>
      <c r="G256" s="15">
        <v>0</v>
      </c>
      <c r="H256" s="15" t="s">
        <v>510</v>
      </c>
      <c r="I256" s="15">
        <v>251</v>
      </c>
      <c r="J256" s="15" t="s">
        <v>113</v>
      </c>
      <c r="K256" s="15" t="s">
        <v>583</v>
      </c>
      <c r="L256" s="15">
        <v>703</v>
      </c>
      <c r="M256" s="15" t="s">
        <v>672</v>
      </c>
      <c r="N256" s="15" t="s">
        <v>673</v>
      </c>
      <c r="O256" s="15">
        <v>0</v>
      </c>
      <c r="P256" s="15" t="s">
        <v>177</v>
      </c>
      <c r="Q256" s="15" t="s">
        <v>514</v>
      </c>
      <c r="R256" s="15" t="s">
        <v>515</v>
      </c>
      <c r="S256" s="15" t="s">
        <v>516</v>
      </c>
      <c r="T256" s="15">
        <v>0</v>
      </c>
      <c r="U256" s="15" t="s">
        <v>517</v>
      </c>
      <c r="V256" s="15">
        <v>2523</v>
      </c>
      <c r="W256" s="15" t="s">
        <v>518</v>
      </c>
      <c r="X256" s="15">
        <v>8</v>
      </c>
      <c r="Y256" s="15" t="s">
        <v>519</v>
      </c>
      <c r="Z256" s="15">
        <v>4410</v>
      </c>
      <c r="AA256" s="15">
        <v>-1</v>
      </c>
      <c r="AB256" s="15" t="s">
        <v>129</v>
      </c>
      <c r="AD256" s="15">
        <v>4410</v>
      </c>
      <c r="AF256" s="15">
        <v>747</v>
      </c>
      <c r="AH256" s="15">
        <v>747</v>
      </c>
      <c r="AI256" s="15">
        <v>0</v>
      </c>
    </row>
    <row r="257" spans="1:35">
      <c r="A257" s="15" t="s">
        <v>509</v>
      </c>
      <c r="B257" s="15">
        <v>2011</v>
      </c>
      <c r="C257" s="15">
        <v>2011</v>
      </c>
      <c r="D257" s="15">
        <v>2011</v>
      </c>
      <c r="E257" s="15">
        <v>4</v>
      </c>
      <c r="F257" s="15">
        <v>0</v>
      </c>
      <c r="G257" s="15">
        <v>0</v>
      </c>
      <c r="H257" s="15" t="s">
        <v>510</v>
      </c>
      <c r="I257" s="15">
        <v>251</v>
      </c>
      <c r="J257" s="15" t="s">
        <v>113</v>
      </c>
      <c r="K257" s="15" t="s">
        <v>583</v>
      </c>
      <c r="L257" s="15">
        <v>392</v>
      </c>
      <c r="M257" s="15" t="s">
        <v>223</v>
      </c>
      <c r="N257" s="15" t="s">
        <v>584</v>
      </c>
      <c r="O257" s="15">
        <v>0</v>
      </c>
      <c r="P257" s="15" t="s">
        <v>177</v>
      </c>
      <c r="Q257" s="15" t="s">
        <v>514</v>
      </c>
      <c r="R257" s="15" t="s">
        <v>515</v>
      </c>
      <c r="S257" s="15" t="s">
        <v>516</v>
      </c>
      <c r="T257" s="15">
        <v>0</v>
      </c>
      <c r="U257" s="15" t="s">
        <v>517</v>
      </c>
      <c r="V257" s="15">
        <v>2523</v>
      </c>
      <c r="W257" s="15" t="s">
        <v>518</v>
      </c>
      <c r="X257" s="15">
        <v>8</v>
      </c>
      <c r="Y257" s="15" t="s">
        <v>519</v>
      </c>
      <c r="Z257" s="15">
        <v>20000</v>
      </c>
      <c r="AA257" s="15">
        <v>-1</v>
      </c>
      <c r="AB257" s="15" t="s">
        <v>129</v>
      </c>
      <c r="AD257" s="15">
        <v>20000</v>
      </c>
      <c r="AF257" s="15">
        <v>27538</v>
      </c>
      <c r="AH257" s="15">
        <v>27538</v>
      </c>
      <c r="AI257" s="15">
        <v>0</v>
      </c>
    </row>
    <row r="258" spans="1:35">
      <c r="A258" s="15" t="s">
        <v>509</v>
      </c>
      <c r="B258" s="15">
        <v>2011</v>
      </c>
      <c r="C258" s="15">
        <v>2011</v>
      </c>
      <c r="D258" s="15">
        <v>2011</v>
      </c>
      <c r="E258" s="15">
        <v>4</v>
      </c>
      <c r="F258" s="15">
        <v>0</v>
      </c>
      <c r="G258" s="15">
        <v>0</v>
      </c>
      <c r="H258" s="15" t="s">
        <v>510</v>
      </c>
      <c r="I258" s="15">
        <v>251</v>
      </c>
      <c r="J258" s="15" t="s">
        <v>113</v>
      </c>
      <c r="K258" s="15" t="s">
        <v>583</v>
      </c>
      <c r="L258" s="15">
        <v>792</v>
      </c>
      <c r="M258" s="15" t="s">
        <v>217</v>
      </c>
      <c r="N258" s="15" t="s">
        <v>573</v>
      </c>
      <c r="O258" s="15">
        <v>0</v>
      </c>
      <c r="P258" s="15" t="s">
        <v>177</v>
      </c>
      <c r="Q258" s="15" t="s">
        <v>514</v>
      </c>
      <c r="R258" s="15" t="s">
        <v>515</v>
      </c>
      <c r="S258" s="15" t="s">
        <v>516</v>
      </c>
      <c r="T258" s="15">
        <v>0</v>
      </c>
      <c r="U258" s="15" t="s">
        <v>517</v>
      </c>
      <c r="V258" s="15">
        <v>2523</v>
      </c>
      <c r="W258" s="15" t="s">
        <v>518</v>
      </c>
      <c r="X258" s="15">
        <v>8</v>
      </c>
      <c r="Y258" s="15" t="s">
        <v>519</v>
      </c>
      <c r="Z258" s="15">
        <v>543120</v>
      </c>
      <c r="AA258" s="15">
        <v>-1</v>
      </c>
      <c r="AB258" s="15" t="s">
        <v>129</v>
      </c>
      <c r="AD258" s="15">
        <v>543120</v>
      </c>
      <c r="AF258" s="15">
        <v>441162</v>
      </c>
      <c r="AH258" s="15">
        <v>441162</v>
      </c>
      <c r="AI258" s="15">
        <v>0</v>
      </c>
    </row>
    <row r="259" spans="1:35">
      <c r="A259" s="15" t="s">
        <v>509</v>
      </c>
      <c r="B259" s="15">
        <v>2011</v>
      </c>
      <c r="C259" s="15">
        <v>2011</v>
      </c>
      <c r="D259" s="15">
        <v>2011</v>
      </c>
      <c r="E259" s="15">
        <v>4</v>
      </c>
      <c r="F259" s="15">
        <v>0</v>
      </c>
      <c r="G259" s="15">
        <v>0</v>
      </c>
      <c r="H259" s="15" t="s">
        <v>510</v>
      </c>
      <c r="I259" s="15">
        <v>251</v>
      </c>
      <c r="J259" s="15" t="s">
        <v>113</v>
      </c>
      <c r="K259" s="15" t="s">
        <v>583</v>
      </c>
      <c r="L259" s="15">
        <v>498</v>
      </c>
      <c r="M259" s="15" t="s">
        <v>674</v>
      </c>
      <c r="N259" s="15" t="s">
        <v>675</v>
      </c>
      <c r="O259" s="15">
        <v>0</v>
      </c>
      <c r="P259" s="15" t="s">
        <v>177</v>
      </c>
      <c r="Q259" s="15" t="s">
        <v>514</v>
      </c>
      <c r="R259" s="15" t="s">
        <v>515</v>
      </c>
      <c r="S259" s="15" t="s">
        <v>516</v>
      </c>
      <c r="T259" s="15">
        <v>0</v>
      </c>
      <c r="U259" s="15" t="s">
        <v>517</v>
      </c>
      <c r="V259" s="15">
        <v>2523</v>
      </c>
      <c r="W259" s="15" t="s">
        <v>518</v>
      </c>
      <c r="X259" s="15">
        <v>8</v>
      </c>
      <c r="Y259" s="15" t="s">
        <v>519</v>
      </c>
      <c r="Z259" s="15">
        <v>140</v>
      </c>
      <c r="AA259" s="15">
        <v>-1</v>
      </c>
      <c r="AB259" s="15" t="s">
        <v>129</v>
      </c>
      <c r="AD259" s="15">
        <v>140</v>
      </c>
      <c r="AF259" s="15">
        <v>557</v>
      </c>
      <c r="AH259" s="15">
        <v>557</v>
      </c>
      <c r="AI259" s="15">
        <v>0</v>
      </c>
    </row>
    <row r="260" spans="1:35">
      <c r="A260" s="15" t="s">
        <v>509</v>
      </c>
      <c r="B260" s="15">
        <v>2011</v>
      </c>
      <c r="C260" s="15">
        <v>2011</v>
      </c>
      <c r="D260" s="15">
        <v>2011</v>
      </c>
      <c r="E260" s="15">
        <v>4</v>
      </c>
      <c r="F260" s="15">
        <v>0</v>
      </c>
      <c r="G260" s="15">
        <v>0</v>
      </c>
      <c r="H260" s="15" t="s">
        <v>510</v>
      </c>
      <c r="I260" s="15">
        <v>251</v>
      </c>
      <c r="J260" s="15" t="s">
        <v>113</v>
      </c>
      <c r="K260" s="15" t="s">
        <v>583</v>
      </c>
      <c r="L260" s="15">
        <v>372</v>
      </c>
      <c r="M260" s="15" t="s">
        <v>676</v>
      </c>
      <c r="N260" s="15" t="s">
        <v>677</v>
      </c>
      <c r="O260" s="15">
        <v>0</v>
      </c>
      <c r="P260" s="15" t="s">
        <v>177</v>
      </c>
      <c r="Q260" s="15" t="s">
        <v>514</v>
      </c>
      <c r="R260" s="15" t="s">
        <v>515</v>
      </c>
      <c r="S260" s="15" t="s">
        <v>516</v>
      </c>
      <c r="T260" s="15">
        <v>0</v>
      </c>
      <c r="U260" s="15" t="s">
        <v>517</v>
      </c>
      <c r="V260" s="15">
        <v>2523</v>
      </c>
      <c r="W260" s="15" t="s">
        <v>518</v>
      </c>
      <c r="X260" s="15">
        <v>8</v>
      </c>
      <c r="Y260" s="15" t="s">
        <v>519</v>
      </c>
      <c r="Z260" s="15">
        <v>2211</v>
      </c>
      <c r="AA260" s="15">
        <v>-1</v>
      </c>
      <c r="AB260" s="15" t="s">
        <v>129</v>
      </c>
      <c r="AD260" s="15">
        <v>2211</v>
      </c>
      <c r="AF260" s="15">
        <v>277</v>
      </c>
      <c r="AH260" s="15">
        <v>277</v>
      </c>
      <c r="AI260" s="15">
        <v>0</v>
      </c>
    </row>
    <row r="261" spans="1:35">
      <c r="A261" s="15" t="s">
        <v>509</v>
      </c>
      <c r="B261" s="15">
        <v>2011</v>
      </c>
      <c r="C261" s="15">
        <v>2011</v>
      </c>
      <c r="D261" s="15">
        <v>2011</v>
      </c>
      <c r="E261" s="15">
        <v>4</v>
      </c>
      <c r="F261" s="15">
        <v>0</v>
      </c>
      <c r="G261" s="15">
        <v>0</v>
      </c>
      <c r="H261" s="15" t="s">
        <v>510</v>
      </c>
      <c r="I261" s="15">
        <v>251</v>
      </c>
      <c r="J261" s="15" t="s">
        <v>113</v>
      </c>
      <c r="K261" s="15" t="s">
        <v>583</v>
      </c>
      <c r="L261" s="15">
        <v>246</v>
      </c>
      <c r="M261" s="15" t="s">
        <v>678</v>
      </c>
      <c r="N261" s="15" t="s">
        <v>679</v>
      </c>
      <c r="O261" s="15">
        <v>0</v>
      </c>
      <c r="P261" s="15" t="s">
        <v>177</v>
      </c>
      <c r="Q261" s="15" t="s">
        <v>514</v>
      </c>
      <c r="R261" s="15" t="s">
        <v>515</v>
      </c>
      <c r="S261" s="15" t="s">
        <v>516</v>
      </c>
      <c r="T261" s="15">
        <v>0</v>
      </c>
      <c r="U261" s="15" t="s">
        <v>517</v>
      </c>
      <c r="V261" s="15">
        <v>2523</v>
      </c>
      <c r="W261" s="15" t="s">
        <v>518</v>
      </c>
      <c r="X261" s="15">
        <v>8</v>
      </c>
      <c r="Y261" s="15" t="s">
        <v>519</v>
      </c>
      <c r="Z261" s="15">
        <v>935880</v>
      </c>
      <c r="AA261" s="15">
        <v>-1</v>
      </c>
      <c r="AB261" s="15" t="s">
        <v>129</v>
      </c>
      <c r="AD261" s="15">
        <v>935880</v>
      </c>
      <c r="AF261" s="15">
        <v>792455</v>
      </c>
      <c r="AH261" s="15">
        <v>792455</v>
      </c>
      <c r="AI261" s="15">
        <v>0</v>
      </c>
    </row>
    <row r="262" spans="1:35">
      <c r="A262" s="15" t="s">
        <v>509</v>
      </c>
      <c r="B262" s="15">
        <v>2011</v>
      </c>
      <c r="C262" s="15">
        <v>2011</v>
      </c>
      <c r="D262" s="15">
        <v>2011</v>
      </c>
      <c r="E262" s="15">
        <v>4</v>
      </c>
      <c r="F262" s="15">
        <v>0</v>
      </c>
      <c r="G262" s="15">
        <v>0</v>
      </c>
      <c r="H262" s="15" t="s">
        <v>510</v>
      </c>
      <c r="I262" s="15">
        <v>251</v>
      </c>
      <c r="J262" s="15" t="s">
        <v>113</v>
      </c>
      <c r="K262" s="15" t="s">
        <v>583</v>
      </c>
      <c r="L262" s="15">
        <v>156</v>
      </c>
      <c r="M262" s="15" t="s">
        <v>183</v>
      </c>
      <c r="N262" s="15" t="s">
        <v>562</v>
      </c>
      <c r="O262" s="15">
        <v>0</v>
      </c>
      <c r="P262" s="15" t="s">
        <v>177</v>
      </c>
      <c r="Q262" s="15" t="s">
        <v>514</v>
      </c>
      <c r="R262" s="15" t="s">
        <v>515</v>
      </c>
      <c r="S262" s="15" t="s">
        <v>516</v>
      </c>
      <c r="T262" s="15">
        <v>0</v>
      </c>
      <c r="U262" s="15" t="s">
        <v>517</v>
      </c>
      <c r="V262" s="15">
        <v>2523</v>
      </c>
      <c r="W262" s="15" t="s">
        <v>518</v>
      </c>
      <c r="X262" s="15">
        <v>8</v>
      </c>
      <c r="Y262" s="15" t="s">
        <v>519</v>
      </c>
      <c r="Z262" s="15">
        <v>181310</v>
      </c>
      <c r="AA262" s="15">
        <v>-1</v>
      </c>
      <c r="AB262" s="15" t="s">
        <v>129</v>
      </c>
      <c r="AD262" s="15">
        <v>181310</v>
      </c>
      <c r="AF262" s="15">
        <v>53408</v>
      </c>
      <c r="AH262" s="15">
        <v>53408</v>
      </c>
      <c r="AI262" s="15">
        <v>0</v>
      </c>
    </row>
    <row r="263" spans="1:35">
      <c r="A263" s="15" t="s">
        <v>509</v>
      </c>
      <c r="B263" s="15">
        <v>2011</v>
      </c>
      <c r="C263" s="15">
        <v>2011</v>
      </c>
      <c r="D263" s="15">
        <v>2011</v>
      </c>
      <c r="E263" s="15">
        <v>4</v>
      </c>
      <c r="F263" s="15">
        <v>0</v>
      </c>
      <c r="G263" s="15">
        <v>0</v>
      </c>
      <c r="H263" s="15" t="s">
        <v>510</v>
      </c>
      <c r="I263" s="15">
        <v>251</v>
      </c>
      <c r="J263" s="15" t="s">
        <v>113</v>
      </c>
      <c r="K263" s="15" t="s">
        <v>583</v>
      </c>
      <c r="L263" s="15">
        <v>208</v>
      </c>
      <c r="M263" s="15" t="s">
        <v>195</v>
      </c>
      <c r="N263" s="15" t="s">
        <v>572</v>
      </c>
      <c r="O263" s="15">
        <v>0</v>
      </c>
      <c r="P263" s="15" t="s">
        <v>177</v>
      </c>
      <c r="Q263" s="15" t="s">
        <v>514</v>
      </c>
      <c r="R263" s="15" t="s">
        <v>515</v>
      </c>
      <c r="S263" s="15" t="s">
        <v>516</v>
      </c>
      <c r="T263" s="15">
        <v>0</v>
      </c>
      <c r="U263" s="15" t="s">
        <v>517</v>
      </c>
      <c r="V263" s="15">
        <v>2523</v>
      </c>
      <c r="W263" s="15" t="s">
        <v>518</v>
      </c>
      <c r="X263" s="15">
        <v>8</v>
      </c>
      <c r="Y263" s="15" t="s">
        <v>519</v>
      </c>
      <c r="Z263" s="15">
        <v>29720</v>
      </c>
      <c r="AA263" s="15">
        <v>-1</v>
      </c>
      <c r="AB263" s="15" t="s">
        <v>129</v>
      </c>
      <c r="AD263" s="15">
        <v>29720</v>
      </c>
      <c r="AF263" s="15">
        <v>5087</v>
      </c>
      <c r="AH263" s="15">
        <v>5087</v>
      </c>
      <c r="AI263" s="15">
        <v>0</v>
      </c>
    </row>
    <row r="264" spans="1:35">
      <c r="A264" s="15" t="s">
        <v>509</v>
      </c>
      <c r="B264" s="15">
        <v>2011</v>
      </c>
      <c r="C264" s="15">
        <v>2011</v>
      </c>
      <c r="D264" s="15">
        <v>2011</v>
      </c>
      <c r="E264" s="15">
        <v>4</v>
      </c>
      <c r="F264" s="15">
        <v>0</v>
      </c>
      <c r="G264" s="15">
        <v>0</v>
      </c>
      <c r="H264" s="15" t="s">
        <v>510</v>
      </c>
      <c r="I264" s="15">
        <v>251</v>
      </c>
      <c r="J264" s="15" t="s">
        <v>113</v>
      </c>
      <c r="K264" s="15" t="s">
        <v>583</v>
      </c>
      <c r="L264" s="15">
        <v>300</v>
      </c>
      <c r="M264" s="15" t="s">
        <v>680</v>
      </c>
      <c r="N264" s="15" t="s">
        <v>681</v>
      </c>
      <c r="O264" s="15">
        <v>0</v>
      </c>
      <c r="P264" s="15" t="s">
        <v>177</v>
      </c>
      <c r="Q264" s="15" t="s">
        <v>514</v>
      </c>
      <c r="R264" s="15" t="s">
        <v>515</v>
      </c>
      <c r="S264" s="15" t="s">
        <v>516</v>
      </c>
      <c r="T264" s="15">
        <v>0</v>
      </c>
      <c r="U264" s="15" t="s">
        <v>517</v>
      </c>
      <c r="V264" s="15">
        <v>2523</v>
      </c>
      <c r="W264" s="15" t="s">
        <v>518</v>
      </c>
      <c r="X264" s="15">
        <v>8</v>
      </c>
      <c r="Y264" s="15" t="s">
        <v>519</v>
      </c>
      <c r="Z264" s="15">
        <v>50400</v>
      </c>
      <c r="AA264" s="15">
        <v>-1</v>
      </c>
      <c r="AB264" s="15" t="s">
        <v>129</v>
      </c>
      <c r="AD264" s="15">
        <v>50400</v>
      </c>
      <c r="AF264" s="15">
        <v>29802</v>
      </c>
      <c r="AH264" s="15">
        <v>29802</v>
      </c>
      <c r="AI264" s="15">
        <v>0</v>
      </c>
    </row>
    <row r="265" spans="1:35">
      <c r="A265" s="15" t="s">
        <v>509</v>
      </c>
      <c r="B265" s="15">
        <v>2011</v>
      </c>
      <c r="C265" s="15">
        <v>2011</v>
      </c>
      <c r="D265" s="15">
        <v>2011</v>
      </c>
      <c r="E265" s="15">
        <v>4</v>
      </c>
      <c r="F265" s="15">
        <v>0</v>
      </c>
      <c r="G265" s="15">
        <v>0</v>
      </c>
      <c r="H265" s="15" t="s">
        <v>510</v>
      </c>
      <c r="I265" s="15">
        <v>251</v>
      </c>
      <c r="J265" s="15" t="s">
        <v>113</v>
      </c>
      <c r="K265" s="15" t="s">
        <v>583</v>
      </c>
      <c r="L265" s="15">
        <v>0</v>
      </c>
      <c r="M265" s="15" t="s">
        <v>177</v>
      </c>
      <c r="N265" s="15" t="s">
        <v>514</v>
      </c>
      <c r="O265" s="15">
        <v>0</v>
      </c>
      <c r="P265" s="15" t="s">
        <v>177</v>
      </c>
      <c r="Q265" s="15" t="s">
        <v>514</v>
      </c>
      <c r="R265" s="15" t="s">
        <v>515</v>
      </c>
      <c r="S265" s="15" t="s">
        <v>516</v>
      </c>
      <c r="T265" s="15">
        <v>0</v>
      </c>
      <c r="U265" s="15" t="s">
        <v>517</v>
      </c>
      <c r="V265" s="15">
        <v>2523</v>
      </c>
      <c r="W265" s="15" t="s">
        <v>518</v>
      </c>
      <c r="X265" s="15">
        <v>8</v>
      </c>
      <c r="Y265" s="15" t="s">
        <v>519</v>
      </c>
      <c r="Z265" s="15">
        <v>943691443</v>
      </c>
      <c r="AA265" s="15">
        <v>-1</v>
      </c>
      <c r="AB265" s="15" t="s">
        <v>129</v>
      </c>
      <c r="AD265" s="15">
        <v>943691443</v>
      </c>
      <c r="AF265" s="15">
        <v>121473194</v>
      </c>
      <c r="AH265" s="15">
        <v>121473194</v>
      </c>
      <c r="AI265" s="15">
        <v>0</v>
      </c>
    </row>
    <row r="266" spans="1:35">
      <c r="A266" s="15" t="s">
        <v>509</v>
      </c>
      <c r="B266" s="15">
        <v>2011</v>
      </c>
      <c r="C266" s="15">
        <v>2011</v>
      </c>
      <c r="D266" s="15">
        <v>2011</v>
      </c>
      <c r="E266" s="15">
        <v>4</v>
      </c>
      <c r="F266" s="15">
        <v>0</v>
      </c>
      <c r="G266" s="15">
        <v>0</v>
      </c>
      <c r="H266" s="15" t="s">
        <v>510</v>
      </c>
      <c r="I266" s="15">
        <v>251</v>
      </c>
      <c r="J266" s="15" t="s">
        <v>113</v>
      </c>
      <c r="K266" s="15" t="s">
        <v>583</v>
      </c>
      <c r="L266" s="15">
        <v>642</v>
      </c>
      <c r="M266" s="15" t="s">
        <v>682</v>
      </c>
      <c r="N266" s="15" t="s">
        <v>683</v>
      </c>
      <c r="O266" s="15">
        <v>0</v>
      </c>
      <c r="P266" s="15" t="s">
        <v>177</v>
      </c>
      <c r="Q266" s="15" t="s">
        <v>514</v>
      </c>
      <c r="R266" s="15" t="s">
        <v>515</v>
      </c>
      <c r="S266" s="15" t="s">
        <v>516</v>
      </c>
      <c r="T266" s="15">
        <v>0</v>
      </c>
      <c r="U266" s="15" t="s">
        <v>517</v>
      </c>
      <c r="V266" s="15">
        <v>2523</v>
      </c>
      <c r="W266" s="15" t="s">
        <v>518</v>
      </c>
      <c r="X266" s="15">
        <v>8</v>
      </c>
      <c r="Y266" s="15" t="s">
        <v>519</v>
      </c>
      <c r="Z266" s="15">
        <v>13030</v>
      </c>
      <c r="AA266" s="15">
        <v>-1</v>
      </c>
      <c r="AB266" s="15" t="s">
        <v>129</v>
      </c>
      <c r="AD266" s="15">
        <v>13030</v>
      </c>
      <c r="AF266" s="15">
        <v>1657</v>
      </c>
      <c r="AH266" s="15">
        <v>1657</v>
      </c>
      <c r="AI266" s="15">
        <v>0</v>
      </c>
    </row>
    <row r="267" spans="1:35">
      <c r="A267" s="15" t="s">
        <v>509</v>
      </c>
      <c r="B267" s="15">
        <v>2011</v>
      </c>
      <c r="C267" s="15">
        <v>2011</v>
      </c>
      <c r="D267" s="15">
        <v>2011</v>
      </c>
      <c r="E267" s="15">
        <v>4</v>
      </c>
      <c r="F267" s="15">
        <v>0</v>
      </c>
      <c r="G267" s="15">
        <v>0</v>
      </c>
      <c r="H267" s="15" t="s">
        <v>510</v>
      </c>
      <c r="I267" s="15">
        <v>251</v>
      </c>
      <c r="J267" s="15" t="s">
        <v>113</v>
      </c>
      <c r="K267" s="15" t="s">
        <v>583</v>
      </c>
      <c r="L267" s="15">
        <v>752</v>
      </c>
      <c r="M267" s="15" t="s">
        <v>189</v>
      </c>
      <c r="N267" s="15" t="s">
        <v>569</v>
      </c>
      <c r="O267" s="15">
        <v>0</v>
      </c>
      <c r="P267" s="15" t="s">
        <v>177</v>
      </c>
      <c r="Q267" s="15" t="s">
        <v>514</v>
      </c>
      <c r="R267" s="15" t="s">
        <v>515</v>
      </c>
      <c r="S267" s="15" t="s">
        <v>516</v>
      </c>
      <c r="T267" s="15">
        <v>0</v>
      </c>
      <c r="U267" s="15" t="s">
        <v>517</v>
      </c>
      <c r="V267" s="15">
        <v>2523</v>
      </c>
      <c r="W267" s="15" t="s">
        <v>518</v>
      </c>
      <c r="X267" s="15">
        <v>8</v>
      </c>
      <c r="Y267" s="15" t="s">
        <v>519</v>
      </c>
      <c r="Z267" s="15">
        <v>1123940</v>
      </c>
      <c r="AA267" s="15">
        <v>-1</v>
      </c>
      <c r="AB267" s="15" t="s">
        <v>129</v>
      </c>
      <c r="AD267" s="15">
        <v>1123940</v>
      </c>
      <c r="AF267" s="15">
        <v>754172</v>
      </c>
      <c r="AH267" s="15">
        <v>754172</v>
      </c>
      <c r="AI267" s="15">
        <v>0</v>
      </c>
    </row>
    <row r="268" spans="1:35">
      <c r="A268" s="15" t="s">
        <v>509</v>
      </c>
      <c r="B268" s="15">
        <v>2011</v>
      </c>
      <c r="C268" s="15">
        <v>2011</v>
      </c>
      <c r="D268" s="15">
        <v>2011</v>
      </c>
      <c r="E268" s="15">
        <v>4</v>
      </c>
      <c r="F268" s="15">
        <v>0</v>
      </c>
      <c r="G268" s="15">
        <v>0</v>
      </c>
      <c r="H268" s="15" t="s">
        <v>510</v>
      </c>
      <c r="I268" s="15">
        <v>251</v>
      </c>
      <c r="J268" s="15" t="s">
        <v>113</v>
      </c>
      <c r="K268" s="15" t="s">
        <v>583</v>
      </c>
      <c r="L268" s="15">
        <v>842</v>
      </c>
      <c r="M268" s="15" t="s">
        <v>593</v>
      </c>
      <c r="N268" s="15" t="s">
        <v>593</v>
      </c>
      <c r="O268" s="15">
        <v>0</v>
      </c>
      <c r="P268" s="15" t="s">
        <v>177</v>
      </c>
      <c r="Q268" s="15" t="s">
        <v>514</v>
      </c>
      <c r="R268" s="15" t="s">
        <v>515</v>
      </c>
      <c r="S268" s="15" t="s">
        <v>516</v>
      </c>
      <c r="T268" s="15">
        <v>0</v>
      </c>
      <c r="U268" s="15" t="s">
        <v>517</v>
      </c>
      <c r="V268" s="15">
        <v>2523</v>
      </c>
      <c r="W268" s="15" t="s">
        <v>518</v>
      </c>
      <c r="X268" s="15">
        <v>8</v>
      </c>
      <c r="Y268" s="15" t="s">
        <v>519</v>
      </c>
      <c r="Z268" s="15">
        <v>72842982</v>
      </c>
      <c r="AA268" s="15">
        <v>-1</v>
      </c>
      <c r="AB268" s="15" t="s">
        <v>129</v>
      </c>
      <c r="AD268" s="15">
        <v>72842982</v>
      </c>
      <c r="AF268" s="15">
        <v>23619105</v>
      </c>
      <c r="AH268" s="15">
        <v>23619105</v>
      </c>
      <c r="AI268" s="15">
        <v>0</v>
      </c>
    </row>
    <row r="269" spans="1:35">
      <c r="A269" s="15" t="s">
        <v>509</v>
      </c>
      <c r="B269" s="15">
        <v>2011</v>
      </c>
      <c r="C269" s="15">
        <v>2011</v>
      </c>
      <c r="D269" s="15">
        <v>2011</v>
      </c>
      <c r="E269" s="15">
        <v>4</v>
      </c>
      <c r="F269" s="15">
        <v>0</v>
      </c>
      <c r="G269" s="15">
        <v>0</v>
      </c>
      <c r="H269" s="15" t="s">
        <v>510</v>
      </c>
      <c r="I269" s="15">
        <v>251</v>
      </c>
      <c r="J269" s="15" t="s">
        <v>113</v>
      </c>
      <c r="K269" s="15" t="s">
        <v>583</v>
      </c>
      <c r="L269" s="15">
        <v>203</v>
      </c>
      <c r="M269" s="15" t="s">
        <v>684</v>
      </c>
      <c r="N269" s="15" t="s">
        <v>685</v>
      </c>
      <c r="O269" s="15">
        <v>0</v>
      </c>
      <c r="P269" s="15" t="s">
        <v>177</v>
      </c>
      <c r="Q269" s="15" t="s">
        <v>514</v>
      </c>
      <c r="R269" s="15" t="s">
        <v>515</v>
      </c>
      <c r="S269" s="15" t="s">
        <v>516</v>
      </c>
      <c r="T269" s="15">
        <v>0</v>
      </c>
      <c r="U269" s="15" t="s">
        <v>517</v>
      </c>
      <c r="V269" s="15">
        <v>2523</v>
      </c>
      <c r="W269" s="15" t="s">
        <v>518</v>
      </c>
      <c r="X269" s="15">
        <v>8</v>
      </c>
      <c r="Y269" s="15" t="s">
        <v>519</v>
      </c>
      <c r="Z269" s="15">
        <v>451911</v>
      </c>
      <c r="AA269" s="15">
        <v>-1</v>
      </c>
      <c r="AB269" s="15" t="s">
        <v>129</v>
      </c>
      <c r="AD269" s="15">
        <v>451911</v>
      </c>
      <c r="AF269" s="15">
        <v>265135</v>
      </c>
      <c r="AH269" s="15">
        <v>265135</v>
      </c>
      <c r="AI269" s="15">
        <v>0</v>
      </c>
    </row>
    <row r="270" spans="1:35">
      <c r="A270" s="15" t="s">
        <v>509</v>
      </c>
      <c r="B270" s="15">
        <v>2011</v>
      </c>
      <c r="C270" s="15">
        <v>2011</v>
      </c>
      <c r="D270" s="15">
        <v>2011</v>
      </c>
      <c r="E270" s="15">
        <v>4</v>
      </c>
      <c r="F270" s="15">
        <v>0</v>
      </c>
      <c r="G270" s="15">
        <v>0</v>
      </c>
      <c r="H270" s="15" t="s">
        <v>510</v>
      </c>
      <c r="I270" s="15">
        <v>251</v>
      </c>
      <c r="J270" s="15" t="s">
        <v>113</v>
      </c>
      <c r="K270" s="15" t="s">
        <v>583</v>
      </c>
      <c r="L270" s="15">
        <v>504</v>
      </c>
      <c r="M270" s="15" t="s">
        <v>686</v>
      </c>
      <c r="N270" s="15" t="s">
        <v>687</v>
      </c>
      <c r="O270" s="15">
        <v>0</v>
      </c>
      <c r="P270" s="15" t="s">
        <v>177</v>
      </c>
      <c r="Q270" s="15" t="s">
        <v>514</v>
      </c>
      <c r="R270" s="15" t="s">
        <v>515</v>
      </c>
      <c r="S270" s="15" t="s">
        <v>516</v>
      </c>
      <c r="T270" s="15">
        <v>0</v>
      </c>
      <c r="U270" s="15" t="s">
        <v>517</v>
      </c>
      <c r="V270" s="15">
        <v>2523</v>
      </c>
      <c r="W270" s="15" t="s">
        <v>518</v>
      </c>
      <c r="X270" s="15">
        <v>8</v>
      </c>
      <c r="Y270" s="15" t="s">
        <v>519</v>
      </c>
      <c r="Z270" s="15">
        <v>1909530</v>
      </c>
      <c r="AA270" s="15">
        <v>-1</v>
      </c>
      <c r="AB270" s="15" t="s">
        <v>129</v>
      </c>
      <c r="AD270" s="15">
        <v>1909530</v>
      </c>
      <c r="AF270" s="15">
        <v>386372</v>
      </c>
      <c r="AH270" s="15">
        <v>386372</v>
      </c>
      <c r="AI270" s="15">
        <v>0</v>
      </c>
    </row>
    <row r="271" spans="1:35">
      <c r="A271" s="15" t="s">
        <v>509</v>
      </c>
      <c r="B271" s="15">
        <v>2011</v>
      </c>
      <c r="C271" s="15">
        <v>2011</v>
      </c>
      <c r="D271" s="15">
        <v>2011</v>
      </c>
      <c r="E271" s="15">
        <v>4</v>
      </c>
      <c r="F271" s="15">
        <v>0</v>
      </c>
      <c r="G271" s="15">
        <v>0</v>
      </c>
      <c r="H271" s="15" t="s">
        <v>510</v>
      </c>
      <c r="I271" s="15">
        <v>251</v>
      </c>
      <c r="J271" s="15" t="s">
        <v>113</v>
      </c>
      <c r="K271" s="15" t="s">
        <v>583</v>
      </c>
      <c r="L271" s="15">
        <v>442</v>
      </c>
      <c r="M271" s="15" t="s">
        <v>688</v>
      </c>
      <c r="N271" s="15" t="s">
        <v>689</v>
      </c>
      <c r="O271" s="15">
        <v>0</v>
      </c>
      <c r="P271" s="15" t="s">
        <v>177</v>
      </c>
      <c r="Q271" s="15" t="s">
        <v>514</v>
      </c>
      <c r="R271" s="15" t="s">
        <v>515</v>
      </c>
      <c r="S271" s="15" t="s">
        <v>516</v>
      </c>
      <c r="T271" s="15">
        <v>0</v>
      </c>
      <c r="U271" s="15" t="s">
        <v>517</v>
      </c>
      <c r="V271" s="15">
        <v>2523</v>
      </c>
      <c r="W271" s="15" t="s">
        <v>518</v>
      </c>
      <c r="X271" s="15">
        <v>8</v>
      </c>
      <c r="Y271" s="15" t="s">
        <v>519</v>
      </c>
      <c r="Z271" s="15">
        <v>34316038</v>
      </c>
      <c r="AA271" s="15">
        <v>-1</v>
      </c>
      <c r="AB271" s="15" t="s">
        <v>129</v>
      </c>
      <c r="AD271" s="15">
        <v>34316038</v>
      </c>
      <c r="AF271" s="15">
        <v>4160358</v>
      </c>
      <c r="AH271" s="15">
        <v>4160358</v>
      </c>
      <c r="AI271" s="15">
        <v>0</v>
      </c>
    </row>
    <row r="272" spans="1:35">
      <c r="A272" s="15" t="s">
        <v>509</v>
      </c>
      <c r="B272" s="15">
        <v>2011</v>
      </c>
      <c r="C272" s="15">
        <v>2011</v>
      </c>
      <c r="D272" s="15">
        <v>2011</v>
      </c>
      <c r="E272" s="15">
        <v>4</v>
      </c>
      <c r="F272" s="15">
        <v>0</v>
      </c>
      <c r="G272" s="15">
        <v>0</v>
      </c>
      <c r="H272" s="15" t="s">
        <v>510</v>
      </c>
      <c r="I272" s="15">
        <v>251</v>
      </c>
      <c r="J272" s="15" t="s">
        <v>113</v>
      </c>
      <c r="K272" s="15" t="s">
        <v>583</v>
      </c>
      <c r="L272" s="15">
        <v>40</v>
      </c>
      <c r="M272" s="15" t="s">
        <v>690</v>
      </c>
      <c r="N272" s="15" t="s">
        <v>691</v>
      </c>
      <c r="O272" s="15">
        <v>0</v>
      </c>
      <c r="P272" s="15" t="s">
        <v>177</v>
      </c>
      <c r="Q272" s="15" t="s">
        <v>514</v>
      </c>
      <c r="R272" s="15" t="s">
        <v>515</v>
      </c>
      <c r="S272" s="15" t="s">
        <v>516</v>
      </c>
      <c r="T272" s="15">
        <v>0</v>
      </c>
      <c r="U272" s="15" t="s">
        <v>517</v>
      </c>
      <c r="V272" s="15">
        <v>2523</v>
      </c>
      <c r="W272" s="15" t="s">
        <v>518</v>
      </c>
      <c r="X272" s="15">
        <v>8</v>
      </c>
      <c r="Y272" s="15" t="s">
        <v>519</v>
      </c>
      <c r="Z272" s="15">
        <v>13778</v>
      </c>
      <c r="AA272" s="15">
        <v>-1</v>
      </c>
      <c r="AB272" s="15" t="s">
        <v>129</v>
      </c>
      <c r="AD272" s="15">
        <v>13778</v>
      </c>
      <c r="AF272" s="15">
        <v>7798</v>
      </c>
      <c r="AH272" s="15">
        <v>7798</v>
      </c>
      <c r="AI272" s="15">
        <v>0</v>
      </c>
    </row>
    <row r="273" spans="1:35">
      <c r="A273" s="15" t="s">
        <v>509</v>
      </c>
      <c r="B273" s="15">
        <v>2011</v>
      </c>
      <c r="C273" s="15">
        <v>2011</v>
      </c>
      <c r="D273" s="15">
        <v>2011</v>
      </c>
      <c r="E273" s="15">
        <v>4</v>
      </c>
      <c r="F273" s="15">
        <v>0</v>
      </c>
      <c r="G273" s="15">
        <v>0</v>
      </c>
      <c r="H273" s="15" t="s">
        <v>510</v>
      </c>
      <c r="I273" s="15">
        <v>251</v>
      </c>
      <c r="J273" s="15" t="s">
        <v>113</v>
      </c>
      <c r="K273" s="15" t="s">
        <v>583</v>
      </c>
      <c r="L273" s="15">
        <v>616</v>
      </c>
      <c r="M273" s="15" t="s">
        <v>692</v>
      </c>
      <c r="N273" s="15" t="s">
        <v>693</v>
      </c>
      <c r="O273" s="15">
        <v>0</v>
      </c>
      <c r="P273" s="15" t="s">
        <v>177</v>
      </c>
      <c r="Q273" s="15" t="s">
        <v>514</v>
      </c>
      <c r="R273" s="15" t="s">
        <v>515</v>
      </c>
      <c r="S273" s="15" t="s">
        <v>516</v>
      </c>
      <c r="T273" s="15">
        <v>0</v>
      </c>
      <c r="U273" s="15" t="s">
        <v>517</v>
      </c>
      <c r="V273" s="15">
        <v>2523</v>
      </c>
      <c r="W273" s="15" t="s">
        <v>518</v>
      </c>
      <c r="X273" s="15">
        <v>8</v>
      </c>
      <c r="Y273" s="15" t="s">
        <v>519</v>
      </c>
      <c r="Z273" s="15">
        <v>25267</v>
      </c>
      <c r="AA273" s="15">
        <v>-1</v>
      </c>
      <c r="AB273" s="15" t="s">
        <v>129</v>
      </c>
      <c r="AD273" s="15">
        <v>25267</v>
      </c>
      <c r="AF273" s="15">
        <v>5368</v>
      </c>
      <c r="AH273" s="15">
        <v>5368</v>
      </c>
      <c r="AI273" s="15">
        <v>0</v>
      </c>
    </row>
    <row r="274" spans="1:35">
      <c r="A274" s="15" t="s">
        <v>509</v>
      </c>
      <c r="B274" s="15">
        <v>2011</v>
      </c>
      <c r="C274" s="15">
        <v>2011</v>
      </c>
      <c r="D274" s="15">
        <v>2011</v>
      </c>
      <c r="E274" s="15">
        <v>4</v>
      </c>
      <c r="F274" s="15">
        <v>0</v>
      </c>
      <c r="G274" s="15">
        <v>0</v>
      </c>
      <c r="H274" s="15" t="s">
        <v>510</v>
      </c>
      <c r="I274" s="15">
        <v>251</v>
      </c>
      <c r="J274" s="15" t="s">
        <v>113</v>
      </c>
      <c r="K274" s="15" t="s">
        <v>583</v>
      </c>
      <c r="L274" s="15">
        <v>620</v>
      </c>
      <c r="M274" s="15" t="s">
        <v>603</v>
      </c>
      <c r="N274" s="15" t="s">
        <v>604</v>
      </c>
      <c r="O274" s="15">
        <v>0</v>
      </c>
      <c r="P274" s="15" t="s">
        <v>177</v>
      </c>
      <c r="Q274" s="15" t="s">
        <v>514</v>
      </c>
      <c r="R274" s="15" t="s">
        <v>515</v>
      </c>
      <c r="S274" s="15" t="s">
        <v>516</v>
      </c>
      <c r="T274" s="15">
        <v>0</v>
      </c>
      <c r="U274" s="15" t="s">
        <v>517</v>
      </c>
      <c r="V274" s="15">
        <v>2523</v>
      </c>
      <c r="W274" s="15" t="s">
        <v>518</v>
      </c>
      <c r="X274" s="15">
        <v>8</v>
      </c>
      <c r="Y274" s="15" t="s">
        <v>519</v>
      </c>
      <c r="Z274" s="15">
        <v>7758</v>
      </c>
      <c r="AA274" s="15">
        <v>-1</v>
      </c>
      <c r="AB274" s="15" t="s">
        <v>129</v>
      </c>
      <c r="AD274" s="15">
        <v>7758</v>
      </c>
      <c r="AF274" s="15">
        <v>1981</v>
      </c>
      <c r="AH274" s="15">
        <v>1981</v>
      </c>
      <c r="AI274" s="15">
        <v>0</v>
      </c>
    </row>
    <row r="275" spans="1:35">
      <c r="A275" s="15" t="s">
        <v>509</v>
      </c>
      <c r="B275" s="15">
        <v>2011</v>
      </c>
      <c r="C275" s="15">
        <v>2011</v>
      </c>
      <c r="D275" s="15">
        <v>2011</v>
      </c>
      <c r="E275" s="15">
        <v>4</v>
      </c>
      <c r="F275" s="15">
        <v>0</v>
      </c>
      <c r="G275" s="15">
        <v>0</v>
      </c>
      <c r="H275" s="15" t="s">
        <v>510</v>
      </c>
      <c r="I275" s="15">
        <v>251</v>
      </c>
      <c r="J275" s="15" t="s">
        <v>113</v>
      </c>
      <c r="K275" s="15" t="s">
        <v>583</v>
      </c>
      <c r="L275" s="15">
        <v>757</v>
      </c>
      <c r="M275" s="15" t="s">
        <v>597</v>
      </c>
      <c r="N275" s="15" t="s">
        <v>598</v>
      </c>
      <c r="O275" s="15">
        <v>0</v>
      </c>
      <c r="P275" s="15" t="s">
        <v>177</v>
      </c>
      <c r="Q275" s="15" t="s">
        <v>514</v>
      </c>
      <c r="R275" s="15" t="s">
        <v>515</v>
      </c>
      <c r="S275" s="15" t="s">
        <v>516</v>
      </c>
      <c r="T275" s="15">
        <v>0</v>
      </c>
      <c r="U275" s="15" t="s">
        <v>517</v>
      </c>
      <c r="V275" s="15">
        <v>2523</v>
      </c>
      <c r="W275" s="15" t="s">
        <v>518</v>
      </c>
      <c r="X275" s="15">
        <v>8</v>
      </c>
      <c r="Y275" s="15" t="s">
        <v>519</v>
      </c>
      <c r="Z275" s="15">
        <v>69050863</v>
      </c>
      <c r="AA275" s="15">
        <v>-1</v>
      </c>
      <c r="AB275" s="15" t="s">
        <v>129</v>
      </c>
      <c r="AD275" s="15">
        <v>69050863</v>
      </c>
      <c r="AF275" s="15">
        <v>7339778</v>
      </c>
      <c r="AH275" s="15">
        <v>7339778</v>
      </c>
      <c r="AI275" s="15">
        <v>0</v>
      </c>
    </row>
    <row r="276" spans="1:35">
      <c r="A276" s="15" t="s">
        <v>509</v>
      </c>
      <c r="B276" s="15">
        <v>2011</v>
      </c>
      <c r="C276" s="15">
        <v>2011</v>
      </c>
      <c r="D276" s="15">
        <v>2011</v>
      </c>
      <c r="E276" s="15">
        <v>4</v>
      </c>
      <c r="F276" s="15">
        <v>0</v>
      </c>
      <c r="G276" s="15">
        <v>0</v>
      </c>
      <c r="H276" s="15" t="s">
        <v>510</v>
      </c>
      <c r="I276" s="15">
        <v>251</v>
      </c>
      <c r="J276" s="15" t="s">
        <v>113</v>
      </c>
      <c r="K276" s="15" t="s">
        <v>583</v>
      </c>
      <c r="L276" s="15">
        <v>528</v>
      </c>
      <c r="M276" s="15" t="s">
        <v>581</v>
      </c>
      <c r="N276" s="15" t="s">
        <v>582</v>
      </c>
      <c r="O276" s="15">
        <v>0</v>
      </c>
      <c r="P276" s="15" t="s">
        <v>177</v>
      </c>
      <c r="Q276" s="15" t="s">
        <v>514</v>
      </c>
      <c r="R276" s="15" t="s">
        <v>515</v>
      </c>
      <c r="S276" s="15" t="s">
        <v>516</v>
      </c>
      <c r="T276" s="15">
        <v>0</v>
      </c>
      <c r="U276" s="15" t="s">
        <v>517</v>
      </c>
      <c r="V276" s="15">
        <v>2523</v>
      </c>
      <c r="W276" s="15" t="s">
        <v>518</v>
      </c>
      <c r="X276" s="15">
        <v>8</v>
      </c>
      <c r="Y276" s="15" t="s">
        <v>519</v>
      </c>
      <c r="Z276" s="15">
        <v>1307870</v>
      </c>
      <c r="AA276" s="15">
        <v>-1</v>
      </c>
      <c r="AB276" s="15" t="s">
        <v>129</v>
      </c>
      <c r="AD276" s="15">
        <v>1307870</v>
      </c>
      <c r="AF276" s="15">
        <v>757451</v>
      </c>
      <c r="AH276" s="15">
        <v>757451</v>
      </c>
      <c r="AI276" s="15">
        <v>0</v>
      </c>
    </row>
    <row r="277" spans="1:35">
      <c r="A277" s="15" t="s">
        <v>509</v>
      </c>
      <c r="B277" s="15">
        <v>2011</v>
      </c>
      <c r="C277" s="15">
        <v>2011</v>
      </c>
      <c r="D277" s="15">
        <v>2011</v>
      </c>
      <c r="E277" s="15">
        <v>4</v>
      </c>
      <c r="F277" s="15">
        <v>0</v>
      </c>
      <c r="G277" s="15">
        <v>0</v>
      </c>
      <c r="H277" s="15" t="s">
        <v>510</v>
      </c>
      <c r="I277" s="15">
        <v>251</v>
      </c>
      <c r="J277" s="15" t="s">
        <v>113</v>
      </c>
      <c r="K277" s="15" t="s">
        <v>583</v>
      </c>
      <c r="L277" s="15">
        <v>826</v>
      </c>
      <c r="M277" s="15" t="s">
        <v>589</v>
      </c>
      <c r="N277" s="15" t="s">
        <v>590</v>
      </c>
      <c r="O277" s="15">
        <v>0</v>
      </c>
      <c r="P277" s="15" t="s">
        <v>177</v>
      </c>
      <c r="Q277" s="15" t="s">
        <v>514</v>
      </c>
      <c r="R277" s="15" t="s">
        <v>515</v>
      </c>
      <c r="S277" s="15" t="s">
        <v>516</v>
      </c>
      <c r="T277" s="15">
        <v>0</v>
      </c>
      <c r="U277" s="15" t="s">
        <v>517</v>
      </c>
      <c r="V277" s="15">
        <v>2523</v>
      </c>
      <c r="W277" s="15" t="s">
        <v>518</v>
      </c>
      <c r="X277" s="15">
        <v>8</v>
      </c>
      <c r="Y277" s="15" t="s">
        <v>519</v>
      </c>
      <c r="Z277" s="15">
        <v>71466460</v>
      </c>
      <c r="AA277" s="15">
        <v>-1</v>
      </c>
      <c r="AB277" s="15" t="s">
        <v>129</v>
      </c>
      <c r="AD277" s="15">
        <v>71466460</v>
      </c>
      <c r="AF277" s="15">
        <v>16596605</v>
      </c>
      <c r="AH277" s="15">
        <v>16596605</v>
      </c>
      <c r="AI277" s="15">
        <v>0</v>
      </c>
    </row>
    <row r="278" spans="1:35">
      <c r="A278" s="15" t="s">
        <v>509</v>
      </c>
      <c r="B278" s="15">
        <v>2011</v>
      </c>
      <c r="C278" s="15">
        <v>2011</v>
      </c>
      <c r="D278" s="15">
        <v>2011</v>
      </c>
      <c r="E278" s="15">
        <v>4</v>
      </c>
      <c r="F278" s="15">
        <v>0</v>
      </c>
      <c r="G278" s="15">
        <v>0</v>
      </c>
      <c r="H278" s="15" t="s">
        <v>510</v>
      </c>
      <c r="I278" s="15">
        <v>251</v>
      </c>
      <c r="J278" s="15" t="s">
        <v>113</v>
      </c>
      <c r="K278" s="15" t="s">
        <v>583</v>
      </c>
      <c r="L278" s="15">
        <v>724</v>
      </c>
      <c r="M278" s="15" t="s">
        <v>214</v>
      </c>
      <c r="N278" s="15" t="s">
        <v>580</v>
      </c>
      <c r="O278" s="15">
        <v>0</v>
      </c>
      <c r="P278" s="15" t="s">
        <v>177</v>
      </c>
      <c r="Q278" s="15" t="s">
        <v>514</v>
      </c>
      <c r="R278" s="15" t="s">
        <v>515</v>
      </c>
      <c r="S278" s="15" t="s">
        <v>516</v>
      </c>
      <c r="T278" s="15">
        <v>0</v>
      </c>
      <c r="U278" s="15" t="s">
        <v>517</v>
      </c>
      <c r="V278" s="15">
        <v>2523</v>
      </c>
      <c r="W278" s="15" t="s">
        <v>518</v>
      </c>
      <c r="X278" s="15">
        <v>8</v>
      </c>
      <c r="Y278" s="15" t="s">
        <v>519</v>
      </c>
      <c r="Z278" s="15">
        <v>46202377</v>
      </c>
      <c r="AA278" s="15">
        <v>-1</v>
      </c>
      <c r="AB278" s="15" t="s">
        <v>129</v>
      </c>
      <c r="AD278" s="15">
        <v>46202377</v>
      </c>
      <c r="AF278" s="15">
        <v>4953427</v>
      </c>
      <c r="AH278" s="15">
        <v>4953427</v>
      </c>
      <c r="AI278" s="15">
        <v>0</v>
      </c>
    </row>
    <row r="279" spans="1:35">
      <c r="A279" s="15" t="s">
        <v>509</v>
      </c>
      <c r="B279" s="15">
        <v>2011</v>
      </c>
      <c r="C279" s="15">
        <v>2011</v>
      </c>
      <c r="D279" s="15">
        <v>2011</v>
      </c>
      <c r="E279" s="15">
        <v>4</v>
      </c>
      <c r="F279" s="15">
        <v>0</v>
      </c>
      <c r="G279" s="15">
        <v>0</v>
      </c>
      <c r="H279" s="15" t="s">
        <v>510</v>
      </c>
      <c r="I279" s="15">
        <v>251</v>
      </c>
      <c r="J279" s="15" t="s">
        <v>113</v>
      </c>
      <c r="K279" s="15" t="s">
        <v>583</v>
      </c>
      <c r="L279" s="15">
        <v>380</v>
      </c>
      <c r="M279" s="15" t="s">
        <v>587</v>
      </c>
      <c r="N279" s="15" t="s">
        <v>588</v>
      </c>
      <c r="O279" s="15">
        <v>0</v>
      </c>
      <c r="P279" s="15" t="s">
        <v>177</v>
      </c>
      <c r="Q279" s="15" t="s">
        <v>514</v>
      </c>
      <c r="R279" s="15" t="s">
        <v>515</v>
      </c>
      <c r="S279" s="15" t="s">
        <v>516</v>
      </c>
      <c r="T279" s="15">
        <v>0</v>
      </c>
      <c r="U279" s="15" t="s">
        <v>517</v>
      </c>
      <c r="V279" s="15">
        <v>2523</v>
      </c>
      <c r="W279" s="15" t="s">
        <v>518</v>
      </c>
      <c r="X279" s="15">
        <v>8</v>
      </c>
      <c r="Y279" s="15" t="s">
        <v>519</v>
      </c>
      <c r="Z279" s="15">
        <v>96087313</v>
      </c>
      <c r="AA279" s="15">
        <v>-1</v>
      </c>
      <c r="AB279" s="15" t="s">
        <v>129</v>
      </c>
      <c r="AD279" s="15">
        <v>96087313</v>
      </c>
      <c r="AF279" s="15">
        <v>9217793</v>
      </c>
      <c r="AH279" s="15">
        <v>9217793</v>
      </c>
      <c r="AI279" s="15">
        <v>0</v>
      </c>
    </row>
    <row r="280" spans="1:35">
      <c r="A280" s="15" t="s">
        <v>509</v>
      </c>
      <c r="B280" s="15">
        <v>2011</v>
      </c>
      <c r="C280" s="15">
        <v>2011</v>
      </c>
      <c r="D280" s="15">
        <v>2011</v>
      </c>
      <c r="E280" s="15">
        <v>4</v>
      </c>
      <c r="F280" s="15">
        <v>0</v>
      </c>
      <c r="G280" s="15">
        <v>0</v>
      </c>
      <c r="H280" s="15" t="s">
        <v>510</v>
      </c>
      <c r="I280" s="15">
        <v>251</v>
      </c>
      <c r="J280" s="15" t="s">
        <v>113</v>
      </c>
      <c r="K280" s="15" t="s">
        <v>583</v>
      </c>
      <c r="L280" s="15">
        <v>56</v>
      </c>
      <c r="M280" s="15" t="s">
        <v>694</v>
      </c>
      <c r="N280" s="15" t="s">
        <v>695</v>
      </c>
      <c r="O280" s="15">
        <v>0</v>
      </c>
      <c r="P280" s="15" t="s">
        <v>177</v>
      </c>
      <c r="Q280" s="15" t="s">
        <v>514</v>
      </c>
      <c r="R280" s="15" t="s">
        <v>515</v>
      </c>
      <c r="S280" s="15" t="s">
        <v>516</v>
      </c>
      <c r="T280" s="15">
        <v>0</v>
      </c>
      <c r="U280" s="15" t="s">
        <v>517</v>
      </c>
      <c r="V280" s="15">
        <v>2523</v>
      </c>
      <c r="W280" s="15" t="s">
        <v>518</v>
      </c>
      <c r="X280" s="15">
        <v>8</v>
      </c>
      <c r="Y280" s="15" t="s">
        <v>519</v>
      </c>
      <c r="Z280" s="15">
        <v>49582682</v>
      </c>
      <c r="AA280" s="15">
        <v>-1</v>
      </c>
      <c r="AB280" s="15" t="s">
        <v>129</v>
      </c>
      <c r="AD280" s="15">
        <v>49582682</v>
      </c>
      <c r="AF280" s="15">
        <v>6244104</v>
      </c>
      <c r="AH280" s="15">
        <v>6244104</v>
      </c>
      <c r="AI280" s="15">
        <v>0</v>
      </c>
    </row>
    <row r="281" spans="1:35">
      <c r="A281" s="15" t="s">
        <v>509</v>
      </c>
      <c r="B281" s="15">
        <v>2011</v>
      </c>
      <c r="C281" s="15">
        <v>2011</v>
      </c>
      <c r="D281" s="15">
        <v>2011</v>
      </c>
      <c r="E281" s="15">
        <v>4</v>
      </c>
      <c r="F281" s="15">
        <v>0</v>
      </c>
      <c r="G281" s="15">
        <v>0</v>
      </c>
      <c r="H281" s="15" t="s">
        <v>510</v>
      </c>
      <c r="I281" s="15">
        <v>251</v>
      </c>
      <c r="J281" s="15" t="s">
        <v>113</v>
      </c>
      <c r="K281" s="15" t="s">
        <v>583</v>
      </c>
      <c r="L281" s="15">
        <v>276</v>
      </c>
      <c r="M281" s="15" t="s">
        <v>591</v>
      </c>
      <c r="N281" s="15" t="s">
        <v>592</v>
      </c>
      <c r="O281" s="15">
        <v>0</v>
      </c>
      <c r="P281" s="15" t="s">
        <v>177</v>
      </c>
      <c r="Q281" s="15" t="s">
        <v>514</v>
      </c>
      <c r="R281" s="15" t="s">
        <v>515</v>
      </c>
      <c r="S281" s="15" t="s">
        <v>516</v>
      </c>
      <c r="T281" s="15">
        <v>0</v>
      </c>
      <c r="U281" s="15" t="s">
        <v>517</v>
      </c>
      <c r="V281" s="15">
        <v>2523</v>
      </c>
      <c r="W281" s="15" t="s">
        <v>518</v>
      </c>
      <c r="X281" s="15">
        <v>8</v>
      </c>
      <c r="Y281" s="15" t="s">
        <v>519</v>
      </c>
      <c r="Z281" s="15">
        <v>447923166</v>
      </c>
      <c r="AA281" s="15">
        <v>-1</v>
      </c>
      <c r="AB281" s="15" t="s">
        <v>129</v>
      </c>
      <c r="AD281" s="15">
        <v>447923166</v>
      </c>
      <c r="AF281" s="15">
        <v>33840376</v>
      </c>
      <c r="AH281" s="15">
        <v>33840376</v>
      </c>
      <c r="AI281" s="15">
        <v>0</v>
      </c>
    </row>
    <row r="282" spans="1:35">
      <c r="A282" s="15" t="s">
        <v>509</v>
      </c>
      <c r="B282" s="15">
        <v>2011</v>
      </c>
      <c r="C282" s="15">
        <v>2011</v>
      </c>
      <c r="D282" s="15">
        <v>2011</v>
      </c>
      <c r="E282" s="15">
        <v>4</v>
      </c>
      <c r="F282" s="15">
        <v>0</v>
      </c>
      <c r="G282" s="15">
        <v>0</v>
      </c>
      <c r="H282" s="15" t="s">
        <v>510</v>
      </c>
      <c r="I282" s="15">
        <v>251</v>
      </c>
      <c r="J282" s="15" t="s">
        <v>113</v>
      </c>
      <c r="K282" s="15" t="s">
        <v>583</v>
      </c>
      <c r="L282" s="15">
        <v>422</v>
      </c>
      <c r="M282" s="15" t="s">
        <v>451</v>
      </c>
      <c r="N282" s="15" t="s">
        <v>696</v>
      </c>
      <c r="O282" s="15">
        <v>0</v>
      </c>
      <c r="P282" s="15" t="s">
        <v>177</v>
      </c>
      <c r="Q282" s="15" t="s">
        <v>514</v>
      </c>
      <c r="R282" s="15" t="s">
        <v>515</v>
      </c>
      <c r="S282" s="15" t="s">
        <v>516</v>
      </c>
      <c r="T282" s="15">
        <v>0</v>
      </c>
      <c r="U282" s="15" t="s">
        <v>517</v>
      </c>
      <c r="V282" s="15">
        <v>2523</v>
      </c>
      <c r="W282" s="15" t="s">
        <v>518</v>
      </c>
      <c r="X282" s="15">
        <v>8</v>
      </c>
      <c r="Y282" s="15" t="s">
        <v>519</v>
      </c>
      <c r="Z282" s="15">
        <v>13</v>
      </c>
      <c r="AA282" s="15">
        <v>-1</v>
      </c>
      <c r="AB282" s="15" t="s">
        <v>129</v>
      </c>
      <c r="AD282" s="15">
        <v>13</v>
      </c>
      <c r="AF282" s="15">
        <v>72</v>
      </c>
      <c r="AH282" s="15">
        <v>72</v>
      </c>
      <c r="AI282" s="15">
        <v>0</v>
      </c>
    </row>
    <row r="283" spans="1:35">
      <c r="A283" s="15" t="s">
        <v>509</v>
      </c>
      <c r="B283" s="15">
        <v>2011</v>
      </c>
      <c r="C283" s="15">
        <v>2011</v>
      </c>
      <c r="D283" s="15">
        <v>2011</v>
      </c>
      <c r="E283" s="15">
        <v>4</v>
      </c>
      <c r="F283" s="15">
        <v>0</v>
      </c>
      <c r="G283" s="15">
        <v>0</v>
      </c>
      <c r="H283" s="15" t="s">
        <v>510</v>
      </c>
      <c r="I283" s="15">
        <v>251</v>
      </c>
      <c r="J283" s="15" t="s">
        <v>113</v>
      </c>
      <c r="K283" s="15" t="s">
        <v>583</v>
      </c>
      <c r="L283" s="15">
        <v>854</v>
      </c>
      <c r="M283" s="15" t="s">
        <v>697</v>
      </c>
      <c r="N283" s="15" t="s">
        <v>698</v>
      </c>
      <c r="O283" s="15">
        <v>0</v>
      </c>
      <c r="P283" s="15" t="s">
        <v>177</v>
      </c>
      <c r="Q283" s="15" t="s">
        <v>514</v>
      </c>
      <c r="R283" s="15" t="s">
        <v>515</v>
      </c>
      <c r="S283" s="15" t="s">
        <v>516</v>
      </c>
      <c r="T283" s="15">
        <v>0</v>
      </c>
      <c r="U283" s="15" t="s">
        <v>517</v>
      </c>
      <c r="V283" s="15">
        <v>2523</v>
      </c>
      <c r="W283" s="15" t="s">
        <v>518</v>
      </c>
      <c r="X283" s="15">
        <v>8</v>
      </c>
      <c r="Y283" s="15" t="s">
        <v>519</v>
      </c>
      <c r="Z283" s="15">
        <v>18</v>
      </c>
      <c r="AA283" s="15">
        <v>-1</v>
      </c>
      <c r="AB283" s="15" t="s">
        <v>129</v>
      </c>
      <c r="AD283" s="15">
        <v>18</v>
      </c>
      <c r="AF283" s="15">
        <v>181</v>
      </c>
      <c r="AH283" s="15">
        <v>181</v>
      </c>
      <c r="AI283" s="15">
        <v>0</v>
      </c>
    </row>
    <row r="284" spans="1:35">
      <c r="A284" s="15" t="s">
        <v>509</v>
      </c>
      <c r="B284" s="15">
        <v>2011</v>
      </c>
      <c r="C284" s="15">
        <v>2011</v>
      </c>
      <c r="D284" s="15">
        <v>2011</v>
      </c>
      <c r="E284" s="15">
        <v>4</v>
      </c>
      <c r="F284" s="15">
        <v>0</v>
      </c>
      <c r="G284" s="15">
        <v>0</v>
      </c>
      <c r="H284" s="15" t="s">
        <v>510</v>
      </c>
      <c r="I284" s="15">
        <v>251</v>
      </c>
      <c r="J284" s="15" t="s">
        <v>113</v>
      </c>
      <c r="K284" s="15" t="s">
        <v>583</v>
      </c>
      <c r="L284" s="15">
        <v>512</v>
      </c>
      <c r="M284" s="15" t="s">
        <v>699</v>
      </c>
      <c r="N284" s="15" t="s">
        <v>700</v>
      </c>
      <c r="O284" s="15">
        <v>0</v>
      </c>
      <c r="P284" s="15" t="s">
        <v>177</v>
      </c>
      <c r="Q284" s="15" t="s">
        <v>514</v>
      </c>
      <c r="R284" s="15" t="s">
        <v>515</v>
      </c>
      <c r="S284" s="15" t="s">
        <v>516</v>
      </c>
      <c r="T284" s="15">
        <v>0</v>
      </c>
      <c r="U284" s="15" t="s">
        <v>517</v>
      </c>
      <c r="V284" s="15">
        <v>2523</v>
      </c>
      <c r="W284" s="15" t="s">
        <v>518</v>
      </c>
      <c r="X284" s="15">
        <v>8</v>
      </c>
      <c r="Y284" s="15" t="s">
        <v>519</v>
      </c>
      <c r="Z284" s="15">
        <v>30</v>
      </c>
      <c r="AA284" s="15">
        <v>-1</v>
      </c>
      <c r="AB284" s="15" t="s">
        <v>129</v>
      </c>
      <c r="AD284" s="15">
        <v>30</v>
      </c>
      <c r="AF284" s="15">
        <v>305</v>
      </c>
      <c r="AH284" s="15">
        <v>305</v>
      </c>
      <c r="AI284" s="15">
        <v>0</v>
      </c>
    </row>
    <row r="285" spans="1:35">
      <c r="A285" s="15" t="s">
        <v>509</v>
      </c>
      <c r="B285" s="15">
        <v>2011</v>
      </c>
      <c r="C285" s="15">
        <v>2011</v>
      </c>
      <c r="D285" s="15">
        <v>2011</v>
      </c>
      <c r="E285" s="15">
        <v>4</v>
      </c>
      <c r="F285" s="15">
        <v>0</v>
      </c>
      <c r="G285" s="15">
        <v>0</v>
      </c>
      <c r="H285" s="15" t="s">
        <v>510</v>
      </c>
      <c r="I285" s="15">
        <v>251</v>
      </c>
      <c r="J285" s="15" t="s">
        <v>113</v>
      </c>
      <c r="K285" s="15" t="s">
        <v>583</v>
      </c>
      <c r="L285" s="15">
        <v>704</v>
      </c>
      <c r="M285" s="15" t="s">
        <v>570</v>
      </c>
      <c r="N285" s="15" t="s">
        <v>571</v>
      </c>
      <c r="O285" s="15">
        <v>0</v>
      </c>
      <c r="P285" s="15" t="s">
        <v>177</v>
      </c>
      <c r="Q285" s="15" t="s">
        <v>514</v>
      </c>
      <c r="R285" s="15" t="s">
        <v>515</v>
      </c>
      <c r="S285" s="15" t="s">
        <v>516</v>
      </c>
      <c r="T285" s="15">
        <v>0</v>
      </c>
      <c r="U285" s="15" t="s">
        <v>517</v>
      </c>
      <c r="V285" s="15">
        <v>2523</v>
      </c>
      <c r="W285" s="15" t="s">
        <v>518</v>
      </c>
      <c r="X285" s="15">
        <v>8</v>
      </c>
      <c r="Y285" s="15" t="s">
        <v>519</v>
      </c>
      <c r="Z285" s="15">
        <v>12</v>
      </c>
      <c r="AA285" s="15">
        <v>-1</v>
      </c>
      <c r="AB285" s="15" t="s">
        <v>129</v>
      </c>
      <c r="AD285" s="15">
        <v>12</v>
      </c>
      <c r="AF285" s="15">
        <v>124</v>
      </c>
      <c r="AH285" s="15">
        <v>124</v>
      </c>
      <c r="AI285" s="15">
        <v>0</v>
      </c>
    </row>
    <row r="286" spans="1:35">
      <c r="A286" s="15" t="s">
        <v>509</v>
      </c>
      <c r="B286" s="15">
        <v>2011</v>
      </c>
      <c r="C286" s="15">
        <v>2011</v>
      </c>
      <c r="D286" s="15">
        <v>2011</v>
      </c>
      <c r="E286" s="15">
        <v>4</v>
      </c>
      <c r="F286" s="15">
        <v>0</v>
      </c>
      <c r="G286" s="15">
        <v>0</v>
      </c>
      <c r="H286" s="15" t="s">
        <v>510</v>
      </c>
      <c r="I286" s="15">
        <v>251</v>
      </c>
      <c r="J286" s="15" t="s">
        <v>113</v>
      </c>
      <c r="K286" s="15" t="s">
        <v>583</v>
      </c>
      <c r="L286" s="15">
        <v>434</v>
      </c>
      <c r="M286" s="15" t="s">
        <v>701</v>
      </c>
      <c r="N286" s="15" t="s">
        <v>702</v>
      </c>
      <c r="O286" s="15">
        <v>0</v>
      </c>
      <c r="P286" s="15" t="s">
        <v>177</v>
      </c>
      <c r="Q286" s="15" t="s">
        <v>514</v>
      </c>
      <c r="R286" s="15" t="s">
        <v>515</v>
      </c>
      <c r="S286" s="15" t="s">
        <v>516</v>
      </c>
      <c r="T286" s="15">
        <v>0</v>
      </c>
      <c r="U286" s="15" t="s">
        <v>517</v>
      </c>
      <c r="V286" s="15">
        <v>2523</v>
      </c>
      <c r="W286" s="15" t="s">
        <v>518</v>
      </c>
      <c r="X286" s="15">
        <v>8</v>
      </c>
      <c r="Y286" s="15" t="s">
        <v>519</v>
      </c>
      <c r="Z286" s="15">
        <v>6</v>
      </c>
      <c r="AA286" s="15">
        <v>-1</v>
      </c>
      <c r="AB286" s="15" t="s">
        <v>129</v>
      </c>
      <c r="AD286" s="15">
        <v>6</v>
      </c>
      <c r="AF286" s="15">
        <v>43</v>
      </c>
      <c r="AH286" s="15">
        <v>43</v>
      </c>
      <c r="AI286" s="15">
        <v>0</v>
      </c>
    </row>
    <row r="287" spans="1:35">
      <c r="A287" s="15" t="s">
        <v>509</v>
      </c>
      <c r="B287" s="15">
        <v>2011</v>
      </c>
      <c r="C287" s="15">
        <v>2011</v>
      </c>
      <c r="D287" s="15">
        <v>2011</v>
      </c>
      <c r="E287" s="15">
        <v>4</v>
      </c>
      <c r="F287" s="15">
        <v>0</v>
      </c>
      <c r="G287" s="15">
        <v>0</v>
      </c>
      <c r="H287" s="15" t="s">
        <v>510</v>
      </c>
      <c r="I287" s="15">
        <v>251</v>
      </c>
      <c r="J287" s="15" t="s">
        <v>113</v>
      </c>
      <c r="K287" s="15" t="s">
        <v>583</v>
      </c>
      <c r="L287" s="15">
        <v>204</v>
      </c>
      <c r="M287" s="15" t="s">
        <v>703</v>
      </c>
      <c r="N287" s="15" t="s">
        <v>704</v>
      </c>
      <c r="O287" s="15">
        <v>0</v>
      </c>
      <c r="P287" s="15" t="s">
        <v>177</v>
      </c>
      <c r="Q287" s="15" t="s">
        <v>514</v>
      </c>
      <c r="R287" s="15" t="s">
        <v>515</v>
      </c>
      <c r="S287" s="15" t="s">
        <v>516</v>
      </c>
      <c r="T287" s="15">
        <v>0</v>
      </c>
      <c r="U287" s="15" t="s">
        <v>517</v>
      </c>
      <c r="V287" s="15">
        <v>2523</v>
      </c>
      <c r="W287" s="15" t="s">
        <v>518</v>
      </c>
      <c r="X287" s="15">
        <v>8</v>
      </c>
      <c r="Y287" s="15" t="s">
        <v>519</v>
      </c>
      <c r="Z287" s="15">
        <v>2</v>
      </c>
      <c r="AA287" s="15">
        <v>-1</v>
      </c>
      <c r="AB287" s="15" t="s">
        <v>129</v>
      </c>
      <c r="AD287" s="15">
        <v>2</v>
      </c>
      <c r="AF287" s="15">
        <v>1430</v>
      </c>
      <c r="AH287" s="15">
        <v>1430</v>
      </c>
      <c r="AI287" s="15">
        <v>0</v>
      </c>
    </row>
    <row r="288" spans="1:35">
      <c r="A288" s="15" t="s">
        <v>509</v>
      </c>
      <c r="B288" s="15">
        <v>2011</v>
      </c>
      <c r="C288" s="15">
        <v>2011</v>
      </c>
      <c r="D288" s="15">
        <v>2011</v>
      </c>
      <c r="E288" s="15">
        <v>4</v>
      </c>
      <c r="F288" s="15">
        <v>0</v>
      </c>
      <c r="G288" s="15">
        <v>0</v>
      </c>
      <c r="H288" s="15" t="s">
        <v>510</v>
      </c>
      <c r="I288" s="15">
        <v>251</v>
      </c>
      <c r="J288" s="15" t="s">
        <v>113</v>
      </c>
      <c r="K288" s="15" t="s">
        <v>583</v>
      </c>
      <c r="L288" s="15">
        <v>579</v>
      </c>
      <c r="M288" s="15" t="s">
        <v>705</v>
      </c>
      <c r="N288" s="15" t="s">
        <v>706</v>
      </c>
      <c r="O288" s="15">
        <v>0</v>
      </c>
      <c r="P288" s="15" t="s">
        <v>177</v>
      </c>
      <c r="Q288" s="15" t="s">
        <v>514</v>
      </c>
      <c r="R288" s="15" t="s">
        <v>515</v>
      </c>
      <c r="S288" s="15" t="s">
        <v>516</v>
      </c>
      <c r="T288" s="15">
        <v>0</v>
      </c>
      <c r="U288" s="15" t="s">
        <v>517</v>
      </c>
      <c r="V288" s="15">
        <v>2523</v>
      </c>
      <c r="W288" s="15" t="s">
        <v>518</v>
      </c>
      <c r="X288" s="15">
        <v>8</v>
      </c>
      <c r="Y288" s="15" t="s">
        <v>519</v>
      </c>
      <c r="Z288" s="15">
        <v>1</v>
      </c>
      <c r="AA288" s="15">
        <v>-1</v>
      </c>
      <c r="AB288" s="15" t="s">
        <v>129</v>
      </c>
      <c r="AD288" s="15">
        <v>1</v>
      </c>
      <c r="AF288" s="15">
        <v>946</v>
      </c>
      <c r="AH288" s="15">
        <v>946</v>
      </c>
      <c r="AI288" s="15">
        <v>0</v>
      </c>
    </row>
    <row r="289" spans="1:35">
      <c r="A289" s="15" t="s">
        <v>509</v>
      </c>
      <c r="B289" s="15">
        <v>2011</v>
      </c>
      <c r="C289" s="15">
        <v>2011</v>
      </c>
      <c r="D289" s="15">
        <v>2011</v>
      </c>
      <c r="E289" s="15">
        <v>4</v>
      </c>
      <c r="F289" s="15">
        <v>0</v>
      </c>
      <c r="G289" s="15">
        <v>0</v>
      </c>
      <c r="H289" s="15" t="s">
        <v>568</v>
      </c>
      <c r="I289" s="15">
        <v>251</v>
      </c>
      <c r="J289" s="15" t="s">
        <v>113</v>
      </c>
      <c r="K289" s="15" t="s">
        <v>583</v>
      </c>
      <c r="L289" s="15">
        <v>404</v>
      </c>
      <c r="M289" s="15" t="s">
        <v>610</v>
      </c>
      <c r="N289" s="15" t="s">
        <v>611</v>
      </c>
      <c r="O289" s="15">
        <v>0</v>
      </c>
      <c r="P289" s="15" t="s">
        <v>177</v>
      </c>
      <c r="Q289" s="15" t="s">
        <v>514</v>
      </c>
      <c r="R289" s="15" t="s">
        <v>515</v>
      </c>
      <c r="S289" s="15" t="s">
        <v>516</v>
      </c>
      <c r="T289" s="15">
        <v>0</v>
      </c>
      <c r="U289" s="15" t="s">
        <v>517</v>
      </c>
      <c r="V289" s="15">
        <v>2523</v>
      </c>
      <c r="W289" s="15" t="s">
        <v>518</v>
      </c>
      <c r="X289" s="15">
        <v>8</v>
      </c>
      <c r="Y289" s="15" t="s">
        <v>519</v>
      </c>
      <c r="Z289" s="15">
        <v>1401</v>
      </c>
      <c r="AA289" s="15">
        <v>-1</v>
      </c>
      <c r="AB289" s="15" t="s">
        <v>129</v>
      </c>
      <c r="AD289" s="15">
        <v>1401</v>
      </c>
      <c r="AF289" s="15">
        <v>139</v>
      </c>
      <c r="AG289" s="15">
        <v>139</v>
      </c>
      <c r="AI289" s="15">
        <v>6</v>
      </c>
    </row>
    <row r="290" spans="1:35">
      <c r="A290" s="15" t="s">
        <v>509</v>
      </c>
      <c r="B290" s="15">
        <v>2011</v>
      </c>
      <c r="C290" s="15">
        <v>2011</v>
      </c>
      <c r="D290" s="15">
        <v>2011</v>
      </c>
      <c r="E290" s="15">
        <v>4</v>
      </c>
      <c r="F290" s="15">
        <v>0</v>
      </c>
      <c r="G290" s="15">
        <v>0</v>
      </c>
      <c r="H290" s="15" t="s">
        <v>568</v>
      </c>
      <c r="I290" s="15">
        <v>251</v>
      </c>
      <c r="J290" s="15" t="s">
        <v>113</v>
      </c>
      <c r="K290" s="15" t="s">
        <v>583</v>
      </c>
      <c r="L290" s="15">
        <v>757</v>
      </c>
      <c r="M290" s="15" t="s">
        <v>597</v>
      </c>
      <c r="N290" s="15" t="s">
        <v>598</v>
      </c>
      <c r="O290" s="15">
        <v>0</v>
      </c>
      <c r="P290" s="15" t="s">
        <v>177</v>
      </c>
      <c r="Q290" s="15" t="s">
        <v>514</v>
      </c>
      <c r="R290" s="15" t="s">
        <v>515</v>
      </c>
      <c r="S290" s="15" t="s">
        <v>516</v>
      </c>
      <c r="T290" s="15">
        <v>0</v>
      </c>
      <c r="U290" s="15" t="s">
        <v>517</v>
      </c>
      <c r="V290" s="15">
        <v>2523</v>
      </c>
      <c r="W290" s="15" t="s">
        <v>518</v>
      </c>
      <c r="X290" s="15">
        <v>8</v>
      </c>
      <c r="Y290" s="15" t="s">
        <v>519</v>
      </c>
      <c r="Z290" s="15">
        <v>803522</v>
      </c>
      <c r="AA290" s="15">
        <v>-1</v>
      </c>
      <c r="AB290" s="15" t="s">
        <v>129</v>
      </c>
      <c r="AD290" s="15">
        <v>803522</v>
      </c>
      <c r="AF290" s="15">
        <v>130037</v>
      </c>
      <c r="AG290" s="15">
        <v>130037</v>
      </c>
      <c r="AI290" s="15">
        <v>6</v>
      </c>
    </row>
    <row r="291" spans="1:35">
      <c r="A291" s="15" t="s">
        <v>509</v>
      </c>
      <c r="B291" s="15">
        <v>2011</v>
      </c>
      <c r="C291" s="15">
        <v>2011</v>
      </c>
      <c r="D291" s="15">
        <v>2011</v>
      </c>
      <c r="E291" s="15">
        <v>4</v>
      </c>
      <c r="F291" s="15">
        <v>0</v>
      </c>
      <c r="G291" s="15">
        <v>0</v>
      </c>
      <c r="H291" s="15" t="s">
        <v>568</v>
      </c>
      <c r="I291" s="15">
        <v>251</v>
      </c>
      <c r="J291" s="15" t="s">
        <v>113</v>
      </c>
      <c r="K291" s="15" t="s">
        <v>583</v>
      </c>
      <c r="L291" s="15">
        <v>0</v>
      </c>
      <c r="M291" s="15" t="s">
        <v>177</v>
      </c>
      <c r="N291" s="15" t="s">
        <v>514</v>
      </c>
      <c r="O291" s="15">
        <v>0</v>
      </c>
      <c r="P291" s="15" t="s">
        <v>177</v>
      </c>
      <c r="Q291" s="15" t="s">
        <v>514</v>
      </c>
      <c r="R291" s="15" t="s">
        <v>515</v>
      </c>
      <c r="S291" s="15" t="s">
        <v>516</v>
      </c>
      <c r="T291" s="15">
        <v>0</v>
      </c>
      <c r="U291" s="15" t="s">
        <v>517</v>
      </c>
      <c r="V291" s="15">
        <v>2523</v>
      </c>
      <c r="W291" s="15" t="s">
        <v>518</v>
      </c>
      <c r="X291" s="15">
        <v>8</v>
      </c>
      <c r="Y291" s="15" t="s">
        <v>519</v>
      </c>
      <c r="Z291" s="15">
        <v>4231959642</v>
      </c>
      <c r="AA291" s="15">
        <v>-1</v>
      </c>
      <c r="AB291" s="15" t="s">
        <v>129</v>
      </c>
      <c r="AD291" s="15">
        <v>4231959642</v>
      </c>
      <c r="AF291" s="15">
        <v>471158230</v>
      </c>
      <c r="AG291" s="15">
        <v>471158230</v>
      </c>
      <c r="AI291" s="15">
        <v>6</v>
      </c>
    </row>
    <row r="292" spans="1:35">
      <c r="A292" s="15" t="s">
        <v>509</v>
      </c>
      <c r="B292" s="15">
        <v>2011</v>
      </c>
      <c r="C292" s="15">
        <v>2011</v>
      </c>
      <c r="D292" s="15">
        <v>2011</v>
      </c>
      <c r="E292" s="15">
        <v>4</v>
      </c>
      <c r="F292" s="15">
        <v>0</v>
      </c>
      <c r="G292" s="15">
        <v>0</v>
      </c>
      <c r="H292" s="15" t="s">
        <v>568</v>
      </c>
      <c r="I292" s="15">
        <v>251</v>
      </c>
      <c r="J292" s="15" t="s">
        <v>113</v>
      </c>
      <c r="K292" s="15" t="s">
        <v>583</v>
      </c>
      <c r="L292" s="15">
        <v>682</v>
      </c>
      <c r="M292" s="15" t="s">
        <v>707</v>
      </c>
      <c r="N292" s="15" t="s">
        <v>708</v>
      </c>
      <c r="O292" s="15">
        <v>0</v>
      </c>
      <c r="P292" s="15" t="s">
        <v>177</v>
      </c>
      <c r="Q292" s="15" t="s">
        <v>514</v>
      </c>
      <c r="R292" s="15" t="s">
        <v>515</v>
      </c>
      <c r="S292" s="15" t="s">
        <v>516</v>
      </c>
      <c r="T292" s="15">
        <v>0</v>
      </c>
      <c r="U292" s="15" t="s">
        <v>517</v>
      </c>
      <c r="V292" s="15">
        <v>2523</v>
      </c>
      <c r="W292" s="15" t="s">
        <v>518</v>
      </c>
      <c r="X292" s="15">
        <v>8</v>
      </c>
      <c r="Y292" s="15" t="s">
        <v>519</v>
      </c>
      <c r="Z292" s="15">
        <v>246</v>
      </c>
      <c r="AA292" s="15">
        <v>-1</v>
      </c>
      <c r="AB292" s="15" t="s">
        <v>129</v>
      </c>
      <c r="AD292" s="15">
        <v>246</v>
      </c>
      <c r="AF292" s="15">
        <v>975</v>
      </c>
      <c r="AG292" s="15">
        <v>975</v>
      </c>
      <c r="AI292" s="15">
        <v>0</v>
      </c>
    </row>
    <row r="293" spans="1:35">
      <c r="A293" s="15" t="s">
        <v>509</v>
      </c>
      <c r="B293" s="15">
        <v>2011</v>
      </c>
      <c r="C293" s="15">
        <v>2011</v>
      </c>
      <c r="D293" s="15">
        <v>2011</v>
      </c>
      <c r="E293" s="15">
        <v>4</v>
      </c>
      <c r="F293" s="15">
        <v>0</v>
      </c>
      <c r="G293" s="15">
        <v>0</v>
      </c>
      <c r="H293" s="15" t="s">
        <v>568</v>
      </c>
      <c r="I293" s="15">
        <v>251</v>
      </c>
      <c r="J293" s="15" t="s">
        <v>113</v>
      </c>
      <c r="K293" s="15" t="s">
        <v>583</v>
      </c>
      <c r="L293" s="15">
        <v>12</v>
      </c>
      <c r="M293" s="15" t="s">
        <v>666</v>
      </c>
      <c r="N293" s="15" t="s">
        <v>667</v>
      </c>
      <c r="O293" s="15">
        <v>0</v>
      </c>
      <c r="P293" s="15" t="s">
        <v>177</v>
      </c>
      <c r="Q293" s="15" t="s">
        <v>514</v>
      </c>
      <c r="R293" s="15" t="s">
        <v>515</v>
      </c>
      <c r="S293" s="15" t="s">
        <v>516</v>
      </c>
      <c r="T293" s="15">
        <v>0</v>
      </c>
      <c r="U293" s="15" t="s">
        <v>517</v>
      </c>
      <c r="V293" s="15">
        <v>2523</v>
      </c>
      <c r="W293" s="15" t="s">
        <v>518</v>
      </c>
      <c r="X293" s="15">
        <v>8</v>
      </c>
      <c r="Y293" s="15" t="s">
        <v>519</v>
      </c>
      <c r="Z293" s="15">
        <v>11600</v>
      </c>
      <c r="AA293" s="15">
        <v>-1</v>
      </c>
      <c r="AB293" s="15" t="s">
        <v>129</v>
      </c>
      <c r="AD293" s="15">
        <v>11600</v>
      </c>
      <c r="AF293" s="15">
        <v>4075</v>
      </c>
      <c r="AG293" s="15">
        <v>4075</v>
      </c>
      <c r="AI293" s="15">
        <v>0</v>
      </c>
    </row>
    <row r="294" spans="1:35">
      <c r="A294" s="15" t="s">
        <v>509</v>
      </c>
      <c r="B294" s="15">
        <v>2011</v>
      </c>
      <c r="C294" s="15">
        <v>2011</v>
      </c>
      <c r="D294" s="15">
        <v>2011</v>
      </c>
      <c r="E294" s="15">
        <v>4</v>
      </c>
      <c r="F294" s="15">
        <v>0</v>
      </c>
      <c r="G294" s="15">
        <v>0</v>
      </c>
      <c r="H294" s="15" t="s">
        <v>568</v>
      </c>
      <c r="I294" s="15">
        <v>251</v>
      </c>
      <c r="J294" s="15" t="s">
        <v>113</v>
      </c>
      <c r="K294" s="15" t="s">
        <v>583</v>
      </c>
      <c r="L294" s="15">
        <v>740</v>
      </c>
      <c r="M294" s="15" t="s">
        <v>709</v>
      </c>
      <c r="N294" s="15" t="s">
        <v>710</v>
      </c>
      <c r="O294" s="15">
        <v>0</v>
      </c>
      <c r="P294" s="15" t="s">
        <v>177</v>
      </c>
      <c r="Q294" s="15" t="s">
        <v>514</v>
      </c>
      <c r="R294" s="15" t="s">
        <v>515</v>
      </c>
      <c r="S294" s="15" t="s">
        <v>516</v>
      </c>
      <c r="T294" s="15">
        <v>0</v>
      </c>
      <c r="U294" s="15" t="s">
        <v>517</v>
      </c>
      <c r="V294" s="15">
        <v>2523</v>
      </c>
      <c r="W294" s="15" t="s">
        <v>518</v>
      </c>
      <c r="X294" s="15">
        <v>8</v>
      </c>
      <c r="Y294" s="15" t="s">
        <v>519</v>
      </c>
      <c r="Z294" s="15">
        <v>3780</v>
      </c>
      <c r="AA294" s="15">
        <v>-1</v>
      </c>
      <c r="AB294" s="15" t="s">
        <v>129</v>
      </c>
      <c r="AD294" s="15">
        <v>3780</v>
      </c>
      <c r="AF294" s="15">
        <v>878</v>
      </c>
      <c r="AG294" s="15">
        <v>878</v>
      </c>
      <c r="AI294" s="15">
        <v>0</v>
      </c>
    </row>
    <row r="295" spans="1:35">
      <c r="A295" s="15" t="s">
        <v>509</v>
      </c>
      <c r="B295" s="15">
        <v>2011</v>
      </c>
      <c r="C295" s="15">
        <v>2011</v>
      </c>
      <c r="D295" s="15">
        <v>2011</v>
      </c>
      <c r="E295" s="15">
        <v>4</v>
      </c>
      <c r="F295" s="15">
        <v>0</v>
      </c>
      <c r="G295" s="15">
        <v>0</v>
      </c>
      <c r="H295" s="15" t="s">
        <v>568</v>
      </c>
      <c r="I295" s="15">
        <v>251</v>
      </c>
      <c r="J295" s="15" t="s">
        <v>113</v>
      </c>
      <c r="K295" s="15" t="s">
        <v>583</v>
      </c>
      <c r="L295" s="15">
        <v>768</v>
      </c>
      <c r="M295" s="15" t="s">
        <v>711</v>
      </c>
      <c r="N295" s="15" t="s">
        <v>712</v>
      </c>
      <c r="O295" s="15">
        <v>0</v>
      </c>
      <c r="P295" s="15" t="s">
        <v>177</v>
      </c>
      <c r="Q295" s="15" t="s">
        <v>514</v>
      </c>
      <c r="R295" s="15" t="s">
        <v>515</v>
      </c>
      <c r="S295" s="15" t="s">
        <v>516</v>
      </c>
      <c r="T295" s="15">
        <v>0</v>
      </c>
      <c r="U295" s="15" t="s">
        <v>517</v>
      </c>
      <c r="V295" s="15">
        <v>2523</v>
      </c>
      <c r="W295" s="15" t="s">
        <v>518</v>
      </c>
      <c r="X295" s="15">
        <v>8</v>
      </c>
      <c r="Y295" s="15" t="s">
        <v>519</v>
      </c>
      <c r="Z295" s="15">
        <v>320</v>
      </c>
      <c r="AA295" s="15">
        <v>-1</v>
      </c>
      <c r="AB295" s="15" t="s">
        <v>129</v>
      </c>
      <c r="AD295" s="15">
        <v>320</v>
      </c>
      <c r="AF295" s="15">
        <v>1</v>
      </c>
      <c r="AG295" s="15">
        <v>1</v>
      </c>
      <c r="AI295" s="15">
        <v>0</v>
      </c>
    </row>
    <row r="296" spans="1:35">
      <c r="A296" s="15" t="s">
        <v>509</v>
      </c>
      <c r="B296" s="15">
        <v>2011</v>
      </c>
      <c r="C296" s="15">
        <v>2011</v>
      </c>
      <c r="D296" s="15">
        <v>2011</v>
      </c>
      <c r="E296" s="15">
        <v>4</v>
      </c>
      <c r="F296" s="15">
        <v>0</v>
      </c>
      <c r="G296" s="15">
        <v>0</v>
      </c>
      <c r="H296" s="15" t="s">
        <v>568</v>
      </c>
      <c r="I296" s="15">
        <v>251</v>
      </c>
      <c r="J296" s="15" t="s">
        <v>113</v>
      </c>
      <c r="K296" s="15" t="s">
        <v>583</v>
      </c>
      <c r="L296" s="15">
        <v>780</v>
      </c>
      <c r="M296" s="15" t="s">
        <v>713</v>
      </c>
      <c r="N296" s="15" t="s">
        <v>714</v>
      </c>
      <c r="O296" s="15">
        <v>0</v>
      </c>
      <c r="P296" s="15" t="s">
        <v>177</v>
      </c>
      <c r="Q296" s="15" t="s">
        <v>514</v>
      </c>
      <c r="R296" s="15" t="s">
        <v>515</v>
      </c>
      <c r="S296" s="15" t="s">
        <v>516</v>
      </c>
      <c r="T296" s="15">
        <v>0</v>
      </c>
      <c r="U296" s="15" t="s">
        <v>517</v>
      </c>
      <c r="V296" s="15">
        <v>2523</v>
      </c>
      <c r="W296" s="15" t="s">
        <v>518</v>
      </c>
      <c r="X296" s="15">
        <v>8</v>
      </c>
      <c r="Y296" s="15" t="s">
        <v>519</v>
      </c>
      <c r="Z296" s="15">
        <v>366936</v>
      </c>
      <c r="AA296" s="15">
        <v>-1</v>
      </c>
      <c r="AB296" s="15" t="s">
        <v>129</v>
      </c>
      <c r="AD296" s="15">
        <v>366936</v>
      </c>
      <c r="AF296" s="15">
        <v>263318</v>
      </c>
      <c r="AG296" s="15">
        <v>263318</v>
      </c>
      <c r="AI296" s="15">
        <v>0</v>
      </c>
    </row>
    <row r="297" spans="1:35">
      <c r="A297" s="15" t="s">
        <v>509</v>
      </c>
      <c r="B297" s="15">
        <v>2011</v>
      </c>
      <c r="C297" s="15">
        <v>2011</v>
      </c>
      <c r="D297" s="15">
        <v>2011</v>
      </c>
      <c r="E297" s="15">
        <v>4</v>
      </c>
      <c r="F297" s="15">
        <v>0</v>
      </c>
      <c r="G297" s="15">
        <v>0</v>
      </c>
      <c r="H297" s="15" t="s">
        <v>568</v>
      </c>
      <c r="I297" s="15">
        <v>251</v>
      </c>
      <c r="J297" s="15" t="s">
        <v>113</v>
      </c>
      <c r="K297" s="15" t="s">
        <v>583</v>
      </c>
      <c r="L297" s="15">
        <v>20</v>
      </c>
      <c r="M297" s="15" t="s">
        <v>640</v>
      </c>
      <c r="N297" s="15" t="s">
        <v>641</v>
      </c>
      <c r="O297" s="15">
        <v>0</v>
      </c>
      <c r="P297" s="15" t="s">
        <v>177</v>
      </c>
      <c r="Q297" s="15" t="s">
        <v>514</v>
      </c>
      <c r="R297" s="15" t="s">
        <v>515</v>
      </c>
      <c r="S297" s="15" t="s">
        <v>516</v>
      </c>
      <c r="T297" s="15">
        <v>0</v>
      </c>
      <c r="U297" s="15" t="s">
        <v>517</v>
      </c>
      <c r="V297" s="15">
        <v>2523</v>
      </c>
      <c r="W297" s="15" t="s">
        <v>518</v>
      </c>
      <c r="X297" s="15">
        <v>8</v>
      </c>
      <c r="Y297" s="15" t="s">
        <v>519</v>
      </c>
      <c r="Z297" s="15">
        <v>81260</v>
      </c>
      <c r="AA297" s="15">
        <v>-1</v>
      </c>
      <c r="AB297" s="15" t="s">
        <v>129</v>
      </c>
      <c r="AD297" s="15">
        <v>81260</v>
      </c>
      <c r="AF297" s="15">
        <v>10041</v>
      </c>
      <c r="AG297" s="15">
        <v>10041</v>
      </c>
      <c r="AI297" s="15">
        <v>0</v>
      </c>
    </row>
    <row r="298" spans="1:35">
      <c r="A298" s="15" t="s">
        <v>509</v>
      </c>
      <c r="B298" s="15">
        <v>2011</v>
      </c>
      <c r="C298" s="15">
        <v>2011</v>
      </c>
      <c r="D298" s="15">
        <v>2011</v>
      </c>
      <c r="E298" s="15">
        <v>4</v>
      </c>
      <c r="F298" s="15">
        <v>0</v>
      </c>
      <c r="G298" s="15">
        <v>0</v>
      </c>
      <c r="H298" s="15" t="s">
        <v>568</v>
      </c>
      <c r="I298" s="15">
        <v>251</v>
      </c>
      <c r="J298" s="15" t="s">
        <v>113</v>
      </c>
      <c r="K298" s="15" t="s">
        <v>583</v>
      </c>
      <c r="L298" s="15">
        <v>52</v>
      </c>
      <c r="M298" s="15" t="s">
        <v>715</v>
      </c>
      <c r="N298" s="15" t="s">
        <v>716</v>
      </c>
      <c r="O298" s="15">
        <v>0</v>
      </c>
      <c r="P298" s="15" t="s">
        <v>177</v>
      </c>
      <c r="Q298" s="15" t="s">
        <v>514</v>
      </c>
      <c r="R298" s="15" t="s">
        <v>515</v>
      </c>
      <c r="S298" s="15" t="s">
        <v>516</v>
      </c>
      <c r="T298" s="15">
        <v>0</v>
      </c>
      <c r="U298" s="15" t="s">
        <v>517</v>
      </c>
      <c r="V298" s="15">
        <v>2523</v>
      </c>
      <c r="W298" s="15" t="s">
        <v>518</v>
      </c>
      <c r="X298" s="15">
        <v>8</v>
      </c>
      <c r="Y298" s="15" t="s">
        <v>519</v>
      </c>
      <c r="Z298" s="15">
        <v>550800</v>
      </c>
      <c r="AA298" s="15">
        <v>-1</v>
      </c>
      <c r="AB298" s="15" t="s">
        <v>129</v>
      </c>
      <c r="AD298" s="15">
        <v>550800</v>
      </c>
      <c r="AF298" s="15">
        <v>108322</v>
      </c>
      <c r="AG298" s="15">
        <v>108322</v>
      </c>
      <c r="AI298" s="15">
        <v>0</v>
      </c>
    </row>
    <row r="299" spans="1:35">
      <c r="A299" s="15" t="s">
        <v>509</v>
      </c>
      <c r="B299" s="15">
        <v>2011</v>
      </c>
      <c r="C299" s="15">
        <v>2011</v>
      </c>
      <c r="D299" s="15">
        <v>2011</v>
      </c>
      <c r="E299" s="15">
        <v>4</v>
      </c>
      <c r="F299" s="15">
        <v>0</v>
      </c>
      <c r="G299" s="15">
        <v>0</v>
      </c>
      <c r="H299" s="15" t="s">
        <v>568</v>
      </c>
      <c r="I299" s="15">
        <v>251</v>
      </c>
      <c r="J299" s="15" t="s">
        <v>113</v>
      </c>
      <c r="K299" s="15" t="s">
        <v>583</v>
      </c>
      <c r="L299" s="15">
        <v>328</v>
      </c>
      <c r="M299" s="15" t="s">
        <v>717</v>
      </c>
      <c r="N299" s="15" t="s">
        <v>718</v>
      </c>
      <c r="O299" s="15">
        <v>0</v>
      </c>
      <c r="P299" s="15" t="s">
        <v>177</v>
      </c>
      <c r="Q299" s="15" t="s">
        <v>514</v>
      </c>
      <c r="R299" s="15" t="s">
        <v>515</v>
      </c>
      <c r="S299" s="15" t="s">
        <v>516</v>
      </c>
      <c r="T299" s="15">
        <v>0</v>
      </c>
      <c r="U299" s="15" t="s">
        <v>517</v>
      </c>
      <c r="V299" s="15">
        <v>2523</v>
      </c>
      <c r="W299" s="15" t="s">
        <v>518</v>
      </c>
      <c r="X299" s="15">
        <v>8</v>
      </c>
      <c r="Y299" s="15" t="s">
        <v>519</v>
      </c>
      <c r="Z299" s="15">
        <v>50600</v>
      </c>
      <c r="AA299" s="15">
        <v>-1</v>
      </c>
      <c r="AB299" s="15" t="s">
        <v>129</v>
      </c>
      <c r="AD299" s="15">
        <v>50600</v>
      </c>
      <c r="AF299" s="15">
        <v>10622</v>
      </c>
      <c r="AG299" s="15">
        <v>10622</v>
      </c>
      <c r="AI299" s="15">
        <v>0</v>
      </c>
    </row>
    <row r="300" spans="1:35">
      <c r="A300" s="15" t="s">
        <v>509</v>
      </c>
      <c r="B300" s="15">
        <v>2011</v>
      </c>
      <c r="C300" s="15">
        <v>2011</v>
      </c>
      <c r="D300" s="15">
        <v>2011</v>
      </c>
      <c r="E300" s="15">
        <v>4</v>
      </c>
      <c r="F300" s="15">
        <v>0</v>
      </c>
      <c r="G300" s="15">
        <v>0</v>
      </c>
      <c r="H300" s="15" t="s">
        <v>568</v>
      </c>
      <c r="I300" s="15">
        <v>251</v>
      </c>
      <c r="J300" s="15" t="s">
        <v>113</v>
      </c>
      <c r="K300" s="15" t="s">
        <v>583</v>
      </c>
      <c r="L300" s="15">
        <v>540</v>
      </c>
      <c r="M300" s="15" t="s">
        <v>552</v>
      </c>
      <c r="N300" s="15" t="s">
        <v>553</v>
      </c>
      <c r="O300" s="15">
        <v>0</v>
      </c>
      <c r="P300" s="15" t="s">
        <v>177</v>
      </c>
      <c r="Q300" s="15" t="s">
        <v>514</v>
      </c>
      <c r="R300" s="15" t="s">
        <v>515</v>
      </c>
      <c r="S300" s="15" t="s">
        <v>516</v>
      </c>
      <c r="T300" s="15">
        <v>0</v>
      </c>
      <c r="U300" s="15" t="s">
        <v>517</v>
      </c>
      <c r="V300" s="15">
        <v>2523</v>
      </c>
      <c r="W300" s="15" t="s">
        <v>518</v>
      </c>
      <c r="X300" s="15">
        <v>8</v>
      </c>
      <c r="Y300" s="15" t="s">
        <v>519</v>
      </c>
      <c r="Z300" s="15">
        <v>750</v>
      </c>
      <c r="AA300" s="15">
        <v>-1</v>
      </c>
      <c r="AB300" s="15" t="s">
        <v>129</v>
      </c>
      <c r="AD300" s="15">
        <v>750</v>
      </c>
      <c r="AF300" s="15">
        <v>174</v>
      </c>
      <c r="AG300" s="15">
        <v>174</v>
      </c>
      <c r="AI300" s="15">
        <v>0</v>
      </c>
    </row>
    <row r="301" spans="1:35">
      <c r="A301" s="15" t="s">
        <v>509</v>
      </c>
      <c r="B301" s="15">
        <v>2011</v>
      </c>
      <c r="C301" s="15">
        <v>2011</v>
      </c>
      <c r="D301" s="15">
        <v>2011</v>
      </c>
      <c r="E301" s="15">
        <v>4</v>
      </c>
      <c r="F301" s="15">
        <v>0</v>
      </c>
      <c r="G301" s="15">
        <v>0</v>
      </c>
      <c r="H301" s="15" t="s">
        <v>568</v>
      </c>
      <c r="I301" s="15">
        <v>251</v>
      </c>
      <c r="J301" s="15" t="s">
        <v>113</v>
      </c>
      <c r="K301" s="15" t="s">
        <v>583</v>
      </c>
      <c r="L301" s="15">
        <v>562</v>
      </c>
      <c r="M301" s="15" t="s">
        <v>636</v>
      </c>
      <c r="N301" s="15" t="s">
        <v>637</v>
      </c>
      <c r="O301" s="15">
        <v>0</v>
      </c>
      <c r="P301" s="15" t="s">
        <v>177</v>
      </c>
      <c r="Q301" s="15" t="s">
        <v>514</v>
      </c>
      <c r="R301" s="15" t="s">
        <v>515</v>
      </c>
      <c r="S301" s="15" t="s">
        <v>516</v>
      </c>
      <c r="T301" s="15">
        <v>0</v>
      </c>
      <c r="U301" s="15" t="s">
        <v>517</v>
      </c>
      <c r="V301" s="15">
        <v>2523</v>
      </c>
      <c r="W301" s="15" t="s">
        <v>518</v>
      </c>
      <c r="X301" s="15">
        <v>8</v>
      </c>
      <c r="Y301" s="15" t="s">
        <v>519</v>
      </c>
      <c r="Z301" s="15">
        <v>1250</v>
      </c>
      <c r="AA301" s="15">
        <v>-1</v>
      </c>
      <c r="AB301" s="15" t="s">
        <v>129</v>
      </c>
      <c r="AD301" s="15">
        <v>1250</v>
      </c>
      <c r="AF301" s="15">
        <v>557</v>
      </c>
      <c r="AG301" s="15">
        <v>557</v>
      </c>
      <c r="AI301" s="15">
        <v>0</v>
      </c>
    </row>
    <row r="302" spans="1:35">
      <c r="A302" s="15" t="s">
        <v>509</v>
      </c>
      <c r="B302" s="15">
        <v>2011</v>
      </c>
      <c r="C302" s="15">
        <v>2011</v>
      </c>
      <c r="D302" s="15">
        <v>2011</v>
      </c>
      <c r="E302" s="15">
        <v>4</v>
      </c>
      <c r="F302" s="15">
        <v>0</v>
      </c>
      <c r="G302" s="15">
        <v>0</v>
      </c>
      <c r="H302" s="15" t="s">
        <v>568</v>
      </c>
      <c r="I302" s="15">
        <v>251</v>
      </c>
      <c r="J302" s="15" t="s">
        <v>113</v>
      </c>
      <c r="K302" s="15" t="s">
        <v>583</v>
      </c>
      <c r="L302" s="15">
        <v>634</v>
      </c>
      <c r="M302" s="15" t="s">
        <v>662</v>
      </c>
      <c r="N302" s="15" t="s">
        <v>663</v>
      </c>
      <c r="O302" s="15">
        <v>0</v>
      </c>
      <c r="P302" s="15" t="s">
        <v>177</v>
      </c>
      <c r="Q302" s="15" t="s">
        <v>514</v>
      </c>
      <c r="R302" s="15" t="s">
        <v>515</v>
      </c>
      <c r="S302" s="15" t="s">
        <v>516</v>
      </c>
      <c r="T302" s="15">
        <v>0</v>
      </c>
      <c r="U302" s="15" t="s">
        <v>517</v>
      </c>
      <c r="V302" s="15">
        <v>2523</v>
      </c>
      <c r="W302" s="15" t="s">
        <v>518</v>
      </c>
      <c r="X302" s="15">
        <v>8</v>
      </c>
      <c r="Y302" s="15" t="s">
        <v>519</v>
      </c>
      <c r="Z302" s="15">
        <v>125</v>
      </c>
      <c r="AA302" s="15">
        <v>-1</v>
      </c>
      <c r="AB302" s="15" t="s">
        <v>129</v>
      </c>
      <c r="AD302" s="15">
        <v>125</v>
      </c>
      <c r="AF302" s="15">
        <v>72</v>
      </c>
      <c r="AG302" s="15">
        <v>72</v>
      </c>
      <c r="AI302" s="15">
        <v>0</v>
      </c>
    </row>
    <row r="303" spans="1:35">
      <c r="A303" s="15" t="s">
        <v>509</v>
      </c>
      <c r="B303" s="15">
        <v>2011</v>
      </c>
      <c r="C303" s="15">
        <v>2011</v>
      </c>
      <c r="D303" s="15">
        <v>2011</v>
      </c>
      <c r="E303" s="15">
        <v>4</v>
      </c>
      <c r="F303" s="15">
        <v>0</v>
      </c>
      <c r="G303" s="15">
        <v>0</v>
      </c>
      <c r="H303" s="15" t="s">
        <v>568</v>
      </c>
      <c r="I303" s="15">
        <v>251</v>
      </c>
      <c r="J303" s="15" t="s">
        <v>113</v>
      </c>
      <c r="K303" s="15" t="s">
        <v>583</v>
      </c>
      <c r="L303" s="15">
        <v>748</v>
      </c>
      <c r="M303" s="15" t="s">
        <v>719</v>
      </c>
      <c r="N303" s="15" t="s">
        <v>720</v>
      </c>
      <c r="O303" s="15">
        <v>0</v>
      </c>
      <c r="P303" s="15" t="s">
        <v>177</v>
      </c>
      <c r="Q303" s="15" t="s">
        <v>514</v>
      </c>
      <c r="R303" s="15" t="s">
        <v>515</v>
      </c>
      <c r="S303" s="15" t="s">
        <v>516</v>
      </c>
      <c r="T303" s="15">
        <v>0</v>
      </c>
      <c r="U303" s="15" t="s">
        <v>517</v>
      </c>
      <c r="V303" s="15">
        <v>2523</v>
      </c>
      <c r="W303" s="15" t="s">
        <v>518</v>
      </c>
      <c r="X303" s="15">
        <v>8</v>
      </c>
      <c r="Y303" s="15" t="s">
        <v>519</v>
      </c>
      <c r="Z303" s="15">
        <v>238000</v>
      </c>
      <c r="AA303" s="15">
        <v>-1</v>
      </c>
      <c r="AB303" s="15" t="s">
        <v>129</v>
      </c>
      <c r="AD303" s="15">
        <v>238000</v>
      </c>
      <c r="AF303" s="15">
        <v>21274</v>
      </c>
      <c r="AG303" s="15">
        <v>21274</v>
      </c>
      <c r="AI303" s="15">
        <v>0</v>
      </c>
    </row>
    <row r="304" spans="1:35">
      <c r="A304" s="15" t="s">
        <v>509</v>
      </c>
      <c r="B304" s="15">
        <v>2011</v>
      </c>
      <c r="C304" s="15">
        <v>2011</v>
      </c>
      <c r="D304" s="15">
        <v>2011</v>
      </c>
      <c r="E304" s="15">
        <v>4</v>
      </c>
      <c r="F304" s="15">
        <v>0</v>
      </c>
      <c r="G304" s="15">
        <v>0</v>
      </c>
      <c r="H304" s="15" t="s">
        <v>568</v>
      </c>
      <c r="I304" s="15">
        <v>251</v>
      </c>
      <c r="J304" s="15" t="s">
        <v>113</v>
      </c>
      <c r="K304" s="15" t="s">
        <v>583</v>
      </c>
      <c r="L304" s="15">
        <v>834</v>
      </c>
      <c r="M304" s="15" t="s">
        <v>721</v>
      </c>
      <c r="N304" s="15" t="s">
        <v>722</v>
      </c>
      <c r="O304" s="15">
        <v>0</v>
      </c>
      <c r="P304" s="15" t="s">
        <v>177</v>
      </c>
      <c r="Q304" s="15" t="s">
        <v>514</v>
      </c>
      <c r="R304" s="15" t="s">
        <v>515</v>
      </c>
      <c r="S304" s="15" t="s">
        <v>516</v>
      </c>
      <c r="T304" s="15">
        <v>0</v>
      </c>
      <c r="U304" s="15" t="s">
        <v>517</v>
      </c>
      <c r="V304" s="15">
        <v>2523</v>
      </c>
      <c r="W304" s="15" t="s">
        <v>518</v>
      </c>
      <c r="X304" s="15">
        <v>8</v>
      </c>
      <c r="Y304" s="15" t="s">
        <v>519</v>
      </c>
      <c r="Z304" s="15">
        <v>70</v>
      </c>
      <c r="AA304" s="15">
        <v>-1</v>
      </c>
      <c r="AB304" s="15" t="s">
        <v>129</v>
      </c>
      <c r="AD304" s="15">
        <v>70</v>
      </c>
      <c r="AF304" s="15">
        <v>1</v>
      </c>
      <c r="AG304" s="15">
        <v>1</v>
      </c>
      <c r="AI304" s="15">
        <v>0</v>
      </c>
    </row>
    <row r="305" spans="1:35">
      <c r="A305" s="15" t="s">
        <v>509</v>
      </c>
      <c r="B305" s="15">
        <v>2011</v>
      </c>
      <c r="C305" s="15">
        <v>2011</v>
      </c>
      <c r="D305" s="15">
        <v>2011</v>
      </c>
      <c r="E305" s="15">
        <v>4</v>
      </c>
      <c r="F305" s="15">
        <v>0</v>
      </c>
      <c r="G305" s="15">
        <v>0</v>
      </c>
      <c r="H305" s="15" t="s">
        <v>568</v>
      </c>
      <c r="I305" s="15">
        <v>251</v>
      </c>
      <c r="J305" s="15" t="s">
        <v>113</v>
      </c>
      <c r="K305" s="15" t="s">
        <v>583</v>
      </c>
      <c r="L305" s="15">
        <v>862</v>
      </c>
      <c r="M305" s="15" t="s">
        <v>723</v>
      </c>
      <c r="N305" s="15" t="s">
        <v>724</v>
      </c>
      <c r="O305" s="15">
        <v>0</v>
      </c>
      <c r="P305" s="15" t="s">
        <v>177</v>
      </c>
      <c r="Q305" s="15" t="s">
        <v>514</v>
      </c>
      <c r="R305" s="15" t="s">
        <v>515</v>
      </c>
      <c r="S305" s="15" t="s">
        <v>516</v>
      </c>
      <c r="T305" s="15">
        <v>0</v>
      </c>
      <c r="U305" s="15" t="s">
        <v>517</v>
      </c>
      <c r="V305" s="15">
        <v>2523</v>
      </c>
      <c r="W305" s="15" t="s">
        <v>518</v>
      </c>
      <c r="X305" s="15">
        <v>8</v>
      </c>
      <c r="Y305" s="15" t="s">
        <v>519</v>
      </c>
      <c r="Z305" s="15">
        <v>162868302</v>
      </c>
      <c r="AA305" s="15">
        <v>-1</v>
      </c>
      <c r="AB305" s="15" t="s">
        <v>129</v>
      </c>
      <c r="AD305" s="15">
        <v>162868302</v>
      </c>
      <c r="AF305" s="15">
        <v>20606874</v>
      </c>
      <c r="AG305" s="15">
        <v>20606874</v>
      </c>
      <c r="AI305" s="15">
        <v>0</v>
      </c>
    </row>
    <row r="306" spans="1:35">
      <c r="A306" s="15" t="s">
        <v>509</v>
      </c>
      <c r="B306" s="15">
        <v>2011</v>
      </c>
      <c r="C306" s="15">
        <v>2011</v>
      </c>
      <c r="D306" s="15">
        <v>2011</v>
      </c>
      <c r="E306" s="15">
        <v>4</v>
      </c>
      <c r="F306" s="15">
        <v>0</v>
      </c>
      <c r="G306" s="15">
        <v>0</v>
      </c>
      <c r="H306" s="15" t="s">
        <v>568</v>
      </c>
      <c r="I306" s="15">
        <v>251</v>
      </c>
      <c r="J306" s="15" t="s">
        <v>113</v>
      </c>
      <c r="K306" s="15" t="s">
        <v>583</v>
      </c>
      <c r="L306" s="15">
        <v>686</v>
      </c>
      <c r="M306" s="15" t="s">
        <v>560</v>
      </c>
      <c r="N306" s="15" t="s">
        <v>561</v>
      </c>
      <c r="O306" s="15">
        <v>0</v>
      </c>
      <c r="P306" s="15" t="s">
        <v>177</v>
      </c>
      <c r="Q306" s="15" t="s">
        <v>514</v>
      </c>
      <c r="R306" s="15" t="s">
        <v>515</v>
      </c>
      <c r="S306" s="15" t="s">
        <v>516</v>
      </c>
      <c r="T306" s="15">
        <v>0</v>
      </c>
      <c r="U306" s="15" t="s">
        <v>517</v>
      </c>
      <c r="V306" s="15">
        <v>2523</v>
      </c>
      <c r="W306" s="15" t="s">
        <v>518</v>
      </c>
      <c r="X306" s="15">
        <v>8</v>
      </c>
      <c r="Y306" s="15" t="s">
        <v>519</v>
      </c>
      <c r="Z306" s="15">
        <v>392</v>
      </c>
      <c r="AA306" s="15">
        <v>-1</v>
      </c>
      <c r="AB306" s="15" t="s">
        <v>129</v>
      </c>
      <c r="AD306" s="15">
        <v>392</v>
      </c>
      <c r="AF306" s="15">
        <v>7194</v>
      </c>
      <c r="AG306" s="15">
        <v>7194</v>
      </c>
      <c r="AI306" s="15">
        <v>0</v>
      </c>
    </row>
    <row r="307" spans="1:35">
      <c r="A307" s="15" t="s">
        <v>509</v>
      </c>
      <c r="B307" s="15">
        <v>2011</v>
      </c>
      <c r="C307" s="15">
        <v>2011</v>
      </c>
      <c r="D307" s="15">
        <v>2011</v>
      </c>
      <c r="E307" s="15">
        <v>4</v>
      </c>
      <c r="F307" s="15">
        <v>0</v>
      </c>
      <c r="G307" s="15">
        <v>0</v>
      </c>
      <c r="H307" s="15" t="s">
        <v>568</v>
      </c>
      <c r="I307" s="15">
        <v>251</v>
      </c>
      <c r="J307" s="15" t="s">
        <v>113</v>
      </c>
      <c r="K307" s="15" t="s">
        <v>583</v>
      </c>
      <c r="L307" s="15">
        <v>170</v>
      </c>
      <c r="M307" s="15" t="s">
        <v>725</v>
      </c>
      <c r="N307" s="15" t="s">
        <v>726</v>
      </c>
      <c r="O307" s="15">
        <v>0</v>
      </c>
      <c r="P307" s="15" t="s">
        <v>177</v>
      </c>
      <c r="Q307" s="15" t="s">
        <v>514</v>
      </c>
      <c r="R307" s="15" t="s">
        <v>515</v>
      </c>
      <c r="S307" s="15" t="s">
        <v>516</v>
      </c>
      <c r="T307" s="15">
        <v>0</v>
      </c>
      <c r="U307" s="15" t="s">
        <v>517</v>
      </c>
      <c r="V307" s="15">
        <v>2523</v>
      </c>
      <c r="W307" s="15" t="s">
        <v>518</v>
      </c>
      <c r="X307" s="15">
        <v>8</v>
      </c>
      <c r="Y307" s="15" t="s">
        <v>519</v>
      </c>
      <c r="Z307" s="15">
        <v>228744795</v>
      </c>
      <c r="AA307" s="15">
        <v>-1</v>
      </c>
      <c r="AB307" s="15" t="s">
        <v>129</v>
      </c>
      <c r="AD307" s="15">
        <v>228744795</v>
      </c>
      <c r="AF307" s="15">
        <v>24940396</v>
      </c>
      <c r="AG307" s="15">
        <v>24940396</v>
      </c>
      <c r="AI307" s="15">
        <v>0</v>
      </c>
    </row>
    <row r="308" spans="1:35">
      <c r="A308" s="15" t="s">
        <v>509</v>
      </c>
      <c r="B308" s="15">
        <v>2011</v>
      </c>
      <c r="C308" s="15">
        <v>2011</v>
      </c>
      <c r="D308" s="15">
        <v>2011</v>
      </c>
      <c r="E308" s="15">
        <v>4</v>
      </c>
      <c r="F308" s="15">
        <v>0</v>
      </c>
      <c r="G308" s="15">
        <v>0</v>
      </c>
      <c r="H308" s="15" t="s">
        <v>568</v>
      </c>
      <c r="I308" s="15">
        <v>251</v>
      </c>
      <c r="J308" s="15" t="s">
        <v>113</v>
      </c>
      <c r="K308" s="15" t="s">
        <v>583</v>
      </c>
      <c r="L308" s="15">
        <v>554</v>
      </c>
      <c r="M308" s="15" t="s">
        <v>566</v>
      </c>
      <c r="N308" s="15" t="s">
        <v>567</v>
      </c>
      <c r="O308" s="15">
        <v>0</v>
      </c>
      <c r="P308" s="15" t="s">
        <v>177</v>
      </c>
      <c r="Q308" s="15" t="s">
        <v>514</v>
      </c>
      <c r="R308" s="15" t="s">
        <v>515</v>
      </c>
      <c r="S308" s="15" t="s">
        <v>516</v>
      </c>
      <c r="T308" s="15">
        <v>0</v>
      </c>
      <c r="U308" s="15" t="s">
        <v>517</v>
      </c>
      <c r="V308" s="15">
        <v>2523</v>
      </c>
      <c r="W308" s="15" t="s">
        <v>518</v>
      </c>
      <c r="X308" s="15">
        <v>8</v>
      </c>
      <c r="Y308" s="15" t="s">
        <v>519</v>
      </c>
      <c r="Z308" s="15">
        <v>8100</v>
      </c>
      <c r="AA308" s="15">
        <v>-1</v>
      </c>
      <c r="AB308" s="15" t="s">
        <v>129</v>
      </c>
      <c r="AD308" s="15">
        <v>8100</v>
      </c>
      <c r="AF308" s="15">
        <v>32032</v>
      </c>
      <c r="AG308" s="15">
        <v>32032</v>
      </c>
      <c r="AI308" s="15">
        <v>0</v>
      </c>
    </row>
    <row r="309" spans="1:35">
      <c r="A309" s="15" t="s">
        <v>509</v>
      </c>
      <c r="B309" s="15">
        <v>2011</v>
      </c>
      <c r="C309" s="15">
        <v>2011</v>
      </c>
      <c r="D309" s="15">
        <v>2011</v>
      </c>
      <c r="E309" s="15">
        <v>4</v>
      </c>
      <c r="F309" s="15">
        <v>0</v>
      </c>
      <c r="G309" s="15">
        <v>0</v>
      </c>
      <c r="H309" s="15" t="s">
        <v>568</v>
      </c>
      <c r="I309" s="15">
        <v>251</v>
      </c>
      <c r="J309" s="15" t="s">
        <v>113</v>
      </c>
      <c r="K309" s="15" t="s">
        <v>583</v>
      </c>
      <c r="L309" s="15">
        <v>688</v>
      </c>
      <c r="M309" s="15" t="s">
        <v>644</v>
      </c>
      <c r="N309" s="15" t="s">
        <v>645</v>
      </c>
      <c r="O309" s="15">
        <v>0</v>
      </c>
      <c r="P309" s="15" t="s">
        <v>177</v>
      </c>
      <c r="Q309" s="15" t="s">
        <v>514</v>
      </c>
      <c r="R309" s="15" t="s">
        <v>515</v>
      </c>
      <c r="S309" s="15" t="s">
        <v>516</v>
      </c>
      <c r="T309" s="15">
        <v>0</v>
      </c>
      <c r="U309" s="15" t="s">
        <v>517</v>
      </c>
      <c r="V309" s="15">
        <v>2523</v>
      </c>
      <c r="W309" s="15" t="s">
        <v>518</v>
      </c>
      <c r="X309" s="15">
        <v>8</v>
      </c>
      <c r="Y309" s="15" t="s">
        <v>519</v>
      </c>
      <c r="Z309" s="15">
        <v>4513</v>
      </c>
      <c r="AA309" s="15">
        <v>-1</v>
      </c>
      <c r="AB309" s="15" t="s">
        <v>129</v>
      </c>
      <c r="AD309" s="15">
        <v>4513</v>
      </c>
      <c r="AF309" s="15">
        <v>1525</v>
      </c>
      <c r="AG309" s="15">
        <v>1525</v>
      </c>
      <c r="AI309" s="15">
        <v>0</v>
      </c>
    </row>
    <row r="310" spans="1:35">
      <c r="A310" s="15" t="s">
        <v>509</v>
      </c>
      <c r="B310" s="15">
        <v>2011</v>
      </c>
      <c r="C310" s="15">
        <v>2011</v>
      </c>
      <c r="D310" s="15">
        <v>2011</v>
      </c>
      <c r="E310" s="15">
        <v>4</v>
      </c>
      <c r="F310" s="15">
        <v>0</v>
      </c>
      <c r="G310" s="15">
        <v>0</v>
      </c>
      <c r="H310" s="15" t="s">
        <v>568</v>
      </c>
      <c r="I310" s="15">
        <v>251</v>
      </c>
      <c r="J310" s="15" t="s">
        <v>113</v>
      </c>
      <c r="K310" s="15" t="s">
        <v>583</v>
      </c>
      <c r="L310" s="15">
        <v>191</v>
      </c>
      <c r="M310" s="15" t="s">
        <v>574</v>
      </c>
      <c r="N310" s="15" t="s">
        <v>575</v>
      </c>
      <c r="O310" s="15">
        <v>0</v>
      </c>
      <c r="P310" s="15" t="s">
        <v>177</v>
      </c>
      <c r="Q310" s="15" t="s">
        <v>514</v>
      </c>
      <c r="R310" s="15" t="s">
        <v>515</v>
      </c>
      <c r="S310" s="15" t="s">
        <v>516</v>
      </c>
      <c r="T310" s="15">
        <v>0</v>
      </c>
      <c r="U310" s="15" t="s">
        <v>517</v>
      </c>
      <c r="V310" s="15">
        <v>2523</v>
      </c>
      <c r="W310" s="15" t="s">
        <v>518</v>
      </c>
      <c r="X310" s="15">
        <v>8</v>
      </c>
      <c r="Y310" s="15" t="s">
        <v>519</v>
      </c>
      <c r="Z310" s="15">
        <v>712700</v>
      </c>
      <c r="AA310" s="15">
        <v>-1</v>
      </c>
      <c r="AB310" s="15" t="s">
        <v>129</v>
      </c>
      <c r="AD310" s="15">
        <v>712700</v>
      </c>
      <c r="AF310" s="15">
        <v>335894</v>
      </c>
      <c r="AG310" s="15">
        <v>335894</v>
      </c>
      <c r="AI310" s="15">
        <v>0</v>
      </c>
    </row>
    <row r="311" spans="1:35">
      <c r="A311" s="15" t="s">
        <v>509</v>
      </c>
      <c r="B311" s="15">
        <v>2011</v>
      </c>
      <c r="C311" s="15">
        <v>2011</v>
      </c>
      <c r="D311" s="15">
        <v>2011</v>
      </c>
      <c r="E311" s="15">
        <v>4</v>
      </c>
      <c r="F311" s="15">
        <v>0</v>
      </c>
      <c r="G311" s="15">
        <v>0</v>
      </c>
      <c r="H311" s="15" t="s">
        <v>568</v>
      </c>
      <c r="I311" s="15">
        <v>251</v>
      </c>
      <c r="J311" s="15" t="s">
        <v>113</v>
      </c>
      <c r="K311" s="15" t="s">
        <v>583</v>
      </c>
      <c r="L311" s="15">
        <v>818</v>
      </c>
      <c r="M311" s="15" t="s">
        <v>532</v>
      </c>
      <c r="N311" s="15" t="s">
        <v>533</v>
      </c>
      <c r="O311" s="15">
        <v>0</v>
      </c>
      <c r="P311" s="15" t="s">
        <v>177</v>
      </c>
      <c r="Q311" s="15" t="s">
        <v>514</v>
      </c>
      <c r="R311" s="15" t="s">
        <v>515</v>
      </c>
      <c r="S311" s="15" t="s">
        <v>516</v>
      </c>
      <c r="T311" s="15">
        <v>0</v>
      </c>
      <c r="U311" s="15" t="s">
        <v>517</v>
      </c>
      <c r="V311" s="15">
        <v>2523</v>
      </c>
      <c r="W311" s="15" t="s">
        <v>518</v>
      </c>
      <c r="X311" s="15">
        <v>8</v>
      </c>
      <c r="Y311" s="15" t="s">
        <v>519</v>
      </c>
      <c r="Z311" s="15">
        <v>400</v>
      </c>
      <c r="AA311" s="15">
        <v>-1</v>
      </c>
      <c r="AB311" s="15" t="s">
        <v>129</v>
      </c>
      <c r="AD311" s="15">
        <v>400</v>
      </c>
      <c r="AF311" s="15">
        <v>417</v>
      </c>
      <c r="AG311" s="15">
        <v>417</v>
      </c>
      <c r="AI311" s="15">
        <v>0</v>
      </c>
    </row>
    <row r="312" spans="1:35">
      <c r="A312" s="15" t="s">
        <v>509</v>
      </c>
      <c r="B312" s="15">
        <v>2011</v>
      </c>
      <c r="C312" s="15">
        <v>2011</v>
      </c>
      <c r="D312" s="15">
        <v>2011</v>
      </c>
      <c r="E312" s="15">
        <v>4</v>
      </c>
      <c r="F312" s="15">
        <v>0</v>
      </c>
      <c r="G312" s="15">
        <v>0</v>
      </c>
      <c r="H312" s="15" t="s">
        <v>568</v>
      </c>
      <c r="I312" s="15">
        <v>251</v>
      </c>
      <c r="J312" s="15" t="s">
        <v>113</v>
      </c>
      <c r="K312" s="15" t="s">
        <v>583</v>
      </c>
      <c r="L312" s="15">
        <v>568</v>
      </c>
      <c r="M312" s="15" t="s">
        <v>727</v>
      </c>
      <c r="N312" s="15" t="s">
        <v>728</v>
      </c>
      <c r="O312" s="15">
        <v>0</v>
      </c>
      <c r="P312" s="15" t="s">
        <v>177</v>
      </c>
      <c r="Q312" s="15" t="s">
        <v>514</v>
      </c>
      <c r="R312" s="15" t="s">
        <v>515</v>
      </c>
      <c r="S312" s="15" t="s">
        <v>516</v>
      </c>
      <c r="T312" s="15">
        <v>0</v>
      </c>
      <c r="U312" s="15" t="s">
        <v>517</v>
      </c>
      <c r="V312" s="15">
        <v>2523</v>
      </c>
      <c r="W312" s="15" t="s">
        <v>518</v>
      </c>
      <c r="X312" s="15">
        <v>8</v>
      </c>
      <c r="Y312" s="15" t="s">
        <v>519</v>
      </c>
      <c r="Z312" s="15">
        <v>27300</v>
      </c>
      <c r="AA312" s="15">
        <v>-1</v>
      </c>
      <c r="AB312" s="15" t="s">
        <v>129</v>
      </c>
      <c r="AD312" s="15">
        <v>27300</v>
      </c>
      <c r="AF312" s="15">
        <v>14600</v>
      </c>
      <c r="AG312" s="15">
        <v>14600</v>
      </c>
      <c r="AI312" s="15">
        <v>0</v>
      </c>
    </row>
    <row r="313" spans="1:35">
      <c r="A313" s="15" t="s">
        <v>509</v>
      </c>
      <c r="B313" s="15">
        <v>2011</v>
      </c>
      <c r="C313" s="15">
        <v>2011</v>
      </c>
      <c r="D313" s="15">
        <v>2011</v>
      </c>
      <c r="E313" s="15">
        <v>4</v>
      </c>
      <c r="F313" s="15">
        <v>0</v>
      </c>
      <c r="G313" s="15">
        <v>0</v>
      </c>
      <c r="H313" s="15" t="s">
        <v>568</v>
      </c>
      <c r="I313" s="15">
        <v>251</v>
      </c>
      <c r="J313" s="15" t="s">
        <v>113</v>
      </c>
      <c r="K313" s="15" t="s">
        <v>583</v>
      </c>
      <c r="L313" s="15">
        <v>458</v>
      </c>
      <c r="M313" s="15" t="s">
        <v>180</v>
      </c>
      <c r="N313" s="15" t="s">
        <v>557</v>
      </c>
      <c r="O313" s="15">
        <v>0</v>
      </c>
      <c r="P313" s="15" t="s">
        <v>177</v>
      </c>
      <c r="Q313" s="15" t="s">
        <v>514</v>
      </c>
      <c r="R313" s="15" t="s">
        <v>515</v>
      </c>
      <c r="S313" s="15" t="s">
        <v>516</v>
      </c>
      <c r="T313" s="15">
        <v>0</v>
      </c>
      <c r="U313" s="15" t="s">
        <v>517</v>
      </c>
      <c r="V313" s="15">
        <v>2523</v>
      </c>
      <c r="W313" s="15" t="s">
        <v>518</v>
      </c>
      <c r="X313" s="15">
        <v>8</v>
      </c>
      <c r="Y313" s="15" t="s">
        <v>519</v>
      </c>
      <c r="Z313" s="15">
        <v>87256000</v>
      </c>
      <c r="AA313" s="15">
        <v>-1</v>
      </c>
      <c r="AB313" s="15" t="s">
        <v>129</v>
      </c>
      <c r="AD313" s="15">
        <v>87256000</v>
      </c>
      <c r="AF313" s="15">
        <v>14265699</v>
      </c>
      <c r="AG313" s="15">
        <v>14265699</v>
      </c>
      <c r="AI313" s="15">
        <v>0</v>
      </c>
    </row>
    <row r="314" spans="1:35">
      <c r="A314" s="15" t="s">
        <v>509</v>
      </c>
      <c r="B314" s="15">
        <v>2011</v>
      </c>
      <c r="C314" s="15">
        <v>2011</v>
      </c>
      <c r="D314" s="15">
        <v>2011</v>
      </c>
      <c r="E314" s="15">
        <v>4</v>
      </c>
      <c r="F314" s="15">
        <v>0</v>
      </c>
      <c r="G314" s="15">
        <v>0</v>
      </c>
      <c r="H314" s="15" t="s">
        <v>568</v>
      </c>
      <c r="I314" s="15">
        <v>251</v>
      </c>
      <c r="J314" s="15" t="s">
        <v>113</v>
      </c>
      <c r="K314" s="15" t="s">
        <v>583</v>
      </c>
      <c r="L314" s="15">
        <v>300</v>
      </c>
      <c r="M314" s="15" t="s">
        <v>680</v>
      </c>
      <c r="N314" s="15" t="s">
        <v>681</v>
      </c>
      <c r="O314" s="15">
        <v>0</v>
      </c>
      <c r="P314" s="15" t="s">
        <v>177</v>
      </c>
      <c r="Q314" s="15" t="s">
        <v>514</v>
      </c>
      <c r="R314" s="15" t="s">
        <v>515</v>
      </c>
      <c r="S314" s="15" t="s">
        <v>516</v>
      </c>
      <c r="T314" s="15">
        <v>0</v>
      </c>
      <c r="U314" s="15" t="s">
        <v>517</v>
      </c>
      <c r="V314" s="15">
        <v>2523</v>
      </c>
      <c r="W314" s="15" t="s">
        <v>518</v>
      </c>
      <c r="X314" s="15">
        <v>8</v>
      </c>
      <c r="Y314" s="15" t="s">
        <v>519</v>
      </c>
      <c r="Z314" s="15">
        <v>75245700</v>
      </c>
      <c r="AA314" s="15">
        <v>-1</v>
      </c>
      <c r="AB314" s="15" t="s">
        <v>129</v>
      </c>
      <c r="AD314" s="15">
        <v>75245700</v>
      </c>
      <c r="AF314" s="15">
        <v>8647856</v>
      </c>
      <c r="AG314" s="15">
        <v>8647856</v>
      </c>
      <c r="AI314" s="15">
        <v>0</v>
      </c>
    </row>
    <row r="315" spans="1:35">
      <c r="A315" s="15" t="s">
        <v>509</v>
      </c>
      <c r="B315" s="15">
        <v>2011</v>
      </c>
      <c r="C315" s="15">
        <v>2011</v>
      </c>
      <c r="D315" s="15">
        <v>2011</v>
      </c>
      <c r="E315" s="15">
        <v>4</v>
      </c>
      <c r="F315" s="15">
        <v>0</v>
      </c>
      <c r="G315" s="15">
        <v>0</v>
      </c>
      <c r="H315" s="15" t="s">
        <v>568</v>
      </c>
      <c r="I315" s="15">
        <v>251</v>
      </c>
      <c r="J315" s="15" t="s">
        <v>113</v>
      </c>
      <c r="K315" s="15" t="s">
        <v>583</v>
      </c>
      <c r="L315" s="15">
        <v>484</v>
      </c>
      <c r="M315" s="15" t="s">
        <v>656</v>
      </c>
      <c r="N315" s="15" t="s">
        <v>657</v>
      </c>
      <c r="O315" s="15">
        <v>0</v>
      </c>
      <c r="P315" s="15" t="s">
        <v>177</v>
      </c>
      <c r="Q315" s="15" t="s">
        <v>514</v>
      </c>
      <c r="R315" s="15" t="s">
        <v>515</v>
      </c>
      <c r="S315" s="15" t="s">
        <v>516</v>
      </c>
      <c r="T315" s="15">
        <v>0</v>
      </c>
      <c r="U315" s="15" t="s">
        <v>517</v>
      </c>
      <c r="V315" s="15">
        <v>2523</v>
      </c>
      <c r="W315" s="15" t="s">
        <v>518</v>
      </c>
      <c r="X315" s="15">
        <v>8</v>
      </c>
      <c r="Y315" s="15" t="s">
        <v>519</v>
      </c>
      <c r="Z315" s="15">
        <v>8399</v>
      </c>
      <c r="AA315" s="15">
        <v>-1</v>
      </c>
      <c r="AB315" s="15" t="s">
        <v>129</v>
      </c>
      <c r="AD315" s="15">
        <v>8399</v>
      </c>
      <c r="AF315" s="15">
        <v>15232</v>
      </c>
      <c r="AG315" s="15">
        <v>15232</v>
      </c>
      <c r="AI315" s="15">
        <v>0</v>
      </c>
    </row>
    <row r="316" spans="1:35">
      <c r="A316" s="15" t="s">
        <v>509</v>
      </c>
      <c r="B316" s="15">
        <v>2011</v>
      </c>
      <c r="C316" s="15">
        <v>2011</v>
      </c>
      <c r="D316" s="15">
        <v>2011</v>
      </c>
      <c r="E316" s="15">
        <v>4</v>
      </c>
      <c r="F316" s="15">
        <v>0</v>
      </c>
      <c r="G316" s="15">
        <v>0</v>
      </c>
      <c r="H316" s="15" t="s">
        <v>568</v>
      </c>
      <c r="I316" s="15">
        <v>251</v>
      </c>
      <c r="J316" s="15" t="s">
        <v>113</v>
      </c>
      <c r="K316" s="15" t="s">
        <v>583</v>
      </c>
      <c r="L316" s="15">
        <v>360</v>
      </c>
      <c r="M316" s="15" t="s">
        <v>578</v>
      </c>
      <c r="N316" s="15" t="s">
        <v>579</v>
      </c>
      <c r="O316" s="15">
        <v>0</v>
      </c>
      <c r="P316" s="15" t="s">
        <v>177</v>
      </c>
      <c r="Q316" s="15" t="s">
        <v>514</v>
      </c>
      <c r="R316" s="15" t="s">
        <v>515</v>
      </c>
      <c r="S316" s="15" t="s">
        <v>516</v>
      </c>
      <c r="T316" s="15">
        <v>0</v>
      </c>
      <c r="U316" s="15" t="s">
        <v>517</v>
      </c>
      <c r="V316" s="15">
        <v>2523</v>
      </c>
      <c r="W316" s="15" t="s">
        <v>518</v>
      </c>
      <c r="X316" s="15">
        <v>8</v>
      </c>
      <c r="Y316" s="15" t="s">
        <v>519</v>
      </c>
      <c r="Z316" s="15">
        <v>10704870</v>
      </c>
      <c r="AA316" s="15">
        <v>-1</v>
      </c>
      <c r="AB316" s="15" t="s">
        <v>129</v>
      </c>
      <c r="AD316" s="15">
        <v>10704870</v>
      </c>
      <c r="AF316" s="15">
        <v>1339617</v>
      </c>
      <c r="AG316" s="15">
        <v>1339617</v>
      </c>
      <c r="AI316" s="15">
        <v>0</v>
      </c>
    </row>
    <row r="317" spans="1:35">
      <c r="A317" s="15" t="s">
        <v>509</v>
      </c>
      <c r="B317" s="15">
        <v>2011</v>
      </c>
      <c r="C317" s="15">
        <v>2011</v>
      </c>
      <c r="D317" s="15">
        <v>2011</v>
      </c>
      <c r="E317" s="15">
        <v>4</v>
      </c>
      <c r="F317" s="15">
        <v>0</v>
      </c>
      <c r="G317" s="15">
        <v>0</v>
      </c>
      <c r="H317" s="15" t="s">
        <v>568</v>
      </c>
      <c r="I317" s="15">
        <v>251</v>
      </c>
      <c r="J317" s="15" t="s">
        <v>113</v>
      </c>
      <c r="K317" s="15" t="s">
        <v>583</v>
      </c>
      <c r="L317" s="15">
        <v>504</v>
      </c>
      <c r="M317" s="15" t="s">
        <v>686</v>
      </c>
      <c r="N317" s="15" t="s">
        <v>687</v>
      </c>
      <c r="O317" s="15">
        <v>0</v>
      </c>
      <c r="P317" s="15" t="s">
        <v>177</v>
      </c>
      <c r="Q317" s="15" t="s">
        <v>514</v>
      </c>
      <c r="R317" s="15" t="s">
        <v>515</v>
      </c>
      <c r="S317" s="15" t="s">
        <v>516</v>
      </c>
      <c r="T317" s="15">
        <v>0</v>
      </c>
      <c r="U317" s="15" t="s">
        <v>517</v>
      </c>
      <c r="V317" s="15">
        <v>2523</v>
      </c>
      <c r="W317" s="15" t="s">
        <v>518</v>
      </c>
      <c r="X317" s="15">
        <v>8</v>
      </c>
      <c r="Y317" s="15" t="s">
        <v>519</v>
      </c>
      <c r="Z317" s="15">
        <v>356</v>
      </c>
      <c r="AA317" s="15">
        <v>-1</v>
      </c>
      <c r="AB317" s="15" t="s">
        <v>129</v>
      </c>
      <c r="AD317" s="15">
        <v>356</v>
      </c>
      <c r="AF317" s="15">
        <v>77</v>
      </c>
      <c r="AG317" s="15">
        <v>77</v>
      </c>
      <c r="AI317" s="15">
        <v>0</v>
      </c>
    </row>
    <row r="318" spans="1:35">
      <c r="A318" s="15" t="s">
        <v>509</v>
      </c>
      <c r="B318" s="15">
        <v>2011</v>
      </c>
      <c r="C318" s="15">
        <v>2011</v>
      </c>
      <c r="D318" s="15">
        <v>2011</v>
      </c>
      <c r="E318" s="15">
        <v>4</v>
      </c>
      <c r="F318" s="15">
        <v>0</v>
      </c>
      <c r="G318" s="15">
        <v>0</v>
      </c>
      <c r="H318" s="15" t="s">
        <v>568</v>
      </c>
      <c r="I318" s="15">
        <v>251</v>
      </c>
      <c r="J318" s="15" t="s">
        <v>113</v>
      </c>
      <c r="K318" s="15" t="s">
        <v>583</v>
      </c>
      <c r="L318" s="15">
        <v>642</v>
      </c>
      <c r="M318" s="15" t="s">
        <v>682</v>
      </c>
      <c r="N318" s="15" t="s">
        <v>683</v>
      </c>
      <c r="O318" s="15">
        <v>0</v>
      </c>
      <c r="P318" s="15" t="s">
        <v>177</v>
      </c>
      <c r="Q318" s="15" t="s">
        <v>514</v>
      </c>
      <c r="R318" s="15" t="s">
        <v>515</v>
      </c>
      <c r="S318" s="15" t="s">
        <v>516</v>
      </c>
      <c r="T318" s="15">
        <v>0</v>
      </c>
      <c r="U318" s="15" t="s">
        <v>517</v>
      </c>
      <c r="V318" s="15">
        <v>2523</v>
      </c>
      <c r="W318" s="15" t="s">
        <v>518</v>
      </c>
      <c r="X318" s="15">
        <v>8</v>
      </c>
      <c r="Y318" s="15" t="s">
        <v>519</v>
      </c>
      <c r="Z318" s="15">
        <v>6256</v>
      </c>
      <c r="AA318" s="15">
        <v>-1</v>
      </c>
      <c r="AB318" s="15" t="s">
        <v>129</v>
      </c>
      <c r="AD318" s="15">
        <v>6256</v>
      </c>
      <c r="AF318" s="15">
        <v>783</v>
      </c>
      <c r="AG318" s="15">
        <v>783</v>
      </c>
      <c r="AI318" s="15">
        <v>0</v>
      </c>
    </row>
    <row r="319" spans="1:35">
      <c r="A319" s="15" t="s">
        <v>509</v>
      </c>
      <c r="B319" s="15">
        <v>2011</v>
      </c>
      <c r="C319" s="15">
        <v>2011</v>
      </c>
      <c r="D319" s="15">
        <v>2011</v>
      </c>
      <c r="E319" s="15">
        <v>4</v>
      </c>
      <c r="F319" s="15">
        <v>0</v>
      </c>
      <c r="G319" s="15">
        <v>0</v>
      </c>
      <c r="H319" s="15" t="s">
        <v>568</v>
      </c>
      <c r="I319" s="15">
        <v>251</v>
      </c>
      <c r="J319" s="15" t="s">
        <v>113</v>
      </c>
      <c r="K319" s="15" t="s">
        <v>583</v>
      </c>
      <c r="L319" s="15">
        <v>124</v>
      </c>
      <c r="M319" s="15" t="s">
        <v>542</v>
      </c>
      <c r="N319" s="15" t="s">
        <v>543</v>
      </c>
      <c r="O319" s="15">
        <v>0</v>
      </c>
      <c r="P319" s="15" t="s">
        <v>177</v>
      </c>
      <c r="Q319" s="15" t="s">
        <v>514</v>
      </c>
      <c r="R319" s="15" t="s">
        <v>515</v>
      </c>
      <c r="S319" s="15" t="s">
        <v>516</v>
      </c>
      <c r="T319" s="15">
        <v>0</v>
      </c>
      <c r="U319" s="15" t="s">
        <v>517</v>
      </c>
      <c r="V319" s="15">
        <v>2523</v>
      </c>
      <c r="W319" s="15" t="s">
        <v>518</v>
      </c>
      <c r="X319" s="15">
        <v>8</v>
      </c>
      <c r="Y319" s="15" t="s">
        <v>519</v>
      </c>
      <c r="Z319" s="15">
        <v>1232</v>
      </c>
      <c r="AA319" s="15">
        <v>-1</v>
      </c>
      <c r="AB319" s="15" t="s">
        <v>129</v>
      </c>
      <c r="AD319" s="15">
        <v>1232</v>
      </c>
      <c r="AF319" s="15">
        <v>2976</v>
      </c>
      <c r="AG319" s="15">
        <v>2976</v>
      </c>
      <c r="AI319" s="15">
        <v>0</v>
      </c>
    </row>
    <row r="320" spans="1:35">
      <c r="A320" s="15" t="s">
        <v>509</v>
      </c>
      <c r="B320" s="15">
        <v>2011</v>
      </c>
      <c r="C320" s="15">
        <v>2011</v>
      </c>
      <c r="D320" s="15">
        <v>2011</v>
      </c>
      <c r="E320" s="15">
        <v>4</v>
      </c>
      <c r="F320" s="15">
        <v>0</v>
      </c>
      <c r="G320" s="15">
        <v>0</v>
      </c>
      <c r="H320" s="15" t="s">
        <v>568</v>
      </c>
      <c r="I320" s="15">
        <v>251</v>
      </c>
      <c r="J320" s="15" t="s">
        <v>113</v>
      </c>
      <c r="K320" s="15" t="s">
        <v>583</v>
      </c>
      <c r="L320" s="15">
        <v>788</v>
      </c>
      <c r="M320" s="15" t="s">
        <v>729</v>
      </c>
      <c r="N320" s="15" t="s">
        <v>730</v>
      </c>
      <c r="O320" s="15">
        <v>0</v>
      </c>
      <c r="P320" s="15" t="s">
        <v>177</v>
      </c>
      <c r="Q320" s="15" t="s">
        <v>514</v>
      </c>
      <c r="R320" s="15" t="s">
        <v>515</v>
      </c>
      <c r="S320" s="15" t="s">
        <v>516</v>
      </c>
      <c r="T320" s="15">
        <v>0</v>
      </c>
      <c r="U320" s="15" t="s">
        <v>517</v>
      </c>
      <c r="V320" s="15">
        <v>2523</v>
      </c>
      <c r="W320" s="15" t="s">
        <v>518</v>
      </c>
      <c r="X320" s="15">
        <v>8</v>
      </c>
      <c r="Y320" s="15" t="s">
        <v>519</v>
      </c>
      <c r="Z320" s="15">
        <v>32998502</v>
      </c>
      <c r="AA320" s="15">
        <v>-1</v>
      </c>
      <c r="AB320" s="15" t="s">
        <v>129</v>
      </c>
      <c r="AD320" s="15">
        <v>32998502</v>
      </c>
      <c r="AF320" s="15">
        <v>5284064</v>
      </c>
      <c r="AG320" s="15">
        <v>5284064</v>
      </c>
      <c r="AI320" s="15">
        <v>0</v>
      </c>
    </row>
    <row r="321" spans="1:35">
      <c r="A321" s="15" t="s">
        <v>509</v>
      </c>
      <c r="B321" s="15">
        <v>2011</v>
      </c>
      <c r="C321" s="15">
        <v>2011</v>
      </c>
      <c r="D321" s="15">
        <v>2011</v>
      </c>
      <c r="E321" s="15">
        <v>4</v>
      </c>
      <c r="F321" s="15">
        <v>0</v>
      </c>
      <c r="G321" s="15">
        <v>0</v>
      </c>
      <c r="H321" s="15" t="s">
        <v>568</v>
      </c>
      <c r="I321" s="15">
        <v>251</v>
      </c>
      <c r="J321" s="15" t="s">
        <v>113</v>
      </c>
      <c r="K321" s="15" t="s">
        <v>583</v>
      </c>
      <c r="L321" s="15">
        <v>76</v>
      </c>
      <c r="M321" s="15" t="s">
        <v>538</v>
      </c>
      <c r="N321" s="15" t="s">
        <v>539</v>
      </c>
      <c r="O321" s="15">
        <v>0</v>
      </c>
      <c r="P321" s="15" t="s">
        <v>177</v>
      </c>
      <c r="Q321" s="15" t="s">
        <v>514</v>
      </c>
      <c r="R321" s="15" t="s">
        <v>515</v>
      </c>
      <c r="S321" s="15" t="s">
        <v>516</v>
      </c>
      <c r="T321" s="15">
        <v>0</v>
      </c>
      <c r="U321" s="15" t="s">
        <v>517</v>
      </c>
      <c r="V321" s="15">
        <v>2523</v>
      </c>
      <c r="W321" s="15" t="s">
        <v>518</v>
      </c>
      <c r="X321" s="15">
        <v>8</v>
      </c>
      <c r="Y321" s="15" t="s">
        <v>519</v>
      </c>
      <c r="Z321" s="15">
        <v>1170</v>
      </c>
      <c r="AA321" s="15">
        <v>-1</v>
      </c>
      <c r="AB321" s="15" t="s">
        <v>129</v>
      </c>
      <c r="AD321" s="15">
        <v>1170</v>
      </c>
      <c r="AF321" s="15">
        <v>6438</v>
      </c>
      <c r="AG321" s="15">
        <v>6438</v>
      </c>
      <c r="AI321" s="15">
        <v>0</v>
      </c>
    </row>
    <row r="322" spans="1:35">
      <c r="A322" s="15" t="s">
        <v>509</v>
      </c>
      <c r="B322" s="15">
        <v>2011</v>
      </c>
      <c r="C322" s="15">
        <v>2011</v>
      </c>
      <c r="D322" s="15">
        <v>2011</v>
      </c>
      <c r="E322" s="15">
        <v>4</v>
      </c>
      <c r="F322" s="15">
        <v>0</v>
      </c>
      <c r="G322" s="15">
        <v>0</v>
      </c>
      <c r="H322" s="15" t="s">
        <v>568</v>
      </c>
      <c r="I322" s="15">
        <v>251</v>
      </c>
      <c r="J322" s="15" t="s">
        <v>113</v>
      </c>
      <c r="K322" s="15" t="s">
        <v>583</v>
      </c>
      <c r="L322" s="15">
        <v>899</v>
      </c>
      <c r="M322" s="15" t="s">
        <v>520</v>
      </c>
      <c r="N322" s="15" t="s">
        <v>521</v>
      </c>
      <c r="O322" s="15">
        <v>0</v>
      </c>
      <c r="P322" s="15" t="s">
        <v>177</v>
      </c>
      <c r="Q322" s="15" t="s">
        <v>514</v>
      </c>
      <c r="R322" s="15" t="s">
        <v>515</v>
      </c>
      <c r="S322" s="15" t="s">
        <v>516</v>
      </c>
      <c r="T322" s="15">
        <v>0</v>
      </c>
      <c r="U322" s="15" t="s">
        <v>517</v>
      </c>
      <c r="V322" s="15">
        <v>2523</v>
      </c>
      <c r="W322" s="15" t="s">
        <v>518</v>
      </c>
      <c r="X322" s="15">
        <v>8</v>
      </c>
      <c r="Y322" s="15" t="s">
        <v>519</v>
      </c>
      <c r="Z322" s="15">
        <v>2485</v>
      </c>
      <c r="AA322" s="15">
        <v>-1</v>
      </c>
      <c r="AB322" s="15" t="s">
        <v>129</v>
      </c>
      <c r="AD322" s="15">
        <v>2485</v>
      </c>
      <c r="AF322" s="15">
        <v>1519</v>
      </c>
      <c r="AG322" s="15">
        <v>1519</v>
      </c>
      <c r="AI322" s="15">
        <v>0</v>
      </c>
    </row>
    <row r="323" spans="1:35">
      <c r="A323" s="15" t="s">
        <v>509</v>
      </c>
      <c r="B323" s="15">
        <v>2011</v>
      </c>
      <c r="C323" s="15">
        <v>2011</v>
      </c>
      <c r="D323" s="15">
        <v>2011</v>
      </c>
      <c r="E323" s="15">
        <v>4</v>
      </c>
      <c r="F323" s="15">
        <v>0</v>
      </c>
      <c r="G323" s="15">
        <v>0</v>
      </c>
      <c r="H323" s="15" t="s">
        <v>568</v>
      </c>
      <c r="I323" s="15">
        <v>251</v>
      </c>
      <c r="J323" s="15" t="s">
        <v>113</v>
      </c>
      <c r="K323" s="15" t="s">
        <v>583</v>
      </c>
      <c r="L323" s="15">
        <v>764</v>
      </c>
      <c r="M323" s="15" t="s">
        <v>198</v>
      </c>
      <c r="N323" s="15" t="s">
        <v>556</v>
      </c>
      <c r="O323" s="15">
        <v>0</v>
      </c>
      <c r="P323" s="15" t="s">
        <v>177</v>
      </c>
      <c r="Q323" s="15" t="s">
        <v>514</v>
      </c>
      <c r="R323" s="15" t="s">
        <v>515</v>
      </c>
      <c r="S323" s="15" t="s">
        <v>516</v>
      </c>
      <c r="T323" s="15">
        <v>0</v>
      </c>
      <c r="U323" s="15" t="s">
        <v>517</v>
      </c>
      <c r="V323" s="15">
        <v>2523</v>
      </c>
      <c r="W323" s="15" t="s">
        <v>518</v>
      </c>
      <c r="X323" s="15">
        <v>8</v>
      </c>
      <c r="Y323" s="15" t="s">
        <v>519</v>
      </c>
      <c r="Z323" s="15">
        <v>211608078</v>
      </c>
      <c r="AA323" s="15">
        <v>-1</v>
      </c>
      <c r="AB323" s="15" t="s">
        <v>129</v>
      </c>
      <c r="AD323" s="15">
        <v>211608078</v>
      </c>
      <c r="AF323" s="15">
        <v>14075142</v>
      </c>
      <c r="AG323" s="15">
        <v>14075142</v>
      </c>
      <c r="AI323" s="15">
        <v>0</v>
      </c>
    </row>
    <row r="324" spans="1:35">
      <c r="A324" s="15" t="s">
        <v>509</v>
      </c>
      <c r="B324" s="15">
        <v>2011</v>
      </c>
      <c r="C324" s="15">
        <v>2011</v>
      </c>
      <c r="D324" s="15">
        <v>2011</v>
      </c>
      <c r="E324" s="15">
        <v>4</v>
      </c>
      <c r="F324" s="15">
        <v>0</v>
      </c>
      <c r="G324" s="15">
        <v>0</v>
      </c>
      <c r="H324" s="15" t="s">
        <v>568</v>
      </c>
      <c r="I324" s="15">
        <v>251</v>
      </c>
      <c r="J324" s="15" t="s">
        <v>113</v>
      </c>
      <c r="K324" s="15" t="s">
        <v>583</v>
      </c>
      <c r="L324" s="15">
        <v>442</v>
      </c>
      <c r="M324" s="15" t="s">
        <v>688</v>
      </c>
      <c r="N324" s="15" t="s">
        <v>689</v>
      </c>
      <c r="O324" s="15">
        <v>0</v>
      </c>
      <c r="P324" s="15" t="s">
        <v>177</v>
      </c>
      <c r="Q324" s="15" t="s">
        <v>514</v>
      </c>
      <c r="R324" s="15" t="s">
        <v>515</v>
      </c>
      <c r="S324" s="15" t="s">
        <v>516</v>
      </c>
      <c r="T324" s="15">
        <v>0</v>
      </c>
      <c r="U324" s="15" t="s">
        <v>517</v>
      </c>
      <c r="V324" s="15">
        <v>2523</v>
      </c>
      <c r="W324" s="15" t="s">
        <v>518</v>
      </c>
      <c r="X324" s="15">
        <v>8</v>
      </c>
      <c r="Y324" s="15" t="s">
        <v>519</v>
      </c>
      <c r="Z324" s="15">
        <v>401934814</v>
      </c>
      <c r="AA324" s="15">
        <v>-1</v>
      </c>
      <c r="AB324" s="15" t="s">
        <v>129</v>
      </c>
      <c r="AD324" s="15">
        <v>401934814</v>
      </c>
      <c r="AF324" s="15">
        <v>46528054</v>
      </c>
      <c r="AG324" s="15">
        <v>46528054</v>
      </c>
      <c r="AI324" s="15">
        <v>0</v>
      </c>
    </row>
    <row r="325" spans="1:35">
      <c r="A325" s="15" t="s">
        <v>509</v>
      </c>
      <c r="B325" s="15">
        <v>2011</v>
      </c>
      <c r="C325" s="15">
        <v>2011</v>
      </c>
      <c r="D325" s="15">
        <v>2011</v>
      </c>
      <c r="E325" s="15">
        <v>4</v>
      </c>
      <c r="F325" s="15">
        <v>0</v>
      </c>
      <c r="G325" s="15">
        <v>0</v>
      </c>
      <c r="H325" s="15" t="s">
        <v>568</v>
      </c>
      <c r="I325" s="15">
        <v>251</v>
      </c>
      <c r="J325" s="15" t="s">
        <v>113</v>
      </c>
      <c r="K325" s="15" t="s">
        <v>583</v>
      </c>
      <c r="L325" s="15">
        <v>208</v>
      </c>
      <c r="M325" s="15" t="s">
        <v>195</v>
      </c>
      <c r="N325" s="15" t="s">
        <v>572</v>
      </c>
      <c r="O325" s="15">
        <v>0</v>
      </c>
      <c r="P325" s="15" t="s">
        <v>177</v>
      </c>
      <c r="Q325" s="15" t="s">
        <v>514</v>
      </c>
      <c r="R325" s="15" t="s">
        <v>515</v>
      </c>
      <c r="S325" s="15" t="s">
        <v>516</v>
      </c>
      <c r="T325" s="15">
        <v>0</v>
      </c>
      <c r="U325" s="15" t="s">
        <v>517</v>
      </c>
      <c r="V325" s="15">
        <v>2523</v>
      </c>
      <c r="W325" s="15" t="s">
        <v>518</v>
      </c>
      <c r="X325" s="15">
        <v>8</v>
      </c>
      <c r="Y325" s="15" t="s">
        <v>519</v>
      </c>
      <c r="Z325" s="15">
        <v>79799516</v>
      </c>
      <c r="AA325" s="15">
        <v>-1</v>
      </c>
      <c r="AB325" s="15" t="s">
        <v>129</v>
      </c>
      <c r="AD325" s="15">
        <v>79799516</v>
      </c>
      <c r="AF325" s="15">
        <v>10841081</v>
      </c>
      <c r="AG325" s="15">
        <v>10841081</v>
      </c>
      <c r="AI325" s="15">
        <v>0</v>
      </c>
    </row>
    <row r="326" spans="1:35">
      <c r="A326" s="15" t="s">
        <v>509</v>
      </c>
      <c r="B326" s="15">
        <v>2011</v>
      </c>
      <c r="C326" s="15">
        <v>2011</v>
      </c>
      <c r="D326" s="15">
        <v>2011</v>
      </c>
      <c r="E326" s="15">
        <v>4</v>
      </c>
      <c r="F326" s="15">
        <v>0</v>
      </c>
      <c r="G326" s="15">
        <v>0</v>
      </c>
      <c r="H326" s="15" t="s">
        <v>568</v>
      </c>
      <c r="I326" s="15">
        <v>251</v>
      </c>
      <c r="J326" s="15" t="s">
        <v>113</v>
      </c>
      <c r="K326" s="15" t="s">
        <v>583</v>
      </c>
      <c r="L326" s="15">
        <v>752</v>
      </c>
      <c r="M326" s="15" t="s">
        <v>189</v>
      </c>
      <c r="N326" s="15" t="s">
        <v>569</v>
      </c>
      <c r="O326" s="15">
        <v>0</v>
      </c>
      <c r="P326" s="15" t="s">
        <v>177</v>
      </c>
      <c r="Q326" s="15" t="s">
        <v>514</v>
      </c>
      <c r="R326" s="15" t="s">
        <v>515</v>
      </c>
      <c r="S326" s="15" t="s">
        <v>516</v>
      </c>
      <c r="T326" s="15">
        <v>0</v>
      </c>
      <c r="U326" s="15" t="s">
        <v>517</v>
      </c>
      <c r="V326" s="15">
        <v>2523</v>
      </c>
      <c r="W326" s="15" t="s">
        <v>518</v>
      </c>
      <c r="X326" s="15">
        <v>8</v>
      </c>
      <c r="Y326" s="15" t="s">
        <v>519</v>
      </c>
      <c r="Z326" s="15">
        <v>80011</v>
      </c>
      <c r="AA326" s="15">
        <v>-1</v>
      </c>
      <c r="AB326" s="15" t="s">
        <v>129</v>
      </c>
      <c r="AD326" s="15">
        <v>80011</v>
      </c>
      <c r="AF326" s="15">
        <v>14266</v>
      </c>
      <c r="AG326" s="15">
        <v>14266</v>
      </c>
      <c r="AI326" s="15">
        <v>0</v>
      </c>
    </row>
    <row r="327" spans="1:35">
      <c r="A327" s="15" t="s">
        <v>509</v>
      </c>
      <c r="B327" s="15">
        <v>2011</v>
      </c>
      <c r="C327" s="15">
        <v>2011</v>
      </c>
      <c r="D327" s="15">
        <v>2011</v>
      </c>
      <c r="E327" s="15">
        <v>4</v>
      </c>
      <c r="F327" s="15">
        <v>0</v>
      </c>
      <c r="G327" s="15">
        <v>0</v>
      </c>
      <c r="H327" s="15" t="s">
        <v>568</v>
      </c>
      <c r="I327" s="15">
        <v>251</v>
      </c>
      <c r="J327" s="15" t="s">
        <v>113</v>
      </c>
      <c r="K327" s="15" t="s">
        <v>583</v>
      </c>
      <c r="L327" s="15">
        <v>792</v>
      </c>
      <c r="M327" s="15" t="s">
        <v>217</v>
      </c>
      <c r="N327" s="15" t="s">
        <v>573</v>
      </c>
      <c r="O327" s="15">
        <v>0</v>
      </c>
      <c r="P327" s="15" t="s">
        <v>177</v>
      </c>
      <c r="Q327" s="15" t="s">
        <v>514</v>
      </c>
      <c r="R327" s="15" t="s">
        <v>515</v>
      </c>
      <c r="S327" s="15" t="s">
        <v>516</v>
      </c>
      <c r="T327" s="15">
        <v>0</v>
      </c>
      <c r="U327" s="15" t="s">
        <v>517</v>
      </c>
      <c r="V327" s="15">
        <v>2523</v>
      </c>
      <c r="W327" s="15" t="s">
        <v>518</v>
      </c>
      <c r="X327" s="15">
        <v>8</v>
      </c>
      <c r="Y327" s="15" t="s">
        <v>519</v>
      </c>
      <c r="Z327" s="15">
        <v>252996607</v>
      </c>
      <c r="AA327" s="15">
        <v>-1</v>
      </c>
      <c r="AB327" s="15" t="s">
        <v>129</v>
      </c>
      <c r="AD327" s="15">
        <v>252996607</v>
      </c>
      <c r="AF327" s="15">
        <v>25184542</v>
      </c>
      <c r="AG327" s="15">
        <v>25184542</v>
      </c>
      <c r="AI327" s="15">
        <v>0</v>
      </c>
    </row>
    <row r="328" spans="1:35">
      <c r="A328" s="15" t="s">
        <v>509</v>
      </c>
      <c r="B328" s="15">
        <v>2011</v>
      </c>
      <c r="C328" s="15">
        <v>2011</v>
      </c>
      <c r="D328" s="15">
        <v>2011</v>
      </c>
      <c r="E328" s="15">
        <v>4</v>
      </c>
      <c r="F328" s="15">
        <v>0</v>
      </c>
      <c r="G328" s="15">
        <v>0</v>
      </c>
      <c r="H328" s="15" t="s">
        <v>568</v>
      </c>
      <c r="I328" s="15">
        <v>251</v>
      </c>
      <c r="J328" s="15" t="s">
        <v>113</v>
      </c>
      <c r="K328" s="15" t="s">
        <v>583</v>
      </c>
      <c r="L328" s="15">
        <v>392</v>
      </c>
      <c r="M328" s="15" t="s">
        <v>223</v>
      </c>
      <c r="N328" s="15" t="s">
        <v>584</v>
      </c>
      <c r="O328" s="15">
        <v>0</v>
      </c>
      <c r="P328" s="15" t="s">
        <v>177</v>
      </c>
      <c r="Q328" s="15" t="s">
        <v>514</v>
      </c>
      <c r="R328" s="15" t="s">
        <v>515</v>
      </c>
      <c r="S328" s="15" t="s">
        <v>516</v>
      </c>
      <c r="T328" s="15">
        <v>0</v>
      </c>
      <c r="U328" s="15" t="s">
        <v>517</v>
      </c>
      <c r="V328" s="15">
        <v>2523</v>
      </c>
      <c r="W328" s="15" t="s">
        <v>518</v>
      </c>
      <c r="X328" s="15">
        <v>8</v>
      </c>
      <c r="Y328" s="15" t="s">
        <v>519</v>
      </c>
      <c r="Z328" s="15">
        <v>540025</v>
      </c>
      <c r="AA328" s="15">
        <v>-1</v>
      </c>
      <c r="AB328" s="15" t="s">
        <v>129</v>
      </c>
      <c r="AD328" s="15">
        <v>540025</v>
      </c>
      <c r="AF328" s="15">
        <v>465257</v>
      </c>
      <c r="AG328" s="15">
        <v>465257</v>
      </c>
      <c r="AI328" s="15">
        <v>0</v>
      </c>
    </row>
    <row r="329" spans="1:35">
      <c r="A329" s="15" t="s">
        <v>509</v>
      </c>
      <c r="B329" s="15">
        <v>2011</v>
      </c>
      <c r="C329" s="15">
        <v>2011</v>
      </c>
      <c r="D329" s="15">
        <v>2011</v>
      </c>
      <c r="E329" s="15">
        <v>4</v>
      </c>
      <c r="F329" s="15">
        <v>0</v>
      </c>
      <c r="G329" s="15">
        <v>0</v>
      </c>
      <c r="H329" s="15" t="s">
        <v>568</v>
      </c>
      <c r="I329" s="15">
        <v>251</v>
      </c>
      <c r="J329" s="15" t="s">
        <v>113</v>
      </c>
      <c r="K329" s="15" t="s">
        <v>583</v>
      </c>
      <c r="L329" s="15">
        <v>699</v>
      </c>
      <c r="M329" s="15" t="s">
        <v>585</v>
      </c>
      <c r="N329" s="15" t="s">
        <v>586</v>
      </c>
      <c r="O329" s="15">
        <v>0</v>
      </c>
      <c r="P329" s="15" t="s">
        <v>177</v>
      </c>
      <c r="Q329" s="15" t="s">
        <v>514</v>
      </c>
      <c r="R329" s="15" t="s">
        <v>515</v>
      </c>
      <c r="S329" s="15" t="s">
        <v>516</v>
      </c>
      <c r="T329" s="15">
        <v>0</v>
      </c>
      <c r="U329" s="15" t="s">
        <v>517</v>
      </c>
      <c r="V329" s="15">
        <v>2523</v>
      </c>
      <c r="W329" s="15" t="s">
        <v>518</v>
      </c>
      <c r="X329" s="15">
        <v>8</v>
      </c>
      <c r="Y329" s="15" t="s">
        <v>519</v>
      </c>
      <c r="Z329" s="15">
        <v>43003984</v>
      </c>
      <c r="AA329" s="15">
        <v>-1</v>
      </c>
      <c r="AB329" s="15" t="s">
        <v>129</v>
      </c>
      <c r="AD329" s="15">
        <v>43003984</v>
      </c>
      <c r="AF329" s="15">
        <v>3062777</v>
      </c>
      <c r="AG329" s="15">
        <v>3062777</v>
      </c>
      <c r="AI329" s="15">
        <v>0</v>
      </c>
    </row>
    <row r="330" spans="1:35">
      <c r="A330" s="15" t="s">
        <v>509</v>
      </c>
      <c r="B330" s="15">
        <v>2011</v>
      </c>
      <c r="C330" s="15">
        <v>2011</v>
      </c>
      <c r="D330" s="15">
        <v>2011</v>
      </c>
      <c r="E330" s="15">
        <v>4</v>
      </c>
      <c r="F330" s="15">
        <v>0</v>
      </c>
      <c r="G330" s="15">
        <v>0</v>
      </c>
      <c r="H330" s="15" t="s">
        <v>568</v>
      </c>
      <c r="I330" s="15">
        <v>251</v>
      </c>
      <c r="J330" s="15" t="s">
        <v>113</v>
      </c>
      <c r="K330" s="15" t="s">
        <v>583</v>
      </c>
      <c r="L330" s="15">
        <v>616</v>
      </c>
      <c r="M330" s="15" t="s">
        <v>692</v>
      </c>
      <c r="N330" s="15" t="s">
        <v>693</v>
      </c>
      <c r="O330" s="15">
        <v>0</v>
      </c>
      <c r="P330" s="15" t="s">
        <v>177</v>
      </c>
      <c r="Q330" s="15" t="s">
        <v>514</v>
      </c>
      <c r="R330" s="15" t="s">
        <v>515</v>
      </c>
      <c r="S330" s="15" t="s">
        <v>516</v>
      </c>
      <c r="T330" s="15">
        <v>0</v>
      </c>
      <c r="U330" s="15" t="s">
        <v>517</v>
      </c>
      <c r="V330" s="15">
        <v>2523</v>
      </c>
      <c r="W330" s="15" t="s">
        <v>518</v>
      </c>
      <c r="X330" s="15">
        <v>8</v>
      </c>
      <c r="Y330" s="15" t="s">
        <v>519</v>
      </c>
      <c r="Z330" s="15">
        <v>601200</v>
      </c>
      <c r="AA330" s="15">
        <v>-1</v>
      </c>
      <c r="AB330" s="15" t="s">
        <v>129</v>
      </c>
      <c r="AD330" s="15">
        <v>601200</v>
      </c>
      <c r="AF330" s="15">
        <v>554324</v>
      </c>
      <c r="AG330" s="15">
        <v>554324</v>
      </c>
      <c r="AI330" s="15">
        <v>0</v>
      </c>
    </row>
    <row r="331" spans="1:35">
      <c r="A331" s="15" t="s">
        <v>509</v>
      </c>
      <c r="B331" s="15">
        <v>2011</v>
      </c>
      <c r="C331" s="15">
        <v>2011</v>
      </c>
      <c r="D331" s="15">
        <v>2011</v>
      </c>
      <c r="E331" s="15">
        <v>4</v>
      </c>
      <c r="F331" s="15">
        <v>0</v>
      </c>
      <c r="G331" s="15">
        <v>0</v>
      </c>
      <c r="H331" s="15" t="s">
        <v>568</v>
      </c>
      <c r="I331" s="15">
        <v>251</v>
      </c>
      <c r="J331" s="15" t="s">
        <v>113</v>
      </c>
      <c r="K331" s="15" t="s">
        <v>583</v>
      </c>
      <c r="L331" s="15">
        <v>620</v>
      </c>
      <c r="M331" s="15" t="s">
        <v>603</v>
      </c>
      <c r="N331" s="15" t="s">
        <v>604</v>
      </c>
      <c r="O331" s="15">
        <v>0</v>
      </c>
      <c r="P331" s="15" t="s">
        <v>177</v>
      </c>
      <c r="Q331" s="15" t="s">
        <v>514</v>
      </c>
      <c r="R331" s="15" t="s">
        <v>515</v>
      </c>
      <c r="S331" s="15" t="s">
        <v>516</v>
      </c>
      <c r="T331" s="15">
        <v>0</v>
      </c>
      <c r="U331" s="15" t="s">
        <v>517</v>
      </c>
      <c r="V331" s="15">
        <v>2523</v>
      </c>
      <c r="W331" s="15" t="s">
        <v>518</v>
      </c>
      <c r="X331" s="15">
        <v>8</v>
      </c>
      <c r="Y331" s="15" t="s">
        <v>519</v>
      </c>
      <c r="Z331" s="15">
        <v>1074182</v>
      </c>
      <c r="AA331" s="15">
        <v>-1</v>
      </c>
      <c r="AB331" s="15" t="s">
        <v>129</v>
      </c>
      <c r="AD331" s="15">
        <v>1074182</v>
      </c>
      <c r="AF331" s="15">
        <v>338631</v>
      </c>
      <c r="AG331" s="15">
        <v>338631</v>
      </c>
      <c r="AI331" s="15">
        <v>0</v>
      </c>
    </row>
    <row r="332" spans="1:35">
      <c r="A332" s="15" t="s">
        <v>509</v>
      </c>
      <c r="B332" s="15">
        <v>2011</v>
      </c>
      <c r="C332" s="15">
        <v>2011</v>
      </c>
      <c r="D332" s="15">
        <v>2011</v>
      </c>
      <c r="E332" s="15">
        <v>4</v>
      </c>
      <c r="F332" s="15">
        <v>0</v>
      </c>
      <c r="G332" s="15">
        <v>0</v>
      </c>
      <c r="H332" s="15" t="s">
        <v>568</v>
      </c>
      <c r="I332" s="15">
        <v>251</v>
      </c>
      <c r="J332" s="15" t="s">
        <v>113</v>
      </c>
      <c r="K332" s="15" t="s">
        <v>583</v>
      </c>
      <c r="L332" s="15">
        <v>178</v>
      </c>
      <c r="M332" s="15" t="s">
        <v>512</v>
      </c>
      <c r="N332" s="15" t="s">
        <v>513</v>
      </c>
      <c r="O332" s="15">
        <v>0</v>
      </c>
      <c r="P332" s="15" t="s">
        <v>177</v>
      </c>
      <c r="Q332" s="15" t="s">
        <v>514</v>
      </c>
      <c r="R332" s="15" t="s">
        <v>515</v>
      </c>
      <c r="S332" s="15" t="s">
        <v>516</v>
      </c>
      <c r="T332" s="15">
        <v>0</v>
      </c>
      <c r="U332" s="15" t="s">
        <v>517</v>
      </c>
      <c r="V332" s="15">
        <v>2523</v>
      </c>
      <c r="W332" s="15" t="s">
        <v>518</v>
      </c>
      <c r="X332" s="15">
        <v>8</v>
      </c>
      <c r="Y332" s="15" t="s">
        <v>519</v>
      </c>
      <c r="Z332" s="15">
        <v>19</v>
      </c>
      <c r="AA332" s="15">
        <v>-1</v>
      </c>
      <c r="AB332" s="15" t="s">
        <v>129</v>
      </c>
      <c r="AD332" s="15">
        <v>19</v>
      </c>
      <c r="AF332" s="15">
        <v>484</v>
      </c>
      <c r="AG332" s="15">
        <v>484</v>
      </c>
      <c r="AI332" s="15">
        <v>0</v>
      </c>
    </row>
    <row r="333" spans="1:35">
      <c r="A333" s="15" t="s">
        <v>509</v>
      </c>
      <c r="B333" s="15">
        <v>2011</v>
      </c>
      <c r="C333" s="15">
        <v>2011</v>
      </c>
      <c r="D333" s="15">
        <v>2011</v>
      </c>
      <c r="E333" s="15">
        <v>4</v>
      </c>
      <c r="F333" s="15">
        <v>0</v>
      </c>
      <c r="G333" s="15">
        <v>0</v>
      </c>
      <c r="H333" s="15" t="s">
        <v>568</v>
      </c>
      <c r="I333" s="15">
        <v>251</v>
      </c>
      <c r="J333" s="15" t="s">
        <v>113</v>
      </c>
      <c r="K333" s="15" t="s">
        <v>583</v>
      </c>
      <c r="L333" s="15">
        <v>36</v>
      </c>
      <c r="M333" s="15" t="s">
        <v>110</v>
      </c>
      <c r="N333" s="15" t="s">
        <v>511</v>
      </c>
      <c r="O333" s="15">
        <v>0</v>
      </c>
      <c r="P333" s="15" t="s">
        <v>177</v>
      </c>
      <c r="Q333" s="15" t="s">
        <v>514</v>
      </c>
      <c r="R333" s="15" t="s">
        <v>515</v>
      </c>
      <c r="S333" s="15" t="s">
        <v>516</v>
      </c>
      <c r="T333" s="15">
        <v>0</v>
      </c>
      <c r="U333" s="15" t="s">
        <v>517</v>
      </c>
      <c r="V333" s="15">
        <v>2523</v>
      </c>
      <c r="W333" s="15" t="s">
        <v>518</v>
      </c>
      <c r="X333" s="15">
        <v>8</v>
      </c>
      <c r="Y333" s="15" t="s">
        <v>519</v>
      </c>
      <c r="Z333" s="15">
        <v>24</v>
      </c>
      <c r="AA333" s="15">
        <v>-1</v>
      </c>
      <c r="AB333" s="15" t="s">
        <v>129</v>
      </c>
      <c r="AD333" s="15">
        <v>24</v>
      </c>
      <c r="AF333" s="15">
        <v>434</v>
      </c>
      <c r="AG333" s="15">
        <v>434</v>
      </c>
      <c r="AI333" s="15">
        <v>0</v>
      </c>
    </row>
    <row r="334" spans="1:35">
      <c r="A334" s="15" t="s">
        <v>509</v>
      </c>
      <c r="B334" s="15">
        <v>2011</v>
      </c>
      <c r="C334" s="15">
        <v>2011</v>
      </c>
      <c r="D334" s="15">
        <v>2011</v>
      </c>
      <c r="E334" s="15">
        <v>4</v>
      </c>
      <c r="F334" s="15">
        <v>0</v>
      </c>
      <c r="G334" s="15">
        <v>0</v>
      </c>
      <c r="H334" s="15" t="s">
        <v>568</v>
      </c>
      <c r="I334" s="15">
        <v>251</v>
      </c>
      <c r="J334" s="15" t="s">
        <v>113</v>
      </c>
      <c r="K334" s="15" t="s">
        <v>583</v>
      </c>
      <c r="L334" s="15">
        <v>842</v>
      </c>
      <c r="M334" s="15" t="s">
        <v>593</v>
      </c>
      <c r="N334" s="15" t="s">
        <v>593</v>
      </c>
      <c r="O334" s="15">
        <v>0</v>
      </c>
      <c r="P334" s="15" t="s">
        <v>177</v>
      </c>
      <c r="Q334" s="15" t="s">
        <v>514</v>
      </c>
      <c r="R334" s="15" t="s">
        <v>515</v>
      </c>
      <c r="S334" s="15" t="s">
        <v>516</v>
      </c>
      <c r="T334" s="15">
        <v>0</v>
      </c>
      <c r="U334" s="15" t="s">
        <v>517</v>
      </c>
      <c r="V334" s="15">
        <v>2523</v>
      </c>
      <c r="W334" s="15" t="s">
        <v>518</v>
      </c>
      <c r="X334" s="15">
        <v>8</v>
      </c>
      <c r="Y334" s="15" t="s">
        <v>519</v>
      </c>
      <c r="Z334" s="15">
        <v>3417963</v>
      </c>
      <c r="AA334" s="15">
        <v>-1</v>
      </c>
      <c r="AB334" s="15" t="s">
        <v>129</v>
      </c>
      <c r="AD334" s="15">
        <v>3417963</v>
      </c>
      <c r="AF334" s="15">
        <v>286023</v>
      </c>
      <c r="AG334" s="15">
        <v>286023</v>
      </c>
      <c r="AI334" s="15">
        <v>0</v>
      </c>
    </row>
    <row r="335" spans="1:35">
      <c r="A335" s="15" t="s">
        <v>509</v>
      </c>
      <c r="B335" s="15">
        <v>2011</v>
      </c>
      <c r="C335" s="15">
        <v>2011</v>
      </c>
      <c r="D335" s="15">
        <v>2011</v>
      </c>
      <c r="E335" s="15">
        <v>4</v>
      </c>
      <c r="F335" s="15">
        <v>0</v>
      </c>
      <c r="G335" s="15">
        <v>0</v>
      </c>
      <c r="H335" s="15" t="s">
        <v>568</v>
      </c>
      <c r="I335" s="15">
        <v>251</v>
      </c>
      <c r="J335" s="15" t="s">
        <v>113</v>
      </c>
      <c r="K335" s="15" t="s">
        <v>583</v>
      </c>
      <c r="L335" s="15">
        <v>156</v>
      </c>
      <c r="M335" s="15" t="s">
        <v>183</v>
      </c>
      <c r="N335" s="15" t="s">
        <v>562</v>
      </c>
      <c r="O335" s="15">
        <v>0</v>
      </c>
      <c r="P335" s="15" t="s">
        <v>177</v>
      </c>
      <c r="Q335" s="15" t="s">
        <v>514</v>
      </c>
      <c r="R335" s="15" t="s">
        <v>515</v>
      </c>
      <c r="S335" s="15" t="s">
        <v>516</v>
      </c>
      <c r="T335" s="15">
        <v>0</v>
      </c>
      <c r="U335" s="15" t="s">
        <v>517</v>
      </c>
      <c r="V335" s="15">
        <v>2523</v>
      </c>
      <c r="W335" s="15" t="s">
        <v>518</v>
      </c>
      <c r="X335" s="15">
        <v>8</v>
      </c>
      <c r="Y335" s="15" t="s">
        <v>519</v>
      </c>
      <c r="Z335" s="15">
        <v>13719952</v>
      </c>
      <c r="AA335" s="15">
        <v>-1</v>
      </c>
      <c r="AB335" s="15" t="s">
        <v>129</v>
      </c>
      <c r="AD335" s="15">
        <v>13719952</v>
      </c>
      <c r="AF335" s="15">
        <v>5386832</v>
      </c>
      <c r="AG335" s="15">
        <v>5386832</v>
      </c>
      <c r="AI335" s="15">
        <v>0</v>
      </c>
    </row>
    <row r="336" spans="1:35">
      <c r="A336" s="15" t="s">
        <v>509</v>
      </c>
      <c r="B336" s="15">
        <v>2011</v>
      </c>
      <c r="C336" s="15">
        <v>2011</v>
      </c>
      <c r="D336" s="15">
        <v>2011</v>
      </c>
      <c r="E336" s="15">
        <v>4</v>
      </c>
      <c r="F336" s="15">
        <v>0</v>
      </c>
      <c r="G336" s="15">
        <v>0</v>
      </c>
      <c r="H336" s="15" t="s">
        <v>568</v>
      </c>
      <c r="I336" s="15">
        <v>251</v>
      </c>
      <c r="J336" s="15" t="s">
        <v>113</v>
      </c>
      <c r="K336" s="15" t="s">
        <v>583</v>
      </c>
      <c r="L336" s="15">
        <v>251</v>
      </c>
      <c r="M336" s="15" t="s">
        <v>113</v>
      </c>
      <c r="N336" s="15" t="s">
        <v>583</v>
      </c>
      <c r="O336" s="15">
        <v>0</v>
      </c>
      <c r="P336" s="15" t="s">
        <v>177</v>
      </c>
      <c r="Q336" s="15" t="s">
        <v>514</v>
      </c>
      <c r="R336" s="15" t="s">
        <v>515</v>
      </c>
      <c r="S336" s="15" t="s">
        <v>516</v>
      </c>
      <c r="T336" s="15">
        <v>0</v>
      </c>
      <c r="U336" s="15" t="s">
        <v>517</v>
      </c>
      <c r="V336" s="15">
        <v>2523</v>
      </c>
      <c r="W336" s="15" t="s">
        <v>518</v>
      </c>
      <c r="X336" s="15">
        <v>8</v>
      </c>
      <c r="Y336" s="15" t="s">
        <v>519</v>
      </c>
      <c r="Z336" s="15">
        <v>12103850</v>
      </c>
      <c r="AA336" s="15">
        <v>-1</v>
      </c>
      <c r="AB336" s="15" t="s">
        <v>129</v>
      </c>
      <c r="AD336" s="15">
        <v>12103850</v>
      </c>
      <c r="AF336" s="15">
        <v>1618691</v>
      </c>
      <c r="AG336" s="15">
        <v>1618691</v>
      </c>
      <c r="AI336" s="15">
        <v>0</v>
      </c>
    </row>
    <row r="337" spans="1:35">
      <c r="A337" s="15" t="s">
        <v>509</v>
      </c>
      <c r="B337" s="15">
        <v>2011</v>
      </c>
      <c r="C337" s="15">
        <v>2011</v>
      </c>
      <c r="D337" s="15">
        <v>2011</v>
      </c>
      <c r="E337" s="15">
        <v>4</v>
      </c>
      <c r="F337" s="15">
        <v>0</v>
      </c>
      <c r="G337" s="15">
        <v>0</v>
      </c>
      <c r="H337" s="15" t="s">
        <v>568</v>
      </c>
      <c r="I337" s="15">
        <v>251</v>
      </c>
      <c r="J337" s="15" t="s">
        <v>113</v>
      </c>
      <c r="K337" s="15" t="s">
        <v>583</v>
      </c>
      <c r="L337" s="15">
        <v>148</v>
      </c>
      <c r="M337" s="15" t="s">
        <v>628</v>
      </c>
      <c r="N337" s="15" t="s">
        <v>629</v>
      </c>
      <c r="O337" s="15">
        <v>0</v>
      </c>
      <c r="P337" s="15" t="s">
        <v>177</v>
      </c>
      <c r="Q337" s="15" t="s">
        <v>514</v>
      </c>
      <c r="R337" s="15" t="s">
        <v>515</v>
      </c>
      <c r="S337" s="15" t="s">
        <v>516</v>
      </c>
      <c r="T337" s="15">
        <v>0</v>
      </c>
      <c r="U337" s="15" t="s">
        <v>517</v>
      </c>
      <c r="V337" s="15">
        <v>2523</v>
      </c>
      <c r="W337" s="15" t="s">
        <v>518</v>
      </c>
      <c r="X337" s="15">
        <v>8</v>
      </c>
      <c r="Y337" s="15" t="s">
        <v>519</v>
      </c>
      <c r="Z337" s="15">
        <v>50</v>
      </c>
      <c r="AA337" s="15">
        <v>-1</v>
      </c>
      <c r="AB337" s="15" t="s">
        <v>129</v>
      </c>
      <c r="AD337" s="15">
        <v>50</v>
      </c>
      <c r="AF337" s="15">
        <v>1</v>
      </c>
      <c r="AG337" s="15">
        <v>1</v>
      </c>
      <c r="AI337" s="15">
        <v>0</v>
      </c>
    </row>
    <row r="338" spans="1:35">
      <c r="A338" s="15" t="s">
        <v>509</v>
      </c>
      <c r="B338" s="15">
        <v>2011</v>
      </c>
      <c r="C338" s="15">
        <v>2011</v>
      </c>
      <c r="D338" s="15">
        <v>2011</v>
      </c>
      <c r="E338" s="15">
        <v>4</v>
      </c>
      <c r="F338" s="15">
        <v>0</v>
      </c>
      <c r="G338" s="15">
        <v>0</v>
      </c>
      <c r="H338" s="15" t="s">
        <v>568</v>
      </c>
      <c r="I338" s="15">
        <v>251</v>
      </c>
      <c r="J338" s="15" t="s">
        <v>113</v>
      </c>
      <c r="K338" s="15" t="s">
        <v>583</v>
      </c>
      <c r="L338" s="15">
        <v>528</v>
      </c>
      <c r="M338" s="15" t="s">
        <v>581</v>
      </c>
      <c r="N338" s="15" t="s">
        <v>582</v>
      </c>
      <c r="O338" s="15">
        <v>0</v>
      </c>
      <c r="P338" s="15" t="s">
        <v>177</v>
      </c>
      <c r="Q338" s="15" t="s">
        <v>514</v>
      </c>
      <c r="R338" s="15" t="s">
        <v>515</v>
      </c>
      <c r="S338" s="15" t="s">
        <v>516</v>
      </c>
      <c r="T338" s="15">
        <v>0</v>
      </c>
      <c r="U338" s="15" t="s">
        <v>517</v>
      </c>
      <c r="V338" s="15">
        <v>2523</v>
      </c>
      <c r="W338" s="15" t="s">
        <v>518</v>
      </c>
      <c r="X338" s="15">
        <v>8</v>
      </c>
      <c r="Y338" s="15" t="s">
        <v>519</v>
      </c>
      <c r="Z338" s="15">
        <v>34023795</v>
      </c>
      <c r="AA338" s="15">
        <v>-1</v>
      </c>
      <c r="AB338" s="15" t="s">
        <v>129</v>
      </c>
      <c r="AD338" s="15">
        <v>34023795</v>
      </c>
      <c r="AF338" s="15">
        <v>5603389</v>
      </c>
      <c r="AG338" s="15">
        <v>5603389</v>
      </c>
      <c r="AI338" s="15">
        <v>0</v>
      </c>
    </row>
    <row r="339" spans="1:35">
      <c r="A339" s="15" t="s">
        <v>509</v>
      </c>
      <c r="B339" s="15">
        <v>2011</v>
      </c>
      <c r="C339" s="15">
        <v>2011</v>
      </c>
      <c r="D339" s="15">
        <v>2011</v>
      </c>
      <c r="E339" s="15">
        <v>4</v>
      </c>
      <c r="F339" s="15">
        <v>0</v>
      </c>
      <c r="G339" s="15">
        <v>0</v>
      </c>
      <c r="H339" s="15" t="s">
        <v>568</v>
      </c>
      <c r="I339" s="15">
        <v>251</v>
      </c>
      <c r="J339" s="15" t="s">
        <v>113</v>
      </c>
      <c r="K339" s="15" t="s">
        <v>583</v>
      </c>
      <c r="L339" s="15">
        <v>826</v>
      </c>
      <c r="M339" s="15" t="s">
        <v>589</v>
      </c>
      <c r="N339" s="15" t="s">
        <v>590</v>
      </c>
      <c r="O339" s="15">
        <v>0</v>
      </c>
      <c r="P339" s="15" t="s">
        <v>177</v>
      </c>
      <c r="Q339" s="15" t="s">
        <v>514</v>
      </c>
      <c r="R339" s="15" t="s">
        <v>515</v>
      </c>
      <c r="S339" s="15" t="s">
        <v>516</v>
      </c>
      <c r="T339" s="15">
        <v>0</v>
      </c>
      <c r="U339" s="15" t="s">
        <v>517</v>
      </c>
      <c r="V339" s="15">
        <v>2523</v>
      </c>
      <c r="W339" s="15" t="s">
        <v>518</v>
      </c>
      <c r="X339" s="15">
        <v>8</v>
      </c>
      <c r="Y339" s="15" t="s">
        <v>519</v>
      </c>
      <c r="Z339" s="15">
        <v>5719456</v>
      </c>
      <c r="AA339" s="15">
        <v>-1</v>
      </c>
      <c r="AB339" s="15" t="s">
        <v>129</v>
      </c>
      <c r="AD339" s="15">
        <v>5719456</v>
      </c>
      <c r="AF339" s="15">
        <v>4549249</v>
      </c>
      <c r="AG339" s="15">
        <v>4549249</v>
      </c>
      <c r="AI339" s="15">
        <v>0</v>
      </c>
    </row>
    <row r="340" spans="1:35">
      <c r="A340" s="15" t="s">
        <v>509</v>
      </c>
      <c r="B340" s="15">
        <v>2011</v>
      </c>
      <c r="C340" s="15">
        <v>2011</v>
      </c>
      <c r="D340" s="15">
        <v>2011</v>
      </c>
      <c r="E340" s="15">
        <v>4</v>
      </c>
      <c r="F340" s="15">
        <v>0</v>
      </c>
      <c r="G340" s="15">
        <v>0</v>
      </c>
      <c r="H340" s="15" t="s">
        <v>568</v>
      </c>
      <c r="I340" s="15">
        <v>251</v>
      </c>
      <c r="J340" s="15" t="s">
        <v>113</v>
      </c>
      <c r="K340" s="15" t="s">
        <v>583</v>
      </c>
      <c r="L340" s="15">
        <v>724</v>
      </c>
      <c r="M340" s="15" t="s">
        <v>214</v>
      </c>
      <c r="N340" s="15" t="s">
        <v>580</v>
      </c>
      <c r="O340" s="15">
        <v>0</v>
      </c>
      <c r="P340" s="15" t="s">
        <v>177</v>
      </c>
      <c r="Q340" s="15" t="s">
        <v>514</v>
      </c>
      <c r="R340" s="15" t="s">
        <v>515</v>
      </c>
      <c r="S340" s="15" t="s">
        <v>516</v>
      </c>
      <c r="T340" s="15">
        <v>0</v>
      </c>
      <c r="U340" s="15" t="s">
        <v>517</v>
      </c>
      <c r="V340" s="15">
        <v>2523</v>
      </c>
      <c r="W340" s="15" t="s">
        <v>518</v>
      </c>
      <c r="X340" s="15">
        <v>8</v>
      </c>
      <c r="Y340" s="15" t="s">
        <v>519</v>
      </c>
      <c r="Z340" s="15">
        <v>664536389</v>
      </c>
      <c r="AA340" s="15">
        <v>-1</v>
      </c>
      <c r="AB340" s="15" t="s">
        <v>129</v>
      </c>
      <c r="AD340" s="15">
        <v>664536389</v>
      </c>
      <c r="AF340" s="15">
        <v>72970879</v>
      </c>
      <c r="AG340" s="15">
        <v>72970879</v>
      </c>
      <c r="AI340" s="15">
        <v>0</v>
      </c>
    </row>
    <row r="341" spans="1:35">
      <c r="A341" s="15" t="s">
        <v>509</v>
      </c>
      <c r="B341" s="15">
        <v>2011</v>
      </c>
      <c r="C341" s="15">
        <v>2011</v>
      </c>
      <c r="D341" s="15">
        <v>2011</v>
      </c>
      <c r="E341" s="15">
        <v>4</v>
      </c>
      <c r="F341" s="15">
        <v>0</v>
      </c>
      <c r="G341" s="15">
        <v>0</v>
      </c>
      <c r="H341" s="15" t="s">
        <v>568</v>
      </c>
      <c r="I341" s="15">
        <v>251</v>
      </c>
      <c r="J341" s="15" t="s">
        <v>113</v>
      </c>
      <c r="K341" s="15" t="s">
        <v>583</v>
      </c>
      <c r="L341" s="15">
        <v>380</v>
      </c>
      <c r="M341" s="15" t="s">
        <v>587</v>
      </c>
      <c r="N341" s="15" t="s">
        <v>588</v>
      </c>
      <c r="O341" s="15">
        <v>0</v>
      </c>
      <c r="P341" s="15" t="s">
        <v>177</v>
      </c>
      <c r="Q341" s="15" t="s">
        <v>514</v>
      </c>
      <c r="R341" s="15" t="s">
        <v>515</v>
      </c>
      <c r="S341" s="15" t="s">
        <v>516</v>
      </c>
      <c r="T341" s="15">
        <v>0</v>
      </c>
      <c r="U341" s="15" t="s">
        <v>517</v>
      </c>
      <c r="V341" s="15">
        <v>2523</v>
      </c>
      <c r="W341" s="15" t="s">
        <v>518</v>
      </c>
      <c r="X341" s="15">
        <v>8</v>
      </c>
      <c r="Y341" s="15" t="s">
        <v>519</v>
      </c>
      <c r="Z341" s="15">
        <v>304019605</v>
      </c>
      <c r="AA341" s="15">
        <v>-1</v>
      </c>
      <c r="AB341" s="15" t="s">
        <v>129</v>
      </c>
      <c r="AD341" s="15">
        <v>304019605</v>
      </c>
      <c r="AF341" s="15">
        <v>31810762</v>
      </c>
      <c r="AG341" s="15">
        <v>31810762</v>
      </c>
      <c r="AI341" s="15">
        <v>0</v>
      </c>
    </row>
    <row r="342" spans="1:35">
      <c r="A342" s="15" t="s">
        <v>509</v>
      </c>
      <c r="B342" s="15">
        <v>2011</v>
      </c>
      <c r="C342" s="15">
        <v>2011</v>
      </c>
      <c r="D342" s="15">
        <v>2011</v>
      </c>
      <c r="E342" s="15">
        <v>4</v>
      </c>
      <c r="F342" s="15">
        <v>0</v>
      </c>
      <c r="G342" s="15">
        <v>0</v>
      </c>
      <c r="H342" s="15" t="s">
        <v>568</v>
      </c>
      <c r="I342" s="15">
        <v>251</v>
      </c>
      <c r="J342" s="15" t="s">
        <v>113</v>
      </c>
      <c r="K342" s="15" t="s">
        <v>583</v>
      </c>
      <c r="L342" s="15">
        <v>56</v>
      </c>
      <c r="M342" s="15" t="s">
        <v>694</v>
      </c>
      <c r="N342" s="15" t="s">
        <v>695</v>
      </c>
      <c r="O342" s="15">
        <v>0</v>
      </c>
      <c r="P342" s="15" t="s">
        <v>177</v>
      </c>
      <c r="Q342" s="15" t="s">
        <v>514</v>
      </c>
      <c r="R342" s="15" t="s">
        <v>515</v>
      </c>
      <c r="S342" s="15" t="s">
        <v>516</v>
      </c>
      <c r="T342" s="15">
        <v>0</v>
      </c>
      <c r="U342" s="15" t="s">
        <v>517</v>
      </c>
      <c r="V342" s="15">
        <v>2523</v>
      </c>
      <c r="W342" s="15" t="s">
        <v>518</v>
      </c>
      <c r="X342" s="15">
        <v>8</v>
      </c>
      <c r="Y342" s="15" t="s">
        <v>519</v>
      </c>
      <c r="Z342" s="15">
        <v>1112611474</v>
      </c>
      <c r="AA342" s="15">
        <v>-1</v>
      </c>
      <c r="AB342" s="15" t="s">
        <v>129</v>
      </c>
      <c r="AD342" s="15">
        <v>1112611474</v>
      </c>
      <c r="AF342" s="15">
        <v>111001306</v>
      </c>
      <c r="AG342" s="15">
        <v>111001306</v>
      </c>
      <c r="AI342" s="15">
        <v>0</v>
      </c>
    </row>
    <row r="343" spans="1:35">
      <c r="A343" s="15" t="s">
        <v>509</v>
      </c>
      <c r="B343" s="15">
        <v>2011</v>
      </c>
      <c r="C343" s="15">
        <v>2011</v>
      </c>
      <c r="D343" s="15">
        <v>2011</v>
      </c>
      <c r="E343" s="15">
        <v>4</v>
      </c>
      <c r="F343" s="15">
        <v>0</v>
      </c>
      <c r="G343" s="15">
        <v>0</v>
      </c>
      <c r="H343" s="15" t="s">
        <v>568</v>
      </c>
      <c r="I343" s="15">
        <v>251</v>
      </c>
      <c r="J343" s="15" t="s">
        <v>113</v>
      </c>
      <c r="K343" s="15" t="s">
        <v>583</v>
      </c>
      <c r="L343" s="15">
        <v>276</v>
      </c>
      <c r="M343" s="15" t="s">
        <v>591</v>
      </c>
      <c r="N343" s="15" t="s">
        <v>592</v>
      </c>
      <c r="O343" s="15">
        <v>0</v>
      </c>
      <c r="P343" s="15" t="s">
        <v>177</v>
      </c>
      <c r="Q343" s="15" t="s">
        <v>514</v>
      </c>
      <c r="R343" s="15" t="s">
        <v>515</v>
      </c>
      <c r="S343" s="15" t="s">
        <v>516</v>
      </c>
      <c r="T343" s="15">
        <v>0</v>
      </c>
      <c r="U343" s="15" t="s">
        <v>517</v>
      </c>
      <c r="V343" s="15">
        <v>2523</v>
      </c>
      <c r="W343" s="15" t="s">
        <v>518</v>
      </c>
      <c r="X343" s="15">
        <v>8</v>
      </c>
      <c r="Y343" s="15" t="s">
        <v>519</v>
      </c>
      <c r="Z343" s="15">
        <v>489466487</v>
      </c>
      <c r="AA343" s="15">
        <v>-1</v>
      </c>
      <c r="AB343" s="15" t="s">
        <v>129</v>
      </c>
      <c r="AD343" s="15">
        <v>489466487</v>
      </c>
      <c r="AF343" s="15">
        <v>60812012</v>
      </c>
      <c r="AG343" s="15">
        <v>60812012</v>
      </c>
      <c r="AI343" s="15">
        <v>0</v>
      </c>
    </row>
    <row r="344" spans="1:35">
      <c r="A344" s="15" t="s">
        <v>509</v>
      </c>
      <c r="B344" s="15">
        <v>2011</v>
      </c>
      <c r="C344" s="15">
        <v>2011</v>
      </c>
      <c r="D344" s="15">
        <v>2011</v>
      </c>
      <c r="E344" s="15">
        <v>4</v>
      </c>
      <c r="F344" s="15">
        <v>0</v>
      </c>
      <c r="G344" s="15">
        <v>0</v>
      </c>
      <c r="H344" s="15" t="s">
        <v>568</v>
      </c>
      <c r="I344" s="15">
        <v>251</v>
      </c>
      <c r="J344" s="15" t="s">
        <v>113</v>
      </c>
      <c r="K344" s="15" t="s">
        <v>583</v>
      </c>
      <c r="L344" s="15">
        <v>480</v>
      </c>
      <c r="M344" s="15" t="s">
        <v>652</v>
      </c>
      <c r="N344" s="15" t="s">
        <v>653</v>
      </c>
      <c r="O344" s="15">
        <v>0</v>
      </c>
      <c r="P344" s="15" t="s">
        <v>177</v>
      </c>
      <c r="Q344" s="15" t="s">
        <v>514</v>
      </c>
      <c r="R344" s="15" t="s">
        <v>515</v>
      </c>
      <c r="S344" s="15" t="s">
        <v>516</v>
      </c>
      <c r="T344" s="15">
        <v>0</v>
      </c>
      <c r="U344" s="15" t="s">
        <v>517</v>
      </c>
      <c r="V344" s="15">
        <v>2523</v>
      </c>
      <c r="W344" s="15" t="s">
        <v>518</v>
      </c>
      <c r="X344" s="15">
        <v>8</v>
      </c>
      <c r="Y344" s="15" t="s">
        <v>519</v>
      </c>
      <c r="Z344" s="15">
        <v>20</v>
      </c>
      <c r="AA344" s="15">
        <v>-1</v>
      </c>
      <c r="AB344" s="15" t="s">
        <v>129</v>
      </c>
      <c r="AD344" s="15">
        <v>20</v>
      </c>
      <c r="AF344" s="15">
        <v>99</v>
      </c>
      <c r="AG344" s="15">
        <v>99</v>
      </c>
      <c r="AI344" s="15">
        <v>0</v>
      </c>
    </row>
    <row r="345" spans="1:35">
      <c r="A345" s="15" t="s">
        <v>509</v>
      </c>
      <c r="B345" s="15">
        <v>2011</v>
      </c>
      <c r="C345" s="15">
        <v>2011</v>
      </c>
      <c r="D345" s="15">
        <v>2011</v>
      </c>
      <c r="E345" s="15">
        <v>4</v>
      </c>
      <c r="F345" s="15">
        <v>0</v>
      </c>
      <c r="G345" s="15">
        <v>0</v>
      </c>
      <c r="H345" s="15" t="s">
        <v>568</v>
      </c>
      <c r="I345" s="15">
        <v>251</v>
      </c>
      <c r="J345" s="15" t="s">
        <v>113</v>
      </c>
      <c r="K345" s="15" t="s">
        <v>583</v>
      </c>
      <c r="L345" s="15">
        <v>398</v>
      </c>
      <c r="M345" s="15" t="s">
        <v>731</v>
      </c>
      <c r="N345" s="15" t="s">
        <v>732</v>
      </c>
      <c r="O345" s="15">
        <v>0</v>
      </c>
      <c r="P345" s="15" t="s">
        <v>177</v>
      </c>
      <c r="Q345" s="15" t="s">
        <v>514</v>
      </c>
      <c r="R345" s="15" t="s">
        <v>515</v>
      </c>
      <c r="S345" s="15" t="s">
        <v>516</v>
      </c>
      <c r="T345" s="15">
        <v>0</v>
      </c>
      <c r="U345" s="15" t="s">
        <v>517</v>
      </c>
      <c r="V345" s="15">
        <v>2523</v>
      </c>
      <c r="W345" s="15" t="s">
        <v>518</v>
      </c>
      <c r="X345" s="15">
        <v>8</v>
      </c>
      <c r="Y345" s="15" t="s">
        <v>519</v>
      </c>
      <c r="Z345" s="15">
        <v>5</v>
      </c>
      <c r="AA345" s="15">
        <v>-1</v>
      </c>
      <c r="AB345" s="15" t="s">
        <v>129</v>
      </c>
      <c r="AD345" s="15">
        <v>5</v>
      </c>
      <c r="AF345" s="15">
        <v>253</v>
      </c>
      <c r="AG345" s="15">
        <v>253</v>
      </c>
      <c r="AI345" s="15">
        <v>0</v>
      </c>
    </row>
    <row r="346" spans="1:35">
      <c r="A346" s="15" t="s">
        <v>509</v>
      </c>
      <c r="B346" s="15">
        <v>2011</v>
      </c>
      <c r="C346" s="15">
        <v>2011</v>
      </c>
      <c r="D346" s="15">
        <v>2011</v>
      </c>
      <c r="E346" s="15">
        <v>4</v>
      </c>
      <c r="F346" s="15">
        <v>0</v>
      </c>
      <c r="G346" s="15">
        <v>0</v>
      </c>
      <c r="H346" s="15" t="s">
        <v>568</v>
      </c>
      <c r="I346" s="15">
        <v>251</v>
      </c>
      <c r="J346" s="15" t="s">
        <v>113</v>
      </c>
      <c r="K346" s="15" t="s">
        <v>583</v>
      </c>
      <c r="L346" s="15">
        <v>31</v>
      </c>
      <c r="M346" s="15" t="s">
        <v>733</v>
      </c>
      <c r="N346" s="15" t="s">
        <v>734</v>
      </c>
      <c r="O346" s="15">
        <v>0</v>
      </c>
      <c r="P346" s="15" t="s">
        <v>177</v>
      </c>
      <c r="Q346" s="15" t="s">
        <v>514</v>
      </c>
      <c r="R346" s="15" t="s">
        <v>515</v>
      </c>
      <c r="S346" s="15" t="s">
        <v>516</v>
      </c>
      <c r="T346" s="15">
        <v>0</v>
      </c>
      <c r="U346" s="15" t="s">
        <v>517</v>
      </c>
      <c r="V346" s="15">
        <v>2523</v>
      </c>
      <c r="W346" s="15" t="s">
        <v>518</v>
      </c>
      <c r="X346" s="15">
        <v>8</v>
      </c>
      <c r="Y346" s="15" t="s">
        <v>519</v>
      </c>
      <c r="Z346" s="15">
        <v>4</v>
      </c>
      <c r="AA346" s="15">
        <v>-1</v>
      </c>
      <c r="AB346" s="15" t="s">
        <v>129</v>
      </c>
      <c r="AD346" s="15">
        <v>4</v>
      </c>
      <c r="AF346" s="15">
        <v>58</v>
      </c>
      <c r="AG346" s="15">
        <v>58</v>
      </c>
      <c r="AI346" s="15">
        <v>0</v>
      </c>
    </row>
    <row r="347" spans="1:35">
      <c r="A347" s="15" t="s">
        <v>594</v>
      </c>
      <c r="B347" s="15">
        <v>2012</v>
      </c>
      <c r="C347" s="15">
        <v>2012</v>
      </c>
      <c r="D347" s="15">
        <v>2012</v>
      </c>
      <c r="E347" s="15">
        <v>4</v>
      </c>
      <c r="F347" s="15">
        <v>0</v>
      </c>
      <c r="G347" s="15">
        <v>0</v>
      </c>
      <c r="H347" s="15" t="s">
        <v>605</v>
      </c>
      <c r="I347" s="15">
        <v>251</v>
      </c>
      <c r="J347" s="15" t="s">
        <v>113</v>
      </c>
      <c r="K347" s="15" t="s">
        <v>583</v>
      </c>
      <c r="L347" s="15">
        <v>251</v>
      </c>
      <c r="M347" s="15" t="s">
        <v>113</v>
      </c>
      <c r="N347" s="15" t="s">
        <v>583</v>
      </c>
      <c r="O347" s="15">
        <v>0</v>
      </c>
      <c r="P347" s="15" t="s">
        <v>177</v>
      </c>
      <c r="Q347" s="15" t="s">
        <v>514</v>
      </c>
      <c r="R347" s="15" t="s">
        <v>515</v>
      </c>
      <c r="S347" s="15" t="s">
        <v>516</v>
      </c>
      <c r="T347" s="15">
        <v>0</v>
      </c>
      <c r="U347" s="15" t="s">
        <v>517</v>
      </c>
      <c r="V347" s="15">
        <v>2523</v>
      </c>
      <c r="W347" s="15" t="s">
        <v>518</v>
      </c>
      <c r="X347" s="15">
        <v>8</v>
      </c>
      <c r="Y347" s="15" t="s">
        <v>519</v>
      </c>
      <c r="Z347" s="15">
        <v>53936</v>
      </c>
      <c r="AA347" s="15">
        <v>-1</v>
      </c>
      <c r="AB347" s="15" t="s">
        <v>129</v>
      </c>
      <c r="AD347" s="15">
        <v>53936</v>
      </c>
      <c r="AF347" s="15">
        <v>13649</v>
      </c>
      <c r="AI347" s="15">
        <v>0</v>
      </c>
    </row>
    <row r="348" spans="1:35">
      <c r="A348" s="15" t="s">
        <v>594</v>
      </c>
      <c r="B348" s="15">
        <v>2012</v>
      </c>
      <c r="C348" s="15">
        <v>2012</v>
      </c>
      <c r="D348" s="15">
        <v>2012</v>
      </c>
      <c r="E348" s="15">
        <v>4</v>
      </c>
      <c r="F348" s="15">
        <v>0</v>
      </c>
      <c r="G348" s="15">
        <v>0</v>
      </c>
      <c r="H348" s="15" t="s">
        <v>605</v>
      </c>
      <c r="I348" s="15">
        <v>251</v>
      </c>
      <c r="J348" s="15" t="s">
        <v>113</v>
      </c>
      <c r="K348" s="15" t="s">
        <v>583</v>
      </c>
      <c r="L348" s="15">
        <v>0</v>
      </c>
      <c r="M348" s="15" t="s">
        <v>177</v>
      </c>
      <c r="N348" s="15" t="s">
        <v>514</v>
      </c>
      <c r="O348" s="15">
        <v>0</v>
      </c>
      <c r="P348" s="15" t="s">
        <v>177</v>
      </c>
      <c r="Q348" s="15" t="s">
        <v>514</v>
      </c>
      <c r="R348" s="15" t="s">
        <v>515</v>
      </c>
      <c r="S348" s="15" t="s">
        <v>516</v>
      </c>
      <c r="T348" s="15">
        <v>0</v>
      </c>
      <c r="U348" s="15" t="s">
        <v>517</v>
      </c>
      <c r="V348" s="15">
        <v>2523</v>
      </c>
      <c r="W348" s="15" t="s">
        <v>518</v>
      </c>
      <c r="X348" s="15">
        <v>8</v>
      </c>
      <c r="Y348" s="15" t="s">
        <v>519</v>
      </c>
      <c r="Z348" s="15">
        <v>53936</v>
      </c>
      <c r="AA348" s="15">
        <v>-1</v>
      </c>
      <c r="AB348" s="15" t="s">
        <v>129</v>
      </c>
      <c r="AD348" s="15">
        <v>53936</v>
      </c>
      <c r="AF348" s="15">
        <v>13649</v>
      </c>
      <c r="AI348" s="15">
        <v>0</v>
      </c>
    </row>
    <row r="349" spans="1:35">
      <c r="A349" s="15" t="s">
        <v>594</v>
      </c>
      <c r="B349" s="15">
        <v>2012</v>
      </c>
      <c r="C349" s="15">
        <v>2012</v>
      </c>
      <c r="D349" s="15">
        <v>2012</v>
      </c>
      <c r="E349" s="15">
        <v>4</v>
      </c>
      <c r="F349" s="15">
        <v>0</v>
      </c>
      <c r="G349" s="15">
        <v>0</v>
      </c>
      <c r="H349" s="15" t="s">
        <v>510</v>
      </c>
      <c r="I349" s="15">
        <v>251</v>
      </c>
      <c r="J349" s="15" t="s">
        <v>113</v>
      </c>
      <c r="K349" s="15" t="s">
        <v>583</v>
      </c>
      <c r="L349" s="15">
        <v>876</v>
      </c>
      <c r="M349" s="15" t="s">
        <v>626</v>
      </c>
      <c r="N349" s="15" t="s">
        <v>627</v>
      </c>
      <c r="O349" s="15">
        <v>0</v>
      </c>
      <c r="P349" s="15" t="s">
        <v>177</v>
      </c>
      <c r="Q349" s="15" t="s">
        <v>514</v>
      </c>
      <c r="R349" s="15" t="s">
        <v>515</v>
      </c>
      <c r="S349" s="15" t="s">
        <v>516</v>
      </c>
      <c r="T349" s="15">
        <v>0</v>
      </c>
      <c r="U349" s="15" t="s">
        <v>517</v>
      </c>
      <c r="V349" s="15">
        <v>2523</v>
      </c>
      <c r="W349" s="15" t="s">
        <v>518</v>
      </c>
      <c r="X349" s="15">
        <v>8</v>
      </c>
      <c r="Y349" s="15" t="s">
        <v>519</v>
      </c>
      <c r="Z349" s="15">
        <v>72200</v>
      </c>
      <c r="AA349" s="15">
        <v>-1</v>
      </c>
      <c r="AB349" s="15" t="s">
        <v>129</v>
      </c>
      <c r="AD349" s="15">
        <v>72200</v>
      </c>
      <c r="AF349" s="15">
        <v>16896</v>
      </c>
      <c r="AH349" s="15">
        <v>16896</v>
      </c>
      <c r="AI349" s="15">
        <v>0</v>
      </c>
    </row>
    <row r="350" spans="1:35">
      <c r="A350" s="15" t="s">
        <v>594</v>
      </c>
      <c r="B350" s="15">
        <v>2012</v>
      </c>
      <c r="C350" s="15">
        <v>2012</v>
      </c>
      <c r="D350" s="15">
        <v>2012</v>
      </c>
      <c r="E350" s="15">
        <v>4</v>
      </c>
      <c r="F350" s="15">
        <v>0</v>
      </c>
      <c r="G350" s="15">
        <v>0</v>
      </c>
      <c r="H350" s="15" t="s">
        <v>510</v>
      </c>
      <c r="I350" s="15">
        <v>251</v>
      </c>
      <c r="J350" s="15" t="s">
        <v>113</v>
      </c>
      <c r="K350" s="15" t="s">
        <v>583</v>
      </c>
      <c r="L350" s="15">
        <v>531</v>
      </c>
      <c r="M350" s="15" t="s">
        <v>624</v>
      </c>
      <c r="N350" s="15" t="s">
        <v>625</v>
      </c>
      <c r="O350" s="15">
        <v>0</v>
      </c>
      <c r="P350" s="15" t="s">
        <v>177</v>
      </c>
      <c r="Q350" s="15" t="s">
        <v>514</v>
      </c>
      <c r="R350" s="15" t="s">
        <v>515</v>
      </c>
      <c r="S350" s="15" t="s">
        <v>516</v>
      </c>
      <c r="T350" s="15">
        <v>0</v>
      </c>
      <c r="U350" s="15" t="s">
        <v>517</v>
      </c>
      <c r="V350" s="15">
        <v>2523</v>
      </c>
      <c r="W350" s="15" t="s">
        <v>518</v>
      </c>
      <c r="X350" s="15">
        <v>8</v>
      </c>
      <c r="Y350" s="15" t="s">
        <v>519</v>
      </c>
      <c r="Z350" s="15">
        <v>15130996</v>
      </c>
      <c r="AA350" s="15">
        <v>-1</v>
      </c>
      <c r="AB350" s="15" t="s">
        <v>129</v>
      </c>
      <c r="AD350" s="15">
        <v>15130996</v>
      </c>
      <c r="AF350" s="15">
        <v>2293518</v>
      </c>
      <c r="AH350" s="15">
        <v>2293518</v>
      </c>
      <c r="AI350" s="15">
        <v>0</v>
      </c>
    </row>
    <row r="351" spans="1:35">
      <c r="A351" s="15" t="s">
        <v>594</v>
      </c>
      <c r="B351" s="15">
        <v>2012</v>
      </c>
      <c r="C351" s="15">
        <v>2012</v>
      </c>
      <c r="D351" s="15">
        <v>2012</v>
      </c>
      <c r="E351" s="15">
        <v>4</v>
      </c>
      <c r="F351" s="15">
        <v>0</v>
      </c>
      <c r="G351" s="15">
        <v>0</v>
      </c>
      <c r="H351" s="15" t="s">
        <v>510</v>
      </c>
      <c r="I351" s="15">
        <v>251</v>
      </c>
      <c r="J351" s="15" t="s">
        <v>113</v>
      </c>
      <c r="K351" s="15" t="s">
        <v>583</v>
      </c>
      <c r="L351" s="15">
        <v>148</v>
      </c>
      <c r="M351" s="15" t="s">
        <v>628</v>
      </c>
      <c r="N351" s="15" t="s">
        <v>629</v>
      </c>
      <c r="O351" s="15">
        <v>0</v>
      </c>
      <c r="P351" s="15" t="s">
        <v>177</v>
      </c>
      <c r="Q351" s="15" t="s">
        <v>514</v>
      </c>
      <c r="R351" s="15" t="s">
        <v>515</v>
      </c>
      <c r="S351" s="15" t="s">
        <v>516</v>
      </c>
      <c r="T351" s="15">
        <v>0</v>
      </c>
      <c r="U351" s="15" t="s">
        <v>517</v>
      </c>
      <c r="V351" s="15">
        <v>2523</v>
      </c>
      <c r="W351" s="15" t="s">
        <v>518</v>
      </c>
      <c r="X351" s="15">
        <v>8</v>
      </c>
      <c r="Y351" s="15" t="s">
        <v>519</v>
      </c>
      <c r="Z351" s="15">
        <v>126000</v>
      </c>
      <c r="AA351" s="15">
        <v>-1</v>
      </c>
      <c r="AB351" s="15" t="s">
        <v>129</v>
      </c>
      <c r="AD351" s="15">
        <v>126000</v>
      </c>
      <c r="AF351" s="15">
        <v>22358</v>
      </c>
      <c r="AH351" s="15">
        <v>22358</v>
      </c>
      <c r="AI351" s="15">
        <v>0</v>
      </c>
    </row>
    <row r="352" spans="1:35">
      <c r="A352" s="15" t="s">
        <v>594</v>
      </c>
      <c r="B352" s="15">
        <v>2012</v>
      </c>
      <c r="C352" s="15">
        <v>2012</v>
      </c>
      <c r="D352" s="15">
        <v>2012</v>
      </c>
      <c r="E352" s="15">
        <v>4</v>
      </c>
      <c r="F352" s="15">
        <v>0</v>
      </c>
      <c r="G352" s="15">
        <v>0</v>
      </c>
      <c r="H352" s="15" t="s">
        <v>510</v>
      </c>
      <c r="I352" s="15">
        <v>251</v>
      </c>
      <c r="J352" s="15" t="s">
        <v>113</v>
      </c>
      <c r="K352" s="15" t="s">
        <v>583</v>
      </c>
      <c r="L352" s="15">
        <v>262</v>
      </c>
      <c r="M352" s="15" t="s">
        <v>630</v>
      </c>
      <c r="N352" s="15" t="s">
        <v>631</v>
      </c>
      <c r="O352" s="15">
        <v>0</v>
      </c>
      <c r="P352" s="15" t="s">
        <v>177</v>
      </c>
      <c r="Q352" s="15" t="s">
        <v>514</v>
      </c>
      <c r="R352" s="15" t="s">
        <v>515</v>
      </c>
      <c r="S352" s="15" t="s">
        <v>516</v>
      </c>
      <c r="T352" s="15">
        <v>0</v>
      </c>
      <c r="U352" s="15" t="s">
        <v>517</v>
      </c>
      <c r="V352" s="15">
        <v>2523</v>
      </c>
      <c r="W352" s="15" t="s">
        <v>518</v>
      </c>
      <c r="X352" s="15">
        <v>8</v>
      </c>
      <c r="Y352" s="15" t="s">
        <v>519</v>
      </c>
      <c r="Z352" s="15">
        <v>168861</v>
      </c>
      <c r="AA352" s="15">
        <v>-1</v>
      </c>
      <c r="AB352" s="15" t="s">
        <v>129</v>
      </c>
      <c r="AD352" s="15">
        <v>168861</v>
      </c>
      <c r="AF352" s="15">
        <v>57718</v>
      </c>
      <c r="AH352" s="15">
        <v>57718</v>
      </c>
      <c r="AI352" s="15">
        <v>0</v>
      </c>
    </row>
    <row r="353" spans="1:35">
      <c r="A353" s="15" t="s">
        <v>594</v>
      </c>
      <c r="B353" s="15">
        <v>2012</v>
      </c>
      <c r="C353" s="15">
        <v>2012</v>
      </c>
      <c r="D353" s="15">
        <v>2012</v>
      </c>
      <c r="E353" s="15">
        <v>4</v>
      </c>
      <c r="F353" s="15">
        <v>0</v>
      </c>
      <c r="G353" s="15">
        <v>0</v>
      </c>
      <c r="H353" s="15" t="s">
        <v>510</v>
      </c>
      <c r="I353" s="15">
        <v>251</v>
      </c>
      <c r="J353" s="15" t="s">
        <v>113</v>
      </c>
      <c r="K353" s="15" t="s">
        <v>583</v>
      </c>
      <c r="L353" s="15">
        <v>226</v>
      </c>
      <c r="M353" s="15" t="s">
        <v>634</v>
      </c>
      <c r="N353" s="15" t="s">
        <v>635</v>
      </c>
      <c r="O353" s="15">
        <v>0</v>
      </c>
      <c r="P353" s="15" t="s">
        <v>177</v>
      </c>
      <c r="Q353" s="15" t="s">
        <v>514</v>
      </c>
      <c r="R353" s="15" t="s">
        <v>515</v>
      </c>
      <c r="S353" s="15" t="s">
        <v>516</v>
      </c>
      <c r="T353" s="15">
        <v>0</v>
      </c>
      <c r="U353" s="15" t="s">
        <v>517</v>
      </c>
      <c r="V353" s="15">
        <v>2523</v>
      </c>
      <c r="W353" s="15" t="s">
        <v>518</v>
      </c>
      <c r="X353" s="15">
        <v>8</v>
      </c>
      <c r="Y353" s="15" t="s">
        <v>519</v>
      </c>
      <c r="Z353" s="15">
        <v>3200</v>
      </c>
      <c r="AA353" s="15">
        <v>-1</v>
      </c>
      <c r="AB353" s="15" t="s">
        <v>129</v>
      </c>
      <c r="AD353" s="15">
        <v>3200</v>
      </c>
      <c r="AF353" s="15">
        <v>690</v>
      </c>
      <c r="AH353" s="15">
        <v>690</v>
      </c>
      <c r="AI353" s="15">
        <v>0</v>
      </c>
    </row>
    <row r="354" spans="1:35">
      <c r="A354" s="15" t="s">
        <v>594</v>
      </c>
      <c r="B354" s="15">
        <v>2012</v>
      </c>
      <c r="C354" s="15">
        <v>2012</v>
      </c>
      <c r="D354" s="15">
        <v>2012</v>
      </c>
      <c r="E354" s="15">
        <v>4</v>
      </c>
      <c r="F354" s="15">
        <v>0</v>
      </c>
      <c r="G354" s="15">
        <v>0</v>
      </c>
      <c r="H354" s="15" t="s">
        <v>510</v>
      </c>
      <c r="I354" s="15">
        <v>251</v>
      </c>
      <c r="J354" s="15" t="s">
        <v>113</v>
      </c>
      <c r="K354" s="15" t="s">
        <v>583</v>
      </c>
      <c r="L354" s="15">
        <v>608</v>
      </c>
      <c r="M354" s="15" t="s">
        <v>548</v>
      </c>
      <c r="N354" s="15" t="s">
        <v>549</v>
      </c>
      <c r="O354" s="15">
        <v>0</v>
      </c>
      <c r="P354" s="15" t="s">
        <v>177</v>
      </c>
      <c r="Q354" s="15" t="s">
        <v>514</v>
      </c>
      <c r="R354" s="15" t="s">
        <v>515</v>
      </c>
      <c r="S354" s="15" t="s">
        <v>516</v>
      </c>
      <c r="T354" s="15">
        <v>0</v>
      </c>
      <c r="U354" s="15" t="s">
        <v>517</v>
      </c>
      <c r="V354" s="15">
        <v>2523</v>
      </c>
      <c r="W354" s="15" t="s">
        <v>518</v>
      </c>
      <c r="X354" s="15">
        <v>8</v>
      </c>
      <c r="Y354" s="15" t="s">
        <v>519</v>
      </c>
      <c r="Z354" s="15">
        <v>610</v>
      </c>
      <c r="AA354" s="15">
        <v>-1</v>
      </c>
      <c r="AB354" s="15" t="s">
        <v>129</v>
      </c>
      <c r="AD354" s="15">
        <v>610</v>
      </c>
      <c r="AF354" s="15">
        <v>514</v>
      </c>
      <c r="AH354" s="15">
        <v>514</v>
      </c>
      <c r="AI354" s="15">
        <v>0</v>
      </c>
    </row>
    <row r="355" spans="1:35">
      <c r="A355" s="15" t="s">
        <v>594</v>
      </c>
      <c r="B355" s="15">
        <v>2012</v>
      </c>
      <c r="C355" s="15">
        <v>2012</v>
      </c>
      <c r="D355" s="15">
        <v>2012</v>
      </c>
      <c r="E355" s="15">
        <v>4</v>
      </c>
      <c r="F355" s="15">
        <v>0</v>
      </c>
      <c r="G355" s="15">
        <v>0</v>
      </c>
      <c r="H355" s="15" t="s">
        <v>510</v>
      </c>
      <c r="I355" s="15">
        <v>251</v>
      </c>
      <c r="J355" s="15" t="s">
        <v>113</v>
      </c>
      <c r="K355" s="15" t="s">
        <v>583</v>
      </c>
      <c r="L355" s="15">
        <v>20</v>
      </c>
      <c r="M355" s="15" t="s">
        <v>640</v>
      </c>
      <c r="N355" s="15" t="s">
        <v>641</v>
      </c>
      <c r="O355" s="15">
        <v>0</v>
      </c>
      <c r="P355" s="15" t="s">
        <v>177</v>
      </c>
      <c r="Q355" s="15" t="s">
        <v>514</v>
      </c>
      <c r="R355" s="15" t="s">
        <v>515</v>
      </c>
      <c r="S355" s="15" t="s">
        <v>516</v>
      </c>
      <c r="T355" s="15">
        <v>0</v>
      </c>
      <c r="U355" s="15" t="s">
        <v>517</v>
      </c>
      <c r="V355" s="15">
        <v>2523</v>
      </c>
      <c r="W355" s="15" t="s">
        <v>518</v>
      </c>
      <c r="X355" s="15">
        <v>8</v>
      </c>
      <c r="Y355" s="15" t="s">
        <v>519</v>
      </c>
      <c r="Z355" s="15">
        <v>2719510</v>
      </c>
      <c r="AA355" s="15">
        <v>-1</v>
      </c>
      <c r="AB355" s="15" t="s">
        <v>129</v>
      </c>
      <c r="AD355" s="15">
        <v>2719510</v>
      </c>
      <c r="AF355" s="15">
        <v>306903</v>
      </c>
      <c r="AH355" s="15">
        <v>306903</v>
      </c>
      <c r="AI355" s="15">
        <v>0</v>
      </c>
    </row>
    <row r="356" spans="1:35">
      <c r="A356" s="15" t="s">
        <v>594</v>
      </c>
      <c r="B356" s="15">
        <v>2012</v>
      </c>
      <c r="C356" s="15">
        <v>2012</v>
      </c>
      <c r="D356" s="15">
        <v>2012</v>
      </c>
      <c r="E356" s="15">
        <v>4</v>
      </c>
      <c r="F356" s="15">
        <v>0</v>
      </c>
      <c r="G356" s="15">
        <v>0</v>
      </c>
      <c r="H356" s="15" t="s">
        <v>510</v>
      </c>
      <c r="I356" s="15">
        <v>251</v>
      </c>
      <c r="J356" s="15" t="s">
        <v>113</v>
      </c>
      <c r="K356" s="15" t="s">
        <v>583</v>
      </c>
      <c r="L356" s="15">
        <v>566</v>
      </c>
      <c r="M356" s="15" t="s">
        <v>638</v>
      </c>
      <c r="N356" s="15" t="s">
        <v>639</v>
      </c>
      <c r="O356" s="15">
        <v>0</v>
      </c>
      <c r="P356" s="15" t="s">
        <v>177</v>
      </c>
      <c r="Q356" s="15" t="s">
        <v>514</v>
      </c>
      <c r="R356" s="15" t="s">
        <v>515</v>
      </c>
      <c r="S356" s="15" t="s">
        <v>516</v>
      </c>
      <c r="T356" s="15">
        <v>0</v>
      </c>
      <c r="U356" s="15" t="s">
        <v>517</v>
      </c>
      <c r="V356" s="15">
        <v>2523</v>
      </c>
      <c r="W356" s="15" t="s">
        <v>518</v>
      </c>
      <c r="X356" s="15">
        <v>8</v>
      </c>
      <c r="Y356" s="15" t="s">
        <v>519</v>
      </c>
      <c r="Z356" s="15">
        <v>1125000</v>
      </c>
      <c r="AA356" s="15">
        <v>-1</v>
      </c>
      <c r="AB356" s="15" t="s">
        <v>129</v>
      </c>
      <c r="AD356" s="15">
        <v>1125000</v>
      </c>
      <c r="AF356" s="15">
        <v>328222</v>
      </c>
      <c r="AH356" s="15">
        <v>328222</v>
      </c>
      <c r="AI356" s="15">
        <v>0</v>
      </c>
    </row>
    <row r="357" spans="1:35">
      <c r="A357" s="15" t="s">
        <v>594</v>
      </c>
      <c r="B357" s="15">
        <v>2012</v>
      </c>
      <c r="C357" s="15">
        <v>2012</v>
      </c>
      <c r="D357" s="15">
        <v>2012</v>
      </c>
      <c r="E357" s="15">
        <v>4</v>
      </c>
      <c r="F357" s="15">
        <v>0</v>
      </c>
      <c r="G357" s="15">
        <v>0</v>
      </c>
      <c r="H357" s="15" t="s">
        <v>510</v>
      </c>
      <c r="I357" s="15">
        <v>251</v>
      </c>
      <c r="J357" s="15" t="s">
        <v>113</v>
      </c>
      <c r="K357" s="15" t="s">
        <v>583</v>
      </c>
      <c r="L357" s="15">
        <v>854</v>
      </c>
      <c r="M357" s="15" t="s">
        <v>697</v>
      </c>
      <c r="N357" s="15" t="s">
        <v>698</v>
      </c>
      <c r="O357" s="15">
        <v>0</v>
      </c>
      <c r="P357" s="15" t="s">
        <v>177</v>
      </c>
      <c r="Q357" s="15" t="s">
        <v>514</v>
      </c>
      <c r="R357" s="15" t="s">
        <v>515</v>
      </c>
      <c r="S357" s="15" t="s">
        <v>516</v>
      </c>
      <c r="T357" s="15">
        <v>0</v>
      </c>
      <c r="U357" s="15" t="s">
        <v>517</v>
      </c>
      <c r="V357" s="15">
        <v>2523</v>
      </c>
      <c r="W357" s="15" t="s">
        <v>518</v>
      </c>
      <c r="X357" s="15">
        <v>8</v>
      </c>
      <c r="Y357" s="15" t="s">
        <v>519</v>
      </c>
      <c r="Z357" s="15">
        <v>99168</v>
      </c>
      <c r="AA357" s="15">
        <v>-1</v>
      </c>
      <c r="AB357" s="15" t="s">
        <v>129</v>
      </c>
      <c r="AD357" s="15">
        <v>99168</v>
      </c>
      <c r="AF357" s="15">
        <v>28265</v>
      </c>
      <c r="AH357" s="15">
        <v>28265</v>
      </c>
      <c r="AI357" s="15">
        <v>0</v>
      </c>
    </row>
    <row r="358" spans="1:35">
      <c r="A358" s="15" t="s">
        <v>594</v>
      </c>
      <c r="B358" s="15">
        <v>2012</v>
      </c>
      <c r="C358" s="15">
        <v>2012</v>
      </c>
      <c r="D358" s="15">
        <v>2012</v>
      </c>
      <c r="E358" s="15">
        <v>4</v>
      </c>
      <c r="F358" s="15">
        <v>0</v>
      </c>
      <c r="G358" s="15">
        <v>0</v>
      </c>
      <c r="H358" s="15" t="s">
        <v>510</v>
      </c>
      <c r="I358" s="15">
        <v>251</v>
      </c>
      <c r="J358" s="15" t="s">
        <v>113</v>
      </c>
      <c r="K358" s="15" t="s">
        <v>583</v>
      </c>
      <c r="L358" s="15">
        <v>804</v>
      </c>
      <c r="M358" s="15" t="s">
        <v>650</v>
      </c>
      <c r="N358" s="15" t="s">
        <v>651</v>
      </c>
      <c r="O358" s="15">
        <v>0</v>
      </c>
      <c r="P358" s="15" t="s">
        <v>177</v>
      </c>
      <c r="Q358" s="15" t="s">
        <v>514</v>
      </c>
      <c r="R358" s="15" t="s">
        <v>515</v>
      </c>
      <c r="S358" s="15" t="s">
        <v>516</v>
      </c>
      <c r="T358" s="15">
        <v>0</v>
      </c>
      <c r="U358" s="15" t="s">
        <v>517</v>
      </c>
      <c r="V358" s="15">
        <v>2523</v>
      </c>
      <c r="W358" s="15" t="s">
        <v>518</v>
      </c>
      <c r="X358" s="15">
        <v>8</v>
      </c>
      <c r="Y358" s="15" t="s">
        <v>519</v>
      </c>
      <c r="Z358" s="15">
        <v>83</v>
      </c>
      <c r="AA358" s="15">
        <v>-1</v>
      </c>
      <c r="AB358" s="15" t="s">
        <v>129</v>
      </c>
      <c r="AD358" s="15">
        <v>83</v>
      </c>
      <c r="AF358" s="15">
        <v>514</v>
      </c>
      <c r="AH358" s="15">
        <v>514</v>
      </c>
      <c r="AI358" s="15">
        <v>0</v>
      </c>
    </row>
    <row r="359" spans="1:35">
      <c r="A359" s="15" t="s">
        <v>594</v>
      </c>
      <c r="B359" s="15">
        <v>2012</v>
      </c>
      <c r="C359" s="15">
        <v>2012</v>
      </c>
      <c r="D359" s="15">
        <v>2012</v>
      </c>
      <c r="E359" s="15">
        <v>4</v>
      </c>
      <c r="F359" s="15">
        <v>0</v>
      </c>
      <c r="G359" s="15">
        <v>0</v>
      </c>
      <c r="H359" s="15" t="s">
        <v>510</v>
      </c>
      <c r="I359" s="15">
        <v>251</v>
      </c>
      <c r="J359" s="15" t="s">
        <v>113</v>
      </c>
      <c r="K359" s="15" t="s">
        <v>583</v>
      </c>
      <c r="L359" s="15">
        <v>175</v>
      </c>
      <c r="M359" s="15" t="s">
        <v>648</v>
      </c>
      <c r="N359" s="15" t="s">
        <v>649</v>
      </c>
      <c r="O359" s="15">
        <v>0</v>
      </c>
      <c r="P359" s="15" t="s">
        <v>177</v>
      </c>
      <c r="Q359" s="15" t="s">
        <v>514</v>
      </c>
      <c r="R359" s="15" t="s">
        <v>515</v>
      </c>
      <c r="S359" s="15" t="s">
        <v>516</v>
      </c>
      <c r="T359" s="15">
        <v>0</v>
      </c>
      <c r="U359" s="15" t="s">
        <v>517</v>
      </c>
      <c r="V359" s="15">
        <v>2523</v>
      </c>
      <c r="W359" s="15" t="s">
        <v>518</v>
      </c>
      <c r="X359" s="15">
        <v>8</v>
      </c>
      <c r="Y359" s="15" t="s">
        <v>519</v>
      </c>
      <c r="Z359" s="15">
        <v>309373</v>
      </c>
      <c r="AA359" s="15">
        <v>-1</v>
      </c>
      <c r="AB359" s="15" t="s">
        <v>129</v>
      </c>
      <c r="AD359" s="15">
        <v>309373</v>
      </c>
      <c r="AF359" s="15">
        <v>95221</v>
      </c>
      <c r="AH359" s="15">
        <v>95221</v>
      </c>
      <c r="AI359" s="15">
        <v>0</v>
      </c>
    </row>
    <row r="360" spans="1:35">
      <c r="A360" s="15" t="s">
        <v>594</v>
      </c>
      <c r="B360" s="15">
        <v>2012</v>
      </c>
      <c r="C360" s="15">
        <v>2012</v>
      </c>
      <c r="D360" s="15">
        <v>2012</v>
      </c>
      <c r="E360" s="15">
        <v>4</v>
      </c>
      <c r="F360" s="15">
        <v>0</v>
      </c>
      <c r="G360" s="15">
        <v>0</v>
      </c>
      <c r="H360" s="15" t="s">
        <v>510</v>
      </c>
      <c r="I360" s="15">
        <v>251</v>
      </c>
      <c r="J360" s="15" t="s">
        <v>113</v>
      </c>
      <c r="K360" s="15" t="s">
        <v>583</v>
      </c>
      <c r="L360" s="15">
        <v>480</v>
      </c>
      <c r="M360" s="15" t="s">
        <v>652</v>
      </c>
      <c r="N360" s="15" t="s">
        <v>653</v>
      </c>
      <c r="O360" s="15">
        <v>0</v>
      </c>
      <c r="P360" s="15" t="s">
        <v>177</v>
      </c>
      <c r="Q360" s="15" t="s">
        <v>514</v>
      </c>
      <c r="R360" s="15" t="s">
        <v>515</v>
      </c>
      <c r="S360" s="15" t="s">
        <v>516</v>
      </c>
      <c r="T360" s="15">
        <v>0</v>
      </c>
      <c r="U360" s="15" t="s">
        <v>517</v>
      </c>
      <c r="V360" s="15">
        <v>2523</v>
      </c>
      <c r="W360" s="15" t="s">
        <v>518</v>
      </c>
      <c r="X360" s="15">
        <v>8</v>
      </c>
      <c r="Y360" s="15" t="s">
        <v>519</v>
      </c>
      <c r="Z360" s="15">
        <v>125</v>
      </c>
      <c r="AA360" s="15">
        <v>-1</v>
      </c>
      <c r="AB360" s="15" t="s">
        <v>129</v>
      </c>
      <c r="AD360" s="15">
        <v>125</v>
      </c>
      <c r="AF360" s="15">
        <v>359</v>
      </c>
      <c r="AH360" s="15">
        <v>359</v>
      </c>
      <c r="AI360" s="15">
        <v>0</v>
      </c>
    </row>
    <row r="361" spans="1:35">
      <c r="A361" s="15" t="s">
        <v>594</v>
      </c>
      <c r="B361" s="15">
        <v>2012</v>
      </c>
      <c r="C361" s="15">
        <v>2012</v>
      </c>
      <c r="D361" s="15">
        <v>2012</v>
      </c>
      <c r="E361" s="15">
        <v>4</v>
      </c>
      <c r="F361" s="15">
        <v>0</v>
      </c>
      <c r="G361" s="15">
        <v>0</v>
      </c>
      <c r="H361" s="15" t="s">
        <v>510</v>
      </c>
      <c r="I361" s="15">
        <v>251</v>
      </c>
      <c r="J361" s="15" t="s">
        <v>113</v>
      </c>
      <c r="K361" s="15" t="s">
        <v>583</v>
      </c>
      <c r="L361" s="15">
        <v>428</v>
      </c>
      <c r="M361" s="15" t="s">
        <v>735</v>
      </c>
      <c r="N361" s="15" t="s">
        <v>736</v>
      </c>
      <c r="O361" s="15">
        <v>0</v>
      </c>
      <c r="P361" s="15" t="s">
        <v>177</v>
      </c>
      <c r="Q361" s="15" t="s">
        <v>514</v>
      </c>
      <c r="R361" s="15" t="s">
        <v>515</v>
      </c>
      <c r="S361" s="15" t="s">
        <v>516</v>
      </c>
      <c r="T361" s="15">
        <v>0</v>
      </c>
      <c r="U361" s="15" t="s">
        <v>517</v>
      </c>
      <c r="V361" s="15">
        <v>2523</v>
      </c>
      <c r="W361" s="15" t="s">
        <v>518</v>
      </c>
      <c r="X361" s="15">
        <v>8</v>
      </c>
      <c r="Y361" s="15" t="s">
        <v>519</v>
      </c>
      <c r="Z361" s="15">
        <v>1656</v>
      </c>
      <c r="AA361" s="15">
        <v>-1</v>
      </c>
      <c r="AB361" s="15" t="s">
        <v>129</v>
      </c>
      <c r="AD361" s="15">
        <v>1656</v>
      </c>
      <c r="AF361" s="15">
        <v>192</v>
      </c>
      <c r="AH361" s="15">
        <v>192</v>
      </c>
      <c r="AI361" s="15">
        <v>0</v>
      </c>
    </row>
    <row r="362" spans="1:35">
      <c r="A362" s="15" t="s">
        <v>594</v>
      </c>
      <c r="B362" s="15">
        <v>2012</v>
      </c>
      <c r="C362" s="15">
        <v>2012</v>
      </c>
      <c r="D362" s="15">
        <v>2012</v>
      </c>
      <c r="E362" s="15">
        <v>4</v>
      </c>
      <c r="F362" s="15">
        <v>0</v>
      </c>
      <c r="G362" s="15">
        <v>0</v>
      </c>
      <c r="H362" s="15" t="s">
        <v>510</v>
      </c>
      <c r="I362" s="15">
        <v>251</v>
      </c>
      <c r="J362" s="15" t="s">
        <v>113</v>
      </c>
      <c r="K362" s="15" t="s">
        <v>583</v>
      </c>
      <c r="L362" s="15">
        <v>376</v>
      </c>
      <c r="M362" s="15" t="s">
        <v>658</v>
      </c>
      <c r="N362" s="15" t="s">
        <v>659</v>
      </c>
      <c r="O362" s="15">
        <v>0</v>
      </c>
      <c r="P362" s="15" t="s">
        <v>177</v>
      </c>
      <c r="Q362" s="15" t="s">
        <v>514</v>
      </c>
      <c r="R362" s="15" t="s">
        <v>515</v>
      </c>
      <c r="S362" s="15" t="s">
        <v>516</v>
      </c>
      <c r="T362" s="15">
        <v>0</v>
      </c>
      <c r="U362" s="15" t="s">
        <v>517</v>
      </c>
      <c r="V362" s="15">
        <v>2523</v>
      </c>
      <c r="W362" s="15" t="s">
        <v>518</v>
      </c>
      <c r="X362" s="15">
        <v>8</v>
      </c>
      <c r="Y362" s="15" t="s">
        <v>519</v>
      </c>
      <c r="Z362" s="15">
        <v>40600</v>
      </c>
      <c r="AA362" s="15">
        <v>-1</v>
      </c>
      <c r="AB362" s="15" t="s">
        <v>129</v>
      </c>
      <c r="AD362" s="15">
        <v>40600</v>
      </c>
      <c r="AF362" s="15">
        <v>5015</v>
      </c>
      <c r="AH362" s="15">
        <v>5015</v>
      </c>
      <c r="AI362" s="15">
        <v>0</v>
      </c>
    </row>
    <row r="363" spans="1:35">
      <c r="A363" s="15" t="s">
        <v>594</v>
      </c>
      <c r="B363" s="15">
        <v>2012</v>
      </c>
      <c r="C363" s="15">
        <v>2012</v>
      </c>
      <c r="D363" s="15">
        <v>2012</v>
      </c>
      <c r="E363" s="15">
        <v>4</v>
      </c>
      <c r="F363" s="15">
        <v>0</v>
      </c>
      <c r="G363" s="15">
        <v>0</v>
      </c>
      <c r="H363" s="15" t="s">
        <v>510</v>
      </c>
      <c r="I363" s="15">
        <v>251</v>
      </c>
      <c r="J363" s="15" t="s">
        <v>113</v>
      </c>
      <c r="K363" s="15" t="s">
        <v>583</v>
      </c>
      <c r="L363" s="15">
        <v>490</v>
      </c>
      <c r="M363" s="15" t="s">
        <v>546</v>
      </c>
      <c r="N363" s="15" t="s">
        <v>547</v>
      </c>
      <c r="O363" s="15">
        <v>0</v>
      </c>
      <c r="P363" s="15" t="s">
        <v>177</v>
      </c>
      <c r="Q363" s="15" t="s">
        <v>514</v>
      </c>
      <c r="R363" s="15" t="s">
        <v>515</v>
      </c>
      <c r="S363" s="15" t="s">
        <v>516</v>
      </c>
      <c r="T363" s="15">
        <v>0</v>
      </c>
      <c r="U363" s="15" t="s">
        <v>517</v>
      </c>
      <c r="V363" s="15">
        <v>2523</v>
      </c>
      <c r="W363" s="15" t="s">
        <v>518</v>
      </c>
      <c r="X363" s="15">
        <v>8</v>
      </c>
      <c r="Y363" s="15" t="s">
        <v>519</v>
      </c>
      <c r="Z363" s="15">
        <v>9100</v>
      </c>
      <c r="AA363" s="15">
        <v>-1</v>
      </c>
      <c r="AB363" s="15" t="s">
        <v>129</v>
      </c>
      <c r="AD363" s="15">
        <v>9100</v>
      </c>
      <c r="AF363" s="15">
        <v>4517</v>
      </c>
      <c r="AH363" s="15">
        <v>4517</v>
      </c>
      <c r="AI363" s="15">
        <v>0</v>
      </c>
    </row>
    <row r="364" spans="1:35">
      <c r="A364" s="15" t="s">
        <v>594</v>
      </c>
      <c r="B364" s="15">
        <v>2012</v>
      </c>
      <c r="C364" s="15">
        <v>2012</v>
      </c>
      <c r="D364" s="15">
        <v>2012</v>
      </c>
      <c r="E364" s="15">
        <v>4</v>
      </c>
      <c r="F364" s="15">
        <v>0</v>
      </c>
      <c r="G364" s="15">
        <v>0</v>
      </c>
      <c r="H364" s="15" t="s">
        <v>510</v>
      </c>
      <c r="I364" s="15">
        <v>251</v>
      </c>
      <c r="J364" s="15" t="s">
        <v>113</v>
      </c>
      <c r="K364" s="15" t="s">
        <v>583</v>
      </c>
      <c r="L364" s="15">
        <v>682</v>
      </c>
      <c r="M364" s="15" t="s">
        <v>707</v>
      </c>
      <c r="N364" s="15" t="s">
        <v>708</v>
      </c>
      <c r="O364" s="15">
        <v>0</v>
      </c>
      <c r="P364" s="15" t="s">
        <v>177</v>
      </c>
      <c r="Q364" s="15" t="s">
        <v>514</v>
      </c>
      <c r="R364" s="15" t="s">
        <v>515</v>
      </c>
      <c r="S364" s="15" t="s">
        <v>516</v>
      </c>
      <c r="T364" s="15">
        <v>0</v>
      </c>
      <c r="U364" s="15" t="s">
        <v>517</v>
      </c>
      <c r="V364" s="15">
        <v>2523</v>
      </c>
      <c r="W364" s="15" t="s">
        <v>518</v>
      </c>
      <c r="X364" s="15">
        <v>8</v>
      </c>
      <c r="Y364" s="15" t="s">
        <v>519</v>
      </c>
      <c r="Z364" s="15">
        <v>178</v>
      </c>
      <c r="AA364" s="15">
        <v>-1</v>
      </c>
      <c r="AB364" s="15" t="s">
        <v>129</v>
      </c>
      <c r="AD364" s="15">
        <v>178</v>
      </c>
      <c r="AF364" s="15">
        <v>1108</v>
      </c>
      <c r="AH364" s="15">
        <v>1108</v>
      </c>
      <c r="AI364" s="15">
        <v>0</v>
      </c>
    </row>
    <row r="365" spans="1:35">
      <c r="A365" s="15" t="s">
        <v>594</v>
      </c>
      <c r="B365" s="15">
        <v>2012</v>
      </c>
      <c r="C365" s="15">
        <v>2012</v>
      </c>
      <c r="D365" s="15">
        <v>2012</v>
      </c>
      <c r="E365" s="15">
        <v>4</v>
      </c>
      <c r="F365" s="15">
        <v>0</v>
      </c>
      <c r="G365" s="15">
        <v>0</v>
      </c>
      <c r="H365" s="15" t="s">
        <v>510</v>
      </c>
      <c r="I365" s="15">
        <v>251</v>
      </c>
      <c r="J365" s="15" t="s">
        <v>113</v>
      </c>
      <c r="K365" s="15" t="s">
        <v>583</v>
      </c>
      <c r="L365" s="15">
        <v>450</v>
      </c>
      <c r="M365" s="15" t="s">
        <v>654</v>
      </c>
      <c r="N365" s="15" t="s">
        <v>655</v>
      </c>
      <c r="O365" s="15">
        <v>0</v>
      </c>
      <c r="P365" s="15" t="s">
        <v>177</v>
      </c>
      <c r="Q365" s="15" t="s">
        <v>514</v>
      </c>
      <c r="R365" s="15" t="s">
        <v>515</v>
      </c>
      <c r="S365" s="15" t="s">
        <v>516</v>
      </c>
      <c r="T365" s="15">
        <v>0</v>
      </c>
      <c r="U365" s="15" t="s">
        <v>517</v>
      </c>
      <c r="V365" s="15">
        <v>2523</v>
      </c>
      <c r="W365" s="15" t="s">
        <v>518</v>
      </c>
      <c r="X365" s="15">
        <v>8</v>
      </c>
      <c r="Y365" s="15" t="s">
        <v>519</v>
      </c>
      <c r="Z365" s="15">
        <v>4212</v>
      </c>
      <c r="AA365" s="15">
        <v>-1</v>
      </c>
      <c r="AB365" s="15" t="s">
        <v>129</v>
      </c>
      <c r="AD365" s="15">
        <v>4212</v>
      </c>
      <c r="AF365" s="15">
        <v>2169</v>
      </c>
      <c r="AH365" s="15">
        <v>2169</v>
      </c>
      <c r="AI365" s="15">
        <v>0</v>
      </c>
    </row>
    <row r="366" spans="1:35">
      <c r="A366" s="15" t="s">
        <v>594</v>
      </c>
      <c r="B366" s="15">
        <v>2012</v>
      </c>
      <c r="C366" s="15">
        <v>2012</v>
      </c>
      <c r="D366" s="15">
        <v>2012</v>
      </c>
      <c r="E366" s="15">
        <v>4</v>
      </c>
      <c r="F366" s="15">
        <v>0</v>
      </c>
      <c r="G366" s="15">
        <v>0</v>
      </c>
      <c r="H366" s="15" t="s">
        <v>510</v>
      </c>
      <c r="I366" s="15">
        <v>251</v>
      </c>
      <c r="J366" s="15" t="s">
        <v>113</v>
      </c>
      <c r="K366" s="15" t="s">
        <v>583</v>
      </c>
      <c r="L366" s="15">
        <v>178</v>
      </c>
      <c r="M366" s="15" t="s">
        <v>512</v>
      </c>
      <c r="N366" s="15" t="s">
        <v>513</v>
      </c>
      <c r="O366" s="15">
        <v>0</v>
      </c>
      <c r="P366" s="15" t="s">
        <v>177</v>
      </c>
      <c r="Q366" s="15" t="s">
        <v>514</v>
      </c>
      <c r="R366" s="15" t="s">
        <v>515</v>
      </c>
      <c r="S366" s="15" t="s">
        <v>516</v>
      </c>
      <c r="T366" s="15">
        <v>0</v>
      </c>
      <c r="U366" s="15" t="s">
        <v>517</v>
      </c>
      <c r="V366" s="15">
        <v>2523</v>
      </c>
      <c r="W366" s="15" t="s">
        <v>518</v>
      </c>
      <c r="X366" s="15">
        <v>8</v>
      </c>
      <c r="Y366" s="15" t="s">
        <v>519</v>
      </c>
      <c r="Z366" s="15">
        <v>6036120</v>
      </c>
      <c r="AA366" s="15">
        <v>-1</v>
      </c>
      <c r="AB366" s="15" t="s">
        <v>129</v>
      </c>
      <c r="AD366" s="15">
        <v>6036120</v>
      </c>
      <c r="AF366" s="15">
        <v>1320858</v>
      </c>
      <c r="AH366" s="15">
        <v>1320858</v>
      </c>
      <c r="AI366" s="15">
        <v>0</v>
      </c>
    </row>
    <row r="367" spans="1:35">
      <c r="A367" s="15" t="s">
        <v>594</v>
      </c>
      <c r="B367" s="15">
        <v>2012</v>
      </c>
      <c r="C367" s="15">
        <v>2012</v>
      </c>
      <c r="D367" s="15">
        <v>2012</v>
      </c>
      <c r="E367" s="15">
        <v>4</v>
      </c>
      <c r="F367" s="15">
        <v>0</v>
      </c>
      <c r="G367" s="15">
        <v>0</v>
      </c>
      <c r="H367" s="15" t="s">
        <v>510</v>
      </c>
      <c r="I367" s="15">
        <v>251</v>
      </c>
      <c r="J367" s="15" t="s">
        <v>113</v>
      </c>
      <c r="K367" s="15" t="s">
        <v>583</v>
      </c>
      <c r="L367" s="15">
        <v>710</v>
      </c>
      <c r="M367" s="15" t="s">
        <v>616</v>
      </c>
      <c r="N367" s="15" t="s">
        <v>617</v>
      </c>
      <c r="O367" s="15">
        <v>0</v>
      </c>
      <c r="P367" s="15" t="s">
        <v>177</v>
      </c>
      <c r="Q367" s="15" t="s">
        <v>514</v>
      </c>
      <c r="R367" s="15" t="s">
        <v>515</v>
      </c>
      <c r="S367" s="15" t="s">
        <v>516</v>
      </c>
      <c r="T367" s="15">
        <v>0</v>
      </c>
      <c r="U367" s="15" t="s">
        <v>517</v>
      </c>
      <c r="V367" s="15">
        <v>2523</v>
      </c>
      <c r="W367" s="15" t="s">
        <v>518</v>
      </c>
      <c r="X367" s="15">
        <v>8</v>
      </c>
      <c r="Y367" s="15" t="s">
        <v>519</v>
      </c>
      <c r="Z367" s="15">
        <v>10313270</v>
      </c>
      <c r="AA367" s="15">
        <v>-1</v>
      </c>
      <c r="AB367" s="15" t="s">
        <v>129</v>
      </c>
      <c r="AD367" s="15">
        <v>10313270</v>
      </c>
      <c r="AF367" s="15">
        <v>3364965</v>
      </c>
      <c r="AH367" s="15">
        <v>3364965</v>
      </c>
      <c r="AI367" s="15">
        <v>0</v>
      </c>
    </row>
    <row r="368" spans="1:35">
      <c r="A368" s="15" t="s">
        <v>594</v>
      </c>
      <c r="B368" s="15">
        <v>2012</v>
      </c>
      <c r="C368" s="15">
        <v>2012</v>
      </c>
      <c r="D368" s="15">
        <v>2012</v>
      </c>
      <c r="E368" s="15">
        <v>4</v>
      </c>
      <c r="F368" s="15">
        <v>0</v>
      </c>
      <c r="G368" s="15">
        <v>0</v>
      </c>
      <c r="H368" s="15" t="s">
        <v>510</v>
      </c>
      <c r="I368" s="15">
        <v>251</v>
      </c>
      <c r="J368" s="15" t="s">
        <v>113</v>
      </c>
      <c r="K368" s="15" t="s">
        <v>583</v>
      </c>
      <c r="L368" s="15">
        <v>484</v>
      </c>
      <c r="M368" s="15" t="s">
        <v>656</v>
      </c>
      <c r="N368" s="15" t="s">
        <v>657</v>
      </c>
      <c r="O368" s="15">
        <v>0</v>
      </c>
      <c r="P368" s="15" t="s">
        <v>177</v>
      </c>
      <c r="Q368" s="15" t="s">
        <v>514</v>
      </c>
      <c r="R368" s="15" t="s">
        <v>515</v>
      </c>
      <c r="S368" s="15" t="s">
        <v>516</v>
      </c>
      <c r="T368" s="15">
        <v>0</v>
      </c>
      <c r="U368" s="15" t="s">
        <v>517</v>
      </c>
      <c r="V368" s="15">
        <v>2523</v>
      </c>
      <c r="W368" s="15" t="s">
        <v>518</v>
      </c>
      <c r="X368" s="15">
        <v>8</v>
      </c>
      <c r="Y368" s="15" t="s">
        <v>519</v>
      </c>
      <c r="Z368" s="15">
        <v>6300</v>
      </c>
      <c r="AA368" s="15">
        <v>-1</v>
      </c>
      <c r="AB368" s="15" t="s">
        <v>129</v>
      </c>
      <c r="AD368" s="15">
        <v>6300</v>
      </c>
      <c r="AF368" s="15">
        <v>170</v>
      </c>
      <c r="AH368" s="15">
        <v>170</v>
      </c>
      <c r="AI368" s="15">
        <v>0</v>
      </c>
    </row>
    <row r="369" spans="1:35">
      <c r="A369" s="15" t="s">
        <v>594</v>
      </c>
      <c r="B369" s="15">
        <v>2012</v>
      </c>
      <c r="C369" s="15">
        <v>2012</v>
      </c>
      <c r="D369" s="15">
        <v>2012</v>
      </c>
      <c r="E369" s="15">
        <v>4</v>
      </c>
      <c r="F369" s="15">
        <v>0</v>
      </c>
      <c r="G369" s="15">
        <v>0</v>
      </c>
      <c r="H369" s="15" t="s">
        <v>510</v>
      </c>
      <c r="I369" s="15">
        <v>251</v>
      </c>
      <c r="J369" s="15" t="s">
        <v>113</v>
      </c>
      <c r="K369" s="15" t="s">
        <v>583</v>
      </c>
      <c r="L369" s="15">
        <v>764</v>
      </c>
      <c r="M369" s="15" t="s">
        <v>198</v>
      </c>
      <c r="N369" s="15" t="s">
        <v>556</v>
      </c>
      <c r="O369" s="15">
        <v>0</v>
      </c>
      <c r="P369" s="15" t="s">
        <v>177</v>
      </c>
      <c r="Q369" s="15" t="s">
        <v>514</v>
      </c>
      <c r="R369" s="15" t="s">
        <v>515</v>
      </c>
      <c r="S369" s="15" t="s">
        <v>516</v>
      </c>
      <c r="T369" s="15">
        <v>0</v>
      </c>
      <c r="U369" s="15" t="s">
        <v>517</v>
      </c>
      <c r="V369" s="15">
        <v>2523</v>
      </c>
      <c r="W369" s="15" t="s">
        <v>518</v>
      </c>
      <c r="X369" s="15">
        <v>8</v>
      </c>
      <c r="Y369" s="15" t="s">
        <v>519</v>
      </c>
      <c r="Z369" s="15">
        <v>1065</v>
      </c>
      <c r="AA369" s="15">
        <v>-1</v>
      </c>
      <c r="AB369" s="15" t="s">
        <v>129</v>
      </c>
      <c r="AD369" s="15">
        <v>1065</v>
      </c>
      <c r="AF369" s="15">
        <v>2700</v>
      </c>
      <c r="AH369" s="15">
        <v>2700</v>
      </c>
      <c r="AI369" s="15">
        <v>0</v>
      </c>
    </row>
    <row r="370" spans="1:35">
      <c r="A370" s="15" t="s">
        <v>594</v>
      </c>
      <c r="B370" s="15">
        <v>2012</v>
      </c>
      <c r="C370" s="15">
        <v>2012</v>
      </c>
      <c r="D370" s="15">
        <v>2012</v>
      </c>
      <c r="E370" s="15">
        <v>4</v>
      </c>
      <c r="F370" s="15">
        <v>0</v>
      </c>
      <c r="G370" s="15">
        <v>0</v>
      </c>
      <c r="H370" s="15" t="s">
        <v>510</v>
      </c>
      <c r="I370" s="15">
        <v>251</v>
      </c>
      <c r="J370" s="15" t="s">
        <v>113</v>
      </c>
      <c r="K370" s="15" t="s">
        <v>583</v>
      </c>
      <c r="L370" s="15">
        <v>258</v>
      </c>
      <c r="M370" s="15" t="s">
        <v>536</v>
      </c>
      <c r="N370" s="15" t="s">
        <v>537</v>
      </c>
      <c r="O370" s="15">
        <v>0</v>
      </c>
      <c r="P370" s="15" t="s">
        <v>177</v>
      </c>
      <c r="Q370" s="15" t="s">
        <v>514</v>
      </c>
      <c r="R370" s="15" t="s">
        <v>515</v>
      </c>
      <c r="S370" s="15" t="s">
        <v>516</v>
      </c>
      <c r="T370" s="15">
        <v>0</v>
      </c>
      <c r="U370" s="15" t="s">
        <v>517</v>
      </c>
      <c r="V370" s="15">
        <v>2523</v>
      </c>
      <c r="W370" s="15" t="s">
        <v>518</v>
      </c>
      <c r="X370" s="15">
        <v>8</v>
      </c>
      <c r="Y370" s="15" t="s">
        <v>519</v>
      </c>
      <c r="Z370" s="15">
        <v>167200</v>
      </c>
      <c r="AA370" s="15">
        <v>-1</v>
      </c>
      <c r="AB370" s="15" t="s">
        <v>129</v>
      </c>
      <c r="AD370" s="15">
        <v>167200</v>
      </c>
      <c r="AF370" s="15">
        <v>57153</v>
      </c>
      <c r="AH370" s="15">
        <v>57153</v>
      </c>
      <c r="AI370" s="15">
        <v>0</v>
      </c>
    </row>
    <row r="371" spans="1:35">
      <c r="A371" s="15" t="s">
        <v>594</v>
      </c>
      <c r="B371" s="15">
        <v>2012</v>
      </c>
      <c r="C371" s="15">
        <v>2012</v>
      </c>
      <c r="D371" s="15">
        <v>2012</v>
      </c>
      <c r="E371" s="15">
        <v>4</v>
      </c>
      <c r="F371" s="15">
        <v>0</v>
      </c>
      <c r="G371" s="15">
        <v>0</v>
      </c>
      <c r="H371" s="15" t="s">
        <v>510</v>
      </c>
      <c r="I371" s="15">
        <v>251</v>
      </c>
      <c r="J371" s="15" t="s">
        <v>113</v>
      </c>
      <c r="K371" s="15" t="s">
        <v>583</v>
      </c>
      <c r="L371" s="15">
        <v>120</v>
      </c>
      <c r="M371" s="15" t="s">
        <v>660</v>
      </c>
      <c r="N371" s="15" t="s">
        <v>661</v>
      </c>
      <c r="O371" s="15">
        <v>0</v>
      </c>
      <c r="P371" s="15" t="s">
        <v>177</v>
      </c>
      <c r="Q371" s="15" t="s">
        <v>514</v>
      </c>
      <c r="R371" s="15" t="s">
        <v>515</v>
      </c>
      <c r="S371" s="15" t="s">
        <v>516</v>
      </c>
      <c r="T371" s="15">
        <v>0</v>
      </c>
      <c r="U371" s="15" t="s">
        <v>517</v>
      </c>
      <c r="V371" s="15">
        <v>2523</v>
      </c>
      <c r="W371" s="15" t="s">
        <v>518</v>
      </c>
      <c r="X371" s="15">
        <v>8</v>
      </c>
      <c r="Y371" s="15" t="s">
        <v>519</v>
      </c>
      <c r="Z371" s="15">
        <v>227850</v>
      </c>
      <c r="AA371" s="15">
        <v>-1</v>
      </c>
      <c r="AB371" s="15" t="s">
        <v>129</v>
      </c>
      <c r="AD371" s="15">
        <v>227850</v>
      </c>
      <c r="AF371" s="15">
        <v>41762</v>
      </c>
      <c r="AH371" s="15">
        <v>41762</v>
      </c>
      <c r="AI371" s="15">
        <v>0</v>
      </c>
    </row>
    <row r="372" spans="1:35">
      <c r="A372" s="15" t="s">
        <v>594</v>
      </c>
      <c r="B372" s="15">
        <v>2012</v>
      </c>
      <c r="C372" s="15">
        <v>2012</v>
      </c>
      <c r="D372" s="15">
        <v>2012</v>
      </c>
      <c r="E372" s="15">
        <v>4</v>
      </c>
      <c r="F372" s="15">
        <v>0</v>
      </c>
      <c r="G372" s="15">
        <v>0</v>
      </c>
      <c r="H372" s="15" t="s">
        <v>510</v>
      </c>
      <c r="I372" s="15">
        <v>251</v>
      </c>
      <c r="J372" s="15" t="s">
        <v>113</v>
      </c>
      <c r="K372" s="15" t="s">
        <v>583</v>
      </c>
      <c r="L372" s="15">
        <v>76</v>
      </c>
      <c r="M372" s="15" t="s">
        <v>538</v>
      </c>
      <c r="N372" s="15" t="s">
        <v>539</v>
      </c>
      <c r="O372" s="15">
        <v>0</v>
      </c>
      <c r="P372" s="15" t="s">
        <v>177</v>
      </c>
      <c r="Q372" s="15" t="s">
        <v>514</v>
      </c>
      <c r="R372" s="15" t="s">
        <v>515</v>
      </c>
      <c r="S372" s="15" t="s">
        <v>516</v>
      </c>
      <c r="T372" s="15">
        <v>0</v>
      </c>
      <c r="U372" s="15" t="s">
        <v>517</v>
      </c>
      <c r="V372" s="15">
        <v>2523</v>
      </c>
      <c r="W372" s="15" t="s">
        <v>518</v>
      </c>
      <c r="X372" s="15">
        <v>8</v>
      </c>
      <c r="Y372" s="15" t="s">
        <v>519</v>
      </c>
      <c r="Z372" s="15">
        <v>7710620</v>
      </c>
      <c r="AA372" s="15">
        <v>-1</v>
      </c>
      <c r="AB372" s="15" t="s">
        <v>129</v>
      </c>
      <c r="AD372" s="15">
        <v>7710620</v>
      </c>
      <c r="AF372" s="15">
        <v>2707838</v>
      </c>
      <c r="AH372" s="15">
        <v>2707838</v>
      </c>
      <c r="AI372" s="15">
        <v>0</v>
      </c>
    </row>
    <row r="373" spans="1:35">
      <c r="A373" s="15" t="s">
        <v>594</v>
      </c>
      <c r="B373" s="15">
        <v>2012</v>
      </c>
      <c r="C373" s="15">
        <v>2012</v>
      </c>
      <c r="D373" s="15">
        <v>2012</v>
      </c>
      <c r="E373" s="15">
        <v>4</v>
      </c>
      <c r="F373" s="15">
        <v>0</v>
      </c>
      <c r="G373" s="15">
        <v>0</v>
      </c>
      <c r="H373" s="15" t="s">
        <v>510</v>
      </c>
      <c r="I373" s="15">
        <v>251</v>
      </c>
      <c r="J373" s="15" t="s">
        <v>113</v>
      </c>
      <c r="K373" s="15" t="s">
        <v>583</v>
      </c>
      <c r="L373" s="15">
        <v>36</v>
      </c>
      <c r="M373" s="15" t="s">
        <v>110</v>
      </c>
      <c r="N373" s="15" t="s">
        <v>511</v>
      </c>
      <c r="O373" s="15">
        <v>0</v>
      </c>
      <c r="P373" s="15" t="s">
        <v>177</v>
      </c>
      <c r="Q373" s="15" t="s">
        <v>514</v>
      </c>
      <c r="R373" s="15" t="s">
        <v>515</v>
      </c>
      <c r="S373" s="15" t="s">
        <v>516</v>
      </c>
      <c r="T373" s="15">
        <v>0</v>
      </c>
      <c r="U373" s="15" t="s">
        <v>517</v>
      </c>
      <c r="V373" s="15">
        <v>2523</v>
      </c>
      <c r="W373" s="15" t="s">
        <v>518</v>
      </c>
      <c r="X373" s="15">
        <v>8</v>
      </c>
      <c r="Y373" s="15" t="s">
        <v>519</v>
      </c>
      <c r="Z373" s="15">
        <v>82200</v>
      </c>
      <c r="AA373" s="15">
        <v>-1</v>
      </c>
      <c r="AB373" s="15" t="s">
        <v>129</v>
      </c>
      <c r="AD373" s="15">
        <v>82200</v>
      </c>
      <c r="AF373" s="15">
        <v>61917</v>
      </c>
      <c r="AH373" s="15">
        <v>61917</v>
      </c>
      <c r="AI373" s="15">
        <v>0</v>
      </c>
    </row>
    <row r="374" spans="1:35">
      <c r="A374" s="15" t="s">
        <v>594</v>
      </c>
      <c r="B374" s="15">
        <v>2012</v>
      </c>
      <c r="C374" s="15">
        <v>2012</v>
      </c>
      <c r="D374" s="15">
        <v>2012</v>
      </c>
      <c r="E374" s="15">
        <v>4</v>
      </c>
      <c r="F374" s="15">
        <v>0</v>
      </c>
      <c r="G374" s="15">
        <v>0</v>
      </c>
      <c r="H374" s="15" t="s">
        <v>510</v>
      </c>
      <c r="I374" s="15">
        <v>251</v>
      </c>
      <c r="J374" s="15" t="s">
        <v>113</v>
      </c>
      <c r="K374" s="15" t="s">
        <v>583</v>
      </c>
      <c r="L374" s="15">
        <v>266</v>
      </c>
      <c r="M374" s="15" t="s">
        <v>664</v>
      </c>
      <c r="N374" s="15" t="s">
        <v>665</v>
      </c>
      <c r="O374" s="15">
        <v>0</v>
      </c>
      <c r="P374" s="15" t="s">
        <v>177</v>
      </c>
      <c r="Q374" s="15" t="s">
        <v>514</v>
      </c>
      <c r="R374" s="15" t="s">
        <v>515</v>
      </c>
      <c r="S374" s="15" t="s">
        <v>516</v>
      </c>
      <c r="T374" s="15">
        <v>0</v>
      </c>
      <c r="U374" s="15" t="s">
        <v>517</v>
      </c>
      <c r="V374" s="15">
        <v>2523</v>
      </c>
      <c r="W374" s="15" t="s">
        <v>518</v>
      </c>
      <c r="X374" s="15">
        <v>8</v>
      </c>
      <c r="Y374" s="15" t="s">
        <v>519</v>
      </c>
      <c r="Z374" s="15">
        <v>44766</v>
      </c>
      <c r="AA374" s="15">
        <v>-1</v>
      </c>
      <c r="AB374" s="15" t="s">
        <v>129</v>
      </c>
      <c r="AD374" s="15">
        <v>44766</v>
      </c>
      <c r="AF374" s="15">
        <v>24720</v>
      </c>
      <c r="AH374" s="15">
        <v>24720</v>
      </c>
      <c r="AI374" s="15">
        <v>0</v>
      </c>
    </row>
    <row r="375" spans="1:35">
      <c r="A375" s="15" t="s">
        <v>594</v>
      </c>
      <c r="B375" s="15">
        <v>2012</v>
      </c>
      <c r="C375" s="15">
        <v>2012</v>
      </c>
      <c r="D375" s="15">
        <v>2012</v>
      </c>
      <c r="E375" s="15">
        <v>4</v>
      </c>
      <c r="F375" s="15">
        <v>0</v>
      </c>
      <c r="G375" s="15">
        <v>0</v>
      </c>
      <c r="H375" s="15" t="s">
        <v>510</v>
      </c>
      <c r="I375" s="15">
        <v>251</v>
      </c>
      <c r="J375" s="15" t="s">
        <v>113</v>
      </c>
      <c r="K375" s="15" t="s">
        <v>583</v>
      </c>
      <c r="L375" s="15">
        <v>784</v>
      </c>
      <c r="M375" s="15" t="s">
        <v>186</v>
      </c>
      <c r="N375" s="15" t="s">
        <v>618</v>
      </c>
      <c r="O375" s="15">
        <v>0</v>
      </c>
      <c r="P375" s="15" t="s">
        <v>177</v>
      </c>
      <c r="Q375" s="15" t="s">
        <v>514</v>
      </c>
      <c r="R375" s="15" t="s">
        <v>515</v>
      </c>
      <c r="S375" s="15" t="s">
        <v>516</v>
      </c>
      <c r="T375" s="15">
        <v>0</v>
      </c>
      <c r="U375" s="15" t="s">
        <v>517</v>
      </c>
      <c r="V375" s="15">
        <v>2523</v>
      </c>
      <c r="W375" s="15" t="s">
        <v>518</v>
      </c>
      <c r="X375" s="15">
        <v>8</v>
      </c>
      <c r="Y375" s="15" t="s">
        <v>519</v>
      </c>
      <c r="Z375" s="15">
        <v>100218</v>
      </c>
      <c r="AA375" s="15">
        <v>-1</v>
      </c>
      <c r="AB375" s="15" t="s">
        <v>129</v>
      </c>
      <c r="AD375" s="15">
        <v>100218</v>
      </c>
      <c r="AF375" s="15">
        <v>84423</v>
      </c>
      <c r="AH375" s="15">
        <v>84423</v>
      </c>
      <c r="AI375" s="15">
        <v>0</v>
      </c>
    </row>
    <row r="376" spans="1:35">
      <c r="A376" s="15" t="s">
        <v>594</v>
      </c>
      <c r="B376" s="15">
        <v>2012</v>
      </c>
      <c r="C376" s="15">
        <v>2012</v>
      </c>
      <c r="D376" s="15">
        <v>2012</v>
      </c>
      <c r="E376" s="15">
        <v>4</v>
      </c>
      <c r="F376" s="15">
        <v>0</v>
      </c>
      <c r="G376" s="15">
        <v>0</v>
      </c>
      <c r="H376" s="15" t="s">
        <v>510</v>
      </c>
      <c r="I376" s="15">
        <v>251</v>
      </c>
      <c r="J376" s="15" t="s">
        <v>113</v>
      </c>
      <c r="K376" s="15" t="s">
        <v>583</v>
      </c>
      <c r="L376" s="15">
        <v>699</v>
      </c>
      <c r="M376" s="15" t="s">
        <v>585</v>
      </c>
      <c r="N376" s="15" t="s">
        <v>586</v>
      </c>
      <c r="O376" s="15">
        <v>0</v>
      </c>
      <c r="P376" s="15" t="s">
        <v>177</v>
      </c>
      <c r="Q376" s="15" t="s">
        <v>514</v>
      </c>
      <c r="R376" s="15" t="s">
        <v>515</v>
      </c>
      <c r="S376" s="15" t="s">
        <v>516</v>
      </c>
      <c r="T376" s="15">
        <v>0</v>
      </c>
      <c r="U376" s="15" t="s">
        <v>517</v>
      </c>
      <c r="V376" s="15">
        <v>2523</v>
      </c>
      <c r="W376" s="15" t="s">
        <v>518</v>
      </c>
      <c r="X376" s="15">
        <v>8</v>
      </c>
      <c r="Y376" s="15" t="s">
        <v>519</v>
      </c>
      <c r="Z376" s="15">
        <v>10295</v>
      </c>
      <c r="AA376" s="15">
        <v>-1</v>
      </c>
      <c r="AB376" s="15" t="s">
        <v>129</v>
      </c>
      <c r="AD376" s="15">
        <v>10295</v>
      </c>
      <c r="AF376" s="15">
        <v>5994</v>
      </c>
      <c r="AH376" s="15">
        <v>5994</v>
      </c>
      <c r="AI376" s="15">
        <v>0</v>
      </c>
    </row>
    <row r="377" spans="1:35">
      <c r="A377" s="15" t="s">
        <v>594</v>
      </c>
      <c r="B377" s="15">
        <v>2012</v>
      </c>
      <c r="C377" s="15">
        <v>2012</v>
      </c>
      <c r="D377" s="15">
        <v>2012</v>
      </c>
      <c r="E377" s="15">
        <v>4</v>
      </c>
      <c r="F377" s="15">
        <v>0</v>
      </c>
      <c r="G377" s="15">
        <v>0</v>
      </c>
      <c r="H377" s="15" t="s">
        <v>510</v>
      </c>
      <c r="I377" s="15">
        <v>251</v>
      </c>
      <c r="J377" s="15" t="s">
        <v>113</v>
      </c>
      <c r="K377" s="15" t="s">
        <v>583</v>
      </c>
      <c r="L377" s="15">
        <v>540</v>
      </c>
      <c r="M377" s="15" t="s">
        <v>552</v>
      </c>
      <c r="N377" s="15" t="s">
        <v>553</v>
      </c>
      <c r="O377" s="15">
        <v>0</v>
      </c>
      <c r="P377" s="15" t="s">
        <v>177</v>
      </c>
      <c r="Q377" s="15" t="s">
        <v>514</v>
      </c>
      <c r="R377" s="15" t="s">
        <v>515</v>
      </c>
      <c r="S377" s="15" t="s">
        <v>516</v>
      </c>
      <c r="T377" s="15">
        <v>0</v>
      </c>
      <c r="U377" s="15" t="s">
        <v>517</v>
      </c>
      <c r="V377" s="15">
        <v>2523</v>
      </c>
      <c r="W377" s="15" t="s">
        <v>518</v>
      </c>
      <c r="X377" s="15">
        <v>8</v>
      </c>
      <c r="Y377" s="15" t="s">
        <v>519</v>
      </c>
      <c r="Z377" s="15">
        <v>11286</v>
      </c>
      <c r="AA377" s="15">
        <v>-1</v>
      </c>
      <c r="AB377" s="15" t="s">
        <v>129</v>
      </c>
      <c r="AD377" s="15">
        <v>11286</v>
      </c>
      <c r="AF377" s="15">
        <v>5330</v>
      </c>
      <c r="AH377" s="15">
        <v>5330</v>
      </c>
      <c r="AI377" s="15">
        <v>0</v>
      </c>
    </row>
    <row r="378" spans="1:35">
      <c r="A378" s="15" t="s">
        <v>594</v>
      </c>
      <c r="B378" s="15">
        <v>2012</v>
      </c>
      <c r="C378" s="15">
        <v>2012</v>
      </c>
      <c r="D378" s="15">
        <v>2012</v>
      </c>
      <c r="E378" s="15">
        <v>4</v>
      </c>
      <c r="F378" s="15">
        <v>0</v>
      </c>
      <c r="G378" s="15">
        <v>0</v>
      </c>
      <c r="H378" s="15" t="s">
        <v>510</v>
      </c>
      <c r="I378" s="15">
        <v>251</v>
      </c>
      <c r="J378" s="15" t="s">
        <v>113</v>
      </c>
      <c r="K378" s="15" t="s">
        <v>583</v>
      </c>
      <c r="L378" s="15">
        <v>388</v>
      </c>
      <c r="M378" s="15" t="s">
        <v>737</v>
      </c>
      <c r="N378" s="15" t="s">
        <v>738</v>
      </c>
      <c r="O378" s="15">
        <v>0</v>
      </c>
      <c r="P378" s="15" t="s">
        <v>177</v>
      </c>
      <c r="Q378" s="15" t="s">
        <v>514</v>
      </c>
      <c r="R378" s="15" t="s">
        <v>515</v>
      </c>
      <c r="S378" s="15" t="s">
        <v>516</v>
      </c>
      <c r="T378" s="15">
        <v>0</v>
      </c>
      <c r="U378" s="15" t="s">
        <v>517</v>
      </c>
      <c r="V378" s="15">
        <v>2523</v>
      </c>
      <c r="W378" s="15" t="s">
        <v>518</v>
      </c>
      <c r="X378" s="15">
        <v>8</v>
      </c>
      <c r="Y378" s="15" t="s">
        <v>519</v>
      </c>
      <c r="Z378" s="15">
        <v>47</v>
      </c>
      <c r="AA378" s="15">
        <v>-1</v>
      </c>
      <c r="AB378" s="15" t="s">
        <v>129</v>
      </c>
      <c r="AD378" s="15">
        <v>47</v>
      </c>
      <c r="AF378" s="15">
        <v>478</v>
      </c>
      <c r="AH378" s="15">
        <v>478</v>
      </c>
      <c r="AI378" s="15">
        <v>0</v>
      </c>
    </row>
    <row r="379" spans="1:35">
      <c r="A379" s="15" t="s">
        <v>594</v>
      </c>
      <c r="B379" s="15">
        <v>2012</v>
      </c>
      <c r="C379" s="15">
        <v>2012</v>
      </c>
      <c r="D379" s="15">
        <v>2012</v>
      </c>
      <c r="E379" s="15">
        <v>4</v>
      </c>
      <c r="F379" s="15">
        <v>0</v>
      </c>
      <c r="G379" s="15">
        <v>0</v>
      </c>
      <c r="H379" s="15" t="s">
        <v>510</v>
      </c>
      <c r="I379" s="15">
        <v>251</v>
      </c>
      <c r="J379" s="15" t="s">
        <v>113</v>
      </c>
      <c r="K379" s="15" t="s">
        <v>583</v>
      </c>
      <c r="L379" s="15">
        <v>124</v>
      </c>
      <c r="M379" s="15" t="s">
        <v>542</v>
      </c>
      <c r="N379" s="15" t="s">
        <v>543</v>
      </c>
      <c r="O379" s="15">
        <v>0</v>
      </c>
      <c r="P379" s="15" t="s">
        <v>177</v>
      </c>
      <c r="Q379" s="15" t="s">
        <v>514</v>
      </c>
      <c r="R379" s="15" t="s">
        <v>515</v>
      </c>
      <c r="S379" s="15" t="s">
        <v>516</v>
      </c>
      <c r="T379" s="15">
        <v>0</v>
      </c>
      <c r="U379" s="15" t="s">
        <v>517</v>
      </c>
      <c r="V379" s="15">
        <v>2523</v>
      </c>
      <c r="W379" s="15" t="s">
        <v>518</v>
      </c>
      <c r="X379" s="15">
        <v>8</v>
      </c>
      <c r="Y379" s="15" t="s">
        <v>519</v>
      </c>
      <c r="Z379" s="15">
        <v>2000</v>
      </c>
      <c r="AA379" s="15">
        <v>-1</v>
      </c>
      <c r="AB379" s="15" t="s">
        <v>129</v>
      </c>
      <c r="AD379" s="15">
        <v>2000</v>
      </c>
      <c r="AF379" s="15">
        <v>514</v>
      </c>
      <c r="AH379" s="15">
        <v>514</v>
      </c>
      <c r="AI379" s="15">
        <v>0</v>
      </c>
    </row>
    <row r="380" spans="1:35">
      <c r="A380" s="15" t="s">
        <v>594</v>
      </c>
      <c r="B380" s="15">
        <v>2012</v>
      </c>
      <c r="C380" s="15">
        <v>2012</v>
      </c>
      <c r="D380" s="15">
        <v>2012</v>
      </c>
      <c r="E380" s="15">
        <v>4</v>
      </c>
      <c r="F380" s="15">
        <v>0</v>
      </c>
      <c r="G380" s="15">
        <v>0</v>
      </c>
      <c r="H380" s="15" t="s">
        <v>510</v>
      </c>
      <c r="I380" s="15">
        <v>251</v>
      </c>
      <c r="J380" s="15" t="s">
        <v>113</v>
      </c>
      <c r="K380" s="15" t="s">
        <v>583</v>
      </c>
      <c r="L380" s="15">
        <v>643</v>
      </c>
      <c r="M380" s="15" t="s">
        <v>670</v>
      </c>
      <c r="N380" s="15" t="s">
        <v>671</v>
      </c>
      <c r="O380" s="15">
        <v>0</v>
      </c>
      <c r="P380" s="15" t="s">
        <v>177</v>
      </c>
      <c r="Q380" s="15" t="s">
        <v>514</v>
      </c>
      <c r="R380" s="15" t="s">
        <v>515</v>
      </c>
      <c r="S380" s="15" t="s">
        <v>516</v>
      </c>
      <c r="T380" s="15">
        <v>0</v>
      </c>
      <c r="U380" s="15" t="s">
        <v>517</v>
      </c>
      <c r="V380" s="15">
        <v>2523</v>
      </c>
      <c r="W380" s="15" t="s">
        <v>518</v>
      </c>
      <c r="X380" s="15">
        <v>8</v>
      </c>
      <c r="Y380" s="15" t="s">
        <v>519</v>
      </c>
      <c r="Z380" s="15">
        <v>9637</v>
      </c>
      <c r="AA380" s="15">
        <v>-1</v>
      </c>
      <c r="AB380" s="15" t="s">
        <v>129</v>
      </c>
      <c r="AD380" s="15">
        <v>9637</v>
      </c>
      <c r="AF380" s="15">
        <v>13864</v>
      </c>
      <c r="AH380" s="15">
        <v>13864</v>
      </c>
      <c r="AI380" s="15">
        <v>0</v>
      </c>
    </row>
    <row r="381" spans="1:35">
      <c r="A381" s="15" t="s">
        <v>594</v>
      </c>
      <c r="B381" s="15">
        <v>2012</v>
      </c>
      <c r="C381" s="15">
        <v>2012</v>
      </c>
      <c r="D381" s="15">
        <v>2012</v>
      </c>
      <c r="E381" s="15">
        <v>4</v>
      </c>
      <c r="F381" s="15">
        <v>0</v>
      </c>
      <c r="G381" s="15">
        <v>0</v>
      </c>
      <c r="H381" s="15" t="s">
        <v>510</v>
      </c>
      <c r="I381" s="15">
        <v>251</v>
      </c>
      <c r="J381" s="15" t="s">
        <v>113</v>
      </c>
      <c r="K381" s="15" t="s">
        <v>583</v>
      </c>
      <c r="L381" s="15">
        <v>703</v>
      </c>
      <c r="M381" s="15" t="s">
        <v>672</v>
      </c>
      <c r="N381" s="15" t="s">
        <v>673</v>
      </c>
      <c r="O381" s="15">
        <v>0</v>
      </c>
      <c r="P381" s="15" t="s">
        <v>177</v>
      </c>
      <c r="Q381" s="15" t="s">
        <v>514</v>
      </c>
      <c r="R381" s="15" t="s">
        <v>515</v>
      </c>
      <c r="S381" s="15" t="s">
        <v>516</v>
      </c>
      <c r="T381" s="15">
        <v>0</v>
      </c>
      <c r="U381" s="15" t="s">
        <v>517</v>
      </c>
      <c r="V381" s="15">
        <v>2523</v>
      </c>
      <c r="W381" s="15" t="s">
        <v>518</v>
      </c>
      <c r="X381" s="15">
        <v>8</v>
      </c>
      <c r="Y381" s="15" t="s">
        <v>519</v>
      </c>
      <c r="Z381" s="15">
        <v>4247</v>
      </c>
      <c r="AA381" s="15">
        <v>-1</v>
      </c>
      <c r="AB381" s="15" t="s">
        <v>129</v>
      </c>
      <c r="AD381" s="15">
        <v>4247</v>
      </c>
      <c r="AF381" s="15">
        <v>567</v>
      </c>
      <c r="AH381" s="15">
        <v>567</v>
      </c>
      <c r="AI381" s="15">
        <v>0</v>
      </c>
    </row>
    <row r="382" spans="1:35">
      <c r="A382" s="15" t="s">
        <v>594</v>
      </c>
      <c r="B382" s="15">
        <v>2012</v>
      </c>
      <c r="C382" s="15">
        <v>2012</v>
      </c>
      <c r="D382" s="15">
        <v>2012</v>
      </c>
      <c r="E382" s="15">
        <v>4</v>
      </c>
      <c r="F382" s="15">
        <v>0</v>
      </c>
      <c r="G382" s="15">
        <v>0</v>
      </c>
      <c r="H382" s="15" t="s">
        <v>510</v>
      </c>
      <c r="I382" s="15">
        <v>251</v>
      </c>
      <c r="J382" s="15" t="s">
        <v>113</v>
      </c>
      <c r="K382" s="15" t="s">
        <v>583</v>
      </c>
      <c r="L382" s="15">
        <v>392</v>
      </c>
      <c r="M382" s="15" t="s">
        <v>223</v>
      </c>
      <c r="N382" s="15" t="s">
        <v>584</v>
      </c>
      <c r="O382" s="15">
        <v>0</v>
      </c>
      <c r="P382" s="15" t="s">
        <v>177</v>
      </c>
      <c r="Q382" s="15" t="s">
        <v>514</v>
      </c>
      <c r="R382" s="15" t="s">
        <v>515</v>
      </c>
      <c r="S382" s="15" t="s">
        <v>516</v>
      </c>
      <c r="T382" s="15">
        <v>0</v>
      </c>
      <c r="U382" s="15" t="s">
        <v>517</v>
      </c>
      <c r="V382" s="15">
        <v>2523</v>
      </c>
      <c r="W382" s="15" t="s">
        <v>518</v>
      </c>
      <c r="X382" s="15">
        <v>8</v>
      </c>
      <c r="Y382" s="15" t="s">
        <v>519</v>
      </c>
      <c r="Z382" s="15">
        <v>65000</v>
      </c>
      <c r="AA382" s="15">
        <v>-1</v>
      </c>
      <c r="AB382" s="15" t="s">
        <v>129</v>
      </c>
      <c r="AD382" s="15">
        <v>65000</v>
      </c>
      <c r="AF382" s="15">
        <v>36259</v>
      </c>
      <c r="AH382" s="15">
        <v>36259</v>
      </c>
      <c r="AI382" s="15">
        <v>0</v>
      </c>
    </row>
    <row r="383" spans="1:35">
      <c r="A383" s="15" t="s">
        <v>594</v>
      </c>
      <c r="B383" s="15">
        <v>2012</v>
      </c>
      <c r="C383" s="15">
        <v>2012</v>
      </c>
      <c r="D383" s="15">
        <v>2012</v>
      </c>
      <c r="E383" s="15">
        <v>4</v>
      </c>
      <c r="F383" s="15">
        <v>0</v>
      </c>
      <c r="G383" s="15">
        <v>0</v>
      </c>
      <c r="H383" s="15" t="s">
        <v>510</v>
      </c>
      <c r="I383" s="15">
        <v>251</v>
      </c>
      <c r="J383" s="15" t="s">
        <v>113</v>
      </c>
      <c r="K383" s="15" t="s">
        <v>583</v>
      </c>
      <c r="L383" s="15">
        <v>792</v>
      </c>
      <c r="M383" s="15" t="s">
        <v>217</v>
      </c>
      <c r="N383" s="15" t="s">
        <v>573</v>
      </c>
      <c r="O383" s="15">
        <v>0</v>
      </c>
      <c r="P383" s="15" t="s">
        <v>177</v>
      </c>
      <c r="Q383" s="15" t="s">
        <v>514</v>
      </c>
      <c r="R383" s="15" t="s">
        <v>515</v>
      </c>
      <c r="S383" s="15" t="s">
        <v>516</v>
      </c>
      <c r="T383" s="15">
        <v>0</v>
      </c>
      <c r="U383" s="15" t="s">
        <v>517</v>
      </c>
      <c r="V383" s="15">
        <v>2523</v>
      </c>
      <c r="W383" s="15" t="s">
        <v>518</v>
      </c>
      <c r="X383" s="15">
        <v>8</v>
      </c>
      <c r="Y383" s="15" t="s">
        <v>519</v>
      </c>
      <c r="Z383" s="15">
        <v>992600</v>
      </c>
      <c r="AA383" s="15">
        <v>-1</v>
      </c>
      <c r="AB383" s="15" t="s">
        <v>129</v>
      </c>
      <c r="AD383" s="15">
        <v>992600</v>
      </c>
      <c r="AF383" s="15">
        <v>421383</v>
      </c>
      <c r="AH383" s="15">
        <v>421383</v>
      </c>
      <c r="AI383" s="15">
        <v>0</v>
      </c>
    </row>
    <row r="384" spans="1:35">
      <c r="A384" s="15" t="s">
        <v>594</v>
      </c>
      <c r="B384" s="15">
        <v>2012</v>
      </c>
      <c r="C384" s="15">
        <v>2012</v>
      </c>
      <c r="D384" s="15">
        <v>2012</v>
      </c>
      <c r="E384" s="15">
        <v>4</v>
      </c>
      <c r="F384" s="15">
        <v>0</v>
      </c>
      <c r="G384" s="15">
        <v>0</v>
      </c>
      <c r="H384" s="15" t="s">
        <v>510</v>
      </c>
      <c r="I384" s="15">
        <v>251</v>
      </c>
      <c r="J384" s="15" t="s">
        <v>113</v>
      </c>
      <c r="K384" s="15" t="s">
        <v>583</v>
      </c>
      <c r="L384" s="15">
        <v>372</v>
      </c>
      <c r="M384" s="15" t="s">
        <v>676</v>
      </c>
      <c r="N384" s="15" t="s">
        <v>677</v>
      </c>
      <c r="O384" s="15">
        <v>0</v>
      </c>
      <c r="P384" s="15" t="s">
        <v>177</v>
      </c>
      <c r="Q384" s="15" t="s">
        <v>514</v>
      </c>
      <c r="R384" s="15" t="s">
        <v>515</v>
      </c>
      <c r="S384" s="15" t="s">
        <v>516</v>
      </c>
      <c r="T384" s="15">
        <v>0</v>
      </c>
      <c r="U384" s="15" t="s">
        <v>517</v>
      </c>
      <c r="V384" s="15">
        <v>2523</v>
      </c>
      <c r="W384" s="15" t="s">
        <v>518</v>
      </c>
      <c r="X384" s="15">
        <v>8</v>
      </c>
      <c r="Y384" s="15" t="s">
        <v>519</v>
      </c>
      <c r="Z384" s="15">
        <v>36400</v>
      </c>
      <c r="AA384" s="15">
        <v>-1</v>
      </c>
      <c r="AB384" s="15" t="s">
        <v>129</v>
      </c>
      <c r="AD384" s="15">
        <v>36400</v>
      </c>
      <c r="AF384" s="15">
        <v>20564</v>
      </c>
      <c r="AH384" s="15">
        <v>20564</v>
      </c>
      <c r="AI384" s="15">
        <v>0</v>
      </c>
    </row>
    <row r="385" spans="1:35">
      <c r="A385" s="15" t="s">
        <v>594</v>
      </c>
      <c r="B385" s="15">
        <v>2012</v>
      </c>
      <c r="C385" s="15">
        <v>2012</v>
      </c>
      <c r="D385" s="15">
        <v>2012</v>
      </c>
      <c r="E385" s="15">
        <v>4</v>
      </c>
      <c r="F385" s="15">
        <v>0</v>
      </c>
      <c r="G385" s="15">
        <v>0</v>
      </c>
      <c r="H385" s="15" t="s">
        <v>510</v>
      </c>
      <c r="I385" s="15">
        <v>251</v>
      </c>
      <c r="J385" s="15" t="s">
        <v>113</v>
      </c>
      <c r="K385" s="15" t="s">
        <v>583</v>
      </c>
      <c r="L385" s="15">
        <v>246</v>
      </c>
      <c r="M385" s="15" t="s">
        <v>678</v>
      </c>
      <c r="N385" s="15" t="s">
        <v>679</v>
      </c>
      <c r="O385" s="15">
        <v>0</v>
      </c>
      <c r="P385" s="15" t="s">
        <v>177</v>
      </c>
      <c r="Q385" s="15" t="s">
        <v>514</v>
      </c>
      <c r="R385" s="15" t="s">
        <v>515</v>
      </c>
      <c r="S385" s="15" t="s">
        <v>516</v>
      </c>
      <c r="T385" s="15">
        <v>0</v>
      </c>
      <c r="U385" s="15" t="s">
        <v>517</v>
      </c>
      <c r="V385" s="15">
        <v>2523</v>
      </c>
      <c r="W385" s="15" t="s">
        <v>518</v>
      </c>
      <c r="X385" s="15">
        <v>8</v>
      </c>
      <c r="Y385" s="15" t="s">
        <v>519</v>
      </c>
      <c r="Z385" s="15">
        <v>547661</v>
      </c>
      <c r="AA385" s="15">
        <v>-1</v>
      </c>
      <c r="AB385" s="15" t="s">
        <v>129</v>
      </c>
      <c r="AD385" s="15">
        <v>547661</v>
      </c>
      <c r="AF385" s="15">
        <v>460965</v>
      </c>
      <c r="AH385" s="15">
        <v>460965</v>
      </c>
      <c r="AI385" s="15">
        <v>0</v>
      </c>
    </row>
    <row r="386" spans="1:35">
      <c r="A386" s="15" t="s">
        <v>594</v>
      </c>
      <c r="B386" s="15">
        <v>2012</v>
      </c>
      <c r="C386" s="15">
        <v>2012</v>
      </c>
      <c r="D386" s="15">
        <v>2012</v>
      </c>
      <c r="E386" s="15">
        <v>4</v>
      </c>
      <c r="F386" s="15">
        <v>0</v>
      </c>
      <c r="G386" s="15">
        <v>0</v>
      </c>
      <c r="H386" s="15" t="s">
        <v>510</v>
      </c>
      <c r="I386" s="15">
        <v>251</v>
      </c>
      <c r="J386" s="15" t="s">
        <v>113</v>
      </c>
      <c r="K386" s="15" t="s">
        <v>583</v>
      </c>
      <c r="L386" s="15">
        <v>156</v>
      </c>
      <c r="M386" s="15" t="s">
        <v>183</v>
      </c>
      <c r="N386" s="15" t="s">
        <v>562</v>
      </c>
      <c r="O386" s="15">
        <v>0</v>
      </c>
      <c r="P386" s="15" t="s">
        <v>177</v>
      </c>
      <c r="Q386" s="15" t="s">
        <v>514</v>
      </c>
      <c r="R386" s="15" t="s">
        <v>515</v>
      </c>
      <c r="S386" s="15" t="s">
        <v>516</v>
      </c>
      <c r="T386" s="15">
        <v>0</v>
      </c>
      <c r="U386" s="15" t="s">
        <v>517</v>
      </c>
      <c r="V386" s="15">
        <v>2523</v>
      </c>
      <c r="W386" s="15" t="s">
        <v>518</v>
      </c>
      <c r="X386" s="15">
        <v>8</v>
      </c>
      <c r="Y386" s="15" t="s">
        <v>519</v>
      </c>
      <c r="Z386" s="15">
        <v>223317</v>
      </c>
      <c r="AA386" s="15">
        <v>-1</v>
      </c>
      <c r="AB386" s="15" t="s">
        <v>129</v>
      </c>
      <c r="AD386" s="15">
        <v>223317</v>
      </c>
      <c r="AF386" s="15">
        <v>85421</v>
      </c>
      <c r="AH386" s="15">
        <v>85421</v>
      </c>
      <c r="AI386" s="15">
        <v>0</v>
      </c>
    </row>
    <row r="387" spans="1:35">
      <c r="A387" s="15" t="s">
        <v>594</v>
      </c>
      <c r="B387" s="15">
        <v>2012</v>
      </c>
      <c r="C387" s="15">
        <v>2012</v>
      </c>
      <c r="D387" s="15">
        <v>2012</v>
      </c>
      <c r="E387" s="15">
        <v>4</v>
      </c>
      <c r="F387" s="15">
        <v>0</v>
      </c>
      <c r="G387" s="15">
        <v>0</v>
      </c>
      <c r="H387" s="15" t="s">
        <v>510</v>
      </c>
      <c r="I387" s="15">
        <v>251</v>
      </c>
      <c r="J387" s="15" t="s">
        <v>113</v>
      </c>
      <c r="K387" s="15" t="s">
        <v>583</v>
      </c>
      <c r="L387" s="15">
        <v>0</v>
      </c>
      <c r="M387" s="15" t="s">
        <v>177</v>
      </c>
      <c r="N387" s="15" t="s">
        <v>514</v>
      </c>
      <c r="O387" s="15">
        <v>0</v>
      </c>
      <c r="P387" s="15" t="s">
        <v>177</v>
      </c>
      <c r="Q387" s="15" t="s">
        <v>514</v>
      </c>
      <c r="R387" s="15" t="s">
        <v>515</v>
      </c>
      <c r="S387" s="15" t="s">
        <v>516</v>
      </c>
      <c r="T387" s="15">
        <v>0</v>
      </c>
      <c r="U387" s="15" t="s">
        <v>517</v>
      </c>
      <c r="V387" s="15">
        <v>2523</v>
      </c>
      <c r="W387" s="15" t="s">
        <v>518</v>
      </c>
      <c r="X387" s="15">
        <v>8</v>
      </c>
      <c r="Y387" s="15" t="s">
        <v>519</v>
      </c>
      <c r="Z387" s="15">
        <v>976677996</v>
      </c>
      <c r="AA387" s="15">
        <v>-1</v>
      </c>
      <c r="AB387" s="15" t="s">
        <v>129</v>
      </c>
      <c r="AD387" s="15">
        <v>976677996</v>
      </c>
      <c r="AF387" s="15">
        <v>132517080</v>
      </c>
      <c r="AH387" s="15">
        <v>132517080</v>
      </c>
      <c r="AI387" s="15">
        <v>0</v>
      </c>
    </row>
    <row r="388" spans="1:35">
      <c r="A388" s="15" t="s">
        <v>594</v>
      </c>
      <c r="B388" s="15">
        <v>2012</v>
      </c>
      <c r="C388" s="15">
        <v>2012</v>
      </c>
      <c r="D388" s="15">
        <v>2012</v>
      </c>
      <c r="E388" s="15">
        <v>4</v>
      </c>
      <c r="F388" s="15">
        <v>0</v>
      </c>
      <c r="G388" s="15">
        <v>0</v>
      </c>
      <c r="H388" s="15" t="s">
        <v>510</v>
      </c>
      <c r="I388" s="15">
        <v>251</v>
      </c>
      <c r="J388" s="15" t="s">
        <v>113</v>
      </c>
      <c r="K388" s="15" t="s">
        <v>583</v>
      </c>
      <c r="L388" s="15">
        <v>300</v>
      </c>
      <c r="M388" s="15" t="s">
        <v>680</v>
      </c>
      <c r="N388" s="15" t="s">
        <v>681</v>
      </c>
      <c r="O388" s="15">
        <v>0</v>
      </c>
      <c r="P388" s="15" t="s">
        <v>177</v>
      </c>
      <c r="Q388" s="15" t="s">
        <v>514</v>
      </c>
      <c r="R388" s="15" t="s">
        <v>515</v>
      </c>
      <c r="S388" s="15" t="s">
        <v>516</v>
      </c>
      <c r="T388" s="15">
        <v>0</v>
      </c>
      <c r="U388" s="15" t="s">
        <v>517</v>
      </c>
      <c r="V388" s="15">
        <v>2523</v>
      </c>
      <c r="W388" s="15" t="s">
        <v>518</v>
      </c>
      <c r="X388" s="15">
        <v>8</v>
      </c>
      <c r="Y388" s="15" t="s">
        <v>519</v>
      </c>
      <c r="Z388" s="15">
        <v>55822</v>
      </c>
      <c r="AA388" s="15">
        <v>-1</v>
      </c>
      <c r="AB388" s="15" t="s">
        <v>129</v>
      </c>
      <c r="AD388" s="15">
        <v>55822</v>
      </c>
      <c r="AF388" s="15">
        <v>32926</v>
      </c>
      <c r="AH388" s="15">
        <v>32926</v>
      </c>
      <c r="AI388" s="15">
        <v>0</v>
      </c>
    </row>
    <row r="389" spans="1:35">
      <c r="A389" s="15" t="s">
        <v>594</v>
      </c>
      <c r="B389" s="15">
        <v>2012</v>
      </c>
      <c r="C389" s="15">
        <v>2012</v>
      </c>
      <c r="D389" s="15">
        <v>2012</v>
      </c>
      <c r="E389" s="15">
        <v>4</v>
      </c>
      <c r="F389" s="15">
        <v>0</v>
      </c>
      <c r="G389" s="15">
        <v>0</v>
      </c>
      <c r="H389" s="15" t="s">
        <v>510</v>
      </c>
      <c r="I389" s="15">
        <v>251</v>
      </c>
      <c r="J389" s="15" t="s">
        <v>113</v>
      </c>
      <c r="K389" s="15" t="s">
        <v>583</v>
      </c>
      <c r="L389" s="15">
        <v>348</v>
      </c>
      <c r="M389" s="15" t="s">
        <v>739</v>
      </c>
      <c r="N389" s="15" t="s">
        <v>740</v>
      </c>
      <c r="O389" s="15">
        <v>0</v>
      </c>
      <c r="P389" s="15" t="s">
        <v>177</v>
      </c>
      <c r="Q389" s="15" t="s">
        <v>514</v>
      </c>
      <c r="R389" s="15" t="s">
        <v>515</v>
      </c>
      <c r="S389" s="15" t="s">
        <v>516</v>
      </c>
      <c r="T389" s="15">
        <v>0</v>
      </c>
      <c r="U389" s="15" t="s">
        <v>517</v>
      </c>
      <c r="V389" s="15">
        <v>2523</v>
      </c>
      <c r="W389" s="15" t="s">
        <v>518</v>
      </c>
      <c r="X389" s="15">
        <v>8</v>
      </c>
      <c r="Y389" s="15" t="s">
        <v>519</v>
      </c>
      <c r="Z389" s="15">
        <v>907</v>
      </c>
      <c r="AA389" s="15">
        <v>-1</v>
      </c>
      <c r="AB389" s="15" t="s">
        <v>129</v>
      </c>
      <c r="AD389" s="15">
        <v>907</v>
      </c>
      <c r="AF389" s="15">
        <v>14127</v>
      </c>
      <c r="AH389" s="15">
        <v>14127</v>
      </c>
      <c r="AI389" s="15">
        <v>0</v>
      </c>
    </row>
    <row r="390" spans="1:35">
      <c r="A390" s="15" t="s">
        <v>594</v>
      </c>
      <c r="B390" s="15">
        <v>2012</v>
      </c>
      <c r="C390" s="15">
        <v>2012</v>
      </c>
      <c r="D390" s="15">
        <v>2012</v>
      </c>
      <c r="E390" s="15">
        <v>4</v>
      </c>
      <c r="F390" s="15">
        <v>0</v>
      </c>
      <c r="G390" s="15">
        <v>0</v>
      </c>
      <c r="H390" s="15" t="s">
        <v>510</v>
      </c>
      <c r="I390" s="15">
        <v>251</v>
      </c>
      <c r="J390" s="15" t="s">
        <v>113</v>
      </c>
      <c r="K390" s="15" t="s">
        <v>583</v>
      </c>
      <c r="L390" s="15">
        <v>152</v>
      </c>
      <c r="M390" s="15" t="s">
        <v>642</v>
      </c>
      <c r="N390" s="15" t="s">
        <v>643</v>
      </c>
      <c r="O390" s="15">
        <v>0</v>
      </c>
      <c r="P390" s="15" t="s">
        <v>177</v>
      </c>
      <c r="Q390" s="15" t="s">
        <v>514</v>
      </c>
      <c r="R390" s="15" t="s">
        <v>515</v>
      </c>
      <c r="S390" s="15" t="s">
        <v>516</v>
      </c>
      <c r="T390" s="15">
        <v>0</v>
      </c>
      <c r="U390" s="15" t="s">
        <v>517</v>
      </c>
      <c r="V390" s="15">
        <v>2523</v>
      </c>
      <c r="W390" s="15" t="s">
        <v>518</v>
      </c>
      <c r="X390" s="15">
        <v>8</v>
      </c>
      <c r="Y390" s="15" t="s">
        <v>519</v>
      </c>
      <c r="Z390" s="15">
        <v>400</v>
      </c>
      <c r="AA390" s="15">
        <v>-1</v>
      </c>
      <c r="AB390" s="15" t="s">
        <v>129</v>
      </c>
      <c r="AD390" s="15">
        <v>400</v>
      </c>
      <c r="AF390" s="15">
        <v>579</v>
      </c>
      <c r="AH390" s="15">
        <v>579</v>
      </c>
      <c r="AI390" s="15">
        <v>0</v>
      </c>
    </row>
    <row r="391" spans="1:35">
      <c r="A391" s="15" t="s">
        <v>594</v>
      </c>
      <c r="B391" s="15">
        <v>2012</v>
      </c>
      <c r="C391" s="15">
        <v>2012</v>
      </c>
      <c r="D391" s="15">
        <v>2012</v>
      </c>
      <c r="E391" s="15">
        <v>4</v>
      </c>
      <c r="F391" s="15">
        <v>0</v>
      </c>
      <c r="G391" s="15">
        <v>0</v>
      </c>
      <c r="H391" s="15" t="s">
        <v>510</v>
      </c>
      <c r="I391" s="15">
        <v>251</v>
      </c>
      <c r="J391" s="15" t="s">
        <v>113</v>
      </c>
      <c r="K391" s="15" t="s">
        <v>583</v>
      </c>
      <c r="L391" s="15">
        <v>208</v>
      </c>
      <c r="M391" s="15" t="s">
        <v>195</v>
      </c>
      <c r="N391" s="15" t="s">
        <v>572</v>
      </c>
      <c r="O391" s="15">
        <v>0</v>
      </c>
      <c r="P391" s="15" t="s">
        <v>177</v>
      </c>
      <c r="Q391" s="15" t="s">
        <v>514</v>
      </c>
      <c r="R391" s="15" t="s">
        <v>515</v>
      </c>
      <c r="S391" s="15" t="s">
        <v>516</v>
      </c>
      <c r="T391" s="15">
        <v>0</v>
      </c>
      <c r="U391" s="15" t="s">
        <v>517</v>
      </c>
      <c r="V391" s="15">
        <v>2523</v>
      </c>
      <c r="W391" s="15" t="s">
        <v>518</v>
      </c>
      <c r="X391" s="15">
        <v>8</v>
      </c>
      <c r="Y391" s="15" t="s">
        <v>519</v>
      </c>
      <c r="Z391" s="15">
        <v>22120</v>
      </c>
      <c r="AA391" s="15">
        <v>-1</v>
      </c>
      <c r="AB391" s="15" t="s">
        <v>129</v>
      </c>
      <c r="AD391" s="15">
        <v>22120</v>
      </c>
      <c r="AF391" s="15">
        <v>4864</v>
      </c>
      <c r="AH391" s="15">
        <v>4864</v>
      </c>
      <c r="AI391" s="15">
        <v>0</v>
      </c>
    </row>
    <row r="392" spans="1:35">
      <c r="A392" s="15" t="s">
        <v>594</v>
      </c>
      <c r="B392" s="15">
        <v>2012</v>
      </c>
      <c r="C392" s="15">
        <v>2012</v>
      </c>
      <c r="D392" s="15">
        <v>2012</v>
      </c>
      <c r="E392" s="15">
        <v>4</v>
      </c>
      <c r="F392" s="15">
        <v>0</v>
      </c>
      <c r="G392" s="15">
        <v>0</v>
      </c>
      <c r="H392" s="15" t="s">
        <v>510</v>
      </c>
      <c r="I392" s="15">
        <v>251</v>
      </c>
      <c r="J392" s="15" t="s">
        <v>113</v>
      </c>
      <c r="K392" s="15" t="s">
        <v>583</v>
      </c>
      <c r="L392" s="15">
        <v>504</v>
      </c>
      <c r="M392" s="15" t="s">
        <v>686</v>
      </c>
      <c r="N392" s="15" t="s">
        <v>687</v>
      </c>
      <c r="O392" s="15">
        <v>0</v>
      </c>
      <c r="P392" s="15" t="s">
        <v>177</v>
      </c>
      <c r="Q392" s="15" t="s">
        <v>514</v>
      </c>
      <c r="R392" s="15" t="s">
        <v>515</v>
      </c>
      <c r="S392" s="15" t="s">
        <v>516</v>
      </c>
      <c r="T392" s="15">
        <v>0</v>
      </c>
      <c r="U392" s="15" t="s">
        <v>517</v>
      </c>
      <c r="V392" s="15">
        <v>2523</v>
      </c>
      <c r="W392" s="15" t="s">
        <v>518</v>
      </c>
      <c r="X392" s="15">
        <v>8</v>
      </c>
      <c r="Y392" s="15" t="s">
        <v>519</v>
      </c>
      <c r="Z392" s="15">
        <v>22200</v>
      </c>
      <c r="AA392" s="15">
        <v>-1</v>
      </c>
      <c r="AB392" s="15" t="s">
        <v>129</v>
      </c>
      <c r="AD392" s="15">
        <v>22200</v>
      </c>
      <c r="AF392" s="15">
        <v>10613</v>
      </c>
      <c r="AH392" s="15">
        <v>10613</v>
      </c>
      <c r="AI392" s="15">
        <v>0</v>
      </c>
    </row>
    <row r="393" spans="1:35">
      <c r="A393" s="15" t="s">
        <v>594</v>
      </c>
      <c r="B393" s="15">
        <v>2012</v>
      </c>
      <c r="C393" s="15">
        <v>2012</v>
      </c>
      <c r="D393" s="15">
        <v>2012</v>
      </c>
      <c r="E393" s="15">
        <v>4</v>
      </c>
      <c r="F393" s="15">
        <v>0</v>
      </c>
      <c r="G393" s="15">
        <v>0</v>
      </c>
      <c r="H393" s="15" t="s">
        <v>510</v>
      </c>
      <c r="I393" s="15">
        <v>251</v>
      </c>
      <c r="J393" s="15" t="s">
        <v>113</v>
      </c>
      <c r="K393" s="15" t="s">
        <v>583</v>
      </c>
      <c r="L393" s="15">
        <v>752</v>
      </c>
      <c r="M393" s="15" t="s">
        <v>189</v>
      </c>
      <c r="N393" s="15" t="s">
        <v>569</v>
      </c>
      <c r="O393" s="15">
        <v>0</v>
      </c>
      <c r="P393" s="15" t="s">
        <v>177</v>
      </c>
      <c r="Q393" s="15" t="s">
        <v>514</v>
      </c>
      <c r="R393" s="15" t="s">
        <v>515</v>
      </c>
      <c r="S393" s="15" t="s">
        <v>516</v>
      </c>
      <c r="T393" s="15">
        <v>0</v>
      </c>
      <c r="U393" s="15" t="s">
        <v>517</v>
      </c>
      <c r="V393" s="15">
        <v>2523</v>
      </c>
      <c r="W393" s="15" t="s">
        <v>518</v>
      </c>
      <c r="X393" s="15">
        <v>8</v>
      </c>
      <c r="Y393" s="15" t="s">
        <v>519</v>
      </c>
      <c r="Z393" s="15">
        <v>943189</v>
      </c>
      <c r="AA393" s="15">
        <v>-1</v>
      </c>
      <c r="AB393" s="15" t="s">
        <v>129</v>
      </c>
      <c r="AD393" s="15">
        <v>943189</v>
      </c>
      <c r="AF393" s="15">
        <v>595098</v>
      </c>
      <c r="AH393" s="15">
        <v>595098</v>
      </c>
      <c r="AI393" s="15">
        <v>0</v>
      </c>
    </row>
    <row r="394" spans="1:35">
      <c r="A394" s="15" t="s">
        <v>594</v>
      </c>
      <c r="B394" s="15">
        <v>2012</v>
      </c>
      <c r="C394" s="15">
        <v>2012</v>
      </c>
      <c r="D394" s="15">
        <v>2012</v>
      </c>
      <c r="E394" s="15">
        <v>4</v>
      </c>
      <c r="F394" s="15">
        <v>0</v>
      </c>
      <c r="G394" s="15">
        <v>0</v>
      </c>
      <c r="H394" s="15" t="s">
        <v>510</v>
      </c>
      <c r="I394" s="15">
        <v>251</v>
      </c>
      <c r="J394" s="15" t="s">
        <v>113</v>
      </c>
      <c r="K394" s="15" t="s">
        <v>583</v>
      </c>
      <c r="L394" s="15">
        <v>842</v>
      </c>
      <c r="M394" s="15" t="s">
        <v>593</v>
      </c>
      <c r="N394" s="15" t="s">
        <v>593</v>
      </c>
      <c r="O394" s="15">
        <v>0</v>
      </c>
      <c r="P394" s="15" t="s">
        <v>177</v>
      </c>
      <c r="Q394" s="15" t="s">
        <v>514</v>
      </c>
      <c r="R394" s="15" t="s">
        <v>515</v>
      </c>
      <c r="S394" s="15" t="s">
        <v>516</v>
      </c>
      <c r="T394" s="15">
        <v>0</v>
      </c>
      <c r="U394" s="15" t="s">
        <v>517</v>
      </c>
      <c r="V394" s="15">
        <v>2523</v>
      </c>
      <c r="W394" s="15" t="s">
        <v>518</v>
      </c>
      <c r="X394" s="15">
        <v>8</v>
      </c>
      <c r="Y394" s="15" t="s">
        <v>519</v>
      </c>
      <c r="Z394" s="15">
        <v>88715301</v>
      </c>
      <c r="AA394" s="15">
        <v>-1</v>
      </c>
      <c r="AB394" s="15" t="s">
        <v>129</v>
      </c>
      <c r="AD394" s="15">
        <v>88715301</v>
      </c>
      <c r="AF394" s="15">
        <v>32857768</v>
      </c>
      <c r="AH394" s="15">
        <v>32857768</v>
      </c>
      <c r="AI394" s="15">
        <v>0</v>
      </c>
    </row>
    <row r="395" spans="1:35">
      <c r="A395" s="15" t="s">
        <v>594</v>
      </c>
      <c r="B395" s="15">
        <v>2012</v>
      </c>
      <c r="C395" s="15">
        <v>2012</v>
      </c>
      <c r="D395" s="15">
        <v>2012</v>
      </c>
      <c r="E395" s="15">
        <v>4</v>
      </c>
      <c r="F395" s="15">
        <v>0</v>
      </c>
      <c r="G395" s="15">
        <v>0</v>
      </c>
      <c r="H395" s="15" t="s">
        <v>510</v>
      </c>
      <c r="I395" s="15">
        <v>251</v>
      </c>
      <c r="J395" s="15" t="s">
        <v>113</v>
      </c>
      <c r="K395" s="15" t="s">
        <v>583</v>
      </c>
      <c r="L395" s="15">
        <v>203</v>
      </c>
      <c r="M395" s="15" t="s">
        <v>684</v>
      </c>
      <c r="N395" s="15" t="s">
        <v>685</v>
      </c>
      <c r="O395" s="15">
        <v>0</v>
      </c>
      <c r="P395" s="15" t="s">
        <v>177</v>
      </c>
      <c r="Q395" s="15" t="s">
        <v>514</v>
      </c>
      <c r="R395" s="15" t="s">
        <v>515</v>
      </c>
      <c r="S395" s="15" t="s">
        <v>516</v>
      </c>
      <c r="T395" s="15">
        <v>0</v>
      </c>
      <c r="U395" s="15" t="s">
        <v>517</v>
      </c>
      <c r="V395" s="15">
        <v>2523</v>
      </c>
      <c r="W395" s="15" t="s">
        <v>518</v>
      </c>
      <c r="X395" s="15">
        <v>8</v>
      </c>
      <c r="Y395" s="15" t="s">
        <v>519</v>
      </c>
      <c r="Z395" s="15">
        <v>201684</v>
      </c>
      <c r="AA395" s="15">
        <v>-1</v>
      </c>
      <c r="AB395" s="15" t="s">
        <v>129</v>
      </c>
      <c r="AD395" s="15">
        <v>201684</v>
      </c>
      <c r="AF395" s="15">
        <v>122823</v>
      </c>
      <c r="AH395" s="15">
        <v>122823</v>
      </c>
      <c r="AI395" s="15">
        <v>0</v>
      </c>
    </row>
    <row r="396" spans="1:35">
      <c r="A396" s="15" t="s">
        <v>594</v>
      </c>
      <c r="B396" s="15">
        <v>2012</v>
      </c>
      <c r="C396" s="15">
        <v>2012</v>
      </c>
      <c r="D396" s="15">
        <v>2012</v>
      </c>
      <c r="E396" s="15">
        <v>4</v>
      </c>
      <c r="F396" s="15">
        <v>0</v>
      </c>
      <c r="G396" s="15">
        <v>0</v>
      </c>
      <c r="H396" s="15" t="s">
        <v>510</v>
      </c>
      <c r="I396" s="15">
        <v>251</v>
      </c>
      <c r="J396" s="15" t="s">
        <v>113</v>
      </c>
      <c r="K396" s="15" t="s">
        <v>583</v>
      </c>
      <c r="L396" s="15">
        <v>442</v>
      </c>
      <c r="M396" s="15" t="s">
        <v>688</v>
      </c>
      <c r="N396" s="15" t="s">
        <v>689</v>
      </c>
      <c r="O396" s="15">
        <v>0</v>
      </c>
      <c r="P396" s="15" t="s">
        <v>177</v>
      </c>
      <c r="Q396" s="15" t="s">
        <v>514</v>
      </c>
      <c r="R396" s="15" t="s">
        <v>515</v>
      </c>
      <c r="S396" s="15" t="s">
        <v>516</v>
      </c>
      <c r="T396" s="15">
        <v>0</v>
      </c>
      <c r="U396" s="15" t="s">
        <v>517</v>
      </c>
      <c r="V396" s="15">
        <v>2523</v>
      </c>
      <c r="W396" s="15" t="s">
        <v>518</v>
      </c>
      <c r="X396" s="15">
        <v>8</v>
      </c>
      <c r="Y396" s="15" t="s">
        <v>519</v>
      </c>
      <c r="Z396" s="15">
        <v>35315821</v>
      </c>
      <c r="AA396" s="15">
        <v>-1</v>
      </c>
      <c r="AB396" s="15" t="s">
        <v>129</v>
      </c>
      <c r="AD396" s="15">
        <v>35315821</v>
      </c>
      <c r="AF396" s="15">
        <v>3792827</v>
      </c>
      <c r="AH396" s="15">
        <v>3792827</v>
      </c>
      <c r="AI396" s="15">
        <v>0</v>
      </c>
    </row>
    <row r="397" spans="1:35">
      <c r="A397" s="15" t="s">
        <v>594</v>
      </c>
      <c r="B397" s="15">
        <v>2012</v>
      </c>
      <c r="C397" s="15">
        <v>2012</v>
      </c>
      <c r="D397" s="15">
        <v>2012</v>
      </c>
      <c r="E397" s="15">
        <v>4</v>
      </c>
      <c r="F397" s="15">
        <v>0</v>
      </c>
      <c r="G397" s="15">
        <v>0</v>
      </c>
      <c r="H397" s="15" t="s">
        <v>510</v>
      </c>
      <c r="I397" s="15">
        <v>251</v>
      </c>
      <c r="J397" s="15" t="s">
        <v>113</v>
      </c>
      <c r="K397" s="15" t="s">
        <v>583</v>
      </c>
      <c r="L397" s="15">
        <v>40</v>
      </c>
      <c r="M397" s="15" t="s">
        <v>690</v>
      </c>
      <c r="N397" s="15" t="s">
        <v>691</v>
      </c>
      <c r="O397" s="15">
        <v>0</v>
      </c>
      <c r="P397" s="15" t="s">
        <v>177</v>
      </c>
      <c r="Q397" s="15" t="s">
        <v>514</v>
      </c>
      <c r="R397" s="15" t="s">
        <v>515</v>
      </c>
      <c r="S397" s="15" t="s">
        <v>516</v>
      </c>
      <c r="T397" s="15">
        <v>0</v>
      </c>
      <c r="U397" s="15" t="s">
        <v>517</v>
      </c>
      <c r="V397" s="15">
        <v>2523</v>
      </c>
      <c r="W397" s="15" t="s">
        <v>518</v>
      </c>
      <c r="X397" s="15">
        <v>8</v>
      </c>
      <c r="Y397" s="15" t="s">
        <v>519</v>
      </c>
      <c r="Z397" s="15">
        <v>18989</v>
      </c>
      <c r="AA397" s="15">
        <v>-1</v>
      </c>
      <c r="AB397" s="15" t="s">
        <v>129</v>
      </c>
      <c r="AD397" s="15">
        <v>18989</v>
      </c>
      <c r="AF397" s="15">
        <v>12784</v>
      </c>
      <c r="AH397" s="15">
        <v>12784</v>
      </c>
      <c r="AI397" s="15">
        <v>0</v>
      </c>
    </row>
    <row r="398" spans="1:35">
      <c r="A398" s="15" t="s">
        <v>594</v>
      </c>
      <c r="B398" s="15">
        <v>2012</v>
      </c>
      <c r="C398" s="15">
        <v>2012</v>
      </c>
      <c r="D398" s="15">
        <v>2012</v>
      </c>
      <c r="E398" s="15">
        <v>4</v>
      </c>
      <c r="F398" s="15">
        <v>0</v>
      </c>
      <c r="G398" s="15">
        <v>0</v>
      </c>
      <c r="H398" s="15" t="s">
        <v>510</v>
      </c>
      <c r="I398" s="15">
        <v>251</v>
      </c>
      <c r="J398" s="15" t="s">
        <v>113</v>
      </c>
      <c r="K398" s="15" t="s">
        <v>583</v>
      </c>
      <c r="L398" s="15">
        <v>616</v>
      </c>
      <c r="M398" s="15" t="s">
        <v>692</v>
      </c>
      <c r="N398" s="15" t="s">
        <v>693</v>
      </c>
      <c r="O398" s="15">
        <v>0</v>
      </c>
      <c r="P398" s="15" t="s">
        <v>177</v>
      </c>
      <c r="Q398" s="15" t="s">
        <v>514</v>
      </c>
      <c r="R398" s="15" t="s">
        <v>515</v>
      </c>
      <c r="S398" s="15" t="s">
        <v>516</v>
      </c>
      <c r="T398" s="15">
        <v>0</v>
      </c>
      <c r="U398" s="15" t="s">
        <v>517</v>
      </c>
      <c r="V398" s="15">
        <v>2523</v>
      </c>
      <c r="W398" s="15" t="s">
        <v>518</v>
      </c>
      <c r="X398" s="15">
        <v>8</v>
      </c>
      <c r="Y398" s="15" t="s">
        <v>519</v>
      </c>
      <c r="Z398" s="15">
        <v>911</v>
      </c>
      <c r="AA398" s="15">
        <v>-1</v>
      </c>
      <c r="AB398" s="15" t="s">
        <v>129</v>
      </c>
      <c r="AD398" s="15">
        <v>911</v>
      </c>
      <c r="AF398" s="15">
        <v>105</v>
      </c>
      <c r="AH398" s="15">
        <v>105</v>
      </c>
      <c r="AI398" s="15">
        <v>0</v>
      </c>
    </row>
    <row r="399" spans="1:35">
      <c r="A399" s="15" t="s">
        <v>594</v>
      </c>
      <c r="B399" s="15">
        <v>2012</v>
      </c>
      <c r="C399" s="15">
        <v>2012</v>
      </c>
      <c r="D399" s="15">
        <v>2012</v>
      </c>
      <c r="E399" s="15">
        <v>4</v>
      </c>
      <c r="F399" s="15">
        <v>0</v>
      </c>
      <c r="G399" s="15">
        <v>0</v>
      </c>
      <c r="H399" s="15" t="s">
        <v>510</v>
      </c>
      <c r="I399" s="15">
        <v>251</v>
      </c>
      <c r="J399" s="15" t="s">
        <v>113</v>
      </c>
      <c r="K399" s="15" t="s">
        <v>583</v>
      </c>
      <c r="L399" s="15">
        <v>620</v>
      </c>
      <c r="M399" s="15" t="s">
        <v>603</v>
      </c>
      <c r="N399" s="15" t="s">
        <v>604</v>
      </c>
      <c r="O399" s="15">
        <v>0</v>
      </c>
      <c r="P399" s="15" t="s">
        <v>177</v>
      </c>
      <c r="Q399" s="15" t="s">
        <v>514</v>
      </c>
      <c r="R399" s="15" t="s">
        <v>515</v>
      </c>
      <c r="S399" s="15" t="s">
        <v>516</v>
      </c>
      <c r="T399" s="15">
        <v>0</v>
      </c>
      <c r="U399" s="15" t="s">
        <v>517</v>
      </c>
      <c r="V399" s="15">
        <v>2523</v>
      </c>
      <c r="W399" s="15" t="s">
        <v>518</v>
      </c>
      <c r="X399" s="15">
        <v>8</v>
      </c>
      <c r="Y399" s="15" t="s">
        <v>519</v>
      </c>
      <c r="Z399" s="15">
        <v>14797</v>
      </c>
      <c r="AA399" s="15">
        <v>-1</v>
      </c>
      <c r="AB399" s="15" t="s">
        <v>129</v>
      </c>
      <c r="AD399" s="15">
        <v>14797</v>
      </c>
      <c r="AF399" s="15">
        <v>3320</v>
      </c>
      <c r="AH399" s="15">
        <v>3320</v>
      </c>
      <c r="AI399" s="15">
        <v>0</v>
      </c>
    </row>
    <row r="400" spans="1:35">
      <c r="A400" s="15" t="s">
        <v>594</v>
      </c>
      <c r="B400" s="15">
        <v>2012</v>
      </c>
      <c r="C400" s="15">
        <v>2012</v>
      </c>
      <c r="D400" s="15">
        <v>2012</v>
      </c>
      <c r="E400" s="15">
        <v>4</v>
      </c>
      <c r="F400" s="15">
        <v>0</v>
      </c>
      <c r="G400" s="15">
        <v>0</v>
      </c>
      <c r="H400" s="15" t="s">
        <v>510</v>
      </c>
      <c r="I400" s="15">
        <v>251</v>
      </c>
      <c r="J400" s="15" t="s">
        <v>113</v>
      </c>
      <c r="K400" s="15" t="s">
        <v>583</v>
      </c>
      <c r="L400" s="15">
        <v>757</v>
      </c>
      <c r="M400" s="15" t="s">
        <v>597</v>
      </c>
      <c r="N400" s="15" t="s">
        <v>598</v>
      </c>
      <c r="O400" s="15">
        <v>0</v>
      </c>
      <c r="P400" s="15" t="s">
        <v>177</v>
      </c>
      <c r="Q400" s="15" t="s">
        <v>514</v>
      </c>
      <c r="R400" s="15" t="s">
        <v>515</v>
      </c>
      <c r="S400" s="15" t="s">
        <v>516</v>
      </c>
      <c r="T400" s="15">
        <v>0</v>
      </c>
      <c r="U400" s="15" t="s">
        <v>517</v>
      </c>
      <c r="V400" s="15">
        <v>2523</v>
      </c>
      <c r="W400" s="15" t="s">
        <v>518</v>
      </c>
      <c r="X400" s="15">
        <v>8</v>
      </c>
      <c r="Y400" s="15" t="s">
        <v>519</v>
      </c>
      <c r="Z400" s="15">
        <v>37743825</v>
      </c>
      <c r="AA400" s="15">
        <v>-1</v>
      </c>
      <c r="AB400" s="15" t="s">
        <v>129</v>
      </c>
      <c r="AD400" s="15">
        <v>37743825</v>
      </c>
      <c r="AF400" s="15">
        <v>4351000</v>
      </c>
      <c r="AH400" s="15">
        <v>4351000</v>
      </c>
      <c r="AI400" s="15">
        <v>0</v>
      </c>
    </row>
    <row r="401" spans="1:35">
      <c r="A401" s="15" t="s">
        <v>594</v>
      </c>
      <c r="B401" s="15">
        <v>2012</v>
      </c>
      <c r="C401" s="15">
        <v>2012</v>
      </c>
      <c r="D401" s="15">
        <v>2012</v>
      </c>
      <c r="E401" s="15">
        <v>4</v>
      </c>
      <c r="F401" s="15">
        <v>0</v>
      </c>
      <c r="G401" s="15">
        <v>0</v>
      </c>
      <c r="H401" s="15" t="s">
        <v>510</v>
      </c>
      <c r="I401" s="15">
        <v>251</v>
      </c>
      <c r="J401" s="15" t="s">
        <v>113</v>
      </c>
      <c r="K401" s="15" t="s">
        <v>583</v>
      </c>
      <c r="L401" s="15">
        <v>368</v>
      </c>
      <c r="M401" s="15" t="s">
        <v>622</v>
      </c>
      <c r="N401" s="15" t="s">
        <v>623</v>
      </c>
      <c r="O401" s="15">
        <v>0</v>
      </c>
      <c r="P401" s="15" t="s">
        <v>177</v>
      </c>
      <c r="Q401" s="15" t="s">
        <v>514</v>
      </c>
      <c r="R401" s="15" t="s">
        <v>515</v>
      </c>
      <c r="S401" s="15" t="s">
        <v>516</v>
      </c>
      <c r="T401" s="15">
        <v>0</v>
      </c>
      <c r="U401" s="15" t="s">
        <v>517</v>
      </c>
      <c r="V401" s="15">
        <v>2523</v>
      </c>
      <c r="W401" s="15" t="s">
        <v>518</v>
      </c>
      <c r="X401" s="15">
        <v>8</v>
      </c>
      <c r="Y401" s="15" t="s">
        <v>519</v>
      </c>
      <c r="Z401" s="15">
        <v>48</v>
      </c>
      <c r="AA401" s="15">
        <v>-1</v>
      </c>
      <c r="AB401" s="15" t="s">
        <v>129</v>
      </c>
      <c r="AD401" s="15">
        <v>48</v>
      </c>
      <c r="AF401" s="15">
        <v>468</v>
      </c>
      <c r="AH401" s="15">
        <v>468</v>
      </c>
      <c r="AI401" s="15">
        <v>0</v>
      </c>
    </row>
    <row r="402" spans="1:35">
      <c r="A402" s="15" t="s">
        <v>594</v>
      </c>
      <c r="B402" s="15">
        <v>2012</v>
      </c>
      <c r="C402" s="15">
        <v>2012</v>
      </c>
      <c r="D402" s="15">
        <v>2012</v>
      </c>
      <c r="E402" s="15">
        <v>4</v>
      </c>
      <c r="F402" s="15">
        <v>0</v>
      </c>
      <c r="G402" s="15">
        <v>0</v>
      </c>
      <c r="H402" s="15" t="s">
        <v>510</v>
      </c>
      <c r="I402" s="15">
        <v>251</v>
      </c>
      <c r="J402" s="15" t="s">
        <v>113</v>
      </c>
      <c r="K402" s="15" t="s">
        <v>583</v>
      </c>
      <c r="L402" s="15">
        <v>528</v>
      </c>
      <c r="M402" s="15" t="s">
        <v>581</v>
      </c>
      <c r="N402" s="15" t="s">
        <v>582</v>
      </c>
      <c r="O402" s="15">
        <v>0</v>
      </c>
      <c r="P402" s="15" t="s">
        <v>177</v>
      </c>
      <c r="Q402" s="15" t="s">
        <v>514</v>
      </c>
      <c r="R402" s="15" t="s">
        <v>515</v>
      </c>
      <c r="S402" s="15" t="s">
        <v>516</v>
      </c>
      <c r="T402" s="15">
        <v>0</v>
      </c>
      <c r="U402" s="15" t="s">
        <v>517</v>
      </c>
      <c r="V402" s="15">
        <v>2523</v>
      </c>
      <c r="W402" s="15" t="s">
        <v>518</v>
      </c>
      <c r="X402" s="15">
        <v>8</v>
      </c>
      <c r="Y402" s="15" t="s">
        <v>519</v>
      </c>
      <c r="Z402" s="15">
        <v>989054</v>
      </c>
      <c r="AA402" s="15">
        <v>-1</v>
      </c>
      <c r="AB402" s="15" t="s">
        <v>129</v>
      </c>
      <c r="AD402" s="15">
        <v>989054</v>
      </c>
      <c r="AF402" s="15">
        <v>673862</v>
      </c>
      <c r="AH402" s="15">
        <v>673862</v>
      </c>
      <c r="AI402" s="15">
        <v>0</v>
      </c>
    </row>
    <row r="403" spans="1:35">
      <c r="A403" s="15" t="s">
        <v>594</v>
      </c>
      <c r="B403" s="15">
        <v>2012</v>
      </c>
      <c r="C403" s="15">
        <v>2012</v>
      </c>
      <c r="D403" s="15">
        <v>2012</v>
      </c>
      <c r="E403" s="15">
        <v>4</v>
      </c>
      <c r="F403" s="15">
        <v>0</v>
      </c>
      <c r="G403" s="15">
        <v>0</v>
      </c>
      <c r="H403" s="15" t="s">
        <v>510</v>
      </c>
      <c r="I403" s="15">
        <v>251</v>
      </c>
      <c r="J403" s="15" t="s">
        <v>113</v>
      </c>
      <c r="K403" s="15" t="s">
        <v>583</v>
      </c>
      <c r="L403" s="15">
        <v>826</v>
      </c>
      <c r="M403" s="15" t="s">
        <v>589</v>
      </c>
      <c r="N403" s="15" t="s">
        <v>590</v>
      </c>
      <c r="O403" s="15">
        <v>0</v>
      </c>
      <c r="P403" s="15" t="s">
        <v>177</v>
      </c>
      <c r="Q403" s="15" t="s">
        <v>514</v>
      </c>
      <c r="R403" s="15" t="s">
        <v>515</v>
      </c>
      <c r="S403" s="15" t="s">
        <v>516</v>
      </c>
      <c r="T403" s="15">
        <v>0</v>
      </c>
      <c r="U403" s="15" t="s">
        <v>517</v>
      </c>
      <c r="V403" s="15">
        <v>2523</v>
      </c>
      <c r="W403" s="15" t="s">
        <v>518</v>
      </c>
      <c r="X403" s="15">
        <v>8</v>
      </c>
      <c r="Y403" s="15" t="s">
        <v>519</v>
      </c>
      <c r="Z403" s="15">
        <v>85951275</v>
      </c>
      <c r="AA403" s="15">
        <v>-1</v>
      </c>
      <c r="AB403" s="15" t="s">
        <v>129</v>
      </c>
      <c r="AD403" s="15">
        <v>85951275</v>
      </c>
      <c r="AF403" s="15">
        <v>23001417</v>
      </c>
      <c r="AH403" s="15">
        <v>23001417</v>
      </c>
      <c r="AI403" s="15">
        <v>0</v>
      </c>
    </row>
    <row r="404" spans="1:35">
      <c r="A404" s="15" t="s">
        <v>594</v>
      </c>
      <c r="B404" s="15">
        <v>2012</v>
      </c>
      <c r="C404" s="15">
        <v>2012</v>
      </c>
      <c r="D404" s="15">
        <v>2012</v>
      </c>
      <c r="E404" s="15">
        <v>4</v>
      </c>
      <c r="F404" s="15">
        <v>0</v>
      </c>
      <c r="G404" s="15">
        <v>0</v>
      </c>
      <c r="H404" s="15" t="s">
        <v>510</v>
      </c>
      <c r="I404" s="15">
        <v>251</v>
      </c>
      <c r="J404" s="15" t="s">
        <v>113</v>
      </c>
      <c r="K404" s="15" t="s">
        <v>583</v>
      </c>
      <c r="L404" s="15">
        <v>724</v>
      </c>
      <c r="M404" s="15" t="s">
        <v>214</v>
      </c>
      <c r="N404" s="15" t="s">
        <v>580</v>
      </c>
      <c r="O404" s="15">
        <v>0</v>
      </c>
      <c r="P404" s="15" t="s">
        <v>177</v>
      </c>
      <c r="Q404" s="15" t="s">
        <v>514</v>
      </c>
      <c r="R404" s="15" t="s">
        <v>515</v>
      </c>
      <c r="S404" s="15" t="s">
        <v>516</v>
      </c>
      <c r="T404" s="15">
        <v>0</v>
      </c>
      <c r="U404" s="15" t="s">
        <v>517</v>
      </c>
      <c r="V404" s="15">
        <v>2523</v>
      </c>
      <c r="W404" s="15" t="s">
        <v>518</v>
      </c>
      <c r="X404" s="15">
        <v>8</v>
      </c>
      <c r="Y404" s="15" t="s">
        <v>519</v>
      </c>
      <c r="Z404" s="15">
        <v>21555803</v>
      </c>
      <c r="AA404" s="15">
        <v>-1</v>
      </c>
      <c r="AB404" s="15" t="s">
        <v>129</v>
      </c>
      <c r="AD404" s="15">
        <v>21555803</v>
      </c>
      <c r="AF404" s="15">
        <v>2588945</v>
      </c>
      <c r="AH404" s="15">
        <v>2588945</v>
      </c>
      <c r="AI404" s="15">
        <v>0</v>
      </c>
    </row>
    <row r="405" spans="1:35">
      <c r="A405" s="15" t="s">
        <v>594</v>
      </c>
      <c r="B405" s="15">
        <v>2012</v>
      </c>
      <c r="C405" s="15">
        <v>2012</v>
      </c>
      <c r="D405" s="15">
        <v>2012</v>
      </c>
      <c r="E405" s="15">
        <v>4</v>
      </c>
      <c r="F405" s="15">
        <v>0</v>
      </c>
      <c r="G405" s="15">
        <v>0</v>
      </c>
      <c r="H405" s="15" t="s">
        <v>510</v>
      </c>
      <c r="I405" s="15">
        <v>251</v>
      </c>
      <c r="J405" s="15" t="s">
        <v>113</v>
      </c>
      <c r="K405" s="15" t="s">
        <v>583</v>
      </c>
      <c r="L405" s="15">
        <v>380</v>
      </c>
      <c r="M405" s="15" t="s">
        <v>587</v>
      </c>
      <c r="N405" s="15" t="s">
        <v>588</v>
      </c>
      <c r="O405" s="15">
        <v>0</v>
      </c>
      <c r="P405" s="15" t="s">
        <v>177</v>
      </c>
      <c r="Q405" s="15" t="s">
        <v>514</v>
      </c>
      <c r="R405" s="15" t="s">
        <v>515</v>
      </c>
      <c r="S405" s="15" t="s">
        <v>516</v>
      </c>
      <c r="T405" s="15">
        <v>0</v>
      </c>
      <c r="U405" s="15" t="s">
        <v>517</v>
      </c>
      <c r="V405" s="15">
        <v>2523</v>
      </c>
      <c r="W405" s="15" t="s">
        <v>518</v>
      </c>
      <c r="X405" s="15">
        <v>8</v>
      </c>
      <c r="Y405" s="15" t="s">
        <v>519</v>
      </c>
      <c r="Z405" s="15">
        <v>117996954</v>
      </c>
      <c r="AA405" s="15">
        <v>-1</v>
      </c>
      <c r="AB405" s="15" t="s">
        <v>129</v>
      </c>
      <c r="AD405" s="15">
        <v>117996954</v>
      </c>
      <c r="AF405" s="15">
        <v>10852152</v>
      </c>
      <c r="AH405" s="15">
        <v>10852152</v>
      </c>
      <c r="AI405" s="15">
        <v>0</v>
      </c>
    </row>
    <row r="406" spans="1:35">
      <c r="A406" s="15" t="s">
        <v>594</v>
      </c>
      <c r="B406" s="15">
        <v>2012</v>
      </c>
      <c r="C406" s="15">
        <v>2012</v>
      </c>
      <c r="D406" s="15">
        <v>2012</v>
      </c>
      <c r="E406" s="15">
        <v>4</v>
      </c>
      <c r="F406" s="15">
        <v>0</v>
      </c>
      <c r="G406" s="15">
        <v>0</v>
      </c>
      <c r="H406" s="15" t="s">
        <v>510</v>
      </c>
      <c r="I406" s="15">
        <v>251</v>
      </c>
      <c r="J406" s="15" t="s">
        <v>113</v>
      </c>
      <c r="K406" s="15" t="s">
        <v>583</v>
      </c>
      <c r="L406" s="15">
        <v>276</v>
      </c>
      <c r="M406" s="15" t="s">
        <v>591</v>
      </c>
      <c r="N406" s="15" t="s">
        <v>592</v>
      </c>
      <c r="O406" s="15">
        <v>0</v>
      </c>
      <c r="P406" s="15" t="s">
        <v>177</v>
      </c>
      <c r="Q406" s="15" t="s">
        <v>514</v>
      </c>
      <c r="R406" s="15" t="s">
        <v>515</v>
      </c>
      <c r="S406" s="15" t="s">
        <v>516</v>
      </c>
      <c r="T406" s="15">
        <v>0</v>
      </c>
      <c r="U406" s="15" t="s">
        <v>517</v>
      </c>
      <c r="V406" s="15">
        <v>2523</v>
      </c>
      <c r="W406" s="15" t="s">
        <v>518</v>
      </c>
      <c r="X406" s="15">
        <v>8</v>
      </c>
      <c r="Y406" s="15" t="s">
        <v>519</v>
      </c>
      <c r="Z406" s="15">
        <v>475533730</v>
      </c>
      <c r="AA406" s="15">
        <v>-1</v>
      </c>
      <c r="AB406" s="15" t="s">
        <v>129</v>
      </c>
      <c r="AD406" s="15">
        <v>475533730</v>
      </c>
      <c r="AF406" s="15">
        <v>34409937</v>
      </c>
      <c r="AH406" s="15">
        <v>34409937</v>
      </c>
      <c r="AI406" s="15">
        <v>0</v>
      </c>
    </row>
    <row r="407" spans="1:35">
      <c r="A407" s="15" t="s">
        <v>594</v>
      </c>
      <c r="B407" s="15">
        <v>2012</v>
      </c>
      <c r="C407" s="15">
        <v>2012</v>
      </c>
      <c r="D407" s="15">
        <v>2012</v>
      </c>
      <c r="E407" s="15">
        <v>4</v>
      </c>
      <c r="F407" s="15">
        <v>0</v>
      </c>
      <c r="G407" s="15">
        <v>0</v>
      </c>
      <c r="H407" s="15" t="s">
        <v>510</v>
      </c>
      <c r="I407" s="15">
        <v>251</v>
      </c>
      <c r="J407" s="15" t="s">
        <v>113</v>
      </c>
      <c r="K407" s="15" t="s">
        <v>583</v>
      </c>
      <c r="L407" s="15">
        <v>642</v>
      </c>
      <c r="M407" s="15" t="s">
        <v>682</v>
      </c>
      <c r="N407" s="15" t="s">
        <v>683</v>
      </c>
      <c r="O407" s="15">
        <v>0</v>
      </c>
      <c r="P407" s="15" t="s">
        <v>177</v>
      </c>
      <c r="Q407" s="15" t="s">
        <v>514</v>
      </c>
      <c r="R407" s="15" t="s">
        <v>515</v>
      </c>
      <c r="S407" s="15" t="s">
        <v>516</v>
      </c>
      <c r="T407" s="15">
        <v>0</v>
      </c>
      <c r="U407" s="15" t="s">
        <v>517</v>
      </c>
      <c r="V407" s="15">
        <v>2523</v>
      </c>
      <c r="W407" s="15" t="s">
        <v>518</v>
      </c>
      <c r="X407" s="15">
        <v>8</v>
      </c>
      <c r="Y407" s="15" t="s">
        <v>519</v>
      </c>
      <c r="Z407" s="15">
        <v>70</v>
      </c>
      <c r="AA407" s="15">
        <v>-1</v>
      </c>
      <c r="AB407" s="15" t="s">
        <v>129</v>
      </c>
      <c r="AD407" s="15">
        <v>70</v>
      </c>
      <c r="AF407" s="15">
        <v>12</v>
      </c>
      <c r="AH407" s="15">
        <v>12</v>
      </c>
      <c r="AI407" s="15">
        <v>0</v>
      </c>
    </row>
    <row r="408" spans="1:35">
      <c r="A408" s="15" t="s">
        <v>594</v>
      </c>
      <c r="B408" s="15">
        <v>2012</v>
      </c>
      <c r="C408" s="15">
        <v>2012</v>
      </c>
      <c r="D408" s="15">
        <v>2012</v>
      </c>
      <c r="E408" s="15">
        <v>4</v>
      </c>
      <c r="F408" s="15">
        <v>0</v>
      </c>
      <c r="G408" s="15">
        <v>0</v>
      </c>
      <c r="H408" s="15" t="s">
        <v>510</v>
      </c>
      <c r="I408" s="15">
        <v>251</v>
      </c>
      <c r="J408" s="15" t="s">
        <v>113</v>
      </c>
      <c r="K408" s="15" t="s">
        <v>583</v>
      </c>
      <c r="L408" s="15">
        <v>56</v>
      </c>
      <c r="M408" s="15" t="s">
        <v>694</v>
      </c>
      <c r="N408" s="15" t="s">
        <v>695</v>
      </c>
      <c r="O408" s="15">
        <v>0</v>
      </c>
      <c r="P408" s="15" t="s">
        <v>177</v>
      </c>
      <c r="Q408" s="15" t="s">
        <v>514</v>
      </c>
      <c r="R408" s="15" t="s">
        <v>515</v>
      </c>
      <c r="S408" s="15" t="s">
        <v>516</v>
      </c>
      <c r="T408" s="15">
        <v>0</v>
      </c>
      <c r="U408" s="15" t="s">
        <v>517</v>
      </c>
      <c r="V408" s="15">
        <v>2523</v>
      </c>
      <c r="W408" s="15" t="s">
        <v>518</v>
      </c>
      <c r="X408" s="15">
        <v>8</v>
      </c>
      <c r="Y408" s="15" t="s">
        <v>519</v>
      </c>
      <c r="Z408" s="15">
        <v>65191955</v>
      </c>
      <c r="AA408" s="15">
        <v>-1</v>
      </c>
      <c r="AB408" s="15" t="s">
        <v>129</v>
      </c>
      <c r="AD408" s="15">
        <v>65191955</v>
      </c>
      <c r="AF408" s="15">
        <v>7302665</v>
      </c>
      <c r="AH408" s="15">
        <v>7302665</v>
      </c>
      <c r="AI408" s="15">
        <v>0</v>
      </c>
    </row>
    <row r="409" spans="1:35">
      <c r="A409" s="15" t="s">
        <v>594</v>
      </c>
      <c r="B409" s="15">
        <v>2012</v>
      </c>
      <c r="C409" s="15">
        <v>2012</v>
      </c>
      <c r="D409" s="15">
        <v>2012</v>
      </c>
      <c r="E409" s="15">
        <v>4</v>
      </c>
      <c r="F409" s="15">
        <v>0</v>
      </c>
      <c r="G409" s="15">
        <v>0</v>
      </c>
      <c r="H409" s="15" t="s">
        <v>510</v>
      </c>
      <c r="I409" s="15">
        <v>251</v>
      </c>
      <c r="J409" s="15" t="s">
        <v>113</v>
      </c>
      <c r="K409" s="15" t="s">
        <v>583</v>
      </c>
      <c r="L409" s="15">
        <v>498</v>
      </c>
      <c r="M409" s="15" t="s">
        <v>674</v>
      </c>
      <c r="N409" s="15" t="s">
        <v>675</v>
      </c>
      <c r="O409" s="15">
        <v>0</v>
      </c>
      <c r="P409" s="15" t="s">
        <v>177</v>
      </c>
      <c r="Q409" s="15" t="s">
        <v>514</v>
      </c>
      <c r="R409" s="15" t="s">
        <v>515</v>
      </c>
      <c r="S409" s="15" t="s">
        <v>516</v>
      </c>
      <c r="T409" s="15">
        <v>0</v>
      </c>
      <c r="U409" s="15" t="s">
        <v>517</v>
      </c>
      <c r="V409" s="15">
        <v>2523</v>
      </c>
      <c r="W409" s="15" t="s">
        <v>518</v>
      </c>
      <c r="X409" s="15">
        <v>8</v>
      </c>
      <c r="Y409" s="15" t="s">
        <v>519</v>
      </c>
      <c r="Z409" s="15">
        <v>60</v>
      </c>
      <c r="AA409" s="15">
        <v>-1</v>
      </c>
      <c r="AB409" s="15" t="s">
        <v>129</v>
      </c>
      <c r="AD409" s="15">
        <v>60</v>
      </c>
      <c r="AF409" s="15">
        <v>514</v>
      </c>
      <c r="AH409" s="15">
        <v>514</v>
      </c>
      <c r="AI409" s="15">
        <v>0</v>
      </c>
    </row>
    <row r="410" spans="1:35">
      <c r="A410" s="15" t="s">
        <v>594</v>
      </c>
      <c r="B410" s="15">
        <v>2012</v>
      </c>
      <c r="C410" s="15">
        <v>2012</v>
      </c>
      <c r="D410" s="15">
        <v>2012</v>
      </c>
      <c r="E410" s="15">
        <v>4</v>
      </c>
      <c r="F410" s="15">
        <v>0</v>
      </c>
      <c r="G410" s="15">
        <v>0</v>
      </c>
      <c r="H410" s="15" t="s">
        <v>510</v>
      </c>
      <c r="I410" s="15">
        <v>251</v>
      </c>
      <c r="J410" s="15" t="s">
        <v>113</v>
      </c>
      <c r="K410" s="15" t="s">
        <v>583</v>
      </c>
      <c r="L410" s="15">
        <v>688</v>
      </c>
      <c r="M410" s="15" t="s">
        <v>644</v>
      </c>
      <c r="N410" s="15" t="s">
        <v>645</v>
      </c>
      <c r="O410" s="15">
        <v>0</v>
      </c>
      <c r="P410" s="15" t="s">
        <v>177</v>
      </c>
      <c r="Q410" s="15" t="s">
        <v>514</v>
      </c>
      <c r="R410" s="15" t="s">
        <v>515</v>
      </c>
      <c r="S410" s="15" t="s">
        <v>516</v>
      </c>
      <c r="T410" s="15">
        <v>0</v>
      </c>
      <c r="U410" s="15" t="s">
        <v>517</v>
      </c>
      <c r="V410" s="15">
        <v>2523</v>
      </c>
      <c r="W410" s="15" t="s">
        <v>518</v>
      </c>
      <c r="X410" s="15">
        <v>8</v>
      </c>
      <c r="Y410" s="15" t="s">
        <v>519</v>
      </c>
      <c r="Z410" s="15">
        <v>60</v>
      </c>
      <c r="AA410" s="15">
        <v>-1</v>
      </c>
      <c r="AB410" s="15" t="s">
        <v>129</v>
      </c>
      <c r="AD410" s="15">
        <v>60</v>
      </c>
      <c r="AF410" s="15">
        <v>514</v>
      </c>
      <c r="AH410" s="15">
        <v>514</v>
      </c>
      <c r="AI410" s="15">
        <v>0</v>
      </c>
    </row>
    <row r="411" spans="1:35">
      <c r="A411" s="15" t="s">
        <v>594</v>
      </c>
      <c r="B411" s="15">
        <v>2012</v>
      </c>
      <c r="C411" s="15">
        <v>2012</v>
      </c>
      <c r="D411" s="15">
        <v>2012</v>
      </c>
      <c r="E411" s="15">
        <v>4</v>
      </c>
      <c r="F411" s="15">
        <v>0</v>
      </c>
      <c r="G411" s="15">
        <v>0</v>
      </c>
      <c r="H411" s="15" t="s">
        <v>510</v>
      </c>
      <c r="I411" s="15">
        <v>251</v>
      </c>
      <c r="J411" s="15" t="s">
        <v>113</v>
      </c>
      <c r="K411" s="15" t="s">
        <v>583</v>
      </c>
      <c r="L411" s="15">
        <v>275</v>
      </c>
      <c r="M411" s="15" t="s">
        <v>741</v>
      </c>
      <c r="N411" s="15" t="s">
        <v>742</v>
      </c>
      <c r="O411" s="15">
        <v>0</v>
      </c>
      <c r="P411" s="15" t="s">
        <v>177</v>
      </c>
      <c r="Q411" s="15" t="s">
        <v>514</v>
      </c>
      <c r="R411" s="15" t="s">
        <v>515</v>
      </c>
      <c r="S411" s="15" t="s">
        <v>516</v>
      </c>
      <c r="T411" s="15">
        <v>0</v>
      </c>
      <c r="U411" s="15" t="s">
        <v>517</v>
      </c>
      <c r="V411" s="15">
        <v>2523</v>
      </c>
      <c r="W411" s="15" t="s">
        <v>518</v>
      </c>
      <c r="X411" s="15">
        <v>8</v>
      </c>
      <c r="Y411" s="15" t="s">
        <v>519</v>
      </c>
      <c r="Z411" s="15">
        <v>18</v>
      </c>
      <c r="AA411" s="15">
        <v>-1</v>
      </c>
      <c r="AB411" s="15" t="s">
        <v>129</v>
      </c>
      <c r="AD411" s="15">
        <v>18</v>
      </c>
      <c r="AF411" s="15">
        <v>202</v>
      </c>
      <c r="AH411" s="15">
        <v>202</v>
      </c>
      <c r="AI411" s="15">
        <v>0</v>
      </c>
    </row>
    <row r="412" spans="1:35">
      <c r="A412" s="15" t="s">
        <v>594</v>
      </c>
      <c r="B412" s="15">
        <v>2012</v>
      </c>
      <c r="C412" s="15">
        <v>2012</v>
      </c>
      <c r="D412" s="15">
        <v>2012</v>
      </c>
      <c r="E412" s="15">
        <v>4</v>
      </c>
      <c r="F412" s="15">
        <v>0</v>
      </c>
      <c r="G412" s="15">
        <v>0</v>
      </c>
      <c r="H412" s="15" t="s">
        <v>510</v>
      </c>
      <c r="I412" s="15">
        <v>251</v>
      </c>
      <c r="J412" s="15" t="s">
        <v>113</v>
      </c>
      <c r="K412" s="15" t="s">
        <v>583</v>
      </c>
      <c r="L412" s="15">
        <v>516</v>
      </c>
      <c r="M412" s="15" t="s">
        <v>743</v>
      </c>
      <c r="N412" s="15" t="s">
        <v>744</v>
      </c>
      <c r="O412" s="15">
        <v>0</v>
      </c>
      <c r="P412" s="15" t="s">
        <v>177</v>
      </c>
      <c r="Q412" s="15" t="s">
        <v>514</v>
      </c>
      <c r="R412" s="15" t="s">
        <v>515</v>
      </c>
      <c r="S412" s="15" t="s">
        <v>516</v>
      </c>
      <c r="T412" s="15">
        <v>0</v>
      </c>
      <c r="U412" s="15" t="s">
        <v>517</v>
      </c>
      <c r="V412" s="15">
        <v>2523</v>
      </c>
      <c r="W412" s="15" t="s">
        <v>518</v>
      </c>
      <c r="X412" s="15">
        <v>8</v>
      </c>
      <c r="Y412" s="15" t="s">
        <v>519</v>
      </c>
      <c r="Z412" s="15">
        <v>25</v>
      </c>
      <c r="AA412" s="15">
        <v>-1</v>
      </c>
      <c r="AB412" s="15" t="s">
        <v>129</v>
      </c>
      <c r="AD412" s="15">
        <v>25</v>
      </c>
      <c r="AF412" s="15">
        <v>21</v>
      </c>
      <c r="AH412" s="15">
        <v>21</v>
      </c>
      <c r="AI412" s="15">
        <v>0</v>
      </c>
    </row>
    <row r="413" spans="1:35">
      <c r="A413" s="15" t="s">
        <v>594</v>
      </c>
      <c r="B413" s="15">
        <v>2012</v>
      </c>
      <c r="C413" s="15">
        <v>2012</v>
      </c>
      <c r="D413" s="15">
        <v>2012</v>
      </c>
      <c r="E413" s="15">
        <v>4</v>
      </c>
      <c r="F413" s="15">
        <v>0</v>
      </c>
      <c r="G413" s="15">
        <v>0</v>
      </c>
      <c r="H413" s="15" t="s">
        <v>510</v>
      </c>
      <c r="I413" s="15">
        <v>251</v>
      </c>
      <c r="J413" s="15" t="s">
        <v>113</v>
      </c>
      <c r="K413" s="15" t="s">
        <v>583</v>
      </c>
      <c r="L413" s="15">
        <v>780</v>
      </c>
      <c r="M413" s="15" t="s">
        <v>713</v>
      </c>
      <c r="N413" s="15" t="s">
        <v>714</v>
      </c>
      <c r="O413" s="15">
        <v>0</v>
      </c>
      <c r="P413" s="15" t="s">
        <v>177</v>
      </c>
      <c r="Q413" s="15" t="s">
        <v>514</v>
      </c>
      <c r="R413" s="15" t="s">
        <v>515</v>
      </c>
      <c r="S413" s="15" t="s">
        <v>516</v>
      </c>
      <c r="T413" s="15">
        <v>0</v>
      </c>
      <c r="U413" s="15" t="s">
        <v>517</v>
      </c>
      <c r="V413" s="15">
        <v>2523</v>
      </c>
      <c r="W413" s="15" t="s">
        <v>518</v>
      </c>
      <c r="X413" s="15">
        <v>8</v>
      </c>
      <c r="Y413" s="15" t="s">
        <v>519</v>
      </c>
      <c r="Z413" s="15">
        <v>4</v>
      </c>
      <c r="AA413" s="15">
        <v>-1</v>
      </c>
      <c r="AB413" s="15" t="s">
        <v>129</v>
      </c>
      <c r="AD413" s="15">
        <v>4</v>
      </c>
      <c r="AF413" s="15">
        <v>347</v>
      </c>
      <c r="AH413" s="15">
        <v>347</v>
      </c>
      <c r="AI413" s="15">
        <v>0</v>
      </c>
    </row>
    <row r="414" spans="1:35">
      <c r="A414" s="15" t="s">
        <v>594</v>
      </c>
      <c r="B414" s="15">
        <v>2012</v>
      </c>
      <c r="C414" s="15">
        <v>2012</v>
      </c>
      <c r="D414" s="15">
        <v>2012</v>
      </c>
      <c r="E414" s="15">
        <v>4</v>
      </c>
      <c r="F414" s="15">
        <v>0</v>
      </c>
      <c r="G414" s="15">
        <v>0</v>
      </c>
      <c r="H414" s="15" t="s">
        <v>510</v>
      </c>
      <c r="I414" s="15">
        <v>251</v>
      </c>
      <c r="J414" s="15" t="s">
        <v>113</v>
      </c>
      <c r="K414" s="15" t="s">
        <v>583</v>
      </c>
      <c r="L414" s="15">
        <v>204</v>
      </c>
      <c r="M414" s="15" t="s">
        <v>703</v>
      </c>
      <c r="N414" s="15" t="s">
        <v>704</v>
      </c>
      <c r="O414" s="15">
        <v>0</v>
      </c>
      <c r="P414" s="15" t="s">
        <v>177</v>
      </c>
      <c r="Q414" s="15" t="s">
        <v>514</v>
      </c>
      <c r="R414" s="15" t="s">
        <v>515</v>
      </c>
      <c r="S414" s="15" t="s">
        <v>516</v>
      </c>
      <c r="T414" s="15">
        <v>0</v>
      </c>
      <c r="U414" s="15" t="s">
        <v>517</v>
      </c>
      <c r="V414" s="15">
        <v>2523</v>
      </c>
      <c r="W414" s="15" t="s">
        <v>518</v>
      </c>
      <c r="X414" s="15">
        <v>8</v>
      </c>
      <c r="Y414" s="15" t="s">
        <v>519</v>
      </c>
      <c r="Z414" s="15">
        <v>1</v>
      </c>
      <c r="AA414" s="15">
        <v>-1</v>
      </c>
      <c r="AB414" s="15" t="s">
        <v>129</v>
      </c>
      <c r="AD414" s="15">
        <v>1</v>
      </c>
      <c r="AF414" s="15">
        <v>662</v>
      </c>
      <c r="AH414" s="15">
        <v>662</v>
      </c>
      <c r="AI414" s="15">
        <v>0</v>
      </c>
    </row>
    <row r="415" spans="1:35">
      <c r="A415" s="15" t="s">
        <v>594</v>
      </c>
      <c r="B415" s="15">
        <v>2012</v>
      </c>
      <c r="C415" s="15">
        <v>2012</v>
      </c>
      <c r="D415" s="15">
        <v>2012</v>
      </c>
      <c r="E415" s="15">
        <v>4</v>
      </c>
      <c r="F415" s="15">
        <v>0</v>
      </c>
      <c r="G415" s="15">
        <v>0</v>
      </c>
      <c r="H415" s="15" t="s">
        <v>510</v>
      </c>
      <c r="I415" s="15">
        <v>251</v>
      </c>
      <c r="J415" s="15" t="s">
        <v>113</v>
      </c>
      <c r="K415" s="15" t="s">
        <v>583</v>
      </c>
      <c r="L415" s="15">
        <v>788</v>
      </c>
      <c r="M415" s="15" t="s">
        <v>729</v>
      </c>
      <c r="N415" s="15" t="s">
        <v>730</v>
      </c>
      <c r="O415" s="15">
        <v>0</v>
      </c>
      <c r="P415" s="15" t="s">
        <v>177</v>
      </c>
      <c r="Q415" s="15" t="s">
        <v>514</v>
      </c>
      <c r="R415" s="15" t="s">
        <v>515</v>
      </c>
      <c r="S415" s="15" t="s">
        <v>516</v>
      </c>
      <c r="T415" s="15">
        <v>0</v>
      </c>
      <c r="U415" s="15" t="s">
        <v>517</v>
      </c>
      <c r="V415" s="15">
        <v>2523</v>
      </c>
      <c r="W415" s="15" t="s">
        <v>518</v>
      </c>
      <c r="X415" s="15">
        <v>8</v>
      </c>
      <c r="Y415" s="15" t="s">
        <v>519</v>
      </c>
      <c r="Z415" s="15">
        <v>1</v>
      </c>
      <c r="AA415" s="15">
        <v>-1</v>
      </c>
      <c r="AB415" s="15" t="s">
        <v>129</v>
      </c>
      <c r="AD415" s="15">
        <v>1</v>
      </c>
      <c r="AF415" s="15">
        <v>4192</v>
      </c>
      <c r="AH415" s="15">
        <v>4192</v>
      </c>
      <c r="AI415" s="15">
        <v>0</v>
      </c>
    </row>
    <row r="416" spans="1:35">
      <c r="A416" s="15" t="s">
        <v>594</v>
      </c>
      <c r="B416" s="15">
        <v>2012</v>
      </c>
      <c r="C416" s="15">
        <v>2012</v>
      </c>
      <c r="D416" s="15">
        <v>2012</v>
      </c>
      <c r="E416" s="15">
        <v>4</v>
      </c>
      <c r="F416" s="15">
        <v>0</v>
      </c>
      <c r="G416" s="15">
        <v>0</v>
      </c>
      <c r="H416" s="15" t="s">
        <v>510</v>
      </c>
      <c r="I416" s="15">
        <v>251</v>
      </c>
      <c r="J416" s="15" t="s">
        <v>113</v>
      </c>
      <c r="K416" s="15" t="s">
        <v>583</v>
      </c>
      <c r="L416" s="15">
        <v>887</v>
      </c>
      <c r="M416" s="15" t="s">
        <v>745</v>
      </c>
      <c r="N416" s="15" t="s">
        <v>746</v>
      </c>
      <c r="O416" s="15">
        <v>0</v>
      </c>
      <c r="P416" s="15" t="s">
        <v>177</v>
      </c>
      <c r="Q416" s="15" t="s">
        <v>514</v>
      </c>
      <c r="R416" s="15" t="s">
        <v>515</v>
      </c>
      <c r="S416" s="15" t="s">
        <v>516</v>
      </c>
      <c r="T416" s="15">
        <v>0</v>
      </c>
      <c r="U416" s="15" t="s">
        <v>517</v>
      </c>
      <c r="V416" s="15">
        <v>2523</v>
      </c>
      <c r="W416" s="15" t="s">
        <v>518</v>
      </c>
      <c r="X416" s="15">
        <v>8</v>
      </c>
      <c r="Y416" s="15" t="s">
        <v>519</v>
      </c>
      <c r="Z416" s="15">
        <v>1</v>
      </c>
      <c r="AA416" s="15">
        <v>-1</v>
      </c>
      <c r="AB416" s="15" t="s">
        <v>129</v>
      </c>
      <c r="AD416" s="15">
        <v>1</v>
      </c>
      <c r="AF416" s="15">
        <v>309</v>
      </c>
      <c r="AH416" s="15">
        <v>309</v>
      </c>
      <c r="AI416" s="15">
        <v>0</v>
      </c>
    </row>
    <row r="417" spans="1:35">
      <c r="A417" s="15" t="s">
        <v>594</v>
      </c>
      <c r="B417" s="15">
        <v>2012</v>
      </c>
      <c r="C417" s="15">
        <v>2012</v>
      </c>
      <c r="D417" s="15">
        <v>2012</v>
      </c>
      <c r="E417" s="15">
        <v>4</v>
      </c>
      <c r="F417" s="15">
        <v>0</v>
      </c>
      <c r="G417" s="15">
        <v>0</v>
      </c>
      <c r="H417" s="15" t="s">
        <v>568</v>
      </c>
      <c r="I417" s="15">
        <v>251</v>
      </c>
      <c r="J417" s="15" t="s">
        <v>113</v>
      </c>
      <c r="K417" s="15" t="s">
        <v>583</v>
      </c>
      <c r="L417" s="15">
        <v>156</v>
      </c>
      <c r="M417" s="15" t="s">
        <v>183</v>
      </c>
      <c r="N417" s="15" t="s">
        <v>562</v>
      </c>
      <c r="O417" s="15">
        <v>0</v>
      </c>
      <c r="P417" s="15" t="s">
        <v>177</v>
      </c>
      <c r="Q417" s="15" t="s">
        <v>514</v>
      </c>
      <c r="R417" s="15" t="s">
        <v>515</v>
      </c>
      <c r="S417" s="15" t="s">
        <v>516</v>
      </c>
      <c r="T417" s="15">
        <v>0</v>
      </c>
      <c r="U417" s="15" t="s">
        <v>517</v>
      </c>
      <c r="V417" s="15">
        <v>2523</v>
      </c>
      <c r="W417" s="15" t="s">
        <v>518</v>
      </c>
      <c r="X417" s="15">
        <v>8</v>
      </c>
      <c r="Y417" s="15" t="s">
        <v>519</v>
      </c>
      <c r="Z417" s="15">
        <v>3479001</v>
      </c>
      <c r="AA417" s="15">
        <v>-1</v>
      </c>
      <c r="AB417" s="15" t="s">
        <v>129</v>
      </c>
      <c r="AD417" s="15">
        <v>3479001</v>
      </c>
      <c r="AF417" s="15">
        <v>1335954</v>
      </c>
      <c r="AG417" s="15">
        <v>1335954</v>
      </c>
      <c r="AI417" s="15">
        <v>6</v>
      </c>
    </row>
    <row r="418" spans="1:35">
      <c r="A418" s="15" t="s">
        <v>594</v>
      </c>
      <c r="B418" s="15">
        <v>2012</v>
      </c>
      <c r="C418" s="15">
        <v>2012</v>
      </c>
      <c r="D418" s="15">
        <v>2012</v>
      </c>
      <c r="E418" s="15">
        <v>4</v>
      </c>
      <c r="F418" s="15">
        <v>0</v>
      </c>
      <c r="G418" s="15">
        <v>0</v>
      </c>
      <c r="H418" s="15" t="s">
        <v>568</v>
      </c>
      <c r="I418" s="15">
        <v>251</v>
      </c>
      <c r="J418" s="15" t="s">
        <v>113</v>
      </c>
      <c r="K418" s="15" t="s">
        <v>583</v>
      </c>
      <c r="L418" s="15">
        <v>0</v>
      </c>
      <c r="M418" s="15" t="s">
        <v>177</v>
      </c>
      <c r="N418" s="15" t="s">
        <v>514</v>
      </c>
      <c r="O418" s="15">
        <v>0</v>
      </c>
      <c r="P418" s="15" t="s">
        <v>177</v>
      </c>
      <c r="Q418" s="15" t="s">
        <v>514</v>
      </c>
      <c r="R418" s="15" t="s">
        <v>515</v>
      </c>
      <c r="S418" s="15" t="s">
        <v>516</v>
      </c>
      <c r="T418" s="15">
        <v>0</v>
      </c>
      <c r="U418" s="15" t="s">
        <v>517</v>
      </c>
      <c r="V418" s="15">
        <v>2523</v>
      </c>
      <c r="W418" s="15" t="s">
        <v>518</v>
      </c>
      <c r="X418" s="15">
        <v>8</v>
      </c>
      <c r="Y418" s="15" t="s">
        <v>519</v>
      </c>
      <c r="Z418" s="15">
        <v>4006994967</v>
      </c>
      <c r="AA418" s="15">
        <v>-1</v>
      </c>
      <c r="AB418" s="15" t="s">
        <v>129</v>
      </c>
      <c r="AD418" s="15">
        <v>4006994967</v>
      </c>
      <c r="AF418" s="15">
        <v>429978863</v>
      </c>
      <c r="AG418" s="15">
        <v>429978863</v>
      </c>
      <c r="AI418" s="15">
        <v>6</v>
      </c>
    </row>
    <row r="419" spans="1:35">
      <c r="A419" s="15" t="s">
        <v>594</v>
      </c>
      <c r="B419" s="15">
        <v>2012</v>
      </c>
      <c r="C419" s="15">
        <v>2012</v>
      </c>
      <c r="D419" s="15">
        <v>2012</v>
      </c>
      <c r="E419" s="15">
        <v>4</v>
      </c>
      <c r="F419" s="15">
        <v>0</v>
      </c>
      <c r="G419" s="15">
        <v>0</v>
      </c>
      <c r="H419" s="15" t="s">
        <v>568</v>
      </c>
      <c r="I419" s="15">
        <v>251</v>
      </c>
      <c r="J419" s="15" t="s">
        <v>113</v>
      </c>
      <c r="K419" s="15" t="s">
        <v>583</v>
      </c>
      <c r="L419" s="15">
        <v>8</v>
      </c>
      <c r="M419" s="15" t="s">
        <v>747</v>
      </c>
      <c r="N419" s="15" t="s">
        <v>748</v>
      </c>
      <c r="O419" s="15">
        <v>0</v>
      </c>
      <c r="P419" s="15" t="s">
        <v>177</v>
      </c>
      <c r="Q419" s="15" t="s">
        <v>514</v>
      </c>
      <c r="R419" s="15" t="s">
        <v>515</v>
      </c>
      <c r="S419" s="15" t="s">
        <v>516</v>
      </c>
      <c r="T419" s="15">
        <v>0</v>
      </c>
      <c r="U419" s="15" t="s">
        <v>517</v>
      </c>
      <c r="V419" s="15">
        <v>2523</v>
      </c>
      <c r="W419" s="15" t="s">
        <v>518</v>
      </c>
      <c r="X419" s="15">
        <v>8</v>
      </c>
      <c r="Y419" s="15" t="s">
        <v>519</v>
      </c>
      <c r="Z419" s="15">
        <v>27930</v>
      </c>
      <c r="AA419" s="15">
        <v>-1</v>
      </c>
      <c r="AB419" s="15" t="s">
        <v>129</v>
      </c>
      <c r="AD419" s="15">
        <v>27930</v>
      </c>
      <c r="AF419" s="15">
        <v>4202</v>
      </c>
      <c r="AG419" s="15">
        <v>4202</v>
      </c>
      <c r="AI419" s="15">
        <v>0</v>
      </c>
    </row>
    <row r="420" spans="1:35">
      <c r="A420" s="15" t="s">
        <v>594</v>
      </c>
      <c r="B420" s="15">
        <v>2012</v>
      </c>
      <c r="C420" s="15">
        <v>2012</v>
      </c>
      <c r="D420" s="15">
        <v>2012</v>
      </c>
      <c r="E420" s="15">
        <v>4</v>
      </c>
      <c r="F420" s="15">
        <v>0</v>
      </c>
      <c r="G420" s="15">
        <v>0</v>
      </c>
      <c r="H420" s="15" t="s">
        <v>568</v>
      </c>
      <c r="I420" s="15">
        <v>251</v>
      </c>
      <c r="J420" s="15" t="s">
        <v>113</v>
      </c>
      <c r="K420" s="15" t="s">
        <v>583</v>
      </c>
      <c r="L420" s="15">
        <v>233</v>
      </c>
      <c r="M420" s="15" t="s">
        <v>749</v>
      </c>
      <c r="N420" s="15" t="s">
        <v>750</v>
      </c>
      <c r="O420" s="15">
        <v>0</v>
      </c>
      <c r="P420" s="15" t="s">
        <v>177</v>
      </c>
      <c r="Q420" s="15" t="s">
        <v>514</v>
      </c>
      <c r="R420" s="15" t="s">
        <v>515</v>
      </c>
      <c r="S420" s="15" t="s">
        <v>516</v>
      </c>
      <c r="T420" s="15">
        <v>0</v>
      </c>
      <c r="U420" s="15" t="s">
        <v>517</v>
      </c>
      <c r="V420" s="15">
        <v>2523</v>
      </c>
      <c r="W420" s="15" t="s">
        <v>518</v>
      </c>
      <c r="X420" s="15">
        <v>8</v>
      </c>
      <c r="Y420" s="15" t="s">
        <v>519</v>
      </c>
      <c r="Z420" s="15">
        <v>23800</v>
      </c>
      <c r="AA420" s="15">
        <v>-1</v>
      </c>
      <c r="AB420" s="15" t="s">
        <v>129</v>
      </c>
      <c r="AD420" s="15">
        <v>23800</v>
      </c>
      <c r="AF420" s="15">
        <v>2730</v>
      </c>
      <c r="AG420" s="15">
        <v>2730</v>
      </c>
      <c r="AI420" s="15">
        <v>0</v>
      </c>
    </row>
    <row r="421" spans="1:35">
      <c r="A421" s="15" t="s">
        <v>594</v>
      </c>
      <c r="B421" s="15">
        <v>2012</v>
      </c>
      <c r="C421" s="15">
        <v>2012</v>
      </c>
      <c r="D421" s="15">
        <v>2012</v>
      </c>
      <c r="E421" s="15">
        <v>4</v>
      </c>
      <c r="F421" s="15">
        <v>0</v>
      </c>
      <c r="G421" s="15">
        <v>0</v>
      </c>
      <c r="H421" s="15" t="s">
        <v>568</v>
      </c>
      <c r="I421" s="15">
        <v>251</v>
      </c>
      <c r="J421" s="15" t="s">
        <v>113</v>
      </c>
      <c r="K421" s="15" t="s">
        <v>583</v>
      </c>
      <c r="L421" s="15">
        <v>170</v>
      </c>
      <c r="M421" s="15" t="s">
        <v>725</v>
      </c>
      <c r="N421" s="15" t="s">
        <v>726</v>
      </c>
      <c r="O421" s="15">
        <v>0</v>
      </c>
      <c r="P421" s="15" t="s">
        <v>177</v>
      </c>
      <c r="Q421" s="15" t="s">
        <v>514</v>
      </c>
      <c r="R421" s="15" t="s">
        <v>515</v>
      </c>
      <c r="S421" s="15" t="s">
        <v>516</v>
      </c>
      <c r="T421" s="15">
        <v>0</v>
      </c>
      <c r="U421" s="15" t="s">
        <v>517</v>
      </c>
      <c r="V421" s="15">
        <v>2523</v>
      </c>
      <c r="W421" s="15" t="s">
        <v>518</v>
      </c>
      <c r="X421" s="15">
        <v>8</v>
      </c>
      <c r="Y421" s="15" t="s">
        <v>519</v>
      </c>
      <c r="Z421" s="15">
        <v>249251873</v>
      </c>
      <c r="AA421" s="15">
        <v>-1</v>
      </c>
      <c r="AB421" s="15" t="s">
        <v>129</v>
      </c>
      <c r="AD421" s="15">
        <v>249251873</v>
      </c>
      <c r="AF421" s="15">
        <v>28084235</v>
      </c>
      <c r="AG421" s="15">
        <v>28084235</v>
      </c>
      <c r="AI421" s="15">
        <v>0</v>
      </c>
    </row>
    <row r="422" spans="1:35">
      <c r="A422" s="15" t="s">
        <v>594</v>
      </c>
      <c r="B422" s="15">
        <v>2012</v>
      </c>
      <c r="C422" s="15">
        <v>2012</v>
      </c>
      <c r="D422" s="15">
        <v>2012</v>
      </c>
      <c r="E422" s="15">
        <v>4</v>
      </c>
      <c r="F422" s="15">
        <v>0</v>
      </c>
      <c r="G422" s="15">
        <v>0</v>
      </c>
      <c r="H422" s="15" t="s">
        <v>568</v>
      </c>
      <c r="I422" s="15">
        <v>251</v>
      </c>
      <c r="J422" s="15" t="s">
        <v>113</v>
      </c>
      <c r="K422" s="15" t="s">
        <v>583</v>
      </c>
      <c r="L422" s="15">
        <v>384</v>
      </c>
      <c r="M422" s="15" t="s">
        <v>751</v>
      </c>
      <c r="N422" s="15" t="s">
        <v>752</v>
      </c>
      <c r="O422" s="15">
        <v>0</v>
      </c>
      <c r="P422" s="15" t="s">
        <v>177</v>
      </c>
      <c r="Q422" s="15" t="s">
        <v>514</v>
      </c>
      <c r="R422" s="15" t="s">
        <v>515</v>
      </c>
      <c r="S422" s="15" t="s">
        <v>516</v>
      </c>
      <c r="T422" s="15">
        <v>0</v>
      </c>
      <c r="U422" s="15" t="s">
        <v>517</v>
      </c>
      <c r="V422" s="15">
        <v>2523</v>
      </c>
      <c r="W422" s="15" t="s">
        <v>518</v>
      </c>
      <c r="X422" s="15">
        <v>8</v>
      </c>
      <c r="Y422" s="15" t="s">
        <v>519</v>
      </c>
      <c r="Z422" s="15">
        <v>178</v>
      </c>
      <c r="AA422" s="15">
        <v>-1</v>
      </c>
      <c r="AB422" s="15" t="s">
        <v>129</v>
      </c>
      <c r="AD422" s="15">
        <v>178</v>
      </c>
      <c r="AF422" s="15">
        <v>2569</v>
      </c>
      <c r="AG422" s="15">
        <v>2569</v>
      </c>
      <c r="AI422" s="15">
        <v>0</v>
      </c>
    </row>
    <row r="423" spans="1:35">
      <c r="A423" s="15" t="s">
        <v>594</v>
      </c>
      <c r="B423" s="15">
        <v>2012</v>
      </c>
      <c r="C423" s="15">
        <v>2012</v>
      </c>
      <c r="D423" s="15">
        <v>2012</v>
      </c>
      <c r="E423" s="15">
        <v>4</v>
      </c>
      <c r="F423" s="15">
        <v>0</v>
      </c>
      <c r="G423" s="15">
        <v>0</v>
      </c>
      <c r="H423" s="15" t="s">
        <v>568</v>
      </c>
      <c r="I423" s="15">
        <v>251</v>
      </c>
      <c r="J423" s="15" t="s">
        <v>113</v>
      </c>
      <c r="K423" s="15" t="s">
        <v>583</v>
      </c>
      <c r="L423" s="15">
        <v>780</v>
      </c>
      <c r="M423" s="15" t="s">
        <v>713</v>
      </c>
      <c r="N423" s="15" t="s">
        <v>714</v>
      </c>
      <c r="O423" s="15">
        <v>0</v>
      </c>
      <c r="P423" s="15" t="s">
        <v>177</v>
      </c>
      <c r="Q423" s="15" t="s">
        <v>514</v>
      </c>
      <c r="R423" s="15" t="s">
        <v>515</v>
      </c>
      <c r="S423" s="15" t="s">
        <v>516</v>
      </c>
      <c r="T423" s="15">
        <v>0</v>
      </c>
      <c r="U423" s="15" t="s">
        <v>517</v>
      </c>
      <c r="V423" s="15">
        <v>2523</v>
      </c>
      <c r="W423" s="15" t="s">
        <v>518</v>
      </c>
      <c r="X423" s="15">
        <v>8</v>
      </c>
      <c r="Y423" s="15" t="s">
        <v>519</v>
      </c>
      <c r="Z423" s="15">
        <v>103728</v>
      </c>
      <c r="AA423" s="15">
        <v>-1</v>
      </c>
      <c r="AB423" s="15" t="s">
        <v>129</v>
      </c>
      <c r="AD423" s="15">
        <v>103728</v>
      </c>
      <c r="AF423" s="15">
        <v>68954</v>
      </c>
      <c r="AG423" s="15">
        <v>68954</v>
      </c>
      <c r="AI423" s="15">
        <v>0</v>
      </c>
    </row>
    <row r="424" spans="1:35">
      <c r="A424" s="15" t="s">
        <v>594</v>
      </c>
      <c r="B424" s="15">
        <v>2012</v>
      </c>
      <c r="C424" s="15">
        <v>2012</v>
      </c>
      <c r="D424" s="15">
        <v>2012</v>
      </c>
      <c r="E424" s="15">
        <v>4</v>
      </c>
      <c r="F424" s="15">
        <v>0</v>
      </c>
      <c r="G424" s="15">
        <v>0</v>
      </c>
      <c r="H424" s="15" t="s">
        <v>568</v>
      </c>
      <c r="I424" s="15">
        <v>251</v>
      </c>
      <c r="J424" s="15" t="s">
        <v>113</v>
      </c>
      <c r="K424" s="15" t="s">
        <v>583</v>
      </c>
      <c r="L424" s="15">
        <v>686</v>
      </c>
      <c r="M424" s="15" t="s">
        <v>560</v>
      </c>
      <c r="N424" s="15" t="s">
        <v>561</v>
      </c>
      <c r="O424" s="15">
        <v>0</v>
      </c>
      <c r="P424" s="15" t="s">
        <v>177</v>
      </c>
      <c r="Q424" s="15" t="s">
        <v>514</v>
      </c>
      <c r="R424" s="15" t="s">
        <v>515</v>
      </c>
      <c r="S424" s="15" t="s">
        <v>516</v>
      </c>
      <c r="T424" s="15">
        <v>0</v>
      </c>
      <c r="U424" s="15" t="s">
        <v>517</v>
      </c>
      <c r="V424" s="15">
        <v>2523</v>
      </c>
      <c r="W424" s="15" t="s">
        <v>518</v>
      </c>
      <c r="X424" s="15">
        <v>8</v>
      </c>
      <c r="Y424" s="15" t="s">
        <v>519</v>
      </c>
      <c r="Z424" s="15">
        <v>207</v>
      </c>
      <c r="AA424" s="15">
        <v>-1</v>
      </c>
      <c r="AB424" s="15" t="s">
        <v>129</v>
      </c>
      <c r="AD424" s="15">
        <v>207</v>
      </c>
      <c r="AF424" s="15">
        <v>3319</v>
      </c>
      <c r="AG424" s="15">
        <v>3319</v>
      </c>
      <c r="AI424" s="15">
        <v>0</v>
      </c>
    </row>
    <row r="425" spans="1:35">
      <c r="A425" s="15" t="s">
        <v>594</v>
      </c>
      <c r="B425" s="15">
        <v>2012</v>
      </c>
      <c r="C425" s="15">
        <v>2012</v>
      </c>
      <c r="D425" s="15">
        <v>2012</v>
      </c>
      <c r="E425" s="15">
        <v>4</v>
      </c>
      <c r="F425" s="15">
        <v>0</v>
      </c>
      <c r="G425" s="15">
        <v>0</v>
      </c>
      <c r="H425" s="15" t="s">
        <v>568</v>
      </c>
      <c r="I425" s="15">
        <v>251</v>
      </c>
      <c r="J425" s="15" t="s">
        <v>113</v>
      </c>
      <c r="K425" s="15" t="s">
        <v>583</v>
      </c>
      <c r="L425" s="15">
        <v>740</v>
      </c>
      <c r="M425" s="15" t="s">
        <v>709</v>
      </c>
      <c r="N425" s="15" t="s">
        <v>710</v>
      </c>
      <c r="O425" s="15">
        <v>0</v>
      </c>
      <c r="P425" s="15" t="s">
        <v>177</v>
      </c>
      <c r="Q425" s="15" t="s">
        <v>514</v>
      </c>
      <c r="R425" s="15" t="s">
        <v>515</v>
      </c>
      <c r="S425" s="15" t="s">
        <v>516</v>
      </c>
      <c r="T425" s="15">
        <v>0</v>
      </c>
      <c r="U425" s="15" t="s">
        <v>517</v>
      </c>
      <c r="V425" s="15">
        <v>2523</v>
      </c>
      <c r="W425" s="15" t="s">
        <v>518</v>
      </c>
      <c r="X425" s="15">
        <v>8</v>
      </c>
      <c r="Y425" s="15" t="s">
        <v>519</v>
      </c>
      <c r="Z425" s="15">
        <v>3200</v>
      </c>
      <c r="AA425" s="15">
        <v>-1</v>
      </c>
      <c r="AB425" s="15" t="s">
        <v>129</v>
      </c>
      <c r="AD425" s="15">
        <v>3200</v>
      </c>
      <c r="AF425" s="15">
        <v>820</v>
      </c>
      <c r="AG425" s="15">
        <v>820</v>
      </c>
      <c r="AI425" s="15">
        <v>0</v>
      </c>
    </row>
    <row r="426" spans="1:35">
      <c r="A426" s="15" t="s">
        <v>594</v>
      </c>
      <c r="B426" s="15">
        <v>2012</v>
      </c>
      <c r="C426" s="15">
        <v>2012</v>
      </c>
      <c r="D426" s="15">
        <v>2012</v>
      </c>
      <c r="E426" s="15">
        <v>4</v>
      </c>
      <c r="F426" s="15">
        <v>0</v>
      </c>
      <c r="G426" s="15">
        <v>0</v>
      </c>
      <c r="H426" s="15" t="s">
        <v>568</v>
      </c>
      <c r="I426" s="15">
        <v>251</v>
      </c>
      <c r="J426" s="15" t="s">
        <v>113</v>
      </c>
      <c r="K426" s="15" t="s">
        <v>583</v>
      </c>
      <c r="L426" s="15">
        <v>12</v>
      </c>
      <c r="M426" s="15" t="s">
        <v>666</v>
      </c>
      <c r="N426" s="15" t="s">
        <v>667</v>
      </c>
      <c r="O426" s="15">
        <v>0</v>
      </c>
      <c r="P426" s="15" t="s">
        <v>177</v>
      </c>
      <c r="Q426" s="15" t="s">
        <v>514</v>
      </c>
      <c r="R426" s="15" t="s">
        <v>515</v>
      </c>
      <c r="S426" s="15" t="s">
        <v>516</v>
      </c>
      <c r="T426" s="15">
        <v>0</v>
      </c>
      <c r="U426" s="15" t="s">
        <v>517</v>
      </c>
      <c r="V426" s="15">
        <v>2523</v>
      </c>
      <c r="W426" s="15" t="s">
        <v>518</v>
      </c>
      <c r="X426" s="15">
        <v>8</v>
      </c>
      <c r="Y426" s="15" t="s">
        <v>519</v>
      </c>
      <c r="Z426" s="15">
        <v>390</v>
      </c>
      <c r="AA426" s="15">
        <v>-1</v>
      </c>
      <c r="AB426" s="15" t="s">
        <v>129</v>
      </c>
      <c r="AD426" s="15">
        <v>390</v>
      </c>
      <c r="AF426" s="15">
        <v>35</v>
      </c>
      <c r="AG426" s="15">
        <v>35</v>
      </c>
      <c r="AI426" s="15">
        <v>0</v>
      </c>
    </row>
    <row r="427" spans="1:35">
      <c r="A427" s="15" t="s">
        <v>594</v>
      </c>
      <c r="B427" s="15">
        <v>2012</v>
      </c>
      <c r="C427" s="15">
        <v>2012</v>
      </c>
      <c r="D427" s="15">
        <v>2012</v>
      </c>
      <c r="E427" s="15">
        <v>4</v>
      </c>
      <c r="F427" s="15">
        <v>0</v>
      </c>
      <c r="G427" s="15">
        <v>0</v>
      </c>
      <c r="H427" s="15" t="s">
        <v>568</v>
      </c>
      <c r="I427" s="15">
        <v>251</v>
      </c>
      <c r="J427" s="15" t="s">
        <v>113</v>
      </c>
      <c r="K427" s="15" t="s">
        <v>583</v>
      </c>
      <c r="L427" s="15">
        <v>540</v>
      </c>
      <c r="M427" s="15" t="s">
        <v>552</v>
      </c>
      <c r="N427" s="15" t="s">
        <v>553</v>
      </c>
      <c r="O427" s="15">
        <v>0</v>
      </c>
      <c r="P427" s="15" t="s">
        <v>177</v>
      </c>
      <c r="Q427" s="15" t="s">
        <v>514</v>
      </c>
      <c r="R427" s="15" t="s">
        <v>515</v>
      </c>
      <c r="S427" s="15" t="s">
        <v>516</v>
      </c>
      <c r="T427" s="15">
        <v>0</v>
      </c>
      <c r="U427" s="15" t="s">
        <v>517</v>
      </c>
      <c r="V427" s="15">
        <v>2523</v>
      </c>
      <c r="W427" s="15" t="s">
        <v>518</v>
      </c>
      <c r="X427" s="15">
        <v>8</v>
      </c>
      <c r="Y427" s="15" t="s">
        <v>519</v>
      </c>
      <c r="Z427" s="15">
        <v>290</v>
      </c>
      <c r="AA427" s="15">
        <v>-1</v>
      </c>
      <c r="AB427" s="15" t="s">
        <v>129</v>
      </c>
      <c r="AD427" s="15">
        <v>290</v>
      </c>
      <c r="AF427" s="15">
        <v>1</v>
      </c>
      <c r="AG427" s="15">
        <v>1</v>
      </c>
      <c r="AI427" s="15">
        <v>0</v>
      </c>
    </row>
    <row r="428" spans="1:35">
      <c r="A428" s="15" t="s">
        <v>594</v>
      </c>
      <c r="B428" s="15">
        <v>2012</v>
      </c>
      <c r="C428" s="15">
        <v>2012</v>
      </c>
      <c r="D428" s="15">
        <v>2012</v>
      </c>
      <c r="E428" s="15">
        <v>4</v>
      </c>
      <c r="F428" s="15">
        <v>0</v>
      </c>
      <c r="G428" s="15">
        <v>0</v>
      </c>
      <c r="H428" s="15" t="s">
        <v>568</v>
      </c>
      <c r="I428" s="15">
        <v>251</v>
      </c>
      <c r="J428" s="15" t="s">
        <v>113</v>
      </c>
      <c r="K428" s="15" t="s">
        <v>583</v>
      </c>
      <c r="L428" s="15">
        <v>24</v>
      </c>
      <c r="M428" s="15" t="s">
        <v>753</v>
      </c>
      <c r="N428" s="15" t="s">
        <v>754</v>
      </c>
      <c r="O428" s="15">
        <v>0</v>
      </c>
      <c r="P428" s="15" t="s">
        <v>177</v>
      </c>
      <c r="Q428" s="15" t="s">
        <v>514</v>
      </c>
      <c r="R428" s="15" t="s">
        <v>515</v>
      </c>
      <c r="S428" s="15" t="s">
        <v>516</v>
      </c>
      <c r="T428" s="15">
        <v>0</v>
      </c>
      <c r="U428" s="15" t="s">
        <v>517</v>
      </c>
      <c r="V428" s="15">
        <v>2523</v>
      </c>
      <c r="W428" s="15" t="s">
        <v>518</v>
      </c>
      <c r="X428" s="15">
        <v>8</v>
      </c>
      <c r="Y428" s="15" t="s">
        <v>519</v>
      </c>
      <c r="Z428" s="15">
        <v>110</v>
      </c>
      <c r="AA428" s="15">
        <v>-1</v>
      </c>
      <c r="AB428" s="15" t="s">
        <v>129</v>
      </c>
      <c r="AD428" s="15">
        <v>110</v>
      </c>
      <c r="AF428" s="15">
        <v>462</v>
      </c>
      <c r="AG428" s="15">
        <v>462</v>
      </c>
      <c r="AI428" s="15">
        <v>0</v>
      </c>
    </row>
    <row r="429" spans="1:35">
      <c r="A429" s="15" t="s">
        <v>594</v>
      </c>
      <c r="B429" s="15">
        <v>2012</v>
      </c>
      <c r="C429" s="15">
        <v>2012</v>
      </c>
      <c r="D429" s="15">
        <v>2012</v>
      </c>
      <c r="E429" s="15">
        <v>4</v>
      </c>
      <c r="F429" s="15">
        <v>0</v>
      </c>
      <c r="G429" s="15">
        <v>0</v>
      </c>
      <c r="H429" s="15" t="s">
        <v>568</v>
      </c>
      <c r="I429" s="15">
        <v>251</v>
      </c>
      <c r="J429" s="15" t="s">
        <v>113</v>
      </c>
      <c r="K429" s="15" t="s">
        <v>583</v>
      </c>
      <c r="L429" s="15">
        <v>52</v>
      </c>
      <c r="M429" s="15" t="s">
        <v>715</v>
      </c>
      <c r="N429" s="15" t="s">
        <v>716</v>
      </c>
      <c r="O429" s="15">
        <v>0</v>
      </c>
      <c r="P429" s="15" t="s">
        <v>177</v>
      </c>
      <c r="Q429" s="15" t="s">
        <v>514</v>
      </c>
      <c r="R429" s="15" t="s">
        <v>515</v>
      </c>
      <c r="S429" s="15" t="s">
        <v>516</v>
      </c>
      <c r="T429" s="15">
        <v>0</v>
      </c>
      <c r="U429" s="15" t="s">
        <v>517</v>
      </c>
      <c r="V429" s="15">
        <v>2523</v>
      </c>
      <c r="W429" s="15" t="s">
        <v>518</v>
      </c>
      <c r="X429" s="15">
        <v>8</v>
      </c>
      <c r="Y429" s="15" t="s">
        <v>519</v>
      </c>
      <c r="Z429" s="15">
        <v>1049580</v>
      </c>
      <c r="AA429" s="15">
        <v>-1</v>
      </c>
      <c r="AB429" s="15" t="s">
        <v>129</v>
      </c>
      <c r="AD429" s="15">
        <v>1049580</v>
      </c>
      <c r="AF429" s="15">
        <v>203318</v>
      </c>
      <c r="AG429" s="15">
        <v>203318</v>
      </c>
      <c r="AI429" s="15">
        <v>0</v>
      </c>
    </row>
    <row r="430" spans="1:35">
      <c r="A430" s="15" t="s">
        <v>594</v>
      </c>
      <c r="B430" s="15">
        <v>2012</v>
      </c>
      <c r="C430" s="15">
        <v>2012</v>
      </c>
      <c r="D430" s="15">
        <v>2012</v>
      </c>
      <c r="E430" s="15">
        <v>4</v>
      </c>
      <c r="F430" s="15">
        <v>0</v>
      </c>
      <c r="G430" s="15">
        <v>0</v>
      </c>
      <c r="H430" s="15" t="s">
        <v>568</v>
      </c>
      <c r="I430" s="15">
        <v>251</v>
      </c>
      <c r="J430" s="15" t="s">
        <v>113</v>
      </c>
      <c r="K430" s="15" t="s">
        <v>583</v>
      </c>
      <c r="L430" s="15">
        <v>174</v>
      </c>
      <c r="M430" s="15" t="s">
        <v>755</v>
      </c>
      <c r="N430" s="15" t="s">
        <v>756</v>
      </c>
      <c r="O430" s="15">
        <v>0</v>
      </c>
      <c r="P430" s="15" t="s">
        <v>177</v>
      </c>
      <c r="Q430" s="15" t="s">
        <v>514</v>
      </c>
      <c r="R430" s="15" t="s">
        <v>515</v>
      </c>
      <c r="S430" s="15" t="s">
        <v>516</v>
      </c>
      <c r="T430" s="15">
        <v>0</v>
      </c>
      <c r="U430" s="15" t="s">
        <v>517</v>
      </c>
      <c r="V430" s="15">
        <v>2523</v>
      </c>
      <c r="W430" s="15" t="s">
        <v>518</v>
      </c>
      <c r="X430" s="15">
        <v>8</v>
      </c>
      <c r="Y430" s="15" t="s">
        <v>519</v>
      </c>
      <c r="Z430" s="15">
        <v>780</v>
      </c>
      <c r="AA430" s="15">
        <v>-1</v>
      </c>
      <c r="AB430" s="15" t="s">
        <v>129</v>
      </c>
      <c r="AD430" s="15">
        <v>780</v>
      </c>
      <c r="AF430" s="15">
        <v>1557</v>
      </c>
      <c r="AG430" s="15">
        <v>1557</v>
      </c>
      <c r="AI430" s="15">
        <v>0</v>
      </c>
    </row>
    <row r="431" spans="1:35">
      <c r="A431" s="15" t="s">
        <v>594</v>
      </c>
      <c r="B431" s="15">
        <v>2012</v>
      </c>
      <c r="C431" s="15">
        <v>2012</v>
      </c>
      <c r="D431" s="15">
        <v>2012</v>
      </c>
      <c r="E431" s="15">
        <v>4</v>
      </c>
      <c r="F431" s="15">
        <v>0</v>
      </c>
      <c r="G431" s="15">
        <v>0</v>
      </c>
      <c r="H431" s="15" t="s">
        <v>568</v>
      </c>
      <c r="I431" s="15">
        <v>251</v>
      </c>
      <c r="J431" s="15" t="s">
        <v>113</v>
      </c>
      <c r="K431" s="15" t="s">
        <v>583</v>
      </c>
      <c r="L431" s="15">
        <v>340</v>
      </c>
      <c r="M431" s="15" t="s">
        <v>757</v>
      </c>
      <c r="N431" s="15" t="s">
        <v>758</v>
      </c>
      <c r="O431" s="15">
        <v>0</v>
      </c>
      <c r="P431" s="15" t="s">
        <v>177</v>
      </c>
      <c r="Q431" s="15" t="s">
        <v>514</v>
      </c>
      <c r="R431" s="15" t="s">
        <v>515</v>
      </c>
      <c r="S431" s="15" t="s">
        <v>516</v>
      </c>
      <c r="T431" s="15">
        <v>0</v>
      </c>
      <c r="U431" s="15" t="s">
        <v>517</v>
      </c>
      <c r="V431" s="15">
        <v>2523</v>
      </c>
      <c r="W431" s="15" t="s">
        <v>518</v>
      </c>
      <c r="X431" s="15">
        <v>8</v>
      </c>
      <c r="Y431" s="15" t="s">
        <v>519</v>
      </c>
      <c r="Z431" s="15">
        <v>116</v>
      </c>
      <c r="AA431" s="15">
        <v>-1</v>
      </c>
      <c r="AB431" s="15" t="s">
        <v>129</v>
      </c>
      <c r="AD431" s="15">
        <v>116</v>
      </c>
      <c r="AF431" s="15">
        <v>1378</v>
      </c>
      <c r="AG431" s="15">
        <v>1378</v>
      </c>
      <c r="AI431" s="15">
        <v>0</v>
      </c>
    </row>
    <row r="432" spans="1:35">
      <c r="A432" s="15" t="s">
        <v>594</v>
      </c>
      <c r="B432" s="15">
        <v>2012</v>
      </c>
      <c r="C432" s="15">
        <v>2012</v>
      </c>
      <c r="D432" s="15">
        <v>2012</v>
      </c>
      <c r="E432" s="15">
        <v>4</v>
      </c>
      <c r="F432" s="15">
        <v>0</v>
      </c>
      <c r="G432" s="15">
        <v>0</v>
      </c>
      <c r="H432" s="15" t="s">
        <v>568</v>
      </c>
      <c r="I432" s="15">
        <v>251</v>
      </c>
      <c r="J432" s="15" t="s">
        <v>113</v>
      </c>
      <c r="K432" s="15" t="s">
        <v>583</v>
      </c>
      <c r="L432" s="15">
        <v>512</v>
      </c>
      <c r="M432" s="15" t="s">
        <v>699</v>
      </c>
      <c r="N432" s="15" t="s">
        <v>700</v>
      </c>
      <c r="O432" s="15">
        <v>0</v>
      </c>
      <c r="P432" s="15" t="s">
        <v>177</v>
      </c>
      <c r="Q432" s="15" t="s">
        <v>514</v>
      </c>
      <c r="R432" s="15" t="s">
        <v>515</v>
      </c>
      <c r="S432" s="15" t="s">
        <v>516</v>
      </c>
      <c r="T432" s="15">
        <v>0</v>
      </c>
      <c r="U432" s="15" t="s">
        <v>517</v>
      </c>
      <c r="V432" s="15">
        <v>2523</v>
      </c>
      <c r="W432" s="15" t="s">
        <v>518</v>
      </c>
      <c r="X432" s="15">
        <v>8</v>
      </c>
      <c r="Y432" s="15" t="s">
        <v>519</v>
      </c>
      <c r="Z432" s="15">
        <v>85</v>
      </c>
      <c r="AA432" s="15">
        <v>-1</v>
      </c>
      <c r="AB432" s="15" t="s">
        <v>129</v>
      </c>
      <c r="AD432" s="15">
        <v>85</v>
      </c>
      <c r="AF432" s="15">
        <v>198</v>
      </c>
      <c r="AG432" s="15">
        <v>198</v>
      </c>
      <c r="AI432" s="15">
        <v>0</v>
      </c>
    </row>
    <row r="433" spans="1:35">
      <c r="A433" s="15" t="s">
        <v>594</v>
      </c>
      <c r="B433" s="15">
        <v>2012</v>
      </c>
      <c r="C433" s="15">
        <v>2012</v>
      </c>
      <c r="D433" s="15">
        <v>2012</v>
      </c>
      <c r="E433" s="15">
        <v>4</v>
      </c>
      <c r="F433" s="15">
        <v>0</v>
      </c>
      <c r="G433" s="15">
        <v>0</v>
      </c>
      <c r="H433" s="15" t="s">
        <v>568</v>
      </c>
      <c r="I433" s="15">
        <v>251</v>
      </c>
      <c r="J433" s="15" t="s">
        <v>113</v>
      </c>
      <c r="K433" s="15" t="s">
        <v>583</v>
      </c>
      <c r="L433" s="15">
        <v>562</v>
      </c>
      <c r="M433" s="15" t="s">
        <v>636</v>
      </c>
      <c r="N433" s="15" t="s">
        <v>637</v>
      </c>
      <c r="O433" s="15">
        <v>0</v>
      </c>
      <c r="P433" s="15" t="s">
        <v>177</v>
      </c>
      <c r="Q433" s="15" t="s">
        <v>514</v>
      </c>
      <c r="R433" s="15" t="s">
        <v>515</v>
      </c>
      <c r="S433" s="15" t="s">
        <v>516</v>
      </c>
      <c r="T433" s="15">
        <v>0</v>
      </c>
      <c r="U433" s="15" t="s">
        <v>517</v>
      </c>
      <c r="V433" s="15">
        <v>2523</v>
      </c>
      <c r="W433" s="15" t="s">
        <v>518</v>
      </c>
      <c r="X433" s="15">
        <v>8</v>
      </c>
      <c r="Y433" s="15" t="s">
        <v>519</v>
      </c>
      <c r="Z433" s="15">
        <v>104000</v>
      </c>
      <c r="AA433" s="15">
        <v>-1</v>
      </c>
      <c r="AB433" s="15" t="s">
        <v>129</v>
      </c>
      <c r="AD433" s="15">
        <v>104000</v>
      </c>
      <c r="AF433" s="15">
        <v>9871</v>
      </c>
      <c r="AG433" s="15">
        <v>9871</v>
      </c>
      <c r="AI433" s="15">
        <v>0</v>
      </c>
    </row>
    <row r="434" spans="1:35">
      <c r="A434" s="15" t="s">
        <v>594</v>
      </c>
      <c r="B434" s="15">
        <v>2012</v>
      </c>
      <c r="C434" s="15">
        <v>2012</v>
      </c>
      <c r="D434" s="15">
        <v>2012</v>
      </c>
      <c r="E434" s="15">
        <v>4</v>
      </c>
      <c r="F434" s="15">
        <v>0</v>
      </c>
      <c r="G434" s="15">
        <v>0</v>
      </c>
      <c r="H434" s="15" t="s">
        <v>568</v>
      </c>
      <c r="I434" s="15">
        <v>251</v>
      </c>
      <c r="J434" s="15" t="s">
        <v>113</v>
      </c>
      <c r="K434" s="15" t="s">
        <v>583</v>
      </c>
      <c r="L434" s="15">
        <v>634</v>
      </c>
      <c r="M434" s="15" t="s">
        <v>662</v>
      </c>
      <c r="N434" s="15" t="s">
        <v>663</v>
      </c>
      <c r="O434" s="15">
        <v>0</v>
      </c>
      <c r="P434" s="15" t="s">
        <v>177</v>
      </c>
      <c r="Q434" s="15" t="s">
        <v>514</v>
      </c>
      <c r="R434" s="15" t="s">
        <v>515</v>
      </c>
      <c r="S434" s="15" t="s">
        <v>516</v>
      </c>
      <c r="T434" s="15">
        <v>0</v>
      </c>
      <c r="U434" s="15" t="s">
        <v>517</v>
      </c>
      <c r="V434" s="15">
        <v>2523</v>
      </c>
      <c r="W434" s="15" t="s">
        <v>518</v>
      </c>
      <c r="X434" s="15">
        <v>8</v>
      </c>
      <c r="Y434" s="15" t="s">
        <v>519</v>
      </c>
      <c r="Z434" s="15">
        <v>51</v>
      </c>
      <c r="AA434" s="15">
        <v>-1</v>
      </c>
      <c r="AB434" s="15" t="s">
        <v>129</v>
      </c>
      <c r="AD434" s="15">
        <v>51</v>
      </c>
      <c r="AF434" s="15">
        <v>805</v>
      </c>
      <c r="AG434" s="15">
        <v>805</v>
      </c>
      <c r="AI434" s="15">
        <v>0</v>
      </c>
    </row>
    <row r="435" spans="1:35">
      <c r="A435" s="15" t="s">
        <v>594</v>
      </c>
      <c r="B435" s="15">
        <v>2012</v>
      </c>
      <c r="C435" s="15">
        <v>2012</v>
      </c>
      <c r="D435" s="15">
        <v>2012</v>
      </c>
      <c r="E435" s="15">
        <v>4</v>
      </c>
      <c r="F435" s="15">
        <v>0</v>
      </c>
      <c r="G435" s="15">
        <v>0</v>
      </c>
      <c r="H435" s="15" t="s">
        <v>568</v>
      </c>
      <c r="I435" s="15">
        <v>251</v>
      </c>
      <c r="J435" s="15" t="s">
        <v>113</v>
      </c>
      <c r="K435" s="15" t="s">
        <v>583</v>
      </c>
      <c r="L435" s="15">
        <v>862</v>
      </c>
      <c r="M435" s="15" t="s">
        <v>723</v>
      </c>
      <c r="N435" s="15" t="s">
        <v>724</v>
      </c>
      <c r="O435" s="15">
        <v>0</v>
      </c>
      <c r="P435" s="15" t="s">
        <v>177</v>
      </c>
      <c r="Q435" s="15" t="s">
        <v>514</v>
      </c>
      <c r="R435" s="15" t="s">
        <v>515</v>
      </c>
      <c r="S435" s="15" t="s">
        <v>516</v>
      </c>
      <c r="T435" s="15">
        <v>0</v>
      </c>
      <c r="U435" s="15" t="s">
        <v>517</v>
      </c>
      <c r="V435" s="15">
        <v>2523</v>
      </c>
      <c r="W435" s="15" t="s">
        <v>518</v>
      </c>
      <c r="X435" s="15">
        <v>8</v>
      </c>
      <c r="Y435" s="15" t="s">
        <v>519</v>
      </c>
      <c r="Z435" s="15">
        <v>149356000</v>
      </c>
      <c r="AA435" s="15">
        <v>-1</v>
      </c>
      <c r="AB435" s="15" t="s">
        <v>129</v>
      </c>
      <c r="AD435" s="15">
        <v>149356000</v>
      </c>
      <c r="AF435" s="15">
        <v>19318469</v>
      </c>
      <c r="AG435" s="15">
        <v>19318469</v>
      </c>
      <c r="AI435" s="15">
        <v>0</v>
      </c>
    </row>
    <row r="436" spans="1:35">
      <c r="A436" s="15" t="s">
        <v>594</v>
      </c>
      <c r="B436" s="15">
        <v>2012</v>
      </c>
      <c r="C436" s="15">
        <v>2012</v>
      </c>
      <c r="D436" s="15">
        <v>2012</v>
      </c>
      <c r="E436" s="15">
        <v>4</v>
      </c>
      <c r="F436" s="15">
        <v>0</v>
      </c>
      <c r="G436" s="15">
        <v>0</v>
      </c>
      <c r="H436" s="15" t="s">
        <v>568</v>
      </c>
      <c r="I436" s="15">
        <v>251</v>
      </c>
      <c r="J436" s="15" t="s">
        <v>113</v>
      </c>
      <c r="K436" s="15" t="s">
        <v>583</v>
      </c>
      <c r="L436" s="15">
        <v>191</v>
      </c>
      <c r="M436" s="15" t="s">
        <v>574</v>
      </c>
      <c r="N436" s="15" t="s">
        <v>575</v>
      </c>
      <c r="O436" s="15">
        <v>0</v>
      </c>
      <c r="P436" s="15" t="s">
        <v>177</v>
      </c>
      <c r="Q436" s="15" t="s">
        <v>514</v>
      </c>
      <c r="R436" s="15" t="s">
        <v>515</v>
      </c>
      <c r="S436" s="15" t="s">
        <v>516</v>
      </c>
      <c r="T436" s="15">
        <v>0</v>
      </c>
      <c r="U436" s="15" t="s">
        <v>517</v>
      </c>
      <c r="V436" s="15">
        <v>2523</v>
      </c>
      <c r="W436" s="15" t="s">
        <v>518</v>
      </c>
      <c r="X436" s="15">
        <v>8</v>
      </c>
      <c r="Y436" s="15" t="s">
        <v>519</v>
      </c>
      <c r="Z436" s="15">
        <v>561840</v>
      </c>
      <c r="AA436" s="15">
        <v>-1</v>
      </c>
      <c r="AB436" s="15" t="s">
        <v>129</v>
      </c>
      <c r="AD436" s="15">
        <v>561840</v>
      </c>
      <c r="AF436" s="15">
        <v>250759</v>
      </c>
      <c r="AG436" s="15">
        <v>250759</v>
      </c>
      <c r="AI436" s="15">
        <v>0</v>
      </c>
    </row>
    <row r="437" spans="1:35">
      <c r="A437" s="15" t="s">
        <v>594</v>
      </c>
      <c r="B437" s="15">
        <v>2012</v>
      </c>
      <c r="C437" s="15">
        <v>2012</v>
      </c>
      <c r="D437" s="15">
        <v>2012</v>
      </c>
      <c r="E437" s="15">
        <v>4</v>
      </c>
      <c r="F437" s="15">
        <v>0</v>
      </c>
      <c r="G437" s="15">
        <v>0</v>
      </c>
      <c r="H437" s="15" t="s">
        <v>568</v>
      </c>
      <c r="I437" s="15">
        <v>251</v>
      </c>
      <c r="J437" s="15" t="s">
        <v>113</v>
      </c>
      <c r="K437" s="15" t="s">
        <v>583</v>
      </c>
      <c r="L437" s="15">
        <v>688</v>
      </c>
      <c r="M437" s="15" t="s">
        <v>644</v>
      </c>
      <c r="N437" s="15" t="s">
        <v>645</v>
      </c>
      <c r="O437" s="15">
        <v>0</v>
      </c>
      <c r="P437" s="15" t="s">
        <v>177</v>
      </c>
      <c r="Q437" s="15" t="s">
        <v>514</v>
      </c>
      <c r="R437" s="15" t="s">
        <v>515</v>
      </c>
      <c r="S437" s="15" t="s">
        <v>516</v>
      </c>
      <c r="T437" s="15">
        <v>0</v>
      </c>
      <c r="U437" s="15" t="s">
        <v>517</v>
      </c>
      <c r="V437" s="15">
        <v>2523</v>
      </c>
      <c r="W437" s="15" t="s">
        <v>518</v>
      </c>
      <c r="X437" s="15">
        <v>8</v>
      </c>
      <c r="Y437" s="15" t="s">
        <v>519</v>
      </c>
      <c r="Z437" s="15">
        <v>5757</v>
      </c>
      <c r="AA437" s="15">
        <v>-1</v>
      </c>
      <c r="AB437" s="15" t="s">
        <v>129</v>
      </c>
      <c r="AD437" s="15">
        <v>5757</v>
      </c>
      <c r="AF437" s="15">
        <v>6422</v>
      </c>
      <c r="AG437" s="15">
        <v>6422</v>
      </c>
      <c r="AI437" s="15">
        <v>0</v>
      </c>
    </row>
    <row r="438" spans="1:35">
      <c r="A438" s="15" t="s">
        <v>594</v>
      </c>
      <c r="B438" s="15">
        <v>2012</v>
      </c>
      <c r="C438" s="15">
        <v>2012</v>
      </c>
      <c r="D438" s="15">
        <v>2012</v>
      </c>
      <c r="E438" s="15">
        <v>4</v>
      </c>
      <c r="F438" s="15">
        <v>0</v>
      </c>
      <c r="G438" s="15">
        <v>0</v>
      </c>
      <c r="H438" s="15" t="s">
        <v>568</v>
      </c>
      <c r="I438" s="15">
        <v>251</v>
      </c>
      <c r="J438" s="15" t="s">
        <v>113</v>
      </c>
      <c r="K438" s="15" t="s">
        <v>583</v>
      </c>
      <c r="L438" s="15">
        <v>608</v>
      </c>
      <c r="M438" s="15" t="s">
        <v>548</v>
      </c>
      <c r="N438" s="15" t="s">
        <v>549</v>
      </c>
      <c r="O438" s="15">
        <v>0</v>
      </c>
      <c r="P438" s="15" t="s">
        <v>177</v>
      </c>
      <c r="Q438" s="15" t="s">
        <v>514</v>
      </c>
      <c r="R438" s="15" t="s">
        <v>515</v>
      </c>
      <c r="S438" s="15" t="s">
        <v>516</v>
      </c>
      <c r="T438" s="15">
        <v>0</v>
      </c>
      <c r="U438" s="15" t="s">
        <v>517</v>
      </c>
      <c r="V438" s="15">
        <v>2523</v>
      </c>
      <c r="W438" s="15" t="s">
        <v>518</v>
      </c>
      <c r="X438" s="15">
        <v>8</v>
      </c>
      <c r="Y438" s="15" t="s">
        <v>519</v>
      </c>
      <c r="Z438" s="15">
        <v>290</v>
      </c>
      <c r="AA438" s="15">
        <v>-1</v>
      </c>
      <c r="AB438" s="15" t="s">
        <v>129</v>
      </c>
      <c r="AD438" s="15">
        <v>290</v>
      </c>
      <c r="AF438" s="15">
        <v>19</v>
      </c>
      <c r="AG438" s="15">
        <v>19</v>
      </c>
      <c r="AI438" s="15">
        <v>0</v>
      </c>
    </row>
    <row r="439" spans="1:35">
      <c r="A439" s="15" t="s">
        <v>594</v>
      </c>
      <c r="B439" s="15">
        <v>2012</v>
      </c>
      <c r="C439" s="15">
        <v>2012</v>
      </c>
      <c r="D439" s="15">
        <v>2012</v>
      </c>
      <c r="E439" s="15">
        <v>4</v>
      </c>
      <c r="F439" s="15">
        <v>0</v>
      </c>
      <c r="G439" s="15">
        <v>0</v>
      </c>
      <c r="H439" s="15" t="s">
        <v>568</v>
      </c>
      <c r="I439" s="15">
        <v>251</v>
      </c>
      <c r="J439" s="15" t="s">
        <v>113</v>
      </c>
      <c r="K439" s="15" t="s">
        <v>583</v>
      </c>
      <c r="L439" s="15">
        <v>450</v>
      </c>
      <c r="M439" s="15" t="s">
        <v>654</v>
      </c>
      <c r="N439" s="15" t="s">
        <v>655</v>
      </c>
      <c r="O439" s="15">
        <v>0</v>
      </c>
      <c r="P439" s="15" t="s">
        <v>177</v>
      </c>
      <c r="Q439" s="15" t="s">
        <v>514</v>
      </c>
      <c r="R439" s="15" t="s">
        <v>515</v>
      </c>
      <c r="S439" s="15" t="s">
        <v>516</v>
      </c>
      <c r="T439" s="15">
        <v>0</v>
      </c>
      <c r="U439" s="15" t="s">
        <v>517</v>
      </c>
      <c r="V439" s="15">
        <v>2523</v>
      </c>
      <c r="W439" s="15" t="s">
        <v>518</v>
      </c>
      <c r="X439" s="15">
        <v>8</v>
      </c>
      <c r="Y439" s="15" t="s">
        <v>519</v>
      </c>
      <c r="Z439" s="15">
        <v>34</v>
      </c>
      <c r="AA439" s="15">
        <v>-1</v>
      </c>
      <c r="AB439" s="15" t="s">
        <v>129</v>
      </c>
      <c r="AD439" s="15">
        <v>34</v>
      </c>
      <c r="AF439" s="15">
        <v>198</v>
      </c>
      <c r="AG439" s="15">
        <v>198</v>
      </c>
      <c r="AI439" s="15">
        <v>0</v>
      </c>
    </row>
    <row r="440" spans="1:35">
      <c r="A440" s="15" t="s">
        <v>594</v>
      </c>
      <c r="B440" s="15">
        <v>2012</v>
      </c>
      <c r="C440" s="15">
        <v>2012</v>
      </c>
      <c r="D440" s="15">
        <v>2012</v>
      </c>
      <c r="E440" s="15">
        <v>4</v>
      </c>
      <c r="F440" s="15">
        <v>0</v>
      </c>
      <c r="G440" s="15">
        <v>0</v>
      </c>
      <c r="H440" s="15" t="s">
        <v>568</v>
      </c>
      <c r="I440" s="15">
        <v>251</v>
      </c>
      <c r="J440" s="15" t="s">
        <v>113</v>
      </c>
      <c r="K440" s="15" t="s">
        <v>583</v>
      </c>
      <c r="L440" s="15">
        <v>784</v>
      </c>
      <c r="M440" s="15" t="s">
        <v>186</v>
      </c>
      <c r="N440" s="15" t="s">
        <v>618</v>
      </c>
      <c r="O440" s="15">
        <v>0</v>
      </c>
      <c r="P440" s="15" t="s">
        <v>177</v>
      </c>
      <c r="Q440" s="15" t="s">
        <v>514</v>
      </c>
      <c r="R440" s="15" t="s">
        <v>515</v>
      </c>
      <c r="S440" s="15" t="s">
        <v>516</v>
      </c>
      <c r="T440" s="15">
        <v>0</v>
      </c>
      <c r="U440" s="15" t="s">
        <v>517</v>
      </c>
      <c r="V440" s="15">
        <v>2523</v>
      </c>
      <c r="W440" s="15" t="s">
        <v>518</v>
      </c>
      <c r="X440" s="15">
        <v>8</v>
      </c>
      <c r="Y440" s="15" t="s">
        <v>519</v>
      </c>
      <c r="Z440" s="15">
        <v>522</v>
      </c>
      <c r="AA440" s="15">
        <v>-1</v>
      </c>
      <c r="AB440" s="15" t="s">
        <v>129</v>
      </c>
      <c r="AD440" s="15">
        <v>522</v>
      </c>
      <c r="AF440" s="15">
        <v>4386</v>
      </c>
      <c r="AG440" s="15">
        <v>4386</v>
      </c>
      <c r="AI440" s="15">
        <v>0</v>
      </c>
    </row>
    <row r="441" spans="1:35">
      <c r="A441" s="15" t="s">
        <v>594</v>
      </c>
      <c r="B441" s="15">
        <v>2012</v>
      </c>
      <c r="C441" s="15">
        <v>2012</v>
      </c>
      <c r="D441" s="15">
        <v>2012</v>
      </c>
      <c r="E441" s="15">
        <v>4</v>
      </c>
      <c r="F441" s="15">
        <v>0</v>
      </c>
      <c r="G441" s="15">
        <v>0</v>
      </c>
      <c r="H441" s="15" t="s">
        <v>568</v>
      </c>
      <c r="I441" s="15">
        <v>251</v>
      </c>
      <c r="J441" s="15" t="s">
        <v>113</v>
      </c>
      <c r="K441" s="15" t="s">
        <v>583</v>
      </c>
      <c r="L441" s="15">
        <v>818</v>
      </c>
      <c r="M441" s="15" t="s">
        <v>532</v>
      </c>
      <c r="N441" s="15" t="s">
        <v>533</v>
      </c>
      <c r="O441" s="15">
        <v>0</v>
      </c>
      <c r="P441" s="15" t="s">
        <v>177</v>
      </c>
      <c r="Q441" s="15" t="s">
        <v>514</v>
      </c>
      <c r="R441" s="15" t="s">
        <v>515</v>
      </c>
      <c r="S441" s="15" t="s">
        <v>516</v>
      </c>
      <c r="T441" s="15">
        <v>0</v>
      </c>
      <c r="U441" s="15" t="s">
        <v>517</v>
      </c>
      <c r="V441" s="15">
        <v>2523</v>
      </c>
      <c r="W441" s="15" t="s">
        <v>518</v>
      </c>
      <c r="X441" s="15">
        <v>8</v>
      </c>
      <c r="Y441" s="15" t="s">
        <v>519</v>
      </c>
      <c r="Z441" s="15">
        <v>37</v>
      </c>
      <c r="AA441" s="15">
        <v>-1</v>
      </c>
      <c r="AB441" s="15" t="s">
        <v>129</v>
      </c>
      <c r="AD441" s="15">
        <v>37</v>
      </c>
      <c r="AF441" s="15">
        <v>948</v>
      </c>
      <c r="AG441" s="15">
        <v>948</v>
      </c>
      <c r="AI441" s="15">
        <v>0</v>
      </c>
    </row>
    <row r="442" spans="1:35">
      <c r="A442" s="15" t="s">
        <v>594</v>
      </c>
      <c r="B442" s="15">
        <v>2012</v>
      </c>
      <c r="C442" s="15">
        <v>2012</v>
      </c>
      <c r="D442" s="15">
        <v>2012</v>
      </c>
      <c r="E442" s="15">
        <v>4</v>
      </c>
      <c r="F442" s="15">
        <v>0</v>
      </c>
      <c r="G442" s="15">
        <v>0</v>
      </c>
      <c r="H442" s="15" t="s">
        <v>568</v>
      </c>
      <c r="I442" s="15">
        <v>251</v>
      </c>
      <c r="J442" s="15" t="s">
        <v>113</v>
      </c>
      <c r="K442" s="15" t="s">
        <v>583</v>
      </c>
      <c r="L442" s="15">
        <v>36</v>
      </c>
      <c r="M442" s="15" t="s">
        <v>110</v>
      </c>
      <c r="N442" s="15" t="s">
        <v>511</v>
      </c>
      <c r="O442" s="15">
        <v>0</v>
      </c>
      <c r="P442" s="15" t="s">
        <v>177</v>
      </c>
      <c r="Q442" s="15" t="s">
        <v>514</v>
      </c>
      <c r="R442" s="15" t="s">
        <v>515</v>
      </c>
      <c r="S442" s="15" t="s">
        <v>516</v>
      </c>
      <c r="T442" s="15">
        <v>0</v>
      </c>
      <c r="U442" s="15" t="s">
        <v>517</v>
      </c>
      <c r="V442" s="15">
        <v>2523</v>
      </c>
      <c r="W442" s="15" t="s">
        <v>518</v>
      </c>
      <c r="X442" s="15">
        <v>8</v>
      </c>
      <c r="Y442" s="15" t="s">
        <v>519</v>
      </c>
      <c r="Z442" s="15">
        <v>198</v>
      </c>
      <c r="AA442" s="15">
        <v>-1</v>
      </c>
      <c r="AB442" s="15" t="s">
        <v>129</v>
      </c>
      <c r="AD442" s="15">
        <v>198</v>
      </c>
      <c r="AF442" s="15">
        <v>26473</v>
      </c>
      <c r="AG442" s="15">
        <v>26473</v>
      </c>
      <c r="AI442" s="15">
        <v>0</v>
      </c>
    </row>
    <row r="443" spans="1:35">
      <c r="A443" s="15" t="s">
        <v>594</v>
      </c>
      <c r="B443" s="15">
        <v>2012</v>
      </c>
      <c r="C443" s="15">
        <v>2012</v>
      </c>
      <c r="D443" s="15">
        <v>2012</v>
      </c>
      <c r="E443" s="15">
        <v>4</v>
      </c>
      <c r="F443" s="15">
        <v>0</v>
      </c>
      <c r="G443" s="15">
        <v>0</v>
      </c>
      <c r="H443" s="15" t="s">
        <v>568</v>
      </c>
      <c r="I443" s="15">
        <v>251</v>
      </c>
      <c r="J443" s="15" t="s">
        <v>113</v>
      </c>
      <c r="K443" s="15" t="s">
        <v>583</v>
      </c>
      <c r="L443" s="15">
        <v>579</v>
      </c>
      <c r="M443" s="15" t="s">
        <v>705</v>
      </c>
      <c r="N443" s="15" t="s">
        <v>706</v>
      </c>
      <c r="O443" s="15">
        <v>0</v>
      </c>
      <c r="P443" s="15" t="s">
        <v>177</v>
      </c>
      <c r="Q443" s="15" t="s">
        <v>514</v>
      </c>
      <c r="R443" s="15" t="s">
        <v>515</v>
      </c>
      <c r="S443" s="15" t="s">
        <v>516</v>
      </c>
      <c r="T443" s="15">
        <v>0</v>
      </c>
      <c r="U443" s="15" t="s">
        <v>517</v>
      </c>
      <c r="V443" s="15">
        <v>2523</v>
      </c>
      <c r="W443" s="15" t="s">
        <v>518</v>
      </c>
      <c r="X443" s="15">
        <v>8</v>
      </c>
      <c r="Y443" s="15" t="s">
        <v>519</v>
      </c>
      <c r="Z443" s="15">
        <v>565</v>
      </c>
      <c r="AA443" s="15">
        <v>-1</v>
      </c>
      <c r="AB443" s="15" t="s">
        <v>129</v>
      </c>
      <c r="AD443" s="15">
        <v>565</v>
      </c>
      <c r="AF443" s="15">
        <v>54</v>
      </c>
      <c r="AG443" s="15">
        <v>54</v>
      </c>
      <c r="AI443" s="15">
        <v>0</v>
      </c>
    </row>
    <row r="444" spans="1:35">
      <c r="A444" s="15" t="s">
        <v>594</v>
      </c>
      <c r="B444" s="15">
        <v>2012</v>
      </c>
      <c r="C444" s="15">
        <v>2012</v>
      </c>
      <c r="D444" s="15">
        <v>2012</v>
      </c>
      <c r="E444" s="15">
        <v>4</v>
      </c>
      <c r="F444" s="15">
        <v>0</v>
      </c>
      <c r="G444" s="15">
        <v>0</v>
      </c>
      <c r="H444" s="15" t="s">
        <v>568</v>
      </c>
      <c r="I444" s="15">
        <v>251</v>
      </c>
      <c r="J444" s="15" t="s">
        <v>113</v>
      </c>
      <c r="K444" s="15" t="s">
        <v>583</v>
      </c>
      <c r="L444" s="15">
        <v>458</v>
      </c>
      <c r="M444" s="15" t="s">
        <v>180</v>
      </c>
      <c r="N444" s="15" t="s">
        <v>557</v>
      </c>
      <c r="O444" s="15">
        <v>0</v>
      </c>
      <c r="P444" s="15" t="s">
        <v>177</v>
      </c>
      <c r="Q444" s="15" t="s">
        <v>514</v>
      </c>
      <c r="R444" s="15" t="s">
        <v>515</v>
      </c>
      <c r="S444" s="15" t="s">
        <v>516</v>
      </c>
      <c r="T444" s="15">
        <v>0</v>
      </c>
      <c r="U444" s="15" t="s">
        <v>517</v>
      </c>
      <c r="V444" s="15">
        <v>2523</v>
      </c>
      <c r="W444" s="15" t="s">
        <v>518</v>
      </c>
      <c r="X444" s="15">
        <v>8</v>
      </c>
      <c r="Y444" s="15" t="s">
        <v>519</v>
      </c>
      <c r="Z444" s="15">
        <v>101100358</v>
      </c>
      <c r="AA444" s="15">
        <v>-1</v>
      </c>
      <c r="AB444" s="15" t="s">
        <v>129</v>
      </c>
      <c r="AD444" s="15">
        <v>101100358</v>
      </c>
      <c r="AF444" s="15">
        <v>16879219</v>
      </c>
      <c r="AG444" s="15">
        <v>16879219</v>
      </c>
      <c r="AI444" s="15">
        <v>0</v>
      </c>
    </row>
    <row r="445" spans="1:35">
      <c r="A445" s="15" t="s">
        <v>594</v>
      </c>
      <c r="B445" s="15">
        <v>2012</v>
      </c>
      <c r="C445" s="15">
        <v>2012</v>
      </c>
      <c r="D445" s="15">
        <v>2012</v>
      </c>
      <c r="E445" s="15">
        <v>4</v>
      </c>
      <c r="F445" s="15">
        <v>0</v>
      </c>
      <c r="G445" s="15">
        <v>0</v>
      </c>
      <c r="H445" s="15" t="s">
        <v>568</v>
      </c>
      <c r="I445" s="15">
        <v>251</v>
      </c>
      <c r="J445" s="15" t="s">
        <v>113</v>
      </c>
      <c r="K445" s="15" t="s">
        <v>583</v>
      </c>
      <c r="L445" s="15">
        <v>710</v>
      </c>
      <c r="M445" s="15" t="s">
        <v>616</v>
      </c>
      <c r="N445" s="15" t="s">
        <v>617</v>
      </c>
      <c r="O445" s="15">
        <v>0</v>
      </c>
      <c r="P445" s="15" t="s">
        <v>177</v>
      </c>
      <c r="Q445" s="15" t="s">
        <v>514</v>
      </c>
      <c r="R445" s="15" t="s">
        <v>515</v>
      </c>
      <c r="S445" s="15" t="s">
        <v>516</v>
      </c>
      <c r="T445" s="15">
        <v>0</v>
      </c>
      <c r="U445" s="15" t="s">
        <v>517</v>
      </c>
      <c r="V445" s="15">
        <v>2523</v>
      </c>
      <c r="W445" s="15" t="s">
        <v>518</v>
      </c>
      <c r="X445" s="15">
        <v>8</v>
      </c>
      <c r="Y445" s="15" t="s">
        <v>519</v>
      </c>
      <c r="Z445" s="15">
        <v>223</v>
      </c>
      <c r="AA445" s="15">
        <v>-1</v>
      </c>
      <c r="AB445" s="15" t="s">
        <v>129</v>
      </c>
      <c r="AD445" s="15">
        <v>223</v>
      </c>
      <c r="AF445" s="15">
        <v>2390</v>
      </c>
      <c r="AG445" s="15">
        <v>2390</v>
      </c>
      <c r="AI445" s="15">
        <v>0</v>
      </c>
    </row>
    <row r="446" spans="1:35">
      <c r="A446" s="15" t="s">
        <v>594</v>
      </c>
      <c r="B446" s="15">
        <v>2012</v>
      </c>
      <c r="C446" s="15">
        <v>2012</v>
      </c>
      <c r="D446" s="15">
        <v>2012</v>
      </c>
      <c r="E446" s="15">
        <v>4</v>
      </c>
      <c r="F446" s="15">
        <v>0</v>
      </c>
      <c r="G446" s="15">
        <v>0</v>
      </c>
      <c r="H446" s="15" t="s">
        <v>568</v>
      </c>
      <c r="I446" s="15">
        <v>251</v>
      </c>
      <c r="J446" s="15" t="s">
        <v>113</v>
      </c>
      <c r="K446" s="15" t="s">
        <v>583</v>
      </c>
      <c r="L446" s="15">
        <v>300</v>
      </c>
      <c r="M446" s="15" t="s">
        <v>680</v>
      </c>
      <c r="N446" s="15" t="s">
        <v>681</v>
      </c>
      <c r="O446" s="15">
        <v>0</v>
      </c>
      <c r="P446" s="15" t="s">
        <v>177</v>
      </c>
      <c r="Q446" s="15" t="s">
        <v>514</v>
      </c>
      <c r="R446" s="15" t="s">
        <v>515</v>
      </c>
      <c r="S446" s="15" t="s">
        <v>516</v>
      </c>
      <c r="T446" s="15">
        <v>0</v>
      </c>
      <c r="U446" s="15" t="s">
        <v>517</v>
      </c>
      <c r="V446" s="15">
        <v>2523</v>
      </c>
      <c r="W446" s="15" t="s">
        <v>518</v>
      </c>
      <c r="X446" s="15">
        <v>8</v>
      </c>
      <c r="Y446" s="15" t="s">
        <v>519</v>
      </c>
      <c r="Z446" s="15">
        <v>73252160</v>
      </c>
      <c r="AA446" s="15">
        <v>-1</v>
      </c>
      <c r="AB446" s="15" t="s">
        <v>129</v>
      </c>
      <c r="AD446" s="15">
        <v>73252160</v>
      </c>
      <c r="AF446" s="15">
        <v>7645420</v>
      </c>
      <c r="AG446" s="15">
        <v>7645420</v>
      </c>
      <c r="AI446" s="15">
        <v>0</v>
      </c>
    </row>
    <row r="447" spans="1:35">
      <c r="A447" s="15" t="s">
        <v>594</v>
      </c>
      <c r="B447" s="15">
        <v>2012</v>
      </c>
      <c r="C447" s="15">
        <v>2012</v>
      </c>
      <c r="D447" s="15">
        <v>2012</v>
      </c>
      <c r="E447" s="15">
        <v>4</v>
      </c>
      <c r="F447" s="15">
        <v>0</v>
      </c>
      <c r="G447" s="15">
        <v>0</v>
      </c>
      <c r="H447" s="15" t="s">
        <v>568</v>
      </c>
      <c r="I447" s="15">
        <v>251</v>
      </c>
      <c r="J447" s="15" t="s">
        <v>113</v>
      </c>
      <c r="K447" s="15" t="s">
        <v>583</v>
      </c>
      <c r="L447" s="15">
        <v>704</v>
      </c>
      <c r="M447" s="15" t="s">
        <v>570</v>
      </c>
      <c r="N447" s="15" t="s">
        <v>571</v>
      </c>
      <c r="O447" s="15">
        <v>0</v>
      </c>
      <c r="P447" s="15" t="s">
        <v>177</v>
      </c>
      <c r="Q447" s="15" t="s">
        <v>514</v>
      </c>
      <c r="R447" s="15" t="s">
        <v>515</v>
      </c>
      <c r="S447" s="15" t="s">
        <v>516</v>
      </c>
      <c r="T447" s="15">
        <v>0</v>
      </c>
      <c r="U447" s="15" t="s">
        <v>517</v>
      </c>
      <c r="V447" s="15">
        <v>2523</v>
      </c>
      <c r="W447" s="15" t="s">
        <v>518</v>
      </c>
      <c r="X447" s="15">
        <v>8</v>
      </c>
      <c r="Y447" s="15" t="s">
        <v>519</v>
      </c>
      <c r="Z447" s="15">
        <v>4216104</v>
      </c>
      <c r="AA447" s="15">
        <v>-1</v>
      </c>
      <c r="AB447" s="15" t="s">
        <v>129</v>
      </c>
      <c r="AD447" s="15">
        <v>4216104</v>
      </c>
      <c r="AF447" s="15">
        <v>476456</v>
      </c>
      <c r="AG447" s="15">
        <v>476456</v>
      </c>
      <c r="AI447" s="15">
        <v>0</v>
      </c>
    </row>
    <row r="448" spans="1:35">
      <c r="A448" s="15" t="s">
        <v>594</v>
      </c>
      <c r="B448" s="15">
        <v>2012</v>
      </c>
      <c r="C448" s="15">
        <v>2012</v>
      </c>
      <c r="D448" s="15">
        <v>2012</v>
      </c>
      <c r="E448" s="15">
        <v>4</v>
      </c>
      <c r="F448" s="15">
        <v>0</v>
      </c>
      <c r="G448" s="15">
        <v>0</v>
      </c>
      <c r="H448" s="15" t="s">
        <v>568</v>
      </c>
      <c r="I448" s="15">
        <v>251</v>
      </c>
      <c r="J448" s="15" t="s">
        <v>113</v>
      </c>
      <c r="K448" s="15" t="s">
        <v>583</v>
      </c>
      <c r="L448" s="15">
        <v>360</v>
      </c>
      <c r="M448" s="15" t="s">
        <v>578</v>
      </c>
      <c r="N448" s="15" t="s">
        <v>579</v>
      </c>
      <c r="O448" s="15">
        <v>0</v>
      </c>
      <c r="P448" s="15" t="s">
        <v>177</v>
      </c>
      <c r="Q448" s="15" t="s">
        <v>514</v>
      </c>
      <c r="R448" s="15" t="s">
        <v>515</v>
      </c>
      <c r="S448" s="15" t="s">
        <v>516</v>
      </c>
      <c r="T448" s="15">
        <v>0</v>
      </c>
      <c r="U448" s="15" t="s">
        <v>517</v>
      </c>
      <c r="V448" s="15">
        <v>2523</v>
      </c>
      <c r="W448" s="15" t="s">
        <v>518</v>
      </c>
      <c r="X448" s="15">
        <v>8</v>
      </c>
      <c r="Y448" s="15" t="s">
        <v>519</v>
      </c>
      <c r="Z448" s="15">
        <v>12133439</v>
      </c>
      <c r="AA448" s="15">
        <v>-1</v>
      </c>
      <c r="AB448" s="15" t="s">
        <v>129</v>
      </c>
      <c r="AD448" s="15">
        <v>12133439</v>
      </c>
      <c r="AF448" s="15">
        <v>1419955</v>
      </c>
      <c r="AG448" s="15">
        <v>1419955</v>
      </c>
      <c r="AI448" s="15">
        <v>0</v>
      </c>
    </row>
    <row r="449" spans="1:35">
      <c r="A449" s="15" t="s">
        <v>594</v>
      </c>
      <c r="B449" s="15">
        <v>2012</v>
      </c>
      <c r="C449" s="15">
        <v>2012</v>
      </c>
      <c r="D449" s="15">
        <v>2012</v>
      </c>
      <c r="E449" s="15">
        <v>4</v>
      </c>
      <c r="F449" s="15">
        <v>0</v>
      </c>
      <c r="G449" s="15">
        <v>0</v>
      </c>
      <c r="H449" s="15" t="s">
        <v>568</v>
      </c>
      <c r="I449" s="15">
        <v>251</v>
      </c>
      <c r="J449" s="15" t="s">
        <v>113</v>
      </c>
      <c r="K449" s="15" t="s">
        <v>583</v>
      </c>
      <c r="L449" s="15">
        <v>124</v>
      </c>
      <c r="M449" s="15" t="s">
        <v>542</v>
      </c>
      <c r="N449" s="15" t="s">
        <v>543</v>
      </c>
      <c r="O449" s="15">
        <v>0</v>
      </c>
      <c r="P449" s="15" t="s">
        <v>177</v>
      </c>
      <c r="Q449" s="15" t="s">
        <v>514</v>
      </c>
      <c r="R449" s="15" t="s">
        <v>515</v>
      </c>
      <c r="S449" s="15" t="s">
        <v>516</v>
      </c>
      <c r="T449" s="15">
        <v>0</v>
      </c>
      <c r="U449" s="15" t="s">
        <v>517</v>
      </c>
      <c r="V449" s="15">
        <v>2523</v>
      </c>
      <c r="W449" s="15" t="s">
        <v>518</v>
      </c>
      <c r="X449" s="15">
        <v>8</v>
      </c>
      <c r="Y449" s="15" t="s">
        <v>519</v>
      </c>
      <c r="Z449" s="15">
        <v>773</v>
      </c>
      <c r="AA449" s="15">
        <v>-1</v>
      </c>
      <c r="AB449" s="15" t="s">
        <v>129</v>
      </c>
      <c r="AD449" s="15">
        <v>773</v>
      </c>
      <c r="AF449" s="15">
        <v>4933</v>
      </c>
      <c r="AG449" s="15">
        <v>4933</v>
      </c>
      <c r="AI449" s="15">
        <v>0</v>
      </c>
    </row>
    <row r="450" spans="1:35">
      <c r="A450" s="15" t="s">
        <v>594</v>
      </c>
      <c r="B450" s="15">
        <v>2012</v>
      </c>
      <c r="C450" s="15">
        <v>2012</v>
      </c>
      <c r="D450" s="15">
        <v>2012</v>
      </c>
      <c r="E450" s="15">
        <v>4</v>
      </c>
      <c r="F450" s="15">
        <v>0</v>
      </c>
      <c r="G450" s="15">
        <v>0</v>
      </c>
      <c r="H450" s="15" t="s">
        <v>568</v>
      </c>
      <c r="I450" s="15">
        <v>251</v>
      </c>
      <c r="J450" s="15" t="s">
        <v>113</v>
      </c>
      <c r="K450" s="15" t="s">
        <v>583</v>
      </c>
      <c r="L450" s="15">
        <v>788</v>
      </c>
      <c r="M450" s="15" t="s">
        <v>729</v>
      </c>
      <c r="N450" s="15" t="s">
        <v>730</v>
      </c>
      <c r="O450" s="15">
        <v>0</v>
      </c>
      <c r="P450" s="15" t="s">
        <v>177</v>
      </c>
      <c r="Q450" s="15" t="s">
        <v>514</v>
      </c>
      <c r="R450" s="15" t="s">
        <v>515</v>
      </c>
      <c r="S450" s="15" t="s">
        <v>516</v>
      </c>
      <c r="T450" s="15">
        <v>0</v>
      </c>
      <c r="U450" s="15" t="s">
        <v>517</v>
      </c>
      <c r="V450" s="15">
        <v>2523</v>
      </c>
      <c r="W450" s="15" t="s">
        <v>518</v>
      </c>
      <c r="X450" s="15">
        <v>8</v>
      </c>
      <c r="Y450" s="15" t="s">
        <v>519</v>
      </c>
      <c r="Z450" s="15">
        <v>33870000</v>
      </c>
      <c r="AA450" s="15">
        <v>-1</v>
      </c>
      <c r="AB450" s="15" t="s">
        <v>129</v>
      </c>
      <c r="AD450" s="15">
        <v>33870000</v>
      </c>
      <c r="AF450" s="15">
        <v>5008631</v>
      </c>
      <c r="AG450" s="15">
        <v>5008631</v>
      </c>
      <c r="AI450" s="15">
        <v>0</v>
      </c>
    </row>
    <row r="451" spans="1:35">
      <c r="A451" s="15" t="s">
        <v>594</v>
      </c>
      <c r="B451" s="15">
        <v>2012</v>
      </c>
      <c r="C451" s="15">
        <v>2012</v>
      </c>
      <c r="D451" s="15">
        <v>2012</v>
      </c>
      <c r="E451" s="15">
        <v>4</v>
      </c>
      <c r="F451" s="15">
        <v>0</v>
      </c>
      <c r="G451" s="15">
        <v>0</v>
      </c>
      <c r="H451" s="15" t="s">
        <v>568</v>
      </c>
      <c r="I451" s="15">
        <v>251</v>
      </c>
      <c r="J451" s="15" t="s">
        <v>113</v>
      </c>
      <c r="K451" s="15" t="s">
        <v>583</v>
      </c>
      <c r="L451" s="15">
        <v>764</v>
      </c>
      <c r="M451" s="15" t="s">
        <v>198</v>
      </c>
      <c r="N451" s="15" t="s">
        <v>556</v>
      </c>
      <c r="O451" s="15">
        <v>0</v>
      </c>
      <c r="P451" s="15" t="s">
        <v>177</v>
      </c>
      <c r="Q451" s="15" t="s">
        <v>514</v>
      </c>
      <c r="R451" s="15" t="s">
        <v>515</v>
      </c>
      <c r="S451" s="15" t="s">
        <v>516</v>
      </c>
      <c r="T451" s="15">
        <v>0</v>
      </c>
      <c r="U451" s="15" t="s">
        <v>517</v>
      </c>
      <c r="V451" s="15">
        <v>2523</v>
      </c>
      <c r="W451" s="15" t="s">
        <v>518</v>
      </c>
      <c r="X451" s="15">
        <v>8</v>
      </c>
      <c r="Y451" s="15" t="s">
        <v>519</v>
      </c>
      <c r="Z451" s="15">
        <v>200815383</v>
      </c>
      <c r="AA451" s="15">
        <v>-1</v>
      </c>
      <c r="AB451" s="15" t="s">
        <v>129</v>
      </c>
      <c r="AD451" s="15">
        <v>200815383</v>
      </c>
      <c r="AF451" s="15">
        <v>14106255</v>
      </c>
      <c r="AG451" s="15">
        <v>14106255</v>
      </c>
      <c r="AI451" s="15">
        <v>0</v>
      </c>
    </row>
    <row r="452" spans="1:35">
      <c r="A452" s="15" t="s">
        <v>594</v>
      </c>
      <c r="B452" s="15">
        <v>2012</v>
      </c>
      <c r="C452" s="15">
        <v>2012</v>
      </c>
      <c r="D452" s="15">
        <v>2012</v>
      </c>
      <c r="E452" s="15">
        <v>4</v>
      </c>
      <c r="F452" s="15">
        <v>0</v>
      </c>
      <c r="G452" s="15">
        <v>0</v>
      </c>
      <c r="H452" s="15" t="s">
        <v>568</v>
      </c>
      <c r="I452" s="15">
        <v>251</v>
      </c>
      <c r="J452" s="15" t="s">
        <v>113</v>
      </c>
      <c r="K452" s="15" t="s">
        <v>583</v>
      </c>
      <c r="L452" s="15">
        <v>490</v>
      </c>
      <c r="M452" s="15" t="s">
        <v>546</v>
      </c>
      <c r="N452" s="15" t="s">
        <v>547</v>
      </c>
      <c r="O452" s="15">
        <v>0</v>
      </c>
      <c r="P452" s="15" t="s">
        <v>177</v>
      </c>
      <c r="Q452" s="15" t="s">
        <v>514</v>
      </c>
      <c r="R452" s="15" t="s">
        <v>515</v>
      </c>
      <c r="S452" s="15" t="s">
        <v>516</v>
      </c>
      <c r="T452" s="15">
        <v>0</v>
      </c>
      <c r="U452" s="15" t="s">
        <v>517</v>
      </c>
      <c r="V452" s="15">
        <v>2523</v>
      </c>
      <c r="W452" s="15" t="s">
        <v>518</v>
      </c>
      <c r="X452" s="15">
        <v>8</v>
      </c>
      <c r="Y452" s="15" t="s">
        <v>519</v>
      </c>
      <c r="Z452" s="15">
        <v>2500</v>
      </c>
      <c r="AA452" s="15">
        <v>-1</v>
      </c>
      <c r="AB452" s="15" t="s">
        <v>129</v>
      </c>
      <c r="AD452" s="15">
        <v>2500</v>
      </c>
      <c r="AF452" s="15">
        <v>292</v>
      </c>
      <c r="AG452" s="15">
        <v>292</v>
      </c>
      <c r="AI452" s="15">
        <v>0</v>
      </c>
    </row>
    <row r="453" spans="1:35">
      <c r="A453" s="15" t="s">
        <v>594</v>
      </c>
      <c r="B453" s="15">
        <v>2012</v>
      </c>
      <c r="C453" s="15">
        <v>2012</v>
      </c>
      <c r="D453" s="15">
        <v>2012</v>
      </c>
      <c r="E453" s="15">
        <v>4</v>
      </c>
      <c r="F453" s="15">
        <v>0</v>
      </c>
      <c r="G453" s="15">
        <v>0</v>
      </c>
      <c r="H453" s="15" t="s">
        <v>568</v>
      </c>
      <c r="I453" s="15">
        <v>251</v>
      </c>
      <c r="J453" s="15" t="s">
        <v>113</v>
      </c>
      <c r="K453" s="15" t="s">
        <v>583</v>
      </c>
      <c r="L453" s="15">
        <v>899</v>
      </c>
      <c r="M453" s="15" t="s">
        <v>520</v>
      </c>
      <c r="N453" s="15" t="s">
        <v>521</v>
      </c>
      <c r="O453" s="15">
        <v>0</v>
      </c>
      <c r="P453" s="15" t="s">
        <v>177</v>
      </c>
      <c r="Q453" s="15" t="s">
        <v>514</v>
      </c>
      <c r="R453" s="15" t="s">
        <v>515</v>
      </c>
      <c r="S453" s="15" t="s">
        <v>516</v>
      </c>
      <c r="T453" s="15">
        <v>0</v>
      </c>
      <c r="U453" s="15" t="s">
        <v>517</v>
      </c>
      <c r="V453" s="15">
        <v>2523</v>
      </c>
      <c r="W453" s="15" t="s">
        <v>518</v>
      </c>
      <c r="X453" s="15">
        <v>8</v>
      </c>
      <c r="Y453" s="15" t="s">
        <v>519</v>
      </c>
      <c r="Z453" s="15">
        <v>4787</v>
      </c>
      <c r="AA453" s="15">
        <v>-1</v>
      </c>
      <c r="AB453" s="15" t="s">
        <v>129</v>
      </c>
      <c r="AD453" s="15">
        <v>4787</v>
      </c>
      <c r="AF453" s="15">
        <v>3203</v>
      </c>
      <c r="AG453" s="15">
        <v>3203</v>
      </c>
      <c r="AI453" s="15">
        <v>0</v>
      </c>
    </row>
    <row r="454" spans="1:35">
      <c r="A454" s="15" t="s">
        <v>594</v>
      </c>
      <c r="B454" s="15">
        <v>2012</v>
      </c>
      <c r="C454" s="15">
        <v>2012</v>
      </c>
      <c r="D454" s="15">
        <v>2012</v>
      </c>
      <c r="E454" s="15">
        <v>4</v>
      </c>
      <c r="F454" s="15">
        <v>0</v>
      </c>
      <c r="G454" s="15">
        <v>0</v>
      </c>
      <c r="H454" s="15" t="s">
        <v>568</v>
      </c>
      <c r="I454" s="15">
        <v>251</v>
      </c>
      <c r="J454" s="15" t="s">
        <v>113</v>
      </c>
      <c r="K454" s="15" t="s">
        <v>583</v>
      </c>
      <c r="L454" s="15">
        <v>442</v>
      </c>
      <c r="M454" s="15" t="s">
        <v>688</v>
      </c>
      <c r="N454" s="15" t="s">
        <v>689</v>
      </c>
      <c r="O454" s="15">
        <v>0</v>
      </c>
      <c r="P454" s="15" t="s">
        <v>177</v>
      </c>
      <c r="Q454" s="15" t="s">
        <v>514</v>
      </c>
      <c r="R454" s="15" t="s">
        <v>515</v>
      </c>
      <c r="S454" s="15" t="s">
        <v>516</v>
      </c>
      <c r="T454" s="15">
        <v>0</v>
      </c>
      <c r="U454" s="15" t="s">
        <v>517</v>
      </c>
      <c r="V454" s="15">
        <v>2523</v>
      </c>
      <c r="W454" s="15" t="s">
        <v>518</v>
      </c>
      <c r="X454" s="15">
        <v>8</v>
      </c>
      <c r="Y454" s="15" t="s">
        <v>519</v>
      </c>
      <c r="Z454" s="15">
        <v>400550429</v>
      </c>
      <c r="AA454" s="15">
        <v>-1</v>
      </c>
      <c r="AB454" s="15" t="s">
        <v>129</v>
      </c>
      <c r="AD454" s="15">
        <v>400550429</v>
      </c>
      <c r="AF454" s="15">
        <v>45007257</v>
      </c>
      <c r="AG454" s="15">
        <v>45007257</v>
      </c>
      <c r="AI454" s="15">
        <v>0</v>
      </c>
    </row>
    <row r="455" spans="1:35">
      <c r="A455" s="15" t="s">
        <v>594</v>
      </c>
      <c r="B455" s="15">
        <v>2012</v>
      </c>
      <c r="C455" s="15">
        <v>2012</v>
      </c>
      <c r="D455" s="15">
        <v>2012</v>
      </c>
      <c r="E455" s="15">
        <v>4</v>
      </c>
      <c r="F455" s="15">
        <v>0</v>
      </c>
      <c r="G455" s="15">
        <v>0</v>
      </c>
      <c r="H455" s="15" t="s">
        <v>568</v>
      </c>
      <c r="I455" s="15">
        <v>251</v>
      </c>
      <c r="J455" s="15" t="s">
        <v>113</v>
      </c>
      <c r="K455" s="15" t="s">
        <v>583</v>
      </c>
      <c r="L455" s="15">
        <v>76</v>
      </c>
      <c r="M455" s="15" t="s">
        <v>538</v>
      </c>
      <c r="N455" s="15" t="s">
        <v>539</v>
      </c>
      <c r="O455" s="15">
        <v>0</v>
      </c>
      <c r="P455" s="15" t="s">
        <v>177</v>
      </c>
      <c r="Q455" s="15" t="s">
        <v>514</v>
      </c>
      <c r="R455" s="15" t="s">
        <v>515</v>
      </c>
      <c r="S455" s="15" t="s">
        <v>516</v>
      </c>
      <c r="T455" s="15">
        <v>0</v>
      </c>
      <c r="U455" s="15" t="s">
        <v>517</v>
      </c>
      <c r="V455" s="15">
        <v>2523</v>
      </c>
      <c r="W455" s="15" t="s">
        <v>518</v>
      </c>
      <c r="X455" s="15">
        <v>8</v>
      </c>
      <c r="Y455" s="15" t="s">
        <v>519</v>
      </c>
      <c r="Z455" s="15">
        <v>28</v>
      </c>
      <c r="AA455" s="15">
        <v>-1</v>
      </c>
      <c r="AB455" s="15" t="s">
        <v>129</v>
      </c>
      <c r="AD455" s="15">
        <v>28</v>
      </c>
      <c r="AF455" s="15">
        <v>194</v>
      </c>
      <c r="AG455" s="15">
        <v>194</v>
      </c>
      <c r="AI455" s="15">
        <v>0</v>
      </c>
    </row>
    <row r="456" spans="1:35">
      <c r="A456" s="15" t="s">
        <v>594</v>
      </c>
      <c r="B456" s="15">
        <v>2012</v>
      </c>
      <c r="C456" s="15">
        <v>2012</v>
      </c>
      <c r="D456" s="15">
        <v>2012</v>
      </c>
      <c r="E456" s="15">
        <v>4</v>
      </c>
      <c r="F456" s="15">
        <v>0</v>
      </c>
      <c r="G456" s="15">
        <v>0</v>
      </c>
      <c r="H456" s="15" t="s">
        <v>568</v>
      </c>
      <c r="I456" s="15">
        <v>251</v>
      </c>
      <c r="J456" s="15" t="s">
        <v>113</v>
      </c>
      <c r="K456" s="15" t="s">
        <v>583</v>
      </c>
      <c r="L456" s="15">
        <v>392</v>
      </c>
      <c r="M456" s="15" t="s">
        <v>223</v>
      </c>
      <c r="N456" s="15" t="s">
        <v>584</v>
      </c>
      <c r="O456" s="15">
        <v>0</v>
      </c>
      <c r="P456" s="15" t="s">
        <v>177</v>
      </c>
      <c r="Q456" s="15" t="s">
        <v>514</v>
      </c>
      <c r="R456" s="15" t="s">
        <v>515</v>
      </c>
      <c r="S456" s="15" t="s">
        <v>516</v>
      </c>
      <c r="T456" s="15">
        <v>0</v>
      </c>
      <c r="U456" s="15" t="s">
        <v>517</v>
      </c>
      <c r="V456" s="15">
        <v>2523</v>
      </c>
      <c r="W456" s="15" t="s">
        <v>518</v>
      </c>
      <c r="X456" s="15">
        <v>8</v>
      </c>
      <c r="Y456" s="15" t="s">
        <v>519</v>
      </c>
      <c r="Z456" s="15">
        <v>500180</v>
      </c>
      <c r="AA456" s="15">
        <v>-1</v>
      </c>
      <c r="AB456" s="15" t="s">
        <v>129</v>
      </c>
      <c r="AD456" s="15">
        <v>500180</v>
      </c>
      <c r="AF456" s="15">
        <v>421444</v>
      </c>
      <c r="AG456" s="15">
        <v>421444</v>
      </c>
      <c r="AI456" s="15">
        <v>0</v>
      </c>
    </row>
    <row r="457" spans="1:35">
      <c r="A457" s="15" t="s">
        <v>594</v>
      </c>
      <c r="B457" s="15">
        <v>2012</v>
      </c>
      <c r="C457" s="15">
        <v>2012</v>
      </c>
      <c r="D457" s="15">
        <v>2012</v>
      </c>
      <c r="E457" s="15">
        <v>4</v>
      </c>
      <c r="F457" s="15">
        <v>0</v>
      </c>
      <c r="G457" s="15">
        <v>0</v>
      </c>
      <c r="H457" s="15" t="s">
        <v>568</v>
      </c>
      <c r="I457" s="15">
        <v>251</v>
      </c>
      <c r="J457" s="15" t="s">
        <v>113</v>
      </c>
      <c r="K457" s="15" t="s">
        <v>583</v>
      </c>
      <c r="L457" s="15">
        <v>208</v>
      </c>
      <c r="M457" s="15" t="s">
        <v>195</v>
      </c>
      <c r="N457" s="15" t="s">
        <v>572</v>
      </c>
      <c r="O457" s="15">
        <v>0</v>
      </c>
      <c r="P457" s="15" t="s">
        <v>177</v>
      </c>
      <c r="Q457" s="15" t="s">
        <v>514</v>
      </c>
      <c r="R457" s="15" t="s">
        <v>515</v>
      </c>
      <c r="S457" s="15" t="s">
        <v>516</v>
      </c>
      <c r="T457" s="15">
        <v>0</v>
      </c>
      <c r="U457" s="15" t="s">
        <v>517</v>
      </c>
      <c r="V457" s="15">
        <v>2523</v>
      </c>
      <c r="W457" s="15" t="s">
        <v>518</v>
      </c>
      <c r="X457" s="15">
        <v>8</v>
      </c>
      <c r="Y457" s="15" t="s">
        <v>519</v>
      </c>
      <c r="Z457" s="15">
        <v>66778162</v>
      </c>
      <c r="AA457" s="15">
        <v>-1</v>
      </c>
      <c r="AB457" s="15" t="s">
        <v>129</v>
      </c>
      <c r="AD457" s="15">
        <v>66778162</v>
      </c>
      <c r="AF457" s="15">
        <v>8949447</v>
      </c>
      <c r="AG457" s="15">
        <v>8949447</v>
      </c>
      <c r="AI457" s="15">
        <v>0</v>
      </c>
    </row>
    <row r="458" spans="1:35">
      <c r="A458" s="15" t="s">
        <v>594</v>
      </c>
      <c r="B458" s="15">
        <v>2012</v>
      </c>
      <c r="C458" s="15">
        <v>2012</v>
      </c>
      <c r="D458" s="15">
        <v>2012</v>
      </c>
      <c r="E458" s="15">
        <v>4</v>
      </c>
      <c r="F458" s="15">
        <v>0</v>
      </c>
      <c r="G458" s="15">
        <v>0</v>
      </c>
      <c r="H458" s="15" t="s">
        <v>568</v>
      </c>
      <c r="I458" s="15">
        <v>251</v>
      </c>
      <c r="J458" s="15" t="s">
        <v>113</v>
      </c>
      <c r="K458" s="15" t="s">
        <v>583</v>
      </c>
      <c r="L458" s="15">
        <v>752</v>
      </c>
      <c r="M458" s="15" t="s">
        <v>189</v>
      </c>
      <c r="N458" s="15" t="s">
        <v>569</v>
      </c>
      <c r="O458" s="15">
        <v>0</v>
      </c>
      <c r="P458" s="15" t="s">
        <v>177</v>
      </c>
      <c r="Q458" s="15" t="s">
        <v>514</v>
      </c>
      <c r="R458" s="15" t="s">
        <v>515</v>
      </c>
      <c r="S458" s="15" t="s">
        <v>516</v>
      </c>
      <c r="T458" s="15">
        <v>0</v>
      </c>
      <c r="U458" s="15" t="s">
        <v>517</v>
      </c>
      <c r="V458" s="15">
        <v>2523</v>
      </c>
      <c r="W458" s="15" t="s">
        <v>518</v>
      </c>
      <c r="X458" s="15">
        <v>8</v>
      </c>
      <c r="Y458" s="15" t="s">
        <v>519</v>
      </c>
      <c r="Z458" s="15">
        <v>156902</v>
      </c>
      <c r="AA458" s="15">
        <v>-1</v>
      </c>
      <c r="AB458" s="15" t="s">
        <v>129</v>
      </c>
      <c r="AD458" s="15">
        <v>156902</v>
      </c>
      <c r="AF458" s="15">
        <v>22134</v>
      </c>
      <c r="AG458" s="15">
        <v>22134</v>
      </c>
      <c r="AI458" s="15">
        <v>0</v>
      </c>
    </row>
    <row r="459" spans="1:35">
      <c r="A459" s="15" t="s">
        <v>594</v>
      </c>
      <c r="B459" s="15">
        <v>2012</v>
      </c>
      <c r="C459" s="15">
        <v>2012</v>
      </c>
      <c r="D459" s="15">
        <v>2012</v>
      </c>
      <c r="E459" s="15">
        <v>4</v>
      </c>
      <c r="F459" s="15">
        <v>0</v>
      </c>
      <c r="G459" s="15">
        <v>0</v>
      </c>
      <c r="H459" s="15" t="s">
        <v>568</v>
      </c>
      <c r="I459" s="15">
        <v>251</v>
      </c>
      <c r="J459" s="15" t="s">
        <v>113</v>
      </c>
      <c r="K459" s="15" t="s">
        <v>583</v>
      </c>
      <c r="L459" s="15">
        <v>792</v>
      </c>
      <c r="M459" s="15" t="s">
        <v>217</v>
      </c>
      <c r="N459" s="15" t="s">
        <v>573</v>
      </c>
      <c r="O459" s="15">
        <v>0</v>
      </c>
      <c r="P459" s="15" t="s">
        <v>177</v>
      </c>
      <c r="Q459" s="15" t="s">
        <v>514</v>
      </c>
      <c r="R459" s="15" t="s">
        <v>515</v>
      </c>
      <c r="S459" s="15" t="s">
        <v>516</v>
      </c>
      <c r="T459" s="15">
        <v>0</v>
      </c>
      <c r="U459" s="15" t="s">
        <v>517</v>
      </c>
      <c r="V459" s="15">
        <v>2523</v>
      </c>
      <c r="W459" s="15" t="s">
        <v>518</v>
      </c>
      <c r="X459" s="15">
        <v>8</v>
      </c>
      <c r="Y459" s="15" t="s">
        <v>519</v>
      </c>
      <c r="Z459" s="15">
        <v>130909545</v>
      </c>
      <c r="AA459" s="15">
        <v>-1</v>
      </c>
      <c r="AB459" s="15" t="s">
        <v>129</v>
      </c>
      <c r="AD459" s="15">
        <v>130909545</v>
      </c>
      <c r="AF459" s="15">
        <v>12717848</v>
      </c>
      <c r="AG459" s="15">
        <v>12717848</v>
      </c>
      <c r="AI459" s="15">
        <v>0</v>
      </c>
    </row>
    <row r="460" spans="1:35">
      <c r="A460" s="15" t="s">
        <v>594</v>
      </c>
      <c r="B460" s="15">
        <v>2012</v>
      </c>
      <c r="C460" s="15">
        <v>2012</v>
      </c>
      <c r="D460" s="15">
        <v>2012</v>
      </c>
      <c r="E460" s="15">
        <v>4</v>
      </c>
      <c r="F460" s="15">
        <v>0</v>
      </c>
      <c r="G460" s="15">
        <v>0</v>
      </c>
      <c r="H460" s="15" t="s">
        <v>568</v>
      </c>
      <c r="I460" s="15">
        <v>251</v>
      </c>
      <c r="J460" s="15" t="s">
        <v>113</v>
      </c>
      <c r="K460" s="15" t="s">
        <v>583</v>
      </c>
      <c r="L460" s="15">
        <v>616</v>
      </c>
      <c r="M460" s="15" t="s">
        <v>692</v>
      </c>
      <c r="N460" s="15" t="s">
        <v>693</v>
      </c>
      <c r="O460" s="15">
        <v>0</v>
      </c>
      <c r="P460" s="15" t="s">
        <v>177</v>
      </c>
      <c r="Q460" s="15" t="s">
        <v>514</v>
      </c>
      <c r="R460" s="15" t="s">
        <v>515</v>
      </c>
      <c r="S460" s="15" t="s">
        <v>516</v>
      </c>
      <c r="T460" s="15">
        <v>0</v>
      </c>
      <c r="U460" s="15" t="s">
        <v>517</v>
      </c>
      <c r="V460" s="15">
        <v>2523</v>
      </c>
      <c r="W460" s="15" t="s">
        <v>518</v>
      </c>
      <c r="X460" s="15">
        <v>8</v>
      </c>
      <c r="Y460" s="15" t="s">
        <v>519</v>
      </c>
      <c r="Z460" s="15">
        <v>567496</v>
      </c>
      <c r="AA460" s="15">
        <v>-1</v>
      </c>
      <c r="AB460" s="15" t="s">
        <v>129</v>
      </c>
      <c r="AD460" s="15">
        <v>567496</v>
      </c>
      <c r="AF460" s="15">
        <v>493441</v>
      </c>
      <c r="AG460" s="15">
        <v>493441</v>
      </c>
      <c r="AI460" s="15">
        <v>0</v>
      </c>
    </row>
    <row r="461" spans="1:35">
      <c r="A461" s="15" t="s">
        <v>594</v>
      </c>
      <c r="B461" s="15">
        <v>2012</v>
      </c>
      <c r="C461" s="15">
        <v>2012</v>
      </c>
      <c r="D461" s="15">
        <v>2012</v>
      </c>
      <c r="E461" s="15">
        <v>4</v>
      </c>
      <c r="F461" s="15">
        <v>0</v>
      </c>
      <c r="G461" s="15">
        <v>0</v>
      </c>
      <c r="H461" s="15" t="s">
        <v>568</v>
      </c>
      <c r="I461" s="15">
        <v>251</v>
      </c>
      <c r="J461" s="15" t="s">
        <v>113</v>
      </c>
      <c r="K461" s="15" t="s">
        <v>583</v>
      </c>
      <c r="L461" s="15">
        <v>757</v>
      </c>
      <c r="M461" s="15" t="s">
        <v>597</v>
      </c>
      <c r="N461" s="15" t="s">
        <v>598</v>
      </c>
      <c r="O461" s="15">
        <v>0</v>
      </c>
      <c r="P461" s="15" t="s">
        <v>177</v>
      </c>
      <c r="Q461" s="15" t="s">
        <v>514</v>
      </c>
      <c r="R461" s="15" t="s">
        <v>515</v>
      </c>
      <c r="S461" s="15" t="s">
        <v>516</v>
      </c>
      <c r="T461" s="15">
        <v>0</v>
      </c>
      <c r="U461" s="15" t="s">
        <v>517</v>
      </c>
      <c r="V461" s="15">
        <v>2523</v>
      </c>
      <c r="W461" s="15" t="s">
        <v>518</v>
      </c>
      <c r="X461" s="15">
        <v>8</v>
      </c>
      <c r="Y461" s="15" t="s">
        <v>519</v>
      </c>
      <c r="Z461" s="15">
        <v>58515</v>
      </c>
      <c r="AA461" s="15">
        <v>-1</v>
      </c>
      <c r="AB461" s="15" t="s">
        <v>129</v>
      </c>
      <c r="AD461" s="15">
        <v>58515</v>
      </c>
      <c r="AF461" s="15">
        <v>20235</v>
      </c>
      <c r="AG461" s="15">
        <v>20235</v>
      </c>
      <c r="AI461" s="15">
        <v>0</v>
      </c>
    </row>
    <row r="462" spans="1:35">
      <c r="A462" s="15" t="s">
        <v>594</v>
      </c>
      <c r="B462" s="15">
        <v>2012</v>
      </c>
      <c r="C462" s="15">
        <v>2012</v>
      </c>
      <c r="D462" s="15">
        <v>2012</v>
      </c>
      <c r="E462" s="15">
        <v>4</v>
      </c>
      <c r="F462" s="15">
        <v>0</v>
      </c>
      <c r="G462" s="15">
        <v>0</v>
      </c>
      <c r="H462" s="15" t="s">
        <v>568</v>
      </c>
      <c r="I462" s="15">
        <v>251</v>
      </c>
      <c r="J462" s="15" t="s">
        <v>113</v>
      </c>
      <c r="K462" s="15" t="s">
        <v>583</v>
      </c>
      <c r="L462" s="15">
        <v>620</v>
      </c>
      <c r="M462" s="15" t="s">
        <v>603</v>
      </c>
      <c r="N462" s="15" t="s">
        <v>604</v>
      </c>
      <c r="O462" s="15">
        <v>0</v>
      </c>
      <c r="P462" s="15" t="s">
        <v>177</v>
      </c>
      <c r="Q462" s="15" t="s">
        <v>514</v>
      </c>
      <c r="R462" s="15" t="s">
        <v>515</v>
      </c>
      <c r="S462" s="15" t="s">
        <v>516</v>
      </c>
      <c r="T462" s="15">
        <v>0</v>
      </c>
      <c r="U462" s="15" t="s">
        <v>517</v>
      </c>
      <c r="V462" s="15">
        <v>2523</v>
      </c>
      <c r="W462" s="15" t="s">
        <v>518</v>
      </c>
      <c r="X462" s="15">
        <v>8</v>
      </c>
      <c r="Y462" s="15" t="s">
        <v>519</v>
      </c>
      <c r="Z462" s="15">
        <v>386903</v>
      </c>
      <c r="AA462" s="15">
        <v>-1</v>
      </c>
      <c r="AB462" s="15" t="s">
        <v>129</v>
      </c>
      <c r="AD462" s="15">
        <v>386903</v>
      </c>
      <c r="AF462" s="15">
        <v>52556</v>
      </c>
      <c r="AG462" s="15">
        <v>52556</v>
      </c>
      <c r="AI462" s="15">
        <v>0</v>
      </c>
    </row>
    <row r="463" spans="1:35">
      <c r="A463" s="15" t="s">
        <v>594</v>
      </c>
      <c r="B463" s="15">
        <v>2012</v>
      </c>
      <c r="C463" s="15">
        <v>2012</v>
      </c>
      <c r="D463" s="15">
        <v>2012</v>
      </c>
      <c r="E463" s="15">
        <v>4</v>
      </c>
      <c r="F463" s="15">
        <v>0</v>
      </c>
      <c r="G463" s="15">
        <v>0</v>
      </c>
      <c r="H463" s="15" t="s">
        <v>568</v>
      </c>
      <c r="I463" s="15">
        <v>251</v>
      </c>
      <c r="J463" s="15" t="s">
        <v>113</v>
      </c>
      <c r="K463" s="15" t="s">
        <v>583</v>
      </c>
      <c r="L463" s="15">
        <v>40</v>
      </c>
      <c r="M463" s="15" t="s">
        <v>690</v>
      </c>
      <c r="N463" s="15" t="s">
        <v>691</v>
      </c>
      <c r="O463" s="15">
        <v>0</v>
      </c>
      <c r="P463" s="15" t="s">
        <v>177</v>
      </c>
      <c r="Q463" s="15" t="s">
        <v>514</v>
      </c>
      <c r="R463" s="15" t="s">
        <v>515</v>
      </c>
      <c r="S463" s="15" t="s">
        <v>516</v>
      </c>
      <c r="T463" s="15">
        <v>0</v>
      </c>
      <c r="U463" s="15" t="s">
        <v>517</v>
      </c>
      <c r="V463" s="15">
        <v>2523</v>
      </c>
      <c r="W463" s="15" t="s">
        <v>518</v>
      </c>
      <c r="X463" s="15">
        <v>8</v>
      </c>
      <c r="Y463" s="15" t="s">
        <v>519</v>
      </c>
      <c r="Z463" s="15">
        <v>11902</v>
      </c>
      <c r="AA463" s="15">
        <v>-1</v>
      </c>
      <c r="AB463" s="15" t="s">
        <v>129</v>
      </c>
      <c r="AD463" s="15">
        <v>11902</v>
      </c>
      <c r="AF463" s="15">
        <v>7327</v>
      </c>
      <c r="AG463" s="15">
        <v>7327</v>
      </c>
      <c r="AI463" s="15">
        <v>0</v>
      </c>
    </row>
    <row r="464" spans="1:35">
      <c r="A464" s="15" t="s">
        <v>594</v>
      </c>
      <c r="B464" s="15">
        <v>2012</v>
      </c>
      <c r="C464" s="15">
        <v>2012</v>
      </c>
      <c r="D464" s="15">
        <v>2012</v>
      </c>
      <c r="E464" s="15">
        <v>4</v>
      </c>
      <c r="F464" s="15">
        <v>0</v>
      </c>
      <c r="G464" s="15">
        <v>0</v>
      </c>
      <c r="H464" s="15" t="s">
        <v>568</v>
      </c>
      <c r="I464" s="15">
        <v>251</v>
      </c>
      <c r="J464" s="15" t="s">
        <v>113</v>
      </c>
      <c r="K464" s="15" t="s">
        <v>583</v>
      </c>
      <c r="L464" s="15">
        <v>842</v>
      </c>
      <c r="M464" s="15" t="s">
        <v>593</v>
      </c>
      <c r="N464" s="15" t="s">
        <v>593</v>
      </c>
      <c r="O464" s="15">
        <v>0</v>
      </c>
      <c r="P464" s="15" t="s">
        <v>177</v>
      </c>
      <c r="Q464" s="15" t="s">
        <v>514</v>
      </c>
      <c r="R464" s="15" t="s">
        <v>515</v>
      </c>
      <c r="S464" s="15" t="s">
        <v>516</v>
      </c>
      <c r="T464" s="15">
        <v>0</v>
      </c>
      <c r="U464" s="15" t="s">
        <v>517</v>
      </c>
      <c r="V464" s="15">
        <v>2523</v>
      </c>
      <c r="W464" s="15" t="s">
        <v>518</v>
      </c>
      <c r="X464" s="15">
        <v>8</v>
      </c>
      <c r="Y464" s="15" t="s">
        <v>519</v>
      </c>
      <c r="Z464" s="15">
        <v>247032</v>
      </c>
      <c r="AA464" s="15">
        <v>-1</v>
      </c>
      <c r="AB464" s="15" t="s">
        <v>129</v>
      </c>
      <c r="AD464" s="15">
        <v>247032</v>
      </c>
      <c r="AF464" s="15">
        <v>83176</v>
      </c>
      <c r="AG464" s="15">
        <v>83176</v>
      </c>
      <c r="AI464" s="15">
        <v>0</v>
      </c>
    </row>
    <row r="465" spans="1:35">
      <c r="A465" s="15" t="s">
        <v>594</v>
      </c>
      <c r="B465" s="15">
        <v>2012</v>
      </c>
      <c r="C465" s="15">
        <v>2012</v>
      </c>
      <c r="D465" s="15">
        <v>2012</v>
      </c>
      <c r="E465" s="15">
        <v>4</v>
      </c>
      <c r="F465" s="15">
        <v>0</v>
      </c>
      <c r="G465" s="15">
        <v>0</v>
      </c>
      <c r="H465" s="15" t="s">
        <v>568</v>
      </c>
      <c r="I465" s="15">
        <v>251</v>
      </c>
      <c r="J465" s="15" t="s">
        <v>113</v>
      </c>
      <c r="K465" s="15" t="s">
        <v>583</v>
      </c>
      <c r="L465" s="15">
        <v>699</v>
      </c>
      <c r="M465" s="15" t="s">
        <v>585</v>
      </c>
      <c r="N465" s="15" t="s">
        <v>586</v>
      </c>
      <c r="O465" s="15">
        <v>0</v>
      </c>
      <c r="P465" s="15" t="s">
        <v>177</v>
      </c>
      <c r="Q465" s="15" t="s">
        <v>514</v>
      </c>
      <c r="R465" s="15" t="s">
        <v>515</v>
      </c>
      <c r="S465" s="15" t="s">
        <v>516</v>
      </c>
      <c r="T465" s="15">
        <v>0</v>
      </c>
      <c r="U465" s="15" t="s">
        <v>517</v>
      </c>
      <c r="V465" s="15">
        <v>2523</v>
      </c>
      <c r="W465" s="15" t="s">
        <v>518</v>
      </c>
      <c r="X465" s="15">
        <v>8</v>
      </c>
      <c r="Y465" s="15" t="s">
        <v>519</v>
      </c>
      <c r="Z465" s="15">
        <v>23</v>
      </c>
      <c r="AA465" s="15">
        <v>-1</v>
      </c>
      <c r="AB465" s="15" t="s">
        <v>129</v>
      </c>
      <c r="AD465" s="15">
        <v>23</v>
      </c>
      <c r="AF465" s="15">
        <v>78</v>
      </c>
      <c r="AG465" s="15">
        <v>78</v>
      </c>
      <c r="AI465" s="15">
        <v>0</v>
      </c>
    </row>
    <row r="466" spans="1:35">
      <c r="A466" s="15" t="s">
        <v>594</v>
      </c>
      <c r="B466" s="15">
        <v>2012</v>
      </c>
      <c r="C466" s="15">
        <v>2012</v>
      </c>
      <c r="D466" s="15">
        <v>2012</v>
      </c>
      <c r="E466" s="15">
        <v>4</v>
      </c>
      <c r="F466" s="15">
        <v>0</v>
      </c>
      <c r="G466" s="15">
        <v>0</v>
      </c>
      <c r="H466" s="15" t="s">
        <v>568</v>
      </c>
      <c r="I466" s="15">
        <v>251</v>
      </c>
      <c r="J466" s="15" t="s">
        <v>113</v>
      </c>
      <c r="K466" s="15" t="s">
        <v>583</v>
      </c>
      <c r="L466" s="15">
        <v>258</v>
      </c>
      <c r="M466" s="15" t="s">
        <v>536</v>
      </c>
      <c r="N466" s="15" t="s">
        <v>537</v>
      </c>
      <c r="O466" s="15">
        <v>0</v>
      </c>
      <c r="P466" s="15" t="s">
        <v>177</v>
      </c>
      <c r="Q466" s="15" t="s">
        <v>514</v>
      </c>
      <c r="R466" s="15" t="s">
        <v>515</v>
      </c>
      <c r="S466" s="15" t="s">
        <v>516</v>
      </c>
      <c r="T466" s="15">
        <v>0</v>
      </c>
      <c r="U466" s="15" t="s">
        <v>517</v>
      </c>
      <c r="V466" s="15">
        <v>2523</v>
      </c>
      <c r="W466" s="15" t="s">
        <v>518</v>
      </c>
      <c r="X466" s="15">
        <v>8</v>
      </c>
      <c r="Y466" s="15" t="s">
        <v>519</v>
      </c>
      <c r="Z466" s="15">
        <v>50</v>
      </c>
      <c r="AA466" s="15">
        <v>-1</v>
      </c>
      <c r="AB466" s="15" t="s">
        <v>129</v>
      </c>
      <c r="AD466" s="15">
        <v>50</v>
      </c>
      <c r="AF466" s="15">
        <v>14</v>
      </c>
      <c r="AG466" s="15">
        <v>14</v>
      </c>
      <c r="AI466" s="15">
        <v>0</v>
      </c>
    </row>
    <row r="467" spans="1:35">
      <c r="A467" s="15" t="s">
        <v>594</v>
      </c>
      <c r="B467" s="15">
        <v>2012</v>
      </c>
      <c r="C467" s="15">
        <v>2012</v>
      </c>
      <c r="D467" s="15">
        <v>2012</v>
      </c>
      <c r="E467" s="15">
        <v>4</v>
      </c>
      <c r="F467" s="15">
        <v>0</v>
      </c>
      <c r="G467" s="15">
        <v>0</v>
      </c>
      <c r="H467" s="15" t="s">
        <v>568</v>
      </c>
      <c r="I467" s="15">
        <v>251</v>
      </c>
      <c r="J467" s="15" t="s">
        <v>113</v>
      </c>
      <c r="K467" s="15" t="s">
        <v>583</v>
      </c>
      <c r="L467" s="15">
        <v>48</v>
      </c>
      <c r="M467" s="15" t="s">
        <v>759</v>
      </c>
      <c r="N467" s="15" t="s">
        <v>760</v>
      </c>
      <c r="O467" s="15">
        <v>0</v>
      </c>
      <c r="P467" s="15" t="s">
        <v>177</v>
      </c>
      <c r="Q467" s="15" t="s">
        <v>514</v>
      </c>
      <c r="R467" s="15" t="s">
        <v>515</v>
      </c>
      <c r="S467" s="15" t="s">
        <v>516</v>
      </c>
      <c r="T467" s="15">
        <v>0</v>
      </c>
      <c r="U467" s="15" t="s">
        <v>517</v>
      </c>
      <c r="V467" s="15">
        <v>2523</v>
      </c>
      <c r="W467" s="15" t="s">
        <v>518</v>
      </c>
      <c r="X467" s="15">
        <v>8</v>
      </c>
      <c r="Y467" s="15" t="s">
        <v>519</v>
      </c>
      <c r="Z467" s="15">
        <v>30</v>
      </c>
      <c r="AA467" s="15">
        <v>-1</v>
      </c>
      <c r="AB467" s="15" t="s">
        <v>129</v>
      </c>
      <c r="AD467" s="15">
        <v>30</v>
      </c>
      <c r="AF467" s="15">
        <v>617</v>
      </c>
      <c r="AG467" s="15">
        <v>617</v>
      </c>
      <c r="AI467" s="15">
        <v>0</v>
      </c>
    </row>
    <row r="468" spans="1:35">
      <c r="A468" s="15" t="s">
        <v>594</v>
      </c>
      <c r="B468" s="15">
        <v>2012</v>
      </c>
      <c r="C468" s="15">
        <v>2012</v>
      </c>
      <c r="D468" s="15">
        <v>2012</v>
      </c>
      <c r="E468" s="15">
        <v>4</v>
      </c>
      <c r="F468" s="15">
        <v>0</v>
      </c>
      <c r="G468" s="15">
        <v>0</v>
      </c>
      <c r="H468" s="15" t="s">
        <v>568</v>
      </c>
      <c r="I468" s="15">
        <v>251</v>
      </c>
      <c r="J468" s="15" t="s">
        <v>113</v>
      </c>
      <c r="K468" s="15" t="s">
        <v>583</v>
      </c>
      <c r="L468" s="15">
        <v>251</v>
      </c>
      <c r="M468" s="15" t="s">
        <v>113</v>
      </c>
      <c r="N468" s="15" t="s">
        <v>583</v>
      </c>
      <c r="O468" s="15">
        <v>0</v>
      </c>
      <c r="P468" s="15" t="s">
        <v>177</v>
      </c>
      <c r="Q468" s="15" t="s">
        <v>514</v>
      </c>
      <c r="R468" s="15" t="s">
        <v>515</v>
      </c>
      <c r="S468" s="15" t="s">
        <v>516</v>
      </c>
      <c r="T468" s="15">
        <v>0</v>
      </c>
      <c r="U468" s="15" t="s">
        <v>517</v>
      </c>
      <c r="V468" s="15">
        <v>2523</v>
      </c>
      <c r="W468" s="15" t="s">
        <v>518</v>
      </c>
      <c r="X468" s="15">
        <v>8</v>
      </c>
      <c r="Y468" s="15" t="s">
        <v>519</v>
      </c>
      <c r="Z468" s="15">
        <v>53936</v>
      </c>
      <c r="AA468" s="15">
        <v>-1</v>
      </c>
      <c r="AB468" s="15" t="s">
        <v>129</v>
      </c>
      <c r="AD468" s="15">
        <v>53936</v>
      </c>
      <c r="AF468" s="15">
        <v>13649</v>
      </c>
      <c r="AG468" s="15">
        <v>13649</v>
      </c>
      <c r="AI468" s="15">
        <v>0</v>
      </c>
    </row>
    <row r="469" spans="1:35">
      <c r="A469" s="15" t="s">
        <v>594</v>
      </c>
      <c r="B469" s="15">
        <v>2012</v>
      </c>
      <c r="C469" s="15">
        <v>2012</v>
      </c>
      <c r="D469" s="15">
        <v>2012</v>
      </c>
      <c r="E469" s="15">
        <v>4</v>
      </c>
      <c r="F469" s="15">
        <v>0</v>
      </c>
      <c r="G469" s="15">
        <v>0</v>
      </c>
      <c r="H469" s="15" t="s">
        <v>568</v>
      </c>
      <c r="I469" s="15">
        <v>251</v>
      </c>
      <c r="J469" s="15" t="s">
        <v>113</v>
      </c>
      <c r="K469" s="15" t="s">
        <v>583</v>
      </c>
      <c r="L469" s="15">
        <v>528</v>
      </c>
      <c r="M469" s="15" t="s">
        <v>581</v>
      </c>
      <c r="N469" s="15" t="s">
        <v>582</v>
      </c>
      <c r="O469" s="15">
        <v>0</v>
      </c>
      <c r="P469" s="15" t="s">
        <v>177</v>
      </c>
      <c r="Q469" s="15" t="s">
        <v>514</v>
      </c>
      <c r="R469" s="15" t="s">
        <v>515</v>
      </c>
      <c r="S469" s="15" t="s">
        <v>516</v>
      </c>
      <c r="T469" s="15">
        <v>0</v>
      </c>
      <c r="U469" s="15" t="s">
        <v>517</v>
      </c>
      <c r="V469" s="15">
        <v>2523</v>
      </c>
      <c r="W469" s="15" t="s">
        <v>518</v>
      </c>
      <c r="X469" s="15">
        <v>8</v>
      </c>
      <c r="Y469" s="15" t="s">
        <v>519</v>
      </c>
      <c r="Z469" s="15">
        <v>8413608</v>
      </c>
      <c r="AA469" s="15">
        <v>-1</v>
      </c>
      <c r="AB469" s="15" t="s">
        <v>129</v>
      </c>
      <c r="AD469" s="15">
        <v>8413608</v>
      </c>
      <c r="AF469" s="15">
        <v>2346373</v>
      </c>
      <c r="AG469" s="15">
        <v>2346373</v>
      </c>
      <c r="AI469" s="15">
        <v>0</v>
      </c>
    </row>
    <row r="470" spans="1:35">
      <c r="A470" s="15" t="s">
        <v>594</v>
      </c>
      <c r="B470" s="15">
        <v>2012</v>
      </c>
      <c r="C470" s="15">
        <v>2012</v>
      </c>
      <c r="D470" s="15">
        <v>2012</v>
      </c>
      <c r="E470" s="15">
        <v>4</v>
      </c>
      <c r="F470" s="15">
        <v>0</v>
      </c>
      <c r="G470" s="15">
        <v>0</v>
      </c>
      <c r="H470" s="15" t="s">
        <v>568</v>
      </c>
      <c r="I470" s="15">
        <v>251</v>
      </c>
      <c r="J470" s="15" t="s">
        <v>113</v>
      </c>
      <c r="K470" s="15" t="s">
        <v>583</v>
      </c>
      <c r="L470" s="15">
        <v>826</v>
      </c>
      <c r="M470" s="15" t="s">
        <v>589</v>
      </c>
      <c r="N470" s="15" t="s">
        <v>590</v>
      </c>
      <c r="O470" s="15">
        <v>0</v>
      </c>
      <c r="P470" s="15" t="s">
        <v>177</v>
      </c>
      <c r="Q470" s="15" t="s">
        <v>514</v>
      </c>
      <c r="R470" s="15" t="s">
        <v>515</v>
      </c>
      <c r="S470" s="15" t="s">
        <v>516</v>
      </c>
      <c r="T470" s="15">
        <v>0</v>
      </c>
      <c r="U470" s="15" t="s">
        <v>517</v>
      </c>
      <c r="V470" s="15">
        <v>2523</v>
      </c>
      <c r="W470" s="15" t="s">
        <v>518</v>
      </c>
      <c r="X470" s="15">
        <v>8</v>
      </c>
      <c r="Y470" s="15" t="s">
        <v>519</v>
      </c>
      <c r="Z470" s="15">
        <v>6445666</v>
      </c>
      <c r="AA470" s="15">
        <v>-1</v>
      </c>
      <c r="AB470" s="15" t="s">
        <v>129</v>
      </c>
      <c r="AD470" s="15">
        <v>6445666</v>
      </c>
      <c r="AF470" s="15">
        <v>4960756</v>
      </c>
      <c r="AG470" s="15">
        <v>4960756</v>
      </c>
      <c r="AI470" s="15">
        <v>0</v>
      </c>
    </row>
    <row r="471" spans="1:35">
      <c r="A471" s="15" t="s">
        <v>594</v>
      </c>
      <c r="B471" s="15">
        <v>2012</v>
      </c>
      <c r="C471" s="15">
        <v>2012</v>
      </c>
      <c r="D471" s="15">
        <v>2012</v>
      </c>
      <c r="E471" s="15">
        <v>4</v>
      </c>
      <c r="F471" s="15">
        <v>0</v>
      </c>
      <c r="G471" s="15">
        <v>0</v>
      </c>
      <c r="H471" s="15" t="s">
        <v>568</v>
      </c>
      <c r="I471" s="15">
        <v>251</v>
      </c>
      <c r="J471" s="15" t="s">
        <v>113</v>
      </c>
      <c r="K471" s="15" t="s">
        <v>583</v>
      </c>
      <c r="L471" s="15">
        <v>724</v>
      </c>
      <c r="M471" s="15" t="s">
        <v>214</v>
      </c>
      <c r="N471" s="15" t="s">
        <v>580</v>
      </c>
      <c r="O471" s="15">
        <v>0</v>
      </c>
      <c r="P471" s="15" t="s">
        <v>177</v>
      </c>
      <c r="Q471" s="15" t="s">
        <v>514</v>
      </c>
      <c r="R471" s="15" t="s">
        <v>515</v>
      </c>
      <c r="S471" s="15" t="s">
        <v>516</v>
      </c>
      <c r="T471" s="15">
        <v>0</v>
      </c>
      <c r="U471" s="15" t="s">
        <v>517</v>
      </c>
      <c r="V471" s="15">
        <v>2523</v>
      </c>
      <c r="W471" s="15" t="s">
        <v>518</v>
      </c>
      <c r="X471" s="15">
        <v>8</v>
      </c>
      <c r="Y471" s="15" t="s">
        <v>519</v>
      </c>
      <c r="Z471" s="15">
        <v>687986540</v>
      </c>
      <c r="AA471" s="15">
        <v>-1</v>
      </c>
      <c r="AB471" s="15" t="s">
        <v>129</v>
      </c>
      <c r="AD471" s="15">
        <v>687986540</v>
      </c>
      <c r="AF471" s="15">
        <v>75358940</v>
      </c>
      <c r="AG471" s="15">
        <v>75358940</v>
      </c>
      <c r="AI471" s="15">
        <v>0</v>
      </c>
    </row>
    <row r="472" spans="1:35">
      <c r="A472" s="15" t="s">
        <v>594</v>
      </c>
      <c r="B472" s="15">
        <v>2012</v>
      </c>
      <c r="C472" s="15">
        <v>2012</v>
      </c>
      <c r="D472" s="15">
        <v>2012</v>
      </c>
      <c r="E472" s="15">
        <v>4</v>
      </c>
      <c r="F472" s="15">
        <v>0</v>
      </c>
      <c r="G472" s="15">
        <v>0</v>
      </c>
      <c r="H472" s="15" t="s">
        <v>568</v>
      </c>
      <c r="I472" s="15">
        <v>251</v>
      </c>
      <c r="J472" s="15" t="s">
        <v>113</v>
      </c>
      <c r="K472" s="15" t="s">
        <v>583</v>
      </c>
      <c r="L472" s="15">
        <v>380</v>
      </c>
      <c r="M472" s="15" t="s">
        <v>587</v>
      </c>
      <c r="N472" s="15" t="s">
        <v>588</v>
      </c>
      <c r="O472" s="15">
        <v>0</v>
      </c>
      <c r="P472" s="15" t="s">
        <v>177</v>
      </c>
      <c r="Q472" s="15" t="s">
        <v>514</v>
      </c>
      <c r="R472" s="15" t="s">
        <v>515</v>
      </c>
      <c r="S472" s="15" t="s">
        <v>516</v>
      </c>
      <c r="T472" s="15">
        <v>0</v>
      </c>
      <c r="U472" s="15" t="s">
        <v>517</v>
      </c>
      <c r="V472" s="15">
        <v>2523</v>
      </c>
      <c r="W472" s="15" t="s">
        <v>518</v>
      </c>
      <c r="X472" s="15">
        <v>8</v>
      </c>
      <c r="Y472" s="15" t="s">
        <v>519</v>
      </c>
      <c r="Z472" s="15">
        <v>273149476</v>
      </c>
      <c r="AA472" s="15">
        <v>-1</v>
      </c>
      <c r="AB472" s="15" t="s">
        <v>129</v>
      </c>
      <c r="AD472" s="15">
        <v>273149476</v>
      </c>
      <c r="AF472" s="15">
        <v>28371700</v>
      </c>
      <c r="AG472" s="15">
        <v>28371700</v>
      </c>
      <c r="AI472" s="15">
        <v>0</v>
      </c>
    </row>
    <row r="473" spans="1:35">
      <c r="A473" s="15" t="s">
        <v>594</v>
      </c>
      <c r="B473" s="15">
        <v>2012</v>
      </c>
      <c r="C473" s="15">
        <v>2012</v>
      </c>
      <c r="D473" s="15">
        <v>2012</v>
      </c>
      <c r="E473" s="15">
        <v>4</v>
      </c>
      <c r="F473" s="15">
        <v>0</v>
      </c>
      <c r="G473" s="15">
        <v>0</v>
      </c>
      <c r="H473" s="15" t="s">
        <v>568</v>
      </c>
      <c r="I473" s="15">
        <v>251</v>
      </c>
      <c r="J473" s="15" t="s">
        <v>113</v>
      </c>
      <c r="K473" s="15" t="s">
        <v>583</v>
      </c>
      <c r="L473" s="15">
        <v>56</v>
      </c>
      <c r="M473" s="15" t="s">
        <v>694</v>
      </c>
      <c r="N473" s="15" t="s">
        <v>695</v>
      </c>
      <c r="O473" s="15">
        <v>0</v>
      </c>
      <c r="P473" s="15" t="s">
        <v>177</v>
      </c>
      <c r="Q473" s="15" t="s">
        <v>514</v>
      </c>
      <c r="R473" s="15" t="s">
        <v>515</v>
      </c>
      <c r="S473" s="15" t="s">
        <v>516</v>
      </c>
      <c r="T473" s="15">
        <v>0</v>
      </c>
      <c r="U473" s="15" t="s">
        <v>517</v>
      </c>
      <c r="V473" s="15">
        <v>2523</v>
      </c>
      <c r="W473" s="15" t="s">
        <v>518</v>
      </c>
      <c r="X473" s="15">
        <v>8</v>
      </c>
      <c r="Y473" s="15" t="s">
        <v>519</v>
      </c>
      <c r="Z473" s="15">
        <v>1065904119</v>
      </c>
      <c r="AA473" s="15">
        <v>-1</v>
      </c>
      <c r="AB473" s="15" t="s">
        <v>129</v>
      </c>
      <c r="AD473" s="15">
        <v>1065904119</v>
      </c>
      <c r="AF473" s="15">
        <v>97615922</v>
      </c>
      <c r="AG473" s="15">
        <v>97615922</v>
      </c>
      <c r="AI473" s="15">
        <v>0</v>
      </c>
    </row>
    <row r="474" spans="1:35">
      <c r="A474" s="15" t="s">
        <v>594</v>
      </c>
      <c r="B474" s="15">
        <v>2012</v>
      </c>
      <c r="C474" s="15">
        <v>2012</v>
      </c>
      <c r="D474" s="15">
        <v>2012</v>
      </c>
      <c r="E474" s="15">
        <v>4</v>
      </c>
      <c r="F474" s="15">
        <v>0</v>
      </c>
      <c r="G474" s="15">
        <v>0</v>
      </c>
      <c r="H474" s="15" t="s">
        <v>568</v>
      </c>
      <c r="I474" s="15">
        <v>251</v>
      </c>
      <c r="J474" s="15" t="s">
        <v>113</v>
      </c>
      <c r="K474" s="15" t="s">
        <v>583</v>
      </c>
      <c r="L474" s="15">
        <v>276</v>
      </c>
      <c r="M474" s="15" t="s">
        <v>591</v>
      </c>
      <c r="N474" s="15" t="s">
        <v>592</v>
      </c>
      <c r="O474" s="15">
        <v>0</v>
      </c>
      <c r="P474" s="15" t="s">
        <v>177</v>
      </c>
      <c r="Q474" s="15" t="s">
        <v>514</v>
      </c>
      <c r="R474" s="15" t="s">
        <v>515</v>
      </c>
      <c r="S474" s="15" t="s">
        <v>516</v>
      </c>
      <c r="T474" s="15">
        <v>0</v>
      </c>
      <c r="U474" s="15" t="s">
        <v>517</v>
      </c>
      <c r="V474" s="15">
        <v>2523</v>
      </c>
      <c r="W474" s="15" t="s">
        <v>518</v>
      </c>
      <c r="X474" s="15">
        <v>8</v>
      </c>
      <c r="Y474" s="15" t="s">
        <v>519</v>
      </c>
      <c r="Z474" s="15">
        <v>535508094</v>
      </c>
      <c r="AA474" s="15">
        <v>-1</v>
      </c>
      <c r="AB474" s="15" t="s">
        <v>129</v>
      </c>
      <c r="AD474" s="15">
        <v>535508094</v>
      </c>
      <c r="AF474" s="15">
        <v>58660198</v>
      </c>
      <c r="AG474" s="15">
        <v>58660198</v>
      </c>
      <c r="AI474" s="15">
        <v>0</v>
      </c>
    </row>
    <row r="475" spans="1:35">
      <c r="A475" s="15" t="s">
        <v>594</v>
      </c>
      <c r="B475" s="15">
        <v>2012</v>
      </c>
      <c r="C475" s="15">
        <v>2012</v>
      </c>
      <c r="D475" s="15">
        <v>2012</v>
      </c>
      <c r="E475" s="15">
        <v>4</v>
      </c>
      <c r="F475" s="15">
        <v>0</v>
      </c>
      <c r="G475" s="15">
        <v>0</v>
      </c>
      <c r="H475" s="15" t="s">
        <v>568</v>
      </c>
      <c r="I475" s="15">
        <v>251</v>
      </c>
      <c r="J475" s="15" t="s">
        <v>113</v>
      </c>
      <c r="K475" s="15" t="s">
        <v>583</v>
      </c>
      <c r="L475" s="15">
        <v>31</v>
      </c>
      <c r="M475" s="15" t="s">
        <v>733</v>
      </c>
      <c r="N475" s="15" t="s">
        <v>734</v>
      </c>
      <c r="O475" s="15">
        <v>0</v>
      </c>
      <c r="P475" s="15" t="s">
        <v>177</v>
      </c>
      <c r="Q475" s="15" t="s">
        <v>514</v>
      </c>
      <c r="R475" s="15" t="s">
        <v>515</v>
      </c>
      <c r="S475" s="15" t="s">
        <v>516</v>
      </c>
      <c r="T475" s="15">
        <v>0</v>
      </c>
      <c r="U475" s="15" t="s">
        <v>517</v>
      </c>
      <c r="V475" s="15">
        <v>2523</v>
      </c>
      <c r="W475" s="15" t="s">
        <v>518</v>
      </c>
      <c r="X475" s="15">
        <v>8</v>
      </c>
      <c r="Y475" s="15" t="s">
        <v>519</v>
      </c>
      <c r="Z475" s="15">
        <v>20</v>
      </c>
      <c r="AA475" s="15">
        <v>-1</v>
      </c>
      <c r="AB475" s="15" t="s">
        <v>129</v>
      </c>
      <c r="AD475" s="15">
        <v>20</v>
      </c>
      <c r="AF475" s="15">
        <v>23</v>
      </c>
      <c r="AG475" s="15">
        <v>23</v>
      </c>
      <c r="AI475" s="15">
        <v>0</v>
      </c>
    </row>
    <row r="476" spans="1:35">
      <c r="A476" s="15" t="s">
        <v>594</v>
      </c>
      <c r="B476" s="15">
        <v>2012</v>
      </c>
      <c r="C476" s="15">
        <v>2012</v>
      </c>
      <c r="D476" s="15">
        <v>2012</v>
      </c>
      <c r="E476" s="15">
        <v>4</v>
      </c>
      <c r="F476" s="15">
        <v>0</v>
      </c>
      <c r="G476" s="15">
        <v>0</v>
      </c>
      <c r="H476" s="15" t="s">
        <v>568</v>
      </c>
      <c r="I476" s="15">
        <v>251</v>
      </c>
      <c r="J476" s="15" t="s">
        <v>113</v>
      </c>
      <c r="K476" s="15" t="s">
        <v>583</v>
      </c>
      <c r="L476" s="15">
        <v>682</v>
      </c>
      <c r="M476" s="15" t="s">
        <v>707</v>
      </c>
      <c r="N476" s="15" t="s">
        <v>708</v>
      </c>
      <c r="O476" s="15">
        <v>0</v>
      </c>
      <c r="P476" s="15" t="s">
        <v>177</v>
      </c>
      <c r="Q476" s="15" t="s">
        <v>514</v>
      </c>
      <c r="R476" s="15" t="s">
        <v>515</v>
      </c>
      <c r="S476" s="15" t="s">
        <v>516</v>
      </c>
      <c r="T476" s="15">
        <v>0</v>
      </c>
      <c r="U476" s="15" t="s">
        <v>517</v>
      </c>
      <c r="V476" s="15">
        <v>2523</v>
      </c>
      <c r="W476" s="15" t="s">
        <v>518</v>
      </c>
      <c r="X476" s="15">
        <v>8</v>
      </c>
      <c r="Y476" s="15" t="s">
        <v>519</v>
      </c>
      <c r="Z476" s="15">
        <v>15</v>
      </c>
      <c r="AA476" s="15">
        <v>-1</v>
      </c>
      <c r="AB476" s="15" t="s">
        <v>129</v>
      </c>
      <c r="AD476" s="15">
        <v>15</v>
      </c>
      <c r="AF476" s="15">
        <v>186</v>
      </c>
      <c r="AG476" s="15">
        <v>186</v>
      </c>
      <c r="AI476" s="15">
        <v>0</v>
      </c>
    </row>
    <row r="477" spans="1:35">
      <c r="A477" s="15" t="s">
        <v>594</v>
      </c>
      <c r="B477" s="15">
        <v>2012</v>
      </c>
      <c r="C477" s="15">
        <v>2012</v>
      </c>
      <c r="D477" s="15">
        <v>2012</v>
      </c>
      <c r="E477" s="15">
        <v>4</v>
      </c>
      <c r="F477" s="15">
        <v>0</v>
      </c>
      <c r="G477" s="15">
        <v>0</v>
      </c>
      <c r="H477" s="15" t="s">
        <v>568</v>
      </c>
      <c r="I477" s="15">
        <v>251</v>
      </c>
      <c r="J477" s="15" t="s">
        <v>113</v>
      </c>
      <c r="K477" s="15" t="s">
        <v>583</v>
      </c>
      <c r="L477" s="15">
        <v>484</v>
      </c>
      <c r="M477" s="15" t="s">
        <v>656</v>
      </c>
      <c r="N477" s="15" t="s">
        <v>657</v>
      </c>
      <c r="O477" s="15">
        <v>0</v>
      </c>
      <c r="P477" s="15" t="s">
        <v>177</v>
      </c>
      <c r="Q477" s="15" t="s">
        <v>514</v>
      </c>
      <c r="R477" s="15" t="s">
        <v>515</v>
      </c>
      <c r="S477" s="15" t="s">
        <v>516</v>
      </c>
      <c r="T477" s="15">
        <v>0</v>
      </c>
      <c r="U477" s="15" t="s">
        <v>517</v>
      </c>
      <c r="V477" s="15">
        <v>2523</v>
      </c>
      <c r="W477" s="15" t="s">
        <v>518</v>
      </c>
      <c r="X477" s="15">
        <v>8</v>
      </c>
      <c r="Y477" s="15" t="s">
        <v>519</v>
      </c>
      <c r="Z477" s="15">
        <v>7</v>
      </c>
      <c r="AA477" s="15">
        <v>-1</v>
      </c>
      <c r="AB477" s="15" t="s">
        <v>129</v>
      </c>
      <c r="AD477" s="15">
        <v>7</v>
      </c>
      <c r="AF477" s="15">
        <v>458</v>
      </c>
      <c r="AG477" s="15">
        <v>458</v>
      </c>
      <c r="AI477" s="15">
        <v>0</v>
      </c>
    </row>
    <row r="478" spans="1:35">
      <c r="A478" s="15" t="s">
        <v>594</v>
      </c>
      <c r="B478" s="15">
        <v>2013</v>
      </c>
      <c r="C478" s="15">
        <v>2013</v>
      </c>
      <c r="D478" s="15">
        <v>2013</v>
      </c>
      <c r="E478" s="15">
        <v>4</v>
      </c>
      <c r="F478" s="15">
        <v>0</v>
      </c>
      <c r="G478" s="15">
        <v>0</v>
      </c>
      <c r="H478" s="15" t="s">
        <v>605</v>
      </c>
      <c r="I478" s="15">
        <v>251</v>
      </c>
      <c r="J478" s="15" t="s">
        <v>113</v>
      </c>
      <c r="K478" s="15" t="s">
        <v>583</v>
      </c>
      <c r="L478" s="15">
        <v>251</v>
      </c>
      <c r="M478" s="15" t="s">
        <v>113</v>
      </c>
      <c r="N478" s="15" t="s">
        <v>583</v>
      </c>
      <c r="O478" s="15">
        <v>0</v>
      </c>
      <c r="P478" s="15" t="s">
        <v>177</v>
      </c>
      <c r="Q478" s="15" t="s">
        <v>514</v>
      </c>
      <c r="R478" s="15" t="s">
        <v>515</v>
      </c>
      <c r="S478" s="15" t="s">
        <v>516</v>
      </c>
      <c r="T478" s="15">
        <v>0</v>
      </c>
      <c r="U478" s="15" t="s">
        <v>517</v>
      </c>
      <c r="V478" s="15">
        <v>2523</v>
      </c>
      <c r="W478" s="15" t="s">
        <v>518</v>
      </c>
      <c r="X478" s="15">
        <v>8</v>
      </c>
      <c r="Y478" s="15" t="s">
        <v>519</v>
      </c>
      <c r="Z478" s="15">
        <v>18535225</v>
      </c>
      <c r="AA478" s="15">
        <v>-1</v>
      </c>
      <c r="AB478" s="15" t="s">
        <v>129</v>
      </c>
      <c r="AD478" s="15">
        <v>18535225</v>
      </c>
      <c r="AF478" s="15">
        <v>2863969</v>
      </c>
      <c r="AI478" s="15">
        <v>0</v>
      </c>
    </row>
    <row r="479" spans="1:35">
      <c r="A479" s="15" t="s">
        <v>594</v>
      </c>
      <c r="B479" s="15">
        <v>2013</v>
      </c>
      <c r="C479" s="15">
        <v>2013</v>
      </c>
      <c r="D479" s="15">
        <v>2013</v>
      </c>
      <c r="E479" s="15">
        <v>4</v>
      </c>
      <c r="F479" s="15">
        <v>0</v>
      </c>
      <c r="G479" s="15">
        <v>0</v>
      </c>
      <c r="H479" s="15" t="s">
        <v>605</v>
      </c>
      <c r="I479" s="15">
        <v>251</v>
      </c>
      <c r="J479" s="15" t="s">
        <v>113</v>
      </c>
      <c r="K479" s="15" t="s">
        <v>583</v>
      </c>
      <c r="L479" s="15">
        <v>0</v>
      </c>
      <c r="M479" s="15" t="s">
        <v>177</v>
      </c>
      <c r="N479" s="15" t="s">
        <v>514</v>
      </c>
      <c r="O479" s="15">
        <v>0</v>
      </c>
      <c r="P479" s="15" t="s">
        <v>177</v>
      </c>
      <c r="Q479" s="15" t="s">
        <v>514</v>
      </c>
      <c r="R479" s="15" t="s">
        <v>515</v>
      </c>
      <c r="S479" s="15" t="s">
        <v>516</v>
      </c>
      <c r="T479" s="15">
        <v>0</v>
      </c>
      <c r="U479" s="15" t="s">
        <v>517</v>
      </c>
      <c r="V479" s="15">
        <v>2523</v>
      </c>
      <c r="W479" s="15" t="s">
        <v>518</v>
      </c>
      <c r="X479" s="15">
        <v>8</v>
      </c>
      <c r="Y479" s="15" t="s">
        <v>519</v>
      </c>
      <c r="Z479" s="15">
        <v>18535225</v>
      </c>
      <c r="AA479" s="15">
        <v>-1</v>
      </c>
      <c r="AB479" s="15" t="s">
        <v>129</v>
      </c>
      <c r="AD479" s="15">
        <v>18535225</v>
      </c>
      <c r="AF479" s="15">
        <v>2863969</v>
      </c>
      <c r="AI479" s="15">
        <v>0</v>
      </c>
    </row>
    <row r="480" spans="1:35">
      <c r="A480" s="15" t="s">
        <v>594</v>
      </c>
      <c r="B480" s="15">
        <v>2013</v>
      </c>
      <c r="C480" s="15">
        <v>2013</v>
      </c>
      <c r="D480" s="15">
        <v>2013</v>
      </c>
      <c r="E480" s="15">
        <v>4</v>
      </c>
      <c r="F480" s="15">
        <v>0</v>
      </c>
      <c r="G480" s="15">
        <v>0</v>
      </c>
      <c r="H480" s="15" t="s">
        <v>510</v>
      </c>
      <c r="I480" s="15">
        <v>251</v>
      </c>
      <c r="J480" s="15" t="s">
        <v>113</v>
      </c>
      <c r="K480" s="15" t="s">
        <v>583</v>
      </c>
      <c r="L480" s="15">
        <v>44</v>
      </c>
      <c r="M480" s="15" t="s">
        <v>761</v>
      </c>
      <c r="N480" s="15" t="s">
        <v>762</v>
      </c>
      <c r="O480" s="15">
        <v>0</v>
      </c>
      <c r="P480" s="15" t="s">
        <v>177</v>
      </c>
      <c r="Q480" s="15" t="s">
        <v>514</v>
      </c>
      <c r="R480" s="15" t="s">
        <v>515</v>
      </c>
      <c r="S480" s="15" t="s">
        <v>516</v>
      </c>
      <c r="T480" s="15">
        <v>0</v>
      </c>
      <c r="U480" s="15" t="s">
        <v>517</v>
      </c>
      <c r="V480" s="15">
        <v>2523</v>
      </c>
      <c r="W480" s="15" t="s">
        <v>518</v>
      </c>
      <c r="X480" s="15">
        <v>8</v>
      </c>
      <c r="Y480" s="15" t="s">
        <v>519</v>
      </c>
      <c r="Z480" s="15">
        <v>350</v>
      </c>
      <c r="AA480" s="15">
        <v>-1</v>
      </c>
      <c r="AB480" s="15" t="s">
        <v>129</v>
      </c>
      <c r="AD480" s="15">
        <v>350</v>
      </c>
      <c r="AF480" s="15">
        <v>4747</v>
      </c>
      <c r="AH480" s="15">
        <v>4747</v>
      </c>
      <c r="AI480" s="15">
        <v>0</v>
      </c>
    </row>
    <row r="481" spans="1:35">
      <c r="A481" s="15" t="s">
        <v>594</v>
      </c>
      <c r="B481" s="15">
        <v>2013</v>
      </c>
      <c r="C481" s="15">
        <v>2013</v>
      </c>
      <c r="D481" s="15">
        <v>2013</v>
      </c>
      <c r="E481" s="15">
        <v>4</v>
      </c>
      <c r="F481" s="15">
        <v>0</v>
      </c>
      <c r="G481" s="15">
        <v>0</v>
      </c>
      <c r="H481" s="15" t="s">
        <v>510</v>
      </c>
      <c r="I481" s="15">
        <v>251</v>
      </c>
      <c r="J481" s="15" t="s">
        <v>113</v>
      </c>
      <c r="K481" s="15" t="s">
        <v>583</v>
      </c>
      <c r="L481" s="15">
        <v>340</v>
      </c>
      <c r="M481" s="15" t="s">
        <v>757</v>
      </c>
      <c r="N481" s="15" t="s">
        <v>758</v>
      </c>
      <c r="O481" s="15">
        <v>0</v>
      </c>
      <c r="P481" s="15" t="s">
        <v>177</v>
      </c>
      <c r="Q481" s="15" t="s">
        <v>514</v>
      </c>
      <c r="R481" s="15" t="s">
        <v>515</v>
      </c>
      <c r="S481" s="15" t="s">
        <v>516</v>
      </c>
      <c r="T481" s="15">
        <v>0</v>
      </c>
      <c r="U481" s="15" t="s">
        <v>517</v>
      </c>
      <c r="V481" s="15">
        <v>2523</v>
      </c>
      <c r="W481" s="15" t="s">
        <v>518</v>
      </c>
      <c r="X481" s="15">
        <v>8</v>
      </c>
      <c r="Y481" s="15" t="s">
        <v>519</v>
      </c>
      <c r="Z481" s="15">
        <v>116</v>
      </c>
      <c r="AA481" s="15">
        <v>-1</v>
      </c>
      <c r="AB481" s="15" t="s">
        <v>129</v>
      </c>
      <c r="AD481" s="15">
        <v>116</v>
      </c>
      <c r="AF481" s="15">
        <v>93</v>
      </c>
      <c r="AH481" s="15">
        <v>93</v>
      </c>
      <c r="AI481" s="15">
        <v>0</v>
      </c>
    </row>
    <row r="482" spans="1:35">
      <c r="A482" s="15" t="s">
        <v>594</v>
      </c>
      <c r="B482" s="15">
        <v>2013</v>
      </c>
      <c r="C482" s="15">
        <v>2013</v>
      </c>
      <c r="D482" s="15">
        <v>2013</v>
      </c>
      <c r="E482" s="15">
        <v>4</v>
      </c>
      <c r="F482" s="15">
        <v>0</v>
      </c>
      <c r="G482" s="15">
        <v>0</v>
      </c>
      <c r="H482" s="15" t="s">
        <v>510</v>
      </c>
      <c r="I482" s="15">
        <v>251</v>
      </c>
      <c r="J482" s="15" t="s">
        <v>113</v>
      </c>
      <c r="K482" s="15" t="s">
        <v>583</v>
      </c>
      <c r="L482" s="15">
        <v>508</v>
      </c>
      <c r="M482" s="15" t="s">
        <v>763</v>
      </c>
      <c r="N482" s="15" t="s">
        <v>764</v>
      </c>
      <c r="O482" s="15">
        <v>0</v>
      </c>
      <c r="P482" s="15" t="s">
        <v>177</v>
      </c>
      <c r="Q482" s="15" t="s">
        <v>514</v>
      </c>
      <c r="R482" s="15" t="s">
        <v>515</v>
      </c>
      <c r="S482" s="15" t="s">
        <v>516</v>
      </c>
      <c r="T482" s="15">
        <v>0</v>
      </c>
      <c r="U482" s="15" t="s">
        <v>517</v>
      </c>
      <c r="V482" s="15">
        <v>2523</v>
      </c>
      <c r="W482" s="15" t="s">
        <v>518</v>
      </c>
      <c r="X482" s="15">
        <v>8</v>
      </c>
      <c r="Y482" s="15" t="s">
        <v>519</v>
      </c>
      <c r="Z482" s="15">
        <v>9000</v>
      </c>
      <c r="AA482" s="15">
        <v>-1</v>
      </c>
      <c r="AB482" s="15" t="s">
        <v>129</v>
      </c>
      <c r="AD482" s="15">
        <v>9000</v>
      </c>
      <c r="AF482" s="15">
        <v>7861</v>
      </c>
      <c r="AH482" s="15">
        <v>7861</v>
      </c>
      <c r="AI482" s="15">
        <v>0</v>
      </c>
    </row>
    <row r="483" spans="1:35">
      <c r="A483" s="15" t="s">
        <v>594</v>
      </c>
      <c r="B483" s="15">
        <v>2013</v>
      </c>
      <c r="C483" s="15">
        <v>2013</v>
      </c>
      <c r="D483" s="15">
        <v>2013</v>
      </c>
      <c r="E483" s="15">
        <v>4</v>
      </c>
      <c r="F483" s="15">
        <v>0</v>
      </c>
      <c r="G483" s="15">
        <v>0</v>
      </c>
      <c r="H483" s="15" t="s">
        <v>510</v>
      </c>
      <c r="I483" s="15">
        <v>251</v>
      </c>
      <c r="J483" s="15" t="s">
        <v>113</v>
      </c>
      <c r="K483" s="15" t="s">
        <v>583</v>
      </c>
      <c r="L483" s="15">
        <v>8</v>
      </c>
      <c r="M483" s="15" t="s">
        <v>747</v>
      </c>
      <c r="N483" s="15" t="s">
        <v>748</v>
      </c>
      <c r="O483" s="15">
        <v>0</v>
      </c>
      <c r="P483" s="15" t="s">
        <v>177</v>
      </c>
      <c r="Q483" s="15" t="s">
        <v>514</v>
      </c>
      <c r="R483" s="15" t="s">
        <v>515</v>
      </c>
      <c r="S483" s="15" t="s">
        <v>516</v>
      </c>
      <c r="T483" s="15">
        <v>0</v>
      </c>
      <c r="U483" s="15" t="s">
        <v>517</v>
      </c>
      <c r="V483" s="15">
        <v>2523</v>
      </c>
      <c r="W483" s="15" t="s">
        <v>518</v>
      </c>
      <c r="X483" s="15">
        <v>8</v>
      </c>
      <c r="Y483" s="15" t="s">
        <v>519</v>
      </c>
      <c r="Z483" s="15">
        <v>192000</v>
      </c>
      <c r="AA483" s="15">
        <v>-1</v>
      </c>
      <c r="AB483" s="15" t="s">
        <v>129</v>
      </c>
      <c r="AD483" s="15">
        <v>192000</v>
      </c>
      <c r="AF483" s="15">
        <v>92682</v>
      </c>
      <c r="AH483" s="15">
        <v>92682</v>
      </c>
      <c r="AI483" s="15">
        <v>0</v>
      </c>
    </row>
    <row r="484" spans="1:35">
      <c r="A484" s="15" t="s">
        <v>594</v>
      </c>
      <c r="B484" s="15">
        <v>2013</v>
      </c>
      <c r="C484" s="15">
        <v>2013</v>
      </c>
      <c r="D484" s="15">
        <v>2013</v>
      </c>
      <c r="E484" s="15">
        <v>4</v>
      </c>
      <c r="F484" s="15">
        <v>0</v>
      </c>
      <c r="G484" s="15">
        <v>0</v>
      </c>
      <c r="H484" s="15" t="s">
        <v>510</v>
      </c>
      <c r="I484" s="15">
        <v>251</v>
      </c>
      <c r="J484" s="15" t="s">
        <v>113</v>
      </c>
      <c r="K484" s="15" t="s">
        <v>583</v>
      </c>
      <c r="L484" s="15">
        <v>780</v>
      </c>
      <c r="M484" s="15" t="s">
        <v>713</v>
      </c>
      <c r="N484" s="15" t="s">
        <v>714</v>
      </c>
      <c r="O484" s="15">
        <v>0</v>
      </c>
      <c r="P484" s="15" t="s">
        <v>177</v>
      </c>
      <c r="Q484" s="15" t="s">
        <v>514</v>
      </c>
      <c r="R484" s="15" t="s">
        <v>515</v>
      </c>
      <c r="S484" s="15" t="s">
        <v>516</v>
      </c>
      <c r="T484" s="15">
        <v>0</v>
      </c>
      <c r="U484" s="15" t="s">
        <v>517</v>
      </c>
      <c r="V484" s="15">
        <v>2523</v>
      </c>
      <c r="W484" s="15" t="s">
        <v>518</v>
      </c>
      <c r="X484" s="15">
        <v>8</v>
      </c>
      <c r="Y484" s="15" t="s">
        <v>519</v>
      </c>
      <c r="Z484" s="15">
        <v>13521</v>
      </c>
      <c r="AA484" s="15">
        <v>-1</v>
      </c>
      <c r="AB484" s="15" t="s">
        <v>129</v>
      </c>
      <c r="AD484" s="15">
        <v>13521</v>
      </c>
      <c r="AF484" s="15">
        <v>4496</v>
      </c>
      <c r="AH484" s="15">
        <v>4496</v>
      </c>
      <c r="AI484" s="15">
        <v>0</v>
      </c>
    </row>
    <row r="485" spans="1:35">
      <c r="A485" s="15" t="s">
        <v>594</v>
      </c>
      <c r="B485" s="15">
        <v>2013</v>
      </c>
      <c r="C485" s="15">
        <v>2013</v>
      </c>
      <c r="D485" s="15">
        <v>2013</v>
      </c>
      <c r="E485" s="15">
        <v>4</v>
      </c>
      <c r="F485" s="15">
        <v>0</v>
      </c>
      <c r="G485" s="15">
        <v>0</v>
      </c>
      <c r="H485" s="15" t="s">
        <v>510</v>
      </c>
      <c r="I485" s="15">
        <v>251</v>
      </c>
      <c r="J485" s="15" t="s">
        <v>113</v>
      </c>
      <c r="K485" s="15" t="s">
        <v>583</v>
      </c>
      <c r="L485" s="15">
        <v>50</v>
      </c>
      <c r="M485" s="15" t="s">
        <v>765</v>
      </c>
      <c r="N485" s="15" t="s">
        <v>766</v>
      </c>
      <c r="O485" s="15">
        <v>0</v>
      </c>
      <c r="P485" s="15" t="s">
        <v>177</v>
      </c>
      <c r="Q485" s="15" t="s">
        <v>514</v>
      </c>
      <c r="R485" s="15" t="s">
        <v>515</v>
      </c>
      <c r="S485" s="15" t="s">
        <v>516</v>
      </c>
      <c r="T485" s="15">
        <v>0</v>
      </c>
      <c r="U485" s="15" t="s">
        <v>517</v>
      </c>
      <c r="V485" s="15">
        <v>2523</v>
      </c>
      <c r="W485" s="15" t="s">
        <v>518</v>
      </c>
      <c r="X485" s="15">
        <v>8</v>
      </c>
      <c r="Y485" s="15" t="s">
        <v>519</v>
      </c>
      <c r="Z485" s="15">
        <v>188</v>
      </c>
      <c r="AA485" s="15">
        <v>-1</v>
      </c>
      <c r="AB485" s="15" t="s">
        <v>129</v>
      </c>
      <c r="AD485" s="15">
        <v>188</v>
      </c>
      <c r="AF485" s="15">
        <v>531</v>
      </c>
      <c r="AH485" s="15">
        <v>531</v>
      </c>
      <c r="AI485" s="15">
        <v>0</v>
      </c>
    </row>
    <row r="486" spans="1:35">
      <c r="A486" s="15" t="s">
        <v>594</v>
      </c>
      <c r="B486" s="15">
        <v>2013</v>
      </c>
      <c r="C486" s="15">
        <v>2013</v>
      </c>
      <c r="D486" s="15">
        <v>2013</v>
      </c>
      <c r="E486" s="15">
        <v>4</v>
      </c>
      <c r="F486" s="15">
        <v>0</v>
      </c>
      <c r="G486" s="15">
        <v>0</v>
      </c>
      <c r="H486" s="15" t="s">
        <v>510</v>
      </c>
      <c r="I486" s="15">
        <v>251</v>
      </c>
      <c r="J486" s="15" t="s">
        <v>113</v>
      </c>
      <c r="K486" s="15" t="s">
        <v>583</v>
      </c>
      <c r="L486" s="15">
        <v>218</v>
      </c>
      <c r="M486" s="15" t="s">
        <v>767</v>
      </c>
      <c r="N486" s="15" t="s">
        <v>768</v>
      </c>
      <c r="O486" s="15">
        <v>0</v>
      </c>
      <c r="P486" s="15" t="s">
        <v>177</v>
      </c>
      <c r="Q486" s="15" t="s">
        <v>514</v>
      </c>
      <c r="R486" s="15" t="s">
        <v>515</v>
      </c>
      <c r="S486" s="15" t="s">
        <v>516</v>
      </c>
      <c r="T486" s="15">
        <v>0</v>
      </c>
      <c r="U486" s="15" t="s">
        <v>517</v>
      </c>
      <c r="V486" s="15">
        <v>2523</v>
      </c>
      <c r="W486" s="15" t="s">
        <v>518</v>
      </c>
      <c r="X486" s="15">
        <v>8</v>
      </c>
      <c r="Y486" s="15" t="s">
        <v>519</v>
      </c>
      <c r="Z486" s="15">
        <v>116</v>
      </c>
      <c r="AA486" s="15">
        <v>-1</v>
      </c>
      <c r="AB486" s="15" t="s">
        <v>129</v>
      </c>
      <c r="AD486" s="15">
        <v>116</v>
      </c>
      <c r="AF486" s="15">
        <v>93</v>
      </c>
      <c r="AH486" s="15">
        <v>93</v>
      </c>
      <c r="AI486" s="15">
        <v>0</v>
      </c>
    </row>
    <row r="487" spans="1:35">
      <c r="A487" s="15" t="s">
        <v>594</v>
      </c>
      <c r="B487" s="15">
        <v>2013</v>
      </c>
      <c r="C487" s="15">
        <v>2013</v>
      </c>
      <c r="D487" s="15">
        <v>2013</v>
      </c>
      <c r="E487" s="15">
        <v>4</v>
      </c>
      <c r="F487" s="15">
        <v>0</v>
      </c>
      <c r="G487" s="15">
        <v>0</v>
      </c>
      <c r="H487" s="15" t="s">
        <v>510</v>
      </c>
      <c r="I487" s="15">
        <v>251</v>
      </c>
      <c r="J487" s="15" t="s">
        <v>113</v>
      </c>
      <c r="K487" s="15" t="s">
        <v>583</v>
      </c>
      <c r="L487" s="15">
        <v>174</v>
      </c>
      <c r="M487" s="15" t="s">
        <v>755</v>
      </c>
      <c r="N487" s="15" t="s">
        <v>756</v>
      </c>
      <c r="O487" s="15">
        <v>0</v>
      </c>
      <c r="P487" s="15" t="s">
        <v>177</v>
      </c>
      <c r="Q487" s="15" t="s">
        <v>514</v>
      </c>
      <c r="R487" s="15" t="s">
        <v>515</v>
      </c>
      <c r="S487" s="15" t="s">
        <v>516</v>
      </c>
      <c r="T487" s="15">
        <v>0</v>
      </c>
      <c r="U487" s="15" t="s">
        <v>517</v>
      </c>
      <c r="V487" s="15">
        <v>2523</v>
      </c>
      <c r="W487" s="15" t="s">
        <v>518</v>
      </c>
      <c r="X487" s="15">
        <v>8</v>
      </c>
      <c r="Y487" s="15" t="s">
        <v>519</v>
      </c>
      <c r="Z487" s="15">
        <v>8500</v>
      </c>
      <c r="AA487" s="15">
        <v>-1</v>
      </c>
      <c r="AB487" s="15" t="s">
        <v>129</v>
      </c>
      <c r="AD487" s="15">
        <v>8500</v>
      </c>
      <c r="AF487" s="15">
        <v>3792</v>
      </c>
      <c r="AH487" s="15">
        <v>3792</v>
      </c>
      <c r="AI487" s="15">
        <v>0</v>
      </c>
    </row>
    <row r="488" spans="1:35">
      <c r="A488" s="15" t="s">
        <v>594</v>
      </c>
      <c r="B488" s="15">
        <v>2013</v>
      </c>
      <c r="C488" s="15">
        <v>2013</v>
      </c>
      <c r="D488" s="15">
        <v>2013</v>
      </c>
      <c r="E488" s="15">
        <v>4</v>
      </c>
      <c r="F488" s="15">
        <v>0</v>
      </c>
      <c r="G488" s="15">
        <v>0</v>
      </c>
      <c r="H488" s="15" t="s">
        <v>510</v>
      </c>
      <c r="I488" s="15">
        <v>251</v>
      </c>
      <c r="J488" s="15" t="s">
        <v>113</v>
      </c>
      <c r="K488" s="15" t="s">
        <v>583</v>
      </c>
      <c r="L488" s="15">
        <v>48</v>
      </c>
      <c r="M488" s="15" t="s">
        <v>759</v>
      </c>
      <c r="N488" s="15" t="s">
        <v>760</v>
      </c>
      <c r="O488" s="15">
        <v>0</v>
      </c>
      <c r="P488" s="15" t="s">
        <v>177</v>
      </c>
      <c r="Q488" s="15" t="s">
        <v>514</v>
      </c>
      <c r="R488" s="15" t="s">
        <v>515</v>
      </c>
      <c r="S488" s="15" t="s">
        <v>516</v>
      </c>
      <c r="T488" s="15">
        <v>0</v>
      </c>
      <c r="U488" s="15" t="s">
        <v>517</v>
      </c>
      <c r="V488" s="15">
        <v>2523</v>
      </c>
      <c r="W488" s="15" t="s">
        <v>518</v>
      </c>
      <c r="X488" s="15">
        <v>8</v>
      </c>
      <c r="Y488" s="15" t="s">
        <v>519</v>
      </c>
      <c r="Z488" s="15">
        <v>20161</v>
      </c>
      <c r="AA488" s="15">
        <v>-1</v>
      </c>
      <c r="AB488" s="15" t="s">
        <v>129</v>
      </c>
      <c r="AD488" s="15">
        <v>20161</v>
      </c>
      <c r="AF488" s="15">
        <v>27034</v>
      </c>
      <c r="AH488" s="15">
        <v>27034</v>
      </c>
      <c r="AI488" s="15">
        <v>0</v>
      </c>
    </row>
    <row r="489" spans="1:35">
      <c r="A489" s="15" t="s">
        <v>594</v>
      </c>
      <c r="B489" s="15">
        <v>2013</v>
      </c>
      <c r="C489" s="15">
        <v>2013</v>
      </c>
      <c r="D489" s="15">
        <v>2013</v>
      </c>
      <c r="E489" s="15">
        <v>4</v>
      </c>
      <c r="F489" s="15">
        <v>0</v>
      </c>
      <c r="G489" s="15">
        <v>0</v>
      </c>
      <c r="H489" s="15" t="s">
        <v>510</v>
      </c>
      <c r="I489" s="15">
        <v>251</v>
      </c>
      <c r="J489" s="15" t="s">
        <v>113</v>
      </c>
      <c r="K489" s="15" t="s">
        <v>583</v>
      </c>
      <c r="L489" s="15">
        <v>604</v>
      </c>
      <c r="M489" s="15" t="s">
        <v>769</v>
      </c>
      <c r="N489" s="15" t="s">
        <v>770</v>
      </c>
      <c r="O489" s="15">
        <v>0</v>
      </c>
      <c r="P489" s="15" t="s">
        <v>177</v>
      </c>
      <c r="Q489" s="15" t="s">
        <v>514</v>
      </c>
      <c r="R489" s="15" t="s">
        <v>515</v>
      </c>
      <c r="S489" s="15" t="s">
        <v>516</v>
      </c>
      <c r="T489" s="15">
        <v>0</v>
      </c>
      <c r="U489" s="15" t="s">
        <v>517</v>
      </c>
      <c r="V489" s="15">
        <v>2523</v>
      </c>
      <c r="W489" s="15" t="s">
        <v>518</v>
      </c>
      <c r="X489" s="15">
        <v>8</v>
      </c>
      <c r="Y489" s="15" t="s">
        <v>519</v>
      </c>
      <c r="Z489" s="15">
        <v>7350</v>
      </c>
      <c r="AA489" s="15">
        <v>-1</v>
      </c>
      <c r="AB489" s="15" t="s">
        <v>129</v>
      </c>
      <c r="AD489" s="15">
        <v>7350</v>
      </c>
      <c r="AF489" s="15">
        <v>5902</v>
      </c>
      <c r="AH489" s="15">
        <v>5902</v>
      </c>
      <c r="AI489" s="15">
        <v>0</v>
      </c>
    </row>
    <row r="490" spans="1:35">
      <c r="A490" s="15" t="s">
        <v>594</v>
      </c>
      <c r="B490" s="15">
        <v>2013</v>
      </c>
      <c r="C490" s="15">
        <v>2013</v>
      </c>
      <c r="D490" s="15">
        <v>2013</v>
      </c>
      <c r="E490" s="15">
        <v>4</v>
      </c>
      <c r="F490" s="15">
        <v>0</v>
      </c>
      <c r="G490" s="15">
        <v>0</v>
      </c>
      <c r="H490" s="15" t="s">
        <v>510</v>
      </c>
      <c r="I490" s="15">
        <v>251</v>
      </c>
      <c r="J490" s="15" t="s">
        <v>113</v>
      </c>
      <c r="K490" s="15" t="s">
        <v>583</v>
      </c>
      <c r="L490" s="15">
        <v>148</v>
      </c>
      <c r="M490" s="15" t="s">
        <v>628</v>
      </c>
      <c r="N490" s="15" t="s">
        <v>629</v>
      </c>
      <c r="O490" s="15">
        <v>0</v>
      </c>
      <c r="P490" s="15" t="s">
        <v>177</v>
      </c>
      <c r="Q490" s="15" t="s">
        <v>514</v>
      </c>
      <c r="R490" s="15" t="s">
        <v>515</v>
      </c>
      <c r="S490" s="15" t="s">
        <v>516</v>
      </c>
      <c r="T490" s="15">
        <v>0</v>
      </c>
      <c r="U490" s="15" t="s">
        <v>517</v>
      </c>
      <c r="V490" s="15">
        <v>2523</v>
      </c>
      <c r="W490" s="15" t="s">
        <v>518</v>
      </c>
      <c r="X490" s="15">
        <v>8</v>
      </c>
      <c r="Y490" s="15" t="s">
        <v>519</v>
      </c>
      <c r="Z490" s="15">
        <v>252000</v>
      </c>
      <c r="AA490" s="15">
        <v>-1</v>
      </c>
      <c r="AB490" s="15" t="s">
        <v>129</v>
      </c>
      <c r="AD490" s="15">
        <v>252000</v>
      </c>
      <c r="AF490" s="15">
        <v>46176</v>
      </c>
      <c r="AH490" s="15">
        <v>46176</v>
      </c>
      <c r="AI490" s="15">
        <v>0</v>
      </c>
    </row>
    <row r="491" spans="1:35">
      <c r="A491" s="15" t="s">
        <v>594</v>
      </c>
      <c r="B491" s="15">
        <v>2013</v>
      </c>
      <c r="C491" s="15">
        <v>2013</v>
      </c>
      <c r="D491" s="15">
        <v>2013</v>
      </c>
      <c r="E491" s="15">
        <v>4</v>
      </c>
      <c r="F491" s="15">
        <v>0</v>
      </c>
      <c r="G491" s="15">
        <v>0</v>
      </c>
      <c r="H491" s="15" t="s">
        <v>510</v>
      </c>
      <c r="I491" s="15">
        <v>251</v>
      </c>
      <c r="J491" s="15" t="s">
        <v>113</v>
      </c>
      <c r="K491" s="15" t="s">
        <v>583</v>
      </c>
      <c r="L491" s="15">
        <v>262</v>
      </c>
      <c r="M491" s="15" t="s">
        <v>630</v>
      </c>
      <c r="N491" s="15" t="s">
        <v>631</v>
      </c>
      <c r="O491" s="15">
        <v>0</v>
      </c>
      <c r="P491" s="15" t="s">
        <v>177</v>
      </c>
      <c r="Q491" s="15" t="s">
        <v>514</v>
      </c>
      <c r="R491" s="15" t="s">
        <v>515</v>
      </c>
      <c r="S491" s="15" t="s">
        <v>516</v>
      </c>
      <c r="T491" s="15">
        <v>0</v>
      </c>
      <c r="U491" s="15" t="s">
        <v>517</v>
      </c>
      <c r="V491" s="15">
        <v>2523</v>
      </c>
      <c r="W491" s="15" t="s">
        <v>518</v>
      </c>
      <c r="X491" s="15">
        <v>8</v>
      </c>
      <c r="Y491" s="15" t="s">
        <v>519</v>
      </c>
      <c r="Z491" s="15">
        <v>164244</v>
      </c>
      <c r="AA491" s="15">
        <v>-1</v>
      </c>
      <c r="AB491" s="15" t="s">
        <v>129</v>
      </c>
      <c r="AD491" s="15">
        <v>164244</v>
      </c>
      <c r="AF491" s="15">
        <v>207008</v>
      </c>
      <c r="AH491" s="15">
        <v>207008</v>
      </c>
      <c r="AI491" s="15">
        <v>0</v>
      </c>
    </row>
    <row r="492" spans="1:35">
      <c r="A492" s="15" t="s">
        <v>594</v>
      </c>
      <c r="B492" s="15">
        <v>2013</v>
      </c>
      <c r="C492" s="15">
        <v>2013</v>
      </c>
      <c r="D492" s="15">
        <v>2013</v>
      </c>
      <c r="E492" s="15">
        <v>4</v>
      </c>
      <c r="F492" s="15">
        <v>0</v>
      </c>
      <c r="G492" s="15">
        <v>0</v>
      </c>
      <c r="H492" s="15" t="s">
        <v>510</v>
      </c>
      <c r="I492" s="15">
        <v>251</v>
      </c>
      <c r="J492" s="15" t="s">
        <v>113</v>
      </c>
      <c r="K492" s="15" t="s">
        <v>583</v>
      </c>
      <c r="L492" s="15">
        <v>554</v>
      </c>
      <c r="M492" s="15" t="s">
        <v>566</v>
      </c>
      <c r="N492" s="15" t="s">
        <v>567</v>
      </c>
      <c r="O492" s="15">
        <v>0</v>
      </c>
      <c r="P492" s="15" t="s">
        <v>177</v>
      </c>
      <c r="Q492" s="15" t="s">
        <v>514</v>
      </c>
      <c r="R492" s="15" t="s">
        <v>515</v>
      </c>
      <c r="S492" s="15" t="s">
        <v>516</v>
      </c>
      <c r="T492" s="15">
        <v>0</v>
      </c>
      <c r="U492" s="15" t="s">
        <v>517</v>
      </c>
      <c r="V492" s="15">
        <v>2523</v>
      </c>
      <c r="W492" s="15" t="s">
        <v>518</v>
      </c>
      <c r="X492" s="15">
        <v>8</v>
      </c>
      <c r="Y492" s="15" t="s">
        <v>519</v>
      </c>
      <c r="Z492" s="15">
        <v>79</v>
      </c>
      <c r="AA492" s="15">
        <v>-1</v>
      </c>
      <c r="AB492" s="15" t="s">
        <v>129</v>
      </c>
      <c r="AD492" s="15">
        <v>79</v>
      </c>
      <c r="AF492" s="15">
        <v>531</v>
      </c>
      <c r="AH492" s="15">
        <v>531</v>
      </c>
      <c r="AI492" s="15">
        <v>0</v>
      </c>
    </row>
    <row r="493" spans="1:35">
      <c r="A493" s="15" t="s">
        <v>594</v>
      </c>
      <c r="B493" s="15">
        <v>2013</v>
      </c>
      <c r="C493" s="15">
        <v>2013</v>
      </c>
      <c r="D493" s="15">
        <v>2013</v>
      </c>
      <c r="E493" s="15">
        <v>4</v>
      </c>
      <c r="F493" s="15">
        <v>0</v>
      </c>
      <c r="G493" s="15">
        <v>0</v>
      </c>
      <c r="H493" s="15" t="s">
        <v>510</v>
      </c>
      <c r="I493" s="15">
        <v>251</v>
      </c>
      <c r="J493" s="15" t="s">
        <v>113</v>
      </c>
      <c r="K493" s="15" t="s">
        <v>583</v>
      </c>
      <c r="L493" s="15">
        <v>608</v>
      </c>
      <c r="M493" s="15" t="s">
        <v>548</v>
      </c>
      <c r="N493" s="15" t="s">
        <v>549</v>
      </c>
      <c r="O493" s="15">
        <v>0</v>
      </c>
      <c r="P493" s="15" t="s">
        <v>177</v>
      </c>
      <c r="Q493" s="15" t="s">
        <v>514</v>
      </c>
      <c r="R493" s="15" t="s">
        <v>515</v>
      </c>
      <c r="S493" s="15" t="s">
        <v>516</v>
      </c>
      <c r="T493" s="15">
        <v>0</v>
      </c>
      <c r="U493" s="15" t="s">
        <v>517</v>
      </c>
      <c r="V493" s="15">
        <v>2523</v>
      </c>
      <c r="W493" s="15" t="s">
        <v>518</v>
      </c>
      <c r="X493" s="15">
        <v>8</v>
      </c>
      <c r="Y493" s="15" t="s">
        <v>519</v>
      </c>
      <c r="Z493" s="15">
        <v>724</v>
      </c>
      <c r="AA493" s="15">
        <v>-1</v>
      </c>
      <c r="AB493" s="15" t="s">
        <v>129</v>
      </c>
      <c r="AD493" s="15">
        <v>724</v>
      </c>
      <c r="AF493" s="15">
        <v>929</v>
      </c>
      <c r="AH493" s="15">
        <v>929</v>
      </c>
      <c r="AI493" s="15">
        <v>0</v>
      </c>
    </row>
    <row r="494" spans="1:35">
      <c r="A494" s="15" t="s">
        <v>594</v>
      </c>
      <c r="B494" s="15">
        <v>2013</v>
      </c>
      <c r="C494" s="15">
        <v>2013</v>
      </c>
      <c r="D494" s="15">
        <v>2013</v>
      </c>
      <c r="E494" s="15">
        <v>4</v>
      </c>
      <c r="F494" s="15">
        <v>0</v>
      </c>
      <c r="G494" s="15">
        <v>0</v>
      </c>
      <c r="H494" s="15" t="s">
        <v>510</v>
      </c>
      <c r="I494" s="15">
        <v>251</v>
      </c>
      <c r="J494" s="15" t="s">
        <v>113</v>
      </c>
      <c r="K494" s="15" t="s">
        <v>583</v>
      </c>
      <c r="L494" s="15">
        <v>20</v>
      </c>
      <c r="M494" s="15" t="s">
        <v>640</v>
      </c>
      <c r="N494" s="15" t="s">
        <v>641</v>
      </c>
      <c r="O494" s="15">
        <v>0</v>
      </c>
      <c r="P494" s="15" t="s">
        <v>177</v>
      </c>
      <c r="Q494" s="15" t="s">
        <v>514</v>
      </c>
      <c r="R494" s="15" t="s">
        <v>515</v>
      </c>
      <c r="S494" s="15" t="s">
        <v>516</v>
      </c>
      <c r="T494" s="15">
        <v>0</v>
      </c>
      <c r="U494" s="15" t="s">
        <v>517</v>
      </c>
      <c r="V494" s="15">
        <v>2523</v>
      </c>
      <c r="W494" s="15" t="s">
        <v>518</v>
      </c>
      <c r="X494" s="15">
        <v>8</v>
      </c>
      <c r="Y494" s="15" t="s">
        <v>519</v>
      </c>
      <c r="Z494" s="15">
        <v>2215065</v>
      </c>
      <c r="AA494" s="15">
        <v>-1</v>
      </c>
      <c r="AB494" s="15" t="s">
        <v>129</v>
      </c>
      <c r="AD494" s="15">
        <v>2215065</v>
      </c>
      <c r="AF494" s="15">
        <v>260274</v>
      </c>
      <c r="AH494" s="15">
        <v>260274</v>
      </c>
      <c r="AI494" s="15">
        <v>0</v>
      </c>
    </row>
    <row r="495" spans="1:35">
      <c r="A495" s="15" t="s">
        <v>594</v>
      </c>
      <c r="B495" s="15">
        <v>2013</v>
      </c>
      <c r="C495" s="15">
        <v>2013</v>
      </c>
      <c r="D495" s="15">
        <v>2013</v>
      </c>
      <c r="E495" s="15">
        <v>4</v>
      </c>
      <c r="F495" s="15">
        <v>0</v>
      </c>
      <c r="G495" s="15">
        <v>0</v>
      </c>
      <c r="H495" s="15" t="s">
        <v>510</v>
      </c>
      <c r="I495" s="15">
        <v>251</v>
      </c>
      <c r="J495" s="15" t="s">
        <v>113</v>
      </c>
      <c r="K495" s="15" t="s">
        <v>583</v>
      </c>
      <c r="L495" s="15">
        <v>652</v>
      </c>
      <c r="M495" s="15" t="s">
        <v>771</v>
      </c>
      <c r="N495" s="15" t="s">
        <v>772</v>
      </c>
      <c r="O495" s="15">
        <v>0</v>
      </c>
      <c r="P495" s="15" t="s">
        <v>177</v>
      </c>
      <c r="Q495" s="15" t="s">
        <v>514</v>
      </c>
      <c r="R495" s="15" t="s">
        <v>515</v>
      </c>
      <c r="S495" s="15" t="s">
        <v>516</v>
      </c>
      <c r="T495" s="15">
        <v>0</v>
      </c>
      <c r="U495" s="15" t="s">
        <v>517</v>
      </c>
      <c r="V495" s="15">
        <v>2523</v>
      </c>
      <c r="W495" s="15" t="s">
        <v>518</v>
      </c>
      <c r="X495" s="15">
        <v>8</v>
      </c>
      <c r="Y495" s="15" t="s">
        <v>519</v>
      </c>
      <c r="Z495" s="15">
        <v>4184280</v>
      </c>
      <c r="AA495" s="15">
        <v>-1</v>
      </c>
      <c r="AB495" s="15" t="s">
        <v>129</v>
      </c>
      <c r="AD495" s="15">
        <v>4184280</v>
      </c>
      <c r="AF495" s="15">
        <v>847029</v>
      </c>
      <c r="AH495" s="15">
        <v>847029</v>
      </c>
      <c r="AI495" s="15">
        <v>0</v>
      </c>
    </row>
    <row r="496" spans="1:35">
      <c r="A496" s="15" t="s">
        <v>594</v>
      </c>
      <c r="B496" s="15">
        <v>2013</v>
      </c>
      <c r="C496" s="15">
        <v>2013</v>
      </c>
      <c r="D496" s="15">
        <v>2013</v>
      </c>
      <c r="E496" s="15">
        <v>4</v>
      </c>
      <c r="F496" s="15">
        <v>0</v>
      </c>
      <c r="G496" s="15">
        <v>0</v>
      </c>
      <c r="H496" s="15" t="s">
        <v>510</v>
      </c>
      <c r="I496" s="15">
        <v>251</v>
      </c>
      <c r="J496" s="15" t="s">
        <v>113</v>
      </c>
      <c r="K496" s="15" t="s">
        <v>583</v>
      </c>
      <c r="L496" s="15">
        <v>768</v>
      </c>
      <c r="M496" s="15" t="s">
        <v>711</v>
      </c>
      <c r="N496" s="15" t="s">
        <v>712</v>
      </c>
      <c r="O496" s="15">
        <v>0</v>
      </c>
      <c r="P496" s="15" t="s">
        <v>177</v>
      </c>
      <c r="Q496" s="15" t="s">
        <v>514</v>
      </c>
      <c r="R496" s="15" t="s">
        <v>515</v>
      </c>
      <c r="S496" s="15" t="s">
        <v>516</v>
      </c>
      <c r="T496" s="15">
        <v>0</v>
      </c>
      <c r="U496" s="15" t="s">
        <v>517</v>
      </c>
      <c r="V496" s="15">
        <v>2523</v>
      </c>
      <c r="W496" s="15" t="s">
        <v>518</v>
      </c>
      <c r="X496" s="15">
        <v>8</v>
      </c>
      <c r="Y496" s="15" t="s">
        <v>519</v>
      </c>
      <c r="Z496" s="15">
        <v>24000</v>
      </c>
      <c r="AA496" s="15">
        <v>-1</v>
      </c>
      <c r="AB496" s="15" t="s">
        <v>129</v>
      </c>
      <c r="AD496" s="15">
        <v>24000</v>
      </c>
      <c r="AF496" s="15">
        <v>8365</v>
      </c>
      <c r="AH496" s="15">
        <v>8365</v>
      </c>
      <c r="AI496" s="15">
        <v>0</v>
      </c>
    </row>
    <row r="497" spans="1:35">
      <c r="A497" s="15" t="s">
        <v>594</v>
      </c>
      <c r="B497" s="15">
        <v>2013</v>
      </c>
      <c r="C497" s="15">
        <v>2013</v>
      </c>
      <c r="D497" s="15">
        <v>2013</v>
      </c>
      <c r="E497" s="15">
        <v>4</v>
      </c>
      <c r="F497" s="15">
        <v>0</v>
      </c>
      <c r="G497" s="15">
        <v>0</v>
      </c>
      <c r="H497" s="15" t="s">
        <v>510</v>
      </c>
      <c r="I497" s="15">
        <v>251</v>
      </c>
      <c r="J497" s="15" t="s">
        <v>113</v>
      </c>
      <c r="K497" s="15" t="s">
        <v>583</v>
      </c>
      <c r="L497" s="15">
        <v>152</v>
      </c>
      <c r="M497" s="15" t="s">
        <v>642</v>
      </c>
      <c r="N497" s="15" t="s">
        <v>643</v>
      </c>
      <c r="O497" s="15">
        <v>0</v>
      </c>
      <c r="P497" s="15" t="s">
        <v>177</v>
      </c>
      <c r="Q497" s="15" t="s">
        <v>514</v>
      </c>
      <c r="R497" s="15" t="s">
        <v>515</v>
      </c>
      <c r="S497" s="15" t="s">
        <v>516</v>
      </c>
      <c r="T497" s="15">
        <v>0</v>
      </c>
      <c r="U497" s="15" t="s">
        <v>517</v>
      </c>
      <c r="V497" s="15">
        <v>2523</v>
      </c>
      <c r="W497" s="15" t="s">
        <v>518</v>
      </c>
      <c r="X497" s="15">
        <v>8</v>
      </c>
      <c r="Y497" s="15" t="s">
        <v>519</v>
      </c>
      <c r="Z497" s="15">
        <v>82</v>
      </c>
      <c r="AA497" s="15">
        <v>-1</v>
      </c>
      <c r="AB497" s="15" t="s">
        <v>129</v>
      </c>
      <c r="AD497" s="15">
        <v>82</v>
      </c>
      <c r="AF497" s="15">
        <v>266</v>
      </c>
      <c r="AH497" s="15">
        <v>266</v>
      </c>
      <c r="AI497" s="15">
        <v>0</v>
      </c>
    </row>
    <row r="498" spans="1:35">
      <c r="A498" s="15" t="s">
        <v>594</v>
      </c>
      <c r="B498" s="15">
        <v>2013</v>
      </c>
      <c r="C498" s="15">
        <v>2013</v>
      </c>
      <c r="D498" s="15">
        <v>2013</v>
      </c>
      <c r="E498" s="15">
        <v>4</v>
      </c>
      <c r="F498" s="15">
        <v>0</v>
      </c>
      <c r="G498" s="15">
        <v>0</v>
      </c>
      <c r="H498" s="15" t="s">
        <v>510</v>
      </c>
      <c r="I498" s="15">
        <v>251</v>
      </c>
      <c r="J498" s="15" t="s">
        <v>113</v>
      </c>
      <c r="K498" s="15" t="s">
        <v>583</v>
      </c>
      <c r="L498" s="15">
        <v>854</v>
      </c>
      <c r="M498" s="15" t="s">
        <v>697</v>
      </c>
      <c r="N498" s="15" t="s">
        <v>698</v>
      </c>
      <c r="O498" s="15">
        <v>0</v>
      </c>
      <c r="P498" s="15" t="s">
        <v>177</v>
      </c>
      <c r="Q498" s="15" t="s">
        <v>514</v>
      </c>
      <c r="R498" s="15" t="s">
        <v>515</v>
      </c>
      <c r="S498" s="15" t="s">
        <v>516</v>
      </c>
      <c r="T498" s="15">
        <v>0</v>
      </c>
      <c r="U498" s="15" t="s">
        <v>517</v>
      </c>
      <c r="V498" s="15">
        <v>2523</v>
      </c>
      <c r="W498" s="15" t="s">
        <v>518</v>
      </c>
      <c r="X498" s="15">
        <v>8</v>
      </c>
      <c r="Y498" s="15" t="s">
        <v>519</v>
      </c>
      <c r="Z498" s="15">
        <v>48000</v>
      </c>
      <c r="AA498" s="15">
        <v>-1</v>
      </c>
      <c r="AB498" s="15" t="s">
        <v>129</v>
      </c>
      <c r="AD498" s="15">
        <v>48000</v>
      </c>
      <c r="AF498" s="15">
        <v>30548</v>
      </c>
      <c r="AH498" s="15">
        <v>30548</v>
      </c>
      <c r="AI498" s="15">
        <v>0</v>
      </c>
    </row>
    <row r="499" spans="1:35">
      <c r="A499" s="15" t="s">
        <v>594</v>
      </c>
      <c r="B499" s="15">
        <v>2013</v>
      </c>
      <c r="C499" s="15">
        <v>2013</v>
      </c>
      <c r="D499" s="15">
        <v>2013</v>
      </c>
      <c r="E499" s="15">
        <v>4</v>
      </c>
      <c r="F499" s="15">
        <v>0</v>
      </c>
      <c r="G499" s="15">
        <v>0</v>
      </c>
      <c r="H499" s="15" t="s">
        <v>510</v>
      </c>
      <c r="I499" s="15">
        <v>251</v>
      </c>
      <c r="J499" s="15" t="s">
        <v>113</v>
      </c>
      <c r="K499" s="15" t="s">
        <v>583</v>
      </c>
      <c r="L499" s="15">
        <v>32</v>
      </c>
      <c r="M499" s="15" t="s">
        <v>646</v>
      </c>
      <c r="N499" s="15" t="s">
        <v>647</v>
      </c>
      <c r="O499" s="15">
        <v>0</v>
      </c>
      <c r="P499" s="15" t="s">
        <v>177</v>
      </c>
      <c r="Q499" s="15" t="s">
        <v>514</v>
      </c>
      <c r="R499" s="15" t="s">
        <v>515</v>
      </c>
      <c r="S499" s="15" t="s">
        <v>516</v>
      </c>
      <c r="T499" s="15">
        <v>0</v>
      </c>
      <c r="U499" s="15" t="s">
        <v>517</v>
      </c>
      <c r="V499" s="15">
        <v>2523</v>
      </c>
      <c r="W499" s="15" t="s">
        <v>518</v>
      </c>
      <c r="X499" s="15">
        <v>8</v>
      </c>
      <c r="Y499" s="15" t="s">
        <v>519</v>
      </c>
      <c r="Z499" s="15">
        <v>8400</v>
      </c>
      <c r="AA499" s="15">
        <v>-1</v>
      </c>
      <c r="AB499" s="15" t="s">
        <v>129</v>
      </c>
      <c r="AD499" s="15">
        <v>8400</v>
      </c>
      <c r="AF499" s="15">
        <v>5310</v>
      </c>
      <c r="AH499" s="15">
        <v>5310</v>
      </c>
      <c r="AI499" s="15">
        <v>0</v>
      </c>
    </row>
    <row r="500" spans="1:35">
      <c r="A500" s="15" t="s">
        <v>594</v>
      </c>
      <c r="B500" s="15">
        <v>2013</v>
      </c>
      <c r="C500" s="15">
        <v>2013</v>
      </c>
      <c r="D500" s="15">
        <v>2013</v>
      </c>
      <c r="E500" s="15">
        <v>4</v>
      </c>
      <c r="F500" s="15">
        <v>0</v>
      </c>
      <c r="G500" s="15">
        <v>0</v>
      </c>
      <c r="H500" s="15" t="s">
        <v>510</v>
      </c>
      <c r="I500" s="15">
        <v>251</v>
      </c>
      <c r="J500" s="15" t="s">
        <v>113</v>
      </c>
      <c r="K500" s="15" t="s">
        <v>583</v>
      </c>
      <c r="L500" s="15">
        <v>360</v>
      </c>
      <c r="M500" s="15" t="s">
        <v>578</v>
      </c>
      <c r="N500" s="15" t="s">
        <v>579</v>
      </c>
      <c r="O500" s="15">
        <v>0</v>
      </c>
      <c r="P500" s="15" t="s">
        <v>177</v>
      </c>
      <c r="Q500" s="15" t="s">
        <v>514</v>
      </c>
      <c r="R500" s="15" t="s">
        <v>515</v>
      </c>
      <c r="S500" s="15" t="s">
        <v>516</v>
      </c>
      <c r="T500" s="15">
        <v>0</v>
      </c>
      <c r="U500" s="15" t="s">
        <v>517</v>
      </c>
      <c r="V500" s="15">
        <v>2523</v>
      </c>
      <c r="W500" s="15" t="s">
        <v>518</v>
      </c>
      <c r="X500" s="15">
        <v>8</v>
      </c>
      <c r="Y500" s="15" t="s">
        <v>519</v>
      </c>
      <c r="Z500" s="15">
        <v>116</v>
      </c>
      <c r="AA500" s="15">
        <v>-1</v>
      </c>
      <c r="AB500" s="15" t="s">
        <v>129</v>
      </c>
      <c r="AD500" s="15">
        <v>116</v>
      </c>
      <c r="AF500" s="15">
        <v>531</v>
      </c>
      <c r="AH500" s="15">
        <v>531</v>
      </c>
      <c r="AI500" s="15">
        <v>0</v>
      </c>
    </row>
    <row r="501" spans="1:35">
      <c r="A501" s="15" t="s">
        <v>594</v>
      </c>
      <c r="B501" s="15">
        <v>2013</v>
      </c>
      <c r="C501" s="15">
        <v>2013</v>
      </c>
      <c r="D501" s="15">
        <v>2013</v>
      </c>
      <c r="E501" s="15">
        <v>4</v>
      </c>
      <c r="F501" s="15">
        <v>0</v>
      </c>
      <c r="G501" s="15">
        <v>0</v>
      </c>
      <c r="H501" s="15" t="s">
        <v>510</v>
      </c>
      <c r="I501" s="15">
        <v>251</v>
      </c>
      <c r="J501" s="15" t="s">
        <v>113</v>
      </c>
      <c r="K501" s="15" t="s">
        <v>583</v>
      </c>
      <c r="L501" s="15">
        <v>704</v>
      </c>
      <c r="M501" s="15" t="s">
        <v>570</v>
      </c>
      <c r="N501" s="15" t="s">
        <v>571</v>
      </c>
      <c r="O501" s="15">
        <v>0</v>
      </c>
      <c r="P501" s="15" t="s">
        <v>177</v>
      </c>
      <c r="Q501" s="15" t="s">
        <v>514</v>
      </c>
      <c r="R501" s="15" t="s">
        <v>515</v>
      </c>
      <c r="S501" s="15" t="s">
        <v>516</v>
      </c>
      <c r="T501" s="15">
        <v>0</v>
      </c>
      <c r="U501" s="15" t="s">
        <v>517</v>
      </c>
      <c r="V501" s="15">
        <v>2523</v>
      </c>
      <c r="W501" s="15" t="s">
        <v>518</v>
      </c>
      <c r="X501" s="15">
        <v>8</v>
      </c>
      <c r="Y501" s="15" t="s">
        <v>519</v>
      </c>
      <c r="Z501" s="15">
        <v>116</v>
      </c>
      <c r="AA501" s="15">
        <v>-1</v>
      </c>
      <c r="AB501" s="15" t="s">
        <v>129</v>
      </c>
      <c r="AD501" s="15">
        <v>116</v>
      </c>
      <c r="AF501" s="15">
        <v>531</v>
      </c>
      <c r="AH501" s="15">
        <v>531</v>
      </c>
      <c r="AI501" s="15">
        <v>0</v>
      </c>
    </row>
    <row r="502" spans="1:35">
      <c r="A502" s="15" t="s">
        <v>594</v>
      </c>
      <c r="B502" s="15">
        <v>2013</v>
      </c>
      <c r="C502" s="15">
        <v>2013</v>
      </c>
      <c r="D502" s="15">
        <v>2013</v>
      </c>
      <c r="E502" s="15">
        <v>4</v>
      </c>
      <c r="F502" s="15">
        <v>0</v>
      </c>
      <c r="G502" s="15">
        <v>0</v>
      </c>
      <c r="H502" s="15" t="s">
        <v>510</v>
      </c>
      <c r="I502" s="15">
        <v>251</v>
      </c>
      <c r="J502" s="15" t="s">
        <v>113</v>
      </c>
      <c r="K502" s="15" t="s">
        <v>583</v>
      </c>
      <c r="L502" s="15">
        <v>175</v>
      </c>
      <c r="M502" s="15" t="s">
        <v>648</v>
      </c>
      <c r="N502" s="15" t="s">
        <v>649</v>
      </c>
      <c r="O502" s="15">
        <v>0</v>
      </c>
      <c r="P502" s="15" t="s">
        <v>177</v>
      </c>
      <c r="Q502" s="15" t="s">
        <v>514</v>
      </c>
      <c r="R502" s="15" t="s">
        <v>515</v>
      </c>
      <c r="S502" s="15" t="s">
        <v>516</v>
      </c>
      <c r="T502" s="15">
        <v>0</v>
      </c>
      <c r="U502" s="15" t="s">
        <v>517</v>
      </c>
      <c r="V502" s="15">
        <v>2523</v>
      </c>
      <c r="W502" s="15" t="s">
        <v>518</v>
      </c>
      <c r="X502" s="15">
        <v>8</v>
      </c>
      <c r="Y502" s="15" t="s">
        <v>519</v>
      </c>
      <c r="Z502" s="15">
        <v>703663</v>
      </c>
      <c r="AA502" s="15">
        <v>-1</v>
      </c>
      <c r="AB502" s="15" t="s">
        <v>129</v>
      </c>
      <c r="AD502" s="15">
        <v>703663</v>
      </c>
      <c r="AF502" s="15">
        <v>217963</v>
      </c>
      <c r="AH502" s="15">
        <v>217963</v>
      </c>
      <c r="AI502" s="15">
        <v>0</v>
      </c>
    </row>
    <row r="503" spans="1:35">
      <c r="A503" s="15" t="s">
        <v>594</v>
      </c>
      <c r="B503" s="15">
        <v>2013</v>
      </c>
      <c r="C503" s="15">
        <v>2013</v>
      </c>
      <c r="D503" s="15">
        <v>2013</v>
      </c>
      <c r="E503" s="15">
        <v>4</v>
      </c>
      <c r="F503" s="15">
        <v>0</v>
      </c>
      <c r="G503" s="15">
        <v>0</v>
      </c>
      <c r="H503" s="15" t="s">
        <v>510</v>
      </c>
      <c r="I503" s="15">
        <v>251</v>
      </c>
      <c r="J503" s="15" t="s">
        <v>113</v>
      </c>
      <c r="K503" s="15" t="s">
        <v>583</v>
      </c>
      <c r="L503" s="15">
        <v>804</v>
      </c>
      <c r="M503" s="15" t="s">
        <v>650</v>
      </c>
      <c r="N503" s="15" t="s">
        <v>651</v>
      </c>
      <c r="O503" s="15">
        <v>0</v>
      </c>
      <c r="P503" s="15" t="s">
        <v>177</v>
      </c>
      <c r="Q503" s="15" t="s">
        <v>514</v>
      </c>
      <c r="R503" s="15" t="s">
        <v>515</v>
      </c>
      <c r="S503" s="15" t="s">
        <v>516</v>
      </c>
      <c r="T503" s="15">
        <v>0</v>
      </c>
      <c r="U503" s="15" t="s">
        <v>517</v>
      </c>
      <c r="V503" s="15">
        <v>2523</v>
      </c>
      <c r="W503" s="15" t="s">
        <v>518</v>
      </c>
      <c r="X503" s="15">
        <v>8</v>
      </c>
      <c r="Y503" s="15" t="s">
        <v>519</v>
      </c>
      <c r="Z503" s="15">
        <v>21754</v>
      </c>
      <c r="AA503" s="15">
        <v>-1</v>
      </c>
      <c r="AB503" s="15" t="s">
        <v>129</v>
      </c>
      <c r="AD503" s="15">
        <v>21754</v>
      </c>
      <c r="AF503" s="15">
        <v>8876</v>
      </c>
      <c r="AH503" s="15">
        <v>8876</v>
      </c>
      <c r="AI503" s="15">
        <v>0</v>
      </c>
    </row>
    <row r="504" spans="1:35">
      <c r="A504" s="15" t="s">
        <v>594</v>
      </c>
      <c r="B504" s="15">
        <v>2013</v>
      </c>
      <c r="C504" s="15">
        <v>2013</v>
      </c>
      <c r="D504" s="15">
        <v>2013</v>
      </c>
      <c r="E504" s="15">
        <v>4</v>
      </c>
      <c r="F504" s="15">
        <v>0</v>
      </c>
      <c r="G504" s="15">
        <v>0</v>
      </c>
      <c r="H504" s="15" t="s">
        <v>510</v>
      </c>
      <c r="I504" s="15">
        <v>251</v>
      </c>
      <c r="J504" s="15" t="s">
        <v>113</v>
      </c>
      <c r="K504" s="15" t="s">
        <v>583</v>
      </c>
      <c r="L504" s="15">
        <v>818</v>
      </c>
      <c r="M504" s="15" t="s">
        <v>532</v>
      </c>
      <c r="N504" s="15" t="s">
        <v>533</v>
      </c>
      <c r="O504" s="15">
        <v>0</v>
      </c>
      <c r="P504" s="15" t="s">
        <v>177</v>
      </c>
      <c r="Q504" s="15" t="s">
        <v>514</v>
      </c>
      <c r="R504" s="15" t="s">
        <v>515</v>
      </c>
      <c r="S504" s="15" t="s">
        <v>516</v>
      </c>
      <c r="T504" s="15">
        <v>0</v>
      </c>
      <c r="U504" s="15" t="s">
        <v>517</v>
      </c>
      <c r="V504" s="15">
        <v>2523</v>
      </c>
      <c r="W504" s="15" t="s">
        <v>518</v>
      </c>
      <c r="X504" s="15">
        <v>8</v>
      </c>
      <c r="Y504" s="15" t="s">
        <v>519</v>
      </c>
      <c r="Z504" s="15">
        <v>9600</v>
      </c>
      <c r="AA504" s="15">
        <v>-1</v>
      </c>
      <c r="AB504" s="15" t="s">
        <v>129</v>
      </c>
      <c r="AD504" s="15">
        <v>9600</v>
      </c>
      <c r="AF504" s="15">
        <v>13087</v>
      </c>
      <c r="AH504" s="15">
        <v>13087</v>
      </c>
      <c r="AI504" s="15">
        <v>0</v>
      </c>
    </row>
    <row r="505" spans="1:35">
      <c r="A505" s="15" t="s">
        <v>594</v>
      </c>
      <c r="B505" s="15">
        <v>2013</v>
      </c>
      <c r="C505" s="15">
        <v>2013</v>
      </c>
      <c r="D505" s="15">
        <v>2013</v>
      </c>
      <c r="E505" s="15">
        <v>4</v>
      </c>
      <c r="F505" s="15">
        <v>0</v>
      </c>
      <c r="G505" s="15">
        <v>0</v>
      </c>
      <c r="H505" s="15" t="s">
        <v>510</v>
      </c>
      <c r="I505" s="15">
        <v>251</v>
      </c>
      <c r="J505" s="15" t="s">
        <v>113</v>
      </c>
      <c r="K505" s="15" t="s">
        <v>583</v>
      </c>
      <c r="L505" s="15">
        <v>480</v>
      </c>
      <c r="M505" s="15" t="s">
        <v>652</v>
      </c>
      <c r="N505" s="15" t="s">
        <v>653</v>
      </c>
      <c r="O505" s="15">
        <v>0</v>
      </c>
      <c r="P505" s="15" t="s">
        <v>177</v>
      </c>
      <c r="Q505" s="15" t="s">
        <v>514</v>
      </c>
      <c r="R505" s="15" t="s">
        <v>515</v>
      </c>
      <c r="S505" s="15" t="s">
        <v>516</v>
      </c>
      <c r="T505" s="15">
        <v>0</v>
      </c>
      <c r="U505" s="15" t="s">
        <v>517</v>
      </c>
      <c r="V505" s="15">
        <v>2523</v>
      </c>
      <c r="W505" s="15" t="s">
        <v>518</v>
      </c>
      <c r="X505" s="15">
        <v>8</v>
      </c>
      <c r="Y505" s="15" t="s">
        <v>519</v>
      </c>
      <c r="Z505" s="15">
        <v>65316</v>
      </c>
      <c r="AA505" s="15">
        <v>-1</v>
      </c>
      <c r="AB505" s="15" t="s">
        <v>129</v>
      </c>
      <c r="AD505" s="15">
        <v>65316</v>
      </c>
      <c r="AF505" s="15">
        <v>32895</v>
      </c>
      <c r="AH505" s="15">
        <v>32895</v>
      </c>
      <c r="AI505" s="15">
        <v>0</v>
      </c>
    </row>
    <row r="506" spans="1:35">
      <c r="A506" s="15" t="s">
        <v>594</v>
      </c>
      <c r="B506" s="15">
        <v>2013</v>
      </c>
      <c r="C506" s="15">
        <v>2013</v>
      </c>
      <c r="D506" s="15">
        <v>2013</v>
      </c>
      <c r="E506" s="15">
        <v>4</v>
      </c>
      <c r="F506" s="15">
        <v>0</v>
      </c>
      <c r="G506" s="15">
        <v>0</v>
      </c>
      <c r="H506" s="15" t="s">
        <v>510</v>
      </c>
      <c r="I506" s="15">
        <v>251</v>
      </c>
      <c r="J506" s="15" t="s">
        <v>113</v>
      </c>
      <c r="K506" s="15" t="s">
        <v>583</v>
      </c>
      <c r="L506" s="15">
        <v>490</v>
      </c>
      <c r="M506" s="15" t="s">
        <v>546</v>
      </c>
      <c r="N506" s="15" t="s">
        <v>547</v>
      </c>
      <c r="O506" s="15">
        <v>0</v>
      </c>
      <c r="P506" s="15" t="s">
        <v>177</v>
      </c>
      <c r="Q506" s="15" t="s">
        <v>514</v>
      </c>
      <c r="R506" s="15" t="s">
        <v>515</v>
      </c>
      <c r="S506" s="15" t="s">
        <v>516</v>
      </c>
      <c r="T506" s="15">
        <v>0</v>
      </c>
      <c r="U506" s="15" t="s">
        <v>517</v>
      </c>
      <c r="V506" s="15">
        <v>2523</v>
      </c>
      <c r="W506" s="15" t="s">
        <v>518</v>
      </c>
      <c r="X506" s="15">
        <v>8</v>
      </c>
      <c r="Y506" s="15" t="s">
        <v>519</v>
      </c>
      <c r="Z506" s="15">
        <v>96000</v>
      </c>
      <c r="AA506" s="15">
        <v>-1</v>
      </c>
      <c r="AB506" s="15" t="s">
        <v>129</v>
      </c>
      <c r="AD506" s="15">
        <v>96000</v>
      </c>
      <c r="AF506" s="15">
        <v>44100</v>
      </c>
      <c r="AH506" s="15">
        <v>44100</v>
      </c>
      <c r="AI506" s="15">
        <v>0</v>
      </c>
    </row>
    <row r="507" spans="1:35">
      <c r="A507" s="15" t="s">
        <v>594</v>
      </c>
      <c r="B507" s="15">
        <v>2013</v>
      </c>
      <c r="C507" s="15">
        <v>2013</v>
      </c>
      <c r="D507" s="15">
        <v>2013</v>
      </c>
      <c r="E507" s="15">
        <v>4</v>
      </c>
      <c r="F507" s="15">
        <v>0</v>
      </c>
      <c r="G507" s="15">
        <v>0</v>
      </c>
      <c r="H507" s="15" t="s">
        <v>510</v>
      </c>
      <c r="I507" s="15">
        <v>251</v>
      </c>
      <c r="J507" s="15" t="s">
        <v>113</v>
      </c>
      <c r="K507" s="15" t="s">
        <v>583</v>
      </c>
      <c r="L507" s="15">
        <v>710</v>
      </c>
      <c r="M507" s="15" t="s">
        <v>616</v>
      </c>
      <c r="N507" s="15" t="s">
        <v>617</v>
      </c>
      <c r="O507" s="15">
        <v>0</v>
      </c>
      <c r="P507" s="15" t="s">
        <v>177</v>
      </c>
      <c r="Q507" s="15" t="s">
        <v>514</v>
      </c>
      <c r="R507" s="15" t="s">
        <v>515</v>
      </c>
      <c r="S507" s="15" t="s">
        <v>516</v>
      </c>
      <c r="T507" s="15">
        <v>0</v>
      </c>
      <c r="U507" s="15" t="s">
        <v>517</v>
      </c>
      <c r="V507" s="15">
        <v>2523</v>
      </c>
      <c r="W507" s="15" t="s">
        <v>518</v>
      </c>
      <c r="X507" s="15">
        <v>8</v>
      </c>
      <c r="Y507" s="15" t="s">
        <v>519</v>
      </c>
      <c r="Z507" s="15">
        <v>7292840</v>
      </c>
      <c r="AA507" s="15">
        <v>-1</v>
      </c>
      <c r="AB507" s="15" t="s">
        <v>129</v>
      </c>
      <c r="AD507" s="15">
        <v>7292840</v>
      </c>
      <c r="AF507" s="15">
        <v>2377826</v>
      </c>
      <c r="AH507" s="15">
        <v>2377826</v>
      </c>
      <c r="AI507" s="15">
        <v>0</v>
      </c>
    </row>
    <row r="508" spans="1:35">
      <c r="A508" s="15" t="s">
        <v>594</v>
      </c>
      <c r="B508" s="15">
        <v>2013</v>
      </c>
      <c r="C508" s="15">
        <v>2013</v>
      </c>
      <c r="D508" s="15">
        <v>2013</v>
      </c>
      <c r="E508" s="15">
        <v>4</v>
      </c>
      <c r="F508" s="15">
        <v>0</v>
      </c>
      <c r="G508" s="15">
        <v>0</v>
      </c>
      <c r="H508" s="15" t="s">
        <v>510</v>
      </c>
      <c r="I508" s="15">
        <v>251</v>
      </c>
      <c r="J508" s="15" t="s">
        <v>113</v>
      </c>
      <c r="K508" s="15" t="s">
        <v>583</v>
      </c>
      <c r="L508" s="15">
        <v>484</v>
      </c>
      <c r="M508" s="15" t="s">
        <v>656</v>
      </c>
      <c r="N508" s="15" t="s">
        <v>657</v>
      </c>
      <c r="O508" s="15">
        <v>0</v>
      </c>
      <c r="P508" s="15" t="s">
        <v>177</v>
      </c>
      <c r="Q508" s="15" t="s">
        <v>514</v>
      </c>
      <c r="R508" s="15" t="s">
        <v>515</v>
      </c>
      <c r="S508" s="15" t="s">
        <v>516</v>
      </c>
      <c r="T508" s="15">
        <v>0</v>
      </c>
      <c r="U508" s="15" t="s">
        <v>517</v>
      </c>
      <c r="V508" s="15">
        <v>2523</v>
      </c>
      <c r="W508" s="15" t="s">
        <v>518</v>
      </c>
      <c r="X508" s="15">
        <v>8</v>
      </c>
      <c r="Y508" s="15" t="s">
        <v>519</v>
      </c>
      <c r="Z508" s="15">
        <v>20232</v>
      </c>
      <c r="AA508" s="15">
        <v>-1</v>
      </c>
      <c r="AB508" s="15" t="s">
        <v>129</v>
      </c>
      <c r="AD508" s="15">
        <v>20232</v>
      </c>
      <c r="AF508" s="15">
        <v>13743</v>
      </c>
      <c r="AH508" s="15">
        <v>13743</v>
      </c>
      <c r="AI508" s="15">
        <v>0</v>
      </c>
    </row>
    <row r="509" spans="1:35">
      <c r="A509" s="15" t="s">
        <v>594</v>
      </c>
      <c r="B509" s="15">
        <v>2013</v>
      </c>
      <c r="C509" s="15">
        <v>2013</v>
      </c>
      <c r="D509" s="15">
        <v>2013</v>
      </c>
      <c r="E509" s="15">
        <v>4</v>
      </c>
      <c r="F509" s="15">
        <v>0</v>
      </c>
      <c r="G509" s="15">
        <v>0</v>
      </c>
      <c r="H509" s="15" t="s">
        <v>510</v>
      </c>
      <c r="I509" s="15">
        <v>251</v>
      </c>
      <c r="J509" s="15" t="s">
        <v>113</v>
      </c>
      <c r="K509" s="15" t="s">
        <v>583</v>
      </c>
      <c r="L509" s="15">
        <v>178</v>
      </c>
      <c r="M509" s="15" t="s">
        <v>512</v>
      </c>
      <c r="N509" s="15" t="s">
        <v>513</v>
      </c>
      <c r="O509" s="15">
        <v>0</v>
      </c>
      <c r="P509" s="15" t="s">
        <v>177</v>
      </c>
      <c r="Q509" s="15" t="s">
        <v>514</v>
      </c>
      <c r="R509" s="15" t="s">
        <v>515</v>
      </c>
      <c r="S509" s="15" t="s">
        <v>516</v>
      </c>
      <c r="T509" s="15">
        <v>0</v>
      </c>
      <c r="U509" s="15" t="s">
        <v>517</v>
      </c>
      <c r="V509" s="15">
        <v>2523</v>
      </c>
      <c r="W509" s="15" t="s">
        <v>518</v>
      </c>
      <c r="X509" s="15">
        <v>8</v>
      </c>
      <c r="Y509" s="15" t="s">
        <v>519</v>
      </c>
      <c r="Z509" s="15">
        <v>26909</v>
      </c>
      <c r="AA509" s="15">
        <v>-1</v>
      </c>
      <c r="AB509" s="15" t="s">
        <v>129</v>
      </c>
      <c r="AD509" s="15">
        <v>26909</v>
      </c>
      <c r="AF509" s="15">
        <v>19984</v>
      </c>
      <c r="AH509" s="15">
        <v>19984</v>
      </c>
      <c r="AI509" s="15">
        <v>0</v>
      </c>
    </row>
    <row r="510" spans="1:35">
      <c r="A510" s="15" t="s">
        <v>594</v>
      </c>
      <c r="B510" s="15">
        <v>2013</v>
      </c>
      <c r="C510" s="15">
        <v>2013</v>
      </c>
      <c r="D510" s="15">
        <v>2013</v>
      </c>
      <c r="E510" s="15">
        <v>4</v>
      </c>
      <c r="F510" s="15">
        <v>0</v>
      </c>
      <c r="G510" s="15">
        <v>0</v>
      </c>
      <c r="H510" s="15" t="s">
        <v>510</v>
      </c>
      <c r="I510" s="15">
        <v>251</v>
      </c>
      <c r="J510" s="15" t="s">
        <v>113</v>
      </c>
      <c r="K510" s="15" t="s">
        <v>583</v>
      </c>
      <c r="L510" s="15">
        <v>764</v>
      </c>
      <c r="M510" s="15" t="s">
        <v>198</v>
      </c>
      <c r="N510" s="15" t="s">
        <v>556</v>
      </c>
      <c r="O510" s="15">
        <v>0</v>
      </c>
      <c r="P510" s="15" t="s">
        <v>177</v>
      </c>
      <c r="Q510" s="15" t="s">
        <v>514</v>
      </c>
      <c r="R510" s="15" t="s">
        <v>515</v>
      </c>
      <c r="S510" s="15" t="s">
        <v>516</v>
      </c>
      <c r="T510" s="15">
        <v>0</v>
      </c>
      <c r="U510" s="15" t="s">
        <v>517</v>
      </c>
      <c r="V510" s="15">
        <v>2523</v>
      </c>
      <c r="W510" s="15" t="s">
        <v>518</v>
      </c>
      <c r="X510" s="15">
        <v>8</v>
      </c>
      <c r="Y510" s="15" t="s">
        <v>519</v>
      </c>
      <c r="Z510" s="15">
        <v>1500</v>
      </c>
      <c r="AA510" s="15">
        <v>-1</v>
      </c>
      <c r="AB510" s="15" t="s">
        <v>129</v>
      </c>
      <c r="AD510" s="15">
        <v>1500</v>
      </c>
      <c r="AF510" s="15">
        <v>1928</v>
      </c>
      <c r="AH510" s="15">
        <v>1928</v>
      </c>
      <c r="AI510" s="15">
        <v>0</v>
      </c>
    </row>
    <row r="511" spans="1:35">
      <c r="A511" s="15" t="s">
        <v>594</v>
      </c>
      <c r="B511" s="15">
        <v>2013</v>
      </c>
      <c r="C511" s="15">
        <v>2013</v>
      </c>
      <c r="D511" s="15">
        <v>2013</v>
      </c>
      <c r="E511" s="15">
        <v>4</v>
      </c>
      <c r="F511" s="15">
        <v>0</v>
      </c>
      <c r="G511" s="15">
        <v>0</v>
      </c>
      <c r="H511" s="15" t="s">
        <v>510</v>
      </c>
      <c r="I511" s="15">
        <v>251</v>
      </c>
      <c r="J511" s="15" t="s">
        <v>113</v>
      </c>
      <c r="K511" s="15" t="s">
        <v>583</v>
      </c>
      <c r="L511" s="15">
        <v>120</v>
      </c>
      <c r="M511" s="15" t="s">
        <v>660</v>
      </c>
      <c r="N511" s="15" t="s">
        <v>661</v>
      </c>
      <c r="O511" s="15">
        <v>0</v>
      </c>
      <c r="P511" s="15" t="s">
        <v>177</v>
      </c>
      <c r="Q511" s="15" t="s">
        <v>514</v>
      </c>
      <c r="R511" s="15" t="s">
        <v>515</v>
      </c>
      <c r="S511" s="15" t="s">
        <v>516</v>
      </c>
      <c r="T511" s="15">
        <v>0</v>
      </c>
      <c r="U511" s="15" t="s">
        <v>517</v>
      </c>
      <c r="V511" s="15">
        <v>2523</v>
      </c>
      <c r="W511" s="15" t="s">
        <v>518</v>
      </c>
      <c r="X511" s="15">
        <v>8</v>
      </c>
      <c r="Y511" s="15" t="s">
        <v>519</v>
      </c>
      <c r="Z511" s="15">
        <v>252049</v>
      </c>
      <c r="AA511" s="15">
        <v>-1</v>
      </c>
      <c r="AB511" s="15" t="s">
        <v>129</v>
      </c>
      <c r="AD511" s="15">
        <v>252049</v>
      </c>
      <c r="AF511" s="15">
        <v>46256</v>
      </c>
      <c r="AH511" s="15">
        <v>46256</v>
      </c>
      <c r="AI511" s="15">
        <v>0</v>
      </c>
    </row>
    <row r="512" spans="1:35">
      <c r="A512" s="15" t="s">
        <v>594</v>
      </c>
      <c r="B512" s="15">
        <v>2013</v>
      </c>
      <c r="C512" s="15">
        <v>2013</v>
      </c>
      <c r="D512" s="15">
        <v>2013</v>
      </c>
      <c r="E512" s="15">
        <v>4</v>
      </c>
      <c r="F512" s="15">
        <v>0</v>
      </c>
      <c r="G512" s="15">
        <v>0</v>
      </c>
      <c r="H512" s="15" t="s">
        <v>510</v>
      </c>
      <c r="I512" s="15">
        <v>251</v>
      </c>
      <c r="J512" s="15" t="s">
        <v>113</v>
      </c>
      <c r="K512" s="15" t="s">
        <v>583</v>
      </c>
      <c r="L512" s="15">
        <v>36</v>
      </c>
      <c r="M512" s="15" t="s">
        <v>110</v>
      </c>
      <c r="N512" s="15" t="s">
        <v>511</v>
      </c>
      <c r="O512" s="15">
        <v>0</v>
      </c>
      <c r="P512" s="15" t="s">
        <v>177</v>
      </c>
      <c r="Q512" s="15" t="s">
        <v>514</v>
      </c>
      <c r="R512" s="15" t="s">
        <v>515</v>
      </c>
      <c r="S512" s="15" t="s">
        <v>516</v>
      </c>
      <c r="T512" s="15">
        <v>0</v>
      </c>
      <c r="U512" s="15" t="s">
        <v>517</v>
      </c>
      <c r="V512" s="15">
        <v>2523</v>
      </c>
      <c r="W512" s="15" t="s">
        <v>518</v>
      </c>
      <c r="X512" s="15">
        <v>8</v>
      </c>
      <c r="Y512" s="15" t="s">
        <v>519</v>
      </c>
      <c r="Z512" s="15">
        <v>251119</v>
      </c>
      <c r="AA512" s="15">
        <v>-1</v>
      </c>
      <c r="AB512" s="15" t="s">
        <v>129</v>
      </c>
      <c r="AD512" s="15">
        <v>251119</v>
      </c>
      <c r="AF512" s="15">
        <v>184199</v>
      </c>
      <c r="AH512" s="15">
        <v>184199</v>
      </c>
      <c r="AI512" s="15">
        <v>0</v>
      </c>
    </row>
    <row r="513" spans="1:35">
      <c r="A513" s="15" t="s">
        <v>594</v>
      </c>
      <c r="B513" s="15">
        <v>2013</v>
      </c>
      <c r="C513" s="15">
        <v>2013</v>
      </c>
      <c r="D513" s="15">
        <v>2013</v>
      </c>
      <c r="E513" s="15">
        <v>4</v>
      </c>
      <c r="F513" s="15">
        <v>0</v>
      </c>
      <c r="G513" s="15">
        <v>0</v>
      </c>
      <c r="H513" s="15" t="s">
        <v>510</v>
      </c>
      <c r="I513" s="15">
        <v>251</v>
      </c>
      <c r="J513" s="15" t="s">
        <v>113</v>
      </c>
      <c r="K513" s="15" t="s">
        <v>583</v>
      </c>
      <c r="L513" s="15">
        <v>686</v>
      </c>
      <c r="M513" s="15" t="s">
        <v>560</v>
      </c>
      <c r="N513" s="15" t="s">
        <v>561</v>
      </c>
      <c r="O513" s="15">
        <v>0</v>
      </c>
      <c r="P513" s="15" t="s">
        <v>177</v>
      </c>
      <c r="Q513" s="15" t="s">
        <v>514</v>
      </c>
      <c r="R513" s="15" t="s">
        <v>515</v>
      </c>
      <c r="S513" s="15" t="s">
        <v>516</v>
      </c>
      <c r="T513" s="15">
        <v>0</v>
      </c>
      <c r="U513" s="15" t="s">
        <v>517</v>
      </c>
      <c r="V513" s="15">
        <v>2523</v>
      </c>
      <c r="W513" s="15" t="s">
        <v>518</v>
      </c>
      <c r="X513" s="15">
        <v>8</v>
      </c>
      <c r="Y513" s="15" t="s">
        <v>519</v>
      </c>
      <c r="Z513" s="15">
        <v>26403</v>
      </c>
      <c r="AA513" s="15">
        <v>-1</v>
      </c>
      <c r="AB513" s="15" t="s">
        <v>129</v>
      </c>
      <c r="AD513" s="15">
        <v>26403</v>
      </c>
      <c r="AF513" s="15">
        <v>15676</v>
      </c>
      <c r="AH513" s="15">
        <v>15676</v>
      </c>
      <c r="AI513" s="15">
        <v>0</v>
      </c>
    </row>
    <row r="514" spans="1:35">
      <c r="A514" s="15" t="s">
        <v>594</v>
      </c>
      <c r="B514" s="15">
        <v>2013</v>
      </c>
      <c r="C514" s="15">
        <v>2013</v>
      </c>
      <c r="D514" s="15">
        <v>2013</v>
      </c>
      <c r="E514" s="15">
        <v>4</v>
      </c>
      <c r="F514" s="15">
        <v>0</v>
      </c>
      <c r="G514" s="15">
        <v>0</v>
      </c>
      <c r="H514" s="15" t="s">
        <v>510</v>
      </c>
      <c r="I514" s="15">
        <v>251</v>
      </c>
      <c r="J514" s="15" t="s">
        <v>113</v>
      </c>
      <c r="K514" s="15" t="s">
        <v>583</v>
      </c>
      <c r="L514" s="15">
        <v>258</v>
      </c>
      <c r="M514" s="15" t="s">
        <v>536</v>
      </c>
      <c r="N514" s="15" t="s">
        <v>537</v>
      </c>
      <c r="O514" s="15">
        <v>0</v>
      </c>
      <c r="P514" s="15" t="s">
        <v>177</v>
      </c>
      <c r="Q514" s="15" t="s">
        <v>514</v>
      </c>
      <c r="R514" s="15" t="s">
        <v>515</v>
      </c>
      <c r="S514" s="15" t="s">
        <v>516</v>
      </c>
      <c r="T514" s="15">
        <v>0</v>
      </c>
      <c r="U514" s="15" t="s">
        <v>517</v>
      </c>
      <c r="V514" s="15">
        <v>2523</v>
      </c>
      <c r="W514" s="15" t="s">
        <v>518</v>
      </c>
      <c r="X514" s="15">
        <v>8</v>
      </c>
      <c r="Y514" s="15" t="s">
        <v>519</v>
      </c>
      <c r="Z514" s="15">
        <v>206842</v>
      </c>
      <c r="AA514" s="15">
        <v>-1</v>
      </c>
      <c r="AB514" s="15" t="s">
        <v>129</v>
      </c>
      <c r="AD514" s="15">
        <v>206842</v>
      </c>
      <c r="AF514" s="15">
        <v>59602</v>
      </c>
      <c r="AH514" s="15">
        <v>59602</v>
      </c>
      <c r="AI514" s="15">
        <v>0</v>
      </c>
    </row>
    <row r="515" spans="1:35">
      <c r="A515" s="15" t="s">
        <v>594</v>
      </c>
      <c r="B515" s="15">
        <v>2013</v>
      </c>
      <c r="C515" s="15">
        <v>2013</v>
      </c>
      <c r="D515" s="15">
        <v>2013</v>
      </c>
      <c r="E515" s="15">
        <v>4</v>
      </c>
      <c r="F515" s="15">
        <v>0</v>
      </c>
      <c r="G515" s="15">
        <v>0</v>
      </c>
      <c r="H515" s="15" t="s">
        <v>510</v>
      </c>
      <c r="I515" s="15">
        <v>251</v>
      </c>
      <c r="J515" s="15" t="s">
        <v>113</v>
      </c>
      <c r="K515" s="15" t="s">
        <v>583</v>
      </c>
      <c r="L515" s="15">
        <v>440</v>
      </c>
      <c r="M515" s="15" t="s">
        <v>773</v>
      </c>
      <c r="N515" s="15" t="s">
        <v>774</v>
      </c>
      <c r="O515" s="15">
        <v>0</v>
      </c>
      <c r="P515" s="15" t="s">
        <v>177</v>
      </c>
      <c r="Q515" s="15" t="s">
        <v>514</v>
      </c>
      <c r="R515" s="15" t="s">
        <v>515</v>
      </c>
      <c r="S515" s="15" t="s">
        <v>516</v>
      </c>
      <c r="T515" s="15">
        <v>0</v>
      </c>
      <c r="U515" s="15" t="s">
        <v>517</v>
      </c>
      <c r="V515" s="15">
        <v>2523</v>
      </c>
      <c r="W515" s="15" t="s">
        <v>518</v>
      </c>
      <c r="X515" s="15">
        <v>8</v>
      </c>
      <c r="Y515" s="15" t="s">
        <v>519</v>
      </c>
      <c r="Z515" s="15">
        <v>2470</v>
      </c>
      <c r="AA515" s="15">
        <v>-1</v>
      </c>
      <c r="AB515" s="15" t="s">
        <v>129</v>
      </c>
      <c r="AD515" s="15">
        <v>2470</v>
      </c>
      <c r="AF515" s="15">
        <v>328</v>
      </c>
      <c r="AH515" s="15">
        <v>328</v>
      </c>
      <c r="AI515" s="15">
        <v>0</v>
      </c>
    </row>
    <row r="516" spans="1:35">
      <c r="A516" s="15" t="s">
        <v>594</v>
      </c>
      <c r="B516" s="15">
        <v>2013</v>
      </c>
      <c r="C516" s="15">
        <v>2013</v>
      </c>
      <c r="D516" s="15">
        <v>2013</v>
      </c>
      <c r="E516" s="15">
        <v>4</v>
      </c>
      <c r="F516" s="15">
        <v>0</v>
      </c>
      <c r="G516" s="15">
        <v>0</v>
      </c>
      <c r="H516" s="15" t="s">
        <v>510</v>
      </c>
      <c r="I516" s="15">
        <v>251</v>
      </c>
      <c r="J516" s="15" t="s">
        <v>113</v>
      </c>
      <c r="K516" s="15" t="s">
        <v>583</v>
      </c>
      <c r="L516" s="15">
        <v>384</v>
      </c>
      <c r="M516" s="15" t="s">
        <v>751</v>
      </c>
      <c r="N516" s="15" t="s">
        <v>752</v>
      </c>
      <c r="O516" s="15">
        <v>0</v>
      </c>
      <c r="P516" s="15" t="s">
        <v>177</v>
      </c>
      <c r="Q516" s="15" t="s">
        <v>514</v>
      </c>
      <c r="R516" s="15" t="s">
        <v>515</v>
      </c>
      <c r="S516" s="15" t="s">
        <v>516</v>
      </c>
      <c r="T516" s="15">
        <v>0</v>
      </c>
      <c r="U516" s="15" t="s">
        <v>517</v>
      </c>
      <c r="V516" s="15">
        <v>2523</v>
      </c>
      <c r="W516" s="15" t="s">
        <v>518</v>
      </c>
      <c r="X516" s="15">
        <v>8</v>
      </c>
      <c r="Y516" s="15" t="s">
        <v>519</v>
      </c>
      <c r="Z516" s="15">
        <v>28880</v>
      </c>
      <c r="AA516" s="15">
        <v>-1</v>
      </c>
      <c r="AB516" s="15" t="s">
        <v>129</v>
      </c>
      <c r="AD516" s="15">
        <v>28880</v>
      </c>
      <c r="AF516" s="15">
        <v>11993</v>
      </c>
      <c r="AH516" s="15">
        <v>11993</v>
      </c>
      <c r="AI516" s="15">
        <v>0</v>
      </c>
    </row>
    <row r="517" spans="1:35">
      <c r="A517" s="15" t="s">
        <v>594</v>
      </c>
      <c r="B517" s="15">
        <v>2013</v>
      </c>
      <c r="C517" s="15">
        <v>2013</v>
      </c>
      <c r="D517" s="15">
        <v>2013</v>
      </c>
      <c r="E517" s="15">
        <v>4</v>
      </c>
      <c r="F517" s="15">
        <v>0</v>
      </c>
      <c r="G517" s="15">
        <v>0</v>
      </c>
      <c r="H517" s="15" t="s">
        <v>510</v>
      </c>
      <c r="I517" s="15">
        <v>251</v>
      </c>
      <c r="J517" s="15" t="s">
        <v>113</v>
      </c>
      <c r="K517" s="15" t="s">
        <v>583</v>
      </c>
      <c r="L517" s="15">
        <v>76</v>
      </c>
      <c r="M517" s="15" t="s">
        <v>538</v>
      </c>
      <c r="N517" s="15" t="s">
        <v>539</v>
      </c>
      <c r="O517" s="15">
        <v>0</v>
      </c>
      <c r="P517" s="15" t="s">
        <v>177</v>
      </c>
      <c r="Q517" s="15" t="s">
        <v>514</v>
      </c>
      <c r="R517" s="15" t="s">
        <v>515</v>
      </c>
      <c r="S517" s="15" t="s">
        <v>516</v>
      </c>
      <c r="T517" s="15">
        <v>0</v>
      </c>
      <c r="U517" s="15" t="s">
        <v>517</v>
      </c>
      <c r="V517" s="15">
        <v>2523</v>
      </c>
      <c r="W517" s="15" t="s">
        <v>518</v>
      </c>
      <c r="X517" s="15">
        <v>8</v>
      </c>
      <c r="Y517" s="15" t="s">
        <v>519</v>
      </c>
      <c r="Z517" s="15">
        <v>10735892</v>
      </c>
      <c r="AA517" s="15">
        <v>-1</v>
      </c>
      <c r="AB517" s="15" t="s">
        <v>129</v>
      </c>
      <c r="AD517" s="15">
        <v>10735892</v>
      </c>
      <c r="AF517" s="15">
        <v>3956617</v>
      </c>
      <c r="AH517" s="15">
        <v>3956617</v>
      </c>
      <c r="AI517" s="15">
        <v>0</v>
      </c>
    </row>
    <row r="518" spans="1:35">
      <c r="A518" s="15" t="s">
        <v>594</v>
      </c>
      <c r="B518" s="15">
        <v>2013</v>
      </c>
      <c r="C518" s="15">
        <v>2013</v>
      </c>
      <c r="D518" s="15">
        <v>2013</v>
      </c>
      <c r="E518" s="15">
        <v>4</v>
      </c>
      <c r="F518" s="15">
        <v>0</v>
      </c>
      <c r="G518" s="15">
        <v>0</v>
      </c>
      <c r="H518" s="15" t="s">
        <v>510</v>
      </c>
      <c r="I518" s="15">
        <v>251</v>
      </c>
      <c r="J518" s="15" t="s">
        <v>113</v>
      </c>
      <c r="K518" s="15" t="s">
        <v>583</v>
      </c>
      <c r="L518" s="15">
        <v>699</v>
      </c>
      <c r="M518" s="15" t="s">
        <v>585</v>
      </c>
      <c r="N518" s="15" t="s">
        <v>586</v>
      </c>
      <c r="O518" s="15">
        <v>0</v>
      </c>
      <c r="P518" s="15" t="s">
        <v>177</v>
      </c>
      <c r="Q518" s="15" t="s">
        <v>514</v>
      </c>
      <c r="R518" s="15" t="s">
        <v>515</v>
      </c>
      <c r="S518" s="15" t="s">
        <v>516</v>
      </c>
      <c r="T518" s="15">
        <v>0</v>
      </c>
      <c r="U518" s="15" t="s">
        <v>517</v>
      </c>
      <c r="V518" s="15">
        <v>2523</v>
      </c>
      <c r="W518" s="15" t="s">
        <v>518</v>
      </c>
      <c r="X518" s="15">
        <v>8</v>
      </c>
      <c r="Y518" s="15" t="s">
        <v>519</v>
      </c>
      <c r="Z518" s="15">
        <v>117025</v>
      </c>
      <c r="AA518" s="15">
        <v>-1</v>
      </c>
      <c r="AB518" s="15" t="s">
        <v>129</v>
      </c>
      <c r="AD518" s="15">
        <v>117025</v>
      </c>
      <c r="AF518" s="15">
        <v>29900</v>
      </c>
      <c r="AH518" s="15">
        <v>29900</v>
      </c>
      <c r="AI518" s="15">
        <v>0</v>
      </c>
    </row>
    <row r="519" spans="1:35">
      <c r="A519" s="15" t="s">
        <v>594</v>
      </c>
      <c r="B519" s="15">
        <v>2013</v>
      </c>
      <c r="C519" s="15">
        <v>2013</v>
      </c>
      <c r="D519" s="15">
        <v>2013</v>
      </c>
      <c r="E519" s="15">
        <v>4</v>
      </c>
      <c r="F519" s="15">
        <v>0</v>
      </c>
      <c r="G519" s="15">
        <v>0</v>
      </c>
      <c r="H519" s="15" t="s">
        <v>510</v>
      </c>
      <c r="I519" s="15">
        <v>251</v>
      </c>
      <c r="J519" s="15" t="s">
        <v>113</v>
      </c>
      <c r="K519" s="15" t="s">
        <v>583</v>
      </c>
      <c r="L519" s="15">
        <v>410</v>
      </c>
      <c r="M519" s="15" t="s">
        <v>550</v>
      </c>
      <c r="N519" s="15" t="s">
        <v>551</v>
      </c>
      <c r="O519" s="15">
        <v>0</v>
      </c>
      <c r="P519" s="15" t="s">
        <v>177</v>
      </c>
      <c r="Q519" s="15" t="s">
        <v>514</v>
      </c>
      <c r="R519" s="15" t="s">
        <v>515</v>
      </c>
      <c r="S519" s="15" t="s">
        <v>516</v>
      </c>
      <c r="T519" s="15">
        <v>0</v>
      </c>
      <c r="U519" s="15" t="s">
        <v>517</v>
      </c>
      <c r="V519" s="15">
        <v>2523</v>
      </c>
      <c r="W519" s="15" t="s">
        <v>518</v>
      </c>
      <c r="X519" s="15">
        <v>8</v>
      </c>
      <c r="Y519" s="15" t="s">
        <v>519</v>
      </c>
      <c r="Z519" s="15">
        <v>339</v>
      </c>
      <c r="AA519" s="15">
        <v>-1</v>
      </c>
      <c r="AB519" s="15" t="s">
        <v>129</v>
      </c>
      <c r="AD519" s="15">
        <v>339</v>
      </c>
      <c r="AF519" s="15">
        <v>531</v>
      </c>
      <c r="AH519" s="15">
        <v>531</v>
      </c>
      <c r="AI519" s="15">
        <v>0</v>
      </c>
    </row>
    <row r="520" spans="1:35">
      <c r="A520" s="15" t="s">
        <v>594</v>
      </c>
      <c r="B520" s="15">
        <v>2013</v>
      </c>
      <c r="C520" s="15">
        <v>2013</v>
      </c>
      <c r="D520" s="15">
        <v>2013</v>
      </c>
      <c r="E520" s="15">
        <v>4</v>
      </c>
      <c r="F520" s="15">
        <v>0</v>
      </c>
      <c r="G520" s="15">
        <v>0</v>
      </c>
      <c r="H520" s="15" t="s">
        <v>510</v>
      </c>
      <c r="I520" s="15">
        <v>251</v>
      </c>
      <c r="J520" s="15" t="s">
        <v>113</v>
      </c>
      <c r="K520" s="15" t="s">
        <v>583</v>
      </c>
      <c r="L520" s="15">
        <v>266</v>
      </c>
      <c r="M520" s="15" t="s">
        <v>664</v>
      </c>
      <c r="N520" s="15" t="s">
        <v>665</v>
      </c>
      <c r="O520" s="15">
        <v>0</v>
      </c>
      <c r="P520" s="15" t="s">
        <v>177</v>
      </c>
      <c r="Q520" s="15" t="s">
        <v>514</v>
      </c>
      <c r="R520" s="15" t="s">
        <v>515</v>
      </c>
      <c r="S520" s="15" t="s">
        <v>516</v>
      </c>
      <c r="T520" s="15">
        <v>0</v>
      </c>
      <c r="U520" s="15" t="s">
        <v>517</v>
      </c>
      <c r="V520" s="15">
        <v>2523</v>
      </c>
      <c r="W520" s="15" t="s">
        <v>518</v>
      </c>
      <c r="X520" s="15">
        <v>8</v>
      </c>
      <c r="Y520" s="15" t="s">
        <v>519</v>
      </c>
      <c r="Z520" s="15">
        <v>50650</v>
      </c>
      <c r="AA520" s="15">
        <v>-1</v>
      </c>
      <c r="AB520" s="15" t="s">
        <v>129</v>
      </c>
      <c r="AD520" s="15">
        <v>50650</v>
      </c>
      <c r="AF520" s="15">
        <v>9307</v>
      </c>
      <c r="AH520" s="15">
        <v>9307</v>
      </c>
      <c r="AI520" s="15">
        <v>0</v>
      </c>
    </row>
    <row r="521" spans="1:35">
      <c r="A521" s="15" t="s">
        <v>594</v>
      </c>
      <c r="B521" s="15">
        <v>2013</v>
      </c>
      <c r="C521" s="15">
        <v>2013</v>
      </c>
      <c r="D521" s="15">
        <v>2013</v>
      </c>
      <c r="E521" s="15">
        <v>4</v>
      </c>
      <c r="F521" s="15">
        <v>0</v>
      </c>
      <c r="G521" s="15">
        <v>0</v>
      </c>
      <c r="H521" s="15" t="s">
        <v>510</v>
      </c>
      <c r="I521" s="15">
        <v>251</v>
      </c>
      <c r="J521" s="15" t="s">
        <v>113</v>
      </c>
      <c r="K521" s="15" t="s">
        <v>583</v>
      </c>
      <c r="L521" s="15">
        <v>540</v>
      </c>
      <c r="M521" s="15" t="s">
        <v>552</v>
      </c>
      <c r="N521" s="15" t="s">
        <v>553</v>
      </c>
      <c r="O521" s="15">
        <v>0</v>
      </c>
      <c r="P521" s="15" t="s">
        <v>177</v>
      </c>
      <c r="Q521" s="15" t="s">
        <v>514</v>
      </c>
      <c r="R521" s="15" t="s">
        <v>515</v>
      </c>
      <c r="S521" s="15" t="s">
        <v>516</v>
      </c>
      <c r="T521" s="15">
        <v>0</v>
      </c>
      <c r="U521" s="15" t="s">
        <v>517</v>
      </c>
      <c r="V521" s="15">
        <v>2523</v>
      </c>
      <c r="W521" s="15" t="s">
        <v>518</v>
      </c>
      <c r="X521" s="15">
        <v>8</v>
      </c>
      <c r="Y521" s="15" t="s">
        <v>519</v>
      </c>
      <c r="Z521" s="15">
        <v>20977</v>
      </c>
      <c r="AA521" s="15">
        <v>-1</v>
      </c>
      <c r="AB521" s="15" t="s">
        <v>129</v>
      </c>
      <c r="AD521" s="15">
        <v>20977</v>
      </c>
      <c r="AF521" s="15">
        <v>11195</v>
      </c>
      <c r="AH521" s="15">
        <v>11195</v>
      </c>
      <c r="AI521" s="15">
        <v>0</v>
      </c>
    </row>
    <row r="522" spans="1:35">
      <c r="A522" s="15" t="s">
        <v>594</v>
      </c>
      <c r="B522" s="15">
        <v>2013</v>
      </c>
      <c r="C522" s="15">
        <v>2013</v>
      </c>
      <c r="D522" s="15">
        <v>2013</v>
      </c>
      <c r="E522" s="15">
        <v>4</v>
      </c>
      <c r="F522" s="15">
        <v>0</v>
      </c>
      <c r="G522" s="15">
        <v>0</v>
      </c>
      <c r="H522" s="15" t="s">
        <v>510</v>
      </c>
      <c r="I522" s="15">
        <v>251</v>
      </c>
      <c r="J522" s="15" t="s">
        <v>113</v>
      </c>
      <c r="K522" s="15" t="s">
        <v>583</v>
      </c>
      <c r="L522" s="15">
        <v>784</v>
      </c>
      <c r="M522" s="15" t="s">
        <v>186</v>
      </c>
      <c r="N522" s="15" t="s">
        <v>618</v>
      </c>
      <c r="O522" s="15">
        <v>0</v>
      </c>
      <c r="P522" s="15" t="s">
        <v>177</v>
      </c>
      <c r="Q522" s="15" t="s">
        <v>514</v>
      </c>
      <c r="R522" s="15" t="s">
        <v>515</v>
      </c>
      <c r="S522" s="15" t="s">
        <v>516</v>
      </c>
      <c r="T522" s="15">
        <v>0</v>
      </c>
      <c r="U522" s="15" t="s">
        <v>517</v>
      </c>
      <c r="V522" s="15">
        <v>2523</v>
      </c>
      <c r="W522" s="15" t="s">
        <v>518</v>
      </c>
      <c r="X522" s="15">
        <v>8</v>
      </c>
      <c r="Y522" s="15" t="s">
        <v>519</v>
      </c>
      <c r="Z522" s="15">
        <v>860873</v>
      </c>
      <c r="AA522" s="15">
        <v>-1</v>
      </c>
      <c r="AB522" s="15" t="s">
        <v>129</v>
      </c>
      <c r="AD522" s="15">
        <v>860873</v>
      </c>
      <c r="AF522" s="15">
        <v>614351</v>
      </c>
      <c r="AH522" s="15">
        <v>614351</v>
      </c>
      <c r="AI522" s="15">
        <v>0</v>
      </c>
    </row>
    <row r="523" spans="1:35">
      <c r="A523" s="15" t="s">
        <v>594</v>
      </c>
      <c r="B523" s="15">
        <v>2013</v>
      </c>
      <c r="C523" s="15">
        <v>2013</v>
      </c>
      <c r="D523" s="15">
        <v>2013</v>
      </c>
      <c r="E523" s="15">
        <v>4</v>
      </c>
      <c r="F523" s="15">
        <v>0</v>
      </c>
      <c r="G523" s="15">
        <v>0</v>
      </c>
      <c r="H523" s="15" t="s">
        <v>510</v>
      </c>
      <c r="I523" s="15">
        <v>251</v>
      </c>
      <c r="J523" s="15" t="s">
        <v>113</v>
      </c>
      <c r="K523" s="15" t="s">
        <v>583</v>
      </c>
      <c r="L523" s="15">
        <v>124</v>
      </c>
      <c r="M523" s="15" t="s">
        <v>542</v>
      </c>
      <c r="N523" s="15" t="s">
        <v>543</v>
      </c>
      <c r="O523" s="15">
        <v>0</v>
      </c>
      <c r="P523" s="15" t="s">
        <v>177</v>
      </c>
      <c r="Q523" s="15" t="s">
        <v>514</v>
      </c>
      <c r="R523" s="15" t="s">
        <v>515</v>
      </c>
      <c r="S523" s="15" t="s">
        <v>516</v>
      </c>
      <c r="T523" s="15">
        <v>0</v>
      </c>
      <c r="U523" s="15" t="s">
        <v>517</v>
      </c>
      <c r="V523" s="15">
        <v>2523</v>
      </c>
      <c r="W523" s="15" t="s">
        <v>518</v>
      </c>
      <c r="X523" s="15">
        <v>8</v>
      </c>
      <c r="Y523" s="15" t="s">
        <v>519</v>
      </c>
      <c r="Z523" s="15">
        <v>62280</v>
      </c>
      <c r="AA523" s="15">
        <v>-1</v>
      </c>
      <c r="AB523" s="15" t="s">
        <v>129</v>
      </c>
      <c r="AD523" s="15">
        <v>62280</v>
      </c>
      <c r="AF523" s="15">
        <v>46370</v>
      </c>
      <c r="AH523" s="15">
        <v>46370</v>
      </c>
      <c r="AI523" s="15">
        <v>0</v>
      </c>
    </row>
    <row r="524" spans="1:35">
      <c r="A524" s="15" t="s">
        <v>594</v>
      </c>
      <c r="B524" s="15">
        <v>2013</v>
      </c>
      <c r="C524" s="15">
        <v>2013</v>
      </c>
      <c r="D524" s="15">
        <v>2013</v>
      </c>
      <c r="E524" s="15">
        <v>4</v>
      </c>
      <c r="F524" s="15">
        <v>0</v>
      </c>
      <c r="G524" s="15">
        <v>0</v>
      </c>
      <c r="H524" s="15" t="s">
        <v>510</v>
      </c>
      <c r="I524" s="15">
        <v>251</v>
      </c>
      <c r="J524" s="15" t="s">
        <v>113</v>
      </c>
      <c r="K524" s="15" t="s">
        <v>583</v>
      </c>
      <c r="L524" s="15">
        <v>12</v>
      </c>
      <c r="M524" s="15" t="s">
        <v>666</v>
      </c>
      <c r="N524" s="15" t="s">
        <v>667</v>
      </c>
      <c r="O524" s="15">
        <v>0</v>
      </c>
      <c r="P524" s="15" t="s">
        <v>177</v>
      </c>
      <c r="Q524" s="15" t="s">
        <v>514</v>
      </c>
      <c r="R524" s="15" t="s">
        <v>515</v>
      </c>
      <c r="S524" s="15" t="s">
        <v>516</v>
      </c>
      <c r="T524" s="15">
        <v>0</v>
      </c>
      <c r="U524" s="15" t="s">
        <v>517</v>
      </c>
      <c r="V524" s="15">
        <v>2523</v>
      </c>
      <c r="W524" s="15" t="s">
        <v>518</v>
      </c>
      <c r="X524" s="15">
        <v>8</v>
      </c>
      <c r="Y524" s="15" t="s">
        <v>519</v>
      </c>
      <c r="Z524" s="15">
        <v>13421905</v>
      </c>
      <c r="AA524" s="15">
        <v>-1</v>
      </c>
      <c r="AB524" s="15" t="s">
        <v>129</v>
      </c>
      <c r="AD524" s="15">
        <v>13421905</v>
      </c>
      <c r="AF524" s="15">
        <v>1300778</v>
      </c>
      <c r="AH524" s="15">
        <v>1300778</v>
      </c>
      <c r="AI524" s="15">
        <v>0</v>
      </c>
    </row>
    <row r="525" spans="1:35">
      <c r="A525" s="15" t="s">
        <v>594</v>
      </c>
      <c r="B525" s="15">
        <v>2013</v>
      </c>
      <c r="C525" s="15">
        <v>2013</v>
      </c>
      <c r="D525" s="15">
        <v>2013</v>
      </c>
      <c r="E525" s="15">
        <v>4</v>
      </c>
      <c r="F525" s="15">
        <v>0</v>
      </c>
      <c r="G525" s="15">
        <v>0</v>
      </c>
      <c r="H525" s="15" t="s">
        <v>510</v>
      </c>
      <c r="I525" s="15">
        <v>251</v>
      </c>
      <c r="J525" s="15" t="s">
        <v>113</v>
      </c>
      <c r="K525" s="15" t="s">
        <v>583</v>
      </c>
      <c r="L525" s="15">
        <v>643</v>
      </c>
      <c r="M525" s="15" t="s">
        <v>670</v>
      </c>
      <c r="N525" s="15" t="s">
        <v>671</v>
      </c>
      <c r="O525" s="15">
        <v>0</v>
      </c>
      <c r="P525" s="15" t="s">
        <v>177</v>
      </c>
      <c r="Q525" s="15" t="s">
        <v>514</v>
      </c>
      <c r="R525" s="15" t="s">
        <v>515</v>
      </c>
      <c r="S525" s="15" t="s">
        <v>516</v>
      </c>
      <c r="T525" s="15">
        <v>0</v>
      </c>
      <c r="U525" s="15" t="s">
        <v>517</v>
      </c>
      <c r="V525" s="15">
        <v>2523</v>
      </c>
      <c r="W525" s="15" t="s">
        <v>518</v>
      </c>
      <c r="X525" s="15">
        <v>8</v>
      </c>
      <c r="Y525" s="15" t="s">
        <v>519</v>
      </c>
      <c r="Z525" s="15">
        <v>98893</v>
      </c>
      <c r="AA525" s="15">
        <v>-1</v>
      </c>
      <c r="AB525" s="15" t="s">
        <v>129</v>
      </c>
      <c r="AD525" s="15">
        <v>98893</v>
      </c>
      <c r="AF525" s="15">
        <v>225515</v>
      </c>
      <c r="AH525" s="15">
        <v>225515</v>
      </c>
      <c r="AI525" s="15">
        <v>0</v>
      </c>
    </row>
    <row r="526" spans="1:35">
      <c r="A526" s="15" t="s">
        <v>594</v>
      </c>
      <c r="B526" s="15">
        <v>2013</v>
      </c>
      <c r="C526" s="15">
        <v>2013</v>
      </c>
      <c r="D526" s="15">
        <v>2013</v>
      </c>
      <c r="E526" s="15">
        <v>4</v>
      </c>
      <c r="F526" s="15">
        <v>0</v>
      </c>
      <c r="G526" s="15">
        <v>0</v>
      </c>
      <c r="H526" s="15" t="s">
        <v>510</v>
      </c>
      <c r="I526" s="15">
        <v>251</v>
      </c>
      <c r="J526" s="15" t="s">
        <v>113</v>
      </c>
      <c r="K526" s="15" t="s">
        <v>583</v>
      </c>
      <c r="L526" s="15">
        <v>100</v>
      </c>
      <c r="M526" s="15" t="s">
        <v>668</v>
      </c>
      <c r="N526" s="15" t="s">
        <v>669</v>
      </c>
      <c r="O526" s="15">
        <v>0</v>
      </c>
      <c r="P526" s="15" t="s">
        <v>177</v>
      </c>
      <c r="Q526" s="15" t="s">
        <v>514</v>
      </c>
      <c r="R526" s="15" t="s">
        <v>515</v>
      </c>
      <c r="S526" s="15" t="s">
        <v>516</v>
      </c>
      <c r="T526" s="15">
        <v>0</v>
      </c>
      <c r="U526" s="15" t="s">
        <v>517</v>
      </c>
      <c r="V526" s="15">
        <v>2523</v>
      </c>
      <c r="W526" s="15" t="s">
        <v>518</v>
      </c>
      <c r="X526" s="15">
        <v>8</v>
      </c>
      <c r="Y526" s="15" t="s">
        <v>519</v>
      </c>
      <c r="Z526" s="15">
        <v>1800</v>
      </c>
      <c r="AA526" s="15">
        <v>-1</v>
      </c>
      <c r="AB526" s="15" t="s">
        <v>129</v>
      </c>
      <c r="AD526" s="15">
        <v>1800</v>
      </c>
      <c r="AF526" s="15">
        <v>482</v>
      </c>
      <c r="AH526" s="15">
        <v>482</v>
      </c>
      <c r="AI526" s="15">
        <v>0</v>
      </c>
    </row>
    <row r="527" spans="1:35">
      <c r="A527" s="15" t="s">
        <v>594</v>
      </c>
      <c r="B527" s="15">
        <v>2013</v>
      </c>
      <c r="C527" s="15">
        <v>2013</v>
      </c>
      <c r="D527" s="15">
        <v>2013</v>
      </c>
      <c r="E527" s="15">
        <v>4</v>
      </c>
      <c r="F527" s="15">
        <v>0</v>
      </c>
      <c r="G527" s="15">
        <v>0</v>
      </c>
      <c r="H527" s="15" t="s">
        <v>510</v>
      </c>
      <c r="I527" s="15">
        <v>251</v>
      </c>
      <c r="J527" s="15" t="s">
        <v>113</v>
      </c>
      <c r="K527" s="15" t="s">
        <v>583</v>
      </c>
      <c r="L527" s="15">
        <v>392</v>
      </c>
      <c r="M527" s="15" t="s">
        <v>223</v>
      </c>
      <c r="N527" s="15" t="s">
        <v>584</v>
      </c>
      <c r="O527" s="15">
        <v>0</v>
      </c>
      <c r="P527" s="15" t="s">
        <v>177</v>
      </c>
      <c r="Q527" s="15" t="s">
        <v>514</v>
      </c>
      <c r="R527" s="15" t="s">
        <v>515</v>
      </c>
      <c r="S527" s="15" t="s">
        <v>516</v>
      </c>
      <c r="T527" s="15">
        <v>0</v>
      </c>
      <c r="U527" s="15" t="s">
        <v>517</v>
      </c>
      <c r="V527" s="15">
        <v>2523</v>
      </c>
      <c r="W527" s="15" t="s">
        <v>518</v>
      </c>
      <c r="X527" s="15">
        <v>8</v>
      </c>
      <c r="Y527" s="15" t="s">
        <v>519</v>
      </c>
      <c r="Z527" s="15">
        <v>161575</v>
      </c>
      <c r="AA527" s="15">
        <v>-1</v>
      </c>
      <c r="AB527" s="15" t="s">
        <v>129</v>
      </c>
      <c r="AD527" s="15">
        <v>161575</v>
      </c>
      <c r="AF527" s="15">
        <v>76950</v>
      </c>
      <c r="AH527" s="15">
        <v>76950</v>
      </c>
      <c r="AI527" s="15">
        <v>0</v>
      </c>
    </row>
    <row r="528" spans="1:35">
      <c r="A528" s="15" t="s">
        <v>594</v>
      </c>
      <c r="B528" s="15">
        <v>2013</v>
      </c>
      <c r="C528" s="15">
        <v>2013</v>
      </c>
      <c r="D528" s="15">
        <v>2013</v>
      </c>
      <c r="E528" s="15">
        <v>4</v>
      </c>
      <c r="F528" s="15">
        <v>0</v>
      </c>
      <c r="G528" s="15">
        <v>0</v>
      </c>
      <c r="H528" s="15" t="s">
        <v>510</v>
      </c>
      <c r="I528" s="15">
        <v>251</v>
      </c>
      <c r="J528" s="15" t="s">
        <v>113</v>
      </c>
      <c r="K528" s="15" t="s">
        <v>583</v>
      </c>
      <c r="L528" s="15">
        <v>792</v>
      </c>
      <c r="M528" s="15" t="s">
        <v>217</v>
      </c>
      <c r="N528" s="15" t="s">
        <v>573</v>
      </c>
      <c r="O528" s="15">
        <v>0</v>
      </c>
      <c r="P528" s="15" t="s">
        <v>177</v>
      </c>
      <c r="Q528" s="15" t="s">
        <v>514</v>
      </c>
      <c r="R528" s="15" t="s">
        <v>515</v>
      </c>
      <c r="S528" s="15" t="s">
        <v>516</v>
      </c>
      <c r="T528" s="15">
        <v>0</v>
      </c>
      <c r="U528" s="15" t="s">
        <v>517</v>
      </c>
      <c r="V528" s="15">
        <v>2523</v>
      </c>
      <c r="W528" s="15" t="s">
        <v>518</v>
      </c>
      <c r="X528" s="15">
        <v>8</v>
      </c>
      <c r="Y528" s="15" t="s">
        <v>519</v>
      </c>
      <c r="Z528" s="15">
        <v>662600</v>
      </c>
      <c r="AA528" s="15">
        <v>-1</v>
      </c>
      <c r="AB528" s="15" t="s">
        <v>129</v>
      </c>
      <c r="AD528" s="15">
        <v>662600</v>
      </c>
      <c r="AF528" s="15">
        <v>451753</v>
      </c>
      <c r="AH528" s="15">
        <v>451753</v>
      </c>
      <c r="AI528" s="15">
        <v>0</v>
      </c>
    </row>
    <row r="529" spans="1:35">
      <c r="A529" s="15" t="s">
        <v>594</v>
      </c>
      <c r="B529" s="15">
        <v>2013</v>
      </c>
      <c r="C529" s="15">
        <v>2013</v>
      </c>
      <c r="D529" s="15">
        <v>2013</v>
      </c>
      <c r="E529" s="15">
        <v>4</v>
      </c>
      <c r="F529" s="15">
        <v>0</v>
      </c>
      <c r="G529" s="15">
        <v>0</v>
      </c>
      <c r="H529" s="15" t="s">
        <v>510</v>
      </c>
      <c r="I529" s="15">
        <v>251</v>
      </c>
      <c r="J529" s="15" t="s">
        <v>113</v>
      </c>
      <c r="K529" s="15" t="s">
        <v>583</v>
      </c>
      <c r="L529" s="15">
        <v>246</v>
      </c>
      <c r="M529" s="15" t="s">
        <v>678</v>
      </c>
      <c r="N529" s="15" t="s">
        <v>679</v>
      </c>
      <c r="O529" s="15">
        <v>0</v>
      </c>
      <c r="P529" s="15" t="s">
        <v>177</v>
      </c>
      <c r="Q529" s="15" t="s">
        <v>514</v>
      </c>
      <c r="R529" s="15" t="s">
        <v>515</v>
      </c>
      <c r="S529" s="15" t="s">
        <v>516</v>
      </c>
      <c r="T529" s="15">
        <v>0</v>
      </c>
      <c r="U529" s="15" t="s">
        <v>517</v>
      </c>
      <c r="V529" s="15">
        <v>2523</v>
      </c>
      <c r="W529" s="15" t="s">
        <v>518</v>
      </c>
      <c r="X529" s="15">
        <v>8</v>
      </c>
      <c r="Y529" s="15" t="s">
        <v>519</v>
      </c>
      <c r="Z529" s="15">
        <v>514140</v>
      </c>
      <c r="AA529" s="15">
        <v>-1</v>
      </c>
      <c r="AB529" s="15" t="s">
        <v>129</v>
      </c>
      <c r="AD529" s="15">
        <v>514140</v>
      </c>
      <c r="AF529" s="15">
        <v>495920</v>
      </c>
      <c r="AH529" s="15">
        <v>495920</v>
      </c>
      <c r="AI529" s="15">
        <v>0</v>
      </c>
    </row>
    <row r="530" spans="1:35">
      <c r="A530" s="15" t="s">
        <v>594</v>
      </c>
      <c r="B530" s="15">
        <v>2013</v>
      </c>
      <c r="C530" s="15">
        <v>2013</v>
      </c>
      <c r="D530" s="15">
        <v>2013</v>
      </c>
      <c r="E530" s="15">
        <v>4</v>
      </c>
      <c r="F530" s="15">
        <v>0</v>
      </c>
      <c r="G530" s="15">
        <v>0</v>
      </c>
      <c r="H530" s="15" t="s">
        <v>510</v>
      </c>
      <c r="I530" s="15">
        <v>251</v>
      </c>
      <c r="J530" s="15" t="s">
        <v>113</v>
      </c>
      <c r="K530" s="15" t="s">
        <v>583</v>
      </c>
      <c r="L530" s="15">
        <v>372</v>
      </c>
      <c r="M530" s="15" t="s">
        <v>676</v>
      </c>
      <c r="N530" s="15" t="s">
        <v>677</v>
      </c>
      <c r="O530" s="15">
        <v>0</v>
      </c>
      <c r="P530" s="15" t="s">
        <v>177</v>
      </c>
      <c r="Q530" s="15" t="s">
        <v>514</v>
      </c>
      <c r="R530" s="15" t="s">
        <v>515</v>
      </c>
      <c r="S530" s="15" t="s">
        <v>516</v>
      </c>
      <c r="T530" s="15">
        <v>0</v>
      </c>
      <c r="U530" s="15" t="s">
        <v>517</v>
      </c>
      <c r="V530" s="15">
        <v>2523</v>
      </c>
      <c r="W530" s="15" t="s">
        <v>518</v>
      </c>
      <c r="X530" s="15">
        <v>8</v>
      </c>
      <c r="Y530" s="15" t="s">
        <v>519</v>
      </c>
      <c r="Z530" s="15">
        <v>123200</v>
      </c>
      <c r="AA530" s="15">
        <v>-1</v>
      </c>
      <c r="AB530" s="15" t="s">
        <v>129</v>
      </c>
      <c r="AD530" s="15">
        <v>123200</v>
      </c>
      <c r="AF530" s="15">
        <v>68871</v>
      </c>
      <c r="AH530" s="15">
        <v>68871</v>
      </c>
      <c r="AI530" s="15">
        <v>0</v>
      </c>
    </row>
    <row r="531" spans="1:35">
      <c r="A531" s="15" t="s">
        <v>594</v>
      </c>
      <c r="B531" s="15">
        <v>2013</v>
      </c>
      <c r="C531" s="15">
        <v>2013</v>
      </c>
      <c r="D531" s="15">
        <v>2013</v>
      </c>
      <c r="E531" s="15">
        <v>4</v>
      </c>
      <c r="F531" s="15">
        <v>0</v>
      </c>
      <c r="G531" s="15">
        <v>0</v>
      </c>
      <c r="H531" s="15" t="s">
        <v>510</v>
      </c>
      <c r="I531" s="15">
        <v>251</v>
      </c>
      <c r="J531" s="15" t="s">
        <v>113</v>
      </c>
      <c r="K531" s="15" t="s">
        <v>583</v>
      </c>
      <c r="L531" s="15">
        <v>156</v>
      </c>
      <c r="M531" s="15" t="s">
        <v>183</v>
      </c>
      <c r="N531" s="15" t="s">
        <v>562</v>
      </c>
      <c r="O531" s="15">
        <v>0</v>
      </c>
      <c r="P531" s="15" t="s">
        <v>177</v>
      </c>
      <c r="Q531" s="15" t="s">
        <v>514</v>
      </c>
      <c r="R531" s="15" t="s">
        <v>515</v>
      </c>
      <c r="S531" s="15" t="s">
        <v>516</v>
      </c>
      <c r="T531" s="15">
        <v>0</v>
      </c>
      <c r="U531" s="15" t="s">
        <v>517</v>
      </c>
      <c r="V531" s="15">
        <v>2523</v>
      </c>
      <c r="W531" s="15" t="s">
        <v>518</v>
      </c>
      <c r="X531" s="15">
        <v>8</v>
      </c>
      <c r="Y531" s="15" t="s">
        <v>519</v>
      </c>
      <c r="Z531" s="15">
        <v>72530</v>
      </c>
      <c r="AA531" s="15">
        <v>-1</v>
      </c>
      <c r="AB531" s="15" t="s">
        <v>129</v>
      </c>
      <c r="AD531" s="15">
        <v>72530</v>
      </c>
      <c r="AF531" s="15">
        <v>25517</v>
      </c>
      <c r="AH531" s="15">
        <v>25517</v>
      </c>
      <c r="AI531" s="15">
        <v>0</v>
      </c>
    </row>
    <row r="532" spans="1:35">
      <c r="A532" s="15" t="s">
        <v>594</v>
      </c>
      <c r="B532" s="15">
        <v>2013</v>
      </c>
      <c r="C532" s="15">
        <v>2013</v>
      </c>
      <c r="D532" s="15">
        <v>2013</v>
      </c>
      <c r="E532" s="15">
        <v>4</v>
      </c>
      <c r="F532" s="15">
        <v>0</v>
      </c>
      <c r="G532" s="15">
        <v>0</v>
      </c>
      <c r="H532" s="15" t="s">
        <v>510</v>
      </c>
      <c r="I532" s="15">
        <v>251</v>
      </c>
      <c r="J532" s="15" t="s">
        <v>113</v>
      </c>
      <c r="K532" s="15" t="s">
        <v>583</v>
      </c>
      <c r="L532" s="15">
        <v>0</v>
      </c>
      <c r="M532" s="15" t="s">
        <v>177</v>
      </c>
      <c r="N532" s="15" t="s">
        <v>514</v>
      </c>
      <c r="O532" s="15">
        <v>0</v>
      </c>
      <c r="P532" s="15" t="s">
        <v>177</v>
      </c>
      <c r="Q532" s="15" t="s">
        <v>514</v>
      </c>
      <c r="R532" s="15" t="s">
        <v>515</v>
      </c>
      <c r="S532" s="15" t="s">
        <v>516</v>
      </c>
      <c r="T532" s="15">
        <v>0</v>
      </c>
      <c r="U532" s="15" t="s">
        <v>517</v>
      </c>
      <c r="V532" s="15">
        <v>2523</v>
      </c>
      <c r="W532" s="15" t="s">
        <v>518</v>
      </c>
      <c r="X532" s="15">
        <v>8</v>
      </c>
      <c r="Y532" s="15" t="s">
        <v>519</v>
      </c>
      <c r="Z532" s="15">
        <v>1115327706</v>
      </c>
      <c r="AA532" s="15">
        <v>-1</v>
      </c>
      <c r="AB532" s="15" t="s">
        <v>129</v>
      </c>
      <c r="AD532" s="15">
        <v>1115327706</v>
      </c>
      <c r="AF532" s="15">
        <v>149430334</v>
      </c>
      <c r="AH532" s="15">
        <v>149430334</v>
      </c>
      <c r="AI532" s="15">
        <v>0</v>
      </c>
    </row>
    <row r="533" spans="1:35">
      <c r="A533" s="15" t="s">
        <v>594</v>
      </c>
      <c r="B533" s="15">
        <v>2013</v>
      </c>
      <c r="C533" s="15">
        <v>2013</v>
      </c>
      <c r="D533" s="15">
        <v>2013</v>
      </c>
      <c r="E533" s="15">
        <v>4</v>
      </c>
      <c r="F533" s="15">
        <v>0</v>
      </c>
      <c r="G533" s="15">
        <v>0</v>
      </c>
      <c r="H533" s="15" t="s">
        <v>510</v>
      </c>
      <c r="I533" s="15">
        <v>251</v>
      </c>
      <c r="J533" s="15" t="s">
        <v>113</v>
      </c>
      <c r="K533" s="15" t="s">
        <v>583</v>
      </c>
      <c r="L533" s="15">
        <v>300</v>
      </c>
      <c r="M533" s="15" t="s">
        <v>680</v>
      </c>
      <c r="N533" s="15" t="s">
        <v>681</v>
      </c>
      <c r="O533" s="15">
        <v>0</v>
      </c>
      <c r="P533" s="15" t="s">
        <v>177</v>
      </c>
      <c r="Q533" s="15" t="s">
        <v>514</v>
      </c>
      <c r="R533" s="15" t="s">
        <v>515</v>
      </c>
      <c r="S533" s="15" t="s">
        <v>516</v>
      </c>
      <c r="T533" s="15">
        <v>0</v>
      </c>
      <c r="U533" s="15" t="s">
        <v>517</v>
      </c>
      <c r="V533" s="15">
        <v>2523</v>
      </c>
      <c r="W533" s="15" t="s">
        <v>518</v>
      </c>
      <c r="X533" s="15">
        <v>8</v>
      </c>
      <c r="Y533" s="15" t="s">
        <v>519</v>
      </c>
      <c r="Z533" s="15">
        <v>47310</v>
      </c>
      <c r="AA533" s="15">
        <v>-1</v>
      </c>
      <c r="AB533" s="15" t="s">
        <v>129</v>
      </c>
      <c r="AD533" s="15">
        <v>47310</v>
      </c>
      <c r="AF533" s="15">
        <v>28796</v>
      </c>
      <c r="AH533" s="15">
        <v>28796</v>
      </c>
      <c r="AI533" s="15">
        <v>0</v>
      </c>
    </row>
    <row r="534" spans="1:35">
      <c r="A534" s="15" t="s">
        <v>594</v>
      </c>
      <c r="B534" s="15">
        <v>2013</v>
      </c>
      <c r="C534" s="15">
        <v>2013</v>
      </c>
      <c r="D534" s="15">
        <v>2013</v>
      </c>
      <c r="E534" s="15">
        <v>4</v>
      </c>
      <c r="F534" s="15">
        <v>0</v>
      </c>
      <c r="G534" s="15">
        <v>0</v>
      </c>
      <c r="H534" s="15" t="s">
        <v>510</v>
      </c>
      <c r="I534" s="15">
        <v>251</v>
      </c>
      <c r="J534" s="15" t="s">
        <v>113</v>
      </c>
      <c r="K534" s="15" t="s">
        <v>583</v>
      </c>
      <c r="L534" s="15">
        <v>788</v>
      </c>
      <c r="M534" s="15" t="s">
        <v>729</v>
      </c>
      <c r="N534" s="15" t="s">
        <v>730</v>
      </c>
      <c r="O534" s="15">
        <v>0</v>
      </c>
      <c r="P534" s="15" t="s">
        <v>177</v>
      </c>
      <c r="Q534" s="15" t="s">
        <v>514</v>
      </c>
      <c r="R534" s="15" t="s">
        <v>515</v>
      </c>
      <c r="S534" s="15" t="s">
        <v>516</v>
      </c>
      <c r="T534" s="15">
        <v>0</v>
      </c>
      <c r="U534" s="15" t="s">
        <v>517</v>
      </c>
      <c r="V534" s="15">
        <v>2523</v>
      </c>
      <c r="W534" s="15" t="s">
        <v>518</v>
      </c>
      <c r="X534" s="15">
        <v>8</v>
      </c>
      <c r="Y534" s="15" t="s">
        <v>519</v>
      </c>
      <c r="Z534" s="15">
        <v>58968</v>
      </c>
      <c r="AA534" s="15">
        <v>-1</v>
      </c>
      <c r="AB534" s="15" t="s">
        <v>129</v>
      </c>
      <c r="AD534" s="15">
        <v>58968</v>
      </c>
      <c r="AF534" s="15">
        <v>27884</v>
      </c>
      <c r="AH534" s="15">
        <v>27884</v>
      </c>
      <c r="AI534" s="15">
        <v>0</v>
      </c>
    </row>
    <row r="535" spans="1:35">
      <c r="A535" s="15" t="s">
        <v>594</v>
      </c>
      <c r="B535" s="15">
        <v>2013</v>
      </c>
      <c r="C535" s="15">
        <v>2013</v>
      </c>
      <c r="D535" s="15">
        <v>2013</v>
      </c>
      <c r="E535" s="15">
        <v>4</v>
      </c>
      <c r="F535" s="15">
        <v>0</v>
      </c>
      <c r="G535" s="15">
        <v>0</v>
      </c>
      <c r="H535" s="15" t="s">
        <v>510</v>
      </c>
      <c r="I535" s="15">
        <v>251</v>
      </c>
      <c r="J535" s="15" t="s">
        <v>113</v>
      </c>
      <c r="K535" s="15" t="s">
        <v>583</v>
      </c>
      <c r="L535" s="15">
        <v>504</v>
      </c>
      <c r="M535" s="15" t="s">
        <v>686</v>
      </c>
      <c r="N535" s="15" t="s">
        <v>687</v>
      </c>
      <c r="O535" s="15">
        <v>0</v>
      </c>
      <c r="P535" s="15" t="s">
        <v>177</v>
      </c>
      <c r="Q535" s="15" t="s">
        <v>514</v>
      </c>
      <c r="R535" s="15" t="s">
        <v>515</v>
      </c>
      <c r="S535" s="15" t="s">
        <v>516</v>
      </c>
      <c r="T535" s="15">
        <v>0</v>
      </c>
      <c r="U535" s="15" t="s">
        <v>517</v>
      </c>
      <c r="V535" s="15">
        <v>2523</v>
      </c>
      <c r="W535" s="15" t="s">
        <v>518</v>
      </c>
      <c r="X535" s="15">
        <v>8</v>
      </c>
      <c r="Y535" s="15" t="s">
        <v>519</v>
      </c>
      <c r="Z535" s="15">
        <v>69510</v>
      </c>
      <c r="AA535" s="15">
        <v>-1</v>
      </c>
      <c r="AB535" s="15" t="s">
        <v>129</v>
      </c>
      <c r="AD535" s="15">
        <v>69510</v>
      </c>
      <c r="AF535" s="15">
        <v>22088</v>
      </c>
      <c r="AH535" s="15">
        <v>22088</v>
      </c>
      <c r="AI535" s="15">
        <v>0</v>
      </c>
    </row>
    <row r="536" spans="1:35">
      <c r="A536" s="15" t="s">
        <v>594</v>
      </c>
      <c r="B536" s="15">
        <v>2013</v>
      </c>
      <c r="C536" s="15">
        <v>2013</v>
      </c>
      <c r="D536" s="15">
        <v>2013</v>
      </c>
      <c r="E536" s="15">
        <v>4</v>
      </c>
      <c r="F536" s="15">
        <v>0</v>
      </c>
      <c r="G536" s="15">
        <v>0</v>
      </c>
      <c r="H536" s="15" t="s">
        <v>510</v>
      </c>
      <c r="I536" s="15">
        <v>251</v>
      </c>
      <c r="J536" s="15" t="s">
        <v>113</v>
      </c>
      <c r="K536" s="15" t="s">
        <v>583</v>
      </c>
      <c r="L536" s="15">
        <v>842</v>
      </c>
      <c r="M536" s="15" t="s">
        <v>593</v>
      </c>
      <c r="N536" s="15" t="s">
        <v>593</v>
      </c>
      <c r="O536" s="15">
        <v>0</v>
      </c>
      <c r="P536" s="15" t="s">
        <v>177</v>
      </c>
      <c r="Q536" s="15" t="s">
        <v>514</v>
      </c>
      <c r="R536" s="15" t="s">
        <v>515</v>
      </c>
      <c r="S536" s="15" t="s">
        <v>516</v>
      </c>
      <c r="T536" s="15">
        <v>0</v>
      </c>
      <c r="U536" s="15" t="s">
        <v>517</v>
      </c>
      <c r="V536" s="15">
        <v>2523</v>
      </c>
      <c r="W536" s="15" t="s">
        <v>518</v>
      </c>
      <c r="X536" s="15">
        <v>8</v>
      </c>
      <c r="Y536" s="15" t="s">
        <v>519</v>
      </c>
      <c r="Z536" s="15">
        <v>81625628</v>
      </c>
      <c r="AA536" s="15">
        <v>-1</v>
      </c>
      <c r="AB536" s="15" t="s">
        <v>129</v>
      </c>
      <c r="AD536" s="15">
        <v>81625628</v>
      </c>
      <c r="AF536" s="15">
        <v>30000346</v>
      </c>
      <c r="AH536" s="15">
        <v>30000346</v>
      </c>
      <c r="AI536" s="15">
        <v>0</v>
      </c>
    </row>
    <row r="537" spans="1:35">
      <c r="A537" s="15" t="s">
        <v>594</v>
      </c>
      <c r="B537" s="15">
        <v>2013</v>
      </c>
      <c r="C537" s="15">
        <v>2013</v>
      </c>
      <c r="D537" s="15">
        <v>2013</v>
      </c>
      <c r="E537" s="15">
        <v>4</v>
      </c>
      <c r="F537" s="15">
        <v>0</v>
      </c>
      <c r="G537" s="15">
        <v>0</v>
      </c>
      <c r="H537" s="15" t="s">
        <v>510</v>
      </c>
      <c r="I537" s="15">
        <v>251</v>
      </c>
      <c r="J537" s="15" t="s">
        <v>113</v>
      </c>
      <c r="K537" s="15" t="s">
        <v>583</v>
      </c>
      <c r="L537" s="15">
        <v>752</v>
      </c>
      <c r="M537" s="15" t="s">
        <v>189</v>
      </c>
      <c r="N537" s="15" t="s">
        <v>569</v>
      </c>
      <c r="O537" s="15">
        <v>0</v>
      </c>
      <c r="P537" s="15" t="s">
        <v>177</v>
      </c>
      <c r="Q537" s="15" t="s">
        <v>514</v>
      </c>
      <c r="R537" s="15" t="s">
        <v>515</v>
      </c>
      <c r="S537" s="15" t="s">
        <v>516</v>
      </c>
      <c r="T537" s="15">
        <v>0</v>
      </c>
      <c r="U537" s="15" t="s">
        <v>517</v>
      </c>
      <c r="V537" s="15">
        <v>2523</v>
      </c>
      <c r="W537" s="15" t="s">
        <v>518</v>
      </c>
      <c r="X537" s="15">
        <v>8</v>
      </c>
      <c r="Y537" s="15" t="s">
        <v>519</v>
      </c>
      <c r="Z537" s="15">
        <v>1247990</v>
      </c>
      <c r="AA537" s="15">
        <v>-1</v>
      </c>
      <c r="AB537" s="15" t="s">
        <v>129</v>
      </c>
      <c r="AD537" s="15">
        <v>1247990</v>
      </c>
      <c r="AF537" s="15">
        <v>801301</v>
      </c>
      <c r="AH537" s="15">
        <v>801301</v>
      </c>
      <c r="AI537" s="15">
        <v>0</v>
      </c>
    </row>
    <row r="538" spans="1:35">
      <c r="A538" s="15" t="s">
        <v>594</v>
      </c>
      <c r="B538" s="15">
        <v>2013</v>
      </c>
      <c r="C538" s="15">
        <v>2013</v>
      </c>
      <c r="D538" s="15">
        <v>2013</v>
      </c>
      <c r="E538" s="15">
        <v>4</v>
      </c>
      <c r="F538" s="15">
        <v>0</v>
      </c>
      <c r="G538" s="15">
        <v>0</v>
      </c>
      <c r="H538" s="15" t="s">
        <v>510</v>
      </c>
      <c r="I538" s="15">
        <v>251</v>
      </c>
      <c r="J538" s="15" t="s">
        <v>113</v>
      </c>
      <c r="K538" s="15" t="s">
        <v>583</v>
      </c>
      <c r="L538" s="15">
        <v>642</v>
      </c>
      <c r="M538" s="15" t="s">
        <v>682</v>
      </c>
      <c r="N538" s="15" t="s">
        <v>683</v>
      </c>
      <c r="O538" s="15">
        <v>0</v>
      </c>
      <c r="P538" s="15" t="s">
        <v>177</v>
      </c>
      <c r="Q538" s="15" t="s">
        <v>514</v>
      </c>
      <c r="R538" s="15" t="s">
        <v>515</v>
      </c>
      <c r="S538" s="15" t="s">
        <v>516</v>
      </c>
      <c r="T538" s="15">
        <v>0</v>
      </c>
      <c r="U538" s="15" t="s">
        <v>517</v>
      </c>
      <c r="V538" s="15">
        <v>2523</v>
      </c>
      <c r="W538" s="15" t="s">
        <v>518</v>
      </c>
      <c r="X538" s="15">
        <v>8</v>
      </c>
      <c r="Y538" s="15" t="s">
        <v>519</v>
      </c>
      <c r="Z538" s="15">
        <v>18529</v>
      </c>
      <c r="AA538" s="15">
        <v>-1</v>
      </c>
      <c r="AB538" s="15" t="s">
        <v>129</v>
      </c>
      <c r="AD538" s="15">
        <v>18529</v>
      </c>
      <c r="AF538" s="15">
        <v>2500</v>
      </c>
      <c r="AH538" s="15">
        <v>2500</v>
      </c>
      <c r="AI538" s="15">
        <v>0</v>
      </c>
    </row>
    <row r="539" spans="1:35">
      <c r="A539" s="15" t="s">
        <v>594</v>
      </c>
      <c r="B539" s="15">
        <v>2013</v>
      </c>
      <c r="C539" s="15">
        <v>2013</v>
      </c>
      <c r="D539" s="15">
        <v>2013</v>
      </c>
      <c r="E539" s="15">
        <v>4</v>
      </c>
      <c r="F539" s="15">
        <v>0</v>
      </c>
      <c r="G539" s="15">
        <v>0</v>
      </c>
      <c r="H539" s="15" t="s">
        <v>510</v>
      </c>
      <c r="I539" s="15">
        <v>251</v>
      </c>
      <c r="J539" s="15" t="s">
        <v>113</v>
      </c>
      <c r="K539" s="15" t="s">
        <v>583</v>
      </c>
      <c r="L539" s="15">
        <v>203</v>
      </c>
      <c r="M539" s="15" t="s">
        <v>684</v>
      </c>
      <c r="N539" s="15" t="s">
        <v>685</v>
      </c>
      <c r="O539" s="15">
        <v>0</v>
      </c>
      <c r="P539" s="15" t="s">
        <v>177</v>
      </c>
      <c r="Q539" s="15" t="s">
        <v>514</v>
      </c>
      <c r="R539" s="15" t="s">
        <v>515</v>
      </c>
      <c r="S539" s="15" t="s">
        <v>516</v>
      </c>
      <c r="T539" s="15">
        <v>0</v>
      </c>
      <c r="U539" s="15" t="s">
        <v>517</v>
      </c>
      <c r="V539" s="15">
        <v>2523</v>
      </c>
      <c r="W539" s="15" t="s">
        <v>518</v>
      </c>
      <c r="X539" s="15">
        <v>8</v>
      </c>
      <c r="Y539" s="15" t="s">
        <v>519</v>
      </c>
      <c r="Z539" s="15">
        <v>238080</v>
      </c>
      <c r="AA539" s="15">
        <v>-1</v>
      </c>
      <c r="AB539" s="15" t="s">
        <v>129</v>
      </c>
      <c r="AD539" s="15">
        <v>238080</v>
      </c>
      <c r="AF539" s="15">
        <v>140455</v>
      </c>
      <c r="AH539" s="15">
        <v>140455</v>
      </c>
      <c r="AI539" s="15">
        <v>0</v>
      </c>
    </row>
    <row r="540" spans="1:35">
      <c r="A540" s="15" t="s">
        <v>594</v>
      </c>
      <c r="B540" s="15">
        <v>2013</v>
      </c>
      <c r="C540" s="15">
        <v>2013</v>
      </c>
      <c r="D540" s="15">
        <v>2013</v>
      </c>
      <c r="E540" s="15">
        <v>4</v>
      </c>
      <c r="F540" s="15">
        <v>0</v>
      </c>
      <c r="G540" s="15">
        <v>0</v>
      </c>
      <c r="H540" s="15" t="s">
        <v>510</v>
      </c>
      <c r="I540" s="15">
        <v>251</v>
      </c>
      <c r="J540" s="15" t="s">
        <v>113</v>
      </c>
      <c r="K540" s="15" t="s">
        <v>583</v>
      </c>
      <c r="L540" s="15">
        <v>442</v>
      </c>
      <c r="M540" s="15" t="s">
        <v>688</v>
      </c>
      <c r="N540" s="15" t="s">
        <v>689</v>
      </c>
      <c r="O540" s="15">
        <v>0</v>
      </c>
      <c r="P540" s="15" t="s">
        <v>177</v>
      </c>
      <c r="Q540" s="15" t="s">
        <v>514</v>
      </c>
      <c r="R540" s="15" t="s">
        <v>515</v>
      </c>
      <c r="S540" s="15" t="s">
        <v>516</v>
      </c>
      <c r="T540" s="15">
        <v>0</v>
      </c>
      <c r="U540" s="15" t="s">
        <v>517</v>
      </c>
      <c r="V540" s="15">
        <v>2523</v>
      </c>
      <c r="W540" s="15" t="s">
        <v>518</v>
      </c>
      <c r="X540" s="15">
        <v>8</v>
      </c>
      <c r="Y540" s="15" t="s">
        <v>519</v>
      </c>
      <c r="Z540" s="15">
        <v>72175091</v>
      </c>
      <c r="AA540" s="15">
        <v>-1</v>
      </c>
      <c r="AB540" s="15" t="s">
        <v>129</v>
      </c>
      <c r="AD540" s="15">
        <v>72175091</v>
      </c>
      <c r="AF540" s="15">
        <v>7832158</v>
      </c>
      <c r="AH540" s="15">
        <v>7832158</v>
      </c>
      <c r="AI540" s="15">
        <v>0</v>
      </c>
    </row>
    <row r="541" spans="1:35">
      <c r="A541" s="15" t="s">
        <v>594</v>
      </c>
      <c r="B541" s="15">
        <v>2013</v>
      </c>
      <c r="C541" s="15">
        <v>2013</v>
      </c>
      <c r="D541" s="15">
        <v>2013</v>
      </c>
      <c r="E541" s="15">
        <v>4</v>
      </c>
      <c r="F541" s="15">
        <v>0</v>
      </c>
      <c r="G541" s="15">
        <v>0</v>
      </c>
      <c r="H541" s="15" t="s">
        <v>510</v>
      </c>
      <c r="I541" s="15">
        <v>251</v>
      </c>
      <c r="J541" s="15" t="s">
        <v>113</v>
      </c>
      <c r="K541" s="15" t="s">
        <v>583</v>
      </c>
      <c r="L541" s="15">
        <v>40</v>
      </c>
      <c r="M541" s="15" t="s">
        <v>690</v>
      </c>
      <c r="N541" s="15" t="s">
        <v>691</v>
      </c>
      <c r="O541" s="15">
        <v>0</v>
      </c>
      <c r="P541" s="15" t="s">
        <v>177</v>
      </c>
      <c r="Q541" s="15" t="s">
        <v>514</v>
      </c>
      <c r="R541" s="15" t="s">
        <v>515</v>
      </c>
      <c r="S541" s="15" t="s">
        <v>516</v>
      </c>
      <c r="T541" s="15">
        <v>0</v>
      </c>
      <c r="U541" s="15" t="s">
        <v>517</v>
      </c>
      <c r="V541" s="15">
        <v>2523</v>
      </c>
      <c r="W541" s="15" t="s">
        <v>518</v>
      </c>
      <c r="X541" s="15">
        <v>8</v>
      </c>
      <c r="Y541" s="15" t="s">
        <v>519</v>
      </c>
      <c r="Z541" s="15">
        <v>19950</v>
      </c>
      <c r="AA541" s="15">
        <v>-1</v>
      </c>
      <c r="AB541" s="15" t="s">
        <v>129</v>
      </c>
      <c r="AD541" s="15">
        <v>19950</v>
      </c>
      <c r="AF541" s="15">
        <v>14759</v>
      </c>
      <c r="AH541" s="15">
        <v>14759</v>
      </c>
      <c r="AI541" s="15">
        <v>0</v>
      </c>
    </row>
    <row r="542" spans="1:35">
      <c r="A542" s="15" t="s">
        <v>594</v>
      </c>
      <c r="B542" s="15">
        <v>2013</v>
      </c>
      <c r="C542" s="15">
        <v>2013</v>
      </c>
      <c r="D542" s="15">
        <v>2013</v>
      </c>
      <c r="E542" s="15">
        <v>4</v>
      </c>
      <c r="F542" s="15">
        <v>0</v>
      </c>
      <c r="G542" s="15">
        <v>0</v>
      </c>
      <c r="H542" s="15" t="s">
        <v>510</v>
      </c>
      <c r="I542" s="15">
        <v>251</v>
      </c>
      <c r="J542" s="15" t="s">
        <v>113</v>
      </c>
      <c r="K542" s="15" t="s">
        <v>583</v>
      </c>
      <c r="L542" s="15">
        <v>616</v>
      </c>
      <c r="M542" s="15" t="s">
        <v>692</v>
      </c>
      <c r="N542" s="15" t="s">
        <v>693</v>
      </c>
      <c r="O542" s="15">
        <v>0</v>
      </c>
      <c r="P542" s="15" t="s">
        <v>177</v>
      </c>
      <c r="Q542" s="15" t="s">
        <v>514</v>
      </c>
      <c r="R542" s="15" t="s">
        <v>515</v>
      </c>
      <c r="S542" s="15" t="s">
        <v>516</v>
      </c>
      <c r="T542" s="15">
        <v>0</v>
      </c>
      <c r="U542" s="15" t="s">
        <v>517</v>
      </c>
      <c r="V542" s="15">
        <v>2523</v>
      </c>
      <c r="W542" s="15" t="s">
        <v>518</v>
      </c>
      <c r="X542" s="15">
        <v>8</v>
      </c>
      <c r="Y542" s="15" t="s">
        <v>519</v>
      </c>
      <c r="Z542" s="15">
        <v>28411</v>
      </c>
      <c r="AA542" s="15">
        <v>-1</v>
      </c>
      <c r="AB542" s="15" t="s">
        <v>129</v>
      </c>
      <c r="AD542" s="15">
        <v>28411</v>
      </c>
      <c r="AF542" s="15">
        <v>12051</v>
      </c>
      <c r="AH542" s="15">
        <v>12051</v>
      </c>
      <c r="AI542" s="15">
        <v>0</v>
      </c>
    </row>
    <row r="543" spans="1:35">
      <c r="A543" s="15" t="s">
        <v>594</v>
      </c>
      <c r="B543" s="15">
        <v>2013</v>
      </c>
      <c r="C543" s="15">
        <v>2013</v>
      </c>
      <c r="D543" s="15">
        <v>2013</v>
      </c>
      <c r="E543" s="15">
        <v>4</v>
      </c>
      <c r="F543" s="15">
        <v>0</v>
      </c>
      <c r="G543" s="15">
        <v>0</v>
      </c>
      <c r="H543" s="15" t="s">
        <v>510</v>
      </c>
      <c r="I543" s="15">
        <v>251</v>
      </c>
      <c r="J543" s="15" t="s">
        <v>113</v>
      </c>
      <c r="K543" s="15" t="s">
        <v>583</v>
      </c>
      <c r="L543" s="15">
        <v>620</v>
      </c>
      <c r="M543" s="15" t="s">
        <v>603</v>
      </c>
      <c r="N543" s="15" t="s">
        <v>604</v>
      </c>
      <c r="O543" s="15">
        <v>0</v>
      </c>
      <c r="P543" s="15" t="s">
        <v>177</v>
      </c>
      <c r="Q543" s="15" t="s">
        <v>514</v>
      </c>
      <c r="R543" s="15" t="s">
        <v>515</v>
      </c>
      <c r="S543" s="15" t="s">
        <v>516</v>
      </c>
      <c r="T543" s="15">
        <v>0</v>
      </c>
      <c r="U543" s="15" t="s">
        <v>517</v>
      </c>
      <c r="V543" s="15">
        <v>2523</v>
      </c>
      <c r="W543" s="15" t="s">
        <v>518</v>
      </c>
      <c r="X543" s="15">
        <v>8</v>
      </c>
      <c r="Y543" s="15" t="s">
        <v>519</v>
      </c>
      <c r="Z543" s="15">
        <v>23585</v>
      </c>
      <c r="AA543" s="15">
        <v>-1</v>
      </c>
      <c r="AB543" s="15" t="s">
        <v>129</v>
      </c>
      <c r="AD543" s="15">
        <v>23585</v>
      </c>
      <c r="AF543" s="15">
        <v>4366</v>
      </c>
      <c r="AH543" s="15">
        <v>4366</v>
      </c>
      <c r="AI543" s="15">
        <v>0</v>
      </c>
    </row>
    <row r="544" spans="1:35">
      <c r="A544" s="15" t="s">
        <v>594</v>
      </c>
      <c r="B544" s="15">
        <v>2013</v>
      </c>
      <c r="C544" s="15">
        <v>2013</v>
      </c>
      <c r="D544" s="15">
        <v>2013</v>
      </c>
      <c r="E544" s="15">
        <v>4</v>
      </c>
      <c r="F544" s="15">
        <v>0</v>
      </c>
      <c r="G544" s="15">
        <v>0</v>
      </c>
      <c r="H544" s="15" t="s">
        <v>510</v>
      </c>
      <c r="I544" s="15">
        <v>251</v>
      </c>
      <c r="J544" s="15" t="s">
        <v>113</v>
      </c>
      <c r="K544" s="15" t="s">
        <v>583</v>
      </c>
      <c r="L544" s="15">
        <v>862</v>
      </c>
      <c r="M544" s="15" t="s">
        <v>723</v>
      </c>
      <c r="N544" s="15" t="s">
        <v>724</v>
      </c>
      <c r="O544" s="15">
        <v>0</v>
      </c>
      <c r="P544" s="15" t="s">
        <v>177</v>
      </c>
      <c r="Q544" s="15" t="s">
        <v>514</v>
      </c>
      <c r="R544" s="15" t="s">
        <v>515</v>
      </c>
      <c r="S544" s="15" t="s">
        <v>516</v>
      </c>
      <c r="T544" s="15">
        <v>0</v>
      </c>
      <c r="U544" s="15" t="s">
        <v>517</v>
      </c>
      <c r="V544" s="15">
        <v>2523</v>
      </c>
      <c r="W544" s="15" t="s">
        <v>518</v>
      </c>
      <c r="X544" s="15">
        <v>8</v>
      </c>
      <c r="Y544" s="15" t="s">
        <v>519</v>
      </c>
      <c r="Z544" s="15">
        <v>41</v>
      </c>
      <c r="AA544" s="15">
        <v>-1</v>
      </c>
      <c r="AB544" s="15" t="s">
        <v>129</v>
      </c>
      <c r="AD544" s="15">
        <v>41</v>
      </c>
      <c r="AF544" s="15">
        <v>133</v>
      </c>
      <c r="AH544" s="15">
        <v>133</v>
      </c>
      <c r="AI544" s="15">
        <v>0</v>
      </c>
    </row>
    <row r="545" spans="1:35">
      <c r="A545" s="15" t="s">
        <v>594</v>
      </c>
      <c r="B545" s="15">
        <v>2013</v>
      </c>
      <c r="C545" s="15">
        <v>2013</v>
      </c>
      <c r="D545" s="15">
        <v>2013</v>
      </c>
      <c r="E545" s="15">
        <v>4</v>
      </c>
      <c r="F545" s="15">
        <v>0</v>
      </c>
      <c r="G545" s="15">
        <v>0</v>
      </c>
      <c r="H545" s="15" t="s">
        <v>510</v>
      </c>
      <c r="I545" s="15">
        <v>251</v>
      </c>
      <c r="J545" s="15" t="s">
        <v>113</v>
      </c>
      <c r="K545" s="15" t="s">
        <v>583</v>
      </c>
      <c r="L545" s="15">
        <v>757</v>
      </c>
      <c r="M545" s="15" t="s">
        <v>597</v>
      </c>
      <c r="N545" s="15" t="s">
        <v>598</v>
      </c>
      <c r="O545" s="15">
        <v>0</v>
      </c>
      <c r="P545" s="15" t="s">
        <v>177</v>
      </c>
      <c r="Q545" s="15" t="s">
        <v>514</v>
      </c>
      <c r="R545" s="15" t="s">
        <v>515</v>
      </c>
      <c r="S545" s="15" t="s">
        <v>516</v>
      </c>
      <c r="T545" s="15">
        <v>0</v>
      </c>
      <c r="U545" s="15" t="s">
        <v>517</v>
      </c>
      <c r="V545" s="15">
        <v>2523</v>
      </c>
      <c r="W545" s="15" t="s">
        <v>518</v>
      </c>
      <c r="X545" s="15">
        <v>8</v>
      </c>
      <c r="Y545" s="15" t="s">
        <v>519</v>
      </c>
      <c r="Z545" s="15">
        <v>87540468</v>
      </c>
      <c r="AA545" s="15">
        <v>-1</v>
      </c>
      <c r="AB545" s="15" t="s">
        <v>129</v>
      </c>
      <c r="AD545" s="15">
        <v>87540468</v>
      </c>
      <c r="AF545" s="15">
        <v>9204129</v>
      </c>
      <c r="AH545" s="15">
        <v>9204129</v>
      </c>
      <c r="AI545" s="15">
        <v>0</v>
      </c>
    </row>
    <row r="546" spans="1:35">
      <c r="A546" s="15" t="s">
        <v>594</v>
      </c>
      <c r="B546" s="15">
        <v>2013</v>
      </c>
      <c r="C546" s="15">
        <v>2013</v>
      </c>
      <c r="D546" s="15">
        <v>2013</v>
      </c>
      <c r="E546" s="15">
        <v>4</v>
      </c>
      <c r="F546" s="15">
        <v>0</v>
      </c>
      <c r="G546" s="15">
        <v>0</v>
      </c>
      <c r="H546" s="15" t="s">
        <v>510</v>
      </c>
      <c r="I546" s="15">
        <v>251</v>
      </c>
      <c r="J546" s="15" t="s">
        <v>113</v>
      </c>
      <c r="K546" s="15" t="s">
        <v>583</v>
      </c>
      <c r="L546" s="15">
        <v>498</v>
      </c>
      <c r="M546" s="15" t="s">
        <v>674</v>
      </c>
      <c r="N546" s="15" t="s">
        <v>675</v>
      </c>
      <c r="O546" s="15">
        <v>0</v>
      </c>
      <c r="P546" s="15" t="s">
        <v>177</v>
      </c>
      <c r="Q546" s="15" t="s">
        <v>514</v>
      </c>
      <c r="R546" s="15" t="s">
        <v>515</v>
      </c>
      <c r="S546" s="15" t="s">
        <v>516</v>
      </c>
      <c r="T546" s="15">
        <v>0</v>
      </c>
      <c r="U546" s="15" t="s">
        <v>517</v>
      </c>
      <c r="V546" s="15">
        <v>2523</v>
      </c>
      <c r="W546" s="15" t="s">
        <v>518</v>
      </c>
      <c r="X546" s="15">
        <v>8</v>
      </c>
      <c r="Y546" s="15" t="s">
        <v>519</v>
      </c>
      <c r="Z546" s="15">
        <v>42</v>
      </c>
      <c r="AA546" s="15">
        <v>-1</v>
      </c>
      <c r="AB546" s="15" t="s">
        <v>129</v>
      </c>
      <c r="AD546" s="15">
        <v>42</v>
      </c>
      <c r="AF546" s="15">
        <v>93</v>
      </c>
      <c r="AH546" s="15">
        <v>93</v>
      </c>
      <c r="AI546" s="15">
        <v>0</v>
      </c>
    </row>
    <row r="547" spans="1:35">
      <c r="A547" s="15" t="s">
        <v>594</v>
      </c>
      <c r="B547" s="15">
        <v>2013</v>
      </c>
      <c r="C547" s="15">
        <v>2013</v>
      </c>
      <c r="D547" s="15">
        <v>2013</v>
      </c>
      <c r="E547" s="15">
        <v>4</v>
      </c>
      <c r="F547" s="15">
        <v>0</v>
      </c>
      <c r="G547" s="15">
        <v>0</v>
      </c>
      <c r="H547" s="15" t="s">
        <v>510</v>
      </c>
      <c r="I547" s="15">
        <v>251</v>
      </c>
      <c r="J547" s="15" t="s">
        <v>113</v>
      </c>
      <c r="K547" s="15" t="s">
        <v>583</v>
      </c>
      <c r="L547" s="15">
        <v>528</v>
      </c>
      <c r="M547" s="15" t="s">
        <v>581</v>
      </c>
      <c r="N547" s="15" t="s">
        <v>582</v>
      </c>
      <c r="O547" s="15">
        <v>0</v>
      </c>
      <c r="P547" s="15" t="s">
        <v>177</v>
      </c>
      <c r="Q547" s="15" t="s">
        <v>514</v>
      </c>
      <c r="R547" s="15" t="s">
        <v>515</v>
      </c>
      <c r="S547" s="15" t="s">
        <v>516</v>
      </c>
      <c r="T547" s="15">
        <v>0</v>
      </c>
      <c r="U547" s="15" t="s">
        <v>517</v>
      </c>
      <c r="V547" s="15">
        <v>2523</v>
      </c>
      <c r="W547" s="15" t="s">
        <v>518</v>
      </c>
      <c r="X547" s="15">
        <v>8</v>
      </c>
      <c r="Y547" s="15" t="s">
        <v>519</v>
      </c>
      <c r="Z547" s="15">
        <v>778625</v>
      </c>
      <c r="AA547" s="15">
        <v>-1</v>
      </c>
      <c r="AB547" s="15" t="s">
        <v>129</v>
      </c>
      <c r="AD547" s="15">
        <v>778625</v>
      </c>
      <c r="AF547" s="15">
        <v>485786</v>
      </c>
      <c r="AH547" s="15">
        <v>485786</v>
      </c>
      <c r="AI547" s="15">
        <v>0</v>
      </c>
    </row>
    <row r="548" spans="1:35">
      <c r="A548" s="15" t="s">
        <v>594</v>
      </c>
      <c r="B548" s="15">
        <v>2013</v>
      </c>
      <c r="C548" s="15">
        <v>2013</v>
      </c>
      <c r="D548" s="15">
        <v>2013</v>
      </c>
      <c r="E548" s="15">
        <v>4</v>
      </c>
      <c r="F548" s="15">
        <v>0</v>
      </c>
      <c r="G548" s="15">
        <v>0</v>
      </c>
      <c r="H548" s="15" t="s">
        <v>510</v>
      </c>
      <c r="I548" s="15">
        <v>251</v>
      </c>
      <c r="J548" s="15" t="s">
        <v>113</v>
      </c>
      <c r="K548" s="15" t="s">
        <v>583</v>
      </c>
      <c r="L548" s="15">
        <v>826</v>
      </c>
      <c r="M548" s="15" t="s">
        <v>589</v>
      </c>
      <c r="N548" s="15" t="s">
        <v>590</v>
      </c>
      <c r="O548" s="15">
        <v>0</v>
      </c>
      <c r="P548" s="15" t="s">
        <v>177</v>
      </c>
      <c r="Q548" s="15" t="s">
        <v>514</v>
      </c>
      <c r="R548" s="15" t="s">
        <v>515</v>
      </c>
      <c r="S548" s="15" t="s">
        <v>516</v>
      </c>
      <c r="T548" s="15">
        <v>0</v>
      </c>
      <c r="U548" s="15" t="s">
        <v>517</v>
      </c>
      <c r="V548" s="15">
        <v>2523</v>
      </c>
      <c r="W548" s="15" t="s">
        <v>518</v>
      </c>
      <c r="X548" s="15">
        <v>8</v>
      </c>
      <c r="Y548" s="15" t="s">
        <v>519</v>
      </c>
      <c r="Z548" s="15">
        <v>96721569</v>
      </c>
      <c r="AA548" s="15">
        <v>-1</v>
      </c>
      <c r="AB548" s="15" t="s">
        <v>129</v>
      </c>
      <c r="AD548" s="15">
        <v>96721569</v>
      </c>
      <c r="AF548" s="15">
        <v>26177263</v>
      </c>
      <c r="AH548" s="15">
        <v>26177263</v>
      </c>
      <c r="AI548" s="15">
        <v>0</v>
      </c>
    </row>
    <row r="549" spans="1:35">
      <c r="A549" s="15" t="s">
        <v>594</v>
      </c>
      <c r="B549" s="15">
        <v>2013</v>
      </c>
      <c r="C549" s="15">
        <v>2013</v>
      </c>
      <c r="D549" s="15">
        <v>2013</v>
      </c>
      <c r="E549" s="15">
        <v>4</v>
      </c>
      <c r="F549" s="15">
        <v>0</v>
      </c>
      <c r="G549" s="15">
        <v>0</v>
      </c>
      <c r="H549" s="15" t="s">
        <v>510</v>
      </c>
      <c r="I549" s="15">
        <v>251</v>
      </c>
      <c r="J549" s="15" t="s">
        <v>113</v>
      </c>
      <c r="K549" s="15" t="s">
        <v>583</v>
      </c>
      <c r="L549" s="15">
        <v>724</v>
      </c>
      <c r="M549" s="15" t="s">
        <v>214</v>
      </c>
      <c r="N549" s="15" t="s">
        <v>580</v>
      </c>
      <c r="O549" s="15">
        <v>0</v>
      </c>
      <c r="P549" s="15" t="s">
        <v>177</v>
      </c>
      <c r="Q549" s="15" t="s">
        <v>514</v>
      </c>
      <c r="R549" s="15" t="s">
        <v>515</v>
      </c>
      <c r="S549" s="15" t="s">
        <v>516</v>
      </c>
      <c r="T549" s="15">
        <v>0</v>
      </c>
      <c r="U549" s="15" t="s">
        <v>517</v>
      </c>
      <c r="V549" s="15">
        <v>2523</v>
      </c>
      <c r="W549" s="15" t="s">
        <v>518</v>
      </c>
      <c r="X549" s="15">
        <v>8</v>
      </c>
      <c r="Y549" s="15" t="s">
        <v>519</v>
      </c>
      <c r="Z549" s="15">
        <v>4664583</v>
      </c>
      <c r="AA549" s="15">
        <v>-1</v>
      </c>
      <c r="AB549" s="15" t="s">
        <v>129</v>
      </c>
      <c r="AD549" s="15">
        <v>4664583</v>
      </c>
      <c r="AF549" s="15">
        <v>2148508</v>
      </c>
      <c r="AH549" s="15">
        <v>2148508</v>
      </c>
      <c r="AI549" s="15">
        <v>0</v>
      </c>
    </row>
    <row r="550" spans="1:35">
      <c r="A550" s="15" t="s">
        <v>594</v>
      </c>
      <c r="B550" s="15">
        <v>2013</v>
      </c>
      <c r="C550" s="15">
        <v>2013</v>
      </c>
      <c r="D550" s="15">
        <v>2013</v>
      </c>
      <c r="E550" s="15">
        <v>4</v>
      </c>
      <c r="F550" s="15">
        <v>0</v>
      </c>
      <c r="G550" s="15">
        <v>0</v>
      </c>
      <c r="H550" s="15" t="s">
        <v>510</v>
      </c>
      <c r="I550" s="15">
        <v>251</v>
      </c>
      <c r="J550" s="15" t="s">
        <v>113</v>
      </c>
      <c r="K550" s="15" t="s">
        <v>583</v>
      </c>
      <c r="L550" s="15">
        <v>380</v>
      </c>
      <c r="M550" s="15" t="s">
        <v>587</v>
      </c>
      <c r="N550" s="15" t="s">
        <v>588</v>
      </c>
      <c r="O550" s="15">
        <v>0</v>
      </c>
      <c r="P550" s="15" t="s">
        <v>177</v>
      </c>
      <c r="Q550" s="15" t="s">
        <v>514</v>
      </c>
      <c r="R550" s="15" t="s">
        <v>515</v>
      </c>
      <c r="S550" s="15" t="s">
        <v>516</v>
      </c>
      <c r="T550" s="15">
        <v>0</v>
      </c>
      <c r="U550" s="15" t="s">
        <v>517</v>
      </c>
      <c r="V550" s="15">
        <v>2523</v>
      </c>
      <c r="W550" s="15" t="s">
        <v>518</v>
      </c>
      <c r="X550" s="15">
        <v>8</v>
      </c>
      <c r="Y550" s="15" t="s">
        <v>519</v>
      </c>
      <c r="Z550" s="15">
        <v>77360484</v>
      </c>
      <c r="AA550" s="15">
        <v>-1</v>
      </c>
      <c r="AB550" s="15" t="s">
        <v>129</v>
      </c>
      <c r="AD550" s="15">
        <v>77360484</v>
      </c>
      <c r="AF550" s="15">
        <v>8018520</v>
      </c>
      <c r="AH550" s="15">
        <v>8018520</v>
      </c>
      <c r="AI550" s="15">
        <v>0</v>
      </c>
    </row>
    <row r="551" spans="1:35">
      <c r="A551" s="15" t="s">
        <v>594</v>
      </c>
      <c r="B551" s="15">
        <v>2013</v>
      </c>
      <c r="C551" s="15">
        <v>2013</v>
      </c>
      <c r="D551" s="15">
        <v>2013</v>
      </c>
      <c r="E551" s="15">
        <v>4</v>
      </c>
      <c r="F551" s="15">
        <v>0</v>
      </c>
      <c r="G551" s="15">
        <v>0</v>
      </c>
      <c r="H551" s="15" t="s">
        <v>510</v>
      </c>
      <c r="I551" s="15">
        <v>251</v>
      </c>
      <c r="J551" s="15" t="s">
        <v>113</v>
      </c>
      <c r="K551" s="15" t="s">
        <v>583</v>
      </c>
      <c r="L551" s="15">
        <v>450</v>
      </c>
      <c r="M551" s="15" t="s">
        <v>654</v>
      </c>
      <c r="N551" s="15" t="s">
        <v>655</v>
      </c>
      <c r="O551" s="15">
        <v>0</v>
      </c>
      <c r="P551" s="15" t="s">
        <v>177</v>
      </c>
      <c r="Q551" s="15" t="s">
        <v>514</v>
      </c>
      <c r="R551" s="15" t="s">
        <v>515</v>
      </c>
      <c r="S551" s="15" t="s">
        <v>516</v>
      </c>
      <c r="T551" s="15">
        <v>0</v>
      </c>
      <c r="U551" s="15" t="s">
        <v>517</v>
      </c>
      <c r="V551" s="15">
        <v>2523</v>
      </c>
      <c r="W551" s="15" t="s">
        <v>518</v>
      </c>
      <c r="X551" s="15">
        <v>8</v>
      </c>
      <c r="Y551" s="15" t="s">
        <v>519</v>
      </c>
      <c r="Z551" s="15">
        <v>150</v>
      </c>
      <c r="AA551" s="15">
        <v>-1</v>
      </c>
      <c r="AB551" s="15" t="s">
        <v>129</v>
      </c>
      <c r="AD551" s="15">
        <v>150</v>
      </c>
      <c r="AF551" s="15">
        <v>1673</v>
      </c>
      <c r="AH551" s="15">
        <v>1673</v>
      </c>
      <c r="AI551" s="15">
        <v>0</v>
      </c>
    </row>
    <row r="552" spans="1:35">
      <c r="A552" s="15" t="s">
        <v>594</v>
      </c>
      <c r="B552" s="15">
        <v>2013</v>
      </c>
      <c r="C552" s="15">
        <v>2013</v>
      </c>
      <c r="D552" s="15">
        <v>2013</v>
      </c>
      <c r="E552" s="15">
        <v>4</v>
      </c>
      <c r="F552" s="15">
        <v>0</v>
      </c>
      <c r="G552" s="15">
        <v>0</v>
      </c>
      <c r="H552" s="15" t="s">
        <v>510</v>
      </c>
      <c r="I552" s="15">
        <v>251</v>
      </c>
      <c r="J552" s="15" t="s">
        <v>113</v>
      </c>
      <c r="K552" s="15" t="s">
        <v>583</v>
      </c>
      <c r="L552" s="15">
        <v>276</v>
      </c>
      <c r="M552" s="15" t="s">
        <v>591</v>
      </c>
      <c r="N552" s="15" t="s">
        <v>592</v>
      </c>
      <c r="O552" s="15">
        <v>0</v>
      </c>
      <c r="P552" s="15" t="s">
        <v>177</v>
      </c>
      <c r="Q552" s="15" t="s">
        <v>514</v>
      </c>
      <c r="R552" s="15" t="s">
        <v>515</v>
      </c>
      <c r="S552" s="15" t="s">
        <v>516</v>
      </c>
      <c r="T552" s="15">
        <v>0</v>
      </c>
      <c r="U552" s="15" t="s">
        <v>517</v>
      </c>
      <c r="V552" s="15">
        <v>2523</v>
      </c>
      <c r="W552" s="15" t="s">
        <v>518</v>
      </c>
      <c r="X552" s="15">
        <v>8</v>
      </c>
      <c r="Y552" s="15" t="s">
        <v>519</v>
      </c>
      <c r="Z552" s="15">
        <v>567658202</v>
      </c>
      <c r="AA552" s="15">
        <v>-1</v>
      </c>
      <c r="AB552" s="15" t="s">
        <v>129</v>
      </c>
      <c r="AD552" s="15">
        <v>567658202</v>
      </c>
      <c r="AF552" s="15">
        <v>43005069</v>
      </c>
      <c r="AH552" s="15">
        <v>43005069</v>
      </c>
      <c r="AI552" s="15">
        <v>0</v>
      </c>
    </row>
    <row r="553" spans="1:35">
      <c r="A553" s="15" t="s">
        <v>594</v>
      </c>
      <c r="B553" s="15">
        <v>2013</v>
      </c>
      <c r="C553" s="15">
        <v>2013</v>
      </c>
      <c r="D553" s="15">
        <v>2013</v>
      </c>
      <c r="E553" s="15">
        <v>4</v>
      </c>
      <c r="F553" s="15">
        <v>0</v>
      </c>
      <c r="G553" s="15">
        <v>0</v>
      </c>
      <c r="H553" s="15" t="s">
        <v>510</v>
      </c>
      <c r="I553" s="15">
        <v>251</v>
      </c>
      <c r="J553" s="15" t="s">
        <v>113</v>
      </c>
      <c r="K553" s="15" t="s">
        <v>583</v>
      </c>
      <c r="L553" s="15">
        <v>56</v>
      </c>
      <c r="M553" s="15" t="s">
        <v>694</v>
      </c>
      <c r="N553" s="15" t="s">
        <v>695</v>
      </c>
      <c r="O553" s="15">
        <v>0</v>
      </c>
      <c r="P553" s="15" t="s">
        <v>177</v>
      </c>
      <c r="Q553" s="15" t="s">
        <v>514</v>
      </c>
      <c r="R553" s="15" t="s">
        <v>515</v>
      </c>
      <c r="S553" s="15" t="s">
        <v>516</v>
      </c>
      <c r="T553" s="15">
        <v>0</v>
      </c>
      <c r="U553" s="15" t="s">
        <v>517</v>
      </c>
      <c r="V553" s="15">
        <v>2523</v>
      </c>
      <c r="W553" s="15" t="s">
        <v>518</v>
      </c>
      <c r="X553" s="15">
        <v>8</v>
      </c>
      <c r="Y553" s="15" t="s">
        <v>519</v>
      </c>
      <c r="Z553" s="15">
        <v>81991731</v>
      </c>
      <c r="AA553" s="15">
        <v>-1</v>
      </c>
      <c r="AB553" s="15" t="s">
        <v>129</v>
      </c>
      <c r="AD553" s="15">
        <v>81991731</v>
      </c>
      <c r="AF553" s="15">
        <v>9584075</v>
      </c>
      <c r="AH553" s="15">
        <v>9584075</v>
      </c>
      <c r="AI553" s="15">
        <v>0</v>
      </c>
    </row>
    <row r="554" spans="1:35">
      <c r="A554" s="15" t="s">
        <v>594</v>
      </c>
      <c r="B554" s="15">
        <v>2013</v>
      </c>
      <c r="C554" s="15">
        <v>2013</v>
      </c>
      <c r="D554" s="15">
        <v>2013</v>
      </c>
      <c r="E554" s="15">
        <v>4</v>
      </c>
      <c r="F554" s="15">
        <v>0</v>
      </c>
      <c r="G554" s="15">
        <v>0</v>
      </c>
      <c r="H554" s="15" t="s">
        <v>510</v>
      </c>
      <c r="I554" s="15">
        <v>251</v>
      </c>
      <c r="J554" s="15" t="s">
        <v>113</v>
      </c>
      <c r="K554" s="15" t="s">
        <v>583</v>
      </c>
      <c r="L554" s="15">
        <v>388</v>
      </c>
      <c r="M554" s="15" t="s">
        <v>737</v>
      </c>
      <c r="N554" s="15" t="s">
        <v>738</v>
      </c>
      <c r="O554" s="15">
        <v>0</v>
      </c>
      <c r="P554" s="15" t="s">
        <v>177</v>
      </c>
      <c r="Q554" s="15" t="s">
        <v>514</v>
      </c>
      <c r="R554" s="15" t="s">
        <v>515</v>
      </c>
      <c r="S554" s="15" t="s">
        <v>516</v>
      </c>
      <c r="T554" s="15">
        <v>0</v>
      </c>
      <c r="U554" s="15" t="s">
        <v>517</v>
      </c>
      <c r="V554" s="15">
        <v>2523</v>
      </c>
      <c r="W554" s="15" t="s">
        <v>518</v>
      </c>
      <c r="X554" s="15">
        <v>8</v>
      </c>
      <c r="Y554" s="15" t="s">
        <v>519</v>
      </c>
      <c r="Z554" s="15">
        <v>24</v>
      </c>
      <c r="AA554" s="15">
        <v>-1</v>
      </c>
      <c r="AB554" s="15" t="s">
        <v>129</v>
      </c>
      <c r="AD554" s="15">
        <v>24</v>
      </c>
      <c r="AF554" s="15">
        <v>264</v>
      </c>
      <c r="AH554" s="15">
        <v>264</v>
      </c>
      <c r="AI554" s="15">
        <v>0</v>
      </c>
    </row>
    <row r="555" spans="1:35">
      <c r="A555" s="15" t="s">
        <v>594</v>
      </c>
      <c r="B555" s="15">
        <v>2013</v>
      </c>
      <c r="C555" s="15">
        <v>2013</v>
      </c>
      <c r="D555" s="15">
        <v>2013</v>
      </c>
      <c r="E555" s="15">
        <v>4</v>
      </c>
      <c r="F555" s="15">
        <v>0</v>
      </c>
      <c r="G555" s="15">
        <v>0</v>
      </c>
      <c r="H555" s="15" t="s">
        <v>510</v>
      </c>
      <c r="I555" s="15">
        <v>251</v>
      </c>
      <c r="J555" s="15" t="s">
        <v>113</v>
      </c>
      <c r="K555" s="15" t="s">
        <v>583</v>
      </c>
      <c r="L555" s="15">
        <v>400</v>
      </c>
      <c r="M555" s="15" t="s">
        <v>208</v>
      </c>
      <c r="N555" s="15" t="s">
        <v>619</v>
      </c>
      <c r="O555" s="15">
        <v>0</v>
      </c>
      <c r="P555" s="15" t="s">
        <v>177</v>
      </c>
      <c r="Q555" s="15" t="s">
        <v>514</v>
      </c>
      <c r="R555" s="15" t="s">
        <v>515</v>
      </c>
      <c r="S555" s="15" t="s">
        <v>516</v>
      </c>
      <c r="T555" s="15">
        <v>0</v>
      </c>
      <c r="U555" s="15" t="s">
        <v>517</v>
      </c>
      <c r="V555" s="15">
        <v>2523</v>
      </c>
      <c r="W555" s="15" t="s">
        <v>518</v>
      </c>
      <c r="X555" s="15">
        <v>8</v>
      </c>
      <c r="Y555" s="15" t="s">
        <v>519</v>
      </c>
      <c r="Z555" s="15">
        <v>40</v>
      </c>
      <c r="AA555" s="15">
        <v>-1</v>
      </c>
      <c r="AB555" s="15" t="s">
        <v>129</v>
      </c>
      <c r="AD555" s="15">
        <v>40</v>
      </c>
      <c r="AF555" s="15">
        <v>531</v>
      </c>
      <c r="AH555" s="15">
        <v>531</v>
      </c>
      <c r="AI555" s="15">
        <v>0</v>
      </c>
    </row>
    <row r="556" spans="1:35">
      <c r="A556" s="15" t="s">
        <v>594</v>
      </c>
      <c r="B556" s="15">
        <v>2013</v>
      </c>
      <c r="C556" s="15">
        <v>2013</v>
      </c>
      <c r="D556" s="15">
        <v>2013</v>
      </c>
      <c r="E556" s="15">
        <v>4</v>
      </c>
      <c r="F556" s="15">
        <v>0</v>
      </c>
      <c r="G556" s="15">
        <v>0</v>
      </c>
      <c r="H556" s="15" t="s">
        <v>510</v>
      </c>
      <c r="I556" s="15">
        <v>251</v>
      </c>
      <c r="J556" s="15" t="s">
        <v>113</v>
      </c>
      <c r="K556" s="15" t="s">
        <v>583</v>
      </c>
      <c r="L556" s="15">
        <v>288</v>
      </c>
      <c r="M556" s="15" t="s">
        <v>544</v>
      </c>
      <c r="N556" s="15" t="s">
        <v>545</v>
      </c>
      <c r="O556" s="15">
        <v>0</v>
      </c>
      <c r="P556" s="15" t="s">
        <v>177</v>
      </c>
      <c r="Q556" s="15" t="s">
        <v>514</v>
      </c>
      <c r="R556" s="15" t="s">
        <v>515</v>
      </c>
      <c r="S556" s="15" t="s">
        <v>516</v>
      </c>
      <c r="T556" s="15">
        <v>0</v>
      </c>
      <c r="U556" s="15" t="s">
        <v>517</v>
      </c>
      <c r="V556" s="15">
        <v>2523</v>
      </c>
      <c r="W556" s="15" t="s">
        <v>518</v>
      </c>
      <c r="X556" s="15">
        <v>8</v>
      </c>
      <c r="Y556" s="15" t="s">
        <v>519</v>
      </c>
      <c r="Z556" s="15">
        <v>30</v>
      </c>
      <c r="AA556" s="15">
        <v>-1</v>
      </c>
      <c r="AB556" s="15" t="s">
        <v>129</v>
      </c>
      <c r="AD556" s="15">
        <v>30</v>
      </c>
      <c r="AF556" s="15">
        <v>80</v>
      </c>
      <c r="AH556" s="15">
        <v>80</v>
      </c>
      <c r="AI556" s="15">
        <v>0</v>
      </c>
    </row>
    <row r="557" spans="1:35">
      <c r="A557" s="15" t="s">
        <v>594</v>
      </c>
      <c r="B557" s="15">
        <v>2013</v>
      </c>
      <c r="C557" s="15">
        <v>2013</v>
      </c>
      <c r="D557" s="15">
        <v>2013</v>
      </c>
      <c r="E557" s="15">
        <v>4</v>
      </c>
      <c r="F557" s="15">
        <v>0</v>
      </c>
      <c r="G557" s="15">
        <v>0</v>
      </c>
      <c r="H557" s="15" t="s">
        <v>510</v>
      </c>
      <c r="I557" s="15">
        <v>251</v>
      </c>
      <c r="J557" s="15" t="s">
        <v>113</v>
      </c>
      <c r="K557" s="15" t="s">
        <v>583</v>
      </c>
      <c r="L557" s="15">
        <v>414</v>
      </c>
      <c r="M557" s="15" t="s">
        <v>775</v>
      </c>
      <c r="N557" s="15" t="s">
        <v>776</v>
      </c>
      <c r="O557" s="15">
        <v>0</v>
      </c>
      <c r="P557" s="15" t="s">
        <v>177</v>
      </c>
      <c r="Q557" s="15" t="s">
        <v>514</v>
      </c>
      <c r="R557" s="15" t="s">
        <v>515</v>
      </c>
      <c r="S557" s="15" t="s">
        <v>516</v>
      </c>
      <c r="T557" s="15">
        <v>0</v>
      </c>
      <c r="U557" s="15" t="s">
        <v>517</v>
      </c>
      <c r="V557" s="15">
        <v>2523</v>
      </c>
      <c r="W557" s="15" t="s">
        <v>518</v>
      </c>
      <c r="X557" s="15">
        <v>8</v>
      </c>
      <c r="Y557" s="15" t="s">
        <v>519</v>
      </c>
      <c r="Z557" s="15">
        <v>1</v>
      </c>
      <c r="AA557" s="15">
        <v>-1</v>
      </c>
      <c r="AB557" s="15" t="s">
        <v>129</v>
      </c>
      <c r="AD557" s="15">
        <v>1</v>
      </c>
      <c r="AF557" s="15">
        <v>263</v>
      </c>
      <c r="AH557" s="15">
        <v>263</v>
      </c>
      <c r="AI557" s="15">
        <v>0</v>
      </c>
    </row>
    <row r="558" spans="1:35">
      <c r="A558" s="15" t="s">
        <v>594</v>
      </c>
      <c r="B558" s="15">
        <v>2013</v>
      </c>
      <c r="C558" s="15">
        <v>2013</v>
      </c>
      <c r="D558" s="15">
        <v>2013</v>
      </c>
      <c r="E558" s="15">
        <v>4</v>
      </c>
      <c r="F558" s="15">
        <v>0</v>
      </c>
      <c r="G558" s="15">
        <v>0</v>
      </c>
      <c r="H558" s="15" t="s">
        <v>568</v>
      </c>
      <c r="I558" s="15">
        <v>251</v>
      </c>
      <c r="J558" s="15" t="s">
        <v>113</v>
      </c>
      <c r="K558" s="15" t="s">
        <v>583</v>
      </c>
      <c r="L558" s="15">
        <v>764</v>
      </c>
      <c r="M558" s="15" t="s">
        <v>198</v>
      </c>
      <c r="N558" s="15" t="s">
        <v>556</v>
      </c>
      <c r="O558" s="15">
        <v>0</v>
      </c>
      <c r="P558" s="15" t="s">
        <v>177</v>
      </c>
      <c r="Q558" s="15" t="s">
        <v>514</v>
      </c>
      <c r="R558" s="15" t="s">
        <v>515</v>
      </c>
      <c r="S558" s="15" t="s">
        <v>516</v>
      </c>
      <c r="T558" s="15">
        <v>0</v>
      </c>
      <c r="U558" s="15" t="s">
        <v>517</v>
      </c>
      <c r="V558" s="15">
        <v>2523</v>
      </c>
      <c r="W558" s="15" t="s">
        <v>518</v>
      </c>
      <c r="X558" s="15">
        <v>8</v>
      </c>
      <c r="Y558" s="15" t="s">
        <v>519</v>
      </c>
      <c r="Z558" s="15">
        <v>131002951</v>
      </c>
      <c r="AA558" s="15">
        <v>-1</v>
      </c>
      <c r="AB558" s="15" t="s">
        <v>129</v>
      </c>
      <c r="AD558" s="15">
        <v>131002951</v>
      </c>
      <c r="AF558" s="15">
        <v>8921110</v>
      </c>
      <c r="AG558" s="15">
        <v>8921110</v>
      </c>
      <c r="AI558" s="15">
        <v>6</v>
      </c>
    </row>
    <row r="559" spans="1:35">
      <c r="A559" s="15" t="s">
        <v>594</v>
      </c>
      <c r="B559" s="15">
        <v>2013</v>
      </c>
      <c r="C559" s="15">
        <v>2013</v>
      </c>
      <c r="D559" s="15">
        <v>2013</v>
      </c>
      <c r="E559" s="15">
        <v>4</v>
      </c>
      <c r="F559" s="15">
        <v>0</v>
      </c>
      <c r="G559" s="15">
        <v>0</v>
      </c>
      <c r="H559" s="15" t="s">
        <v>568</v>
      </c>
      <c r="I559" s="15">
        <v>251</v>
      </c>
      <c r="J559" s="15" t="s">
        <v>113</v>
      </c>
      <c r="K559" s="15" t="s">
        <v>583</v>
      </c>
      <c r="L559" s="15">
        <v>842</v>
      </c>
      <c r="M559" s="15" t="s">
        <v>593</v>
      </c>
      <c r="N559" s="15" t="s">
        <v>593</v>
      </c>
      <c r="O559" s="15">
        <v>0</v>
      </c>
      <c r="P559" s="15" t="s">
        <v>177</v>
      </c>
      <c r="Q559" s="15" t="s">
        <v>514</v>
      </c>
      <c r="R559" s="15" t="s">
        <v>515</v>
      </c>
      <c r="S559" s="15" t="s">
        <v>516</v>
      </c>
      <c r="T559" s="15">
        <v>0</v>
      </c>
      <c r="U559" s="15" t="s">
        <v>517</v>
      </c>
      <c r="V559" s="15">
        <v>2523</v>
      </c>
      <c r="W559" s="15" t="s">
        <v>518</v>
      </c>
      <c r="X559" s="15">
        <v>8</v>
      </c>
      <c r="Y559" s="15" t="s">
        <v>519</v>
      </c>
      <c r="Z559" s="15">
        <v>1159401</v>
      </c>
      <c r="AA559" s="15">
        <v>-1</v>
      </c>
      <c r="AB559" s="15" t="s">
        <v>129</v>
      </c>
      <c r="AD559" s="15">
        <v>1159401</v>
      </c>
      <c r="AF559" s="15">
        <v>719790</v>
      </c>
      <c r="AG559" s="15">
        <v>719790</v>
      </c>
      <c r="AI559" s="15">
        <v>6</v>
      </c>
    </row>
    <row r="560" spans="1:35">
      <c r="A560" s="15" t="s">
        <v>594</v>
      </c>
      <c r="B560" s="15">
        <v>2013</v>
      </c>
      <c r="C560" s="15">
        <v>2013</v>
      </c>
      <c r="D560" s="15">
        <v>2013</v>
      </c>
      <c r="E560" s="15">
        <v>4</v>
      </c>
      <c r="F560" s="15">
        <v>0</v>
      </c>
      <c r="G560" s="15">
        <v>0</v>
      </c>
      <c r="H560" s="15" t="s">
        <v>568</v>
      </c>
      <c r="I560" s="15">
        <v>251</v>
      </c>
      <c r="J560" s="15" t="s">
        <v>113</v>
      </c>
      <c r="K560" s="15" t="s">
        <v>583</v>
      </c>
      <c r="L560" s="15">
        <v>899</v>
      </c>
      <c r="M560" s="15" t="s">
        <v>520</v>
      </c>
      <c r="N560" s="15" t="s">
        <v>521</v>
      </c>
      <c r="O560" s="15">
        <v>0</v>
      </c>
      <c r="P560" s="15" t="s">
        <v>177</v>
      </c>
      <c r="Q560" s="15" t="s">
        <v>514</v>
      </c>
      <c r="R560" s="15" t="s">
        <v>515</v>
      </c>
      <c r="S560" s="15" t="s">
        <v>516</v>
      </c>
      <c r="T560" s="15">
        <v>0</v>
      </c>
      <c r="U560" s="15" t="s">
        <v>517</v>
      </c>
      <c r="V560" s="15">
        <v>2523</v>
      </c>
      <c r="W560" s="15" t="s">
        <v>518</v>
      </c>
      <c r="X560" s="15">
        <v>8</v>
      </c>
      <c r="Y560" s="15" t="s">
        <v>519</v>
      </c>
      <c r="Z560" s="15">
        <v>185173</v>
      </c>
      <c r="AA560" s="15">
        <v>-1</v>
      </c>
      <c r="AB560" s="15" t="s">
        <v>129</v>
      </c>
      <c r="AD560" s="15">
        <v>185173</v>
      </c>
      <c r="AF560" s="15">
        <v>80152</v>
      </c>
      <c r="AG560" s="15">
        <v>80152</v>
      </c>
      <c r="AI560" s="15">
        <v>6</v>
      </c>
    </row>
    <row r="561" spans="1:35">
      <c r="A561" s="15" t="s">
        <v>594</v>
      </c>
      <c r="B561" s="15">
        <v>2013</v>
      </c>
      <c r="C561" s="15">
        <v>2013</v>
      </c>
      <c r="D561" s="15">
        <v>2013</v>
      </c>
      <c r="E561" s="15">
        <v>4</v>
      </c>
      <c r="F561" s="15">
        <v>0</v>
      </c>
      <c r="G561" s="15">
        <v>0</v>
      </c>
      <c r="H561" s="15" t="s">
        <v>568</v>
      </c>
      <c r="I561" s="15">
        <v>251</v>
      </c>
      <c r="J561" s="15" t="s">
        <v>113</v>
      </c>
      <c r="K561" s="15" t="s">
        <v>583</v>
      </c>
      <c r="L561" s="15">
        <v>0</v>
      </c>
      <c r="M561" s="15" t="s">
        <v>177</v>
      </c>
      <c r="N561" s="15" t="s">
        <v>514</v>
      </c>
      <c r="O561" s="15">
        <v>0</v>
      </c>
      <c r="P561" s="15" t="s">
        <v>177</v>
      </c>
      <c r="Q561" s="15" t="s">
        <v>514</v>
      </c>
      <c r="R561" s="15" t="s">
        <v>515</v>
      </c>
      <c r="S561" s="15" t="s">
        <v>516</v>
      </c>
      <c r="T561" s="15">
        <v>0</v>
      </c>
      <c r="U561" s="15" t="s">
        <v>517</v>
      </c>
      <c r="V561" s="15">
        <v>2523</v>
      </c>
      <c r="W561" s="15" t="s">
        <v>518</v>
      </c>
      <c r="X561" s="15">
        <v>8</v>
      </c>
      <c r="Y561" s="15" t="s">
        <v>519</v>
      </c>
      <c r="Z561" s="15">
        <v>4194781252</v>
      </c>
      <c r="AA561" s="15">
        <v>-1</v>
      </c>
      <c r="AB561" s="15" t="s">
        <v>129</v>
      </c>
      <c r="AD561" s="15">
        <v>4194781252</v>
      </c>
      <c r="AF561" s="15">
        <v>426911975</v>
      </c>
      <c r="AG561" s="15">
        <v>426911975</v>
      </c>
      <c r="AI561" s="15">
        <v>6</v>
      </c>
    </row>
    <row r="562" spans="1:35">
      <c r="A562" s="15" t="s">
        <v>594</v>
      </c>
      <c r="B562" s="15">
        <v>2013</v>
      </c>
      <c r="C562" s="15">
        <v>2013</v>
      </c>
      <c r="D562" s="15">
        <v>2013</v>
      </c>
      <c r="E562" s="15">
        <v>4</v>
      </c>
      <c r="F562" s="15">
        <v>0</v>
      </c>
      <c r="G562" s="15">
        <v>0</v>
      </c>
      <c r="H562" s="15" t="s">
        <v>568</v>
      </c>
      <c r="I562" s="15">
        <v>251</v>
      </c>
      <c r="J562" s="15" t="s">
        <v>113</v>
      </c>
      <c r="K562" s="15" t="s">
        <v>583</v>
      </c>
      <c r="L562" s="15">
        <v>170</v>
      </c>
      <c r="M562" s="15" t="s">
        <v>725</v>
      </c>
      <c r="N562" s="15" t="s">
        <v>726</v>
      </c>
      <c r="O562" s="15">
        <v>0</v>
      </c>
      <c r="P562" s="15" t="s">
        <v>177</v>
      </c>
      <c r="Q562" s="15" t="s">
        <v>514</v>
      </c>
      <c r="R562" s="15" t="s">
        <v>515</v>
      </c>
      <c r="S562" s="15" t="s">
        <v>516</v>
      </c>
      <c r="T562" s="15">
        <v>0</v>
      </c>
      <c r="U562" s="15" t="s">
        <v>517</v>
      </c>
      <c r="V562" s="15">
        <v>2523</v>
      </c>
      <c r="W562" s="15" t="s">
        <v>518</v>
      </c>
      <c r="X562" s="15">
        <v>8</v>
      </c>
      <c r="Y562" s="15" t="s">
        <v>519</v>
      </c>
      <c r="Z562" s="15">
        <v>234890550</v>
      </c>
      <c r="AA562" s="15">
        <v>-1</v>
      </c>
      <c r="AB562" s="15" t="s">
        <v>129</v>
      </c>
      <c r="AD562" s="15">
        <v>234890550</v>
      </c>
      <c r="AF562" s="15">
        <v>25997385</v>
      </c>
      <c r="AG562" s="15">
        <v>25997385</v>
      </c>
      <c r="AI562" s="15">
        <v>0</v>
      </c>
    </row>
    <row r="563" spans="1:35">
      <c r="A563" s="15" t="s">
        <v>594</v>
      </c>
      <c r="B563" s="15">
        <v>2013</v>
      </c>
      <c r="C563" s="15">
        <v>2013</v>
      </c>
      <c r="D563" s="15">
        <v>2013</v>
      </c>
      <c r="E563" s="15">
        <v>4</v>
      </c>
      <c r="F563" s="15">
        <v>0</v>
      </c>
      <c r="G563" s="15">
        <v>0</v>
      </c>
      <c r="H563" s="15" t="s">
        <v>568</v>
      </c>
      <c r="I563" s="15">
        <v>251</v>
      </c>
      <c r="J563" s="15" t="s">
        <v>113</v>
      </c>
      <c r="K563" s="15" t="s">
        <v>583</v>
      </c>
      <c r="L563" s="15">
        <v>364</v>
      </c>
      <c r="M563" s="15" t="s">
        <v>777</v>
      </c>
      <c r="N563" s="15" t="s">
        <v>778</v>
      </c>
      <c r="O563" s="15">
        <v>0</v>
      </c>
      <c r="P563" s="15" t="s">
        <v>177</v>
      </c>
      <c r="Q563" s="15" t="s">
        <v>514</v>
      </c>
      <c r="R563" s="15" t="s">
        <v>515</v>
      </c>
      <c r="S563" s="15" t="s">
        <v>516</v>
      </c>
      <c r="T563" s="15">
        <v>0</v>
      </c>
      <c r="U563" s="15" t="s">
        <v>517</v>
      </c>
      <c r="V563" s="15">
        <v>2523</v>
      </c>
      <c r="W563" s="15" t="s">
        <v>518</v>
      </c>
      <c r="X563" s="15">
        <v>8</v>
      </c>
      <c r="Y563" s="15" t="s">
        <v>519</v>
      </c>
      <c r="Z563" s="15">
        <v>127500</v>
      </c>
      <c r="AA563" s="15">
        <v>-1</v>
      </c>
      <c r="AB563" s="15" t="s">
        <v>129</v>
      </c>
      <c r="AD563" s="15">
        <v>127500</v>
      </c>
      <c r="AF563" s="15">
        <v>21484</v>
      </c>
      <c r="AG563" s="15">
        <v>21484</v>
      </c>
      <c r="AI563" s="15">
        <v>0</v>
      </c>
    </row>
    <row r="564" spans="1:35">
      <c r="A564" s="15" t="s">
        <v>594</v>
      </c>
      <c r="B564" s="15">
        <v>2013</v>
      </c>
      <c r="C564" s="15">
        <v>2013</v>
      </c>
      <c r="D564" s="15">
        <v>2013</v>
      </c>
      <c r="E564" s="15">
        <v>4</v>
      </c>
      <c r="F564" s="15">
        <v>0</v>
      </c>
      <c r="G564" s="15">
        <v>0</v>
      </c>
      <c r="H564" s="15" t="s">
        <v>568</v>
      </c>
      <c r="I564" s="15">
        <v>251</v>
      </c>
      <c r="J564" s="15" t="s">
        <v>113</v>
      </c>
      <c r="K564" s="15" t="s">
        <v>583</v>
      </c>
      <c r="L564" s="15">
        <v>686</v>
      </c>
      <c r="M564" s="15" t="s">
        <v>560</v>
      </c>
      <c r="N564" s="15" t="s">
        <v>561</v>
      </c>
      <c r="O564" s="15">
        <v>0</v>
      </c>
      <c r="P564" s="15" t="s">
        <v>177</v>
      </c>
      <c r="Q564" s="15" t="s">
        <v>514</v>
      </c>
      <c r="R564" s="15" t="s">
        <v>515</v>
      </c>
      <c r="S564" s="15" t="s">
        <v>516</v>
      </c>
      <c r="T564" s="15">
        <v>0</v>
      </c>
      <c r="U564" s="15" t="s">
        <v>517</v>
      </c>
      <c r="V564" s="15">
        <v>2523</v>
      </c>
      <c r="W564" s="15" t="s">
        <v>518</v>
      </c>
      <c r="X564" s="15">
        <v>8</v>
      </c>
      <c r="Y564" s="15" t="s">
        <v>519</v>
      </c>
      <c r="Z564" s="15">
        <v>128</v>
      </c>
      <c r="AA564" s="15">
        <v>-1</v>
      </c>
      <c r="AB564" s="15" t="s">
        <v>129</v>
      </c>
      <c r="AD564" s="15">
        <v>128</v>
      </c>
      <c r="AF564" s="15">
        <v>794</v>
      </c>
      <c r="AG564" s="15">
        <v>794</v>
      </c>
      <c r="AI564" s="15">
        <v>0</v>
      </c>
    </row>
    <row r="565" spans="1:35">
      <c r="A565" s="15" t="s">
        <v>594</v>
      </c>
      <c r="B565" s="15">
        <v>2013</v>
      </c>
      <c r="C565" s="15">
        <v>2013</v>
      </c>
      <c r="D565" s="15">
        <v>2013</v>
      </c>
      <c r="E565" s="15">
        <v>4</v>
      </c>
      <c r="F565" s="15">
        <v>0</v>
      </c>
      <c r="G565" s="15">
        <v>0</v>
      </c>
      <c r="H565" s="15" t="s">
        <v>568</v>
      </c>
      <c r="I565" s="15">
        <v>251</v>
      </c>
      <c r="J565" s="15" t="s">
        <v>113</v>
      </c>
      <c r="K565" s="15" t="s">
        <v>583</v>
      </c>
      <c r="L565" s="15">
        <v>218</v>
      </c>
      <c r="M565" s="15" t="s">
        <v>767</v>
      </c>
      <c r="N565" s="15" t="s">
        <v>768</v>
      </c>
      <c r="O565" s="15">
        <v>0</v>
      </c>
      <c r="P565" s="15" t="s">
        <v>177</v>
      </c>
      <c r="Q565" s="15" t="s">
        <v>514</v>
      </c>
      <c r="R565" s="15" t="s">
        <v>515</v>
      </c>
      <c r="S565" s="15" t="s">
        <v>516</v>
      </c>
      <c r="T565" s="15">
        <v>0</v>
      </c>
      <c r="U565" s="15" t="s">
        <v>517</v>
      </c>
      <c r="V565" s="15">
        <v>2523</v>
      </c>
      <c r="W565" s="15" t="s">
        <v>518</v>
      </c>
      <c r="X565" s="15">
        <v>8</v>
      </c>
      <c r="Y565" s="15" t="s">
        <v>519</v>
      </c>
      <c r="Z565" s="15">
        <v>70</v>
      </c>
      <c r="AA565" s="15">
        <v>-1</v>
      </c>
      <c r="AB565" s="15" t="s">
        <v>129</v>
      </c>
      <c r="AD565" s="15">
        <v>70</v>
      </c>
      <c r="AF565" s="15">
        <v>1100</v>
      </c>
      <c r="AG565" s="15">
        <v>1100</v>
      </c>
      <c r="AI565" s="15">
        <v>0</v>
      </c>
    </row>
    <row r="566" spans="1:35">
      <c r="A566" s="15" t="s">
        <v>594</v>
      </c>
      <c r="B566" s="15">
        <v>2013</v>
      </c>
      <c r="C566" s="15">
        <v>2013</v>
      </c>
      <c r="D566" s="15">
        <v>2013</v>
      </c>
      <c r="E566" s="15">
        <v>4</v>
      </c>
      <c r="F566" s="15">
        <v>0</v>
      </c>
      <c r="G566" s="15">
        <v>0</v>
      </c>
      <c r="H566" s="15" t="s">
        <v>568</v>
      </c>
      <c r="I566" s="15">
        <v>251</v>
      </c>
      <c r="J566" s="15" t="s">
        <v>113</v>
      </c>
      <c r="K566" s="15" t="s">
        <v>583</v>
      </c>
      <c r="L566" s="15">
        <v>12</v>
      </c>
      <c r="M566" s="15" t="s">
        <v>666</v>
      </c>
      <c r="N566" s="15" t="s">
        <v>667</v>
      </c>
      <c r="O566" s="15">
        <v>0</v>
      </c>
      <c r="P566" s="15" t="s">
        <v>177</v>
      </c>
      <c r="Q566" s="15" t="s">
        <v>514</v>
      </c>
      <c r="R566" s="15" t="s">
        <v>515</v>
      </c>
      <c r="S566" s="15" t="s">
        <v>516</v>
      </c>
      <c r="T566" s="15">
        <v>0</v>
      </c>
      <c r="U566" s="15" t="s">
        <v>517</v>
      </c>
      <c r="V566" s="15">
        <v>2523</v>
      </c>
      <c r="W566" s="15" t="s">
        <v>518</v>
      </c>
      <c r="X566" s="15">
        <v>8</v>
      </c>
      <c r="Y566" s="15" t="s">
        <v>519</v>
      </c>
      <c r="Z566" s="15">
        <v>2365</v>
      </c>
      <c r="AA566" s="15">
        <v>-1</v>
      </c>
      <c r="AB566" s="15" t="s">
        <v>129</v>
      </c>
      <c r="AD566" s="15">
        <v>2365</v>
      </c>
      <c r="AF566" s="15">
        <v>88</v>
      </c>
      <c r="AG566" s="15">
        <v>88</v>
      </c>
      <c r="AI566" s="15">
        <v>0</v>
      </c>
    </row>
    <row r="567" spans="1:35">
      <c r="A567" s="15" t="s">
        <v>594</v>
      </c>
      <c r="B567" s="15">
        <v>2013</v>
      </c>
      <c r="C567" s="15">
        <v>2013</v>
      </c>
      <c r="D567" s="15">
        <v>2013</v>
      </c>
      <c r="E567" s="15">
        <v>4</v>
      </c>
      <c r="F567" s="15">
        <v>0</v>
      </c>
      <c r="G567" s="15">
        <v>0</v>
      </c>
      <c r="H567" s="15" t="s">
        <v>568</v>
      </c>
      <c r="I567" s="15">
        <v>251</v>
      </c>
      <c r="J567" s="15" t="s">
        <v>113</v>
      </c>
      <c r="K567" s="15" t="s">
        <v>583</v>
      </c>
      <c r="L567" s="15">
        <v>780</v>
      </c>
      <c r="M567" s="15" t="s">
        <v>713</v>
      </c>
      <c r="N567" s="15" t="s">
        <v>714</v>
      </c>
      <c r="O567" s="15">
        <v>0</v>
      </c>
      <c r="P567" s="15" t="s">
        <v>177</v>
      </c>
      <c r="Q567" s="15" t="s">
        <v>514</v>
      </c>
      <c r="R567" s="15" t="s">
        <v>515</v>
      </c>
      <c r="S567" s="15" t="s">
        <v>516</v>
      </c>
      <c r="T567" s="15">
        <v>0</v>
      </c>
      <c r="U567" s="15" t="s">
        <v>517</v>
      </c>
      <c r="V567" s="15">
        <v>2523</v>
      </c>
      <c r="W567" s="15" t="s">
        <v>518</v>
      </c>
      <c r="X567" s="15">
        <v>8</v>
      </c>
      <c r="Y567" s="15" t="s">
        <v>519</v>
      </c>
      <c r="Z567" s="15">
        <v>39028</v>
      </c>
      <c r="AA567" s="15">
        <v>-1</v>
      </c>
      <c r="AB567" s="15" t="s">
        <v>129</v>
      </c>
      <c r="AD567" s="15">
        <v>39028</v>
      </c>
      <c r="AF567" s="15">
        <v>103980</v>
      </c>
      <c r="AG567" s="15">
        <v>103980</v>
      </c>
      <c r="AI567" s="15">
        <v>0</v>
      </c>
    </row>
    <row r="568" spans="1:35">
      <c r="A568" s="15" t="s">
        <v>594</v>
      </c>
      <c r="B568" s="15">
        <v>2013</v>
      </c>
      <c r="C568" s="15">
        <v>2013</v>
      </c>
      <c r="D568" s="15">
        <v>2013</v>
      </c>
      <c r="E568" s="15">
        <v>4</v>
      </c>
      <c r="F568" s="15">
        <v>0</v>
      </c>
      <c r="G568" s="15">
        <v>0</v>
      </c>
      <c r="H568" s="15" t="s">
        <v>568</v>
      </c>
      <c r="I568" s="15">
        <v>251</v>
      </c>
      <c r="J568" s="15" t="s">
        <v>113</v>
      </c>
      <c r="K568" s="15" t="s">
        <v>583</v>
      </c>
      <c r="L568" s="15">
        <v>268</v>
      </c>
      <c r="M568" s="15" t="s">
        <v>779</v>
      </c>
      <c r="N568" s="15" t="s">
        <v>780</v>
      </c>
      <c r="O568" s="15">
        <v>0</v>
      </c>
      <c r="P568" s="15" t="s">
        <v>177</v>
      </c>
      <c r="Q568" s="15" t="s">
        <v>514</v>
      </c>
      <c r="R568" s="15" t="s">
        <v>515</v>
      </c>
      <c r="S568" s="15" t="s">
        <v>516</v>
      </c>
      <c r="T568" s="15">
        <v>0</v>
      </c>
      <c r="U568" s="15" t="s">
        <v>517</v>
      </c>
      <c r="V568" s="15">
        <v>2523</v>
      </c>
      <c r="W568" s="15" t="s">
        <v>518</v>
      </c>
      <c r="X568" s="15">
        <v>8</v>
      </c>
      <c r="Y568" s="15" t="s">
        <v>519</v>
      </c>
      <c r="Z568" s="15">
        <v>110</v>
      </c>
      <c r="AA568" s="15">
        <v>-1</v>
      </c>
      <c r="AB568" s="15" t="s">
        <v>129</v>
      </c>
      <c r="AD568" s="15">
        <v>110</v>
      </c>
      <c r="AF568" s="15">
        <v>9</v>
      </c>
      <c r="AG568" s="15">
        <v>9</v>
      </c>
      <c r="AI568" s="15">
        <v>0</v>
      </c>
    </row>
    <row r="569" spans="1:35">
      <c r="A569" s="15" t="s">
        <v>594</v>
      </c>
      <c r="B569" s="15">
        <v>2013</v>
      </c>
      <c r="C569" s="15">
        <v>2013</v>
      </c>
      <c r="D569" s="15">
        <v>2013</v>
      </c>
      <c r="E569" s="15">
        <v>4</v>
      </c>
      <c r="F569" s="15">
        <v>0</v>
      </c>
      <c r="G569" s="15">
        <v>0</v>
      </c>
      <c r="H569" s="15" t="s">
        <v>568</v>
      </c>
      <c r="I569" s="15">
        <v>251</v>
      </c>
      <c r="J569" s="15" t="s">
        <v>113</v>
      </c>
      <c r="K569" s="15" t="s">
        <v>583</v>
      </c>
      <c r="L569" s="15">
        <v>566</v>
      </c>
      <c r="M569" s="15" t="s">
        <v>638</v>
      </c>
      <c r="N569" s="15" t="s">
        <v>639</v>
      </c>
      <c r="O569" s="15">
        <v>0</v>
      </c>
      <c r="P569" s="15" t="s">
        <v>177</v>
      </c>
      <c r="Q569" s="15" t="s">
        <v>514</v>
      </c>
      <c r="R569" s="15" t="s">
        <v>515</v>
      </c>
      <c r="S569" s="15" t="s">
        <v>516</v>
      </c>
      <c r="T569" s="15">
        <v>0</v>
      </c>
      <c r="U569" s="15" t="s">
        <v>517</v>
      </c>
      <c r="V569" s="15">
        <v>2523</v>
      </c>
      <c r="W569" s="15" t="s">
        <v>518</v>
      </c>
      <c r="X569" s="15">
        <v>8</v>
      </c>
      <c r="Y569" s="15" t="s">
        <v>519</v>
      </c>
      <c r="Z569" s="15">
        <v>104</v>
      </c>
      <c r="AA569" s="15">
        <v>-1</v>
      </c>
      <c r="AB569" s="15" t="s">
        <v>129</v>
      </c>
      <c r="AD569" s="15">
        <v>104</v>
      </c>
      <c r="AF569" s="15">
        <v>2765</v>
      </c>
      <c r="AG569" s="15">
        <v>2765</v>
      </c>
      <c r="AI569" s="15">
        <v>0</v>
      </c>
    </row>
    <row r="570" spans="1:35">
      <c r="A570" s="15" t="s">
        <v>594</v>
      </c>
      <c r="B570" s="15">
        <v>2013</v>
      </c>
      <c r="C570" s="15">
        <v>2013</v>
      </c>
      <c r="D570" s="15">
        <v>2013</v>
      </c>
      <c r="E570" s="15">
        <v>4</v>
      </c>
      <c r="F570" s="15">
        <v>0</v>
      </c>
      <c r="G570" s="15">
        <v>0</v>
      </c>
      <c r="H570" s="15" t="s">
        <v>568</v>
      </c>
      <c r="I570" s="15">
        <v>251</v>
      </c>
      <c r="J570" s="15" t="s">
        <v>113</v>
      </c>
      <c r="K570" s="15" t="s">
        <v>583</v>
      </c>
      <c r="L570" s="15">
        <v>540</v>
      </c>
      <c r="M570" s="15" t="s">
        <v>552</v>
      </c>
      <c r="N570" s="15" t="s">
        <v>553</v>
      </c>
      <c r="O570" s="15">
        <v>0</v>
      </c>
      <c r="P570" s="15" t="s">
        <v>177</v>
      </c>
      <c r="Q570" s="15" t="s">
        <v>514</v>
      </c>
      <c r="R570" s="15" t="s">
        <v>515</v>
      </c>
      <c r="S570" s="15" t="s">
        <v>516</v>
      </c>
      <c r="T570" s="15">
        <v>0</v>
      </c>
      <c r="U570" s="15" t="s">
        <v>517</v>
      </c>
      <c r="V570" s="15">
        <v>2523</v>
      </c>
      <c r="W570" s="15" t="s">
        <v>518</v>
      </c>
      <c r="X570" s="15">
        <v>8</v>
      </c>
      <c r="Y570" s="15" t="s">
        <v>519</v>
      </c>
      <c r="Z570" s="15">
        <v>549</v>
      </c>
      <c r="AA570" s="15">
        <v>-1</v>
      </c>
      <c r="AB570" s="15" t="s">
        <v>129</v>
      </c>
      <c r="AD570" s="15">
        <v>549</v>
      </c>
      <c r="AF570" s="15">
        <v>256</v>
      </c>
      <c r="AG570" s="15">
        <v>256</v>
      </c>
      <c r="AI570" s="15">
        <v>0</v>
      </c>
    </row>
    <row r="571" spans="1:35">
      <c r="A571" s="15" t="s">
        <v>594</v>
      </c>
      <c r="B571" s="15">
        <v>2013</v>
      </c>
      <c r="C571" s="15">
        <v>2013</v>
      </c>
      <c r="D571" s="15">
        <v>2013</v>
      </c>
      <c r="E571" s="15">
        <v>4</v>
      </c>
      <c r="F571" s="15">
        <v>0</v>
      </c>
      <c r="G571" s="15">
        <v>0</v>
      </c>
      <c r="H571" s="15" t="s">
        <v>568</v>
      </c>
      <c r="I571" s="15">
        <v>251</v>
      </c>
      <c r="J571" s="15" t="s">
        <v>113</v>
      </c>
      <c r="K571" s="15" t="s">
        <v>583</v>
      </c>
      <c r="L571" s="15">
        <v>52</v>
      </c>
      <c r="M571" s="15" t="s">
        <v>715</v>
      </c>
      <c r="N571" s="15" t="s">
        <v>716</v>
      </c>
      <c r="O571" s="15">
        <v>0</v>
      </c>
      <c r="P571" s="15" t="s">
        <v>177</v>
      </c>
      <c r="Q571" s="15" t="s">
        <v>514</v>
      </c>
      <c r="R571" s="15" t="s">
        <v>515</v>
      </c>
      <c r="S571" s="15" t="s">
        <v>516</v>
      </c>
      <c r="T571" s="15">
        <v>0</v>
      </c>
      <c r="U571" s="15" t="s">
        <v>517</v>
      </c>
      <c r="V571" s="15">
        <v>2523</v>
      </c>
      <c r="W571" s="15" t="s">
        <v>518</v>
      </c>
      <c r="X571" s="15">
        <v>8</v>
      </c>
      <c r="Y571" s="15" t="s">
        <v>519</v>
      </c>
      <c r="Z571" s="15">
        <v>2304015</v>
      </c>
      <c r="AA571" s="15">
        <v>-1</v>
      </c>
      <c r="AB571" s="15" t="s">
        <v>129</v>
      </c>
      <c r="AD571" s="15">
        <v>2304015</v>
      </c>
      <c r="AF571" s="15">
        <v>406560</v>
      </c>
      <c r="AG571" s="15">
        <v>406560</v>
      </c>
      <c r="AI571" s="15">
        <v>0</v>
      </c>
    </row>
    <row r="572" spans="1:35">
      <c r="A572" s="15" t="s">
        <v>594</v>
      </c>
      <c r="B572" s="15">
        <v>2013</v>
      </c>
      <c r="C572" s="15">
        <v>2013</v>
      </c>
      <c r="D572" s="15">
        <v>2013</v>
      </c>
      <c r="E572" s="15">
        <v>4</v>
      </c>
      <c r="F572" s="15">
        <v>0</v>
      </c>
      <c r="G572" s="15">
        <v>0</v>
      </c>
      <c r="H572" s="15" t="s">
        <v>568</v>
      </c>
      <c r="I572" s="15">
        <v>251</v>
      </c>
      <c r="J572" s="15" t="s">
        <v>113</v>
      </c>
      <c r="K572" s="15" t="s">
        <v>583</v>
      </c>
      <c r="L572" s="15">
        <v>388</v>
      </c>
      <c r="M572" s="15" t="s">
        <v>737</v>
      </c>
      <c r="N572" s="15" t="s">
        <v>738</v>
      </c>
      <c r="O572" s="15">
        <v>0</v>
      </c>
      <c r="P572" s="15" t="s">
        <v>177</v>
      </c>
      <c r="Q572" s="15" t="s">
        <v>514</v>
      </c>
      <c r="R572" s="15" t="s">
        <v>515</v>
      </c>
      <c r="S572" s="15" t="s">
        <v>516</v>
      </c>
      <c r="T572" s="15">
        <v>0</v>
      </c>
      <c r="U572" s="15" t="s">
        <v>517</v>
      </c>
      <c r="V572" s="15">
        <v>2523</v>
      </c>
      <c r="W572" s="15" t="s">
        <v>518</v>
      </c>
      <c r="X572" s="15">
        <v>8</v>
      </c>
      <c r="Y572" s="15" t="s">
        <v>519</v>
      </c>
      <c r="Z572" s="15">
        <v>161</v>
      </c>
      <c r="AA572" s="15">
        <v>-1</v>
      </c>
      <c r="AB572" s="15" t="s">
        <v>129</v>
      </c>
      <c r="AD572" s="15">
        <v>161</v>
      </c>
      <c r="AF572" s="15">
        <v>651</v>
      </c>
      <c r="AG572" s="15">
        <v>651</v>
      </c>
      <c r="AI572" s="15">
        <v>0</v>
      </c>
    </row>
    <row r="573" spans="1:35">
      <c r="A573" s="15" t="s">
        <v>594</v>
      </c>
      <c r="B573" s="15">
        <v>2013</v>
      </c>
      <c r="C573" s="15">
        <v>2013</v>
      </c>
      <c r="D573" s="15">
        <v>2013</v>
      </c>
      <c r="E573" s="15">
        <v>4</v>
      </c>
      <c r="F573" s="15">
        <v>0</v>
      </c>
      <c r="G573" s="15">
        <v>0</v>
      </c>
      <c r="H573" s="15" t="s">
        <v>568</v>
      </c>
      <c r="I573" s="15">
        <v>251</v>
      </c>
      <c r="J573" s="15" t="s">
        <v>113</v>
      </c>
      <c r="K573" s="15" t="s">
        <v>583</v>
      </c>
      <c r="L573" s="15">
        <v>512</v>
      </c>
      <c r="M573" s="15" t="s">
        <v>699</v>
      </c>
      <c r="N573" s="15" t="s">
        <v>700</v>
      </c>
      <c r="O573" s="15">
        <v>0</v>
      </c>
      <c r="P573" s="15" t="s">
        <v>177</v>
      </c>
      <c r="Q573" s="15" t="s">
        <v>514</v>
      </c>
      <c r="R573" s="15" t="s">
        <v>515</v>
      </c>
      <c r="S573" s="15" t="s">
        <v>516</v>
      </c>
      <c r="T573" s="15">
        <v>0</v>
      </c>
      <c r="U573" s="15" t="s">
        <v>517</v>
      </c>
      <c r="V573" s="15">
        <v>2523</v>
      </c>
      <c r="W573" s="15" t="s">
        <v>518</v>
      </c>
      <c r="X573" s="15">
        <v>8</v>
      </c>
      <c r="Y573" s="15" t="s">
        <v>519</v>
      </c>
      <c r="Z573" s="15">
        <v>57</v>
      </c>
      <c r="AA573" s="15">
        <v>-1</v>
      </c>
      <c r="AB573" s="15" t="s">
        <v>129</v>
      </c>
      <c r="AD573" s="15">
        <v>57</v>
      </c>
      <c r="AF573" s="15">
        <v>1324</v>
      </c>
      <c r="AG573" s="15">
        <v>1324</v>
      </c>
      <c r="AI573" s="15">
        <v>0</v>
      </c>
    </row>
    <row r="574" spans="1:35">
      <c r="A574" s="15" t="s">
        <v>594</v>
      </c>
      <c r="B574" s="15">
        <v>2013</v>
      </c>
      <c r="C574" s="15">
        <v>2013</v>
      </c>
      <c r="D574" s="15">
        <v>2013</v>
      </c>
      <c r="E574" s="15">
        <v>4</v>
      </c>
      <c r="F574" s="15">
        <v>0</v>
      </c>
      <c r="G574" s="15">
        <v>0</v>
      </c>
      <c r="H574" s="15" t="s">
        <v>568</v>
      </c>
      <c r="I574" s="15">
        <v>251</v>
      </c>
      <c r="J574" s="15" t="s">
        <v>113</v>
      </c>
      <c r="K574" s="15" t="s">
        <v>583</v>
      </c>
      <c r="L574" s="15">
        <v>834</v>
      </c>
      <c r="M574" s="15" t="s">
        <v>721</v>
      </c>
      <c r="N574" s="15" t="s">
        <v>722</v>
      </c>
      <c r="O574" s="15">
        <v>0</v>
      </c>
      <c r="P574" s="15" t="s">
        <v>177</v>
      </c>
      <c r="Q574" s="15" t="s">
        <v>514</v>
      </c>
      <c r="R574" s="15" t="s">
        <v>515</v>
      </c>
      <c r="S574" s="15" t="s">
        <v>516</v>
      </c>
      <c r="T574" s="15">
        <v>0</v>
      </c>
      <c r="U574" s="15" t="s">
        <v>517</v>
      </c>
      <c r="V574" s="15">
        <v>2523</v>
      </c>
      <c r="W574" s="15" t="s">
        <v>518</v>
      </c>
      <c r="X574" s="15">
        <v>8</v>
      </c>
      <c r="Y574" s="15" t="s">
        <v>519</v>
      </c>
      <c r="Z574" s="15">
        <v>850</v>
      </c>
      <c r="AA574" s="15">
        <v>-1</v>
      </c>
      <c r="AB574" s="15" t="s">
        <v>129</v>
      </c>
      <c r="AD574" s="15">
        <v>850</v>
      </c>
      <c r="AF574" s="15">
        <v>1328</v>
      </c>
      <c r="AG574" s="15">
        <v>1328</v>
      </c>
      <c r="AI574" s="15">
        <v>0</v>
      </c>
    </row>
    <row r="575" spans="1:35">
      <c r="A575" s="15" t="s">
        <v>594</v>
      </c>
      <c r="B575" s="15">
        <v>2013</v>
      </c>
      <c r="C575" s="15">
        <v>2013</v>
      </c>
      <c r="D575" s="15">
        <v>2013</v>
      </c>
      <c r="E575" s="15">
        <v>4</v>
      </c>
      <c r="F575" s="15">
        <v>0</v>
      </c>
      <c r="G575" s="15">
        <v>0</v>
      </c>
      <c r="H575" s="15" t="s">
        <v>568</v>
      </c>
      <c r="I575" s="15">
        <v>251</v>
      </c>
      <c r="J575" s="15" t="s">
        <v>113</v>
      </c>
      <c r="K575" s="15" t="s">
        <v>583</v>
      </c>
      <c r="L575" s="15">
        <v>862</v>
      </c>
      <c r="M575" s="15" t="s">
        <v>723</v>
      </c>
      <c r="N575" s="15" t="s">
        <v>724</v>
      </c>
      <c r="O575" s="15">
        <v>0</v>
      </c>
      <c r="P575" s="15" t="s">
        <v>177</v>
      </c>
      <c r="Q575" s="15" t="s">
        <v>514</v>
      </c>
      <c r="R575" s="15" t="s">
        <v>515</v>
      </c>
      <c r="S575" s="15" t="s">
        <v>516</v>
      </c>
      <c r="T575" s="15">
        <v>0</v>
      </c>
      <c r="U575" s="15" t="s">
        <v>517</v>
      </c>
      <c r="V575" s="15">
        <v>2523</v>
      </c>
      <c r="W575" s="15" t="s">
        <v>518</v>
      </c>
      <c r="X575" s="15">
        <v>8</v>
      </c>
      <c r="Y575" s="15" t="s">
        <v>519</v>
      </c>
      <c r="Z575" s="15">
        <v>174850000</v>
      </c>
      <c r="AA575" s="15">
        <v>-1</v>
      </c>
      <c r="AB575" s="15" t="s">
        <v>129</v>
      </c>
      <c r="AD575" s="15">
        <v>174850000</v>
      </c>
      <c r="AF575" s="15">
        <v>20574347</v>
      </c>
      <c r="AG575" s="15">
        <v>20574347</v>
      </c>
      <c r="AI575" s="15">
        <v>0</v>
      </c>
    </row>
    <row r="576" spans="1:35">
      <c r="A576" s="15" t="s">
        <v>594</v>
      </c>
      <c r="B576" s="15">
        <v>2013</v>
      </c>
      <c r="C576" s="15">
        <v>2013</v>
      </c>
      <c r="D576" s="15">
        <v>2013</v>
      </c>
      <c r="E576" s="15">
        <v>4</v>
      </c>
      <c r="F576" s="15">
        <v>0</v>
      </c>
      <c r="G576" s="15">
        <v>0</v>
      </c>
      <c r="H576" s="15" t="s">
        <v>568</v>
      </c>
      <c r="I576" s="15">
        <v>251</v>
      </c>
      <c r="J576" s="15" t="s">
        <v>113</v>
      </c>
      <c r="K576" s="15" t="s">
        <v>583</v>
      </c>
      <c r="L576" s="15">
        <v>191</v>
      </c>
      <c r="M576" s="15" t="s">
        <v>574</v>
      </c>
      <c r="N576" s="15" t="s">
        <v>575</v>
      </c>
      <c r="O576" s="15">
        <v>0</v>
      </c>
      <c r="P576" s="15" t="s">
        <v>177</v>
      </c>
      <c r="Q576" s="15" t="s">
        <v>514</v>
      </c>
      <c r="R576" s="15" t="s">
        <v>515</v>
      </c>
      <c r="S576" s="15" t="s">
        <v>516</v>
      </c>
      <c r="T576" s="15">
        <v>0</v>
      </c>
      <c r="U576" s="15" t="s">
        <v>517</v>
      </c>
      <c r="V576" s="15">
        <v>2523</v>
      </c>
      <c r="W576" s="15" t="s">
        <v>518</v>
      </c>
      <c r="X576" s="15">
        <v>8</v>
      </c>
      <c r="Y576" s="15" t="s">
        <v>519</v>
      </c>
      <c r="Z576" s="15">
        <v>1055610</v>
      </c>
      <c r="AA576" s="15">
        <v>-1</v>
      </c>
      <c r="AB576" s="15" t="s">
        <v>129</v>
      </c>
      <c r="AD576" s="15">
        <v>1055610</v>
      </c>
      <c r="AF576" s="15">
        <v>496984</v>
      </c>
      <c r="AG576" s="15">
        <v>496984</v>
      </c>
      <c r="AI576" s="15">
        <v>0</v>
      </c>
    </row>
    <row r="577" spans="1:35">
      <c r="A577" s="15" t="s">
        <v>594</v>
      </c>
      <c r="B577" s="15">
        <v>2013</v>
      </c>
      <c r="C577" s="15">
        <v>2013</v>
      </c>
      <c r="D577" s="15">
        <v>2013</v>
      </c>
      <c r="E577" s="15">
        <v>4</v>
      </c>
      <c r="F577" s="15">
        <v>0</v>
      </c>
      <c r="G577" s="15">
        <v>0</v>
      </c>
      <c r="H577" s="15" t="s">
        <v>568</v>
      </c>
      <c r="I577" s="15">
        <v>251</v>
      </c>
      <c r="J577" s="15" t="s">
        <v>113</v>
      </c>
      <c r="K577" s="15" t="s">
        <v>583</v>
      </c>
      <c r="L577" s="15">
        <v>688</v>
      </c>
      <c r="M577" s="15" t="s">
        <v>644</v>
      </c>
      <c r="N577" s="15" t="s">
        <v>645</v>
      </c>
      <c r="O577" s="15">
        <v>0</v>
      </c>
      <c r="P577" s="15" t="s">
        <v>177</v>
      </c>
      <c r="Q577" s="15" t="s">
        <v>514</v>
      </c>
      <c r="R577" s="15" t="s">
        <v>515</v>
      </c>
      <c r="S577" s="15" t="s">
        <v>516</v>
      </c>
      <c r="T577" s="15">
        <v>0</v>
      </c>
      <c r="U577" s="15" t="s">
        <v>517</v>
      </c>
      <c r="V577" s="15">
        <v>2523</v>
      </c>
      <c r="W577" s="15" t="s">
        <v>518</v>
      </c>
      <c r="X577" s="15">
        <v>8</v>
      </c>
      <c r="Y577" s="15" t="s">
        <v>519</v>
      </c>
      <c r="Z577" s="15">
        <v>895</v>
      </c>
      <c r="AA577" s="15">
        <v>-1</v>
      </c>
      <c r="AB577" s="15" t="s">
        <v>129</v>
      </c>
      <c r="AD577" s="15">
        <v>895</v>
      </c>
      <c r="AF577" s="15">
        <v>120</v>
      </c>
      <c r="AG577" s="15">
        <v>120</v>
      </c>
      <c r="AI577" s="15">
        <v>0</v>
      </c>
    </row>
    <row r="578" spans="1:35">
      <c r="A578" s="15" t="s">
        <v>594</v>
      </c>
      <c r="B578" s="15">
        <v>2013</v>
      </c>
      <c r="C578" s="15">
        <v>2013</v>
      </c>
      <c r="D578" s="15">
        <v>2013</v>
      </c>
      <c r="E578" s="15">
        <v>4</v>
      </c>
      <c r="F578" s="15">
        <v>0</v>
      </c>
      <c r="G578" s="15">
        <v>0</v>
      </c>
      <c r="H578" s="15" t="s">
        <v>568</v>
      </c>
      <c r="I578" s="15">
        <v>251</v>
      </c>
      <c r="J578" s="15" t="s">
        <v>113</v>
      </c>
      <c r="K578" s="15" t="s">
        <v>583</v>
      </c>
      <c r="L578" s="15">
        <v>784</v>
      </c>
      <c r="M578" s="15" t="s">
        <v>186</v>
      </c>
      <c r="N578" s="15" t="s">
        <v>618</v>
      </c>
      <c r="O578" s="15">
        <v>0</v>
      </c>
      <c r="P578" s="15" t="s">
        <v>177</v>
      </c>
      <c r="Q578" s="15" t="s">
        <v>514</v>
      </c>
      <c r="R578" s="15" t="s">
        <v>515</v>
      </c>
      <c r="S578" s="15" t="s">
        <v>516</v>
      </c>
      <c r="T578" s="15">
        <v>0</v>
      </c>
      <c r="U578" s="15" t="s">
        <v>517</v>
      </c>
      <c r="V578" s="15">
        <v>2523</v>
      </c>
      <c r="W578" s="15" t="s">
        <v>518</v>
      </c>
      <c r="X578" s="15">
        <v>8</v>
      </c>
      <c r="Y578" s="15" t="s">
        <v>519</v>
      </c>
      <c r="Z578" s="15">
        <v>54</v>
      </c>
      <c r="AA578" s="15">
        <v>-1</v>
      </c>
      <c r="AB578" s="15" t="s">
        <v>129</v>
      </c>
      <c r="AD578" s="15">
        <v>54</v>
      </c>
      <c r="AF578" s="15">
        <v>194</v>
      </c>
      <c r="AG578" s="15">
        <v>194</v>
      </c>
      <c r="AI578" s="15">
        <v>0</v>
      </c>
    </row>
    <row r="579" spans="1:35">
      <c r="A579" s="15" t="s">
        <v>594</v>
      </c>
      <c r="B579" s="15">
        <v>2013</v>
      </c>
      <c r="C579" s="15">
        <v>2013</v>
      </c>
      <c r="D579" s="15">
        <v>2013</v>
      </c>
      <c r="E579" s="15">
        <v>4</v>
      </c>
      <c r="F579" s="15">
        <v>0</v>
      </c>
      <c r="G579" s="15">
        <v>0</v>
      </c>
      <c r="H579" s="15" t="s">
        <v>568</v>
      </c>
      <c r="I579" s="15">
        <v>251</v>
      </c>
      <c r="J579" s="15" t="s">
        <v>113</v>
      </c>
      <c r="K579" s="15" t="s">
        <v>583</v>
      </c>
      <c r="L579" s="15">
        <v>440</v>
      </c>
      <c r="M579" s="15" t="s">
        <v>773</v>
      </c>
      <c r="N579" s="15" t="s">
        <v>774</v>
      </c>
      <c r="O579" s="15">
        <v>0</v>
      </c>
      <c r="P579" s="15" t="s">
        <v>177</v>
      </c>
      <c r="Q579" s="15" t="s">
        <v>514</v>
      </c>
      <c r="R579" s="15" t="s">
        <v>515</v>
      </c>
      <c r="S579" s="15" t="s">
        <v>516</v>
      </c>
      <c r="T579" s="15">
        <v>0</v>
      </c>
      <c r="U579" s="15" t="s">
        <v>517</v>
      </c>
      <c r="V579" s="15">
        <v>2523</v>
      </c>
      <c r="W579" s="15" t="s">
        <v>518</v>
      </c>
      <c r="X579" s="15">
        <v>8</v>
      </c>
      <c r="Y579" s="15" t="s">
        <v>519</v>
      </c>
      <c r="Z579" s="15">
        <v>24500</v>
      </c>
      <c r="AA579" s="15">
        <v>-1</v>
      </c>
      <c r="AB579" s="15" t="s">
        <v>129</v>
      </c>
      <c r="AD579" s="15">
        <v>24500</v>
      </c>
      <c r="AF579" s="15">
        <v>2277</v>
      </c>
      <c r="AG579" s="15">
        <v>2277</v>
      </c>
      <c r="AI579" s="15">
        <v>0</v>
      </c>
    </row>
    <row r="580" spans="1:35">
      <c r="A580" s="15" t="s">
        <v>594</v>
      </c>
      <c r="B580" s="15">
        <v>2013</v>
      </c>
      <c r="C580" s="15">
        <v>2013</v>
      </c>
      <c r="D580" s="15">
        <v>2013</v>
      </c>
      <c r="E580" s="15">
        <v>4</v>
      </c>
      <c r="F580" s="15">
        <v>0</v>
      </c>
      <c r="G580" s="15">
        <v>0</v>
      </c>
      <c r="H580" s="15" t="s">
        <v>568</v>
      </c>
      <c r="I580" s="15">
        <v>251</v>
      </c>
      <c r="J580" s="15" t="s">
        <v>113</v>
      </c>
      <c r="K580" s="15" t="s">
        <v>583</v>
      </c>
      <c r="L580" s="15">
        <v>586</v>
      </c>
      <c r="M580" s="15" t="s">
        <v>781</v>
      </c>
      <c r="N580" s="15" t="s">
        <v>782</v>
      </c>
      <c r="O580" s="15">
        <v>0</v>
      </c>
      <c r="P580" s="15" t="s">
        <v>177</v>
      </c>
      <c r="Q580" s="15" t="s">
        <v>514</v>
      </c>
      <c r="R580" s="15" t="s">
        <v>515</v>
      </c>
      <c r="S580" s="15" t="s">
        <v>516</v>
      </c>
      <c r="T580" s="15">
        <v>0</v>
      </c>
      <c r="U580" s="15" t="s">
        <v>517</v>
      </c>
      <c r="V580" s="15">
        <v>2523</v>
      </c>
      <c r="W580" s="15" t="s">
        <v>518</v>
      </c>
      <c r="X580" s="15">
        <v>8</v>
      </c>
      <c r="Y580" s="15" t="s">
        <v>519</v>
      </c>
      <c r="Z580" s="15">
        <v>6832000</v>
      </c>
      <c r="AA580" s="15">
        <v>-1</v>
      </c>
      <c r="AB580" s="15" t="s">
        <v>129</v>
      </c>
      <c r="AD580" s="15">
        <v>6832000</v>
      </c>
      <c r="AF580" s="15">
        <v>1071520</v>
      </c>
      <c r="AG580" s="15">
        <v>1071520</v>
      </c>
      <c r="AI580" s="15">
        <v>0</v>
      </c>
    </row>
    <row r="581" spans="1:35">
      <c r="A581" s="15" t="s">
        <v>594</v>
      </c>
      <c r="B581" s="15">
        <v>2013</v>
      </c>
      <c r="C581" s="15">
        <v>2013</v>
      </c>
      <c r="D581" s="15">
        <v>2013</v>
      </c>
      <c r="E581" s="15">
        <v>4</v>
      </c>
      <c r="F581" s="15">
        <v>0</v>
      </c>
      <c r="G581" s="15">
        <v>0</v>
      </c>
      <c r="H581" s="15" t="s">
        <v>568</v>
      </c>
      <c r="I581" s="15">
        <v>251</v>
      </c>
      <c r="J581" s="15" t="s">
        <v>113</v>
      </c>
      <c r="K581" s="15" t="s">
        <v>583</v>
      </c>
      <c r="L581" s="15">
        <v>480</v>
      </c>
      <c r="M581" s="15" t="s">
        <v>652</v>
      </c>
      <c r="N581" s="15" t="s">
        <v>653</v>
      </c>
      <c r="O581" s="15">
        <v>0</v>
      </c>
      <c r="P581" s="15" t="s">
        <v>177</v>
      </c>
      <c r="Q581" s="15" t="s">
        <v>514</v>
      </c>
      <c r="R581" s="15" t="s">
        <v>515</v>
      </c>
      <c r="S581" s="15" t="s">
        <v>516</v>
      </c>
      <c r="T581" s="15">
        <v>0</v>
      </c>
      <c r="U581" s="15" t="s">
        <v>517</v>
      </c>
      <c r="V581" s="15">
        <v>2523</v>
      </c>
      <c r="W581" s="15" t="s">
        <v>518</v>
      </c>
      <c r="X581" s="15">
        <v>8</v>
      </c>
      <c r="Y581" s="15" t="s">
        <v>519</v>
      </c>
      <c r="Z581" s="15">
        <v>154</v>
      </c>
      <c r="AA581" s="15">
        <v>-1</v>
      </c>
      <c r="AB581" s="15" t="s">
        <v>129</v>
      </c>
      <c r="AD581" s="15">
        <v>154</v>
      </c>
      <c r="AF581" s="15">
        <v>2232</v>
      </c>
      <c r="AG581" s="15">
        <v>2232</v>
      </c>
      <c r="AI581" s="15">
        <v>0</v>
      </c>
    </row>
    <row r="582" spans="1:35">
      <c r="A582" s="15" t="s">
        <v>594</v>
      </c>
      <c r="B582" s="15">
        <v>2013</v>
      </c>
      <c r="C582" s="15">
        <v>2013</v>
      </c>
      <c r="D582" s="15">
        <v>2013</v>
      </c>
      <c r="E582" s="15">
        <v>4</v>
      </c>
      <c r="F582" s="15">
        <v>0</v>
      </c>
      <c r="G582" s="15">
        <v>0</v>
      </c>
      <c r="H582" s="15" t="s">
        <v>568</v>
      </c>
      <c r="I582" s="15">
        <v>251</v>
      </c>
      <c r="J582" s="15" t="s">
        <v>113</v>
      </c>
      <c r="K582" s="15" t="s">
        <v>583</v>
      </c>
      <c r="L582" s="15">
        <v>579</v>
      </c>
      <c r="M582" s="15" t="s">
        <v>705</v>
      </c>
      <c r="N582" s="15" t="s">
        <v>706</v>
      </c>
      <c r="O582" s="15">
        <v>0</v>
      </c>
      <c r="P582" s="15" t="s">
        <v>177</v>
      </c>
      <c r="Q582" s="15" t="s">
        <v>514</v>
      </c>
      <c r="R582" s="15" t="s">
        <v>515</v>
      </c>
      <c r="S582" s="15" t="s">
        <v>516</v>
      </c>
      <c r="T582" s="15">
        <v>0</v>
      </c>
      <c r="U582" s="15" t="s">
        <v>517</v>
      </c>
      <c r="V582" s="15">
        <v>2523</v>
      </c>
      <c r="W582" s="15" t="s">
        <v>518</v>
      </c>
      <c r="X582" s="15">
        <v>8</v>
      </c>
      <c r="Y582" s="15" t="s">
        <v>519</v>
      </c>
      <c r="Z582" s="15">
        <v>521</v>
      </c>
      <c r="AA582" s="15">
        <v>-1</v>
      </c>
      <c r="AB582" s="15" t="s">
        <v>129</v>
      </c>
      <c r="AD582" s="15">
        <v>521</v>
      </c>
      <c r="AF582" s="15">
        <v>376</v>
      </c>
      <c r="AG582" s="15">
        <v>376</v>
      </c>
      <c r="AI582" s="15">
        <v>0</v>
      </c>
    </row>
    <row r="583" spans="1:35">
      <c r="A583" s="15" t="s">
        <v>594</v>
      </c>
      <c r="B583" s="15">
        <v>2013</v>
      </c>
      <c r="C583" s="15">
        <v>2013</v>
      </c>
      <c r="D583" s="15">
        <v>2013</v>
      </c>
      <c r="E583" s="15">
        <v>4</v>
      </c>
      <c r="F583" s="15">
        <v>0</v>
      </c>
      <c r="G583" s="15">
        <v>0</v>
      </c>
      <c r="H583" s="15" t="s">
        <v>568</v>
      </c>
      <c r="I583" s="15">
        <v>251</v>
      </c>
      <c r="J583" s="15" t="s">
        <v>113</v>
      </c>
      <c r="K583" s="15" t="s">
        <v>583</v>
      </c>
      <c r="L583" s="15">
        <v>36</v>
      </c>
      <c r="M583" s="15" t="s">
        <v>110</v>
      </c>
      <c r="N583" s="15" t="s">
        <v>511</v>
      </c>
      <c r="O583" s="15">
        <v>0</v>
      </c>
      <c r="P583" s="15" t="s">
        <v>177</v>
      </c>
      <c r="Q583" s="15" t="s">
        <v>514</v>
      </c>
      <c r="R583" s="15" t="s">
        <v>515</v>
      </c>
      <c r="S583" s="15" t="s">
        <v>516</v>
      </c>
      <c r="T583" s="15">
        <v>0</v>
      </c>
      <c r="U583" s="15" t="s">
        <v>517</v>
      </c>
      <c r="V583" s="15">
        <v>2523</v>
      </c>
      <c r="W583" s="15" t="s">
        <v>518</v>
      </c>
      <c r="X583" s="15">
        <v>8</v>
      </c>
      <c r="Y583" s="15" t="s">
        <v>519</v>
      </c>
      <c r="Z583" s="15">
        <v>150</v>
      </c>
      <c r="AA583" s="15">
        <v>-1</v>
      </c>
      <c r="AB583" s="15" t="s">
        <v>129</v>
      </c>
      <c r="AD583" s="15">
        <v>150</v>
      </c>
      <c r="AF583" s="15">
        <v>5959</v>
      </c>
      <c r="AG583" s="15">
        <v>5959</v>
      </c>
      <c r="AI583" s="15">
        <v>0</v>
      </c>
    </row>
    <row r="584" spans="1:35">
      <c r="A584" s="15" t="s">
        <v>594</v>
      </c>
      <c r="B584" s="15">
        <v>2013</v>
      </c>
      <c r="C584" s="15">
        <v>2013</v>
      </c>
      <c r="D584" s="15">
        <v>2013</v>
      </c>
      <c r="E584" s="15">
        <v>4</v>
      </c>
      <c r="F584" s="15">
        <v>0</v>
      </c>
      <c r="G584" s="15">
        <v>0</v>
      </c>
      <c r="H584" s="15" t="s">
        <v>568</v>
      </c>
      <c r="I584" s="15">
        <v>251</v>
      </c>
      <c r="J584" s="15" t="s">
        <v>113</v>
      </c>
      <c r="K584" s="15" t="s">
        <v>583</v>
      </c>
      <c r="L584" s="15">
        <v>458</v>
      </c>
      <c r="M584" s="15" t="s">
        <v>180</v>
      </c>
      <c r="N584" s="15" t="s">
        <v>557</v>
      </c>
      <c r="O584" s="15">
        <v>0</v>
      </c>
      <c r="P584" s="15" t="s">
        <v>177</v>
      </c>
      <c r="Q584" s="15" t="s">
        <v>514</v>
      </c>
      <c r="R584" s="15" t="s">
        <v>515</v>
      </c>
      <c r="S584" s="15" t="s">
        <v>516</v>
      </c>
      <c r="T584" s="15">
        <v>0</v>
      </c>
      <c r="U584" s="15" t="s">
        <v>517</v>
      </c>
      <c r="V584" s="15">
        <v>2523</v>
      </c>
      <c r="W584" s="15" t="s">
        <v>518</v>
      </c>
      <c r="X584" s="15">
        <v>8</v>
      </c>
      <c r="Y584" s="15" t="s">
        <v>519</v>
      </c>
      <c r="Z584" s="15">
        <v>85895000</v>
      </c>
      <c r="AA584" s="15">
        <v>-1</v>
      </c>
      <c r="AB584" s="15" t="s">
        <v>129</v>
      </c>
      <c r="AD584" s="15">
        <v>85895000</v>
      </c>
      <c r="AF584" s="15">
        <v>14999863</v>
      </c>
      <c r="AG584" s="15">
        <v>14999863</v>
      </c>
      <c r="AI584" s="15">
        <v>0</v>
      </c>
    </row>
    <row r="585" spans="1:35">
      <c r="A585" s="15" t="s">
        <v>594</v>
      </c>
      <c r="B585" s="15">
        <v>2013</v>
      </c>
      <c r="C585" s="15">
        <v>2013</v>
      </c>
      <c r="D585" s="15">
        <v>2013</v>
      </c>
      <c r="E585" s="15">
        <v>4</v>
      </c>
      <c r="F585" s="15">
        <v>0</v>
      </c>
      <c r="G585" s="15">
        <v>0</v>
      </c>
      <c r="H585" s="15" t="s">
        <v>568</v>
      </c>
      <c r="I585" s="15">
        <v>251</v>
      </c>
      <c r="J585" s="15" t="s">
        <v>113</v>
      </c>
      <c r="K585" s="15" t="s">
        <v>583</v>
      </c>
      <c r="L585" s="15">
        <v>300</v>
      </c>
      <c r="M585" s="15" t="s">
        <v>680</v>
      </c>
      <c r="N585" s="15" t="s">
        <v>681</v>
      </c>
      <c r="O585" s="15">
        <v>0</v>
      </c>
      <c r="P585" s="15" t="s">
        <v>177</v>
      </c>
      <c r="Q585" s="15" t="s">
        <v>514</v>
      </c>
      <c r="R585" s="15" t="s">
        <v>515</v>
      </c>
      <c r="S585" s="15" t="s">
        <v>516</v>
      </c>
      <c r="T585" s="15">
        <v>0</v>
      </c>
      <c r="U585" s="15" t="s">
        <v>517</v>
      </c>
      <c r="V585" s="15">
        <v>2523</v>
      </c>
      <c r="W585" s="15" t="s">
        <v>518</v>
      </c>
      <c r="X585" s="15">
        <v>8</v>
      </c>
      <c r="Y585" s="15" t="s">
        <v>519</v>
      </c>
      <c r="Z585" s="15">
        <v>64327000</v>
      </c>
      <c r="AA585" s="15">
        <v>-1</v>
      </c>
      <c r="AB585" s="15" t="s">
        <v>129</v>
      </c>
      <c r="AD585" s="15">
        <v>64327000</v>
      </c>
      <c r="AF585" s="15">
        <v>6610109</v>
      </c>
      <c r="AG585" s="15">
        <v>6610109</v>
      </c>
      <c r="AI585" s="15">
        <v>0</v>
      </c>
    </row>
    <row r="586" spans="1:35">
      <c r="A586" s="15" t="s">
        <v>594</v>
      </c>
      <c r="B586" s="15">
        <v>2013</v>
      </c>
      <c r="C586" s="15">
        <v>2013</v>
      </c>
      <c r="D586" s="15">
        <v>2013</v>
      </c>
      <c r="E586" s="15">
        <v>4</v>
      </c>
      <c r="F586" s="15">
        <v>0</v>
      </c>
      <c r="G586" s="15">
        <v>0</v>
      </c>
      <c r="H586" s="15" t="s">
        <v>568</v>
      </c>
      <c r="I586" s="15">
        <v>251</v>
      </c>
      <c r="J586" s="15" t="s">
        <v>113</v>
      </c>
      <c r="K586" s="15" t="s">
        <v>583</v>
      </c>
      <c r="L586" s="15">
        <v>704</v>
      </c>
      <c r="M586" s="15" t="s">
        <v>570</v>
      </c>
      <c r="N586" s="15" t="s">
        <v>571</v>
      </c>
      <c r="O586" s="15">
        <v>0</v>
      </c>
      <c r="P586" s="15" t="s">
        <v>177</v>
      </c>
      <c r="Q586" s="15" t="s">
        <v>514</v>
      </c>
      <c r="R586" s="15" t="s">
        <v>515</v>
      </c>
      <c r="S586" s="15" t="s">
        <v>516</v>
      </c>
      <c r="T586" s="15">
        <v>0</v>
      </c>
      <c r="U586" s="15" t="s">
        <v>517</v>
      </c>
      <c r="V586" s="15">
        <v>2523</v>
      </c>
      <c r="W586" s="15" t="s">
        <v>518</v>
      </c>
      <c r="X586" s="15">
        <v>8</v>
      </c>
      <c r="Y586" s="15" t="s">
        <v>519</v>
      </c>
      <c r="Z586" s="15">
        <v>6374120</v>
      </c>
      <c r="AA586" s="15">
        <v>-1</v>
      </c>
      <c r="AB586" s="15" t="s">
        <v>129</v>
      </c>
      <c r="AD586" s="15">
        <v>6374120</v>
      </c>
      <c r="AF586" s="15">
        <v>752255</v>
      </c>
      <c r="AG586" s="15">
        <v>752255</v>
      </c>
      <c r="AI586" s="15">
        <v>0</v>
      </c>
    </row>
    <row r="587" spans="1:35">
      <c r="A587" s="15" t="s">
        <v>594</v>
      </c>
      <c r="B587" s="15">
        <v>2013</v>
      </c>
      <c r="C587" s="15">
        <v>2013</v>
      </c>
      <c r="D587" s="15">
        <v>2013</v>
      </c>
      <c r="E587" s="15">
        <v>4</v>
      </c>
      <c r="F587" s="15">
        <v>0</v>
      </c>
      <c r="G587" s="15">
        <v>0</v>
      </c>
      <c r="H587" s="15" t="s">
        <v>568</v>
      </c>
      <c r="I587" s="15">
        <v>251</v>
      </c>
      <c r="J587" s="15" t="s">
        <v>113</v>
      </c>
      <c r="K587" s="15" t="s">
        <v>583</v>
      </c>
      <c r="L587" s="15">
        <v>360</v>
      </c>
      <c r="M587" s="15" t="s">
        <v>578</v>
      </c>
      <c r="N587" s="15" t="s">
        <v>579</v>
      </c>
      <c r="O587" s="15">
        <v>0</v>
      </c>
      <c r="P587" s="15" t="s">
        <v>177</v>
      </c>
      <c r="Q587" s="15" t="s">
        <v>514</v>
      </c>
      <c r="R587" s="15" t="s">
        <v>515</v>
      </c>
      <c r="S587" s="15" t="s">
        <v>516</v>
      </c>
      <c r="T587" s="15">
        <v>0</v>
      </c>
      <c r="U587" s="15" t="s">
        <v>517</v>
      </c>
      <c r="V587" s="15">
        <v>2523</v>
      </c>
      <c r="W587" s="15" t="s">
        <v>518</v>
      </c>
      <c r="X587" s="15">
        <v>8</v>
      </c>
      <c r="Y587" s="15" t="s">
        <v>519</v>
      </c>
      <c r="Z587" s="15">
        <v>10254109</v>
      </c>
      <c r="AA587" s="15">
        <v>-1</v>
      </c>
      <c r="AB587" s="15" t="s">
        <v>129</v>
      </c>
      <c r="AD587" s="15">
        <v>10254109</v>
      </c>
      <c r="AF587" s="15">
        <v>1218963</v>
      </c>
      <c r="AG587" s="15">
        <v>1218963</v>
      </c>
      <c r="AI587" s="15">
        <v>0</v>
      </c>
    </row>
    <row r="588" spans="1:35">
      <c r="A588" s="15" t="s">
        <v>594</v>
      </c>
      <c r="B588" s="15">
        <v>2013</v>
      </c>
      <c r="C588" s="15">
        <v>2013</v>
      </c>
      <c r="D588" s="15">
        <v>2013</v>
      </c>
      <c r="E588" s="15">
        <v>4</v>
      </c>
      <c r="F588" s="15">
        <v>0</v>
      </c>
      <c r="G588" s="15">
        <v>0</v>
      </c>
      <c r="H588" s="15" t="s">
        <v>568</v>
      </c>
      <c r="I588" s="15">
        <v>251</v>
      </c>
      <c r="J588" s="15" t="s">
        <v>113</v>
      </c>
      <c r="K588" s="15" t="s">
        <v>583</v>
      </c>
      <c r="L588" s="15">
        <v>124</v>
      </c>
      <c r="M588" s="15" t="s">
        <v>542</v>
      </c>
      <c r="N588" s="15" t="s">
        <v>543</v>
      </c>
      <c r="O588" s="15">
        <v>0</v>
      </c>
      <c r="P588" s="15" t="s">
        <v>177</v>
      </c>
      <c r="Q588" s="15" t="s">
        <v>514</v>
      </c>
      <c r="R588" s="15" t="s">
        <v>515</v>
      </c>
      <c r="S588" s="15" t="s">
        <v>516</v>
      </c>
      <c r="T588" s="15">
        <v>0</v>
      </c>
      <c r="U588" s="15" t="s">
        <v>517</v>
      </c>
      <c r="V588" s="15">
        <v>2523</v>
      </c>
      <c r="W588" s="15" t="s">
        <v>518</v>
      </c>
      <c r="X588" s="15">
        <v>8</v>
      </c>
      <c r="Y588" s="15" t="s">
        <v>519</v>
      </c>
      <c r="Z588" s="15">
        <v>9484</v>
      </c>
      <c r="AA588" s="15">
        <v>-1</v>
      </c>
      <c r="AB588" s="15" t="s">
        <v>129</v>
      </c>
      <c r="AD588" s="15">
        <v>9484</v>
      </c>
      <c r="AF588" s="15">
        <v>28030</v>
      </c>
      <c r="AG588" s="15">
        <v>28030</v>
      </c>
      <c r="AI588" s="15">
        <v>0</v>
      </c>
    </row>
    <row r="589" spans="1:35">
      <c r="A589" s="15" t="s">
        <v>594</v>
      </c>
      <c r="B589" s="15">
        <v>2013</v>
      </c>
      <c r="C589" s="15">
        <v>2013</v>
      </c>
      <c r="D589" s="15">
        <v>2013</v>
      </c>
      <c r="E589" s="15">
        <v>4</v>
      </c>
      <c r="F589" s="15">
        <v>0</v>
      </c>
      <c r="G589" s="15">
        <v>0</v>
      </c>
      <c r="H589" s="15" t="s">
        <v>568</v>
      </c>
      <c r="I589" s="15">
        <v>251</v>
      </c>
      <c r="J589" s="15" t="s">
        <v>113</v>
      </c>
      <c r="K589" s="15" t="s">
        <v>583</v>
      </c>
      <c r="L589" s="15">
        <v>76</v>
      </c>
      <c r="M589" s="15" t="s">
        <v>538</v>
      </c>
      <c r="N589" s="15" t="s">
        <v>539</v>
      </c>
      <c r="O589" s="15">
        <v>0</v>
      </c>
      <c r="P589" s="15" t="s">
        <v>177</v>
      </c>
      <c r="Q589" s="15" t="s">
        <v>514</v>
      </c>
      <c r="R589" s="15" t="s">
        <v>515</v>
      </c>
      <c r="S589" s="15" t="s">
        <v>516</v>
      </c>
      <c r="T589" s="15">
        <v>0</v>
      </c>
      <c r="U589" s="15" t="s">
        <v>517</v>
      </c>
      <c r="V589" s="15">
        <v>2523</v>
      </c>
      <c r="W589" s="15" t="s">
        <v>518</v>
      </c>
      <c r="X589" s="15">
        <v>8</v>
      </c>
      <c r="Y589" s="15" t="s">
        <v>519</v>
      </c>
      <c r="Z589" s="15">
        <v>285</v>
      </c>
      <c r="AA589" s="15">
        <v>-1</v>
      </c>
      <c r="AB589" s="15" t="s">
        <v>129</v>
      </c>
      <c r="AD589" s="15">
        <v>285</v>
      </c>
      <c r="AF589" s="15">
        <v>4017</v>
      </c>
      <c r="AG589" s="15">
        <v>4017</v>
      </c>
      <c r="AI589" s="15">
        <v>0</v>
      </c>
    </row>
    <row r="590" spans="1:35">
      <c r="A590" s="15" t="s">
        <v>594</v>
      </c>
      <c r="B590" s="15">
        <v>2013</v>
      </c>
      <c r="C590" s="15">
        <v>2013</v>
      </c>
      <c r="D590" s="15">
        <v>2013</v>
      </c>
      <c r="E590" s="15">
        <v>4</v>
      </c>
      <c r="F590" s="15">
        <v>0</v>
      </c>
      <c r="G590" s="15">
        <v>0</v>
      </c>
      <c r="H590" s="15" t="s">
        <v>568</v>
      </c>
      <c r="I590" s="15">
        <v>251</v>
      </c>
      <c r="J590" s="15" t="s">
        <v>113</v>
      </c>
      <c r="K590" s="15" t="s">
        <v>583</v>
      </c>
      <c r="L590" s="15">
        <v>504</v>
      </c>
      <c r="M590" s="15" t="s">
        <v>686</v>
      </c>
      <c r="N590" s="15" t="s">
        <v>687</v>
      </c>
      <c r="O590" s="15">
        <v>0</v>
      </c>
      <c r="P590" s="15" t="s">
        <v>177</v>
      </c>
      <c r="Q590" s="15" t="s">
        <v>514</v>
      </c>
      <c r="R590" s="15" t="s">
        <v>515</v>
      </c>
      <c r="S590" s="15" t="s">
        <v>516</v>
      </c>
      <c r="T590" s="15">
        <v>0</v>
      </c>
      <c r="U590" s="15" t="s">
        <v>517</v>
      </c>
      <c r="V590" s="15">
        <v>2523</v>
      </c>
      <c r="W590" s="15" t="s">
        <v>518</v>
      </c>
      <c r="X590" s="15">
        <v>8</v>
      </c>
      <c r="Y590" s="15" t="s">
        <v>519</v>
      </c>
      <c r="Z590" s="15">
        <v>150</v>
      </c>
      <c r="AA590" s="15">
        <v>-1</v>
      </c>
      <c r="AB590" s="15" t="s">
        <v>129</v>
      </c>
      <c r="AD590" s="15">
        <v>150</v>
      </c>
      <c r="AF590" s="15">
        <v>645</v>
      </c>
      <c r="AG590" s="15">
        <v>645</v>
      </c>
      <c r="AI590" s="15">
        <v>0</v>
      </c>
    </row>
    <row r="591" spans="1:35">
      <c r="A591" s="15" t="s">
        <v>594</v>
      </c>
      <c r="B591" s="15">
        <v>2013</v>
      </c>
      <c r="C591" s="15">
        <v>2013</v>
      </c>
      <c r="D591" s="15">
        <v>2013</v>
      </c>
      <c r="E591" s="15">
        <v>4</v>
      </c>
      <c r="F591" s="15">
        <v>0</v>
      </c>
      <c r="G591" s="15">
        <v>0</v>
      </c>
      <c r="H591" s="15" t="s">
        <v>568</v>
      </c>
      <c r="I591" s="15">
        <v>251</v>
      </c>
      <c r="J591" s="15" t="s">
        <v>113</v>
      </c>
      <c r="K591" s="15" t="s">
        <v>583</v>
      </c>
      <c r="L591" s="15">
        <v>788</v>
      </c>
      <c r="M591" s="15" t="s">
        <v>729</v>
      </c>
      <c r="N591" s="15" t="s">
        <v>730</v>
      </c>
      <c r="O591" s="15">
        <v>0</v>
      </c>
      <c r="P591" s="15" t="s">
        <v>177</v>
      </c>
      <c r="Q591" s="15" t="s">
        <v>514</v>
      </c>
      <c r="R591" s="15" t="s">
        <v>515</v>
      </c>
      <c r="S591" s="15" t="s">
        <v>516</v>
      </c>
      <c r="T591" s="15">
        <v>0</v>
      </c>
      <c r="U591" s="15" t="s">
        <v>517</v>
      </c>
      <c r="V591" s="15">
        <v>2523</v>
      </c>
      <c r="W591" s="15" t="s">
        <v>518</v>
      </c>
      <c r="X591" s="15">
        <v>8</v>
      </c>
      <c r="Y591" s="15" t="s">
        <v>519</v>
      </c>
      <c r="Z591" s="15">
        <v>31478000</v>
      </c>
      <c r="AA591" s="15">
        <v>-1</v>
      </c>
      <c r="AB591" s="15" t="s">
        <v>129</v>
      </c>
      <c r="AD591" s="15">
        <v>31478000</v>
      </c>
      <c r="AF591" s="15">
        <v>4807271</v>
      </c>
      <c r="AG591" s="15">
        <v>4807271</v>
      </c>
      <c r="AI591" s="15">
        <v>0</v>
      </c>
    </row>
    <row r="592" spans="1:35">
      <c r="A592" s="15" t="s">
        <v>594</v>
      </c>
      <c r="B592" s="15">
        <v>2013</v>
      </c>
      <c r="C592" s="15">
        <v>2013</v>
      </c>
      <c r="D592" s="15">
        <v>2013</v>
      </c>
      <c r="E592" s="15">
        <v>4</v>
      </c>
      <c r="F592" s="15">
        <v>0</v>
      </c>
      <c r="G592" s="15">
        <v>0</v>
      </c>
      <c r="H592" s="15" t="s">
        <v>568</v>
      </c>
      <c r="I592" s="15">
        <v>251</v>
      </c>
      <c r="J592" s="15" t="s">
        <v>113</v>
      </c>
      <c r="K592" s="15" t="s">
        <v>583</v>
      </c>
      <c r="L592" s="15">
        <v>372</v>
      </c>
      <c r="M592" s="15" t="s">
        <v>676</v>
      </c>
      <c r="N592" s="15" t="s">
        <v>677</v>
      </c>
      <c r="O592" s="15">
        <v>0</v>
      </c>
      <c r="P592" s="15" t="s">
        <v>177</v>
      </c>
      <c r="Q592" s="15" t="s">
        <v>514</v>
      </c>
      <c r="R592" s="15" t="s">
        <v>515</v>
      </c>
      <c r="S592" s="15" t="s">
        <v>516</v>
      </c>
      <c r="T592" s="15">
        <v>0</v>
      </c>
      <c r="U592" s="15" t="s">
        <v>517</v>
      </c>
      <c r="V592" s="15">
        <v>2523</v>
      </c>
      <c r="W592" s="15" t="s">
        <v>518</v>
      </c>
      <c r="X592" s="15">
        <v>8</v>
      </c>
      <c r="Y592" s="15" t="s">
        <v>519</v>
      </c>
      <c r="Z592" s="15">
        <v>136800</v>
      </c>
      <c r="AA592" s="15">
        <v>-1</v>
      </c>
      <c r="AB592" s="15" t="s">
        <v>129</v>
      </c>
      <c r="AD592" s="15">
        <v>136800</v>
      </c>
      <c r="AF592" s="15">
        <v>26665</v>
      </c>
      <c r="AG592" s="15">
        <v>26665</v>
      </c>
      <c r="AI592" s="15">
        <v>0</v>
      </c>
    </row>
    <row r="593" spans="1:35">
      <c r="A593" s="15" t="s">
        <v>594</v>
      </c>
      <c r="B593" s="15">
        <v>2013</v>
      </c>
      <c r="C593" s="15">
        <v>2013</v>
      </c>
      <c r="D593" s="15">
        <v>2013</v>
      </c>
      <c r="E593" s="15">
        <v>4</v>
      </c>
      <c r="F593" s="15">
        <v>0</v>
      </c>
      <c r="G593" s="15">
        <v>0</v>
      </c>
      <c r="H593" s="15" t="s">
        <v>568</v>
      </c>
      <c r="I593" s="15">
        <v>251</v>
      </c>
      <c r="J593" s="15" t="s">
        <v>113</v>
      </c>
      <c r="K593" s="15" t="s">
        <v>583</v>
      </c>
      <c r="L593" s="15">
        <v>490</v>
      </c>
      <c r="M593" s="15" t="s">
        <v>546</v>
      </c>
      <c r="N593" s="15" t="s">
        <v>547</v>
      </c>
      <c r="O593" s="15">
        <v>0</v>
      </c>
      <c r="P593" s="15" t="s">
        <v>177</v>
      </c>
      <c r="Q593" s="15" t="s">
        <v>514</v>
      </c>
      <c r="R593" s="15" t="s">
        <v>515</v>
      </c>
      <c r="S593" s="15" t="s">
        <v>516</v>
      </c>
      <c r="T593" s="15">
        <v>0</v>
      </c>
      <c r="U593" s="15" t="s">
        <v>517</v>
      </c>
      <c r="V593" s="15">
        <v>2523</v>
      </c>
      <c r="W593" s="15" t="s">
        <v>518</v>
      </c>
      <c r="X593" s="15">
        <v>8</v>
      </c>
      <c r="Y593" s="15" t="s">
        <v>519</v>
      </c>
      <c r="Z593" s="15">
        <v>10000000</v>
      </c>
      <c r="AA593" s="15">
        <v>-1</v>
      </c>
      <c r="AB593" s="15" t="s">
        <v>129</v>
      </c>
      <c r="AD593" s="15">
        <v>10000000</v>
      </c>
      <c r="AF593" s="15">
        <v>741206</v>
      </c>
      <c r="AG593" s="15">
        <v>741206</v>
      </c>
      <c r="AI593" s="15">
        <v>0</v>
      </c>
    </row>
    <row r="594" spans="1:35">
      <c r="A594" s="15" t="s">
        <v>594</v>
      </c>
      <c r="B594" s="15">
        <v>2013</v>
      </c>
      <c r="C594" s="15">
        <v>2013</v>
      </c>
      <c r="D594" s="15">
        <v>2013</v>
      </c>
      <c r="E594" s="15">
        <v>4</v>
      </c>
      <c r="F594" s="15">
        <v>0</v>
      </c>
      <c r="G594" s="15">
        <v>0</v>
      </c>
      <c r="H594" s="15" t="s">
        <v>568</v>
      </c>
      <c r="I594" s="15">
        <v>251</v>
      </c>
      <c r="J594" s="15" t="s">
        <v>113</v>
      </c>
      <c r="K594" s="15" t="s">
        <v>583</v>
      </c>
      <c r="L594" s="15">
        <v>442</v>
      </c>
      <c r="M594" s="15" t="s">
        <v>688</v>
      </c>
      <c r="N594" s="15" t="s">
        <v>689</v>
      </c>
      <c r="O594" s="15">
        <v>0</v>
      </c>
      <c r="P594" s="15" t="s">
        <v>177</v>
      </c>
      <c r="Q594" s="15" t="s">
        <v>514</v>
      </c>
      <c r="R594" s="15" t="s">
        <v>515</v>
      </c>
      <c r="S594" s="15" t="s">
        <v>516</v>
      </c>
      <c r="T594" s="15">
        <v>0</v>
      </c>
      <c r="U594" s="15" t="s">
        <v>517</v>
      </c>
      <c r="V594" s="15">
        <v>2523</v>
      </c>
      <c r="W594" s="15" t="s">
        <v>518</v>
      </c>
      <c r="X594" s="15">
        <v>8</v>
      </c>
      <c r="Y594" s="15" t="s">
        <v>519</v>
      </c>
      <c r="Z594" s="15">
        <v>416277656</v>
      </c>
      <c r="AA594" s="15">
        <v>-1</v>
      </c>
      <c r="AB594" s="15" t="s">
        <v>129</v>
      </c>
      <c r="AD594" s="15">
        <v>416277656</v>
      </c>
      <c r="AF594" s="15">
        <v>44644007</v>
      </c>
      <c r="AG594" s="15">
        <v>44644007</v>
      </c>
      <c r="AI594" s="15">
        <v>0</v>
      </c>
    </row>
    <row r="595" spans="1:35">
      <c r="A595" s="15" t="s">
        <v>594</v>
      </c>
      <c r="B595" s="15">
        <v>2013</v>
      </c>
      <c r="C595" s="15">
        <v>2013</v>
      </c>
      <c r="D595" s="15">
        <v>2013</v>
      </c>
      <c r="E595" s="15">
        <v>4</v>
      </c>
      <c r="F595" s="15">
        <v>0</v>
      </c>
      <c r="G595" s="15">
        <v>0</v>
      </c>
      <c r="H595" s="15" t="s">
        <v>568</v>
      </c>
      <c r="I595" s="15">
        <v>251</v>
      </c>
      <c r="J595" s="15" t="s">
        <v>113</v>
      </c>
      <c r="K595" s="15" t="s">
        <v>583</v>
      </c>
      <c r="L595" s="15">
        <v>392</v>
      </c>
      <c r="M595" s="15" t="s">
        <v>223</v>
      </c>
      <c r="N595" s="15" t="s">
        <v>584</v>
      </c>
      <c r="O595" s="15">
        <v>0</v>
      </c>
      <c r="P595" s="15" t="s">
        <v>177</v>
      </c>
      <c r="Q595" s="15" t="s">
        <v>514</v>
      </c>
      <c r="R595" s="15" t="s">
        <v>515</v>
      </c>
      <c r="S595" s="15" t="s">
        <v>516</v>
      </c>
      <c r="T595" s="15">
        <v>0</v>
      </c>
      <c r="U595" s="15" t="s">
        <v>517</v>
      </c>
      <c r="V595" s="15">
        <v>2523</v>
      </c>
      <c r="W595" s="15" t="s">
        <v>518</v>
      </c>
      <c r="X595" s="15">
        <v>8</v>
      </c>
      <c r="Y595" s="15" t="s">
        <v>519</v>
      </c>
      <c r="Z595" s="15">
        <v>96520007</v>
      </c>
      <c r="AA595" s="15">
        <v>-1</v>
      </c>
      <c r="AB595" s="15" t="s">
        <v>129</v>
      </c>
      <c r="AD595" s="15">
        <v>96520007</v>
      </c>
      <c r="AF595" s="15">
        <v>6821842</v>
      </c>
      <c r="AG595" s="15">
        <v>6821842</v>
      </c>
      <c r="AI595" s="15">
        <v>0</v>
      </c>
    </row>
    <row r="596" spans="1:35">
      <c r="A596" s="15" t="s">
        <v>594</v>
      </c>
      <c r="B596" s="15">
        <v>2013</v>
      </c>
      <c r="C596" s="15">
        <v>2013</v>
      </c>
      <c r="D596" s="15">
        <v>2013</v>
      </c>
      <c r="E596" s="15">
        <v>4</v>
      </c>
      <c r="F596" s="15">
        <v>0</v>
      </c>
      <c r="G596" s="15">
        <v>0</v>
      </c>
      <c r="H596" s="15" t="s">
        <v>568</v>
      </c>
      <c r="I596" s="15">
        <v>251</v>
      </c>
      <c r="J596" s="15" t="s">
        <v>113</v>
      </c>
      <c r="K596" s="15" t="s">
        <v>583</v>
      </c>
      <c r="L596" s="15">
        <v>208</v>
      </c>
      <c r="M596" s="15" t="s">
        <v>195</v>
      </c>
      <c r="N596" s="15" t="s">
        <v>572</v>
      </c>
      <c r="O596" s="15">
        <v>0</v>
      </c>
      <c r="P596" s="15" t="s">
        <v>177</v>
      </c>
      <c r="Q596" s="15" t="s">
        <v>514</v>
      </c>
      <c r="R596" s="15" t="s">
        <v>515</v>
      </c>
      <c r="S596" s="15" t="s">
        <v>516</v>
      </c>
      <c r="T596" s="15">
        <v>0</v>
      </c>
      <c r="U596" s="15" t="s">
        <v>517</v>
      </c>
      <c r="V596" s="15">
        <v>2523</v>
      </c>
      <c r="W596" s="15" t="s">
        <v>518</v>
      </c>
      <c r="X596" s="15">
        <v>8</v>
      </c>
      <c r="Y596" s="15" t="s">
        <v>519</v>
      </c>
      <c r="Z596" s="15">
        <v>12118533</v>
      </c>
      <c r="AA596" s="15">
        <v>-1</v>
      </c>
      <c r="AB596" s="15" t="s">
        <v>129</v>
      </c>
      <c r="AD596" s="15">
        <v>12118533</v>
      </c>
      <c r="AF596" s="15">
        <v>2062739</v>
      </c>
      <c r="AG596" s="15">
        <v>2062739</v>
      </c>
      <c r="AI596" s="15">
        <v>0</v>
      </c>
    </row>
    <row r="597" spans="1:35">
      <c r="A597" s="15" t="s">
        <v>594</v>
      </c>
      <c r="B597" s="15">
        <v>2013</v>
      </c>
      <c r="C597" s="15">
        <v>2013</v>
      </c>
      <c r="D597" s="15">
        <v>2013</v>
      </c>
      <c r="E597" s="15">
        <v>4</v>
      </c>
      <c r="F597" s="15">
        <v>0</v>
      </c>
      <c r="G597" s="15">
        <v>0</v>
      </c>
      <c r="H597" s="15" t="s">
        <v>568</v>
      </c>
      <c r="I597" s="15">
        <v>251</v>
      </c>
      <c r="J597" s="15" t="s">
        <v>113</v>
      </c>
      <c r="K597" s="15" t="s">
        <v>583</v>
      </c>
      <c r="L597" s="15">
        <v>752</v>
      </c>
      <c r="M597" s="15" t="s">
        <v>189</v>
      </c>
      <c r="N597" s="15" t="s">
        <v>569</v>
      </c>
      <c r="O597" s="15">
        <v>0</v>
      </c>
      <c r="P597" s="15" t="s">
        <v>177</v>
      </c>
      <c r="Q597" s="15" t="s">
        <v>514</v>
      </c>
      <c r="R597" s="15" t="s">
        <v>515</v>
      </c>
      <c r="S597" s="15" t="s">
        <v>516</v>
      </c>
      <c r="T597" s="15">
        <v>0</v>
      </c>
      <c r="U597" s="15" t="s">
        <v>517</v>
      </c>
      <c r="V597" s="15">
        <v>2523</v>
      </c>
      <c r="W597" s="15" t="s">
        <v>518</v>
      </c>
      <c r="X597" s="15">
        <v>8</v>
      </c>
      <c r="Y597" s="15" t="s">
        <v>519</v>
      </c>
      <c r="Z597" s="15">
        <v>12990</v>
      </c>
      <c r="AA597" s="15">
        <v>-1</v>
      </c>
      <c r="AB597" s="15" t="s">
        <v>129</v>
      </c>
      <c r="AD597" s="15">
        <v>12990</v>
      </c>
      <c r="AF597" s="15">
        <v>1725</v>
      </c>
      <c r="AG597" s="15">
        <v>1725</v>
      </c>
      <c r="AI597" s="15">
        <v>0</v>
      </c>
    </row>
    <row r="598" spans="1:35">
      <c r="A598" s="15" t="s">
        <v>594</v>
      </c>
      <c r="B598" s="15">
        <v>2013</v>
      </c>
      <c r="C598" s="15">
        <v>2013</v>
      </c>
      <c r="D598" s="15">
        <v>2013</v>
      </c>
      <c r="E598" s="15">
        <v>4</v>
      </c>
      <c r="F598" s="15">
        <v>0</v>
      </c>
      <c r="G598" s="15">
        <v>0</v>
      </c>
      <c r="H598" s="15" t="s">
        <v>568</v>
      </c>
      <c r="I598" s="15">
        <v>251</v>
      </c>
      <c r="J598" s="15" t="s">
        <v>113</v>
      </c>
      <c r="K598" s="15" t="s">
        <v>583</v>
      </c>
      <c r="L598" s="15">
        <v>792</v>
      </c>
      <c r="M598" s="15" t="s">
        <v>217</v>
      </c>
      <c r="N598" s="15" t="s">
        <v>573</v>
      </c>
      <c r="O598" s="15">
        <v>0</v>
      </c>
      <c r="P598" s="15" t="s">
        <v>177</v>
      </c>
      <c r="Q598" s="15" t="s">
        <v>514</v>
      </c>
      <c r="R598" s="15" t="s">
        <v>515</v>
      </c>
      <c r="S598" s="15" t="s">
        <v>516</v>
      </c>
      <c r="T598" s="15">
        <v>0</v>
      </c>
      <c r="U598" s="15" t="s">
        <v>517</v>
      </c>
      <c r="V598" s="15">
        <v>2523</v>
      </c>
      <c r="W598" s="15" t="s">
        <v>518</v>
      </c>
      <c r="X598" s="15">
        <v>8</v>
      </c>
      <c r="Y598" s="15" t="s">
        <v>519</v>
      </c>
      <c r="Z598" s="15">
        <v>180556830</v>
      </c>
      <c r="AA598" s="15">
        <v>-1</v>
      </c>
      <c r="AB598" s="15" t="s">
        <v>129</v>
      </c>
      <c r="AD598" s="15">
        <v>180556830</v>
      </c>
      <c r="AF598" s="15">
        <v>14582364</v>
      </c>
      <c r="AG598" s="15">
        <v>14582364</v>
      </c>
      <c r="AI598" s="15">
        <v>0</v>
      </c>
    </row>
    <row r="599" spans="1:35">
      <c r="A599" s="15" t="s">
        <v>594</v>
      </c>
      <c r="B599" s="15">
        <v>2013</v>
      </c>
      <c r="C599" s="15">
        <v>2013</v>
      </c>
      <c r="D599" s="15">
        <v>2013</v>
      </c>
      <c r="E599" s="15">
        <v>4</v>
      </c>
      <c r="F599" s="15">
        <v>0</v>
      </c>
      <c r="G599" s="15">
        <v>0</v>
      </c>
      <c r="H599" s="15" t="s">
        <v>568</v>
      </c>
      <c r="I599" s="15">
        <v>251</v>
      </c>
      <c r="J599" s="15" t="s">
        <v>113</v>
      </c>
      <c r="K599" s="15" t="s">
        <v>583</v>
      </c>
      <c r="L599" s="15">
        <v>699</v>
      </c>
      <c r="M599" s="15" t="s">
        <v>585</v>
      </c>
      <c r="N599" s="15" t="s">
        <v>586</v>
      </c>
      <c r="O599" s="15">
        <v>0</v>
      </c>
      <c r="P599" s="15" t="s">
        <v>177</v>
      </c>
      <c r="Q599" s="15" t="s">
        <v>514</v>
      </c>
      <c r="R599" s="15" t="s">
        <v>515</v>
      </c>
      <c r="S599" s="15" t="s">
        <v>516</v>
      </c>
      <c r="T599" s="15">
        <v>0</v>
      </c>
      <c r="U599" s="15" t="s">
        <v>517</v>
      </c>
      <c r="V599" s="15">
        <v>2523</v>
      </c>
      <c r="W599" s="15" t="s">
        <v>518</v>
      </c>
      <c r="X599" s="15">
        <v>8</v>
      </c>
      <c r="Y599" s="15" t="s">
        <v>519</v>
      </c>
      <c r="Z599" s="15">
        <v>111</v>
      </c>
      <c r="AA599" s="15">
        <v>-1</v>
      </c>
      <c r="AB599" s="15" t="s">
        <v>129</v>
      </c>
      <c r="AD599" s="15">
        <v>111</v>
      </c>
      <c r="AF599" s="15">
        <v>785</v>
      </c>
      <c r="AG599" s="15">
        <v>785</v>
      </c>
      <c r="AI599" s="15">
        <v>0</v>
      </c>
    </row>
    <row r="600" spans="1:35">
      <c r="A600" s="15" t="s">
        <v>594</v>
      </c>
      <c r="B600" s="15">
        <v>2013</v>
      </c>
      <c r="C600" s="15">
        <v>2013</v>
      </c>
      <c r="D600" s="15">
        <v>2013</v>
      </c>
      <c r="E600" s="15">
        <v>4</v>
      </c>
      <c r="F600" s="15">
        <v>0</v>
      </c>
      <c r="G600" s="15">
        <v>0</v>
      </c>
      <c r="H600" s="15" t="s">
        <v>568</v>
      </c>
      <c r="I600" s="15">
        <v>251</v>
      </c>
      <c r="J600" s="15" t="s">
        <v>113</v>
      </c>
      <c r="K600" s="15" t="s">
        <v>583</v>
      </c>
      <c r="L600" s="15">
        <v>757</v>
      </c>
      <c r="M600" s="15" t="s">
        <v>597</v>
      </c>
      <c r="N600" s="15" t="s">
        <v>598</v>
      </c>
      <c r="O600" s="15">
        <v>0</v>
      </c>
      <c r="P600" s="15" t="s">
        <v>177</v>
      </c>
      <c r="Q600" s="15" t="s">
        <v>514</v>
      </c>
      <c r="R600" s="15" t="s">
        <v>515</v>
      </c>
      <c r="S600" s="15" t="s">
        <v>516</v>
      </c>
      <c r="T600" s="15">
        <v>0</v>
      </c>
      <c r="U600" s="15" t="s">
        <v>517</v>
      </c>
      <c r="V600" s="15">
        <v>2523</v>
      </c>
      <c r="W600" s="15" t="s">
        <v>518</v>
      </c>
      <c r="X600" s="15">
        <v>8</v>
      </c>
      <c r="Y600" s="15" t="s">
        <v>519</v>
      </c>
      <c r="Z600" s="15">
        <v>8322875</v>
      </c>
      <c r="AA600" s="15">
        <v>-1</v>
      </c>
      <c r="AB600" s="15" t="s">
        <v>129</v>
      </c>
      <c r="AD600" s="15">
        <v>8322875</v>
      </c>
      <c r="AF600" s="15">
        <v>596707</v>
      </c>
      <c r="AG600" s="15">
        <v>596707</v>
      </c>
      <c r="AI600" s="15">
        <v>0</v>
      </c>
    </row>
    <row r="601" spans="1:35">
      <c r="A601" s="15" t="s">
        <v>594</v>
      </c>
      <c r="B601" s="15">
        <v>2013</v>
      </c>
      <c r="C601" s="15">
        <v>2013</v>
      </c>
      <c r="D601" s="15">
        <v>2013</v>
      </c>
      <c r="E601" s="15">
        <v>4</v>
      </c>
      <c r="F601" s="15">
        <v>0</v>
      </c>
      <c r="G601" s="15">
        <v>0</v>
      </c>
      <c r="H601" s="15" t="s">
        <v>568</v>
      </c>
      <c r="I601" s="15">
        <v>251</v>
      </c>
      <c r="J601" s="15" t="s">
        <v>113</v>
      </c>
      <c r="K601" s="15" t="s">
        <v>583</v>
      </c>
      <c r="L601" s="15">
        <v>682</v>
      </c>
      <c r="M601" s="15" t="s">
        <v>707</v>
      </c>
      <c r="N601" s="15" t="s">
        <v>708</v>
      </c>
      <c r="O601" s="15">
        <v>0</v>
      </c>
      <c r="P601" s="15" t="s">
        <v>177</v>
      </c>
      <c r="Q601" s="15" t="s">
        <v>514</v>
      </c>
      <c r="R601" s="15" t="s">
        <v>515</v>
      </c>
      <c r="S601" s="15" t="s">
        <v>516</v>
      </c>
      <c r="T601" s="15">
        <v>0</v>
      </c>
      <c r="U601" s="15" t="s">
        <v>517</v>
      </c>
      <c r="V601" s="15">
        <v>2523</v>
      </c>
      <c r="W601" s="15" t="s">
        <v>518</v>
      </c>
      <c r="X601" s="15">
        <v>8</v>
      </c>
      <c r="Y601" s="15" t="s">
        <v>519</v>
      </c>
      <c r="Z601" s="15">
        <v>100</v>
      </c>
      <c r="AA601" s="15">
        <v>-1</v>
      </c>
      <c r="AB601" s="15" t="s">
        <v>129</v>
      </c>
      <c r="AD601" s="15">
        <v>100</v>
      </c>
      <c r="AF601" s="15">
        <v>1478</v>
      </c>
      <c r="AG601" s="15">
        <v>1478</v>
      </c>
      <c r="AI601" s="15">
        <v>0</v>
      </c>
    </row>
    <row r="602" spans="1:35">
      <c r="A602" s="15" t="s">
        <v>594</v>
      </c>
      <c r="B602" s="15">
        <v>2013</v>
      </c>
      <c r="C602" s="15">
        <v>2013</v>
      </c>
      <c r="D602" s="15">
        <v>2013</v>
      </c>
      <c r="E602" s="15">
        <v>4</v>
      </c>
      <c r="F602" s="15">
        <v>0</v>
      </c>
      <c r="G602" s="15">
        <v>0</v>
      </c>
      <c r="H602" s="15" t="s">
        <v>568</v>
      </c>
      <c r="I602" s="15">
        <v>251</v>
      </c>
      <c r="J602" s="15" t="s">
        <v>113</v>
      </c>
      <c r="K602" s="15" t="s">
        <v>583</v>
      </c>
      <c r="L602" s="15">
        <v>643</v>
      </c>
      <c r="M602" s="15" t="s">
        <v>670</v>
      </c>
      <c r="N602" s="15" t="s">
        <v>671</v>
      </c>
      <c r="O602" s="15">
        <v>0</v>
      </c>
      <c r="P602" s="15" t="s">
        <v>177</v>
      </c>
      <c r="Q602" s="15" t="s">
        <v>514</v>
      </c>
      <c r="R602" s="15" t="s">
        <v>515</v>
      </c>
      <c r="S602" s="15" t="s">
        <v>516</v>
      </c>
      <c r="T602" s="15">
        <v>0</v>
      </c>
      <c r="U602" s="15" t="s">
        <v>517</v>
      </c>
      <c r="V602" s="15">
        <v>2523</v>
      </c>
      <c r="W602" s="15" t="s">
        <v>518</v>
      </c>
      <c r="X602" s="15">
        <v>8</v>
      </c>
      <c r="Y602" s="15" t="s">
        <v>519</v>
      </c>
      <c r="Z602" s="15">
        <v>28</v>
      </c>
      <c r="AA602" s="15">
        <v>-1</v>
      </c>
      <c r="AB602" s="15" t="s">
        <v>129</v>
      </c>
      <c r="AD602" s="15">
        <v>28</v>
      </c>
      <c r="AF602" s="15">
        <v>467</v>
      </c>
      <c r="AG602" s="15">
        <v>467</v>
      </c>
      <c r="AI602" s="15">
        <v>0</v>
      </c>
    </row>
    <row r="603" spans="1:35">
      <c r="A603" s="15" t="s">
        <v>594</v>
      </c>
      <c r="B603" s="15">
        <v>2013</v>
      </c>
      <c r="C603" s="15">
        <v>2013</v>
      </c>
      <c r="D603" s="15">
        <v>2013</v>
      </c>
      <c r="E603" s="15">
        <v>4</v>
      </c>
      <c r="F603" s="15">
        <v>0</v>
      </c>
      <c r="G603" s="15">
        <v>0</v>
      </c>
      <c r="H603" s="15" t="s">
        <v>568</v>
      </c>
      <c r="I603" s="15">
        <v>251</v>
      </c>
      <c r="J603" s="15" t="s">
        <v>113</v>
      </c>
      <c r="K603" s="15" t="s">
        <v>583</v>
      </c>
      <c r="L603" s="15">
        <v>818</v>
      </c>
      <c r="M603" s="15" t="s">
        <v>532</v>
      </c>
      <c r="N603" s="15" t="s">
        <v>533</v>
      </c>
      <c r="O603" s="15">
        <v>0</v>
      </c>
      <c r="P603" s="15" t="s">
        <v>177</v>
      </c>
      <c r="Q603" s="15" t="s">
        <v>514</v>
      </c>
      <c r="R603" s="15" t="s">
        <v>515</v>
      </c>
      <c r="S603" s="15" t="s">
        <v>516</v>
      </c>
      <c r="T603" s="15">
        <v>0</v>
      </c>
      <c r="U603" s="15" t="s">
        <v>517</v>
      </c>
      <c r="V603" s="15">
        <v>2523</v>
      </c>
      <c r="W603" s="15" t="s">
        <v>518</v>
      </c>
      <c r="X603" s="15">
        <v>8</v>
      </c>
      <c r="Y603" s="15" t="s">
        <v>519</v>
      </c>
      <c r="Z603" s="15">
        <v>50</v>
      </c>
      <c r="AA603" s="15">
        <v>-1</v>
      </c>
      <c r="AB603" s="15" t="s">
        <v>129</v>
      </c>
      <c r="AD603" s="15">
        <v>50</v>
      </c>
      <c r="AF603" s="15">
        <v>1</v>
      </c>
      <c r="AG603" s="15">
        <v>1</v>
      </c>
      <c r="AI603" s="15">
        <v>0</v>
      </c>
    </row>
    <row r="604" spans="1:35">
      <c r="A604" s="15" t="s">
        <v>594</v>
      </c>
      <c r="B604" s="15">
        <v>2013</v>
      </c>
      <c r="C604" s="15">
        <v>2013</v>
      </c>
      <c r="D604" s="15">
        <v>2013</v>
      </c>
      <c r="E604" s="15">
        <v>4</v>
      </c>
      <c r="F604" s="15">
        <v>0</v>
      </c>
      <c r="G604" s="15">
        <v>0</v>
      </c>
      <c r="H604" s="15" t="s">
        <v>568</v>
      </c>
      <c r="I604" s="15">
        <v>251</v>
      </c>
      <c r="J604" s="15" t="s">
        <v>113</v>
      </c>
      <c r="K604" s="15" t="s">
        <v>583</v>
      </c>
      <c r="L604" s="15">
        <v>40</v>
      </c>
      <c r="M604" s="15" t="s">
        <v>690</v>
      </c>
      <c r="N604" s="15" t="s">
        <v>691</v>
      </c>
      <c r="O604" s="15">
        <v>0</v>
      </c>
      <c r="P604" s="15" t="s">
        <v>177</v>
      </c>
      <c r="Q604" s="15" t="s">
        <v>514</v>
      </c>
      <c r="R604" s="15" t="s">
        <v>515</v>
      </c>
      <c r="S604" s="15" t="s">
        <v>516</v>
      </c>
      <c r="T604" s="15">
        <v>0</v>
      </c>
      <c r="U604" s="15" t="s">
        <v>517</v>
      </c>
      <c r="V604" s="15">
        <v>2523</v>
      </c>
      <c r="W604" s="15" t="s">
        <v>518</v>
      </c>
      <c r="X604" s="15">
        <v>8</v>
      </c>
      <c r="Y604" s="15" t="s">
        <v>519</v>
      </c>
      <c r="Z604" s="15">
        <v>19417</v>
      </c>
      <c r="AA604" s="15">
        <v>-1</v>
      </c>
      <c r="AB604" s="15" t="s">
        <v>129</v>
      </c>
      <c r="AD604" s="15">
        <v>19417</v>
      </c>
      <c r="AF604" s="15">
        <v>10640</v>
      </c>
      <c r="AG604" s="15">
        <v>10640</v>
      </c>
      <c r="AI604" s="15">
        <v>0</v>
      </c>
    </row>
    <row r="605" spans="1:35">
      <c r="A605" s="15" t="s">
        <v>594</v>
      </c>
      <c r="B605" s="15">
        <v>2013</v>
      </c>
      <c r="C605" s="15">
        <v>2013</v>
      </c>
      <c r="D605" s="15">
        <v>2013</v>
      </c>
      <c r="E605" s="15">
        <v>4</v>
      </c>
      <c r="F605" s="15">
        <v>0</v>
      </c>
      <c r="G605" s="15">
        <v>0</v>
      </c>
      <c r="H605" s="15" t="s">
        <v>568</v>
      </c>
      <c r="I605" s="15">
        <v>251</v>
      </c>
      <c r="J605" s="15" t="s">
        <v>113</v>
      </c>
      <c r="K605" s="15" t="s">
        <v>583</v>
      </c>
      <c r="L605" s="15">
        <v>616</v>
      </c>
      <c r="M605" s="15" t="s">
        <v>692</v>
      </c>
      <c r="N605" s="15" t="s">
        <v>693</v>
      </c>
      <c r="O605" s="15">
        <v>0</v>
      </c>
      <c r="P605" s="15" t="s">
        <v>177</v>
      </c>
      <c r="Q605" s="15" t="s">
        <v>514</v>
      </c>
      <c r="R605" s="15" t="s">
        <v>515</v>
      </c>
      <c r="S605" s="15" t="s">
        <v>516</v>
      </c>
      <c r="T605" s="15">
        <v>0</v>
      </c>
      <c r="U605" s="15" t="s">
        <v>517</v>
      </c>
      <c r="V605" s="15">
        <v>2523</v>
      </c>
      <c r="W605" s="15" t="s">
        <v>518</v>
      </c>
      <c r="X605" s="15">
        <v>8</v>
      </c>
      <c r="Y605" s="15" t="s">
        <v>519</v>
      </c>
      <c r="Z605" s="15">
        <v>802100</v>
      </c>
      <c r="AA605" s="15">
        <v>-1</v>
      </c>
      <c r="AB605" s="15" t="s">
        <v>129</v>
      </c>
      <c r="AD605" s="15">
        <v>802100</v>
      </c>
      <c r="AF605" s="15">
        <v>613786</v>
      </c>
      <c r="AG605" s="15">
        <v>613786</v>
      </c>
      <c r="AI605" s="15">
        <v>0</v>
      </c>
    </row>
    <row r="606" spans="1:35">
      <c r="A606" s="15" t="s">
        <v>594</v>
      </c>
      <c r="B606" s="15">
        <v>2013</v>
      </c>
      <c r="C606" s="15">
        <v>2013</v>
      </c>
      <c r="D606" s="15">
        <v>2013</v>
      </c>
      <c r="E606" s="15">
        <v>4</v>
      </c>
      <c r="F606" s="15">
        <v>0</v>
      </c>
      <c r="G606" s="15">
        <v>0</v>
      </c>
      <c r="H606" s="15" t="s">
        <v>568</v>
      </c>
      <c r="I606" s="15">
        <v>251</v>
      </c>
      <c r="J606" s="15" t="s">
        <v>113</v>
      </c>
      <c r="K606" s="15" t="s">
        <v>583</v>
      </c>
      <c r="L606" s="15">
        <v>620</v>
      </c>
      <c r="M606" s="15" t="s">
        <v>603</v>
      </c>
      <c r="N606" s="15" t="s">
        <v>604</v>
      </c>
      <c r="O606" s="15">
        <v>0</v>
      </c>
      <c r="P606" s="15" t="s">
        <v>177</v>
      </c>
      <c r="Q606" s="15" t="s">
        <v>514</v>
      </c>
      <c r="R606" s="15" t="s">
        <v>515</v>
      </c>
      <c r="S606" s="15" t="s">
        <v>516</v>
      </c>
      <c r="T606" s="15">
        <v>0</v>
      </c>
      <c r="U606" s="15" t="s">
        <v>517</v>
      </c>
      <c r="V606" s="15">
        <v>2523</v>
      </c>
      <c r="W606" s="15" t="s">
        <v>518</v>
      </c>
      <c r="X606" s="15">
        <v>8</v>
      </c>
      <c r="Y606" s="15" t="s">
        <v>519</v>
      </c>
      <c r="Z606" s="15">
        <v>1591310</v>
      </c>
      <c r="AA606" s="15">
        <v>-1</v>
      </c>
      <c r="AB606" s="15" t="s">
        <v>129</v>
      </c>
      <c r="AD606" s="15">
        <v>1591310</v>
      </c>
      <c r="AF606" s="15">
        <v>290400</v>
      </c>
      <c r="AG606" s="15">
        <v>290400</v>
      </c>
      <c r="AI606" s="15">
        <v>0</v>
      </c>
    </row>
    <row r="607" spans="1:35">
      <c r="A607" s="15" t="s">
        <v>594</v>
      </c>
      <c r="B607" s="15">
        <v>2013</v>
      </c>
      <c r="C607" s="15">
        <v>2013</v>
      </c>
      <c r="D607" s="15">
        <v>2013</v>
      </c>
      <c r="E607" s="15">
        <v>4</v>
      </c>
      <c r="F607" s="15">
        <v>0</v>
      </c>
      <c r="G607" s="15">
        <v>0</v>
      </c>
      <c r="H607" s="15" t="s">
        <v>568</v>
      </c>
      <c r="I607" s="15">
        <v>251</v>
      </c>
      <c r="J607" s="15" t="s">
        <v>113</v>
      </c>
      <c r="K607" s="15" t="s">
        <v>583</v>
      </c>
      <c r="L607" s="15">
        <v>710</v>
      </c>
      <c r="M607" s="15" t="s">
        <v>616</v>
      </c>
      <c r="N607" s="15" t="s">
        <v>617</v>
      </c>
      <c r="O607" s="15">
        <v>0</v>
      </c>
      <c r="P607" s="15" t="s">
        <v>177</v>
      </c>
      <c r="Q607" s="15" t="s">
        <v>514</v>
      </c>
      <c r="R607" s="15" t="s">
        <v>515</v>
      </c>
      <c r="S607" s="15" t="s">
        <v>516</v>
      </c>
      <c r="T607" s="15">
        <v>0</v>
      </c>
      <c r="U607" s="15" t="s">
        <v>517</v>
      </c>
      <c r="V607" s="15">
        <v>2523</v>
      </c>
      <c r="W607" s="15" t="s">
        <v>518</v>
      </c>
      <c r="X607" s="15">
        <v>8</v>
      </c>
      <c r="Y607" s="15" t="s">
        <v>519</v>
      </c>
      <c r="Z607" s="15">
        <v>25</v>
      </c>
      <c r="AA607" s="15">
        <v>-1</v>
      </c>
      <c r="AB607" s="15" t="s">
        <v>129</v>
      </c>
      <c r="AD607" s="15">
        <v>25</v>
      </c>
      <c r="AF607" s="15">
        <v>49</v>
      </c>
      <c r="AG607" s="15">
        <v>49</v>
      </c>
      <c r="AI607" s="15">
        <v>0</v>
      </c>
    </row>
    <row r="608" spans="1:35">
      <c r="A608" s="15" t="s">
        <v>594</v>
      </c>
      <c r="B608" s="15">
        <v>2013</v>
      </c>
      <c r="C608" s="15">
        <v>2013</v>
      </c>
      <c r="D608" s="15">
        <v>2013</v>
      </c>
      <c r="E608" s="15">
        <v>4</v>
      </c>
      <c r="F608" s="15">
        <v>0</v>
      </c>
      <c r="G608" s="15">
        <v>0</v>
      </c>
      <c r="H608" s="15" t="s">
        <v>568</v>
      </c>
      <c r="I608" s="15">
        <v>251</v>
      </c>
      <c r="J608" s="15" t="s">
        <v>113</v>
      </c>
      <c r="K608" s="15" t="s">
        <v>583</v>
      </c>
      <c r="L608" s="15">
        <v>156</v>
      </c>
      <c r="M608" s="15" t="s">
        <v>183</v>
      </c>
      <c r="N608" s="15" t="s">
        <v>562</v>
      </c>
      <c r="O608" s="15">
        <v>0</v>
      </c>
      <c r="P608" s="15" t="s">
        <v>177</v>
      </c>
      <c r="Q608" s="15" t="s">
        <v>514</v>
      </c>
      <c r="R608" s="15" t="s">
        <v>515</v>
      </c>
      <c r="S608" s="15" t="s">
        <v>516</v>
      </c>
      <c r="T608" s="15">
        <v>0</v>
      </c>
      <c r="U608" s="15" t="s">
        <v>517</v>
      </c>
      <c r="V608" s="15">
        <v>2523</v>
      </c>
      <c r="W608" s="15" t="s">
        <v>518</v>
      </c>
      <c r="X608" s="15">
        <v>8</v>
      </c>
      <c r="Y608" s="15" t="s">
        <v>519</v>
      </c>
      <c r="Z608" s="15">
        <v>5790321</v>
      </c>
      <c r="AA608" s="15">
        <v>-1</v>
      </c>
      <c r="AB608" s="15" t="s">
        <v>129</v>
      </c>
      <c r="AD608" s="15">
        <v>5790321</v>
      </c>
      <c r="AF608" s="15">
        <v>2127779</v>
      </c>
      <c r="AG608" s="15">
        <v>2127779</v>
      </c>
      <c r="AI608" s="15">
        <v>0</v>
      </c>
    </row>
    <row r="609" spans="1:35">
      <c r="A609" s="15" t="s">
        <v>594</v>
      </c>
      <c r="B609" s="15">
        <v>2013</v>
      </c>
      <c r="C609" s="15">
        <v>2013</v>
      </c>
      <c r="D609" s="15">
        <v>2013</v>
      </c>
      <c r="E609" s="15">
        <v>4</v>
      </c>
      <c r="F609" s="15">
        <v>0</v>
      </c>
      <c r="G609" s="15">
        <v>0</v>
      </c>
      <c r="H609" s="15" t="s">
        <v>568</v>
      </c>
      <c r="I609" s="15">
        <v>251</v>
      </c>
      <c r="J609" s="15" t="s">
        <v>113</v>
      </c>
      <c r="K609" s="15" t="s">
        <v>583</v>
      </c>
      <c r="L609" s="15">
        <v>251</v>
      </c>
      <c r="M609" s="15" t="s">
        <v>113</v>
      </c>
      <c r="N609" s="15" t="s">
        <v>583</v>
      </c>
      <c r="O609" s="15">
        <v>0</v>
      </c>
      <c r="P609" s="15" t="s">
        <v>177</v>
      </c>
      <c r="Q609" s="15" t="s">
        <v>514</v>
      </c>
      <c r="R609" s="15" t="s">
        <v>515</v>
      </c>
      <c r="S609" s="15" t="s">
        <v>516</v>
      </c>
      <c r="T609" s="15">
        <v>0</v>
      </c>
      <c r="U609" s="15" t="s">
        <v>517</v>
      </c>
      <c r="V609" s="15">
        <v>2523</v>
      </c>
      <c r="W609" s="15" t="s">
        <v>518</v>
      </c>
      <c r="X609" s="15">
        <v>8</v>
      </c>
      <c r="Y609" s="15" t="s">
        <v>519</v>
      </c>
      <c r="Z609" s="15">
        <v>18535225</v>
      </c>
      <c r="AA609" s="15">
        <v>-1</v>
      </c>
      <c r="AB609" s="15" t="s">
        <v>129</v>
      </c>
      <c r="AD609" s="15">
        <v>18535225</v>
      </c>
      <c r="AF609" s="15">
        <v>2863969</v>
      </c>
      <c r="AG609" s="15">
        <v>2863969</v>
      </c>
      <c r="AI609" s="15">
        <v>0</v>
      </c>
    </row>
    <row r="610" spans="1:35">
      <c r="A610" s="15" t="s">
        <v>594</v>
      </c>
      <c r="B610" s="15">
        <v>2013</v>
      </c>
      <c r="C610" s="15">
        <v>2013</v>
      </c>
      <c r="D610" s="15">
        <v>2013</v>
      </c>
      <c r="E610" s="15">
        <v>4</v>
      </c>
      <c r="F610" s="15">
        <v>0</v>
      </c>
      <c r="G610" s="15">
        <v>0</v>
      </c>
      <c r="H610" s="15" t="s">
        <v>568</v>
      </c>
      <c r="I610" s="15">
        <v>251</v>
      </c>
      <c r="J610" s="15" t="s">
        <v>113</v>
      </c>
      <c r="K610" s="15" t="s">
        <v>583</v>
      </c>
      <c r="L610" s="15">
        <v>826</v>
      </c>
      <c r="M610" s="15" t="s">
        <v>589</v>
      </c>
      <c r="N610" s="15" t="s">
        <v>590</v>
      </c>
      <c r="O610" s="15">
        <v>0</v>
      </c>
      <c r="P610" s="15" t="s">
        <v>177</v>
      </c>
      <c r="Q610" s="15" t="s">
        <v>514</v>
      </c>
      <c r="R610" s="15" t="s">
        <v>515</v>
      </c>
      <c r="S610" s="15" t="s">
        <v>516</v>
      </c>
      <c r="T610" s="15">
        <v>0</v>
      </c>
      <c r="U610" s="15" t="s">
        <v>517</v>
      </c>
      <c r="V610" s="15">
        <v>2523</v>
      </c>
      <c r="W610" s="15" t="s">
        <v>518</v>
      </c>
      <c r="X610" s="15">
        <v>8</v>
      </c>
      <c r="Y610" s="15" t="s">
        <v>519</v>
      </c>
      <c r="Z610" s="15">
        <v>9928654</v>
      </c>
      <c r="AA610" s="15">
        <v>-1</v>
      </c>
      <c r="AB610" s="15" t="s">
        <v>129</v>
      </c>
      <c r="AD610" s="15">
        <v>9928654</v>
      </c>
      <c r="AF610" s="15">
        <v>7549909</v>
      </c>
      <c r="AG610" s="15">
        <v>7549909</v>
      </c>
      <c r="AI610" s="15">
        <v>0</v>
      </c>
    </row>
    <row r="611" spans="1:35">
      <c r="A611" s="15" t="s">
        <v>594</v>
      </c>
      <c r="B611" s="15">
        <v>2013</v>
      </c>
      <c r="C611" s="15">
        <v>2013</v>
      </c>
      <c r="D611" s="15">
        <v>2013</v>
      </c>
      <c r="E611" s="15">
        <v>4</v>
      </c>
      <c r="F611" s="15">
        <v>0</v>
      </c>
      <c r="G611" s="15">
        <v>0</v>
      </c>
      <c r="H611" s="15" t="s">
        <v>568</v>
      </c>
      <c r="I611" s="15">
        <v>251</v>
      </c>
      <c r="J611" s="15" t="s">
        <v>113</v>
      </c>
      <c r="K611" s="15" t="s">
        <v>583</v>
      </c>
      <c r="L611" s="15">
        <v>528</v>
      </c>
      <c r="M611" s="15" t="s">
        <v>581</v>
      </c>
      <c r="N611" s="15" t="s">
        <v>582</v>
      </c>
      <c r="O611" s="15">
        <v>0</v>
      </c>
      <c r="P611" s="15" t="s">
        <v>177</v>
      </c>
      <c r="Q611" s="15" t="s">
        <v>514</v>
      </c>
      <c r="R611" s="15" t="s">
        <v>515</v>
      </c>
      <c r="S611" s="15" t="s">
        <v>516</v>
      </c>
      <c r="T611" s="15">
        <v>0</v>
      </c>
      <c r="U611" s="15" t="s">
        <v>517</v>
      </c>
      <c r="V611" s="15">
        <v>2523</v>
      </c>
      <c r="W611" s="15" t="s">
        <v>518</v>
      </c>
      <c r="X611" s="15">
        <v>8</v>
      </c>
      <c r="Y611" s="15" t="s">
        <v>519</v>
      </c>
      <c r="Z611" s="15">
        <v>8218478</v>
      </c>
      <c r="AA611" s="15">
        <v>-1</v>
      </c>
      <c r="AB611" s="15" t="s">
        <v>129</v>
      </c>
      <c r="AD611" s="15">
        <v>8218478</v>
      </c>
      <c r="AF611" s="15">
        <v>2534752</v>
      </c>
      <c r="AG611" s="15">
        <v>2534752</v>
      </c>
      <c r="AI611" s="15">
        <v>0</v>
      </c>
    </row>
    <row r="612" spans="1:35">
      <c r="A612" s="15" t="s">
        <v>594</v>
      </c>
      <c r="B612" s="15">
        <v>2013</v>
      </c>
      <c r="C612" s="15">
        <v>2013</v>
      </c>
      <c r="D612" s="15">
        <v>2013</v>
      </c>
      <c r="E612" s="15">
        <v>4</v>
      </c>
      <c r="F612" s="15">
        <v>0</v>
      </c>
      <c r="G612" s="15">
        <v>0</v>
      </c>
      <c r="H612" s="15" t="s">
        <v>568</v>
      </c>
      <c r="I612" s="15">
        <v>251</v>
      </c>
      <c r="J612" s="15" t="s">
        <v>113</v>
      </c>
      <c r="K612" s="15" t="s">
        <v>583</v>
      </c>
      <c r="L612" s="15">
        <v>724</v>
      </c>
      <c r="M612" s="15" t="s">
        <v>214</v>
      </c>
      <c r="N612" s="15" t="s">
        <v>580</v>
      </c>
      <c r="O612" s="15">
        <v>0</v>
      </c>
      <c r="P612" s="15" t="s">
        <v>177</v>
      </c>
      <c r="Q612" s="15" t="s">
        <v>514</v>
      </c>
      <c r="R612" s="15" t="s">
        <v>515</v>
      </c>
      <c r="S612" s="15" t="s">
        <v>516</v>
      </c>
      <c r="T612" s="15">
        <v>0</v>
      </c>
      <c r="U612" s="15" t="s">
        <v>517</v>
      </c>
      <c r="V612" s="15">
        <v>2523</v>
      </c>
      <c r="W612" s="15" t="s">
        <v>518</v>
      </c>
      <c r="X612" s="15">
        <v>8</v>
      </c>
      <c r="Y612" s="15" t="s">
        <v>519</v>
      </c>
      <c r="Z612" s="15">
        <v>710810920</v>
      </c>
      <c r="AA612" s="15">
        <v>-1</v>
      </c>
      <c r="AB612" s="15" t="s">
        <v>129</v>
      </c>
      <c r="AD612" s="15">
        <v>710810920</v>
      </c>
      <c r="AF612" s="15">
        <v>78613885</v>
      </c>
      <c r="AG612" s="15">
        <v>78613885</v>
      </c>
      <c r="AI612" s="15">
        <v>0</v>
      </c>
    </row>
    <row r="613" spans="1:35">
      <c r="A613" s="15" t="s">
        <v>594</v>
      </c>
      <c r="B613" s="15">
        <v>2013</v>
      </c>
      <c r="C613" s="15">
        <v>2013</v>
      </c>
      <c r="D613" s="15">
        <v>2013</v>
      </c>
      <c r="E613" s="15">
        <v>4</v>
      </c>
      <c r="F613" s="15">
        <v>0</v>
      </c>
      <c r="G613" s="15">
        <v>0</v>
      </c>
      <c r="H613" s="15" t="s">
        <v>568</v>
      </c>
      <c r="I613" s="15">
        <v>251</v>
      </c>
      <c r="J613" s="15" t="s">
        <v>113</v>
      </c>
      <c r="K613" s="15" t="s">
        <v>583</v>
      </c>
      <c r="L613" s="15">
        <v>380</v>
      </c>
      <c r="M613" s="15" t="s">
        <v>587</v>
      </c>
      <c r="N613" s="15" t="s">
        <v>588</v>
      </c>
      <c r="O613" s="15">
        <v>0</v>
      </c>
      <c r="P613" s="15" t="s">
        <v>177</v>
      </c>
      <c r="Q613" s="15" t="s">
        <v>514</v>
      </c>
      <c r="R613" s="15" t="s">
        <v>515</v>
      </c>
      <c r="S613" s="15" t="s">
        <v>516</v>
      </c>
      <c r="T613" s="15">
        <v>0</v>
      </c>
      <c r="U613" s="15" t="s">
        <v>517</v>
      </c>
      <c r="V613" s="15">
        <v>2523</v>
      </c>
      <c r="W613" s="15" t="s">
        <v>518</v>
      </c>
      <c r="X613" s="15">
        <v>8</v>
      </c>
      <c r="Y613" s="15" t="s">
        <v>519</v>
      </c>
      <c r="Z613" s="15">
        <v>579042129</v>
      </c>
      <c r="AA613" s="15">
        <v>-1</v>
      </c>
      <c r="AB613" s="15" t="s">
        <v>129</v>
      </c>
      <c r="AD613" s="15">
        <v>579042129</v>
      </c>
      <c r="AF613" s="15">
        <v>31742539</v>
      </c>
      <c r="AG613" s="15">
        <v>31742539</v>
      </c>
      <c r="AI613" s="15">
        <v>0</v>
      </c>
    </row>
    <row r="614" spans="1:35">
      <c r="A614" s="15" t="s">
        <v>594</v>
      </c>
      <c r="B614" s="15">
        <v>2013</v>
      </c>
      <c r="C614" s="15">
        <v>2013</v>
      </c>
      <c r="D614" s="15">
        <v>2013</v>
      </c>
      <c r="E614" s="15">
        <v>4</v>
      </c>
      <c r="F614" s="15">
        <v>0</v>
      </c>
      <c r="G614" s="15">
        <v>0</v>
      </c>
      <c r="H614" s="15" t="s">
        <v>568</v>
      </c>
      <c r="I614" s="15">
        <v>251</v>
      </c>
      <c r="J614" s="15" t="s">
        <v>113</v>
      </c>
      <c r="K614" s="15" t="s">
        <v>583</v>
      </c>
      <c r="L614" s="15">
        <v>56</v>
      </c>
      <c r="M614" s="15" t="s">
        <v>694</v>
      </c>
      <c r="N614" s="15" t="s">
        <v>695</v>
      </c>
      <c r="O614" s="15">
        <v>0</v>
      </c>
      <c r="P614" s="15" t="s">
        <v>177</v>
      </c>
      <c r="Q614" s="15" t="s">
        <v>514</v>
      </c>
      <c r="R614" s="15" t="s">
        <v>515</v>
      </c>
      <c r="S614" s="15" t="s">
        <v>516</v>
      </c>
      <c r="T614" s="15">
        <v>0</v>
      </c>
      <c r="U614" s="15" t="s">
        <v>517</v>
      </c>
      <c r="V614" s="15">
        <v>2523</v>
      </c>
      <c r="W614" s="15" t="s">
        <v>518</v>
      </c>
      <c r="X614" s="15">
        <v>8</v>
      </c>
      <c r="Y614" s="15" t="s">
        <v>519</v>
      </c>
      <c r="Z614" s="15">
        <v>988416342</v>
      </c>
      <c r="AA614" s="15">
        <v>-1</v>
      </c>
      <c r="AB614" s="15" t="s">
        <v>129</v>
      </c>
      <c r="AD614" s="15">
        <v>988416342</v>
      </c>
      <c r="AF614" s="15">
        <v>93706056</v>
      </c>
      <c r="AG614" s="15">
        <v>93706056</v>
      </c>
      <c r="AI614" s="15">
        <v>0</v>
      </c>
    </row>
    <row r="615" spans="1:35">
      <c r="A615" s="15" t="s">
        <v>594</v>
      </c>
      <c r="B615" s="15">
        <v>2013</v>
      </c>
      <c r="C615" s="15">
        <v>2013</v>
      </c>
      <c r="D615" s="15">
        <v>2013</v>
      </c>
      <c r="E615" s="15">
        <v>4</v>
      </c>
      <c r="F615" s="15">
        <v>0</v>
      </c>
      <c r="G615" s="15">
        <v>0</v>
      </c>
      <c r="H615" s="15" t="s">
        <v>568</v>
      </c>
      <c r="I615" s="15">
        <v>251</v>
      </c>
      <c r="J615" s="15" t="s">
        <v>113</v>
      </c>
      <c r="K615" s="15" t="s">
        <v>583</v>
      </c>
      <c r="L615" s="15">
        <v>276</v>
      </c>
      <c r="M615" s="15" t="s">
        <v>591</v>
      </c>
      <c r="N615" s="15" t="s">
        <v>592</v>
      </c>
      <c r="O615" s="15">
        <v>0</v>
      </c>
      <c r="P615" s="15" t="s">
        <v>177</v>
      </c>
      <c r="Q615" s="15" t="s">
        <v>514</v>
      </c>
      <c r="R615" s="15" t="s">
        <v>515</v>
      </c>
      <c r="S615" s="15" t="s">
        <v>516</v>
      </c>
      <c r="T615" s="15">
        <v>0</v>
      </c>
      <c r="U615" s="15" t="s">
        <v>517</v>
      </c>
      <c r="V615" s="15">
        <v>2523</v>
      </c>
      <c r="W615" s="15" t="s">
        <v>518</v>
      </c>
      <c r="X615" s="15">
        <v>8</v>
      </c>
      <c r="Y615" s="15" t="s">
        <v>519</v>
      </c>
      <c r="Z615" s="15">
        <v>396865288</v>
      </c>
      <c r="AA615" s="15">
        <v>-1</v>
      </c>
      <c r="AB615" s="15" t="s">
        <v>129</v>
      </c>
      <c r="AD615" s="15">
        <v>396865288</v>
      </c>
      <c r="AF615" s="15">
        <v>50543494</v>
      </c>
      <c r="AG615" s="15">
        <v>50543494</v>
      </c>
      <c r="AI615" s="15">
        <v>0</v>
      </c>
    </row>
    <row r="616" spans="1:35">
      <c r="A616" s="15" t="s">
        <v>594</v>
      </c>
      <c r="B616" s="15">
        <v>2013</v>
      </c>
      <c r="C616" s="15">
        <v>2013</v>
      </c>
      <c r="D616" s="15">
        <v>2013</v>
      </c>
      <c r="E616" s="15">
        <v>4</v>
      </c>
      <c r="F616" s="15">
        <v>0</v>
      </c>
      <c r="G616" s="15">
        <v>0</v>
      </c>
      <c r="H616" s="15" t="s">
        <v>568</v>
      </c>
      <c r="I616" s="15">
        <v>251</v>
      </c>
      <c r="J616" s="15" t="s">
        <v>113</v>
      </c>
      <c r="K616" s="15" t="s">
        <v>583</v>
      </c>
      <c r="L616" s="15">
        <v>478</v>
      </c>
      <c r="M616" s="15" t="s">
        <v>606</v>
      </c>
      <c r="N616" s="15" t="s">
        <v>607</v>
      </c>
      <c r="O616" s="15">
        <v>0</v>
      </c>
      <c r="P616" s="15" t="s">
        <v>177</v>
      </c>
      <c r="Q616" s="15" t="s">
        <v>514</v>
      </c>
      <c r="R616" s="15" t="s">
        <v>515</v>
      </c>
      <c r="S616" s="15" t="s">
        <v>516</v>
      </c>
      <c r="T616" s="15">
        <v>0</v>
      </c>
      <c r="U616" s="15" t="s">
        <v>517</v>
      </c>
      <c r="V616" s="15">
        <v>2523</v>
      </c>
      <c r="W616" s="15" t="s">
        <v>518</v>
      </c>
      <c r="X616" s="15">
        <v>8</v>
      </c>
      <c r="Y616" s="15" t="s">
        <v>519</v>
      </c>
      <c r="Z616" s="15">
        <v>12</v>
      </c>
      <c r="AA616" s="15">
        <v>-1</v>
      </c>
      <c r="AB616" s="15" t="s">
        <v>129</v>
      </c>
      <c r="AD616" s="15">
        <v>12</v>
      </c>
      <c r="AF616" s="15">
        <v>329</v>
      </c>
      <c r="AG616" s="15">
        <v>329</v>
      </c>
      <c r="AI616" s="15">
        <v>0</v>
      </c>
    </row>
    <row r="617" spans="1:35">
      <c r="A617" s="15" t="s">
        <v>594</v>
      </c>
      <c r="B617" s="15">
        <v>2013</v>
      </c>
      <c r="C617" s="15">
        <v>2013</v>
      </c>
      <c r="D617" s="15">
        <v>2013</v>
      </c>
      <c r="E617" s="15">
        <v>4</v>
      </c>
      <c r="F617" s="15">
        <v>0</v>
      </c>
      <c r="G617" s="15">
        <v>0</v>
      </c>
      <c r="H617" s="15" t="s">
        <v>568</v>
      </c>
      <c r="I617" s="15">
        <v>251</v>
      </c>
      <c r="J617" s="15" t="s">
        <v>113</v>
      </c>
      <c r="K617" s="15" t="s">
        <v>583</v>
      </c>
      <c r="L617" s="15">
        <v>96</v>
      </c>
      <c r="M617" s="15" t="s">
        <v>783</v>
      </c>
      <c r="N617" s="15" t="s">
        <v>784</v>
      </c>
      <c r="O617" s="15">
        <v>0</v>
      </c>
      <c r="P617" s="15" t="s">
        <v>177</v>
      </c>
      <c r="Q617" s="15" t="s">
        <v>514</v>
      </c>
      <c r="R617" s="15" t="s">
        <v>515</v>
      </c>
      <c r="S617" s="15" t="s">
        <v>516</v>
      </c>
      <c r="T617" s="15">
        <v>0</v>
      </c>
      <c r="U617" s="15" t="s">
        <v>517</v>
      </c>
      <c r="V617" s="15">
        <v>2523</v>
      </c>
      <c r="W617" s="15" t="s">
        <v>518</v>
      </c>
      <c r="X617" s="15">
        <v>8</v>
      </c>
      <c r="Y617" s="15" t="s">
        <v>519</v>
      </c>
      <c r="Z617" s="15">
        <v>3</v>
      </c>
      <c r="AA617" s="15">
        <v>-1</v>
      </c>
      <c r="AB617" s="15" t="s">
        <v>129</v>
      </c>
      <c r="AD617" s="15">
        <v>3</v>
      </c>
      <c r="AF617" s="15">
        <v>157</v>
      </c>
      <c r="AG617" s="15">
        <v>157</v>
      </c>
      <c r="AI617" s="15">
        <v>0</v>
      </c>
    </row>
    <row r="618" spans="1:35">
      <c r="A618" s="15" t="s">
        <v>594</v>
      </c>
      <c r="B618" s="15">
        <v>2013</v>
      </c>
      <c r="C618" s="15">
        <v>2013</v>
      </c>
      <c r="D618" s="15">
        <v>2013</v>
      </c>
      <c r="E618" s="15">
        <v>4</v>
      </c>
      <c r="F618" s="15">
        <v>0</v>
      </c>
      <c r="G618" s="15">
        <v>0</v>
      </c>
      <c r="H618" s="15" t="s">
        <v>568</v>
      </c>
      <c r="I618" s="15">
        <v>251</v>
      </c>
      <c r="J618" s="15" t="s">
        <v>113</v>
      </c>
      <c r="K618" s="15" t="s">
        <v>583</v>
      </c>
      <c r="L618" s="15">
        <v>368</v>
      </c>
      <c r="M618" s="15" t="s">
        <v>622</v>
      </c>
      <c r="N618" s="15" t="s">
        <v>623</v>
      </c>
      <c r="O618" s="15">
        <v>0</v>
      </c>
      <c r="P618" s="15" t="s">
        <v>177</v>
      </c>
      <c r="Q618" s="15" t="s">
        <v>514</v>
      </c>
      <c r="R618" s="15" t="s">
        <v>515</v>
      </c>
      <c r="S618" s="15" t="s">
        <v>516</v>
      </c>
      <c r="T618" s="15">
        <v>0</v>
      </c>
      <c r="U618" s="15" t="s">
        <v>517</v>
      </c>
      <c r="V618" s="15">
        <v>2523</v>
      </c>
      <c r="W618" s="15" t="s">
        <v>518</v>
      </c>
      <c r="X618" s="15">
        <v>8</v>
      </c>
      <c r="Y618" s="15" t="s">
        <v>519</v>
      </c>
      <c r="Z618" s="15">
        <v>3</v>
      </c>
      <c r="AA618" s="15">
        <v>-1</v>
      </c>
      <c r="AB618" s="15" t="s">
        <v>129</v>
      </c>
      <c r="AD618" s="15">
        <v>3</v>
      </c>
      <c r="AF618" s="15">
        <v>20</v>
      </c>
      <c r="AG618" s="15">
        <v>20</v>
      </c>
      <c r="AI618" s="15">
        <v>0</v>
      </c>
    </row>
    <row r="619" spans="1:35">
      <c r="A619" s="15" t="s">
        <v>594</v>
      </c>
      <c r="B619" s="15">
        <v>2013</v>
      </c>
      <c r="C619" s="15">
        <v>2013</v>
      </c>
      <c r="D619" s="15">
        <v>2013</v>
      </c>
      <c r="E619" s="15">
        <v>4</v>
      </c>
      <c r="F619" s="15">
        <v>0</v>
      </c>
      <c r="G619" s="15">
        <v>0</v>
      </c>
      <c r="H619" s="15" t="s">
        <v>568</v>
      </c>
      <c r="I619" s="15">
        <v>251</v>
      </c>
      <c r="J619" s="15" t="s">
        <v>113</v>
      </c>
      <c r="K619" s="15" t="s">
        <v>583</v>
      </c>
      <c r="L619" s="15">
        <v>484</v>
      </c>
      <c r="M619" s="15" t="s">
        <v>656</v>
      </c>
      <c r="N619" s="15" t="s">
        <v>657</v>
      </c>
      <c r="O619" s="15">
        <v>0</v>
      </c>
      <c r="P619" s="15" t="s">
        <v>177</v>
      </c>
      <c r="Q619" s="15" t="s">
        <v>514</v>
      </c>
      <c r="R619" s="15" t="s">
        <v>515</v>
      </c>
      <c r="S619" s="15" t="s">
        <v>516</v>
      </c>
      <c r="T619" s="15">
        <v>0</v>
      </c>
      <c r="U619" s="15" t="s">
        <v>517</v>
      </c>
      <c r="V619" s="15">
        <v>2523</v>
      </c>
      <c r="W619" s="15" t="s">
        <v>518</v>
      </c>
      <c r="X619" s="15">
        <v>8</v>
      </c>
      <c r="Y619" s="15" t="s">
        <v>519</v>
      </c>
      <c r="Z619" s="15">
        <v>1</v>
      </c>
      <c r="AA619" s="15">
        <v>-1</v>
      </c>
      <c r="AB619" s="15" t="s">
        <v>129</v>
      </c>
      <c r="AD619" s="15">
        <v>1</v>
      </c>
      <c r="AF619" s="15">
        <v>287</v>
      </c>
      <c r="AG619" s="15">
        <v>287</v>
      </c>
      <c r="AI619" s="15">
        <v>0</v>
      </c>
    </row>
    <row r="620" spans="1:35">
      <c r="A620" s="15" t="s">
        <v>594</v>
      </c>
      <c r="B620" s="15">
        <v>2014</v>
      </c>
      <c r="C620" s="15">
        <v>2014</v>
      </c>
      <c r="D620" s="15">
        <v>2014</v>
      </c>
      <c r="E620" s="15">
        <v>4</v>
      </c>
      <c r="F620" s="15">
        <v>0</v>
      </c>
      <c r="G620" s="15">
        <v>0</v>
      </c>
      <c r="H620" s="15" t="s">
        <v>605</v>
      </c>
      <c r="I620" s="15">
        <v>251</v>
      </c>
      <c r="J620" s="15" t="s">
        <v>113</v>
      </c>
      <c r="K620" s="15" t="s">
        <v>583</v>
      </c>
      <c r="L620" s="15">
        <v>251</v>
      </c>
      <c r="M620" s="15" t="s">
        <v>113</v>
      </c>
      <c r="N620" s="15" t="s">
        <v>583</v>
      </c>
      <c r="O620" s="15">
        <v>0</v>
      </c>
      <c r="P620" s="15" t="s">
        <v>177</v>
      </c>
      <c r="Q620" s="15" t="s">
        <v>514</v>
      </c>
      <c r="R620" s="15" t="s">
        <v>515</v>
      </c>
      <c r="S620" s="15" t="s">
        <v>516</v>
      </c>
      <c r="T620" s="15">
        <v>0</v>
      </c>
      <c r="U620" s="15" t="s">
        <v>517</v>
      </c>
      <c r="V620" s="15">
        <v>2523</v>
      </c>
      <c r="W620" s="15" t="s">
        <v>518</v>
      </c>
      <c r="X620" s="15">
        <v>8</v>
      </c>
      <c r="Y620" s="15" t="s">
        <v>519</v>
      </c>
      <c r="Z620" s="15">
        <v>33876430</v>
      </c>
      <c r="AA620" s="15">
        <v>-1</v>
      </c>
      <c r="AB620" s="15" t="s">
        <v>129</v>
      </c>
      <c r="AD620" s="15">
        <v>33876430</v>
      </c>
      <c r="AF620" s="15">
        <v>4698066</v>
      </c>
      <c r="AI620" s="15">
        <v>0</v>
      </c>
    </row>
    <row r="621" spans="1:35">
      <c r="A621" s="15" t="s">
        <v>594</v>
      </c>
      <c r="B621" s="15">
        <v>2014</v>
      </c>
      <c r="C621" s="15">
        <v>2014</v>
      </c>
      <c r="D621" s="15">
        <v>2014</v>
      </c>
      <c r="E621" s="15">
        <v>4</v>
      </c>
      <c r="F621" s="15">
        <v>0</v>
      </c>
      <c r="G621" s="15">
        <v>0</v>
      </c>
      <c r="H621" s="15" t="s">
        <v>605</v>
      </c>
      <c r="I621" s="15">
        <v>251</v>
      </c>
      <c r="J621" s="15" t="s">
        <v>113</v>
      </c>
      <c r="K621" s="15" t="s">
        <v>583</v>
      </c>
      <c r="L621" s="15">
        <v>0</v>
      </c>
      <c r="M621" s="15" t="s">
        <v>177</v>
      </c>
      <c r="N621" s="15" t="s">
        <v>514</v>
      </c>
      <c r="O621" s="15">
        <v>0</v>
      </c>
      <c r="P621" s="15" t="s">
        <v>177</v>
      </c>
      <c r="Q621" s="15" t="s">
        <v>514</v>
      </c>
      <c r="R621" s="15" t="s">
        <v>515</v>
      </c>
      <c r="S621" s="15" t="s">
        <v>516</v>
      </c>
      <c r="T621" s="15">
        <v>0</v>
      </c>
      <c r="U621" s="15" t="s">
        <v>517</v>
      </c>
      <c r="V621" s="15">
        <v>2523</v>
      </c>
      <c r="W621" s="15" t="s">
        <v>518</v>
      </c>
      <c r="X621" s="15">
        <v>8</v>
      </c>
      <c r="Y621" s="15" t="s">
        <v>519</v>
      </c>
      <c r="Z621" s="15">
        <v>33876430</v>
      </c>
      <c r="AA621" s="15">
        <v>-1</v>
      </c>
      <c r="AB621" s="15" t="s">
        <v>129</v>
      </c>
      <c r="AD621" s="15">
        <v>33876430</v>
      </c>
      <c r="AF621" s="15">
        <v>4698066</v>
      </c>
      <c r="AI621" s="15">
        <v>0</v>
      </c>
    </row>
    <row r="622" spans="1:35">
      <c r="A622" s="15" t="s">
        <v>594</v>
      </c>
      <c r="B622" s="15">
        <v>2014</v>
      </c>
      <c r="C622" s="15">
        <v>2014</v>
      </c>
      <c r="D622" s="15">
        <v>2014</v>
      </c>
      <c r="E622" s="15">
        <v>4</v>
      </c>
      <c r="F622" s="15">
        <v>0</v>
      </c>
      <c r="G622" s="15">
        <v>0</v>
      </c>
      <c r="H622" s="15" t="s">
        <v>510</v>
      </c>
      <c r="I622" s="15">
        <v>251</v>
      </c>
      <c r="J622" s="15" t="s">
        <v>113</v>
      </c>
      <c r="K622" s="15" t="s">
        <v>583</v>
      </c>
      <c r="L622" s="15">
        <v>340</v>
      </c>
      <c r="M622" s="15" t="s">
        <v>757</v>
      </c>
      <c r="N622" s="15" t="s">
        <v>758</v>
      </c>
      <c r="O622" s="15">
        <v>0</v>
      </c>
      <c r="P622" s="15" t="s">
        <v>177</v>
      </c>
      <c r="Q622" s="15" t="s">
        <v>514</v>
      </c>
      <c r="R622" s="15" t="s">
        <v>515</v>
      </c>
      <c r="S622" s="15" t="s">
        <v>516</v>
      </c>
      <c r="T622" s="15">
        <v>0</v>
      </c>
      <c r="U622" s="15" t="s">
        <v>517</v>
      </c>
      <c r="V622" s="15">
        <v>2523</v>
      </c>
      <c r="W622" s="15" t="s">
        <v>518</v>
      </c>
      <c r="X622" s="15">
        <v>8</v>
      </c>
      <c r="Y622" s="15" t="s">
        <v>519</v>
      </c>
      <c r="Z622" s="15">
        <v>230</v>
      </c>
      <c r="AA622" s="15">
        <v>-1</v>
      </c>
      <c r="AB622" s="15" t="s">
        <v>129</v>
      </c>
      <c r="AD622" s="15">
        <v>230</v>
      </c>
      <c r="AF622" s="15">
        <v>531</v>
      </c>
      <c r="AH622" s="15">
        <v>531</v>
      </c>
      <c r="AI622" s="15">
        <v>0</v>
      </c>
    </row>
    <row r="623" spans="1:35">
      <c r="A623" s="15" t="s">
        <v>594</v>
      </c>
      <c r="B623" s="15">
        <v>2014</v>
      </c>
      <c r="C623" s="15">
        <v>2014</v>
      </c>
      <c r="D623" s="15">
        <v>2014</v>
      </c>
      <c r="E623" s="15">
        <v>4</v>
      </c>
      <c r="F623" s="15">
        <v>0</v>
      </c>
      <c r="G623" s="15">
        <v>0</v>
      </c>
      <c r="H623" s="15" t="s">
        <v>510</v>
      </c>
      <c r="I623" s="15">
        <v>251</v>
      </c>
      <c r="J623" s="15" t="s">
        <v>113</v>
      </c>
      <c r="K623" s="15" t="s">
        <v>583</v>
      </c>
      <c r="L623" s="15">
        <v>780</v>
      </c>
      <c r="M623" s="15" t="s">
        <v>713</v>
      </c>
      <c r="N623" s="15" t="s">
        <v>714</v>
      </c>
      <c r="O623" s="15">
        <v>0</v>
      </c>
      <c r="P623" s="15" t="s">
        <v>177</v>
      </c>
      <c r="Q623" s="15" t="s">
        <v>514</v>
      </c>
      <c r="R623" s="15" t="s">
        <v>515</v>
      </c>
      <c r="S623" s="15" t="s">
        <v>516</v>
      </c>
      <c r="T623" s="15">
        <v>0</v>
      </c>
      <c r="U623" s="15" t="s">
        <v>517</v>
      </c>
      <c r="V623" s="15">
        <v>2523</v>
      </c>
      <c r="W623" s="15" t="s">
        <v>518</v>
      </c>
      <c r="X623" s="15">
        <v>8</v>
      </c>
      <c r="Y623" s="15" t="s">
        <v>519</v>
      </c>
      <c r="Z623" s="15">
        <v>24342</v>
      </c>
      <c r="AA623" s="15">
        <v>-1</v>
      </c>
      <c r="AB623" s="15" t="s">
        <v>129</v>
      </c>
      <c r="AD623" s="15">
        <v>24342</v>
      </c>
      <c r="AF623" s="15">
        <v>59754</v>
      </c>
      <c r="AH623" s="15">
        <v>59754</v>
      </c>
      <c r="AI623" s="15">
        <v>0</v>
      </c>
    </row>
    <row r="624" spans="1:35">
      <c r="A624" s="15" t="s">
        <v>594</v>
      </c>
      <c r="B624" s="15">
        <v>2014</v>
      </c>
      <c r="C624" s="15">
        <v>2014</v>
      </c>
      <c r="D624" s="15">
        <v>2014</v>
      </c>
      <c r="E624" s="15">
        <v>4</v>
      </c>
      <c r="F624" s="15">
        <v>0</v>
      </c>
      <c r="G624" s="15">
        <v>0</v>
      </c>
      <c r="H624" s="15" t="s">
        <v>510</v>
      </c>
      <c r="I624" s="15">
        <v>251</v>
      </c>
      <c r="J624" s="15" t="s">
        <v>113</v>
      </c>
      <c r="K624" s="15" t="s">
        <v>583</v>
      </c>
      <c r="L624" s="15">
        <v>50</v>
      </c>
      <c r="M624" s="15" t="s">
        <v>765</v>
      </c>
      <c r="N624" s="15" t="s">
        <v>766</v>
      </c>
      <c r="O624" s="15">
        <v>0</v>
      </c>
      <c r="P624" s="15" t="s">
        <v>177</v>
      </c>
      <c r="Q624" s="15" t="s">
        <v>514</v>
      </c>
      <c r="R624" s="15" t="s">
        <v>515</v>
      </c>
      <c r="S624" s="15" t="s">
        <v>516</v>
      </c>
      <c r="T624" s="15">
        <v>0</v>
      </c>
      <c r="U624" s="15" t="s">
        <v>517</v>
      </c>
      <c r="V624" s="15">
        <v>2523</v>
      </c>
      <c r="W624" s="15" t="s">
        <v>518</v>
      </c>
      <c r="X624" s="15">
        <v>8</v>
      </c>
      <c r="Y624" s="15" t="s">
        <v>519</v>
      </c>
      <c r="Z624" s="15">
        <v>280</v>
      </c>
      <c r="AA624" s="15">
        <v>-1</v>
      </c>
      <c r="AB624" s="15" t="s">
        <v>129</v>
      </c>
      <c r="AD624" s="15">
        <v>280</v>
      </c>
      <c r="AF624" s="15">
        <v>465</v>
      </c>
      <c r="AH624" s="15">
        <v>465</v>
      </c>
      <c r="AI624" s="15">
        <v>0</v>
      </c>
    </row>
    <row r="625" spans="1:35">
      <c r="A625" s="15" t="s">
        <v>594</v>
      </c>
      <c r="B625" s="15">
        <v>2014</v>
      </c>
      <c r="C625" s="15">
        <v>2014</v>
      </c>
      <c r="D625" s="15">
        <v>2014</v>
      </c>
      <c r="E625" s="15">
        <v>4</v>
      </c>
      <c r="F625" s="15">
        <v>0</v>
      </c>
      <c r="G625" s="15">
        <v>0</v>
      </c>
      <c r="H625" s="15" t="s">
        <v>510</v>
      </c>
      <c r="I625" s="15">
        <v>251</v>
      </c>
      <c r="J625" s="15" t="s">
        <v>113</v>
      </c>
      <c r="K625" s="15" t="s">
        <v>583</v>
      </c>
      <c r="L625" s="15">
        <v>795</v>
      </c>
      <c r="M625" s="15" t="s">
        <v>785</v>
      </c>
      <c r="N625" s="15" t="s">
        <v>786</v>
      </c>
      <c r="O625" s="15">
        <v>0</v>
      </c>
      <c r="P625" s="15" t="s">
        <v>177</v>
      </c>
      <c r="Q625" s="15" t="s">
        <v>514</v>
      </c>
      <c r="R625" s="15" t="s">
        <v>515</v>
      </c>
      <c r="S625" s="15" t="s">
        <v>516</v>
      </c>
      <c r="T625" s="15">
        <v>0</v>
      </c>
      <c r="U625" s="15" t="s">
        <v>517</v>
      </c>
      <c r="V625" s="15">
        <v>2523</v>
      </c>
      <c r="W625" s="15" t="s">
        <v>518</v>
      </c>
      <c r="X625" s="15">
        <v>8</v>
      </c>
      <c r="Y625" s="15" t="s">
        <v>519</v>
      </c>
      <c r="Z625" s="15">
        <v>20827</v>
      </c>
      <c r="AA625" s="15">
        <v>-1</v>
      </c>
      <c r="AB625" s="15" t="s">
        <v>129</v>
      </c>
      <c r="AD625" s="15">
        <v>20827</v>
      </c>
      <c r="AF625" s="15">
        <v>67710</v>
      </c>
      <c r="AH625" s="15">
        <v>67710</v>
      </c>
      <c r="AI625" s="15">
        <v>0</v>
      </c>
    </row>
    <row r="626" spans="1:35">
      <c r="A626" s="15" t="s">
        <v>594</v>
      </c>
      <c r="B626" s="15">
        <v>2014</v>
      </c>
      <c r="C626" s="15">
        <v>2014</v>
      </c>
      <c r="D626" s="15">
        <v>2014</v>
      </c>
      <c r="E626" s="15">
        <v>4</v>
      </c>
      <c r="F626" s="15">
        <v>0</v>
      </c>
      <c r="G626" s="15">
        <v>0</v>
      </c>
      <c r="H626" s="15" t="s">
        <v>510</v>
      </c>
      <c r="I626" s="15">
        <v>251</v>
      </c>
      <c r="J626" s="15" t="s">
        <v>113</v>
      </c>
      <c r="K626" s="15" t="s">
        <v>583</v>
      </c>
      <c r="L626" s="15">
        <v>368</v>
      </c>
      <c r="M626" s="15" t="s">
        <v>622</v>
      </c>
      <c r="N626" s="15" t="s">
        <v>623</v>
      </c>
      <c r="O626" s="15">
        <v>0</v>
      </c>
      <c r="P626" s="15" t="s">
        <v>177</v>
      </c>
      <c r="Q626" s="15" t="s">
        <v>514</v>
      </c>
      <c r="R626" s="15" t="s">
        <v>515</v>
      </c>
      <c r="S626" s="15" t="s">
        <v>516</v>
      </c>
      <c r="T626" s="15">
        <v>0</v>
      </c>
      <c r="U626" s="15" t="s">
        <v>517</v>
      </c>
      <c r="V626" s="15">
        <v>2523</v>
      </c>
      <c r="W626" s="15" t="s">
        <v>518</v>
      </c>
      <c r="X626" s="15">
        <v>8</v>
      </c>
      <c r="Y626" s="15" t="s">
        <v>519</v>
      </c>
      <c r="Z626" s="15">
        <v>588</v>
      </c>
      <c r="AA626" s="15">
        <v>-1</v>
      </c>
      <c r="AB626" s="15" t="s">
        <v>129</v>
      </c>
      <c r="AD626" s="15">
        <v>588</v>
      </c>
      <c r="AF626" s="15">
        <v>5548</v>
      </c>
      <c r="AH626" s="15">
        <v>5548</v>
      </c>
      <c r="AI626" s="15">
        <v>0</v>
      </c>
    </row>
    <row r="627" spans="1:35">
      <c r="A627" s="15" t="s">
        <v>594</v>
      </c>
      <c r="B627" s="15">
        <v>2014</v>
      </c>
      <c r="C627" s="15">
        <v>2014</v>
      </c>
      <c r="D627" s="15">
        <v>2014</v>
      </c>
      <c r="E627" s="15">
        <v>4</v>
      </c>
      <c r="F627" s="15">
        <v>0</v>
      </c>
      <c r="G627" s="15">
        <v>0</v>
      </c>
      <c r="H627" s="15" t="s">
        <v>510</v>
      </c>
      <c r="I627" s="15">
        <v>251</v>
      </c>
      <c r="J627" s="15" t="s">
        <v>113</v>
      </c>
      <c r="K627" s="15" t="s">
        <v>583</v>
      </c>
      <c r="L627" s="15">
        <v>218</v>
      </c>
      <c r="M627" s="15" t="s">
        <v>767</v>
      </c>
      <c r="N627" s="15" t="s">
        <v>768</v>
      </c>
      <c r="O627" s="15">
        <v>0</v>
      </c>
      <c r="P627" s="15" t="s">
        <v>177</v>
      </c>
      <c r="Q627" s="15" t="s">
        <v>514</v>
      </c>
      <c r="R627" s="15" t="s">
        <v>515</v>
      </c>
      <c r="S627" s="15" t="s">
        <v>516</v>
      </c>
      <c r="T627" s="15">
        <v>0</v>
      </c>
      <c r="U627" s="15" t="s">
        <v>517</v>
      </c>
      <c r="V627" s="15">
        <v>2523</v>
      </c>
      <c r="W627" s="15" t="s">
        <v>518</v>
      </c>
      <c r="X627" s="15">
        <v>8</v>
      </c>
      <c r="Y627" s="15" t="s">
        <v>519</v>
      </c>
      <c r="Z627" s="15">
        <v>223</v>
      </c>
      <c r="AA627" s="15">
        <v>-1</v>
      </c>
      <c r="AB627" s="15" t="s">
        <v>129</v>
      </c>
      <c r="AD627" s="15">
        <v>223</v>
      </c>
      <c r="AF627" s="15">
        <v>531</v>
      </c>
      <c r="AH627" s="15">
        <v>531</v>
      </c>
      <c r="AI627" s="15">
        <v>0</v>
      </c>
    </row>
    <row r="628" spans="1:35">
      <c r="A628" s="15" t="s">
        <v>594</v>
      </c>
      <c r="B628" s="15">
        <v>2014</v>
      </c>
      <c r="C628" s="15">
        <v>2014</v>
      </c>
      <c r="D628" s="15">
        <v>2014</v>
      </c>
      <c r="E628" s="15">
        <v>4</v>
      </c>
      <c r="F628" s="15">
        <v>0</v>
      </c>
      <c r="G628" s="15">
        <v>0</v>
      </c>
      <c r="H628" s="15" t="s">
        <v>510</v>
      </c>
      <c r="I628" s="15">
        <v>251</v>
      </c>
      <c r="J628" s="15" t="s">
        <v>113</v>
      </c>
      <c r="K628" s="15" t="s">
        <v>583</v>
      </c>
      <c r="L628" s="15">
        <v>48</v>
      </c>
      <c r="M628" s="15" t="s">
        <v>759</v>
      </c>
      <c r="N628" s="15" t="s">
        <v>760</v>
      </c>
      <c r="O628" s="15">
        <v>0</v>
      </c>
      <c r="P628" s="15" t="s">
        <v>177</v>
      </c>
      <c r="Q628" s="15" t="s">
        <v>514</v>
      </c>
      <c r="R628" s="15" t="s">
        <v>515</v>
      </c>
      <c r="S628" s="15" t="s">
        <v>516</v>
      </c>
      <c r="T628" s="15">
        <v>0</v>
      </c>
      <c r="U628" s="15" t="s">
        <v>517</v>
      </c>
      <c r="V628" s="15">
        <v>2523</v>
      </c>
      <c r="W628" s="15" t="s">
        <v>518</v>
      </c>
      <c r="X628" s="15">
        <v>8</v>
      </c>
      <c r="Y628" s="15" t="s">
        <v>519</v>
      </c>
      <c r="Z628" s="15">
        <v>105</v>
      </c>
      <c r="AA628" s="15">
        <v>-1</v>
      </c>
      <c r="AB628" s="15" t="s">
        <v>129</v>
      </c>
      <c r="AD628" s="15">
        <v>105</v>
      </c>
      <c r="AF628" s="15">
        <v>352</v>
      </c>
      <c r="AH628" s="15">
        <v>352</v>
      </c>
      <c r="AI628" s="15">
        <v>0</v>
      </c>
    </row>
    <row r="629" spans="1:35">
      <c r="A629" s="15" t="s">
        <v>594</v>
      </c>
      <c r="B629" s="15">
        <v>2014</v>
      </c>
      <c r="C629" s="15">
        <v>2014</v>
      </c>
      <c r="D629" s="15">
        <v>2014</v>
      </c>
      <c r="E629" s="15">
        <v>4</v>
      </c>
      <c r="F629" s="15">
        <v>0</v>
      </c>
      <c r="G629" s="15">
        <v>0</v>
      </c>
      <c r="H629" s="15" t="s">
        <v>510</v>
      </c>
      <c r="I629" s="15">
        <v>251</v>
      </c>
      <c r="J629" s="15" t="s">
        <v>113</v>
      </c>
      <c r="K629" s="15" t="s">
        <v>583</v>
      </c>
      <c r="L629" s="15">
        <v>262</v>
      </c>
      <c r="M629" s="15" t="s">
        <v>630</v>
      </c>
      <c r="N629" s="15" t="s">
        <v>631</v>
      </c>
      <c r="O629" s="15">
        <v>0</v>
      </c>
      <c r="P629" s="15" t="s">
        <v>177</v>
      </c>
      <c r="Q629" s="15" t="s">
        <v>514</v>
      </c>
      <c r="R629" s="15" t="s">
        <v>515</v>
      </c>
      <c r="S629" s="15" t="s">
        <v>516</v>
      </c>
      <c r="T629" s="15">
        <v>0</v>
      </c>
      <c r="U629" s="15" t="s">
        <v>517</v>
      </c>
      <c r="V629" s="15">
        <v>2523</v>
      </c>
      <c r="W629" s="15" t="s">
        <v>518</v>
      </c>
      <c r="X629" s="15">
        <v>8</v>
      </c>
      <c r="Y629" s="15" t="s">
        <v>519</v>
      </c>
      <c r="Z629" s="15">
        <v>24082</v>
      </c>
      <c r="AA629" s="15">
        <v>-1</v>
      </c>
      <c r="AB629" s="15" t="s">
        <v>129</v>
      </c>
      <c r="AD629" s="15">
        <v>24082</v>
      </c>
      <c r="AF629" s="15">
        <v>20304</v>
      </c>
      <c r="AH629" s="15">
        <v>20304</v>
      </c>
      <c r="AI629" s="15">
        <v>0</v>
      </c>
    </row>
    <row r="630" spans="1:35">
      <c r="A630" s="15" t="s">
        <v>594</v>
      </c>
      <c r="B630" s="15">
        <v>2014</v>
      </c>
      <c r="C630" s="15">
        <v>2014</v>
      </c>
      <c r="D630" s="15">
        <v>2014</v>
      </c>
      <c r="E630" s="15">
        <v>4</v>
      </c>
      <c r="F630" s="15">
        <v>0</v>
      </c>
      <c r="G630" s="15">
        <v>0</v>
      </c>
      <c r="H630" s="15" t="s">
        <v>510</v>
      </c>
      <c r="I630" s="15">
        <v>251</v>
      </c>
      <c r="J630" s="15" t="s">
        <v>113</v>
      </c>
      <c r="K630" s="15" t="s">
        <v>583</v>
      </c>
      <c r="L630" s="15">
        <v>400</v>
      </c>
      <c r="M630" s="15" t="s">
        <v>208</v>
      </c>
      <c r="N630" s="15" t="s">
        <v>619</v>
      </c>
      <c r="O630" s="15">
        <v>0</v>
      </c>
      <c r="P630" s="15" t="s">
        <v>177</v>
      </c>
      <c r="Q630" s="15" t="s">
        <v>514</v>
      </c>
      <c r="R630" s="15" t="s">
        <v>515</v>
      </c>
      <c r="S630" s="15" t="s">
        <v>516</v>
      </c>
      <c r="T630" s="15">
        <v>0</v>
      </c>
      <c r="U630" s="15" t="s">
        <v>517</v>
      </c>
      <c r="V630" s="15">
        <v>2523</v>
      </c>
      <c r="W630" s="15" t="s">
        <v>518</v>
      </c>
      <c r="X630" s="15">
        <v>8</v>
      </c>
      <c r="Y630" s="15" t="s">
        <v>519</v>
      </c>
      <c r="Z630" s="15">
        <v>295</v>
      </c>
      <c r="AA630" s="15">
        <v>-1</v>
      </c>
      <c r="AB630" s="15" t="s">
        <v>129</v>
      </c>
      <c r="AD630" s="15">
        <v>295</v>
      </c>
      <c r="AF630" s="15">
        <v>908</v>
      </c>
      <c r="AH630" s="15">
        <v>908</v>
      </c>
      <c r="AI630" s="15">
        <v>0</v>
      </c>
    </row>
    <row r="631" spans="1:35">
      <c r="A631" s="15" t="s">
        <v>594</v>
      </c>
      <c r="B631" s="15">
        <v>2014</v>
      </c>
      <c r="C631" s="15">
        <v>2014</v>
      </c>
      <c r="D631" s="15">
        <v>2014</v>
      </c>
      <c r="E631" s="15">
        <v>4</v>
      </c>
      <c r="F631" s="15">
        <v>0</v>
      </c>
      <c r="G631" s="15">
        <v>0</v>
      </c>
      <c r="H631" s="15" t="s">
        <v>510</v>
      </c>
      <c r="I631" s="15">
        <v>251</v>
      </c>
      <c r="J631" s="15" t="s">
        <v>113</v>
      </c>
      <c r="K631" s="15" t="s">
        <v>583</v>
      </c>
      <c r="L631" s="15">
        <v>899</v>
      </c>
      <c r="M631" s="15" t="s">
        <v>520</v>
      </c>
      <c r="N631" s="15" t="s">
        <v>521</v>
      </c>
      <c r="O631" s="15">
        <v>0</v>
      </c>
      <c r="P631" s="15" t="s">
        <v>177</v>
      </c>
      <c r="Q631" s="15" t="s">
        <v>514</v>
      </c>
      <c r="R631" s="15" t="s">
        <v>515</v>
      </c>
      <c r="S631" s="15" t="s">
        <v>516</v>
      </c>
      <c r="T631" s="15">
        <v>0</v>
      </c>
      <c r="U631" s="15" t="s">
        <v>517</v>
      </c>
      <c r="V631" s="15">
        <v>2523</v>
      </c>
      <c r="W631" s="15" t="s">
        <v>518</v>
      </c>
      <c r="X631" s="15">
        <v>8</v>
      </c>
      <c r="Y631" s="15" t="s">
        <v>519</v>
      </c>
      <c r="Z631" s="15">
        <v>12834732</v>
      </c>
      <c r="AA631" s="15">
        <v>-1</v>
      </c>
      <c r="AB631" s="15" t="s">
        <v>129</v>
      </c>
      <c r="AD631" s="15">
        <v>12834732</v>
      </c>
      <c r="AF631" s="15">
        <v>2903141</v>
      </c>
      <c r="AH631" s="15">
        <v>2903141</v>
      </c>
      <c r="AI631" s="15">
        <v>0</v>
      </c>
    </row>
    <row r="632" spans="1:35">
      <c r="A632" s="15" t="s">
        <v>594</v>
      </c>
      <c r="B632" s="15">
        <v>2014</v>
      </c>
      <c r="C632" s="15">
        <v>2014</v>
      </c>
      <c r="D632" s="15">
        <v>2014</v>
      </c>
      <c r="E632" s="15">
        <v>4</v>
      </c>
      <c r="F632" s="15">
        <v>0</v>
      </c>
      <c r="G632" s="15">
        <v>0</v>
      </c>
      <c r="H632" s="15" t="s">
        <v>510</v>
      </c>
      <c r="I632" s="15">
        <v>251</v>
      </c>
      <c r="J632" s="15" t="s">
        <v>113</v>
      </c>
      <c r="K632" s="15" t="s">
        <v>583</v>
      </c>
      <c r="L632" s="15">
        <v>608</v>
      </c>
      <c r="M632" s="15" t="s">
        <v>548</v>
      </c>
      <c r="N632" s="15" t="s">
        <v>549</v>
      </c>
      <c r="O632" s="15">
        <v>0</v>
      </c>
      <c r="P632" s="15" t="s">
        <v>177</v>
      </c>
      <c r="Q632" s="15" t="s">
        <v>514</v>
      </c>
      <c r="R632" s="15" t="s">
        <v>515</v>
      </c>
      <c r="S632" s="15" t="s">
        <v>516</v>
      </c>
      <c r="T632" s="15">
        <v>0</v>
      </c>
      <c r="U632" s="15" t="s">
        <v>517</v>
      </c>
      <c r="V632" s="15">
        <v>2523</v>
      </c>
      <c r="W632" s="15" t="s">
        <v>518</v>
      </c>
      <c r="X632" s="15">
        <v>8</v>
      </c>
      <c r="Y632" s="15" t="s">
        <v>519</v>
      </c>
      <c r="Z632" s="15">
        <v>1359</v>
      </c>
      <c r="AA632" s="15">
        <v>-1</v>
      </c>
      <c r="AB632" s="15" t="s">
        <v>129</v>
      </c>
      <c r="AD632" s="15">
        <v>1359</v>
      </c>
      <c r="AF632" s="15">
        <v>3718</v>
      </c>
      <c r="AH632" s="15">
        <v>3718</v>
      </c>
      <c r="AI632" s="15">
        <v>0</v>
      </c>
    </row>
    <row r="633" spans="1:35">
      <c r="A633" s="15" t="s">
        <v>594</v>
      </c>
      <c r="B633" s="15">
        <v>2014</v>
      </c>
      <c r="C633" s="15">
        <v>2014</v>
      </c>
      <c r="D633" s="15">
        <v>2014</v>
      </c>
      <c r="E633" s="15">
        <v>4</v>
      </c>
      <c r="F633" s="15">
        <v>0</v>
      </c>
      <c r="G633" s="15">
        <v>0</v>
      </c>
      <c r="H633" s="15" t="s">
        <v>510</v>
      </c>
      <c r="I633" s="15">
        <v>251</v>
      </c>
      <c r="J633" s="15" t="s">
        <v>113</v>
      </c>
      <c r="K633" s="15" t="s">
        <v>583</v>
      </c>
      <c r="L633" s="15">
        <v>20</v>
      </c>
      <c r="M633" s="15" t="s">
        <v>640</v>
      </c>
      <c r="N633" s="15" t="s">
        <v>641</v>
      </c>
      <c r="O633" s="15">
        <v>0</v>
      </c>
      <c r="P633" s="15" t="s">
        <v>177</v>
      </c>
      <c r="Q633" s="15" t="s">
        <v>514</v>
      </c>
      <c r="R633" s="15" t="s">
        <v>515</v>
      </c>
      <c r="S633" s="15" t="s">
        <v>516</v>
      </c>
      <c r="T633" s="15">
        <v>0</v>
      </c>
      <c r="U633" s="15" t="s">
        <v>517</v>
      </c>
      <c r="V633" s="15">
        <v>2523</v>
      </c>
      <c r="W633" s="15" t="s">
        <v>518</v>
      </c>
      <c r="X633" s="15">
        <v>8</v>
      </c>
      <c r="Y633" s="15" t="s">
        <v>519</v>
      </c>
      <c r="Z633" s="15">
        <v>2696557</v>
      </c>
      <c r="AA633" s="15">
        <v>-1</v>
      </c>
      <c r="AB633" s="15" t="s">
        <v>129</v>
      </c>
      <c r="AD633" s="15">
        <v>2696557</v>
      </c>
      <c r="AF633" s="15">
        <v>314300</v>
      </c>
      <c r="AH633" s="15">
        <v>314300</v>
      </c>
      <c r="AI633" s="15">
        <v>0</v>
      </c>
    </row>
    <row r="634" spans="1:35">
      <c r="A634" s="15" t="s">
        <v>594</v>
      </c>
      <c r="B634" s="15">
        <v>2014</v>
      </c>
      <c r="C634" s="15">
        <v>2014</v>
      </c>
      <c r="D634" s="15">
        <v>2014</v>
      </c>
      <c r="E634" s="15">
        <v>4</v>
      </c>
      <c r="F634" s="15">
        <v>0</v>
      </c>
      <c r="G634" s="15">
        <v>0</v>
      </c>
      <c r="H634" s="15" t="s">
        <v>510</v>
      </c>
      <c r="I634" s="15">
        <v>251</v>
      </c>
      <c r="J634" s="15" t="s">
        <v>113</v>
      </c>
      <c r="K634" s="15" t="s">
        <v>583</v>
      </c>
      <c r="L634" s="15">
        <v>566</v>
      </c>
      <c r="M634" s="15" t="s">
        <v>638</v>
      </c>
      <c r="N634" s="15" t="s">
        <v>639</v>
      </c>
      <c r="O634" s="15">
        <v>0</v>
      </c>
      <c r="P634" s="15" t="s">
        <v>177</v>
      </c>
      <c r="Q634" s="15" t="s">
        <v>514</v>
      </c>
      <c r="R634" s="15" t="s">
        <v>515</v>
      </c>
      <c r="S634" s="15" t="s">
        <v>516</v>
      </c>
      <c r="T634" s="15">
        <v>0</v>
      </c>
      <c r="U634" s="15" t="s">
        <v>517</v>
      </c>
      <c r="V634" s="15">
        <v>2523</v>
      </c>
      <c r="W634" s="15" t="s">
        <v>518</v>
      </c>
      <c r="X634" s="15">
        <v>8</v>
      </c>
      <c r="Y634" s="15" t="s">
        <v>519</v>
      </c>
      <c r="Z634" s="15">
        <v>31730</v>
      </c>
      <c r="AA634" s="15">
        <v>-1</v>
      </c>
      <c r="AB634" s="15" t="s">
        <v>129</v>
      </c>
      <c r="AD634" s="15">
        <v>31730</v>
      </c>
      <c r="AF634" s="15">
        <v>75954</v>
      </c>
      <c r="AH634" s="15">
        <v>75954</v>
      </c>
      <c r="AI634" s="15">
        <v>0</v>
      </c>
    </row>
    <row r="635" spans="1:35">
      <c r="A635" s="15" t="s">
        <v>594</v>
      </c>
      <c r="B635" s="15">
        <v>2014</v>
      </c>
      <c r="C635" s="15">
        <v>2014</v>
      </c>
      <c r="D635" s="15">
        <v>2014</v>
      </c>
      <c r="E635" s="15">
        <v>4</v>
      </c>
      <c r="F635" s="15">
        <v>0</v>
      </c>
      <c r="G635" s="15">
        <v>0</v>
      </c>
      <c r="H635" s="15" t="s">
        <v>510</v>
      </c>
      <c r="I635" s="15">
        <v>251</v>
      </c>
      <c r="J635" s="15" t="s">
        <v>113</v>
      </c>
      <c r="K635" s="15" t="s">
        <v>583</v>
      </c>
      <c r="L635" s="15">
        <v>688</v>
      </c>
      <c r="M635" s="15" t="s">
        <v>644</v>
      </c>
      <c r="N635" s="15" t="s">
        <v>645</v>
      </c>
      <c r="O635" s="15">
        <v>0</v>
      </c>
      <c r="P635" s="15" t="s">
        <v>177</v>
      </c>
      <c r="Q635" s="15" t="s">
        <v>514</v>
      </c>
      <c r="R635" s="15" t="s">
        <v>515</v>
      </c>
      <c r="S635" s="15" t="s">
        <v>516</v>
      </c>
      <c r="T635" s="15">
        <v>0</v>
      </c>
      <c r="U635" s="15" t="s">
        <v>517</v>
      </c>
      <c r="V635" s="15">
        <v>2523</v>
      </c>
      <c r="W635" s="15" t="s">
        <v>518</v>
      </c>
      <c r="X635" s="15">
        <v>8</v>
      </c>
      <c r="Y635" s="15" t="s">
        <v>519</v>
      </c>
      <c r="Z635" s="15">
        <v>213</v>
      </c>
      <c r="AA635" s="15">
        <v>-1</v>
      </c>
      <c r="AB635" s="15" t="s">
        <v>129</v>
      </c>
      <c r="AD635" s="15">
        <v>213</v>
      </c>
      <c r="AF635" s="15">
        <v>797</v>
      </c>
      <c r="AH635" s="15">
        <v>797</v>
      </c>
      <c r="AI635" s="15">
        <v>0</v>
      </c>
    </row>
    <row r="636" spans="1:35">
      <c r="A636" s="15" t="s">
        <v>594</v>
      </c>
      <c r="B636" s="15">
        <v>2014</v>
      </c>
      <c r="C636" s="15">
        <v>2014</v>
      </c>
      <c r="D636" s="15">
        <v>2014</v>
      </c>
      <c r="E636" s="15">
        <v>4</v>
      </c>
      <c r="F636" s="15">
        <v>0</v>
      </c>
      <c r="G636" s="15">
        <v>0</v>
      </c>
      <c r="H636" s="15" t="s">
        <v>510</v>
      </c>
      <c r="I636" s="15">
        <v>251</v>
      </c>
      <c r="J636" s="15" t="s">
        <v>113</v>
      </c>
      <c r="K636" s="15" t="s">
        <v>583</v>
      </c>
      <c r="L636" s="15">
        <v>32</v>
      </c>
      <c r="M636" s="15" t="s">
        <v>646</v>
      </c>
      <c r="N636" s="15" t="s">
        <v>647</v>
      </c>
      <c r="O636" s="15">
        <v>0</v>
      </c>
      <c r="P636" s="15" t="s">
        <v>177</v>
      </c>
      <c r="Q636" s="15" t="s">
        <v>514</v>
      </c>
      <c r="R636" s="15" t="s">
        <v>515</v>
      </c>
      <c r="S636" s="15" t="s">
        <v>516</v>
      </c>
      <c r="T636" s="15">
        <v>0</v>
      </c>
      <c r="U636" s="15" t="s">
        <v>517</v>
      </c>
      <c r="V636" s="15">
        <v>2523</v>
      </c>
      <c r="W636" s="15" t="s">
        <v>518</v>
      </c>
      <c r="X636" s="15">
        <v>8</v>
      </c>
      <c r="Y636" s="15" t="s">
        <v>519</v>
      </c>
      <c r="Z636" s="15">
        <v>24000</v>
      </c>
      <c r="AA636" s="15">
        <v>-1</v>
      </c>
      <c r="AB636" s="15" t="s">
        <v>129</v>
      </c>
      <c r="AD636" s="15">
        <v>24000</v>
      </c>
      <c r="AF636" s="15">
        <v>16773</v>
      </c>
      <c r="AH636" s="15">
        <v>16773</v>
      </c>
      <c r="AI636" s="15">
        <v>0</v>
      </c>
    </row>
    <row r="637" spans="1:35">
      <c r="A637" s="15" t="s">
        <v>594</v>
      </c>
      <c r="B637" s="15">
        <v>2014</v>
      </c>
      <c r="C637" s="15">
        <v>2014</v>
      </c>
      <c r="D637" s="15">
        <v>2014</v>
      </c>
      <c r="E637" s="15">
        <v>4</v>
      </c>
      <c r="F637" s="15">
        <v>0</v>
      </c>
      <c r="G637" s="15">
        <v>0</v>
      </c>
      <c r="H637" s="15" t="s">
        <v>510</v>
      </c>
      <c r="I637" s="15">
        <v>251</v>
      </c>
      <c r="J637" s="15" t="s">
        <v>113</v>
      </c>
      <c r="K637" s="15" t="s">
        <v>583</v>
      </c>
      <c r="L637" s="15">
        <v>152</v>
      </c>
      <c r="M637" s="15" t="s">
        <v>642</v>
      </c>
      <c r="N637" s="15" t="s">
        <v>643</v>
      </c>
      <c r="O637" s="15">
        <v>0</v>
      </c>
      <c r="P637" s="15" t="s">
        <v>177</v>
      </c>
      <c r="Q637" s="15" t="s">
        <v>514</v>
      </c>
      <c r="R637" s="15" t="s">
        <v>515</v>
      </c>
      <c r="S637" s="15" t="s">
        <v>516</v>
      </c>
      <c r="T637" s="15">
        <v>0</v>
      </c>
      <c r="U637" s="15" t="s">
        <v>517</v>
      </c>
      <c r="V637" s="15">
        <v>2523</v>
      </c>
      <c r="W637" s="15" t="s">
        <v>518</v>
      </c>
      <c r="X637" s="15">
        <v>8</v>
      </c>
      <c r="Y637" s="15" t="s">
        <v>519</v>
      </c>
      <c r="Z637" s="15">
        <v>294</v>
      </c>
      <c r="AA637" s="15">
        <v>-1</v>
      </c>
      <c r="AB637" s="15" t="s">
        <v>129</v>
      </c>
      <c r="AD637" s="15">
        <v>294</v>
      </c>
      <c r="AF637" s="15">
        <v>1742</v>
      </c>
      <c r="AH637" s="15">
        <v>1742</v>
      </c>
      <c r="AI637" s="15">
        <v>0</v>
      </c>
    </row>
    <row r="638" spans="1:35">
      <c r="A638" s="15" t="s">
        <v>594</v>
      </c>
      <c r="B638" s="15">
        <v>2014</v>
      </c>
      <c r="C638" s="15">
        <v>2014</v>
      </c>
      <c r="D638" s="15">
        <v>2014</v>
      </c>
      <c r="E638" s="15">
        <v>4</v>
      </c>
      <c r="F638" s="15">
        <v>0</v>
      </c>
      <c r="G638" s="15">
        <v>0</v>
      </c>
      <c r="H638" s="15" t="s">
        <v>510</v>
      </c>
      <c r="I638" s="15">
        <v>251</v>
      </c>
      <c r="J638" s="15" t="s">
        <v>113</v>
      </c>
      <c r="K638" s="15" t="s">
        <v>583</v>
      </c>
      <c r="L638" s="15">
        <v>804</v>
      </c>
      <c r="M638" s="15" t="s">
        <v>650</v>
      </c>
      <c r="N638" s="15" t="s">
        <v>651</v>
      </c>
      <c r="O638" s="15">
        <v>0</v>
      </c>
      <c r="P638" s="15" t="s">
        <v>177</v>
      </c>
      <c r="Q638" s="15" t="s">
        <v>514</v>
      </c>
      <c r="R638" s="15" t="s">
        <v>515</v>
      </c>
      <c r="S638" s="15" t="s">
        <v>516</v>
      </c>
      <c r="T638" s="15">
        <v>0</v>
      </c>
      <c r="U638" s="15" t="s">
        <v>517</v>
      </c>
      <c r="V638" s="15">
        <v>2523</v>
      </c>
      <c r="W638" s="15" t="s">
        <v>518</v>
      </c>
      <c r="X638" s="15">
        <v>8</v>
      </c>
      <c r="Y638" s="15" t="s">
        <v>519</v>
      </c>
      <c r="Z638" s="15">
        <v>2880</v>
      </c>
      <c r="AA638" s="15">
        <v>-1</v>
      </c>
      <c r="AB638" s="15" t="s">
        <v>129</v>
      </c>
      <c r="AD638" s="15">
        <v>2880</v>
      </c>
      <c r="AF638" s="15">
        <v>3187</v>
      </c>
      <c r="AH638" s="15">
        <v>3187</v>
      </c>
      <c r="AI638" s="15">
        <v>0</v>
      </c>
    </row>
    <row r="639" spans="1:35">
      <c r="A639" s="15" t="s">
        <v>594</v>
      </c>
      <c r="B639" s="15">
        <v>2014</v>
      </c>
      <c r="C639" s="15">
        <v>2014</v>
      </c>
      <c r="D639" s="15">
        <v>2014</v>
      </c>
      <c r="E639" s="15">
        <v>4</v>
      </c>
      <c r="F639" s="15">
        <v>0</v>
      </c>
      <c r="G639" s="15">
        <v>0</v>
      </c>
      <c r="H639" s="15" t="s">
        <v>510</v>
      </c>
      <c r="I639" s="15">
        <v>251</v>
      </c>
      <c r="J639" s="15" t="s">
        <v>113</v>
      </c>
      <c r="K639" s="15" t="s">
        <v>583</v>
      </c>
      <c r="L639" s="15">
        <v>196</v>
      </c>
      <c r="M639" s="15" t="s">
        <v>614</v>
      </c>
      <c r="N639" s="15" t="s">
        <v>615</v>
      </c>
      <c r="O639" s="15">
        <v>0</v>
      </c>
      <c r="P639" s="15" t="s">
        <v>177</v>
      </c>
      <c r="Q639" s="15" t="s">
        <v>514</v>
      </c>
      <c r="R639" s="15" t="s">
        <v>515</v>
      </c>
      <c r="S639" s="15" t="s">
        <v>516</v>
      </c>
      <c r="T639" s="15">
        <v>0</v>
      </c>
      <c r="U639" s="15" t="s">
        <v>517</v>
      </c>
      <c r="V639" s="15">
        <v>2523</v>
      </c>
      <c r="W639" s="15" t="s">
        <v>518</v>
      </c>
      <c r="X639" s="15">
        <v>8</v>
      </c>
      <c r="Y639" s="15" t="s">
        <v>519</v>
      </c>
      <c r="Z639" s="15">
        <v>1073</v>
      </c>
      <c r="AA639" s="15">
        <v>-1</v>
      </c>
      <c r="AB639" s="15" t="s">
        <v>129</v>
      </c>
      <c r="AD639" s="15">
        <v>1073</v>
      </c>
      <c r="AF639" s="15">
        <v>157</v>
      </c>
      <c r="AH639" s="15">
        <v>157</v>
      </c>
      <c r="AI639" s="15">
        <v>0</v>
      </c>
    </row>
    <row r="640" spans="1:35">
      <c r="A640" s="15" t="s">
        <v>594</v>
      </c>
      <c r="B640" s="15">
        <v>2014</v>
      </c>
      <c r="C640" s="15">
        <v>2014</v>
      </c>
      <c r="D640" s="15">
        <v>2014</v>
      </c>
      <c r="E640" s="15">
        <v>4</v>
      </c>
      <c r="F640" s="15">
        <v>0</v>
      </c>
      <c r="G640" s="15">
        <v>0</v>
      </c>
      <c r="H640" s="15" t="s">
        <v>510</v>
      </c>
      <c r="I640" s="15">
        <v>251</v>
      </c>
      <c r="J640" s="15" t="s">
        <v>113</v>
      </c>
      <c r="K640" s="15" t="s">
        <v>583</v>
      </c>
      <c r="L640" s="15">
        <v>704</v>
      </c>
      <c r="M640" s="15" t="s">
        <v>570</v>
      </c>
      <c r="N640" s="15" t="s">
        <v>571</v>
      </c>
      <c r="O640" s="15">
        <v>0</v>
      </c>
      <c r="P640" s="15" t="s">
        <v>177</v>
      </c>
      <c r="Q640" s="15" t="s">
        <v>514</v>
      </c>
      <c r="R640" s="15" t="s">
        <v>515</v>
      </c>
      <c r="S640" s="15" t="s">
        <v>516</v>
      </c>
      <c r="T640" s="15">
        <v>0</v>
      </c>
      <c r="U640" s="15" t="s">
        <v>517</v>
      </c>
      <c r="V640" s="15">
        <v>2523</v>
      </c>
      <c r="W640" s="15" t="s">
        <v>518</v>
      </c>
      <c r="X640" s="15">
        <v>8</v>
      </c>
      <c r="Y640" s="15" t="s">
        <v>519</v>
      </c>
      <c r="Z640" s="15">
        <v>227</v>
      </c>
      <c r="AA640" s="15">
        <v>-1</v>
      </c>
      <c r="AB640" s="15" t="s">
        <v>129</v>
      </c>
      <c r="AD640" s="15">
        <v>227</v>
      </c>
      <c r="AF640" s="15">
        <v>531</v>
      </c>
      <c r="AH640" s="15">
        <v>531</v>
      </c>
      <c r="AI640" s="15">
        <v>0</v>
      </c>
    </row>
    <row r="641" spans="1:35">
      <c r="A641" s="15" t="s">
        <v>594</v>
      </c>
      <c r="B641" s="15">
        <v>2014</v>
      </c>
      <c r="C641" s="15">
        <v>2014</v>
      </c>
      <c r="D641" s="15">
        <v>2014</v>
      </c>
      <c r="E641" s="15">
        <v>4</v>
      </c>
      <c r="F641" s="15">
        <v>0</v>
      </c>
      <c r="G641" s="15">
        <v>0</v>
      </c>
      <c r="H641" s="15" t="s">
        <v>510</v>
      </c>
      <c r="I641" s="15">
        <v>251</v>
      </c>
      <c r="J641" s="15" t="s">
        <v>113</v>
      </c>
      <c r="K641" s="15" t="s">
        <v>583</v>
      </c>
      <c r="L641" s="15">
        <v>458</v>
      </c>
      <c r="M641" s="15" t="s">
        <v>180</v>
      </c>
      <c r="N641" s="15" t="s">
        <v>557</v>
      </c>
      <c r="O641" s="15">
        <v>0</v>
      </c>
      <c r="P641" s="15" t="s">
        <v>177</v>
      </c>
      <c r="Q641" s="15" t="s">
        <v>514</v>
      </c>
      <c r="R641" s="15" t="s">
        <v>515</v>
      </c>
      <c r="S641" s="15" t="s">
        <v>516</v>
      </c>
      <c r="T641" s="15">
        <v>0</v>
      </c>
      <c r="U641" s="15" t="s">
        <v>517</v>
      </c>
      <c r="V641" s="15">
        <v>2523</v>
      </c>
      <c r="W641" s="15" t="s">
        <v>518</v>
      </c>
      <c r="X641" s="15">
        <v>8</v>
      </c>
      <c r="Y641" s="15" t="s">
        <v>519</v>
      </c>
      <c r="Z641" s="15">
        <v>1126</v>
      </c>
      <c r="AA641" s="15">
        <v>-1</v>
      </c>
      <c r="AB641" s="15" t="s">
        <v>129</v>
      </c>
      <c r="AD641" s="15">
        <v>1126</v>
      </c>
      <c r="AF641" s="15">
        <v>133</v>
      </c>
      <c r="AH641" s="15">
        <v>133</v>
      </c>
      <c r="AI641" s="15">
        <v>0</v>
      </c>
    </row>
    <row r="642" spans="1:35">
      <c r="A642" s="15" t="s">
        <v>594</v>
      </c>
      <c r="B642" s="15">
        <v>2014</v>
      </c>
      <c r="C642" s="15">
        <v>2014</v>
      </c>
      <c r="D642" s="15">
        <v>2014</v>
      </c>
      <c r="E642" s="15">
        <v>4</v>
      </c>
      <c r="F642" s="15">
        <v>0</v>
      </c>
      <c r="G642" s="15">
        <v>0</v>
      </c>
      <c r="H642" s="15" t="s">
        <v>510</v>
      </c>
      <c r="I642" s="15">
        <v>251</v>
      </c>
      <c r="J642" s="15" t="s">
        <v>113</v>
      </c>
      <c r="K642" s="15" t="s">
        <v>583</v>
      </c>
      <c r="L642" s="15">
        <v>818</v>
      </c>
      <c r="M642" s="15" t="s">
        <v>532</v>
      </c>
      <c r="N642" s="15" t="s">
        <v>533</v>
      </c>
      <c r="O642" s="15">
        <v>0</v>
      </c>
      <c r="P642" s="15" t="s">
        <v>177</v>
      </c>
      <c r="Q642" s="15" t="s">
        <v>514</v>
      </c>
      <c r="R642" s="15" t="s">
        <v>515</v>
      </c>
      <c r="S642" s="15" t="s">
        <v>516</v>
      </c>
      <c r="T642" s="15">
        <v>0</v>
      </c>
      <c r="U642" s="15" t="s">
        <v>517</v>
      </c>
      <c r="V642" s="15">
        <v>2523</v>
      </c>
      <c r="W642" s="15" t="s">
        <v>518</v>
      </c>
      <c r="X642" s="15">
        <v>8</v>
      </c>
      <c r="Y642" s="15" t="s">
        <v>519</v>
      </c>
      <c r="Z642" s="15">
        <v>24000</v>
      </c>
      <c r="AA642" s="15">
        <v>-1</v>
      </c>
      <c r="AB642" s="15" t="s">
        <v>129</v>
      </c>
      <c r="AD642" s="15">
        <v>24000</v>
      </c>
      <c r="AF642" s="15">
        <v>12429</v>
      </c>
      <c r="AH642" s="15">
        <v>12429</v>
      </c>
      <c r="AI642" s="15">
        <v>0</v>
      </c>
    </row>
    <row r="643" spans="1:35">
      <c r="A643" s="15" t="s">
        <v>594</v>
      </c>
      <c r="B643" s="15">
        <v>2014</v>
      </c>
      <c r="C643" s="15">
        <v>2014</v>
      </c>
      <c r="D643" s="15">
        <v>2014</v>
      </c>
      <c r="E643" s="15">
        <v>4</v>
      </c>
      <c r="F643" s="15">
        <v>0</v>
      </c>
      <c r="G643" s="15">
        <v>0</v>
      </c>
      <c r="H643" s="15" t="s">
        <v>510</v>
      </c>
      <c r="I643" s="15">
        <v>251</v>
      </c>
      <c r="J643" s="15" t="s">
        <v>113</v>
      </c>
      <c r="K643" s="15" t="s">
        <v>583</v>
      </c>
      <c r="L643" s="15">
        <v>480</v>
      </c>
      <c r="M643" s="15" t="s">
        <v>652</v>
      </c>
      <c r="N643" s="15" t="s">
        <v>653</v>
      </c>
      <c r="O643" s="15">
        <v>0</v>
      </c>
      <c r="P643" s="15" t="s">
        <v>177</v>
      </c>
      <c r="Q643" s="15" t="s">
        <v>514</v>
      </c>
      <c r="R643" s="15" t="s">
        <v>515</v>
      </c>
      <c r="S643" s="15" t="s">
        <v>516</v>
      </c>
      <c r="T643" s="15">
        <v>0</v>
      </c>
      <c r="U643" s="15" t="s">
        <v>517</v>
      </c>
      <c r="V643" s="15">
        <v>2523</v>
      </c>
      <c r="W643" s="15" t="s">
        <v>518</v>
      </c>
      <c r="X643" s="15">
        <v>8</v>
      </c>
      <c r="Y643" s="15" t="s">
        <v>519</v>
      </c>
      <c r="Z643" s="15">
        <v>24266</v>
      </c>
      <c r="AA643" s="15">
        <v>-1</v>
      </c>
      <c r="AB643" s="15" t="s">
        <v>129</v>
      </c>
      <c r="AD643" s="15">
        <v>24266</v>
      </c>
      <c r="AF643" s="15">
        <v>15866</v>
      </c>
      <c r="AH643" s="15">
        <v>15866</v>
      </c>
      <c r="AI643" s="15">
        <v>0</v>
      </c>
    </row>
    <row r="644" spans="1:35">
      <c r="A644" s="15" t="s">
        <v>594</v>
      </c>
      <c r="B644" s="15">
        <v>2014</v>
      </c>
      <c r="C644" s="15">
        <v>2014</v>
      </c>
      <c r="D644" s="15">
        <v>2014</v>
      </c>
      <c r="E644" s="15">
        <v>4</v>
      </c>
      <c r="F644" s="15">
        <v>0</v>
      </c>
      <c r="G644" s="15">
        <v>0</v>
      </c>
      <c r="H644" s="15" t="s">
        <v>510</v>
      </c>
      <c r="I644" s="15">
        <v>251</v>
      </c>
      <c r="J644" s="15" t="s">
        <v>113</v>
      </c>
      <c r="K644" s="15" t="s">
        <v>583</v>
      </c>
      <c r="L644" s="15">
        <v>428</v>
      </c>
      <c r="M644" s="15" t="s">
        <v>735</v>
      </c>
      <c r="N644" s="15" t="s">
        <v>736</v>
      </c>
      <c r="O644" s="15">
        <v>0</v>
      </c>
      <c r="P644" s="15" t="s">
        <v>177</v>
      </c>
      <c r="Q644" s="15" t="s">
        <v>514</v>
      </c>
      <c r="R644" s="15" t="s">
        <v>515</v>
      </c>
      <c r="S644" s="15" t="s">
        <v>516</v>
      </c>
      <c r="T644" s="15">
        <v>0</v>
      </c>
      <c r="U644" s="15" t="s">
        <v>517</v>
      </c>
      <c r="V644" s="15">
        <v>2523</v>
      </c>
      <c r="W644" s="15" t="s">
        <v>518</v>
      </c>
      <c r="X644" s="15">
        <v>8</v>
      </c>
      <c r="Y644" s="15" t="s">
        <v>519</v>
      </c>
      <c r="Z644" s="15">
        <v>670</v>
      </c>
      <c r="AA644" s="15">
        <v>-1</v>
      </c>
      <c r="AB644" s="15" t="s">
        <v>129</v>
      </c>
      <c r="AD644" s="15">
        <v>670</v>
      </c>
      <c r="AF644" s="15">
        <v>89</v>
      </c>
      <c r="AH644" s="15">
        <v>89</v>
      </c>
      <c r="AI644" s="15">
        <v>0</v>
      </c>
    </row>
    <row r="645" spans="1:35">
      <c r="A645" s="15" t="s">
        <v>594</v>
      </c>
      <c r="B645" s="15">
        <v>2014</v>
      </c>
      <c r="C645" s="15">
        <v>2014</v>
      </c>
      <c r="D645" s="15">
        <v>2014</v>
      </c>
      <c r="E645" s="15">
        <v>4</v>
      </c>
      <c r="F645" s="15">
        <v>0</v>
      </c>
      <c r="G645" s="15">
        <v>0</v>
      </c>
      <c r="H645" s="15" t="s">
        <v>510</v>
      </c>
      <c r="I645" s="15">
        <v>251</v>
      </c>
      <c r="J645" s="15" t="s">
        <v>113</v>
      </c>
      <c r="K645" s="15" t="s">
        <v>583</v>
      </c>
      <c r="L645" s="15">
        <v>490</v>
      </c>
      <c r="M645" s="15" t="s">
        <v>546</v>
      </c>
      <c r="N645" s="15" t="s">
        <v>547</v>
      </c>
      <c r="O645" s="15">
        <v>0</v>
      </c>
      <c r="P645" s="15" t="s">
        <v>177</v>
      </c>
      <c r="Q645" s="15" t="s">
        <v>514</v>
      </c>
      <c r="R645" s="15" t="s">
        <v>515</v>
      </c>
      <c r="S645" s="15" t="s">
        <v>516</v>
      </c>
      <c r="T645" s="15">
        <v>0</v>
      </c>
      <c r="U645" s="15" t="s">
        <v>517</v>
      </c>
      <c r="V645" s="15">
        <v>2523</v>
      </c>
      <c r="W645" s="15" t="s">
        <v>518</v>
      </c>
      <c r="X645" s="15">
        <v>8</v>
      </c>
      <c r="Y645" s="15" t="s">
        <v>519</v>
      </c>
      <c r="Z645" s="15">
        <v>52578</v>
      </c>
      <c r="AA645" s="15">
        <v>-1</v>
      </c>
      <c r="AB645" s="15" t="s">
        <v>129</v>
      </c>
      <c r="AD645" s="15">
        <v>52578</v>
      </c>
      <c r="AF645" s="15">
        <v>68936</v>
      </c>
      <c r="AH645" s="15">
        <v>68936</v>
      </c>
      <c r="AI645" s="15">
        <v>0</v>
      </c>
    </row>
    <row r="646" spans="1:35">
      <c r="A646" s="15" t="s">
        <v>594</v>
      </c>
      <c r="B646" s="15">
        <v>2014</v>
      </c>
      <c r="C646" s="15">
        <v>2014</v>
      </c>
      <c r="D646" s="15">
        <v>2014</v>
      </c>
      <c r="E646" s="15">
        <v>4</v>
      </c>
      <c r="F646" s="15">
        <v>0</v>
      </c>
      <c r="G646" s="15">
        <v>0</v>
      </c>
      <c r="H646" s="15" t="s">
        <v>510</v>
      </c>
      <c r="I646" s="15">
        <v>251</v>
      </c>
      <c r="J646" s="15" t="s">
        <v>113</v>
      </c>
      <c r="K646" s="15" t="s">
        <v>583</v>
      </c>
      <c r="L646" s="15">
        <v>579</v>
      </c>
      <c r="M646" s="15" t="s">
        <v>705</v>
      </c>
      <c r="N646" s="15" t="s">
        <v>706</v>
      </c>
      <c r="O646" s="15">
        <v>0</v>
      </c>
      <c r="P646" s="15" t="s">
        <v>177</v>
      </c>
      <c r="Q646" s="15" t="s">
        <v>514</v>
      </c>
      <c r="R646" s="15" t="s">
        <v>515</v>
      </c>
      <c r="S646" s="15" t="s">
        <v>516</v>
      </c>
      <c r="T646" s="15">
        <v>0</v>
      </c>
      <c r="U646" s="15" t="s">
        <v>517</v>
      </c>
      <c r="V646" s="15">
        <v>2523</v>
      </c>
      <c r="W646" s="15" t="s">
        <v>518</v>
      </c>
      <c r="X646" s="15">
        <v>8</v>
      </c>
      <c r="Y646" s="15" t="s">
        <v>519</v>
      </c>
      <c r="Z646" s="15">
        <v>25200</v>
      </c>
      <c r="AA646" s="15">
        <v>-1</v>
      </c>
      <c r="AB646" s="15" t="s">
        <v>129</v>
      </c>
      <c r="AD646" s="15">
        <v>25200</v>
      </c>
      <c r="AF646" s="15">
        <v>4455</v>
      </c>
      <c r="AH646" s="15">
        <v>4455</v>
      </c>
      <c r="AI646" s="15">
        <v>0</v>
      </c>
    </row>
    <row r="647" spans="1:35">
      <c r="A647" s="15" t="s">
        <v>594</v>
      </c>
      <c r="B647" s="15">
        <v>2014</v>
      </c>
      <c r="C647" s="15">
        <v>2014</v>
      </c>
      <c r="D647" s="15">
        <v>2014</v>
      </c>
      <c r="E647" s="15">
        <v>4</v>
      </c>
      <c r="F647" s="15">
        <v>0</v>
      </c>
      <c r="G647" s="15">
        <v>0</v>
      </c>
      <c r="H647" s="15" t="s">
        <v>510</v>
      </c>
      <c r="I647" s="15">
        <v>251</v>
      </c>
      <c r="J647" s="15" t="s">
        <v>113</v>
      </c>
      <c r="K647" s="15" t="s">
        <v>583</v>
      </c>
      <c r="L647" s="15">
        <v>484</v>
      </c>
      <c r="M647" s="15" t="s">
        <v>656</v>
      </c>
      <c r="N647" s="15" t="s">
        <v>657</v>
      </c>
      <c r="O647" s="15">
        <v>0</v>
      </c>
      <c r="P647" s="15" t="s">
        <v>177</v>
      </c>
      <c r="Q647" s="15" t="s">
        <v>514</v>
      </c>
      <c r="R647" s="15" t="s">
        <v>515</v>
      </c>
      <c r="S647" s="15" t="s">
        <v>516</v>
      </c>
      <c r="T647" s="15">
        <v>0</v>
      </c>
      <c r="U647" s="15" t="s">
        <v>517</v>
      </c>
      <c r="V647" s="15">
        <v>2523</v>
      </c>
      <c r="W647" s="15" t="s">
        <v>518</v>
      </c>
      <c r="X647" s="15">
        <v>8</v>
      </c>
      <c r="Y647" s="15" t="s">
        <v>519</v>
      </c>
      <c r="Z647" s="15">
        <v>673</v>
      </c>
      <c r="AA647" s="15">
        <v>-1</v>
      </c>
      <c r="AB647" s="15" t="s">
        <v>129</v>
      </c>
      <c r="AD647" s="15">
        <v>673</v>
      </c>
      <c r="AF647" s="15">
        <v>797</v>
      </c>
      <c r="AH647" s="15">
        <v>797</v>
      </c>
      <c r="AI647" s="15">
        <v>0</v>
      </c>
    </row>
    <row r="648" spans="1:35">
      <c r="A648" s="15" t="s">
        <v>594</v>
      </c>
      <c r="B648" s="15">
        <v>2014</v>
      </c>
      <c r="C648" s="15">
        <v>2014</v>
      </c>
      <c r="D648" s="15">
        <v>2014</v>
      </c>
      <c r="E648" s="15">
        <v>4</v>
      </c>
      <c r="F648" s="15">
        <v>0</v>
      </c>
      <c r="G648" s="15">
        <v>0</v>
      </c>
      <c r="H648" s="15" t="s">
        <v>510</v>
      </c>
      <c r="I648" s="15">
        <v>251</v>
      </c>
      <c r="J648" s="15" t="s">
        <v>113</v>
      </c>
      <c r="K648" s="15" t="s">
        <v>583</v>
      </c>
      <c r="L648" s="15">
        <v>450</v>
      </c>
      <c r="M648" s="15" t="s">
        <v>654</v>
      </c>
      <c r="N648" s="15" t="s">
        <v>655</v>
      </c>
      <c r="O648" s="15">
        <v>0</v>
      </c>
      <c r="P648" s="15" t="s">
        <v>177</v>
      </c>
      <c r="Q648" s="15" t="s">
        <v>514</v>
      </c>
      <c r="R648" s="15" t="s">
        <v>515</v>
      </c>
      <c r="S648" s="15" t="s">
        <v>516</v>
      </c>
      <c r="T648" s="15">
        <v>0</v>
      </c>
      <c r="U648" s="15" t="s">
        <v>517</v>
      </c>
      <c r="V648" s="15">
        <v>2523</v>
      </c>
      <c r="W648" s="15" t="s">
        <v>518</v>
      </c>
      <c r="X648" s="15">
        <v>8</v>
      </c>
      <c r="Y648" s="15" t="s">
        <v>519</v>
      </c>
      <c r="Z648" s="15">
        <v>6000</v>
      </c>
      <c r="AA648" s="15">
        <v>-1</v>
      </c>
      <c r="AB648" s="15" t="s">
        <v>129</v>
      </c>
      <c r="AD648" s="15">
        <v>6000</v>
      </c>
      <c r="AF648" s="15">
        <v>3665</v>
      </c>
      <c r="AH648" s="15">
        <v>3665</v>
      </c>
      <c r="AI648" s="15">
        <v>0</v>
      </c>
    </row>
    <row r="649" spans="1:35">
      <c r="A649" s="15" t="s">
        <v>594</v>
      </c>
      <c r="B649" s="15">
        <v>2014</v>
      </c>
      <c r="C649" s="15">
        <v>2014</v>
      </c>
      <c r="D649" s="15">
        <v>2014</v>
      </c>
      <c r="E649" s="15">
        <v>4</v>
      </c>
      <c r="F649" s="15">
        <v>0</v>
      </c>
      <c r="G649" s="15">
        <v>0</v>
      </c>
      <c r="H649" s="15" t="s">
        <v>510</v>
      </c>
      <c r="I649" s="15">
        <v>251</v>
      </c>
      <c r="J649" s="15" t="s">
        <v>113</v>
      </c>
      <c r="K649" s="15" t="s">
        <v>583</v>
      </c>
      <c r="L649" s="15">
        <v>710</v>
      </c>
      <c r="M649" s="15" t="s">
        <v>616</v>
      </c>
      <c r="N649" s="15" t="s">
        <v>617</v>
      </c>
      <c r="O649" s="15">
        <v>0</v>
      </c>
      <c r="P649" s="15" t="s">
        <v>177</v>
      </c>
      <c r="Q649" s="15" t="s">
        <v>514</v>
      </c>
      <c r="R649" s="15" t="s">
        <v>515</v>
      </c>
      <c r="S649" s="15" t="s">
        <v>516</v>
      </c>
      <c r="T649" s="15">
        <v>0</v>
      </c>
      <c r="U649" s="15" t="s">
        <v>517</v>
      </c>
      <c r="V649" s="15">
        <v>2523</v>
      </c>
      <c r="W649" s="15" t="s">
        <v>518</v>
      </c>
      <c r="X649" s="15">
        <v>8</v>
      </c>
      <c r="Y649" s="15" t="s">
        <v>519</v>
      </c>
      <c r="Z649" s="15">
        <v>7455792</v>
      </c>
      <c r="AA649" s="15">
        <v>-1</v>
      </c>
      <c r="AB649" s="15" t="s">
        <v>129</v>
      </c>
      <c r="AD649" s="15">
        <v>7455792</v>
      </c>
      <c r="AF649" s="15">
        <v>2772703</v>
      </c>
      <c r="AH649" s="15">
        <v>2772703</v>
      </c>
      <c r="AI649" s="15">
        <v>0</v>
      </c>
    </row>
    <row r="650" spans="1:35">
      <c r="A650" s="15" t="s">
        <v>594</v>
      </c>
      <c r="B650" s="15">
        <v>2014</v>
      </c>
      <c r="C650" s="15">
        <v>2014</v>
      </c>
      <c r="D650" s="15">
        <v>2014</v>
      </c>
      <c r="E650" s="15">
        <v>4</v>
      </c>
      <c r="F650" s="15">
        <v>0</v>
      </c>
      <c r="G650" s="15">
        <v>0</v>
      </c>
      <c r="H650" s="15" t="s">
        <v>510</v>
      </c>
      <c r="I650" s="15">
        <v>251</v>
      </c>
      <c r="J650" s="15" t="s">
        <v>113</v>
      </c>
      <c r="K650" s="15" t="s">
        <v>583</v>
      </c>
      <c r="L650" s="15">
        <v>178</v>
      </c>
      <c r="M650" s="15" t="s">
        <v>512</v>
      </c>
      <c r="N650" s="15" t="s">
        <v>513</v>
      </c>
      <c r="O650" s="15">
        <v>0</v>
      </c>
      <c r="P650" s="15" t="s">
        <v>177</v>
      </c>
      <c r="Q650" s="15" t="s">
        <v>514</v>
      </c>
      <c r="R650" s="15" t="s">
        <v>515</v>
      </c>
      <c r="S650" s="15" t="s">
        <v>516</v>
      </c>
      <c r="T650" s="15">
        <v>0</v>
      </c>
      <c r="U650" s="15" t="s">
        <v>517</v>
      </c>
      <c r="V650" s="15">
        <v>2523</v>
      </c>
      <c r="W650" s="15" t="s">
        <v>518</v>
      </c>
      <c r="X650" s="15">
        <v>8</v>
      </c>
      <c r="Y650" s="15" t="s">
        <v>519</v>
      </c>
      <c r="Z650" s="15">
        <v>205</v>
      </c>
      <c r="AA650" s="15">
        <v>-1</v>
      </c>
      <c r="AB650" s="15" t="s">
        <v>129</v>
      </c>
      <c r="AD650" s="15">
        <v>205</v>
      </c>
      <c r="AF650" s="15">
        <v>231</v>
      </c>
      <c r="AH650" s="15">
        <v>231</v>
      </c>
      <c r="AI650" s="15">
        <v>0</v>
      </c>
    </row>
    <row r="651" spans="1:35">
      <c r="A651" s="15" t="s">
        <v>594</v>
      </c>
      <c r="B651" s="15">
        <v>2014</v>
      </c>
      <c r="C651" s="15">
        <v>2014</v>
      </c>
      <c r="D651" s="15">
        <v>2014</v>
      </c>
      <c r="E651" s="15">
        <v>4</v>
      </c>
      <c r="F651" s="15">
        <v>0</v>
      </c>
      <c r="G651" s="15">
        <v>0</v>
      </c>
      <c r="H651" s="15" t="s">
        <v>510</v>
      </c>
      <c r="I651" s="15">
        <v>251</v>
      </c>
      <c r="J651" s="15" t="s">
        <v>113</v>
      </c>
      <c r="K651" s="15" t="s">
        <v>583</v>
      </c>
      <c r="L651" s="15">
        <v>36</v>
      </c>
      <c r="M651" s="15" t="s">
        <v>110</v>
      </c>
      <c r="N651" s="15" t="s">
        <v>511</v>
      </c>
      <c r="O651" s="15">
        <v>0</v>
      </c>
      <c r="P651" s="15" t="s">
        <v>177</v>
      </c>
      <c r="Q651" s="15" t="s">
        <v>514</v>
      </c>
      <c r="R651" s="15" t="s">
        <v>515</v>
      </c>
      <c r="S651" s="15" t="s">
        <v>516</v>
      </c>
      <c r="T651" s="15">
        <v>0</v>
      </c>
      <c r="U651" s="15" t="s">
        <v>517</v>
      </c>
      <c r="V651" s="15">
        <v>2523</v>
      </c>
      <c r="W651" s="15" t="s">
        <v>518</v>
      </c>
      <c r="X651" s="15">
        <v>8</v>
      </c>
      <c r="Y651" s="15" t="s">
        <v>519</v>
      </c>
      <c r="Z651" s="15">
        <v>591543</v>
      </c>
      <c r="AA651" s="15">
        <v>-1</v>
      </c>
      <c r="AB651" s="15" t="s">
        <v>129</v>
      </c>
      <c r="AD651" s="15">
        <v>591543</v>
      </c>
      <c r="AF651" s="15">
        <v>397317</v>
      </c>
      <c r="AH651" s="15">
        <v>397317</v>
      </c>
      <c r="AI651" s="15">
        <v>0</v>
      </c>
    </row>
    <row r="652" spans="1:35">
      <c r="A652" s="15" t="s">
        <v>594</v>
      </c>
      <c r="B652" s="15">
        <v>2014</v>
      </c>
      <c r="C652" s="15">
        <v>2014</v>
      </c>
      <c r="D652" s="15">
        <v>2014</v>
      </c>
      <c r="E652" s="15">
        <v>4</v>
      </c>
      <c r="F652" s="15">
        <v>0</v>
      </c>
      <c r="G652" s="15">
        <v>0</v>
      </c>
      <c r="H652" s="15" t="s">
        <v>510</v>
      </c>
      <c r="I652" s="15">
        <v>251</v>
      </c>
      <c r="J652" s="15" t="s">
        <v>113</v>
      </c>
      <c r="K652" s="15" t="s">
        <v>583</v>
      </c>
      <c r="L652" s="15">
        <v>120</v>
      </c>
      <c r="M652" s="15" t="s">
        <v>660</v>
      </c>
      <c r="N652" s="15" t="s">
        <v>661</v>
      </c>
      <c r="O652" s="15">
        <v>0</v>
      </c>
      <c r="P652" s="15" t="s">
        <v>177</v>
      </c>
      <c r="Q652" s="15" t="s">
        <v>514</v>
      </c>
      <c r="R652" s="15" t="s">
        <v>515</v>
      </c>
      <c r="S652" s="15" t="s">
        <v>516</v>
      </c>
      <c r="T652" s="15">
        <v>0</v>
      </c>
      <c r="U652" s="15" t="s">
        <v>517</v>
      </c>
      <c r="V652" s="15">
        <v>2523</v>
      </c>
      <c r="W652" s="15" t="s">
        <v>518</v>
      </c>
      <c r="X652" s="15">
        <v>8</v>
      </c>
      <c r="Y652" s="15" t="s">
        <v>519</v>
      </c>
      <c r="Z652" s="15">
        <v>759000</v>
      </c>
      <c r="AA652" s="15">
        <v>-1</v>
      </c>
      <c r="AB652" s="15" t="s">
        <v>129</v>
      </c>
      <c r="AD652" s="15">
        <v>759000</v>
      </c>
      <c r="AF652" s="15">
        <v>138574</v>
      </c>
      <c r="AH652" s="15">
        <v>138574</v>
      </c>
      <c r="AI652" s="15">
        <v>0</v>
      </c>
    </row>
    <row r="653" spans="1:35">
      <c r="A653" s="15" t="s">
        <v>594</v>
      </c>
      <c r="B653" s="15">
        <v>2014</v>
      </c>
      <c r="C653" s="15">
        <v>2014</v>
      </c>
      <c r="D653" s="15">
        <v>2014</v>
      </c>
      <c r="E653" s="15">
        <v>4</v>
      </c>
      <c r="F653" s="15">
        <v>0</v>
      </c>
      <c r="G653" s="15">
        <v>0</v>
      </c>
      <c r="H653" s="15" t="s">
        <v>510</v>
      </c>
      <c r="I653" s="15">
        <v>251</v>
      </c>
      <c r="J653" s="15" t="s">
        <v>113</v>
      </c>
      <c r="K653" s="15" t="s">
        <v>583</v>
      </c>
      <c r="L653" s="15">
        <v>258</v>
      </c>
      <c r="M653" s="15" t="s">
        <v>536</v>
      </c>
      <c r="N653" s="15" t="s">
        <v>537</v>
      </c>
      <c r="O653" s="15">
        <v>0</v>
      </c>
      <c r="P653" s="15" t="s">
        <v>177</v>
      </c>
      <c r="Q653" s="15" t="s">
        <v>514</v>
      </c>
      <c r="R653" s="15" t="s">
        <v>515</v>
      </c>
      <c r="S653" s="15" t="s">
        <v>516</v>
      </c>
      <c r="T653" s="15">
        <v>0</v>
      </c>
      <c r="U653" s="15" t="s">
        <v>517</v>
      </c>
      <c r="V653" s="15">
        <v>2523</v>
      </c>
      <c r="W653" s="15" t="s">
        <v>518</v>
      </c>
      <c r="X653" s="15">
        <v>8</v>
      </c>
      <c r="Y653" s="15" t="s">
        <v>519</v>
      </c>
      <c r="Z653" s="15">
        <v>686412</v>
      </c>
      <c r="AA653" s="15">
        <v>-1</v>
      </c>
      <c r="AB653" s="15" t="s">
        <v>129</v>
      </c>
      <c r="AD653" s="15">
        <v>686412</v>
      </c>
      <c r="AF653" s="15">
        <v>230777</v>
      </c>
      <c r="AH653" s="15">
        <v>230777</v>
      </c>
      <c r="AI653" s="15">
        <v>0</v>
      </c>
    </row>
    <row r="654" spans="1:35">
      <c r="A654" s="15" t="s">
        <v>594</v>
      </c>
      <c r="B654" s="15">
        <v>2014</v>
      </c>
      <c r="C654" s="15">
        <v>2014</v>
      </c>
      <c r="D654" s="15">
        <v>2014</v>
      </c>
      <c r="E654" s="15">
        <v>4</v>
      </c>
      <c r="F654" s="15">
        <v>0</v>
      </c>
      <c r="G654" s="15">
        <v>0</v>
      </c>
      <c r="H654" s="15" t="s">
        <v>510</v>
      </c>
      <c r="I654" s="15">
        <v>251</v>
      </c>
      <c r="J654" s="15" t="s">
        <v>113</v>
      </c>
      <c r="K654" s="15" t="s">
        <v>583</v>
      </c>
      <c r="L654" s="15">
        <v>76</v>
      </c>
      <c r="M654" s="15" t="s">
        <v>538</v>
      </c>
      <c r="N654" s="15" t="s">
        <v>539</v>
      </c>
      <c r="O654" s="15">
        <v>0</v>
      </c>
      <c r="P654" s="15" t="s">
        <v>177</v>
      </c>
      <c r="Q654" s="15" t="s">
        <v>514</v>
      </c>
      <c r="R654" s="15" t="s">
        <v>515</v>
      </c>
      <c r="S654" s="15" t="s">
        <v>516</v>
      </c>
      <c r="T654" s="15">
        <v>0</v>
      </c>
      <c r="U654" s="15" t="s">
        <v>517</v>
      </c>
      <c r="V654" s="15">
        <v>2523</v>
      </c>
      <c r="W654" s="15" t="s">
        <v>518</v>
      </c>
      <c r="X654" s="15">
        <v>8</v>
      </c>
      <c r="Y654" s="15" t="s">
        <v>519</v>
      </c>
      <c r="Z654" s="15">
        <v>9281234</v>
      </c>
      <c r="AA654" s="15">
        <v>-1</v>
      </c>
      <c r="AB654" s="15" t="s">
        <v>129</v>
      </c>
      <c r="AD654" s="15">
        <v>9281234</v>
      </c>
      <c r="AF654" s="15">
        <v>3544539</v>
      </c>
      <c r="AH654" s="15">
        <v>3544539</v>
      </c>
      <c r="AI654" s="15">
        <v>0</v>
      </c>
    </row>
    <row r="655" spans="1:35">
      <c r="A655" s="15" t="s">
        <v>594</v>
      </c>
      <c r="B655" s="15">
        <v>2014</v>
      </c>
      <c r="C655" s="15">
        <v>2014</v>
      </c>
      <c r="D655" s="15">
        <v>2014</v>
      </c>
      <c r="E655" s="15">
        <v>4</v>
      </c>
      <c r="F655" s="15">
        <v>0</v>
      </c>
      <c r="G655" s="15">
        <v>0</v>
      </c>
      <c r="H655" s="15" t="s">
        <v>510</v>
      </c>
      <c r="I655" s="15">
        <v>251</v>
      </c>
      <c r="J655" s="15" t="s">
        <v>113</v>
      </c>
      <c r="K655" s="15" t="s">
        <v>583</v>
      </c>
      <c r="L655" s="15">
        <v>686</v>
      </c>
      <c r="M655" s="15" t="s">
        <v>560</v>
      </c>
      <c r="N655" s="15" t="s">
        <v>561</v>
      </c>
      <c r="O655" s="15">
        <v>0</v>
      </c>
      <c r="P655" s="15" t="s">
        <v>177</v>
      </c>
      <c r="Q655" s="15" t="s">
        <v>514</v>
      </c>
      <c r="R655" s="15" t="s">
        <v>515</v>
      </c>
      <c r="S655" s="15" t="s">
        <v>516</v>
      </c>
      <c r="T655" s="15">
        <v>0</v>
      </c>
      <c r="U655" s="15" t="s">
        <v>517</v>
      </c>
      <c r="V655" s="15">
        <v>2523</v>
      </c>
      <c r="W655" s="15" t="s">
        <v>518</v>
      </c>
      <c r="X655" s="15">
        <v>8</v>
      </c>
      <c r="Y655" s="15" t="s">
        <v>519</v>
      </c>
      <c r="Z655" s="15">
        <v>72560</v>
      </c>
      <c r="AA655" s="15">
        <v>-1</v>
      </c>
      <c r="AB655" s="15" t="s">
        <v>129</v>
      </c>
      <c r="AD655" s="15">
        <v>72560</v>
      </c>
      <c r="AF655" s="15">
        <v>72165</v>
      </c>
      <c r="AH655" s="15">
        <v>72165</v>
      </c>
      <c r="AI655" s="15">
        <v>0</v>
      </c>
    </row>
    <row r="656" spans="1:35">
      <c r="A656" s="15" t="s">
        <v>594</v>
      </c>
      <c r="B656" s="15">
        <v>2014</v>
      </c>
      <c r="C656" s="15">
        <v>2014</v>
      </c>
      <c r="D656" s="15">
        <v>2014</v>
      </c>
      <c r="E656" s="15">
        <v>4</v>
      </c>
      <c r="F656" s="15">
        <v>0</v>
      </c>
      <c r="G656" s="15">
        <v>0</v>
      </c>
      <c r="H656" s="15" t="s">
        <v>510</v>
      </c>
      <c r="I656" s="15">
        <v>251</v>
      </c>
      <c r="J656" s="15" t="s">
        <v>113</v>
      </c>
      <c r="K656" s="15" t="s">
        <v>583</v>
      </c>
      <c r="L656" s="15">
        <v>699</v>
      </c>
      <c r="M656" s="15" t="s">
        <v>585</v>
      </c>
      <c r="N656" s="15" t="s">
        <v>586</v>
      </c>
      <c r="O656" s="15">
        <v>0</v>
      </c>
      <c r="P656" s="15" t="s">
        <v>177</v>
      </c>
      <c r="Q656" s="15" t="s">
        <v>514</v>
      </c>
      <c r="R656" s="15" t="s">
        <v>515</v>
      </c>
      <c r="S656" s="15" t="s">
        <v>516</v>
      </c>
      <c r="T656" s="15">
        <v>0</v>
      </c>
      <c r="U656" s="15" t="s">
        <v>517</v>
      </c>
      <c r="V656" s="15">
        <v>2523</v>
      </c>
      <c r="W656" s="15" t="s">
        <v>518</v>
      </c>
      <c r="X656" s="15">
        <v>8</v>
      </c>
      <c r="Y656" s="15" t="s">
        <v>519</v>
      </c>
      <c r="Z656" s="15">
        <v>11025</v>
      </c>
      <c r="AA656" s="15">
        <v>-1</v>
      </c>
      <c r="AB656" s="15" t="s">
        <v>129</v>
      </c>
      <c r="AD656" s="15">
        <v>11025</v>
      </c>
      <c r="AF656" s="15">
        <v>7984</v>
      </c>
      <c r="AH656" s="15">
        <v>7984</v>
      </c>
      <c r="AI656" s="15">
        <v>0</v>
      </c>
    </row>
    <row r="657" spans="1:35">
      <c r="A657" s="15" t="s">
        <v>594</v>
      </c>
      <c r="B657" s="15">
        <v>2014</v>
      </c>
      <c r="C657" s="15">
        <v>2014</v>
      </c>
      <c r="D657" s="15">
        <v>2014</v>
      </c>
      <c r="E657" s="15">
        <v>4</v>
      </c>
      <c r="F657" s="15">
        <v>0</v>
      </c>
      <c r="G657" s="15">
        <v>0</v>
      </c>
      <c r="H657" s="15" t="s">
        <v>510</v>
      </c>
      <c r="I657" s="15">
        <v>251</v>
      </c>
      <c r="J657" s="15" t="s">
        <v>113</v>
      </c>
      <c r="K657" s="15" t="s">
        <v>583</v>
      </c>
      <c r="L657" s="15">
        <v>440</v>
      </c>
      <c r="M657" s="15" t="s">
        <v>773</v>
      </c>
      <c r="N657" s="15" t="s">
        <v>774</v>
      </c>
      <c r="O657" s="15">
        <v>0</v>
      </c>
      <c r="P657" s="15" t="s">
        <v>177</v>
      </c>
      <c r="Q657" s="15" t="s">
        <v>514</v>
      </c>
      <c r="R657" s="15" t="s">
        <v>515</v>
      </c>
      <c r="S657" s="15" t="s">
        <v>516</v>
      </c>
      <c r="T657" s="15">
        <v>0</v>
      </c>
      <c r="U657" s="15" t="s">
        <v>517</v>
      </c>
      <c r="V657" s="15">
        <v>2523</v>
      </c>
      <c r="W657" s="15" t="s">
        <v>518</v>
      </c>
      <c r="X657" s="15">
        <v>8</v>
      </c>
      <c r="Y657" s="15" t="s">
        <v>519</v>
      </c>
      <c r="Z657" s="15">
        <v>720</v>
      </c>
      <c r="AA657" s="15">
        <v>-1</v>
      </c>
      <c r="AB657" s="15" t="s">
        <v>129</v>
      </c>
      <c r="AD657" s="15">
        <v>720</v>
      </c>
      <c r="AF657" s="15">
        <v>96</v>
      </c>
      <c r="AH657" s="15">
        <v>96</v>
      </c>
      <c r="AI657" s="15">
        <v>0</v>
      </c>
    </row>
    <row r="658" spans="1:35">
      <c r="A658" s="15" t="s">
        <v>594</v>
      </c>
      <c r="B658" s="15">
        <v>2014</v>
      </c>
      <c r="C658" s="15">
        <v>2014</v>
      </c>
      <c r="D658" s="15">
        <v>2014</v>
      </c>
      <c r="E658" s="15">
        <v>4</v>
      </c>
      <c r="F658" s="15">
        <v>0</v>
      </c>
      <c r="G658" s="15">
        <v>0</v>
      </c>
      <c r="H658" s="15" t="s">
        <v>510</v>
      </c>
      <c r="I658" s="15">
        <v>251</v>
      </c>
      <c r="J658" s="15" t="s">
        <v>113</v>
      </c>
      <c r="K658" s="15" t="s">
        <v>583</v>
      </c>
      <c r="L658" s="15">
        <v>384</v>
      </c>
      <c r="M658" s="15" t="s">
        <v>751</v>
      </c>
      <c r="N658" s="15" t="s">
        <v>752</v>
      </c>
      <c r="O658" s="15">
        <v>0</v>
      </c>
      <c r="P658" s="15" t="s">
        <v>177</v>
      </c>
      <c r="Q658" s="15" t="s">
        <v>514</v>
      </c>
      <c r="R658" s="15" t="s">
        <v>515</v>
      </c>
      <c r="S658" s="15" t="s">
        <v>516</v>
      </c>
      <c r="T658" s="15">
        <v>0</v>
      </c>
      <c r="U658" s="15" t="s">
        <v>517</v>
      </c>
      <c r="V658" s="15">
        <v>2523</v>
      </c>
      <c r="W658" s="15" t="s">
        <v>518</v>
      </c>
      <c r="X658" s="15">
        <v>8</v>
      </c>
      <c r="Y658" s="15" t="s">
        <v>519</v>
      </c>
      <c r="Z658" s="15">
        <v>78869</v>
      </c>
      <c r="AA658" s="15">
        <v>-1</v>
      </c>
      <c r="AB658" s="15" t="s">
        <v>129</v>
      </c>
      <c r="AD658" s="15">
        <v>78869</v>
      </c>
      <c r="AF658" s="15">
        <v>28976</v>
      </c>
      <c r="AH658" s="15">
        <v>28976</v>
      </c>
      <c r="AI658" s="15">
        <v>0</v>
      </c>
    </row>
    <row r="659" spans="1:35">
      <c r="A659" s="15" t="s">
        <v>594</v>
      </c>
      <c r="B659" s="15">
        <v>2014</v>
      </c>
      <c r="C659" s="15">
        <v>2014</v>
      </c>
      <c r="D659" s="15">
        <v>2014</v>
      </c>
      <c r="E659" s="15">
        <v>4</v>
      </c>
      <c r="F659" s="15">
        <v>0</v>
      </c>
      <c r="G659" s="15">
        <v>0</v>
      </c>
      <c r="H659" s="15" t="s">
        <v>510</v>
      </c>
      <c r="I659" s="15">
        <v>251</v>
      </c>
      <c r="J659" s="15" t="s">
        <v>113</v>
      </c>
      <c r="K659" s="15" t="s">
        <v>583</v>
      </c>
      <c r="L659" s="15">
        <v>344</v>
      </c>
      <c r="M659" s="15" t="s">
        <v>558</v>
      </c>
      <c r="N659" s="15" t="s">
        <v>559</v>
      </c>
      <c r="O659" s="15">
        <v>0</v>
      </c>
      <c r="P659" s="15" t="s">
        <v>177</v>
      </c>
      <c r="Q659" s="15" t="s">
        <v>514</v>
      </c>
      <c r="R659" s="15" t="s">
        <v>515</v>
      </c>
      <c r="S659" s="15" t="s">
        <v>516</v>
      </c>
      <c r="T659" s="15">
        <v>0</v>
      </c>
      <c r="U659" s="15" t="s">
        <v>517</v>
      </c>
      <c r="V659" s="15">
        <v>2523</v>
      </c>
      <c r="W659" s="15" t="s">
        <v>518</v>
      </c>
      <c r="X659" s="15">
        <v>8</v>
      </c>
      <c r="Y659" s="15" t="s">
        <v>519</v>
      </c>
      <c r="Z659" s="15">
        <v>276675</v>
      </c>
      <c r="AA659" s="15">
        <v>-1</v>
      </c>
      <c r="AB659" s="15" t="s">
        <v>129</v>
      </c>
      <c r="AD659" s="15">
        <v>276675</v>
      </c>
      <c r="AF659" s="15">
        <v>170503</v>
      </c>
      <c r="AH659" s="15">
        <v>170503</v>
      </c>
      <c r="AI659" s="15">
        <v>0</v>
      </c>
    </row>
    <row r="660" spans="1:35">
      <c r="A660" s="15" t="s">
        <v>594</v>
      </c>
      <c r="B660" s="15">
        <v>2014</v>
      </c>
      <c r="C660" s="15">
        <v>2014</v>
      </c>
      <c r="D660" s="15">
        <v>2014</v>
      </c>
      <c r="E660" s="15">
        <v>4</v>
      </c>
      <c r="F660" s="15">
        <v>0</v>
      </c>
      <c r="G660" s="15">
        <v>0</v>
      </c>
      <c r="H660" s="15" t="s">
        <v>510</v>
      </c>
      <c r="I660" s="15">
        <v>251</v>
      </c>
      <c r="J660" s="15" t="s">
        <v>113</v>
      </c>
      <c r="K660" s="15" t="s">
        <v>583</v>
      </c>
      <c r="L660" s="15">
        <v>266</v>
      </c>
      <c r="M660" s="15" t="s">
        <v>664</v>
      </c>
      <c r="N660" s="15" t="s">
        <v>665</v>
      </c>
      <c r="O660" s="15">
        <v>0</v>
      </c>
      <c r="P660" s="15" t="s">
        <v>177</v>
      </c>
      <c r="Q660" s="15" t="s">
        <v>514</v>
      </c>
      <c r="R660" s="15" t="s">
        <v>515</v>
      </c>
      <c r="S660" s="15" t="s">
        <v>516</v>
      </c>
      <c r="T660" s="15">
        <v>0</v>
      </c>
      <c r="U660" s="15" t="s">
        <v>517</v>
      </c>
      <c r="V660" s="15">
        <v>2523</v>
      </c>
      <c r="W660" s="15" t="s">
        <v>518</v>
      </c>
      <c r="X660" s="15">
        <v>8</v>
      </c>
      <c r="Y660" s="15" t="s">
        <v>519</v>
      </c>
      <c r="Z660" s="15">
        <v>127587</v>
      </c>
      <c r="AA660" s="15">
        <v>-1</v>
      </c>
      <c r="AB660" s="15" t="s">
        <v>129</v>
      </c>
      <c r="AD660" s="15">
        <v>127587</v>
      </c>
      <c r="AF660" s="15">
        <v>29836</v>
      </c>
      <c r="AH660" s="15">
        <v>29836</v>
      </c>
      <c r="AI660" s="15">
        <v>0</v>
      </c>
    </row>
    <row r="661" spans="1:35">
      <c r="A661" s="15" t="s">
        <v>594</v>
      </c>
      <c r="B661" s="15">
        <v>2014</v>
      </c>
      <c r="C661" s="15">
        <v>2014</v>
      </c>
      <c r="D661" s="15">
        <v>2014</v>
      </c>
      <c r="E661" s="15">
        <v>4</v>
      </c>
      <c r="F661" s="15">
        <v>0</v>
      </c>
      <c r="G661" s="15">
        <v>0</v>
      </c>
      <c r="H661" s="15" t="s">
        <v>510</v>
      </c>
      <c r="I661" s="15">
        <v>251</v>
      </c>
      <c r="J661" s="15" t="s">
        <v>113</v>
      </c>
      <c r="K661" s="15" t="s">
        <v>583</v>
      </c>
      <c r="L661" s="15">
        <v>410</v>
      </c>
      <c r="M661" s="15" t="s">
        <v>550</v>
      </c>
      <c r="N661" s="15" t="s">
        <v>551</v>
      </c>
      <c r="O661" s="15">
        <v>0</v>
      </c>
      <c r="P661" s="15" t="s">
        <v>177</v>
      </c>
      <c r="Q661" s="15" t="s">
        <v>514</v>
      </c>
      <c r="R661" s="15" t="s">
        <v>515</v>
      </c>
      <c r="S661" s="15" t="s">
        <v>516</v>
      </c>
      <c r="T661" s="15">
        <v>0</v>
      </c>
      <c r="U661" s="15" t="s">
        <v>517</v>
      </c>
      <c r="V661" s="15">
        <v>2523</v>
      </c>
      <c r="W661" s="15" t="s">
        <v>518</v>
      </c>
      <c r="X661" s="15">
        <v>8</v>
      </c>
      <c r="Y661" s="15" t="s">
        <v>519</v>
      </c>
      <c r="Z661" s="15">
        <v>900</v>
      </c>
      <c r="AA661" s="15">
        <v>-1</v>
      </c>
      <c r="AB661" s="15" t="s">
        <v>129</v>
      </c>
      <c r="AD661" s="15">
        <v>900</v>
      </c>
      <c r="AF661" s="15">
        <v>478</v>
      </c>
      <c r="AH661" s="15">
        <v>478</v>
      </c>
      <c r="AI661" s="15">
        <v>0</v>
      </c>
    </row>
    <row r="662" spans="1:35">
      <c r="A662" s="15" t="s">
        <v>594</v>
      </c>
      <c r="B662" s="15">
        <v>2014</v>
      </c>
      <c r="C662" s="15">
        <v>2014</v>
      </c>
      <c r="D662" s="15">
        <v>2014</v>
      </c>
      <c r="E662" s="15">
        <v>4</v>
      </c>
      <c r="F662" s="15">
        <v>0</v>
      </c>
      <c r="G662" s="15">
        <v>0</v>
      </c>
      <c r="H662" s="15" t="s">
        <v>510</v>
      </c>
      <c r="I662" s="15">
        <v>251</v>
      </c>
      <c r="J662" s="15" t="s">
        <v>113</v>
      </c>
      <c r="K662" s="15" t="s">
        <v>583</v>
      </c>
      <c r="L662" s="15">
        <v>540</v>
      </c>
      <c r="M662" s="15" t="s">
        <v>552</v>
      </c>
      <c r="N662" s="15" t="s">
        <v>553</v>
      </c>
      <c r="O662" s="15">
        <v>0</v>
      </c>
      <c r="P662" s="15" t="s">
        <v>177</v>
      </c>
      <c r="Q662" s="15" t="s">
        <v>514</v>
      </c>
      <c r="R662" s="15" t="s">
        <v>515</v>
      </c>
      <c r="S662" s="15" t="s">
        <v>516</v>
      </c>
      <c r="T662" s="15">
        <v>0</v>
      </c>
      <c r="U662" s="15" t="s">
        <v>517</v>
      </c>
      <c r="V662" s="15">
        <v>2523</v>
      </c>
      <c r="W662" s="15" t="s">
        <v>518</v>
      </c>
      <c r="X662" s="15">
        <v>8</v>
      </c>
      <c r="Y662" s="15" t="s">
        <v>519</v>
      </c>
      <c r="Z662" s="15">
        <v>33008</v>
      </c>
      <c r="AA662" s="15">
        <v>-1</v>
      </c>
      <c r="AB662" s="15" t="s">
        <v>129</v>
      </c>
      <c r="AD662" s="15">
        <v>33008</v>
      </c>
      <c r="AF662" s="15">
        <v>17681</v>
      </c>
      <c r="AH662" s="15">
        <v>17681</v>
      </c>
      <c r="AI662" s="15">
        <v>0</v>
      </c>
    </row>
    <row r="663" spans="1:35">
      <c r="A663" s="15" t="s">
        <v>594</v>
      </c>
      <c r="B663" s="15">
        <v>2014</v>
      </c>
      <c r="C663" s="15">
        <v>2014</v>
      </c>
      <c r="D663" s="15">
        <v>2014</v>
      </c>
      <c r="E663" s="15">
        <v>4</v>
      </c>
      <c r="F663" s="15">
        <v>0</v>
      </c>
      <c r="G663" s="15">
        <v>0</v>
      </c>
      <c r="H663" s="15" t="s">
        <v>510</v>
      </c>
      <c r="I663" s="15">
        <v>251</v>
      </c>
      <c r="J663" s="15" t="s">
        <v>113</v>
      </c>
      <c r="K663" s="15" t="s">
        <v>583</v>
      </c>
      <c r="L663" s="15">
        <v>784</v>
      </c>
      <c r="M663" s="15" t="s">
        <v>186</v>
      </c>
      <c r="N663" s="15" t="s">
        <v>618</v>
      </c>
      <c r="O663" s="15">
        <v>0</v>
      </c>
      <c r="P663" s="15" t="s">
        <v>177</v>
      </c>
      <c r="Q663" s="15" t="s">
        <v>514</v>
      </c>
      <c r="R663" s="15" t="s">
        <v>515</v>
      </c>
      <c r="S663" s="15" t="s">
        <v>516</v>
      </c>
      <c r="T663" s="15">
        <v>0</v>
      </c>
      <c r="U663" s="15" t="s">
        <v>517</v>
      </c>
      <c r="V663" s="15">
        <v>2523</v>
      </c>
      <c r="W663" s="15" t="s">
        <v>518</v>
      </c>
      <c r="X663" s="15">
        <v>8</v>
      </c>
      <c r="Y663" s="15" t="s">
        <v>519</v>
      </c>
      <c r="Z663" s="15">
        <v>264861</v>
      </c>
      <c r="AA663" s="15">
        <v>-1</v>
      </c>
      <c r="AB663" s="15" t="s">
        <v>129</v>
      </c>
      <c r="AD663" s="15">
        <v>264861</v>
      </c>
      <c r="AF663" s="15">
        <v>112284</v>
      </c>
      <c r="AH663" s="15">
        <v>112284</v>
      </c>
      <c r="AI663" s="15">
        <v>0</v>
      </c>
    </row>
    <row r="664" spans="1:35">
      <c r="A664" s="15" t="s">
        <v>594</v>
      </c>
      <c r="B664" s="15">
        <v>2014</v>
      </c>
      <c r="C664" s="15">
        <v>2014</v>
      </c>
      <c r="D664" s="15">
        <v>2014</v>
      </c>
      <c r="E664" s="15">
        <v>4</v>
      </c>
      <c r="F664" s="15">
        <v>0</v>
      </c>
      <c r="G664" s="15">
        <v>0</v>
      </c>
      <c r="H664" s="15" t="s">
        <v>510</v>
      </c>
      <c r="I664" s="15">
        <v>251</v>
      </c>
      <c r="J664" s="15" t="s">
        <v>113</v>
      </c>
      <c r="K664" s="15" t="s">
        <v>583</v>
      </c>
      <c r="L664" s="15">
        <v>124</v>
      </c>
      <c r="M664" s="15" t="s">
        <v>542</v>
      </c>
      <c r="N664" s="15" t="s">
        <v>543</v>
      </c>
      <c r="O664" s="15">
        <v>0</v>
      </c>
      <c r="P664" s="15" t="s">
        <v>177</v>
      </c>
      <c r="Q664" s="15" t="s">
        <v>514</v>
      </c>
      <c r="R664" s="15" t="s">
        <v>515</v>
      </c>
      <c r="S664" s="15" t="s">
        <v>516</v>
      </c>
      <c r="T664" s="15">
        <v>0</v>
      </c>
      <c r="U664" s="15" t="s">
        <v>517</v>
      </c>
      <c r="V664" s="15">
        <v>2523</v>
      </c>
      <c r="W664" s="15" t="s">
        <v>518</v>
      </c>
      <c r="X664" s="15">
        <v>8</v>
      </c>
      <c r="Y664" s="15" t="s">
        <v>519</v>
      </c>
      <c r="Z664" s="15">
        <v>2325</v>
      </c>
      <c r="AA664" s="15">
        <v>-1</v>
      </c>
      <c r="AB664" s="15" t="s">
        <v>129</v>
      </c>
      <c r="AD664" s="15">
        <v>2325</v>
      </c>
      <c r="AF664" s="15">
        <v>4847</v>
      </c>
      <c r="AH664" s="15">
        <v>4847</v>
      </c>
      <c r="AI664" s="15">
        <v>0</v>
      </c>
    </row>
    <row r="665" spans="1:35">
      <c r="A665" s="15" t="s">
        <v>594</v>
      </c>
      <c r="B665" s="15">
        <v>2014</v>
      </c>
      <c r="C665" s="15">
        <v>2014</v>
      </c>
      <c r="D665" s="15">
        <v>2014</v>
      </c>
      <c r="E665" s="15">
        <v>4</v>
      </c>
      <c r="F665" s="15">
        <v>0</v>
      </c>
      <c r="G665" s="15">
        <v>0</v>
      </c>
      <c r="H665" s="15" t="s">
        <v>510</v>
      </c>
      <c r="I665" s="15">
        <v>251</v>
      </c>
      <c r="J665" s="15" t="s">
        <v>113</v>
      </c>
      <c r="K665" s="15" t="s">
        <v>583</v>
      </c>
      <c r="L665" s="15">
        <v>643</v>
      </c>
      <c r="M665" s="15" t="s">
        <v>670</v>
      </c>
      <c r="N665" s="15" t="s">
        <v>671</v>
      </c>
      <c r="O665" s="15">
        <v>0</v>
      </c>
      <c r="P665" s="15" t="s">
        <v>177</v>
      </c>
      <c r="Q665" s="15" t="s">
        <v>514</v>
      </c>
      <c r="R665" s="15" t="s">
        <v>515</v>
      </c>
      <c r="S665" s="15" t="s">
        <v>516</v>
      </c>
      <c r="T665" s="15">
        <v>0</v>
      </c>
      <c r="U665" s="15" t="s">
        <v>517</v>
      </c>
      <c r="V665" s="15">
        <v>2523</v>
      </c>
      <c r="W665" s="15" t="s">
        <v>518</v>
      </c>
      <c r="X665" s="15">
        <v>8</v>
      </c>
      <c r="Y665" s="15" t="s">
        <v>519</v>
      </c>
      <c r="Z665" s="15">
        <v>158137</v>
      </c>
      <c r="AA665" s="15">
        <v>-1</v>
      </c>
      <c r="AB665" s="15" t="s">
        <v>129</v>
      </c>
      <c r="AD665" s="15">
        <v>158137</v>
      </c>
      <c r="AF665" s="15">
        <v>134912</v>
      </c>
      <c r="AH665" s="15">
        <v>134912</v>
      </c>
      <c r="AI665" s="15">
        <v>0</v>
      </c>
    </row>
    <row r="666" spans="1:35">
      <c r="A666" s="15" t="s">
        <v>594</v>
      </c>
      <c r="B666" s="15">
        <v>2014</v>
      </c>
      <c r="C666" s="15">
        <v>2014</v>
      </c>
      <c r="D666" s="15">
        <v>2014</v>
      </c>
      <c r="E666" s="15">
        <v>4</v>
      </c>
      <c r="F666" s="15">
        <v>0</v>
      </c>
      <c r="G666" s="15">
        <v>0</v>
      </c>
      <c r="H666" s="15" t="s">
        <v>510</v>
      </c>
      <c r="I666" s="15">
        <v>251</v>
      </c>
      <c r="J666" s="15" t="s">
        <v>113</v>
      </c>
      <c r="K666" s="15" t="s">
        <v>583</v>
      </c>
      <c r="L666" s="15">
        <v>12</v>
      </c>
      <c r="M666" s="15" t="s">
        <v>666</v>
      </c>
      <c r="N666" s="15" t="s">
        <v>667</v>
      </c>
      <c r="O666" s="15">
        <v>0</v>
      </c>
      <c r="P666" s="15" t="s">
        <v>177</v>
      </c>
      <c r="Q666" s="15" t="s">
        <v>514</v>
      </c>
      <c r="R666" s="15" t="s">
        <v>515</v>
      </c>
      <c r="S666" s="15" t="s">
        <v>516</v>
      </c>
      <c r="T666" s="15">
        <v>0</v>
      </c>
      <c r="U666" s="15" t="s">
        <v>517</v>
      </c>
      <c r="V666" s="15">
        <v>2523</v>
      </c>
      <c r="W666" s="15" t="s">
        <v>518</v>
      </c>
      <c r="X666" s="15">
        <v>8</v>
      </c>
      <c r="Y666" s="15" t="s">
        <v>519</v>
      </c>
      <c r="Z666" s="15">
        <v>11576500</v>
      </c>
      <c r="AA666" s="15">
        <v>-1</v>
      </c>
      <c r="AB666" s="15" t="s">
        <v>129</v>
      </c>
      <c r="AD666" s="15">
        <v>11576500</v>
      </c>
      <c r="AF666" s="15">
        <v>946571</v>
      </c>
      <c r="AH666" s="15">
        <v>946571</v>
      </c>
      <c r="AI666" s="15">
        <v>0</v>
      </c>
    </row>
    <row r="667" spans="1:35">
      <c r="A667" s="15" t="s">
        <v>594</v>
      </c>
      <c r="B667" s="15">
        <v>2014</v>
      </c>
      <c r="C667" s="15">
        <v>2014</v>
      </c>
      <c r="D667" s="15">
        <v>2014</v>
      </c>
      <c r="E667" s="15">
        <v>4</v>
      </c>
      <c r="F667" s="15">
        <v>0</v>
      </c>
      <c r="G667" s="15">
        <v>0</v>
      </c>
      <c r="H667" s="15" t="s">
        <v>510</v>
      </c>
      <c r="I667" s="15">
        <v>251</v>
      </c>
      <c r="J667" s="15" t="s">
        <v>113</v>
      </c>
      <c r="K667" s="15" t="s">
        <v>583</v>
      </c>
      <c r="L667" s="15">
        <v>703</v>
      </c>
      <c r="M667" s="15" t="s">
        <v>672</v>
      </c>
      <c r="N667" s="15" t="s">
        <v>673</v>
      </c>
      <c r="O667" s="15">
        <v>0</v>
      </c>
      <c r="P667" s="15" t="s">
        <v>177</v>
      </c>
      <c r="Q667" s="15" t="s">
        <v>514</v>
      </c>
      <c r="R667" s="15" t="s">
        <v>515</v>
      </c>
      <c r="S667" s="15" t="s">
        <v>516</v>
      </c>
      <c r="T667" s="15">
        <v>0</v>
      </c>
      <c r="U667" s="15" t="s">
        <v>517</v>
      </c>
      <c r="V667" s="15">
        <v>2523</v>
      </c>
      <c r="W667" s="15" t="s">
        <v>518</v>
      </c>
      <c r="X667" s="15">
        <v>8</v>
      </c>
      <c r="Y667" s="15" t="s">
        <v>519</v>
      </c>
      <c r="Z667" s="15">
        <v>5530</v>
      </c>
      <c r="AA667" s="15">
        <v>-1</v>
      </c>
      <c r="AB667" s="15" t="s">
        <v>129</v>
      </c>
      <c r="AD667" s="15">
        <v>5530</v>
      </c>
      <c r="AF667" s="15">
        <v>734</v>
      </c>
      <c r="AH667" s="15">
        <v>734</v>
      </c>
      <c r="AI667" s="15">
        <v>0</v>
      </c>
    </row>
    <row r="668" spans="1:35">
      <c r="A668" s="15" t="s">
        <v>594</v>
      </c>
      <c r="B668" s="15">
        <v>2014</v>
      </c>
      <c r="C668" s="15">
        <v>2014</v>
      </c>
      <c r="D668" s="15">
        <v>2014</v>
      </c>
      <c r="E668" s="15">
        <v>4</v>
      </c>
      <c r="F668" s="15">
        <v>0</v>
      </c>
      <c r="G668" s="15">
        <v>0</v>
      </c>
      <c r="H668" s="15" t="s">
        <v>510</v>
      </c>
      <c r="I668" s="15">
        <v>251</v>
      </c>
      <c r="J668" s="15" t="s">
        <v>113</v>
      </c>
      <c r="K668" s="15" t="s">
        <v>583</v>
      </c>
      <c r="L668" s="15">
        <v>705</v>
      </c>
      <c r="M668" s="15" t="s">
        <v>787</v>
      </c>
      <c r="N668" s="15" t="s">
        <v>788</v>
      </c>
      <c r="O668" s="15">
        <v>0</v>
      </c>
      <c r="P668" s="15" t="s">
        <v>177</v>
      </c>
      <c r="Q668" s="15" t="s">
        <v>514</v>
      </c>
      <c r="R668" s="15" t="s">
        <v>515</v>
      </c>
      <c r="S668" s="15" t="s">
        <v>516</v>
      </c>
      <c r="T668" s="15">
        <v>0</v>
      </c>
      <c r="U668" s="15" t="s">
        <v>517</v>
      </c>
      <c r="V668" s="15">
        <v>2523</v>
      </c>
      <c r="W668" s="15" t="s">
        <v>518</v>
      </c>
      <c r="X668" s="15">
        <v>8</v>
      </c>
      <c r="Y668" s="15" t="s">
        <v>519</v>
      </c>
      <c r="Z668" s="15">
        <v>8400</v>
      </c>
      <c r="AA668" s="15">
        <v>-1</v>
      </c>
      <c r="AB668" s="15" t="s">
        <v>129</v>
      </c>
      <c r="AD668" s="15">
        <v>8400</v>
      </c>
      <c r="AF668" s="15">
        <v>4172</v>
      </c>
      <c r="AH668" s="15">
        <v>4172</v>
      </c>
      <c r="AI668" s="15">
        <v>0</v>
      </c>
    </row>
    <row r="669" spans="1:35">
      <c r="A669" s="15" t="s">
        <v>594</v>
      </c>
      <c r="B669" s="15">
        <v>2014</v>
      </c>
      <c r="C669" s="15">
        <v>2014</v>
      </c>
      <c r="D669" s="15">
        <v>2014</v>
      </c>
      <c r="E669" s="15">
        <v>4</v>
      </c>
      <c r="F669" s="15">
        <v>0</v>
      </c>
      <c r="G669" s="15">
        <v>0</v>
      </c>
      <c r="H669" s="15" t="s">
        <v>510</v>
      </c>
      <c r="I669" s="15">
        <v>251</v>
      </c>
      <c r="J669" s="15" t="s">
        <v>113</v>
      </c>
      <c r="K669" s="15" t="s">
        <v>583</v>
      </c>
      <c r="L669" s="15">
        <v>392</v>
      </c>
      <c r="M669" s="15" t="s">
        <v>223</v>
      </c>
      <c r="N669" s="15" t="s">
        <v>584</v>
      </c>
      <c r="O669" s="15">
        <v>0</v>
      </c>
      <c r="P669" s="15" t="s">
        <v>177</v>
      </c>
      <c r="Q669" s="15" t="s">
        <v>514</v>
      </c>
      <c r="R669" s="15" t="s">
        <v>515</v>
      </c>
      <c r="S669" s="15" t="s">
        <v>516</v>
      </c>
      <c r="T669" s="15">
        <v>0</v>
      </c>
      <c r="U669" s="15" t="s">
        <v>517</v>
      </c>
      <c r="V669" s="15">
        <v>2523</v>
      </c>
      <c r="W669" s="15" t="s">
        <v>518</v>
      </c>
      <c r="X669" s="15">
        <v>8</v>
      </c>
      <c r="Y669" s="15" t="s">
        <v>519</v>
      </c>
      <c r="Z669" s="15">
        <v>46045</v>
      </c>
      <c r="AA669" s="15">
        <v>-1</v>
      </c>
      <c r="AB669" s="15" t="s">
        <v>129</v>
      </c>
      <c r="AD669" s="15">
        <v>46045</v>
      </c>
      <c r="AF669" s="15">
        <v>22591</v>
      </c>
      <c r="AH669" s="15">
        <v>22591</v>
      </c>
      <c r="AI669" s="15">
        <v>0</v>
      </c>
    </row>
    <row r="670" spans="1:35">
      <c r="A670" s="15" t="s">
        <v>594</v>
      </c>
      <c r="B670" s="15">
        <v>2014</v>
      </c>
      <c r="C670" s="15">
        <v>2014</v>
      </c>
      <c r="D670" s="15">
        <v>2014</v>
      </c>
      <c r="E670" s="15">
        <v>4</v>
      </c>
      <c r="F670" s="15">
        <v>0</v>
      </c>
      <c r="G670" s="15">
        <v>0</v>
      </c>
      <c r="H670" s="15" t="s">
        <v>510</v>
      </c>
      <c r="I670" s="15">
        <v>251</v>
      </c>
      <c r="J670" s="15" t="s">
        <v>113</v>
      </c>
      <c r="K670" s="15" t="s">
        <v>583</v>
      </c>
      <c r="L670" s="15">
        <v>792</v>
      </c>
      <c r="M670" s="15" t="s">
        <v>217</v>
      </c>
      <c r="N670" s="15" t="s">
        <v>573</v>
      </c>
      <c r="O670" s="15">
        <v>0</v>
      </c>
      <c r="P670" s="15" t="s">
        <v>177</v>
      </c>
      <c r="Q670" s="15" t="s">
        <v>514</v>
      </c>
      <c r="R670" s="15" t="s">
        <v>515</v>
      </c>
      <c r="S670" s="15" t="s">
        <v>516</v>
      </c>
      <c r="T670" s="15">
        <v>0</v>
      </c>
      <c r="U670" s="15" t="s">
        <v>517</v>
      </c>
      <c r="V670" s="15">
        <v>2523</v>
      </c>
      <c r="W670" s="15" t="s">
        <v>518</v>
      </c>
      <c r="X670" s="15">
        <v>8</v>
      </c>
      <c r="Y670" s="15" t="s">
        <v>519</v>
      </c>
      <c r="Z670" s="15">
        <v>127466</v>
      </c>
      <c r="AA670" s="15">
        <v>-1</v>
      </c>
      <c r="AB670" s="15" t="s">
        <v>129</v>
      </c>
      <c r="AD670" s="15">
        <v>127466</v>
      </c>
      <c r="AF670" s="15">
        <v>67746</v>
      </c>
      <c r="AH670" s="15">
        <v>67746</v>
      </c>
      <c r="AI670" s="15">
        <v>0</v>
      </c>
    </row>
    <row r="671" spans="1:35">
      <c r="A671" s="15" t="s">
        <v>594</v>
      </c>
      <c r="B671" s="15">
        <v>2014</v>
      </c>
      <c r="C671" s="15">
        <v>2014</v>
      </c>
      <c r="D671" s="15">
        <v>2014</v>
      </c>
      <c r="E671" s="15">
        <v>4</v>
      </c>
      <c r="F671" s="15">
        <v>0</v>
      </c>
      <c r="G671" s="15">
        <v>0</v>
      </c>
      <c r="H671" s="15" t="s">
        <v>510</v>
      </c>
      <c r="I671" s="15">
        <v>251</v>
      </c>
      <c r="J671" s="15" t="s">
        <v>113</v>
      </c>
      <c r="K671" s="15" t="s">
        <v>583</v>
      </c>
      <c r="L671" s="15">
        <v>100</v>
      </c>
      <c r="M671" s="15" t="s">
        <v>668</v>
      </c>
      <c r="N671" s="15" t="s">
        <v>669</v>
      </c>
      <c r="O671" s="15">
        <v>0</v>
      </c>
      <c r="P671" s="15" t="s">
        <v>177</v>
      </c>
      <c r="Q671" s="15" t="s">
        <v>514</v>
      </c>
      <c r="R671" s="15" t="s">
        <v>515</v>
      </c>
      <c r="S671" s="15" t="s">
        <v>516</v>
      </c>
      <c r="T671" s="15">
        <v>0</v>
      </c>
      <c r="U671" s="15" t="s">
        <v>517</v>
      </c>
      <c r="V671" s="15">
        <v>2523</v>
      </c>
      <c r="W671" s="15" t="s">
        <v>518</v>
      </c>
      <c r="X671" s="15">
        <v>8</v>
      </c>
      <c r="Y671" s="15" t="s">
        <v>519</v>
      </c>
      <c r="Z671" s="15">
        <v>18503</v>
      </c>
      <c r="AA671" s="15">
        <v>-1</v>
      </c>
      <c r="AB671" s="15" t="s">
        <v>129</v>
      </c>
      <c r="AD671" s="15">
        <v>18503</v>
      </c>
      <c r="AF671" s="15">
        <v>2704</v>
      </c>
      <c r="AH671" s="15">
        <v>2704</v>
      </c>
      <c r="AI671" s="15">
        <v>0</v>
      </c>
    </row>
    <row r="672" spans="1:35">
      <c r="A672" s="15" t="s">
        <v>594</v>
      </c>
      <c r="B672" s="15">
        <v>2014</v>
      </c>
      <c r="C672" s="15">
        <v>2014</v>
      </c>
      <c r="D672" s="15">
        <v>2014</v>
      </c>
      <c r="E672" s="15">
        <v>4</v>
      </c>
      <c r="F672" s="15">
        <v>0</v>
      </c>
      <c r="G672" s="15">
        <v>0</v>
      </c>
      <c r="H672" s="15" t="s">
        <v>510</v>
      </c>
      <c r="I672" s="15">
        <v>251</v>
      </c>
      <c r="J672" s="15" t="s">
        <v>113</v>
      </c>
      <c r="K672" s="15" t="s">
        <v>583</v>
      </c>
      <c r="L672" s="15">
        <v>246</v>
      </c>
      <c r="M672" s="15" t="s">
        <v>678</v>
      </c>
      <c r="N672" s="15" t="s">
        <v>679</v>
      </c>
      <c r="O672" s="15">
        <v>0</v>
      </c>
      <c r="P672" s="15" t="s">
        <v>177</v>
      </c>
      <c r="Q672" s="15" t="s">
        <v>514</v>
      </c>
      <c r="R672" s="15" t="s">
        <v>515</v>
      </c>
      <c r="S672" s="15" t="s">
        <v>516</v>
      </c>
      <c r="T672" s="15">
        <v>0</v>
      </c>
      <c r="U672" s="15" t="s">
        <v>517</v>
      </c>
      <c r="V672" s="15">
        <v>2523</v>
      </c>
      <c r="W672" s="15" t="s">
        <v>518</v>
      </c>
      <c r="X672" s="15">
        <v>8</v>
      </c>
      <c r="Y672" s="15" t="s">
        <v>519</v>
      </c>
      <c r="Z672" s="15">
        <v>625930</v>
      </c>
      <c r="AA672" s="15">
        <v>-1</v>
      </c>
      <c r="AB672" s="15" t="s">
        <v>129</v>
      </c>
      <c r="AD672" s="15">
        <v>625930</v>
      </c>
      <c r="AF672" s="15">
        <v>571601</v>
      </c>
      <c r="AH672" s="15">
        <v>571601</v>
      </c>
      <c r="AI672" s="15">
        <v>0</v>
      </c>
    </row>
    <row r="673" spans="1:35">
      <c r="A673" s="15" t="s">
        <v>594</v>
      </c>
      <c r="B673" s="15">
        <v>2014</v>
      </c>
      <c r="C673" s="15">
        <v>2014</v>
      </c>
      <c r="D673" s="15">
        <v>2014</v>
      </c>
      <c r="E673" s="15">
        <v>4</v>
      </c>
      <c r="F673" s="15">
        <v>0</v>
      </c>
      <c r="G673" s="15">
        <v>0</v>
      </c>
      <c r="H673" s="15" t="s">
        <v>510</v>
      </c>
      <c r="I673" s="15">
        <v>251</v>
      </c>
      <c r="J673" s="15" t="s">
        <v>113</v>
      </c>
      <c r="K673" s="15" t="s">
        <v>583</v>
      </c>
      <c r="L673" s="15">
        <v>0</v>
      </c>
      <c r="M673" s="15" t="s">
        <v>177</v>
      </c>
      <c r="N673" s="15" t="s">
        <v>514</v>
      </c>
      <c r="O673" s="15">
        <v>0</v>
      </c>
      <c r="P673" s="15" t="s">
        <v>177</v>
      </c>
      <c r="Q673" s="15" t="s">
        <v>514</v>
      </c>
      <c r="R673" s="15" t="s">
        <v>515</v>
      </c>
      <c r="S673" s="15" t="s">
        <v>516</v>
      </c>
      <c r="T673" s="15">
        <v>0</v>
      </c>
      <c r="U673" s="15" t="s">
        <v>517</v>
      </c>
      <c r="V673" s="15">
        <v>2523</v>
      </c>
      <c r="W673" s="15" t="s">
        <v>518</v>
      </c>
      <c r="X673" s="15">
        <v>8</v>
      </c>
      <c r="Y673" s="15" t="s">
        <v>519</v>
      </c>
      <c r="Z673" s="15">
        <v>983939878</v>
      </c>
      <c r="AA673" s="15">
        <v>-1</v>
      </c>
      <c r="AB673" s="15" t="s">
        <v>129</v>
      </c>
      <c r="AD673" s="15">
        <v>983939878</v>
      </c>
      <c r="AF673" s="15">
        <v>140545250</v>
      </c>
      <c r="AH673" s="15">
        <v>140545250</v>
      </c>
      <c r="AI673" s="15">
        <v>0</v>
      </c>
    </row>
    <row r="674" spans="1:35">
      <c r="A674" s="15" t="s">
        <v>594</v>
      </c>
      <c r="B674" s="15">
        <v>2014</v>
      </c>
      <c r="C674" s="15">
        <v>2014</v>
      </c>
      <c r="D674" s="15">
        <v>2014</v>
      </c>
      <c r="E674" s="15">
        <v>4</v>
      </c>
      <c r="F674" s="15">
        <v>0</v>
      </c>
      <c r="G674" s="15">
        <v>0</v>
      </c>
      <c r="H674" s="15" t="s">
        <v>510</v>
      </c>
      <c r="I674" s="15">
        <v>251</v>
      </c>
      <c r="J674" s="15" t="s">
        <v>113</v>
      </c>
      <c r="K674" s="15" t="s">
        <v>583</v>
      </c>
      <c r="L674" s="15">
        <v>156</v>
      </c>
      <c r="M674" s="15" t="s">
        <v>183</v>
      </c>
      <c r="N674" s="15" t="s">
        <v>562</v>
      </c>
      <c r="O674" s="15">
        <v>0</v>
      </c>
      <c r="P674" s="15" t="s">
        <v>177</v>
      </c>
      <c r="Q674" s="15" t="s">
        <v>514</v>
      </c>
      <c r="R674" s="15" t="s">
        <v>515</v>
      </c>
      <c r="S674" s="15" t="s">
        <v>516</v>
      </c>
      <c r="T674" s="15">
        <v>0</v>
      </c>
      <c r="U674" s="15" t="s">
        <v>517</v>
      </c>
      <c r="V674" s="15">
        <v>2523</v>
      </c>
      <c r="W674" s="15" t="s">
        <v>518</v>
      </c>
      <c r="X674" s="15">
        <v>8</v>
      </c>
      <c r="Y674" s="15" t="s">
        <v>519</v>
      </c>
      <c r="Z674" s="15">
        <v>9800</v>
      </c>
      <c r="AA674" s="15">
        <v>-1</v>
      </c>
      <c r="AB674" s="15" t="s">
        <v>129</v>
      </c>
      <c r="AD674" s="15">
        <v>9800</v>
      </c>
      <c r="AF674" s="15">
        <v>5664</v>
      </c>
      <c r="AH674" s="15">
        <v>5664</v>
      </c>
      <c r="AI674" s="15">
        <v>0</v>
      </c>
    </row>
    <row r="675" spans="1:35">
      <c r="A675" s="15" t="s">
        <v>594</v>
      </c>
      <c r="B675" s="15">
        <v>2014</v>
      </c>
      <c r="C675" s="15">
        <v>2014</v>
      </c>
      <c r="D675" s="15">
        <v>2014</v>
      </c>
      <c r="E675" s="15">
        <v>4</v>
      </c>
      <c r="F675" s="15">
        <v>0</v>
      </c>
      <c r="G675" s="15">
        <v>0</v>
      </c>
      <c r="H675" s="15" t="s">
        <v>510</v>
      </c>
      <c r="I675" s="15">
        <v>251</v>
      </c>
      <c r="J675" s="15" t="s">
        <v>113</v>
      </c>
      <c r="K675" s="15" t="s">
        <v>583</v>
      </c>
      <c r="L675" s="15">
        <v>348</v>
      </c>
      <c r="M675" s="15" t="s">
        <v>739</v>
      </c>
      <c r="N675" s="15" t="s">
        <v>740</v>
      </c>
      <c r="O675" s="15">
        <v>0</v>
      </c>
      <c r="P675" s="15" t="s">
        <v>177</v>
      </c>
      <c r="Q675" s="15" t="s">
        <v>514</v>
      </c>
      <c r="R675" s="15" t="s">
        <v>515</v>
      </c>
      <c r="S675" s="15" t="s">
        <v>516</v>
      </c>
      <c r="T675" s="15">
        <v>0</v>
      </c>
      <c r="U675" s="15" t="s">
        <v>517</v>
      </c>
      <c r="V675" s="15">
        <v>2523</v>
      </c>
      <c r="W675" s="15" t="s">
        <v>518</v>
      </c>
      <c r="X675" s="15">
        <v>8</v>
      </c>
      <c r="Y675" s="15" t="s">
        <v>519</v>
      </c>
      <c r="Z675" s="15">
        <v>31920</v>
      </c>
      <c r="AA675" s="15">
        <v>-1</v>
      </c>
      <c r="AB675" s="15" t="s">
        <v>129</v>
      </c>
      <c r="AD675" s="15">
        <v>31920</v>
      </c>
      <c r="AF675" s="15">
        <v>21158</v>
      </c>
      <c r="AH675" s="15">
        <v>21158</v>
      </c>
      <c r="AI675" s="15">
        <v>0</v>
      </c>
    </row>
    <row r="676" spans="1:35">
      <c r="A676" s="15" t="s">
        <v>594</v>
      </c>
      <c r="B676" s="15">
        <v>2014</v>
      </c>
      <c r="C676" s="15">
        <v>2014</v>
      </c>
      <c r="D676" s="15">
        <v>2014</v>
      </c>
      <c r="E676" s="15">
        <v>4</v>
      </c>
      <c r="F676" s="15">
        <v>0</v>
      </c>
      <c r="G676" s="15">
        <v>0</v>
      </c>
      <c r="H676" s="15" t="s">
        <v>510</v>
      </c>
      <c r="I676" s="15">
        <v>251</v>
      </c>
      <c r="J676" s="15" t="s">
        <v>113</v>
      </c>
      <c r="K676" s="15" t="s">
        <v>583</v>
      </c>
      <c r="L676" s="15">
        <v>208</v>
      </c>
      <c r="M676" s="15" t="s">
        <v>195</v>
      </c>
      <c r="N676" s="15" t="s">
        <v>572</v>
      </c>
      <c r="O676" s="15">
        <v>0</v>
      </c>
      <c r="P676" s="15" t="s">
        <v>177</v>
      </c>
      <c r="Q676" s="15" t="s">
        <v>514</v>
      </c>
      <c r="R676" s="15" t="s">
        <v>515</v>
      </c>
      <c r="S676" s="15" t="s">
        <v>516</v>
      </c>
      <c r="T676" s="15">
        <v>0</v>
      </c>
      <c r="U676" s="15" t="s">
        <v>517</v>
      </c>
      <c r="V676" s="15">
        <v>2523</v>
      </c>
      <c r="W676" s="15" t="s">
        <v>518</v>
      </c>
      <c r="X676" s="15">
        <v>8</v>
      </c>
      <c r="Y676" s="15" t="s">
        <v>519</v>
      </c>
      <c r="Z676" s="15">
        <v>20000</v>
      </c>
      <c r="AA676" s="15">
        <v>-1</v>
      </c>
      <c r="AB676" s="15" t="s">
        <v>129</v>
      </c>
      <c r="AD676" s="15">
        <v>20000</v>
      </c>
      <c r="AF676" s="15">
        <v>20317</v>
      </c>
      <c r="AH676" s="15">
        <v>20317</v>
      </c>
      <c r="AI676" s="15">
        <v>0</v>
      </c>
    </row>
    <row r="677" spans="1:35">
      <c r="A677" s="15" t="s">
        <v>594</v>
      </c>
      <c r="B677" s="15">
        <v>2014</v>
      </c>
      <c r="C677" s="15">
        <v>2014</v>
      </c>
      <c r="D677" s="15">
        <v>2014</v>
      </c>
      <c r="E677" s="15">
        <v>4</v>
      </c>
      <c r="F677" s="15">
        <v>0</v>
      </c>
      <c r="G677" s="15">
        <v>0</v>
      </c>
      <c r="H677" s="15" t="s">
        <v>510</v>
      </c>
      <c r="I677" s="15">
        <v>251</v>
      </c>
      <c r="J677" s="15" t="s">
        <v>113</v>
      </c>
      <c r="K677" s="15" t="s">
        <v>583</v>
      </c>
      <c r="L677" s="15">
        <v>504</v>
      </c>
      <c r="M677" s="15" t="s">
        <v>686</v>
      </c>
      <c r="N677" s="15" t="s">
        <v>687</v>
      </c>
      <c r="O677" s="15">
        <v>0</v>
      </c>
      <c r="P677" s="15" t="s">
        <v>177</v>
      </c>
      <c r="Q677" s="15" t="s">
        <v>514</v>
      </c>
      <c r="R677" s="15" t="s">
        <v>515</v>
      </c>
      <c r="S677" s="15" t="s">
        <v>516</v>
      </c>
      <c r="T677" s="15">
        <v>0</v>
      </c>
      <c r="U677" s="15" t="s">
        <v>517</v>
      </c>
      <c r="V677" s="15">
        <v>2523</v>
      </c>
      <c r="W677" s="15" t="s">
        <v>518</v>
      </c>
      <c r="X677" s="15">
        <v>8</v>
      </c>
      <c r="Y677" s="15" t="s">
        <v>519</v>
      </c>
      <c r="Z677" s="15">
        <v>2106</v>
      </c>
      <c r="AA677" s="15">
        <v>-1</v>
      </c>
      <c r="AB677" s="15" t="s">
        <v>129</v>
      </c>
      <c r="AD677" s="15">
        <v>2106</v>
      </c>
      <c r="AF677" s="15">
        <v>10497</v>
      </c>
      <c r="AH677" s="15">
        <v>10497</v>
      </c>
      <c r="AI677" s="15">
        <v>0</v>
      </c>
    </row>
    <row r="678" spans="1:35">
      <c r="A678" s="15" t="s">
        <v>594</v>
      </c>
      <c r="B678" s="15">
        <v>2014</v>
      </c>
      <c r="C678" s="15">
        <v>2014</v>
      </c>
      <c r="D678" s="15">
        <v>2014</v>
      </c>
      <c r="E678" s="15">
        <v>4</v>
      </c>
      <c r="F678" s="15">
        <v>0</v>
      </c>
      <c r="G678" s="15">
        <v>0</v>
      </c>
      <c r="H678" s="15" t="s">
        <v>510</v>
      </c>
      <c r="I678" s="15">
        <v>251</v>
      </c>
      <c r="J678" s="15" t="s">
        <v>113</v>
      </c>
      <c r="K678" s="15" t="s">
        <v>583</v>
      </c>
      <c r="L678" s="15">
        <v>842</v>
      </c>
      <c r="M678" s="15" t="s">
        <v>593</v>
      </c>
      <c r="N678" s="15" t="s">
        <v>593</v>
      </c>
      <c r="O678" s="15">
        <v>0</v>
      </c>
      <c r="P678" s="15" t="s">
        <v>177</v>
      </c>
      <c r="Q678" s="15" t="s">
        <v>514</v>
      </c>
      <c r="R678" s="15" t="s">
        <v>515</v>
      </c>
      <c r="S678" s="15" t="s">
        <v>516</v>
      </c>
      <c r="T678" s="15">
        <v>0</v>
      </c>
      <c r="U678" s="15" t="s">
        <v>517</v>
      </c>
      <c r="V678" s="15">
        <v>2523</v>
      </c>
      <c r="W678" s="15" t="s">
        <v>518</v>
      </c>
      <c r="X678" s="15">
        <v>8</v>
      </c>
      <c r="Y678" s="15" t="s">
        <v>519</v>
      </c>
      <c r="Z678" s="15">
        <v>94310030</v>
      </c>
      <c r="AA678" s="15">
        <v>-1</v>
      </c>
      <c r="AB678" s="15" t="s">
        <v>129</v>
      </c>
      <c r="AD678" s="15">
        <v>94310030</v>
      </c>
      <c r="AF678" s="15">
        <v>33228839</v>
      </c>
      <c r="AH678" s="15">
        <v>33228839</v>
      </c>
      <c r="AI678" s="15">
        <v>0</v>
      </c>
    </row>
    <row r="679" spans="1:35">
      <c r="A679" s="15" t="s">
        <v>594</v>
      </c>
      <c r="B679" s="15">
        <v>2014</v>
      </c>
      <c r="C679" s="15">
        <v>2014</v>
      </c>
      <c r="D679" s="15">
        <v>2014</v>
      </c>
      <c r="E679" s="15">
        <v>4</v>
      </c>
      <c r="F679" s="15">
        <v>0</v>
      </c>
      <c r="G679" s="15">
        <v>0</v>
      </c>
      <c r="H679" s="15" t="s">
        <v>510</v>
      </c>
      <c r="I679" s="15">
        <v>251</v>
      </c>
      <c r="J679" s="15" t="s">
        <v>113</v>
      </c>
      <c r="K679" s="15" t="s">
        <v>583</v>
      </c>
      <c r="L679" s="15">
        <v>752</v>
      </c>
      <c r="M679" s="15" t="s">
        <v>189</v>
      </c>
      <c r="N679" s="15" t="s">
        <v>569</v>
      </c>
      <c r="O679" s="15">
        <v>0</v>
      </c>
      <c r="P679" s="15" t="s">
        <v>177</v>
      </c>
      <c r="Q679" s="15" t="s">
        <v>514</v>
      </c>
      <c r="R679" s="15" t="s">
        <v>515</v>
      </c>
      <c r="S679" s="15" t="s">
        <v>516</v>
      </c>
      <c r="T679" s="15">
        <v>0</v>
      </c>
      <c r="U679" s="15" t="s">
        <v>517</v>
      </c>
      <c r="V679" s="15">
        <v>2523</v>
      </c>
      <c r="W679" s="15" t="s">
        <v>518</v>
      </c>
      <c r="X679" s="15">
        <v>8</v>
      </c>
      <c r="Y679" s="15" t="s">
        <v>519</v>
      </c>
      <c r="Z679" s="15">
        <v>266560</v>
      </c>
      <c r="AA679" s="15">
        <v>-1</v>
      </c>
      <c r="AB679" s="15" t="s">
        <v>129</v>
      </c>
      <c r="AD679" s="15">
        <v>266560</v>
      </c>
      <c r="AF679" s="15">
        <v>205102</v>
      </c>
      <c r="AH679" s="15">
        <v>205102</v>
      </c>
      <c r="AI679" s="15">
        <v>0</v>
      </c>
    </row>
    <row r="680" spans="1:35">
      <c r="A680" s="15" t="s">
        <v>594</v>
      </c>
      <c r="B680" s="15">
        <v>2014</v>
      </c>
      <c r="C680" s="15">
        <v>2014</v>
      </c>
      <c r="D680" s="15">
        <v>2014</v>
      </c>
      <c r="E680" s="15">
        <v>4</v>
      </c>
      <c r="F680" s="15">
        <v>0</v>
      </c>
      <c r="G680" s="15">
        <v>0</v>
      </c>
      <c r="H680" s="15" t="s">
        <v>510</v>
      </c>
      <c r="I680" s="15">
        <v>251</v>
      </c>
      <c r="J680" s="15" t="s">
        <v>113</v>
      </c>
      <c r="K680" s="15" t="s">
        <v>583</v>
      </c>
      <c r="L680" s="15">
        <v>642</v>
      </c>
      <c r="M680" s="15" t="s">
        <v>682</v>
      </c>
      <c r="N680" s="15" t="s">
        <v>683</v>
      </c>
      <c r="O680" s="15">
        <v>0</v>
      </c>
      <c r="P680" s="15" t="s">
        <v>177</v>
      </c>
      <c r="Q680" s="15" t="s">
        <v>514</v>
      </c>
      <c r="R680" s="15" t="s">
        <v>515</v>
      </c>
      <c r="S680" s="15" t="s">
        <v>516</v>
      </c>
      <c r="T680" s="15">
        <v>0</v>
      </c>
      <c r="U680" s="15" t="s">
        <v>517</v>
      </c>
      <c r="V680" s="15">
        <v>2523</v>
      </c>
      <c r="W680" s="15" t="s">
        <v>518</v>
      </c>
      <c r="X680" s="15">
        <v>8</v>
      </c>
      <c r="Y680" s="15" t="s">
        <v>519</v>
      </c>
      <c r="Z680" s="15">
        <v>12060</v>
      </c>
      <c r="AA680" s="15">
        <v>-1</v>
      </c>
      <c r="AB680" s="15" t="s">
        <v>129</v>
      </c>
      <c r="AD680" s="15">
        <v>12060</v>
      </c>
      <c r="AF680" s="15">
        <v>1601</v>
      </c>
      <c r="AH680" s="15">
        <v>1601</v>
      </c>
      <c r="AI680" s="15">
        <v>0</v>
      </c>
    </row>
    <row r="681" spans="1:35">
      <c r="A681" s="15" t="s">
        <v>594</v>
      </c>
      <c r="B681" s="15">
        <v>2014</v>
      </c>
      <c r="C681" s="15">
        <v>2014</v>
      </c>
      <c r="D681" s="15">
        <v>2014</v>
      </c>
      <c r="E681" s="15">
        <v>4</v>
      </c>
      <c r="F681" s="15">
        <v>0</v>
      </c>
      <c r="G681" s="15">
        <v>0</v>
      </c>
      <c r="H681" s="15" t="s">
        <v>510</v>
      </c>
      <c r="I681" s="15">
        <v>251</v>
      </c>
      <c r="J681" s="15" t="s">
        <v>113</v>
      </c>
      <c r="K681" s="15" t="s">
        <v>583</v>
      </c>
      <c r="L681" s="15">
        <v>516</v>
      </c>
      <c r="M681" s="15" t="s">
        <v>743</v>
      </c>
      <c r="N681" s="15" t="s">
        <v>744</v>
      </c>
      <c r="O681" s="15">
        <v>0</v>
      </c>
      <c r="P681" s="15" t="s">
        <v>177</v>
      </c>
      <c r="Q681" s="15" t="s">
        <v>514</v>
      </c>
      <c r="R681" s="15" t="s">
        <v>515</v>
      </c>
      <c r="S681" s="15" t="s">
        <v>516</v>
      </c>
      <c r="T681" s="15">
        <v>0</v>
      </c>
      <c r="U681" s="15" t="s">
        <v>517</v>
      </c>
      <c r="V681" s="15">
        <v>2523</v>
      </c>
      <c r="W681" s="15" t="s">
        <v>518</v>
      </c>
      <c r="X681" s="15">
        <v>8</v>
      </c>
      <c r="Y681" s="15" t="s">
        <v>519</v>
      </c>
      <c r="Z681" s="15">
        <v>36</v>
      </c>
      <c r="AA681" s="15">
        <v>-1</v>
      </c>
      <c r="AB681" s="15" t="s">
        <v>129</v>
      </c>
      <c r="AD681" s="15">
        <v>36</v>
      </c>
      <c r="AF681" s="15">
        <v>384</v>
      </c>
      <c r="AH681" s="15">
        <v>384</v>
      </c>
      <c r="AI681" s="15">
        <v>0</v>
      </c>
    </row>
    <row r="682" spans="1:35">
      <c r="A682" s="15" t="s">
        <v>594</v>
      </c>
      <c r="B682" s="15">
        <v>2014</v>
      </c>
      <c r="C682" s="15">
        <v>2014</v>
      </c>
      <c r="D682" s="15">
        <v>2014</v>
      </c>
      <c r="E682" s="15">
        <v>4</v>
      </c>
      <c r="F682" s="15">
        <v>0</v>
      </c>
      <c r="G682" s="15">
        <v>0</v>
      </c>
      <c r="H682" s="15" t="s">
        <v>510</v>
      </c>
      <c r="I682" s="15">
        <v>251</v>
      </c>
      <c r="J682" s="15" t="s">
        <v>113</v>
      </c>
      <c r="K682" s="15" t="s">
        <v>583</v>
      </c>
      <c r="L682" s="15">
        <v>203</v>
      </c>
      <c r="M682" s="15" t="s">
        <v>684</v>
      </c>
      <c r="N682" s="15" t="s">
        <v>685</v>
      </c>
      <c r="O682" s="15">
        <v>0</v>
      </c>
      <c r="P682" s="15" t="s">
        <v>177</v>
      </c>
      <c r="Q682" s="15" t="s">
        <v>514</v>
      </c>
      <c r="R682" s="15" t="s">
        <v>515</v>
      </c>
      <c r="S682" s="15" t="s">
        <v>516</v>
      </c>
      <c r="T682" s="15">
        <v>0</v>
      </c>
      <c r="U682" s="15" t="s">
        <v>517</v>
      </c>
      <c r="V682" s="15">
        <v>2523</v>
      </c>
      <c r="W682" s="15" t="s">
        <v>518</v>
      </c>
      <c r="X682" s="15">
        <v>8</v>
      </c>
      <c r="Y682" s="15" t="s">
        <v>519</v>
      </c>
      <c r="Z682" s="15">
        <v>296040</v>
      </c>
      <c r="AA682" s="15">
        <v>-1</v>
      </c>
      <c r="AB682" s="15" t="s">
        <v>129</v>
      </c>
      <c r="AD682" s="15">
        <v>296040</v>
      </c>
      <c r="AF682" s="15">
        <v>173314</v>
      </c>
      <c r="AH682" s="15">
        <v>173314</v>
      </c>
      <c r="AI682" s="15">
        <v>0</v>
      </c>
    </row>
    <row r="683" spans="1:35">
      <c r="A683" s="15" t="s">
        <v>594</v>
      </c>
      <c r="B683" s="15">
        <v>2014</v>
      </c>
      <c r="C683" s="15">
        <v>2014</v>
      </c>
      <c r="D683" s="15">
        <v>2014</v>
      </c>
      <c r="E683" s="15">
        <v>4</v>
      </c>
      <c r="F683" s="15">
        <v>0</v>
      </c>
      <c r="G683" s="15">
        <v>0</v>
      </c>
      <c r="H683" s="15" t="s">
        <v>510</v>
      </c>
      <c r="I683" s="15">
        <v>251</v>
      </c>
      <c r="J683" s="15" t="s">
        <v>113</v>
      </c>
      <c r="K683" s="15" t="s">
        <v>583</v>
      </c>
      <c r="L683" s="15">
        <v>442</v>
      </c>
      <c r="M683" s="15" t="s">
        <v>688</v>
      </c>
      <c r="N683" s="15" t="s">
        <v>689</v>
      </c>
      <c r="O683" s="15">
        <v>0</v>
      </c>
      <c r="P683" s="15" t="s">
        <v>177</v>
      </c>
      <c r="Q683" s="15" t="s">
        <v>514</v>
      </c>
      <c r="R683" s="15" t="s">
        <v>515</v>
      </c>
      <c r="S683" s="15" t="s">
        <v>516</v>
      </c>
      <c r="T683" s="15">
        <v>0</v>
      </c>
      <c r="U683" s="15" t="s">
        <v>517</v>
      </c>
      <c r="V683" s="15">
        <v>2523</v>
      </c>
      <c r="W683" s="15" t="s">
        <v>518</v>
      </c>
      <c r="X683" s="15">
        <v>8</v>
      </c>
      <c r="Y683" s="15" t="s">
        <v>519</v>
      </c>
      <c r="Z683" s="15">
        <v>90272596</v>
      </c>
      <c r="AA683" s="15">
        <v>-1</v>
      </c>
      <c r="AB683" s="15" t="s">
        <v>129</v>
      </c>
      <c r="AD683" s="15">
        <v>90272596</v>
      </c>
      <c r="AF683" s="15">
        <v>9664550</v>
      </c>
      <c r="AH683" s="15">
        <v>9664550</v>
      </c>
      <c r="AI683" s="15">
        <v>0</v>
      </c>
    </row>
    <row r="684" spans="1:35">
      <c r="A684" s="15" t="s">
        <v>594</v>
      </c>
      <c r="B684" s="15">
        <v>2014</v>
      </c>
      <c r="C684" s="15">
        <v>2014</v>
      </c>
      <c r="D684" s="15">
        <v>2014</v>
      </c>
      <c r="E684" s="15">
        <v>4</v>
      </c>
      <c r="F684" s="15">
        <v>0</v>
      </c>
      <c r="G684" s="15">
        <v>0</v>
      </c>
      <c r="H684" s="15" t="s">
        <v>510</v>
      </c>
      <c r="I684" s="15">
        <v>251</v>
      </c>
      <c r="J684" s="15" t="s">
        <v>113</v>
      </c>
      <c r="K684" s="15" t="s">
        <v>583</v>
      </c>
      <c r="L684" s="15">
        <v>40</v>
      </c>
      <c r="M684" s="15" t="s">
        <v>690</v>
      </c>
      <c r="N684" s="15" t="s">
        <v>691</v>
      </c>
      <c r="O684" s="15">
        <v>0</v>
      </c>
      <c r="P684" s="15" t="s">
        <v>177</v>
      </c>
      <c r="Q684" s="15" t="s">
        <v>514</v>
      </c>
      <c r="R684" s="15" t="s">
        <v>515</v>
      </c>
      <c r="S684" s="15" t="s">
        <v>516</v>
      </c>
      <c r="T684" s="15">
        <v>0</v>
      </c>
      <c r="U684" s="15" t="s">
        <v>517</v>
      </c>
      <c r="V684" s="15">
        <v>2523</v>
      </c>
      <c r="W684" s="15" t="s">
        <v>518</v>
      </c>
      <c r="X684" s="15">
        <v>8</v>
      </c>
      <c r="Y684" s="15" t="s">
        <v>519</v>
      </c>
      <c r="Z684" s="15">
        <v>30300</v>
      </c>
      <c r="AA684" s="15">
        <v>-1</v>
      </c>
      <c r="AB684" s="15" t="s">
        <v>129</v>
      </c>
      <c r="AD684" s="15">
        <v>30300</v>
      </c>
      <c r="AF684" s="15">
        <v>22142</v>
      </c>
      <c r="AH684" s="15">
        <v>22142</v>
      </c>
      <c r="AI684" s="15">
        <v>0</v>
      </c>
    </row>
    <row r="685" spans="1:35">
      <c r="A685" s="15" t="s">
        <v>594</v>
      </c>
      <c r="B685" s="15">
        <v>2014</v>
      </c>
      <c r="C685" s="15">
        <v>2014</v>
      </c>
      <c r="D685" s="15">
        <v>2014</v>
      </c>
      <c r="E685" s="15">
        <v>4</v>
      </c>
      <c r="F685" s="15">
        <v>0</v>
      </c>
      <c r="G685" s="15">
        <v>0</v>
      </c>
      <c r="H685" s="15" t="s">
        <v>510</v>
      </c>
      <c r="I685" s="15">
        <v>251</v>
      </c>
      <c r="J685" s="15" t="s">
        <v>113</v>
      </c>
      <c r="K685" s="15" t="s">
        <v>583</v>
      </c>
      <c r="L685" s="15">
        <v>616</v>
      </c>
      <c r="M685" s="15" t="s">
        <v>692</v>
      </c>
      <c r="N685" s="15" t="s">
        <v>693</v>
      </c>
      <c r="O685" s="15">
        <v>0</v>
      </c>
      <c r="P685" s="15" t="s">
        <v>177</v>
      </c>
      <c r="Q685" s="15" t="s">
        <v>514</v>
      </c>
      <c r="R685" s="15" t="s">
        <v>515</v>
      </c>
      <c r="S685" s="15" t="s">
        <v>516</v>
      </c>
      <c r="T685" s="15">
        <v>0</v>
      </c>
      <c r="U685" s="15" t="s">
        <v>517</v>
      </c>
      <c r="V685" s="15">
        <v>2523</v>
      </c>
      <c r="W685" s="15" t="s">
        <v>518</v>
      </c>
      <c r="X685" s="15">
        <v>8</v>
      </c>
      <c r="Y685" s="15" t="s">
        <v>519</v>
      </c>
      <c r="Z685" s="15">
        <v>19165</v>
      </c>
      <c r="AA685" s="15">
        <v>-1</v>
      </c>
      <c r="AB685" s="15" t="s">
        <v>129</v>
      </c>
      <c r="AD685" s="15">
        <v>19165</v>
      </c>
      <c r="AF685" s="15">
        <v>2746</v>
      </c>
      <c r="AH685" s="15">
        <v>2746</v>
      </c>
      <c r="AI685" s="15">
        <v>0</v>
      </c>
    </row>
    <row r="686" spans="1:35">
      <c r="A686" s="15" t="s">
        <v>594</v>
      </c>
      <c r="B686" s="15">
        <v>2014</v>
      </c>
      <c r="C686" s="15">
        <v>2014</v>
      </c>
      <c r="D686" s="15">
        <v>2014</v>
      </c>
      <c r="E686" s="15">
        <v>4</v>
      </c>
      <c r="F686" s="15">
        <v>0</v>
      </c>
      <c r="G686" s="15">
        <v>0</v>
      </c>
      <c r="H686" s="15" t="s">
        <v>510</v>
      </c>
      <c r="I686" s="15">
        <v>251</v>
      </c>
      <c r="J686" s="15" t="s">
        <v>113</v>
      </c>
      <c r="K686" s="15" t="s">
        <v>583</v>
      </c>
      <c r="L686" s="15">
        <v>757</v>
      </c>
      <c r="M686" s="15" t="s">
        <v>597</v>
      </c>
      <c r="N686" s="15" t="s">
        <v>598</v>
      </c>
      <c r="O686" s="15">
        <v>0</v>
      </c>
      <c r="P686" s="15" t="s">
        <v>177</v>
      </c>
      <c r="Q686" s="15" t="s">
        <v>514</v>
      </c>
      <c r="R686" s="15" t="s">
        <v>515</v>
      </c>
      <c r="S686" s="15" t="s">
        <v>516</v>
      </c>
      <c r="T686" s="15">
        <v>0</v>
      </c>
      <c r="U686" s="15" t="s">
        <v>517</v>
      </c>
      <c r="V686" s="15">
        <v>2523</v>
      </c>
      <c r="W686" s="15" t="s">
        <v>518</v>
      </c>
      <c r="X686" s="15">
        <v>8</v>
      </c>
      <c r="Y686" s="15" t="s">
        <v>519</v>
      </c>
      <c r="Z686" s="15">
        <v>30038170</v>
      </c>
      <c r="AA686" s="15">
        <v>-1</v>
      </c>
      <c r="AB686" s="15" t="s">
        <v>129</v>
      </c>
      <c r="AD686" s="15">
        <v>30038170</v>
      </c>
      <c r="AF686" s="15">
        <v>5158030</v>
      </c>
      <c r="AH686" s="15">
        <v>5158030</v>
      </c>
      <c r="AI686" s="15">
        <v>0</v>
      </c>
    </row>
    <row r="687" spans="1:35">
      <c r="A687" s="15" t="s">
        <v>594</v>
      </c>
      <c r="B687" s="15">
        <v>2014</v>
      </c>
      <c r="C687" s="15">
        <v>2014</v>
      </c>
      <c r="D687" s="15">
        <v>2014</v>
      </c>
      <c r="E687" s="15">
        <v>4</v>
      </c>
      <c r="F687" s="15">
        <v>0</v>
      </c>
      <c r="G687" s="15">
        <v>0</v>
      </c>
      <c r="H687" s="15" t="s">
        <v>510</v>
      </c>
      <c r="I687" s="15">
        <v>251</v>
      </c>
      <c r="J687" s="15" t="s">
        <v>113</v>
      </c>
      <c r="K687" s="15" t="s">
        <v>583</v>
      </c>
      <c r="L687" s="15">
        <v>620</v>
      </c>
      <c r="M687" s="15" t="s">
        <v>603</v>
      </c>
      <c r="N687" s="15" t="s">
        <v>604</v>
      </c>
      <c r="O687" s="15">
        <v>0</v>
      </c>
      <c r="P687" s="15" t="s">
        <v>177</v>
      </c>
      <c r="Q687" s="15" t="s">
        <v>514</v>
      </c>
      <c r="R687" s="15" t="s">
        <v>515</v>
      </c>
      <c r="S687" s="15" t="s">
        <v>516</v>
      </c>
      <c r="T687" s="15">
        <v>0</v>
      </c>
      <c r="U687" s="15" t="s">
        <v>517</v>
      </c>
      <c r="V687" s="15">
        <v>2523</v>
      </c>
      <c r="W687" s="15" t="s">
        <v>518</v>
      </c>
      <c r="X687" s="15">
        <v>8</v>
      </c>
      <c r="Y687" s="15" t="s">
        <v>519</v>
      </c>
      <c r="Z687" s="15">
        <v>14895</v>
      </c>
      <c r="AA687" s="15">
        <v>-1</v>
      </c>
      <c r="AB687" s="15" t="s">
        <v>129</v>
      </c>
      <c r="AD687" s="15">
        <v>14895</v>
      </c>
      <c r="AF687" s="15">
        <v>1874</v>
      </c>
      <c r="AH687" s="15">
        <v>1874</v>
      </c>
      <c r="AI687" s="15">
        <v>0</v>
      </c>
    </row>
    <row r="688" spans="1:35">
      <c r="A688" s="15" t="s">
        <v>594</v>
      </c>
      <c r="B688" s="15">
        <v>2014</v>
      </c>
      <c r="C688" s="15">
        <v>2014</v>
      </c>
      <c r="D688" s="15">
        <v>2014</v>
      </c>
      <c r="E688" s="15">
        <v>4</v>
      </c>
      <c r="F688" s="15">
        <v>0</v>
      </c>
      <c r="G688" s="15">
        <v>0</v>
      </c>
      <c r="H688" s="15" t="s">
        <v>510</v>
      </c>
      <c r="I688" s="15">
        <v>251</v>
      </c>
      <c r="J688" s="15" t="s">
        <v>113</v>
      </c>
      <c r="K688" s="15" t="s">
        <v>583</v>
      </c>
      <c r="L688" s="15">
        <v>528</v>
      </c>
      <c r="M688" s="15" t="s">
        <v>581</v>
      </c>
      <c r="N688" s="15" t="s">
        <v>582</v>
      </c>
      <c r="O688" s="15">
        <v>0</v>
      </c>
      <c r="P688" s="15" t="s">
        <v>177</v>
      </c>
      <c r="Q688" s="15" t="s">
        <v>514</v>
      </c>
      <c r="R688" s="15" t="s">
        <v>515</v>
      </c>
      <c r="S688" s="15" t="s">
        <v>516</v>
      </c>
      <c r="T688" s="15">
        <v>0</v>
      </c>
      <c r="U688" s="15" t="s">
        <v>517</v>
      </c>
      <c r="V688" s="15">
        <v>2523</v>
      </c>
      <c r="W688" s="15" t="s">
        <v>518</v>
      </c>
      <c r="X688" s="15">
        <v>8</v>
      </c>
      <c r="Y688" s="15" t="s">
        <v>519</v>
      </c>
      <c r="Z688" s="15">
        <v>752657</v>
      </c>
      <c r="AA688" s="15">
        <v>-1</v>
      </c>
      <c r="AB688" s="15" t="s">
        <v>129</v>
      </c>
      <c r="AD688" s="15">
        <v>752657</v>
      </c>
      <c r="AF688" s="15">
        <v>473283</v>
      </c>
      <c r="AH688" s="15">
        <v>473283</v>
      </c>
      <c r="AI688" s="15">
        <v>0</v>
      </c>
    </row>
    <row r="689" spans="1:35">
      <c r="A689" s="15" t="s">
        <v>594</v>
      </c>
      <c r="B689" s="15">
        <v>2014</v>
      </c>
      <c r="C689" s="15">
        <v>2014</v>
      </c>
      <c r="D689" s="15">
        <v>2014</v>
      </c>
      <c r="E689" s="15">
        <v>4</v>
      </c>
      <c r="F689" s="15">
        <v>0</v>
      </c>
      <c r="G689" s="15">
        <v>0</v>
      </c>
      <c r="H689" s="15" t="s">
        <v>510</v>
      </c>
      <c r="I689" s="15">
        <v>251</v>
      </c>
      <c r="J689" s="15" t="s">
        <v>113</v>
      </c>
      <c r="K689" s="15" t="s">
        <v>583</v>
      </c>
      <c r="L689" s="15">
        <v>826</v>
      </c>
      <c r="M689" s="15" t="s">
        <v>589</v>
      </c>
      <c r="N689" s="15" t="s">
        <v>590</v>
      </c>
      <c r="O689" s="15">
        <v>0</v>
      </c>
      <c r="P689" s="15" t="s">
        <v>177</v>
      </c>
      <c r="Q689" s="15" t="s">
        <v>514</v>
      </c>
      <c r="R689" s="15" t="s">
        <v>515</v>
      </c>
      <c r="S689" s="15" t="s">
        <v>516</v>
      </c>
      <c r="T689" s="15">
        <v>0</v>
      </c>
      <c r="U689" s="15" t="s">
        <v>517</v>
      </c>
      <c r="V689" s="15">
        <v>2523</v>
      </c>
      <c r="W689" s="15" t="s">
        <v>518</v>
      </c>
      <c r="X689" s="15">
        <v>8</v>
      </c>
      <c r="Y689" s="15" t="s">
        <v>519</v>
      </c>
      <c r="Z689" s="15">
        <v>73756214</v>
      </c>
      <c r="AA689" s="15">
        <v>-1</v>
      </c>
      <c r="AB689" s="15" t="s">
        <v>129</v>
      </c>
      <c r="AD689" s="15">
        <v>73756214</v>
      </c>
      <c r="AF689" s="15">
        <v>22697409</v>
      </c>
      <c r="AH689" s="15">
        <v>22697409</v>
      </c>
      <c r="AI689" s="15">
        <v>0</v>
      </c>
    </row>
    <row r="690" spans="1:35">
      <c r="A690" s="15" t="s">
        <v>594</v>
      </c>
      <c r="B690" s="15">
        <v>2014</v>
      </c>
      <c r="C690" s="15">
        <v>2014</v>
      </c>
      <c r="D690" s="15">
        <v>2014</v>
      </c>
      <c r="E690" s="15">
        <v>4</v>
      </c>
      <c r="F690" s="15">
        <v>0</v>
      </c>
      <c r="G690" s="15">
        <v>0</v>
      </c>
      <c r="H690" s="15" t="s">
        <v>510</v>
      </c>
      <c r="I690" s="15">
        <v>251</v>
      </c>
      <c r="J690" s="15" t="s">
        <v>113</v>
      </c>
      <c r="K690" s="15" t="s">
        <v>583</v>
      </c>
      <c r="L690" s="15">
        <v>586</v>
      </c>
      <c r="M690" s="15" t="s">
        <v>781</v>
      </c>
      <c r="N690" s="15" t="s">
        <v>782</v>
      </c>
      <c r="O690" s="15">
        <v>0</v>
      </c>
      <c r="P690" s="15" t="s">
        <v>177</v>
      </c>
      <c r="Q690" s="15" t="s">
        <v>514</v>
      </c>
      <c r="R690" s="15" t="s">
        <v>515</v>
      </c>
      <c r="S690" s="15" t="s">
        <v>516</v>
      </c>
      <c r="T690" s="15">
        <v>0</v>
      </c>
      <c r="U690" s="15" t="s">
        <v>517</v>
      </c>
      <c r="V690" s="15">
        <v>2523</v>
      </c>
      <c r="W690" s="15" t="s">
        <v>518</v>
      </c>
      <c r="X690" s="15">
        <v>8</v>
      </c>
      <c r="Y690" s="15" t="s">
        <v>519</v>
      </c>
      <c r="Z690" s="15">
        <v>48</v>
      </c>
      <c r="AA690" s="15">
        <v>-1</v>
      </c>
      <c r="AB690" s="15" t="s">
        <v>129</v>
      </c>
      <c r="AD690" s="15">
        <v>48</v>
      </c>
      <c r="AF690" s="15">
        <v>498</v>
      </c>
      <c r="AH690" s="15">
        <v>498</v>
      </c>
      <c r="AI690" s="15">
        <v>0</v>
      </c>
    </row>
    <row r="691" spans="1:35">
      <c r="A691" s="15" t="s">
        <v>594</v>
      </c>
      <c r="B691" s="15">
        <v>2014</v>
      </c>
      <c r="C691" s="15">
        <v>2014</v>
      </c>
      <c r="D691" s="15">
        <v>2014</v>
      </c>
      <c r="E691" s="15">
        <v>4</v>
      </c>
      <c r="F691" s="15">
        <v>0</v>
      </c>
      <c r="G691" s="15">
        <v>0</v>
      </c>
      <c r="H691" s="15" t="s">
        <v>510</v>
      </c>
      <c r="I691" s="15">
        <v>251</v>
      </c>
      <c r="J691" s="15" t="s">
        <v>113</v>
      </c>
      <c r="K691" s="15" t="s">
        <v>583</v>
      </c>
      <c r="L691" s="15">
        <v>380</v>
      </c>
      <c r="M691" s="15" t="s">
        <v>587</v>
      </c>
      <c r="N691" s="15" t="s">
        <v>588</v>
      </c>
      <c r="O691" s="15">
        <v>0</v>
      </c>
      <c r="P691" s="15" t="s">
        <v>177</v>
      </c>
      <c r="Q691" s="15" t="s">
        <v>514</v>
      </c>
      <c r="R691" s="15" t="s">
        <v>515</v>
      </c>
      <c r="S691" s="15" t="s">
        <v>516</v>
      </c>
      <c r="T691" s="15">
        <v>0</v>
      </c>
      <c r="U691" s="15" t="s">
        <v>517</v>
      </c>
      <c r="V691" s="15">
        <v>2523</v>
      </c>
      <c r="W691" s="15" t="s">
        <v>518</v>
      </c>
      <c r="X691" s="15">
        <v>8</v>
      </c>
      <c r="Y691" s="15" t="s">
        <v>519</v>
      </c>
      <c r="Z691" s="15">
        <v>45907039</v>
      </c>
      <c r="AA691" s="15">
        <v>-1</v>
      </c>
      <c r="AB691" s="15" t="s">
        <v>129</v>
      </c>
      <c r="AD691" s="15">
        <v>45907039</v>
      </c>
      <c r="AF691" s="15">
        <v>4819178</v>
      </c>
      <c r="AH691" s="15">
        <v>4819178</v>
      </c>
      <c r="AI691" s="15">
        <v>0</v>
      </c>
    </row>
    <row r="692" spans="1:35">
      <c r="A692" s="15" t="s">
        <v>594</v>
      </c>
      <c r="B692" s="15">
        <v>2014</v>
      </c>
      <c r="C692" s="15">
        <v>2014</v>
      </c>
      <c r="D692" s="15">
        <v>2014</v>
      </c>
      <c r="E692" s="15">
        <v>4</v>
      </c>
      <c r="F692" s="15">
        <v>0</v>
      </c>
      <c r="G692" s="15">
        <v>0</v>
      </c>
      <c r="H692" s="15" t="s">
        <v>510</v>
      </c>
      <c r="I692" s="15">
        <v>251</v>
      </c>
      <c r="J692" s="15" t="s">
        <v>113</v>
      </c>
      <c r="K692" s="15" t="s">
        <v>583</v>
      </c>
      <c r="L692" s="15">
        <v>724</v>
      </c>
      <c r="M692" s="15" t="s">
        <v>214</v>
      </c>
      <c r="N692" s="15" t="s">
        <v>580</v>
      </c>
      <c r="O692" s="15">
        <v>0</v>
      </c>
      <c r="P692" s="15" t="s">
        <v>177</v>
      </c>
      <c r="Q692" s="15" t="s">
        <v>514</v>
      </c>
      <c r="R692" s="15" t="s">
        <v>515</v>
      </c>
      <c r="S692" s="15" t="s">
        <v>516</v>
      </c>
      <c r="T692" s="15">
        <v>0</v>
      </c>
      <c r="U692" s="15" t="s">
        <v>517</v>
      </c>
      <c r="V692" s="15">
        <v>2523</v>
      </c>
      <c r="W692" s="15" t="s">
        <v>518</v>
      </c>
      <c r="X692" s="15">
        <v>8</v>
      </c>
      <c r="Y692" s="15" t="s">
        <v>519</v>
      </c>
      <c r="Z692" s="15">
        <v>8147713</v>
      </c>
      <c r="AA692" s="15">
        <v>-1</v>
      </c>
      <c r="AB692" s="15" t="s">
        <v>129</v>
      </c>
      <c r="AD692" s="15">
        <v>8147713</v>
      </c>
      <c r="AF692" s="15">
        <v>3508632</v>
      </c>
      <c r="AH692" s="15">
        <v>3508632</v>
      </c>
      <c r="AI692" s="15">
        <v>0</v>
      </c>
    </row>
    <row r="693" spans="1:35">
      <c r="A693" s="15" t="s">
        <v>594</v>
      </c>
      <c r="B693" s="15">
        <v>2014</v>
      </c>
      <c r="C693" s="15">
        <v>2014</v>
      </c>
      <c r="D693" s="15">
        <v>2014</v>
      </c>
      <c r="E693" s="15">
        <v>4</v>
      </c>
      <c r="F693" s="15">
        <v>0</v>
      </c>
      <c r="G693" s="15">
        <v>0</v>
      </c>
      <c r="H693" s="15" t="s">
        <v>510</v>
      </c>
      <c r="I693" s="15">
        <v>251</v>
      </c>
      <c r="J693" s="15" t="s">
        <v>113</v>
      </c>
      <c r="K693" s="15" t="s">
        <v>583</v>
      </c>
      <c r="L693" s="15">
        <v>276</v>
      </c>
      <c r="M693" s="15" t="s">
        <v>591</v>
      </c>
      <c r="N693" s="15" t="s">
        <v>592</v>
      </c>
      <c r="O693" s="15">
        <v>0</v>
      </c>
      <c r="P693" s="15" t="s">
        <v>177</v>
      </c>
      <c r="Q693" s="15" t="s">
        <v>514</v>
      </c>
      <c r="R693" s="15" t="s">
        <v>515</v>
      </c>
      <c r="S693" s="15" t="s">
        <v>516</v>
      </c>
      <c r="T693" s="15">
        <v>0</v>
      </c>
      <c r="U693" s="15" t="s">
        <v>517</v>
      </c>
      <c r="V693" s="15">
        <v>2523</v>
      </c>
      <c r="W693" s="15" t="s">
        <v>518</v>
      </c>
      <c r="X693" s="15">
        <v>8</v>
      </c>
      <c r="Y693" s="15" t="s">
        <v>519</v>
      </c>
      <c r="Z693" s="15">
        <v>486487568</v>
      </c>
      <c r="AA693" s="15">
        <v>-1</v>
      </c>
      <c r="AB693" s="15" t="s">
        <v>129</v>
      </c>
      <c r="AD693" s="15">
        <v>486487568</v>
      </c>
      <c r="AF693" s="15">
        <v>38315345</v>
      </c>
      <c r="AH693" s="15">
        <v>38315345</v>
      </c>
      <c r="AI693" s="15">
        <v>0</v>
      </c>
    </row>
    <row r="694" spans="1:35">
      <c r="A694" s="15" t="s">
        <v>594</v>
      </c>
      <c r="B694" s="15">
        <v>2014</v>
      </c>
      <c r="C694" s="15">
        <v>2014</v>
      </c>
      <c r="D694" s="15">
        <v>2014</v>
      </c>
      <c r="E694" s="15">
        <v>4</v>
      </c>
      <c r="F694" s="15">
        <v>0</v>
      </c>
      <c r="G694" s="15">
        <v>0</v>
      </c>
      <c r="H694" s="15" t="s">
        <v>510</v>
      </c>
      <c r="I694" s="15">
        <v>251</v>
      </c>
      <c r="J694" s="15" t="s">
        <v>113</v>
      </c>
      <c r="K694" s="15" t="s">
        <v>583</v>
      </c>
      <c r="L694" s="15">
        <v>634</v>
      </c>
      <c r="M694" s="15" t="s">
        <v>662</v>
      </c>
      <c r="N694" s="15" t="s">
        <v>663</v>
      </c>
      <c r="O694" s="15">
        <v>0</v>
      </c>
      <c r="P694" s="15" t="s">
        <v>177</v>
      </c>
      <c r="Q694" s="15" t="s">
        <v>514</v>
      </c>
      <c r="R694" s="15" t="s">
        <v>515</v>
      </c>
      <c r="S694" s="15" t="s">
        <v>516</v>
      </c>
      <c r="T694" s="15">
        <v>0</v>
      </c>
      <c r="U694" s="15" t="s">
        <v>517</v>
      </c>
      <c r="V694" s="15">
        <v>2523</v>
      </c>
      <c r="W694" s="15" t="s">
        <v>518</v>
      </c>
      <c r="X694" s="15">
        <v>8</v>
      </c>
      <c r="Y694" s="15" t="s">
        <v>519</v>
      </c>
      <c r="Z694" s="15">
        <v>90</v>
      </c>
      <c r="AA694" s="15">
        <v>-1</v>
      </c>
      <c r="AB694" s="15" t="s">
        <v>129</v>
      </c>
      <c r="AD694" s="15">
        <v>90</v>
      </c>
      <c r="AF694" s="15">
        <v>975</v>
      </c>
      <c r="AH694" s="15">
        <v>975</v>
      </c>
      <c r="AI694" s="15">
        <v>0</v>
      </c>
    </row>
    <row r="695" spans="1:35">
      <c r="A695" s="15" t="s">
        <v>594</v>
      </c>
      <c r="B695" s="15">
        <v>2014</v>
      </c>
      <c r="C695" s="15">
        <v>2014</v>
      </c>
      <c r="D695" s="15">
        <v>2014</v>
      </c>
      <c r="E695" s="15">
        <v>4</v>
      </c>
      <c r="F695" s="15">
        <v>0</v>
      </c>
      <c r="G695" s="15">
        <v>0</v>
      </c>
      <c r="H695" s="15" t="s">
        <v>510</v>
      </c>
      <c r="I695" s="15">
        <v>251</v>
      </c>
      <c r="J695" s="15" t="s">
        <v>113</v>
      </c>
      <c r="K695" s="15" t="s">
        <v>583</v>
      </c>
      <c r="L695" s="15">
        <v>56</v>
      </c>
      <c r="M695" s="15" t="s">
        <v>694</v>
      </c>
      <c r="N695" s="15" t="s">
        <v>695</v>
      </c>
      <c r="O695" s="15">
        <v>0</v>
      </c>
      <c r="P695" s="15" t="s">
        <v>177</v>
      </c>
      <c r="Q695" s="15" t="s">
        <v>514</v>
      </c>
      <c r="R695" s="15" t="s">
        <v>515</v>
      </c>
      <c r="S695" s="15" t="s">
        <v>516</v>
      </c>
      <c r="T695" s="15">
        <v>0</v>
      </c>
      <c r="U695" s="15" t="s">
        <v>517</v>
      </c>
      <c r="V695" s="15">
        <v>2523</v>
      </c>
      <c r="W695" s="15" t="s">
        <v>518</v>
      </c>
      <c r="X695" s="15">
        <v>8</v>
      </c>
      <c r="Y695" s="15" t="s">
        <v>519</v>
      </c>
      <c r="Z695" s="15">
        <v>105556613</v>
      </c>
      <c r="AA695" s="15">
        <v>-1</v>
      </c>
      <c r="AB695" s="15" t="s">
        <v>129</v>
      </c>
      <c r="AD695" s="15">
        <v>105556613</v>
      </c>
      <c r="AF695" s="15">
        <v>9346613</v>
      </c>
      <c r="AH695" s="15">
        <v>9346613</v>
      </c>
      <c r="AI695" s="15">
        <v>0</v>
      </c>
    </row>
    <row r="696" spans="1:35">
      <c r="A696" s="15" t="s">
        <v>594</v>
      </c>
      <c r="B696" s="15">
        <v>2014</v>
      </c>
      <c r="C696" s="15">
        <v>2014</v>
      </c>
      <c r="D696" s="15">
        <v>2014</v>
      </c>
      <c r="E696" s="15">
        <v>4</v>
      </c>
      <c r="F696" s="15">
        <v>0</v>
      </c>
      <c r="G696" s="15">
        <v>0</v>
      </c>
      <c r="H696" s="15" t="s">
        <v>510</v>
      </c>
      <c r="I696" s="15">
        <v>251</v>
      </c>
      <c r="J696" s="15" t="s">
        <v>113</v>
      </c>
      <c r="K696" s="15" t="s">
        <v>583</v>
      </c>
      <c r="L696" s="15">
        <v>554</v>
      </c>
      <c r="M696" s="15" t="s">
        <v>566</v>
      </c>
      <c r="N696" s="15" t="s">
        <v>567</v>
      </c>
      <c r="O696" s="15">
        <v>0</v>
      </c>
      <c r="P696" s="15" t="s">
        <v>177</v>
      </c>
      <c r="Q696" s="15" t="s">
        <v>514</v>
      </c>
      <c r="R696" s="15" t="s">
        <v>515</v>
      </c>
      <c r="S696" s="15" t="s">
        <v>516</v>
      </c>
      <c r="T696" s="15">
        <v>0</v>
      </c>
      <c r="U696" s="15" t="s">
        <v>517</v>
      </c>
      <c r="V696" s="15">
        <v>2523</v>
      </c>
      <c r="W696" s="15" t="s">
        <v>518</v>
      </c>
      <c r="X696" s="15">
        <v>8</v>
      </c>
      <c r="Y696" s="15" t="s">
        <v>519</v>
      </c>
      <c r="Z696" s="15">
        <v>17</v>
      </c>
      <c r="AA696" s="15">
        <v>-1</v>
      </c>
      <c r="AB696" s="15" t="s">
        <v>129</v>
      </c>
      <c r="AD696" s="15">
        <v>17</v>
      </c>
      <c r="AF696" s="15">
        <v>531</v>
      </c>
      <c r="AH696" s="15">
        <v>531</v>
      </c>
      <c r="AI696" s="15">
        <v>0</v>
      </c>
    </row>
    <row r="697" spans="1:35">
      <c r="A697" s="15" t="s">
        <v>594</v>
      </c>
      <c r="B697" s="15">
        <v>2014</v>
      </c>
      <c r="C697" s="15">
        <v>2014</v>
      </c>
      <c r="D697" s="15">
        <v>2014</v>
      </c>
      <c r="E697" s="15">
        <v>4</v>
      </c>
      <c r="F697" s="15">
        <v>0</v>
      </c>
      <c r="G697" s="15">
        <v>0</v>
      </c>
      <c r="H697" s="15" t="s">
        <v>510</v>
      </c>
      <c r="I697" s="15">
        <v>251</v>
      </c>
      <c r="J697" s="15" t="s">
        <v>113</v>
      </c>
      <c r="K697" s="15" t="s">
        <v>583</v>
      </c>
      <c r="L697" s="15">
        <v>862</v>
      </c>
      <c r="M697" s="15" t="s">
        <v>723</v>
      </c>
      <c r="N697" s="15" t="s">
        <v>724</v>
      </c>
      <c r="O697" s="15">
        <v>0</v>
      </c>
      <c r="P697" s="15" t="s">
        <v>177</v>
      </c>
      <c r="Q697" s="15" t="s">
        <v>514</v>
      </c>
      <c r="R697" s="15" t="s">
        <v>515</v>
      </c>
      <c r="S697" s="15" t="s">
        <v>516</v>
      </c>
      <c r="T697" s="15">
        <v>0</v>
      </c>
      <c r="U697" s="15" t="s">
        <v>517</v>
      </c>
      <c r="V697" s="15">
        <v>2523</v>
      </c>
      <c r="W697" s="15" t="s">
        <v>518</v>
      </c>
      <c r="X697" s="15">
        <v>8</v>
      </c>
      <c r="Y697" s="15" t="s">
        <v>519</v>
      </c>
      <c r="Z697" s="15">
        <v>17</v>
      </c>
      <c r="AA697" s="15">
        <v>-1</v>
      </c>
      <c r="AB697" s="15" t="s">
        <v>129</v>
      </c>
      <c r="AD697" s="15">
        <v>17</v>
      </c>
      <c r="AF697" s="15">
        <v>465</v>
      </c>
      <c r="AH697" s="15">
        <v>465</v>
      </c>
      <c r="AI697" s="15">
        <v>0</v>
      </c>
    </row>
    <row r="698" spans="1:35">
      <c r="A698" s="15" t="s">
        <v>594</v>
      </c>
      <c r="B698" s="15">
        <v>2014</v>
      </c>
      <c r="C698" s="15">
        <v>2014</v>
      </c>
      <c r="D698" s="15">
        <v>2014</v>
      </c>
      <c r="E698" s="15">
        <v>4</v>
      </c>
      <c r="F698" s="15">
        <v>0</v>
      </c>
      <c r="G698" s="15">
        <v>0</v>
      </c>
      <c r="H698" s="15" t="s">
        <v>510</v>
      </c>
      <c r="I698" s="15">
        <v>251</v>
      </c>
      <c r="J698" s="15" t="s">
        <v>113</v>
      </c>
      <c r="K698" s="15" t="s">
        <v>583</v>
      </c>
      <c r="L698" s="15">
        <v>498</v>
      </c>
      <c r="M698" s="15" t="s">
        <v>674</v>
      </c>
      <c r="N698" s="15" t="s">
        <v>675</v>
      </c>
      <c r="O698" s="15">
        <v>0</v>
      </c>
      <c r="P698" s="15" t="s">
        <v>177</v>
      </c>
      <c r="Q698" s="15" t="s">
        <v>514</v>
      </c>
      <c r="R698" s="15" t="s">
        <v>515</v>
      </c>
      <c r="S698" s="15" t="s">
        <v>516</v>
      </c>
      <c r="T698" s="15">
        <v>0</v>
      </c>
      <c r="U698" s="15" t="s">
        <v>517</v>
      </c>
      <c r="V698" s="15">
        <v>2523</v>
      </c>
      <c r="W698" s="15" t="s">
        <v>518</v>
      </c>
      <c r="X698" s="15">
        <v>8</v>
      </c>
      <c r="Y698" s="15" t="s">
        <v>519</v>
      </c>
      <c r="Z698" s="15">
        <v>200</v>
      </c>
      <c r="AA698" s="15">
        <v>-1</v>
      </c>
      <c r="AB698" s="15" t="s">
        <v>129</v>
      </c>
      <c r="AD698" s="15">
        <v>200</v>
      </c>
      <c r="AF698" s="15">
        <v>531</v>
      </c>
      <c r="AH698" s="15">
        <v>531</v>
      </c>
      <c r="AI698" s="15">
        <v>0</v>
      </c>
    </row>
    <row r="699" spans="1:35">
      <c r="A699" s="15" t="s">
        <v>594</v>
      </c>
      <c r="B699" s="15">
        <v>2014</v>
      </c>
      <c r="C699" s="15">
        <v>2014</v>
      </c>
      <c r="D699" s="15">
        <v>2014</v>
      </c>
      <c r="E699" s="15">
        <v>4</v>
      </c>
      <c r="F699" s="15">
        <v>0</v>
      </c>
      <c r="G699" s="15">
        <v>0</v>
      </c>
      <c r="H699" s="15" t="s">
        <v>510</v>
      </c>
      <c r="I699" s="15">
        <v>251</v>
      </c>
      <c r="J699" s="15" t="s">
        <v>113</v>
      </c>
      <c r="K699" s="15" t="s">
        <v>583</v>
      </c>
      <c r="L699" s="15">
        <v>148</v>
      </c>
      <c r="M699" s="15" t="s">
        <v>628</v>
      </c>
      <c r="N699" s="15" t="s">
        <v>629</v>
      </c>
      <c r="O699" s="15">
        <v>0</v>
      </c>
      <c r="P699" s="15" t="s">
        <v>177</v>
      </c>
      <c r="Q699" s="15" t="s">
        <v>514</v>
      </c>
      <c r="R699" s="15" t="s">
        <v>515</v>
      </c>
      <c r="S699" s="15" t="s">
        <v>516</v>
      </c>
      <c r="T699" s="15">
        <v>0</v>
      </c>
      <c r="U699" s="15" t="s">
        <v>517</v>
      </c>
      <c r="V699" s="15">
        <v>2523</v>
      </c>
      <c r="W699" s="15" t="s">
        <v>518</v>
      </c>
      <c r="X699" s="15">
        <v>8</v>
      </c>
      <c r="Y699" s="15" t="s">
        <v>519</v>
      </c>
      <c r="Z699" s="15">
        <v>150</v>
      </c>
      <c r="AA699" s="15">
        <v>-1</v>
      </c>
      <c r="AB699" s="15" t="s">
        <v>129</v>
      </c>
      <c r="AD699" s="15">
        <v>150</v>
      </c>
      <c r="AF699" s="15">
        <v>13</v>
      </c>
      <c r="AH699" s="15">
        <v>13</v>
      </c>
      <c r="AI699" s="15">
        <v>0</v>
      </c>
    </row>
    <row r="700" spans="1:35">
      <c r="A700" s="15" t="s">
        <v>594</v>
      </c>
      <c r="B700" s="15">
        <v>2014</v>
      </c>
      <c r="C700" s="15">
        <v>2014</v>
      </c>
      <c r="D700" s="15">
        <v>2014</v>
      </c>
      <c r="E700" s="15">
        <v>4</v>
      </c>
      <c r="F700" s="15">
        <v>0</v>
      </c>
      <c r="G700" s="15">
        <v>0</v>
      </c>
      <c r="H700" s="15" t="s">
        <v>510</v>
      </c>
      <c r="I700" s="15">
        <v>251</v>
      </c>
      <c r="J700" s="15" t="s">
        <v>113</v>
      </c>
      <c r="K700" s="15" t="s">
        <v>583</v>
      </c>
      <c r="L700" s="15">
        <v>4</v>
      </c>
      <c r="M700" s="15" t="s">
        <v>789</v>
      </c>
      <c r="N700" s="15" t="s">
        <v>790</v>
      </c>
      <c r="O700" s="15">
        <v>0</v>
      </c>
      <c r="P700" s="15" t="s">
        <v>177</v>
      </c>
      <c r="Q700" s="15" t="s">
        <v>514</v>
      </c>
      <c r="R700" s="15" t="s">
        <v>515</v>
      </c>
      <c r="S700" s="15" t="s">
        <v>516</v>
      </c>
      <c r="T700" s="15">
        <v>0</v>
      </c>
      <c r="U700" s="15" t="s">
        <v>517</v>
      </c>
      <c r="V700" s="15">
        <v>2523</v>
      </c>
      <c r="W700" s="15" t="s">
        <v>518</v>
      </c>
      <c r="X700" s="15">
        <v>8</v>
      </c>
      <c r="Y700" s="15" t="s">
        <v>519</v>
      </c>
      <c r="Z700" s="15">
        <v>18</v>
      </c>
      <c r="AA700" s="15">
        <v>-1</v>
      </c>
      <c r="AB700" s="15" t="s">
        <v>129</v>
      </c>
      <c r="AD700" s="15">
        <v>18</v>
      </c>
      <c r="AF700" s="15">
        <v>595</v>
      </c>
      <c r="AH700" s="15">
        <v>595</v>
      </c>
      <c r="AI700" s="15">
        <v>0</v>
      </c>
    </row>
    <row r="701" spans="1:35">
      <c r="A701" s="15" t="s">
        <v>594</v>
      </c>
      <c r="B701" s="15">
        <v>2014</v>
      </c>
      <c r="C701" s="15">
        <v>2014</v>
      </c>
      <c r="D701" s="15">
        <v>2014</v>
      </c>
      <c r="E701" s="15">
        <v>4</v>
      </c>
      <c r="F701" s="15">
        <v>0</v>
      </c>
      <c r="G701" s="15">
        <v>0</v>
      </c>
      <c r="H701" s="15" t="s">
        <v>510</v>
      </c>
      <c r="I701" s="15">
        <v>251</v>
      </c>
      <c r="J701" s="15" t="s">
        <v>113</v>
      </c>
      <c r="K701" s="15" t="s">
        <v>583</v>
      </c>
      <c r="L701" s="15">
        <v>288</v>
      </c>
      <c r="M701" s="15" t="s">
        <v>544</v>
      </c>
      <c r="N701" s="15" t="s">
        <v>545</v>
      </c>
      <c r="O701" s="15">
        <v>0</v>
      </c>
      <c r="P701" s="15" t="s">
        <v>177</v>
      </c>
      <c r="Q701" s="15" t="s">
        <v>514</v>
      </c>
      <c r="R701" s="15" t="s">
        <v>515</v>
      </c>
      <c r="S701" s="15" t="s">
        <v>516</v>
      </c>
      <c r="T701" s="15">
        <v>0</v>
      </c>
      <c r="U701" s="15" t="s">
        <v>517</v>
      </c>
      <c r="V701" s="15">
        <v>2523</v>
      </c>
      <c r="W701" s="15" t="s">
        <v>518</v>
      </c>
      <c r="X701" s="15">
        <v>8</v>
      </c>
      <c r="Y701" s="15" t="s">
        <v>519</v>
      </c>
      <c r="Z701" s="15">
        <v>12</v>
      </c>
      <c r="AA701" s="15">
        <v>-1</v>
      </c>
      <c r="AB701" s="15" t="s">
        <v>129</v>
      </c>
      <c r="AD701" s="15">
        <v>12</v>
      </c>
      <c r="AF701" s="15">
        <v>139</v>
      </c>
      <c r="AH701" s="15">
        <v>139</v>
      </c>
      <c r="AI701" s="15">
        <v>0</v>
      </c>
    </row>
    <row r="702" spans="1:35">
      <c r="A702" s="15" t="s">
        <v>594</v>
      </c>
      <c r="B702" s="15">
        <v>2014</v>
      </c>
      <c r="C702" s="15">
        <v>2014</v>
      </c>
      <c r="D702" s="15">
        <v>2014</v>
      </c>
      <c r="E702" s="15">
        <v>4</v>
      </c>
      <c r="F702" s="15">
        <v>0</v>
      </c>
      <c r="G702" s="15">
        <v>0</v>
      </c>
      <c r="H702" s="15" t="s">
        <v>510</v>
      </c>
      <c r="I702" s="15">
        <v>251</v>
      </c>
      <c r="J702" s="15" t="s">
        <v>113</v>
      </c>
      <c r="K702" s="15" t="s">
        <v>583</v>
      </c>
      <c r="L702" s="15">
        <v>24</v>
      </c>
      <c r="M702" s="15" t="s">
        <v>753</v>
      </c>
      <c r="N702" s="15" t="s">
        <v>754</v>
      </c>
      <c r="O702" s="15">
        <v>0</v>
      </c>
      <c r="P702" s="15" t="s">
        <v>177</v>
      </c>
      <c r="Q702" s="15" t="s">
        <v>514</v>
      </c>
      <c r="R702" s="15" t="s">
        <v>515</v>
      </c>
      <c r="S702" s="15" t="s">
        <v>516</v>
      </c>
      <c r="T702" s="15">
        <v>0</v>
      </c>
      <c r="U702" s="15" t="s">
        <v>517</v>
      </c>
      <c r="V702" s="15">
        <v>2523</v>
      </c>
      <c r="W702" s="15" t="s">
        <v>518</v>
      </c>
      <c r="X702" s="15">
        <v>8</v>
      </c>
      <c r="Y702" s="15" t="s">
        <v>519</v>
      </c>
      <c r="Z702" s="15">
        <v>30</v>
      </c>
      <c r="AA702" s="15">
        <v>-1</v>
      </c>
      <c r="AB702" s="15" t="s">
        <v>129</v>
      </c>
      <c r="AD702" s="15">
        <v>30</v>
      </c>
      <c r="AF702" s="15">
        <v>48</v>
      </c>
      <c r="AH702" s="15">
        <v>48</v>
      </c>
      <c r="AI702" s="15">
        <v>0</v>
      </c>
    </row>
    <row r="703" spans="1:35">
      <c r="A703" s="15" t="s">
        <v>594</v>
      </c>
      <c r="B703" s="15">
        <v>2014</v>
      </c>
      <c r="C703" s="15">
        <v>2014</v>
      </c>
      <c r="D703" s="15">
        <v>2014</v>
      </c>
      <c r="E703" s="15">
        <v>4</v>
      </c>
      <c r="F703" s="15">
        <v>0</v>
      </c>
      <c r="G703" s="15">
        <v>0</v>
      </c>
      <c r="H703" s="15" t="s">
        <v>510</v>
      </c>
      <c r="I703" s="15">
        <v>251</v>
      </c>
      <c r="J703" s="15" t="s">
        <v>113</v>
      </c>
      <c r="K703" s="15" t="s">
        <v>583</v>
      </c>
      <c r="L703" s="15">
        <v>388</v>
      </c>
      <c r="M703" s="15" t="s">
        <v>737</v>
      </c>
      <c r="N703" s="15" t="s">
        <v>738</v>
      </c>
      <c r="O703" s="15">
        <v>0</v>
      </c>
      <c r="P703" s="15" t="s">
        <v>177</v>
      </c>
      <c r="Q703" s="15" t="s">
        <v>514</v>
      </c>
      <c r="R703" s="15" t="s">
        <v>515</v>
      </c>
      <c r="S703" s="15" t="s">
        <v>516</v>
      </c>
      <c r="T703" s="15">
        <v>0</v>
      </c>
      <c r="U703" s="15" t="s">
        <v>517</v>
      </c>
      <c r="V703" s="15">
        <v>2523</v>
      </c>
      <c r="W703" s="15" t="s">
        <v>518</v>
      </c>
      <c r="X703" s="15">
        <v>8</v>
      </c>
      <c r="Y703" s="15" t="s">
        <v>519</v>
      </c>
      <c r="Z703" s="15">
        <v>30</v>
      </c>
      <c r="AA703" s="15">
        <v>-1</v>
      </c>
      <c r="AB703" s="15" t="s">
        <v>129</v>
      </c>
      <c r="AD703" s="15">
        <v>30</v>
      </c>
      <c r="AF703" s="15">
        <v>320</v>
      </c>
      <c r="AH703" s="15">
        <v>320</v>
      </c>
      <c r="AI703" s="15">
        <v>0</v>
      </c>
    </row>
    <row r="704" spans="1:35">
      <c r="A704" s="15" t="s">
        <v>594</v>
      </c>
      <c r="B704" s="15">
        <v>2014</v>
      </c>
      <c r="C704" s="15">
        <v>2014</v>
      </c>
      <c r="D704" s="15">
        <v>2014</v>
      </c>
      <c r="E704" s="15">
        <v>4</v>
      </c>
      <c r="F704" s="15">
        <v>0</v>
      </c>
      <c r="G704" s="15">
        <v>0</v>
      </c>
      <c r="H704" s="15" t="s">
        <v>510</v>
      </c>
      <c r="I704" s="15">
        <v>251</v>
      </c>
      <c r="J704" s="15" t="s">
        <v>113</v>
      </c>
      <c r="K704" s="15" t="s">
        <v>583</v>
      </c>
      <c r="L704" s="15">
        <v>144</v>
      </c>
      <c r="M704" s="15" t="s">
        <v>791</v>
      </c>
      <c r="N704" s="15" t="s">
        <v>792</v>
      </c>
      <c r="O704" s="15">
        <v>0</v>
      </c>
      <c r="P704" s="15" t="s">
        <v>177</v>
      </c>
      <c r="Q704" s="15" t="s">
        <v>514</v>
      </c>
      <c r="R704" s="15" t="s">
        <v>515</v>
      </c>
      <c r="S704" s="15" t="s">
        <v>516</v>
      </c>
      <c r="T704" s="15">
        <v>0</v>
      </c>
      <c r="U704" s="15" t="s">
        <v>517</v>
      </c>
      <c r="V704" s="15">
        <v>2523</v>
      </c>
      <c r="W704" s="15" t="s">
        <v>518</v>
      </c>
      <c r="X704" s="15">
        <v>8</v>
      </c>
      <c r="Y704" s="15" t="s">
        <v>519</v>
      </c>
      <c r="Z704" s="15">
        <v>6</v>
      </c>
      <c r="AA704" s="15">
        <v>-1</v>
      </c>
      <c r="AB704" s="15" t="s">
        <v>129</v>
      </c>
      <c r="AD704" s="15">
        <v>6</v>
      </c>
      <c r="AF704" s="15">
        <v>65</v>
      </c>
      <c r="AH704" s="15">
        <v>65</v>
      </c>
      <c r="AI704" s="15">
        <v>0</v>
      </c>
    </row>
    <row r="705" spans="1:35">
      <c r="A705" s="15" t="s">
        <v>594</v>
      </c>
      <c r="B705" s="15">
        <v>2014</v>
      </c>
      <c r="C705" s="15">
        <v>2014</v>
      </c>
      <c r="D705" s="15">
        <v>2014</v>
      </c>
      <c r="E705" s="15">
        <v>4</v>
      </c>
      <c r="F705" s="15">
        <v>0</v>
      </c>
      <c r="G705" s="15">
        <v>0</v>
      </c>
      <c r="H705" s="15" t="s">
        <v>510</v>
      </c>
      <c r="I705" s="15">
        <v>251</v>
      </c>
      <c r="J705" s="15" t="s">
        <v>113</v>
      </c>
      <c r="K705" s="15" t="s">
        <v>583</v>
      </c>
      <c r="L705" s="15">
        <v>204</v>
      </c>
      <c r="M705" s="15" t="s">
        <v>703</v>
      </c>
      <c r="N705" s="15" t="s">
        <v>704</v>
      </c>
      <c r="O705" s="15">
        <v>0</v>
      </c>
      <c r="P705" s="15" t="s">
        <v>177</v>
      </c>
      <c r="Q705" s="15" t="s">
        <v>514</v>
      </c>
      <c r="R705" s="15" t="s">
        <v>515</v>
      </c>
      <c r="S705" s="15" t="s">
        <v>516</v>
      </c>
      <c r="T705" s="15">
        <v>0</v>
      </c>
      <c r="U705" s="15" t="s">
        <v>517</v>
      </c>
      <c r="V705" s="15">
        <v>2523</v>
      </c>
      <c r="W705" s="15" t="s">
        <v>518</v>
      </c>
      <c r="X705" s="15">
        <v>8</v>
      </c>
      <c r="Y705" s="15" t="s">
        <v>519</v>
      </c>
      <c r="Z705" s="15">
        <v>1</v>
      </c>
      <c r="AA705" s="15">
        <v>-1</v>
      </c>
      <c r="AB705" s="15" t="s">
        <v>129</v>
      </c>
      <c r="AD705" s="15">
        <v>1</v>
      </c>
      <c r="AF705" s="15">
        <v>1594</v>
      </c>
      <c r="AH705" s="15">
        <v>1594</v>
      </c>
      <c r="AI705" s="15">
        <v>0</v>
      </c>
    </row>
    <row r="706" spans="1:35">
      <c r="A706" s="15" t="s">
        <v>594</v>
      </c>
      <c r="B706" s="15">
        <v>2014</v>
      </c>
      <c r="C706" s="15">
        <v>2014</v>
      </c>
      <c r="D706" s="15">
        <v>2014</v>
      </c>
      <c r="E706" s="15">
        <v>4</v>
      </c>
      <c r="F706" s="15">
        <v>0</v>
      </c>
      <c r="G706" s="15">
        <v>0</v>
      </c>
      <c r="H706" s="15" t="s">
        <v>568</v>
      </c>
      <c r="I706" s="15">
        <v>251</v>
      </c>
      <c r="J706" s="15" t="s">
        <v>113</v>
      </c>
      <c r="K706" s="15" t="s">
        <v>583</v>
      </c>
      <c r="L706" s="15">
        <v>152</v>
      </c>
      <c r="M706" s="15" t="s">
        <v>642</v>
      </c>
      <c r="N706" s="15" t="s">
        <v>643</v>
      </c>
      <c r="O706" s="15">
        <v>0</v>
      </c>
      <c r="P706" s="15" t="s">
        <v>177</v>
      </c>
      <c r="Q706" s="15" t="s">
        <v>514</v>
      </c>
      <c r="R706" s="15" t="s">
        <v>515</v>
      </c>
      <c r="S706" s="15" t="s">
        <v>516</v>
      </c>
      <c r="T706" s="15">
        <v>0</v>
      </c>
      <c r="U706" s="15" t="s">
        <v>517</v>
      </c>
      <c r="V706" s="15">
        <v>2523</v>
      </c>
      <c r="W706" s="15" t="s">
        <v>518</v>
      </c>
      <c r="X706" s="15">
        <v>8</v>
      </c>
      <c r="Y706" s="15" t="s">
        <v>519</v>
      </c>
      <c r="Z706" s="15">
        <v>675</v>
      </c>
      <c r="AA706" s="15">
        <v>-1</v>
      </c>
      <c r="AB706" s="15" t="s">
        <v>129</v>
      </c>
      <c r="AD706" s="15">
        <v>675</v>
      </c>
      <c r="AF706" s="15">
        <v>1275</v>
      </c>
      <c r="AG706" s="15">
        <v>1275</v>
      </c>
      <c r="AI706" s="15">
        <v>0</v>
      </c>
    </row>
    <row r="707" spans="1:35">
      <c r="A707" s="15" t="s">
        <v>594</v>
      </c>
      <c r="B707" s="15">
        <v>2014</v>
      </c>
      <c r="C707" s="15">
        <v>2014</v>
      </c>
      <c r="D707" s="15">
        <v>2014</v>
      </c>
      <c r="E707" s="15">
        <v>4</v>
      </c>
      <c r="F707" s="15">
        <v>0</v>
      </c>
      <c r="G707" s="15">
        <v>0</v>
      </c>
      <c r="H707" s="15" t="s">
        <v>568</v>
      </c>
      <c r="I707" s="15">
        <v>251</v>
      </c>
      <c r="J707" s="15" t="s">
        <v>113</v>
      </c>
      <c r="K707" s="15" t="s">
        <v>583</v>
      </c>
      <c r="L707" s="15">
        <v>8</v>
      </c>
      <c r="M707" s="15" t="s">
        <v>747</v>
      </c>
      <c r="N707" s="15" t="s">
        <v>748</v>
      </c>
      <c r="O707" s="15">
        <v>0</v>
      </c>
      <c r="P707" s="15" t="s">
        <v>177</v>
      </c>
      <c r="Q707" s="15" t="s">
        <v>514</v>
      </c>
      <c r="R707" s="15" t="s">
        <v>515</v>
      </c>
      <c r="S707" s="15" t="s">
        <v>516</v>
      </c>
      <c r="T707" s="15">
        <v>0</v>
      </c>
      <c r="U707" s="15" t="s">
        <v>517</v>
      </c>
      <c r="V707" s="15">
        <v>2523</v>
      </c>
      <c r="W707" s="15" t="s">
        <v>518</v>
      </c>
      <c r="X707" s="15">
        <v>8</v>
      </c>
      <c r="Y707" s="15" t="s">
        <v>519</v>
      </c>
      <c r="Z707" s="15">
        <v>275160</v>
      </c>
      <c r="AA707" s="15">
        <v>-1</v>
      </c>
      <c r="AB707" s="15" t="s">
        <v>129</v>
      </c>
      <c r="AD707" s="15">
        <v>275160</v>
      </c>
      <c r="AF707" s="15">
        <v>39830</v>
      </c>
      <c r="AG707" s="15">
        <v>39830</v>
      </c>
      <c r="AI707" s="15">
        <v>0</v>
      </c>
    </row>
    <row r="708" spans="1:35">
      <c r="A708" s="15" t="s">
        <v>594</v>
      </c>
      <c r="B708" s="15">
        <v>2014</v>
      </c>
      <c r="C708" s="15">
        <v>2014</v>
      </c>
      <c r="D708" s="15">
        <v>2014</v>
      </c>
      <c r="E708" s="15">
        <v>4</v>
      </c>
      <c r="F708" s="15">
        <v>0</v>
      </c>
      <c r="G708" s="15">
        <v>0</v>
      </c>
      <c r="H708" s="15" t="s">
        <v>568</v>
      </c>
      <c r="I708" s="15">
        <v>251</v>
      </c>
      <c r="J708" s="15" t="s">
        <v>113</v>
      </c>
      <c r="K708" s="15" t="s">
        <v>583</v>
      </c>
      <c r="L708" s="15">
        <v>170</v>
      </c>
      <c r="M708" s="15" t="s">
        <v>725</v>
      </c>
      <c r="N708" s="15" t="s">
        <v>726</v>
      </c>
      <c r="O708" s="15">
        <v>0</v>
      </c>
      <c r="P708" s="15" t="s">
        <v>177</v>
      </c>
      <c r="Q708" s="15" t="s">
        <v>514</v>
      </c>
      <c r="R708" s="15" t="s">
        <v>515</v>
      </c>
      <c r="S708" s="15" t="s">
        <v>516</v>
      </c>
      <c r="T708" s="15">
        <v>0</v>
      </c>
      <c r="U708" s="15" t="s">
        <v>517</v>
      </c>
      <c r="V708" s="15">
        <v>2523</v>
      </c>
      <c r="W708" s="15" t="s">
        <v>518</v>
      </c>
      <c r="X708" s="15">
        <v>8</v>
      </c>
      <c r="Y708" s="15" t="s">
        <v>519</v>
      </c>
      <c r="Z708" s="15">
        <v>214018367</v>
      </c>
      <c r="AA708" s="15">
        <v>-1</v>
      </c>
      <c r="AB708" s="15" t="s">
        <v>129</v>
      </c>
      <c r="AD708" s="15">
        <v>214018367</v>
      </c>
      <c r="AF708" s="15">
        <v>24995163</v>
      </c>
      <c r="AG708" s="15">
        <v>24995163</v>
      </c>
      <c r="AI708" s="15">
        <v>0</v>
      </c>
    </row>
    <row r="709" spans="1:35">
      <c r="A709" s="15" t="s">
        <v>594</v>
      </c>
      <c r="B709" s="15">
        <v>2014</v>
      </c>
      <c r="C709" s="15">
        <v>2014</v>
      </c>
      <c r="D709" s="15">
        <v>2014</v>
      </c>
      <c r="E709" s="15">
        <v>4</v>
      </c>
      <c r="F709" s="15">
        <v>0</v>
      </c>
      <c r="G709" s="15">
        <v>0</v>
      </c>
      <c r="H709" s="15" t="s">
        <v>568</v>
      </c>
      <c r="I709" s="15">
        <v>251</v>
      </c>
      <c r="J709" s="15" t="s">
        <v>113</v>
      </c>
      <c r="K709" s="15" t="s">
        <v>583</v>
      </c>
      <c r="L709" s="15">
        <v>384</v>
      </c>
      <c r="M709" s="15" t="s">
        <v>751</v>
      </c>
      <c r="N709" s="15" t="s">
        <v>752</v>
      </c>
      <c r="O709" s="15">
        <v>0</v>
      </c>
      <c r="P709" s="15" t="s">
        <v>177</v>
      </c>
      <c r="Q709" s="15" t="s">
        <v>514</v>
      </c>
      <c r="R709" s="15" t="s">
        <v>515</v>
      </c>
      <c r="S709" s="15" t="s">
        <v>516</v>
      </c>
      <c r="T709" s="15">
        <v>0</v>
      </c>
      <c r="U709" s="15" t="s">
        <v>517</v>
      </c>
      <c r="V709" s="15">
        <v>2523</v>
      </c>
      <c r="W709" s="15" t="s">
        <v>518</v>
      </c>
      <c r="X709" s="15">
        <v>8</v>
      </c>
      <c r="Y709" s="15" t="s">
        <v>519</v>
      </c>
      <c r="Z709" s="15">
        <v>658</v>
      </c>
      <c r="AA709" s="15">
        <v>-1</v>
      </c>
      <c r="AB709" s="15" t="s">
        <v>129</v>
      </c>
      <c r="AD709" s="15">
        <v>658</v>
      </c>
      <c r="AF709" s="15">
        <v>3652</v>
      </c>
      <c r="AG709" s="15">
        <v>3652</v>
      </c>
      <c r="AI709" s="15">
        <v>0</v>
      </c>
    </row>
    <row r="710" spans="1:35">
      <c r="A710" s="15" t="s">
        <v>594</v>
      </c>
      <c r="B710" s="15">
        <v>2014</v>
      </c>
      <c r="C710" s="15">
        <v>2014</v>
      </c>
      <c r="D710" s="15">
        <v>2014</v>
      </c>
      <c r="E710" s="15">
        <v>4</v>
      </c>
      <c r="F710" s="15">
        <v>0</v>
      </c>
      <c r="G710" s="15">
        <v>0</v>
      </c>
      <c r="H710" s="15" t="s">
        <v>568</v>
      </c>
      <c r="I710" s="15">
        <v>251</v>
      </c>
      <c r="J710" s="15" t="s">
        <v>113</v>
      </c>
      <c r="K710" s="15" t="s">
        <v>583</v>
      </c>
      <c r="L710" s="15">
        <v>120</v>
      </c>
      <c r="M710" s="15" t="s">
        <v>660</v>
      </c>
      <c r="N710" s="15" t="s">
        <v>661</v>
      </c>
      <c r="O710" s="15">
        <v>0</v>
      </c>
      <c r="P710" s="15" t="s">
        <v>177</v>
      </c>
      <c r="Q710" s="15" t="s">
        <v>514</v>
      </c>
      <c r="R710" s="15" t="s">
        <v>515</v>
      </c>
      <c r="S710" s="15" t="s">
        <v>516</v>
      </c>
      <c r="T710" s="15">
        <v>0</v>
      </c>
      <c r="U710" s="15" t="s">
        <v>517</v>
      </c>
      <c r="V710" s="15">
        <v>2523</v>
      </c>
      <c r="W710" s="15" t="s">
        <v>518</v>
      </c>
      <c r="X710" s="15">
        <v>8</v>
      </c>
      <c r="Y710" s="15" t="s">
        <v>519</v>
      </c>
      <c r="Z710" s="15">
        <v>490</v>
      </c>
      <c r="AA710" s="15">
        <v>-1</v>
      </c>
      <c r="AB710" s="15" t="s">
        <v>129</v>
      </c>
      <c r="AD710" s="15">
        <v>490</v>
      </c>
      <c r="AF710" s="15">
        <v>2365</v>
      </c>
      <c r="AG710" s="15">
        <v>2365</v>
      </c>
      <c r="AI710" s="15">
        <v>0</v>
      </c>
    </row>
    <row r="711" spans="1:35">
      <c r="A711" s="15" t="s">
        <v>594</v>
      </c>
      <c r="B711" s="15">
        <v>2014</v>
      </c>
      <c r="C711" s="15">
        <v>2014</v>
      </c>
      <c r="D711" s="15">
        <v>2014</v>
      </c>
      <c r="E711" s="15">
        <v>4</v>
      </c>
      <c r="F711" s="15">
        <v>0</v>
      </c>
      <c r="G711" s="15">
        <v>0</v>
      </c>
      <c r="H711" s="15" t="s">
        <v>568</v>
      </c>
      <c r="I711" s="15">
        <v>251</v>
      </c>
      <c r="J711" s="15" t="s">
        <v>113</v>
      </c>
      <c r="K711" s="15" t="s">
        <v>583</v>
      </c>
      <c r="L711" s="15">
        <v>834</v>
      </c>
      <c r="M711" s="15" t="s">
        <v>721</v>
      </c>
      <c r="N711" s="15" t="s">
        <v>722</v>
      </c>
      <c r="O711" s="15">
        <v>0</v>
      </c>
      <c r="P711" s="15" t="s">
        <v>177</v>
      </c>
      <c r="Q711" s="15" t="s">
        <v>514</v>
      </c>
      <c r="R711" s="15" t="s">
        <v>515</v>
      </c>
      <c r="S711" s="15" t="s">
        <v>516</v>
      </c>
      <c r="T711" s="15">
        <v>0</v>
      </c>
      <c r="U711" s="15" t="s">
        <v>517</v>
      </c>
      <c r="V711" s="15">
        <v>2523</v>
      </c>
      <c r="W711" s="15" t="s">
        <v>518</v>
      </c>
      <c r="X711" s="15">
        <v>8</v>
      </c>
      <c r="Y711" s="15" t="s">
        <v>519</v>
      </c>
      <c r="Z711" s="15">
        <v>39</v>
      </c>
      <c r="AA711" s="15">
        <v>-1</v>
      </c>
      <c r="AB711" s="15" t="s">
        <v>129</v>
      </c>
      <c r="AD711" s="15">
        <v>39</v>
      </c>
      <c r="AF711" s="15">
        <v>15</v>
      </c>
      <c r="AG711" s="15">
        <v>15</v>
      </c>
      <c r="AI711" s="15">
        <v>0</v>
      </c>
    </row>
    <row r="712" spans="1:35">
      <c r="A712" s="15" t="s">
        <v>594</v>
      </c>
      <c r="B712" s="15">
        <v>2014</v>
      </c>
      <c r="C712" s="15">
        <v>2014</v>
      </c>
      <c r="D712" s="15">
        <v>2014</v>
      </c>
      <c r="E712" s="15">
        <v>4</v>
      </c>
      <c r="F712" s="15">
        <v>0</v>
      </c>
      <c r="G712" s="15">
        <v>0</v>
      </c>
      <c r="H712" s="15" t="s">
        <v>568</v>
      </c>
      <c r="I712" s="15">
        <v>251</v>
      </c>
      <c r="J712" s="15" t="s">
        <v>113</v>
      </c>
      <c r="K712" s="15" t="s">
        <v>583</v>
      </c>
      <c r="L712" s="15">
        <v>498</v>
      </c>
      <c r="M712" s="15" t="s">
        <v>674</v>
      </c>
      <c r="N712" s="15" t="s">
        <v>675</v>
      </c>
      <c r="O712" s="15">
        <v>0</v>
      </c>
      <c r="P712" s="15" t="s">
        <v>177</v>
      </c>
      <c r="Q712" s="15" t="s">
        <v>514</v>
      </c>
      <c r="R712" s="15" t="s">
        <v>515</v>
      </c>
      <c r="S712" s="15" t="s">
        <v>516</v>
      </c>
      <c r="T712" s="15">
        <v>0</v>
      </c>
      <c r="U712" s="15" t="s">
        <v>517</v>
      </c>
      <c r="V712" s="15">
        <v>2523</v>
      </c>
      <c r="W712" s="15" t="s">
        <v>518</v>
      </c>
      <c r="X712" s="15">
        <v>8</v>
      </c>
      <c r="Y712" s="15" t="s">
        <v>519</v>
      </c>
      <c r="Z712" s="15">
        <v>450</v>
      </c>
      <c r="AA712" s="15">
        <v>-1</v>
      </c>
      <c r="AB712" s="15" t="s">
        <v>129</v>
      </c>
      <c r="AD712" s="15">
        <v>450</v>
      </c>
      <c r="AF712" s="15">
        <v>1691</v>
      </c>
      <c r="AG712" s="15">
        <v>1691</v>
      </c>
      <c r="AI712" s="15">
        <v>0</v>
      </c>
    </row>
    <row r="713" spans="1:35">
      <c r="A713" s="15" t="s">
        <v>594</v>
      </c>
      <c r="B713" s="15">
        <v>2014</v>
      </c>
      <c r="C713" s="15">
        <v>2014</v>
      </c>
      <c r="D713" s="15">
        <v>2014</v>
      </c>
      <c r="E713" s="15">
        <v>4</v>
      </c>
      <c r="F713" s="15">
        <v>0</v>
      </c>
      <c r="G713" s="15">
        <v>0</v>
      </c>
      <c r="H713" s="15" t="s">
        <v>568</v>
      </c>
      <c r="I713" s="15">
        <v>251</v>
      </c>
      <c r="J713" s="15" t="s">
        <v>113</v>
      </c>
      <c r="K713" s="15" t="s">
        <v>583</v>
      </c>
      <c r="L713" s="15">
        <v>540</v>
      </c>
      <c r="M713" s="15" t="s">
        <v>552</v>
      </c>
      <c r="N713" s="15" t="s">
        <v>553</v>
      </c>
      <c r="O713" s="15">
        <v>0</v>
      </c>
      <c r="P713" s="15" t="s">
        <v>177</v>
      </c>
      <c r="Q713" s="15" t="s">
        <v>514</v>
      </c>
      <c r="R713" s="15" t="s">
        <v>515</v>
      </c>
      <c r="S713" s="15" t="s">
        <v>516</v>
      </c>
      <c r="T713" s="15">
        <v>0</v>
      </c>
      <c r="U713" s="15" t="s">
        <v>517</v>
      </c>
      <c r="V713" s="15">
        <v>2523</v>
      </c>
      <c r="W713" s="15" t="s">
        <v>518</v>
      </c>
      <c r="X713" s="15">
        <v>8</v>
      </c>
      <c r="Y713" s="15" t="s">
        <v>519</v>
      </c>
      <c r="Z713" s="15">
        <v>652</v>
      </c>
      <c r="AA713" s="15">
        <v>-1</v>
      </c>
      <c r="AB713" s="15" t="s">
        <v>129</v>
      </c>
      <c r="AD713" s="15">
        <v>652</v>
      </c>
      <c r="AF713" s="15">
        <v>66</v>
      </c>
      <c r="AG713" s="15">
        <v>66</v>
      </c>
      <c r="AI713" s="15">
        <v>0</v>
      </c>
    </row>
    <row r="714" spans="1:35">
      <c r="A714" s="15" t="s">
        <v>594</v>
      </c>
      <c r="B714" s="15">
        <v>2014</v>
      </c>
      <c r="C714" s="15">
        <v>2014</v>
      </c>
      <c r="D714" s="15">
        <v>2014</v>
      </c>
      <c r="E714" s="15">
        <v>4</v>
      </c>
      <c r="F714" s="15">
        <v>0</v>
      </c>
      <c r="G714" s="15">
        <v>0</v>
      </c>
      <c r="H714" s="15" t="s">
        <v>568</v>
      </c>
      <c r="I714" s="15">
        <v>251</v>
      </c>
      <c r="J714" s="15" t="s">
        <v>113</v>
      </c>
      <c r="K714" s="15" t="s">
        <v>583</v>
      </c>
      <c r="L714" s="15">
        <v>566</v>
      </c>
      <c r="M714" s="15" t="s">
        <v>638</v>
      </c>
      <c r="N714" s="15" t="s">
        <v>639</v>
      </c>
      <c r="O714" s="15">
        <v>0</v>
      </c>
      <c r="P714" s="15" t="s">
        <v>177</v>
      </c>
      <c r="Q714" s="15" t="s">
        <v>514</v>
      </c>
      <c r="R714" s="15" t="s">
        <v>515</v>
      </c>
      <c r="S714" s="15" t="s">
        <v>516</v>
      </c>
      <c r="T714" s="15">
        <v>0</v>
      </c>
      <c r="U714" s="15" t="s">
        <v>517</v>
      </c>
      <c r="V714" s="15">
        <v>2523</v>
      </c>
      <c r="W714" s="15" t="s">
        <v>518</v>
      </c>
      <c r="X714" s="15">
        <v>8</v>
      </c>
      <c r="Y714" s="15" t="s">
        <v>519</v>
      </c>
      <c r="Z714" s="15">
        <v>103</v>
      </c>
      <c r="AA714" s="15">
        <v>-1</v>
      </c>
      <c r="AB714" s="15" t="s">
        <v>129</v>
      </c>
      <c r="AD714" s="15">
        <v>103</v>
      </c>
      <c r="AF714" s="15">
        <v>1900</v>
      </c>
      <c r="AG714" s="15">
        <v>1900</v>
      </c>
      <c r="AI714" s="15">
        <v>0</v>
      </c>
    </row>
    <row r="715" spans="1:35">
      <c r="A715" s="15" t="s">
        <v>594</v>
      </c>
      <c r="B715" s="15">
        <v>2014</v>
      </c>
      <c r="C715" s="15">
        <v>2014</v>
      </c>
      <c r="D715" s="15">
        <v>2014</v>
      </c>
      <c r="E715" s="15">
        <v>4</v>
      </c>
      <c r="F715" s="15">
        <v>0</v>
      </c>
      <c r="G715" s="15">
        <v>0</v>
      </c>
      <c r="H715" s="15" t="s">
        <v>568</v>
      </c>
      <c r="I715" s="15">
        <v>251</v>
      </c>
      <c r="J715" s="15" t="s">
        <v>113</v>
      </c>
      <c r="K715" s="15" t="s">
        <v>583</v>
      </c>
      <c r="L715" s="15">
        <v>52</v>
      </c>
      <c r="M715" s="15" t="s">
        <v>715</v>
      </c>
      <c r="N715" s="15" t="s">
        <v>716</v>
      </c>
      <c r="O715" s="15">
        <v>0</v>
      </c>
      <c r="P715" s="15" t="s">
        <v>177</v>
      </c>
      <c r="Q715" s="15" t="s">
        <v>514</v>
      </c>
      <c r="R715" s="15" t="s">
        <v>515</v>
      </c>
      <c r="S715" s="15" t="s">
        <v>516</v>
      </c>
      <c r="T715" s="15">
        <v>0</v>
      </c>
      <c r="U715" s="15" t="s">
        <v>517</v>
      </c>
      <c r="V715" s="15">
        <v>2523</v>
      </c>
      <c r="W715" s="15" t="s">
        <v>518</v>
      </c>
      <c r="X715" s="15">
        <v>8</v>
      </c>
      <c r="Y715" s="15" t="s">
        <v>519</v>
      </c>
      <c r="Z715" s="15">
        <v>1189475</v>
      </c>
      <c r="AA715" s="15">
        <v>-1</v>
      </c>
      <c r="AB715" s="15" t="s">
        <v>129</v>
      </c>
      <c r="AD715" s="15">
        <v>1189475</v>
      </c>
      <c r="AF715" s="15">
        <v>222785</v>
      </c>
      <c r="AG715" s="15">
        <v>222785</v>
      </c>
      <c r="AI715" s="15">
        <v>0</v>
      </c>
    </row>
    <row r="716" spans="1:35">
      <c r="A716" s="15" t="s">
        <v>594</v>
      </c>
      <c r="B716" s="15">
        <v>2014</v>
      </c>
      <c r="C716" s="15">
        <v>2014</v>
      </c>
      <c r="D716" s="15">
        <v>2014</v>
      </c>
      <c r="E716" s="15">
        <v>4</v>
      </c>
      <c r="F716" s="15">
        <v>0</v>
      </c>
      <c r="G716" s="15">
        <v>0</v>
      </c>
      <c r="H716" s="15" t="s">
        <v>568</v>
      </c>
      <c r="I716" s="15">
        <v>251</v>
      </c>
      <c r="J716" s="15" t="s">
        <v>113</v>
      </c>
      <c r="K716" s="15" t="s">
        <v>583</v>
      </c>
      <c r="L716" s="15">
        <v>562</v>
      </c>
      <c r="M716" s="15" t="s">
        <v>636</v>
      </c>
      <c r="N716" s="15" t="s">
        <v>637</v>
      </c>
      <c r="O716" s="15">
        <v>0</v>
      </c>
      <c r="P716" s="15" t="s">
        <v>177</v>
      </c>
      <c r="Q716" s="15" t="s">
        <v>514</v>
      </c>
      <c r="R716" s="15" t="s">
        <v>515</v>
      </c>
      <c r="S716" s="15" t="s">
        <v>516</v>
      </c>
      <c r="T716" s="15">
        <v>0</v>
      </c>
      <c r="U716" s="15" t="s">
        <v>517</v>
      </c>
      <c r="V716" s="15">
        <v>2523</v>
      </c>
      <c r="W716" s="15" t="s">
        <v>518</v>
      </c>
      <c r="X716" s="15">
        <v>8</v>
      </c>
      <c r="Y716" s="15" t="s">
        <v>519</v>
      </c>
      <c r="Z716" s="15">
        <v>86600</v>
      </c>
      <c r="AA716" s="15">
        <v>-1</v>
      </c>
      <c r="AB716" s="15" t="s">
        <v>129</v>
      </c>
      <c r="AD716" s="15">
        <v>86600</v>
      </c>
      <c r="AF716" s="15">
        <v>8486</v>
      </c>
      <c r="AG716" s="15">
        <v>8486</v>
      </c>
      <c r="AI716" s="15">
        <v>0</v>
      </c>
    </row>
    <row r="717" spans="1:35">
      <c r="A717" s="15" t="s">
        <v>594</v>
      </c>
      <c r="B717" s="15">
        <v>2014</v>
      </c>
      <c r="C717" s="15">
        <v>2014</v>
      </c>
      <c r="D717" s="15">
        <v>2014</v>
      </c>
      <c r="E717" s="15">
        <v>4</v>
      </c>
      <c r="F717" s="15">
        <v>0</v>
      </c>
      <c r="G717" s="15">
        <v>0</v>
      </c>
      <c r="H717" s="15" t="s">
        <v>568</v>
      </c>
      <c r="I717" s="15">
        <v>251</v>
      </c>
      <c r="J717" s="15" t="s">
        <v>113</v>
      </c>
      <c r="K717" s="15" t="s">
        <v>583</v>
      </c>
      <c r="L717" s="15">
        <v>862</v>
      </c>
      <c r="M717" s="15" t="s">
        <v>723</v>
      </c>
      <c r="N717" s="15" t="s">
        <v>724</v>
      </c>
      <c r="O717" s="15">
        <v>0</v>
      </c>
      <c r="P717" s="15" t="s">
        <v>177</v>
      </c>
      <c r="Q717" s="15" t="s">
        <v>514</v>
      </c>
      <c r="R717" s="15" t="s">
        <v>515</v>
      </c>
      <c r="S717" s="15" t="s">
        <v>516</v>
      </c>
      <c r="T717" s="15">
        <v>0</v>
      </c>
      <c r="U717" s="15" t="s">
        <v>517</v>
      </c>
      <c r="V717" s="15">
        <v>2523</v>
      </c>
      <c r="W717" s="15" t="s">
        <v>518</v>
      </c>
      <c r="X717" s="15">
        <v>8</v>
      </c>
      <c r="Y717" s="15" t="s">
        <v>519</v>
      </c>
      <c r="Z717" s="15">
        <v>25303000</v>
      </c>
      <c r="AA717" s="15">
        <v>-1</v>
      </c>
      <c r="AB717" s="15" t="s">
        <v>129</v>
      </c>
      <c r="AD717" s="15">
        <v>25303000</v>
      </c>
      <c r="AF717" s="15">
        <v>2724699</v>
      </c>
      <c r="AG717" s="15">
        <v>2724699</v>
      </c>
      <c r="AI717" s="15">
        <v>0</v>
      </c>
    </row>
    <row r="718" spans="1:35">
      <c r="A718" s="15" t="s">
        <v>594</v>
      </c>
      <c r="B718" s="15">
        <v>2014</v>
      </c>
      <c r="C718" s="15">
        <v>2014</v>
      </c>
      <c r="D718" s="15">
        <v>2014</v>
      </c>
      <c r="E718" s="15">
        <v>4</v>
      </c>
      <c r="F718" s="15">
        <v>0</v>
      </c>
      <c r="G718" s="15">
        <v>0</v>
      </c>
      <c r="H718" s="15" t="s">
        <v>568</v>
      </c>
      <c r="I718" s="15">
        <v>251</v>
      </c>
      <c r="J718" s="15" t="s">
        <v>113</v>
      </c>
      <c r="K718" s="15" t="s">
        <v>583</v>
      </c>
      <c r="L718" s="15">
        <v>608</v>
      </c>
      <c r="M718" s="15" t="s">
        <v>548</v>
      </c>
      <c r="N718" s="15" t="s">
        <v>549</v>
      </c>
      <c r="O718" s="15">
        <v>0</v>
      </c>
      <c r="P718" s="15" t="s">
        <v>177</v>
      </c>
      <c r="Q718" s="15" t="s">
        <v>514</v>
      </c>
      <c r="R718" s="15" t="s">
        <v>515</v>
      </c>
      <c r="S718" s="15" t="s">
        <v>516</v>
      </c>
      <c r="T718" s="15">
        <v>0</v>
      </c>
      <c r="U718" s="15" t="s">
        <v>517</v>
      </c>
      <c r="V718" s="15">
        <v>2523</v>
      </c>
      <c r="W718" s="15" t="s">
        <v>518</v>
      </c>
      <c r="X718" s="15">
        <v>8</v>
      </c>
      <c r="Y718" s="15" t="s">
        <v>519</v>
      </c>
      <c r="Z718" s="15">
        <v>232</v>
      </c>
      <c r="AA718" s="15">
        <v>-1</v>
      </c>
      <c r="AB718" s="15" t="s">
        <v>129</v>
      </c>
      <c r="AD718" s="15">
        <v>232</v>
      </c>
      <c r="AF718" s="15">
        <v>166</v>
      </c>
      <c r="AG718" s="15">
        <v>166</v>
      </c>
      <c r="AI718" s="15">
        <v>0</v>
      </c>
    </row>
    <row r="719" spans="1:35">
      <c r="A719" s="15" t="s">
        <v>594</v>
      </c>
      <c r="B719" s="15">
        <v>2014</v>
      </c>
      <c r="C719" s="15">
        <v>2014</v>
      </c>
      <c r="D719" s="15">
        <v>2014</v>
      </c>
      <c r="E719" s="15">
        <v>4</v>
      </c>
      <c r="F719" s="15">
        <v>0</v>
      </c>
      <c r="G719" s="15">
        <v>0</v>
      </c>
      <c r="H719" s="15" t="s">
        <v>568</v>
      </c>
      <c r="I719" s="15">
        <v>251</v>
      </c>
      <c r="J719" s="15" t="s">
        <v>113</v>
      </c>
      <c r="K719" s="15" t="s">
        <v>583</v>
      </c>
      <c r="L719" s="15">
        <v>688</v>
      </c>
      <c r="M719" s="15" t="s">
        <v>644</v>
      </c>
      <c r="N719" s="15" t="s">
        <v>645</v>
      </c>
      <c r="O719" s="15">
        <v>0</v>
      </c>
      <c r="P719" s="15" t="s">
        <v>177</v>
      </c>
      <c r="Q719" s="15" t="s">
        <v>514</v>
      </c>
      <c r="R719" s="15" t="s">
        <v>515</v>
      </c>
      <c r="S719" s="15" t="s">
        <v>516</v>
      </c>
      <c r="T719" s="15">
        <v>0</v>
      </c>
      <c r="U719" s="15" t="s">
        <v>517</v>
      </c>
      <c r="V719" s="15">
        <v>2523</v>
      </c>
      <c r="W719" s="15" t="s">
        <v>518</v>
      </c>
      <c r="X719" s="15">
        <v>8</v>
      </c>
      <c r="Y719" s="15" t="s">
        <v>519</v>
      </c>
      <c r="Z719" s="15">
        <v>4648</v>
      </c>
      <c r="AA719" s="15">
        <v>-1</v>
      </c>
      <c r="AB719" s="15" t="s">
        <v>129</v>
      </c>
      <c r="AD719" s="15">
        <v>4648</v>
      </c>
      <c r="AF719" s="15">
        <v>946</v>
      </c>
      <c r="AG719" s="15">
        <v>946</v>
      </c>
      <c r="AI719" s="15">
        <v>0</v>
      </c>
    </row>
    <row r="720" spans="1:35">
      <c r="A720" s="15" t="s">
        <v>594</v>
      </c>
      <c r="B720" s="15">
        <v>2014</v>
      </c>
      <c r="C720" s="15">
        <v>2014</v>
      </c>
      <c r="D720" s="15">
        <v>2014</v>
      </c>
      <c r="E720" s="15">
        <v>4</v>
      </c>
      <c r="F720" s="15">
        <v>0</v>
      </c>
      <c r="G720" s="15">
        <v>0</v>
      </c>
      <c r="H720" s="15" t="s">
        <v>568</v>
      </c>
      <c r="I720" s="15">
        <v>251</v>
      </c>
      <c r="J720" s="15" t="s">
        <v>113</v>
      </c>
      <c r="K720" s="15" t="s">
        <v>583</v>
      </c>
      <c r="L720" s="15">
        <v>586</v>
      </c>
      <c r="M720" s="15" t="s">
        <v>781</v>
      </c>
      <c r="N720" s="15" t="s">
        <v>782</v>
      </c>
      <c r="O720" s="15">
        <v>0</v>
      </c>
      <c r="P720" s="15" t="s">
        <v>177</v>
      </c>
      <c r="Q720" s="15" t="s">
        <v>514</v>
      </c>
      <c r="R720" s="15" t="s">
        <v>515</v>
      </c>
      <c r="S720" s="15" t="s">
        <v>516</v>
      </c>
      <c r="T720" s="15">
        <v>0</v>
      </c>
      <c r="U720" s="15" t="s">
        <v>517</v>
      </c>
      <c r="V720" s="15">
        <v>2523</v>
      </c>
      <c r="W720" s="15" t="s">
        <v>518</v>
      </c>
      <c r="X720" s="15">
        <v>8</v>
      </c>
      <c r="Y720" s="15" t="s">
        <v>519</v>
      </c>
      <c r="Z720" s="15">
        <v>26368000</v>
      </c>
      <c r="AA720" s="15">
        <v>-1</v>
      </c>
      <c r="AB720" s="15" t="s">
        <v>129</v>
      </c>
      <c r="AD720" s="15">
        <v>26368000</v>
      </c>
      <c r="AF720" s="15">
        <v>4129967</v>
      </c>
      <c r="AG720" s="15">
        <v>4129967</v>
      </c>
      <c r="AI720" s="15">
        <v>0</v>
      </c>
    </row>
    <row r="721" spans="1:35">
      <c r="A721" s="15" t="s">
        <v>594</v>
      </c>
      <c r="B721" s="15">
        <v>2014</v>
      </c>
      <c r="C721" s="15">
        <v>2014</v>
      </c>
      <c r="D721" s="15">
        <v>2014</v>
      </c>
      <c r="E721" s="15">
        <v>4</v>
      </c>
      <c r="F721" s="15">
        <v>0</v>
      </c>
      <c r="G721" s="15">
        <v>0</v>
      </c>
      <c r="H721" s="15" t="s">
        <v>568</v>
      </c>
      <c r="I721" s="15">
        <v>251</v>
      </c>
      <c r="J721" s="15" t="s">
        <v>113</v>
      </c>
      <c r="K721" s="15" t="s">
        <v>583</v>
      </c>
      <c r="L721" s="15">
        <v>818</v>
      </c>
      <c r="M721" s="15" t="s">
        <v>532</v>
      </c>
      <c r="N721" s="15" t="s">
        <v>533</v>
      </c>
      <c r="O721" s="15">
        <v>0</v>
      </c>
      <c r="P721" s="15" t="s">
        <v>177</v>
      </c>
      <c r="Q721" s="15" t="s">
        <v>514</v>
      </c>
      <c r="R721" s="15" t="s">
        <v>515</v>
      </c>
      <c r="S721" s="15" t="s">
        <v>516</v>
      </c>
      <c r="T721" s="15">
        <v>0</v>
      </c>
      <c r="U721" s="15" t="s">
        <v>517</v>
      </c>
      <c r="V721" s="15">
        <v>2523</v>
      </c>
      <c r="W721" s="15" t="s">
        <v>518</v>
      </c>
      <c r="X721" s="15">
        <v>8</v>
      </c>
      <c r="Y721" s="15" t="s">
        <v>519</v>
      </c>
      <c r="Z721" s="15">
        <v>800</v>
      </c>
      <c r="AA721" s="15">
        <v>-1</v>
      </c>
      <c r="AB721" s="15" t="s">
        <v>129</v>
      </c>
      <c r="AD721" s="15">
        <v>800</v>
      </c>
      <c r="AF721" s="15">
        <v>33</v>
      </c>
      <c r="AG721" s="15">
        <v>33</v>
      </c>
      <c r="AI721" s="15">
        <v>0</v>
      </c>
    </row>
    <row r="722" spans="1:35">
      <c r="A722" s="15" t="s">
        <v>594</v>
      </c>
      <c r="B722" s="15">
        <v>2014</v>
      </c>
      <c r="C722" s="15">
        <v>2014</v>
      </c>
      <c r="D722" s="15">
        <v>2014</v>
      </c>
      <c r="E722" s="15">
        <v>4</v>
      </c>
      <c r="F722" s="15">
        <v>0</v>
      </c>
      <c r="G722" s="15">
        <v>0</v>
      </c>
      <c r="H722" s="15" t="s">
        <v>568</v>
      </c>
      <c r="I722" s="15">
        <v>251</v>
      </c>
      <c r="J722" s="15" t="s">
        <v>113</v>
      </c>
      <c r="K722" s="15" t="s">
        <v>583</v>
      </c>
      <c r="L722" s="15">
        <v>579</v>
      </c>
      <c r="M722" s="15" t="s">
        <v>705</v>
      </c>
      <c r="N722" s="15" t="s">
        <v>706</v>
      </c>
      <c r="O722" s="15">
        <v>0</v>
      </c>
      <c r="P722" s="15" t="s">
        <v>177</v>
      </c>
      <c r="Q722" s="15" t="s">
        <v>514</v>
      </c>
      <c r="R722" s="15" t="s">
        <v>515</v>
      </c>
      <c r="S722" s="15" t="s">
        <v>516</v>
      </c>
      <c r="T722" s="15">
        <v>0</v>
      </c>
      <c r="U722" s="15" t="s">
        <v>517</v>
      </c>
      <c r="V722" s="15">
        <v>2523</v>
      </c>
      <c r="W722" s="15" t="s">
        <v>518</v>
      </c>
      <c r="X722" s="15">
        <v>8</v>
      </c>
      <c r="Y722" s="15" t="s">
        <v>519</v>
      </c>
      <c r="Z722" s="15">
        <v>5728</v>
      </c>
      <c r="AA722" s="15">
        <v>-1</v>
      </c>
      <c r="AB722" s="15" t="s">
        <v>129</v>
      </c>
      <c r="AD722" s="15">
        <v>5728</v>
      </c>
      <c r="AF722" s="15">
        <v>930</v>
      </c>
      <c r="AG722" s="15">
        <v>930</v>
      </c>
      <c r="AI722" s="15">
        <v>0</v>
      </c>
    </row>
    <row r="723" spans="1:35">
      <c r="A723" s="15" t="s">
        <v>594</v>
      </c>
      <c r="B723" s="15">
        <v>2014</v>
      </c>
      <c r="C723" s="15">
        <v>2014</v>
      </c>
      <c r="D723" s="15">
        <v>2014</v>
      </c>
      <c r="E723" s="15">
        <v>4</v>
      </c>
      <c r="F723" s="15">
        <v>0</v>
      </c>
      <c r="G723" s="15">
        <v>0</v>
      </c>
      <c r="H723" s="15" t="s">
        <v>568</v>
      </c>
      <c r="I723" s="15">
        <v>251</v>
      </c>
      <c r="J723" s="15" t="s">
        <v>113</v>
      </c>
      <c r="K723" s="15" t="s">
        <v>583</v>
      </c>
      <c r="L723" s="15">
        <v>36</v>
      </c>
      <c r="M723" s="15" t="s">
        <v>110</v>
      </c>
      <c r="N723" s="15" t="s">
        <v>511</v>
      </c>
      <c r="O723" s="15">
        <v>0</v>
      </c>
      <c r="P723" s="15" t="s">
        <v>177</v>
      </c>
      <c r="Q723" s="15" t="s">
        <v>514</v>
      </c>
      <c r="R723" s="15" t="s">
        <v>515</v>
      </c>
      <c r="S723" s="15" t="s">
        <v>516</v>
      </c>
      <c r="T723" s="15">
        <v>0</v>
      </c>
      <c r="U723" s="15" t="s">
        <v>517</v>
      </c>
      <c r="V723" s="15">
        <v>2523</v>
      </c>
      <c r="W723" s="15" t="s">
        <v>518</v>
      </c>
      <c r="X723" s="15">
        <v>8</v>
      </c>
      <c r="Y723" s="15" t="s">
        <v>519</v>
      </c>
      <c r="Z723" s="15">
        <v>3793</v>
      </c>
      <c r="AA723" s="15">
        <v>-1</v>
      </c>
      <c r="AB723" s="15" t="s">
        <v>129</v>
      </c>
      <c r="AD723" s="15">
        <v>3793</v>
      </c>
      <c r="AF723" s="15">
        <v>6898</v>
      </c>
      <c r="AG723" s="15">
        <v>6898</v>
      </c>
      <c r="AI723" s="15">
        <v>0</v>
      </c>
    </row>
    <row r="724" spans="1:35">
      <c r="A724" s="15" t="s">
        <v>594</v>
      </c>
      <c r="B724" s="15">
        <v>2014</v>
      </c>
      <c r="C724" s="15">
        <v>2014</v>
      </c>
      <c r="D724" s="15">
        <v>2014</v>
      </c>
      <c r="E724" s="15">
        <v>4</v>
      </c>
      <c r="F724" s="15">
        <v>0</v>
      </c>
      <c r="G724" s="15">
        <v>0</v>
      </c>
      <c r="H724" s="15" t="s">
        <v>568</v>
      </c>
      <c r="I724" s="15">
        <v>251</v>
      </c>
      <c r="J724" s="15" t="s">
        <v>113</v>
      </c>
      <c r="K724" s="15" t="s">
        <v>583</v>
      </c>
      <c r="L724" s="15">
        <v>480</v>
      </c>
      <c r="M724" s="15" t="s">
        <v>652</v>
      </c>
      <c r="N724" s="15" t="s">
        <v>653</v>
      </c>
      <c r="O724" s="15">
        <v>0</v>
      </c>
      <c r="P724" s="15" t="s">
        <v>177</v>
      </c>
      <c r="Q724" s="15" t="s">
        <v>514</v>
      </c>
      <c r="R724" s="15" t="s">
        <v>515</v>
      </c>
      <c r="S724" s="15" t="s">
        <v>516</v>
      </c>
      <c r="T724" s="15">
        <v>0</v>
      </c>
      <c r="U724" s="15" t="s">
        <v>517</v>
      </c>
      <c r="V724" s="15">
        <v>2523</v>
      </c>
      <c r="W724" s="15" t="s">
        <v>518</v>
      </c>
      <c r="X724" s="15">
        <v>8</v>
      </c>
      <c r="Y724" s="15" t="s">
        <v>519</v>
      </c>
      <c r="Z724" s="15">
        <v>725</v>
      </c>
      <c r="AA724" s="15">
        <v>-1</v>
      </c>
      <c r="AB724" s="15" t="s">
        <v>129</v>
      </c>
      <c r="AD724" s="15">
        <v>725</v>
      </c>
      <c r="AF724" s="15">
        <v>1571</v>
      </c>
      <c r="AG724" s="15">
        <v>1571</v>
      </c>
      <c r="AI724" s="15">
        <v>0</v>
      </c>
    </row>
    <row r="725" spans="1:35">
      <c r="A725" s="15" t="s">
        <v>594</v>
      </c>
      <c r="B725" s="15">
        <v>2014</v>
      </c>
      <c r="C725" s="15">
        <v>2014</v>
      </c>
      <c r="D725" s="15">
        <v>2014</v>
      </c>
      <c r="E725" s="15">
        <v>4</v>
      </c>
      <c r="F725" s="15">
        <v>0</v>
      </c>
      <c r="G725" s="15">
        <v>0</v>
      </c>
      <c r="H725" s="15" t="s">
        <v>568</v>
      </c>
      <c r="I725" s="15">
        <v>251</v>
      </c>
      <c r="J725" s="15" t="s">
        <v>113</v>
      </c>
      <c r="K725" s="15" t="s">
        <v>583</v>
      </c>
      <c r="L725" s="15">
        <v>458</v>
      </c>
      <c r="M725" s="15" t="s">
        <v>180</v>
      </c>
      <c r="N725" s="15" t="s">
        <v>557</v>
      </c>
      <c r="O725" s="15">
        <v>0</v>
      </c>
      <c r="P725" s="15" t="s">
        <v>177</v>
      </c>
      <c r="Q725" s="15" t="s">
        <v>514</v>
      </c>
      <c r="R725" s="15" t="s">
        <v>515</v>
      </c>
      <c r="S725" s="15" t="s">
        <v>516</v>
      </c>
      <c r="T725" s="15">
        <v>0</v>
      </c>
      <c r="U725" s="15" t="s">
        <v>517</v>
      </c>
      <c r="V725" s="15">
        <v>2523</v>
      </c>
      <c r="W725" s="15" t="s">
        <v>518</v>
      </c>
      <c r="X725" s="15">
        <v>8</v>
      </c>
      <c r="Y725" s="15" t="s">
        <v>519</v>
      </c>
      <c r="Z725" s="15">
        <v>94061001</v>
      </c>
      <c r="AA725" s="15">
        <v>-1</v>
      </c>
      <c r="AB725" s="15" t="s">
        <v>129</v>
      </c>
      <c r="AD725" s="15">
        <v>94061001</v>
      </c>
      <c r="AF725" s="15">
        <v>15001264</v>
      </c>
      <c r="AG725" s="15">
        <v>15001264</v>
      </c>
      <c r="AI725" s="15">
        <v>0</v>
      </c>
    </row>
    <row r="726" spans="1:35">
      <c r="A726" s="15" t="s">
        <v>594</v>
      </c>
      <c r="B726" s="15">
        <v>2014</v>
      </c>
      <c r="C726" s="15">
        <v>2014</v>
      </c>
      <c r="D726" s="15">
        <v>2014</v>
      </c>
      <c r="E726" s="15">
        <v>4</v>
      </c>
      <c r="F726" s="15">
        <v>0</v>
      </c>
      <c r="G726" s="15">
        <v>0</v>
      </c>
      <c r="H726" s="15" t="s">
        <v>568</v>
      </c>
      <c r="I726" s="15">
        <v>251</v>
      </c>
      <c r="J726" s="15" t="s">
        <v>113</v>
      </c>
      <c r="K726" s="15" t="s">
        <v>583</v>
      </c>
      <c r="L726" s="15">
        <v>300</v>
      </c>
      <c r="M726" s="15" t="s">
        <v>680</v>
      </c>
      <c r="N726" s="15" t="s">
        <v>681</v>
      </c>
      <c r="O726" s="15">
        <v>0</v>
      </c>
      <c r="P726" s="15" t="s">
        <v>177</v>
      </c>
      <c r="Q726" s="15" t="s">
        <v>514</v>
      </c>
      <c r="R726" s="15" t="s">
        <v>515</v>
      </c>
      <c r="S726" s="15" t="s">
        <v>516</v>
      </c>
      <c r="T726" s="15">
        <v>0</v>
      </c>
      <c r="U726" s="15" t="s">
        <v>517</v>
      </c>
      <c r="V726" s="15">
        <v>2523</v>
      </c>
      <c r="W726" s="15" t="s">
        <v>518</v>
      </c>
      <c r="X726" s="15">
        <v>8</v>
      </c>
      <c r="Y726" s="15" t="s">
        <v>519</v>
      </c>
      <c r="Z726" s="15">
        <v>85844000</v>
      </c>
      <c r="AA726" s="15">
        <v>-1</v>
      </c>
      <c r="AB726" s="15" t="s">
        <v>129</v>
      </c>
      <c r="AD726" s="15">
        <v>85844000</v>
      </c>
      <c r="AF726" s="15">
        <v>8550209</v>
      </c>
      <c r="AG726" s="15">
        <v>8550209</v>
      </c>
      <c r="AI726" s="15">
        <v>0</v>
      </c>
    </row>
    <row r="727" spans="1:35">
      <c r="A727" s="15" t="s">
        <v>594</v>
      </c>
      <c r="B727" s="15">
        <v>2014</v>
      </c>
      <c r="C727" s="15">
        <v>2014</v>
      </c>
      <c r="D727" s="15">
        <v>2014</v>
      </c>
      <c r="E727" s="15">
        <v>4</v>
      </c>
      <c r="F727" s="15">
        <v>0</v>
      </c>
      <c r="G727" s="15">
        <v>0</v>
      </c>
      <c r="H727" s="15" t="s">
        <v>568</v>
      </c>
      <c r="I727" s="15">
        <v>251</v>
      </c>
      <c r="J727" s="15" t="s">
        <v>113</v>
      </c>
      <c r="K727" s="15" t="s">
        <v>583</v>
      </c>
      <c r="L727" s="15">
        <v>484</v>
      </c>
      <c r="M727" s="15" t="s">
        <v>656</v>
      </c>
      <c r="N727" s="15" t="s">
        <v>657</v>
      </c>
      <c r="O727" s="15">
        <v>0</v>
      </c>
      <c r="P727" s="15" t="s">
        <v>177</v>
      </c>
      <c r="Q727" s="15" t="s">
        <v>514</v>
      </c>
      <c r="R727" s="15" t="s">
        <v>515</v>
      </c>
      <c r="S727" s="15" t="s">
        <v>516</v>
      </c>
      <c r="T727" s="15">
        <v>0</v>
      </c>
      <c r="U727" s="15" t="s">
        <v>517</v>
      </c>
      <c r="V727" s="15">
        <v>2523</v>
      </c>
      <c r="W727" s="15" t="s">
        <v>518</v>
      </c>
      <c r="X727" s="15">
        <v>8</v>
      </c>
      <c r="Y727" s="15" t="s">
        <v>519</v>
      </c>
      <c r="Z727" s="15">
        <v>63</v>
      </c>
      <c r="AA727" s="15">
        <v>-1</v>
      </c>
      <c r="AB727" s="15" t="s">
        <v>129</v>
      </c>
      <c r="AD727" s="15">
        <v>63</v>
      </c>
      <c r="AF727" s="15">
        <v>219</v>
      </c>
      <c r="AG727" s="15">
        <v>219</v>
      </c>
      <c r="AI727" s="15">
        <v>0</v>
      </c>
    </row>
    <row r="728" spans="1:35">
      <c r="A728" s="15" t="s">
        <v>594</v>
      </c>
      <c r="B728" s="15">
        <v>2014</v>
      </c>
      <c r="C728" s="15">
        <v>2014</v>
      </c>
      <c r="D728" s="15">
        <v>2014</v>
      </c>
      <c r="E728" s="15">
        <v>4</v>
      </c>
      <c r="F728" s="15">
        <v>0</v>
      </c>
      <c r="G728" s="15">
        <v>0</v>
      </c>
      <c r="H728" s="15" t="s">
        <v>568</v>
      </c>
      <c r="I728" s="15">
        <v>251</v>
      </c>
      <c r="J728" s="15" t="s">
        <v>113</v>
      </c>
      <c r="K728" s="15" t="s">
        <v>583</v>
      </c>
      <c r="L728" s="15">
        <v>784</v>
      </c>
      <c r="M728" s="15" t="s">
        <v>186</v>
      </c>
      <c r="N728" s="15" t="s">
        <v>618</v>
      </c>
      <c r="O728" s="15">
        <v>0</v>
      </c>
      <c r="P728" s="15" t="s">
        <v>177</v>
      </c>
      <c r="Q728" s="15" t="s">
        <v>514</v>
      </c>
      <c r="R728" s="15" t="s">
        <v>515</v>
      </c>
      <c r="S728" s="15" t="s">
        <v>516</v>
      </c>
      <c r="T728" s="15">
        <v>0</v>
      </c>
      <c r="U728" s="15" t="s">
        <v>517</v>
      </c>
      <c r="V728" s="15">
        <v>2523</v>
      </c>
      <c r="W728" s="15" t="s">
        <v>518</v>
      </c>
      <c r="X728" s="15">
        <v>8</v>
      </c>
      <c r="Y728" s="15" t="s">
        <v>519</v>
      </c>
      <c r="Z728" s="15">
        <v>23022</v>
      </c>
      <c r="AA728" s="15">
        <v>-1</v>
      </c>
      <c r="AB728" s="15" t="s">
        <v>129</v>
      </c>
      <c r="AD728" s="15">
        <v>23022</v>
      </c>
      <c r="AF728" s="15">
        <v>3080</v>
      </c>
      <c r="AG728" s="15">
        <v>3080</v>
      </c>
      <c r="AI728" s="15">
        <v>0</v>
      </c>
    </row>
    <row r="729" spans="1:35">
      <c r="A729" s="15" t="s">
        <v>594</v>
      </c>
      <c r="B729" s="15">
        <v>2014</v>
      </c>
      <c r="C729" s="15">
        <v>2014</v>
      </c>
      <c r="D729" s="15">
        <v>2014</v>
      </c>
      <c r="E729" s="15">
        <v>4</v>
      </c>
      <c r="F729" s="15">
        <v>0</v>
      </c>
      <c r="G729" s="15">
        <v>0</v>
      </c>
      <c r="H729" s="15" t="s">
        <v>568</v>
      </c>
      <c r="I729" s="15">
        <v>251</v>
      </c>
      <c r="J729" s="15" t="s">
        <v>113</v>
      </c>
      <c r="K729" s="15" t="s">
        <v>583</v>
      </c>
      <c r="L729" s="15">
        <v>710</v>
      </c>
      <c r="M729" s="15" t="s">
        <v>616</v>
      </c>
      <c r="N729" s="15" t="s">
        <v>617</v>
      </c>
      <c r="O729" s="15">
        <v>0</v>
      </c>
      <c r="P729" s="15" t="s">
        <v>177</v>
      </c>
      <c r="Q729" s="15" t="s">
        <v>514</v>
      </c>
      <c r="R729" s="15" t="s">
        <v>515</v>
      </c>
      <c r="S729" s="15" t="s">
        <v>516</v>
      </c>
      <c r="T729" s="15">
        <v>0</v>
      </c>
      <c r="U729" s="15" t="s">
        <v>517</v>
      </c>
      <c r="V729" s="15">
        <v>2523</v>
      </c>
      <c r="W729" s="15" t="s">
        <v>518</v>
      </c>
      <c r="X729" s="15">
        <v>8</v>
      </c>
      <c r="Y729" s="15" t="s">
        <v>519</v>
      </c>
      <c r="Z729" s="15">
        <v>447</v>
      </c>
      <c r="AA729" s="15">
        <v>-1</v>
      </c>
      <c r="AB729" s="15" t="s">
        <v>129</v>
      </c>
      <c r="AD729" s="15">
        <v>447</v>
      </c>
      <c r="AF729" s="15">
        <v>2138</v>
      </c>
      <c r="AG729" s="15">
        <v>2138</v>
      </c>
      <c r="AI729" s="15">
        <v>0</v>
      </c>
    </row>
    <row r="730" spans="1:35">
      <c r="A730" s="15" t="s">
        <v>594</v>
      </c>
      <c r="B730" s="15">
        <v>2014</v>
      </c>
      <c r="C730" s="15">
        <v>2014</v>
      </c>
      <c r="D730" s="15">
        <v>2014</v>
      </c>
      <c r="E730" s="15">
        <v>4</v>
      </c>
      <c r="F730" s="15">
        <v>0</v>
      </c>
      <c r="G730" s="15">
        <v>0</v>
      </c>
      <c r="H730" s="15" t="s">
        <v>568</v>
      </c>
      <c r="I730" s="15">
        <v>251</v>
      </c>
      <c r="J730" s="15" t="s">
        <v>113</v>
      </c>
      <c r="K730" s="15" t="s">
        <v>583</v>
      </c>
      <c r="L730" s="15">
        <v>360</v>
      </c>
      <c r="M730" s="15" t="s">
        <v>578</v>
      </c>
      <c r="N730" s="15" t="s">
        <v>579</v>
      </c>
      <c r="O730" s="15">
        <v>0</v>
      </c>
      <c r="P730" s="15" t="s">
        <v>177</v>
      </c>
      <c r="Q730" s="15" t="s">
        <v>514</v>
      </c>
      <c r="R730" s="15" t="s">
        <v>515</v>
      </c>
      <c r="S730" s="15" t="s">
        <v>516</v>
      </c>
      <c r="T730" s="15">
        <v>0</v>
      </c>
      <c r="U730" s="15" t="s">
        <v>517</v>
      </c>
      <c r="V730" s="15">
        <v>2523</v>
      </c>
      <c r="W730" s="15" t="s">
        <v>518</v>
      </c>
      <c r="X730" s="15">
        <v>8</v>
      </c>
      <c r="Y730" s="15" t="s">
        <v>519</v>
      </c>
      <c r="Z730" s="15">
        <v>1931450</v>
      </c>
      <c r="AA730" s="15">
        <v>-1</v>
      </c>
      <c r="AB730" s="15" t="s">
        <v>129</v>
      </c>
      <c r="AD730" s="15">
        <v>1931450</v>
      </c>
      <c r="AF730" s="15">
        <v>228939</v>
      </c>
      <c r="AG730" s="15">
        <v>228939</v>
      </c>
      <c r="AI730" s="15">
        <v>0</v>
      </c>
    </row>
    <row r="731" spans="1:35">
      <c r="A731" s="15" t="s">
        <v>594</v>
      </c>
      <c r="B731" s="15">
        <v>2014</v>
      </c>
      <c r="C731" s="15">
        <v>2014</v>
      </c>
      <c r="D731" s="15">
        <v>2014</v>
      </c>
      <c r="E731" s="15">
        <v>4</v>
      </c>
      <c r="F731" s="15">
        <v>0</v>
      </c>
      <c r="G731" s="15">
        <v>0</v>
      </c>
      <c r="H731" s="15" t="s">
        <v>568</v>
      </c>
      <c r="I731" s="15">
        <v>251</v>
      </c>
      <c r="J731" s="15" t="s">
        <v>113</v>
      </c>
      <c r="K731" s="15" t="s">
        <v>583</v>
      </c>
      <c r="L731" s="15">
        <v>704</v>
      </c>
      <c r="M731" s="15" t="s">
        <v>570</v>
      </c>
      <c r="N731" s="15" t="s">
        <v>571</v>
      </c>
      <c r="O731" s="15">
        <v>0</v>
      </c>
      <c r="P731" s="15" t="s">
        <v>177</v>
      </c>
      <c r="Q731" s="15" t="s">
        <v>514</v>
      </c>
      <c r="R731" s="15" t="s">
        <v>515</v>
      </c>
      <c r="S731" s="15" t="s">
        <v>516</v>
      </c>
      <c r="T731" s="15">
        <v>0</v>
      </c>
      <c r="U731" s="15" t="s">
        <v>517</v>
      </c>
      <c r="V731" s="15">
        <v>2523</v>
      </c>
      <c r="W731" s="15" t="s">
        <v>518</v>
      </c>
      <c r="X731" s="15">
        <v>8</v>
      </c>
      <c r="Y731" s="15" t="s">
        <v>519</v>
      </c>
      <c r="Z731" s="15">
        <v>234022913</v>
      </c>
      <c r="AA731" s="15">
        <v>-1</v>
      </c>
      <c r="AB731" s="15" t="s">
        <v>129</v>
      </c>
      <c r="AD731" s="15">
        <v>234022913</v>
      </c>
      <c r="AF731" s="15">
        <v>21353691</v>
      </c>
      <c r="AG731" s="15">
        <v>21353691</v>
      </c>
      <c r="AI731" s="15">
        <v>0</v>
      </c>
    </row>
    <row r="732" spans="1:35">
      <c r="A732" s="15" t="s">
        <v>594</v>
      </c>
      <c r="B732" s="15">
        <v>2014</v>
      </c>
      <c r="C732" s="15">
        <v>2014</v>
      </c>
      <c r="D732" s="15">
        <v>2014</v>
      </c>
      <c r="E732" s="15">
        <v>4</v>
      </c>
      <c r="F732" s="15">
        <v>0</v>
      </c>
      <c r="G732" s="15">
        <v>0</v>
      </c>
      <c r="H732" s="15" t="s">
        <v>568</v>
      </c>
      <c r="I732" s="15">
        <v>251</v>
      </c>
      <c r="J732" s="15" t="s">
        <v>113</v>
      </c>
      <c r="K732" s="15" t="s">
        <v>583</v>
      </c>
      <c r="L732" s="15">
        <v>422</v>
      </c>
      <c r="M732" s="15" t="s">
        <v>451</v>
      </c>
      <c r="N732" s="15" t="s">
        <v>696</v>
      </c>
      <c r="O732" s="15">
        <v>0</v>
      </c>
      <c r="P732" s="15" t="s">
        <v>177</v>
      </c>
      <c r="Q732" s="15" t="s">
        <v>514</v>
      </c>
      <c r="R732" s="15" t="s">
        <v>515</v>
      </c>
      <c r="S732" s="15" t="s">
        <v>516</v>
      </c>
      <c r="T732" s="15">
        <v>0</v>
      </c>
      <c r="U732" s="15" t="s">
        <v>517</v>
      </c>
      <c r="V732" s="15">
        <v>2523</v>
      </c>
      <c r="W732" s="15" t="s">
        <v>518</v>
      </c>
      <c r="X732" s="15">
        <v>8</v>
      </c>
      <c r="Y732" s="15" t="s">
        <v>519</v>
      </c>
      <c r="Z732" s="15">
        <v>80</v>
      </c>
      <c r="AA732" s="15">
        <v>-1</v>
      </c>
      <c r="AB732" s="15" t="s">
        <v>129</v>
      </c>
      <c r="AD732" s="15">
        <v>80</v>
      </c>
      <c r="AF732" s="15">
        <v>293</v>
      </c>
      <c r="AG732" s="15">
        <v>293</v>
      </c>
      <c r="AI732" s="15">
        <v>0</v>
      </c>
    </row>
    <row r="733" spans="1:35">
      <c r="A733" s="15" t="s">
        <v>594</v>
      </c>
      <c r="B733" s="15">
        <v>2014</v>
      </c>
      <c r="C733" s="15">
        <v>2014</v>
      </c>
      <c r="D733" s="15">
        <v>2014</v>
      </c>
      <c r="E733" s="15">
        <v>4</v>
      </c>
      <c r="F733" s="15">
        <v>0</v>
      </c>
      <c r="G733" s="15">
        <v>0</v>
      </c>
      <c r="H733" s="15" t="s">
        <v>568</v>
      </c>
      <c r="I733" s="15">
        <v>251</v>
      </c>
      <c r="J733" s="15" t="s">
        <v>113</v>
      </c>
      <c r="K733" s="15" t="s">
        <v>583</v>
      </c>
      <c r="L733" s="15">
        <v>124</v>
      </c>
      <c r="M733" s="15" t="s">
        <v>542</v>
      </c>
      <c r="N733" s="15" t="s">
        <v>543</v>
      </c>
      <c r="O733" s="15">
        <v>0</v>
      </c>
      <c r="P733" s="15" t="s">
        <v>177</v>
      </c>
      <c r="Q733" s="15" t="s">
        <v>514</v>
      </c>
      <c r="R733" s="15" t="s">
        <v>515</v>
      </c>
      <c r="S733" s="15" t="s">
        <v>516</v>
      </c>
      <c r="T733" s="15">
        <v>0</v>
      </c>
      <c r="U733" s="15" t="s">
        <v>517</v>
      </c>
      <c r="V733" s="15">
        <v>2523</v>
      </c>
      <c r="W733" s="15" t="s">
        <v>518</v>
      </c>
      <c r="X733" s="15">
        <v>8</v>
      </c>
      <c r="Y733" s="15" t="s">
        <v>519</v>
      </c>
      <c r="Z733" s="15">
        <v>785</v>
      </c>
      <c r="AA733" s="15">
        <v>-1</v>
      </c>
      <c r="AB733" s="15" t="s">
        <v>129</v>
      </c>
      <c r="AD733" s="15">
        <v>785</v>
      </c>
      <c r="AF733" s="15">
        <v>1220</v>
      </c>
      <c r="AG733" s="15">
        <v>1220</v>
      </c>
      <c r="AI733" s="15">
        <v>0</v>
      </c>
    </row>
    <row r="734" spans="1:35">
      <c r="A734" s="15" t="s">
        <v>594</v>
      </c>
      <c r="B734" s="15">
        <v>2014</v>
      </c>
      <c r="C734" s="15">
        <v>2014</v>
      </c>
      <c r="D734" s="15">
        <v>2014</v>
      </c>
      <c r="E734" s="15">
        <v>4</v>
      </c>
      <c r="F734" s="15">
        <v>0</v>
      </c>
      <c r="G734" s="15">
        <v>0</v>
      </c>
      <c r="H734" s="15" t="s">
        <v>568</v>
      </c>
      <c r="I734" s="15">
        <v>251</v>
      </c>
      <c r="J734" s="15" t="s">
        <v>113</v>
      </c>
      <c r="K734" s="15" t="s">
        <v>583</v>
      </c>
      <c r="L734" s="15">
        <v>504</v>
      </c>
      <c r="M734" s="15" t="s">
        <v>686</v>
      </c>
      <c r="N734" s="15" t="s">
        <v>687</v>
      </c>
      <c r="O734" s="15">
        <v>0</v>
      </c>
      <c r="P734" s="15" t="s">
        <v>177</v>
      </c>
      <c r="Q734" s="15" t="s">
        <v>514</v>
      </c>
      <c r="R734" s="15" t="s">
        <v>515</v>
      </c>
      <c r="S734" s="15" t="s">
        <v>516</v>
      </c>
      <c r="T734" s="15">
        <v>0</v>
      </c>
      <c r="U734" s="15" t="s">
        <v>517</v>
      </c>
      <c r="V734" s="15">
        <v>2523</v>
      </c>
      <c r="W734" s="15" t="s">
        <v>518</v>
      </c>
      <c r="X734" s="15">
        <v>8</v>
      </c>
      <c r="Y734" s="15" t="s">
        <v>519</v>
      </c>
      <c r="Z734" s="15">
        <v>141</v>
      </c>
      <c r="AA734" s="15">
        <v>-1</v>
      </c>
      <c r="AB734" s="15" t="s">
        <v>129</v>
      </c>
      <c r="AD734" s="15">
        <v>141</v>
      </c>
      <c r="AF734" s="15">
        <v>1250</v>
      </c>
      <c r="AG734" s="15">
        <v>1250</v>
      </c>
      <c r="AI734" s="15">
        <v>0</v>
      </c>
    </row>
    <row r="735" spans="1:35">
      <c r="A735" s="15" t="s">
        <v>594</v>
      </c>
      <c r="B735" s="15">
        <v>2014</v>
      </c>
      <c r="C735" s="15">
        <v>2014</v>
      </c>
      <c r="D735" s="15">
        <v>2014</v>
      </c>
      <c r="E735" s="15">
        <v>4</v>
      </c>
      <c r="F735" s="15">
        <v>0</v>
      </c>
      <c r="G735" s="15">
        <v>0</v>
      </c>
      <c r="H735" s="15" t="s">
        <v>568</v>
      </c>
      <c r="I735" s="15">
        <v>251</v>
      </c>
      <c r="J735" s="15" t="s">
        <v>113</v>
      </c>
      <c r="K735" s="15" t="s">
        <v>583</v>
      </c>
      <c r="L735" s="15">
        <v>788</v>
      </c>
      <c r="M735" s="15" t="s">
        <v>729</v>
      </c>
      <c r="N735" s="15" t="s">
        <v>730</v>
      </c>
      <c r="O735" s="15">
        <v>0</v>
      </c>
      <c r="P735" s="15" t="s">
        <v>177</v>
      </c>
      <c r="Q735" s="15" t="s">
        <v>514</v>
      </c>
      <c r="R735" s="15" t="s">
        <v>515</v>
      </c>
      <c r="S735" s="15" t="s">
        <v>516</v>
      </c>
      <c r="T735" s="15">
        <v>0</v>
      </c>
      <c r="U735" s="15" t="s">
        <v>517</v>
      </c>
      <c r="V735" s="15">
        <v>2523</v>
      </c>
      <c r="W735" s="15" t="s">
        <v>518</v>
      </c>
      <c r="X735" s="15">
        <v>8</v>
      </c>
      <c r="Y735" s="15" t="s">
        <v>519</v>
      </c>
      <c r="Z735" s="15">
        <v>14951110</v>
      </c>
      <c r="AA735" s="15">
        <v>-1</v>
      </c>
      <c r="AB735" s="15" t="s">
        <v>129</v>
      </c>
      <c r="AD735" s="15">
        <v>14951110</v>
      </c>
      <c r="AF735" s="15">
        <v>2283462</v>
      </c>
      <c r="AG735" s="15">
        <v>2283462</v>
      </c>
      <c r="AI735" s="15">
        <v>0</v>
      </c>
    </row>
    <row r="736" spans="1:35">
      <c r="A736" s="15" t="s">
        <v>594</v>
      </c>
      <c r="B736" s="15">
        <v>2014</v>
      </c>
      <c r="C736" s="15">
        <v>2014</v>
      </c>
      <c r="D736" s="15">
        <v>2014</v>
      </c>
      <c r="E736" s="15">
        <v>4</v>
      </c>
      <c r="F736" s="15">
        <v>0</v>
      </c>
      <c r="G736" s="15">
        <v>0</v>
      </c>
      <c r="H736" s="15" t="s">
        <v>568</v>
      </c>
      <c r="I736" s="15">
        <v>251</v>
      </c>
      <c r="J736" s="15" t="s">
        <v>113</v>
      </c>
      <c r="K736" s="15" t="s">
        <v>583</v>
      </c>
      <c r="L736" s="15">
        <v>372</v>
      </c>
      <c r="M736" s="15" t="s">
        <v>676</v>
      </c>
      <c r="N736" s="15" t="s">
        <v>677</v>
      </c>
      <c r="O736" s="15">
        <v>0</v>
      </c>
      <c r="P736" s="15" t="s">
        <v>177</v>
      </c>
      <c r="Q736" s="15" t="s">
        <v>514</v>
      </c>
      <c r="R736" s="15" t="s">
        <v>515</v>
      </c>
      <c r="S736" s="15" t="s">
        <v>516</v>
      </c>
      <c r="T736" s="15">
        <v>0</v>
      </c>
      <c r="U736" s="15" t="s">
        <v>517</v>
      </c>
      <c r="V736" s="15">
        <v>2523</v>
      </c>
      <c r="W736" s="15" t="s">
        <v>518</v>
      </c>
      <c r="X736" s="15">
        <v>8</v>
      </c>
      <c r="Y736" s="15" t="s">
        <v>519</v>
      </c>
      <c r="Z736" s="15">
        <v>1716620</v>
      </c>
      <c r="AA736" s="15">
        <v>-1</v>
      </c>
      <c r="AB736" s="15" t="s">
        <v>129</v>
      </c>
      <c r="AD736" s="15">
        <v>1716620</v>
      </c>
      <c r="AF736" s="15">
        <v>327076</v>
      </c>
      <c r="AG736" s="15">
        <v>327076</v>
      </c>
      <c r="AI736" s="15">
        <v>0</v>
      </c>
    </row>
    <row r="737" spans="1:35">
      <c r="A737" s="15" t="s">
        <v>594</v>
      </c>
      <c r="B737" s="15">
        <v>2014</v>
      </c>
      <c r="C737" s="15">
        <v>2014</v>
      </c>
      <c r="D737" s="15">
        <v>2014</v>
      </c>
      <c r="E737" s="15">
        <v>4</v>
      </c>
      <c r="F737" s="15">
        <v>0</v>
      </c>
      <c r="G737" s="15">
        <v>0</v>
      </c>
      <c r="H737" s="15" t="s">
        <v>568</v>
      </c>
      <c r="I737" s="15">
        <v>251</v>
      </c>
      <c r="J737" s="15" t="s">
        <v>113</v>
      </c>
      <c r="K737" s="15" t="s">
        <v>583</v>
      </c>
      <c r="L737" s="15">
        <v>442</v>
      </c>
      <c r="M737" s="15" t="s">
        <v>688</v>
      </c>
      <c r="N737" s="15" t="s">
        <v>689</v>
      </c>
      <c r="O737" s="15">
        <v>0</v>
      </c>
      <c r="P737" s="15" t="s">
        <v>177</v>
      </c>
      <c r="Q737" s="15" t="s">
        <v>514</v>
      </c>
      <c r="R737" s="15" t="s">
        <v>515</v>
      </c>
      <c r="S737" s="15" t="s">
        <v>516</v>
      </c>
      <c r="T737" s="15">
        <v>0</v>
      </c>
      <c r="U737" s="15" t="s">
        <v>517</v>
      </c>
      <c r="V737" s="15">
        <v>2523</v>
      </c>
      <c r="W737" s="15" t="s">
        <v>518</v>
      </c>
      <c r="X737" s="15">
        <v>8</v>
      </c>
      <c r="Y737" s="15" t="s">
        <v>519</v>
      </c>
      <c r="Z737" s="15">
        <v>351994576</v>
      </c>
      <c r="AA737" s="15">
        <v>-1</v>
      </c>
      <c r="AB737" s="15" t="s">
        <v>129</v>
      </c>
      <c r="AD737" s="15">
        <v>351994576</v>
      </c>
      <c r="AF737" s="15">
        <v>43162585</v>
      </c>
      <c r="AG737" s="15">
        <v>43162585</v>
      </c>
      <c r="AI737" s="15">
        <v>0</v>
      </c>
    </row>
    <row r="738" spans="1:35">
      <c r="A738" s="15" t="s">
        <v>594</v>
      </c>
      <c r="B738" s="15">
        <v>2014</v>
      </c>
      <c r="C738" s="15">
        <v>2014</v>
      </c>
      <c r="D738" s="15">
        <v>2014</v>
      </c>
      <c r="E738" s="15">
        <v>4</v>
      </c>
      <c r="F738" s="15">
        <v>0</v>
      </c>
      <c r="G738" s="15">
        <v>0</v>
      </c>
      <c r="H738" s="15" t="s">
        <v>568</v>
      </c>
      <c r="I738" s="15">
        <v>251</v>
      </c>
      <c r="J738" s="15" t="s">
        <v>113</v>
      </c>
      <c r="K738" s="15" t="s">
        <v>583</v>
      </c>
      <c r="L738" s="15">
        <v>899</v>
      </c>
      <c r="M738" s="15" t="s">
        <v>520</v>
      </c>
      <c r="N738" s="15" t="s">
        <v>521</v>
      </c>
      <c r="O738" s="15">
        <v>0</v>
      </c>
      <c r="P738" s="15" t="s">
        <v>177</v>
      </c>
      <c r="Q738" s="15" t="s">
        <v>514</v>
      </c>
      <c r="R738" s="15" t="s">
        <v>515</v>
      </c>
      <c r="S738" s="15" t="s">
        <v>516</v>
      </c>
      <c r="T738" s="15">
        <v>0</v>
      </c>
      <c r="U738" s="15" t="s">
        <v>517</v>
      </c>
      <c r="V738" s="15">
        <v>2523</v>
      </c>
      <c r="W738" s="15" t="s">
        <v>518</v>
      </c>
      <c r="X738" s="15">
        <v>8</v>
      </c>
      <c r="Y738" s="15" t="s">
        <v>519</v>
      </c>
      <c r="Z738" s="15">
        <v>141222</v>
      </c>
      <c r="AA738" s="15">
        <v>-1</v>
      </c>
      <c r="AB738" s="15" t="s">
        <v>129</v>
      </c>
      <c r="AD738" s="15">
        <v>141222</v>
      </c>
      <c r="AF738" s="15">
        <v>37881</v>
      </c>
      <c r="AG738" s="15">
        <v>37881</v>
      </c>
      <c r="AI738" s="15">
        <v>0</v>
      </c>
    </row>
    <row r="739" spans="1:35">
      <c r="A739" s="15" t="s">
        <v>594</v>
      </c>
      <c r="B739" s="15">
        <v>2014</v>
      </c>
      <c r="C739" s="15">
        <v>2014</v>
      </c>
      <c r="D739" s="15">
        <v>2014</v>
      </c>
      <c r="E739" s="15">
        <v>4</v>
      </c>
      <c r="F739" s="15">
        <v>0</v>
      </c>
      <c r="G739" s="15">
        <v>0</v>
      </c>
      <c r="H739" s="15" t="s">
        <v>568</v>
      </c>
      <c r="I739" s="15">
        <v>251</v>
      </c>
      <c r="J739" s="15" t="s">
        <v>113</v>
      </c>
      <c r="K739" s="15" t="s">
        <v>583</v>
      </c>
      <c r="L739" s="15">
        <v>0</v>
      </c>
      <c r="M739" s="15" t="s">
        <v>177</v>
      </c>
      <c r="N739" s="15" t="s">
        <v>514</v>
      </c>
      <c r="O739" s="15">
        <v>0</v>
      </c>
      <c r="P739" s="15" t="s">
        <v>177</v>
      </c>
      <c r="Q739" s="15" t="s">
        <v>514</v>
      </c>
      <c r="R739" s="15" t="s">
        <v>515</v>
      </c>
      <c r="S739" s="15" t="s">
        <v>516</v>
      </c>
      <c r="T739" s="15">
        <v>0</v>
      </c>
      <c r="U739" s="15" t="s">
        <v>517</v>
      </c>
      <c r="V739" s="15">
        <v>2523</v>
      </c>
      <c r="W739" s="15" t="s">
        <v>518</v>
      </c>
      <c r="X739" s="15">
        <v>8</v>
      </c>
      <c r="Y739" s="15" t="s">
        <v>519</v>
      </c>
      <c r="Z739" s="15">
        <v>4063668385</v>
      </c>
      <c r="AA739" s="15">
        <v>-1</v>
      </c>
      <c r="AB739" s="15" t="s">
        <v>129</v>
      </c>
      <c r="AD739" s="15">
        <v>4063668385</v>
      </c>
      <c r="AF739" s="15">
        <v>445653408</v>
      </c>
      <c r="AG739" s="15">
        <v>445653408</v>
      </c>
      <c r="AI739" s="15">
        <v>0</v>
      </c>
    </row>
    <row r="740" spans="1:35">
      <c r="A740" s="15" t="s">
        <v>594</v>
      </c>
      <c r="B740" s="15">
        <v>2014</v>
      </c>
      <c r="C740" s="15">
        <v>2014</v>
      </c>
      <c r="D740" s="15">
        <v>2014</v>
      </c>
      <c r="E740" s="15">
        <v>4</v>
      </c>
      <c r="F740" s="15">
        <v>0</v>
      </c>
      <c r="G740" s="15">
        <v>0</v>
      </c>
      <c r="H740" s="15" t="s">
        <v>568</v>
      </c>
      <c r="I740" s="15">
        <v>251</v>
      </c>
      <c r="J740" s="15" t="s">
        <v>113</v>
      </c>
      <c r="K740" s="15" t="s">
        <v>583</v>
      </c>
      <c r="L740" s="15">
        <v>392</v>
      </c>
      <c r="M740" s="15" t="s">
        <v>223</v>
      </c>
      <c r="N740" s="15" t="s">
        <v>584</v>
      </c>
      <c r="O740" s="15">
        <v>0</v>
      </c>
      <c r="P740" s="15" t="s">
        <v>177</v>
      </c>
      <c r="Q740" s="15" t="s">
        <v>514</v>
      </c>
      <c r="R740" s="15" t="s">
        <v>515</v>
      </c>
      <c r="S740" s="15" t="s">
        <v>516</v>
      </c>
      <c r="T740" s="15">
        <v>0</v>
      </c>
      <c r="U740" s="15" t="s">
        <v>517</v>
      </c>
      <c r="V740" s="15">
        <v>2523</v>
      </c>
      <c r="W740" s="15" t="s">
        <v>518</v>
      </c>
      <c r="X740" s="15">
        <v>8</v>
      </c>
      <c r="Y740" s="15" t="s">
        <v>519</v>
      </c>
      <c r="Z740" s="15">
        <v>500300</v>
      </c>
      <c r="AA740" s="15">
        <v>-1</v>
      </c>
      <c r="AB740" s="15" t="s">
        <v>129</v>
      </c>
      <c r="AD740" s="15">
        <v>500300</v>
      </c>
      <c r="AF740" s="15">
        <v>454750</v>
      </c>
      <c r="AG740" s="15">
        <v>454750</v>
      </c>
      <c r="AI740" s="15">
        <v>0</v>
      </c>
    </row>
    <row r="741" spans="1:35">
      <c r="A741" s="15" t="s">
        <v>594</v>
      </c>
      <c r="B741" s="15">
        <v>2014</v>
      </c>
      <c r="C741" s="15">
        <v>2014</v>
      </c>
      <c r="D741" s="15">
        <v>2014</v>
      </c>
      <c r="E741" s="15">
        <v>4</v>
      </c>
      <c r="F741" s="15">
        <v>0</v>
      </c>
      <c r="G741" s="15">
        <v>0</v>
      </c>
      <c r="H741" s="15" t="s">
        <v>568</v>
      </c>
      <c r="I741" s="15">
        <v>251</v>
      </c>
      <c r="J741" s="15" t="s">
        <v>113</v>
      </c>
      <c r="K741" s="15" t="s">
        <v>583</v>
      </c>
      <c r="L741" s="15">
        <v>208</v>
      </c>
      <c r="M741" s="15" t="s">
        <v>195</v>
      </c>
      <c r="N741" s="15" t="s">
        <v>572</v>
      </c>
      <c r="O741" s="15">
        <v>0</v>
      </c>
      <c r="P741" s="15" t="s">
        <v>177</v>
      </c>
      <c r="Q741" s="15" t="s">
        <v>514</v>
      </c>
      <c r="R741" s="15" t="s">
        <v>515</v>
      </c>
      <c r="S741" s="15" t="s">
        <v>516</v>
      </c>
      <c r="T741" s="15">
        <v>0</v>
      </c>
      <c r="U741" s="15" t="s">
        <v>517</v>
      </c>
      <c r="V741" s="15">
        <v>2523</v>
      </c>
      <c r="W741" s="15" t="s">
        <v>518</v>
      </c>
      <c r="X741" s="15">
        <v>8</v>
      </c>
      <c r="Y741" s="15" t="s">
        <v>519</v>
      </c>
      <c r="Z741" s="15">
        <v>5752009</v>
      </c>
      <c r="AA741" s="15">
        <v>-1</v>
      </c>
      <c r="AB741" s="15" t="s">
        <v>129</v>
      </c>
      <c r="AD741" s="15">
        <v>5752009</v>
      </c>
      <c r="AF741" s="15">
        <v>1035046</v>
      </c>
      <c r="AG741" s="15">
        <v>1035046</v>
      </c>
      <c r="AI741" s="15">
        <v>0</v>
      </c>
    </row>
    <row r="742" spans="1:35">
      <c r="A742" s="15" t="s">
        <v>594</v>
      </c>
      <c r="B742" s="15">
        <v>2014</v>
      </c>
      <c r="C742" s="15">
        <v>2014</v>
      </c>
      <c r="D742" s="15">
        <v>2014</v>
      </c>
      <c r="E742" s="15">
        <v>4</v>
      </c>
      <c r="F742" s="15">
        <v>0</v>
      </c>
      <c r="G742" s="15">
        <v>0</v>
      </c>
      <c r="H742" s="15" t="s">
        <v>568</v>
      </c>
      <c r="I742" s="15">
        <v>251</v>
      </c>
      <c r="J742" s="15" t="s">
        <v>113</v>
      </c>
      <c r="K742" s="15" t="s">
        <v>583</v>
      </c>
      <c r="L742" s="15">
        <v>792</v>
      </c>
      <c r="M742" s="15" t="s">
        <v>217</v>
      </c>
      <c r="N742" s="15" t="s">
        <v>573</v>
      </c>
      <c r="O742" s="15">
        <v>0</v>
      </c>
      <c r="P742" s="15" t="s">
        <v>177</v>
      </c>
      <c r="Q742" s="15" t="s">
        <v>514</v>
      </c>
      <c r="R742" s="15" t="s">
        <v>515</v>
      </c>
      <c r="S742" s="15" t="s">
        <v>516</v>
      </c>
      <c r="T742" s="15">
        <v>0</v>
      </c>
      <c r="U742" s="15" t="s">
        <v>517</v>
      </c>
      <c r="V742" s="15">
        <v>2523</v>
      </c>
      <c r="W742" s="15" t="s">
        <v>518</v>
      </c>
      <c r="X742" s="15">
        <v>8</v>
      </c>
      <c r="Y742" s="15" t="s">
        <v>519</v>
      </c>
      <c r="Z742" s="15">
        <v>47038223</v>
      </c>
      <c r="AA742" s="15">
        <v>-1</v>
      </c>
      <c r="AB742" s="15" t="s">
        <v>129</v>
      </c>
      <c r="AD742" s="15">
        <v>47038223</v>
      </c>
      <c r="AF742" s="15">
        <v>2986188</v>
      </c>
      <c r="AG742" s="15">
        <v>2986188</v>
      </c>
      <c r="AI742" s="15">
        <v>0</v>
      </c>
    </row>
    <row r="743" spans="1:35">
      <c r="A743" s="15" t="s">
        <v>594</v>
      </c>
      <c r="B743" s="15">
        <v>2014</v>
      </c>
      <c r="C743" s="15">
        <v>2014</v>
      </c>
      <c r="D743" s="15">
        <v>2014</v>
      </c>
      <c r="E743" s="15">
        <v>4</v>
      </c>
      <c r="F743" s="15">
        <v>0</v>
      </c>
      <c r="G743" s="15">
        <v>0</v>
      </c>
      <c r="H743" s="15" t="s">
        <v>568</v>
      </c>
      <c r="I743" s="15">
        <v>251</v>
      </c>
      <c r="J743" s="15" t="s">
        <v>113</v>
      </c>
      <c r="K743" s="15" t="s">
        <v>583</v>
      </c>
      <c r="L743" s="15">
        <v>757</v>
      </c>
      <c r="M743" s="15" t="s">
        <v>597</v>
      </c>
      <c r="N743" s="15" t="s">
        <v>598</v>
      </c>
      <c r="O743" s="15">
        <v>0</v>
      </c>
      <c r="P743" s="15" t="s">
        <v>177</v>
      </c>
      <c r="Q743" s="15" t="s">
        <v>514</v>
      </c>
      <c r="R743" s="15" t="s">
        <v>515</v>
      </c>
      <c r="S743" s="15" t="s">
        <v>516</v>
      </c>
      <c r="T743" s="15">
        <v>0</v>
      </c>
      <c r="U743" s="15" t="s">
        <v>517</v>
      </c>
      <c r="V743" s="15">
        <v>2523</v>
      </c>
      <c r="W743" s="15" t="s">
        <v>518</v>
      </c>
      <c r="X743" s="15">
        <v>8</v>
      </c>
      <c r="Y743" s="15" t="s">
        <v>519</v>
      </c>
      <c r="Z743" s="15">
        <v>17419346</v>
      </c>
      <c r="AA743" s="15">
        <v>-1</v>
      </c>
      <c r="AB743" s="15" t="s">
        <v>129</v>
      </c>
      <c r="AD743" s="15">
        <v>17419346</v>
      </c>
      <c r="AF743" s="15">
        <v>1097402</v>
      </c>
      <c r="AG743" s="15">
        <v>1097402</v>
      </c>
      <c r="AI743" s="15">
        <v>0</v>
      </c>
    </row>
    <row r="744" spans="1:35">
      <c r="A744" s="15" t="s">
        <v>594</v>
      </c>
      <c r="B744" s="15">
        <v>2014</v>
      </c>
      <c r="C744" s="15">
        <v>2014</v>
      </c>
      <c r="D744" s="15">
        <v>2014</v>
      </c>
      <c r="E744" s="15">
        <v>4</v>
      </c>
      <c r="F744" s="15">
        <v>0</v>
      </c>
      <c r="G744" s="15">
        <v>0</v>
      </c>
      <c r="H744" s="15" t="s">
        <v>568</v>
      </c>
      <c r="I744" s="15">
        <v>251</v>
      </c>
      <c r="J744" s="15" t="s">
        <v>113</v>
      </c>
      <c r="K744" s="15" t="s">
        <v>583</v>
      </c>
      <c r="L744" s="15">
        <v>40</v>
      </c>
      <c r="M744" s="15" t="s">
        <v>690</v>
      </c>
      <c r="N744" s="15" t="s">
        <v>691</v>
      </c>
      <c r="O744" s="15">
        <v>0</v>
      </c>
      <c r="P744" s="15" t="s">
        <v>177</v>
      </c>
      <c r="Q744" s="15" t="s">
        <v>514</v>
      </c>
      <c r="R744" s="15" t="s">
        <v>515</v>
      </c>
      <c r="S744" s="15" t="s">
        <v>516</v>
      </c>
      <c r="T744" s="15">
        <v>0</v>
      </c>
      <c r="U744" s="15" t="s">
        <v>517</v>
      </c>
      <c r="V744" s="15">
        <v>2523</v>
      </c>
      <c r="W744" s="15" t="s">
        <v>518</v>
      </c>
      <c r="X744" s="15">
        <v>8</v>
      </c>
      <c r="Y744" s="15" t="s">
        <v>519</v>
      </c>
      <c r="Z744" s="15">
        <v>8352</v>
      </c>
      <c r="AA744" s="15">
        <v>-1</v>
      </c>
      <c r="AB744" s="15" t="s">
        <v>129</v>
      </c>
      <c r="AD744" s="15">
        <v>8352</v>
      </c>
      <c r="AF744" s="15">
        <v>9267</v>
      </c>
      <c r="AG744" s="15">
        <v>9267</v>
      </c>
      <c r="AI744" s="15">
        <v>0</v>
      </c>
    </row>
    <row r="745" spans="1:35">
      <c r="A745" s="15" t="s">
        <v>594</v>
      </c>
      <c r="B745" s="15">
        <v>2014</v>
      </c>
      <c r="C745" s="15">
        <v>2014</v>
      </c>
      <c r="D745" s="15">
        <v>2014</v>
      </c>
      <c r="E745" s="15">
        <v>4</v>
      </c>
      <c r="F745" s="15">
        <v>0</v>
      </c>
      <c r="G745" s="15">
        <v>0</v>
      </c>
      <c r="H745" s="15" t="s">
        <v>568</v>
      </c>
      <c r="I745" s="15">
        <v>251</v>
      </c>
      <c r="J745" s="15" t="s">
        <v>113</v>
      </c>
      <c r="K745" s="15" t="s">
        <v>583</v>
      </c>
      <c r="L745" s="15">
        <v>620</v>
      </c>
      <c r="M745" s="15" t="s">
        <v>603</v>
      </c>
      <c r="N745" s="15" t="s">
        <v>604</v>
      </c>
      <c r="O745" s="15">
        <v>0</v>
      </c>
      <c r="P745" s="15" t="s">
        <v>177</v>
      </c>
      <c r="Q745" s="15" t="s">
        <v>514</v>
      </c>
      <c r="R745" s="15" t="s">
        <v>515</v>
      </c>
      <c r="S745" s="15" t="s">
        <v>516</v>
      </c>
      <c r="T745" s="15">
        <v>0</v>
      </c>
      <c r="U745" s="15" t="s">
        <v>517</v>
      </c>
      <c r="V745" s="15">
        <v>2523</v>
      </c>
      <c r="W745" s="15" t="s">
        <v>518</v>
      </c>
      <c r="X745" s="15">
        <v>8</v>
      </c>
      <c r="Y745" s="15" t="s">
        <v>519</v>
      </c>
      <c r="Z745" s="15">
        <v>12598850</v>
      </c>
      <c r="AA745" s="15">
        <v>-1</v>
      </c>
      <c r="AB745" s="15" t="s">
        <v>129</v>
      </c>
      <c r="AD745" s="15">
        <v>12598850</v>
      </c>
      <c r="AF745" s="15">
        <v>2711647</v>
      </c>
      <c r="AG745" s="15">
        <v>2711647</v>
      </c>
      <c r="AI745" s="15">
        <v>0</v>
      </c>
    </row>
    <row r="746" spans="1:35">
      <c r="A746" s="15" t="s">
        <v>594</v>
      </c>
      <c r="B746" s="15">
        <v>2014</v>
      </c>
      <c r="C746" s="15">
        <v>2014</v>
      </c>
      <c r="D746" s="15">
        <v>2014</v>
      </c>
      <c r="E746" s="15">
        <v>4</v>
      </c>
      <c r="F746" s="15">
        <v>0</v>
      </c>
      <c r="G746" s="15">
        <v>0</v>
      </c>
      <c r="H746" s="15" t="s">
        <v>568</v>
      </c>
      <c r="I746" s="15">
        <v>251</v>
      </c>
      <c r="J746" s="15" t="s">
        <v>113</v>
      </c>
      <c r="K746" s="15" t="s">
        <v>583</v>
      </c>
      <c r="L746" s="15">
        <v>76</v>
      </c>
      <c r="M746" s="15" t="s">
        <v>538</v>
      </c>
      <c r="N746" s="15" t="s">
        <v>539</v>
      </c>
      <c r="O746" s="15">
        <v>0</v>
      </c>
      <c r="P746" s="15" t="s">
        <v>177</v>
      </c>
      <c r="Q746" s="15" t="s">
        <v>514</v>
      </c>
      <c r="R746" s="15" t="s">
        <v>515</v>
      </c>
      <c r="S746" s="15" t="s">
        <v>516</v>
      </c>
      <c r="T746" s="15">
        <v>0</v>
      </c>
      <c r="U746" s="15" t="s">
        <v>517</v>
      </c>
      <c r="V746" s="15">
        <v>2523</v>
      </c>
      <c r="W746" s="15" t="s">
        <v>518</v>
      </c>
      <c r="X746" s="15">
        <v>8</v>
      </c>
      <c r="Y746" s="15" t="s">
        <v>519</v>
      </c>
      <c r="Z746" s="15">
        <v>21</v>
      </c>
      <c r="AA746" s="15">
        <v>-1</v>
      </c>
      <c r="AB746" s="15" t="s">
        <v>129</v>
      </c>
      <c r="AD746" s="15">
        <v>21</v>
      </c>
      <c r="AF746" s="15">
        <v>386</v>
      </c>
      <c r="AG746" s="15">
        <v>386</v>
      </c>
      <c r="AI746" s="15">
        <v>0</v>
      </c>
    </row>
    <row r="747" spans="1:35">
      <c r="A747" s="15" t="s">
        <v>594</v>
      </c>
      <c r="B747" s="15">
        <v>2014</v>
      </c>
      <c r="C747" s="15">
        <v>2014</v>
      </c>
      <c r="D747" s="15">
        <v>2014</v>
      </c>
      <c r="E747" s="15">
        <v>4</v>
      </c>
      <c r="F747" s="15">
        <v>0</v>
      </c>
      <c r="G747" s="15">
        <v>0</v>
      </c>
      <c r="H747" s="15" t="s">
        <v>568</v>
      </c>
      <c r="I747" s="15">
        <v>251</v>
      </c>
      <c r="J747" s="15" t="s">
        <v>113</v>
      </c>
      <c r="K747" s="15" t="s">
        <v>583</v>
      </c>
      <c r="L747" s="15">
        <v>616</v>
      </c>
      <c r="M747" s="15" t="s">
        <v>692</v>
      </c>
      <c r="N747" s="15" t="s">
        <v>693</v>
      </c>
      <c r="O747" s="15">
        <v>0</v>
      </c>
      <c r="P747" s="15" t="s">
        <v>177</v>
      </c>
      <c r="Q747" s="15" t="s">
        <v>514</v>
      </c>
      <c r="R747" s="15" t="s">
        <v>515</v>
      </c>
      <c r="S747" s="15" t="s">
        <v>516</v>
      </c>
      <c r="T747" s="15">
        <v>0</v>
      </c>
      <c r="U747" s="15" t="s">
        <v>517</v>
      </c>
      <c r="V747" s="15">
        <v>2523</v>
      </c>
      <c r="W747" s="15" t="s">
        <v>518</v>
      </c>
      <c r="X747" s="15">
        <v>8</v>
      </c>
      <c r="Y747" s="15" t="s">
        <v>519</v>
      </c>
      <c r="Z747" s="15">
        <v>549500</v>
      </c>
      <c r="AA747" s="15">
        <v>-1</v>
      </c>
      <c r="AB747" s="15" t="s">
        <v>129</v>
      </c>
      <c r="AD747" s="15">
        <v>549500</v>
      </c>
      <c r="AF747" s="15">
        <v>575313</v>
      </c>
      <c r="AG747" s="15">
        <v>575313</v>
      </c>
      <c r="AI747" s="15">
        <v>0</v>
      </c>
    </row>
    <row r="748" spans="1:35">
      <c r="A748" s="15" t="s">
        <v>594</v>
      </c>
      <c r="B748" s="15">
        <v>2014</v>
      </c>
      <c r="C748" s="15">
        <v>2014</v>
      </c>
      <c r="D748" s="15">
        <v>2014</v>
      </c>
      <c r="E748" s="15">
        <v>4</v>
      </c>
      <c r="F748" s="15">
        <v>0</v>
      </c>
      <c r="G748" s="15">
        <v>0</v>
      </c>
      <c r="H748" s="15" t="s">
        <v>568</v>
      </c>
      <c r="I748" s="15">
        <v>251</v>
      </c>
      <c r="J748" s="15" t="s">
        <v>113</v>
      </c>
      <c r="K748" s="15" t="s">
        <v>583</v>
      </c>
      <c r="L748" s="15">
        <v>842</v>
      </c>
      <c r="M748" s="15" t="s">
        <v>593</v>
      </c>
      <c r="N748" s="15" t="s">
        <v>593</v>
      </c>
      <c r="O748" s="15">
        <v>0</v>
      </c>
      <c r="P748" s="15" t="s">
        <v>177</v>
      </c>
      <c r="Q748" s="15" t="s">
        <v>514</v>
      </c>
      <c r="R748" s="15" t="s">
        <v>515</v>
      </c>
      <c r="S748" s="15" t="s">
        <v>516</v>
      </c>
      <c r="T748" s="15">
        <v>0</v>
      </c>
      <c r="U748" s="15" t="s">
        <v>517</v>
      </c>
      <c r="V748" s="15">
        <v>2523</v>
      </c>
      <c r="W748" s="15" t="s">
        <v>518</v>
      </c>
      <c r="X748" s="15">
        <v>8</v>
      </c>
      <c r="Y748" s="15" t="s">
        <v>519</v>
      </c>
      <c r="Z748" s="15">
        <v>124655000</v>
      </c>
      <c r="AA748" s="15">
        <v>-1</v>
      </c>
      <c r="AB748" s="15" t="s">
        <v>129</v>
      </c>
      <c r="AD748" s="15">
        <v>124655000</v>
      </c>
      <c r="AF748" s="15">
        <v>13690055</v>
      </c>
      <c r="AG748" s="15">
        <v>13690055</v>
      </c>
      <c r="AI748" s="15">
        <v>0</v>
      </c>
    </row>
    <row r="749" spans="1:35">
      <c r="A749" s="15" t="s">
        <v>594</v>
      </c>
      <c r="B749" s="15">
        <v>2014</v>
      </c>
      <c r="C749" s="15">
        <v>2014</v>
      </c>
      <c r="D749" s="15">
        <v>2014</v>
      </c>
      <c r="E749" s="15">
        <v>4</v>
      </c>
      <c r="F749" s="15">
        <v>0</v>
      </c>
      <c r="G749" s="15">
        <v>0</v>
      </c>
      <c r="H749" s="15" t="s">
        <v>568</v>
      </c>
      <c r="I749" s="15">
        <v>251</v>
      </c>
      <c r="J749" s="15" t="s">
        <v>113</v>
      </c>
      <c r="K749" s="15" t="s">
        <v>583</v>
      </c>
      <c r="L749" s="15">
        <v>682</v>
      </c>
      <c r="M749" s="15" t="s">
        <v>707</v>
      </c>
      <c r="N749" s="15" t="s">
        <v>708</v>
      </c>
      <c r="O749" s="15">
        <v>0</v>
      </c>
      <c r="P749" s="15" t="s">
        <v>177</v>
      </c>
      <c r="Q749" s="15" t="s">
        <v>514</v>
      </c>
      <c r="R749" s="15" t="s">
        <v>515</v>
      </c>
      <c r="S749" s="15" t="s">
        <v>516</v>
      </c>
      <c r="T749" s="15">
        <v>0</v>
      </c>
      <c r="U749" s="15" t="s">
        <v>517</v>
      </c>
      <c r="V749" s="15">
        <v>2523</v>
      </c>
      <c r="W749" s="15" t="s">
        <v>518</v>
      </c>
      <c r="X749" s="15">
        <v>8</v>
      </c>
      <c r="Y749" s="15" t="s">
        <v>519</v>
      </c>
      <c r="Z749" s="15">
        <v>50</v>
      </c>
      <c r="AA749" s="15">
        <v>-1</v>
      </c>
      <c r="AB749" s="15" t="s">
        <v>129</v>
      </c>
      <c r="AD749" s="15">
        <v>50</v>
      </c>
      <c r="AF749" s="15">
        <v>220</v>
      </c>
      <c r="AG749" s="15">
        <v>220</v>
      </c>
      <c r="AI749" s="15">
        <v>0</v>
      </c>
    </row>
    <row r="750" spans="1:35">
      <c r="A750" s="15" t="s">
        <v>594</v>
      </c>
      <c r="B750" s="15">
        <v>2014</v>
      </c>
      <c r="C750" s="15">
        <v>2014</v>
      </c>
      <c r="D750" s="15">
        <v>2014</v>
      </c>
      <c r="E750" s="15">
        <v>4</v>
      </c>
      <c r="F750" s="15">
        <v>0</v>
      </c>
      <c r="G750" s="15">
        <v>0</v>
      </c>
      <c r="H750" s="15" t="s">
        <v>568</v>
      </c>
      <c r="I750" s="15">
        <v>251</v>
      </c>
      <c r="J750" s="15" t="s">
        <v>113</v>
      </c>
      <c r="K750" s="15" t="s">
        <v>583</v>
      </c>
      <c r="L750" s="15">
        <v>156</v>
      </c>
      <c r="M750" s="15" t="s">
        <v>183</v>
      </c>
      <c r="N750" s="15" t="s">
        <v>562</v>
      </c>
      <c r="O750" s="15">
        <v>0</v>
      </c>
      <c r="P750" s="15" t="s">
        <v>177</v>
      </c>
      <c r="Q750" s="15" t="s">
        <v>514</v>
      </c>
      <c r="R750" s="15" t="s">
        <v>515</v>
      </c>
      <c r="S750" s="15" t="s">
        <v>516</v>
      </c>
      <c r="T750" s="15">
        <v>0</v>
      </c>
      <c r="U750" s="15" t="s">
        <v>517</v>
      </c>
      <c r="V750" s="15">
        <v>2523</v>
      </c>
      <c r="W750" s="15" t="s">
        <v>518</v>
      </c>
      <c r="X750" s="15">
        <v>8</v>
      </c>
      <c r="Y750" s="15" t="s">
        <v>519</v>
      </c>
      <c r="Z750" s="15">
        <v>3566960</v>
      </c>
      <c r="AA750" s="15">
        <v>-1</v>
      </c>
      <c r="AB750" s="15" t="s">
        <v>129</v>
      </c>
      <c r="AD750" s="15">
        <v>3566960</v>
      </c>
      <c r="AF750" s="15">
        <v>1622714</v>
      </c>
      <c r="AG750" s="15">
        <v>1622714</v>
      </c>
      <c r="AI750" s="15">
        <v>0</v>
      </c>
    </row>
    <row r="751" spans="1:35">
      <c r="A751" s="15" t="s">
        <v>594</v>
      </c>
      <c r="B751" s="15">
        <v>2014</v>
      </c>
      <c r="C751" s="15">
        <v>2014</v>
      </c>
      <c r="D751" s="15">
        <v>2014</v>
      </c>
      <c r="E751" s="15">
        <v>4</v>
      </c>
      <c r="F751" s="15">
        <v>0</v>
      </c>
      <c r="G751" s="15">
        <v>0</v>
      </c>
      <c r="H751" s="15" t="s">
        <v>568</v>
      </c>
      <c r="I751" s="15">
        <v>251</v>
      </c>
      <c r="J751" s="15" t="s">
        <v>113</v>
      </c>
      <c r="K751" s="15" t="s">
        <v>583</v>
      </c>
      <c r="L751" s="15">
        <v>251</v>
      </c>
      <c r="M751" s="15" t="s">
        <v>113</v>
      </c>
      <c r="N751" s="15" t="s">
        <v>583</v>
      </c>
      <c r="O751" s="15">
        <v>0</v>
      </c>
      <c r="P751" s="15" t="s">
        <v>177</v>
      </c>
      <c r="Q751" s="15" t="s">
        <v>514</v>
      </c>
      <c r="R751" s="15" t="s">
        <v>515</v>
      </c>
      <c r="S751" s="15" t="s">
        <v>516</v>
      </c>
      <c r="T751" s="15">
        <v>0</v>
      </c>
      <c r="U751" s="15" t="s">
        <v>517</v>
      </c>
      <c r="V751" s="15">
        <v>2523</v>
      </c>
      <c r="W751" s="15" t="s">
        <v>518</v>
      </c>
      <c r="X751" s="15">
        <v>8</v>
      </c>
      <c r="Y751" s="15" t="s">
        <v>519</v>
      </c>
      <c r="Z751" s="15">
        <v>33876430</v>
      </c>
      <c r="AA751" s="15">
        <v>-1</v>
      </c>
      <c r="AB751" s="15" t="s">
        <v>129</v>
      </c>
      <c r="AD751" s="15">
        <v>33876430</v>
      </c>
      <c r="AF751" s="15">
        <v>4698066</v>
      </c>
      <c r="AG751" s="15">
        <v>4698066</v>
      </c>
      <c r="AI751" s="15">
        <v>0</v>
      </c>
    </row>
    <row r="752" spans="1:35">
      <c r="A752" s="15" t="s">
        <v>594</v>
      </c>
      <c r="B752" s="15">
        <v>2014</v>
      </c>
      <c r="C752" s="15">
        <v>2014</v>
      </c>
      <c r="D752" s="15">
        <v>2014</v>
      </c>
      <c r="E752" s="15">
        <v>4</v>
      </c>
      <c r="F752" s="15">
        <v>0</v>
      </c>
      <c r="G752" s="15">
        <v>0</v>
      </c>
      <c r="H752" s="15" t="s">
        <v>568</v>
      </c>
      <c r="I752" s="15">
        <v>251</v>
      </c>
      <c r="J752" s="15" t="s">
        <v>113</v>
      </c>
      <c r="K752" s="15" t="s">
        <v>583</v>
      </c>
      <c r="L752" s="15">
        <v>528</v>
      </c>
      <c r="M752" s="15" t="s">
        <v>581</v>
      </c>
      <c r="N752" s="15" t="s">
        <v>582</v>
      </c>
      <c r="O752" s="15">
        <v>0</v>
      </c>
      <c r="P752" s="15" t="s">
        <v>177</v>
      </c>
      <c r="Q752" s="15" t="s">
        <v>514</v>
      </c>
      <c r="R752" s="15" t="s">
        <v>515</v>
      </c>
      <c r="S752" s="15" t="s">
        <v>516</v>
      </c>
      <c r="T752" s="15">
        <v>0</v>
      </c>
      <c r="U752" s="15" t="s">
        <v>517</v>
      </c>
      <c r="V752" s="15">
        <v>2523</v>
      </c>
      <c r="W752" s="15" t="s">
        <v>518</v>
      </c>
      <c r="X752" s="15">
        <v>8</v>
      </c>
      <c r="Y752" s="15" t="s">
        <v>519</v>
      </c>
      <c r="Z752" s="15">
        <v>13095756</v>
      </c>
      <c r="AA752" s="15">
        <v>-1</v>
      </c>
      <c r="AB752" s="15" t="s">
        <v>129</v>
      </c>
      <c r="AD752" s="15">
        <v>13095756</v>
      </c>
      <c r="AF752" s="15">
        <v>4356249</v>
      </c>
      <c r="AG752" s="15">
        <v>4356249</v>
      </c>
      <c r="AI752" s="15">
        <v>0</v>
      </c>
    </row>
    <row r="753" spans="1:35">
      <c r="A753" s="15" t="s">
        <v>594</v>
      </c>
      <c r="B753" s="15">
        <v>2014</v>
      </c>
      <c r="C753" s="15">
        <v>2014</v>
      </c>
      <c r="D753" s="15">
        <v>2014</v>
      </c>
      <c r="E753" s="15">
        <v>4</v>
      </c>
      <c r="F753" s="15">
        <v>0</v>
      </c>
      <c r="G753" s="15">
        <v>0</v>
      </c>
      <c r="H753" s="15" t="s">
        <v>568</v>
      </c>
      <c r="I753" s="15">
        <v>251</v>
      </c>
      <c r="J753" s="15" t="s">
        <v>113</v>
      </c>
      <c r="K753" s="15" t="s">
        <v>583</v>
      </c>
      <c r="L753" s="15">
        <v>826</v>
      </c>
      <c r="M753" s="15" t="s">
        <v>589</v>
      </c>
      <c r="N753" s="15" t="s">
        <v>590</v>
      </c>
      <c r="O753" s="15">
        <v>0</v>
      </c>
      <c r="P753" s="15" t="s">
        <v>177</v>
      </c>
      <c r="Q753" s="15" t="s">
        <v>514</v>
      </c>
      <c r="R753" s="15" t="s">
        <v>515</v>
      </c>
      <c r="S753" s="15" t="s">
        <v>516</v>
      </c>
      <c r="T753" s="15">
        <v>0</v>
      </c>
      <c r="U753" s="15" t="s">
        <v>517</v>
      </c>
      <c r="V753" s="15">
        <v>2523</v>
      </c>
      <c r="W753" s="15" t="s">
        <v>518</v>
      </c>
      <c r="X753" s="15">
        <v>8</v>
      </c>
      <c r="Y753" s="15" t="s">
        <v>519</v>
      </c>
      <c r="Z753" s="15">
        <v>9876374</v>
      </c>
      <c r="AA753" s="15">
        <v>-1</v>
      </c>
      <c r="AB753" s="15" t="s">
        <v>129</v>
      </c>
      <c r="AD753" s="15">
        <v>9876374</v>
      </c>
      <c r="AF753" s="15">
        <v>7369788</v>
      </c>
      <c r="AG753" s="15">
        <v>7369788</v>
      </c>
      <c r="AI753" s="15">
        <v>0</v>
      </c>
    </row>
    <row r="754" spans="1:35">
      <c r="A754" s="15" t="s">
        <v>594</v>
      </c>
      <c r="B754" s="15">
        <v>2014</v>
      </c>
      <c r="C754" s="15">
        <v>2014</v>
      </c>
      <c r="D754" s="15">
        <v>2014</v>
      </c>
      <c r="E754" s="15">
        <v>4</v>
      </c>
      <c r="F754" s="15">
        <v>0</v>
      </c>
      <c r="G754" s="15">
        <v>0</v>
      </c>
      <c r="H754" s="15" t="s">
        <v>568</v>
      </c>
      <c r="I754" s="15">
        <v>251</v>
      </c>
      <c r="J754" s="15" t="s">
        <v>113</v>
      </c>
      <c r="K754" s="15" t="s">
        <v>583</v>
      </c>
      <c r="L754" s="15">
        <v>724</v>
      </c>
      <c r="M754" s="15" t="s">
        <v>214</v>
      </c>
      <c r="N754" s="15" t="s">
        <v>580</v>
      </c>
      <c r="O754" s="15">
        <v>0</v>
      </c>
      <c r="P754" s="15" t="s">
        <v>177</v>
      </c>
      <c r="Q754" s="15" t="s">
        <v>514</v>
      </c>
      <c r="R754" s="15" t="s">
        <v>515</v>
      </c>
      <c r="S754" s="15" t="s">
        <v>516</v>
      </c>
      <c r="T754" s="15">
        <v>0</v>
      </c>
      <c r="U754" s="15" t="s">
        <v>517</v>
      </c>
      <c r="V754" s="15">
        <v>2523</v>
      </c>
      <c r="W754" s="15" t="s">
        <v>518</v>
      </c>
      <c r="X754" s="15">
        <v>8</v>
      </c>
      <c r="Y754" s="15" t="s">
        <v>519</v>
      </c>
      <c r="Z754" s="15">
        <v>1053798983</v>
      </c>
      <c r="AA754" s="15">
        <v>-1</v>
      </c>
      <c r="AB754" s="15" t="s">
        <v>129</v>
      </c>
      <c r="AD754" s="15">
        <v>1053798983</v>
      </c>
      <c r="AF754" s="15">
        <v>111202129</v>
      </c>
      <c r="AG754" s="15">
        <v>111202129</v>
      </c>
      <c r="AI754" s="15">
        <v>0</v>
      </c>
    </row>
    <row r="755" spans="1:35">
      <c r="A755" s="15" t="s">
        <v>594</v>
      </c>
      <c r="B755" s="15">
        <v>2014</v>
      </c>
      <c r="C755" s="15">
        <v>2014</v>
      </c>
      <c r="D755" s="15">
        <v>2014</v>
      </c>
      <c r="E755" s="15">
        <v>4</v>
      </c>
      <c r="F755" s="15">
        <v>0</v>
      </c>
      <c r="G755" s="15">
        <v>0</v>
      </c>
      <c r="H755" s="15" t="s">
        <v>568</v>
      </c>
      <c r="I755" s="15">
        <v>251</v>
      </c>
      <c r="J755" s="15" t="s">
        <v>113</v>
      </c>
      <c r="K755" s="15" t="s">
        <v>583</v>
      </c>
      <c r="L755" s="15">
        <v>56</v>
      </c>
      <c r="M755" s="15" t="s">
        <v>694</v>
      </c>
      <c r="N755" s="15" t="s">
        <v>695</v>
      </c>
      <c r="O755" s="15">
        <v>0</v>
      </c>
      <c r="P755" s="15" t="s">
        <v>177</v>
      </c>
      <c r="Q755" s="15" t="s">
        <v>514</v>
      </c>
      <c r="R755" s="15" t="s">
        <v>515</v>
      </c>
      <c r="S755" s="15" t="s">
        <v>516</v>
      </c>
      <c r="T755" s="15">
        <v>0</v>
      </c>
      <c r="U755" s="15" t="s">
        <v>517</v>
      </c>
      <c r="V755" s="15">
        <v>2523</v>
      </c>
      <c r="W755" s="15" t="s">
        <v>518</v>
      </c>
      <c r="X755" s="15">
        <v>8</v>
      </c>
      <c r="Y755" s="15" t="s">
        <v>519</v>
      </c>
      <c r="Z755" s="15">
        <v>1095010000</v>
      </c>
      <c r="AA755" s="15">
        <v>-1</v>
      </c>
      <c r="AB755" s="15" t="s">
        <v>129</v>
      </c>
      <c r="AD755" s="15">
        <v>1095010000</v>
      </c>
      <c r="AF755" s="15">
        <v>98617645</v>
      </c>
      <c r="AG755" s="15">
        <v>98617645</v>
      </c>
      <c r="AI755" s="15">
        <v>0</v>
      </c>
    </row>
    <row r="756" spans="1:35">
      <c r="A756" s="15" t="s">
        <v>594</v>
      </c>
      <c r="B756" s="15">
        <v>2014</v>
      </c>
      <c r="C756" s="15">
        <v>2014</v>
      </c>
      <c r="D756" s="15">
        <v>2014</v>
      </c>
      <c r="E756" s="15">
        <v>4</v>
      </c>
      <c r="F756" s="15">
        <v>0</v>
      </c>
      <c r="G756" s="15">
        <v>0</v>
      </c>
      <c r="H756" s="15" t="s">
        <v>568</v>
      </c>
      <c r="I756" s="15">
        <v>251</v>
      </c>
      <c r="J756" s="15" t="s">
        <v>113</v>
      </c>
      <c r="K756" s="15" t="s">
        <v>583</v>
      </c>
      <c r="L756" s="15">
        <v>380</v>
      </c>
      <c r="M756" s="15" t="s">
        <v>587</v>
      </c>
      <c r="N756" s="15" t="s">
        <v>588</v>
      </c>
      <c r="O756" s="15">
        <v>0</v>
      </c>
      <c r="P756" s="15" t="s">
        <v>177</v>
      </c>
      <c r="Q756" s="15" t="s">
        <v>514</v>
      </c>
      <c r="R756" s="15" t="s">
        <v>515</v>
      </c>
      <c r="S756" s="15" t="s">
        <v>516</v>
      </c>
      <c r="T756" s="15">
        <v>0</v>
      </c>
      <c r="U756" s="15" t="s">
        <v>517</v>
      </c>
      <c r="V756" s="15">
        <v>2523</v>
      </c>
      <c r="W756" s="15" t="s">
        <v>518</v>
      </c>
      <c r="X756" s="15">
        <v>8</v>
      </c>
      <c r="Y756" s="15" t="s">
        <v>519</v>
      </c>
      <c r="Z756" s="15">
        <v>252798806</v>
      </c>
      <c r="AA756" s="15">
        <v>-1</v>
      </c>
      <c r="AB756" s="15" t="s">
        <v>129</v>
      </c>
      <c r="AD756" s="15">
        <v>252798806</v>
      </c>
      <c r="AF756" s="15">
        <v>27462820</v>
      </c>
      <c r="AG756" s="15">
        <v>27462820</v>
      </c>
      <c r="AI756" s="15">
        <v>0</v>
      </c>
    </row>
    <row r="757" spans="1:35">
      <c r="A757" s="15" t="s">
        <v>594</v>
      </c>
      <c r="B757" s="15">
        <v>2014</v>
      </c>
      <c r="C757" s="15">
        <v>2014</v>
      </c>
      <c r="D757" s="15">
        <v>2014</v>
      </c>
      <c r="E757" s="15">
        <v>4</v>
      </c>
      <c r="F757" s="15">
        <v>0</v>
      </c>
      <c r="G757" s="15">
        <v>0</v>
      </c>
      <c r="H757" s="15" t="s">
        <v>568</v>
      </c>
      <c r="I757" s="15">
        <v>251</v>
      </c>
      <c r="J757" s="15" t="s">
        <v>113</v>
      </c>
      <c r="K757" s="15" t="s">
        <v>583</v>
      </c>
      <c r="L757" s="15">
        <v>554</v>
      </c>
      <c r="M757" s="15" t="s">
        <v>566</v>
      </c>
      <c r="N757" s="15" t="s">
        <v>567</v>
      </c>
      <c r="O757" s="15">
        <v>0</v>
      </c>
      <c r="P757" s="15" t="s">
        <v>177</v>
      </c>
      <c r="Q757" s="15" t="s">
        <v>514</v>
      </c>
      <c r="R757" s="15" t="s">
        <v>515</v>
      </c>
      <c r="S757" s="15" t="s">
        <v>516</v>
      </c>
      <c r="T757" s="15">
        <v>0</v>
      </c>
      <c r="U757" s="15" t="s">
        <v>517</v>
      </c>
      <c r="V757" s="15">
        <v>2523</v>
      </c>
      <c r="W757" s="15" t="s">
        <v>518</v>
      </c>
      <c r="X757" s="15">
        <v>8</v>
      </c>
      <c r="Y757" s="15" t="s">
        <v>519</v>
      </c>
      <c r="Z757" s="15">
        <v>30</v>
      </c>
      <c r="AA757" s="15">
        <v>-1</v>
      </c>
      <c r="AB757" s="15" t="s">
        <v>129</v>
      </c>
      <c r="AD757" s="15">
        <v>30</v>
      </c>
      <c r="AF757" s="15">
        <v>252</v>
      </c>
      <c r="AG757" s="15">
        <v>252</v>
      </c>
      <c r="AI757" s="15">
        <v>0</v>
      </c>
    </row>
    <row r="758" spans="1:35">
      <c r="A758" s="15" t="s">
        <v>594</v>
      </c>
      <c r="B758" s="15">
        <v>2014</v>
      </c>
      <c r="C758" s="15">
        <v>2014</v>
      </c>
      <c r="D758" s="15">
        <v>2014</v>
      </c>
      <c r="E758" s="15">
        <v>4</v>
      </c>
      <c r="F758" s="15">
        <v>0</v>
      </c>
      <c r="G758" s="15">
        <v>0</v>
      </c>
      <c r="H758" s="15" t="s">
        <v>568</v>
      </c>
      <c r="I758" s="15">
        <v>251</v>
      </c>
      <c r="J758" s="15" t="s">
        <v>113</v>
      </c>
      <c r="K758" s="15" t="s">
        <v>583</v>
      </c>
      <c r="L758" s="15">
        <v>699</v>
      </c>
      <c r="M758" s="15" t="s">
        <v>585</v>
      </c>
      <c r="N758" s="15" t="s">
        <v>586</v>
      </c>
      <c r="O758" s="15">
        <v>0</v>
      </c>
      <c r="P758" s="15" t="s">
        <v>177</v>
      </c>
      <c r="Q758" s="15" t="s">
        <v>514</v>
      </c>
      <c r="R758" s="15" t="s">
        <v>515</v>
      </c>
      <c r="S758" s="15" t="s">
        <v>516</v>
      </c>
      <c r="T758" s="15">
        <v>0</v>
      </c>
      <c r="U758" s="15" t="s">
        <v>517</v>
      </c>
      <c r="V758" s="15">
        <v>2523</v>
      </c>
      <c r="W758" s="15" t="s">
        <v>518</v>
      </c>
      <c r="X758" s="15">
        <v>8</v>
      </c>
      <c r="Y758" s="15" t="s">
        <v>519</v>
      </c>
      <c r="Z758" s="15">
        <v>30</v>
      </c>
      <c r="AA758" s="15">
        <v>-1</v>
      </c>
      <c r="AB758" s="15" t="s">
        <v>129</v>
      </c>
      <c r="AD758" s="15">
        <v>30</v>
      </c>
      <c r="AF758" s="15">
        <v>126</v>
      </c>
      <c r="AG758" s="15">
        <v>126</v>
      </c>
      <c r="AI758" s="15">
        <v>0</v>
      </c>
    </row>
    <row r="759" spans="1:35">
      <c r="A759" s="15" t="s">
        <v>594</v>
      </c>
      <c r="B759" s="15">
        <v>2014</v>
      </c>
      <c r="C759" s="15">
        <v>2014</v>
      </c>
      <c r="D759" s="15">
        <v>2014</v>
      </c>
      <c r="E759" s="15">
        <v>4</v>
      </c>
      <c r="F759" s="15">
        <v>0</v>
      </c>
      <c r="G759" s="15">
        <v>0</v>
      </c>
      <c r="H759" s="15" t="s">
        <v>568</v>
      </c>
      <c r="I759" s="15">
        <v>251</v>
      </c>
      <c r="J759" s="15" t="s">
        <v>113</v>
      </c>
      <c r="K759" s="15" t="s">
        <v>583</v>
      </c>
      <c r="L759" s="15">
        <v>643</v>
      </c>
      <c r="M759" s="15" t="s">
        <v>670</v>
      </c>
      <c r="N759" s="15" t="s">
        <v>671</v>
      </c>
      <c r="O759" s="15">
        <v>0</v>
      </c>
      <c r="P759" s="15" t="s">
        <v>177</v>
      </c>
      <c r="Q759" s="15" t="s">
        <v>514</v>
      </c>
      <c r="R759" s="15" t="s">
        <v>515</v>
      </c>
      <c r="S759" s="15" t="s">
        <v>516</v>
      </c>
      <c r="T759" s="15">
        <v>0</v>
      </c>
      <c r="U759" s="15" t="s">
        <v>517</v>
      </c>
      <c r="V759" s="15">
        <v>2523</v>
      </c>
      <c r="W759" s="15" t="s">
        <v>518</v>
      </c>
      <c r="X759" s="15">
        <v>8</v>
      </c>
      <c r="Y759" s="15" t="s">
        <v>519</v>
      </c>
      <c r="Z759" s="15">
        <v>18</v>
      </c>
      <c r="AA759" s="15">
        <v>-1</v>
      </c>
      <c r="AB759" s="15" t="s">
        <v>129</v>
      </c>
      <c r="AD759" s="15">
        <v>18</v>
      </c>
      <c r="AF759" s="15">
        <v>186</v>
      </c>
      <c r="AG759" s="15">
        <v>186</v>
      </c>
      <c r="AI759" s="15">
        <v>0</v>
      </c>
    </row>
    <row r="760" spans="1:35">
      <c r="A760" s="15" t="s">
        <v>594</v>
      </c>
      <c r="B760" s="15">
        <v>2014</v>
      </c>
      <c r="C760" s="15">
        <v>2014</v>
      </c>
      <c r="D760" s="15">
        <v>2014</v>
      </c>
      <c r="E760" s="15">
        <v>4</v>
      </c>
      <c r="F760" s="15">
        <v>0</v>
      </c>
      <c r="G760" s="15">
        <v>0</v>
      </c>
      <c r="H760" s="15" t="s">
        <v>568</v>
      </c>
      <c r="I760" s="15">
        <v>251</v>
      </c>
      <c r="J760" s="15" t="s">
        <v>113</v>
      </c>
      <c r="K760" s="15" t="s">
        <v>583</v>
      </c>
      <c r="L760" s="15">
        <v>276</v>
      </c>
      <c r="M760" s="15" t="s">
        <v>591</v>
      </c>
      <c r="N760" s="15" t="s">
        <v>592</v>
      </c>
      <c r="O760" s="15">
        <v>0</v>
      </c>
      <c r="P760" s="15" t="s">
        <v>177</v>
      </c>
      <c r="Q760" s="15" t="s">
        <v>514</v>
      </c>
      <c r="R760" s="15" t="s">
        <v>515</v>
      </c>
      <c r="S760" s="15" t="s">
        <v>516</v>
      </c>
      <c r="T760" s="15">
        <v>0</v>
      </c>
      <c r="U760" s="15" t="s">
        <v>517</v>
      </c>
      <c r="V760" s="15">
        <v>2523</v>
      </c>
      <c r="W760" s="15" t="s">
        <v>518</v>
      </c>
      <c r="X760" s="15">
        <v>8</v>
      </c>
      <c r="Y760" s="15" t="s">
        <v>519</v>
      </c>
      <c r="Z760" s="15">
        <v>341176320</v>
      </c>
      <c r="AA760" s="15">
        <v>-1</v>
      </c>
      <c r="AB760" s="15" t="s">
        <v>129</v>
      </c>
      <c r="AD760" s="15">
        <v>341176320</v>
      </c>
      <c r="AF760" s="15">
        <v>44667178</v>
      </c>
      <c r="AG760" s="15">
        <v>44667178</v>
      </c>
      <c r="AI760" s="15">
        <v>0</v>
      </c>
    </row>
    <row r="761" spans="1:35">
      <c r="A761" s="15" t="s">
        <v>594</v>
      </c>
      <c r="B761" s="15">
        <v>2014</v>
      </c>
      <c r="C761" s="15">
        <v>2014</v>
      </c>
      <c r="D761" s="15">
        <v>2014</v>
      </c>
      <c r="E761" s="15">
        <v>4</v>
      </c>
      <c r="F761" s="15">
        <v>0</v>
      </c>
      <c r="G761" s="15">
        <v>0</v>
      </c>
      <c r="H761" s="15" t="s">
        <v>568</v>
      </c>
      <c r="I761" s="15">
        <v>251</v>
      </c>
      <c r="J761" s="15" t="s">
        <v>113</v>
      </c>
      <c r="K761" s="15" t="s">
        <v>583</v>
      </c>
      <c r="L761" s="15">
        <v>410</v>
      </c>
      <c r="M761" s="15" t="s">
        <v>550</v>
      </c>
      <c r="N761" s="15" t="s">
        <v>551</v>
      </c>
      <c r="O761" s="15">
        <v>0</v>
      </c>
      <c r="P761" s="15" t="s">
        <v>177</v>
      </c>
      <c r="Q761" s="15" t="s">
        <v>514</v>
      </c>
      <c r="R761" s="15" t="s">
        <v>515</v>
      </c>
      <c r="S761" s="15" t="s">
        <v>516</v>
      </c>
      <c r="T761" s="15">
        <v>0</v>
      </c>
      <c r="U761" s="15" t="s">
        <v>517</v>
      </c>
      <c r="V761" s="15">
        <v>2523</v>
      </c>
      <c r="W761" s="15" t="s">
        <v>518</v>
      </c>
      <c r="X761" s="15">
        <v>8</v>
      </c>
      <c r="Y761" s="15" t="s">
        <v>519</v>
      </c>
      <c r="Z761" s="15">
        <v>2</v>
      </c>
      <c r="AA761" s="15">
        <v>-1</v>
      </c>
      <c r="AB761" s="15" t="s">
        <v>129</v>
      </c>
      <c r="AD761" s="15">
        <v>2</v>
      </c>
      <c r="AF761" s="15">
        <v>235</v>
      </c>
      <c r="AG761" s="15">
        <v>235</v>
      </c>
      <c r="AI761" s="15">
        <v>0</v>
      </c>
    </row>
    <row r="762" spans="1:35">
      <c r="A762" s="15" t="s">
        <v>509</v>
      </c>
      <c r="B762" s="15">
        <v>2011</v>
      </c>
      <c r="C762" s="15">
        <v>2011</v>
      </c>
      <c r="D762" s="15">
        <v>2011</v>
      </c>
      <c r="E762" s="15">
        <v>4</v>
      </c>
      <c r="F762" s="15">
        <v>0</v>
      </c>
      <c r="G762" s="15">
        <v>0</v>
      </c>
      <c r="H762" s="15" t="s">
        <v>510</v>
      </c>
      <c r="I762" s="15">
        <v>842</v>
      </c>
      <c r="J762" s="15" t="s">
        <v>593</v>
      </c>
      <c r="K762" s="15" t="s">
        <v>593</v>
      </c>
      <c r="L762" s="15">
        <v>634</v>
      </c>
      <c r="M762" s="15" t="s">
        <v>662</v>
      </c>
      <c r="N762" s="15" t="s">
        <v>663</v>
      </c>
      <c r="O762" s="15">
        <v>0</v>
      </c>
      <c r="P762" s="15" t="s">
        <v>177</v>
      </c>
      <c r="Q762" s="15" t="s">
        <v>514</v>
      </c>
      <c r="R762" s="15" t="s">
        <v>515</v>
      </c>
      <c r="S762" s="15" t="s">
        <v>516</v>
      </c>
      <c r="T762" s="15">
        <v>0</v>
      </c>
      <c r="U762" s="15" t="s">
        <v>517</v>
      </c>
      <c r="V762" s="15">
        <v>2523</v>
      </c>
      <c r="W762" s="15" t="s">
        <v>518</v>
      </c>
      <c r="X762" s="15">
        <v>8</v>
      </c>
      <c r="Y762" s="15" t="s">
        <v>519</v>
      </c>
      <c r="Z762" s="15">
        <v>55000</v>
      </c>
      <c r="AA762" s="15">
        <v>-1</v>
      </c>
      <c r="AB762" s="15" t="s">
        <v>129</v>
      </c>
      <c r="AD762" s="15">
        <v>55000</v>
      </c>
      <c r="AF762" s="15">
        <v>25241</v>
      </c>
      <c r="AH762" s="15">
        <v>25241</v>
      </c>
      <c r="AI762" s="15">
        <v>0</v>
      </c>
    </row>
    <row r="763" spans="1:35">
      <c r="A763" s="15" t="s">
        <v>509</v>
      </c>
      <c r="B763" s="15">
        <v>2011</v>
      </c>
      <c r="C763" s="15">
        <v>2011</v>
      </c>
      <c r="D763" s="15">
        <v>2011</v>
      </c>
      <c r="E763" s="15">
        <v>4</v>
      </c>
      <c r="F763" s="15">
        <v>0</v>
      </c>
      <c r="G763" s="15">
        <v>0</v>
      </c>
      <c r="H763" s="15" t="s">
        <v>510</v>
      </c>
      <c r="I763" s="15">
        <v>842</v>
      </c>
      <c r="J763" s="15" t="s">
        <v>593</v>
      </c>
      <c r="K763" s="15" t="s">
        <v>593</v>
      </c>
      <c r="L763" s="15">
        <v>533</v>
      </c>
      <c r="M763" s="15" t="s">
        <v>793</v>
      </c>
      <c r="N763" s="15" t="s">
        <v>794</v>
      </c>
      <c r="O763" s="15">
        <v>0</v>
      </c>
      <c r="P763" s="15" t="s">
        <v>177</v>
      </c>
      <c r="Q763" s="15" t="s">
        <v>514</v>
      </c>
      <c r="R763" s="15" t="s">
        <v>515</v>
      </c>
      <c r="S763" s="15" t="s">
        <v>516</v>
      </c>
      <c r="T763" s="15">
        <v>0</v>
      </c>
      <c r="U763" s="15" t="s">
        <v>517</v>
      </c>
      <c r="V763" s="15">
        <v>2523</v>
      </c>
      <c r="W763" s="15" t="s">
        <v>518</v>
      </c>
      <c r="X763" s="15">
        <v>8</v>
      </c>
      <c r="Y763" s="15" t="s">
        <v>519</v>
      </c>
      <c r="Z763" s="15">
        <v>602000</v>
      </c>
      <c r="AA763" s="15">
        <v>-1</v>
      </c>
      <c r="AB763" s="15" t="s">
        <v>129</v>
      </c>
      <c r="AD763" s="15">
        <v>602000</v>
      </c>
      <c r="AF763" s="15">
        <v>241205</v>
      </c>
      <c r="AH763" s="15">
        <v>241205</v>
      </c>
      <c r="AI763" s="15">
        <v>0</v>
      </c>
    </row>
    <row r="764" spans="1:35">
      <c r="A764" s="15" t="s">
        <v>509</v>
      </c>
      <c r="B764" s="15">
        <v>2011</v>
      </c>
      <c r="C764" s="15">
        <v>2011</v>
      </c>
      <c r="D764" s="15">
        <v>2011</v>
      </c>
      <c r="E764" s="15">
        <v>4</v>
      </c>
      <c r="F764" s="15">
        <v>0</v>
      </c>
      <c r="G764" s="15">
        <v>0</v>
      </c>
      <c r="H764" s="15" t="s">
        <v>510</v>
      </c>
      <c r="I764" s="15">
        <v>842</v>
      </c>
      <c r="J764" s="15" t="s">
        <v>593</v>
      </c>
      <c r="K764" s="15" t="s">
        <v>593</v>
      </c>
      <c r="L764" s="15">
        <v>579</v>
      </c>
      <c r="M764" s="15" t="s">
        <v>705</v>
      </c>
      <c r="N764" s="15" t="s">
        <v>706</v>
      </c>
      <c r="O764" s="15">
        <v>0</v>
      </c>
      <c r="P764" s="15" t="s">
        <v>177</v>
      </c>
      <c r="Q764" s="15" t="s">
        <v>514</v>
      </c>
      <c r="R764" s="15" t="s">
        <v>515</v>
      </c>
      <c r="S764" s="15" t="s">
        <v>516</v>
      </c>
      <c r="T764" s="15">
        <v>0</v>
      </c>
      <c r="U764" s="15" t="s">
        <v>517</v>
      </c>
      <c r="V764" s="15">
        <v>2523</v>
      </c>
      <c r="W764" s="15" t="s">
        <v>518</v>
      </c>
      <c r="X764" s="15">
        <v>8</v>
      </c>
      <c r="Y764" s="15" t="s">
        <v>519</v>
      </c>
      <c r="Z764" s="15">
        <v>9000</v>
      </c>
      <c r="AA764" s="15">
        <v>-1</v>
      </c>
      <c r="AB764" s="15" t="s">
        <v>129</v>
      </c>
      <c r="AD764" s="15">
        <v>9000</v>
      </c>
      <c r="AF764" s="15">
        <v>16809</v>
      </c>
      <c r="AH764" s="15">
        <v>16809</v>
      </c>
      <c r="AI764" s="15">
        <v>0</v>
      </c>
    </row>
    <row r="765" spans="1:35">
      <c r="A765" s="15" t="s">
        <v>509</v>
      </c>
      <c r="B765" s="15">
        <v>2011</v>
      </c>
      <c r="C765" s="15">
        <v>2011</v>
      </c>
      <c r="D765" s="15">
        <v>2011</v>
      </c>
      <c r="E765" s="15">
        <v>4</v>
      </c>
      <c r="F765" s="15">
        <v>0</v>
      </c>
      <c r="G765" s="15">
        <v>0</v>
      </c>
      <c r="H765" s="15" t="s">
        <v>510</v>
      </c>
      <c r="I765" s="15">
        <v>842</v>
      </c>
      <c r="J765" s="15" t="s">
        <v>593</v>
      </c>
      <c r="K765" s="15" t="s">
        <v>593</v>
      </c>
      <c r="L765" s="15">
        <v>136</v>
      </c>
      <c r="M765" s="15" t="s">
        <v>795</v>
      </c>
      <c r="N765" s="15" t="s">
        <v>796</v>
      </c>
      <c r="O765" s="15">
        <v>0</v>
      </c>
      <c r="P765" s="15" t="s">
        <v>177</v>
      </c>
      <c r="Q765" s="15" t="s">
        <v>514</v>
      </c>
      <c r="R765" s="15" t="s">
        <v>515</v>
      </c>
      <c r="S765" s="15" t="s">
        <v>516</v>
      </c>
      <c r="T765" s="15">
        <v>0</v>
      </c>
      <c r="U765" s="15" t="s">
        <v>517</v>
      </c>
      <c r="V765" s="15">
        <v>2523</v>
      </c>
      <c r="W765" s="15" t="s">
        <v>518</v>
      </c>
      <c r="X765" s="15">
        <v>8</v>
      </c>
      <c r="Y765" s="15" t="s">
        <v>519</v>
      </c>
      <c r="Z765" s="15">
        <v>392000</v>
      </c>
      <c r="AA765" s="15">
        <v>-1</v>
      </c>
      <c r="AB765" s="15" t="s">
        <v>129</v>
      </c>
      <c r="AD765" s="15">
        <v>392000</v>
      </c>
      <c r="AF765" s="15">
        <v>138856</v>
      </c>
      <c r="AH765" s="15">
        <v>138856</v>
      </c>
      <c r="AI765" s="15">
        <v>0</v>
      </c>
    </row>
    <row r="766" spans="1:35">
      <c r="A766" s="15" t="s">
        <v>509</v>
      </c>
      <c r="B766" s="15">
        <v>2011</v>
      </c>
      <c r="C766" s="15">
        <v>2011</v>
      </c>
      <c r="D766" s="15">
        <v>2011</v>
      </c>
      <c r="E766" s="15">
        <v>4</v>
      </c>
      <c r="F766" s="15">
        <v>0</v>
      </c>
      <c r="G766" s="15">
        <v>0</v>
      </c>
      <c r="H766" s="15" t="s">
        <v>510</v>
      </c>
      <c r="I766" s="15">
        <v>842</v>
      </c>
      <c r="J766" s="15" t="s">
        <v>593</v>
      </c>
      <c r="K766" s="15" t="s">
        <v>593</v>
      </c>
      <c r="L766" s="15">
        <v>60</v>
      </c>
      <c r="M766" s="15" t="s">
        <v>797</v>
      </c>
      <c r="N766" s="15" t="s">
        <v>798</v>
      </c>
      <c r="O766" s="15">
        <v>0</v>
      </c>
      <c r="P766" s="15" t="s">
        <v>177</v>
      </c>
      <c r="Q766" s="15" t="s">
        <v>514</v>
      </c>
      <c r="R766" s="15" t="s">
        <v>515</v>
      </c>
      <c r="S766" s="15" t="s">
        <v>516</v>
      </c>
      <c r="T766" s="15">
        <v>0</v>
      </c>
      <c r="U766" s="15" t="s">
        <v>517</v>
      </c>
      <c r="V766" s="15">
        <v>2523</v>
      </c>
      <c r="W766" s="15" t="s">
        <v>518</v>
      </c>
      <c r="X766" s="15">
        <v>8</v>
      </c>
      <c r="Y766" s="15" t="s">
        <v>519</v>
      </c>
      <c r="Z766" s="15">
        <v>4549000</v>
      </c>
      <c r="AA766" s="15">
        <v>-1</v>
      </c>
      <c r="AB766" s="15" t="s">
        <v>129</v>
      </c>
      <c r="AD766" s="15">
        <v>4549000</v>
      </c>
      <c r="AF766" s="15">
        <v>398220</v>
      </c>
      <c r="AH766" s="15">
        <v>398220</v>
      </c>
      <c r="AI766" s="15">
        <v>0</v>
      </c>
    </row>
    <row r="767" spans="1:35">
      <c r="A767" s="15" t="s">
        <v>509</v>
      </c>
      <c r="B767" s="15">
        <v>2011</v>
      </c>
      <c r="C767" s="15">
        <v>2011</v>
      </c>
      <c r="D767" s="15">
        <v>2011</v>
      </c>
      <c r="E767" s="15">
        <v>4</v>
      </c>
      <c r="F767" s="15">
        <v>0</v>
      </c>
      <c r="G767" s="15">
        <v>0</v>
      </c>
      <c r="H767" s="15" t="s">
        <v>510</v>
      </c>
      <c r="I767" s="15">
        <v>842</v>
      </c>
      <c r="J767" s="15" t="s">
        <v>593</v>
      </c>
      <c r="K767" s="15" t="s">
        <v>593</v>
      </c>
      <c r="L767" s="15">
        <v>332</v>
      </c>
      <c r="M767" s="15" t="s">
        <v>799</v>
      </c>
      <c r="N767" s="15" t="s">
        <v>800</v>
      </c>
      <c r="O767" s="15">
        <v>0</v>
      </c>
      <c r="P767" s="15" t="s">
        <v>177</v>
      </c>
      <c r="Q767" s="15" t="s">
        <v>514</v>
      </c>
      <c r="R767" s="15" t="s">
        <v>515</v>
      </c>
      <c r="S767" s="15" t="s">
        <v>516</v>
      </c>
      <c r="T767" s="15">
        <v>0</v>
      </c>
      <c r="U767" s="15" t="s">
        <v>517</v>
      </c>
      <c r="V767" s="15">
        <v>2523</v>
      </c>
      <c r="W767" s="15" t="s">
        <v>518</v>
      </c>
      <c r="X767" s="15">
        <v>8</v>
      </c>
      <c r="Y767" s="15" t="s">
        <v>519</v>
      </c>
      <c r="Z767" s="15">
        <v>52905000</v>
      </c>
      <c r="AA767" s="15">
        <v>-1</v>
      </c>
      <c r="AB767" s="15" t="s">
        <v>129</v>
      </c>
      <c r="AD767" s="15">
        <v>52905000</v>
      </c>
      <c r="AF767" s="15">
        <v>3805073</v>
      </c>
      <c r="AH767" s="15">
        <v>3805073</v>
      </c>
      <c r="AI767" s="15">
        <v>0</v>
      </c>
    </row>
    <row r="768" spans="1:35">
      <c r="A768" s="15" t="s">
        <v>509</v>
      </c>
      <c r="B768" s="15">
        <v>2011</v>
      </c>
      <c r="C768" s="15">
        <v>2011</v>
      </c>
      <c r="D768" s="15">
        <v>2011</v>
      </c>
      <c r="E768" s="15">
        <v>4</v>
      </c>
      <c r="F768" s="15">
        <v>0</v>
      </c>
      <c r="G768" s="15">
        <v>0</v>
      </c>
      <c r="H768" s="15" t="s">
        <v>510</v>
      </c>
      <c r="I768" s="15">
        <v>842</v>
      </c>
      <c r="J768" s="15" t="s">
        <v>593</v>
      </c>
      <c r="K768" s="15" t="s">
        <v>593</v>
      </c>
      <c r="L768" s="15">
        <v>566</v>
      </c>
      <c r="M768" s="15" t="s">
        <v>638</v>
      </c>
      <c r="N768" s="15" t="s">
        <v>639</v>
      </c>
      <c r="O768" s="15">
        <v>0</v>
      </c>
      <c r="P768" s="15" t="s">
        <v>177</v>
      </c>
      <c r="Q768" s="15" t="s">
        <v>514</v>
      </c>
      <c r="R768" s="15" t="s">
        <v>515</v>
      </c>
      <c r="S768" s="15" t="s">
        <v>516</v>
      </c>
      <c r="T768" s="15">
        <v>0</v>
      </c>
      <c r="U768" s="15" t="s">
        <v>517</v>
      </c>
      <c r="V768" s="15">
        <v>2523</v>
      </c>
      <c r="W768" s="15" t="s">
        <v>518</v>
      </c>
      <c r="X768" s="15">
        <v>8</v>
      </c>
      <c r="Y768" s="15" t="s">
        <v>519</v>
      </c>
      <c r="Z768" s="15">
        <v>72000</v>
      </c>
      <c r="AA768" s="15">
        <v>-1</v>
      </c>
      <c r="AB768" s="15" t="s">
        <v>129</v>
      </c>
      <c r="AD768" s="15">
        <v>72000</v>
      </c>
      <c r="AF768" s="15">
        <v>47238</v>
      </c>
      <c r="AH768" s="15">
        <v>47238</v>
      </c>
      <c r="AI768" s="15">
        <v>0</v>
      </c>
    </row>
    <row r="769" spans="1:35">
      <c r="A769" s="15" t="s">
        <v>509</v>
      </c>
      <c r="B769" s="15">
        <v>2011</v>
      </c>
      <c r="C769" s="15">
        <v>2011</v>
      </c>
      <c r="D769" s="15">
        <v>2011</v>
      </c>
      <c r="E769" s="15">
        <v>4</v>
      </c>
      <c r="F769" s="15">
        <v>0</v>
      </c>
      <c r="G769" s="15">
        <v>0</v>
      </c>
      <c r="H769" s="15" t="s">
        <v>510</v>
      </c>
      <c r="I769" s="15">
        <v>842</v>
      </c>
      <c r="J769" s="15" t="s">
        <v>593</v>
      </c>
      <c r="K769" s="15" t="s">
        <v>593</v>
      </c>
      <c r="L769" s="15">
        <v>328</v>
      </c>
      <c r="M769" s="15" t="s">
        <v>717</v>
      </c>
      <c r="N769" s="15" t="s">
        <v>718</v>
      </c>
      <c r="O769" s="15">
        <v>0</v>
      </c>
      <c r="P769" s="15" t="s">
        <v>177</v>
      </c>
      <c r="Q769" s="15" t="s">
        <v>514</v>
      </c>
      <c r="R769" s="15" t="s">
        <v>515</v>
      </c>
      <c r="S769" s="15" t="s">
        <v>516</v>
      </c>
      <c r="T769" s="15">
        <v>0</v>
      </c>
      <c r="U769" s="15" t="s">
        <v>517</v>
      </c>
      <c r="V769" s="15">
        <v>2523</v>
      </c>
      <c r="W769" s="15" t="s">
        <v>518</v>
      </c>
      <c r="X769" s="15">
        <v>8</v>
      </c>
      <c r="Y769" s="15" t="s">
        <v>519</v>
      </c>
      <c r="Z769" s="15">
        <v>381000</v>
      </c>
      <c r="AA769" s="15">
        <v>-1</v>
      </c>
      <c r="AB769" s="15" t="s">
        <v>129</v>
      </c>
      <c r="AD769" s="15">
        <v>381000</v>
      </c>
      <c r="AF769" s="15">
        <v>143479</v>
      </c>
      <c r="AH769" s="15">
        <v>143479</v>
      </c>
      <c r="AI769" s="15">
        <v>0</v>
      </c>
    </row>
    <row r="770" spans="1:35">
      <c r="A770" s="15" t="s">
        <v>509</v>
      </c>
      <c r="B770" s="15">
        <v>2011</v>
      </c>
      <c r="C770" s="15">
        <v>2011</v>
      </c>
      <c r="D770" s="15">
        <v>2011</v>
      </c>
      <c r="E770" s="15">
        <v>4</v>
      </c>
      <c r="F770" s="15">
        <v>0</v>
      </c>
      <c r="G770" s="15">
        <v>0</v>
      </c>
      <c r="H770" s="15" t="s">
        <v>510</v>
      </c>
      <c r="I770" s="15">
        <v>842</v>
      </c>
      <c r="J770" s="15" t="s">
        <v>593</v>
      </c>
      <c r="K770" s="15" t="s">
        <v>593</v>
      </c>
      <c r="L770" s="15">
        <v>300</v>
      </c>
      <c r="M770" s="15" t="s">
        <v>680</v>
      </c>
      <c r="N770" s="15" t="s">
        <v>681</v>
      </c>
      <c r="O770" s="15">
        <v>0</v>
      </c>
      <c r="P770" s="15" t="s">
        <v>177</v>
      </c>
      <c r="Q770" s="15" t="s">
        <v>514</v>
      </c>
      <c r="R770" s="15" t="s">
        <v>515</v>
      </c>
      <c r="S770" s="15" t="s">
        <v>516</v>
      </c>
      <c r="T770" s="15">
        <v>0</v>
      </c>
      <c r="U770" s="15" t="s">
        <v>517</v>
      </c>
      <c r="V770" s="15">
        <v>2523</v>
      </c>
      <c r="W770" s="15" t="s">
        <v>518</v>
      </c>
      <c r="X770" s="15">
        <v>8</v>
      </c>
      <c r="Y770" s="15" t="s">
        <v>519</v>
      </c>
      <c r="Z770" s="15">
        <v>8125000</v>
      </c>
      <c r="AA770" s="15">
        <v>-1</v>
      </c>
      <c r="AB770" s="15" t="s">
        <v>129</v>
      </c>
      <c r="AD770" s="15">
        <v>8125000</v>
      </c>
      <c r="AF770" s="15">
        <v>355298</v>
      </c>
      <c r="AH770" s="15">
        <v>355298</v>
      </c>
      <c r="AI770" s="15">
        <v>0</v>
      </c>
    </row>
    <row r="771" spans="1:35">
      <c r="A771" s="15" t="s">
        <v>509</v>
      </c>
      <c r="B771" s="15">
        <v>2011</v>
      </c>
      <c r="C771" s="15">
        <v>2011</v>
      </c>
      <c r="D771" s="15">
        <v>2011</v>
      </c>
      <c r="E771" s="15">
        <v>4</v>
      </c>
      <c r="F771" s="15">
        <v>0</v>
      </c>
      <c r="G771" s="15">
        <v>0</v>
      </c>
      <c r="H771" s="15" t="s">
        <v>510</v>
      </c>
      <c r="I771" s="15">
        <v>842</v>
      </c>
      <c r="J771" s="15" t="s">
        <v>593</v>
      </c>
      <c r="K771" s="15" t="s">
        <v>593</v>
      </c>
      <c r="L771" s="15">
        <v>48</v>
      </c>
      <c r="M771" s="15" t="s">
        <v>759</v>
      </c>
      <c r="N771" s="15" t="s">
        <v>760</v>
      </c>
      <c r="O771" s="15">
        <v>0</v>
      </c>
      <c r="P771" s="15" t="s">
        <v>177</v>
      </c>
      <c r="Q771" s="15" t="s">
        <v>514</v>
      </c>
      <c r="R771" s="15" t="s">
        <v>515</v>
      </c>
      <c r="S771" s="15" t="s">
        <v>516</v>
      </c>
      <c r="T771" s="15">
        <v>0</v>
      </c>
      <c r="U771" s="15" t="s">
        <v>517</v>
      </c>
      <c r="V771" s="15">
        <v>2523</v>
      </c>
      <c r="W771" s="15" t="s">
        <v>518</v>
      </c>
      <c r="X771" s="15">
        <v>8</v>
      </c>
      <c r="Y771" s="15" t="s">
        <v>519</v>
      </c>
      <c r="Z771" s="15">
        <v>200000</v>
      </c>
      <c r="AA771" s="15">
        <v>-1</v>
      </c>
      <c r="AB771" s="15" t="s">
        <v>129</v>
      </c>
      <c r="AD771" s="15">
        <v>200000</v>
      </c>
      <c r="AF771" s="15">
        <v>8185</v>
      </c>
      <c r="AH771" s="15">
        <v>8185</v>
      </c>
      <c r="AI771" s="15">
        <v>0</v>
      </c>
    </row>
    <row r="772" spans="1:35">
      <c r="A772" s="15" t="s">
        <v>509</v>
      </c>
      <c r="B772" s="15">
        <v>2011</v>
      </c>
      <c r="C772" s="15">
        <v>2011</v>
      </c>
      <c r="D772" s="15">
        <v>2011</v>
      </c>
      <c r="E772" s="15">
        <v>4</v>
      </c>
      <c r="F772" s="15">
        <v>0</v>
      </c>
      <c r="G772" s="15">
        <v>0</v>
      </c>
      <c r="H772" s="15" t="s">
        <v>510</v>
      </c>
      <c r="I772" s="15">
        <v>842</v>
      </c>
      <c r="J772" s="15" t="s">
        <v>593</v>
      </c>
      <c r="K772" s="15" t="s">
        <v>593</v>
      </c>
      <c r="L772" s="15">
        <v>620</v>
      </c>
      <c r="M772" s="15" t="s">
        <v>603</v>
      </c>
      <c r="N772" s="15" t="s">
        <v>604</v>
      </c>
      <c r="O772" s="15">
        <v>0</v>
      </c>
      <c r="P772" s="15" t="s">
        <v>177</v>
      </c>
      <c r="Q772" s="15" t="s">
        <v>514</v>
      </c>
      <c r="R772" s="15" t="s">
        <v>515</v>
      </c>
      <c r="S772" s="15" t="s">
        <v>516</v>
      </c>
      <c r="T772" s="15">
        <v>0</v>
      </c>
      <c r="U772" s="15" t="s">
        <v>517</v>
      </c>
      <c r="V772" s="15">
        <v>2523</v>
      </c>
      <c r="W772" s="15" t="s">
        <v>518</v>
      </c>
      <c r="X772" s="15">
        <v>8</v>
      </c>
      <c r="Y772" s="15" t="s">
        <v>519</v>
      </c>
      <c r="Z772" s="15">
        <v>39000</v>
      </c>
      <c r="AA772" s="15">
        <v>-1</v>
      </c>
      <c r="AB772" s="15" t="s">
        <v>129</v>
      </c>
      <c r="AD772" s="15">
        <v>39000</v>
      </c>
      <c r="AF772" s="15">
        <v>18146</v>
      </c>
      <c r="AH772" s="15">
        <v>18146</v>
      </c>
      <c r="AI772" s="15">
        <v>0</v>
      </c>
    </row>
    <row r="773" spans="1:35">
      <c r="A773" s="15" t="s">
        <v>509</v>
      </c>
      <c r="B773" s="15">
        <v>2011</v>
      </c>
      <c r="C773" s="15">
        <v>2011</v>
      </c>
      <c r="D773" s="15">
        <v>2011</v>
      </c>
      <c r="E773" s="15">
        <v>4</v>
      </c>
      <c r="F773" s="15">
        <v>0</v>
      </c>
      <c r="G773" s="15">
        <v>0</v>
      </c>
      <c r="H773" s="15" t="s">
        <v>510</v>
      </c>
      <c r="I773" s="15">
        <v>842</v>
      </c>
      <c r="J773" s="15" t="s">
        <v>593</v>
      </c>
      <c r="K773" s="15" t="s">
        <v>593</v>
      </c>
      <c r="L773" s="15">
        <v>531</v>
      </c>
      <c r="M773" s="15" t="s">
        <v>624</v>
      </c>
      <c r="N773" s="15" t="s">
        <v>625</v>
      </c>
      <c r="O773" s="15">
        <v>0</v>
      </c>
      <c r="P773" s="15" t="s">
        <v>177</v>
      </c>
      <c r="Q773" s="15" t="s">
        <v>514</v>
      </c>
      <c r="R773" s="15" t="s">
        <v>515</v>
      </c>
      <c r="S773" s="15" t="s">
        <v>516</v>
      </c>
      <c r="T773" s="15">
        <v>0</v>
      </c>
      <c r="U773" s="15" t="s">
        <v>517</v>
      </c>
      <c r="V773" s="15">
        <v>2523</v>
      </c>
      <c r="W773" s="15" t="s">
        <v>518</v>
      </c>
      <c r="X773" s="15">
        <v>8</v>
      </c>
      <c r="Y773" s="15" t="s">
        <v>519</v>
      </c>
      <c r="Z773" s="15">
        <v>4974000</v>
      </c>
      <c r="AA773" s="15">
        <v>-1</v>
      </c>
      <c r="AB773" s="15" t="s">
        <v>129</v>
      </c>
      <c r="AD773" s="15">
        <v>4974000</v>
      </c>
      <c r="AF773" s="15">
        <v>439879</v>
      </c>
      <c r="AH773" s="15">
        <v>439879</v>
      </c>
      <c r="AI773" s="15">
        <v>0</v>
      </c>
    </row>
    <row r="774" spans="1:35">
      <c r="A774" s="15" t="s">
        <v>509</v>
      </c>
      <c r="B774" s="15">
        <v>2011</v>
      </c>
      <c r="C774" s="15">
        <v>2011</v>
      </c>
      <c r="D774" s="15">
        <v>2011</v>
      </c>
      <c r="E774" s="15">
        <v>4</v>
      </c>
      <c r="F774" s="15">
        <v>0</v>
      </c>
      <c r="G774" s="15">
        <v>0</v>
      </c>
      <c r="H774" s="15" t="s">
        <v>510</v>
      </c>
      <c r="I774" s="15">
        <v>842</v>
      </c>
      <c r="J774" s="15" t="s">
        <v>593</v>
      </c>
      <c r="K774" s="15" t="s">
        <v>593</v>
      </c>
      <c r="L774" s="15">
        <v>28</v>
      </c>
      <c r="M774" s="15" t="s">
        <v>801</v>
      </c>
      <c r="N774" s="15" t="s">
        <v>802</v>
      </c>
      <c r="O774" s="15">
        <v>0</v>
      </c>
      <c r="P774" s="15" t="s">
        <v>177</v>
      </c>
      <c r="Q774" s="15" t="s">
        <v>514</v>
      </c>
      <c r="R774" s="15" t="s">
        <v>515</v>
      </c>
      <c r="S774" s="15" t="s">
        <v>516</v>
      </c>
      <c r="T774" s="15">
        <v>0</v>
      </c>
      <c r="U774" s="15" t="s">
        <v>517</v>
      </c>
      <c r="V774" s="15">
        <v>2523</v>
      </c>
      <c r="W774" s="15" t="s">
        <v>518</v>
      </c>
      <c r="X774" s="15">
        <v>8</v>
      </c>
      <c r="Y774" s="15" t="s">
        <v>519</v>
      </c>
      <c r="Z774" s="15">
        <v>19000</v>
      </c>
      <c r="AA774" s="15">
        <v>-1</v>
      </c>
      <c r="AB774" s="15" t="s">
        <v>129</v>
      </c>
      <c r="AD774" s="15">
        <v>19000</v>
      </c>
      <c r="AF774" s="15">
        <v>10739</v>
      </c>
      <c r="AH774" s="15">
        <v>10739</v>
      </c>
      <c r="AI774" s="15">
        <v>0</v>
      </c>
    </row>
    <row r="775" spans="1:35">
      <c r="A775" s="15" t="s">
        <v>509</v>
      </c>
      <c r="B775" s="15">
        <v>2011</v>
      </c>
      <c r="C775" s="15">
        <v>2011</v>
      </c>
      <c r="D775" s="15">
        <v>2011</v>
      </c>
      <c r="E775" s="15">
        <v>4</v>
      </c>
      <c r="F775" s="15">
        <v>0</v>
      </c>
      <c r="G775" s="15">
        <v>0</v>
      </c>
      <c r="H775" s="15" t="s">
        <v>510</v>
      </c>
      <c r="I775" s="15">
        <v>842</v>
      </c>
      <c r="J775" s="15" t="s">
        <v>593</v>
      </c>
      <c r="K775" s="15" t="s">
        <v>593</v>
      </c>
      <c r="L775" s="15">
        <v>662</v>
      </c>
      <c r="M775" s="15" t="s">
        <v>803</v>
      </c>
      <c r="N775" s="15" t="s">
        <v>804</v>
      </c>
      <c r="O775" s="15">
        <v>0</v>
      </c>
      <c r="P775" s="15" t="s">
        <v>177</v>
      </c>
      <c r="Q775" s="15" t="s">
        <v>514</v>
      </c>
      <c r="R775" s="15" t="s">
        <v>515</v>
      </c>
      <c r="S775" s="15" t="s">
        <v>516</v>
      </c>
      <c r="T775" s="15">
        <v>0</v>
      </c>
      <c r="U775" s="15" t="s">
        <v>517</v>
      </c>
      <c r="V775" s="15">
        <v>2523</v>
      </c>
      <c r="W775" s="15" t="s">
        <v>518</v>
      </c>
      <c r="X775" s="15">
        <v>8</v>
      </c>
      <c r="Y775" s="15" t="s">
        <v>519</v>
      </c>
      <c r="Z775" s="15">
        <v>49000</v>
      </c>
      <c r="AA775" s="15">
        <v>-1</v>
      </c>
      <c r="AB775" s="15" t="s">
        <v>129</v>
      </c>
      <c r="AD775" s="15">
        <v>49000</v>
      </c>
      <c r="AF775" s="15">
        <v>16725</v>
      </c>
      <c r="AH775" s="15">
        <v>16725</v>
      </c>
      <c r="AI775" s="15">
        <v>0</v>
      </c>
    </row>
    <row r="776" spans="1:35">
      <c r="A776" s="15" t="s">
        <v>509</v>
      </c>
      <c r="B776" s="15">
        <v>2011</v>
      </c>
      <c r="C776" s="15">
        <v>2011</v>
      </c>
      <c r="D776" s="15">
        <v>2011</v>
      </c>
      <c r="E776" s="15">
        <v>4</v>
      </c>
      <c r="F776" s="15">
        <v>0</v>
      </c>
      <c r="G776" s="15">
        <v>0</v>
      </c>
      <c r="H776" s="15" t="s">
        <v>510</v>
      </c>
      <c r="I776" s="15">
        <v>842</v>
      </c>
      <c r="J776" s="15" t="s">
        <v>593</v>
      </c>
      <c r="K776" s="15" t="s">
        <v>593</v>
      </c>
      <c r="L776" s="15">
        <v>84</v>
      </c>
      <c r="M776" s="15" t="s">
        <v>805</v>
      </c>
      <c r="N776" s="15" t="s">
        <v>806</v>
      </c>
      <c r="O776" s="15">
        <v>0</v>
      </c>
      <c r="P776" s="15" t="s">
        <v>177</v>
      </c>
      <c r="Q776" s="15" t="s">
        <v>514</v>
      </c>
      <c r="R776" s="15" t="s">
        <v>515</v>
      </c>
      <c r="S776" s="15" t="s">
        <v>516</v>
      </c>
      <c r="T776" s="15">
        <v>0</v>
      </c>
      <c r="U776" s="15" t="s">
        <v>517</v>
      </c>
      <c r="V776" s="15">
        <v>2523</v>
      </c>
      <c r="W776" s="15" t="s">
        <v>518</v>
      </c>
      <c r="X776" s="15">
        <v>8</v>
      </c>
      <c r="Y776" s="15" t="s">
        <v>519</v>
      </c>
      <c r="Z776" s="15">
        <v>1430000</v>
      </c>
      <c r="AA776" s="15">
        <v>-1</v>
      </c>
      <c r="AB776" s="15" t="s">
        <v>129</v>
      </c>
      <c r="AD776" s="15">
        <v>1430000</v>
      </c>
      <c r="AF776" s="15">
        <v>217612</v>
      </c>
      <c r="AH776" s="15">
        <v>217612</v>
      </c>
      <c r="AI776" s="15">
        <v>0</v>
      </c>
    </row>
    <row r="777" spans="1:35">
      <c r="A777" s="15" t="s">
        <v>509</v>
      </c>
      <c r="B777" s="15">
        <v>2011</v>
      </c>
      <c r="C777" s="15">
        <v>2011</v>
      </c>
      <c r="D777" s="15">
        <v>2011</v>
      </c>
      <c r="E777" s="15">
        <v>4</v>
      </c>
      <c r="F777" s="15">
        <v>0</v>
      </c>
      <c r="G777" s="15">
        <v>0</v>
      </c>
      <c r="H777" s="15" t="s">
        <v>510</v>
      </c>
      <c r="I777" s="15">
        <v>842</v>
      </c>
      <c r="J777" s="15" t="s">
        <v>593</v>
      </c>
      <c r="K777" s="15" t="s">
        <v>593</v>
      </c>
      <c r="L777" s="15">
        <v>24</v>
      </c>
      <c r="M777" s="15" t="s">
        <v>753</v>
      </c>
      <c r="N777" s="15" t="s">
        <v>754</v>
      </c>
      <c r="O777" s="15">
        <v>0</v>
      </c>
      <c r="P777" s="15" t="s">
        <v>177</v>
      </c>
      <c r="Q777" s="15" t="s">
        <v>514</v>
      </c>
      <c r="R777" s="15" t="s">
        <v>515</v>
      </c>
      <c r="S777" s="15" t="s">
        <v>516</v>
      </c>
      <c r="T777" s="15">
        <v>0</v>
      </c>
      <c r="U777" s="15" t="s">
        <v>517</v>
      </c>
      <c r="V777" s="15">
        <v>2523</v>
      </c>
      <c r="W777" s="15" t="s">
        <v>518</v>
      </c>
      <c r="X777" s="15">
        <v>8</v>
      </c>
      <c r="Y777" s="15" t="s">
        <v>519</v>
      </c>
      <c r="Z777" s="15">
        <v>91000</v>
      </c>
      <c r="AA777" s="15">
        <v>-1</v>
      </c>
      <c r="AB777" s="15" t="s">
        <v>129</v>
      </c>
      <c r="AD777" s="15">
        <v>91000</v>
      </c>
      <c r="AF777" s="15">
        <v>113921</v>
      </c>
      <c r="AH777" s="15">
        <v>113921</v>
      </c>
      <c r="AI777" s="15">
        <v>0</v>
      </c>
    </row>
    <row r="778" spans="1:35">
      <c r="A778" s="15" t="s">
        <v>509</v>
      </c>
      <c r="B778" s="15">
        <v>2011</v>
      </c>
      <c r="C778" s="15">
        <v>2011</v>
      </c>
      <c r="D778" s="15">
        <v>2011</v>
      </c>
      <c r="E778" s="15">
        <v>4</v>
      </c>
      <c r="F778" s="15">
        <v>0</v>
      </c>
      <c r="G778" s="15">
        <v>0</v>
      </c>
      <c r="H778" s="15" t="s">
        <v>510</v>
      </c>
      <c r="I778" s="15">
        <v>842</v>
      </c>
      <c r="J778" s="15" t="s">
        <v>593</v>
      </c>
      <c r="K778" s="15" t="s">
        <v>593</v>
      </c>
      <c r="L778" s="15">
        <v>534</v>
      </c>
      <c r="M778" s="15" t="s">
        <v>807</v>
      </c>
      <c r="N778" s="15" t="s">
        <v>808</v>
      </c>
      <c r="O778" s="15">
        <v>0</v>
      </c>
      <c r="P778" s="15" t="s">
        <v>177</v>
      </c>
      <c r="Q778" s="15" t="s">
        <v>514</v>
      </c>
      <c r="R778" s="15" t="s">
        <v>515</v>
      </c>
      <c r="S778" s="15" t="s">
        <v>516</v>
      </c>
      <c r="T778" s="15">
        <v>0</v>
      </c>
      <c r="U778" s="15" t="s">
        <v>517</v>
      </c>
      <c r="V778" s="15">
        <v>2523</v>
      </c>
      <c r="W778" s="15" t="s">
        <v>518</v>
      </c>
      <c r="X778" s="15">
        <v>8</v>
      </c>
      <c r="Y778" s="15" t="s">
        <v>519</v>
      </c>
      <c r="Z778" s="15">
        <v>8724000</v>
      </c>
      <c r="AA778" s="15">
        <v>-1</v>
      </c>
      <c r="AB778" s="15" t="s">
        <v>129</v>
      </c>
      <c r="AD778" s="15">
        <v>8724000</v>
      </c>
      <c r="AF778" s="15">
        <v>1258544</v>
      </c>
      <c r="AH778" s="15">
        <v>1258544</v>
      </c>
      <c r="AI778" s="15">
        <v>0</v>
      </c>
    </row>
    <row r="779" spans="1:35">
      <c r="A779" s="15" t="s">
        <v>509</v>
      </c>
      <c r="B779" s="15">
        <v>2011</v>
      </c>
      <c r="C779" s="15">
        <v>2011</v>
      </c>
      <c r="D779" s="15">
        <v>2011</v>
      </c>
      <c r="E779" s="15">
        <v>4</v>
      </c>
      <c r="F779" s="15">
        <v>0</v>
      </c>
      <c r="G779" s="15">
        <v>0</v>
      </c>
      <c r="H779" s="15" t="s">
        <v>510</v>
      </c>
      <c r="I779" s="15">
        <v>842</v>
      </c>
      <c r="J779" s="15" t="s">
        <v>593</v>
      </c>
      <c r="K779" s="15" t="s">
        <v>593</v>
      </c>
      <c r="L779" s="15">
        <v>512</v>
      </c>
      <c r="M779" s="15" t="s">
        <v>699</v>
      </c>
      <c r="N779" s="15" t="s">
        <v>700</v>
      </c>
      <c r="O779" s="15">
        <v>0</v>
      </c>
      <c r="P779" s="15" t="s">
        <v>177</v>
      </c>
      <c r="Q779" s="15" t="s">
        <v>514</v>
      </c>
      <c r="R779" s="15" t="s">
        <v>515</v>
      </c>
      <c r="S779" s="15" t="s">
        <v>516</v>
      </c>
      <c r="T779" s="15">
        <v>0</v>
      </c>
      <c r="U779" s="15" t="s">
        <v>517</v>
      </c>
      <c r="V779" s="15">
        <v>2523</v>
      </c>
      <c r="W779" s="15" t="s">
        <v>518</v>
      </c>
      <c r="X779" s="15">
        <v>8</v>
      </c>
      <c r="Y779" s="15" t="s">
        <v>519</v>
      </c>
      <c r="Z779" s="15">
        <v>19000</v>
      </c>
      <c r="AA779" s="15">
        <v>-1</v>
      </c>
      <c r="AB779" s="15" t="s">
        <v>129</v>
      </c>
      <c r="AD779" s="15">
        <v>19000</v>
      </c>
      <c r="AF779" s="15">
        <v>28950</v>
      </c>
      <c r="AH779" s="15">
        <v>28950</v>
      </c>
      <c r="AI779" s="15">
        <v>0</v>
      </c>
    </row>
    <row r="780" spans="1:35">
      <c r="A780" s="15" t="s">
        <v>509</v>
      </c>
      <c r="B780" s="15">
        <v>2011</v>
      </c>
      <c r="C780" s="15">
        <v>2011</v>
      </c>
      <c r="D780" s="15">
        <v>2011</v>
      </c>
      <c r="E780" s="15">
        <v>4</v>
      </c>
      <c r="F780" s="15">
        <v>0</v>
      </c>
      <c r="G780" s="15">
        <v>0</v>
      </c>
      <c r="H780" s="15" t="s">
        <v>510</v>
      </c>
      <c r="I780" s="15">
        <v>842</v>
      </c>
      <c r="J780" s="15" t="s">
        <v>593</v>
      </c>
      <c r="K780" s="15" t="s">
        <v>593</v>
      </c>
      <c r="L780" s="15">
        <v>92</v>
      </c>
      <c r="M780" s="15" t="s">
        <v>809</v>
      </c>
      <c r="N780" s="15" t="s">
        <v>810</v>
      </c>
      <c r="O780" s="15">
        <v>0</v>
      </c>
      <c r="P780" s="15" t="s">
        <v>177</v>
      </c>
      <c r="Q780" s="15" t="s">
        <v>514</v>
      </c>
      <c r="R780" s="15" t="s">
        <v>515</v>
      </c>
      <c r="S780" s="15" t="s">
        <v>516</v>
      </c>
      <c r="T780" s="15">
        <v>0</v>
      </c>
      <c r="U780" s="15" t="s">
        <v>517</v>
      </c>
      <c r="V780" s="15">
        <v>2523</v>
      </c>
      <c r="W780" s="15" t="s">
        <v>518</v>
      </c>
      <c r="X780" s="15">
        <v>8</v>
      </c>
      <c r="Y780" s="15" t="s">
        <v>519</v>
      </c>
      <c r="Z780" s="15">
        <v>32886000</v>
      </c>
      <c r="AA780" s="15">
        <v>-1</v>
      </c>
      <c r="AB780" s="15" t="s">
        <v>129</v>
      </c>
      <c r="AD780" s="15">
        <v>32886000</v>
      </c>
      <c r="AF780" s="15">
        <v>2813142</v>
      </c>
      <c r="AH780" s="15">
        <v>2813142</v>
      </c>
      <c r="AI780" s="15">
        <v>0</v>
      </c>
    </row>
    <row r="781" spans="1:35">
      <c r="A781" s="15" t="s">
        <v>509</v>
      </c>
      <c r="B781" s="15">
        <v>2011</v>
      </c>
      <c r="C781" s="15">
        <v>2011</v>
      </c>
      <c r="D781" s="15">
        <v>2011</v>
      </c>
      <c r="E781" s="15">
        <v>4</v>
      </c>
      <c r="F781" s="15">
        <v>0</v>
      </c>
      <c r="G781" s="15">
        <v>0</v>
      </c>
      <c r="H781" s="15" t="s">
        <v>510</v>
      </c>
      <c r="I781" s="15">
        <v>842</v>
      </c>
      <c r="J781" s="15" t="s">
        <v>593</v>
      </c>
      <c r="K781" s="15" t="s">
        <v>593</v>
      </c>
      <c r="L781" s="15">
        <v>796</v>
      </c>
      <c r="M781" s="15" t="s">
        <v>811</v>
      </c>
      <c r="N781" s="15" t="s">
        <v>812</v>
      </c>
      <c r="O781" s="15">
        <v>0</v>
      </c>
      <c r="P781" s="15" t="s">
        <v>177</v>
      </c>
      <c r="Q781" s="15" t="s">
        <v>514</v>
      </c>
      <c r="R781" s="15" t="s">
        <v>515</v>
      </c>
      <c r="S781" s="15" t="s">
        <v>516</v>
      </c>
      <c r="T781" s="15">
        <v>0</v>
      </c>
      <c r="U781" s="15" t="s">
        <v>517</v>
      </c>
      <c r="V781" s="15">
        <v>2523</v>
      </c>
      <c r="W781" s="15" t="s">
        <v>518</v>
      </c>
      <c r="X781" s="15">
        <v>8</v>
      </c>
      <c r="Y781" s="15" t="s">
        <v>519</v>
      </c>
      <c r="Z781" s="15">
        <v>3104000</v>
      </c>
      <c r="AA781" s="15">
        <v>-1</v>
      </c>
      <c r="AB781" s="15" t="s">
        <v>129</v>
      </c>
      <c r="AD781" s="15">
        <v>3104000</v>
      </c>
      <c r="AF781" s="15">
        <v>325384</v>
      </c>
      <c r="AH781" s="15">
        <v>325384</v>
      </c>
      <c r="AI781" s="15">
        <v>0</v>
      </c>
    </row>
    <row r="782" spans="1:35">
      <c r="A782" s="15" t="s">
        <v>509</v>
      </c>
      <c r="B782" s="15">
        <v>2011</v>
      </c>
      <c r="C782" s="15">
        <v>2011</v>
      </c>
      <c r="D782" s="15">
        <v>2011</v>
      </c>
      <c r="E782" s="15">
        <v>4</v>
      </c>
      <c r="F782" s="15">
        <v>0</v>
      </c>
      <c r="G782" s="15">
        <v>0</v>
      </c>
      <c r="H782" s="15" t="s">
        <v>510</v>
      </c>
      <c r="I782" s="15">
        <v>842</v>
      </c>
      <c r="J782" s="15" t="s">
        <v>593</v>
      </c>
      <c r="K782" s="15" t="s">
        <v>593</v>
      </c>
      <c r="L782" s="15">
        <v>659</v>
      </c>
      <c r="M782" s="15" t="s">
        <v>813</v>
      </c>
      <c r="N782" s="15" t="s">
        <v>814</v>
      </c>
      <c r="O782" s="15">
        <v>0</v>
      </c>
      <c r="P782" s="15" t="s">
        <v>177</v>
      </c>
      <c r="Q782" s="15" t="s">
        <v>514</v>
      </c>
      <c r="R782" s="15" t="s">
        <v>515</v>
      </c>
      <c r="S782" s="15" t="s">
        <v>516</v>
      </c>
      <c r="T782" s="15">
        <v>0</v>
      </c>
      <c r="U782" s="15" t="s">
        <v>517</v>
      </c>
      <c r="V782" s="15">
        <v>2523</v>
      </c>
      <c r="W782" s="15" t="s">
        <v>518</v>
      </c>
      <c r="X782" s="15">
        <v>8</v>
      </c>
      <c r="Y782" s="15" t="s">
        <v>519</v>
      </c>
      <c r="Z782" s="15">
        <v>706000</v>
      </c>
      <c r="AA782" s="15">
        <v>-1</v>
      </c>
      <c r="AB782" s="15" t="s">
        <v>129</v>
      </c>
      <c r="AD782" s="15">
        <v>706000</v>
      </c>
      <c r="AF782" s="15">
        <v>107883</v>
      </c>
      <c r="AH782" s="15">
        <v>107883</v>
      </c>
      <c r="AI782" s="15">
        <v>0</v>
      </c>
    </row>
    <row r="783" spans="1:35">
      <c r="A783" s="15" t="s">
        <v>509</v>
      </c>
      <c r="B783" s="15">
        <v>2011</v>
      </c>
      <c r="C783" s="15">
        <v>2011</v>
      </c>
      <c r="D783" s="15">
        <v>2011</v>
      </c>
      <c r="E783" s="15">
        <v>4</v>
      </c>
      <c r="F783" s="15">
        <v>0</v>
      </c>
      <c r="G783" s="15">
        <v>0</v>
      </c>
      <c r="H783" s="15" t="s">
        <v>510</v>
      </c>
      <c r="I783" s="15">
        <v>842</v>
      </c>
      <c r="J783" s="15" t="s">
        <v>593</v>
      </c>
      <c r="K783" s="15" t="s">
        <v>593</v>
      </c>
      <c r="L783" s="15">
        <v>288</v>
      </c>
      <c r="M783" s="15" t="s">
        <v>544</v>
      </c>
      <c r="N783" s="15" t="s">
        <v>545</v>
      </c>
      <c r="O783" s="15">
        <v>0</v>
      </c>
      <c r="P783" s="15" t="s">
        <v>177</v>
      </c>
      <c r="Q783" s="15" t="s">
        <v>514</v>
      </c>
      <c r="R783" s="15" t="s">
        <v>515</v>
      </c>
      <c r="S783" s="15" t="s">
        <v>516</v>
      </c>
      <c r="T783" s="15">
        <v>0</v>
      </c>
      <c r="U783" s="15" t="s">
        <v>517</v>
      </c>
      <c r="V783" s="15">
        <v>2523</v>
      </c>
      <c r="W783" s="15" t="s">
        <v>518</v>
      </c>
      <c r="X783" s="15">
        <v>8</v>
      </c>
      <c r="Y783" s="15" t="s">
        <v>519</v>
      </c>
      <c r="Z783" s="15">
        <v>110000</v>
      </c>
      <c r="AA783" s="15">
        <v>-1</v>
      </c>
      <c r="AB783" s="15" t="s">
        <v>129</v>
      </c>
      <c r="AD783" s="15">
        <v>110000</v>
      </c>
      <c r="AF783" s="15">
        <v>161750</v>
      </c>
      <c r="AH783" s="15">
        <v>161750</v>
      </c>
      <c r="AI783" s="15">
        <v>0</v>
      </c>
    </row>
    <row r="784" spans="1:35">
      <c r="A784" s="15" t="s">
        <v>509</v>
      </c>
      <c r="B784" s="15">
        <v>2011</v>
      </c>
      <c r="C784" s="15">
        <v>2011</v>
      </c>
      <c r="D784" s="15">
        <v>2011</v>
      </c>
      <c r="E784" s="15">
        <v>4</v>
      </c>
      <c r="F784" s="15">
        <v>0</v>
      </c>
      <c r="G784" s="15">
        <v>0</v>
      </c>
      <c r="H784" s="15" t="s">
        <v>510</v>
      </c>
      <c r="I784" s="15">
        <v>842</v>
      </c>
      <c r="J784" s="15" t="s">
        <v>593</v>
      </c>
      <c r="K784" s="15" t="s">
        <v>593</v>
      </c>
      <c r="L784" s="15">
        <v>212</v>
      </c>
      <c r="M784" s="15" t="s">
        <v>815</v>
      </c>
      <c r="N784" s="15" t="s">
        <v>816</v>
      </c>
      <c r="O784" s="15">
        <v>0</v>
      </c>
      <c r="P784" s="15" t="s">
        <v>177</v>
      </c>
      <c r="Q784" s="15" t="s">
        <v>514</v>
      </c>
      <c r="R784" s="15" t="s">
        <v>515</v>
      </c>
      <c r="S784" s="15" t="s">
        <v>516</v>
      </c>
      <c r="T784" s="15">
        <v>0</v>
      </c>
      <c r="U784" s="15" t="s">
        <v>517</v>
      </c>
      <c r="V784" s="15">
        <v>2523</v>
      </c>
      <c r="W784" s="15" t="s">
        <v>518</v>
      </c>
      <c r="X784" s="15">
        <v>8</v>
      </c>
      <c r="Y784" s="15" t="s">
        <v>519</v>
      </c>
      <c r="Z784" s="15">
        <v>59000</v>
      </c>
      <c r="AA784" s="15">
        <v>-1</v>
      </c>
      <c r="AB784" s="15" t="s">
        <v>129</v>
      </c>
      <c r="AD784" s="15">
        <v>59000</v>
      </c>
      <c r="AF784" s="15">
        <v>16303</v>
      </c>
      <c r="AH784" s="15">
        <v>16303</v>
      </c>
      <c r="AI784" s="15">
        <v>0</v>
      </c>
    </row>
    <row r="785" spans="1:35">
      <c r="A785" s="15" t="s">
        <v>509</v>
      </c>
      <c r="B785" s="15">
        <v>2011</v>
      </c>
      <c r="C785" s="15">
        <v>2011</v>
      </c>
      <c r="D785" s="15">
        <v>2011</v>
      </c>
      <c r="E785" s="15">
        <v>4</v>
      </c>
      <c r="F785" s="15">
        <v>0</v>
      </c>
      <c r="G785" s="15">
        <v>0</v>
      </c>
      <c r="H785" s="15" t="s">
        <v>510</v>
      </c>
      <c r="I785" s="15">
        <v>842</v>
      </c>
      <c r="J785" s="15" t="s">
        <v>593</v>
      </c>
      <c r="K785" s="15" t="s">
        <v>593</v>
      </c>
      <c r="L785" s="15">
        <v>670</v>
      </c>
      <c r="M785" s="15" t="s">
        <v>817</v>
      </c>
      <c r="N785" s="15" t="s">
        <v>818</v>
      </c>
      <c r="O785" s="15">
        <v>0</v>
      </c>
      <c r="P785" s="15" t="s">
        <v>177</v>
      </c>
      <c r="Q785" s="15" t="s">
        <v>514</v>
      </c>
      <c r="R785" s="15" t="s">
        <v>515</v>
      </c>
      <c r="S785" s="15" t="s">
        <v>516</v>
      </c>
      <c r="T785" s="15">
        <v>0</v>
      </c>
      <c r="U785" s="15" t="s">
        <v>517</v>
      </c>
      <c r="V785" s="15">
        <v>2523</v>
      </c>
      <c r="W785" s="15" t="s">
        <v>518</v>
      </c>
      <c r="X785" s="15">
        <v>8</v>
      </c>
      <c r="Y785" s="15" t="s">
        <v>519</v>
      </c>
      <c r="Z785" s="15">
        <v>22000</v>
      </c>
      <c r="AA785" s="15">
        <v>-1</v>
      </c>
      <c r="AB785" s="15" t="s">
        <v>129</v>
      </c>
      <c r="AD785" s="15">
        <v>22000</v>
      </c>
      <c r="AF785" s="15">
        <v>18543</v>
      </c>
      <c r="AH785" s="15">
        <v>18543</v>
      </c>
      <c r="AI785" s="15">
        <v>0</v>
      </c>
    </row>
    <row r="786" spans="1:35">
      <c r="A786" s="15" t="s">
        <v>509</v>
      </c>
      <c r="B786" s="15">
        <v>2011</v>
      </c>
      <c r="C786" s="15">
        <v>2011</v>
      </c>
      <c r="D786" s="15">
        <v>2011</v>
      </c>
      <c r="E786" s="15">
        <v>4</v>
      </c>
      <c r="F786" s="15">
        <v>0</v>
      </c>
      <c r="G786" s="15">
        <v>0</v>
      </c>
      <c r="H786" s="15" t="s">
        <v>510</v>
      </c>
      <c r="I786" s="15">
        <v>842</v>
      </c>
      <c r="J786" s="15" t="s">
        <v>593</v>
      </c>
      <c r="K786" s="15" t="s">
        <v>593</v>
      </c>
      <c r="L786" s="15">
        <v>308</v>
      </c>
      <c r="M786" s="15" t="s">
        <v>819</v>
      </c>
      <c r="N786" s="15" t="s">
        <v>820</v>
      </c>
      <c r="O786" s="15">
        <v>0</v>
      </c>
      <c r="P786" s="15" t="s">
        <v>177</v>
      </c>
      <c r="Q786" s="15" t="s">
        <v>514</v>
      </c>
      <c r="R786" s="15" t="s">
        <v>515</v>
      </c>
      <c r="S786" s="15" t="s">
        <v>516</v>
      </c>
      <c r="T786" s="15">
        <v>0</v>
      </c>
      <c r="U786" s="15" t="s">
        <v>517</v>
      </c>
      <c r="V786" s="15">
        <v>2523</v>
      </c>
      <c r="W786" s="15" t="s">
        <v>518</v>
      </c>
      <c r="X786" s="15">
        <v>8</v>
      </c>
      <c r="Y786" s="15" t="s">
        <v>519</v>
      </c>
      <c r="Z786" s="15">
        <v>16000</v>
      </c>
      <c r="AA786" s="15">
        <v>-1</v>
      </c>
      <c r="AB786" s="15" t="s">
        <v>129</v>
      </c>
      <c r="AD786" s="15">
        <v>16000</v>
      </c>
      <c r="AF786" s="15">
        <v>9966</v>
      </c>
      <c r="AH786" s="15">
        <v>9966</v>
      </c>
      <c r="AI786" s="15">
        <v>0</v>
      </c>
    </row>
    <row r="787" spans="1:35">
      <c r="A787" s="15" t="s">
        <v>509</v>
      </c>
      <c r="B787" s="15">
        <v>2011</v>
      </c>
      <c r="C787" s="15">
        <v>2011</v>
      </c>
      <c r="D787" s="15">
        <v>2011</v>
      </c>
      <c r="E787" s="15">
        <v>4</v>
      </c>
      <c r="F787" s="15">
        <v>0</v>
      </c>
      <c r="G787" s="15">
        <v>0</v>
      </c>
      <c r="H787" s="15" t="s">
        <v>510</v>
      </c>
      <c r="I787" s="15">
        <v>842</v>
      </c>
      <c r="J787" s="15" t="s">
        <v>593</v>
      </c>
      <c r="K787" s="15" t="s">
        <v>593</v>
      </c>
      <c r="L787" s="15">
        <v>196</v>
      </c>
      <c r="M787" s="15" t="s">
        <v>614</v>
      </c>
      <c r="N787" s="15" t="s">
        <v>615</v>
      </c>
      <c r="O787" s="15">
        <v>0</v>
      </c>
      <c r="P787" s="15" t="s">
        <v>177</v>
      </c>
      <c r="Q787" s="15" t="s">
        <v>514</v>
      </c>
      <c r="R787" s="15" t="s">
        <v>515</v>
      </c>
      <c r="S787" s="15" t="s">
        <v>516</v>
      </c>
      <c r="T787" s="15">
        <v>0</v>
      </c>
      <c r="U787" s="15" t="s">
        <v>517</v>
      </c>
      <c r="V787" s="15">
        <v>2523</v>
      </c>
      <c r="W787" s="15" t="s">
        <v>518</v>
      </c>
      <c r="X787" s="15">
        <v>8</v>
      </c>
      <c r="Y787" s="15" t="s">
        <v>519</v>
      </c>
      <c r="Z787" s="15">
        <v>48000</v>
      </c>
      <c r="AA787" s="15">
        <v>-1</v>
      </c>
      <c r="AB787" s="15" t="s">
        <v>129</v>
      </c>
      <c r="AD787" s="15">
        <v>48000</v>
      </c>
      <c r="AF787" s="15">
        <v>44329</v>
      </c>
      <c r="AH787" s="15">
        <v>44329</v>
      </c>
      <c r="AI787" s="15">
        <v>0</v>
      </c>
    </row>
    <row r="788" spans="1:35">
      <c r="A788" s="15" t="s">
        <v>509</v>
      </c>
      <c r="B788" s="15">
        <v>2011</v>
      </c>
      <c r="C788" s="15">
        <v>2011</v>
      </c>
      <c r="D788" s="15">
        <v>2011</v>
      </c>
      <c r="E788" s="15">
        <v>4</v>
      </c>
      <c r="F788" s="15">
        <v>0</v>
      </c>
      <c r="G788" s="15">
        <v>0</v>
      </c>
      <c r="H788" s="15" t="s">
        <v>510</v>
      </c>
      <c r="I788" s="15">
        <v>842</v>
      </c>
      <c r="J788" s="15" t="s">
        <v>593</v>
      </c>
      <c r="K788" s="15" t="s">
        <v>593</v>
      </c>
      <c r="L788" s="15">
        <v>660</v>
      </c>
      <c r="M788" s="15" t="s">
        <v>821</v>
      </c>
      <c r="N788" s="15" t="s">
        <v>822</v>
      </c>
      <c r="O788" s="15">
        <v>0</v>
      </c>
      <c r="P788" s="15" t="s">
        <v>177</v>
      </c>
      <c r="Q788" s="15" t="s">
        <v>514</v>
      </c>
      <c r="R788" s="15" t="s">
        <v>515</v>
      </c>
      <c r="S788" s="15" t="s">
        <v>516</v>
      </c>
      <c r="T788" s="15">
        <v>0</v>
      </c>
      <c r="U788" s="15" t="s">
        <v>517</v>
      </c>
      <c r="V788" s="15">
        <v>2523</v>
      </c>
      <c r="W788" s="15" t="s">
        <v>518</v>
      </c>
      <c r="X788" s="15">
        <v>8</v>
      </c>
      <c r="Y788" s="15" t="s">
        <v>519</v>
      </c>
      <c r="Z788" s="15">
        <v>12000</v>
      </c>
      <c r="AA788" s="15">
        <v>-1</v>
      </c>
      <c r="AB788" s="15" t="s">
        <v>129</v>
      </c>
      <c r="AD788" s="15">
        <v>12000</v>
      </c>
      <c r="AF788" s="15">
        <v>5088</v>
      </c>
      <c r="AH788" s="15">
        <v>5088</v>
      </c>
      <c r="AI788" s="15">
        <v>0</v>
      </c>
    </row>
    <row r="789" spans="1:35">
      <c r="A789" s="15" t="s">
        <v>509</v>
      </c>
      <c r="B789" s="15">
        <v>2011</v>
      </c>
      <c r="C789" s="15">
        <v>2011</v>
      </c>
      <c r="D789" s="15">
        <v>2011</v>
      </c>
      <c r="E789" s="15">
        <v>4</v>
      </c>
      <c r="F789" s="15">
        <v>0</v>
      </c>
      <c r="G789" s="15">
        <v>0</v>
      </c>
      <c r="H789" s="15" t="s">
        <v>510</v>
      </c>
      <c r="I789" s="15">
        <v>842</v>
      </c>
      <c r="J789" s="15" t="s">
        <v>593</v>
      </c>
      <c r="K789" s="15" t="s">
        <v>593</v>
      </c>
      <c r="L789" s="15">
        <v>178</v>
      </c>
      <c r="M789" s="15" t="s">
        <v>512</v>
      </c>
      <c r="N789" s="15" t="s">
        <v>513</v>
      </c>
      <c r="O789" s="15">
        <v>0</v>
      </c>
      <c r="P789" s="15" t="s">
        <v>177</v>
      </c>
      <c r="Q789" s="15" t="s">
        <v>514</v>
      </c>
      <c r="R789" s="15" t="s">
        <v>515</v>
      </c>
      <c r="S789" s="15" t="s">
        <v>516</v>
      </c>
      <c r="T789" s="15">
        <v>0</v>
      </c>
      <c r="U789" s="15" t="s">
        <v>517</v>
      </c>
      <c r="V789" s="15">
        <v>2523</v>
      </c>
      <c r="W789" s="15" t="s">
        <v>518</v>
      </c>
      <c r="X789" s="15">
        <v>8</v>
      </c>
      <c r="Y789" s="15" t="s">
        <v>519</v>
      </c>
      <c r="Z789" s="15">
        <v>2927000</v>
      </c>
      <c r="AA789" s="15">
        <v>-1</v>
      </c>
      <c r="AB789" s="15" t="s">
        <v>129</v>
      </c>
      <c r="AD789" s="15">
        <v>2927000</v>
      </c>
      <c r="AF789" s="15">
        <v>294148</v>
      </c>
      <c r="AH789" s="15">
        <v>294148</v>
      </c>
      <c r="AI789" s="15">
        <v>0</v>
      </c>
    </row>
    <row r="790" spans="1:35">
      <c r="A790" s="15" t="s">
        <v>509</v>
      </c>
      <c r="B790" s="15">
        <v>2011</v>
      </c>
      <c r="C790" s="15">
        <v>2011</v>
      </c>
      <c r="D790" s="15">
        <v>2011</v>
      </c>
      <c r="E790" s="15">
        <v>4</v>
      </c>
      <c r="F790" s="15">
        <v>0</v>
      </c>
      <c r="G790" s="15">
        <v>0</v>
      </c>
      <c r="H790" s="15" t="s">
        <v>510</v>
      </c>
      <c r="I790" s="15">
        <v>842</v>
      </c>
      <c r="J790" s="15" t="s">
        <v>593</v>
      </c>
      <c r="K790" s="15" t="s">
        <v>593</v>
      </c>
      <c r="L790" s="15">
        <v>268</v>
      </c>
      <c r="M790" s="15" t="s">
        <v>779</v>
      </c>
      <c r="N790" s="15" t="s">
        <v>780</v>
      </c>
      <c r="O790" s="15">
        <v>0</v>
      </c>
      <c r="P790" s="15" t="s">
        <v>177</v>
      </c>
      <c r="Q790" s="15" t="s">
        <v>514</v>
      </c>
      <c r="R790" s="15" t="s">
        <v>515</v>
      </c>
      <c r="S790" s="15" t="s">
        <v>516</v>
      </c>
      <c r="T790" s="15">
        <v>0</v>
      </c>
      <c r="U790" s="15" t="s">
        <v>517</v>
      </c>
      <c r="V790" s="15">
        <v>2523</v>
      </c>
      <c r="W790" s="15" t="s">
        <v>518</v>
      </c>
      <c r="X790" s="15">
        <v>8</v>
      </c>
      <c r="Y790" s="15" t="s">
        <v>519</v>
      </c>
      <c r="Z790" s="15">
        <v>833000</v>
      </c>
      <c r="AA790" s="15">
        <v>-1</v>
      </c>
      <c r="AB790" s="15" t="s">
        <v>129</v>
      </c>
      <c r="AD790" s="15">
        <v>833000</v>
      </c>
      <c r="AF790" s="15">
        <v>293075</v>
      </c>
      <c r="AH790" s="15">
        <v>293075</v>
      </c>
      <c r="AI790" s="15">
        <v>0</v>
      </c>
    </row>
    <row r="791" spans="1:35">
      <c r="A791" s="15" t="s">
        <v>509</v>
      </c>
      <c r="B791" s="15">
        <v>2011</v>
      </c>
      <c r="C791" s="15">
        <v>2011</v>
      </c>
      <c r="D791" s="15">
        <v>2011</v>
      </c>
      <c r="E791" s="15">
        <v>4</v>
      </c>
      <c r="F791" s="15">
        <v>0</v>
      </c>
      <c r="G791" s="15">
        <v>0</v>
      </c>
      <c r="H791" s="15" t="s">
        <v>510</v>
      </c>
      <c r="I791" s="15">
        <v>842</v>
      </c>
      <c r="J791" s="15" t="s">
        <v>593</v>
      </c>
      <c r="K791" s="15" t="s">
        <v>593</v>
      </c>
      <c r="L791" s="15">
        <v>584</v>
      </c>
      <c r="M791" s="15" t="s">
        <v>823</v>
      </c>
      <c r="N791" s="15" t="s">
        <v>824</v>
      </c>
      <c r="O791" s="15">
        <v>0</v>
      </c>
      <c r="P791" s="15" t="s">
        <v>177</v>
      </c>
      <c r="Q791" s="15" t="s">
        <v>514</v>
      </c>
      <c r="R791" s="15" t="s">
        <v>515</v>
      </c>
      <c r="S791" s="15" t="s">
        <v>516</v>
      </c>
      <c r="T791" s="15">
        <v>0</v>
      </c>
      <c r="U791" s="15" t="s">
        <v>517</v>
      </c>
      <c r="V791" s="15">
        <v>2523</v>
      </c>
      <c r="W791" s="15" t="s">
        <v>518</v>
      </c>
      <c r="X791" s="15">
        <v>8</v>
      </c>
      <c r="Y791" s="15" t="s">
        <v>519</v>
      </c>
      <c r="Z791" s="15">
        <v>8000</v>
      </c>
      <c r="AA791" s="15">
        <v>-1</v>
      </c>
      <c r="AB791" s="15" t="s">
        <v>129</v>
      </c>
      <c r="AD791" s="15">
        <v>8000</v>
      </c>
      <c r="AF791" s="15">
        <v>15172</v>
      </c>
      <c r="AH791" s="15">
        <v>15172</v>
      </c>
      <c r="AI791" s="15">
        <v>0</v>
      </c>
    </row>
    <row r="792" spans="1:35">
      <c r="A792" s="15" t="s">
        <v>509</v>
      </c>
      <c r="B792" s="15">
        <v>2011</v>
      </c>
      <c r="C792" s="15">
        <v>2011</v>
      </c>
      <c r="D792" s="15">
        <v>2011</v>
      </c>
      <c r="E792" s="15">
        <v>4</v>
      </c>
      <c r="F792" s="15">
        <v>0</v>
      </c>
      <c r="G792" s="15">
        <v>0</v>
      </c>
      <c r="H792" s="15" t="s">
        <v>510</v>
      </c>
      <c r="I792" s="15">
        <v>842</v>
      </c>
      <c r="J792" s="15" t="s">
        <v>593</v>
      </c>
      <c r="K792" s="15" t="s">
        <v>593</v>
      </c>
      <c r="L792" s="15">
        <v>231</v>
      </c>
      <c r="M792" s="15" t="s">
        <v>825</v>
      </c>
      <c r="N792" s="15" t="s">
        <v>826</v>
      </c>
      <c r="O792" s="15">
        <v>0</v>
      </c>
      <c r="P792" s="15" t="s">
        <v>177</v>
      </c>
      <c r="Q792" s="15" t="s">
        <v>514</v>
      </c>
      <c r="R792" s="15" t="s">
        <v>515</v>
      </c>
      <c r="S792" s="15" t="s">
        <v>516</v>
      </c>
      <c r="T792" s="15">
        <v>0</v>
      </c>
      <c r="U792" s="15" t="s">
        <v>517</v>
      </c>
      <c r="V792" s="15">
        <v>2523</v>
      </c>
      <c r="W792" s="15" t="s">
        <v>518</v>
      </c>
      <c r="X792" s="15">
        <v>8</v>
      </c>
      <c r="Y792" s="15" t="s">
        <v>519</v>
      </c>
      <c r="Z792" s="15">
        <v>12000</v>
      </c>
      <c r="AA792" s="15">
        <v>-1</v>
      </c>
      <c r="AB792" s="15" t="s">
        <v>129</v>
      </c>
      <c r="AD792" s="15">
        <v>12000</v>
      </c>
      <c r="AF792" s="15">
        <v>21060</v>
      </c>
      <c r="AH792" s="15">
        <v>21060</v>
      </c>
      <c r="AI792" s="15">
        <v>0</v>
      </c>
    </row>
    <row r="793" spans="1:35">
      <c r="A793" s="15" t="s">
        <v>509</v>
      </c>
      <c r="B793" s="15">
        <v>2011</v>
      </c>
      <c r="C793" s="15">
        <v>2011</v>
      </c>
      <c r="D793" s="15">
        <v>2011</v>
      </c>
      <c r="E793" s="15">
        <v>4</v>
      </c>
      <c r="F793" s="15">
        <v>0</v>
      </c>
      <c r="G793" s="15">
        <v>0</v>
      </c>
      <c r="H793" s="15" t="s">
        <v>510</v>
      </c>
      <c r="I793" s="15">
        <v>842</v>
      </c>
      <c r="J793" s="15" t="s">
        <v>593</v>
      </c>
      <c r="K793" s="15" t="s">
        <v>593</v>
      </c>
      <c r="L793" s="15">
        <v>430</v>
      </c>
      <c r="M793" s="15" t="s">
        <v>827</v>
      </c>
      <c r="N793" s="15" t="s">
        <v>828</v>
      </c>
      <c r="O793" s="15">
        <v>0</v>
      </c>
      <c r="P793" s="15" t="s">
        <v>177</v>
      </c>
      <c r="Q793" s="15" t="s">
        <v>514</v>
      </c>
      <c r="R793" s="15" t="s">
        <v>515</v>
      </c>
      <c r="S793" s="15" t="s">
        <v>516</v>
      </c>
      <c r="T793" s="15">
        <v>0</v>
      </c>
      <c r="U793" s="15" t="s">
        <v>517</v>
      </c>
      <c r="V793" s="15">
        <v>2523</v>
      </c>
      <c r="W793" s="15" t="s">
        <v>518</v>
      </c>
      <c r="X793" s="15">
        <v>8</v>
      </c>
      <c r="Y793" s="15" t="s">
        <v>519</v>
      </c>
      <c r="Z793" s="15">
        <v>361000</v>
      </c>
      <c r="AA793" s="15">
        <v>-1</v>
      </c>
      <c r="AB793" s="15" t="s">
        <v>129</v>
      </c>
      <c r="AD793" s="15">
        <v>361000</v>
      </c>
      <c r="AF793" s="15">
        <v>192717</v>
      </c>
      <c r="AH793" s="15">
        <v>192717</v>
      </c>
      <c r="AI793" s="15">
        <v>0</v>
      </c>
    </row>
    <row r="794" spans="1:35">
      <c r="A794" s="15" t="s">
        <v>509</v>
      </c>
      <c r="B794" s="15">
        <v>2011</v>
      </c>
      <c r="C794" s="15">
        <v>2011</v>
      </c>
      <c r="D794" s="15">
        <v>2011</v>
      </c>
      <c r="E794" s="15">
        <v>4</v>
      </c>
      <c r="F794" s="15">
        <v>0</v>
      </c>
      <c r="G794" s="15">
        <v>0</v>
      </c>
      <c r="H794" s="15" t="s">
        <v>510</v>
      </c>
      <c r="I794" s="15">
        <v>842</v>
      </c>
      <c r="J794" s="15" t="s">
        <v>593</v>
      </c>
      <c r="K794" s="15" t="s">
        <v>593</v>
      </c>
      <c r="L794" s="15">
        <v>516</v>
      </c>
      <c r="M794" s="15" t="s">
        <v>743</v>
      </c>
      <c r="N794" s="15" t="s">
        <v>744</v>
      </c>
      <c r="O794" s="15">
        <v>0</v>
      </c>
      <c r="P794" s="15" t="s">
        <v>177</v>
      </c>
      <c r="Q794" s="15" t="s">
        <v>514</v>
      </c>
      <c r="R794" s="15" t="s">
        <v>515</v>
      </c>
      <c r="S794" s="15" t="s">
        <v>516</v>
      </c>
      <c r="T794" s="15">
        <v>0</v>
      </c>
      <c r="U794" s="15" t="s">
        <v>517</v>
      </c>
      <c r="V794" s="15">
        <v>2523</v>
      </c>
      <c r="W794" s="15" t="s">
        <v>518</v>
      </c>
      <c r="X794" s="15">
        <v>8</v>
      </c>
      <c r="Y794" s="15" t="s">
        <v>519</v>
      </c>
      <c r="Z794" s="15">
        <v>42000</v>
      </c>
      <c r="AA794" s="15">
        <v>-1</v>
      </c>
      <c r="AB794" s="15" t="s">
        <v>129</v>
      </c>
      <c r="AD794" s="15">
        <v>42000</v>
      </c>
      <c r="AF794" s="15">
        <v>17160</v>
      </c>
      <c r="AH794" s="15">
        <v>17160</v>
      </c>
      <c r="AI794" s="15">
        <v>0</v>
      </c>
    </row>
    <row r="795" spans="1:35">
      <c r="A795" s="15" t="s">
        <v>509</v>
      </c>
      <c r="B795" s="15">
        <v>2011</v>
      </c>
      <c r="C795" s="15">
        <v>2011</v>
      </c>
      <c r="D795" s="15">
        <v>2011</v>
      </c>
      <c r="E795" s="15">
        <v>4</v>
      </c>
      <c r="F795" s="15">
        <v>0</v>
      </c>
      <c r="G795" s="15">
        <v>0</v>
      </c>
      <c r="H795" s="15" t="s">
        <v>510</v>
      </c>
      <c r="I795" s="15">
        <v>842</v>
      </c>
      <c r="J795" s="15" t="s">
        <v>593</v>
      </c>
      <c r="K795" s="15" t="s">
        <v>593</v>
      </c>
      <c r="L795" s="15">
        <v>296</v>
      </c>
      <c r="M795" s="15" t="s">
        <v>528</v>
      </c>
      <c r="N795" s="15" t="s">
        <v>529</v>
      </c>
      <c r="O795" s="15">
        <v>0</v>
      </c>
      <c r="P795" s="15" t="s">
        <v>177</v>
      </c>
      <c r="Q795" s="15" t="s">
        <v>514</v>
      </c>
      <c r="R795" s="15" t="s">
        <v>515</v>
      </c>
      <c r="S795" s="15" t="s">
        <v>516</v>
      </c>
      <c r="T795" s="15">
        <v>0</v>
      </c>
      <c r="U795" s="15" t="s">
        <v>517</v>
      </c>
      <c r="V795" s="15">
        <v>2523</v>
      </c>
      <c r="W795" s="15" t="s">
        <v>518</v>
      </c>
      <c r="X795" s="15">
        <v>8</v>
      </c>
      <c r="Y795" s="15" t="s">
        <v>519</v>
      </c>
      <c r="Z795" s="15">
        <v>6000</v>
      </c>
      <c r="AA795" s="15">
        <v>-1</v>
      </c>
      <c r="AB795" s="15" t="s">
        <v>129</v>
      </c>
      <c r="AD795" s="15">
        <v>6000</v>
      </c>
      <c r="AF795" s="15">
        <v>3358</v>
      </c>
      <c r="AH795" s="15">
        <v>3358</v>
      </c>
      <c r="AI795" s="15">
        <v>0</v>
      </c>
    </row>
    <row r="796" spans="1:35">
      <c r="A796" s="15" t="s">
        <v>509</v>
      </c>
      <c r="B796" s="15">
        <v>2011</v>
      </c>
      <c r="C796" s="15">
        <v>2011</v>
      </c>
      <c r="D796" s="15">
        <v>2011</v>
      </c>
      <c r="E796" s="15">
        <v>4</v>
      </c>
      <c r="F796" s="15">
        <v>0</v>
      </c>
      <c r="G796" s="15">
        <v>0</v>
      </c>
      <c r="H796" s="15" t="s">
        <v>510</v>
      </c>
      <c r="I796" s="15">
        <v>842</v>
      </c>
      <c r="J796" s="15" t="s">
        <v>593</v>
      </c>
      <c r="K796" s="15" t="s">
        <v>593</v>
      </c>
      <c r="L796" s="15">
        <v>858</v>
      </c>
      <c r="M796" s="15" t="s">
        <v>829</v>
      </c>
      <c r="N796" s="15" t="s">
        <v>830</v>
      </c>
      <c r="O796" s="15">
        <v>0</v>
      </c>
      <c r="P796" s="15" t="s">
        <v>177</v>
      </c>
      <c r="Q796" s="15" t="s">
        <v>514</v>
      </c>
      <c r="R796" s="15" t="s">
        <v>515</v>
      </c>
      <c r="S796" s="15" t="s">
        <v>516</v>
      </c>
      <c r="T796" s="15">
        <v>0</v>
      </c>
      <c r="U796" s="15" t="s">
        <v>517</v>
      </c>
      <c r="V796" s="15">
        <v>2523</v>
      </c>
      <c r="W796" s="15" t="s">
        <v>518</v>
      </c>
      <c r="X796" s="15">
        <v>8</v>
      </c>
      <c r="Y796" s="15" t="s">
        <v>519</v>
      </c>
      <c r="Z796" s="15">
        <v>59000</v>
      </c>
      <c r="AA796" s="15">
        <v>-1</v>
      </c>
      <c r="AB796" s="15" t="s">
        <v>129</v>
      </c>
      <c r="AD796" s="15">
        <v>59000</v>
      </c>
      <c r="AF796" s="15">
        <v>34625</v>
      </c>
      <c r="AH796" s="15">
        <v>34625</v>
      </c>
      <c r="AI796" s="15">
        <v>0</v>
      </c>
    </row>
    <row r="797" spans="1:35">
      <c r="A797" s="15" t="s">
        <v>509</v>
      </c>
      <c r="B797" s="15">
        <v>2011</v>
      </c>
      <c r="C797" s="15">
        <v>2011</v>
      </c>
      <c r="D797" s="15">
        <v>2011</v>
      </c>
      <c r="E797" s="15">
        <v>4</v>
      </c>
      <c r="F797" s="15">
        <v>0</v>
      </c>
      <c r="G797" s="15">
        <v>0</v>
      </c>
      <c r="H797" s="15" t="s">
        <v>510</v>
      </c>
      <c r="I797" s="15">
        <v>842</v>
      </c>
      <c r="J797" s="15" t="s">
        <v>593</v>
      </c>
      <c r="K797" s="15" t="s">
        <v>593</v>
      </c>
      <c r="L797" s="15">
        <v>414</v>
      </c>
      <c r="M797" s="15" t="s">
        <v>775</v>
      </c>
      <c r="N797" s="15" t="s">
        <v>776</v>
      </c>
      <c r="O797" s="15">
        <v>0</v>
      </c>
      <c r="P797" s="15" t="s">
        <v>177</v>
      </c>
      <c r="Q797" s="15" t="s">
        <v>514</v>
      </c>
      <c r="R797" s="15" t="s">
        <v>515</v>
      </c>
      <c r="S797" s="15" t="s">
        <v>516</v>
      </c>
      <c r="T797" s="15">
        <v>0</v>
      </c>
      <c r="U797" s="15" t="s">
        <v>517</v>
      </c>
      <c r="V797" s="15">
        <v>2523</v>
      </c>
      <c r="W797" s="15" t="s">
        <v>518</v>
      </c>
      <c r="X797" s="15">
        <v>8</v>
      </c>
      <c r="Y797" s="15" t="s">
        <v>519</v>
      </c>
      <c r="Z797" s="15">
        <v>448000</v>
      </c>
      <c r="AA797" s="15">
        <v>-1</v>
      </c>
      <c r="AB797" s="15" t="s">
        <v>129</v>
      </c>
      <c r="AD797" s="15">
        <v>448000</v>
      </c>
      <c r="AF797" s="15">
        <v>55243</v>
      </c>
      <c r="AH797" s="15">
        <v>55243</v>
      </c>
      <c r="AI797" s="15">
        <v>0</v>
      </c>
    </row>
    <row r="798" spans="1:35">
      <c r="A798" s="15" t="s">
        <v>509</v>
      </c>
      <c r="B798" s="15">
        <v>2011</v>
      </c>
      <c r="C798" s="15">
        <v>2011</v>
      </c>
      <c r="D798" s="15">
        <v>2011</v>
      </c>
      <c r="E798" s="15">
        <v>4</v>
      </c>
      <c r="F798" s="15">
        <v>0</v>
      </c>
      <c r="G798" s="15">
        <v>0</v>
      </c>
      <c r="H798" s="15" t="s">
        <v>510</v>
      </c>
      <c r="I798" s="15">
        <v>842</v>
      </c>
      <c r="J798" s="15" t="s">
        <v>593</v>
      </c>
      <c r="K798" s="15" t="s">
        <v>593</v>
      </c>
      <c r="L798" s="15">
        <v>208</v>
      </c>
      <c r="M798" s="15" t="s">
        <v>195</v>
      </c>
      <c r="N798" s="15" t="s">
        <v>572</v>
      </c>
      <c r="O798" s="15">
        <v>0</v>
      </c>
      <c r="P798" s="15" t="s">
        <v>177</v>
      </c>
      <c r="Q798" s="15" t="s">
        <v>514</v>
      </c>
      <c r="R798" s="15" t="s">
        <v>515</v>
      </c>
      <c r="S798" s="15" t="s">
        <v>516</v>
      </c>
      <c r="T798" s="15">
        <v>0</v>
      </c>
      <c r="U798" s="15" t="s">
        <v>517</v>
      </c>
      <c r="V798" s="15">
        <v>2523</v>
      </c>
      <c r="W798" s="15" t="s">
        <v>518</v>
      </c>
      <c r="X798" s="15">
        <v>8</v>
      </c>
      <c r="Y798" s="15" t="s">
        <v>519</v>
      </c>
      <c r="Z798" s="15">
        <v>18000</v>
      </c>
      <c r="AA798" s="15">
        <v>-1</v>
      </c>
      <c r="AB798" s="15" t="s">
        <v>129</v>
      </c>
      <c r="AD798" s="15">
        <v>18000</v>
      </c>
      <c r="AF798" s="15">
        <v>55000</v>
      </c>
      <c r="AH798" s="15">
        <v>55000</v>
      </c>
      <c r="AI798" s="15">
        <v>0</v>
      </c>
    </row>
    <row r="799" spans="1:35">
      <c r="A799" s="15" t="s">
        <v>509</v>
      </c>
      <c r="B799" s="15">
        <v>2011</v>
      </c>
      <c r="C799" s="15">
        <v>2011</v>
      </c>
      <c r="D799" s="15">
        <v>2011</v>
      </c>
      <c r="E799" s="15">
        <v>4</v>
      </c>
      <c r="F799" s="15">
        <v>0</v>
      </c>
      <c r="G799" s="15">
        <v>0</v>
      </c>
      <c r="H799" s="15" t="s">
        <v>510</v>
      </c>
      <c r="I799" s="15">
        <v>842</v>
      </c>
      <c r="J799" s="15" t="s">
        <v>593</v>
      </c>
      <c r="K799" s="15" t="s">
        <v>593</v>
      </c>
      <c r="L799" s="15">
        <v>818</v>
      </c>
      <c r="M799" s="15" t="s">
        <v>532</v>
      </c>
      <c r="N799" s="15" t="s">
        <v>533</v>
      </c>
      <c r="O799" s="15">
        <v>0</v>
      </c>
      <c r="P799" s="15" t="s">
        <v>177</v>
      </c>
      <c r="Q799" s="15" t="s">
        <v>514</v>
      </c>
      <c r="R799" s="15" t="s">
        <v>515</v>
      </c>
      <c r="S799" s="15" t="s">
        <v>516</v>
      </c>
      <c r="T799" s="15">
        <v>0</v>
      </c>
      <c r="U799" s="15" t="s">
        <v>517</v>
      </c>
      <c r="V799" s="15">
        <v>2523</v>
      </c>
      <c r="W799" s="15" t="s">
        <v>518</v>
      </c>
      <c r="X799" s="15">
        <v>8</v>
      </c>
      <c r="Y799" s="15" t="s">
        <v>519</v>
      </c>
      <c r="Z799" s="15">
        <v>18000</v>
      </c>
      <c r="AA799" s="15">
        <v>-1</v>
      </c>
      <c r="AB799" s="15" t="s">
        <v>129</v>
      </c>
      <c r="AD799" s="15">
        <v>18000</v>
      </c>
      <c r="AF799" s="15">
        <v>5000</v>
      </c>
      <c r="AH799" s="15">
        <v>5000</v>
      </c>
      <c r="AI799" s="15">
        <v>0</v>
      </c>
    </row>
    <row r="800" spans="1:35">
      <c r="A800" s="15" t="s">
        <v>509</v>
      </c>
      <c r="B800" s="15">
        <v>2011</v>
      </c>
      <c r="C800" s="15">
        <v>2011</v>
      </c>
      <c r="D800" s="15">
        <v>2011</v>
      </c>
      <c r="E800" s="15">
        <v>4</v>
      </c>
      <c r="F800" s="15">
        <v>0</v>
      </c>
      <c r="G800" s="15">
        <v>0</v>
      </c>
      <c r="H800" s="15" t="s">
        <v>510</v>
      </c>
      <c r="I800" s="15">
        <v>842</v>
      </c>
      <c r="J800" s="15" t="s">
        <v>593</v>
      </c>
      <c r="K800" s="15" t="s">
        <v>593</v>
      </c>
      <c r="L800" s="15">
        <v>558</v>
      </c>
      <c r="M800" s="15" t="s">
        <v>831</v>
      </c>
      <c r="N800" s="15" t="s">
        <v>832</v>
      </c>
      <c r="O800" s="15">
        <v>0</v>
      </c>
      <c r="P800" s="15" t="s">
        <v>177</v>
      </c>
      <c r="Q800" s="15" t="s">
        <v>514</v>
      </c>
      <c r="R800" s="15" t="s">
        <v>515</v>
      </c>
      <c r="S800" s="15" t="s">
        <v>516</v>
      </c>
      <c r="T800" s="15">
        <v>0</v>
      </c>
      <c r="U800" s="15" t="s">
        <v>517</v>
      </c>
      <c r="V800" s="15">
        <v>2523</v>
      </c>
      <c r="W800" s="15" t="s">
        <v>518</v>
      </c>
      <c r="X800" s="15">
        <v>8</v>
      </c>
      <c r="Y800" s="15" t="s">
        <v>519</v>
      </c>
      <c r="Z800" s="15">
        <v>44000</v>
      </c>
      <c r="AA800" s="15">
        <v>-1</v>
      </c>
      <c r="AB800" s="15" t="s">
        <v>129</v>
      </c>
      <c r="AD800" s="15">
        <v>44000</v>
      </c>
      <c r="AF800" s="15">
        <v>16651</v>
      </c>
      <c r="AH800" s="15">
        <v>16651</v>
      </c>
      <c r="AI800" s="15">
        <v>0</v>
      </c>
    </row>
    <row r="801" spans="1:35">
      <c r="A801" s="15" t="s">
        <v>509</v>
      </c>
      <c r="B801" s="15">
        <v>2011</v>
      </c>
      <c r="C801" s="15">
        <v>2011</v>
      </c>
      <c r="D801" s="15">
        <v>2011</v>
      </c>
      <c r="E801" s="15">
        <v>4</v>
      </c>
      <c r="F801" s="15">
        <v>0</v>
      </c>
      <c r="G801" s="15">
        <v>0</v>
      </c>
      <c r="H801" s="15" t="s">
        <v>510</v>
      </c>
      <c r="I801" s="15">
        <v>842</v>
      </c>
      <c r="J801" s="15" t="s">
        <v>593</v>
      </c>
      <c r="K801" s="15" t="s">
        <v>593</v>
      </c>
      <c r="L801" s="15">
        <v>52</v>
      </c>
      <c r="M801" s="15" t="s">
        <v>715</v>
      </c>
      <c r="N801" s="15" t="s">
        <v>716</v>
      </c>
      <c r="O801" s="15">
        <v>0</v>
      </c>
      <c r="P801" s="15" t="s">
        <v>177</v>
      </c>
      <c r="Q801" s="15" t="s">
        <v>514</v>
      </c>
      <c r="R801" s="15" t="s">
        <v>515</v>
      </c>
      <c r="S801" s="15" t="s">
        <v>516</v>
      </c>
      <c r="T801" s="15">
        <v>0</v>
      </c>
      <c r="U801" s="15" t="s">
        <v>517</v>
      </c>
      <c r="V801" s="15">
        <v>2523</v>
      </c>
      <c r="W801" s="15" t="s">
        <v>518</v>
      </c>
      <c r="X801" s="15">
        <v>8</v>
      </c>
      <c r="Y801" s="15" t="s">
        <v>519</v>
      </c>
      <c r="Z801" s="15">
        <v>358000</v>
      </c>
      <c r="AA801" s="15">
        <v>-1</v>
      </c>
      <c r="AB801" s="15" t="s">
        <v>129</v>
      </c>
      <c r="AD801" s="15">
        <v>358000</v>
      </c>
      <c r="AF801" s="15">
        <v>52719</v>
      </c>
      <c r="AH801" s="15">
        <v>52719</v>
      </c>
      <c r="AI801" s="15">
        <v>0</v>
      </c>
    </row>
    <row r="802" spans="1:35">
      <c r="A802" s="15" t="s">
        <v>509</v>
      </c>
      <c r="B802" s="15">
        <v>2011</v>
      </c>
      <c r="C802" s="15">
        <v>2011</v>
      </c>
      <c r="D802" s="15">
        <v>2011</v>
      </c>
      <c r="E802" s="15">
        <v>4</v>
      </c>
      <c r="F802" s="15">
        <v>0</v>
      </c>
      <c r="G802" s="15">
        <v>0</v>
      </c>
      <c r="H802" s="15" t="s">
        <v>510</v>
      </c>
      <c r="I802" s="15">
        <v>842</v>
      </c>
      <c r="J802" s="15" t="s">
        <v>593</v>
      </c>
      <c r="K802" s="15" t="s">
        <v>593</v>
      </c>
      <c r="L802" s="15">
        <v>643</v>
      </c>
      <c r="M802" s="15" t="s">
        <v>670</v>
      </c>
      <c r="N802" s="15" t="s">
        <v>671</v>
      </c>
      <c r="O802" s="15">
        <v>0</v>
      </c>
      <c r="P802" s="15" t="s">
        <v>177</v>
      </c>
      <c r="Q802" s="15" t="s">
        <v>514</v>
      </c>
      <c r="R802" s="15" t="s">
        <v>515</v>
      </c>
      <c r="S802" s="15" t="s">
        <v>516</v>
      </c>
      <c r="T802" s="15">
        <v>0</v>
      </c>
      <c r="U802" s="15" t="s">
        <v>517</v>
      </c>
      <c r="V802" s="15">
        <v>2523</v>
      </c>
      <c r="W802" s="15" t="s">
        <v>518</v>
      </c>
      <c r="X802" s="15">
        <v>8</v>
      </c>
      <c r="Y802" s="15" t="s">
        <v>519</v>
      </c>
      <c r="Z802" s="15">
        <v>1633000</v>
      </c>
      <c r="AA802" s="15">
        <v>-1</v>
      </c>
      <c r="AB802" s="15" t="s">
        <v>129</v>
      </c>
      <c r="AD802" s="15">
        <v>1633000</v>
      </c>
      <c r="AF802" s="15">
        <v>208629</v>
      </c>
      <c r="AH802" s="15">
        <v>208629</v>
      </c>
      <c r="AI802" s="15">
        <v>0</v>
      </c>
    </row>
    <row r="803" spans="1:35">
      <c r="A803" s="15" t="s">
        <v>509</v>
      </c>
      <c r="B803" s="15">
        <v>2011</v>
      </c>
      <c r="C803" s="15">
        <v>2011</v>
      </c>
      <c r="D803" s="15">
        <v>2011</v>
      </c>
      <c r="E803" s="15">
        <v>4</v>
      </c>
      <c r="F803" s="15">
        <v>0</v>
      </c>
      <c r="G803" s="15">
        <v>0</v>
      </c>
      <c r="H803" s="15" t="s">
        <v>510</v>
      </c>
      <c r="I803" s="15">
        <v>842</v>
      </c>
      <c r="J803" s="15" t="s">
        <v>593</v>
      </c>
      <c r="K803" s="15" t="s">
        <v>593</v>
      </c>
      <c r="L803" s="15">
        <v>752</v>
      </c>
      <c r="M803" s="15" t="s">
        <v>189</v>
      </c>
      <c r="N803" s="15" t="s">
        <v>569</v>
      </c>
      <c r="O803" s="15">
        <v>0</v>
      </c>
      <c r="P803" s="15" t="s">
        <v>177</v>
      </c>
      <c r="Q803" s="15" t="s">
        <v>514</v>
      </c>
      <c r="R803" s="15" t="s">
        <v>515</v>
      </c>
      <c r="S803" s="15" t="s">
        <v>516</v>
      </c>
      <c r="T803" s="15">
        <v>0</v>
      </c>
      <c r="U803" s="15" t="s">
        <v>517</v>
      </c>
      <c r="V803" s="15">
        <v>2523</v>
      </c>
      <c r="W803" s="15" t="s">
        <v>518</v>
      </c>
      <c r="X803" s="15">
        <v>8</v>
      </c>
      <c r="Y803" s="15" t="s">
        <v>519</v>
      </c>
      <c r="Z803" s="15">
        <v>60000</v>
      </c>
      <c r="AA803" s="15">
        <v>-1</v>
      </c>
      <c r="AB803" s="15" t="s">
        <v>129</v>
      </c>
      <c r="AD803" s="15">
        <v>60000</v>
      </c>
      <c r="AF803" s="15">
        <v>59529</v>
      </c>
      <c r="AH803" s="15">
        <v>59529</v>
      </c>
      <c r="AI803" s="15">
        <v>0</v>
      </c>
    </row>
    <row r="804" spans="1:35">
      <c r="A804" s="15" t="s">
        <v>509</v>
      </c>
      <c r="B804" s="15">
        <v>2011</v>
      </c>
      <c r="C804" s="15">
        <v>2011</v>
      </c>
      <c r="D804" s="15">
        <v>2011</v>
      </c>
      <c r="E804" s="15">
        <v>4</v>
      </c>
      <c r="F804" s="15">
        <v>0</v>
      </c>
      <c r="G804" s="15">
        <v>0</v>
      </c>
      <c r="H804" s="15" t="s">
        <v>510</v>
      </c>
      <c r="I804" s="15">
        <v>842</v>
      </c>
      <c r="J804" s="15" t="s">
        <v>593</v>
      </c>
      <c r="K804" s="15" t="s">
        <v>593</v>
      </c>
      <c r="L804" s="15">
        <v>792</v>
      </c>
      <c r="M804" s="15" t="s">
        <v>217</v>
      </c>
      <c r="N804" s="15" t="s">
        <v>573</v>
      </c>
      <c r="O804" s="15">
        <v>0</v>
      </c>
      <c r="P804" s="15" t="s">
        <v>177</v>
      </c>
      <c r="Q804" s="15" t="s">
        <v>514</v>
      </c>
      <c r="R804" s="15" t="s">
        <v>515</v>
      </c>
      <c r="S804" s="15" t="s">
        <v>516</v>
      </c>
      <c r="T804" s="15">
        <v>0</v>
      </c>
      <c r="U804" s="15" t="s">
        <v>517</v>
      </c>
      <c r="V804" s="15">
        <v>2523</v>
      </c>
      <c r="W804" s="15" t="s">
        <v>518</v>
      </c>
      <c r="X804" s="15">
        <v>8</v>
      </c>
      <c r="Y804" s="15" t="s">
        <v>519</v>
      </c>
      <c r="Z804" s="15">
        <v>16000</v>
      </c>
      <c r="AA804" s="15">
        <v>-1</v>
      </c>
      <c r="AB804" s="15" t="s">
        <v>129</v>
      </c>
      <c r="AD804" s="15">
        <v>16000</v>
      </c>
      <c r="AF804" s="15">
        <v>14256</v>
      </c>
      <c r="AH804" s="15">
        <v>14256</v>
      </c>
      <c r="AI804" s="15">
        <v>0</v>
      </c>
    </row>
    <row r="805" spans="1:35">
      <c r="A805" s="15" t="s">
        <v>509</v>
      </c>
      <c r="B805" s="15">
        <v>2011</v>
      </c>
      <c r="C805" s="15">
        <v>2011</v>
      </c>
      <c r="D805" s="15">
        <v>2011</v>
      </c>
      <c r="E805" s="15">
        <v>4</v>
      </c>
      <c r="F805" s="15">
        <v>0</v>
      </c>
      <c r="G805" s="15">
        <v>0</v>
      </c>
      <c r="H805" s="15" t="s">
        <v>510</v>
      </c>
      <c r="I805" s="15">
        <v>842</v>
      </c>
      <c r="J805" s="15" t="s">
        <v>593</v>
      </c>
      <c r="K805" s="15" t="s">
        <v>593</v>
      </c>
      <c r="L805" s="15">
        <v>704</v>
      </c>
      <c r="M805" s="15" t="s">
        <v>570</v>
      </c>
      <c r="N805" s="15" t="s">
        <v>571</v>
      </c>
      <c r="O805" s="15">
        <v>0</v>
      </c>
      <c r="P805" s="15" t="s">
        <v>177</v>
      </c>
      <c r="Q805" s="15" t="s">
        <v>514</v>
      </c>
      <c r="R805" s="15" t="s">
        <v>515</v>
      </c>
      <c r="S805" s="15" t="s">
        <v>516</v>
      </c>
      <c r="T805" s="15">
        <v>0</v>
      </c>
      <c r="U805" s="15" t="s">
        <v>517</v>
      </c>
      <c r="V805" s="15">
        <v>2523</v>
      </c>
      <c r="W805" s="15" t="s">
        <v>518</v>
      </c>
      <c r="X805" s="15">
        <v>8</v>
      </c>
      <c r="Y805" s="15" t="s">
        <v>519</v>
      </c>
      <c r="Z805" s="15">
        <v>7000</v>
      </c>
      <c r="AA805" s="15">
        <v>-1</v>
      </c>
      <c r="AB805" s="15" t="s">
        <v>129</v>
      </c>
      <c r="AD805" s="15">
        <v>7000</v>
      </c>
      <c r="AF805" s="15">
        <v>8449</v>
      </c>
      <c r="AH805" s="15">
        <v>8449</v>
      </c>
      <c r="AI805" s="15">
        <v>0</v>
      </c>
    </row>
    <row r="806" spans="1:35">
      <c r="A806" s="15" t="s">
        <v>509</v>
      </c>
      <c r="B806" s="15">
        <v>2011</v>
      </c>
      <c r="C806" s="15">
        <v>2011</v>
      </c>
      <c r="D806" s="15">
        <v>2011</v>
      </c>
      <c r="E806" s="15">
        <v>4</v>
      </c>
      <c r="F806" s="15">
        <v>0</v>
      </c>
      <c r="G806" s="15">
        <v>0</v>
      </c>
      <c r="H806" s="15" t="s">
        <v>510</v>
      </c>
      <c r="I806" s="15">
        <v>842</v>
      </c>
      <c r="J806" s="15" t="s">
        <v>593</v>
      </c>
      <c r="K806" s="15" t="s">
        <v>593</v>
      </c>
      <c r="L806" s="15">
        <v>757</v>
      </c>
      <c r="M806" s="15" t="s">
        <v>597</v>
      </c>
      <c r="N806" s="15" t="s">
        <v>598</v>
      </c>
      <c r="O806" s="15">
        <v>0</v>
      </c>
      <c r="P806" s="15" t="s">
        <v>177</v>
      </c>
      <c r="Q806" s="15" t="s">
        <v>514</v>
      </c>
      <c r="R806" s="15" t="s">
        <v>515</v>
      </c>
      <c r="S806" s="15" t="s">
        <v>516</v>
      </c>
      <c r="T806" s="15">
        <v>0</v>
      </c>
      <c r="U806" s="15" t="s">
        <v>517</v>
      </c>
      <c r="V806" s="15">
        <v>2523</v>
      </c>
      <c r="W806" s="15" t="s">
        <v>518</v>
      </c>
      <c r="X806" s="15">
        <v>8</v>
      </c>
      <c r="Y806" s="15" t="s">
        <v>519</v>
      </c>
      <c r="Z806" s="15">
        <v>36000</v>
      </c>
      <c r="AA806" s="15">
        <v>-1</v>
      </c>
      <c r="AB806" s="15" t="s">
        <v>129</v>
      </c>
      <c r="AD806" s="15">
        <v>36000</v>
      </c>
      <c r="AF806" s="15">
        <v>3400</v>
      </c>
      <c r="AH806" s="15">
        <v>3400</v>
      </c>
      <c r="AI806" s="15">
        <v>0</v>
      </c>
    </row>
    <row r="807" spans="1:35">
      <c r="A807" s="15" t="s">
        <v>509</v>
      </c>
      <c r="B807" s="15">
        <v>2011</v>
      </c>
      <c r="C807" s="15">
        <v>2011</v>
      </c>
      <c r="D807" s="15">
        <v>2011</v>
      </c>
      <c r="E807" s="15">
        <v>4</v>
      </c>
      <c r="F807" s="15">
        <v>0</v>
      </c>
      <c r="G807" s="15">
        <v>0</v>
      </c>
      <c r="H807" s="15" t="s">
        <v>510</v>
      </c>
      <c r="I807" s="15">
        <v>842</v>
      </c>
      <c r="J807" s="15" t="s">
        <v>593</v>
      </c>
      <c r="K807" s="15" t="s">
        <v>593</v>
      </c>
      <c r="L807" s="15">
        <v>388</v>
      </c>
      <c r="M807" s="15" t="s">
        <v>737</v>
      </c>
      <c r="N807" s="15" t="s">
        <v>738</v>
      </c>
      <c r="O807" s="15">
        <v>0</v>
      </c>
      <c r="P807" s="15" t="s">
        <v>177</v>
      </c>
      <c r="Q807" s="15" t="s">
        <v>514</v>
      </c>
      <c r="R807" s="15" t="s">
        <v>515</v>
      </c>
      <c r="S807" s="15" t="s">
        <v>516</v>
      </c>
      <c r="T807" s="15">
        <v>0</v>
      </c>
      <c r="U807" s="15" t="s">
        <v>517</v>
      </c>
      <c r="V807" s="15">
        <v>2523</v>
      </c>
      <c r="W807" s="15" t="s">
        <v>518</v>
      </c>
      <c r="X807" s="15">
        <v>8</v>
      </c>
      <c r="Y807" s="15" t="s">
        <v>519</v>
      </c>
      <c r="Z807" s="15">
        <v>77457000</v>
      </c>
      <c r="AA807" s="15">
        <v>-1</v>
      </c>
      <c r="AB807" s="15" t="s">
        <v>129</v>
      </c>
      <c r="AD807" s="15">
        <v>77457000</v>
      </c>
      <c r="AF807" s="15">
        <v>7480952</v>
      </c>
      <c r="AH807" s="15">
        <v>7480952</v>
      </c>
      <c r="AI807" s="15">
        <v>0</v>
      </c>
    </row>
    <row r="808" spans="1:35">
      <c r="A808" s="15" t="s">
        <v>509</v>
      </c>
      <c r="B808" s="15">
        <v>2011</v>
      </c>
      <c r="C808" s="15">
        <v>2011</v>
      </c>
      <c r="D808" s="15">
        <v>2011</v>
      </c>
      <c r="E808" s="15">
        <v>4</v>
      </c>
      <c r="F808" s="15">
        <v>0</v>
      </c>
      <c r="G808" s="15">
        <v>0</v>
      </c>
      <c r="H808" s="15" t="s">
        <v>510</v>
      </c>
      <c r="I808" s="15">
        <v>842</v>
      </c>
      <c r="J808" s="15" t="s">
        <v>593</v>
      </c>
      <c r="K808" s="15" t="s">
        <v>593</v>
      </c>
      <c r="L808" s="15">
        <v>44</v>
      </c>
      <c r="M808" s="15" t="s">
        <v>761</v>
      </c>
      <c r="N808" s="15" t="s">
        <v>762</v>
      </c>
      <c r="O808" s="15">
        <v>0</v>
      </c>
      <c r="P808" s="15" t="s">
        <v>177</v>
      </c>
      <c r="Q808" s="15" t="s">
        <v>514</v>
      </c>
      <c r="R808" s="15" t="s">
        <v>515</v>
      </c>
      <c r="S808" s="15" t="s">
        <v>516</v>
      </c>
      <c r="T808" s="15">
        <v>0</v>
      </c>
      <c r="U808" s="15" t="s">
        <v>517</v>
      </c>
      <c r="V808" s="15">
        <v>2523</v>
      </c>
      <c r="W808" s="15" t="s">
        <v>518</v>
      </c>
      <c r="X808" s="15">
        <v>8</v>
      </c>
      <c r="Y808" s="15" t="s">
        <v>519</v>
      </c>
      <c r="Z808" s="15">
        <v>111787000</v>
      </c>
      <c r="AA808" s="15">
        <v>-1</v>
      </c>
      <c r="AB808" s="15" t="s">
        <v>129</v>
      </c>
      <c r="AD808" s="15">
        <v>111787000</v>
      </c>
      <c r="AF808" s="15">
        <v>9187294</v>
      </c>
      <c r="AH808" s="15">
        <v>9187294</v>
      </c>
      <c r="AI808" s="15">
        <v>0</v>
      </c>
    </row>
    <row r="809" spans="1:35">
      <c r="A809" s="15" t="s">
        <v>509</v>
      </c>
      <c r="B809" s="15">
        <v>2011</v>
      </c>
      <c r="C809" s="15">
        <v>2011</v>
      </c>
      <c r="D809" s="15">
        <v>2011</v>
      </c>
      <c r="E809" s="15">
        <v>4</v>
      </c>
      <c r="F809" s="15">
        <v>0</v>
      </c>
      <c r="G809" s="15">
        <v>0</v>
      </c>
      <c r="H809" s="15" t="s">
        <v>510</v>
      </c>
      <c r="I809" s="15">
        <v>842</v>
      </c>
      <c r="J809" s="15" t="s">
        <v>593</v>
      </c>
      <c r="K809" s="15" t="s">
        <v>593</v>
      </c>
      <c r="L809" s="15">
        <v>360</v>
      </c>
      <c r="M809" s="15" t="s">
        <v>578</v>
      </c>
      <c r="N809" s="15" t="s">
        <v>579</v>
      </c>
      <c r="O809" s="15">
        <v>0</v>
      </c>
      <c r="P809" s="15" t="s">
        <v>177</v>
      </c>
      <c r="Q809" s="15" t="s">
        <v>514</v>
      </c>
      <c r="R809" s="15" t="s">
        <v>515</v>
      </c>
      <c r="S809" s="15" t="s">
        <v>516</v>
      </c>
      <c r="T809" s="15">
        <v>0</v>
      </c>
      <c r="U809" s="15" t="s">
        <v>517</v>
      </c>
      <c r="V809" s="15">
        <v>2523</v>
      </c>
      <c r="W809" s="15" t="s">
        <v>518</v>
      </c>
      <c r="X809" s="15">
        <v>8</v>
      </c>
      <c r="Y809" s="15" t="s">
        <v>519</v>
      </c>
      <c r="Z809" s="15">
        <v>430000</v>
      </c>
      <c r="AA809" s="15">
        <v>-1</v>
      </c>
      <c r="AB809" s="15" t="s">
        <v>129</v>
      </c>
      <c r="AD809" s="15">
        <v>430000</v>
      </c>
      <c r="AF809" s="15">
        <v>30994</v>
      </c>
      <c r="AH809" s="15">
        <v>30994</v>
      </c>
      <c r="AI809" s="15">
        <v>0</v>
      </c>
    </row>
    <row r="810" spans="1:35">
      <c r="A810" s="15" t="s">
        <v>509</v>
      </c>
      <c r="B810" s="15">
        <v>2011</v>
      </c>
      <c r="C810" s="15">
        <v>2011</v>
      </c>
      <c r="D810" s="15">
        <v>2011</v>
      </c>
      <c r="E810" s="15">
        <v>4</v>
      </c>
      <c r="F810" s="15">
        <v>0</v>
      </c>
      <c r="G810" s="15">
        <v>0</v>
      </c>
      <c r="H810" s="15" t="s">
        <v>510</v>
      </c>
      <c r="I810" s="15">
        <v>842</v>
      </c>
      <c r="J810" s="15" t="s">
        <v>593</v>
      </c>
      <c r="K810" s="15" t="s">
        <v>593</v>
      </c>
      <c r="L810" s="15">
        <v>222</v>
      </c>
      <c r="M810" s="15" t="s">
        <v>833</v>
      </c>
      <c r="N810" s="15" t="s">
        <v>834</v>
      </c>
      <c r="O810" s="15">
        <v>0</v>
      </c>
      <c r="P810" s="15" t="s">
        <v>177</v>
      </c>
      <c r="Q810" s="15" t="s">
        <v>514</v>
      </c>
      <c r="R810" s="15" t="s">
        <v>515</v>
      </c>
      <c r="S810" s="15" t="s">
        <v>516</v>
      </c>
      <c r="T810" s="15">
        <v>0</v>
      </c>
      <c r="U810" s="15" t="s">
        <v>517</v>
      </c>
      <c r="V810" s="15">
        <v>2523</v>
      </c>
      <c r="W810" s="15" t="s">
        <v>518</v>
      </c>
      <c r="X810" s="15">
        <v>8</v>
      </c>
      <c r="Y810" s="15" t="s">
        <v>519</v>
      </c>
      <c r="Z810" s="15">
        <v>33000</v>
      </c>
      <c r="AA810" s="15">
        <v>-1</v>
      </c>
      <c r="AB810" s="15" t="s">
        <v>129</v>
      </c>
      <c r="AD810" s="15">
        <v>33000</v>
      </c>
      <c r="AF810" s="15">
        <v>15955</v>
      </c>
      <c r="AH810" s="15">
        <v>15955</v>
      </c>
      <c r="AI810" s="15">
        <v>0</v>
      </c>
    </row>
    <row r="811" spans="1:35">
      <c r="A811" s="15" t="s">
        <v>509</v>
      </c>
      <c r="B811" s="15">
        <v>2011</v>
      </c>
      <c r="C811" s="15">
        <v>2011</v>
      </c>
      <c r="D811" s="15">
        <v>2011</v>
      </c>
      <c r="E811" s="15">
        <v>4</v>
      </c>
      <c r="F811" s="15">
        <v>0</v>
      </c>
      <c r="G811" s="15">
        <v>0</v>
      </c>
      <c r="H811" s="15" t="s">
        <v>510</v>
      </c>
      <c r="I811" s="15">
        <v>842</v>
      </c>
      <c r="J811" s="15" t="s">
        <v>593</v>
      </c>
      <c r="K811" s="15" t="s">
        <v>593</v>
      </c>
      <c r="L811" s="15">
        <v>554</v>
      </c>
      <c r="M811" s="15" t="s">
        <v>566</v>
      </c>
      <c r="N811" s="15" t="s">
        <v>567</v>
      </c>
      <c r="O811" s="15">
        <v>0</v>
      </c>
      <c r="P811" s="15" t="s">
        <v>177</v>
      </c>
      <c r="Q811" s="15" t="s">
        <v>514</v>
      </c>
      <c r="R811" s="15" t="s">
        <v>515</v>
      </c>
      <c r="S811" s="15" t="s">
        <v>516</v>
      </c>
      <c r="T811" s="15">
        <v>0</v>
      </c>
      <c r="U811" s="15" t="s">
        <v>517</v>
      </c>
      <c r="V811" s="15">
        <v>2523</v>
      </c>
      <c r="W811" s="15" t="s">
        <v>518</v>
      </c>
      <c r="X811" s="15">
        <v>8</v>
      </c>
      <c r="Y811" s="15" t="s">
        <v>519</v>
      </c>
      <c r="Z811" s="15">
        <v>1561000</v>
      </c>
      <c r="AA811" s="15">
        <v>-1</v>
      </c>
      <c r="AB811" s="15" t="s">
        <v>129</v>
      </c>
      <c r="AD811" s="15">
        <v>1561000</v>
      </c>
      <c r="AF811" s="15">
        <v>677903</v>
      </c>
      <c r="AH811" s="15">
        <v>677903</v>
      </c>
      <c r="AI811" s="15">
        <v>0</v>
      </c>
    </row>
    <row r="812" spans="1:35">
      <c r="A812" s="15" t="s">
        <v>509</v>
      </c>
      <c r="B812" s="15">
        <v>2011</v>
      </c>
      <c r="C812" s="15">
        <v>2011</v>
      </c>
      <c r="D812" s="15">
        <v>2011</v>
      </c>
      <c r="E812" s="15">
        <v>4</v>
      </c>
      <c r="F812" s="15">
        <v>0</v>
      </c>
      <c r="G812" s="15">
        <v>0</v>
      </c>
      <c r="H812" s="15" t="s">
        <v>510</v>
      </c>
      <c r="I812" s="15">
        <v>842</v>
      </c>
      <c r="J812" s="15" t="s">
        <v>593</v>
      </c>
      <c r="K812" s="15" t="s">
        <v>593</v>
      </c>
      <c r="L812" s="15">
        <v>710</v>
      </c>
      <c r="M812" s="15" t="s">
        <v>616</v>
      </c>
      <c r="N812" s="15" t="s">
        <v>617</v>
      </c>
      <c r="O812" s="15">
        <v>0</v>
      </c>
      <c r="P812" s="15" t="s">
        <v>177</v>
      </c>
      <c r="Q812" s="15" t="s">
        <v>514</v>
      </c>
      <c r="R812" s="15" t="s">
        <v>515</v>
      </c>
      <c r="S812" s="15" t="s">
        <v>516</v>
      </c>
      <c r="T812" s="15">
        <v>0</v>
      </c>
      <c r="U812" s="15" t="s">
        <v>517</v>
      </c>
      <c r="V812" s="15">
        <v>2523</v>
      </c>
      <c r="W812" s="15" t="s">
        <v>518</v>
      </c>
      <c r="X812" s="15">
        <v>8</v>
      </c>
      <c r="Y812" s="15" t="s">
        <v>519</v>
      </c>
      <c r="Z812" s="15">
        <v>19000</v>
      </c>
      <c r="AA812" s="15">
        <v>-1</v>
      </c>
      <c r="AB812" s="15" t="s">
        <v>129</v>
      </c>
      <c r="AD812" s="15">
        <v>19000</v>
      </c>
      <c r="AF812" s="15">
        <v>16825</v>
      </c>
      <c r="AH812" s="15">
        <v>16825</v>
      </c>
      <c r="AI812" s="15">
        <v>0</v>
      </c>
    </row>
    <row r="813" spans="1:35">
      <c r="A813" s="15" t="s">
        <v>509</v>
      </c>
      <c r="B813" s="15">
        <v>2011</v>
      </c>
      <c r="C813" s="15">
        <v>2011</v>
      </c>
      <c r="D813" s="15">
        <v>2011</v>
      </c>
      <c r="E813" s="15">
        <v>4</v>
      </c>
      <c r="F813" s="15">
        <v>0</v>
      </c>
      <c r="G813" s="15">
        <v>0</v>
      </c>
      <c r="H813" s="15" t="s">
        <v>510</v>
      </c>
      <c r="I813" s="15">
        <v>842</v>
      </c>
      <c r="J813" s="15" t="s">
        <v>593</v>
      </c>
      <c r="K813" s="15" t="s">
        <v>593</v>
      </c>
      <c r="L813" s="15">
        <v>218</v>
      </c>
      <c r="M813" s="15" t="s">
        <v>767</v>
      </c>
      <c r="N813" s="15" t="s">
        <v>768</v>
      </c>
      <c r="O813" s="15">
        <v>0</v>
      </c>
      <c r="P813" s="15" t="s">
        <v>177</v>
      </c>
      <c r="Q813" s="15" t="s">
        <v>514</v>
      </c>
      <c r="R813" s="15" t="s">
        <v>515</v>
      </c>
      <c r="S813" s="15" t="s">
        <v>516</v>
      </c>
      <c r="T813" s="15">
        <v>0</v>
      </c>
      <c r="U813" s="15" t="s">
        <v>517</v>
      </c>
      <c r="V813" s="15">
        <v>2523</v>
      </c>
      <c r="W813" s="15" t="s">
        <v>518</v>
      </c>
      <c r="X813" s="15">
        <v>8</v>
      </c>
      <c r="Y813" s="15" t="s">
        <v>519</v>
      </c>
      <c r="Z813" s="15">
        <v>846000</v>
      </c>
      <c r="AA813" s="15">
        <v>-1</v>
      </c>
      <c r="AB813" s="15" t="s">
        <v>129</v>
      </c>
      <c r="AD813" s="15">
        <v>846000</v>
      </c>
      <c r="AF813" s="15">
        <v>365775</v>
      </c>
      <c r="AH813" s="15">
        <v>365775</v>
      </c>
      <c r="AI813" s="15">
        <v>0</v>
      </c>
    </row>
    <row r="814" spans="1:35">
      <c r="A814" s="15" t="s">
        <v>509</v>
      </c>
      <c r="B814" s="15">
        <v>2011</v>
      </c>
      <c r="C814" s="15">
        <v>2011</v>
      </c>
      <c r="D814" s="15">
        <v>2011</v>
      </c>
      <c r="E814" s="15">
        <v>4</v>
      </c>
      <c r="F814" s="15">
        <v>0</v>
      </c>
      <c r="G814" s="15">
        <v>0</v>
      </c>
      <c r="H814" s="15" t="s">
        <v>510</v>
      </c>
      <c r="I814" s="15">
        <v>842</v>
      </c>
      <c r="J814" s="15" t="s">
        <v>593</v>
      </c>
      <c r="K814" s="15" t="s">
        <v>593</v>
      </c>
      <c r="L814" s="15">
        <v>32</v>
      </c>
      <c r="M814" s="15" t="s">
        <v>646</v>
      </c>
      <c r="N814" s="15" t="s">
        <v>647</v>
      </c>
      <c r="O814" s="15">
        <v>0</v>
      </c>
      <c r="P814" s="15" t="s">
        <v>177</v>
      </c>
      <c r="Q814" s="15" t="s">
        <v>514</v>
      </c>
      <c r="R814" s="15" t="s">
        <v>515</v>
      </c>
      <c r="S814" s="15" t="s">
        <v>516</v>
      </c>
      <c r="T814" s="15">
        <v>0</v>
      </c>
      <c r="U814" s="15" t="s">
        <v>517</v>
      </c>
      <c r="V814" s="15">
        <v>2523</v>
      </c>
      <c r="W814" s="15" t="s">
        <v>518</v>
      </c>
      <c r="X814" s="15">
        <v>8</v>
      </c>
      <c r="Y814" s="15" t="s">
        <v>519</v>
      </c>
      <c r="Z814" s="15">
        <v>42000</v>
      </c>
      <c r="AA814" s="15">
        <v>-1</v>
      </c>
      <c r="AB814" s="15" t="s">
        <v>129</v>
      </c>
      <c r="AD814" s="15">
        <v>42000</v>
      </c>
      <c r="AF814" s="15">
        <v>26311</v>
      </c>
      <c r="AH814" s="15">
        <v>26311</v>
      </c>
      <c r="AI814" s="15">
        <v>0</v>
      </c>
    </row>
    <row r="815" spans="1:35">
      <c r="A815" s="15" t="s">
        <v>509</v>
      </c>
      <c r="B815" s="15">
        <v>2011</v>
      </c>
      <c r="C815" s="15">
        <v>2011</v>
      </c>
      <c r="D815" s="15">
        <v>2011</v>
      </c>
      <c r="E815" s="15">
        <v>4</v>
      </c>
      <c r="F815" s="15">
        <v>0</v>
      </c>
      <c r="G815" s="15">
        <v>0</v>
      </c>
      <c r="H815" s="15" t="s">
        <v>510</v>
      </c>
      <c r="I815" s="15">
        <v>842</v>
      </c>
      <c r="J815" s="15" t="s">
        <v>593</v>
      </c>
      <c r="K815" s="15" t="s">
        <v>593</v>
      </c>
      <c r="L815" s="15">
        <v>340</v>
      </c>
      <c r="M815" s="15" t="s">
        <v>757</v>
      </c>
      <c r="N815" s="15" t="s">
        <v>758</v>
      </c>
      <c r="O815" s="15">
        <v>0</v>
      </c>
      <c r="P815" s="15" t="s">
        <v>177</v>
      </c>
      <c r="Q815" s="15" t="s">
        <v>514</v>
      </c>
      <c r="R815" s="15" t="s">
        <v>515</v>
      </c>
      <c r="S815" s="15" t="s">
        <v>516</v>
      </c>
      <c r="T815" s="15">
        <v>0</v>
      </c>
      <c r="U815" s="15" t="s">
        <v>517</v>
      </c>
      <c r="V815" s="15">
        <v>2523</v>
      </c>
      <c r="W815" s="15" t="s">
        <v>518</v>
      </c>
      <c r="X815" s="15">
        <v>8</v>
      </c>
      <c r="Y815" s="15" t="s">
        <v>519</v>
      </c>
      <c r="Z815" s="15">
        <v>393000</v>
      </c>
      <c r="AA815" s="15">
        <v>-1</v>
      </c>
      <c r="AB815" s="15" t="s">
        <v>129</v>
      </c>
      <c r="AD815" s="15">
        <v>393000</v>
      </c>
      <c r="AF815" s="15">
        <v>48975</v>
      </c>
      <c r="AH815" s="15">
        <v>48975</v>
      </c>
      <c r="AI815" s="15">
        <v>0</v>
      </c>
    </row>
    <row r="816" spans="1:35">
      <c r="A816" s="15" t="s">
        <v>509</v>
      </c>
      <c r="B816" s="15">
        <v>2011</v>
      </c>
      <c r="C816" s="15">
        <v>2011</v>
      </c>
      <c r="D816" s="15">
        <v>2011</v>
      </c>
      <c r="E816" s="15">
        <v>4</v>
      </c>
      <c r="F816" s="15">
        <v>0</v>
      </c>
      <c r="G816" s="15">
        <v>0</v>
      </c>
      <c r="H816" s="15" t="s">
        <v>510</v>
      </c>
      <c r="I816" s="15">
        <v>842</v>
      </c>
      <c r="J816" s="15" t="s">
        <v>593</v>
      </c>
      <c r="K816" s="15" t="s">
        <v>593</v>
      </c>
      <c r="L816" s="15">
        <v>682</v>
      </c>
      <c r="M816" s="15" t="s">
        <v>707</v>
      </c>
      <c r="N816" s="15" t="s">
        <v>708</v>
      </c>
      <c r="O816" s="15">
        <v>0</v>
      </c>
      <c r="P816" s="15" t="s">
        <v>177</v>
      </c>
      <c r="Q816" s="15" t="s">
        <v>514</v>
      </c>
      <c r="R816" s="15" t="s">
        <v>515</v>
      </c>
      <c r="S816" s="15" t="s">
        <v>516</v>
      </c>
      <c r="T816" s="15">
        <v>0</v>
      </c>
      <c r="U816" s="15" t="s">
        <v>517</v>
      </c>
      <c r="V816" s="15">
        <v>2523</v>
      </c>
      <c r="W816" s="15" t="s">
        <v>518</v>
      </c>
      <c r="X816" s="15">
        <v>8</v>
      </c>
      <c r="Y816" s="15" t="s">
        <v>519</v>
      </c>
      <c r="Z816" s="15">
        <v>1654000</v>
      </c>
      <c r="AA816" s="15">
        <v>-1</v>
      </c>
      <c r="AB816" s="15" t="s">
        <v>129</v>
      </c>
      <c r="AD816" s="15">
        <v>1654000</v>
      </c>
      <c r="AF816" s="15">
        <v>3538157</v>
      </c>
      <c r="AH816" s="15">
        <v>3538157</v>
      </c>
      <c r="AI816" s="15">
        <v>0</v>
      </c>
    </row>
    <row r="817" spans="1:35">
      <c r="A817" s="15" t="s">
        <v>509</v>
      </c>
      <c r="B817" s="15">
        <v>2011</v>
      </c>
      <c r="C817" s="15">
        <v>2011</v>
      </c>
      <c r="D817" s="15">
        <v>2011</v>
      </c>
      <c r="E817" s="15">
        <v>4</v>
      </c>
      <c r="F817" s="15">
        <v>0</v>
      </c>
      <c r="G817" s="15">
        <v>0</v>
      </c>
      <c r="H817" s="15" t="s">
        <v>510</v>
      </c>
      <c r="I817" s="15">
        <v>842</v>
      </c>
      <c r="J817" s="15" t="s">
        <v>593</v>
      </c>
      <c r="K817" s="15" t="s">
        <v>593</v>
      </c>
      <c r="L817" s="15">
        <v>780</v>
      </c>
      <c r="M817" s="15" t="s">
        <v>713</v>
      </c>
      <c r="N817" s="15" t="s">
        <v>714</v>
      </c>
      <c r="O817" s="15">
        <v>0</v>
      </c>
      <c r="P817" s="15" t="s">
        <v>177</v>
      </c>
      <c r="Q817" s="15" t="s">
        <v>514</v>
      </c>
      <c r="R817" s="15" t="s">
        <v>515</v>
      </c>
      <c r="S817" s="15" t="s">
        <v>516</v>
      </c>
      <c r="T817" s="15">
        <v>0</v>
      </c>
      <c r="U817" s="15" t="s">
        <v>517</v>
      </c>
      <c r="V817" s="15">
        <v>2523</v>
      </c>
      <c r="W817" s="15" t="s">
        <v>518</v>
      </c>
      <c r="X817" s="15">
        <v>8</v>
      </c>
      <c r="Y817" s="15" t="s">
        <v>519</v>
      </c>
      <c r="Z817" s="15">
        <v>388000</v>
      </c>
      <c r="AA817" s="15">
        <v>-1</v>
      </c>
      <c r="AB817" s="15" t="s">
        <v>129</v>
      </c>
      <c r="AD817" s="15">
        <v>388000</v>
      </c>
      <c r="AF817" s="15">
        <v>214048</v>
      </c>
      <c r="AH817" s="15">
        <v>214048</v>
      </c>
      <c r="AI817" s="15">
        <v>0</v>
      </c>
    </row>
    <row r="818" spans="1:35">
      <c r="A818" s="15" t="s">
        <v>509</v>
      </c>
      <c r="B818" s="15">
        <v>2011</v>
      </c>
      <c r="C818" s="15">
        <v>2011</v>
      </c>
      <c r="D818" s="15">
        <v>2011</v>
      </c>
      <c r="E818" s="15">
        <v>4</v>
      </c>
      <c r="F818" s="15">
        <v>0</v>
      </c>
      <c r="G818" s="15">
        <v>0</v>
      </c>
      <c r="H818" s="15" t="s">
        <v>510</v>
      </c>
      <c r="I818" s="15">
        <v>842</v>
      </c>
      <c r="J818" s="15" t="s">
        <v>593</v>
      </c>
      <c r="K818" s="15" t="s">
        <v>593</v>
      </c>
      <c r="L818" s="15">
        <v>724</v>
      </c>
      <c r="M818" s="15" t="s">
        <v>214</v>
      </c>
      <c r="N818" s="15" t="s">
        <v>580</v>
      </c>
      <c r="O818" s="15">
        <v>0</v>
      </c>
      <c r="P818" s="15" t="s">
        <v>177</v>
      </c>
      <c r="Q818" s="15" t="s">
        <v>514</v>
      </c>
      <c r="R818" s="15" t="s">
        <v>515</v>
      </c>
      <c r="S818" s="15" t="s">
        <v>516</v>
      </c>
      <c r="T818" s="15">
        <v>0</v>
      </c>
      <c r="U818" s="15" t="s">
        <v>517</v>
      </c>
      <c r="V818" s="15">
        <v>2523</v>
      </c>
      <c r="W818" s="15" t="s">
        <v>518</v>
      </c>
      <c r="X818" s="15">
        <v>8</v>
      </c>
      <c r="Y818" s="15" t="s">
        <v>519</v>
      </c>
      <c r="Z818" s="15">
        <v>151000</v>
      </c>
      <c r="AA818" s="15">
        <v>-1</v>
      </c>
      <c r="AB818" s="15" t="s">
        <v>129</v>
      </c>
      <c r="AD818" s="15">
        <v>151000</v>
      </c>
      <c r="AF818" s="15">
        <v>59579</v>
      </c>
      <c r="AH818" s="15">
        <v>59579</v>
      </c>
      <c r="AI818" s="15">
        <v>0</v>
      </c>
    </row>
    <row r="819" spans="1:35">
      <c r="A819" s="15" t="s">
        <v>509</v>
      </c>
      <c r="B819" s="15">
        <v>2011</v>
      </c>
      <c r="C819" s="15">
        <v>2011</v>
      </c>
      <c r="D819" s="15">
        <v>2011</v>
      </c>
      <c r="E819" s="15">
        <v>4</v>
      </c>
      <c r="F819" s="15">
        <v>0</v>
      </c>
      <c r="G819" s="15">
        <v>0</v>
      </c>
      <c r="H819" s="15" t="s">
        <v>510</v>
      </c>
      <c r="I819" s="15">
        <v>842</v>
      </c>
      <c r="J819" s="15" t="s">
        <v>593</v>
      </c>
      <c r="K819" s="15" t="s">
        <v>593</v>
      </c>
      <c r="L819" s="15">
        <v>458</v>
      </c>
      <c r="M819" s="15" t="s">
        <v>180</v>
      </c>
      <c r="N819" s="15" t="s">
        <v>557</v>
      </c>
      <c r="O819" s="15">
        <v>0</v>
      </c>
      <c r="P819" s="15" t="s">
        <v>177</v>
      </c>
      <c r="Q819" s="15" t="s">
        <v>514</v>
      </c>
      <c r="R819" s="15" t="s">
        <v>515</v>
      </c>
      <c r="S819" s="15" t="s">
        <v>516</v>
      </c>
      <c r="T819" s="15">
        <v>0</v>
      </c>
      <c r="U819" s="15" t="s">
        <v>517</v>
      </c>
      <c r="V819" s="15">
        <v>2523</v>
      </c>
      <c r="W819" s="15" t="s">
        <v>518</v>
      </c>
      <c r="X819" s="15">
        <v>8</v>
      </c>
      <c r="Y819" s="15" t="s">
        <v>519</v>
      </c>
      <c r="Z819" s="15">
        <v>123000</v>
      </c>
      <c r="AA819" s="15">
        <v>-1</v>
      </c>
      <c r="AB819" s="15" t="s">
        <v>129</v>
      </c>
      <c r="AD819" s="15">
        <v>123000</v>
      </c>
      <c r="AF819" s="15">
        <v>63522</v>
      </c>
      <c r="AH819" s="15">
        <v>63522</v>
      </c>
      <c r="AI819" s="15">
        <v>0</v>
      </c>
    </row>
    <row r="820" spans="1:35">
      <c r="A820" s="15" t="s">
        <v>509</v>
      </c>
      <c r="B820" s="15">
        <v>2011</v>
      </c>
      <c r="C820" s="15">
        <v>2011</v>
      </c>
      <c r="D820" s="15">
        <v>2011</v>
      </c>
      <c r="E820" s="15">
        <v>4</v>
      </c>
      <c r="F820" s="15">
        <v>0</v>
      </c>
      <c r="G820" s="15">
        <v>0</v>
      </c>
      <c r="H820" s="15" t="s">
        <v>510</v>
      </c>
      <c r="I820" s="15">
        <v>842</v>
      </c>
      <c r="J820" s="15" t="s">
        <v>593</v>
      </c>
      <c r="K820" s="15" t="s">
        <v>593</v>
      </c>
      <c r="L820" s="15">
        <v>591</v>
      </c>
      <c r="M820" s="15" t="s">
        <v>576</v>
      </c>
      <c r="N820" s="15" t="s">
        <v>577</v>
      </c>
      <c r="O820" s="15">
        <v>0</v>
      </c>
      <c r="P820" s="15" t="s">
        <v>177</v>
      </c>
      <c r="Q820" s="15" t="s">
        <v>514</v>
      </c>
      <c r="R820" s="15" t="s">
        <v>515</v>
      </c>
      <c r="S820" s="15" t="s">
        <v>516</v>
      </c>
      <c r="T820" s="15">
        <v>0</v>
      </c>
      <c r="U820" s="15" t="s">
        <v>517</v>
      </c>
      <c r="V820" s="15">
        <v>2523</v>
      </c>
      <c r="W820" s="15" t="s">
        <v>518</v>
      </c>
      <c r="X820" s="15">
        <v>8</v>
      </c>
      <c r="Y820" s="15" t="s">
        <v>519</v>
      </c>
      <c r="Z820" s="15">
        <v>23307000</v>
      </c>
      <c r="AA820" s="15">
        <v>-1</v>
      </c>
      <c r="AB820" s="15" t="s">
        <v>129</v>
      </c>
      <c r="AD820" s="15">
        <v>23307000</v>
      </c>
      <c r="AF820" s="15">
        <v>2506144</v>
      </c>
      <c r="AH820" s="15">
        <v>2506144</v>
      </c>
      <c r="AI820" s="15">
        <v>0</v>
      </c>
    </row>
    <row r="821" spans="1:35">
      <c r="A821" s="15" t="s">
        <v>509</v>
      </c>
      <c r="B821" s="15">
        <v>2011</v>
      </c>
      <c r="C821" s="15">
        <v>2011</v>
      </c>
      <c r="D821" s="15">
        <v>2011</v>
      </c>
      <c r="E821" s="15">
        <v>4</v>
      </c>
      <c r="F821" s="15">
        <v>0</v>
      </c>
      <c r="G821" s="15">
        <v>0</v>
      </c>
      <c r="H821" s="15" t="s">
        <v>510</v>
      </c>
      <c r="I821" s="15">
        <v>842</v>
      </c>
      <c r="J821" s="15" t="s">
        <v>593</v>
      </c>
      <c r="K821" s="15" t="s">
        <v>593</v>
      </c>
      <c r="L821" s="15">
        <v>604</v>
      </c>
      <c r="M821" s="15" t="s">
        <v>769</v>
      </c>
      <c r="N821" s="15" t="s">
        <v>770</v>
      </c>
      <c r="O821" s="15">
        <v>0</v>
      </c>
      <c r="P821" s="15" t="s">
        <v>177</v>
      </c>
      <c r="Q821" s="15" t="s">
        <v>514</v>
      </c>
      <c r="R821" s="15" t="s">
        <v>515</v>
      </c>
      <c r="S821" s="15" t="s">
        <v>516</v>
      </c>
      <c r="T821" s="15">
        <v>0</v>
      </c>
      <c r="U821" s="15" t="s">
        <v>517</v>
      </c>
      <c r="V821" s="15">
        <v>2523</v>
      </c>
      <c r="W821" s="15" t="s">
        <v>518</v>
      </c>
      <c r="X821" s="15">
        <v>8</v>
      </c>
      <c r="Y821" s="15" t="s">
        <v>519</v>
      </c>
      <c r="Z821" s="15">
        <v>224000</v>
      </c>
      <c r="AA821" s="15">
        <v>-1</v>
      </c>
      <c r="AB821" s="15" t="s">
        <v>129</v>
      </c>
      <c r="AD821" s="15">
        <v>224000</v>
      </c>
      <c r="AF821" s="15">
        <v>177457</v>
      </c>
      <c r="AH821" s="15">
        <v>177457</v>
      </c>
      <c r="AI821" s="15">
        <v>0</v>
      </c>
    </row>
    <row r="822" spans="1:35">
      <c r="A822" s="15" t="s">
        <v>509</v>
      </c>
      <c r="B822" s="15">
        <v>2011</v>
      </c>
      <c r="C822" s="15">
        <v>2011</v>
      </c>
      <c r="D822" s="15">
        <v>2011</v>
      </c>
      <c r="E822" s="15">
        <v>4</v>
      </c>
      <c r="F822" s="15">
        <v>0</v>
      </c>
      <c r="G822" s="15">
        <v>0</v>
      </c>
      <c r="H822" s="15" t="s">
        <v>510</v>
      </c>
      <c r="I822" s="15">
        <v>842</v>
      </c>
      <c r="J822" s="15" t="s">
        <v>593</v>
      </c>
      <c r="K822" s="15" t="s">
        <v>593</v>
      </c>
      <c r="L822" s="15">
        <v>320</v>
      </c>
      <c r="M822" s="15" t="s">
        <v>835</v>
      </c>
      <c r="N822" s="15" t="s">
        <v>836</v>
      </c>
      <c r="O822" s="15">
        <v>0</v>
      </c>
      <c r="P822" s="15" t="s">
        <v>177</v>
      </c>
      <c r="Q822" s="15" t="s">
        <v>514</v>
      </c>
      <c r="R822" s="15" t="s">
        <v>515</v>
      </c>
      <c r="S822" s="15" t="s">
        <v>516</v>
      </c>
      <c r="T822" s="15">
        <v>0</v>
      </c>
      <c r="U822" s="15" t="s">
        <v>517</v>
      </c>
      <c r="V822" s="15">
        <v>2523</v>
      </c>
      <c r="W822" s="15" t="s">
        <v>518</v>
      </c>
      <c r="X822" s="15">
        <v>8</v>
      </c>
      <c r="Y822" s="15" t="s">
        <v>519</v>
      </c>
      <c r="Z822" s="15">
        <v>89000</v>
      </c>
      <c r="AA822" s="15">
        <v>-1</v>
      </c>
      <c r="AB822" s="15" t="s">
        <v>129</v>
      </c>
      <c r="AD822" s="15">
        <v>89000</v>
      </c>
      <c r="AF822" s="15">
        <v>59042</v>
      </c>
      <c r="AH822" s="15">
        <v>59042</v>
      </c>
      <c r="AI822" s="15">
        <v>0</v>
      </c>
    </row>
    <row r="823" spans="1:35">
      <c r="A823" s="15" t="s">
        <v>509</v>
      </c>
      <c r="B823" s="15">
        <v>2011</v>
      </c>
      <c r="C823" s="15">
        <v>2011</v>
      </c>
      <c r="D823" s="15">
        <v>2011</v>
      </c>
      <c r="E823" s="15">
        <v>4</v>
      </c>
      <c r="F823" s="15">
        <v>0</v>
      </c>
      <c r="G823" s="15">
        <v>0</v>
      </c>
      <c r="H823" s="15" t="s">
        <v>510</v>
      </c>
      <c r="I823" s="15">
        <v>842</v>
      </c>
      <c r="J823" s="15" t="s">
        <v>593</v>
      </c>
      <c r="K823" s="15" t="s">
        <v>593</v>
      </c>
      <c r="L823" s="15">
        <v>862</v>
      </c>
      <c r="M823" s="15" t="s">
        <v>723</v>
      </c>
      <c r="N823" s="15" t="s">
        <v>724</v>
      </c>
      <c r="O823" s="15">
        <v>0</v>
      </c>
      <c r="P823" s="15" t="s">
        <v>177</v>
      </c>
      <c r="Q823" s="15" t="s">
        <v>514</v>
      </c>
      <c r="R823" s="15" t="s">
        <v>515</v>
      </c>
      <c r="S823" s="15" t="s">
        <v>516</v>
      </c>
      <c r="T823" s="15">
        <v>0</v>
      </c>
      <c r="U823" s="15" t="s">
        <v>517</v>
      </c>
      <c r="V823" s="15">
        <v>2523</v>
      </c>
      <c r="W823" s="15" t="s">
        <v>518</v>
      </c>
      <c r="X823" s="15">
        <v>8</v>
      </c>
      <c r="Y823" s="15" t="s">
        <v>519</v>
      </c>
      <c r="Z823" s="15">
        <v>1165000</v>
      </c>
      <c r="AA823" s="15">
        <v>-1</v>
      </c>
      <c r="AB823" s="15" t="s">
        <v>129</v>
      </c>
      <c r="AD823" s="15">
        <v>1165000</v>
      </c>
      <c r="AF823" s="15">
        <v>157708</v>
      </c>
      <c r="AH823" s="15">
        <v>157708</v>
      </c>
      <c r="AI823" s="15">
        <v>0</v>
      </c>
    </row>
    <row r="824" spans="1:35">
      <c r="A824" s="15" t="s">
        <v>509</v>
      </c>
      <c r="B824" s="15">
        <v>2011</v>
      </c>
      <c r="C824" s="15">
        <v>2011</v>
      </c>
      <c r="D824" s="15">
        <v>2011</v>
      </c>
      <c r="E824" s="15">
        <v>4</v>
      </c>
      <c r="F824" s="15">
        <v>0</v>
      </c>
      <c r="G824" s="15">
        <v>0</v>
      </c>
      <c r="H824" s="15" t="s">
        <v>510</v>
      </c>
      <c r="I824" s="15">
        <v>842</v>
      </c>
      <c r="J824" s="15" t="s">
        <v>593</v>
      </c>
      <c r="K824" s="15" t="s">
        <v>593</v>
      </c>
      <c r="L824" s="15">
        <v>784</v>
      </c>
      <c r="M824" s="15" t="s">
        <v>186</v>
      </c>
      <c r="N824" s="15" t="s">
        <v>618</v>
      </c>
      <c r="O824" s="15">
        <v>0</v>
      </c>
      <c r="P824" s="15" t="s">
        <v>177</v>
      </c>
      <c r="Q824" s="15" t="s">
        <v>514</v>
      </c>
      <c r="R824" s="15" t="s">
        <v>515</v>
      </c>
      <c r="S824" s="15" t="s">
        <v>516</v>
      </c>
      <c r="T824" s="15">
        <v>0</v>
      </c>
      <c r="U824" s="15" t="s">
        <v>517</v>
      </c>
      <c r="V824" s="15">
        <v>2523</v>
      </c>
      <c r="W824" s="15" t="s">
        <v>518</v>
      </c>
      <c r="X824" s="15">
        <v>8</v>
      </c>
      <c r="Y824" s="15" t="s">
        <v>519</v>
      </c>
      <c r="Z824" s="15">
        <v>2459000</v>
      </c>
      <c r="AA824" s="15">
        <v>-1</v>
      </c>
      <c r="AB824" s="15" t="s">
        <v>129</v>
      </c>
      <c r="AD824" s="15">
        <v>2459000</v>
      </c>
      <c r="AF824" s="15">
        <v>400079</v>
      </c>
      <c r="AH824" s="15">
        <v>400079</v>
      </c>
      <c r="AI824" s="15">
        <v>0</v>
      </c>
    </row>
    <row r="825" spans="1:35">
      <c r="A825" s="15" t="s">
        <v>509</v>
      </c>
      <c r="B825" s="15">
        <v>2011</v>
      </c>
      <c r="C825" s="15">
        <v>2011</v>
      </c>
      <c r="D825" s="15">
        <v>2011</v>
      </c>
      <c r="E825" s="15">
        <v>4</v>
      </c>
      <c r="F825" s="15">
        <v>0</v>
      </c>
      <c r="G825" s="15">
        <v>0</v>
      </c>
      <c r="H825" s="15" t="s">
        <v>510</v>
      </c>
      <c r="I825" s="15">
        <v>842</v>
      </c>
      <c r="J825" s="15" t="s">
        <v>593</v>
      </c>
      <c r="K825" s="15" t="s">
        <v>593</v>
      </c>
      <c r="L825" s="15">
        <v>376</v>
      </c>
      <c r="M825" s="15" t="s">
        <v>658</v>
      </c>
      <c r="N825" s="15" t="s">
        <v>659</v>
      </c>
      <c r="O825" s="15">
        <v>0</v>
      </c>
      <c r="P825" s="15" t="s">
        <v>177</v>
      </c>
      <c r="Q825" s="15" t="s">
        <v>514</v>
      </c>
      <c r="R825" s="15" t="s">
        <v>515</v>
      </c>
      <c r="S825" s="15" t="s">
        <v>516</v>
      </c>
      <c r="T825" s="15">
        <v>0</v>
      </c>
      <c r="U825" s="15" t="s">
        <v>517</v>
      </c>
      <c r="V825" s="15">
        <v>2523</v>
      </c>
      <c r="W825" s="15" t="s">
        <v>518</v>
      </c>
      <c r="X825" s="15">
        <v>8</v>
      </c>
      <c r="Y825" s="15" t="s">
        <v>519</v>
      </c>
      <c r="Z825" s="15">
        <v>868000</v>
      </c>
      <c r="AA825" s="15">
        <v>-1</v>
      </c>
      <c r="AB825" s="15" t="s">
        <v>129</v>
      </c>
      <c r="AD825" s="15">
        <v>868000</v>
      </c>
      <c r="AF825" s="15">
        <v>264089</v>
      </c>
      <c r="AH825" s="15">
        <v>264089</v>
      </c>
      <c r="AI825" s="15">
        <v>0</v>
      </c>
    </row>
    <row r="826" spans="1:35">
      <c r="A826" s="15" t="s">
        <v>509</v>
      </c>
      <c r="B826" s="15">
        <v>2011</v>
      </c>
      <c r="C826" s="15">
        <v>2011</v>
      </c>
      <c r="D826" s="15">
        <v>2011</v>
      </c>
      <c r="E826" s="15">
        <v>4</v>
      </c>
      <c r="F826" s="15">
        <v>0</v>
      </c>
      <c r="G826" s="15">
        <v>0</v>
      </c>
      <c r="H826" s="15" t="s">
        <v>510</v>
      </c>
      <c r="I826" s="15">
        <v>842</v>
      </c>
      <c r="J826" s="15" t="s">
        <v>593</v>
      </c>
      <c r="K826" s="15" t="s">
        <v>593</v>
      </c>
      <c r="L826" s="15">
        <v>152</v>
      </c>
      <c r="M826" s="15" t="s">
        <v>642</v>
      </c>
      <c r="N826" s="15" t="s">
        <v>643</v>
      </c>
      <c r="O826" s="15">
        <v>0</v>
      </c>
      <c r="P826" s="15" t="s">
        <v>177</v>
      </c>
      <c r="Q826" s="15" t="s">
        <v>514</v>
      </c>
      <c r="R826" s="15" t="s">
        <v>515</v>
      </c>
      <c r="S826" s="15" t="s">
        <v>516</v>
      </c>
      <c r="T826" s="15">
        <v>0</v>
      </c>
      <c r="U826" s="15" t="s">
        <v>517</v>
      </c>
      <c r="V826" s="15">
        <v>2523</v>
      </c>
      <c r="W826" s="15" t="s">
        <v>518</v>
      </c>
      <c r="X826" s="15">
        <v>8</v>
      </c>
      <c r="Y826" s="15" t="s">
        <v>519</v>
      </c>
      <c r="Z826" s="15">
        <v>1838000</v>
      </c>
      <c r="AA826" s="15">
        <v>-1</v>
      </c>
      <c r="AB826" s="15" t="s">
        <v>129</v>
      </c>
      <c r="AD826" s="15">
        <v>1838000</v>
      </c>
      <c r="AF826" s="15">
        <v>309400</v>
      </c>
      <c r="AH826" s="15">
        <v>309400</v>
      </c>
      <c r="AI826" s="15">
        <v>0</v>
      </c>
    </row>
    <row r="827" spans="1:35">
      <c r="A827" s="15" t="s">
        <v>509</v>
      </c>
      <c r="B827" s="15">
        <v>2011</v>
      </c>
      <c r="C827" s="15">
        <v>2011</v>
      </c>
      <c r="D827" s="15">
        <v>2011</v>
      </c>
      <c r="E827" s="15">
        <v>4</v>
      </c>
      <c r="F827" s="15">
        <v>0</v>
      </c>
      <c r="G827" s="15">
        <v>0</v>
      </c>
      <c r="H827" s="15" t="s">
        <v>510</v>
      </c>
      <c r="I827" s="15">
        <v>842</v>
      </c>
      <c r="J827" s="15" t="s">
        <v>593</v>
      </c>
      <c r="K827" s="15" t="s">
        <v>593</v>
      </c>
      <c r="L827" s="15">
        <v>188</v>
      </c>
      <c r="M827" s="15" t="s">
        <v>612</v>
      </c>
      <c r="N827" s="15" t="s">
        <v>613</v>
      </c>
      <c r="O827" s="15">
        <v>0</v>
      </c>
      <c r="P827" s="15" t="s">
        <v>177</v>
      </c>
      <c r="Q827" s="15" t="s">
        <v>514</v>
      </c>
      <c r="R827" s="15" t="s">
        <v>515</v>
      </c>
      <c r="S827" s="15" t="s">
        <v>516</v>
      </c>
      <c r="T827" s="15">
        <v>0</v>
      </c>
      <c r="U827" s="15" t="s">
        <v>517</v>
      </c>
      <c r="V827" s="15">
        <v>2523</v>
      </c>
      <c r="W827" s="15" t="s">
        <v>518</v>
      </c>
      <c r="X827" s="15">
        <v>8</v>
      </c>
      <c r="Y827" s="15" t="s">
        <v>519</v>
      </c>
      <c r="Z827" s="15">
        <v>2110000</v>
      </c>
      <c r="AA827" s="15">
        <v>-1</v>
      </c>
      <c r="AB827" s="15" t="s">
        <v>129</v>
      </c>
      <c r="AD827" s="15">
        <v>2110000</v>
      </c>
      <c r="AF827" s="15">
        <v>121333</v>
      </c>
      <c r="AH827" s="15">
        <v>121333</v>
      </c>
      <c r="AI827" s="15">
        <v>0</v>
      </c>
    </row>
    <row r="828" spans="1:35">
      <c r="A828" s="15" t="s">
        <v>509</v>
      </c>
      <c r="B828" s="15">
        <v>2011</v>
      </c>
      <c r="C828" s="15">
        <v>2011</v>
      </c>
      <c r="D828" s="15">
        <v>2011</v>
      </c>
      <c r="E828" s="15">
        <v>4</v>
      </c>
      <c r="F828" s="15">
        <v>0</v>
      </c>
      <c r="G828" s="15">
        <v>0</v>
      </c>
      <c r="H828" s="15" t="s">
        <v>510</v>
      </c>
      <c r="I828" s="15">
        <v>842</v>
      </c>
      <c r="J828" s="15" t="s">
        <v>593</v>
      </c>
      <c r="K828" s="15" t="s">
        <v>593</v>
      </c>
      <c r="L828" s="15">
        <v>380</v>
      </c>
      <c r="M828" s="15" t="s">
        <v>587</v>
      </c>
      <c r="N828" s="15" t="s">
        <v>588</v>
      </c>
      <c r="O828" s="15">
        <v>0</v>
      </c>
      <c r="P828" s="15" t="s">
        <v>177</v>
      </c>
      <c r="Q828" s="15" t="s">
        <v>514</v>
      </c>
      <c r="R828" s="15" t="s">
        <v>515</v>
      </c>
      <c r="S828" s="15" t="s">
        <v>516</v>
      </c>
      <c r="T828" s="15">
        <v>0</v>
      </c>
      <c r="U828" s="15" t="s">
        <v>517</v>
      </c>
      <c r="V828" s="15">
        <v>2523</v>
      </c>
      <c r="W828" s="15" t="s">
        <v>518</v>
      </c>
      <c r="X828" s="15">
        <v>8</v>
      </c>
      <c r="Y828" s="15" t="s">
        <v>519</v>
      </c>
      <c r="Z828" s="15">
        <v>348000</v>
      </c>
      <c r="AA828" s="15">
        <v>-1</v>
      </c>
      <c r="AB828" s="15" t="s">
        <v>129</v>
      </c>
      <c r="AD828" s="15">
        <v>348000</v>
      </c>
      <c r="AF828" s="15">
        <v>181192</v>
      </c>
      <c r="AH828" s="15">
        <v>181192</v>
      </c>
      <c r="AI828" s="15">
        <v>0</v>
      </c>
    </row>
    <row r="829" spans="1:35">
      <c r="A829" s="15" t="s">
        <v>509</v>
      </c>
      <c r="B829" s="15">
        <v>2011</v>
      </c>
      <c r="C829" s="15">
        <v>2011</v>
      </c>
      <c r="D829" s="15">
        <v>2011</v>
      </c>
      <c r="E829" s="15">
        <v>4</v>
      </c>
      <c r="F829" s="15">
        <v>0</v>
      </c>
      <c r="G829" s="15">
        <v>0</v>
      </c>
      <c r="H829" s="15" t="s">
        <v>510</v>
      </c>
      <c r="I829" s="15">
        <v>842</v>
      </c>
      <c r="J829" s="15" t="s">
        <v>593</v>
      </c>
      <c r="K829" s="15" t="s">
        <v>593</v>
      </c>
      <c r="L829" s="15">
        <v>251</v>
      </c>
      <c r="M829" s="15" t="s">
        <v>113</v>
      </c>
      <c r="N829" s="15" t="s">
        <v>583</v>
      </c>
      <c r="O829" s="15">
        <v>0</v>
      </c>
      <c r="P829" s="15" t="s">
        <v>177</v>
      </c>
      <c r="Q829" s="15" t="s">
        <v>514</v>
      </c>
      <c r="R829" s="15" t="s">
        <v>515</v>
      </c>
      <c r="S829" s="15" t="s">
        <v>516</v>
      </c>
      <c r="T829" s="15">
        <v>0</v>
      </c>
      <c r="U829" s="15" t="s">
        <v>517</v>
      </c>
      <c r="V829" s="15">
        <v>2523</v>
      </c>
      <c r="W829" s="15" t="s">
        <v>518</v>
      </c>
      <c r="X829" s="15">
        <v>8</v>
      </c>
      <c r="Y829" s="15" t="s">
        <v>519</v>
      </c>
      <c r="Z829" s="15">
        <v>30000</v>
      </c>
      <c r="AA829" s="15">
        <v>-1</v>
      </c>
      <c r="AB829" s="15" t="s">
        <v>129</v>
      </c>
      <c r="AD829" s="15">
        <v>30000</v>
      </c>
      <c r="AF829" s="15">
        <v>34321</v>
      </c>
      <c r="AH829" s="15">
        <v>34321</v>
      </c>
      <c r="AI829" s="15">
        <v>0</v>
      </c>
    </row>
    <row r="830" spans="1:35">
      <c r="A830" s="15" t="s">
        <v>509</v>
      </c>
      <c r="B830" s="15">
        <v>2011</v>
      </c>
      <c r="C830" s="15">
        <v>2011</v>
      </c>
      <c r="D830" s="15">
        <v>2011</v>
      </c>
      <c r="E830" s="15">
        <v>4</v>
      </c>
      <c r="F830" s="15">
        <v>0</v>
      </c>
      <c r="G830" s="15">
        <v>0</v>
      </c>
      <c r="H830" s="15" t="s">
        <v>510</v>
      </c>
      <c r="I830" s="15">
        <v>842</v>
      </c>
      <c r="J830" s="15" t="s">
        <v>593</v>
      </c>
      <c r="K830" s="15" t="s">
        <v>593</v>
      </c>
      <c r="L830" s="15">
        <v>699</v>
      </c>
      <c r="M830" s="15" t="s">
        <v>585</v>
      </c>
      <c r="N830" s="15" t="s">
        <v>586</v>
      </c>
      <c r="O830" s="15">
        <v>0</v>
      </c>
      <c r="P830" s="15" t="s">
        <v>177</v>
      </c>
      <c r="Q830" s="15" t="s">
        <v>514</v>
      </c>
      <c r="R830" s="15" t="s">
        <v>515</v>
      </c>
      <c r="S830" s="15" t="s">
        <v>516</v>
      </c>
      <c r="T830" s="15">
        <v>0</v>
      </c>
      <c r="U830" s="15" t="s">
        <v>517</v>
      </c>
      <c r="V830" s="15">
        <v>2523</v>
      </c>
      <c r="W830" s="15" t="s">
        <v>518</v>
      </c>
      <c r="X830" s="15">
        <v>8</v>
      </c>
      <c r="Y830" s="15" t="s">
        <v>519</v>
      </c>
      <c r="Z830" s="15">
        <v>719000</v>
      </c>
      <c r="AA830" s="15">
        <v>-1</v>
      </c>
      <c r="AB830" s="15" t="s">
        <v>129</v>
      </c>
      <c r="AD830" s="15">
        <v>719000</v>
      </c>
      <c r="AF830" s="15">
        <v>127926</v>
      </c>
      <c r="AH830" s="15">
        <v>127926</v>
      </c>
      <c r="AI830" s="15">
        <v>0</v>
      </c>
    </row>
    <row r="831" spans="1:35">
      <c r="A831" s="15" t="s">
        <v>509</v>
      </c>
      <c r="B831" s="15">
        <v>2011</v>
      </c>
      <c r="C831" s="15">
        <v>2011</v>
      </c>
      <c r="D831" s="15">
        <v>2011</v>
      </c>
      <c r="E831" s="15">
        <v>4</v>
      </c>
      <c r="F831" s="15">
        <v>0</v>
      </c>
      <c r="G831" s="15">
        <v>0</v>
      </c>
      <c r="H831" s="15" t="s">
        <v>510</v>
      </c>
      <c r="I831" s="15">
        <v>842</v>
      </c>
      <c r="J831" s="15" t="s">
        <v>593</v>
      </c>
      <c r="K831" s="15" t="s">
        <v>593</v>
      </c>
      <c r="L831" s="15">
        <v>702</v>
      </c>
      <c r="M831" s="15" t="s">
        <v>211</v>
      </c>
      <c r="N831" s="15" t="s">
        <v>563</v>
      </c>
      <c r="O831" s="15">
        <v>0</v>
      </c>
      <c r="P831" s="15" t="s">
        <v>177</v>
      </c>
      <c r="Q831" s="15" t="s">
        <v>514</v>
      </c>
      <c r="R831" s="15" t="s">
        <v>515</v>
      </c>
      <c r="S831" s="15" t="s">
        <v>516</v>
      </c>
      <c r="T831" s="15">
        <v>0</v>
      </c>
      <c r="U831" s="15" t="s">
        <v>517</v>
      </c>
      <c r="V831" s="15">
        <v>2523</v>
      </c>
      <c r="W831" s="15" t="s">
        <v>518</v>
      </c>
      <c r="X831" s="15">
        <v>8</v>
      </c>
      <c r="Y831" s="15" t="s">
        <v>519</v>
      </c>
      <c r="Z831" s="15">
        <v>1313000</v>
      </c>
      <c r="AA831" s="15">
        <v>-1</v>
      </c>
      <c r="AB831" s="15" t="s">
        <v>129</v>
      </c>
      <c r="AD831" s="15">
        <v>1313000</v>
      </c>
      <c r="AF831" s="15">
        <v>278278</v>
      </c>
      <c r="AH831" s="15">
        <v>278278</v>
      </c>
      <c r="AI831" s="15">
        <v>0</v>
      </c>
    </row>
    <row r="832" spans="1:35">
      <c r="A832" s="15" t="s">
        <v>509</v>
      </c>
      <c r="B832" s="15">
        <v>2011</v>
      </c>
      <c r="C832" s="15">
        <v>2011</v>
      </c>
      <c r="D832" s="15">
        <v>2011</v>
      </c>
      <c r="E832" s="15">
        <v>4</v>
      </c>
      <c r="F832" s="15">
        <v>0</v>
      </c>
      <c r="G832" s="15">
        <v>0</v>
      </c>
      <c r="H832" s="15" t="s">
        <v>510</v>
      </c>
      <c r="I832" s="15">
        <v>842</v>
      </c>
      <c r="J832" s="15" t="s">
        <v>593</v>
      </c>
      <c r="K832" s="15" t="s">
        <v>593</v>
      </c>
      <c r="L832" s="15">
        <v>214</v>
      </c>
      <c r="M832" s="15" t="s">
        <v>837</v>
      </c>
      <c r="N832" s="15" t="s">
        <v>838</v>
      </c>
      <c r="O832" s="15">
        <v>0</v>
      </c>
      <c r="P832" s="15" t="s">
        <v>177</v>
      </c>
      <c r="Q832" s="15" t="s">
        <v>514</v>
      </c>
      <c r="R832" s="15" t="s">
        <v>515</v>
      </c>
      <c r="S832" s="15" t="s">
        <v>516</v>
      </c>
      <c r="T832" s="15">
        <v>0</v>
      </c>
      <c r="U832" s="15" t="s">
        <v>517</v>
      </c>
      <c r="V832" s="15">
        <v>2523</v>
      </c>
      <c r="W832" s="15" t="s">
        <v>518</v>
      </c>
      <c r="X832" s="15">
        <v>8</v>
      </c>
      <c r="Y832" s="15" t="s">
        <v>519</v>
      </c>
      <c r="Z832" s="15">
        <v>9637000</v>
      </c>
      <c r="AA832" s="15">
        <v>-1</v>
      </c>
      <c r="AB832" s="15" t="s">
        <v>129</v>
      </c>
      <c r="AD832" s="15">
        <v>9637000</v>
      </c>
      <c r="AF832" s="15">
        <v>1478327</v>
      </c>
      <c r="AH832" s="15">
        <v>1478327</v>
      </c>
      <c r="AI832" s="15">
        <v>0</v>
      </c>
    </row>
    <row r="833" spans="1:35">
      <c r="A833" s="15" t="s">
        <v>509</v>
      </c>
      <c r="B833" s="15">
        <v>2011</v>
      </c>
      <c r="C833" s="15">
        <v>2011</v>
      </c>
      <c r="D833" s="15">
        <v>2011</v>
      </c>
      <c r="E833" s="15">
        <v>4</v>
      </c>
      <c r="F833" s="15">
        <v>0</v>
      </c>
      <c r="G833" s="15">
        <v>0</v>
      </c>
      <c r="H833" s="15" t="s">
        <v>510</v>
      </c>
      <c r="I833" s="15">
        <v>842</v>
      </c>
      <c r="J833" s="15" t="s">
        <v>593</v>
      </c>
      <c r="K833" s="15" t="s">
        <v>593</v>
      </c>
      <c r="L833" s="15">
        <v>490</v>
      </c>
      <c r="M833" s="15" t="s">
        <v>546</v>
      </c>
      <c r="N833" s="15" t="s">
        <v>547</v>
      </c>
      <c r="O833" s="15">
        <v>0</v>
      </c>
      <c r="P833" s="15" t="s">
        <v>177</v>
      </c>
      <c r="Q833" s="15" t="s">
        <v>514</v>
      </c>
      <c r="R833" s="15" t="s">
        <v>515</v>
      </c>
      <c r="S833" s="15" t="s">
        <v>516</v>
      </c>
      <c r="T833" s="15">
        <v>0</v>
      </c>
      <c r="U833" s="15" t="s">
        <v>517</v>
      </c>
      <c r="V833" s="15">
        <v>2523</v>
      </c>
      <c r="W833" s="15" t="s">
        <v>518</v>
      </c>
      <c r="X833" s="15">
        <v>8</v>
      </c>
      <c r="Y833" s="15" t="s">
        <v>519</v>
      </c>
      <c r="Z833" s="15">
        <v>488000</v>
      </c>
      <c r="AA833" s="15">
        <v>-1</v>
      </c>
      <c r="AB833" s="15" t="s">
        <v>129</v>
      </c>
      <c r="AD833" s="15">
        <v>488000</v>
      </c>
      <c r="AF833" s="15">
        <v>328055</v>
      </c>
      <c r="AH833" s="15">
        <v>328055</v>
      </c>
      <c r="AI833" s="15">
        <v>0</v>
      </c>
    </row>
    <row r="834" spans="1:35">
      <c r="A834" s="15" t="s">
        <v>509</v>
      </c>
      <c r="B834" s="15">
        <v>2011</v>
      </c>
      <c r="C834" s="15">
        <v>2011</v>
      </c>
      <c r="D834" s="15">
        <v>2011</v>
      </c>
      <c r="E834" s="15">
        <v>4</v>
      </c>
      <c r="F834" s="15">
        <v>0</v>
      </c>
      <c r="G834" s="15">
        <v>0</v>
      </c>
      <c r="H834" s="15" t="s">
        <v>510</v>
      </c>
      <c r="I834" s="15">
        <v>842</v>
      </c>
      <c r="J834" s="15" t="s">
        <v>593</v>
      </c>
      <c r="K834" s="15" t="s">
        <v>593</v>
      </c>
      <c r="L834" s="15">
        <v>170</v>
      </c>
      <c r="M834" s="15" t="s">
        <v>725</v>
      </c>
      <c r="N834" s="15" t="s">
        <v>726</v>
      </c>
      <c r="O834" s="15">
        <v>0</v>
      </c>
      <c r="P834" s="15" t="s">
        <v>177</v>
      </c>
      <c r="Q834" s="15" t="s">
        <v>514</v>
      </c>
      <c r="R834" s="15" t="s">
        <v>515</v>
      </c>
      <c r="S834" s="15" t="s">
        <v>516</v>
      </c>
      <c r="T834" s="15">
        <v>0</v>
      </c>
      <c r="U834" s="15" t="s">
        <v>517</v>
      </c>
      <c r="V834" s="15">
        <v>2523</v>
      </c>
      <c r="W834" s="15" t="s">
        <v>518</v>
      </c>
      <c r="X834" s="15">
        <v>8</v>
      </c>
      <c r="Y834" s="15" t="s">
        <v>519</v>
      </c>
      <c r="Z834" s="15">
        <v>13531000</v>
      </c>
      <c r="AA834" s="15">
        <v>-1</v>
      </c>
      <c r="AB834" s="15" t="s">
        <v>129</v>
      </c>
      <c r="AD834" s="15">
        <v>13531000</v>
      </c>
      <c r="AF834" s="15">
        <v>2055629</v>
      </c>
      <c r="AH834" s="15">
        <v>2055629</v>
      </c>
      <c r="AI834" s="15">
        <v>0</v>
      </c>
    </row>
    <row r="835" spans="1:35">
      <c r="A835" s="15" t="s">
        <v>509</v>
      </c>
      <c r="B835" s="15">
        <v>2011</v>
      </c>
      <c r="C835" s="15">
        <v>2011</v>
      </c>
      <c r="D835" s="15">
        <v>2011</v>
      </c>
      <c r="E835" s="15">
        <v>4</v>
      </c>
      <c r="F835" s="15">
        <v>0</v>
      </c>
      <c r="G835" s="15">
        <v>0</v>
      </c>
      <c r="H835" s="15" t="s">
        <v>510</v>
      </c>
      <c r="I835" s="15">
        <v>842</v>
      </c>
      <c r="J835" s="15" t="s">
        <v>593</v>
      </c>
      <c r="K835" s="15" t="s">
        <v>593</v>
      </c>
      <c r="L835" s="15">
        <v>528</v>
      </c>
      <c r="M835" s="15" t="s">
        <v>581</v>
      </c>
      <c r="N835" s="15" t="s">
        <v>582</v>
      </c>
      <c r="O835" s="15">
        <v>0</v>
      </c>
      <c r="P835" s="15" t="s">
        <v>177</v>
      </c>
      <c r="Q835" s="15" t="s">
        <v>514</v>
      </c>
      <c r="R835" s="15" t="s">
        <v>515</v>
      </c>
      <c r="S835" s="15" t="s">
        <v>516</v>
      </c>
      <c r="T835" s="15">
        <v>0</v>
      </c>
      <c r="U835" s="15" t="s">
        <v>517</v>
      </c>
      <c r="V835" s="15">
        <v>2523</v>
      </c>
      <c r="W835" s="15" t="s">
        <v>518</v>
      </c>
      <c r="X835" s="15">
        <v>8</v>
      </c>
      <c r="Y835" s="15" t="s">
        <v>519</v>
      </c>
      <c r="Z835" s="15">
        <v>28591000</v>
      </c>
      <c r="AA835" s="15">
        <v>-1</v>
      </c>
      <c r="AB835" s="15" t="s">
        <v>129</v>
      </c>
      <c r="AD835" s="15">
        <v>28591000</v>
      </c>
      <c r="AF835" s="15">
        <v>1985263</v>
      </c>
      <c r="AH835" s="15">
        <v>1985263</v>
      </c>
      <c r="AI835" s="15">
        <v>0</v>
      </c>
    </row>
    <row r="836" spans="1:35">
      <c r="A836" s="15" t="s">
        <v>509</v>
      </c>
      <c r="B836" s="15">
        <v>2011</v>
      </c>
      <c r="C836" s="15">
        <v>2011</v>
      </c>
      <c r="D836" s="15">
        <v>2011</v>
      </c>
      <c r="E836" s="15">
        <v>4</v>
      </c>
      <c r="F836" s="15">
        <v>0</v>
      </c>
      <c r="G836" s="15">
        <v>0</v>
      </c>
      <c r="H836" s="15" t="s">
        <v>510</v>
      </c>
      <c r="I836" s="15">
        <v>842</v>
      </c>
      <c r="J836" s="15" t="s">
        <v>593</v>
      </c>
      <c r="K836" s="15" t="s">
        <v>593</v>
      </c>
      <c r="L836" s="15">
        <v>344</v>
      </c>
      <c r="M836" s="15" t="s">
        <v>558</v>
      </c>
      <c r="N836" s="15" t="s">
        <v>559</v>
      </c>
      <c r="O836" s="15">
        <v>0</v>
      </c>
      <c r="P836" s="15" t="s">
        <v>177</v>
      </c>
      <c r="Q836" s="15" t="s">
        <v>514</v>
      </c>
      <c r="R836" s="15" t="s">
        <v>515</v>
      </c>
      <c r="S836" s="15" t="s">
        <v>516</v>
      </c>
      <c r="T836" s="15">
        <v>0</v>
      </c>
      <c r="U836" s="15" t="s">
        <v>517</v>
      </c>
      <c r="V836" s="15">
        <v>2523</v>
      </c>
      <c r="W836" s="15" t="s">
        <v>518</v>
      </c>
      <c r="X836" s="15">
        <v>8</v>
      </c>
      <c r="Y836" s="15" t="s">
        <v>519</v>
      </c>
      <c r="Z836" s="15">
        <v>281000</v>
      </c>
      <c r="AA836" s="15">
        <v>-1</v>
      </c>
      <c r="AB836" s="15" t="s">
        <v>129</v>
      </c>
      <c r="AD836" s="15">
        <v>281000</v>
      </c>
      <c r="AF836" s="15">
        <v>159988</v>
      </c>
      <c r="AH836" s="15">
        <v>159988</v>
      </c>
      <c r="AI836" s="15">
        <v>0</v>
      </c>
    </row>
    <row r="837" spans="1:35">
      <c r="A837" s="15" t="s">
        <v>509</v>
      </c>
      <c r="B837" s="15">
        <v>2011</v>
      </c>
      <c r="C837" s="15">
        <v>2011</v>
      </c>
      <c r="D837" s="15">
        <v>2011</v>
      </c>
      <c r="E837" s="15">
        <v>4</v>
      </c>
      <c r="F837" s="15">
        <v>0</v>
      </c>
      <c r="G837" s="15">
        <v>0</v>
      </c>
      <c r="H837" s="15" t="s">
        <v>510</v>
      </c>
      <c r="I837" s="15">
        <v>842</v>
      </c>
      <c r="J837" s="15" t="s">
        <v>593</v>
      </c>
      <c r="K837" s="15" t="s">
        <v>593</v>
      </c>
      <c r="L837" s="15">
        <v>76</v>
      </c>
      <c r="M837" s="15" t="s">
        <v>538</v>
      </c>
      <c r="N837" s="15" t="s">
        <v>539</v>
      </c>
      <c r="O837" s="15">
        <v>0</v>
      </c>
      <c r="P837" s="15" t="s">
        <v>177</v>
      </c>
      <c r="Q837" s="15" t="s">
        <v>514</v>
      </c>
      <c r="R837" s="15" t="s">
        <v>515</v>
      </c>
      <c r="S837" s="15" t="s">
        <v>516</v>
      </c>
      <c r="T837" s="15">
        <v>0</v>
      </c>
      <c r="U837" s="15" t="s">
        <v>517</v>
      </c>
      <c r="V837" s="15">
        <v>2523</v>
      </c>
      <c r="W837" s="15" t="s">
        <v>518</v>
      </c>
      <c r="X837" s="15">
        <v>8</v>
      </c>
      <c r="Y837" s="15" t="s">
        <v>519</v>
      </c>
      <c r="Z837" s="15">
        <v>2228000</v>
      </c>
      <c r="AA837" s="15">
        <v>-1</v>
      </c>
      <c r="AB837" s="15" t="s">
        <v>129</v>
      </c>
      <c r="AD837" s="15">
        <v>2228000</v>
      </c>
      <c r="AF837" s="15">
        <v>1959561</v>
      </c>
      <c r="AH837" s="15">
        <v>1959561</v>
      </c>
      <c r="AI837" s="15">
        <v>0</v>
      </c>
    </row>
    <row r="838" spans="1:35">
      <c r="A838" s="15" t="s">
        <v>509</v>
      </c>
      <c r="B838" s="15">
        <v>2011</v>
      </c>
      <c r="C838" s="15">
        <v>2011</v>
      </c>
      <c r="D838" s="15">
        <v>2011</v>
      </c>
      <c r="E838" s="15">
        <v>4</v>
      </c>
      <c r="F838" s="15">
        <v>0</v>
      </c>
      <c r="G838" s="15">
        <v>0</v>
      </c>
      <c r="H838" s="15" t="s">
        <v>510</v>
      </c>
      <c r="I838" s="15">
        <v>842</v>
      </c>
      <c r="J838" s="15" t="s">
        <v>593</v>
      </c>
      <c r="K838" s="15" t="s">
        <v>593</v>
      </c>
      <c r="L838" s="15">
        <v>36</v>
      </c>
      <c r="M838" s="15" t="s">
        <v>110</v>
      </c>
      <c r="N838" s="15" t="s">
        <v>511</v>
      </c>
      <c r="O838" s="15">
        <v>0</v>
      </c>
      <c r="P838" s="15" t="s">
        <v>177</v>
      </c>
      <c r="Q838" s="15" t="s">
        <v>514</v>
      </c>
      <c r="R838" s="15" t="s">
        <v>515</v>
      </c>
      <c r="S838" s="15" t="s">
        <v>516</v>
      </c>
      <c r="T838" s="15">
        <v>0</v>
      </c>
      <c r="U838" s="15" t="s">
        <v>517</v>
      </c>
      <c r="V838" s="15">
        <v>2523</v>
      </c>
      <c r="W838" s="15" t="s">
        <v>518</v>
      </c>
      <c r="X838" s="15">
        <v>8</v>
      </c>
      <c r="Y838" s="15" t="s">
        <v>519</v>
      </c>
      <c r="Z838" s="15">
        <v>1791000</v>
      </c>
      <c r="AA838" s="15">
        <v>-1</v>
      </c>
      <c r="AB838" s="15" t="s">
        <v>129</v>
      </c>
      <c r="AD838" s="15">
        <v>1791000</v>
      </c>
      <c r="AF838" s="15">
        <v>517548</v>
      </c>
      <c r="AH838" s="15">
        <v>517548</v>
      </c>
      <c r="AI838" s="15">
        <v>0</v>
      </c>
    </row>
    <row r="839" spans="1:35">
      <c r="A839" s="15" t="s">
        <v>509</v>
      </c>
      <c r="B839" s="15">
        <v>2011</v>
      </c>
      <c r="C839" s="15">
        <v>2011</v>
      </c>
      <c r="D839" s="15">
        <v>2011</v>
      </c>
      <c r="E839" s="15">
        <v>4</v>
      </c>
      <c r="F839" s="15">
        <v>0</v>
      </c>
      <c r="G839" s="15">
        <v>0</v>
      </c>
      <c r="H839" s="15" t="s">
        <v>510</v>
      </c>
      <c r="I839" s="15">
        <v>842</v>
      </c>
      <c r="J839" s="15" t="s">
        <v>593</v>
      </c>
      <c r="K839" s="15" t="s">
        <v>593</v>
      </c>
      <c r="L839" s="15">
        <v>276</v>
      </c>
      <c r="M839" s="15" t="s">
        <v>591</v>
      </c>
      <c r="N839" s="15" t="s">
        <v>592</v>
      </c>
      <c r="O839" s="15">
        <v>0</v>
      </c>
      <c r="P839" s="15" t="s">
        <v>177</v>
      </c>
      <c r="Q839" s="15" t="s">
        <v>514</v>
      </c>
      <c r="R839" s="15" t="s">
        <v>515</v>
      </c>
      <c r="S839" s="15" t="s">
        <v>516</v>
      </c>
      <c r="T839" s="15">
        <v>0</v>
      </c>
      <c r="U839" s="15" t="s">
        <v>517</v>
      </c>
      <c r="V839" s="15">
        <v>2523</v>
      </c>
      <c r="W839" s="15" t="s">
        <v>518</v>
      </c>
      <c r="X839" s="15">
        <v>8</v>
      </c>
      <c r="Y839" s="15" t="s">
        <v>519</v>
      </c>
      <c r="Z839" s="15">
        <v>78000</v>
      </c>
      <c r="AA839" s="15">
        <v>-1</v>
      </c>
      <c r="AB839" s="15" t="s">
        <v>129</v>
      </c>
      <c r="AD839" s="15">
        <v>78000</v>
      </c>
      <c r="AF839" s="15">
        <v>34499</v>
      </c>
      <c r="AH839" s="15">
        <v>34499</v>
      </c>
      <c r="AI839" s="15">
        <v>0</v>
      </c>
    </row>
    <row r="840" spans="1:35">
      <c r="A840" s="15" t="s">
        <v>509</v>
      </c>
      <c r="B840" s="15">
        <v>2011</v>
      </c>
      <c r="C840" s="15">
        <v>2011</v>
      </c>
      <c r="D840" s="15">
        <v>2011</v>
      </c>
      <c r="E840" s="15">
        <v>4</v>
      </c>
      <c r="F840" s="15">
        <v>0</v>
      </c>
      <c r="G840" s="15">
        <v>0</v>
      </c>
      <c r="H840" s="15" t="s">
        <v>510</v>
      </c>
      <c r="I840" s="15">
        <v>842</v>
      </c>
      <c r="J840" s="15" t="s">
        <v>593</v>
      </c>
      <c r="K840" s="15" t="s">
        <v>593</v>
      </c>
      <c r="L840" s="15">
        <v>410</v>
      </c>
      <c r="M840" s="15" t="s">
        <v>550</v>
      </c>
      <c r="N840" s="15" t="s">
        <v>551</v>
      </c>
      <c r="O840" s="15">
        <v>0</v>
      </c>
      <c r="P840" s="15" t="s">
        <v>177</v>
      </c>
      <c r="Q840" s="15" t="s">
        <v>514</v>
      </c>
      <c r="R840" s="15" t="s">
        <v>515</v>
      </c>
      <c r="S840" s="15" t="s">
        <v>516</v>
      </c>
      <c r="T840" s="15">
        <v>0</v>
      </c>
      <c r="U840" s="15" t="s">
        <v>517</v>
      </c>
      <c r="V840" s="15">
        <v>2523</v>
      </c>
      <c r="W840" s="15" t="s">
        <v>518</v>
      </c>
      <c r="X840" s="15">
        <v>8</v>
      </c>
      <c r="Y840" s="15" t="s">
        <v>519</v>
      </c>
      <c r="Z840" s="15">
        <v>134000</v>
      </c>
      <c r="AA840" s="15">
        <v>-1</v>
      </c>
      <c r="AB840" s="15" t="s">
        <v>129</v>
      </c>
      <c r="AD840" s="15">
        <v>134000</v>
      </c>
      <c r="AF840" s="15">
        <v>112754</v>
      </c>
      <c r="AH840" s="15">
        <v>112754</v>
      </c>
      <c r="AI840" s="15">
        <v>0</v>
      </c>
    </row>
    <row r="841" spans="1:35">
      <c r="A841" s="15" t="s">
        <v>509</v>
      </c>
      <c r="B841" s="15">
        <v>2011</v>
      </c>
      <c r="C841" s="15">
        <v>2011</v>
      </c>
      <c r="D841" s="15">
        <v>2011</v>
      </c>
      <c r="E841" s="15">
        <v>4</v>
      </c>
      <c r="F841" s="15">
        <v>0</v>
      </c>
      <c r="G841" s="15">
        <v>0</v>
      </c>
      <c r="H841" s="15" t="s">
        <v>510</v>
      </c>
      <c r="I841" s="15">
        <v>842</v>
      </c>
      <c r="J841" s="15" t="s">
        <v>593</v>
      </c>
      <c r="K841" s="15" t="s">
        <v>593</v>
      </c>
      <c r="L841" s="15">
        <v>392</v>
      </c>
      <c r="M841" s="15" t="s">
        <v>223</v>
      </c>
      <c r="N841" s="15" t="s">
        <v>584</v>
      </c>
      <c r="O841" s="15">
        <v>0</v>
      </c>
      <c r="P841" s="15" t="s">
        <v>177</v>
      </c>
      <c r="Q841" s="15" t="s">
        <v>514</v>
      </c>
      <c r="R841" s="15" t="s">
        <v>515</v>
      </c>
      <c r="S841" s="15" t="s">
        <v>516</v>
      </c>
      <c r="T841" s="15">
        <v>0</v>
      </c>
      <c r="U841" s="15" t="s">
        <v>517</v>
      </c>
      <c r="V841" s="15">
        <v>2523</v>
      </c>
      <c r="W841" s="15" t="s">
        <v>518</v>
      </c>
      <c r="X841" s="15">
        <v>8</v>
      </c>
      <c r="Y841" s="15" t="s">
        <v>519</v>
      </c>
      <c r="Z841" s="15">
        <v>4546000</v>
      </c>
      <c r="AA841" s="15">
        <v>-1</v>
      </c>
      <c r="AB841" s="15" t="s">
        <v>129</v>
      </c>
      <c r="AD841" s="15">
        <v>4546000</v>
      </c>
      <c r="AF841" s="15">
        <v>1092583</v>
      </c>
      <c r="AH841" s="15">
        <v>1092583</v>
      </c>
      <c r="AI841" s="15">
        <v>0</v>
      </c>
    </row>
    <row r="842" spans="1:35">
      <c r="A842" s="15" t="s">
        <v>509</v>
      </c>
      <c r="B842" s="15">
        <v>2011</v>
      </c>
      <c r="C842" s="15">
        <v>2011</v>
      </c>
      <c r="D842" s="15">
        <v>2011</v>
      </c>
      <c r="E842" s="15">
        <v>4</v>
      </c>
      <c r="F842" s="15">
        <v>0</v>
      </c>
      <c r="G842" s="15">
        <v>0</v>
      </c>
      <c r="H842" s="15" t="s">
        <v>510</v>
      </c>
      <c r="I842" s="15">
        <v>842</v>
      </c>
      <c r="J842" s="15" t="s">
        <v>593</v>
      </c>
      <c r="K842" s="15" t="s">
        <v>593</v>
      </c>
      <c r="L842" s="15">
        <v>826</v>
      </c>
      <c r="M842" s="15" t="s">
        <v>589</v>
      </c>
      <c r="N842" s="15" t="s">
        <v>590</v>
      </c>
      <c r="O842" s="15">
        <v>0</v>
      </c>
      <c r="P842" s="15" t="s">
        <v>177</v>
      </c>
      <c r="Q842" s="15" t="s">
        <v>514</v>
      </c>
      <c r="R842" s="15" t="s">
        <v>515</v>
      </c>
      <c r="S842" s="15" t="s">
        <v>516</v>
      </c>
      <c r="T842" s="15">
        <v>0</v>
      </c>
      <c r="U842" s="15" t="s">
        <v>517</v>
      </c>
      <c r="V842" s="15">
        <v>2523</v>
      </c>
      <c r="W842" s="15" t="s">
        <v>518</v>
      </c>
      <c r="X842" s="15">
        <v>8</v>
      </c>
      <c r="Y842" s="15" t="s">
        <v>519</v>
      </c>
      <c r="Z842" s="15">
        <v>1079000</v>
      </c>
      <c r="AA842" s="15">
        <v>-1</v>
      </c>
      <c r="AB842" s="15" t="s">
        <v>129</v>
      </c>
      <c r="AD842" s="15">
        <v>1079000</v>
      </c>
      <c r="AF842" s="15">
        <v>195121</v>
      </c>
      <c r="AH842" s="15">
        <v>195121</v>
      </c>
      <c r="AI842" s="15">
        <v>0</v>
      </c>
    </row>
    <row r="843" spans="1:35">
      <c r="A843" s="15" t="s">
        <v>509</v>
      </c>
      <c r="B843" s="15">
        <v>2011</v>
      </c>
      <c r="C843" s="15">
        <v>2011</v>
      </c>
      <c r="D843" s="15">
        <v>2011</v>
      </c>
      <c r="E843" s="15">
        <v>4</v>
      </c>
      <c r="F843" s="15">
        <v>0</v>
      </c>
      <c r="G843" s="15">
        <v>0</v>
      </c>
      <c r="H843" s="15" t="s">
        <v>510</v>
      </c>
      <c r="I843" s="15">
        <v>842</v>
      </c>
      <c r="J843" s="15" t="s">
        <v>593</v>
      </c>
      <c r="K843" s="15" t="s">
        <v>593</v>
      </c>
      <c r="L843" s="15">
        <v>156</v>
      </c>
      <c r="M843" s="15" t="s">
        <v>183</v>
      </c>
      <c r="N843" s="15" t="s">
        <v>562</v>
      </c>
      <c r="O843" s="15">
        <v>0</v>
      </c>
      <c r="P843" s="15" t="s">
        <v>177</v>
      </c>
      <c r="Q843" s="15" t="s">
        <v>514</v>
      </c>
      <c r="R843" s="15" t="s">
        <v>515</v>
      </c>
      <c r="S843" s="15" t="s">
        <v>516</v>
      </c>
      <c r="T843" s="15">
        <v>0</v>
      </c>
      <c r="U843" s="15" t="s">
        <v>517</v>
      </c>
      <c r="V843" s="15">
        <v>2523</v>
      </c>
      <c r="W843" s="15" t="s">
        <v>518</v>
      </c>
      <c r="X843" s="15">
        <v>8</v>
      </c>
      <c r="Y843" s="15" t="s">
        <v>519</v>
      </c>
      <c r="Z843" s="15">
        <v>413000</v>
      </c>
      <c r="AA843" s="15">
        <v>-1</v>
      </c>
      <c r="AB843" s="15" t="s">
        <v>129</v>
      </c>
      <c r="AD843" s="15">
        <v>413000</v>
      </c>
      <c r="AF843" s="15">
        <v>124866</v>
      </c>
      <c r="AH843" s="15">
        <v>124866</v>
      </c>
      <c r="AI843" s="15">
        <v>0</v>
      </c>
    </row>
    <row r="844" spans="1:35">
      <c r="A844" s="15" t="s">
        <v>509</v>
      </c>
      <c r="B844" s="15">
        <v>2011</v>
      </c>
      <c r="C844" s="15">
        <v>2011</v>
      </c>
      <c r="D844" s="15">
        <v>2011</v>
      </c>
      <c r="E844" s="15">
        <v>4</v>
      </c>
      <c r="F844" s="15">
        <v>0</v>
      </c>
      <c r="G844" s="15">
        <v>0</v>
      </c>
      <c r="H844" s="15" t="s">
        <v>510</v>
      </c>
      <c r="I844" s="15">
        <v>842</v>
      </c>
      <c r="J844" s="15" t="s">
        <v>593</v>
      </c>
      <c r="K844" s="15" t="s">
        <v>593</v>
      </c>
      <c r="L844" s="15">
        <v>348</v>
      </c>
      <c r="M844" s="15" t="s">
        <v>739</v>
      </c>
      <c r="N844" s="15" t="s">
        <v>740</v>
      </c>
      <c r="O844" s="15">
        <v>0</v>
      </c>
      <c r="P844" s="15" t="s">
        <v>177</v>
      </c>
      <c r="Q844" s="15" t="s">
        <v>514</v>
      </c>
      <c r="R844" s="15" t="s">
        <v>515</v>
      </c>
      <c r="S844" s="15" t="s">
        <v>516</v>
      </c>
      <c r="T844" s="15">
        <v>0</v>
      </c>
      <c r="U844" s="15" t="s">
        <v>517</v>
      </c>
      <c r="V844" s="15">
        <v>2523</v>
      </c>
      <c r="W844" s="15" t="s">
        <v>518</v>
      </c>
      <c r="X844" s="15">
        <v>8</v>
      </c>
      <c r="Y844" s="15" t="s">
        <v>519</v>
      </c>
      <c r="Z844" s="15">
        <v>2000</v>
      </c>
      <c r="AA844" s="15">
        <v>-1</v>
      </c>
      <c r="AB844" s="15" t="s">
        <v>129</v>
      </c>
      <c r="AD844" s="15">
        <v>2000</v>
      </c>
      <c r="AF844" s="15">
        <v>7056</v>
      </c>
      <c r="AH844" s="15">
        <v>7056</v>
      </c>
      <c r="AI844" s="15">
        <v>0</v>
      </c>
    </row>
    <row r="845" spans="1:35">
      <c r="A845" s="15" t="s">
        <v>509</v>
      </c>
      <c r="B845" s="15">
        <v>2011</v>
      </c>
      <c r="C845" s="15">
        <v>2011</v>
      </c>
      <c r="D845" s="15">
        <v>2011</v>
      </c>
      <c r="E845" s="15">
        <v>4</v>
      </c>
      <c r="F845" s="15">
        <v>0</v>
      </c>
      <c r="G845" s="15">
        <v>0</v>
      </c>
      <c r="H845" s="15" t="s">
        <v>510</v>
      </c>
      <c r="I845" s="15">
        <v>842</v>
      </c>
      <c r="J845" s="15" t="s">
        <v>593</v>
      </c>
      <c r="K845" s="15" t="s">
        <v>593</v>
      </c>
      <c r="L845" s="15">
        <v>894</v>
      </c>
      <c r="M845" s="15" t="s">
        <v>839</v>
      </c>
      <c r="N845" s="15" t="s">
        <v>840</v>
      </c>
      <c r="O845" s="15">
        <v>0</v>
      </c>
      <c r="P845" s="15" t="s">
        <v>177</v>
      </c>
      <c r="Q845" s="15" t="s">
        <v>514</v>
      </c>
      <c r="R845" s="15" t="s">
        <v>515</v>
      </c>
      <c r="S845" s="15" t="s">
        <v>516</v>
      </c>
      <c r="T845" s="15">
        <v>0</v>
      </c>
      <c r="U845" s="15" t="s">
        <v>517</v>
      </c>
      <c r="V845" s="15">
        <v>2523</v>
      </c>
      <c r="W845" s="15" t="s">
        <v>518</v>
      </c>
      <c r="X845" s="15">
        <v>8</v>
      </c>
      <c r="Y845" s="15" t="s">
        <v>519</v>
      </c>
      <c r="Z845" s="15">
        <v>2000</v>
      </c>
      <c r="AA845" s="15">
        <v>-1</v>
      </c>
      <c r="AB845" s="15" t="s">
        <v>129</v>
      </c>
      <c r="AD845" s="15">
        <v>2000</v>
      </c>
      <c r="AF845" s="15">
        <v>4520</v>
      </c>
      <c r="AH845" s="15">
        <v>4520</v>
      </c>
      <c r="AI845" s="15">
        <v>0</v>
      </c>
    </row>
    <row r="846" spans="1:35">
      <c r="A846" s="15" t="s">
        <v>509</v>
      </c>
      <c r="B846" s="15">
        <v>2011</v>
      </c>
      <c r="C846" s="15">
        <v>2011</v>
      </c>
      <c r="D846" s="15">
        <v>2011</v>
      </c>
      <c r="E846" s="15">
        <v>4</v>
      </c>
      <c r="F846" s="15">
        <v>0</v>
      </c>
      <c r="G846" s="15">
        <v>0</v>
      </c>
      <c r="H846" s="15" t="s">
        <v>510</v>
      </c>
      <c r="I846" s="15">
        <v>842</v>
      </c>
      <c r="J846" s="15" t="s">
        <v>593</v>
      </c>
      <c r="K846" s="15" t="s">
        <v>593</v>
      </c>
      <c r="L846" s="15">
        <v>484</v>
      </c>
      <c r="M846" s="15" t="s">
        <v>656</v>
      </c>
      <c r="N846" s="15" t="s">
        <v>657</v>
      </c>
      <c r="O846" s="15">
        <v>0</v>
      </c>
      <c r="P846" s="15" t="s">
        <v>177</v>
      </c>
      <c r="Q846" s="15" t="s">
        <v>514</v>
      </c>
      <c r="R846" s="15" t="s">
        <v>515</v>
      </c>
      <c r="S846" s="15" t="s">
        <v>516</v>
      </c>
      <c r="T846" s="15">
        <v>0</v>
      </c>
      <c r="U846" s="15" t="s">
        <v>517</v>
      </c>
      <c r="V846" s="15">
        <v>2523</v>
      </c>
      <c r="W846" s="15" t="s">
        <v>518</v>
      </c>
      <c r="X846" s="15">
        <v>8</v>
      </c>
      <c r="Y846" s="15" t="s">
        <v>519</v>
      </c>
      <c r="Z846" s="15">
        <v>48605000</v>
      </c>
      <c r="AA846" s="15">
        <v>-1</v>
      </c>
      <c r="AB846" s="15" t="s">
        <v>129</v>
      </c>
      <c r="AD846" s="15">
        <v>48605000</v>
      </c>
      <c r="AF846" s="15">
        <v>10795412</v>
      </c>
      <c r="AH846" s="15">
        <v>10795412</v>
      </c>
      <c r="AI846" s="15">
        <v>0</v>
      </c>
    </row>
    <row r="847" spans="1:35">
      <c r="A847" s="15" t="s">
        <v>509</v>
      </c>
      <c r="B847" s="15">
        <v>2011</v>
      </c>
      <c r="C847" s="15">
        <v>2011</v>
      </c>
      <c r="D847" s="15">
        <v>2011</v>
      </c>
      <c r="E847" s="15">
        <v>4</v>
      </c>
      <c r="F847" s="15">
        <v>0</v>
      </c>
      <c r="G847" s="15">
        <v>0</v>
      </c>
      <c r="H847" s="15" t="s">
        <v>510</v>
      </c>
      <c r="I847" s="15">
        <v>842</v>
      </c>
      <c r="J847" s="15" t="s">
        <v>593</v>
      </c>
      <c r="K847" s="15" t="s">
        <v>593</v>
      </c>
      <c r="L847" s="15">
        <v>124</v>
      </c>
      <c r="M847" s="15" t="s">
        <v>542</v>
      </c>
      <c r="N847" s="15" t="s">
        <v>543</v>
      </c>
      <c r="O847" s="15">
        <v>0</v>
      </c>
      <c r="P847" s="15" t="s">
        <v>177</v>
      </c>
      <c r="Q847" s="15" t="s">
        <v>514</v>
      </c>
      <c r="R847" s="15" t="s">
        <v>515</v>
      </c>
      <c r="S847" s="15" t="s">
        <v>516</v>
      </c>
      <c r="T847" s="15">
        <v>0</v>
      </c>
      <c r="U847" s="15" t="s">
        <v>517</v>
      </c>
      <c r="V847" s="15">
        <v>2523</v>
      </c>
      <c r="W847" s="15" t="s">
        <v>518</v>
      </c>
      <c r="X847" s="15">
        <v>8</v>
      </c>
      <c r="Y847" s="15" t="s">
        <v>519</v>
      </c>
      <c r="Z847" s="15">
        <v>1194010000</v>
      </c>
      <c r="AA847" s="15">
        <v>-1</v>
      </c>
      <c r="AB847" s="15" t="s">
        <v>129</v>
      </c>
      <c r="AD847" s="15">
        <v>1194010000</v>
      </c>
      <c r="AF847" s="15">
        <v>155423892</v>
      </c>
      <c r="AH847" s="15">
        <v>155423892</v>
      </c>
      <c r="AI847" s="15">
        <v>0</v>
      </c>
    </row>
    <row r="848" spans="1:35">
      <c r="A848" s="15" t="s">
        <v>509</v>
      </c>
      <c r="B848" s="15">
        <v>2011</v>
      </c>
      <c r="C848" s="15">
        <v>2011</v>
      </c>
      <c r="D848" s="15">
        <v>2011</v>
      </c>
      <c r="E848" s="15">
        <v>4</v>
      </c>
      <c r="F848" s="15">
        <v>0</v>
      </c>
      <c r="G848" s="15">
        <v>0</v>
      </c>
      <c r="H848" s="15" t="s">
        <v>510</v>
      </c>
      <c r="I848" s="15">
        <v>842</v>
      </c>
      <c r="J848" s="15" t="s">
        <v>593</v>
      </c>
      <c r="K848" s="15" t="s">
        <v>593</v>
      </c>
      <c r="L848" s="15">
        <v>0</v>
      </c>
      <c r="M848" s="15" t="s">
        <v>177</v>
      </c>
      <c r="N848" s="15" t="s">
        <v>514</v>
      </c>
      <c r="O848" s="15">
        <v>0</v>
      </c>
      <c r="P848" s="15" t="s">
        <v>177</v>
      </c>
      <c r="Q848" s="15" t="s">
        <v>514</v>
      </c>
      <c r="R848" s="15" t="s">
        <v>515</v>
      </c>
      <c r="S848" s="15" t="s">
        <v>516</v>
      </c>
      <c r="T848" s="15">
        <v>0</v>
      </c>
      <c r="U848" s="15" t="s">
        <v>517</v>
      </c>
      <c r="V848" s="15">
        <v>2523</v>
      </c>
      <c r="W848" s="15" t="s">
        <v>518</v>
      </c>
      <c r="X848" s="15">
        <v>8</v>
      </c>
      <c r="Y848" s="15" t="s">
        <v>519</v>
      </c>
      <c r="Z848" s="15">
        <v>1661259000</v>
      </c>
      <c r="AA848" s="15">
        <v>-1</v>
      </c>
      <c r="AB848" s="15" t="s">
        <v>129</v>
      </c>
      <c r="AD848" s="15">
        <v>1661259000</v>
      </c>
      <c r="AF848" s="15">
        <v>214781787</v>
      </c>
      <c r="AH848" s="15">
        <v>214781787</v>
      </c>
      <c r="AI848" s="15">
        <v>0</v>
      </c>
    </row>
    <row r="849" spans="1:35">
      <c r="A849" s="15" t="s">
        <v>509</v>
      </c>
      <c r="B849" s="15">
        <v>2011</v>
      </c>
      <c r="C849" s="15">
        <v>2011</v>
      </c>
      <c r="D849" s="15">
        <v>2011</v>
      </c>
      <c r="E849" s="15">
        <v>4</v>
      </c>
      <c r="F849" s="15">
        <v>0</v>
      </c>
      <c r="G849" s="15">
        <v>0</v>
      </c>
      <c r="H849" s="15" t="s">
        <v>510</v>
      </c>
      <c r="I849" s="15">
        <v>842</v>
      </c>
      <c r="J849" s="15" t="s">
        <v>593</v>
      </c>
      <c r="K849" s="15" t="s">
        <v>593</v>
      </c>
      <c r="L849" s="15">
        <v>40</v>
      </c>
      <c r="M849" s="15" t="s">
        <v>690</v>
      </c>
      <c r="N849" s="15" t="s">
        <v>691</v>
      </c>
      <c r="O849" s="15">
        <v>0</v>
      </c>
      <c r="P849" s="15" t="s">
        <v>177</v>
      </c>
      <c r="Q849" s="15" t="s">
        <v>514</v>
      </c>
      <c r="R849" s="15" t="s">
        <v>515</v>
      </c>
      <c r="S849" s="15" t="s">
        <v>516</v>
      </c>
      <c r="T849" s="15">
        <v>0</v>
      </c>
      <c r="U849" s="15" t="s">
        <v>517</v>
      </c>
      <c r="V849" s="15">
        <v>2523</v>
      </c>
      <c r="W849" s="15" t="s">
        <v>518</v>
      </c>
      <c r="X849" s="15">
        <v>8</v>
      </c>
      <c r="Y849" s="15" t="s">
        <v>519</v>
      </c>
      <c r="Z849" s="15">
        <v>1000</v>
      </c>
      <c r="AA849" s="15">
        <v>-1</v>
      </c>
      <c r="AB849" s="15" t="s">
        <v>129</v>
      </c>
      <c r="AD849" s="15">
        <v>1000</v>
      </c>
      <c r="AF849" s="15">
        <v>2835</v>
      </c>
      <c r="AH849" s="15">
        <v>2835</v>
      </c>
      <c r="AI849" s="15">
        <v>0</v>
      </c>
    </row>
    <row r="850" spans="1:35">
      <c r="A850" s="15" t="s">
        <v>509</v>
      </c>
      <c r="B850" s="15">
        <v>2011</v>
      </c>
      <c r="C850" s="15">
        <v>2011</v>
      </c>
      <c r="D850" s="15">
        <v>2011</v>
      </c>
      <c r="E850" s="15">
        <v>4</v>
      </c>
      <c r="F850" s="15">
        <v>0</v>
      </c>
      <c r="G850" s="15">
        <v>0</v>
      </c>
      <c r="H850" s="15" t="s">
        <v>510</v>
      </c>
      <c r="I850" s="15">
        <v>842</v>
      </c>
      <c r="J850" s="15" t="s">
        <v>593</v>
      </c>
      <c r="K850" s="15" t="s">
        <v>593</v>
      </c>
      <c r="L850" s="15">
        <v>204</v>
      </c>
      <c r="M850" s="15" t="s">
        <v>703</v>
      </c>
      <c r="N850" s="15" t="s">
        <v>704</v>
      </c>
      <c r="O850" s="15">
        <v>0</v>
      </c>
      <c r="P850" s="15" t="s">
        <v>177</v>
      </c>
      <c r="Q850" s="15" t="s">
        <v>514</v>
      </c>
      <c r="R850" s="15" t="s">
        <v>515</v>
      </c>
      <c r="S850" s="15" t="s">
        <v>516</v>
      </c>
      <c r="T850" s="15">
        <v>0</v>
      </c>
      <c r="U850" s="15" t="s">
        <v>517</v>
      </c>
      <c r="V850" s="15">
        <v>2523</v>
      </c>
      <c r="W850" s="15" t="s">
        <v>518</v>
      </c>
      <c r="X850" s="15">
        <v>8</v>
      </c>
      <c r="Y850" s="15" t="s">
        <v>519</v>
      </c>
      <c r="Z850" s="15">
        <v>1000</v>
      </c>
      <c r="AA850" s="15">
        <v>-1</v>
      </c>
      <c r="AB850" s="15" t="s">
        <v>129</v>
      </c>
      <c r="AD850" s="15">
        <v>1000</v>
      </c>
      <c r="AF850" s="15">
        <v>9167</v>
      </c>
      <c r="AH850" s="15">
        <v>9167</v>
      </c>
      <c r="AI850" s="15">
        <v>0</v>
      </c>
    </row>
    <row r="851" spans="1:35">
      <c r="A851" s="15" t="s">
        <v>509</v>
      </c>
      <c r="B851" s="15">
        <v>2011</v>
      </c>
      <c r="C851" s="15">
        <v>2011</v>
      </c>
      <c r="D851" s="15">
        <v>2011</v>
      </c>
      <c r="E851" s="15">
        <v>4</v>
      </c>
      <c r="F851" s="15">
        <v>0</v>
      </c>
      <c r="G851" s="15">
        <v>0</v>
      </c>
      <c r="H851" s="15" t="s">
        <v>510</v>
      </c>
      <c r="I851" s="15">
        <v>842</v>
      </c>
      <c r="J851" s="15" t="s">
        <v>593</v>
      </c>
      <c r="K851" s="15" t="s">
        <v>593</v>
      </c>
      <c r="L851" s="15">
        <v>246</v>
      </c>
      <c r="M851" s="15" t="s">
        <v>678</v>
      </c>
      <c r="N851" s="15" t="s">
        <v>679</v>
      </c>
      <c r="O851" s="15">
        <v>0</v>
      </c>
      <c r="P851" s="15" t="s">
        <v>177</v>
      </c>
      <c r="Q851" s="15" t="s">
        <v>514</v>
      </c>
      <c r="R851" s="15" t="s">
        <v>515</v>
      </c>
      <c r="S851" s="15" t="s">
        <v>516</v>
      </c>
      <c r="T851" s="15">
        <v>0</v>
      </c>
      <c r="U851" s="15" t="s">
        <v>517</v>
      </c>
      <c r="V851" s="15">
        <v>2523</v>
      </c>
      <c r="W851" s="15" t="s">
        <v>518</v>
      </c>
      <c r="X851" s="15">
        <v>8</v>
      </c>
      <c r="Y851" s="15" t="s">
        <v>519</v>
      </c>
      <c r="Z851" s="15">
        <v>1000</v>
      </c>
      <c r="AA851" s="15">
        <v>-1</v>
      </c>
      <c r="AB851" s="15" t="s">
        <v>129</v>
      </c>
      <c r="AD851" s="15">
        <v>1000</v>
      </c>
      <c r="AF851" s="15">
        <v>2945</v>
      </c>
      <c r="AH851" s="15">
        <v>2945</v>
      </c>
      <c r="AI851" s="15">
        <v>0</v>
      </c>
    </row>
    <row r="852" spans="1:35">
      <c r="A852" s="15" t="s">
        <v>509</v>
      </c>
      <c r="B852" s="15">
        <v>2011</v>
      </c>
      <c r="C852" s="15">
        <v>2011</v>
      </c>
      <c r="D852" s="15">
        <v>2011</v>
      </c>
      <c r="E852" s="15">
        <v>4</v>
      </c>
      <c r="F852" s="15">
        <v>0</v>
      </c>
      <c r="G852" s="15">
        <v>0</v>
      </c>
      <c r="H852" s="15" t="s">
        <v>510</v>
      </c>
      <c r="I852" s="15">
        <v>842</v>
      </c>
      <c r="J852" s="15" t="s">
        <v>593</v>
      </c>
      <c r="K852" s="15" t="s">
        <v>593</v>
      </c>
      <c r="L852" s="15">
        <v>368</v>
      </c>
      <c r="M852" s="15" t="s">
        <v>622</v>
      </c>
      <c r="N852" s="15" t="s">
        <v>623</v>
      </c>
      <c r="O852" s="15">
        <v>0</v>
      </c>
      <c r="P852" s="15" t="s">
        <v>177</v>
      </c>
      <c r="Q852" s="15" t="s">
        <v>514</v>
      </c>
      <c r="R852" s="15" t="s">
        <v>515</v>
      </c>
      <c r="S852" s="15" t="s">
        <v>516</v>
      </c>
      <c r="T852" s="15">
        <v>0</v>
      </c>
      <c r="U852" s="15" t="s">
        <v>517</v>
      </c>
      <c r="V852" s="15">
        <v>2523</v>
      </c>
      <c r="W852" s="15" t="s">
        <v>518</v>
      </c>
      <c r="X852" s="15">
        <v>8</v>
      </c>
      <c r="Y852" s="15" t="s">
        <v>519</v>
      </c>
      <c r="Z852" s="15">
        <v>1000</v>
      </c>
      <c r="AA852" s="15">
        <v>-1</v>
      </c>
      <c r="AB852" s="15" t="s">
        <v>129</v>
      </c>
      <c r="AD852" s="15">
        <v>1000</v>
      </c>
      <c r="AF852" s="15">
        <v>6246</v>
      </c>
      <c r="AH852" s="15">
        <v>6246</v>
      </c>
      <c r="AI852" s="15">
        <v>0</v>
      </c>
    </row>
    <row r="853" spans="1:35">
      <c r="A853" s="15" t="s">
        <v>509</v>
      </c>
      <c r="B853" s="15">
        <v>2011</v>
      </c>
      <c r="C853" s="15">
        <v>2011</v>
      </c>
      <c r="D853" s="15">
        <v>2011</v>
      </c>
      <c r="E853" s="15">
        <v>4</v>
      </c>
      <c r="F853" s="15">
        <v>0</v>
      </c>
      <c r="G853" s="15">
        <v>0</v>
      </c>
      <c r="H853" s="15" t="s">
        <v>510</v>
      </c>
      <c r="I853" s="15">
        <v>842</v>
      </c>
      <c r="J853" s="15" t="s">
        <v>593</v>
      </c>
      <c r="K853" s="15" t="s">
        <v>593</v>
      </c>
      <c r="L853" s="15">
        <v>608</v>
      </c>
      <c r="M853" s="15" t="s">
        <v>548</v>
      </c>
      <c r="N853" s="15" t="s">
        <v>549</v>
      </c>
      <c r="O853" s="15">
        <v>0</v>
      </c>
      <c r="P853" s="15" t="s">
        <v>177</v>
      </c>
      <c r="Q853" s="15" t="s">
        <v>514</v>
      </c>
      <c r="R853" s="15" t="s">
        <v>515</v>
      </c>
      <c r="S853" s="15" t="s">
        <v>516</v>
      </c>
      <c r="T853" s="15">
        <v>0</v>
      </c>
      <c r="U853" s="15" t="s">
        <v>517</v>
      </c>
      <c r="V853" s="15">
        <v>2523</v>
      </c>
      <c r="W853" s="15" t="s">
        <v>518</v>
      </c>
      <c r="X853" s="15">
        <v>8</v>
      </c>
      <c r="Y853" s="15" t="s">
        <v>519</v>
      </c>
      <c r="Z853" s="15">
        <v>1000</v>
      </c>
      <c r="AA853" s="15">
        <v>-1</v>
      </c>
      <c r="AB853" s="15" t="s">
        <v>129</v>
      </c>
      <c r="AD853" s="15">
        <v>1000</v>
      </c>
      <c r="AF853" s="15">
        <v>5562</v>
      </c>
      <c r="AH853" s="15">
        <v>5562</v>
      </c>
      <c r="AI853" s="15">
        <v>0</v>
      </c>
    </row>
    <row r="854" spans="1:35">
      <c r="A854" s="15" t="s">
        <v>509</v>
      </c>
      <c r="B854" s="15">
        <v>2011</v>
      </c>
      <c r="C854" s="15">
        <v>2011</v>
      </c>
      <c r="D854" s="15">
        <v>2011</v>
      </c>
      <c r="E854" s="15">
        <v>4</v>
      </c>
      <c r="F854" s="15">
        <v>0</v>
      </c>
      <c r="G854" s="15">
        <v>0</v>
      </c>
      <c r="H854" s="15" t="s">
        <v>841</v>
      </c>
      <c r="I854" s="15">
        <v>842</v>
      </c>
      <c r="J854" s="15" t="s">
        <v>593</v>
      </c>
      <c r="K854" s="15" t="s">
        <v>593</v>
      </c>
      <c r="L854" s="15">
        <v>784</v>
      </c>
      <c r="M854" s="15" t="s">
        <v>186</v>
      </c>
      <c r="N854" s="15" t="s">
        <v>618</v>
      </c>
      <c r="O854" s="15">
        <v>0</v>
      </c>
      <c r="P854" s="15" t="s">
        <v>177</v>
      </c>
      <c r="Q854" s="15" t="s">
        <v>514</v>
      </c>
      <c r="R854" s="15" t="s">
        <v>515</v>
      </c>
      <c r="S854" s="15" t="s">
        <v>516</v>
      </c>
      <c r="T854" s="15">
        <v>0</v>
      </c>
      <c r="U854" s="15" t="s">
        <v>517</v>
      </c>
      <c r="V854" s="15">
        <v>2523</v>
      </c>
      <c r="W854" s="15" t="s">
        <v>518</v>
      </c>
      <c r="X854" s="15">
        <v>8</v>
      </c>
      <c r="Y854" s="15" t="s">
        <v>519</v>
      </c>
      <c r="Z854" s="15">
        <v>1000</v>
      </c>
      <c r="AA854" s="15">
        <v>-1</v>
      </c>
      <c r="AB854" s="15" t="s">
        <v>129</v>
      </c>
      <c r="AD854" s="15">
        <v>1000</v>
      </c>
      <c r="AF854" s="15">
        <v>4255</v>
      </c>
      <c r="AI854" s="15">
        <v>0</v>
      </c>
    </row>
    <row r="855" spans="1:35">
      <c r="A855" s="15" t="s">
        <v>509</v>
      </c>
      <c r="B855" s="15">
        <v>2011</v>
      </c>
      <c r="C855" s="15">
        <v>2011</v>
      </c>
      <c r="D855" s="15">
        <v>2011</v>
      </c>
      <c r="E855" s="15">
        <v>4</v>
      </c>
      <c r="F855" s="15">
        <v>0</v>
      </c>
      <c r="G855" s="15">
        <v>0</v>
      </c>
      <c r="H855" s="15" t="s">
        <v>841</v>
      </c>
      <c r="I855" s="15">
        <v>842</v>
      </c>
      <c r="J855" s="15" t="s">
        <v>593</v>
      </c>
      <c r="K855" s="15" t="s">
        <v>593</v>
      </c>
      <c r="L855" s="15">
        <v>92</v>
      </c>
      <c r="M855" s="15" t="s">
        <v>809</v>
      </c>
      <c r="N855" s="15" t="s">
        <v>810</v>
      </c>
      <c r="O855" s="15">
        <v>0</v>
      </c>
      <c r="P855" s="15" t="s">
        <v>177</v>
      </c>
      <c r="Q855" s="15" t="s">
        <v>514</v>
      </c>
      <c r="R855" s="15" t="s">
        <v>515</v>
      </c>
      <c r="S855" s="15" t="s">
        <v>516</v>
      </c>
      <c r="T855" s="15">
        <v>0</v>
      </c>
      <c r="U855" s="15" t="s">
        <v>517</v>
      </c>
      <c r="V855" s="15">
        <v>2523</v>
      </c>
      <c r="W855" s="15" t="s">
        <v>518</v>
      </c>
      <c r="X855" s="15">
        <v>8</v>
      </c>
      <c r="Y855" s="15" t="s">
        <v>519</v>
      </c>
      <c r="Z855" s="15">
        <v>13590000</v>
      </c>
      <c r="AA855" s="15">
        <v>-1</v>
      </c>
      <c r="AB855" s="15" t="s">
        <v>129</v>
      </c>
      <c r="AD855" s="15">
        <v>13590000</v>
      </c>
      <c r="AF855" s="15">
        <v>918244</v>
      </c>
      <c r="AI855" s="15">
        <v>0</v>
      </c>
    </row>
    <row r="856" spans="1:35">
      <c r="A856" s="15" t="s">
        <v>509</v>
      </c>
      <c r="B856" s="15">
        <v>2011</v>
      </c>
      <c r="C856" s="15">
        <v>2011</v>
      </c>
      <c r="D856" s="15">
        <v>2011</v>
      </c>
      <c r="E856" s="15">
        <v>4</v>
      </c>
      <c r="F856" s="15">
        <v>0</v>
      </c>
      <c r="G856" s="15">
        <v>0</v>
      </c>
      <c r="H856" s="15" t="s">
        <v>841</v>
      </c>
      <c r="I856" s="15">
        <v>842</v>
      </c>
      <c r="J856" s="15" t="s">
        <v>593</v>
      </c>
      <c r="K856" s="15" t="s">
        <v>593</v>
      </c>
      <c r="L856" s="15">
        <v>178</v>
      </c>
      <c r="M856" s="15" t="s">
        <v>512</v>
      </c>
      <c r="N856" s="15" t="s">
        <v>513</v>
      </c>
      <c r="O856" s="15">
        <v>0</v>
      </c>
      <c r="P856" s="15" t="s">
        <v>177</v>
      </c>
      <c r="Q856" s="15" t="s">
        <v>514</v>
      </c>
      <c r="R856" s="15" t="s">
        <v>515</v>
      </c>
      <c r="S856" s="15" t="s">
        <v>516</v>
      </c>
      <c r="T856" s="15">
        <v>0</v>
      </c>
      <c r="U856" s="15" t="s">
        <v>517</v>
      </c>
      <c r="V856" s="15">
        <v>2523</v>
      </c>
      <c r="W856" s="15" t="s">
        <v>518</v>
      </c>
      <c r="X856" s="15">
        <v>8</v>
      </c>
      <c r="Y856" s="15" t="s">
        <v>519</v>
      </c>
      <c r="Z856" s="15">
        <v>2927000</v>
      </c>
      <c r="AA856" s="15">
        <v>-1</v>
      </c>
      <c r="AB856" s="15" t="s">
        <v>129</v>
      </c>
      <c r="AD856" s="15">
        <v>2927000</v>
      </c>
      <c r="AF856" s="15">
        <v>294148</v>
      </c>
      <c r="AI856" s="15">
        <v>0</v>
      </c>
    </row>
    <row r="857" spans="1:35">
      <c r="A857" s="15" t="s">
        <v>509</v>
      </c>
      <c r="B857" s="15">
        <v>2011</v>
      </c>
      <c r="C857" s="15">
        <v>2011</v>
      </c>
      <c r="D857" s="15">
        <v>2011</v>
      </c>
      <c r="E857" s="15">
        <v>4</v>
      </c>
      <c r="F857" s="15">
        <v>0</v>
      </c>
      <c r="G857" s="15">
        <v>0</v>
      </c>
      <c r="H857" s="15" t="s">
        <v>841</v>
      </c>
      <c r="I857" s="15">
        <v>842</v>
      </c>
      <c r="J857" s="15" t="s">
        <v>593</v>
      </c>
      <c r="K857" s="15" t="s">
        <v>593</v>
      </c>
      <c r="L857" s="15">
        <v>288</v>
      </c>
      <c r="M857" s="15" t="s">
        <v>544</v>
      </c>
      <c r="N857" s="15" t="s">
        <v>545</v>
      </c>
      <c r="O857" s="15">
        <v>0</v>
      </c>
      <c r="P857" s="15" t="s">
        <v>177</v>
      </c>
      <c r="Q857" s="15" t="s">
        <v>514</v>
      </c>
      <c r="R857" s="15" t="s">
        <v>515</v>
      </c>
      <c r="S857" s="15" t="s">
        <v>516</v>
      </c>
      <c r="T857" s="15">
        <v>0</v>
      </c>
      <c r="U857" s="15" t="s">
        <v>517</v>
      </c>
      <c r="V857" s="15">
        <v>2523</v>
      </c>
      <c r="W857" s="15" t="s">
        <v>518</v>
      </c>
      <c r="X857" s="15">
        <v>8</v>
      </c>
      <c r="Y857" s="15" t="s">
        <v>519</v>
      </c>
      <c r="Z857" s="15">
        <v>17000</v>
      </c>
      <c r="AA857" s="15">
        <v>-1</v>
      </c>
      <c r="AB857" s="15" t="s">
        <v>129</v>
      </c>
      <c r="AD857" s="15">
        <v>17000</v>
      </c>
      <c r="AF857" s="15">
        <v>15000</v>
      </c>
      <c r="AI857" s="15">
        <v>0</v>
      </c>
    </row>
    <row r="858" spans="1:35">
      <c r="A858" s="15" t="s">
        <v>509</v>
      </c>
      <c r="B858" s="15">
        <v>2011</v>
      </c>
      <c r="C858" s="15">
        <v>2011</v>
      </c>
      <c r="D858" s="15">
        <v>2011</v>
      </c>
      <c r="E858" s="15">
        <v>4</v>
      </c>
      <c r="F858" s="15">
        <v>0</v>
      </c>
      <c r="G858" s="15">
        <v>0</v>
      </c>
      <c r="H858" s="15" t="s">
        <v>841</v>
      </c>
      <c r="I858" s="15">
        <v>842</v>
      </c>
      <c r="J858" s="15" t="s">
        <v>593</v>
      </c>
      <c r="K858" s="15" t="s">
        <v>593</v>
      </c>
      <c r="L858" s="15">
        <v>44</v>
      </c>
      <c r="M858" s="15" t="s">
        <v>761</v>
      </c>
      <c r="N858" s="15" t="s">
        <v>762</v>
      </c>
      <c r="O858" s="15">
        <v>0</v>
      </c>
      <c r="P858" s="15" t="s">
        <v>177</v>
      </c>
      <c r="Q858" s="15" t="s">
        <v>514</v>
      </c>
      <c r="R858" s="15" t="s">
        <v>515</v>
      </c>
      <c r="S858" s="15" t="s">
        <v>516</v>
      </c>
      <c r="T858" s="15">
        <v>0</v>
      </c>
      <c r="U858" s="15" t="s">
        <v>517</v>
      </c>
      <c r="V858" s="15">
        <v>2523</v>
      </c>
      <c r="W858" s="15" t="s">
        <v>518</v>
      </c>
      <c r="X858" s="15">
        <v>8</v>
      </c>
      <c r="Y858" s="15" t="s">
        <v>519</v>
      </c>
      <c r="Z858" s="15">
        <v>119000</v>
      </c>
      <c r="AA858" s="15">
        <v>-1</v>
      </c>
      <c r="AB858" s="15" t="s">
        <v>129</v>
      </c>
      <c r="AD858" s="15">
        <v>119000</v>
      </c>
      <c r="AF858" s="15">
        <v>50456</v>
      </c>
      <c r="AI858" s="15">
        <v>0</v>
      </c>
    </row>
    <row r="859" spans="1:35">
      <c r="A859" s="15" t="s">
        <v>509</v>
      </c>
      <c r="B859" s="15">
        <v>2011</v>
      </c>
      <c r="C859" s="15">
        <v>2011</v>
      </c>
      <c r="D859" s="15">
        <v>2011</v>
      </c>
      <c r="E859" s="15">
        <v>4</v>
      </c>
      <c r="F859" s="15">
        <v>0</v>
      </c>
      <c r="G859" s="15">
        <v>0</v>
      </c>
      <c r="H859" s="15" t="s">
        <v>841</v>
      </c>
      <c r="I859" s="15">
        <v>842</v>
      </c>
      <c r="J859" s="15" t="s">
        <v>593</v>
      </c>
      <c r="K859" s="15" t="s">
        <v>593</v>
      </c>
      <c r="L859" s="15">
        <v>388</v>
      </c>
      <c r="M859" s="15" t="s">
        <v>737</v>
      </c>
      <c r="N859" s="15" t="s">
        <v>738</v>
      </c>
      <c r="O859" s="15">
        <v>0</v>
      </c>
      <c r="P859" s="15" t="s">
        <v>177</v>
      </c>
      <c r="Q859" s="15" t="s">
        <v>514</v>
      </c>
      <c r="R859" s="15" t="s">
        <v>515</v>
      </c>
      <c r="S859" s="15" t="s">
        <v>516</v>
      </c>
      <c r="T859" s="15">
        <v>0</v>
      </c>
      <c r="U859" s="15" t="s">
        <v>517</v>
      </c>
      <c r="V859" s="15">
        <v>2523</v>
      </c>
      <c r="W859" s="15" t="s">
        <v>518</v>
      </c>
      <c r="X859" s="15">
        <v>8</v>
      </c>
      <c r="Y859" s="15" t="s">
        <v>519</v>
      </c>
      <c r="Z859" s="15">
        <v>244000</v>
      </c>
      <c r="AA859" s="15">
        <v>-1</v>
      </c>
      <c r="AB859" s="15" t="s">
        <v>129</v>
      </c>
      <c r="AD859" s="15">
        <v>244000</v>
      </c>
      <c r="AF859" s="15">
        <v>200012</v>
      </c>
      <c r="AI859" s="15">
        <v>0</v>
      </c>
    </row>
    <row r="860" spans="1:35">
      <c r="A860" s="15" t="s">
        <v>509</v>
      </c>
      <c r="B860" s="15">
        <v>2011</v>
      </c>
      <c r="C860" s="15">
        <v>2011</v>
      </c>
      <c r="D860" s="15">
        <v>2011</v>
      </c>
      <c r="E860" s="15">
        <v>4</v>
      </c>
      <c r="F860" s="15">
        <v>0</v>
      </c>
      <c r="G860" s="15">
        <v>0</v>
      </c>
      <c r="H860" s="15" t="s">
        <v>841</v>
      </c>
      <c r="I860" s="15">
        <v>842</v>
      </c>
      <c r="J860" s="15" t="s">
        <v>593</v>
      </c>
      <c r="K860" s="15" t="s">
        <v>593</v>
      </c>
      <c r="L860" s="15">
        <v>320</v>
      </c>
      <c r="M860" s="15" t="s">
        <v>835</v>
      </c>
      <c r="N860" s="15" t="s">
        <v>836</v>
      </c>
      <c r="O860" s="15">
        <v>0</v>
      </c>
      <c r="P860" s="15" t="s">
        <v>177</v>
      </c>
      <c r="Q860" s="15" t="s">
        <v>514</v>
      </c>
      <c r="R860" s="15" t="s">
        <v>515</v>
      </c>
      <c r="S860" s="15" t="s">
        <v>516</v>
      </c>
      <c r="T860" s="15">
        <v>0</v>
      </c>
      <c r="U860" s="15" t="s">
        <v>517</v>
      </c>
      <c r="V860" s="15">
        <v>2523</v>
      </c>
      <c r="W860" s="15" t="s">
        <v>518</v>
      </c>
      <c r="X860" s="15">
        <v>8</v>
      </c>
      <c r="Y860" s="15" t="s">
        <v>519</v>
      </c>
      <c r="Z860" s="15">
        <v>8000</v>
      </c>
      <c r="AA860" s="15">
        <v>-1</v>
      </c>
      <c r="AB860" s="15" t="s">
        <v>129</v>
      </c>
      <c r="AD860" s="15">
        <v>8000</v>
      </c>
      <c r="AF860" s="15">
        <v>3274</v>
      </c>
      <c r="AI860" s="15">
        <v>0</v>
      </c>
    </row>
    <row r="861" spans="1:35">
      <c r="A861" s="15" t="s">
        <v>509</v>
      </c>
      <c r="B861" s="15">
        <v>2011</v>
      </c>
      <c r="C861" s="15">
        <v>2011</v>
      </c>
      <c r="D861" s="15">
        <v>2011</v>
      </c>
      <c r="E861" s="15">
        <v>4</v>
      </c>
      <c r="F861" s="15">
        <v>0</v>
      </c>
      <c r="G861" s="15">
        <v>0</v>
      </c>
      <c r="H861" s="15" t="s">
        <v>841</v>
      </c>
      <c r="I861" s="15">
        <v>842</v>
      </c>
      <c r="J861" s="15" t="s">
        <v>593</v>
      </c>
      <c r="K861" s="15" t="s">
        <v>593</v>
      </c>
      <c r="L861" s="15">
        <v>528</v>
      </c>
      <c r="M861" s="15" t="s">
        <v>581</v>
      </c>
      <c r="N861" s="15" t="s">
        <v>582</v>
      </c>
      <c r="O861" s="15">
        <v>0</v>
      </c>
      <c r="P861" s="15" t="s">
        <v>177</v>
      </c>
      <c r="Q861" s="15" t="s">
        <v>514</v>
      </c>
      <c r="R861" s="15" t="s">
        <v>515</v>
      </c>
      <c r="S861" s="15" t="s">
        <v>516</v>
      </c>
      <c r="T861" s="15">
        <v>0</v>
      </c>
      <c r="U861" s="15" t="s">
        <v>517</v>
      </c>
      <c r="V861" s="15">
        <v>2523</v>
      </c>
      <c r="W861" s="15" t="s">
        <v>518</v>
      </c>
      <c r="X861" s="15">
        <v>8</v>
      </c>
      <c r="Y861" s="15" t="s">
        <v>519</v>
      </c>
      <c r="Z861" s="15">
        <v>4406000</v>
      </c>
      <c r="AA861" s="15">
        <v>-1</v>
      </c>
      <c r="AB861" s="15" t="s">
        <v>129</v>
      </c>
      <c r="AD861" s="15">
        <v>4406000</v>
      </c>
      <c r="AF861" s="15">
        <v>179973</v>
      </c>
      <c r="AI861" s="15">
        <v>0</v>
      </c>
    </row>
    <row r="862" spans="1:35">
      <c r="A862" s="15" t="s">
        <v>509</v>
      </c>
      <c r="B862" s="15">
        <v>2011</v>
      </c>
      <c r="C862" s="15">
        <v>2011</v>
      </c>
      <c r="D862" s="15">
        <v>2011</v>
      </c>
      <c r="E862" s="15">
        <v>4</v>
      </c>
      <c r="F862" s="15">
        <v>0</v>
      </c>
      <c r="G862" s="15">
        <v>0</v>
      </c>
      <c r="H862" s="15" t="s">
        <v>841</v>
      </c>
      <c r="I862" s="15">
        <v>842</v>
      </c>
      <c r="J862" s="15" t="s">
        <v>593</v>
      </c>
      <c r="K862" s="15" t="s">
        <v>593</v>
      </c>
      <c r="L862" s="15">
        <v>392</v>
      </c>
      <c r="M862" s="15" t="s">
        <v>223</v>
      </c>
      <c r="N862" s="15" t="s">
        <v>584</v>
      </c>
      <c r="O862" s="15">
        <v>0</v>
      </c>
      <c r="P862" s="15" t="s">
        <v>177</v>
      </c>
      <c r="Q862" s="15" t="s">
        <v>514</v>
      </c>
      <c r="R862" s="15" t="s">
        <v>515</v>
      </c>
      <c r="S862" s="15" t="s">
        <v>516</v>
      </c>
      <c r="T862" s="15">
        <v>0</v>
      </c>
      <c r="U862" s="15" t="s">
        <v>517</v>
      </c>
      <c r="V862" s="15">
        <v>2523</v>
      </c>
      <c r="W862" s="15" t="s">
        <v>518</v>
      </c>
      <c r="X862" s="15">
        <v>8</v>
      </c>
      <c r="Y862" s="15" t="s">
        <v>519</v>
      </c>
      <c r="Z862" s="15">
        <v>16000</v>
      </c>
      <c r="AA862" s="15">
        <v>-1</v>
      </c>
      <c r="AB862" s="15" t="s">
        <v>129</v>
      </c>
      <c r="AD862" s="15">
        <v>16000</v>
      </c>
      <c r="AF862" s="15">
        <v>14676</v>
      </c>
      <c r="AI862" s="15">
        <v>0</v>
      </c>
    </row>
    <row r="863" spans="1:35">
      <c r="A863" s="15" t="s">
        <v>509</v>
      </c>
      <c r="B863" s="15">
        <v>2011</v>
      </c>
      <c r="C863" s="15">
        <v>2011</v>
      </c>
      <c r="D863" s="15">
        <v>2011</v>
      </c>
      <c r="E863" s="15">
        <v>4</v>
      </c>
      <c r="F863" s="15">
        <v>0</v>
      </c>
      <c r="G863" s="15">
        <v>0</v>
      </c>
      <c r="H863" s="15" t="s">
        <v>841</v>
      </c>
      <c r="I863" s="15">
        <v>842</v>
      </c>
      <c r="J863" s="15" t="s">
        <v>593</v>
      </c>
      <c r="K863" s="15" t="s">
        <v>593</v>
      </c>
      <c r="L863" s="15">
        <v>484</v>
      </c>
      <c r="M863" s="15" t="s">
        <v>656</v>
      </c>
      <c r="N863" s="15" t="s">
        <v>657</v>
      </c>
      <c r="O863" s="15">
        <v>0</v>
      </c>
      <c r="P863" s="15" t="s">
        <v>177</v>
      </c>
      <c r="Q863" s="15" t="s">
        <v>514</v>
      </c>
      <c r="R863" s="15" t="s">
        <v>515</v>
      </c>
      <c r="S863" s="15" t="s">
        <v>516</v>
      </c>
      <c r="T863" s="15">
        <v>0</v>
      </c>
      <c r="U863" s="15" t="s">
        <v>517</v>
      </c>
      <c r="V863" s="15">
        <v>2523</v>
      </c>
      <c r="W863" s="15" t="s">
        <v>518</v>
      </c>
      <c r="X863" s="15">
        <v>8</v>
      </c>
      <c r="Y863" s="15" t="s">
        <v>519</v>
      </c>
      <c r="Z863" s="15">
        <v>2933000</v>
      </c>
      <c r="AA863" s="15">
        <v>-1</v>
      </c>
      <c r="AB863" s="15" t="s">
        <v>129</v>
      </c>
      <c r="AD863" s="15">
        <v>2933000</v>
      </c>
      <c r="AF863" s="15">
        <v>1255764</v>
      </c>
      <c r="AI863" s="15">
        <v>0</v>
      </c>
    </row>
    <row r="864" spans="1:35">
      <c r="A864" s="15" t="s">
        <v>509</v>
      </c>
      <c r="B864" s="15">
        <v>2011</v>
      </c>
      <c r="C864" s="15">
        <v>2011</v>
      </c>
      <c r="D864" s="15">
        <v>2011</v>
      </c>
      <c r="E864" s="15">
        <v>4</v>
      </c>
      <c r="F864" s="15">
        <v>0</v>
      </c>
      <c r="G864" s="15">
        <v>0</v>
      </c>
      <c r="H864" s="15" t="s">
        <v>841</v>
      </c>
      <c r="I864" s="15">
        <v>842</v>
      </c>
      <c r="J864" s="15" t="s">
        <v>593</v>
      </c>
      <c r="K864" s="15" t="s">
        <v>593</v>
      </c>
      <c r="L864" s="15">
        <v>124</v>
      </c>
      <c r="M864" s="15" t="s">
        <v>542</v>
      </c>
      <c r="N864" s="15" t="s">
        <v>543</v>
      </c>
      <c r="O864" s="15">
        <v>0</v>
      </c>
      <c r="P864" s="15" t="s">
        <v>177</v>
      </c>
      <c r="Q864" s="15" t="s">
        <v>514</v>
      </c>
      <c r="R864" s="15" t="s">
        <v>515</v>
      </c>
      <c r="S864" s="15" t="s">
        <v>516</v>
      </c>
      <c r="T864" s="15">
        <v>0</v>
      </c>
      <c r="U864" s="15" t="s">
        <v>517</v>
      </c>
      <c r="V864" s="15">
        <v>2523</v>
      </c>
      <c r="W864" s="15" t="s">
        <v>518</v>
      </c>
      <c r="X864" s="15">
        <v>8</v>
      </c>
      <c r="Y864" s="15" t="s">
        <v>519</v>
      </c>
      <c r="Z864" s="15">
        <v>182710000</v>
      </c>
      <c r="AA864" s="15">
        <v>-1</v>
      </c>
      <c r="AB864" s="15" t="s">
        <v>129</v>
      </c>
      <c r="AD864" s="15">
        <v>182710000</v>
      </c>
      <c r="AF864" s="15">
        <v>21227441</v>
      </c>
      <c r="AI864" s="15">
        <v>0</v>
      </c>
    </row>
    <row r="865" spans="1:35">
      <c r="A865" s="15" t="s">
        <v>509</v>
      </c>
      <c r="B865" s="15">
        <v>2011</v>
      </c>
      <c r="C865" s="15">
        <v>2011</v>
      </c>
      <c r="D865" s="15">
        <v>2011</v>
      </c>
      <c r="E865" s="15">
        <v>4</v>
      </c>
      <c r="F865" s="15">
        <v>0</v>
      </c>
      <c r="G865" s="15">
        <v>0</v>
      </c>
      <c r="H865" s="15" t="s">
        <v>841</v>
      </c>
      <c r="I865" s="15">
        <v>842</v>
      </c>
      <c r="J865" s="15" t="s">
        <v>593</v>
      </c>
      <c r="K865" s="15" t="s">
        <v>593</v>
      </c>
      <c r="L865" s="15">
        <v>0</v>
      </c>
      <c r="M865" s="15" t="s">
        <v>177</v>
      </c>
      <c r="N865" s="15" t="s">
        <v>514</v>
      </c>
      <c r="O865" s="15">
        <v>0</v>
      </c>
      <c r="P865" s="15" t="s">
        <v>177</v>
      </c>
      <c r="Q865" s="15" t="s">
        <v>514</v>
      </c>
      <c r="R865" s="15" t="s">
        <v>515</v>
      </c>
      <c r="S865" s="15" t="s">
        <v>516</v>
      </c>
      <c r="T865" s="15">
        <v>0</v>
      </c>
      <c r="U865" s="15" t="s">
        <v>517</v>
      </c>
      <c r="V865" s="15">
        <v>2523</v>
      </c>
      <c r="W865" s="15" t="s">
        <v>518</v>
      </c>
      <c r="X865" s="15">
        <v>8</v>
      </c>
      <c r="Y865" s="15" t="s">
        <v>519</v>
      </c>
      <c r="Z865" s="15">
        <v>206971000</v>
      </c>
      <c r="AA865" s="15">
        <v>-1</v>
      </c>
      <c r="AB865" s="15" t="s">
        <v>129</v>
      </c>
      <c r="AD865" s="15">
        <v>206971000</v>
      </c>
      <c r="AF865" s="15">
        <v>24163243</v>
      </c>
      <c r="AI865" s="15">
        <v>0</v>
      </c>
    </row>
    <row r="866" spans="1:35">
      <c r="A866" s="15" t="s">
        <v>509</v>
      </c>
      <c r="B866" s="15">
        <v>2011</v>
      </c>
      <c r="C866" s="15">
        <v>2011</v>
      </c>
      <c r="D866" s="15">
        <v>2011</v>
      </c>
      <c r="E866" s="15">
        <v>4</v>
      </c>
      <c r="F866" s="15">
        <v>0</v>
      </c>
      <c r="G866" s="15">
        <v>0</v>
      </c>
      <c r="H866" s="15" t="s">
        <v>568</v>
      </c>
      <c r="I866" s="15">
        <v>842</v>
      </c>
      <c r="J866" s="15" t="s">
        <v>593</v>
      </c>
      <c r="K866" s="15" t="s">
        <v>593</v>
      </c>
      <c r="L866" s="15">
        <v>32</v>
      </c>
      <c r="M866" s="15" t="s">
        <v>646</v>
      </c>
      <c r="N866" s="15" t="s">
        <v>647</v>
      </c>
      <c r="O866" s="15">
        <v>0</v>
      </c>
      <c r="P866" s="15" t="s">
        <v>177</v>
      </c>
      <c r="Q866" s="15" t="s">
        <v>514</v>
      </c>
      <c r="R866" s="15" t="s">
        <v>515</v>
      </c>
      <c r="S866" s="15" t="s">
        <v>516</v>
      </c>
      <c r="T866" s="15">
        <v>0</v>
      </c>
      <c r="U866" s="15" t="s">
        <v>517</v>
      </c>
      <c r="V866" s="15">
        <v>2523</v>
      </c>
      <c r="W866" s="15" t="s">
        <v>518</v>
      </c>
      <c r="X866" s="15">
        <v>8</v>
      </c>
      <c r="Y866" s="15" t="s">
        <v>519</v>
      </c>
      <c r="Z866" s="15">
        <v>2000</v>
      </c>
      <c r="AA866" s="15">
        <v>-1</v>
      </c>
      <c r="AB866" s="15" t="s">
        <v>129</v>
      </c>
      <c r="AD866" s="15">
        <v>2000</v>
      </c>
      <c r="AF866" s="15">
        <v>9670</v>
      </c>
      <c r="AG866" s="15">
        <v>9670</v>
      </c>
      <c r="AI866" s="15">
        <v>0</v>
      </c>
    </row>
    <row r="867" spans="1:35">
      <c r="A867" s="15" t="s">
        <v>509</v>
      </c>
      <c r="B867" s="15">
        <v>2011</v>
      </c>
      <c r="C867" s="15">
        <v>2011</v>
      </c>
      <c r="D867" s="15">
        <v>2011</v>
      </c>
      <c r="E867" s="15">
        <v>4</v>
      </c>
      <c r="F867" s="15">
        <v>0</v>
      </c>
      <c r="G867" s="15">
        <v>0</v>
      </c>
      <c r="H867" s="15" t="s">
        <v>568</v>
      </c>
      <c r="I867" s="15">
        <v>842</v>
      </c>
      <c r="J867" s="15" t="s">
        <v>593</v>
      </c>
      <c r="K867" s="15" t="s">
        <v>593</v>
      </c>
      <c r="L867" s="15">
        <v>320</v>
      </c>
      <c r="M867" s="15" t="s">
        <v>835</v>
      </c>
      <c r="N867" s="15" t="s">
        <v>836</v>
      </c>
      <c r="O867" s="15">
        <v>0</v>
      </c>
      <c r="P867" s="15" t="s">
        <v>177</v>
      </c>
      <c r="Q867" s="15" t="s">
        <v>514</v>
      </c>
      <c r="R867" s="15" t="s">
        <v>515</v>
      </c>
      <c r="S867" s="15" t="s">
        <v>516</v>
      </c>
      <c r="T867" s="15">
        <v>0</v>
      </c>
      <c r="U867" s="15" t="s">
        <v>517</v>
      </c>
      <c r="V867" s="15">
        <v>2523</v>
      </c>
      <c r="W867" s="15" t="s">
        <v>518</v>
      </c>
      <c r="X867" s="15">
        <v>8</v>
      </c>
      <c r="Y867" s="15" t="s">
        <v>519</v>
      </c>
      <c r="Z867" s="15">
        <v>64000</v>
      </c>
      <c r="AA867" s="15">
        <v>-1</v>
      </c>
      <c r="AB867" s="15" t="s">
        <v>129</v>
      </c>
      <c r="AD867" s="15">
        <v>64000</v>
      </c>
      <c r="AF867" s="15">
        <v>19863</v>
      </c>
      <c r="AG867" s="15">
        <v>19863</v>
      </c>
      <c r="AI867" s="15">
        <v>0</v>
      </c>
    </row>
    <row r="868" spans="1:35">
      <c r="A868" s="15" t="s">
        <v>509</v>
      </c>
      <c r="B868" s="15">
        <v>2011</v>
      </c>
      <c r="C868" s="15">
        <v>2011</v>
      </c>
      <c r="D868" s="15">
        <v>2011</v>
      </c>
      <c r="E868" s="15">
        <v>4</v>
      </c>
      <c r="F868" s="15">
        <v>0</v>
      </c>
      <c r="G868" s="15">
        <v>0</v>
      </c>
      <c r="H868" s="15" t="s">
        <v>568</v>
      </c>
      <c r="I868" s="15">
        <v>842</v>
      </c>
      <c r="J868" s="15" t="s">
        <v>593</v>
      </c>
      <c r="K868" s="15" t="s">
        <v>593</v>
      </c>
      <c r="L868" s="15">
        <v>818</v>
      </c>
      <c r="M868" s="15" t="s">
        <v>532</v>
      </c>
      <c r="N868" s="15" t="s">
        <v>533</v>
      </c>
      <c r="O868" s="15">
        <v>0</v>
      </c>
      <c r="P868" s="15" t="s">
        <v>177</v>
      </c>
      <c r="Q868" s="15" t="s">
        <v>514</v>
      </c>
      <c r="R868" s="15" t="s">
        <v>515</v>
      </c>
      <c r="S868" s="15" t="s">
        <v>516</v>
      </c>
      <c r="T868" s="15">
        <v>0</v>
      </c>
      <c r="U868" s="15" t="s">
        <v>517</v>
      </c>
      <c r="V868" s="15">
        <v>2523</v>
      </c>
      <c r="W868" s="15" t="s">
        <v>518</v>
      </c>
      <c r="X868" s="15">
        <v>8</v>
      </c>
      <c r="Y868" s="15" t="s">
        <v>519</v>
      </c>
      <c r="Z868" s="15">
        <v>71277000</v>
      </c>
      <c r="AA868" s="15">
        <v>-1</v>
      </c>
      <c r="AB868" s="15" t="s">
        <v>129</v>
      </c>
      <c r="AD868" s="15">
        <v>71277000</v>
      </c>
      <c r="AF868" s="15">
        <v>9845648</v>
      </c>
      <c r="AG868" s="15">
        <v>9845648</v>
      </c>
      <c r="AI868" s="15">
        <v>0</v>
      </c>
    </row>
    <row r="869" spans="1:35">
      <c r="A869" s="15" t="s">
        <v>509</v>
      </c>
      <c r="B869" s="15">
        <v>2011</v>
      </c>
      <c r="C869" s="15">
        <v>2011</v>
      </c>
      <c r="D869" s="15">
        <v>2011</v>
      </c>
      <c r="E869" s="15">
        <v>4</v>
      </c>
      <c r="F869" s="15">
        <v>0</v>
      </c>
      <c r="G869" s="15">
        <v>0</v>
      </c>
      <c r="H869" s="15" t="s">
        <v>568</v>
      </c>
      <c r="I869" s="15">
        <v>842</v>
      </c>
      <c r="J869" s="15" t="s">
        <v>593</v>
      </c>
      <c r="K869" s="15" t="s">
        <v>593</v>
      </c>
      <c r="L869" s="15">
        <v>440</v>
      </c>
      <c r="M869" s="15" t="s">
        <v>773</v>
      </c>
      <c r="N869" s="15" t="s">
        <v>774</v>
      </c>
      <c r="O869" s="15">
        <v>0</v>
      </c>
      <c r="P869" s="15" t="s">
        <v>177</v>
      </c>
      <c r="Q869" s="15" t="s">
        <v>514</v>
      </c>
      <c r="R869" s="15" t="s">
        <v>515</v>
      </c>
      <c r="S869" s="15" t="s">
        <v>516</v>
      </c>
      <c r="T869" s="15">
        <v>0</v>
      </c>
      <c r="U869" s="15" t="s">
        <v>517</v>
      </c>
      <c r="V869" s="15">
        <v>2523</v>
      </c>
      <c r="W869" s="15" t="s">
        <v>518</v>
      </c>
      <c r="X869" s="15">
        <v>8</v>
      </c>
      <c r="Y869" s="15" t="s">
        <v>519</v>
      </c>
      <c r="Z869" s="15">
        <v>2000</v>
      </c>
      <c r="AA869" s="15">
        <v>-1</v>
      </c>
      <c r="AB869" s="15" t="s">
        <v>129</v>
      </c>
      <c r="AD869" s="15">
        <v>2000</v>
      </c>
      <c r="AF869" s="15">
        <v>9548</v>
      </c>
      <c r="AG869" s="15">
        <v>9548</v>
      </c>
      <c r="AI869" s="15">
        <v>0</v>
      </c>
    </row>
    <row r="870" spans="1:35">
      <c r="A870" s="15" t="s">
        <v>509</v>
      </c>
      <c r="B870" s="15">
        <v>2011</v>
      </c>
      <c r="C870" s="15">
        <v>2011</v>
      </c>
      <c r="D870" s="15">
        <v>2011</v>
      </c>
      <c r="E870" s="15">
        <v>4</v>
      </c>
      <c r="F870" s="15">
        <v>0</v>
      </c>
      <c r="G870" s="15">
        <v>0</v>
      </c>
      <c r="H870" s="15" t="s">
        <v>568</v>
      </c>
      <c r="I870" s="15">
        <v>842</v>
      </c>
      <c r="J870" s="15" t="s">
        <v>593</v>
      </c>
      <c r="K870" s="15" t="s">
        <v>593</v>
      </c>
      <c r="L870" s="15">
        <v>388</v>
      </c>
      <c r="M870" s="15" t="s">
        <v>737</v>
      </c>
      <c r="N870" s="15" t="s">
        <v>738</v>
      </c>
      <c r="O870" s="15">
        <v>0</v>
      </c>
      <c r="P870" s="15" t="s">
        <v>177</v>
      </c>
      <c r="Q870" s="15" t="s">
        <v>514</v>
      </c>
      <c r="R870" s="15" t="s">
        <v>515</v>
      </c>
      <c r="S870" s="15" t="s">
        <v>516</v>
      </c>
      <c r="T870" s="15">
        <v>0</v>
      </c>
      <c r="U870" s="15" t="s">
        <v>517</v>
      </c>
      <c r="V870" s="15">
        <v>2523</v>
      </c>
      <c r="W870" s="15" t="s">
        <v>518</v>
      </c>
      <c r="X870" s="15">
        <v>8</v>
      </c>
      <c r="Y870" s="15" t="s">
        <v>519</v>
      </c>
      <c r="Z870" s="15">
        <v>16198000</v>
      </c>
      <c r="AA870" s="15">
        <v>-1</v>
      </c>
      <c r="AB870" s="15" t="s">
        <v>129</v>
      </c>
      <c r="AD870" s="15">
        <v>16198000</v>
      </c>
      <c r="AF870" s="15">
        <v>5233785</v>
      </c>
      <c r="AG870" s="15">
        <v>5233785</v>
      </c>
      <c r="AI870" s="15">
        <v>0</v>
      </c>
    </row>
    <row r="871" spans="1:35">
      <c r="A871" s="15" t="s">
        <v>509</v>
      </c>
      <c r="B871" s="15">
        <v>2011</v>
      </c>
      <c r="C871" s="15">
        <v>2011</v>
      </c>
      <c r="D871" s="15">
        <v>2011</v>
      </c>
      <c r="E871" s="15">
        <v>4</v>
      </c>
      <c r="F871" s="15">
        <v>0</v>
      </c>
      <c r="G871" s="15">
        <v>0</v>
      </c>
      <c r="H871" s="15" t="s">
        <v>568</v>
      </c>
      <c r="I871" s="15">
        <v>842</v>
      </c>
      <c r="J871" s="15" t="s">
        <v>593</v>
      </c>
      <c r="K871" s="15" t="s">
        <v>593</v>
      </c>
      <c r="L871" s="15">
        <v>191</v>
      </c>
      <c r="M871" s="15" t="s">
        <v>574</v>
      </c>
      <c r="N871" s="15" t="s">
        <v>575</v>
      </c>
      <c r="O871" s="15">
        <v>0</v>
      </c>
      <c r="P871" s="15" t="s">
        <v>177</v>
      </c>
      <c r="Q871" s="15" t="s">
        <v>514</v>
      </c>
      <c r="R871" s="15" t="s">
        <v>515</v>
      </c>
      <c r="S871" s="15" t="s">
        <v>516</v>
      </c>
      <c r="T871" s="15">
        <v>0</v>
      </c>
      <c r="U871" s="15" t="s">
        <v>517</v>
      </c>
      <c r="V871" s="15">
        <v>2523</v>
      </c>
      <c r="W871" s="15" t="s">
        <v>518</v>
      </c>
      <c r="X871" s="15">
        <v>8</v>
      </c>
      <c r="Y871" s="15" t="s">
        <v>519</v>
      </c>
      <c r="Z871" s="15">
        <v>32881000</v>
      </c>
      <c r="AA871" s="15">
        <v>-1</v>
      </c>
      <c r="AB871" s="15" t="s">
        <v>129</v>
      </c>
      <c r="AD871" s="15">
        <v>32881000</v>
      </c>
      <c r="AF871" s="15">
        <v>14306978</v>
      </c>
      <c r="AG871" s="15">
        <v>14306978</v>
      </c>
      <c r="AI871" s="15">
        <v>0</v>
      </c>
    </row>
    <row r="872" spans="1:35">
      <c r="A872" s="15" t="s">
        <v>509</v>
      </c>
      <c r="B872" s="15">
        <v>2011</v>
      </c>
      <c r="C872" s="15">
        <v>2011</v>
      </c>
      <c r="D872" s="15">
        <v>2011</v>
      </c>
      <c r="E872" s="15">
        <v>4</v>
      </c>
      <c r="F872" s="15">
        <v>0</v>
      </c>
      <c r="G872" s="15">
        <v>0</v>
      </c>
      <c r="H872" s="15" t="s">
        <v>568</v>
      </c>
      <c r="I872" s="15">
        <v>842</v>
      </c>
      <c r="J872" s="15" t="s">
        <v>593</v>
      </c>
      <c r="K872" s="15" t="s">
        <v>593</v>
      </c>
      <c r="L872" s="15">
        <v>780</v>
      </c>
      <c r="M872" s="15" t="s">
        <v>713</v>
      </c>
      <c r="N872" s="15" t="s">
        <v>714</v>
      </c>
      <c r="O872" s="15">
        <v>0</v>
      </c>
      <c r="P872" s="15" t="s">
        <v>177</v>
      </c>
      <c r="Q872" s="15" t="s">
        <v>514</v>
      </c>
      <c r="R872" s="15" t="s">
        <v>515</v>
      </c>
      <c r="S872" s="15" t="s">
        <v>516</v>
      </c>
      <c r="T872" s="15">
        <v>0</v>
      </c>
      <c r="U872" s="15" t="s">
        <v>517</v>
      </c>
      <c r="V872" s="15">
        <v>2523</v>
      </c>
      <c r="W872" s="15" t="s">
        <v>518</v>
      </c>
      <c r="X872" s="15">
        <v>8</v>
      </c>
      <c r="Y872" s="15" t="s">
        <v>519</v>
      </c>
      <c r="Z872" s="15">
        <v>11990000</v>
      </c>
      <c r="AA872" s="15">
        <v>-1</v>
      </c>
      <c r="AB872" s="15" t="s">
        <v>129</v>
      </c>
      <c r="AD872" s="15">
        <v>11990000</v>
      </c>
      <c r="AF872" s="15">
        <v>824336</v>
      </c>
      <c r="AG872" s="15">
        <v>824336</v>
      </c>
      <c r="AI872" s="15">
        <v>0</v>
      </c>
    </row>
    <row r="873" spans="1:35">
      <c r="A873" s="15" t="s">
        <v>509</v>
      </c>
      <c r="B873" s="15">
        <v>2011</v>
      </c>
      <c r="C873" s="15">
        <v>2011</v>
      </c>
      <c r="D873" s="15">
        <v>2011</v>
      </c>
      <c r="E873" s="15">
        <v>4</v>
      </c>
      <c r="F873" s="15">
        <v>0</v>
      </c>
      <c r="G873" s="15">
        <v>0</v>
      </c>
      <c r="H873" s="15" t="s">
        <v>568</v>
      </c>
      <c r="I873" s="15">
        <v>842</v>
      </c>
      <c r="J873" s="15" t="s">
        <v>593</v>
      </c>
      <c r="K873" s="15" t="s">
        <v>593</v>
      </c>
      <c r="L873" s="15">
        <v>233</v>
      </c>
      <c r="M873" s="15" t="s">
        <v>749</v>
      </c>
      <c r="N873" s="15" t="s">
        <v>750</v>
      </c>
      <c r="O873" s="15">
        <v>0</v>
      </c>
      <c r="P873" s="15" t="s">
        <v>177</v>
      </c>
      <c r="Q873" s="15" t="s">
        <v>514</v>
      </c>
      <c r="R873" s="15" t="s">
        <v>515</v>
      </c>
      <c r="S873" s="15" t="s">
        <v>516</v>
      </c>
      <c r="T873" s="15">
        <v>0</v>
      </c>
      <c r="U873" s="15" t="s">
        <v>517</v>
      </c>
      <c r="V873" s="15">
        <v>2523</v>
      </c>
      <c r="W873" s="15" t="s">
        <v>518</v>
      </c>
      <c r="X873" s="15">
        <v>8</v>
      </c>
      <c r="Y873" s="15" t="s">
        <v>519</v>
      </c>
      <c r="Z873" s="15">
        <v>22000</v>
      </c>
      <c r="AA873" s="15">
        <v>-1</v>
      </c>
      <c r="AB873" s="15" t="s">
        <v>129</v>
      </c>
      <c r="AD873" s="15">
        <v>22000</v>
      </c>
      <c r="AF873" s="15">
        <v>14588</v>
      </c>
      <c r="AG873" s="15">
        <v>14588</v>
      </c>
      <c r="AI873" s="15">
        <v>0</v>
      </c>
    </row>
    <row r="874" spans="1:35">
      <c r="A874" s="15" t="s">
        <v>509</v>
      </c>
      <c r="B874" s="15">
        <v>2011</v>
      </c>
      <c r="C874" s="15">
        <v>2011</v>
      </c>
      <c r="D874" s="15">
        <v>2011</v>
      </c>
      <c r="E874" s="15">
        <v>4</v>
      </c>
      <c r="F874" s="15">
        <v>0</v>
      </c>
      <c r="G874" s="15">
        <v>0</v>
      </c>
      <c r="H874" s="15" t="s">
        <v>568</v>
      </c>
      <c r="I874" s="15">
        <v>842</v>
      </c>
      <c r="J874" s="15" t="s">
        <v>593</v>
      </c>
      <c r="K874" s="15" t="s">
        <v>593</v>
      </c>
      <c r="L874" s="15">
        <v>772</v>
      </c>
      <c r="M874" s="15" t="s">
        <v>842</v>
      </c>
      <c r="N874" s="15" t="s">
        <v>843</v>
      </c>
      <c r="O874" s="15">
        <v>0</v>
      </c>
      <c r="P874" s="15" t="s">
        <v>177</v>
      </c>
      <c r="Q874" s="15" t="s">
        <v>514</v>
      </c>
      <c r="R874" s="15" t="s">
        <v>515</v>
      </c>
      <c r="S874" s="15" t="s">
        <v>516</v>
      </c>
      <c r="T874" s="15">
        <v>0</v>
      </c>
      <c r="U874" s="15" t="s">
        <v>517</v>
      </c>
      <c r="V874" s="15">
        <v>2523</v>
      </c>
      <c r="W874" s="15" t="s">
        <v>518</v>
      </c>
      <c r="X874" s="15">
        <v>8</v>
      </c>
      <c r="Y874" s="15" t="s">
        <v>519</v>
      </c>
      <c r="Z874" s="15">
        <v>38000</v>
      </c>
      <c r="AA874" s="15">
        <v>-1</v>
      </c>
      <c r="AB874" s="15" t="s">
        <v>129</v>
      </c>
      <c r="AD874" s="15">
        <v>38000</v>
      </c>
      <c r="AF874" s="15">
        <v>19471</v>
      </c>
      <c r="AG874" s="15">
        <v>19471</v>
      </c>
      <c r="AI874" s="15">
        <v>0</v>
      </c>
    </row>
    <row r="875" spans="1:35">
      <c r="A875" s="15" t="s">
        <v>509</v>
      </c>
      <c r="B875" s="15">
        <v>2011</v>
      </c>
      <c r="C875" s="15">
        <v>2011</v>
      </c>
      <c r="D875" s="15">
        <v>2011</v>
      </c>
      <c r="E875" s="15">
        <v>4</v>
      </c>
      <c r="F875" s="15">
        <v>0</v>
      </c>
      <c r="G875" s="15">
        <v>0</v>
      </c>
      <c r="H875" s="15" t="s">
        <v>568</v>
      </c>
      <c r="I875" s="15">
        <v>842</v>
      </c>
      <c r="J875" s="15" t="s">
        <v>593</v>
      </c>
      <c r="K875" s="15" t="s">
        <v>593</v>
      </c>
      <c r="L875" s="15">
        <v>170</v>
      </c>
      <c r="M875" s="15" t="s">
        <v>725</v>
      </c>
      <c r="N875" s="15" t="s">
        <v>726</v>
      </c>
      <c r="O875" s="15">
        <v>0</v>
      </c>
      <c r="P875" s="15" t="s">
        <v>177</v>
      </c>
      <c r="Q875" s="15" t="s">
        <v>514</v>
      </c>
      <c r="R875" s="15" t="s">
        <v>515</v>
      </c>
      <c r="S875" s="15" t="s">
        <v>516</v>
      </c>
      <c r="T875" s="15">
        <v>0</v>
      </c>
      <c r="U875" s="15" t="s">
        <v>517</v>
      </c>
      <c r="V875" s="15">
        <v>2523</v>
      </c>
      <c r="W875" s="15" t="s">
        <v>518</v>
      </c>
      <c r="X875" s="15">
        <v>8</v>
      </c>
      <c r="Y875" s="15" t="s">
        <v>519</v>
      </c>
      <c r="Z875" s="15">
        <v>228832000</v>
      </c>
      <c r="AA875" s="15">
        <v>-1</v>
      </c>
      <c r="AB875" s="15" t="s">
        <v>129</v>
      </c>
      <c r="AD875" s="15">
        <v>228832000</v>
      </c>
      <c r="AF875" s="15">
        <v>19524648</v>
      </c>
      <c r="AG875" s="15">
        <v>19524648</v>
      </c>
      <c r="AI875" s="15">
        <v>0</v>
      </c>
    </row>
    <row r="876" spans="1:35">
      <c r="A876" s="15" t="s">
        <v>509</v>
      </c>
      <c r="B876" s="15">
        <v>2011</v>
      </c>
      <c r="C876" s="15">
        <v>2011</v>
      </c>
      <c r="D876" s="15">
        <v>2011</v>
      </c>
      <c r="E876" s="15">
        <v>4</v>
      </c>
      <c r="F876" s="15">
        <v>0</v>
      </c>
      <c r="G876" s="15">
        <v>0</v>
      </c>
      <c r="H876" s="15" t="s">
        <v>568</v>
      </c>
      <c r="I876" s="15">
        <v>842</v>
      </c>
      <c r="J876" s="15" t="s">
        <v>593</v>
      </c>
      <c r="K876" s="15" t="s">
        <v>593</v>
      </c>
      <c r="L876" s="15">
        <v>710</v>
      </c>
      <c r="M876" s="15" t="s">
        <v>616</v>
      </c>
      <c r="N876" s="15" t="s">
        <v>617</v>
      </c>
      <c r="O876" s="15">
        <v>0</v>
      </c>
      <c r="P876" s="15" t="s">
        <v>177</v>
      </c>
      <c r="Q876" s="15" t="s">
        <v>514</v>
      </c>
      <c r="R876" s="15" t="s">
        <v>515</v>
      </c>
      <c r="S876" s="15" t="s">
        <v>516</v>
      </c>
      <c r="T876" s="15">
        <v>0</v>
      </c>
      <c r="U876" s="15" t="s">
        <v>517</v>
      </c>
      <c r="V876" s="15">
        <v>2523</v>
      </c>
      <c r="W876" s="15" t="s">
        <v>518</v>
      </c>
      <c r="X876" s="15">
        <v>8</v>
      </c>
      <c r="Y876" s="15" t="s">
        <v>519</v>
      </c>
      <c r="Z876" s="15">
        <v>7000</v>
      </c>
      <c r="AA876" s="15">
        <v>-1</v>
      </c>
      <c r="AB876" s="15" t="s">
        <v>129</v>
      </c>
      <c r="AD876" s="15">
        <v>7000</v>
      </c>
      <c r="AF876" s="15">
        <v>11227</v>
      </c>
      <c r="AG876" s="15">
        <v>11227</v>
      </c>
      <c r="AI876" s="15">
        <v>0</v>
      </c>
    </row>
    <row r="877" spans="1:35">
      <c r="A877" s="15" t="s">
        <v>509</v>
      </c>
      <c r="B877" s="15">
        <v>2011</v>
      </c>
      <c r="C877" s="15">
        <v>2011</v>
      </c>
      <c r="D877" s="15">
        <v>2011</v>
      </c>
      <c r="E877" s="15">
        <v>4</v>
      </c>
      <c r="F877" s="15">
        <v>0</v>
      </c>
      <c r="G877" s="15">
        <v>0</v>
      </c>
      <c r="H877" s="15" t="s">
        <v>568</v>
      </c>
      <c r="I877" s="15">
        <v>842</v>
      </c>
      <c r="J877" s="15" t="s">
        <v>593</v>
      </c>
      <c r="K877" s="15" t="s">
        <v>593</v>
      </c>
      <c r="L877" s="15">
        <v>616</v>
      </c>
      <c r="M877" s="15" t="s">
        <v>692</v>
      </c>
      <c r="N877" s="15" t="s">
        <v>693</v>
      </c>
      <c r="O877" s="15">
        <v>0</v>
      </c>
      <c r="P877" s="15" t="s">
        <v>177</v>
      </c>
      <c r="Q877" s="15" t="s">
        <v>514</v>
      </c>
      <c r="R877" s="15" t="s">
        <v>515</v>
      </c>
      <c r="S877" s="15" t="s">
        <v>516</v>
      </c>
      <c r="T877" s="15">
        <v>0</v>
      </c>
      <c r="U877" s="15" t="s">
        <v>517</v>
      </c>
      <c r="V877" s="15">
        <v>2523</v>
      </c>
      <c r="W877" s="15" t="s">
        <v>518</v>
      </c>
      <c r="X877" s="15">
        <v>8</v>
      </c>
      <c r="Y877" s="15" t="s">
        <v>519</v>
      </c>
      <c r="Z877" s="15">
        <v>191000</v>
      </c>
      <c r="AA877" s="15">
        <v>-1</v>
      </c>
      <c r="AB877" s="15" t="s">
        <v>129</v>
      </c>
      <c r="AD877" s="15">
        <v>191000</v>
      </c>
      <c r="AF877" s="15">
        <v>205372</v>
      </c>
      <c r="AG877" s="15">
        <v>205372</v>
      </c>
      <c r="AI877" s="15">
        <v>0</v>
      </c>
    </row>
    <row r="878" spans="1:35">
      <c r="A878" s="15" t="s">
        <v>509</v>
      </c>
      <c r="B878" s="15">
        <v>2011</v>
      </c>
      <c r="C878" s="15">
        <v>2011</v>
      </c>
      <c r="D878" s="15">
        <v>2011</v>
      </c>
      <c r="E878" s="15">
        <v>4</v>
      </c>
      <c r="F878" s="15">
        <v>0</v>
      </c>
      <c r="G878" s="15">
        <v>0</v>
      </c>
      <c r="H878" s="15" t="s">
        <v>568</v>
      </c>
      <c r="I878" s="15">
        <v>842</v>
      </c>
      <c r="J878" s="15" t="s">
        <v>593</v>
      </c>
      <c r="K878" s="15" t="s">
        <v>593</v>
      </c>
      <c r="L878" s="15">
        <v>208</v>
      </c>
      <c r="M878" s="15" t="s">
        <v>195</v>
      </c>
      <c r="N878" s="15" t="s">
        <v>572</v>
      </c>
      <c r="O878" s="15">
        <v>0</v>
      </c>
      <c r="P878" s="15" t="s">
        <v>177</v>
      </c>
      <c r="Q878" s="15" t="s">
        <v>514</v>
      </c>
      <c r="R878" s="15" t="s">
        <v>515</v>
      </c>
      <c r="S878" s="15" t="s">
        <v>516</v>
      </c>
      <c r="T878" s="15">
        <v>0</v>
      </c>
      <c r="U878" s="15" t="s">
        <v>517</v>
      </c>
      <c r="V878" s="15">
        <v>2523</v>
      </c>
      <c r="W878" s="15" t="s">
        <v>518</v>
      </c>
      <c r="X878" s="15">
        <v>8</v>
      </c>
      <c r="Y878" s="15" t="s">
        <v>519</v>
      </c>
      <c r="Z878" s="15">
        <v>74243000</v>
      </c>
      <c r="AA878" s="15">
        <v>-1</v>
      </c>
      <c r="AB878" s="15" t="s">
        <v>129</v>
      </c>
      <c r="AD878" s="15">
        <v>74243000</v>
      </c>
      <c r="AF878" s="15">
        <v>9582395</v>
      </c>
      <c r="AG878" s="15">
        <v>9582395</v>
      </c>
      <c r="AI878" s="15">
        <v>0</v>
      </c>
    </row>
    <row r="879" spans="1:35">
      <c r="A879" s="15" t="s">
        <v>509</v>
      </c>
      <c r="B879" s="15">
        <v>2011</v>
      </c>
      <c r="C879" s="15">
        <v>2011</v>
      </c>
      <c r="D879" s="15">
        <v>2011</v>
      </c>
      <c r="E879" s="15">
        <v>4</v>
      </c>
      <c r="F879" s="15">
        <v>0</v>
      </c>
      <c r="G879" s="15">
        <v>0</v>
      </c>
      <c r="H879" s="15" t="s">
        <v>568</v>
      </c>
      <c r="I879" s="15">
        <v>842</v>
      </c>
      <c r="J879" s="15" t="s">
        <v>593</v>
      </c>
      <c r="K879" s="15" t="s">
        <v>593</v>
      </c>
      <c r="L879" s="15">
        <v>752</v>
      </c>
      <c r="M879" s="15" t="s">
        <v>189</v>
      </c>
      <c r="N879" s="15" t="s">
        <v>569</v>
      </c>
      <c r="O879" s="15">
        <v>0</v>
      </c>
      <c r="P879" s="15" t="s">
        <v>177</v>
      </c>
      <c r="Q879" s="15" t="s">
        <v>514</v>
      </c>
      <c r="R879" s="15" t="s">
        <v>515</v>
      </c>
      <c r="S879" s="15" t="s">
        <v>516</v>
      </c>
      <c r="T879" s="15">
        <v>0</v>
      </c>
      <c r="U879" s="15" t="s">
        <v>517</v>
      </c>
      <c r="V879" s="15">
        <v>2523</v>
      </c>
      <c r="W879" s="15" t="s">
        <v>518</v>
      </c>
      <c r="X879" s="15">
        <v>8</v>
      </c>
      <c r="Y879" s="15" t="s">
        <v>519</v>
      </c>
      <c r="Z879" s="15">
        <v>81249000</v>
      </c>
      <c r="AA879" s="15">
        <v>-1</v>
      </c>
      <c r="AB879" s="15" t="s">
        <v>129</v>
      </c>
      <c r="AD879" s="15">
        <v>81249000</v>
      </c>
      <c r="AF879" s="15">
        <v>6444841</v>
      </c>
      <c r="AG879" s="15">
        <v>6444841</v>
      </c>
      <c r="AI879" s="15">
        <v>0</v>
      </c>
    </row>
    <row r="880" spans="1:35">
      <c r="A880" s="15" t="s">
        <v>509</v>
      </c>
      <c r="B880" s="15">
        <v>2011</v>
      </c>
      <c r="C880" s="15">
        <v>2011</v>
      </c>
      <c r="D880" s="15">
        <v>2011</v>
      </c>
      <c r="E880" s="15">
        <v>4</v>
      </c>
      <c r="F880" s="15">
        <v>0</v>
      </c>
      <c r="G880" s="15">
        <v>0</v>
      </c>
      <c r="H880" s="15" t="s">
        <v>568</v>
      </c>
      <c r="I880" s="15">
        <v>842</v>
      </c>
      <c r="J880" s="15" t="s">
        <v>593</v>
      </c>
      <c r="K880" s="15" t="s">
        <v>593</v>
      </c>
      <c r="L880" s="15">
        <v>792</v>
      </c>
      <c r="M880" s="15" t="s">
        <v>217</v>
      </c>
      <c r="N880" s="15" t="s">
        <v>573</v>
      </c>
      <c r="O880" s="15">
        <v>0</v>
      </c>
      <c r="P880" s="15" t="s">
        <v>177</v>
      </c>
      <c r="Q880" s="15" t="s">
        <v>514</v>
      </c>
      <c r="R880" s="15" t="s">
        <v>515</v>
      </c>
      <c r="S880" s="15" t="s">
        <v>516</v>
      </c>
      <c r="T880" s="15">
        <v>0</v>
      </c>
      <c r="U880" s="15" t="s">
        <v>517</v>
      </c>
      <c r="V880" s="15">
        <v>2523</v>
      </c>
      <c r="W880" s="15" t="s">
        <v>518</v>
      </c>
      <c r="X880" s="15">
        <v>8</v>
      </c>
      <c r="Y880" s="15" t="s">
        <v>519</v>
      </c>
      <c r="Z880" s="15">
        <v>925000</v>
      </c>
      <c r="AA880" s="15">
        <v>-1</v>
      </c>
      <c r="AB880" s="15" t="s">
        <v>129</v>
      </c>
      <c r="AD880" s="15">
        <v>925000</v>
      </c>
      <c r="AF880" s="15">
        <v>334707</v>
      </c>
      <c r="AG880" s="15">
        <v>334707</v>
      </c>
      <c r="AI880" s="15">
        <v>0</v>
      </c>
    </row>
    <row r="881" spans="1:35">
      <c r="A881" s="15" t="s">
        <v>509</v>
      </c>
      <c r="B881" s="15">
        <v>2011</v>
      </c>
      <c r="C881" s="15">
        <v>2011</v>
      </c>
      <c r="D881" s="15">
        <v>2011</v>
      </c>
      <c r="E881" s="15">
        <v>4</v>
      </c>
      <c r="F881" s="15">
        <v>0</v>
      </c>
      <c r="G881" s="15">
        <v>0</v>
      </c>
      <c r="H881" s="15" t="s">
        <v>568</v>
      </c>
      <c r="I881" s="15">
        <v>842</v>
      </c>
      <c r="J881" s="15" t="s">
        <v>593</v>
      </c>
      <c r="K881" s="15" t="s">
        <v>593</v>
      </c>
      <c r="L881" s="15">
        <v>764</v>
      </c>
      <c r="M881" s="15" t="s">
        <v>198</v>
      </c>
      <c r="N881" s="15" t="s">
        <v>556</v>
      </c>
      <c r="O881" s="15">
        <v>0</v>
      </c>
      <c r="P881" s="15" t="s">
        <v>177</v>
      </c>
      <c r="Q881" s="15" t="s">
        <v>514</v>
      </c>
      <c r="R881" s="15" t="s">
        <v>515</v>
      </c>
      <c r="S881" s="15" t="s">
        <v>516</v>
      </c>
      <c r="T881" s="15">
        <v>0</v>
      </c>
      <c r="U881" s="15" t="s">
        <v>517</v>
      </c>
      <c r="V881" s="15">
        <v>2523</v>
      </c>
      <c r="W881" s="15" t="s">
        <v>518</v>
      </c>
      <c r="X881" s="15">
        <v>8</v>
      </c>
      <c r="Y881" s="15" t="s">
        <v>519</v>
      </c>
      <c r="Z881" s="15">
        <v>11351000</v>
      </c>
      <c r="AA881" s="15">
        <v>-1</v>
      </c>
      <c r="AB881" s="15" t="s">
        <v>129</v>
      </c>
      <c r="AD881" s="15">
        <v>11351000</v>
      </c>
      <c r="AF881" s="15">
        <v>2378834</v>
      </c>
      <c r="AG881" s="15">
        <v>2378834</v>
      </c>
      <c r="AI881" s="15">
        <v>0</v>
      </c>
    </row>
    <row r="882" spans="1:35">
      <c r="A882" s="15" t="s">
        <v>509</v>
      </c>
      <c r="B882" s="15">
        <v>2011</v>
      </c>
      <c r="C882" s="15">
        <v>2011</v>
      </c>
      <c r="D882" s="15">
        <v>2011</v>
      </c>
      <c r="E882" s="15">
        <v>4</v>
      </c>
      <c r="F882" s="15">
        <v>0</v>
      </c>
      <c r="G882" s="15">
        <v>0</v>
      </c>
      <c r="H882" s="15" t="s">
        <v>568</v>
      </c>
      <c r="I882" s="15">
        <v>842</v>
      </c>
      <c r="J882" s="15" t="s">
        <v>593</v>
      </c>
      <c r="K882" s="15" t="s">
        <v>593</v>
      </c>
      <c r="L882" s="15">
        <v>56</v>
      </c>
      <c r="M882" s="15" t="s">
        <v>694</v>
      </c>
      <c r="N882" s="15" t="s">
        <v>695</v>
      </c>
      <c r="O882" s="15">
        <v>0</v>
      </c>
      <c r="P882" s="15" t="s">
        <v>177</v>
      </c>
      <c r="Q882" s="15" t="s">
        <v>514</v>
      </c>
      <c r="R882" s="15" t="s">
        <v>515</v>
      </c>
      <c r="S882" s="15" t="s">
        <v>516</v>
      </c>
      <c r="T882" s="15">
        <v>0</v>
      </c>
      <c r="U882" s="15" t="s">
        <v>517</v>
      </c>
      <c r="V882" s="15">
        <v>2523</v>
      </c>
      <c r="W882" s="15" t="s">
        <v>518</v>
      </c>
      <c r="X882" s="15">
        <v>8</v>
      </c>
      <c r="Y882" s="15" t="s">
        <v>519</v>
      </c>
      <c r="Z882" s="15">
        <v>3000</v>
      </c>
      <c r="AA882" s="15">
        <v>-1</v>
      </c>
      <c r="AB882" s="15" t="s">
        <v>129</v>
      </c>
      <c r="AD882" s="15">
        <v>3000</v>
      </c>
      <c r="AF882" s="15">
        <v>3998</v>
      </c>
      <c r="AG882" s="15">
        <v>3998</v>
      </c>
      <c r="AI882" s="15">
        <v>0</v>
      </c>
    </row>
    <row r="883" spans="1:35">
      <c r="A883" s="15" t="s">
        <v>509</v>
      </c>
      <c r="B883" s="15">
        <v>2011</v>
      </c>
      <c r="C883" s="15">
        <v>2011</v>
      </c>
      <c r="D883" s="15">
        <v>2011</v>
      </c>
      <c r="E883" s="15">
        <v>4</v>
      </c>
      <c r="F883" s="15">
        <v>0</v>
      </c>
      <c r="G883" s="15">
        <v>0</v>
      </c>
      <c r="H883" s="15" t="s">
        <v>568</v>
      </c>
      <c r="I883" s="15">
        <v>842</v>
      </c>
      <c r="J883" s="15" t="s">
        <v>593</v>
      </c>
      <c r="K883" s="15" t="s">
        <v>593</v>
      </c>
      <c r="L883" s="15">
        <v>724</v>
      </c>
      <c r="M883" s="15" t="s">
        <v>214</v>
      </c>
      <c r="N883" s="15" t="s">
        <v>580</v>
      </c>
      <c r="O883" s="15">
        <v>0</v>
      </c>
      <c r="P883" s="15" t="s">
        <v>177</v>
      </c>
      <c r="Q883" s="15" t="s">
        <v>514</v>
      </c>
      <c r="R883" s="15" t="s">
        <v>515</v>
      </c>
      <c r="S883" s="15" t="s">
        <v>516</v>
      </c>
      <c r="T883" s="15">
        <v>0</v>
      </c>
      <c r="U883" s="15" t="s">
        <v>517</v>
      </c>
      <c r="V883" s="15">
        <v>2523</v>
      </c>
      <c r="W883" s="15" t="s">
        <v>518</v>
      </c>
      <c r="X883" s="15">
        <v>8</v>
      </c>
      <c r="Y883" s="15" t="s">
        <v>519</v>
      </c>
      <c r="Z883" s="15">
        <v>106039000</v>
      </c>
      <c r="AA883" s="15">
        <v>-1</v>
      </c>
      <c r="AB883" s="15" t="s">
        <v>129</v>
      </c>
      <c r="AD883" s="15">
        <v>106039000</v>
      </c>
      <c r="AF883" s="15">
        <v>9052911</v>
      </c>
      <c r="AG883" s="15">
        <v>9052911</v>
      </c>
      <c r="AI883" s="15">
        <v>0</v>
      </c>
    </row>
    <row r="884" spans="1:35">
      <c r="A884" s="15" t="s">
        <v>509</v>
      </c>
      <c r="B884" s="15">
        <v>2011</v>
      </c>
      <c r="C884" s="15">
        <v>2011</v>
      </c>
      <c r="D884" s="15">
        <v>2011</v>
      </c>
      <c r="E884" s="15">
        <v>4</v>
      </c>
      <c r="F884" s="15">
        <v>0</v>
      </c>
      <c r="G884" s="15">
        <v>0</v>
      </c>
      <c r="H884" s="15" t="s">
        <v>568</v>
      </c>
      <c r="I884" s="15">
        <v>842</v>
      </c>
      <c r="J884" s="15" t="s">
        <v>593</v>
      </c>
      <c r="K884" s="15" t="s">
        <v>593</v>
      </c>
      <c r="L884" s="15">
        <v>528</v>
      </c>
      <c r="M884" s="15" t="s">
        <v>581</v>
      </c>
      <c r="N884" s="15" t="s">
        <v>582</v>
      </c>
      <c r="O884" s="15">
        <v>0</v>
      </c>
      <c r="P884" s="15" t="s">
        <v>177</v>
      </c>
      <c r="Q884" s="15" t="s">
        <v>514</v>
      </c>
      <c r="R884" s="15" t="s">
        <v>515</v>
      </c>
      <c r="S884" s="15" t="s">
        <v>516</v>
      </c>
      <c r="T884" s="15">
        <v>0</v>
      </c>
      <c r="U884" s="15" t="s">
        <v>517</v>
      </c>
      <c r="V884" s="15">
        <v>2523</v>
      </c>
      <c r="W884" s="15" t="s">
        <v>518</v>
      </c>
      <c r="X884" s="15">
        <v>8</v>
      </c>
      <c r="Y884" s="15" t="s">
        <v>519</v>
      </c>
      <c r="Z884" s="15">
        <v>2991000</v>
      </c>
      <c r="AA884" s="15">
        <v>-1</v>
      </c>
      <c r="AB884" s="15" t="s">
        <v>129</v>
      </c>
      <c r="AD884" s="15">
        <v>2991000</v>
      </c>
      <c r="AF884" s="15">
        <v>3608900</v>
      </c>
      <c r="AG884" s="15">
        <v>3608900</v>
      </c>
      <c r="AI884" s="15">
        <v>0</v>
      </c>
    </row>
    <row r="885" spans="1:35">
      <c r="A885" s="15" t="s">
        <v>509</v>
      </c>
      <c r="B885" s="15">
        <v>2011</v>
      </c>
      <c r="C885" s="15">
        <v>2011</v>
      </c>
      <c r="D885" s="15">
        <v>2011</v>
      </c>
      <c r="E885" s="15">
        <v>4</v>
      </c>
      <c r="F885" s="15">
        <v>0</v>
      </c>
      <c r="G885" s="15">
        <v>0</v>
      </c>
      <c r="H885" s="15" t="s">
        <v>568</v>
      </c>
      <c r="I885" s="15">
        <v>842</v>
      </c>
      <c r="J885" s="15" t="s">
        <v>593</v>
      </c>
      <c r="K885" s="15" t="s">
        <v>593</v>
      </c>
      <c r="L885" s="15">
        <v>490</v>
      </c>
      <c r="M885" s="15" t="s">
        <v>546</v>
      </c>
      <c r="N885" s="15" t="s">
        <v>547</v>
      </c>
      <c r="O885" s="15">
        <v>0</v>
      </c>
      <c r="P885" s="15" t="s">
        <v>177</v>
      </c>
      <c r="Q885" s="15" t="s">
        <v>514</v>
      </c>
      <c r="R885" s="15" t="s">
        <v>515</v>
      </c>
      <c r="S885" s="15" t="s">
        <v>516</v>
      </c>
      <c r="T885" s="15">
        <v>0</v>
      </c>
      <c r="U885" s="15" t="s">
        <v>517</v>
      </c>
      <c r="V885" s="15">
        <v>2523</v>
      </c>
      <c r="W885" s="15" t="s">
        <v>518</v>
      </c>
      <c r="X885" s="15">
        <v>8</v>
      </c>
      <c r="Y885" s="15" t="s">
        <v>519</v>
      </c>
      <c r="Z885" s="15">
        <v>65000000</v>
      </c>
      <c r="AA885" s="15">
        <v>-1</v>
      </c>
      <c r="AB885" s="15" t="s">
        <v>129</v>
      </c>
      <c r="AD885" s="15">
        <v>65000000</v>
      </c>
      <c r="AF885" s="15">
        <v>4241250</v>
      </c>
      <c r="AG885" s="15">
        <v>4241250</v>
      </c>
      <c r="AI885" s="15">
        <v>0</v>
      </c>
    </row>
    <row r="886" spans="1:35">
      <c r="A886" s="15" t="s">
        <v>509</v>
      </c>
      <c r="B886" s="15">
        <v>2011</v>
      </c>
      <c r="C886" s="15">
        <v>2011</v>
      </c>
      <c r="D886" s="15">
        <v>2011</v>
      </c>
      <c r="E886" s="15">
        <v>4</v>
      </c>
      <c r="F886" s="15">
        <v>0</v>
      </c>
      <c r="G886" s="15">
        <v>0</v>
      </c>
      <c r="H886" s="15" t="s">
        <v>568</v>
      </c>
      <c r="I886" s="15">
        <v>842</v>
      </c>
      <c r="J886" s="15" t="s">
        <v>593</v>
      </c>
      <c r="K886" s="15" t="s">
        <v>593</v>
      </c>
      <c r="L886" s="15">
        <v>410</v>
      </c>
      <c r="M886" s="15" t="s">
        <v>550</v>
      </c>
      <c r="N886" s="15" t="s">
        <v>551</v>
      </c>
      <c r="O886" s="15">
        <v>0</v>
      </c>
      <c r="P886" s="15" t="s">
        <v>177</v>
      </c>
      <c r="Q886" s="15" t="s">
        <v>514</v>
      </c>
      <c r="R886" s="15" t="s">
        <v>515</v>
      </c>
      <c r="S886" s="15" t="s">
        <v>516</v>
      </c>
      <c r="T886" s="15">
        <v>0</v>
      </c>
      <c r="U886" s="15" t="s">
        <v>517</v>
      </c>
      <c r="V886" s="15">
        <v>2523</v>
      </c>
      <c r="W886" s="15" t="s">
        <v>518</v>
      </c>
      <c r="X886" s="15">
        <v>8</v>
      </c>
      <c r="Y886" s="15" t="s">
        <v>519</v>
      </c>
      <c r="Z886" s="15">
        <v>1402310000</v>
      </c>
      <c r="AA886" s="15">
        <v>-1</v>
      </c>
      <c r="AB886" s="15" t="s">
        <v>129</v>
      </c>
      <c r="AD886" s="15">
        <v>1402310000</v>
      </c>
      <c r="AF886" s="15">
        <v>86099517</v>
      </c>
      <c r="AG886" s="15">
        <v>86099517</v>
      </c>
      <c r="AI886" s="15">
        <v>0</v>
      </c>
    </row>
    <row r="887" spans="1:35">
      <c r="A887" s="15" t="s">
        <v>509</v>
      </c>
      <c r="B887" s="15">
        <v>2011</v>
      </c>
      <c r="C887" s="15">
        <v>2011</v>
      </c>
      <c r="D887" s="15">
        <v>2011</v>
      </c>
      <c r="E887" s="15">
        <v>4</v>
      </c>
      <c r="F887" s="15">
        <v>0</v>
      </c>
      <c r="G887" s="15">
        <v>0</v>
      </c>
      <c r="H887" s="15" t="s">
        <v>568</v>
      </c>
      <c r="I887" s="15">
        <v>842</v>
      </c>
      <c r="J887" s="15" t="s">
        <v>593</v>
      </c>
      <c r="K887" s="15" t="s">
        <v>593</v>
      </c>
      <c r="L887" s="15">
        <v>699</v>
      </c>
      <c r="M887" s="15" t="s">
        <v>585</v>
      </c>
      <c r="N887" s="15" t="s">
        <v>586</v>
      </c>
      <c r="O887" s="15">
        <v>0</v>
      </c>
      <c r="P887" s="15" t="s">
        <v>177</v>
      </c>
      <c r="Q887" s="15" t="s">
        <v>514</v>
      </c>
      <c r="R887" s="15" t="s">
        <v>515</v>
      </c>
      <c r="S887" s="15" t="s">
        <v>516</v>
      </c>
      <c r="T887" s="15">
        <v>0</v>
      </c>
      <c r="U887" s="15" t="s">
        <v>517</v>
      </c>
      <c r="V887" s="15">
        <v>2523</v>
      </c>
      <c r="W887" s="15" t="s">
        <v>518</v>
      </c>
      <c r="X887" s="15">
        <v>8</v>
      </c>
      <c r="Y887" s="15" t="s">
        <v>519</v>
      </c>
      <c r="Z887" s="15">
        <v>289000</v>
      </c>
      <c r="AA887" s="15">
        <v>-1</v>
      </c>
      <c r="AB887" s="15" t="s">
        <v>129</v>
      </c>
      <c r="AD887" s="15">
        <v>289000</v>
      </c>
      <c r="AF887" s="15">
        <v>68132</v>
      </c>
      <c r="AG887" s="15">
        <v>68132</v>
      </c>
      <c r="AI887" s="15">
        <v>0</v>
      </c>
    </row>
    <row r="888" spans="1:35">
      <c r="A888" s="15" t="s">
        <v>509</v>
      </c>
      <c r="B888" s="15">
        <v>2011</v>
      </c>
      <c r="C888" s="15">
        <v>2011</v>
      </c>
      <c r="D888" s="15">
        <v>2011</v>
      </c>
      <c r="E888" s="15">
        <v>4</v>
      </c>
      <c r="F888" s="15">
        <v>0</v>
      </c>
      <c r="G888" s="15">
        <v>0</v>
      </c>
      <c r="H888" s="15" t="s">
        <v>568</v>
      </c>
      <c r="I888" s="15">
        <v>842</v>
      </c>
      <c r="J888" s="15" t="s">
        <v>593</v>
      </c>
      <c r="K888" s="15" t="s">
        <v>593</v>
      </c>
      <c r="L888" s="15">
        <v>251</v>
      </c>
      <c r="M888" s="15" t="s">
        <v>113</v>
      </c>
      <c r="N888" s="15" t="s">
        <v>583</v>
      </c>
      <c r="O888" s="15">
        <v>0</v>
      </c>
      <c r="P888" s="15" t="s">
        <v>177</v>
      </c>
      <c r="Q888" s="15" t="s">
        <v>514</v>
      </c>
      <c r="R888" s="15" t="s">
        <v>515</v>
      </c>
      <c r="S888" s="15" t="s">
        <v>516</v>
      </c>
      <c r="T888" s="15">
        <v>0</v>
      </c>
      <c r="U888" s="15" t="s">
        <v>517</v>
      </c>
      <c r="V888" s="15">
        <v>2523</v>
      </c>
      <c r="W888" s="15" t="s">
        <v>518</v>
      </c>
      <c r="X888" s="15">
        <v>8</v>
      </c>
      <c r="Y888" s="15" t="s">
        <v>519</v>
      </c>
      <c r="Z888" s="15">
        <v>72247000</v>
      </c>
      <c r="AA888" s="15">
        <v>-1</v>
      </c>
      <c r="AB888" s="15" t="s">
        <v>129</v>
      </c>
      <c r="AD888" s="15">
        <v>72247000</v>
      </c>
      <c r="AF888" s="15">
        <v>25748467</v>
      </c>
      <c r="AG888" s="15">
        <v>25748467</v>
      </c>
      <c r="AI888" s="15">
        <v>0</v>
      </c>
    </row>
    <row r="889" spans="1:35">
      <c r="A889" s="15" t="s">
        <v>509</v>
      </c>
      <c r="B889" s="15">
        <v>2011</v>
      </c>
      <c r="C889" s="15">
        <v>2011</v>
      </c>
      <c r="D889" s="15">
        <v>2011</v>
      </c>
      <c r="E889" s="15">
        <v>4</v>
      </c>
      <c r="F889" s="15">
        <v>0</v>
      </c>
      <c r="G889" s="15">
        <v>0</v>
      </c>
      <c r="H889" s="15" t="s">
        <v>568</v>
      </c>
      <c r="I889" s="15">
        <v>842</v>
      </c>
      <c r="J889" s="15" t="s">
        <v>593</v>
      </c>
      <c r="K889" s="15" t="s">
        <v>593</v>
      </c>
      <c r="L889" s="15">
        <v>484</v>
      </c>
      <c r="M889" s="15" t="s">
        <v>656</v>
      </c>
      <c r="N889" s="15" t="s">
        <v>657</v>
      </c>
      <c r="O889" s="15">
        <v>0</v>
      </c>
      <c r="P889" s="15" t="s">
        <v>177</v>
      </c>
      <c r="Q889" s="15" t="s">
        <v>514</v>
      </c>
      <c r="R889" s="15" t="s">
        <v>515</v>
      </c>
      <c r="S889" s="15" t="s">
        <v>516</v>
      </c>
      <c r="T889" s="15">
        <v>0</v>
      </c>
      <c r="U889" s="15" t="s">
        <v>517</v>
      </c>
      <c r="V889" s="15">
        <v>2523</v>
      </c>
      <c r="W889" s="15" t="s">
        <v>518</v>
      </c>
      <c r="X889" s="15">
        <v>8</v>
      </c>
      <c r="Y889" s="15" t="s">
        <v>519</v>
      </c>
      <c r="Z889" s="15">
        <v>367863000</v>
      </c>
      <c r="AA889" s="15">
        <v>-1</v>
      </c>
      <c r="AB889" s="15" t="s">
        <v>129</v>
      </c>
      <c r="AD889" s="15">
        <v>367863000</v>
      </c>
      <c r="AF889" s="15">
        <v>45486420</v>
      </c>
      <c r="AG889" s="15">
        <v>45486420</v>
      </c>
      <c r="AI889" s="15">
        <v>0</v>
      </c>
    </row>
    <row r="890" spans="1:35">
      <c r="A890" s="15" t="s">
        <v>509</v>
      </c>
      <c r="B890" s="15">
        <v>2011</v>
      </c>
      <c r="C890" s="15">
        <v>2011</v>
      </c>
      <c r="D890" s="15">
        <v>2011</v>
      </c>
      <c r="E890" s="15">
        <v>4</v>
      </c>
      <c r="F890" s="15">
        <v>0</v>
      </c>
      <c r="G890" s="15">
        <v>0</v>
      </c>
      <c r="H890" s="15" t="s">
        <v>568</v>
      </c>
      <c r="I890" s="15">
        <v>842</v>
      </c>
      <c r="J890" s="15" t="s">
        <v>593</v>
      </c>
      <c r="K890" s="15" t="s">
        <v>593</v>
      </c>
      <c r="L890" s="15">
        <v>826</v>
      </c>
      <c r="M890" s="15" t="s">
        <v>589</v>
      </c>
      <c r="N890" s="15" t="s">
        <v>590</v>
      </c>
      <c r="O890" s="15">
        <v>0</v>
      </c>
      <c r="P890" s="15" t="s">
        <v>177</v>
      </c>
      <c r="Q890" s="15" t="s">
        <v>514</v>
      </c>
      <c r="R890" s="15" t="s">
        <v>515</v>
      </c>
      <c r="S890" s="15" t="s">
        <v>516</v>
      </c>
      <c r="T890" s="15">
        <v>0</v>
      </c>
      <c r="U890" s="15" t="s">
        <v>517</v>
      </c>
      <c r="V890" s="15">
        <v>2523</v>
      </c>
      <c r="W890" s="15" t="s">
        <v>518</v>
      </c>
      <c r="X890" s="15">
        <v>8</v>
      </c>
      <c r="Y890" s="15" t="s">
        <v>519</v>
      </c>
      <c r="Z890" s="15">
        <v>590000</v>
      </c>
      <c r="AA890" s="15">
        <v>-1</v>
      </c>
      <c r="AB890" s="15" t="s">
        <v>129</v>
      </c>
      <c r="AD890" s="15">
        <v>590000</v>
      </c>
      <c r="AF890" s="15">
        <v>408084</v>
      </c>
      <c r="AG890" s="15">
        <v>408084</v>
      </c>
      <c r="AI890" s="15">
        <v>0</v>
      </c>
    </row>
    <row r="891" spans="1:35">
      <c r="A891" s="15" t="s">
        <v>509</v>
      </c>
      <c r="B891" s="15">
        <v>2011</v>
      </c>
      <c r="C891" s="15">
        <v>2011</v>
      </c>
      <c r="D891" s="15">
        <v>2011</v>
      </c>
      <c r="E891" s="15">
        <v>4</v>
      </c>
      <c r="F891" s="15">
        <v>0</v>
      </c>
      <c r="G891" s="15">
        <v>0</v>
      </c>
      <c r="H891" s="15" t="s">
        <v>568</v>
      </c>
      <c r="I891" s="15">
        <v>842</v>
      </c>
      <c r="J891" s="15" t="s">
        <v>593</v>
      </c>
      <c r="K891" s="15" t="s">
        <v>593</v>
      </c>
      <c r="L891" s="15">
        <v>392</v>
      </c>
      <c r="M891" s="15" t="s">
        <v>223</v>
      </c>
      <c r="N891" s="15" t="s">
        <v>584</v>
      </c>
      <c r="O891" s="15">
        <v>0</v>
      </c>
      <c r="P891" s="15" t="s">
        <v>177</v>
      </c>
      <c r="Q891" s="15" t="s">
        <v>514</v>
      </c>
      <c r="R891" s="15" t="s">
        <v>515</v>
      </c>
      <c r="S891" s="15" t="s">
        <v>516</v>
      </c>
      <c r="T891" s="15">
        <v>0</v>
      </c>
      <c r="U891" s="15" t="s">
        <v>517</v>
      </c>
      <c r="V891" s="15">
        <v>2523</v>
      </c>
      <c r="W891" s="15" t="s">
        <v>518</v>
      </c>
      <c r="X891" s="15">
        <v>8</v>
      </c>
      <c r="Y891" s="15" t="s">
        <v>519</v>
      </c>
      <c r="Z891" s="15">
        <v>926000</v>
      </c>
      <c r="AA891" s="15">
        <v>-1</v>
      </c>
      <c r="AB891" s="15" t="s">
        <v>129</v>
      </c>
      <c r="AD891" s="15">
        <v>926000</v>
      </c>
      <c r="AF891" s="15">
        <v>941437</v>
      </c>
      <c r="AG891" s="15">
        <v>941437</v>
      </c>
      <c r="AI891" s="15">
        <v>0</v>
      </c>
    </row>
    <row r="892" spans="1:35">
      <c r="A892" s="15" t="s">
        <v>509</v>
      </c>
      <c r="B892" s="15">
        <v>2011</v>
      </c>
      <c r="C892" s="15">
        <v>2011</v>
      </c>
      <c r="D892" s="15">
        <v>2011</v>
      </c>
      <c r="E892" s="15">
        <v>4</v>
      </c>
      <c r="F892" s="15">
        <v>0</v>
      </c>
      <c r="G892" s="15">
        <v>0</v>
      </c>
      <c r="H892" s="15" t="s">
        <v>568</v>
      </c>
      <c r="I892" s="15">
        <v>842</v>
      </c>
      <c r="J892" s="15" t="s">
        <v>593</v>
      </c>
      <c r="K892" s="15" t="s">
        <v>593</v>
      </c>
      <c r="L892" s="15">
        <v>276</v>
      </c>
      <c r="M892" s="15" t="s">
        <v>591</v>
      </c>
      <c r="N892" s="15" t="s">
        <v>592</v>
      </c>
      <c r="O892" s="15">
        <v>0</v>
      </c>
      <c r="P892" s="15" t="s">
        <v>177</v>
      </c>
      <c r="Q892" s="15" t="s">
        <v>514</v>
      </c>
      <c r="R892" s="15" t="s">
        <v>515</v>
      </c>
      <c r="S892" s="15" t="s">
        <v>516</v>
      </c>
      <c r="T892" s="15">
        <v>0</v>
      </c>
      <c r="U892" s="15" t="s">
        <v>517</v>
      </c>
      <c r="V892" s="15">
        <v>2523</v>
      </c>
      <c r="W892" s="15" t="s">
        <v>518</v>
      </c>
      <c r="X892" s="15">
        <v>8</v>
      </c>
      <c r="Y892" s="15" t="s">
        <v>519</v>
      </c>
      <c r="Z892" s="15">
        <v>1533000</v>
      </c>
      <c r="AA892" s="15">
        <v>-1</v>
      </c>
      <c r="AB892" s="15" t="s">
        <v>129</v>
      </c>
      <c r="AD892" s="15">
        <v>1533000</v>
      </c>
      <c r="AF892" s="15">
        <v>580526</v>
      </c>
      <c r="AG892" s="15">
        <v>580526</v>
      </c>
      <c r="AI892" s="15">
        <v>0</v>
      </c>
    </row>
    <row r="893" spans="1:35">
      <c r="A893" s="15" t="s">
        <v>509</v>
      </c>
      <c r="B893" s="15">
        <v>2011</v>
      </c>
      <c r="C893" s="15">
        <v>2011</v>
      </c>
      <c r="D893" s="15">
        <v>2011</v>
      </c>
      <c r="E893" s="15">
        <v>4</v>
      </c>
      <c r="F893" s="15">
        <v>0</v>
      </c>
      <c r="G893" s="15">
        <v>0</v>
      </c>
      <c r="H893" s="15" t="s">
        <v>568</v>
      </c>
      <c r="I893" s="15">
        <v>842</v>
      </c>
      <c r="J893" s="15" t="s">
        <v>593</v>
      </c>
      <c r="K893" s="15" t="s">
        <v>593</v>
      </c>
      <c r="L893" s="15">
        <v>702</v>
      </c>
      <c r="M893" s="15" t="s">
        <v>211</v>
      </c>
      <c r="N893" s="15" t="s">
        <v>563</v>
      </c>
      <c r="O893" s="15">
        <v>0</v>
      </c>
      <c r="P893" s="15" t="s">
        <v>177</v>
      </c>
      <c r="Q893" s="15" t="s">
        <v>514</v>
      </c>
      <c r="R893" s="15" t="s">
        <v>515</v>
      </c>
      <c r="S893" s="15" t="s">
        <v>516</v>
      </c>
      <c r="T893" s="15">
        <v>0</v>
      </c>
      <c r="U893" s="15" t="s">
        <v>517</v>
      </c>
      <c r="V893" s="15">
        <v>2523</v>
      </c>
      <c r="W893" s="15" t="s">
        <v>518</v>
      </c>
      <c r="X893" s="15">
        <v>8</v>
      </c>
      <c r="Y893" s="15" t="s">
        <v>519</v>
      </c>
      <c r="Z893" s="15">
        <v>1000</v>
      </c>
      <c r="AA893" s="15">
        <v>-1</v>
      </c>
      <c r="AB893" s="15" t="s">
        <v>129</v>
      </c>
      <c r="AD893" s="15">
        <v>1000</v>
      </c>
      <c r="AF893" s="15">
        <v>2601</v>
      </c>
      <c r="AG893" s="15">
        <v>2601</v>
      </c>
      <c r="AI893" s="15">
        <v>0</v>
      </c>
    </row>
    <row r="894" spans="1:35">
      <c r="A894" s="15" t="s">
        <v>509</v>
      </c>
      <c r="B894" s="15">
        <v>2011</v>
      </c>
      <c r="C894" s="15">
        <v>2011</v>
      </c>
      <c r="D894" s="15">
        <v>2011</v>
      </c>
      <c r="E894" s="15">
        <v>4</v>
      </c>
      <c r="F894" s="15">
        <v>0</v>
      </c>
      <c r="G894" s="15">
        <v>0</v>
      </c>
      <c r="H894" s="15" t="s">
        <v>568</v>
      </c>
      <c r="I894" s="15">
        <v>842</v>
      </c>
      <c r="J894" s="15" t="s">
        <v>593</v>
      </c>
      <c r="K894" s="15" t="s">
        <v>593</v>
      </c>
      <c r="L894" s="15">
        <v>757</v>
      </c>
      <c r="M894" s="15" t="s">
        <v>597</v>
      </c>
      <c r="N894" s="15" t="s">
        <v>598</v>
      </c>
      <c r="O894" s="15">
        <v>0</v>
      </c>
      <c r="P894" s="15" t="s">
        <v>177</v>
      </c>
      <c r="Q894" s="15" t="s">
        <v>514</v>
      </c>
      <c r="R894" s="15" t="s">
        <v>515</v>
      </c>
      <c r="S894" s="15" t="s">
        <v>516</v>
      </c>
      <c r="T894" s="15">
        <v>0</v>
      </c>
      <c r="U894" s="15" t="s">
        <v>517</v>
      </c>
      <c r="V894" s="15">
        <v>2523</v>
      </c>
      <c r="W894" s="15" t="s">
        <v>518</v>
      </c>
      <c r="X894" s="15">
        <v>8</v>
      </c>
      <c r="Y894" s="15" t="s">
        <v>519</v>
      </c>
      <c r="Z894" s="15">
        <v>1000</v>
      </c>
      <c r="AA894" s="15">
        <v>-1</v>
      </c>
      <c r="AB894" s="15" t="s">
        <v>129</v>
      </c>
      <c r="AD894" s="15">
        <v>1000</v>
      </c>
      <c r="AF894" s="15">
        <v>2875</v>
      </c>
      <c r="AG894" s="15">
        <v>2875</v>
      </c>
      <c r="AI894" s="15">
        <v>0</v>
      </c>
    </row>
    <row r="895" spans="1:35">
      <c r="A895" s="15" t="s">
        <v>509</v>
      </c>
      <c r="B895" s="15">
        <v>2011</v>
      </c>
      <c r="C895" s="15">
        <v>2011</v>
      </c>
      <c r="D895" s="15">
        <v>2011</v>
      </c>
      <c r="E895" s="15">
        <v>4</v>
      </c>
      <c r="F895" s="15">
        <v>0</v>
      </c>
      <c r="G895" s="15">
        <v>0</v>
      </c>
      <c r="H895" s="15" t="s">
        <v>568</v>
      </c>
      <c r="I895" s="15">
        <v>842</v>
      </c>
      <c r="J895" s="15" t="s">
        <v>593</v>
      </c>
      <c r="K895" s="15" t="s">
        <v>593</v>
      </c>
      <c r="L895" s="15">
        <v>784</v>
      </c>
      <c r="M895" s="15" t="s">
        <v>186</v>
      </c>
      <c r="N895" s="15" t="s">
        <v>618</v>
      </c>
      <c r="O895" s="15">
        <v>0</v>
      </c>
      <c r="P895" s="15" t="s">
        <v>177</v>
      </c>
      <c r="Q895" s="15" t="s">
        <v>514</v>
      </c>
      <c r="R895" s="15" t="s">
        <v>515</v>
      </c>
      <c r="S895" s="15" t="s">
        <v>516</v>
      </c>
      <c r="T895" s="15">
        <v>0</v>
      </c>
      <c r="U895" s="15" t="s">
        <v>517</v>
      </c>
      <c r="V895" s="15">
        <v>2523</v>
      </c>
      <c r="W895" s="15" t="s">
        <v>518</v>
      </c>
      <c r="X895" s="15">
        <v>8</v>
      </c>
      <c r="Y895" s="15" t="s">
        <v>519</v>
      </c>
      <c r="Z895" s="15">
        <v>1000</v>
      </c>
      <c r="AA895" s="15">
        <v>-1</v>
      </c>
      <c r="AB895" s="15" t="s">
        <v>129</v>
      </c>
      <c r="AD895" s="15">
        <v>1000</v>
      </c>
      <c r="AF895" s="15">
        <v>3301</v>
      </c>
      <c r="AG895" s="15">
        <v>3301</v>
      </c>
      <c r="AI895" s="15">
        <v>0</v>
      </c>
    </row>
    <row r="896" spans="1:35">
      <c r="A896" s="15" t="s">
        <v>509</v>
      </c>
      <c r="B896" s="15">
        <v>2011</v>
      </c>
      <c r="C896" s="15">
        <v>2011</v>
      </c>
      <c r="D896" s="15">
        <v>2011</v>
      </c>
      <c r="E896" s="15">
        <v>4</v>
      </c>
      <c r="F896" s="15">
        <v>0</v>
      </c>
      <c r="G896" s="15">
        <v>0</v>
      </c>
      <c r="H896" s="15" t="s">
        <v>568</v>
      </c>
      <c r="I896" s="15">
        <v>842</v>
      </c>
      <c r="J896" s="15" t="s">
        <v>593</v>
      </c>
      <c r="K896" s="15" t="s">
        <v>593</v>
      </c>
      <c r="L896" s="15">
        <v>124</v>
      </c>
      <c r="M896" s="15" t="s">
        <v>542</v>
      </c>
      <c r="N896" s="15" t="s">
        <v>543</v>
      </c>
      <c r="O896" s="15">
        <v>0</v>
      </c>
      <c r="P896" s="15" t="s">
        <v>177</v>
      </c>
      <c r="Q896" s="15" t="s">
        <v>514</v>
      </c>
      <c r="R896" s="15" t="s">
        <v>515</v>
      </c>
      <c r="S896" s="15" t="s">
        <v>516</v>
      </c>
      <c r="T896" s="15">
        <v>0</v>
      </c>
      <c r="U896" s="15" t="s">
        <v>517</v>
      </c>
      <c r="V896" s="15">
        <v>2523</v>
      </c>
      <c r="W896" s="15" t="s">
        <v>518</v>
      </c>
      <c r="X896" s="15">
        <v>8</v>
      </c>
      <c r="Y896" s="15" t="s">
        <v>519</v>
      </c>
      <c r="Z896" s="15">
        <v>3416184000</v>
      </c>
      <c r="AA896" s="15">
        <v>-1</v>
      </c>
      <c r="AB896" s="15" t="s">
        <v>129</v>
      </c>
      <c r="AD896" s="15">
        <v>3416184000</v>
      </c>
      <c r="AF896" s="15">
        <v>276331707</v>
      </c>
      <c r="AG896" s="15">
        <v>276331707</v>
      </c>
      <c r="AI896" s="15">
        <v>0</v>
      </c>
    </row>
    <row r="897" spans="1:35">
      <c r="A897" s="15" t="s">
        <v>509</v>
      </c>
      <c r="B897" s="15">
        <v>2011</v>
      </c>
      <c r="C897" s="15">
        <v>2011</v>
      </c>
      <c r="D897" s="15">
        <v>2011</v>
      </c>
      <c r="E897" s="15">
        <v>4</v>
      </c>
      <c r="F897" s="15">
        <v>0</v>
      </c>
      <c r="G897" s="15">
        <v>0</v>
      </c>
      <c r="H897" s="15" t="s">
        <v>568</v>
      </c>
      <c r="I897" s="15">
        <v>842</v>
      </c>
      <c r="J897" s="15" t="s">
        <v>593</v>
      </c>
      <c r="K897" s="15" t="s">
        <v>593</v>
      </c>
      <c r="L897" s="15">
        <v>156</v>
      </c>
      <c r="M897" s="15" t="s">
        <v>183</v>
      </c>
      <c r="N897" s="15" t="s">
        <v>562</v>
      </c>
      <c r="O897" s="15">
        <v>0</v>
      </c>
      <c r="P897" s="15" t="s">
        <v>177</v>
      </c>
      <c r="Q897" s="15" t="s">
        <v>514</v>
      </c>
      <c r="R897" s="15" t="s">
        <v>515</v>
      </c>
      <c r="S897" s="15" t="s">
        <v>516</v>
      </c>
      <c r="T897" s="15">
        <v>0</v>
      </c>
      <c r="U897" s="15" t="s">
        <v>517</v>
      </c>
      <c r="V897" s="15">
        <v>2523</v>
      </c>
      <c r="W897" s="15" t="s">
        <v>518</v>
      </c>
      <c r="X897" s="15">
        <v>8</v>
      </c>
      <c r="Y897" s="15" t="s">
        <v>519</v>
      </c>
      <c r="Z897" s="15">
        <v>577107000</v>
      </c>
      <c r="AA897" s="15">
        <v>-1</v>
      </c>
      <c r="AB897" s="15" t="s">
        <v>129</v>
      </c>
      <c r="AD897" s="15">
        <v>577107000</v>
      </c>
      <c r="AF897" s="15">
        <v>48476574</v>
      </c>
      <c r="AG897" s="15">
        <v>48476574</v>
      </c>
      <c r="AI897" s="15">
        <v>0</v>
      </c>
    </row>
    <row r="898" spans="1:35">
      <c r="A898" s="15" t="s">
        <v>509</v>
      </c>
      <c r="B898" s="15">
        <v>2011</v>
      </c>
      <c r="C898" s="15">
        <v>2011</v>
      </c>
      <c r="D898" s="15">
        <v>2011</v>
      </c>
      <c r="E898" s="15">
        <v>4</v>
      </c>
      <c r="F898" s="15">
        <v>0</v>
      </c>
      <c r="G898" s="15">
        <v>0</v>
      </c>
      <c r="H898" s="15" t="s">
        <v>568</v>
      </c>
      <c r="I898" s="15">
        <v>842</v>
      </c>
      <c r="J898" s="15" t="s">
        <v>593</v>
      </c>
      <c r="K898" s="15" t="s">
        <v>593</v>
      </c>
      <c r="L898" s="15">
        <v>0</v>
      </c>
      <c r="M898" s="15" t="s">
        <v>177</v>
      </c>
      <c r="N898" s="15" t="s">
        <v>514</v>
      </c>
      <c r="O898" s="15">
        <v>0</v>
      </c>
      <c r="P898" s="15" t="s">
        <v>177</v>
      </c>
      <c r="Q898" s="15" t="s">
        <v>514</v>
      </c>
      <c r="R898" s="15" t="s">
        <v>515</v>
      </c>
      <c r="S898" s="15" t="s">
        <v>516</v>
      </c>
      <c r="T898" s="15">
        <v>0</v>
      </c>
      <c r="U898" s="15" t="s">
        <v>517</v>
      </c>
      <c r="V898" s="15">
        <v>2523</v>
      </c>
      <c r="W898" s="15" t="s">
        <v>518</v>
      </c>
      <c r="X898" s="15">
        <v>8</v>
      </c>
      <c r="Y898" s="15" t="s">
        <v>519</v>
      </c>
      <c r="Z898" s="15">
        <v>6542357000</v>
      </c>
      <c r="AA898" s="15">
        <v>-1</v>
      </c>
      <c r="AB898" s="15" t="s">
        <v>129</v>
      </c>
      <c r="AD898" s="15">
        <v>6542357000</v>
      </c>
      <c r="AF898" s="15">
        <v>569822611</v>
      </c>
      <c r="AG898" s="15">
        <v>569822611</v>
      </c>
      <c r="AI898" s="15">
        <v>0</v>
      </c>
    </row>
    <row r="899" spans="1:35">
      <c r="A899" s="15" t="s">
        <v>594</v>
      </c>
      <c r="B899" s="15">
        <v>2012</v>
      </c>
      <c r="C899" s="15">
        <v>2012</v>
      </c>
      <c r="D899" s="15">
        <v>2012</v>
      </c>
      <c r="E899" s="15">
        <v>4</v>
      </c>
      <c r="F899" s="15">
        <v>0</v>
      </c>
      <c r="G899" s="15">
        <v>0</v>
      </c>
      <c r="H899" s="15" t="s">
        <v>510</v>
      </c>
      <c r="I899" s="15">
        <v>842</v>
      </c>
      <c r="J899" s="15" t="s">
        <v>593</v>
      </c>
      <c r="K899" s="15" t="s">
        <v>593</v>
      </c>
      <c r="L899" s="15">
        <v>566</v>
      </c>
      <c r="M899" s="15" t="s">
        <v>638</v>
      </c>
      <c r="N899" s="15" t="s">
        <v>639</v>
      </c>
      <c r="O899" s="15">
        <v>0</v>
      </c>
      <c r="P899" s="15" t="s">
        <v>177</v>
      </c>
      <c r="Q899" s="15" t="s">
        <v>514</v>
      </c>
      <c r="R899" s="15" t="s">
        <v>515</v>
      </c>
      <c r="S899" s="15" t="s">
        <v>516</v>
      </c>
      <c r="T899" s="15">
        <v>0</v>
      </c>
      <c r="U899" s="15" t="s">
        <v>517</v>
      </c>
      <c r="V899" s="15">
        <v>2523</v>
      </c>
      <c r="W899" s="15" t="s">
        <v>518</v>
      </c>
      <c r="X899" s="15">
        <v>8</v>
      </c>
      <c r="Y899" s="15" t="s">
        <v>519</v>
      </c>
      <c r="Z899" s="15">
        <v>40000</v>
      </c>
      <c r="AA899" s="15">
        <v>-1</v>
      </c>
      <c r="AB899" s="15" t="s">
        <v>129</v>
      </c>
      <c r="AD899" s="15">
        <v>40000</v>
      </c>
      <c r="AF899" s="15">
        <v>92814</v>
      </c>
      <c r="AH899" s="15">
        <v>92814</v>
      </c>
      <c r="AI899" s="15">
        <v>0</v>
      </c>
    </row>
    <row r="900" spans="1:35">
      <c r="A900" s="15" t="s">
        <v>594</v>
      </c>
      <c r="B900" s="15">
        <v>2012</v>
      </c>
      <c r="C900" s="15">
        <v>2012</v>
      </c>
      <c r="D900" s="15">
        <v>2012</v>
      </c>
      <c r="E900" s="15">
        <v>4</v>
      </c>
      <c r="F900" s="15">
        <v>0</v>
      </c>
      <c r="G900" s="15">
        <v>0</v>
      </c>
      <c r="H900" s="15" t="s">
        <v>510</v>
      </c>
      <c r="I900" s="15">
        <v>842</v>
      </c>
      <c r="J900" s="15" t="s">
        <v>593</v>
      </c>
      <c r="K900" s="15" t="s">
        <v>593</v>
      </c>
      <c r="L900" s="15">
        <v>60</v>
      </c>
      <c r="M900" s="15" t="s">
        <v>797</v>
      </c>
      <c r="N900" s="15" t="s">
        <v>798</v>
      </c>
      <c r="O900" s="15">
        <v>0</v>
      </c>
      <c r="P900" s="15" t="s">
        <v>177</v>
      </c>
      <c r="Q900" s="15" t="s">
        <v>514</v>
      </c>
      <c r="R900" s="15" t="s">
        <v>515</v>
      </c>
      <c r="S900" s="15" t="s">
        <v>516</v>
      </c>
      <c r="T900" s="15">
        <v>0</v>
      </c>
      <c r="U900" s="15" t="s">
        <v>517</v>
      </c>
      <c r="V900" s="15">
        <v>2523</v>
      </c>
      <c r="W900" s="15" t="s">
        <v>518</v>
      </c>
      <c r="X900" s="15">
        <v>8</v>
      </c>
      <c r="Y900" s="15" t="s">
        <v>519</v>
      </c>
      <c r="Z900" s="15">
        <v>168000</v>
      </c>
      <c r="AA900" s="15">
        <v>-1</v>
      </c>
      <c r="AB900" s="15" t="s">
        <v>129</v>
      </c>
      <c r="AD900" s="15">
        <v>168000</v>
      </c>
      <c r="AF900" s="15">
        <v>151170</v>
      </c>
      <c r="AH900" s="15">
        <v>151170</v>
      </c>
      <c r="AI900" s="15">
        <v>0</v>
      </c>
    </row>
    <row r="901" spans="1:35">
      <c r="A901" s="15" t="s">
        <v>594</v>
      </c>
      <c r="B901" s="15">
        <v>2012</v>
      </c>
      <c r="C901" s="15">
        <v>2012</v>
      </c>
      <c r="D901" s="15">
        <v>2012</v>
      </c>
      <c r="E901" s="15">
        <v>4</v>
      </c>
      <c r="F901" s="15">
        <v>0</v>
      </c>
      <c r="G901" s="15">
        <v>0</v>
      </c>
      <c r="H901" s="15" t="s">
        <v>510</v>
      </c>
      <c r="I901" s="15">
        <v>842</v>
      </c>
      <c r="J901" s="15" t="s">
        <v>593</v>
      </c>
      <c r="K901" s="15" t="s">
        <v>593</v>
      </c>
      <c r="L901" s="15">
        <v>332</v>
      </c>
      <c r="M901" s="15" t="s">
        <v>799</v>
      </c>
      <c r="N901" s="15" t="s">
        <v>800</v>
      </c>
      <c r="O901" s="15">
        <v>0</v>
      </c>
      <c r="P901" s="15" t="s">
        <v>177</v>
      </c>
      <c r="Q901" s="15" t="s">
        <v>514</v>
      </c>
      <c r="R901" s="15" t="s">
        <v>515</v>
      </c>
      <c r="S901" s="15" t="s">
        <v>516</v>
      </c>
      <c r="T901" s="15">
        <v>0</v>
      </c>
      <c r="U901" s="15" t="s">
        <v>517</v>
      </c>
      <c r="V901" s="15">
        <v>2523</v>
      </c>
      <c r="W901" s="15" t="s">
        <v>518</v>
      </c>
      <c r="X901" s="15">
        <v>8</v>
      </c>
      <c r="Y901" s="15" t="s">
        <v>519</v>
      </c>
      <c r="Z901" s="15">
        <v>32265000</v>
      </c>
      <c r="AA901" s="15">
        <v>-1</v>
      </c>
      <c r="AB901" s="15" t="s">
        <v>129</v>
      </c>
      <c r="AD901" s="15">
        <v>32265000</v>
      </c>
      <c r="AF901" s="15">
        <v>2691406</v>
      </c>
      <c r="AH901" s="15">
        <v>2691406</v>
      </c>
      <c r="AI901" s="15">
        <v>0</v>
      </c>
    </row>
    <row r="902" spans="1:35">
      <c r="A902" s="15" t="s">
        <v>594</v>
      </c>
      <c r="B902" s="15">
        <v>2012</v>
      </c>
      <c r="C902" s="15">
        <v>2012</v>
      </c>
      <c r="D902" s="15">
        <v>2012</v>
      </c>
      <c r="E902" s="15">
        <v>4</v>
      </c>
      <c r="F902" s="15">
        <v>0</v>
      </c>
      <c r="G902" s="15">
        <v>0</v>
      </c>
      <c r="H902" s="15" t="s">
        <v>510</v>
      </c>
      <c r="I902" s="15">
        <v>842</v>
      </c>
      <c r="J902" s="15" t="s">
        <v>593</v>
      </c>
      <c r="K902" s="15" t="s">
        <v>593</v>
      </c>
      <c r="L902" s="15">
        <v>328</v>
      </c>
      <c r="M902" s="15" t="s">
        <v>717</v>
      </c>
      <c r="N902" s="15" t="s">
        <v>718</v>
      </c>
      <c r="O902" s="15">
        <v>0</v>
      </c>
      <c r="P902" s="15" t="s">
        <v>177</v>
      </c>
      <c r="Q902" s="15" t="s">
        <v>514</v>
      </c>
      <c r="R902" s="15" t="s">
        <v>515</v>
      </c>
      <c r="S902" s="15" t="s">
        <v>516</v>
      </c>
      <c r="T902" s="15">
        <v>0</v>
      </c>
      <c r="U902" s="15" t="s">
        <v>517</v>
      </c>
      <c r="V902" s="15">
        <v>2523</v>
      </c>
      <c r="W902" s="15" t="s">
        <v>518</v>
      </c>
      <c r="X902" s="15">
        <v>8</v>
      </c>
      <c r="Y902" s="15" t="s">
        <v>519</v>
      </c>
      <c r="Z902" s="15">
        <v>827000</v>
      </c>
      <c r="AA902" s="15">
        <v>-1</v>
      </c>
      <c r="AB902" s="15" t="s">
        <v>129</v>
      </c>
      <c r="AD902" s="15">
        <v>827000</v>
      </c>
      <c r="AF902" s="15">
        <v>335237</v>
      </c>
      <c r="AH902" s="15">
        <v>335237</v>
      </c>
      <c r="AI902" s="15">
        <v>0</v>
      </c>
    </row>
    <row r="903" spans="1:35">
      <c r="A903" s="15" t="s">
        <v>594</v>
      </c>
      <c r="B903" s="15">
        <v>2012</v>
      </c>
      <c r="C903" s="15">
        <v>2012</v>
      </c>
      <c r="D903" s="15">
        <v>2012</v>
      </c>
      <c r="E903" s="15">
        <v>4</v>
      </c>
      <c r="F903" s="15">
        <v>0</v>
      </c>
      <c r="G903" s="15">
        <v>0</v>
      </c>
      <c r="H903" s="15" t="s">
        <v>510</v>
      </c>
      <c r="I903" s="15">
        <v>842</v>
      </c>
      <c r="J903" s="15" t="s">
        <v>593</v>
      </c>
      <c r="K903" s="15" t="s">
        <v>593</v>
      </c>
      <c r="L903" s="15">
        <v>531</v>
      </c>
      <c r="M903" s="15" t="s">
        <v>624</v>
      </c>
      <c r="N903" s="15" t="s">
        <v>625</v>
      </c>
      <c r="O903" s="15">
        <v>0</v>
      </c>
      <c r="P903" s="15" t="s">
        <v>177</v>
      </c>
      <c r="Q903" s="15" t="s">
        <v>514</v>
      </c>
      <c r="R903" s="15" t="s">
        <v>515</v>
      </c>
      <c r="S903" s="15" t="s">
        <v>516</v>
      </c>
      <c r="T903" s="15">
        <v>0</v>
      </c>
      <c r="U903" s="15" t="s">
        <v>517</v>
      </c>
      <c r="V903" s="15">
        <v>2523</v>
      </c>
      <c r="W903" s="15" t="s">
        <v>518</v>
      </c>
      <c r="X903" s="15">
        <v>8</v>
      </c>
      <c r="Y903" s="15" t="s">
        <v>519</v>
      </c>
      <c r="Z903" s="15">
        <v>9466000</v>
      </c>
      <c r="AA903" s="15">
        <v>-1</v>
      </c>
      <c r="AB903" s="15" t="s">
        <v>129</v>
      </c>
      <c r="AD903" s="15">
        <v>9466000</v>
      </c>
      <c r="AF903" s="15">
        <v>1214730</v>
      </c>
      <c r="AH903" s="15">
        <v>1214730</v>
      </c>
      <c r="AI903" s="15">
        <v>0</v>
      </c>
    </row>
    <row r="904" spans="1:35">
      <c r="A904" s="15" t="s">
        <v>594</v>
      </c>
      <c r="B904" s="15">
        <v>2012</v>
      </c>
      <c r="C904" s="15">
        <v>2012</v>
      </c>
      <c r="D904" s="15">
        <v>2012</v>
      </c>
      <c r="E904" s="15">
        <v>4</v>
      </c>
      <c r="F904" s="15">
        <v>0</v>
      </c>
      <c r="G904" s="15">
        <v>0</v>
      </c>
      <c r="H904" s="15" t="s">
        <v>510</v>
      </c>
      <c r="I904" s="15">
        <v>842</v>
      </c>
      <c r="J904" s="15" t="s">
        <v>593</v>
      </c>
      <c r="K904" s="15" t="s">
        <v>593</v>
      </c>
      <c r="L904" s="15">
        <v>534</v>
      </c>
      <c r="M904" s="15" t="s">
        <v>807</v>
      </c>
      <c r="N904" s="15" t="s">
        <v>808</v>
      </c>
      <c r="O904" s="15">
        <v>0</v>
      </c>
      <c r="P904" s="15" t="s">
        <v>177</v>
      </c>
      <c r="Q904" s="15" t="s">
        <v>514</v>
      </c>
      <c r="R904" s="15" t="s">
        <v>515</v>
      </c>
      <c r="S904" s="15" t="s">
        <v>516</v>
      </c>
      <c r="T904" s="15">
        <v>0</v>
      </c>
      <c r="U904" s="15" t="s">
        <v>517</v>
      </c>
      <c r="V904" s="15">
        <v>2523</v>
      </c>
      <c r="W904" s="15" t="s">
        <v>518</v>
      </c>
      <c r="X904" s="15">
        <v>8</v>
      </c>
      <c r="Y904" s="15" t="s">
        <v>519</v>
      </c>
      <c r="Z904" s="15">
        <v>3639000</v>
      </c>
      <c r="AA904" s="15">
        <v>-1</v>
      </c>
      <c r="AB904" s="15" t="s">
        <v>129</v>
      </c>
      <c r="AD904" s="15">
        <v>3639000</v>
      </c>
      <c r="AF904" s="15">
        <v>530999</v>
      </c>
      <c r="AH904" s="15">
        <v>530999</v>
      </c>
      <c r="AI904" s="15">
        <v>0</v>
      </c>
    </row>
    <row r="905" spans="1:35">
      <c r="A905" s="15" t="s">
        <v>594</v>
      </c>
      <c r="B905" s="15">
        <v>2012</v>
      </c>
      <c r="C905" s="15">
        <v>2012</v>
      </c>
      <c r="D905" s="15">
        <v>2012</v>
      </c>
      <c r="E905" s="15">
        <v>4</v>
      </c>
      <c r="F905" s="15">
        <v>0</v>
      </c>
      <c r="G905" s="15">
        <v>0</v>
      </c>
      <c r="H905" s="15" t="s">
        <v>510</v>
      </c>
      <c r="I905" s="15">
        <v>842</v>
      </c>
      <c r="J905" s="15" t="s">
        <v>593</v>
      </c>
      <c r="K905" s="15" t="s">
        <v>593</v>
      </c>
      <c r="L905" s="15">
        <v>84</v>
      </c>
      <c r="M905" s="15" t="s">
        <v>805</v>
      </c>
      <c r="N905" s="15" t="s">
        <v>806</v>
      </c>
      <c r="O905" s="15">
        <v>0</v>
      </c>
      <c r="P905" s="15" t="s">
        <v>177</v>
      </c>
      <c r="Q905" s="15" t="s">
        <v>514</v>
      </c>
      <c r="R905" s="15" t="s">
        <v>515</v>
      </c>
      <c r="S905" s="15" t="s">
        <v>516</v>
      </c>
      <c r="T905" s="15">
        <v>0</v>
      </c>
      <c r="U905" s="15" t="s">
        <v>517</v>
      </c>
      <c r="V905" s="15">
        <v>2523</v>
      </c>
      <c r="W905" s="15" t="s">
        <v>518</v>
      </c>
      <c r="X905" s="15">
        <v>8</v>
      </c>
      <c r="Y905" s="15" t="s">
        <v>519</v>
      </c>
      <c r="Z905" s="15">
        <v>1631000</v>
      </c>
      <c r="AA905" s="15">
        <v>-1</v>
      </c>
      <c r="AB905" s="15" t="s">
        <v>129</v>
      </c>
      <c r="AD905" s="15">
        <v>1631000</v>
      </c>
      <c r="AF905" s="15">
        <v>482276</v>
      </c>
      <c r="AH905" s="15">
        <v>482276</v>
      </c>
      <c r="AI905" s="15">
        <v>0</v>
      </c>
    </row>
    <row r="906" spans="1:35">
      <c r="A906" s="15" t="s">
        <v>594</v>
      </c>
      <c r="B906" s="15">
        <v>2012</v>
      </c>
      <c r="C906" s="15">
        <v>2012</v>
      </c>
      <c r="D906" s="15">
        <v>2012</v>
      </c>
      <c r="E906" s="15">
        <v>4</v>
      </c>
      <c r="F906" s="15">
        <v>0</v>
      </c>
      <c r="G906" s="15">
        <v>0</v>
      </c>
      <c r="H906" s="15" t="s">
        <v>510</v>
      </c>
      <c r="I906" s="15">
        <v>842</v>
      </c>
      <c r="J906" s="15" t="s">
        <v>593</v>
      </c>
      <c r="K906" s="15" t="s">
        <v>593</v>
      </c>
      <c r="L906" s="15">
        <v>662</v>
      </c>
      <c r="M906" s="15" t="s">
        <v>803</v>
      </c>
      <c r="N906" s="15" t="s">
        <v>804</v>
      </c>
      <c r="O906" s="15">
        <v>0</v>
      </c>
      <c r="P906" s="15" t="s">
        <v>177</v>
      </c>
      <c r="Q906" s="15" t="s">
        <v>514</v>
      </c>
      <c r="R906" s="15" t="s">
        <v>515</v>
      </c>
      <c r="S906" s="15" t="s">
        <v>516</v>
      </c>
      <c r="T906" s="15">
        <v>0</v>
      </c>
      <c r="U906" s="15" t="s">
        <v>517</v>
      </c>
      <c r="V906" s="15">
        <v>2523</v>
      </c>
      <c r="W906" s="15" t="s">
        <v>518</v>
      </c>
      <c r="X906" s="15">
        <v>8</v>
      </c>
      <c r="Y906" s="15" t="s">
        <v>519</v>
      </c>
      <c r="Z906" s="15">
        <v>18000</v>
      </c>
      <c r="AA906" s="15">
        <v>-1</v>
      </c>
      <c r="AB906" s="15" t="s">
        <v>129</v>
      </c>
      <c r="AD906" s="15">
        <v>18000</v>
      </c>
      <c r="AF906" s="15">
        <v>10985</v>
      </c>
      <c r="AH906" s="15">
        <v>10985</v>
      </c>
      <c r="AI906" s="15">
        <v>0</v>
      </c>
    </row>
    <row r="907" spans="1:35">
      <c r="A907" s="15" t="s">
        <v>594</v>
      </c>
      <c r="B907" s="15">
        <v>2012</v>
      </c>
      <c r="C907" s="15">
        <v>2012</v>
      </c>
      <c r="D907" s="15">
        <v>2012</v>
      </c>
      <c r="E907" s="15">
        <v>4</v>
      </c>
      <c r="F907" s="15">
        <v>0</v>
      </c>
      <c r="G907" s="15">
        <v>0</v>
      </c>
      <c r="H907" s="15" t="s">
        <v>510</v>
      </c>
      <c r="I907" s="15">
        <v>842</v>
      </c>
      <c r="J907" s="15" t="s">
        <v>593</v>
      </c>
      <c r="K907" s="15" t="s">
        <v>593</v>
      </c>
      <c r="L907" s="15">
        <v>300</v>
      </c>
      <c r="M907" s="15" t="s">
        <v>680</v>
      </c>
      <c r="N907" s="15" t="s">
        <v>681</v>
      </c>
      <c r="O907" s="15">
        <v>0</v>
      </c>
      <c r="P907" s="15" t="s">
        <v>177</v>
      </c>
      <c r="Q907" s="15" t="s">
        <v>514</v>
      </c>
      <c r="R907" s="15" t="s">
        <v>515</v>
      </c>
      <c r="S907" s="15" t="s">
        <v>516</v>
      </c>
      <c r="T907" s="15">
        <v>0</v>
      </c>
      <c r="U907" s="15" t="s">
        <v>517</v>
      </c>
      <c r="V907" s="15">
        <v>2523</v>
      </c>
      <c r="W907" s="15" t="s">
        <v>518</v>
      </c>
      <c r="X907" s="15">
        <v>8</v>
      </c>
      <c r="Y907" s="15" t="s">
        <v>519</v>
      </c>
      <c r="Z907" s="15">
        <v>4815000</v>
      </c>
      <c r="AA907" s="15">
        <v>-1</v>
      </c>
      <c r="AB907" s="15" t="s">
        <v>129</v>
      </c>
      <c r="AD907" s="15">
        <v>4815000</v>
      </c>
      <c r="AF907" s="15">
        <v>216255</v>
      </c>
      <c r="AH907" s="15">
        <v>216255</v>
      </c>
      <c r="AI907" s="15">
        <v>0</v>
      </c>
    </row>
    <row r="908" spans="1:35">
      <c r="A908" s="15" t="s">
        <v>594</v>
      </c>
      <c r="B908" s="15">
        <v>2012</v>
      </c>
      <c r="C908" s="15">
        <v>2012</v>
      </c>
      <c r="D908" s="15">
        <v>2012</v>
      </c>
      <c r="E908" s="15">
        <v>4</v>
      </c>
      <c r="F908" s="15">
        <v>0</v>
      </c>
      <c r="G908" s="15">
        <v>0</v>
      </c>
      <c r="H908" s="15" t="s">
        <v>510</v>
      </c>
      <c r="I908" s="15">
        <v>842</v>
      </c>
      <c r="J908" s="15" t="s">
        <v>593</v>
      </c>
      <c r="K908" s="15" t="s">
        <v>593</v>
      </c>
      <c r="L908" s="15">
        <v>28</v>
      </c>
      <c r="M908" s="15" t="s">
        <v>801</v>
      </c>
      <c r="N908" s="15" t="s">
        <v>802</v>
      </c>
      <c r="O908" s="15">
        <v>0</v>
      </c>
      <c r="P908" s="15" t="s">
        <v>177</v>
      </c>
      <c r="Q908" s="15" t="s">
        <v>514</v>
      </c>
      <c r="R908" s="15" t="s">
        <v>515</v>
      </c>
      <c r="S908" s="15" t="s">
        <v>516</v>
      </c>
      <c r="T908" s="15">
        <v>0</v>
      </c>
      <c r="U908" s="15" t="s">
        <v>517</v>
      </c>
      <c r="V908" s="15">
        <v>2523</v>
      </c>
      <c r="W908" s="15" t="s">
        <v>518</v>
      </c>
      <c r="X908" s="15">
        <v>8</v>
      </c>
      <c r="Y908" s="15" t="s">
        <v>519</v>
      </c>
      <c r="Z908" s="15">
        <v>23000</v>
      </c>
      <c r="AA908" s="15">
        <v>-1</v>
      </c>
      <c r="AB908" s="15" t="s">
        <v>129</v>
      </c>
      <c r="AD908" s="15">
        <v>23000</v>
      </c>
      <c r="AF908" s="15">
        <v>8260</v>
      </c>
      <c r="AH908" s="15">
        <v>8260</v>
      </c>
      <c r="AI908" s="15">
        <v>0</v>
      </c>
    </row>
    <row r="909" spans="1:35">
      <c r="A909" s="15" t="s">
        <v>594</v>
      </c>
      <c r="B909" s="15">
        <v>2012</v>
      </c>
      <c r="C909" s="15">
        <v>2012</v>
      </c>
      <c r="D909" s="15">
        <v>2012</v>
      </c>
      <c r="E909" s="15">
        <v>4</v>
      </c>
      <c r="F909" s="15">
        <v>0</v>
      </c>
      <c r="G909" s="15">
        <v>0</v>
      </c>
      <c r="H909" s="15" t="s">
        <v>510</v>
      </c>
      <c r="I909" s="15">
        <v>842</v>
      </c>
      <c r="J909" s="15" t="s">
        <v>593</v>
      </c>
      <c r="K909" s="15" t="s">
        <v>593</v>
      </c>
      <c r="L909" s="15">
        <v>740</v>
      </c>
      <c r="M909" s="15" t="s">
        <v>709</v>
      </c>
      <c r="N909" s="15" t="s">
        <v>710</v>
      </c>
      <c r="O909" s="15">
        <v>0</v>
      </c>
      <c r="P909" s="15" t="s">
        <v>177</v>
      </c>
      <c r="Q909" s="15" t="s">
        <v>514</v>
      </c>
      <c r="R909" s="15" t="s">
        <v>515</v>
      </c>
      <c r="S909" s="15" t="s">
        <v>516</v>
      </c>
      <c r="T909" s="15">
        <v>0</v>
      </c>
      <c r="U909" s="15" t="s">
        <v>517</v>
      </c>
      <c r="V909" s="15">
        <v>2523</v>
      </c>
      <c r="W909" s="15" t="s">
        <v>518</v>
      </c>
      <c r="X909" s="15">
        <v>8</v>
      </c>
      <c r="Y909" s="15" t="s">
        <v>519</v>
      </c>
      <c r="Z909" s="15">
        <v>51000</v>
      </c>
      <c r="AA909" s="15">
        <v>-1</v>
      </c>
      <c r="AB909" s="15" t="s">
        <v>129</v>
      </c>
      <c r="AD909" s="15">
        <v>51000</v>
      </c>
      <c r="AF909" s="15">
        <v>44303</v>
      </c>
      <c r="AH909" s="15">
        <v>44303</v>
      </c>
      <c r="AI909" s="15">
        <v>0</v>
      </c>
    </row>
    <row r="910" spans="1:35">
      <c r="A910" s="15" t="s">
        <v>594</v>
      </c>
      <c r="B910" s="15">
        <v>2012</v>
      </c>
      <c r="C910" s="15">
        <v>2012</v>
      </c>
      <c r="D910" s="15">
        <v>2012</v>
      </c>
      <c r="E910" s="15">
        <v>4</v>
      </c>
      <c r="F910" s="15">
        <v>0</v>
      </c>
      <c r="G910" s="15">
        <v>0</v>
      </c>
      <c r="H910" s="15" t="s">
        <v>510</v>
      </c>
      <c r="I910" s="15">
        <v>842</v>
      </c>
      <c r="J910" s="15" t="s">
        <v>593</v>
      </c>
      <c r="K910" s="15" t="s">
        <v>593</v>
      </c>
      <c r="L910" s="15">
        <v>24</v>
      </c>
      <c r="M910" s="15" t="s">
        <v>753</v>
      </c>
      <c r="N910" s="15" t="s">
        <v>754</v>
      </c>
      <c r="O910" s="15">
        <v>0</v>
      </c>
      <c r="P910" s="15" t="s">
        <v>177</v>
      </c>
      <c r="Q910" s="15" t="s">
        <v>514</v>
      </c>
      <c r="R910" s="15" t="s">
        <v>515</v>
      </c>
      <c r="S910" s="15" t="s">
        <v>516</v>
      </c>
      <c r="T910" s="15">
        <v>0</v>
      </c>
      <c r="U910" s="15" t="s">
        <v>517</v>
      </c>
      <c r="V910" s="15">
        <v>2523</v>
      </c>
      <c r="W910" s="15" t="s">
        <v>518</v>
      </c>
      <c r="X910" s="15">
        <v>8</v>
      </c>
      <c r="Y910" s="15" t="s">
        <v>519</v>
      </c>
      <c r="Z910" s="15">
        <v>384000</v>
      </c>
      <c r="AA910" s="15">
        <v>-1</v>
      </c>
      <c r="AB910" s="15" t="s">
        <v>129</v>
      </c>
      <c r="AD910" s="15">
        <v>384000</v>
      </c>
      <c r="AF910" s="15">
        <v>283580</v>
      </c>
      <c r="AH910" s="15">
        <v>283580</v>
      </c>
      <c r="AI910" s="15">
        <v>0</v>
      </c>
    </row>
    <row r="911" spans="1:35">
      <c r="A911" s="15" t="s">
        <v>594</v>
      </c>
      <c r="B911" s="15">
        <v>2012</v>
      </c>
      <c r="C911" s="15">
        <v>2012</v>
      </c>
      <c r="D911" s="15">
        <v>2012</v>
      </c>
      <c r="E911" s="15">
        <v>4</v>
      </c>
      <c r="F911" s="15">
        <v>0</v>
      </c>
      <c r="G911" s="15">
        <v>0</v>
      </c>
      <c r="H911" s="15" t="s">
        <v>510</v>
      </c>
      <c r="I911" s="15">
        <v>842</v>
      </c>
      <c r="J911" s="15" t="s">
        <v>593</v>
      </c>
      <c r="K911" s="15" t="s">
        <v>593</v>
      </c>
      <c r="L911" s="15">
        <v>512</v>
      </c>
      <c r="M911" s="15" t="s">
        <v>699</v>
      </c>
      <c r="N911" s="15" t="s">
        <v>700</v>
      </c>
      <c r="O911" s="15">
        <v>0</v>
      </c>
      <c r="P911" s="15" t="s">
        <v>177</v>
      </c>
      <c r="Q911" s="15" t="s">
        <v>514</v>
      </c>
      <c r="R911" s="15" t="s">
        <v>515</v>
      </c>
      <c r="S911" s="15" t="s">
        <v>516</v>
      </c>
      <c r="T911" s="15">
        <v>0</v>
      </c>
      <c r="U911" s="15" t="s">
        <v>517</v>
      </c>
      <c r="V911" s="15">
        <v>2523</v>
      </c>
      <c r="W911" s="15" t="s">
        <v>518</v>
      </c>
      <c r="X911" s="15">
        <v>8</v>
      </c>
      <c r="Y911" s="15" t="s">
        <v>519</v>
      </c>
      <c r="Z911" s="15">
        <v>17000</v>
      </c>
      <c r="AA911" s="15">
        <v>-1</v>
      </c>
      <c r="AB911" s="15" t="s">
        <v>129</v>
      </c>
      <c r="AD911" s="15">
        <v>17000</v>
      </c>
      <c r="AF911" s="15">
        <v>12560</v>
      </c>
      <c r="AH911" s="15">
        <v>12560</v>
      </c>
      <c r="AI911" s="15">
        <v>0</v>
      </c>
    </row>
    <row r="912" spans="1:35">
      <c r="A912" s="15" t="s">
        <v>594</v>
      </c>
      <c r="B912" s="15">
        <v>2012</v>
      </c>
      <c r="C912" s="15">
        <v>2012</v>
      </c>
      <c r="D912" s="15">
        <v>2012</v>
      </c>
      <c r="E912" s="15">
        <v>4</v>
      </c>
      <c r="F912" s="15">
        <v>0</v>
      </c>
      <c r="G912" s="15">
        <v>0</v>
      </c>
      <c r="H912" s="15" t="s">
        <v>510</v>
      </c>
      <c r="I912" s="15">
        <v>842</v>
      </c>
      <c r="J912" s="15" t="s">
        <v>593</v>
      </c>
      <c r="K912" s="15" t="s">
        <v>593</v>
      </c>
      <c r="L912" s="15">
        <v>796</v>
      </c>
      <c r="M912" s="15" t="s">
        <v>811</v>
      </c>
      <c r="N912" s="15" t="s">
        <v>812</v>
      </c>
      <c r="O912" s="15">
        <v>0</v>
      </c>
      <c r="P912" s="15" t="s">
        <v>177</v>
      </c>
      <c r="Q912" s="15" t="s">
        <v>514</v>
      </c>
      <c r="R912" s="15" t="s">
        <v>515</v>
      </c>
      <c r="S912" s="15" t="s">
        <v>516</v>
      </c>
      <c r="T912" s="15">
        <v>0</v>
      </c>
      <c r="U912" s="15" t="s">
        <v>517</v>
      </c>
      <c r="V912" s="15">
        <v>2523</v>
      </c>
      <c r="W912" s="15" t="s">
        <v>518</v>
      </c>
      <c r="X912" s="15">
        <v>8</v>
      </c>
      <c r="Y912" s="15" t="s">
        <v>519</v>
      </c>
      <c r="Z912" s="15">
        <v>7489000</v>
      </c>
      <c r="AA912" s="15">
        <v>-1</v>
      </c>
      <c r="AB912" s="15" t="s">
        <v>129</v>
      </c>
      <c r="AD912" s="15">
        <v>7489000</v>
      </c>
      <c r="AF912" s="15">
        <v>671405</v>
      </c>
      <c r="AH912" s="15">
        <v>671405</v>
      </c>
      <c r="AI912" s="15">
        <v>0</v>
      </c>
    </row>
    <row r="913" spans="1:35">
      <c r="A913" s="15" t="s">
        <v>594</v>
      </c>
      <c r="B913" s="15">
        <v>2012</v>
      </c>
      <c r="C913" s="15">
        <v>2012</v>
      </c>
      <c r="D913" s="15">
        <v>2012</v>
      </c>
      <c r="E913" s="15">
        <v>4</v>
      </c>
      <c r="F913" s="15">
        <v>0</v>
      </c>
      <c r="G913" s="15">
        <v>0</v>
      </c>
      <c r="H913" s="15" t="s">
        <v>510</v>
      </c>
      <c r="I913" s="15">
        <v>842</v>
      </c>
      <c r="J913" s="15" t="s">
        <v>593</v>
      </c>
      <c r="K913" s="15" t="s">
        <v>593</v>
      </c>
      <c r="L913" s="15">
        <v>288</v>
      </c>
      <c r="M913" s="15" t="s">
        <v>544</v>
      </c>
      <c r="N913" s="15" t="s">
        <v>545</v>
      </c>
      <c r="O913" s="15">
        <v>0</v>
      </c>
      <c r="P913" s="15" t="s">
        <v>177</v>
      </c>
      <c r="Q913" s="15" t="s">
        <v>514</v>
      </c>
      <c r="R913" s="15" t="s">
        <v>515</v>
      </c>
      <c r="S913" s="15" t="s">
        <v>516</v>
      </c>
      <c r="T913" s="15">
        <v>0</v>
      </c>
      <c r="U913" s="15" t="s">
        <v>517</v>
      </c>
      <c r="V913" s="15">
        <v>2523</v>
      </c>
      <c r="W913" s="15" t="s">
        <v>518</v>
      </c>
      <c r="X913" s="15">
        <v>8</v>
      </c>
      <c r="Y913" s="15" t="s">
        <v>519</v>
      </c>
      <c r="Z913" s="15">
        <v>87000</v>
      </c>
      <c r="AA913" s="15">
        <v>-1</v>
      </c>
      <c r="AB913" s="15" t="s">
        <v>129</v>
      </c>
      <c r="AD913" s="15">
        <v>87000</v>
      </c>
      <c r="AF913" s="15">
        <v>45628</v>
      </c>
      <c r="AH913" s="15">
        <v>45628</v>
      </c>
      <c r="AI913" s="15">
        <v>0</v>
      </c>
    </row>
    <row r="914" spans="1:35">
      <c r="A914" s="15" t="s">
        <v>594</v>
      </c>
      <c r="B914" s="15">
        <v>2012</v>
      </c>
      <c r="C914" s="15">
        <v>2012</v>
      </c>
      <c r="D914" s="15">
        <v>2012</v>
      </c>
      <c r="E914" s="15">
        <v>4</v>
      </c>
      <c r="F914" s="15">
        <v>0</v>
      </c>
      <c r="G914" s="15">
        <v>0</v>
      </c>
      <c r="H914" s="15" t="s">
        <v>510</v>
      </c>
      <c r="I914" s="15">
        <v>842</v>
      </c>
      <c r="J914" s="15" t="s">
        <v>593</v>
      </c>
      <c r="K914" s="15" t="s">
        <v>593</v>
      </c>
      <c r="L914" s="15">
        <v>92</v>
      </c>
      <c r="M914" s="15" t="s">
        <v>809</v>
      </c>
      <c r="N914" s="15" t="s">
        <v>810</v>
      </c>
      <c r="O914" s="15">
        <v>0</v>
      </c>
      <c r="P914" s="15" t="s">
        <v>177</v>
      </c>
      <c r="Q914" s="15" t="s">
        <v>514</v>
      </c>
      <c r="R914" s="15" t="s">
        <v>515</v>
      </c>
      <c r="S914" s="15" t="s">
        <v>516</v>
      </c>
      <c r="T914" s="15">
        <v>0</v>
      </c>
      <c r="U914" s="15" t="s">
        <v>517</v>
      </c>
      <c r="V914" s="15">
        <v>2523</v>
      </c>
      <c r="W914" s="15" t="s">
        <v>518</v>
      </c>
      <c r="X914" s="15">
        <v>8</v>
      </c>
      <c r="Y914" s="15" t="s">
        <v>519</v>
      </c>
      <c r="Z914" s="15">
        <v>16087000</v>
      </c>
      <c r="AA914" s="15">
        <v>-1</v>
      </c>
      <c r="AB914" s="15" t="s">
        <v>129</v>
      </c>
      <c r="AD914" s="15">
        <v>16087000</v>
      </c>
      <c r="AF914" s="15">
        <v>1710922</v>
      </c>
      <c r="AH914" s="15">
        <v>1710922</v>
      </c>
      <c r="AI914" s="15">
        <v>0</v>
      </c>
    </row>
    <row r="915" spans="1:35">
      <c r="A915" s="15" t="s">
        <v>594</v>
      </c>
      <c r="B915" s="15">
        <v>2012</v>
      </c>
      <c r="C915" s="15">
        <v>2012</v>
      </c>
      <c r="D915" s="15">
        <v>2012</v>
      </c>
      <c r="E915" s="15">
        <v>4</v>
      </c>
      <c r="F915" s="15">
        <v>0</v>
      </c>
      <c r="G915" s="15">
        <v>0</v>
      </c>
      <c r="H915" s="15" t="s">
        <v>510</v>
      </c>
      <c r="I915" s="15">
        <v>842</v>
      </c>
      <c r="J915" s="15" t="s">
        <v>593</v>
      </c>
      <c r="K915" s="15" t="s">
        <v>593</v>
      </c>
      <c r="L915" s="15">
        <v>642</v>
      </c>
      <c r="M915" s="15" t="s">
        <v>682</v>
      </c>
      <c r="N915" s="15" t="s">
        <v>683</v>
      </c>
      <c r="O915" s="15">
        <v>0</v>
      </c>
      <c r="P915" s="15" t="s">
        <v>177</v>
      </c>
      <c r="Q915" s="15" t="s">
        <v>514</v>
      </c>
      <c r="R915" s="15" t="s">
        <v>515</v>
      </c>
      <c r="S915" s="15" t="s">
        <v>516</v>
      </c>
      <c r="T915" s="15">
        <v>0</v>
      </c>
      <c r="U915" s="15" t="s">
        <v>517</v>
      </c>
      <c r="V915" s="15">
        <v>2523</v>
      </c>
      <c r="W915" s="15" t="s">
        <v>518</v>
      </c>
      <c r="X915" s="15">
        <v>8</v>
      </c>
      <c r="Y915" s="15" t="s">
        <v>519</v>
      </c>
      <c r="Z915" s="15">
        <v>89000</v>
      </c>
      <c r="AA915" s="15">
        <v>-1</v>
      </c>
      <c r="AB915" s="15" t="s">
        <v>129</v>
      </c>
      <c r="AD915" s="15">
        <v>89000</v>
      </c>
      <c r="AF915" s="15">
        <v>37786</v>
      </c>
      <c r="AH915" s="15">
        <v>37786</v>
      </c>
      <c r="AI915" s="15">
        <v>0</v>
      </c>
    </row>
    <row r="916" spans="1:35">
      <c r="A916" s="15" t="s">
        <v>594</v>
      </c>
      <c r="B916" s="15">
        <v>2012</v>
      </c>
      <c r="C916" s="15">
        <v>2012</v>
      </c>
      <c r="D916" s="15">
        <v>2012</v>
      </c>
      <c r="E916" s="15">
        <v>4</v>
      </c>
      <c r="F916" s="15">
        <v>0</v>
      </c>
      <c r="G916" s="15">
        <v>0</v>
      </c>
      <c r="H916" s="15" t="s">
        <v>510</v>
      </c>
      <c r="I916" s="15">
        <v>842</v>
      </c>
      <c r="J916" s="15" t="s">
        <v>593</v>
      </c>
      <c r="K916" s="15" t="s">
        <v>593</v>
      </c>
      <c r="L916" s="15">
        <v>659</v>
      </c>
      <c r="M916" s="15" t="s">
        <v>813</v>
      </c>
      <c r="N916" s="15" t="s">
        <v>814</v>
      </c>
      <c r="O916" s="15">
        <v>0</v>
      </c>
      <c r="P916" s="15" t="s">
        <v>177</v>
      </c>
      <c r="Q916" s="15" t="s">
        <v>514</v>
      </c>
      <c r="R916" s="15" t="s">
        <v>515</v>
      </c>
      <c r="S916" s="15" t="s">
        <v>516</v>
      </c>
      <c r="T916" s="15">
        <v>0</v>
      </c>
      <c r="U916" s="15" t="s">
        <v>517</v>
      </c>
      <c r="V916" s="15">
        <v>2523</v>
      </c>
      <c r="W916" s="15" t="s">
        <v>518</v>
      </c>
      <c r="X916" s="15">
        <v>8</v>
      </c>
      <c r="Y916" s="15" t="s">
        <v>519</v>
      </c>
      <c r="Z916" s="15">
        <v>21000</v>
      </c>
      <c r="AA916" s="15">
        <v>-1</v>
      </c>
      <c r="AB916" s="15" t="s">
        <v>129</v>
      </c>
      <c r="AD916" s="15">
        <v>21000</v>
      </c>
      <c r="AF916" s="15">
        <v>22580</v>
      </c>
      <c r="AH916" s="15">
        <v>22580</v>
      </c>
      <c r="AI916" s="15">
        <v>0</v>
      </c>
    </row>
    <row r="917" spans="1:35">
      <c r="A917" s="15" t="s">
        <v>594</v>
      </c>
      <c r="B917" s="15">
        <v>2012</v>
      </c>
      <c r="C917" s="15">
        <v>2012</v>
      </c>
      <c r="D917" s="15">
        <v>2012</v>
      </c>
      <c r="E917" s="15">
        <v>4</v>
      </c>
      <c r="F917" s="15">
        <v>0</v>
      </c>
      <c r="G917" s="15">
        <v>0</v>
      </c>
      <c r="H917" s="15" t="s">
        <v>510</v>
      </c>
      <c r="I917" s="15">
        <v>842</v>
      </c>
      <c r="J917" s="15" t="s">
        <v>593</v>
      </c>
      <c r="K917" s="15" t="s">
        <v>593</v>
      </c>
      <c r="L917" s="15">
        <v>670</v>
      </c>
      <c r="M917" s="15" t="s">
        <v>817</v>
      </c>
      <c r="N917" s="15" t="s">
        <v>818</v>
      </c>
      <c r="O917" s="15">
        <v>0</v>
      </c>
      <c r="P917" s="15" t="s">
        <v>177</v>
      </c>
      <c r="Q917" s="15" t="s">
        <v>514</v>
      </c>
      <c r="R917" s="15" t="s">
        <v>515</v>
      </c>
      <c r="S917" s="15" t="s">
        <v>516</v>
      </c>
      <c r="T917" s="15">
        <v>0</v>
      </c>
      <c r="U917" s="15" t="s">
        <v>517</v>
      </c>
      <c r="V917" s="15">
        <v>2523</v>
      </c>
      <c r="W917" s="15" t="s">
        <v>518</v>
      </c>
      <c r="X917" s="15">
        <v>8</v>
      </c>
      <c r="Y917" s="15" t="s">
        <v>519</v>
      </c>
      <c r="Z917" s="15">
        <v>62000</v>
      </c>
      <c r="AA917" s="15">
        <v>-1</v>
      </c>
      <c r="AB917" s="15" t="s">
        <v>129</v>
      </c>
      <c r="AD917" s="15">
        <v>62000</v>
      </c>
      <c r="AF917" s="15">
        <v>21230</v>
      </c>
      <c r="AH917" s="15">
        <v>21230</v>
      </c>
      <c r="AI917" s="15">
        <v>0</v>
      </c>
    </row>
    <row r="918" spans="1:35">
      <c r="A918" s="15" t="s">
        <v>594</v>
      </c>
      <c r="B918" s="15">
        <v>2012</v>
      </c>
      <c r="C918" s="15">
        <v>2012</v>
      </c>
      <c r="D918" s="15">
        <v>2012</v>
      </c>
      <c r="E918" s="15">
        <v>4</v>
      </c>
      <c r="F918" s="15">
        <v>0</v>
      </c>
      <c r="G918" s="15">
        <v>0</v>
      </c>
      <c r="H918" s="15" t="s">
        <v>510</v>
      </c>
      <c r="I918" s="15">
        <v>842</v>
      </c>
      <c r="J918" s="15" t="s">
        <v>593</v>
      </c>
      <c r="K918" s="15" t="s">
        <v>593</v>
      </c>
      <c r="L918" s="15">
        <v>398</v>
      </c>
      <c r="M918" s="15" t="s">
        <v>731</v>
      </c>
      <c r="N918" s="15" t="s">
        <v>732</v>
      </c>
      <c r="O918" s="15">
        <v>0</v>
      </c>
      <c r="P918" s="15" t="s">
        <v>177</v>
      </c>
      <c r="Q918" s="15" t="s">
        <v>514</v>
      </c>
      <c r="R918" s="15" t="s">
        <v>515</v>
      </c>
      <c r="S918" s="15" t="s">
        <v>516</v>
      </c>
      <c r="T918" s="15">
        <v>0</v>
      </c>
      <c r="U918" s="15" t="s">
        <v>517</v>
      </c>
      <c r="V918" s="15">
        <v>2523</v>
      </c>
      <c r="W918" s="15" t="s">
        <v>518</v>
      </c>
      <c r="X918" s="15">
        <v>8</v>
      </c>
      <c r="Y918" s="15" t="s">
        <v>519</v>
      </c>
      <c r="Z918" s="15">
        <v>33000</v>
      </c>
      <c r="AA918" s="15">
        <v>-1</v>
      </c>
      <c r="AB918" s="15" t="s">
        <v>129</v>
      </c>
      <c r="AD918" s="15">
        <v>33000</v>
      </c>
      <c r="AF918" s="15">
        <v>22781</v>
      </c>
      <c r="AH918" s="15">
        <v>22781</v>
      </c>
      <c r="AI918" s="15">
        <v>0</v>
      </c>
    </row>
    <row r="919" spans="1:35">
      <c r="A919" s="15" t="s">
        <v>594</v>
      </c>
      <c r="B919" s="15">
        <v>2012</v>
      </c>
      <c r="C919" s="15">
        <v>2012</v>
      </c>
      <c r="D919" s="15">
        <v>2012</v>
      </c>
      <c r="E919" s="15">
        <v>4</v>
      </c>
      <c r="F919" s="15">
        <v>0</v>
      </c>
      <c r="G919" s="15">
        <v>0</v>
      </c>
      <c r="H919" s="15" t="s">
        <v>510</v>
      </c>
      <c r="I919" s="15">
        <v>842</v>
      </c>
      <c r="J919" s="15" t="s">
        <v>593</v>
      </c>
      <c r="K919" s="15" t="s">
        <v>593</v>
      </c>
      <c r="L919" s="15">
        <v>404</v>
      </c>
      <c r="M919" s="15" t="s">
        <v>610</v>
      </c>
      <c r="N919" s="15" t="s">
        <v>611</v>
      </c>
      <c r="O919" s="15">
        <v>0</v>
      </c>
      <c r="P919" s="15" t="s">
        <v>177</v>
      </c>
      <c r="Q919" s="15" t="s">
        <v>514</v>
      </c>
      <c r="R919" s="15" t="s">
        <v>515</v>
      </c>
      <c r="S919" s="15" t="s">
        <v>516</v>
      </c>
      <c r="T919" s="15">
        <v>0</v>
      </c>
      <c r="U919" s="15" t="s">
        <v>517</v>
      </c>
      <c r="V919" s="15">
        <v>2523</v>
      </c>
      <c r="W919" s="15" t="s">
        <v>518</v>
      </c>
      <c r="X919" s="15">
        <v>8</v>
      </c>
      <c r="Y919" s="15" t="s">
        <v>519</v>
      </c>
      <c r="Z919" s="15">
        <v>33000</v>
      </c>
      <c r="AA919" s="15">
        <v>-1</v>
      </c>
      <c r="AB919" s="15" t="s">
        <v>129</v>
      </c>
      <c r="AD919" s="15">
        <v>33000</v>
      </c>
      <c r="AF919" s="15">
        <v>21204</v>
      </c>
      <c r="AH919" s="15">
        <v>21204</v>
      </c>
      <c r="AI919" s="15">
        <v>0</v>
      </c>
    </row>
    <row r="920" spans="1:35">
      <c r="A920" s="15" t="s">
        <v>594</v>
      </c>
      <c r="B920" s="15">
        <v>2012</v>
      </c>
      <c r="C920" s="15">
        <v>2012</v>
      </c>
      <c r="D920" s="15">
        <v>2012</v>
      </c>
      <c r="E920" s="15">
        <v>4</v>
      </c>
      <c r="F920" s="15">
        <v>0</v>
      </c>
      <c r="G920" s="15">
        <v>0</v>
      </c>
      <c r="H920" s="15" t="s">
        <v>510</v>
      </c>
      <c r="I920" s="15">
        <v>842</v>
      </c>
      <c r="J920" s="15" t="s">
        <v>593</v>
      </c>
      <c r="K920" s="15" t="s">
        <v>593</v>
      </c>
      <c r="L920" s="15">
        <v>212</v>
      </c>
      <c r="M920" s="15" t="s">
        <v>815</v>
      </c>
      <c r="N920" s="15" t="s">
        <v>816</v>
      </c>
      <c r="O920" s="15">
        <v>0</v>
      </c>
      <c r="P920" s="15" t="s">
        <v>177</v>
      </c>
      <c r="Q920" s="15" t="s">
        <v>514</v>
      </c>
      <c r="R920" s="15" t="s">
        <v>515</v>
      </c>
      <c r="S920" s="15" t="s">
        <v>516</v>
      </c>
      <c r="T920" s="15">
        <v>0</v>
      </c>
      <c r="U920" s="15" t="s">
        <v>517</v>
      </c>
      <c r="V920" s="15">
        <v>2523</v>
      </c>
      <c r="W920" s="15" t="s">
        <v>518</v>
      </c>
      <c r="X920" s="15">
        <v>8</v>
      </c>
      <c r="Y920" s="15" t="s">
        <v>519</v>
      </c>
      <c r="Z920" s="15">
        <v>388000</v>
      </c>
      <c r="AA920" s="15">
        <v>-1</v>
      </c>
      <c r="AB920" s="15" t="s">
        <v>129</v>
      </c>
      <c r="AD920" s="15">
        <v>388000</v>
      </c>
      <c r="AF920" s="15">
        <v>117650</v>
      </c>
      <c r="AH920" s="15">
        <v>117650</v>
      </c>
      <c r="AI920" s="15">
        <v>0</v>
      </c>
    </row>
    <row r="921" spans="1:35">
      <c r="A921" s="15" t="s">
        <v>594</v>
      </c>
      <c r="B921" s="15">
        <v>2012</v>
      </c>
      <c r="C921" s="15">
        <v>2012</v>
      </c>
      <c r="D921" s="15">
        <v>2012</v>
      </c>
      <c r="E921" s="15">
        <v>4</v>
      </c>
      <c r="F921" s="15">
        <v>0</v>
      </c>
      <c r="G921" s="15">
        <v>0</v>
      </c>
      <c r="H921" s="15" t="s">
        <v>510</v>
      </c>
      <c r="I921" s="15">
        <v>842</v>
      </c>
      <c r="J921" s="15" t="s">
        <v>593</v>
      </c>
      <c r="K921" s="15" t="s">
        <v>593</v>
      </c>
      <c r="L921" s="15">
        <v>308</v>
      </c>
      <c r="M921" s="15" t="s">
        <v>819</v>
      </c>
      <c r="N921" s="15" t="s">
        <v>820</v>
      </c>
      <c r="O921" s="15">
        <v>0</v>
      </c>
      <c r="P921" s="15" t="s">
        <v>177</v>
      </c>
      <c r="Q921" s="15" t="s">
        <v>514</v>
      </c>
      <c r="R921" s="15" t="s">
        <v>515</v>
      </c>
      <c r="S921" s="15" t="s">
        <v>516</v>
      </c>
      <c r="T921" s="15">
        <v>0</v>
      </c>
      <c r="U921" s="15" t="s">
        <v>517</v>
      </c>
      <c r="V921" s="15">
        <v>2523</v>
      </c>
      <c r="W921" s="15" t="s">
        <v>518</v>
      </c>
      <c r="X921" s="15">
        <v>8</v>
      </c>
      <c r="Y921" s="15" t="s">
        <v>519</v>
      </c>
      <c r="Z921" s="15">
        <v>22000</v>
      </c>
      <c r="AA921" s="15">
        <v>-1</v>
      </c>
      <c r="AB921" s="15" t="s">
        <v>129</v>
      </c>
      <c r="AD921" s="15">
        <v>22000</v>
      </c>
      <c r="AF921" s="15">
        <v>3495</v>
      </c>
      <c r="AH921" s="15">
        <v>3495</v>
      </c>
      <c r="AI921" s="15">
        <v>0</v>
      </c>
    </row>
    <row r="922" spans="1:35">
      <c r="A922" s="15" t="s">
        <v>594</v>
      </c>
      <c r="B922" s="15">
        <v>2012</v>
      </c>
      <c r="C922" s="15">
        <v>2012</v>
      </c>
      <c r="D922" s="15">
        <v>2012</v>
      </c>
      <c r="E922" s="15">
        <v>4</v>
      </c>
      <c r="F922" s="15">
        <v>0</v>
      </c>
      <c r="G922" s="15">
        <v>0</v>
      </c>
      <c r="H922" s="15" t="s">
        <v>510</v>
      </c>
      <c r="I922" s="15">
        <v>842</v>
      </c>
      <c r="J922" s="15" t="s">
        <v>593</v>
      </c>
      <c r="K922" s="15" t="s">
        <v>593</v>
      </c>
      <c r="L922" s="15">
        <v>12</v>
      </c>
      <c r="M922" s="15" t="s">
        <v>666</v>
      </c>
      <c r="N922" s="15" t="s">
        <v>667</v>
      </c>
      <c r="O922" s="15">
        <v>0</v>
      </c>
      <c r="P922" s="15" t="s">
        <v>177</v>
      </c>
      <c r="Q922" s="15" t="s">
        <v>514</v>
      </c>
      <c r="R922" s="15" t="s">
        <v>515</v>
      </c>
      <c r="S922" s="15" t="s">
        <v>516</v>
      </c>
      <c r="T922" s="15">
        <v>0</v>
      </c>
      <c r="U922" s="15" t="s">
        <v>517</v>
      </c>
      <c r="V922" s="15">
        <v>2523</v>
      </c>
      <c r="W922" s="15" t="s">
        <v>518</v>
      </c>
      <c r="X922" s="15">
        <v>8</v>
      </c>
      <c r="Y922" s="15" t="s">
        <v>519</v>
      </c>
      <c r="Z922" s="15">
        <v>165000</v>
      </c>
      <c r="AA922" s="15">
        <v>-1</v>
      </c>
      <c r="AB922" s="15" t="s">
        <v>129</v>
      </c>
      <c r="AD922" s="15">
        <v>165000</v>
      </c>
      <c r="AF922" s="15">
        <v>77237</v>
      </c>
      <c r="AH922" s="15">
        <v>77237</v>
      </c>
      <c r="AI922" s="15">
        <v>0</v>
      </c>
    </row>
    <row r="923" spans="1:35">
      <c r="A923" s="15" t="s">
        <v>594</v>
      </c>
      <c r="B923" s="15">
        <v>2012</v>
      </c>
      <c r="C923" s="15">
        <v>2012</v>
      </c>
      <c r="D923" s="15">
        <v>2012</v>
      </c>
      <c r="E923" s="15">
        <v>4</v>
      </c>
      <c r="F923" s="15">
        <v>0</v>
      </c>
      <c r="G923" s="15">
        <v>0</v>
      </c>
      <c r="H923" s="15" t="s">
        <v>510</v>
      </c>
      <c r="I923" s="15">
        <v>842</v>
      </c>
      <c r="J923" s="15" t="s">
        <v>593</v>
      </c>
      <c r="K923" s="15" t="s">
        <v>593</v>
      </c>
      <c r="L923" s="15">
        <v>178</v>
      </c>
      <c r="M923" s="15" t="s">
        <v>512</v>
      </c>
      <c r="N923" s="15" t="s">
        <v>513</v>
      </c>
      <c r="O923" s="15">
        <v>0</v>
      </c>
      <c r="P923" s="15" t="s">
        <v>177</v>
      </c>
      <c r="Q923" s="15" t="s">
        <v>514</v>
      </c>
      <c r="R923" s="15" t="s">
        <v>515</v>
      </c>
      <c r="S923" s="15" t="s">
        <v>516</v>
      </c>
      <c r="T923" s="15">
        <v>0</v>
      </c>
      <c r="U923" s="15" t="s">
        <v>517</v>
      </c>
      <c r="V923" s="15">
        <v>2523</v>
      </c>
      <c r="W923" s="15" t="s">
        <v>518</v>
      </c>
      <c r="X923" s="15">
        <v>8</v>
      </c>
      <c r="Y923" s="15" t="s">
        <v>519</v>
      </c>
      <c r="Z923" s="15">
        <v>21000</v>
      </c>
      <c r="AA923" s="15">
        <v>-1</v>
      </c>
      <c r="AB923" s="15" t="s">
        <v>129</v>
      </c>
      <c r="AD923" s="15">
        <v>21000</v>
      </c>
      <c r="AF923" s="15">
        <v>12186</v>
      </c>
      <c r="AH923" s="15">
        <v>12186</v>
      </c>
      <c r="AI923" s="15">
        <v>0</v>
      </c>
    </row>
    <row r="924" spans="1:35">
      <c r="A924" s="15" t="s">
        <v>594</v>
      </c>
      <c r="B924" s="15">
        <v>2012</v>
      </c>
      <c r="C924" s="15">
        <v>2012</v>
      </c>
      <c r="D924" s="15">
        <v>2012</v>
      </c>
      <c r="E924" s="15">
        <v>4</v>
      </c>
      <c r="F924" s="15">
        <v>0</v>
      </c>
      <c r="G924" s="15">
        <v>0</v>
      </c>
      <c r="H924" s="15" t="s">
        <v>510</v>
      </c>
      <c r="I924" s="15">
        <v>842</v>
      </c>
      <c r="J924" s="15" t="s">
        <v>593</v>
      </c>
      <c r="K924" s="15" t="s">
        <v>593</v>
      </c>
      <c r="L924" s="15">
        <v>660</v>
      </c>
      <c r="M924" s="15" t="s">
        <v>821</v>
      </c>
      <c r="N924" s="15" t="s">
        <v>822</v>
      </c>
      <c r="O924" s="15">
        <v>0</v>
      </c>
      <c r="P924" s="15" t="s">
        <v>177</v>
      </c>
      <c r="Q924" s="15" t="s">
        <v>514</v>
      </c>
      <c r="R924" s="15" t="s">
        <v>515</v>
      </c>
      <c r="S924" s="15" t="s">
        <v>516</v>
      </c>
      <c r="T924" s="15">
        <v>0</v>
      </c>
      <c r="U924" s="15" t="s">
        <v>517</v>
      </c>
      <c r="V924" s="15">
        <v>2523</v>
      </c>
      <c r="W924" s="15" t="s">
        <v>518</v>
      </c>
      <c r="X924" s="15">
        <v>8</v>
      </c>
      <c r="Y924" s="15" t="s">
        <v>519</v>
      </c>
      <c r="Z924" s="15">
        <v>121000</v>
      </c>
      <c r="AA924" s="15">
        <v>-1</v>
      </c>
      <c r="AB924" s="15" t="s">
        <v>129</v>
      </c>
      <c r="AD924" s="15">
        <v>121000</v>
      </c>
      <c r="AF924" s="15">
        <v>16508</v>
      </c>
      <c r="AH924" s="15">
        <v>16508</v>
      </c>
      <c r="AI924" s="15">
        <v>0</v>
      </c>
    </row>
    <row r="925" spans="1:35">
      <c r="A925" s="15" t="s">
        <v>594</v>
      </c>
      <c r="B925" s="15">
        <v>2012</v>
      </c>
      <c r="C925" s="15">
        <v>2012</v>
      </c>
      <c r="D925" s="15">
        <v>2012</v>
      </c>
      <c r="E925" s="15">
        <v>4</v>
      </c>
      <c r="F925" s="15">
        <v>0</v>
      </c>
      <c r="G925" s="15">
        <v>0</v>
      </c>
      <c r="H925" s="15" t="s">
        <v>510</v>
      </c>
      <c r="I925" s="15">
        <v>842</v>
      </c>
      <c r="J925" s="15" t="s">
        <v>593</v>
      </c>
      <c r="K925" s="15" t="s">
        <v>593</v>
      </c>
      <c r="L925" s="15">
        <v>584</v>
      </c>
      <c r="M925" s="15" t="s">
        <v>823</v>
      </c>
      <c r="N925" s="15" t="s">
        <v>824</v>
      </c>
      <c r="O925" s="15">
        <v>0</v>
      </c>
      <c r="P925" s="15" t="s">
        <v>177</v>
      </c>
      <c r="Q925" s="15" t="s">
        <v>514</v>
      </c>
      <c r="R925" s="15" t="s">
        <v>515</v>
      </c>
      <c r="S925" s="15" t="s">
        <v>516</v>
      </c>
      <c r="T925" s="15">
        <v>0</v>
      </c>
      <c r="U925" s="15" t="s">
        <v>517</v>
      </c>
      <c r="V925" s="15">
        <v>2523</v>
      </c>
      <c r="W925" s="15" t="s">
        <v>518</v>
      </c>
      <c r="X925" s="15">
        <v>8</v>
      </c>
      <c r="Y925" s="15" t="s">
        <v>519</v>
      </c>
      <c r="Z925" s="15">
        <v>398000</v>
      </c>
      <c r="AA925" s="15">
        <v>-1</v>
      </c>
      <c r="AB925" s="15" t="s">
        <v>129</v>
      </c>
      <c r="AD925" s="15">
        <v>398000</v>
      </c>
      <c r="AF925" s="15">
        <v>439671</v>
      </c>
      <c r="AH925" s="15">
        <v>439671</v>
      </c>
      <c r="AI925" s="15">
        <v>0</v>
      </c>
    </row>
    <row r="926" spans="1:35">
      <c r="A926" s="15" t="s">
        <v>594</v>
      </c>
      <c r="B926" s="15">
        <v>2012</v>
      </c>
      <c r="C926" s="15">
        <v>2012</v>
      </c>
      <c r="D926" s="15">
        <v>2012</v>
      </c>
      <c r="E926" s="15">
        <v>4</v>
      </c>
      <c r="F926" s="15">
        <v>0</v>
      </c>
      <c r="G926" s="15">
        <v>0</v>
      </c>
      <c r="H926" s="15" t="s">
        <v>510</v>
      </c>
      <c r="I926" s="15">
        <v>842</v>
      </c>
      <c r="J926" s="15" t="s">
        <v>593</v>
      </c>
      <c r="K926" s="15" t="s">
        <v>593</v>
      </c>
      <c r="L926" s="15">
        <v>266</v>
      </c>
      <c r="M926" s="15" t="s">
        <v>664</v>
      </c>
      <c r="N926" s="15" t="s">
        <v>665</v>
      </c>
      <c r="O926" s="15">
        <v>0</v>
      </c>
      <c r="P926" s="15" t="s">
        <v>177</v>
      </c>
      <c r="Q926" s="15" t="s">
        <v>514</v>
      </c>
      <c r="R926" s="15" t="s">
        <v>515</v>
      </c>
      <c r="S926" s="15" t="s">
        <v>516</v>
      </c>
      <c r="T926" s="15">
        <v>0</v>
      </c>
      <c r="U926" s="15" t="s">
        <v>517</v>
      </c>
      <c r="V926" s="15">
        <v>2523</v>
      </c>
      <c r="W926" s="15" t="s">
        <v>518</v>
      </c>
      <c r="X926" s="15">
        <v>8</v>
      </c>
      <c r="Y926" s="15" t="s">
        <v>519</v>
      </c>
      <c r="Z926" s="15">
        <v>36000</v>
      </c>
      <c r="AA926" s="15">
        <v>-1</v>
      </c>
      <c r="AB926" s="15" t="s">
        <v>129</v>
      </c>
      <c r="AD926" s="15">
        <v>36000</v>
      </c>
      <c r="AF926" s="15">
        <v>5193</v>
      </c>
      <c r="AH926" s="15">
        <v>5193</v>
      </c>
      <c r="AI926" s="15">
        <v>0</v>
      </c>
    </row>
    <row r="927" spans="1:35">
      <c r="A927" s="15" t="s">
        <v>594</v>
      </c>
      <c r="B927" s="15">
        <v>2012</v>
      </c>
      <c r="C927" s="15">
        <v>2012</v>
      </c>
      <c r="D927" s="15">
        <v>2012</v>
      </c>
      <c r="E927" s="15">
        <v>4</v>
      </c>
      <c r="F927" s="15">
        <v>0</v>
      </c>
      <c r="G927" s="15">
        <v>0</v>
      </c>
      <c r="H927" s="15" t="s">
        <v>510</v>
      </c>
      <c r="I927" s="15">
        <v>842</v>
      </c>
      <c r="J927" s="15" t="s">
        <v>593</v>
      </c>
      <c r="K927" s="15" t="s">
        <v>593</v>
      </c>
      <c r="L927" s="15">
        <v>430</v>
      </c>
      <c r="M927" s="15" t="s">
        <v>827</v>
      </c>
      <c r="N927" s="15" t="s">
        <v>828</v>
      </c>
      <c r="O927" s="15">
        <v>0</v>
      </c>
      <c r="P927" s="15" t="s">
        <v>177</v>
      </c>
      <c r="Q927" s="15" t="s">
        <v>514</v>
      </c>
      <c r="R927" s="15" t="s">
        <v>515</v>
      </c>
      <c r="S927" s="15" t="s">
        <v>516</v>
      </c>
      <c r="T927" s="15">
        <v>0</v>
      </c>
      <c r="U927" s="15" t="s">
        <v>517</v>
      </c>
      <c r="V927" s="15">
        <v>2523</v>
      </c>
      <c r="W927" s="15" t="s">
        <v>518</v>
      </c>
      <c r="X927" s="15">
        <v>8</v>
      </c>
      <c r="Y927" s="15" t="s">
        <v>519</v>
      </c>
      <c r="Z927" s="15">
        <v>476000</v>
      </c>
      <c r="AA927" s="15">
        <v>-1</v>
      </c>
      <c r="AB927" s="15" t="s">
        <v>129</v>
      </c>
      <c r="AD927" s="15">
        <v>476000</v>
      </c>
      <c r="AF927" s="15">
        <v>784239</v>
      </c>
      <c r="AH927" s="15">
        <v>784239</v>
      </c>
      <c r="AI927" s="15">
        <v>0</v>
      </c>
    </row>
    <row r="928" spans="1:35">
      <c r="A928" s="15" t="s">
        <v>594</v>
      </c>
      <c r="B928" s="15">
        <v>2012</v>
      </c>
      <c r="C928" s="15">
        <v>2012</v>
      </c>
      <c r="D928" s="15">
        <v>2012</v>
      </c>
      <c r="E928" s="15">
        <v>4</v>
      </c>
      <c r="F928" s="15">
        <v>0</v>
      </c>
      <c r="G928" s="15">
        <v>0</v>
      </c>
      <c r="H928" s="15" t="s">
        <v>510</v>
      </c>
      <c r="I928" s="15">
        <v>842</v>
      </c>
      <c r="J928" s="15" t="s">
        <v>593</v>
      </c>
      <c r="K928" s="15" t="s">
        <v>593</v>
      </c>
      <c r="L928" s="15">
        <v>500</v>
      </c>
      <c r="M928" s="15" t="s">
        <v>844</v>
      </c>
      <c r="N928" s="15" t="s">
        <v>845</v>
      </c>
      <c r="O928" s="15">
        <v>0</v>
      </c>
      <c r="P928" s="15" t="s">
        <v>177</v>
      </c>
      <c r="Q928" s="15" t="s">
        <v>514</v>
      </c>
      <c r="R928" s="15" t="s">
        <v>515</v>
      </c>
      <c r="S928" s="15" t="s">
        <v>516</v>
      </c>
      <c r="T928" s="15">
        <v>0</v>
      </c>
      <c r="U928" s="15" t="s">
        <v>517</v>
      </c>
      <c r="V928" s="15">
        <v>2523</v>
      </c>
      <c r="W928" s="15" t="s">
        <v>518</v>
      </c>
      <c r="X928" s="15">
        <v>8</v>
      </c>
      <c r="Y928" s="15" t="s">
        <v>519</v>
      </c>
      <c r="Z928" s="15">
        <v>215000</v>
      </c>
      <c r="AA928" s="15">
        <v>-1</v>
      </c>
      <c r="AB928" s="15" t="s">
        <v>129</v>
      </c>
      <c r="AD928" s="15">
        <v>215000</v>
      </c>
      <c r="AF928" s="15">
        <v>32541</v>
      </c>
      <c r="AH928" s="15">
        <v>32541</v>
      </c>
      <c r="AI928" s="15">
        <v>0</v>
      </c>
    </row>
    <row r="929" spans="1:35">
      <c r="A929" s="15" t="s">
        <v>594</v>
      </c>
      <c r="B929" s="15">
        <v>2012</v>
      </c>
      <c r="C929" s="15">
        <v>2012</v>
      </c>
      <c r="D929" s="15">
        <v>2012</v>
      </c>
      <c r="E929" s="15">
        <v>4</v>
      </c>
      <c r="F929" s="15">
        <v>0</v>
      </c>
      <c r="G929" s="15">
        <v>0</v>
      </c>
      <c r="H929" s="15" t="s">
        <v>510</v>
      </c>
      <c r="I929" s="15">
        <v>842</v>
      </c>
      <c r="J929" s="15" t="s">
        <v>593</v>
      </c>
      <c r="K929" s="15" t="s">
        <v>593</v>
      </c>
      <c r="L929" s="15">
        <v>296</v>
      </c>
      <c r="M929" s="15" t="s">
        <v>528</v>
      </c>
      <c r="N929" s="15" t="s">
        <v>529</v>
      </c>
      <c r="O929" s="15">
        <v>0</v>
      </c>
      <c r="P929" s="15" t="s">
        <v>177</v>
      </c>
      <c r="Q929" s="15" t="s">
        <v>514</v>
      </c>
      <c r="R929" s="15" t="s">
        <v>515</v>
      </c>
      <c r="S929" s="15" t="s">
        <v>516</v>
      </c>
      <c r="T929" s="15">
        <v>0</v>
      </c>
      <c r="U929" s="15" t="s">
        <v>517</v>
      </c>
      <c r="V929" s="15">
        <v>2523</v>
      </c>
      <c r="W929" s="15" t="s">
        <v>518</v>
      </c>
      <c r="X929" s="15">
        <v>8</v>
      </c>
      <c r="Y929" s="15" t="s">
        <v>519</v>
      </c>
      <c r="Z929" s="15">
        <v>27000</v>
      </c>
      <c r="AA929" s="15">
        <v>-1</v>
      </c>
      <c r="AB929" s="15" t="s">
        <v>129</v>
      </c>
      <c r="AD929" s="15">
        <v>27000</v>
      </c>
      <c r="AF929" s="15">
        <v>13396</v>
      </c>
      <c r="AH929" s="15">
        <v>13396</v>
      </c>
      <c r="AI929" s="15">
        <v>0</v>
      </c>
    </row>
    <row r="930" spans="1:35">
      <c r="A930" s="15" t="s">
        <v>594</v>
      </c>
      <c r="B930" s="15">
        <v>2012</v>
      </c>
      <c r="C930" s="15">
        <v>2012</v>
      </c>
      <c r="D930" s="15">
        <v>2012</v>
      </c>
      <c r="E930" s="15">
        <v>4</v>
      </c>
      <c r="F930" s="15">
        <v>0</v>
      </c>
      <c r="G930" s="15">
        <v>0</v>
      </c>
      <c r="H930" s="15" t="s">
        <v>510</v>
      </c>
      <c r="I930" s="15">
        <v>842</v>
      </c>
      <c r="J930" s="15" t="s">
        <v>593</v>
      </c>
      <c r="K930" s="15" t="s">
        <v>593</v>
      </c>
      <c r="L930" s="15">
        <v>548</v>
      </c>
      <c r="M930" s="15" t="s">
        <v>540</v>
      </c>
      <c r="N930" s="15" t="s">
        <v>541</v>
      </c>
      <c r="O930" s="15">
        <v>0</v>
      </c>
      <c r="P930" s="15" t="s">
        <v>177</v>
      </c>
      <c r="Q930" s="15" t="s">
        <v>514</v>
      </c>
      <c r="R930" s="15" t="s">
        <v>515</v>
      </c>
      <c r="S930" s="15" t="s">
        <v>516</v>
      </c>
      <c r="T930" s="15">
        <v>0</v>
      </c>
      <c r="U930" s="15" t="s">
        <v>517</v>
      </c>
      <c r="V930" s="15">
        <v>2523</v>
      </c>
      <c r="W930" s="15" t="s">
        <v>518</v>
      </c>
      <c r="X930" s="15">
        <v>8</v>
      </c>
      <c r="Y930" s="15" t="s">
        <v>519</v>
      </c>
      <c r="Z930" s="15">
        <v>133000</v>
      </c>
      <c r="AA930" s="15">
        <v>-1</v>
      </c>
      <c r="AB930" s="15" t="s">
        <v>129</v>
      </c>
      <c r="AD930" s="15">
        <v>133000</v>
      </c>
      <c r="AF930" s="15">
        <v>88578</v>
      </c>
      <c r="AH930" s="15">
        <v>88578</v>
      </c>
      <c r="AI930" s="15">
        <v>0</v>
      </c>
    </row>
    <row r="931" spans="1:35">
      <c r="A931" s="15" t="s">
        <v>594</v>
      </c>
      <c r="B931" s="15">
        <v>2012</v>
      </c>
      <c r="C931" s="15">
        <v>2012</v>
      </c>
      <c r="D931" s="15">
        <v>2012</v>
      </c>
      <c r="E931" s="15">
        <v>4</v>
      </c>
      <c r="F931" s="15">
        <v>0</v>
      </c>
      <c r="G931" s="15">
        <v>0</v>
      </c>
      <c r="H931" s="15" t="s">
        <v>510</v>
      </c>
      <c r="I931" s="15">
        <v>842</v>
      </c>
      <c r="J931" s="15" t="s">
        <v>593</v>
      </c>
      <c r="K931" s="15" t="s">
        <v>593</v>
      </c>
      <c r="L931" s="15">
        <v>136</v>
      </c>
      <c r="M931" s="15" t="s">
        <v>795</v>
      </c>
      <c r="N931" s="15" t="s">
        <v>796</v>
      </c>
      <c r="O931" s="15">
        <v>0</v>
      </c>
      <c r="P931" s="15" t="s">
        <v>177</v>
      </c>
      <c r="Q931" s="15" t="s">
        <v>514</v>
      </c>
      <c r="R931" s="15" t="s">
        <v>515</v>
      </c>
      <c r="S931" s="15" t="s">
        <v>516</v>
      </c>
      <c r="T931" s="15">
        <v>0</v>
      </c>
      <c r="U931" s="15" t="s">
        <v>517</v>
      </c>
      <c r="V931" s="15">
        <v>2523</v>
      </c>
      <c r="W931" s="15" t="s">
        <v>518</v>
      </c>
      <c r="X931" s="15">
        <v>8</v>
      </c>
      <c r="Y931" s="15" t="s">
        <v>519</v>
      </c>
      <c r="Z931" s="15">
        <v>1982000</v>
      </c>
      <c r="AA931" s="15">
        <v>-1</v>
      </c>
      <c r="AB931" s="15" t="s">
        <v>129</v>
      </c>
      <c r="AD931" s="15">
        <v>1982000</v>
      </c>
      <c r="AF931" s="15">
        <v>204409</v>
      </c>
      <c r="AH931" s="15">
        <v>204409</v>
      </c>
      <c r="AI931" s="15">
        <v>0</v>
      </c>
    </row>
    <row r="932" spans="1:35">
      <c r="A932" s="15" t="s">
        <v>594</v>
      </c>
      <c r="B932" s="15">
        <v>2012</v>
      </c>
      <c r="C932" s="15">
        <v>2012</v>
      </c>
      <c r="D932" s="15">
        <v>2012</v>
      </c>
      <c r="E932" s="15">
        <v>4</v>
      </c>
      <c r="F932" s="15">
        <v>0</v>
      </c>
      <c r="G932" s="15">
        <v>0</v>
      </c>
      <c r="H932" s="15" t="s">
        <v>510</v>
      </c>
      <c r="I932" s="15">
        <v>842</v>
      </c>
      <c r="J932" s="15" t="s">
        <v>593</v>
      </c>
      <c r="K932" s="15" t="s">
        <v>593</v>
      </c>
      <c r="L932" s="15">
        <v>858</v>
      </c>
      <c r="M932" s="15" t="s">
        <v>829</v>
      </c>
      <c r="N932" s="15" t="s">
        <v>830</v>
      </c>
      <c r="O932" s="15">
        <v>0</v>
      </c>
      <c r="P932" s="15" t="s">
        <v>177</v>
      </c>
      <c r="Q932" s="15" t="s">
        <v>514</v>
      </c>
      <c r="R932" s="15" t="s">
        <v>515</v>
      </c>
      <c r="S932" s="15" t="s">
        <v>516</v>
      </c>
      <c r="T932" s="15">
        <v>0</v>
      </c>
      <c r="U932" s="15" t="s">
        <v>517</v>
      </c>
      <c r="V932" s="15">
        <v>2523</v>
      </c>
      <c r="W932" s="15" t="s">
        <v>518</v>
      </c>
      <c r="X932" s="15">
        <v>8</v>
      </c>
      <c r="Y932" s="15" t="s">
        <v>519</v>
      </c>
      <c r="Z932" s="15">
        <v>417000</v>
      </c>
      <c r="AA932" s="15">
        <v>-1</v>
      </c>
      <c r="AB932" s="15" t="s">
        <v>129</v>
      </c>
      <c r="AD932" s="15">
        <v>417000</v>
      </c>
      <c r="AF932" s="15">
        <v>58632</v>
      </c>
      <c r="AH932" s="15">
        <v>58632</v>
      </c>
      <c r="AI932" s="15">
        <v>0</v>
      </c>
    </row>
    <row r="933" spans="1:35">
      <c r="A933" s="15" t="s">
        <v>594</v>
      </c>
      <c r="B933" s="15">
        <v>2012</v>
      </c>
      <c r="C933" s="15">
        <v>2012</v>
      </c>
      <c r="D933" s="15">
        <v>2012</v>
      </c>
      <c r="E933" s="15">
        <v>4</v>
      </c>
      <c r="F933" s="15">
        <v>0</v>
      </c>
      <c r="G933" s="15">
        <v>0</v>
      </c>
      <c r="H933" s="15" t="s">
        <v>510</v>
      </c>
      <c r="I933" s="15">
        <v>842</v>
      </c>
      <c r="J933" s="15" t="s">
        <v>593</v>
      </c>
      <c r="K933" s="15" t="s">
        <v>593</v>
      </c>
      <c r="L933" s="15">
        <v>586</v>
      </c>
      <c r="M933" s="15" t="s">
        <v>781</v>
      </c>
      <c r="N933" s="15" t="s">
        <v>782</v>
      </c>
      <c r="O933" s="15">
        <v>0</v>
      </c>
      <c r="P933" s="15" t="s">
        <v>177</v>
      </c>
      <c r="Q933" s="15" t="s">
        <v>514</v>
      </c>
      <c r="R933" s="15" t="s">
        <v>515</v>
      </c>
      <c r="S933" s="15" t="s">
        <v>516</v>
      </c>
      <c r="T933" s="15">
        <v>0</v>
      </c>
      <c r="U933" s="15" t="s">
        <v>517</v>
      </c>
      <c r="V933" s="15">
        <v>2523</v>
      </c>
      <c r="W933" s="15" t="s">
        <v>518</v>
      </c>
      <c r="X933" s="15">
        <v>8</v>
      </c>
      <c r="Y933" s="15" t="s">
        <v>519</v>
      </c>
      <c r="Z933" s="15">
        <v>1111000</v>
      </c>
      <c r="AA933" s="15">
        <v>-1</v>
      </c>
      <c r="AB933" s="15" t="s">
        <v>129</v>
      </c>
      <c r="AD933" s="15">
        <v>1111000</v>
      </c>
      <c r="AF933" s="15">
        <v>68574</v>
      </c>
      <c r="AH933" s="15">
        <v>68574</v>
      </c>
      <c r="AI933" s="15">
        <v>0</v>
      </c>
    </row>
    <row r="934" spans="1:35">
      <c r="A934" s="15" t="s">
        <v>594</v>
      </c>
      <c r="B934" s="15">
        <v>2012</v>
      </c>
      <c r="C934" s="15">
        <v>2012</v>
      </c>
      <c r="D934" s="15">
        <v>2012</v>
      </c>
      <c r="E934" s="15">
        <v>4</v>
      </c>
      <c r="F934" s="15">
        <v>0</v>
      </c>
      <c r="G934" s="15">
        <v>0</v>
      </c>
      <c r="H934" s="15" t="s">
        <v>510</v>
      </c>
      <c r="I934" s="15">
        <v>842</v>
      </c>
      <c r="J934" s="15" t="s">
        <v>593</v>
      </c>
      <c r="K934" s="15" t="s">
        <v>593</v>
      </c>
      <c r="L934" s="15">
        <v>533</v>
      </c>
      <c r="M934" s="15" t="s">
        <v>793</v>
      </c>
      <c r="N934" s="15" t="s">
        <v>794</v>
      </c>
      <c r="O934" s="15">
        <v>0</v>
      </c>
      <c r="P934" s="15" t="s">
        <v>177</v>
      </c>
      <c r="Q934" s="15" t="s">
        <v>514</v>
      </c>
      <c r="R934" s="15" t="s">
        <v>515</v>
      </c>
      <c r="S934" s="15" t="s">
        <v>516</v>
      </c>
      <c r="T934" s="15">
        <v>0</v>
      </c>
      <c r="U934" s="15" t="s">
        <v>517</v>
      </c>
      <c r="V934" s="15">
        <v>2523</v>
      </c>
      <c r="W934" s="15" t="s">
        <v>518</v>
      </c>
      <c r="X934" s="15">
        <v>8</v>
      </c>
      <c r="Y934" s="15" t="s">
        <v>519</v>
      </c>
      <c r="Z934" s="15">
        <v>5293000</v>
      </c>
      <c r="AA934" s="15">
        <v>-1</v>
      </c>
      <c r="AB934" s="15" t="s">
        <v>129</v>
      </c>
      <c r="AD934" s="15">
        <v>5293000</v>
      </c>
      <c r="AF934" s="15">
        <v>979255</v>
      </c>
      <c r="AH934" s="15">
        <v>979255</v>
      </c>
      <c r="AI934" s="15">
        <v>0</v>
      </c>
    </row>
    <row r="935" spans="1:35">
      <c r="A935" s="15" t="s">
        <v>594</v>
      </c>
      <c r="B935" s="15">
        <v>2012</v>
      </c>
      <c r="C935" s="15">
        <v>2012</v>
      </c>
      <c r="D935" s="15">
        <v>2012</v>
      </c>
      <c r="E935" s="15">
        <v>4</v>
      </c>
      <c r="F935" s="15">
        <v>0</v>
      </c>
      <c r="G935" s="15">
        <v>0</v>
      </c>
      <c r="H935" s="15" t="s">
        <v>510</v>
      </c>
      <c r="I935" s="15">
        <v>842</v>
      </c>
      <c r="J935" s="15" t="s">
        <v>593</v>
      </c>
      <c r="K935" s="15" t="s">
        <v>593</v>
      </c>
      <c r="L935" s="15">
        <v>579</v>
      </c>
      <c r="M935" s="15" t="s">
        <v>705</v>
      </c>
      <c r="N935" s="15" t="s">
        <v>706</v>
      </c>
      <c r="O935" s="15">
        <v>0</v>
      </c>
      <c r="P935" s="15" t="s">
        <v>177</v>
      </c>
      <c r="Q935" s="15" t="s">
        <v>514</v>
      </c>
      <c r="R935" s="15" t="s">
        <v>515</v>
      </c>
      <c r="S935" s="15" t="s">
        <v>516</v>
      </c>
      <c r="T935" s="15">
        <v>0</v>
      </c>
      <c r="U935" s="15" t="s">
        <v>517</v>
      </c>
      <c r="V935" s="15">
        <v>2523</v>
      </c>
      <c r="W935" s="15" t="s">
        <v>518</v>
      </c>
      <c r="X935" s="15">
        <v>8</v>
      </c>
      <c r="Y935" s="15" t="s">
        <v>519</v>
      </c>
      <c r="Z935" s="15">
        <v>454000</v>
      </c>
      <c r="AA935" s="15">
        <v>-1</v>
      </c>
      <c r="AB935" s="15" t="s">
        <v>129</v>
      </c>
      <c r="AD935" s="15">
        <v>454000</v>
      </c>
      <c r="AF935" s="15">
        <v>267010</v>
      </c>
      <c r="AH935" s="15">
        <v>267010</v>
      </c>
      <c r="AI935" s="15">
        <v>0</v>
      </c>
    </row>
    <row r="936" spans="1:35">
      <c r="A936" s="15" t="s">
        <v>594</v>
      </c>
      <c r="B936" s="15">
        <v>2012</v>
      </c>
      <c r="C936" s="15">
        <v>2012</v>
      </c>
      <c r="D936" s="15">
        <v>2012</v>
      </c>
      <c r="E936" s="15">
        <v>4</v>
      </c>
      <c r="F936" s="15">
        <v>0</v>
      </c>
      <c r="G936" s="15">
        <v>0</v>
      </c>
      <c r="H936" s="15" t="s">
        <v>510</v>
      </c>
      <c r="I936" s="15">
        <v>842</v>
      </c>
      <c r="J936" s="15" t="s">
        <v>593</v>
      </c>
      <c r="K936" s="15" t="s">
        <v>593</v>
      </c>
      <c r="L936" s="15">
        <v>414</v>
      </c>
      <c r="M936" s="15" t="s">
        <v>775</v>
      </c>
      <c r="N936" s="15" t="s">
        <v>776</v>
      </c>
      <c r="O936" s="15">
        <v>0</v>
      </c>
      <c r="P936" s="15" t="s">
        <v>177</v>
      </c>
      <c r="Q936" s="15" t="s">
        <v>514</v>
      </c>
      <c r="R936" s="15" t="s">
        <v>515</v>
      </c>
      <c r="S936" s="15" t="s">
        <v>516</v>
      </c>
      <c r="T936" s="15">
        <v>0</v>
      </c>
      <c r="U936" s="15" t="s">
        <v>517</v>
      </c>
      <c r="V936" s="15">
        <v>2523</v>
      </c>
      <c r="W936" s="15" t="s">
        <v>518</v>
      </c>
      <c r="X936" s="15">
        <v>8</v>
      </c>
      <c r="Y936" s="15" t="s">
        <v>519</v>
      </c>
      <c r="Z936" s="15">
        <v>2801000</v>
      </c>
      <c r="AA936" s="15">
        <v>-1</v>
      </c>
      <c r="AB936" s="15" t="s">
        <v>129</v>
      </c>
      <c r="AD936" s="15">
        <v>2801000</v>
      </c>
      <c r="AF936" s="15">
        <v>1194723</v>
      </c>
      <c r="AH936" s="15">
        <v>1194723</v>
      </c>
      <c r="AI936" s="15">
        <v>0</v>
      </c>
    </row>
    <row r="937" spans="1:35">
      <c r="A937" s="15" t="s">
        <v>594</v>
      </c>
      <c r="B937" s="15">
        <v>2012</v>
      </c>
      <c r="C937" s="15">
        <v>2012</v>
      </c>
      <c r="D937" s="15">
        <v>2012</v>
      </c>
      <c r="E937" s="15">
        <v>4</v>
      </c>
      <c r="F937" s="15">
        <v>0</v>
      </c>
      <c r="G937" s="15">
        <v>0</v>
      </c>
      <c r="H937" s="15" t="s">
        <v>510</v>
      </c>
      <c r="I937" s="15">
        <v>842</v>
      </c>
      <c r="J937" s="15" t="s">
        <v>593</v>
      </c>
      <c r="K937" s="15" t="s">
        <v>593</v>
      </c>
      <c r="L937" s="15">
        <v>616</v>
      </c>
      <c r="M937" s="15" t="s">
        <v>692</v>
      </c>
      <c r="N937" s="15" t="s">
        <v>693</v>
      </c>
      <c r="O937" s="15">
        <v>0</v>
      </c>
      <c r="P937" s="15" t="s">
        <v>177</v>
      </c>
      <c r="Q937" s="15" t="s">
        <v>514</v>
      </c>
      <c r="R937" s="15" t="s">
        <v>515</v>
      </c>
      <c r="S937" s="15" t="s">
        <v>516</v>
      </c>
      <c r="T937" s="15">
        <v>0</v>
      </c>
      <c r="U937" s="15" t="s">
        <v>517</v>
      </c>
      <c r="V937" s="15">
        <v>2523</v>
      </c>
      <c r="W937" s="15" t="s">
        <v>518</v>
      </c>
      <c r="X937" s="15">
        <v>8</v>
      </c>
      <c r="Y937" s="15" t="s">
        <v>519</v>
      </c>
      <c r="Z937" s="15">
        <v>53000</v>
      </c>
      <c r="AA937" s="15">
        <v>-1</v>
      </c>
      <c r="AB937" s="15" t="s">
        <v>129</v>
      </c>
      <c r="AD937" s="15">
        <v>53000</v>
      </c>
      <c r="AF937" s="15">
        <v>21772</v>
      </c>
      <c r="AH937" s="15">
        <v>21772</v>
      </c>
      <c r="AI937" s="15">
        <v>0</v>
      </c>
    </row>
    <row r="938" spans="1:35">
      <c r="A938" s="15" t="s">
        <v>594</v>
      </c>
      <c r="B938" s="15">
        <v>2012</v>
      </c>
      <c r="C938" s="15">
        <v>2012</v>
      </c>
      <c r="D938" s="15">
        <v>2012</v>
      </c>
      <c r="E938" s="15">
        <v>4</v>
      </c>
      <c r="F938" s="15">
        <v>0</v>
      </c>
      <c r="G938" s="15">
        <v>0</v>
      </c>
      <c r="H938" s="15" t="s">
        <v>510</v>
      </c>
      <c r="I938" s="15">
        <v>842</v>
      </c>
      <c r="J938" s="15" t="s">
        <v>593</v>
      </c>
      <c r="K938" s="15" t="s">
        <v>593</v>
      </c>
      <c r="L938" s="15">
        <v>208</v>
      </c>
      <c r="M938" s="15" t="s">
        <v>195</v>
      </c>
      <c r="N938" s="15" t="s">
        <v>572</v>
      </c>
      <c r="O938" s="15">
        <v>0</v>
      </c>
      <c r="P938" s="15" t="s">
        <v>177</v>
      </c>
      <c r="Q938" s="15" t="s">
        <v>514</v>
      </c>
      <c r="R938" s="15" t="s">
        <v>515</v>
      </c>
      <c r="S938" s="15" t="s">
        <v>516</v>
      </c>
      <c r="T938" s="15">
        <v>0</v>
      </c>
      <c r="U938" s="15" t="s">
        <v>517</v>
      </c>
      <c r="V938" s="15">
        <v>2523</v>
      </c>
      <c r="W938" s="15" t="s">
        <v>518</v>
      </c>
      <c r="X938" s="15">
        <v>8</v>
      </c>
      <c r="Y938" s="15" t="s">
        <v>519</v>
      </c>
      <c r="Z938" s="15">
        <v>404000</v>
      </c>
      <c r="AA938" s="15">
        <v>-1</v>
      </c>
      <c r="AB938" s="15" t="s">
        <v>129</v>
      </c>
      <c r="AD938" s="15">
        <v>404000</v>
      </c>
      <c r="AF938" s="15">
        <v>278358</v>
      </c>
      <c r="AH938" s="15">
        <v>278358</v>
      </c>
      <c r="AI938" s="15">
        <v>0</v>
      </c>
    </row>
    <row r="939" spans="1:35">
      <c r="A939" s="15" t="s">
        <v>594</v>
      </c>
      <c r="B939" s="15">
        <v>2012</v>
      </c>
      <c r="C939" s="15">
        <v>2012</v>
      </c>
      <c r="D939" s="15">
        <v>2012</v>
      </c>
      <c r="E939" s="15">
        <v>4</v>
      </c>
      <c r="F939" s="15">
        <v>0</v>
      </c>
      <c r="G939" s="15">
        <v>0</v>
      </c>
      <c r="H939" s="15" t="s">
        <v>510</v>
      </c>
      <c r="I939" s="15">
        <v>842</v>
      </c>
      <c r="J939" s="15" t="s">
        <v>593</v>
      </c>
      <c r="K939" s="15" t="s">
        <v>593</v>
      </c>
      <c r="L939" s="15">
        <v>818</v>
      </c>
      <c r="M939" s="15" t="s">
        <v>532</v>
      </c>
      <c r="N939" s="15" t="s">
        <v>533</v>
      </c>
      <c r="O939" s="15">
        <v>0</v>
      </c>
      <c r="P939" s="15" t="s">
        <v>177</v>
      </c>
      <c r="Q939" s="15" t="s">
        <v>514</v>
      </c>
      <c r="R939" s="15" t="s">
        <v>515</v>
      </c>
      <c r="S939" s="15" t="s">
        <v>516</v>
      </c>
      <c r="T939" s="15">
        <v>0</v>
      </c>
      <c r="U939" s="15" t="s">
        <v>517</v>
      </c>
      <c r="V939" s="15">
        <v>2523</v>
      </c>
      <c r="W939" s="15" t="s">
        <v>518</v>
      </c>
      <c r="X939" s="15">
        <v>8</v>
      </c>
      <c r="Y939" s="15" t="s">
        <v>519</v>
      </c>
      <c r="Z939" s="15">
        <v>278000</v>
      </c>
      <c r="AA939" s="15">
        <v>-1</v>
      </c>
      <c r="AB939" s="15" t="s">
        <v>129</v>
      </c>
      <c r="AD939" s="15">
        <v>278000</v>
      </c>
      <c r="AF939" s="15">
        <v>50124</v>
      </c>
      <c r="AH939" s="15">
        <v>50124</v>
      </c>
      <c r="AI939" s="15">
        <v>0</v>
      </c>
    </row>
    <row r="940" spans="1:35">
      <c r="A940" s="15" t="s">
        <v>594</v>
      </c>
      <c r="B940" s="15">
        <v>2012</v>
      </c>
      <c r="C940" s="15">
        <v>2012</v>
      </c>
      <c r="D940" s="15">
        <v>2012</v>
      </c>
      <c r="E940" s="15">
        <v>4</v>
      </c>
      <c r="F940" s="15">
        <v>0</v>
      </c>
      <c r="G940" s="15">
        <v>0</v>
      </c>
      <c r="H940" s="15" t="s">
        <v>510</v>
      </c>
      <c r="I940" s="15">
        <v>842</v>
      </c>
      <c r="J940" s="15" t="s">
        <v>593</v>
      </c>
      <c r="K940" s="15" t="s">
        <v>593</v>
      </c>
      <c r="L940" s="15">
        <v>558</v>
      </c>
      <c r="M940" s="15" t="s">
        <v>831</v>
      </c>
      <c r="N940" s="15" t="s">
        <v>832</v>
      </c>
      <c r="O940" s="15">
        <v>0</v>
      </c>
      <c r="P940" s="15" t="s">
        <v>177</v>
      </c>
      <c r="Q940" s="15" t="s">
        <v>514</v>
      </c>
      <c r="R940" s="15" t="s">
        <v>515</v>
      </c>
      <c r="S940" s="15" t="s">
        <v>516</v>
      </c>
      <c r="T940" s="15">
        <v>0</v>
      </c>
      <c r="U940" s="15" t="s">
        <v>517</v>
      </c>
      <c r="V940" s="15">
        <v>2523</v>
      </c>
      <c r="W940" s="15" t="s">
        <v>518</v>
      </c>
      <c r="X940" s="15">
        <v>8</v>
      </c>
      <c r="Y940" s="15" t="s">
        <v>519</v>
      </c>
      <c r="Z940" s="15">
        <v>312000</v>
      </c>
      <c r="AA940" s="15">
        <v>-1</v>
      </c>
      <c r="AB940" s="15" t="s">
        <v>129</v>
      </c>
      <c r="AD940" s="15">
        <v>312000</v>
      </c>
      <c r="AF940" s="15">
        <v>89043</v>
      </c>
      <c r="AH940" s="15">
        <v>89043</v>
      </c>
      <c r="AI940" s="15">
        <v>0</v>
      </c>
    </row>
    <row r="941" spans="1:35">
      <c r="A941" s="15" t="s">
        <v>594</v>
      </c>
      <c r="B941" s="15">
        <v>2012</v>
      </c>
      <c r="C941" s="15">
        <v>2012</v>
      </c>
      <c r="D941" s="15">
        <v>2012</v>
      </c>
      <c r="E941" s="15">
        <v>4</v>
      </c>
      <c r="F941" s="15">
        <v>0</v>
      </c>
      <c r="G941" s="15">
        <v>0</v>
      </c>
      <c r="H941" s="15" t="s">
        <v>510</v>
      </c>
      <c r="I941" s="15">
        <v>842</v>
      </c>
      <c r="J941" s="15" t="s">
        <v>593</v>
      </c>
      <c r="K941" s="15" t="s">
        <v>593</v>
      </c>
      <c r="L941" s="15">
        <v>52</v>
      </c>
      <c r="M941" s="15" t="s">
        <v>715</v>
      </c>
      <c r="N941" s="15" t="s">
        <v>716</v>
      </c>
      <c r="O941" s="15">
        <v>0</v>
      </c>
      <c r="P941" s="15" t="s">
        <v>177</v>
      </c>
      <c r="Q941" s="15" t="s">
        <v>514</v>
      </c>
      <c r="R941" s="15" t="s">
        <v>515</v>
      </c>
      <c r="S941" s="15" t="s">
        <v>516</v>
      </c>
      <c r="T941" s="15">
        <v>0</v>
      </c>
      <c r="U941" s="15" t="s">
        <v>517</v>
      </c>
      <c r="V941" s="15">
        <v>2523</v>
      </c>
      <c r="W941" s="15" t="s">
        <v>518</v>
      </c>
      <c r="X941" s="15">
        <v>8</v>
      </c>
      <c r="Y941" s="15" t="s">
        <v>519</v>
      </c>
      <c r="Z941" s="15">
        <v>672000</v>
      </c>
      <c r="AA941" s="15">
        <v>-1</v>
      </c>
      <c r="AB941" s="15" t="s">
        <v>129</v>
      </c>
      <c r="AD941" s="15">
        <v>672000</v>
      </c>
      <c r="AF941" s="15">
        <v>114556</v>
      </c>
      <c r="AH941" s="15">
        <v>114556</v>
      </c>
      <c r="AI941" s="15">
        <v>0</v>
      </c>
    </row>
    <row r="942" spans="1:35">
      <c r="A942" s="15" t="s">
        <v>594</v>
      </c>
      <c r="B942" s="15">
        <v>2012</v>
      </c>
      <c r="C942" s="15">
        <v>2012</v>
      </c>
      <c r="D942" s="15">
        <v>2012</v>
      </c>
      <c r="E942" s="15">
        <v>4</v>
      </c>
      <c r="F942" s="15">
        <v>0</v>
      </c>
      <c r="G942" s="15">
        <v>0</v>
      </c>
      <c r="H942" s="15" t="s">
        <v>510</v>
      </c>
      <c r="I942" s="15">
        <v>842</v>
      </c>
      <c r="J942" s="15" t="s">
        <v>593</v>
      </c>
      <c r="K942" s="15" t="s">
        <v>593</v>
      </c>
      <c r="L942" s="15">
        <v>372</v>
      </c>
      <c r="M942" s="15" t="s">
        <v>676</v>
      </c>
      <c r="N942" s="15" t="s">
        <v>677</v>
      </c>
      <c r="O942" s="15">
        <v>0</v>
      </c>
      <c r="P942" s="15" t="s">
        <v>177</v>
      </c>
      <c r="Q942" s="15" t="s">
        <v>514</v>
      </c>
      <c r="R942" s="15" t="s">
        <v>515</v>
      </c>
      <c r="S942" s="15" t="s">
        <v>516</v>
      </c>
      <c r="T942" s="15">
        <v>0</v>
      </c>
      <c r="U942" s="15" t="s">
        <v>517</v>
      </c>
      <c r="V942" s="15">
        <v>2523</v>
      </c>
      <c r="W942" s="15" t="s">
        <v>518</v>
      </c>
      <c r="X942" s="15">
        <v>8</v>
      </c>
      <c r="Y942" s="15" t="s">
        <v>519</v>
      </c>
      <c r="Z942" s="15">
        <v>300000</v>
      </c>
      <c r="AA942" s="15">
        <v>-1</v>
      </c>
      <c r="AB942" s="15" t="s">
        <v>129</v>
      </c>
      <c r="AD942" s="15">
        <v>300000</v>
      </c>
      <c r="AF942" s="15">
        <v>13650</v>
      </c>
      <c r="AH942" s="15">
        <v>13650</v>
      </c>
      <c r="AI942" s="15">
        <v>0</v>
      </c>
    </row>
    <row r="943" spans="1:35">
      <c r="A943" s="15" t="s">
        <v>594</v>
      </c>
      <c r="B943" s="15">
        <v>2012</v>
      </c>
      <c r="C943" s="15">
        <v>2012</v>
      </c>
      <c r="D943" s="15">
        <v>2012</v>
      </c>
      <c r="E943" s="15">
        <v>4</v>
      </c>
      <c r="F943" s="15">
        <v>0</v>
      </c>
      <c r="G943" s="15">
        <v>0</v>
      </c>
      <c r="H943" s="15" t="s">
        <v>510</v>
      </c>
      <c r="I943" s="15">
        <v>842</v>
      </c>
      <c r="J943" s="15" t="s">
        <v>593</v>
      </c>
      <c r="K943" s="15" t="s">
        <v>593</v>
      </c>
      <c r="L943" s="15">
        <v>752</v>
      </c>
      <c r="M943" s="15" t="s">
        <v>189</v>
      </c>
      <c r="N943" s="15" t="s">
        <v>569</v>
      </c>
      <c r="O943" s="15">
        <v>0</v>
      </c>
      <c r="P943" s="15" t="s">
        <v>177</v>
      </c>
      <c r="Q943" s="15" t="s">
        <v>514</v>
      </c>
      <c r="R943" s="15" t="s">
        <v>515</v>
      </c>
      <c r="S943" s="15" t="s">
        <v>516</v>
      </c>
      <c r="T943" s="15">
        <v>0</v>
      </c>
      <c r="U943" s="15" t="s">
        <v>517</v>
      </c>
      <c r="V943" s="15">
        <v>2523</v>
      </c>
      <c r="W943" s="15" t="s">
        <v>518</v>
      </c>
      <c r="X943" s="15">
        <v>8</v>
      </c>
      <c r="Y943" s="15" t="s">
        <v>519</v>
      </c>
      <c r="Z943" s="15">
        <v>109000</v>
      </c>
      <c r="AA943" s="15">
        <v>-1</v>
      </c>
      <c r="AB943" s="15" t="s">
        <v>129</v>
      </c>
      <c r="AD943" s="15">
        <v>109000</v>
      </c>
      <c r="AF943" s="15">
        <v>92760</v>
      </c>
      <c r="AH943" s="15">
        <v>92760</v>
      </c>
      <c r="AI943" s="15">
        <v>0</v>
      </c>
    </row>
    <row r="944" spans="1:35">
      <c r="A944" s="15" t="s">
        <v>594</v>
      </c>
      <c r="B944" s="15">
        <v>2012</v>
      </c>
      <c r="C944" s="15">
        <v>2012</v>
      </c>
      <c r="D944" s="15">
        <v>2012</v>
      </c>
      <c r="E944" s="15">
        <v>4</v>
      </c>
      <c r="F944" s="15">
        <v>0</v>
      </c>
      <c r="G944" s="15">
        <v>0</v>
      </c>
      <c r="H944" s="15" t="s">
        <v>510</v>
      </c>
      <c r="I944" s="15">
        <v>842</v>
      </c>
      <c r="J944" s="15" t="s">
        <v>593</v>
      </c>
      <c r="K944" s="15" t="s">
        <v>593</v>
      </c>
      <c r="L944" s="15">
        <v>643</v>
      </c>
      <c r="M944" s="15" t="s">
        <v>670</v>
      </c>
      <c r="N944" s="15" t="s">
        <v>671</v>
      </c>
      <c r="O944" s="15">
        <v>0</v>
      </c>
      <c r="P944" s="15" t="s">
        <v>177</v>
      </c>
      <c r="Q944" s="15" t="s">
        <v>514</v>
      </c>
      <c r="R944" s="15" t="s">
        <v>515</v>
      </c>
      <c r="S944" s="15" t="s">
        <v>516</v>
      </c>
      <c r="T944" s="15">
        <v>0</v>
      </c>
      <c r="U944" s="15" t="s">
        <v>517</v>
      </c>
      <c r="V944" s="15">
        <v>2523</v>
      </c>
      <c r="W944" s="15" t="s">
        <v>518</v>
      </c>
      <c r="X944" s="15">
        <v>8</v>
      </c>
      <c r="Y944" s="15" t="s">
        <v>519</v>
      </c>
      <c r="Z944" s="15">
        <v>640000</v>
      </c>
      <c r="AA944" s="15">
        <v>-1</v>
      </c>
      <c r="AB944" s="15" t="s">
        <v>129</v>
      </c>
      <c r="AD944" s="15">
        <v>640000</v>
      </c>
      <c r="AF944" s="15">
        <v>336568</v>
      </c>
      <c r="AH944" s="15">
        <v>336568</v>
      </c>
      <c r="AI944" s="15">
        <v>0</v>
      </c>
    </row>
    <row r="945" spans="1:35">
      <c r="A945" s="15" t="s">
        <v>594</v>
      </c>
      <c r="B945" s="15">
        <v>2012</v>
      </c>
      <c r="C945" s="15">
        <v>2012</v>
      </c>
      <c r="D945" s="15">
        <v>2012</v>
      </c>
      <c r="E945" s="15">
        <v>4</v>
      </c>
      <c r="F945" s="15">
        <v>0</v>
      </c>
      <c r="G945" s="15">
        <v>0</v>
      </c>
      <c r="H945" s="15" t="s">
        <v>510</v>
      </c>
      <c r="I945" s="15">
        <v>842</v>
      </c>
      <c r="J945" s="15" t="s">
        <v>593</v>
      </c>
      <c r="K945" s="15" t="s">
        <v>593</v>
      </c>
      <c r="L945" s="15">
        <v>233</v>
      </c>
      <c r="M945" s="15" t="s">
        <v>749</v>
      </c>
      <c r="N945" s="15" t="s">
        <v>750</v>
      </c>
      <c r="O945" s="15">
        <v>0</v>
      </c>
      <c r="P945" s="15" t="s">
        <v>177</v>
      </c>
      <c r="Q945" s="15" t="s">
        <v>514</v>
      </c>
      <c r="R945" s="15" t="s">
        <v>515</v>
      </c>
      <c r="S945" s="15" t="s">
        <v>516</v>
      </c>
      <c r="T945" s="15">
        <v>0</v>
      </c>
      <c r="U945" s="15" t="s">
        <v>517</v>
      </c>
      <c r="V945" s="15">
        <v>2523</v>
      </c>
      <c r="W945" s="15" t="s">
        <v>518</v>
      </c>
      <c r="X945" s="15">
        <v>8</v>
      </c>
      <c r="Y945" s="15" t="s">
        <v>519</v>
      </c>
      <c r="Z945" s="15">
        <v>20000</v>
      </c>
      <c r="AA945" s="15">
        <v>-1</v>
      </c>
      <c r="AB945" s="15" t="s">
        <v>129</v>
      </c>
      <c r="AD945" s="15">
        <v>20000</v>
      </c>
      <c r="AF945" s="15">
        <v>12400</v>
      </c>
      <c r="AH945" s="15">
        <v>12400</v>
      </c>
      <c r="AI945" s="15">
        <v>0</v>
      </c>
    </row>
    <row r="946" spans="1:35">
      <c r="A946" s="15" t="s">
        <v>594</v>
      </c>
      <c r="B946" s="15">
        <v>2012</v>
      </c>
      <c r="C946" s="15">
        <v>2012</v>
      </c>
      <c r="D946" s="15">
        <v>2012</v>
      </c>
      <c r="E946" s="15">
        <v>4</v>
      </c>
      <c r="F946" s="15">
        <v>0</v>
      </c>
      <c r="G946" s="15">
        <v>0</v>
      </c>
      <c r="H946" s="15" t="s">
        <v>510</v>
      </c>
      <c r="I946" s="15">
        <v>842</v>
      </c>
      <c r="J946" s="15" t="s">
        <v>593</v>
      </c>
      <c r="K946" s="15" t="s">
        <v>593</v>
      </c>
      <c r="L946" s="15">
        <v>620</v>
      </c>
      <c r="M946" s="15" t="s">
        <v>603</v>
      </c>
      <c r="N946" s="15" t="s">
        <v>604</v>
      </c>
      <c r="O946" s="15">
        <v>0</v>
      </c>
      <c r="P946" s="15" t="s">
        <v>177</v>
      </c>
      <c r="Q946" s="15" t="s">
        <v>514</v>
      </c>
      <c r="R946" s="15" t="s">
        <v>515</v>
      </c>
      <c r="S946" s="15" t="s">
        <v>516</v>
      </c>
      <c r="T946" s="15">
        <v>0</v>
      </c>
      <c r="U946" s="15" t="s">
        <v>517</v>
      </c>
      <c r="V946" s="15">
        <v>2523</v>
      </c>
      <c r="W946" s="15" t="s">
        <v>518</v>
      </c>
      <c r="X946" s="15">
        <v>8</v>
      </c>
      <c r="Y946" s="15" t="s">
        <v>519</v>
      </c>
      <c r="Z946" s="15">
        <v>20000</v>
      </c>
      <c r="AA946" s="15">
        <v>-1</v>
      </c>
      <c r="AB946" s="15" t="s">
        <v>129</v>
      </c>
      <c r="AD946" s="15">
        <v>20000</v>
      </c>
      <c r="AF946" s="15">
        <v>6913</v>
      </c>
      <c r="AH946" s="15">
        <v>6913</v>
      </c>
      <c r="AI946" s="15">
        <v>0</v>
      </c>
    </row>
    <row r="947" spans="1:35">
      <c r="A947" s="15" t="s">
        <v>594</v>
      </c>
      <c r="B947" s="15">
        <v>2012</v>
      </c>
      <c r="C947" s="15">
        <v>2012</v>
      </c>
      <c r="D947" s="15">
        <v>2012</v>
      </c>
      <c r="E947" s="15">
        <v>4</v>
      </c>
      <c r="F947" s="15">
        <v>0</v>
      </c>
      <c r="G947" s="15">
        <v>0</v>
      </c>
      <c r="H947" s="15" t="s">
        <v>510</v>
      </c>
      <c r="I947" s="15">
        <v>842</v>
      </c>
      <c r="J947" s="15" t="s">
        <v>593</v>
      </c>
      <c r="K947" s="15" t="s">
        <v>593</v>
      </c>
      <c r="L947" s="15">
        <v>704</v>
      </c>
      <c r="M947" s="15" t="s">
        <v>570</v>
      </c>
      <c r="N947" s="15" t="s">
        <v>571</v>
      </c>
      <c r="O947" s="15">
        <v>0</v>
      </c>
      <c r="P947" s="15" t="s">
        <v>177</v>
      </c>
      <c r="Q947" s="15" t="s">
        <v>514</v>
      </c>
      <c r="R947" s="15" t="s">
        <v>515</v>
      </c>
      <c r="S947" s="15" t="s">
        <v>516</v>
      </c>
      <c r="T947" s="15">
        <v>0</v>
      </c>
      <c r="U947" s="15" t="s">
        <v>517</v>
      </c>
      <c r="V947" s="15">
        <v>2523</v>
      </c>
      <c r="W947" s="15" t="s">
        <v>518</v>
      </c>
      <c r="X947" s="15">
        <v>8</v>
      </c>
      <c r="Y947" s="15" t="s">
        <v>519</v>
      </c>
      <c r="Z947" s="15">
        <v>20000</v>
      </c>
      <c r="AA947" s="15">
        <v>-1</v>
      </c>
      <c r="AB947" s="15" t="s">
        <v>129</v>
      </c>
      <c r="AD947" s="15">
        <v>20000</v>
      </c>
      <c r="AF947" s="15">
        <v>18917</v>
      </c>
      <c r="AH947" s="15">
        <v>18917</v>
      </c>
      <c r="AI947" s="15">
        <v>0</v>
      </c>
    </row>
    <row r="948" spans="1:35">
      <c r="A948" s="15" t="s">
        <v>594</v>
      </c>
      <c r="B948" s="15">
        <v>2012</v>
      </c>
      <c r="C948" s="15">
        <v>2012</v>
      </c>
      <c r="D948" s="15">
        <v>2012</v>
      </c>
      <c r="E948" s="15">
        <v>4</v>
      </c>
      <c r="F948" s="15">
        <v>0</v>
      </c>
      <c r="G948" s="15">
        <v>0</v>
      </c>
      <c r="H948" s="15" t="s">
        <v>510</v>
      </c>
      <c r="I948" s="15">
        <v>842</v>
      </c>
      <c r="J948" s="15" t="s">
        <v>593</v>
      </c>
      <c r="K948" s="15" t="s">
        <v>593</v>
      </c>
      <c r="L948" s="15">
        <v>388</v>
      </c>
      <c r="M948" s="15" t="s">
        <v>737</v>
      </c>
      <c r="N948" s="15" t="s">
        <v>738</v>
      </c>
      <c r="O948" s="15">
        <v>0</v>
      </c>
      <c r="P948" s="15" t="s">
        <v>177</v>
      </c>
      <c r="Q948" s="15" t="s">
        <v>514</v>
      </c>
      <c r="R948" s="15" t="s">
        <v>515</v>
      </c>
      <c r="S948" s="15" t="s">
        <v>516</v>
      </c>
      <c r="T948" s="15">
        <v>0</v>
      </c>
      <c r="U948" s="15" t="s">
        <v>517</v>
      </c>
      <c r="V948" s="15">
        <v>2523</v>
      </c>
      <c r="W948" s="15" t="s">
        <v>518</v>
      </c>
      <c r="X948" s="15">
        <v>8</v>
      </c>
      <c r="Y948" s="15" t="s">
        <v>519</v>
      </c>
      <c r="Z948" s="15">
        <v>115555000</v>
      </c>
      <c r="AA948" s="15">
        <v>-1</v>
      </c>
      <c r="AB948" s="15" t="s">
        <v>129</v>
      </c>
      <c r="AD948" s="15">
        <v>115555000</v>
      </c>
      <c r="AF948" s="15">
        <v>11994637</v>
      </c>
      <c r="AH948" s="15">
        <v>11994637</v>
      </c>
      <c r="AI948" s="15">
        <v>0</v>
      </c>
    </row>
    <row r="949" spans="1:35">
      <c r="A949" s="15" t="s">
        <v>594</v>
      </c>
      <c r="B949" s="15">
        <v>2012</v>
      </c>
      <c r="C949" s="15">
        <v>2012</v>
      </c>
      <c r="D949" s="15">
        <v>2012</v>
      </c>
      <c r="E949" s="15">
        <v>4</v>
      </c>
      <c r="F949" s="15">
        <v>0</v>
      </c>
      <c r="G949" s="15">
        <v>0</v>
      </c>
      <c r="H949" s="15" t="s">
        <v>510</v>
      </c>
      <c r="I949" s="15">
        <v>842</v>
      </c>
      <c r="J949" s="15" t="s">
        <v>593</v>
      </c>
      <c r="K949" s="15" t="s">
        <v>593</v>
      </c>
      <c r="L949" s="15">
        <v>360</v>
      </c>
      <c r="M949" s="15" t="s">
        <v>578</v>
      </c>
      <c r="N949" s="15" t="s">
        <v>579</v>
      </c>
      <c r="O949" s="15">
        <v>0</v>
      </c>
      <c r="P949" s="15" t="s">
        <v>177</v>
      </c>
      <c r="Q949" s="15" t="s">
        <v>514</v>
      </c>
      <c r="R949" s="15" t="s">
        <v>515</v>
      </c>
      <c r="S949" s="15" t="s">
        <v>516</v>
      </c>
      <c r="T949" s="15">
        <v>0</v>
      </c>
      <c r="U949" s="15" t="s">
        <v>517</v>
      </c>
      <c r="V949" s="15">
        <v>2523</v>
      </c>
      <c r="W949" s="15" t="s">
        <v>518</v>
      </c>
      <c r="X949" s="15">
        <v>8</v>
      </c>
      <c r="Y949" s="15" t="s">
        <v>519</v>
      </c>
      <c r="Z949" s="15">
        <v>19000</v>
      </c>
      <c r="AA949" s="15">
        <v>-1</v>
      </c>
      <c r="AB949" s="15" t="s">
        <v>129</v>
      </c>
      <c r="AD949" s="15">
        <v>19000</v>
      </c>
      <c r="AF949" s="15">
        <v>12680</v>
      </c>
      <c r="AH949" s="15">
        <v>12680</v>
      </c>
      <c r="AI949" s="15">
        <v>0</v>
      </c>
    </row>
    <row r="950" spans="1:35">
      <c r="A950" s="15" t="s">
        <v>594</v>
      </c>
      <c r="B950" s="15">
        <v>2012</v>
      </c>
      <c r="C950" s="15">
        <v>2012</v>
      </c>
      <c r="D950" s="15">
        <v>2012</v>
      </c>
      <c r="E950" s="15">
        <v>4</v>
      </c>
      <c r="F950" s="15">
        <v>0</v>
      </c>
      <c r="G950" s="15">
        <v>0</v>
      </c>
      <c r="H950" s="15" t="s">
        <v>510</v>
      </c>
      <c r="I950" s="15">
        <v>842</v>
      </c>
      <c r="J950" s="15" t="s">
        <v>593</v>
      </c>
      <c r="K950" s="15" t="s">
        <v>593</v>
      </c>
      <c r="L950" s="15">
        <v>222</v>
      </c>
      <c r="M950" s="15" t="s">
        <v>833</v>
      </c>
      <c r="N950" s="15" t="s">
        <v>834</v>
      </c>
      <c r="O950" s="15">
        <v>0</v>
      </c>
      <c r="P950" s="15" t="s">
        <v>177</v>
      </c>
      <c r="Q950" s="15" t="s">
        <v>514</v>
      </c>
      <c r="R950" s="15" t="s">
        <v>515</v>
      </c>
      <c r="S950" s="15" t="s">
        <v>516</v>
      </c>
      <c r="T950" s="15">
        <v>0</v>
      </c>
      <c r="U950" s="15" t="s">
        <v>517</v>
      </c>
      <c r="V950" s="15">
        <v>2523</v>
      </c>
      <c r="W950" s="15" t="s">
        <v>518</v>
      </c>
      <c r="X950" s="15">
        <v>8</v>
      </c>
      <c r="Y950" s="15" t="s">
        <v>519</v>
      </c>
      <c r="Z950" s="15">
        <v>66000</v>
      </c>
      <c r="AA950" s="15">
        <v>-1</v>
      </c>
      <c r="AB950" s="15" t="s">
        <v>129</v>
      </c>
      <c r="AD950" s="15">
        <v>66000</v>
      </c>
      <c r="AF950" s="15">
        <v>42221</v>
      </c>
      <c r="AH950" s="15">
        <v>42221</v>
      </c>
      <c r="AI950" s="15">
        <v>0</v>
      </c>
    </row>
    <row r="951" spans="1:35">
      <c r="A951" s="15" t="s">
        <v>594</v>
      </c>
      <c r="B951" s="15">
        <v>2012</v>
      </c>
      <c r="C951" s="15">
        <v>2012</v>
      </c>
      <c r="D951" s="15">
        <v>2012</v>
      </c>
      <c r="E951" s="15">
        <v>4</v>
      </c>
      <c r="F951" s="15">
        <v>0</v>
      </c>
      <c r="G951" s="15">
        <v>0</v>
      </c>
      <c r="H951" s="15" t="s">
        <v>510</v>
      </c>
      <c r="I951" s="15">
        <v>842</v>
      </c>
      <c r="J951" s="15" t="s">
        <v>593</v>
      </c>
      <c r="K951" s="15" t="s">
        <v>593</v>
      </c>
      <c r="L951" s="15">
        <v>44</v>
      </c>
      <c r="M951" s="15" t="s">
        <v>761</v>
      </c>
      <c r="N951" s="15" t="s">
        <v>762</v>
      </c>
      <c r="O951" s="15">
        <v>0</v>
      </c>
      <c r="P951" s="15" t="s">
        <v>177</v>
      </c>
      <c r="Q951" s="15" t="s">
        <v>514</v>
      </c>
      <c r="R951" s="15" t="s">
        <v>515</v>
      </c>
      <c r="S951" s="15" t="s">
        <v>516</v>
      </c>
      <c r="T951" s="15">
        <v>0</v>
      </c>
      <c r="U951" s="15" t="s">
        <v>517</v>
      </c>
      <c r="V951" s="15">
        <v>2523</v>
      </c>
      <c r="W951" s="15" t="s">
        <v>518</v>
      </c>
      <c r="X951" s="15">
        <v>8</v>
      </c>
      <c r="Y951" s="15" t="s">
        <v>519</v>
      </c>
      <c r="Z951" s="15">
        <v>143582000</v>
      </c>
      <c r="AA951" s="15">
        <v>-1</v>
      </c>
      <c r="AB951" s="15" t="s">
        <v>129</v>
      </c>
      <c r="AD951" s="15">
        <v>143582000</v>
      </c>
      <c r="AF951" s="15">
        <v>12031901</v>
      </c>
      <c r="AH951" s="15">
        <v>12031901</v>
      </c>
      <c r="AI951" s="15">
        <v>0</v>
      </c>
    </row>
    <row r="952" spans="1:35">
      <c r="A952" s="15" t="s">
        <v>594</v>
      </c>
      <c r="B952" s="15">
        <v>2012</v>
      </c>
      <c r="C952" s="15">
        <v>2012</v>
      </c>
      <c r="D952" s="15">
        <v>2012</v>
      </c>
      <c r="E952" s="15">
        <v>4</v>
      </c>
      <c r="F952" s="15">
        <v>0</v>
      </c>
      <c r="G952" s="15">
        <v>0</v>
      </c>
      <c r="H952" s="15" t="s">
        <v>510</v>
      </c>
      <c r="I952" s="15">
        <v>842</v>
      </c>
      <c r="J952" s="15" t="s">
        <v>593</v>
      </c>
      <c r="K952" s="15" t="s">
        <v>593</v>
      </c>
      <c r="L952" s="15">
        <v>710</v>
      </c>
      <c r="M952" s="15" t="s">
        <v>616</v>
      </c>
      <c r="N952" s="15" t="s">
        <v>617</v>
      </c>
      <c r="O952" s="15">
        <v>0</v>
      </c>
      <c r="P952" s="15" t="s">
        <v>177</v>
      </c>
      <c r="Q952" s="15" t="s">
        <v>514</v>
      </c>
      <c r="R952" s="15" t="s">
        <v>515</v>
      </c>
      <c r="S952" s="15" t="s">
        <v>516</v>
      </c>
      <c r="T952" s="15">
        <v>0</v>
      </c>
      <c r="U952" s="15" t="s">
        <v>517</v>
      </c>
      <c r="V952" s="15">
        <v>2523</v>
      </c>
      <c r="W952" s="15" t="s">
        <v>518</v>
      </c>
      <c r="X952" s="15">
        <v>8</v>
      </c>
      <c r="Y952" s="15" t="s">
        <v>519</v>
      </c>
      <c r="Z952" s="15">
        <v>6000</v>
      </c>
      <c r="AA952" s="15">
        <v>-1</v>
      </c>
      <c r="AB952" s="15" t="s">
        <v>129</v>
      </c>
      <c r="AD952" s="15">
        <v>6000</v>
      </c>
      <c r="AF952" s="15">
        <v>5514</v>
      </c>
      <c r="AH952" s="15">
        <v>5514</v>
      </c>
      <c r="AI952" s="15">
        <v>0</v>
      </c>
    </row>
    <row r="953" spans="1:35">
      <c r="A953" s="15" t="s">
        <v>594</v>
      </c>
      <c r="B953" s="15">
        <v>2012</v>
      </c>
      <c r="C953" s="15">
        <v>2012</v>
      </c>
      <c r="D953" s="15">
        <v>2012</v>
      </c>
      <c r="E953" s="15">
        <v>4</v>
      </c>
      <c r="F953" s="15">
        <v>0</v>
      </c>
      <c r="G953" s="15">
        <v>0</v>
      </c>
      <c r="H953" s="15" t="s">
        <v>510</v>
      </c>
      <c r="I953" s="15">
        <v>842</v>
      </c>
      <c r="J953" s="15" t="s">
        <v>593</v>
      </c>
      <c r="K953" s="15" t="s">
        <v>593</v>
      </c>
      <c r="L953" s="15">
        <v>32</v>
      </c>
      <c r="M953" s="15" t="s">
        <v>646</v>
      </c>
      <c r="N953" s="15" t="s">
        <v>647</v>
      </c>
      <c r="O953" s="15">
        <v>0</v>
      </c>
      <c r="P953" s="15" t="s">
        <v>177</v>
      </c>
      <c r="Q953" s="15" t="s">
        <v>514</v>
      </c>
      <c r="R953" s="15" t="s">
        <v>515</v>
      </c>
      <c r="S953" s="15" t="s">
        <v>516</v>
      </c>
      <c r="T953" s="15">
        <v>0</v>
      </c>
      <c r="U953" s="15" t="s">
        <v>517</v>
      </c>
      <c r="V953" s="15">
        <v>2523</v>
      </c>
      <c r="W953" s="15" t="s">
        <v>518</v>
      </c>
      <c r="X953" s="15">
        <v>8</v>
      </c>
      <c r="Y953" s="15" t="s">
        <v>519</v>
      </c>
      <c r="Z953" s="15">
        <v>90000</v>
      </c>
      <c r="AA953" s="15">
        <v>-1</v>
      </c>
      <c r="AB953" s="15" t="s">
        <v>129</v>
      </c>
      <c r="AD953" s="15">
        <v>90000</v>
      </c>
      <c r="AF953" s="15">
        <v>38328</v>
      </c>
      <c r="AH953" s="15">
        <v>38328</v>
      </c>
      <c r="AI953" s="15">
        <v>0</v>
      </c>
    </row>
    <row r="954" spans="1:35">
      <c r="A954" s="15" t="s">
        <v>594</v>
      </c>
      <c r="B954" s="15">
        <v>2012</v>
      </c>
      <c r="C954" s="15">
        <v>2012</v>
      </c>
      <c r="D954" s="15">
        <v>2012</v>
      </c>
      <c r="E954" s="15">
        <v>4</v>
      </c>
      <c r="F954" s="15">
        <v>0</v>
      </c>
      <c r="G954" s="15">
        <v>0</v>
      </c>
      <c r="H954" s="15" t="s">
        <v>510</v>
      </c>
      <c r="I954" s="15">
        <v>842</v>
      </c>
      <c r="J954" s="15" t="s">
        <v>593</v>
      </c>
      <c r="K954" s="15" t="s">
        <v>593</v>
      </c>
      <c r="L954" s="15">
        <v>554</v>
      </c>
      <c r="M954" s="15" t="s">
        <v>566</v>
      </c>
      <c r="N954" s="15" t="s">
        <v>567</v>
      </c>
      <c r="O954" s="15">
        <v>0</v>
      </c>
      <c r="P954" s="15" t="s">
        <v>177</v>
      </c>
      <c r="Q954" s="15" t="s">
        <v>514</v>
      </c>
      <c r="R954" s="15" t="s">
        <v>515</v>
      </c>
      <c r="S954" s="15" t="s">
        <v>516</v>
      </c>
      <c r="T954" s="15">
        <v>0</v>
      </c>
      <c r="U954" s="15" t="s">
        <v>517</v>
      </c>
      <c r="V954" s="15">
        <v>2523</v>
      </c>
      <c r="W954" s="15" t="s">
        <v>518</v>
      </c>
      <c r="X954" s="15">
        <v>8</v>
      </c>
      <c r="Y954" s="15" t="s">
        <v>519</v>
      </c>
      <c r="Z954" s="15">
        <v>238000</v>
      </c>
      <c r="AA954" s="15">
        <v>-1</v>
      </c>
      <c r="AB954" s="15" t="s">
        <v>129</v>
      </c>
      <c r="AD954" s="15">
        <v>238000</v>
      </c>
      <c r="AF954" s="15">
        <v>117827</v>
      </c>
      <c r="AH954" s="15">
        <v>117827</v>
      </c>
      <c r="AI954" s="15">
        <v>0</v>
      </c>
    </row>
    <row r="955" spans="1:35">
      <c r="A955" s="15" t="s">
        <v>594</v>
      </c>
      <c r="B955" s="15">
        <v>2012</v>
      </c>
      <c r="C955" s="15">
        <v>2012</v>
      </c>
      <c r="D955" s="15">
        <v>2012</v>
      </c>
      <c r="E955" s="15">
        <v>4</v>
      </c>
      <c r="F955" s="15">
        <v>0</v>
      </c>
      <c r="G955" s="15">
        <v>0</v>
      </c>
      <c r="H955" s="15" t="s">
        <v>510</v>
      </c>
      <c r="I955" s="15">
        <v>842</v>
      </c>
      <c r="J955" s="15" t="s">
        <v>593</v>
      </c>
      <c r="K955" s="15" t="s">
        <v>593</v>
      </c>
      <c r="L955" s="15">
        <v>218</v>
      </c>
      <c r="M955" s="15" t="s">
        <v>767</v>
      </c>
      <c r="N955" s="15" t="s">
        <v>768</v>
      </c>
      <c r="O955" s="15">
        <v>0</v>
      </c>
      <c r="P955" s="15" t="s">
        <v>177</v>
      </c>
      <c r="Q955" s="15" t="s">
        <v>514</v>
      </c>
      <c r="R955" s="15" t="s">
        <v>515</v>
      </c>
      <c r="S955" s="15" t="s">
        <v>516</v>
      </c>
      <c r="T955" s="15">
        <v>0</v>
      </c>
      <c r="U955" s="15" t="s">
        <v>517</v>
      </c>
      <c r="V955" s="15">
        <v>2523</v>
      </c>
      <c r="W955" s="15" t="s">
        <v>518</v>
      </c>
      <c r="X955" s="15">
        <v>8</v>
      </c>
      <c r="Y955" s="15" t="s">
        <v>519</v>
      </c>
      <c r="Z955" s="15">
        <v>208000</v>
      </c>
      <c r="AA955" s="15">
        <v>-1</v>
      </c>
      <c r="AB955" s="15" t="s">
        <v>129</v>
      </c>
      <c r="AD955" s="15">
        <v>208000</v>
      </c>
      <c r="AF955" s="15">
        <v>97152</v>
      </c>
      <c r="AH955" s="15">
        <v>97152</v>
      </c>
      <c r="AI955" s="15">
        <v>0</v>
      </c>
    </row>
    <row r="956" spans="1:35">
      <c r="A956" s="15" t="s">
        <v>594</v>
      </c>
      <c r="B956" s="15">
        <v>2012</v>
      </c>
      <c r="C956" s="15">
        <v>2012</v>
      </c>
      <c r="D956" s="15">
        <v>2012</v>
      </c>
      <c r="E956" s="15">
        <v>4</v>
      </c>
      <c r="F956" s="15">
        <v>0</v>
      </c>
      <c r="G956" s="15">
        <v>0</v>
      </c>
      <c r="H956" s="15" t="s">
        <v>510</v>
      </c>
      <c r="I956" s="15">
        <v>842</v>
      </c>
      <c r="J956" s="15" t="s">
        <v>593</v>
      </c>
      <c r="K956" s="15" t="s">
        <v>593</v>
      </c>
      <c r="L956" s="15">
        <v>608</v>
      </c>
      <c r="M956" s="15" t="s">
        <v>548</v>
      </c>
      <c r="N956" s="15" t="s">
        <v>549</v>
      </c>
      <c r="O956" s="15">
        <v>0</v>
      </c>
      <c r="P956" s="15" t="s">
        <v>177</v>
      </c>
      <c r="Q956" s="15" t="s">
        <v>514</v>
      </c>
      <c r="R956" s="15" t="s">
        <v>515</v>
      </c>
      <c r="S956" s="15" t="s">
        <v>516</v>
      </c>
      <c r="T956" s="15">
        <v>0</v>
      </c>
      <c r="U956" s="15" t="s">
        <v>517</v>
      </c>
      <c r="V956" s="15">
        <v>2523</v>
      </c>
      <c r="W956" s="15" t="s">
        <v>518</v>
      </c>
      <c r="X956" s="15">
        <v>8</v>
      </c>
      <c r="Y956" s="15" t="s">
        <v>519</v>
      </c>
      <c r="Z956" s="15">
        <v>28000</v>
      </c>
      <c r="AA956" s="15">
        <v>-1</v>
      </c>
      <c r="AB956" s="15" t="s">
        <v>129</v>
      </c>
      <c r="AD956" s="15">
        <v>28000</v>
      </c>
      <c r="AF956" s="15">
        <v>16559</v>
      </c>
      <c r="AH956" s="15">
        <v>16559</v>
      </c>
      <c r="AI956" s="15">
        <v>0</v>
      </c>
    </row>
    <row r="957" spans="1:35">
      <c r="A957" s="15" t="s">
        <v>594</v>
      </c>
      <c r="B957" s="15">
        <v>2012</v>
      </c>
      <c r="C957" s="15">
        <v>2012</v>
      </c>
      <c r="D957" s="15">
        <v>2012</v>
      </c>
      <c r="E957" s="15">
        <v>4</v>
      </c>
      <c r="F957" s="15">
        <v>0</v>
      </c>
      <c r="G957" s="15">
        <v>0</v>
      </c>
      <c r="H957" s="15" t="s">
        <v>510</v>
      </c>
      <c r="I957" s="15">
        <v>842</v>
      </c>
      <c r="J957" s="15" t="s">
        <v>593</v>
      </c>
      <c r="K957" s="15" t="s">
        <v>593</v>
      </c>
      <c r="L957" s="15">
        <v>340</v>
      </c>
      <c r="M957" s="15" t="s">
        <v>757</v>
      </c>
      <c r="N957" s="15" t="s">
        <v>758</v>
      </c>
      <c r="O957" s="15">
        <v>0</v>
      </c>
      <c r="P957" s="15" t="s">
        <v>177</v>
      </c>
      <c r="Q957" s="15" t="s">
        <v>514</v>
      </c>
      <c r="R957" s="15" t="s">
        <v>515</v>
      </c>
      <c r="S957" s="15" t="s">
        <v>516</v>
      </c>
      <c r="T957" s="15">
        <v>0</v>
      </c>
      <c r="U957" s="15" t="s">
        <v>517</v>
      </c>
      <c r="V957" s="15">
        <v>2523</v>
      </c>
      <c r="W957" s="15" t="s">
        <v>518</v>
      </c>
      <c r="X957" s="15">
        <v>8</v>
      </c>
      <c r="Y957" s="15" t="s">
        <v>519</v>
      </c>
      <c r="Z957" s="15">
        <v>462000</v>
      </c>
      <c r="AA957" s="15">
        <v>-1</v>
      </c>
      <c r="AB957" s="15" t="s">
        <v>129</v>
      </c>
      <c r="AD957" s="15">
        <v>462000</v>
      </c>
      <c r="AF957" s="15">
        <v>115610</v>
      </c>
      <c r="AH957" s="15">
        <v>115610</v>
      </c>
      <c r="AI957" s="15">
        <v>0</v>
      </c>
    </row>
    <row r="958" spans="1:35">
      <c r="A958" s="15" t="s">
        <v>594</v>
      </c>
      <c r="B958" s="15">
        <v>2012</v>
      </c>
      <c r="C958" s="15">
        <v>2012</v>
      </c>
      <c r="D958" s="15">
        <v>2012</v>
      </c>
      <c r="E958" s="15">
        <v>4</v>
      </c>
      <c r="F958" s="15">
        <v>0</v>
      </c>
      <c r="G958" s="15">
        <v>0</v>
      </c>
      <c r="H958" s="15" t="s">
        <v>510</v>
      </c>
      <c r="I958" s="15">
        <v>842</v>
      </c>
      <c r="J958" s="15" t="s">
        <v>593</v>
      </c>
      <c r="K958" s="15" t="s">
        <v>593</v>
      </c>
      <c r="L958" s="15">
        <v>682</v>
      </c>
      <c r="M958" s="15" t="s">
        <v>707</v>
      </c>
      <c r="N958" s="15" t="s">
        <v>708</v>
      </c>
      <c r="O958" s="15">
        <v>0</v>
      </c>
      <c r="P958" s="15" t="s">
        <v>177</v>
      </c>
      <c r="Q958" s="15" t="s">
        <v>514</v>
      </c>
      <c r="R958" s="15" t="s">
        <v>515</v>
      </c>
      <c r="S958" s="15" t="s">
        <v>516</v>
      </c>
      <c r="T958" s="15">
        <v>0</v>
      </c>
      <c r="U958" s="15" t="s">
        <v>517</v>
      </c>
      <c r="V958" s="15">
        <v>2523</v>
      </c>
      <c r="W958" s="15" t="s">
        <v>518</v>
      </c>
      <c r="X958" s="15">
        <v>8</v>
      </c>
      <c r="Y958" s="15" t="s">
        <v>519</v>
      </c>
      <c r="Z958" s="15">
        <v>79000</v>
      </c>
      <c r="AA958" s="15">
        <v>-1</v>
      </c>
      <c r="AB958" s="15" t="s">
        <v>129</v>
      </c>
      <c r="AD958" s="15">
        <v>79000</v>
      </c>
      <c r="AF958" s="15">
        <v>35947</v>
      </c>
      <c r="AH958" s="15">
        <v>35947</v>
      </c>
      <c r="AI958" s="15">
        <v>0</v>
      </c>
    </row>
    <row r="959" spans="1:35">
      <c r="A959" s="15" t="s">
        <v>594</v>
      </c>
      <c r="B959" s="15">
        <v>2012</v>
      </c>
      <c r="C959" s="15">
        <v>2012</v>
      </c>
      <c r="D959" s="15">
        <v>2012</v>
      </c>
      <c r="E959" s="15">
        <v>4</v>
      </c>
      <c r="F959" s="15">
        <v>0</v>
      </c>
      <c r="G959" s="15">
        <v>0</v>
      </c>
      <c r="H959" s="15" t="s">
        <v>510</v>
      </c>
      <c r="I959" s="15">
        <v>842</v>
      </c>
      <c r="J959" s="15" t="s">
        <v>593</v>
      </c>
      <c r="K959" s="15" t="s">
        <v>593</v>
      </c>
      <c r="L959" s="15">
        <v>458</v>
      </c>
      <c r="M959" s="15" t="s">
        <v>180</v>
      </c>
      <c r="N959" s="15" t="s">
        <v>557</v>
      </c>
      <c r="O959" s="15">
        <v>0</v>
      </c>
      <c r="P959" s="15" t="s">
        <v>177</v>
      </c>
      <c r="Q959" s="15" t="s">
        <v>514</v>
      </c>
      <c r="R959" s="15" t="s">
        <v>515</v>
      </c>
      <c r="S959" s="15" t="s">
        <v>516</v>
      </c>
      <c r="T959" s="15">
        <v>0</v>
      </c>
      <c r="U959" s="15" t="s">
        <v>517</v>
      </c>
      <c r="V959" s="15">
        <v>2523</v>
      </c>
      <c r="W959" s="15" t="s">
        <v>518</v>
      </c>
      <c r="X959" s="15">
        <v>8</v>
      </c>
      <c r="Y959" s="15" t="s">
        <v>519</v>
      </c>
      <c r="Z959" s="15">
        <v>184000</v>
      </c>
      <c r="AA959" s="15">
        <v>-1</v>
      </c>
      <c r="AB959" s="15" t="s">
        <v>129</v>
      </c>
      <c r="AD959" s="15">
        <v>184000</v>
      </c>
      <c r="AF959" s="15">
        <v>96897</v>
      </c>
      <c r="AH959" s="15">
        <v>96897</v>
      </c>
      <c r="AI959" s="15">
        <v>0</v>
      </c>
    </row>
    <row r="960" spans="1:35">
      <c r="A960" s="15" t="s">
        <v>594</v>
      </c>
      <c r="B960" s="15">
        <v>2012</v>
      </c>
      <c r="C960" s="15">
        <v>2012</v>
      </c>
      <c r="D960" s="15">
        <v>2012</v>
      </c>
      <c r="E960" s="15">
        <v>4</v>
      </c>
      <c r="F960" s="15">
        <v>0</v>
      </c>
      <c r="G960" s="15">
        <v>0</v>
      </c>
      <c r="H960" s="15" t="s">
        <v>510</v>
      </c>
      <c r="I960" s="15">
        <v>842</v>
      </c>
      <c r="J960" s="15" t="s">
        <v>593</v>
      </c>
      <c r="K960" s="15" t="s">
        <v>593</v>
      </c>
      <c r="L960" s="15">
        <v>591</v>
      </c>
      <c r="M960" s="15" t="s">
        <v>576</v>
      </c>
      <c r="N960" s="15" t="s">
        <v>577</v>
      </c>
      <c r="O960" s="15">
        <v>0</v>
      </c>
      <c r="P960" s="15" t="s">
        <v>177</v>
      </c>
      <c r="Q960" s="15" t="s">
        <v>514</v>
      </c>
      <c r="R960" s="15" t="s">
        <v>515</v>
      </c>
      <c r="S960" s="15" t="s">
        <v>516</v>
      </c>
      <c r="T960" s="15">
        <v>0</v>
      </c>
      <c r="U960" s="15" t="s">
        <v>517</v>
      </c>
      <c r="V960" s="15">
        <v>2523</v>
      </c>
      <c r="W960" s="15" t="s">
        <v>518</v>
      </c>
      <c r="X960" s="15">
        <v>8</v>
      </c>
      <c r="Y960" s="15" t="s">
        <v>519</v>
      </c>
      <c r="Z960" s="15">
        <v>71036000</v>
      </c>
      <c r="AA960" s="15">
        <v>-1</v>
      </c>
      <c r="AB960" s="15" t="s">
        <v>129</v>
      </c>
      <c r="AD960" s="15">
        <v>71036000</v>
      </c>
      <c r="AF960" s="15">
        <v>6800869</v>
      </c>
      <c r="AH960" s="15">
        <v>6800869</v>
      </c>
      <c r="AI960" s="15">
        <v>0</v>
      </c>
    </row>
    <row r="961" spans="1:35">
      <c r="A961" s="15" t="s">
        <v>594</v>
      </c>
      <c r="B961" s="15">
        <v>2012</v>
      </c>
      <c r="C961" s="15">
        <v>2012</v>
      </c>
      <c r="D961" s="15">
        <v>2012</v>
      </c>
      <c r="E961" s="15">
        <v>4</v>
      </c>
      <c r="F961" s="15">
        <v>0</v>
      </c>
      <c r="G961" s="15">
        <v>0</v>
      </c>
      <c r="H961" s="15" t="s">
        <v>510</v>
      </c>
      <c r="I961" s="15">
        <v>842</v>
      </c>
      <c r="J961" s="15" t="s">
        <v>593</v>
      </c>
      <c r="K961" s="15" t="s">
        <v>593</v>
      </c>
      <c r="L961" s="15">
        <v>376</v>
      </c>
      <c r="M961" s="15" t="s">
        <v>658</v>
      </c>
      <c r="N961" s="15" t="s">
        <v>659</v>
      </c>
      <c r="O961" s="15">
        <v>0</v>
      </c>
      <c r="P961" s="15" t="s">
        <v>177</v>
      </c>
      <c r="Q961" s="15" t="s">
        <v>514</v>
      </c>
      <c r="R961" s="15" t="s">
        <v>515</v>
      </c>
      <c r="S961" s="15" t="s">
        <v>516</v>
      </c>
      <c r="T961" s="15">
        <v>0</v>
      </c>
      <c r="U961" s="15" t="s">
        <v>517</v>
      </c>
      <c r="V961" s="15">
        <v>2523</v>
      </c>
      <c r="W961" s="15" t="s">
        <v>518</v>
      </c>
      <c r="X961" s="15">
        <v>8</v>
      </c>
      <c r="Y961" s="15" t="s">
        <v>519</v>
      </c>
      <c r="Z961" s="15">
        <v>1623000</v>
      </c>
      <c r="AA961" s="15">
        <v>-1</v>
      </c>
      <c r="AB961" s="15" t="s">
        <v>129</v>
      </c>
      <c r="AD961" s="15">
        <v>1623000</v>
      </c>
      <c r="AF961" s="15">
        <v>438193</v>
      </c>
      <c r="AH961" s="15">
        <v>438193</v>
      </c>
      <c r="AI961" s="15">
        <v>0</v>
      </c>
    </row>
    <row r="962" spans="1:35">
      <c r="A962" s="15" t="s">
        <v>594</v>
      </c>
      <c r="B962" s="15">
        <v>2012</v>
      </c>
      <c r="C962" s="15">
        <v>2012</v>
      </c>
      <c r="D962" s="15">
        <v>2012</v>
      </c>
      <c r="E962" s="15">
        <v>4</v>
      </c>
      <c r="F962" s="15">
        <v>0</v>
      </c>
      <c r="G962" s="15">
        <v>0</v>
      </c>
      <c r="H962" s="15" t="s">
        <v>510</v>
      </c>
      <c r="I962" s="15">
        <v>842</v>
      </c>
      <c r="J962" s="15" t="s">
        <v>593</v>
      </c>
      <c r="K962" s="15" t="s">
        <v>593</v>
      </c>
      <c r="L962" s="15">
        <v>780</v>
      </c>
      <c r="M962" s="15" t="s">
        <v>713</v>
      </c>
      <c r="N962" s="15" t="s">
        <v>714</v>
      </c>
      <c r="O962" s="15">
        <v>0</v>
      </c>
      <c r="P962" s="15" t="s">
        <v>177</v>
      </c>
      <c r="Q962" s="15" t="s">
        <v>514</v>
      </c>
      <c r="R962" s="15" t="s">
        <v>515</v>
      </c>
      <c r="S962" s="15" t="s">
        <v>516</v>
      </c>
      <c r="T962" s="15">
        <v>0</v>
      </c>
      <c r="U962" s="15" t="s">
        <v>517</v>
      </c>
      <c r="V962" s="15">
        <v>2523</v>
      </c>
      <c r="W962" s="15" t="s">
        <v>518</v>
      </c>
      <c r="X962" s="15">
        <v>8</v>
      </c>
      <c r="Y962" s="15" t="s">
        <v>519</v>
      </c>
      <c r="Z962" s="15">
        <v>1358000</v>
      </c>
      <c r="AA962" s="15">
        <v>-1</v>
      </c>
      <c r="AB962" s="15" t="s">
        <v>129</v>
      </c>
      <c r="AD962" s="15">
        <v>1358000</v>
      </c>
      <c r="AF962" s="15">
        <v>1206230</v>
      </c>
      <c r="AH962" s="15">
        <v>1206230</v>
      </c>
      <c r="AI962" s="15">
        <v>0</v>
      </c>
    </row>
    <row r="963" spans="1:35">
      <c r="A963" s="15" t="s">
        <v>594</v>
      </c>
      <c r="B963" s="15">
        <v>2012</v>
      </c>
      <c r="C963" s="15">
        <v>2012</v>
      </c>
      <c r="D963" s="15">
        <v>2012</v>
      </c>
      <c r="E963" s="15">
        <v>4</v>
      </c>
      <c r="F963" s="15">
        <v>0</v>
      </c>
      <c r="G963" s="15">
        <v>0</v>
      </c>
      <c r="H963" s="15" t="s">
        <v>510</v>
      </c>
      <c r="I963" s="15">
        <v>842</v>
      </c>
      <c r="J963" s="15" t="s">
        <v>593</v>
      </c>
      <c r="K963" s="15" t="s">
        <v>593</v>
      </c>
      <c r="L963" s="15">
        <v>604</v>
      </c>
      <c r="M963" s="15" t="s">
        <v>769</v>
      </c>
      <c r="N963" s="15" t="s">
        <v>770</v>
      </c>
      <c r="O963" s="15">
        <v>0</v>
      </c>
      <c r="P963" s="15" t="s">
        <v>177</v>
      </c>
      <c r="Q963" s="15" t="s">
        <v>514</v>
      </c>
      <c r="R963" s="15" t="s">
        <v>515</v>
      </c>
      <c r="S963" s="15" t="s">
        <v>516</v>
      </c>
      <c r="T963" s="15">
        <v>0</v>
      </c>
      <c r="U963" s="15" t="s">
        <v>517</v>
      </c>
      <c r="V963" s="15">
        <v>2523</v>
      </c>
      <c r="W963" s="15" t="s">
        <v>518</v>
      </c>
      <c r="X963" s="15">
        <v>8</v>
      </c>
      <c r="Y963" s="15" t="s">
        <v>519</v>
      </c>
      <c r="Z963" s="15">
        <v>93000</v>
      </c>
      <c r="AA963" s="15">
        <v>-1</v>
      </c>
      <c r="AB963" s="15" t="s">
        <v>129</v>
      </c>
      <c r="AD963" s="15">
        <v>93000</v>
      </c>
      <c r="AF963" s="15">
        <v>86491</v>
      </c>
      <c r="AH963" s="15">
        <v>86491</v>
      </c>
      <c r="AI963" s="15">
        <v>0</v>
      </c>
    </row>
    <row r="964" spans="1:35">
      <c r="A964" s="15" t="s">
        <v>594</v>
      </c>
      <c r="B964" s="15">
        <v>2012</v>
      </c>
      <c r="C964" s="15">
        <v>2012</v>
      </c>
      <c r="D964" s="15">
        <v>2012</v>
      </c>
      <c r="E964" s="15">
        <v>4</v>
      </c>
      <c r="F964" s="15">
        <v>0</v>
      </c>
      <c r="G964" s="15">
        <v>0</v>
      </c>
      <c r="H964" s="15" t="s">
        <v>510</v>
      </c>
      <c r="I964" s="15">
        <v>842</v>
      </c>
      <c r="J964" s="15" t="s">
        <v>593</v>
      </c>
      <c r="K964" s="15" t="s">
        <v>593</v>
      </c>
      <c r="L964" s="15">
        <v>784</v>
      </c>
      <c r="M964" s="15" t="s">
        <v>186</v>
      </c>
      <c r="N964" s="15" t="s">
        <v>618</v>
      </c>
      <c r="O964" s="15">
        <v>0</v>
      </c>
      <c r="P964" s="15" t="s">
        <v>177</v>
      </c>
      <c r="Q964" s="15" t="s">
        <v>514</v>
      </c>
      <c r="R964" s="15" t="s">
        <v>515</v>
      </c>
      <c r="S964" s="15" t="s">
        <v>516</v>
      </c>
      <c r="T964" s="15">
        <v>0</v>
      </c>
      <c r="U964" s="15" t="s">
        <v>517</v>
      </c>
      <c r="V964" s="15">
        <v>2523</v>
      </c>
      <c r="W964" s="15" t="s">
        <v>518</v>
      </c>
      <c r="X964" s="15">
        <v>8</v>
      </c>
      <c r="Y964" s="15" t="s">
        <v>519</v>
      </c>
      <c r="Z964" s="15">
        <v>1405000</v>
      </c>
      <c r="AA964" s="15">
        <v>-1</v>
      </c>
      <c r="AB964" s="15" t="s">
        <v>129</v>
      </c>
      <c r="AD964" s="15">
        <v>1405000</v>
      </c>
      <c r="AF964" s="15">
        <v>199648</v>
      </c>
      <c r="AH964" s="15">
        <v>199648</v>
      </c>
      <c r="AI964" s="15">
        <v>0</v>
      </c>
    </row>
    <row r="965" spans="1:35">
      <c r="A965" s="15" t="s">
        <v>594</v>
      </c>
      <c r="B965" s="15">
        <v>2012</v>
      </c>
      <c r="C965" s="15">
        <v>2012</v>
      </c>
      <c r="D965" s="15">
        <v>2012</v>
      </c>
      <c r="E965" s="15">
        <v>4</v>
      </c>
      <c r="F965" s="15">
        <v>0</v>
      </c>
      <c r="G965" s="15">
        <v>0</v>
      </c>
      <c r="H965" s="15" t="s">
        <v>510</v>
      </c>
      <c r="I965" s="15">
        <v>842</v>
      </c>
      <c r="J965" s="15" t="s">
        <v>593</v>
      </c>
      <c r="K965" s="15" t="s">
        <v>593</v>
      </c>
      <c r="L965" s="15">
        <v>56</v>
      </c>
      <c r="M965" s="15" t="s">
        <v>694</v>
      </c>
      <c r="N965" s="15" t="s">
        <v>695</v>
      </c>
      <c r="O965" s="15">
        <v>0</v>
      </c>
      <c r="P965" s="15" t="s">
        <v>177</v>
      </c>
      <c r="Q965" s="15" t="s">
        <v>514</v>
      </c>
      <c r="R965" s="15" t="s">
        <v>515</v>
      </c>
      <c r="S965" s="15" t="s">
        <v>516</v>
      </c>
      <c r="T965" s="15">
        <v>0</v>
      </c>
      <c r="U965" s="15" t="s">
        <v>517</v>
      </c>
      <c r="V965" s="15">
        <v>2523</v>
      </c>
      <c r="W965" s="15" t="s">
        <v>518</v>
      </c>
      <c r="X965" s="15">
        <v>8</v>
      </c>
      <c r="Y965" s="15" t="s">
        <v>519</v>
      </c>
      <c r="Z965" s="15">
        <v>7000</v>
      </c>
      <c r="AA965" s="15">
        <v>-1</v>
      </c>
      <c r="AB965" s="15" t="s">
        <v>129</v>
      </c>
      <c r="AD965" s="15">
        <v>7000</v>
      </c>
      <c r="AF965" s="15">
        <v>17333</v>
      </c>
      <c r="AH965" s="15">
        <v>17333</v>
      </c>
      <c r="AI965" s="15">
        <v>0</v>
      </c>
    </row>
    <row r="966" spans="1:35">
      <c r="A966" s="15" t="s">
        <v>594</v>
      </c>
      <c r="B966" s="15">
        <v>2012</v>
      </c>
      <c r="C966" s="15">
        <v>2012</v>
      </c>
      <c r="D966" s="15">
        <v>2012</v>
      </c>
      <c r="E966" s="15">
        <v>4</v>
      </c>
      <c r="F966" s="15">
        <v>0</v>
      </c>
      <c r="G966" s="15">
        <v>0</v>
      </c>
      <c r="H966" s="15" t="s">
        <v>510</v>
      </c>
      <c r="I966" s="15">
        <v>842</v>
      </c>
      <c r="J966" s="15" t="s">
        <v>593</v>
      </c>
      <c r="K966" s="15" t="s">
        <v>593</v>
      </c>
      <c r="L966" s="15">
        <v>862</v>
      </c>
      <c r="M966" s="15" t="s">
        <v>723</v>
      </c>
      <c r="N966" s="15" t="s">
        <v>724</v>
      </c>
      <c r="O966" s="15">
        <v>0</v>
      </c>
      <c r="P966" s="15" t="s">
        <v>177</v>
      </c>
      <c r="Q966" s="15" t="s">
        <v>514</v>
      </c>
      <c r="R966" s="15" t="s">
        <v>515</v>
      </c>
      <c r="S966" s="15" t="s">
        <v>516</v>
      </c>
      <c r="T966" s="15">
        <v>0</v>
      </c>
      <c r="U966" s="15" t="s">
        <v>517</v>
      </c>
      <c r="V966" s="15">
        <v>2523</v>
      </c>
      <c r="W966" s="15" t="s">
        <v>518</v>
      </c>
      <c r="X966" s="15">
        <v>8</v>
      </c>
      <c r="Y966" s="15" t="s">
        <v>519</v>
      </c>
      <c r="Z966" s="15">
        <v>699000</v>
      </c>
      <c r="AA966" s="15">
        <v>-1</v>
      </c>
      <c r="AB966" s="15" t="s">
        <v>129</v>
      </c>
      <c r="AD966" s="15">
        <v>699000</v>
      </c>
      <c r="AF966" s="15">
        <v>720508</v>
      </c>
      <c r="AH966" s="15">
        <v>720508</v>
      </c>
      <c r="AI966" s="15">
        <v>0</v>
      </c>
    </row>
    <row r="967" spans="1:35">
      <c r="A967" s="15" t="s">
        <v>594</v>
      </c>
      <c r="B967" s="15">
        <v>2012</v>
      </c>
      <c r="C967" s="15">
        <v>2012</v>
      </c>
      <c r="D967" s="15">
        <v>2012</v>
      </c>
      <c r="E967" s="15">
        <v>4</v>
      </c>
      <c r="F967" s="15">
        <v>0</v>
      </c>
      <c r="G967" s="15">
        <v>0</v>
      </c>
      <c r="H967" s="15" t="s">
        <v>510</v>
      </c>
      <c r="I967" s="15">
        <v>842</v>
      </c>
      <c r="J967" s="15" t="s">
        <v>593</v>
      </c>
      <c r="K967" s="15" t="s">
        <v>593</v>
      </c>
      <c r="L967" s="15">
        <v>764</v>
      </c>
      <c r="M967" s="15" t="s">
        <v>198</v>
      </c>
      <c r="N967" s="15" t="s">
        <v>556</v>
      </c>
      <c r="O967" s="15">
        <v>0</v>
      </c>
      <c r="P967" s="15" t="s">
        <v>177</v>
      </c>
      <c r="Q967" s="15" t="s">
        <v>514</v>
      </c>
      <c r="R967" s="15" t="s">
        <v>515</v>
      </c>
      <c r="S967" s="15" t="s">
        <v>516</v>
      </c>
      <c r="T967" s="15">
        <v>0</v>
      </c>
      <c r="U967" s="15" t="s">
        <v>517</v>
      </c>
      <c r="V967" s="15">
        <v>2523</v>
      </c>
      <c r="W967" s="15" t="s">
        <v>518</v>
      </c>
      <c r="X967" s="15">
        <v>8</v>
      </c>
      <c r="Y967" s="15" t="s">
        <v>519</v>
      </c>
      <c r="Z967" s="15">
        <v>45000</v>
      </c>
      <c r="AA967" s="15">
        <v>-1</v>
      </c>
      <c r="AB967" s="15" t="s">
        <v>129</v>
      </c>
      <c r="AD967" s="15">
        <v>45000</v>
      </c>
      <c r="AF967" s="15">
        <v>28212</v>
      </c>
      <c r="AH967" s="15">
        <v>28212</v>
      </c>
      <c r="AI967" s="15">
        <v>0</v>
      </c>
    </row>
    <row r="968" spans="1:35">
      <c r="A968" s="15" t="s">
        <v>594</v>
      </c>
      <c r="B968" s="15">
        <v>2012</v>
      </c>
      <c r="C968" s="15">
        <v>2012</v>
      </c>
      <c r="D968" s="15">
        <v>2012</v>
      </c>
      <c r="E968" s="15">
        <v>4</v>
      </c>
      <c r="F968" s="15">
        <v>0</v>
      </c>
      <c r="G968" s="15">
        <v>0</v>
      </c>
      <c r="H968" s="15" t="s">
        <v>510</v>
      </c>
      <c r="I968" s="15">
        <v>842</v>
      </c>
      <c r="J968" s="15" t="s">
        <v>593</v>
      </c>
      <c r="K968" s="15" t="s">
        <v>593</v>
      </c>
      <c r="L968" s="15">
        <v>320</v>
      </c>
      <c r="M968" s="15" t="s">
        <v>835</v>
      </c>
      <c r="N968" s="15" t="s">
        <v>836</v>
      </c>
      <c r="O968" s="15">
        <v>0</v>
      </c>
      <c r="P968" s="15" t="s">
        <v>177</v>
      </c>
      <c r="Q968" s="15" t="s">
        <v>514</v>
      </c>
      <c r="R968" s="15" t="s">
        <v>515</v>
      </c>
      <c r="S968" s="15" t="s">
        <v>516</v>
      </c>
      <c r="T968" s="15">
        <v>0</v>
      </c>
      <c r="U968" s="15" t="s">
        <v>517</v>
      </c>
      <c r="V968" s="15">
        <v>2523</v>
      </c>
      <c r="W968" s="15" t="s">
        <v>518</v>
      </c>
      <c r="X968" s="15">
        <v>8</v>
      </c>
      <c r="Y968" s="15" t="s">
        <v>519</v>
      </c>
      <c r="Z968" s="15">
        <v>63000</v>
      </c>
      <c r="AA968" s="15">
        <v>-1</v>
      </c>
      <c r="AB968" s="15" t="s">
        <v>129</v>
      </c>
      <c r="AD968" s="15">
        <v>63000</v>
      </c>
      <c r="AF968" s="15">
        <v>36690</v>
      </c>
      <c r="AH968" s="15">
        <v>36690</v>
      </c>
      <c r="AI968" s="15">
        <v>0</v>
      </c>
    </row>
    <row r="969" spans="1:35">
      <c r="A969" s="15" t="s">
        <v>594</v>
      </c>
      <c r="B969" s="15">
        <v>2012</v>
      </c>
      <c r="C969" s="15">
        <v>2012</v>
      </c>
      <c r="D969" s="15">
        <v>2012</v>
      </c>
      <c r="E969" s="15">
        <v>4</v>
      </c>
      <c r="F969" s="15">
        <v>0</v>
      </c>
      <c r="G969" s="15">
        <v>0</v>
      </c>
      <c r="H969" s="15" t="s">
        <v>510</v>
      </c>
      <c r="I969" s="15">
        <v>842</v>
      </c>
      <c r="J969" s="15" t="s">
        <v>593</v>
      </c>
      <c r="K969" s="15" t="s">
        <v>593</v>
      </c>
      <c r="L969" s="15">
        <v>188</v>
      </c>
      <c r="M969" s="15" t="s">
        <v>612</v>
      </c>
      <c r="N969" s="15" t="s">
        <v>613</v>
      </c>
      <c r="O969" s="15">
        <v>0</v>
      </c>
      <c r="P969" s="15" t="s">
        <v>177</v>
      </c>
      <c r="Q969" s="15" t="s">
        <v>514</v>
      </c>
      <c r="R969" s="15" t="s">
        <v>515</v>
      </c>
      <c r="S969" s="15" t="s">
        <v>516</v>
      </c>
      <c r="T969" s="15">
        <v>0</v>
      </c>
      <c r="U969" s="15" t="s">
        <v>517</v>
      </c>
      <c r="V969" s="15">
        <v>2523</v>
      </c>
      <c r="W969" s="15" t="s">
        <v>518</v>
      </c>
      <c r="X969" s="15">
        <v>8</v>
      </c>
      <c r="Y969" s="15" t="s">
        <v>519</v>
      </c>
      <c r="Z969" s="15">
        <v>152000</v>
      </c>
      <c r="AA969" s="15">
        <v>-1</v>
      </c>
      <c r="AB969" s="15" t="s">
        <v>129</v>
      </c>
      <c r="AD969" s="15">
        <v>152000</v>
      </c>
      <c r="AF969" s="15">
        <v>25539</v>
      </c>
      <c r="AH969" s="15">
        <v>25539</v>
      </c>
      <c r="AI969" s="15">
        <v>0</v>
      </c>
    </row>
    <row r="970" spans="1:35">
      <c r="A970" s="15" t="s">
        <v>594</v>
      </c>
      <c r="B970" s="15">
        <v>2012</v>
      </c>
      <c r="C970" s="15">
        <v>2012</v>
      </c>
      <c r="D970" s="15">
        <v>2012</v>
      </c>
      <c r="E970" s="15">
        <v>4</v>
      </c>
      <c r="F970" s="15">
        <v>0</v>
      </c>
      <c r="G970" s="15">
        <v>0</v>
      </c>
      <c r="H970" s="15" t="s">
        <v>510</v>
      </c>
      <c r="I970" s="15">
        <v>842</v>
      </c>
      <c r="J970" s="15" t="s">
        <v>593</v>
      </c>
      <c r="K970" s="15" t="s">
        <v>593</v>
      </c>
      <c r="L970" s="15">
        <v>68</v>
      </c>
      <c r="M970" s="15" t="s">
        <v>846</v>
      </c>
      <c r="N970" s="15" t="s">
        <v>847</v>
      </c>
      <c r="O970" s="15">
        <v>0</v>
      </c>
      <c r="P970" s="15" t="s">
        <v>177</v>
      </c>
      <c r="Q970" s="15" t="s">
        <v>514</v>
      </c>
      <c r="R970" s="15" t="s">
        <v>515</v>
      </c>
      <c r="S970" s="15" t="s">
        <v>516</v>
      </c>
      <c r="T970" s="15">
        <v>0</v>
      </c>
      <c r="U970" s="15" t="s">
        <v>517</v>
      </c>
      <c r="V970" s="15">
        <v>2523</v>
      </c>
      <c r="W970" s="15" t="s">
        <v>518</v>
      </c>
      <c r="X970" s="15">
        <v>8</v>
      </c>
      <c r="Y970" s="15" t="s">
        <v>519</v>
      </c>
      <c r="Z970" s="15">
        <v>3000</v>
      </c>
      <c r="AA970" s="15">
        <v>-1</v>
      </c>
      <c r="AB970" s="15" t="s">
        <v>129</v>
      </c>
      <c r="AD970" s="15">
        <v>3000</v>
      </c>
      <c r="AF970" s="15">
        <v>5606</v>
      </c>
      <c r="AH970" s="15">
        <v>5606</v>
      </c>
      <c r="AI970" s="15">
        <v>0</v>
      </c>
    </row>
    <row r="971" spans="1:35">
      <c r="A971" s="15" t="s">
        <v>594</v>
      </c>
      <c r="B971" s="15">
        <v>2012</v>
      </c>
      <c r="C971" s="15">
        <v>2012</v>
      </c>
      <c r="D971" s="15">
        <v>2012</v>
      </c>
      <c r="E971" s="15">
        <v>4</v>
      </c>
      <c r="F971" s="15">
        <v>0</v>
      </c>
      <c r="G971" s="15">
        <v>0</v>
      </c>
      <c r="H971" s="15" t="s">
        <v>510</v>
      </c>
      <c r="I971" s="15">
        <v>842</v>
      </c>
      <c r="J971" s="15" t="s">
        <v>593</v>
      </c>
      <c r="K971" s="15" t="s">
        <v>593</v>
      </c>
      <c r="L971" s="15">
        <v>152</v>
      </c>
      <c r="M971" s="15" t="s">
        <v>642</v>
      </c>
      <c r="N971" s="15" t="s">
        <v>643</v>
      </c>
      <c r="O971" s="15">
        <v>0</v>
      </c>
      <c r="P971" s="15" t="s">
        <v>177</v>
      </c>
      <c r="Q971" s="15" t="s">
        <v>514</v>
      </c>
      <c r="R971" s="15" t="s">
        <v>515</v>
      </c>
      <c r="S971" s="15" t="s">
        <v>516</v>
      </c>
      <c r="T971" s="15">
        <v>0</v>
      </c>
      <c r="U971" s="15" t="s">
        <v>517</v>
      </c>
      <c r="V971" s="15">
        <v>2523</v>
      </c>
      <c r="W971" s="15" t="s">
        <v>518</v>
      </c>
      <c r="X971" s="15">
        <v>8</v>
      </c>
      <c r="Y971" s="15" t="s">
        <v>519</v>
      </c>
      <c r="Z971" s="15">
        <v>3580000</v>
      </c>
      <c r="AA971" s="15">
        <v>-1</v>
      </c>
      <c r="AB971" s="15" t="s">
        <v>129</v>
      </c>
      <c r="AD971" s="15">
        <v>3580000</v>
      </c>
      <c r="AF971" s="15">
        <v>541442</v>
      </c>
      <c r="AH971" s="15">
        <v>541442</v>
      </c>
      <c r="AI971" s="15">
        <v>0</v>
      </c>
    </row>
    <row r="972" spans="1:35">
      <c r="A972" s="15" t="s">
        <v>594</v>
      </c>
      <c r="B972" s="15">
        <v>2012</v>
      </c>
      <c r="C972" s="15">
        <v>2012</v>
      </c>
      <c r="D972" s="15">
        <v>2012</v>
      </c>
      <c r="E972" s="15">
        <v>4</v>
      </c>
      <c r="F972" s="15">
        <v>0</v>
      </c>
      <c r="G972" s="15">
        <v>0</v>
      </c>
      <c r="H972" s="15" t="s">
        <v>510</v>
      </c>
      <c r="I972" s="15">
        <v>842</v>
      </c>
      <c r="J972" s="15" t="s">
        <v>593</v>
      </c>
      <c r="K972" s="15" t="s">
        <v>593</v>
      </c>
      <c r="L972" s="15">
        <v>380</v>
      </c>
      <c r="M972" s="15" t="s">
        <v>587</v>
      </c>
      <c r="N972" s="15" t="s">
        <v>588</v>
      </c>
      <c r="O972" s="15">
        <v>0</v>
      </c>
      <c r="P972" s="15" t="s">
        <v>177</v>
      </c>
      <c r="Q972" s="15" t="s">
        <v>514</v>
      </c>
      <c r="R972" s="15" t="s">
        <v>515</v>
      </c>
      <c r="S972" s="15" t="s">
        <v>516</v>
      </c>
      <c r="T972" s="15">
        <v>0</v>
      </c>
      <c r="U972" s="15" t="s">
        <v>517</v>
      </c>
      <c r="V972" s="15">
        <v>2523</v>
      </c>
      <c r="W972" s="15" t="s">
        <v>518</v>
      </c>
      <c r="X972" s="15">
        <v>8</v>
      </c>
      <c r="Y972" s="15" t="s">
        <v>519</v>
      </c>
      <c r="Z972" s="15">
        <v>601000</v>
      </c>
      <c r="AA972" s="15">
        <v>-1</v>
      </c>
      <c r="AB972" s="15" t="s">
        <v>129</v>
      </c>
      <c r="AD972" s="15">
        <v>601000</v>
      </c>
      <c r="AF972" s="15">
        <v>201496</v>
      </c>
      <c r="AH972" s="15">
        <v>201496</v>
      </c>
      <c r="AI972" s="15">
        <v>0</v>
      </c>
    </row>
    <row r="973" spans="1:35">
      <c r="A973" s="15" t="s">
        <v>594</v>
      </c>
      <c r="B973" s="15">
        <v>2012</v>
      </c>
      <c r="C973" s="15">
        <v>2012</v>
      </c>
      <c r="D973" s="15">
        <v>2012</v>
      </c>
      <c r="E973" s="15">
        <v>4</v>
      </c>
      <c r="F973" s="15">
        <v>0</v>
      </c>
      <c r="G973" s="15">
        <v>0</v>
      </c>
      <c r="H973" s="15" t="s">
        <v>510</v>
      </c>
      <c r="I973" s="15">
        <v>842</v>
      </c>
      <c r="J973" s="15" t="s">
        <v>593</v>
      </c>
      <c r="K973" s="15" t="s">
        <v>593</v>
      </c>
      <c r="L973" s="15">
        <v>699</v>
      </c>
      <c r="M973" s="15" t="s">
        <v>585</v>
      </c>
      <c r="N973" s="15" t="s">
        <v>586</v>
      </c>
      <c r="O973" s="15">
        <v>0</v>
      </c>
      <c r="P973" s="15" t="s">
        <v>177</v>
      </c>
      <c r="Q973" s="15" t="s">
        <v>514</v>
      </c>
      <c r="R973" s="15" t="s">
        <v>515</v>
      </c>
      <c r="S973" s="15" t="s">
        <v>516</v>
      </c>
      <c r="T973" s="15">
        <v>0</v>
      </c>
      <c r="U973" s="15" t="s">
        <v>517</v>
      </c>
      <c r="V973" s="15">
        <v>2523</v>
      </c>
      <c r="W973" s="15" t="s">
        <v>518</v>
      </c>
      <c r="X973" s="15">
        <v>8</v>
      </c>
      <c r="Y973" s="15" t="s">
        <v>519</v>
      </c>
      <c r="Z973" s="15">
        <v>515000</v>
      </c>
      <c r="AA973" s="15">
        <v>-1</v>
      </c>
      <c r="AB973" s="15" t="s">
        <v>129</v>
      </c>
      <c r="AD973" s="15">
        <v>515000</v>
      </c>
      <c r="AF973" s="15">
        <v>134399</v>
      </c>
      <c r="AH973" s="15">
        <v>134399</v>
      </c>
      <c r="AI973" s="15">
        <v>0</v>
      </c>
    </row>
    <row r="974" spans="1:35">
      <c r="A974" s="15" t="s">
        <v>594</v>
      </c>
      <c r="B974" s="15">
        <v>2012</v>
      </c>
      <c r="C974" s="15">
        <v>2012</v>
      </c>
      <c r="D974" s="15">
        <v>2012</v>
      </c>
      <c r="E974" s="15">
        <v>4</v>
      </c>
      <c r="F974" s="15">
        <v>0</v>
      </c>
      <c r="G974" s="15">
        <v>0</v>
      </c>
      <c r="H974" s="15" t="s">
        <v>510</v>
      </c>
      <c r="I974" s="15">
        <v>842</v>
      </c>
      <c r="J974" s="15" t="s">
        <v>593</v>
      </c>
      <c r="K974" s="15" t="s">
        <v>593</v>
      </c>
      <c r="L974" s="15">
        <v>251</v>
      </c>
      <c r="M974" s="15" t="s">
        <v>113</v>
      </c>
      <c r="N974" s="15" t="s">
        <v>583</v>
      </c>
      <c r="O974" s="15">
        <v>0</v>
      </c>
      <c r="P974" s="15" t="s">
        <v>177</v>
      </c>
      <c r="Q974" s="15" t="s">
        <v>514</v>
      </c>
      <c r="R974" s="15" t="s">
        <v>515</v>
      </c>
      <c r="S974" s="15" t="s">
        <v>516</v>
      </c>
      <c r="T974" s="15">
        <v>0</v>
      </c>
      <c r="U974" s="15" t="s">
        <v>517</v>
      </c>
      <c r="V974" s="15">
        <v>2523</v>
      </c>
      <c r="W974" s="15" t="s">
        <v>518</v>
      </c>
      <c r="X974" s="15">
        <v>8</v>
      </c>
      <c r="Y974" s="15" t="s">
        <v>519</v>
      </c>
      <c r="Z974" s="15">
        <v>661000</v>
      </c>
      <c r="AA974" s="15">
        <v>-1</v>
      </c>
      <c r="AB974" s="15" t="s">
        <v>129</v>
      </c>
      <c r="AD974" s="15">
        <v>661000</v>
      </c>
      <c r="AF974" s="15">
        <v>44679</v>
      </c>
      <c r="AH974" s="15">
        <v>44679</v>
      </c>
      <c r="AI974" s="15">
        <v>0</v>
      </c>
    </row>
    <row r="975" spans="1:35">
      <c r="A975" s="15" t="s">
        <v>594</v>
      </c>
      <c r="B975" s="15">
        <v>2012</v>
      </c>
      <c r="C975" s="15">
        <v>2012</v>
      </c>
      <c r="D975" s="15">
        <v>2012</v>
      </c>
      <c r="E975" s="15">
        <v>4</v>
      </c>
      <c r="F975" s="15">
        <v>0</v>
      </c>
      <c r="G975" s="15">
        <v>0</v>
      </c>
      <c r="H975" s="15" t="s">
        <v>510</v>
      </c>
      <c r="I975" s="15">
        <v>842</v>
      </c>
      <c r="J975" s="15" t="s">
        <v>593</v>
      </c>
      <c r="K975" s="15" t="s">
        <v>593</v>
      </c>
      <c r="L975" s="15">
        <v>214</v>
      </c>
      <c r="M975" s="15" t="s">
        <v>837</v>
      </c>
      <c r="N975" s="15" t="s">
        <v>838</v>
      </c>
      <c r="O975" s="15">
        <v>0</v>
      </c>
      <c r="P975" s="15" t="s">
        <v>177</v>
      </c>
      <c r="Q975" s="15" t="s">
        <v>514</v>
      </c>
      <c r="R975" s="15" t="s">
        <v>515</v>
      </c>
      <c r="S975" s="15" t="s">
        <v>516</v>
      </c>
      <c r="T975" s="15">
        <v>0</v>
      </c>
      <c r="U975" s="15" t="s">
        <v>517</v>
      </c>
      <c r="V975" s="15">
        <v>2523</v>
      </c>
      <c r="W975" s="15" t="s">
        <v>518</v>
      </c>
      <c r="X975" s="15">
        <v>8</v>
      </c>
      <c r="Y975" s="15" t="s">
        <v>519</v>
      </c>
      <c r="Z975" s="15">
        <v>12076000</v>
      </c>
      <c r="AA975" s="15">
        <v>-1</v>
      </c>
      <c r="AB975" s="15" t="s">
        <v>129</v>
      </c>
      <c r="AD975" s="15">
        <v>12076000</v>
      </c>
      <c r="AF975" s="15">
        <v>1621120</v>
      </c>
      <c r="AH975" s="15">
        <v>1621120</v>
      </c>
      <c r="AI975" s="15">
        <v>0</v>
      </c>
    </row>
    <row r="976" spans="1:35">
      <c r="A976" s="15" t="s">
        <v>594</v>
      </c>
      <c r="B976" s="15">
        <v>2012</v>
      </c>
      <c r="C976" s="15">
        <v>2012</v>
      </c>
      <c r="D976" s="15">
        <v>2012</v>
      </c>
      <c r="E976" s="15">
        <v>4</v>
      </c>
      <c r="F976" s="15">
        <v>0</v>
      </c>
      <c r="G976" s="15">
        <v>0</v>
      </c>
      <c r="H976" s="15" t="s">
        <v>510</v>
      </c>
      <c r="I976" s="15">
        <v>842</v>
      </c>
      <c r="J976" s="15" t="s">
        <v>593</v>
      </c>
      <c r="K976" s="15" t="s">
        <v>593</v>
      </c>
      <c r="L976" s="15">
        <v>528</v>
      </c>
      <c r="M976" s="15" t="s">
        <v>581</v>
      </c>
      <c r="N976" s="15" t="s">
        <v>582</v>
      </c>
      <c r="O976" s="15">
        <v>0</v>
      </c>
      <c r="P976" s="15" t="s">
        <v>177</v>
      </c>
      <c r="Q976" s="15" t="s">
        <v>514</v>
      </c>
      <c r="R976" s="15" t="s">
        <v>515</v>
      </c>
      <c r="S976" s="15" t="s">
        <v>516</v>
      </c>
      <c r="T976" s="15">
        <v>0</v>
      </c>
      <c r="U976" s="15" t="s">
        <v>517</v>
      </c>
      <c r="V976" s="15">
        <v>2523</v>
      </c>
      <c r="W976" s="15" t="s">
        <v>518</v>
      </c>
      <c r="X976" s="15">
        <v>8</v>
      </c>
      <c r="Y976" s="15" t="s">
        <v>519</v>
      </c>
      <c r="Z976" s="15">
        <v>92000</v>
      </c>
      <c r="AA976" s="15">
        <v>-1</v>
      </c>
      <c r="AB976" s="15" t="s">
        <v>129</v>
      </c>
      <c r="AD976" s="15">
        <v>92000</v>
      </c>
      <c r="AF976" s="15">
        <v>39671</v>
      </c>
      <c r="AH976" s="15">
        <v>39671</v>
      </c>
      <c r="AI976" s="15">
        <v>0</v>
      </c>
    </row>
    <row r="977" spans="1:35">
      <c r="A977" s="15" t="s">
        <v>594</v>
      </c>
      <c r="B977" s="15">
        <v>2012</v>
      </c>
      <c r="C977" s="15">
        <v>2012</v>
      </c>
      <c r="D977" s="15">
        <v>2012</v>
      </c>
      <c r="E977" s="15">
        <v>4</v>
      </c>
      <c r="F977" s="15">
        <v>0</v>
      </c>
      <c r="G977" s="15">
        <v>0</v>
      </c>
      <c r="H977" s="15" t="s">
        <v>510</v>
      </c>
      <c r="I977" s="15">
        <v>842</v>
      </c>
      <c r="J977" s="15" t="s">
        <v>593</v>
      </c>
      <c r="K977" s="15" t="s">
        <v>593</v>
      </c>
      <c r="L977" s="15">
        <v>702</v>
      </c>
      <c r="M977" s="15" t="s">
        <v>211</v>
      </c>
      <c r="N977" s="15" t="s">
        <v>563</v>
      </c>
      <c r="O977" s="15">
        <v>0</v>
      </c>
      <c r="P977" s="15" t="s">
        <v>177</v>
      </c>
      <c r="Q977" s="15" t="s">
        <v>514</v>
      </c>
      <c r="R977" s="15" t="s">
        <v>515</v>
      </c>
      <c r="S977" s="15" t="s">
        <v>516</v>
      </c>
      <c r="T977" s="15">
        <v>0</v>
      </c>
      <c r="U977" s="15" t="s">
        <v>517</v>
      </c>
      <c r="V977" s="15">
        <v>2523</v>
      </c>
      <c r="W977" s="15" t="s">
        <v>518</v>
      </c>
      <c r="X977" s="15">
        <v>8</v>
      </c>
      <c r="Y977" s="15" t="s">
        <v>519</v>
      </c>
      <c r="Z977" s="15">
        <v>664000</v>
      </c>
      <c r="AA977" s="15">
        <v>-1</v>
      </c>
      <c r="AB977" s="15" t="s">
        <v>129</v>
      </c>
      <c r="AD977" s="15">
        <v>664000</v>
      </c>
      <c r="AF977" s="15">
        <v>81246</v>
      </c>
      <c r="AH977" s="15">
        <v>81246</v>
      </c>
      <c r="AI977" s="15">
        <v>0</v>
      </c>
    </row>
    <row r="978" spans="1:35">
      <c r="A978" s="15" t="s">
        <v>594</v>
      </c>
      <c r="B978" s="15">
        <v>2012</v>
      </c>
      <c r="C978" s="15">
        <v>2012</v>
      </c>
      <c r="D978" s="15">
        <v>2012</v>
      </c>
      <c r="E978" s="15">
        <v>4</v>
      </c>
      <c r="F978" s="15">
        <v>0</v>
      </c>
      <c r="G978" s="15">
        <v>0</v>
      </c>
      <c r="H978" s="15" t="s">
        <v>510</v>
      </c>
      <c r="I978" s="15">
        <v>842</v>
      </c>
      <c r="J978" s="15" t="s">
        <v>593</v>
      </c>
      <c r="K978" s="15" t="s">
        <v>593</v>
      </c>
      <c r="L978" s="15">
        <v>490</v>
      </c>
      <c r="M978" s="15" t="s">
        <v>546</v>
      </c>
      <c r="N978" s="15" t="s">
        <v>547</v>
      </c>
      <c r="O978" s="15">
        <v>0</v>
      </c>
      <c r="P978" s="15" t="s">
        <v>177</v>
      </c>
      <c r="Q978" s="15" t="s">
        <v>514</v>
      </c>
      <c r="R978" s="15" t="s">
        <v>515</v>
      </c>
      <c r="S978" s="15" t="s">
        <v>516</v>
      </c>
      <c r="T978" s="15">
        <v>0</v>
      </c>
      <c r="U978" s="15" t="s">
        <v>517</v>
      </c>
      <c r="V978" s="15">
        <v>2523</v>
      </c>
      <c r="W978" s="15" t="s">
        <v>518</v>
      </c>
      <c r="X978" s="15">
        <v>8</v>
      </c>
      <c r="Y978" s="15" t="s">
        <v>519</v>
      </c>
      <c r="Z978" s="15">
        <v>814000</v>
      </c>
      <c r="AA978" s="15">
        <v>-1</v>
      </c>
      <c r="AB978" s="15" t="s">
        <v>129</v>
      </c>
      <c r="AD978" s="15">
        <v>814000</v>
      </c>
      <c r="AF978" s="15">
        <v>540734</v>
      </c>
      <c r="AH978" s="15">
        <v>540734</v>
      </c>
      <c r="AI978" s="15">
        <v>0</v>
      </c>
    </row>
    <row r="979" spans="1:35">
      <c r="A979" s="15" t="s">
        <v>594</v>
      </c>
      <c r="B979" s="15">
        <v>2012</v>
      </c>
      <c r="C979" s="15">
        <v>2012</v>
      </c>
      <c r="D979" s="15">
        <v>2012</v>
      </c>
      <c r="E979" s="15">
        <v>4</v>
      </c>
      <c r="F979" s="15">
        <v>0</v>
      </c>
      <c r="G979" s="15">
        <v>0</v>
      </c>
      <c r="H979" s="15" t="s">
        <v>510</v>
      </c>
      <c r="I979" s="15">
        <v>842</v>
      </c>
      <c r="J979" s="15" t="s">
        <v>593</v>
      </c>
      <c r="K979" s="15" t="s">
        <v>593</v>
      </c>
      <c r="L979" s="15">
        <v>76</v>
      </c>
      <c r="M979" s="15" t="s">
        <v>538</v>
      </c>
      <c r="N979" s="15" t="s">
        <v>539</v>
      </c>
      <c r="O979" s="15">
        <v>0</v>
      </c>
      <c r="P979" s="15" t="s">
        <v>177</v>
      </c>
      <c r="Q979" s="15" t="s">
        <v>514</v>
      </c>
      <c r="R979" s="15" t="s">
        <v>515</v>
      </c>
      <c r="S979" s="15" t="s">
        <v>516</v>
      </c>
      <c r="T979" s="15">
        <v>0</v>
      </c>
      <c r="U979" s="15" t="s">
        <v>517</v>
      </c>
      <c r="V979" s="15">
        <v>2523</v>
      </c>
      <c r="W979" s="15" t="s">
        <v>518</v>
      </c>
      <c r="X979" s="15">
        <v>8</v>
      </c>
      <c r="Y979" s="15" t="s">
        <v>519</v>
      </c>
      <c r="Z979" s="15">
        <v>15495000</v>
      </c>
      <c r="AA979" s="15">
        <v>-1</v>
      </c>
      <c r="AB979" s="15" t="s">
        <v>129</v>
      </c>
      <c r="AD979" s="15">
        <v>15495000</v>
      </c>
      <c r="AF979" s="15">
        <v>1913287</v>
      </c>
      <c r="AH979" s="15">
        <v>1913287</v>
      </c>
      <c r="AI979" s="15">
        <v>0</v>
      </c>
    </row>
    <row r="980" spans="1:35">
      <c r="A980" s="15" t="s">
        <v>594</v>
      </c>
      <c r="B980" s="15">
        <v>2012</v>
      </c>
      <c r="C980" s="15">
        <v>2012</v>
      </c>
      <c r="D980" s="15">
        <v>2012</v>
      </c>
      <c r="E980" s="15">
        <v>4</v>
      </c>
      <c r="F980" s="15">
        <v>0</v>
      </c>
      <c r="G980" s="15">
        <v>0</v>
      </c>
      <c r="H980" s="15" t="s">
        <v>510</v>
      </c>
      <c r="I980" s="15">
        <v>842</v>
      </c>
      <c r="J980" s="15" t="s">
        <v>593</v>
      </c>
      <c r="K980" s="15" t="s">
        <v>593</v>
      </c>
      <c r="L980" s="15">
        <v>170</v>
      </c>
      <c r="M980" s="15" t="s">
        <v>725</v>
      </c>
      <c r="N980" s="15" t="s">
        <v>726</v>
      </c>
      <c r="O980" s="15">
        <v>0</v>
      </c>
      <c r="P980" s="15" t="s">
        <v>177</v>
      </c>
      <c r="Q980" s="15" t="s">
        <v>514</v>
      </c>
      <c r="R980" s="15" t="s">
        <v>515</v>
      </c>
      <c r="S980" s="15" t="s">
        <v>516</v>
      </c>
      <c r="T980" s="15">
        <v>0</v>
      </c>
      <c r="U980" s="15" t="s">
        <v>517</v>
      </c>
      <c r="V980" s="15">
        <v>2523</v>
      </c>
      <c r="W980" s="15" t="s">
        <v>518</v>
      </c>
      <c r="X980" s="15">
        <v>8</v>
      </c>
      <c r="Y980" s="15" t="s">
        <v>519</v>
      </c>
      <c r="Z980" s="15">
        <v>27077000</v>
      </c>
      <c r="AA980" s="15">
        <v>-1</v>
      </c>
      <c r="AB980" s="15" t="s">
        <v>129</v>
      </c>
      <c r="AD980" s="15">
        <v>27077000</v>
      </c>
      <c r="AF980" s="15">
        <v>3094665</v>
      </c>
      <c r="AH980" s="15">
        <v>3094665</v>
      </c>
      <c r="AI980" s="15">
        <v>0</v>
      </c>
    </row>
    <row r="981" spans="1:35">
      <c r="A981" s="15" t="s">
        <v>594</v>
      </c>
      <c r="B981" s="15">
        <v>2012</v>
      </c>
      <c r="C981" s="15">
        <v>2012</v>
      </c>
      <c r="D981" s="15">
        <v>2012</v>
      </c>
      <c r="E981" s="15">
        <v>4</v>
      </c>
      <c r="F981" s="15">
        <v>0</v>
      </c>
      <c r="G981" s="15">
        <v>0</v>
      </c>
      <c r="H981" s="15" t="s">
        <v>510</v>
      </c>
      <c r="I981" s="15">
        <v>842</v>
      </c>
      <c r="J981" s="15" t="s">
        <v>593</v>
      </c>
      <c r="K981" s="15" t="s">
        <v>593</v>
      </c>
      <c r="L981" s="15">
        <v>344</v>
      </c>
      <c r="M981" s="15" t="s">
        <v>558</v>
      </c>
      <c r="N981" s="15" t="s">
        <v>559</v>
      </c>
      <c r="O981" s="15">
        <v>0</v>
      </c>
      <c r="P981" s="15" t="s">
        <v>177</v>
      </c>
      <c r="Q981" s="15" t="s">
        <v>514</v>
      </c>
      <c r="R981" s="15" t="s">
        <v>515</v>
      </c>
      <c r="S981" s="15" t="s">
        <v>516</v>
      </c>
      <c r="T981" s="15">
        <v>0</v>
      </c>
      <c r="U981" s="15" t="s">
        <v>517</v>
      </c>
      <c r="V981" s="15">
        <v>2523</v>
      </c>
      <c r="W981" s="15" t="s">
        <v>518</v>
      </c>
      <c r="X981" s="15">
        <v>8</v>
      </c>
      <c r="Y981" s="15" t="s">
        <v>519</v>
      </c>
      <c r="Z981" s="15">
        <v>1103000</v>
      </c>
      <c r="AA981" s="15">
        <v>-1</v>
      </c>
      <c r="AB981" s="15" t="s">
        <v>129</v>
      </c>
      <c r="AD981" s="15">
        <v>1103000</v>
      </c>
      <c r="AF981" s="15">
        <v>478824</v>
      </c>
      <c r="AH981" s="15">
        <v>478824</v>
      </c>
      <c r="AI981" s="15">
        <v>0</v>
      </c>
    </row>
    <row r="982" spans="1:35">
      <c r="A982" s="15" t="s">
        <v>594</v>
      </c>
      <c r="B982" s="15">
        <v>2012</v>
      </c>
      <c r="C982" s="15">
        <v>2012</v>
      </c>
      <c r="D982" s="15">
        <v>2012</v>
      </c>
      <c r="E982" s="15">
        <v>4</v>
      </c>
      <c r="F982" s="15">
        <v>0</v>
      </c>
      <c r="G982" s="15">
        <v>0</v>
      </c>
      <c r="H982" s="15" t="s">
        <v>510</v>
      </c>
      <c r="I982" s="15">
        <v>842</v>
      </c>
      <c r="J982" s="15" t="s">
        <v>593</v>
      </c>
      <c r="K982" s="15" t="s">
        <v>593</v>
      </c>
      <c r="L982" s="15">
        <v>36</v>
      </c>
      <c r="M982" s="15" t="s">
        <v>110</v>
      </c>
      <c r="N982" s="15" t="s">
        <v>511</v>
      </c>
      <c r="O982" s="15">
        <v>0</v>
      </c>
      <c r="P982" s="15" t="s">
        <v>177</v>
      </c>
      <c r="Q982" s="15" t="s">
        <v>514</v>
      </c>
      <c r="R982" s="15" t="s">
        <v>515</v>
      </c>
      <c r="S982" s="15" t="s">
        <v>516</v>
      </c>
      <c r="T982" s="15">
        <v>0</v>
      </c>
      <c r="U982" s="15" t="s">
        <v>517</v>
      </c>
      <c r="V982" s="15">
        <v>2523</v>
      </c>
      <c r="W982" s="15" t="s">
        <v>518</v>
      </c>
      <c r="X982" s="15">
        <v>8</v>
      </c>
      <c r="Y982" s="15" t="s">
        <v>519</v>
      </c>
      <c r="Z982" s="15">
        <v>1492000</v>
      </c>
      <c r="AA982" s="15">
        <v>-1</v>
      </c>
      <c r="AB982" s="15" t="s">
        <v>129</v>
      </c>
      <c r="AD982" s="15">
        <v>1492000</v>
      </c>
      <c r="AF982" s="15">
        <v>673933</v>
      </c>
      <c r="AH982" s="15">
        <v>673933</v>
      </c>
      <c r="AI982" s="15">
        <v>0</v>
      </c>
    </row>
    <row r="983" spans="1:35">
      <c r="A983" s="15" t="s">
        <v>594</v>
      </c>
      <c r="B983" s="15">
        <v>2012</v>
      </c>
      <c r="C983" s="15">
        <v>2012</v>
      </c>
      <c r="D983" s="15">
        <v>2012</v>
      </c>
      <c r="E983" s="15">
        <v>4</v>
      </c>
      <c r="F983" s="15">
        <v>0</v>
      </c>
      <c r="G983" s="15">
        <v>0</v>
      </c>
      <c r="H983" s="15" t="s">
        <v>510</v>
      </c>
      <c r="I983" s="15">
        <v>842</v>
      </c>
      <c r="J983" s="15" t="s">
        <v>593</v>
      </c>
      <c r="K983" s="15" t="s">
        <v>593</v>
      </c>
      <c r="L983" s="15">
        <v>276</v>
      </c>
      <c r="M983" s="15" t="s">
        <v>591</v>
      </c>
      <c r="N983" s="15" t="s">
        <v>592</v>
      </c>
      <c r="O983" s="15">
        <v>0</v>
      </c>
      <c r="P983" s="15" t="s">
        <v>177</v>
      </c>
      <c r="Q983" s="15" t="s">
        <v>514</v>
      </c>
      <c r="R983" s="15" t="s">
        <v>515</v>
      </c>
      <c r="S983" s="15" t="s">
        <v>516</v>
      </c>
      <c r="T983" s="15">
        <v>0</v>
      </c>
      <c r="U983" s="15" t="s">
        <v>517</v>
      </c>
      <c r="V983" s="15">
        <v>2523</v>
      </c>
      <c r="W983" s="15" t="s">
        <v>518</v>
      </c>
      <c r="X983" s="15">
        <v>8</v>
      </c>
      <c r="Y983" s="15" t="s">
        <v>519</v>
      </c>
      <c r="Z983" s="15">
        <v>349000</v>
      </c>
      <c r="AA983" s="15">
        <v>-1</v>
      </c>
      <c r="AB983" s="15" t="s">
        <v>129</v>
      </c>
      <c r="AD983" s="15">
        <v>349000</v>
      </c>
      <c r="AF983" s="15">
        <v>223831</v>
      </c>
      <c r="AH983" s="15">
        <v>223831</v>
      </c>
      <c r="AI983" s="15">
        <v>0</v>
      </c>
    </row>
    <row r="984" spans="1:35">
      <c r="A984" s="15" t="s">
        <v>594</v>
      </c>
      <c r="B984" s="15">
        <v>2012</v>
      </c>
      <c r="C984" s="15">
        <v>2012</v>
      </c>
      <c r="D984" s="15">
        <v>2012</v>
      </c>
      <c r="E984" s="15">
        <v>4</v>
      </c>
      <c r="F984" s="15">
        <v>0</v>
      </c>
      <c r="G984" s="15">
        <v>0</v>
      </c>
      <c r="H984" s="15" t="s">
        <v>510</v>
      </c>
      <c r="I984" s="15">
        <v>842</v>
      </c>
      <c r="J984" s="15" t="s">
        <v>593</v>
      </c>
      <c r="K984" s="15" t="s">
        <v>593</v>
      </c>
      <c r="L984" s="15">
        <v>410</v>
      </c>
      <c r="M984" s="15" t="s">
        <v>550</v>
      </c>
      <c r="N984" s="15" t="s">
        <v>551</v>
      </c>
      <c r="O984" s="15">
        <v>0</v>
      </c>
      <c r="P984" s="15" t="s">
        <v>177</v>
      </c>
      <c r="Q984" s="15" t="s">
        <v>514</v>
      </c>
      <c r="R984" s="15" t="s">
        <v>515</v>
      </c>
      <c r="S984" s="15" t="s">
        <v>516</v>
      </c>
      <c r="T984" s="15">
        <v>0</v>
      </c>
      <c r="U984" s="15" t="s">
        <v>517</v>
      </c>
      <c r="V984" s="15">
        <v>2523</v>
      </c>
      <c r="W984" s="15" t="s">
        <v>518</v>
      </c>
      <c r="X984" s="15">
        <v>8</v>
      </c>
      <c r="Y984" s="15" t="s">
        <v>519</v>
      </c>
      <c r="Z984" s="15">
        <v>52000</v>
      </c>
      <c r="AA984" s="15">
        <v>-1</v>
      </c>
      <c r="AB984" s="15" t="s">
        <v>129</v>
      </c>
      <c r="AD984" s="15">
        <v>52000</v>
      </c>
      <c r="AF984" s="15">
        <v>80043</v>
      </c>
      <c r="AH984" s="15">
        <v>80043</v>
      </c>
      <c r="AI984" s="15">
        <v>0</v>
      </c>
    </row>
    <row r="985" spans="1:35">
      <c r="A985" s="15" t="s">
        <v>594</v>
      </c>
      <c r="B985" s="15">
        <v>2012</v>
      </c>
      <c r="C985" s="15">
        <v>2012</v>
      </c>
      <c r="D985" s="15">
        <v>2012</v>
      </c>
      <c r="E985" s="15">
        <v>4</v>
      </c>
      <c r="F985" s="15">
        <v>0</v>
      </c>
      <c r="G985" s="15">
        <v>0</v>
      </c>
      <c r="H985" s="15" t="s">
        <v>510</v>
      </c>
      <c r="I985" s="15">
        <v>842</v>
      </c>
      <c r="J985" s="15" t="s">
        <v>593</v>
      </c>
      <c r="K985" s="15" t="s">
        <v>593</v>
      </c>
      <c r="L985" s="15">
        <v>826</v>
      </c>
      <c r="M985" s="15" t="s">
        <v>589</v>
      </c>
      <c r="N985" s="15" t="s">
        <v>590</v>
      </c>
      <c r="O985" s="15">
        <v>0</v>
      </c>
      <c r="P985" s="15" t="s">
        <v>177</v>
      </c>
      <c r="Q985" s="15" t="s">
        <v>514</v>
      </c>
      <c r="R985" s="15" t="s">
        <v>515</v>
      </c>
      <c r="S985" s="15" t="s">
        <v>516</v>
      </c>
      <c r="T985" s="15">
        <v>0</v>
      </c>
      <c r="U985" s="15" t="s">
        <v>517</v>
      </c>
      <c r="V985" s="15">
        <v>2523</v>
      </c>
      <c r="W985" s="15" t="s">
        <v>518</v>
      </c>
      <c r="X985" s="15">
        <v>8</v>
      </c>
      <c r="Y985" s="15" t="s">
        <v>519</v>
      </c>
      <c r="Z985" s="15">
        <v>2142000</v>
      </c>
      <c r="AA985" s="15">
        <v>-1</v>
      </c>
      <c r="AB985" s="15" t="s">
        <v>129</v>
      </c>
      <c r="AD985" s="15">
        <v>2142000</v>
      </c>
      <c r="AF985" s="15">
        <v>1030804</v>
      </c>
      <c r="AH985" s="15">
        <v>1030804</v>
      </c>
      <c r="AI985" s="15">
        <v>0</v>
      </c>
    </row>
    <row r="986" spans="1:35">
      <c r="A986" s="15" t="s">
        <v>594</v>
      </c>
      <c r="B986" s="15">
        <v>2012</v>
      </c>
      <c r="C986" s="15">
        <v>2012</v>
      </c>
      <c r="D986" s="15">
        <v>2012</v>
      </c>
      <c r="E986" s="15">
        <v>4</v>
      </c>
      <c r="F986" s="15">
        <v>0</v>
      </c>
      <c r="G986" s="15">
        <v>0</v>
      </c>
      <c r="H986" s="15" t="s">
        <v>510</v>
      </c>
      <c r="I986" s="15">
        <v>842</v>
      </c>
      <c r="J986" s="15" t="s">
        <v>593</v>
      </c>
      <c r="K986" s="15" t="s">
        <v>593</v>
      </c>
      <c r="L986" s="15">
        <v>392</v>
      </c>
      <c r="M986" s="15" t="s">
        <v>223</v>
      </c>
      <c r="N986" s="15" t="s">
        <v>584</v>
      </c>
      <c r="O986" s="15">
        <v>0</v>
      </c>
      <c r="P986" s="15" t="s">
        <v>177</v>
      </c>
      <c r="Q986" s="15" t="s">
        <v>514</v>
      </c>
      <c r="R986" s="15" t="s">
        <v>515</v>
      </c>
      <c r="S986" s="15" t="s">
        <v>516</v>
      </c>
      <c r="T986" s="15">
        <v>0</v>
      </c>
      <c r="U986" s="15" t="s">
        <v>517</v>
      </c>
      <c r="V986" s="15">
        <v>2523</v>
      </c>
      <c r="W986" s="15" t="s">
        <v>518</v>
      </c>
      <c r="X986" s="15">
        <v>8</v>
      </c>
      <c r="Y986" s="15" t="s">
        <v>519</v>
      </c>
      <c r="Z986" s="15">
        <v>3730000</v>
      </c>
      <c r="AA986" s="15">
        <v>-1</v>
      </c>
      <c r="AB986" s="15" t="s">
        <v>129</v>
      </c>
      <c r="AD986" s="15">
        <v>3730000</v>
      </c>
      <c r="AF986" s="15">
        <v>1653498</v>
      </c>
      <c r="AH986" s="15">
        <v>1653498</v>
      </c>
      <c r="AI986" s="15">
        <v>0</v>
      </c>
    </row>
    <row r="987" spans="1:35">
      <c r="A987" s="15" t="s">
        <v>594</v>
      </c>
      <c r="B987" s="15">
        <v>2012</v>
      </c>
      <c r="C987" s="15">
        <v>2012</v>
      </c>
      <c r="D987" s="15">
        <v>2012</v>
      </c>
      <c r="E987" s="15">
        <v>4</v>
      </c>
      <c r="F987" s="15">
        <v>0</v>
      </c>
      <c r="G987" s="15">
        <v>0</v>
      </c>
      <c r="H987" s="15" t="s">
        <v>510</v>
      </c>
      <c r="I987" s="15">
        <v>842</v>
      </c>
      <c r="J987" s="15" t="s">
        <v>593</v>
      </c>
      <c r="K987" s="15" t="s">
        <v>593</v>
      </c>
      <c r="L987" s="15">
        <v>112</v>
      </c>
      <c r="M987" s="15" t="s">
        <v>848</v>
      </c>
      <c r="N987" s="15" t="s">
        <v>849</v>
      </c>
      <c r="O987" s="15">
        <v>0</v>
      </c>
      <c r="P987" s="15" t="s">
        <v>177</v>
      </c>
      <c r="Q987" s="15" t="s">
        <v>514</v>
      </c>
      <c r="R987" s="15" t="s">
        <v>515</v>
      </c>
      <c r="S987" s="15" t="s">
        <v>516</v>
      </c>
      <c r="T987" s="15">
        <v>0</v>
      </c>
      <c r="U987" s="15" t="s">
        <v>517</v>
      </c>
      <c r="V987" s="15">
        <v>2523</v>
      </c>
      <c r="W987" s="15" t="s">
        <v>518</v>
      </c>
      <c r="X987" s="15">
        <v>8</v>
      </c>
      <c r="Y987" s="15" t="s">
        <v>519</v>
      </c>
      <c r="Z987" s="15">
        <v>2000</v>
      </c>
      <c r="AA987" s="15">
        <v>-1</v>
      </c>
      <c r="AB987" s="15" t="s">
        <v>129</v>
      </c>
      <c r="AD987" s="15">
        <v>2000</v>
      </c>
      <c r="AF987" s="15">
        <v>6755</v>
      </c>
      <c r="AH987" s="15">
        <v>6755</v>
      </c>
      <c r="AI987" s="15">
        <v>0</v>
      </c>
    </row>
    <row r="988" spans="1:35">
      <c r="A988" s="15" t="s">
        <v>594</v>
      </c>
      <c r="B988" s="15">
        <v>2012</v>
      </c>
      <c r="C988" s="15">
        <v>2012</v>
      </c>
      <c r="D988" s="15">
        <v>2012</v>
      </c>
      <c r="E988" s="15">
        <v>4</v>
      </c>
      <c r="F988" s="15">
        <v>0</v>
      </c>
      <c r="G988" s="15">
        <v>0</v>
      </c>
      <c r="H988" s="15" t="s">
        <v>510</v>
      </c>
      <c r="I988" s="15">
        <v>842</v>
      </c>
      <c r="J988" s="15" t="s">
        <v>593</v>
      </c>
      <c r="K988" s="15" t="s">
        <v>593</v>
      </c>
      <c r="L988" s="15">
        <v>634</v>
      </c>
      <c r="M988" s="15" t="s">
        <v>662</v>
      </c>
      <c r="N988" s="15" t="s">
        <v>663</v>
      </c>
      <c r="O988" s="15">
        <v>0</v>
      </c>
      <c r="P988" s="15" t="s">
        <v>177</v>
      </c>
      <c r="Q988" s="15" t="s">
        <v>514</v>
      </c>
      <c r="R988" s="15" t="s">
        <v>515</v>
      </c>
      <c r="S988" s="15" t="s">
        <v>516</v>
      </c>
      <c r="T988" s="15">
        <v>0</v>
      </c>
      <c r="U988" s="15" t="s">
        <v>517</v>
      </c>
      <c r="V988" s="15">
        <v>2523</v>
      </c>
      <c r="W988" s="15" t="s">
        <v>518</v>
      </c>
      <c r="X988" s="15">
        <v>8</v>
      </c>
      <c r="Y988" s="15" t="s">
        <v>519</v>
      </c>
      <c r="Z988" s="15">
        <v>2000</v>
      </c>
      <c r="AA988" s="15">
        <v>-1</v>
      </c>
      <c r="AB988" s="15" t="s">
        <v>129</v>
      </c>
      <c r="AD988" s="15">
        <v>2000</v>
      </c>
      <c r="AF988" s="15">
        <v>7557</v>
      </c>
      <c r="AH988" s="15">
        <v>7557</v>
      </c>
      <c r="AI988" s="15">
        <v>0</v>
      </c>
    </row>
    <row r="989" spans="1:35">
      <c r="A989" s="15" t="s">
        <v>594</v>
      </c>
      <c r="B989" s="15">
        <v>2012</v>
      </c>
      <c r="C989" s="15">
        <v>2012</v>
      </c>
      <c r="D989" s="15">
        <v>2012</v>
      </c>
      <c r="E989" s="15">
        <v>4</v>
      </c>
      <c r="F989" s="15">
        <v>0</v>
      </c>
      <c r="G989" s="15">
        <v>0</v>
      </c>
      <c r="H989" s="15" t="s">
        <v>510</v>
      </c>
      <c r="I989" s="15">
        <v>842</v>
      </c>
      <c r="J989" s="15" t="s">
        <v>593</v>
      </c>
      <c r="K989" s="15" t="s">
        <v>593</v>
      </c>
      <c r="L989" s="15">
        <v>156</v>
      </c>
      <c r="M989" s="15" t="s">
        <v>183</v>
      </c>
      <c r="N989" s="15" t="s">
        <v>562</v>
      </c>
      <c r="O989" s="15">
        <v>0</v>
      </c>
      <c r="P989" s="15" t="s">
        <v>177</v>
      </c>
      <c r="Q989" s="15" t="s">
        <v>514</v>
      </c>
      <c r="R989" s="15" t="s">
        <v>515</v>
      </c>
      <c r="S989" s="15" t="s">
        <v>516</v>
      </c>
      <c r="T989" s="15">
        <v>0</v>
      </c>
      <c r="U989" s="15" t="s">
        <v>517</v>
      </c>
      <c r="V989" s="15">
        <v>2523</v>
      </c>
      <c r="W989" s="15" t="s">
        <v>518</v>
      </c>
      <c r="X989" s="15">
        <v>8</v>
      </c>
      <c r="Y989" s="15" t="s">
        <v>519</v>
      </c>
      <c r="Z989" s="15">
        <v>1285000</v>
      </c>
      <c r="AA989" s="15">
        <v>-1</v>
      </c>
      <c r="AB989" s="15" t="s">
        <v>129</v>
      </c>
      <c r="AD989" s="15">
        <v>1285000</v>
      </c>
      <c r="AF989" s="15">
        <v>197716</v>
      </c>
      <c r="AH989" s="15">
        <v>197716</v>
      </c>
      <c r="AI989" s="15">
        <v>0</v>
      </c>
    </row>
    <row r="990" spans="1:35">
      <c r="A990" s="15" t="s">
        <v>594</v>
      </c>
      <c r="B990" s="15">
        <v>2012</v>
      </c>
      <c r="C990" s="15">
        <v>2012</v>
      </c>
      <c r="D990" s="15">
        <v>2012</v>
      </c>
      <c r="E990" s="15">
        <v>4</v>
      </c>
      <c r="F990" s="15">
        <v>0</v>
      </c>
      <c r="G990" s="15">
        <v>0</v>
      </c>
      <c r="H990" s="15" t="s">
        <v>510</v>
      </c>
      <c r="I990" s="15">
        <v>842</v>
      </c>
      <c r="J990" s="15" t="s">
        <v>593</v>
      </c>
      <c r="K990" s="15" t="s">
        <v>593</v>
      </c>
      <c r="L990" s="15">
        <v>484</v>
      </c>
      <c r="M990" s="15" t="s">
        <v>656</v>
      </c>
      <c r="N990" s="15" t="s">
        <v>657</v>
      </c>
      <c r="O990" s="15">
        <v>0</v>
      </c>
      <c r="P990" s="15" t="s">
        <v>177</v>
      </c>
      <c r="Q990" s="15" t="s">
        <v>514</v>
      </c>
      <c r="R990" s="15" t="s">
        <v>515</v>
      </c>
      <c r="S990" s="15" t="s">
        <v>516</v>
      </c>
      <c r="T990" s="15">
        <v>0</v>
      </c>
      <c r="U990" s="15" t="s">
        <v>517</v>
      </c>
      <c r="V990" s="15">
        <v>2523</v>
      </c>
      <c r="W990" s="15" t="s">
        <v>518</v>
      </c>
      <c r="X990" s="15">
        <v>8</v>
      </c>
      <c r="Y990" s="15" t="s">
        <v>519</v>
      </c>
      <c r="Z990" s="15">
        <v>79539000</v>
      </c>
      <c r="AA990" s="15">
        <v>-1</v>
      </c>
      <c r="AB990" s="15" t="s">
        <v>129</v>
      </c>
      <c r="AD990" s="15">
        <v>79539000</v>
      </c>
      <c r="AF990" s="15">
        <v>17826430</v>
      </c>
      <c r="AH990" s="15">
        <v>17826430</v>
      </c>
      <c r="AI990" s="15">
        <v>0</v>
      </c>
    </row>
    <row r="991" spans="1:35">
      <c r="A991" s="15" t="s">
        <v>594</v>
      </c>
      <c r="B991" s="15">
        <v>2012</v>
      </c>
      <c r="C991" s="15">
        <v>2012</v>
      </c>
      <c r="D991" s="15">
        <v>2012</v>
      </c>
      <c r="E991" s="15">
        <v>4</v>
      </c>
      <c r="F991" s="15">
        <v>0</v>
      </c>
      <c r="G991" s="15">
        <v>0</v>
      </c>
      <c r="H991" s="15" t="s">
        <v>510</v>
      </c>
      <c r="I991" s="15">
        <v>842</v>
      </c>
      <c r="J991" s="15" t="s">
        <v>593</v>
      </c>
      <c r="K991" s="15" t="s">
        <v>593</v>
      </c>
      <c r="L991" s="15">
        <v>124</v>
      </c>
      <c r="M991" s="15" t="s">
        <v>542</v>
      </c>
      <c r="N991" s="15" t="s">
        <v>543</v>
      </c>
      <c r="O991" s="15">
        <v>0</v>
      </c>
      <c r="P991" s="15" t="s">
        <v>177</v>
      </c>
      <c r="Q991" s="15" t="s">
        <v>514</v>
      </c>
      <c r="R991" s="15" t="s">
        <v>515</v>
      </c>
      <c r="S991" s="15" t="s">
        <v>516</v>
      </c>
      <c r="T991" s="15">
        <v>0</v>
      </c>
      <c r="U991" s="15" t="s">
        <v>517</v>
      </c>
      <c r="V991" s="15">
        <v>2523</v>
      </c>
      <c r="W991" s="15" t="s">
        <v>518</v>
      </c>
      <c r="X991" s="15">
        <v>8</v>
      </c>
      <c r="Y991" s="15" t="s">
        <v>519</v>
      </c>
      <c r="Z991" s="15">
        <v>1426700984</v>
      </c>
      <c r="AA991" s="15">
        <v>-1</v>
      </c>
      <c r="AB991" s="15" t="s">
        <v>129</v>
      </c>
      <c r="AD991" s="15">
        <v>1426700984</v>
      </c>
      <c r="AF991" s="15">
        <v>186312954</v>
      </c>
      <c r="AH991" s="15">
        <v>186312954</v>
      </c>
      <c r="AI991" s="15">
        <v>0</v>
      </c>
    </row>
    <row r="992" spans="1:35">
      <c r="A992" s="15" t="s">
        <v>594</v>
      </c>
      <c r="B992" s="15">
        <v>2012</v>
      </c>
      <c r="C992" s="15">
        <v>2012</v>
      </c>
      <c r="D992" s="15">
        <v>2012</v>
      </c>
      <c r="E992" s="15">
        <v>4</v>
      </c>
      <c r="F992" s="15">
        <v>0</v>
      </c>
      <c r="G992" s="15">
        <v>0</v>
      </c>
      <c r="H992" s="15" t="s">
        <v>510</v>
      </c>
      <c r="I992" s="15">
        <v>842</v>
      </c>
      <c r="J992" s="15" t="s">
        <v>593</v>
      </c>
      <c r="K992" s="15" t="s">
        <v>593</v>
      </c>
      <c r="L992" s="15">
        <v>0</v>
      </c>
      <c r="M992" s="15" t="s">
        <v>177</v>
      </c>
      <c r="N992" s="15" t="s">
        <v>514</v>
      </c>
      <c r="O992" s="15">
        <v>0</v>
      </c>
      <c r="P992" s="15" t="s">
        <v>177</v>
      </c>
      <c r="Q992" s="15" t="s">
        <v>514</v>
      </c>
      <c r="R992" s="15" t="s">
        <v>515</v>
      </c>
      <c r="S992" s="15" t="s">
        <v>516</v>
      </c>
      <c r="T992" s="15">
        <v>0</v>
      </c>
      <c r="U992" s="15" t="s">
        <v>517</v>
      </c>
      <c r="V992" s="15">
        <v>2523</v>
      </c>
      <c r="W992" s="15" t="s">
        <v>518</v>
      </c>
      <c r="X992" s="15">
        <v>8</v>
      </c>
      <c r="Y992" s="15" t="s">
        <v>519</v>
      </c>
      <c r="Z992" s="15">
        <v>2009106984</v>
      </c>
      <c r="AA992" s="15">
        <v>-1</v>
      </c>
      <c r="AB992" s="15" t="s">
        <v>129</v>
      </c>
      <c r="AD992" s="15">
        <v>2009106984</v>
      </c>
      <c r="AF992" s="15">
        <v>264904830</v>
      </c>
      <c r="AH992" s="15">
        <v>264904830</v>
      </c>
      <c r="AI992" s="15">
        <v>0</v>
      </c>
    </row>
    <row r="993" spans="1:35">
      <c r="A993" s="15" t="s">
        <v>594</v>
      </c>
      <c r="B993" s="15">
        <v>2012</v>
      </c>
      <c r="C993" s="15">
        <v>2012</v>
      </c>
      <c r="D993" s="15">
        <v>2012</v>
      </c>
      <c r="E993" s="15">
        <v>4</v>
      </c>
      <c r="F993" s="15">
        <v>0</v>
      </c>
      <c r="G993" s="15">
        <v>0</v>
      </c>
      <c r="H993" s="15" t="s">
        <v>510</v>
      </c>
      <c r="I993" s="15">
        <v>842</v>
      </c>
      <c r="J993" s="15" t="s">
        <v>593</v>
      </c>
      <c r="K993" s="15" t="s">
        <v>593</v>
      </c>
      <c r="L993" s="15">
        <v>516</v>
      </c>
      <c r="M993" s="15" t="s">
        <v>743</v>
      </c>
      <c r="N993" s="15" t="s">
        <v>744</v>
      </c>
      <c r="O993" s="15">
        <v>0</v>
      </c>
      <c r="P993" s="15" t="s">
        <v>177</v>
      </c>
      <c r="Q993" s="15" t="s">
        <v>514</v>
      </c>
      <c r="R993" s="15" t="s">
        <v>515</v>
      </c>
      <c r="S993" s="15" t="s">
        <v>516</v>
      </c>
      <c r="T993" s="15">
        <v>0</v>
      </c>
      <c r="U993" s="15" t="s">
        <v>517</v>
      </c>
      <c r="V993" s="15">
        <v>2523</v>
      </c>
      <c r="W993" s="15" t="s">
        <v>518</v>
      </c>
      <c r="X993" s="15">
        <v>8</v>
      </c>
      <c r="Y993" s="15" t="s">
        <v>519</v>
      </c>
      <c r="Z993" s="15">
        <v>1000</v>
      </c>
      <c r="AA993" s="15">
        <v>-1</v>
      </c>
      <c r="AB993" s="15" t="s">
        <v>129</v>
      </c>
      <c r="AD993" s="15">
        <v>1000</v>
      </c>
      <c r="AF993" s="15">
        <v>2685</v>
      </c>
      <c r="AH993" s="15">
        <v>2685</v>
      </c>
      <c r="AI993" s="15">
        <v>0</v>
      </c>
    </row>
    <row r="994" spans="1:35">
      <c r="A994" s="15" t="s">
        <v>594</v>
      </c>
      <c r="B994" s="15">
        <v>2012</v>
      </c>
      <c r="C994" s="15">
        <v>2012</v>
      </c>
      <c r="D994" s="15">
        <v>2012</v>
      </c>
      <c r="E994" s="15">
        <v>4</v>
      </c>
      <c r="F994" s="15">
        <v>0</v>
      </c>
      <c r="G994" s="15">
        <v>0</v>
      </c>
      <c r="H994" s="15" t="s">
        <v>841</v>
      </c>
      <c r="I994" s="15">
        <v>842</v>
      </c>
      <c r="J994" s="15" t="s">
        <v>593</v>
      </c>
      <c r="K994" s="15" t="s">
        <v>593</v>
      </c>
      <c r="L994" s="15">
        <v>320</v>
      </c>
      <c r="M994" s="15" t="s">
        <v>835</v>
      </c>
      <c r="N994" s="15" t="s">
        <v>836</v>
      </c>
      <c r="O994" s="15">
        <v>0</v>
      </c>
      <c r="P994" s="15" t="s">
        <v>177</v>
      </c>
      <c r="Q994" s="15" t="s">
        <v>514</v>
      </c>
      <c r="R994" s="15" t="s">
        <v>515</v>
      </c>
      <c r="S994" s="15" t="s">
        <v>516</v>
      </c>
      <c r="T994" s="15">
        <v>0</v>
      </c>
      <c r="U994" s="15" t="s">
        <v>517</v>
      </c>
      <c r="V994" s="15">
        <v>2523</v>
      </c>
      <c r="W994" s="15" t="s">
        <v>518</v>
      </c>
      <c r="X994" s="15">
        <v>8</v>
      </c>
      <c r="Y994" s="15" t="s">
        <v>519</v>
      </c>
      <c r="Z994" s="15">
        <v>20000</v>
      </c>
      <c r="AA994" s="15">
        <v>-1</v>
      </c>
      <c r="AB994" s="15" t="s">
        <v>129</v>
      </c>
      <c r="AD994" s="15">
        <v>20000</v>
      </c>
      <c r="AF994" s="15">
        <v>8730</v>
      </c>
      <c r="AI994" s="15">
        <v>0</v>
      </c>
    </row>
    <row r="995" spans="1:35">
      <c r="A995" s="15" t="s">
        <v>594</v>
      </c>
      <c r="B995" s="15">
        <v>2012</v>
      </c>
      <c r="C995" s="15">
        <v>2012</v>
      </c>
      <c r="D995" s="15">
        <v>2012</v>
      </c>
      <c r="E995" s="15">
        <v>4</v>
      </c>
      <c r="F995" s="15">
        <v>0</v>
      </c>
      <c r="G995" s="15">
        <v>0</v>
      </c>
      <c r="H995" s="15" t="s">
        <v>841</v>
      </c>
      <c r="I995" s="15">
        <v>842</v>
      </c>
      <c r="J995" s="15" t="s">
        <v>593</v>
      </c>
      <c r="K995" s="15" t="s">
        <v>593</v>
      </c>
      <c r="L995" s="15">
        <v>702</v>
      </c>
      <c r="M995" s="15" t="s">
        <v>211</v>
      </c>
      <c r="N995" s="15" t="s">
        <v>563</v>
      </c>
      <c r="O995" s="15">
        <v>0</v>
      </c>
      <c r="P995" s="15" t="s">
        <v>177</v>
      </c>
      <c r="Q995" s="15" t="s">
        <v>514</v>
      </c>
      <c r="R995" s="15" t="s">
        <v>515</v>
      </c>
      <c r="S995" s="15" t="s">
        <v>516</v>
      </c>
      <c r="T995" s="15">
        <v>0</v>
      </c>
      <c r="U995" s="15" t="s">
        <v>517</v>
      </c>
      <c r="V995" s="15">
        <v>2523</v>
      </c>
      <c r="W995" s="15" t="s">
        <v>518</v>
      </c>
      <c r="X995" s="15">
        <v>8</v>
      </c>
      <c r="Y995" s="15" t="s">
        <v>519</v>
      </c>
      <c r="Z995" s="15">
        <v>11000</v>
      </c>
      <c r="AA995" s="15">
        <v>-1</v>
      </c>
      <c r="AB995" s="15" t="s">
        <v>129</v>
      </c>
      <c r="AD995" s="15">
        <v>11000</v>
      </c>
      <c r="AF995" s="15">
        <v>11675</v>
      </c>
      <c r="AI995" s="15">
        <v>0</v>
      </c>
    </row>
    <row r="996" spans="1:35">
      <c r="A996" s="15" t="s">
        <v>594</v>
      </c>
      <c r="B996" s="15">
        <v>2012</v>
      </c>
      <c r="C996" s="15">
        <v>2012</v>
      </c>
      <c r="D996" s="15">
        <v>2012</v>
      </c>
      <c r="E996" s="15">
        <v>4</v>
      </c>
      <c r="F996" s="15">
        <v>0</v>
      </c>
      <c r="G996" s="15">
        <v>0</v>
      </c>
      <c r="H996" s="15" t="s">
        <v>841</v>
      </c>
      <c r="I996" s="15">
        <v>842</v>
      </c>
      <c r="J996" s="15" t="s">
        <v>593</v>
      </c>
      <c r="K996" s="15" t="s">
        <v>593</v>
      </c>
      <c r="L996" s="15">
        <v>36</v>
      </c>
      <c r="M996" s="15" t="s">
        <v>110</v>
      </c>
      <c r="N996" s="15" t="s">
        <v>511</v>
      </c>
      <c r="O996" s="15">
        <v>0</v>
      </c>
      <c r="P996" s="15" t="s">
        <v>177</v>
      </c>
      <c r="Q996" s="15" t="s">
        <v>514</v>
      </c>
      <c r="R996" s="15" t="s">
        <v>515</v>
      </c>
      <c r="S996" s="15" t="s">
        <v>516</v>
      </c>
      <c r="T996" s="15">
        <v>0</v>
      </c>
      <c r="U996" s="15" t="s">
        <v>517</v>
      </c>
      <c r="V996" s="15">
        <v>2523</v>
      </c>
      <c r="W996" s="15" t="s">
        <v>518</v>
      </c>
      <c r="X996" s="15">
        <v>8</v>
      </c>
      <c r="Y996" s="15" t="s">
        <v>519</v>
      </c>
      <c r="Z996" s="15">
        <v>19000</v>
      </c>
      <c r="AA996" s="15">
        <v>-1</v>
      </c>
      <c r="AB996" s="15" t="s">
        <v>129</v>
      </c>
      <c r="AD996" s="15">
        <v>19000</v>
      </c>
      <c r="AF996" s="15">
        <v>6774</v>
      </c>
      <c r="AI996" s="15">
        <v>0</v>
      </c>
    </row>
    <row r="997" spans="1:35">
      <c r="A997" s="15" t="s">
        <v>594</v>
      </c>
      <c r="B997" s="15">
        <v>2012</v>
      </c>
      <c r="C997" s="15">
        <v>2012</v>
      </c>
      <c r="D997" s="15">
        <v>2012</v>
      </c>
      <c r="E997" s="15">
        <v>4</v>
      </c>
      <c r="F997" s="15">
        <v>0</v>
      </c>
      <c r="G997" s="15">
        <v>0</v>
      </c>
      <c r="H997" s="15" t="s">
        <v>841</v>
      </c>
      <c r="I997" s="15">
        <v>842</v>
      </c>
      <c r="J997" s="15" t="s">
        <v>593</v>
      </c>
      <c r="K997" s="15" t="s">
        <v>593</v>
      </c>
      <c r="L997" s="15">
        <v>484</v>
      </c>
      <c r="M997" s="15" t="s">
        <v>656</v>
      </c>
      <c r="N997" s="15" t="s">
        <v>657</v>
      </c>
      <c r="O997" s="15">
        <v>0</v>
      </c>
      <c r="P997" s="15" t="s">
        <v>177</v>
      </c>
      <c r="Q997" s="15" t="s">
        <v>514</v>
      </c>
      <c r="R997" s="15" t="s">
        <v>515</v>
      </c>
      <c r="S997" s="15" t="s">
        <v>516</v>
      </c>
      <c r="T997" s="15">
        <v>0</v>
      </c>
      <c r="U997" s="15" t="s">
        <v>517</v>
      </c>
      <c r="V997" s="15">
        <v>2523</v>
      </c>
      <c r="W997" s="15" t="s">
        <v>518</v>
      </c>
      <c r="X997" s="15">
        <v>8</v>
      </c>
      <c r="Y997" s="15" t="s">
        <v>519</v>
      </c>
      <c r="Z997" s="15">
        <v>1623000</v>
      </c>
      <c r="AA997" s="15">
        <v>-1</v>
      </c>
      <c r="AB997" s="15" t="s">
        <v>129</v>
      </c>
      <c r="AD997" s="15">
        <v>1623000</v>
      </c>
      <c r="AF997" s="15">
        <v>641213</v>
      </c>
      <c r="AI997" s="15">
        <v>0</v>
      </c>
    </row>
    <row r="998" spans="1:35">
      <c r="A998" s="15" t="s">
        <v>594</v>
      </c>
      <c r="B998" s="15">
        <v>2012</v>
      </c>
      <c r="C998" s="15">
        <v>2012</v>
      </c>
      <c r="D998" s="15">
        <v>2012</v>
      </c>
      <c r="E998" s="15">
        <v>4</v>
      </c>
      <c r="F998" s="15">
        <v>0</v>
      </c>
      <c r="G998" s="15">
        <v>0</v>
      </c>
      <c r="H998" s="15" t="s">
        <v>841</v>
      </c>
      <c r="I998" s="15">
        <v>842</v>
      </c>
      <c r="J998" s="15" t="s">
        <v>593</v>
      </c>
      <c r="K998" s="15" t="s">
        <v>593</v>
      </c>
      <c r="L998" s="15">
        <v>124</v>
      </c>
      <c r="M998" s="15" t="s">
        <v>542</v>
      </c>
      <c r="N998" s="15" t="s">
        <v>543</v>
      </c>
      <c r="O998" s="15">
        <v>0</v>
      </c>
      <c r="P998" s="15" t="s">
        <v>177</v>
      </c>
      <c r="Q998" s="15" t="s">
        <v>514</v>
      </c>
      <c r="R998" s="15" t="s">
        <v>515</v>
      </c>
      <c r="S998" s="15" t="s">
        <v>516</v>
      </c>
      <c r="T998" s="15">
        <v>0</v>
      </c>
      <c r="U998" s="15" t="s">
        <v>517</v>
      </c>
      <c r="V998" s="15">
        <v>2523</v>
      </c>
      <c r="W998" s="15" t="s">
        <v>518</v>
      </c>
      <c r="X998" s="15">
        <v>8</v>
      </c>
      <c r="Y998" s="15" t="s">
        <v>519</v>
      </c>
      <c r="Z998" s="15">
        <v>237566000</v>
      </c>
      <c r="AA998" s="15">
        <v>-1</v>
      </c>
      <c r="AB998" s="15" t="s">
        <v>129</v>
      </c>
      <c r="AD998" s="15">
        <v>237566000</v>
      </c>
      <c r="AF998" s="15">
        <v>31398364</v>
      </c>
      <c r="AI998" s="15">
        <v>0</v>
      </c>
    </row>
    <row r="999" spans="1:35">
      <c r="A999" s="15" t="s">
        <v>594</v>
      </c>
      <c r="B999" s="15">
        <v>2012</v>
      </c>
      <c r="C999" s="15">
        <v>2012</v>
      </c>
      <c r="D999" s="15">
        <v>2012</v>
      </c>
      <c r="E999" s="15">
        <v>4</v>
      </c>
      <c r="F999" s="15">
        <v>0</v>
      </c>
      <c r="G999" s="15">
        <v>0</v>
      </c>
      <c r="H999" s="15" t="s">
        <v>841</v>
      </c>
      <c r="I999" s="15">
        <v>842</v>
      </c>
      <c r="J999" s="15" t="s">
        <v>593</v>
      </c>
      <c r="K999" s="15" t="s">
        <v>593</v>
      </c>
      <c r="L999" s="15">
        <v>0</v>
      </c>
      <c r="M999" s="15" t="s">
        <v>177</v>
      </c>
      <c r="N999" s="15" t="s">
        <v>514</v>
      </c>
      <c r="O999" s="15">
        <v>0</v>
      </c>
      <c r="P999" s="15" t="s">
        <v>177</v>
      </c>
      <c r="Q999" s="15" t="s">
        <v>514</v>
      </c>
      <c r="R999" s="15" t="s">
        <v>515</v>
      </c>
      <c r="S999" s="15" t="s">
        <v>516</v>
      </c>
      <c r="T999" s="15">
        <v>0</v>
      </c>
      <c r="U999" s="15" t="s">
        <v>517</v>
      </c>
      <c r="V999" s="15">
        <v>2523</v>
      </c>
      <c r="W999" s="15" t="s">
        <v>518</v>
      </c>
      <c r="X999" s="15">
        <v>8</v>
      </c>
      <c r="Y999" s="15" t="s">
        <v>519</v>
      </c>
      <c r="Z999" s="15">
        <v>239239000</v>
      </c>
      <c r="AA999" s="15">
        <v>-1</v>
      </c>
      <c r="AB999" s="15" t="s">
        <v>129</v>
      </c>
      <c r="AD999" s="15">
        <v>239239000</v>
      </c>
      <c r="AF999" s="15">
        <v>32066756</v>
      </c>
      <c r="AI999" s="15">
        <v>0</v>
      </c>
    </row>
    <row r="1000" spans="1:35">
      <c r="A1000" s="15" t="s">
        <v>594</v>
      </c>
      <c r="B1000" s="15">
        <v>2012</v>
      </c>
      <c r="C1000" s="15">
        <v>2012</v>
      </c>
      <c r="D1000" s="15">
        <v>2012</v>
      </c>
      <c r="E1000" s="15">
        <v>4</v>
      </c>
      <c r="F1000" s="15">
        <v>0</v>
      </c>
      <c r="G1000" s="15">
        <v>0</v>
      </c>
      <c r="H1000" s="15" t="s">
        <v>568</v>
      </c>
      <c r="I1000" s="15">
        <v>842</v>
      </c>
      <c r="J1000" s="15" t="s">
        <v>593</v>
      </c>
      <c r="K1000" s="15" t="s">
        <v>593</v>
      </c>
      <c r="L1000" s="15">
        <v>32</v>
      </c>
      <c r="M1000" s="15" t="s">
        <v>646</v>
      </c>
      <c r="N1000" s="15" t="s">
        <v>647</v>
      </c>
      <c r="O1000" s="15">
        <v>0</v>
      </c>
      <c r="P1000" s="15" t="s">
        <v>177</v>
      </c>
      <c r="Q1000" s="15" t="s">
        <v>514</v>
      </c>
      <c r="R1000" s="15" t="s">
        <v>515</v>
      </c>
      <c r="S1000" s="15" t="s">
        <v>516</v>
      </c>
      <c r="T1000" s="15">
        <v>0</v>
      </c>
      <c r="U1000" s="15" t="s">
        <v>517</v>
      </c>
      <c r="V1000" s="15">
        <v>2523</v>
      </c>
      <c r="W1000" s="15" t="s">
        <v>518</v>
      </c>
      <c r="X1000" s="15">
        <v>8</v>
      </c>
      <c r="Y1000" s="15" t="s">
        <v>519</v>
      </c>
      <c r="Z1000" s="15">
        <v>2000</v>
      </c>
      <c r="AA1000" s="15">
        <v>-1</v>
      </c>
      <c r="AB1000" s="15" t="s">
        <v>129</v>
      </c>
      <c r="AD1000" s="15">
        <v>2000</v>
      </c>
      <c r="AF1000" s="15">
        <v>6820</v>
      </c>
      <c r="AG1000" s="15">
        <v>6820</v>
      </c>
      <c r="AI1000" s="15">
        <v>0</v>
      </c>
    </row>
    <row r="1001" spans="1:35">
      <c r="A1001" s="15" t="s">
        <v>594</v>
      </c>
      <c r="B1001" s="15">
        <v>2012</v>
      </c>
      <c r="C1001" s="15">
        <v>2012</v>
      </c>
      <c r="D1001" s="15">
        <v>2012</v>
      </c>
      <c r="E1001" s="15">
        <v>4</v>
      </c>
      <c r="F1001" s="15">
        <v>0</v>
      </c>
      <c r="G1001" s="15">
        <v>0</v>
      </c>
      <c r="H1001" s="15" t="s">
        <v>568</v>
      </c>
      <c r="I1001" s="15">
        <v>842</v>
      </c>
      <c r="J1001" s="15" t="s">
        <v>593</v>
      </c>
      <c r="K1001" s="15" t="s">
        <v>593</v>
      </c>
      <c r="L1001" s="15">
        <v>320</v>
      </c>
      <c r="M1001" s="15" t="s">
        <v>835</v>
      </c>
      <c r="N1001" s="15" t="s">
        <v>836</v>
      </c>
      <c r="O1001" s="15">
        <v>0</v>
      </c>
      <c r="P1001" s="15" t="s">
        <v>177</v>
      </c>
      <c r="Q1001" s="15" t="s">
        <v>514</v>
      </c>
      <c r="R1001" s="15" t="s">
        <v>515</v>
      </c>
      <c r="S1001" s="15" t="s">
        <v>516</v>
      </c>
      <c r="T1001" s="15">
        <v>0</v>
      </c>
      <c r="U1001" s="15" t="s">
        <v>517</v>
      </c>
      <c r="V1001" s="15">
        <v>2523</v>
      </c>
      <c r="W1001" s="15" t="s">
        <v>518</v>
      </c>
      <c r="X1001" s="15">
        <v>8</v>
      </c>
      <c r="Y1001" s="15" t="s">
        <v>519</v>
      </c>
      <c r="Z1001" s="15">
        <v>80000</v>
      </c>
      <c r="AA1001" s="15">
        <v>-1</v>
      </c>
      <c r="AB1001" s="15" t="s">
        <v>129</v>
      </c>
      <c r="AD1001" s="15">
        <v>80000</v>
      </c>
      <c r="AF1001" s="15">
        <v>24430</v>
      </c>
      <c r="AG1001" s="15">
        <v>24430</v>
      </c>
      <c r="AI1001" s="15">
        <v>0</v>
      </c>
    </row>
    <row r="1002" spans="1:35">
      <c r="A1002" s="15" t="s">
        <v>594</v>
      </c>
      <c r="B1002" s="15">
        <v>2012</v>
      </c>
      <c r="C1002" s="15">
        <v>2012</v>
      </c>
      <c r="D1002" s="15">
        <v>2012</v>
      </c>
      <c r="E1002" s="15">
        <v>4</v>
      </c>
      <c r="F1002" s="15">
        <v>0</v>
      </c>
      <c r="G1002" s="15">
        <v>0</v>
      </c>
      <c r="H1002" s="15" t="s">
        <v>568</v>
      </c>
      <c r="I1002" s="15">
        <v>842</v>
      </c>
      <c r="J1002" s="15" t="s">
        <v>593</v>
      </c>
      <c r="K1002" s="15" t="s">
        <v>593</v>
      </c>
      <c r="L1002" s="15">
        <v>300</v>
      </c>
      <c r="M1002" s="15" t="s">
        <v>680</v>
      </c>
      <c r="N1002" s="15" t="s">
        <v>681</v>
      </c>
      <c r="O1002" s="15">
        <v>0</v>
      </c>
      <c r="P1002" s="15" t="s">
        <v>177</v>
      </c>
      <c r="Q1002" s="15" t="s">
        <v>514</v>
      </c>
      <c r="R1002" s="15" t="s">
        <v>515</v>
      </c>
      <c r="S1002" s="15" t="s">
        <v>516</v>
      </c>
      <c r="T1002" s="15">
        <v>0</v>
      </c>
      <c r="U1002" s="15" t="s">
        <v>517</v>
      </c>
      <c r="V1002" s="15">
        <v>2523</v>
      </c>
      <c r="W1002" s="15" t="s">
        <v>518</v>
      </c>
      <c r="X1002" s="15">
        <v>8</v>
      </c>
      <c r="Y1002" s="15" t="s">
        <v>519</v>
      </c>
      <c r="Z1002" s="15">
        <v>608577008</v>
      </c>
      <c r="AA1002" s="15">
        <v>-1</v>
      </c>
      <c r="AB1002" s="15" t="s">
        <v>129</v>
      </c>
      <c r="AD1002" s="15">
        <v>608577008</v>
      </c>
      <c r="AF1002" s="15">
        <v>40267308</v>
      </c>
      <c r="AG1002" s="15">
        <v>40267308</v>
      </c>
      <c r="AI1002" s="15">
        <v>0</v>
      </c>
    </row>
    <row r="1003" spans="1:35">
      <c r="A1003" s="15" t="s">
        <v>594</v>
      </c>
      <c r="B1003" s="15">
        <v>2012</v>
      </c>
      <c r="C1003" s="15">
        <v>2012</v>
      </c>
      <c r="D1003" s="15">
        <v>2012</v>
      </c>
      <c r="E1003" s="15">
        <v>4</v>
      </c>
      <c r="F1003" s="15">
        <v>0</v>
      </c>
      <c r="G1003" s="15">
        <v>0</v>
      </c>
      <c r="H1003" s="15" t="s">
        <v>568</v>
      </c>
      <c r="I1003" s="15">
        <v>842</v>
      </c>
      <c r="J1003" s="15" t="s">
        <v>593</v>
      </c>
      <c r="K1003" s="15" t="s">
        <v>593</v>
      </c>
      <c r="L1003" s="15">
        <v>818</v>
      </c>
      <c r="M1003" s="15" t="s">
        <v>532</v>
      </c>
      <c r="N1003" s="15" t="s">
        <v>533</v>
      </c>
      <c r="O1003" s="15">
        <v>0</v>
      </c>
      <c r="P1003" s="15" t="s">
        <v>177</v>
      </c>
      <c r="Q1003" s="15" t="s">
        <v>514</v>
      </c>
      <c r="R1003" s="15" t="s">
        <v>515</v>
      </c>
      <c r="S1003" s="15" t="s">
        <v>516</v>
      </c>
      <c r="T1003" s="15">
        <v>0</v>
      </c>
      <c r="U1003" s="15" t="s">
        <v>517</v>
      </c>
      <c r="V1003" s="15">
        <v>2523</v>
      </c>
      <c r="W1003" s="15" t="s">
        <v>518</v>
      </c>
      <c r="X1003" s="15">
        <v>8</v>
      </c>
      <c r="Y1003" s="15" t="s">
        <v>519</v>
      </c>
      <c r="Z1003" s="15">
        <v>83694000</v>
      </c>
      <c r="AA1003" s="15">
        <v>-1</v>
      </c>
      <c r="AB1003" s="15" t="s">
        <v>129</v>
      </c>
      <c r="AD1003" s="15">
        <v>83694000</v>
      </c>
      <c r="AF1003" s="15">
        <v>11740965</v>
      </c>
      <c r="AG1003" s="15">
        <v>11740965</v>
      </c>
      <c r="AI1003" s="15">
        <v>0</v>
      </c>
    </row>
    <row r="1004" spans="1:35">
      <c r="A1004" s="15" t="s">
        <v>594</v>
      </c>
      <c r="B1004" s="15">
        <v>2012</v>
      </c>
      <c r="C1004" s="15">
        <v>2012</v>
      </c>
      <c r="D1004" s="15">
        <v>2012</v>
      </c>
      <c r="E1004" s="15">
        <v>4</v>
      </c>
      <c r="F1004" s="15">
        <v>0</v>
      </c>
      <c r="G1004" s="15">
        <v>0</v>
      </c>
      <c r="H1004" s="15" t="s">
        <v>568</v>
      </c>
      <c r="I1004" s="15">
        <v>842</v>
      </c>
      <c r="J1004" s="15" t="s">
        <v>593</v>
      </c>
      <c r="K1004" s="15" t="s">
        <v>593</v>
      </c>
      <c r="L1004" s="15">
        <v>191</v>
      </c>
      <c r="M1004" s="15" t="s">
        <v>574</v>
      </c>
      <c r="N1004" s="15" t="s">
        <v>575</v>
      </c>
      <c r="O1004" s="15">
        <v>0</v>
      </c>
      <c r="P1004" s="15" t="s">
        <v>177</v>
      </c>
      <c r="Q1004" s="15" t="s">
        <v>514</v>
      </c>
      <c r="R1004" s="15" t="s">
        <v>515</v>
      </c>
      <c r="S1004" s="15" t="s">
        <v>516</v>
      </c>
      <c r="T1004" s="15">
        <v>0</v>
      </c>
      <c r="U1004" s="15" t="s">
        <v>517</v>
      </c>
      <c r="V1004" s="15">
        <v>2523</v>
      </c>
      <c r="W1004" s="15" t="s">
        <v>518</v>
      </c>
      <c r="X1004" s="15">
        <v>8</v>
      </c>
      <c r="Y1004" s="15" t="s">
        <v>519</v>
      </c>
      <c r="Z1004" s="15">
        <v>23625000</v>
      </c>
      <c r="AA1004" s="15">
        <v>-1</v>
      </c>
      <c r="AB1004" s="15" t="s">
        <v>129</v>
      </c>
      <c r="AD1004" s="15">
        <v>23625000</v>
      </c>
      <c r="AF1004" s="15">
        <v>9589974</v>
      </c>
      <c r="AG1004" s="15">
        <v>9589974</v>
      </c>
      <c r="AI1004" s="15">
        <v>0</v>
      </c>
    </row>
    <row r="1005" spans="1:35">
      <c r="A1005" s="15" t="s">
        <v>594</v>
      </c>
      <c r="B1005" s="15">
        <v>2012</v>
      </c>
      <c r="C1005" s="15">
        <v>2012</v>
      </c>
      <c r="D1005" s="15">
        <v>2012</v>
      </c>
      <c r="E1005" s="15">
        <v>4</v>
      </c>
      <c r="F1005" s="15">
        <v>0</v>
      </c>
      <c r="G1005" s="15">
        <v>0</v>
      </c>
      <c r="H1005" s="15" t="s">
        <v>568</v>
      </c>
      <c r="I1005" s="15">
        <v>842</v>
      </c>
      <c r="J1005" s="15" t="s">
        <v>593</v>
      </c>
      <c r="K1005" s="15" t="s">
        <v>593</v>
      </c>
      <c r="L1005" s="15">
        <v>388</v>
      </c>
      <c r="M1005" s="15" t="s">
        <v>737</v>
      </c>
      <c r="N1005" s="15" t="s">
        <v>738</v>
      </c>
      <c r="O1005" s="15">
        <v>0</v>
      </c>
      <c r="P1005" s="15" t="s">
        <v>177</v>
      </c>
      <c r="Q1005" s="15" t="s">
        <v>514</v>
      </c>
      <c r="R1005" s="15" t="s">
        <v>515</v>
      </c>
      <c r="S1005" s="15" t="s">
        <v>516</v>
      </c>
      <c r="T1005" s="15">
        <v>0</v>
      </c>
      <c r="U1005" s="15" t="s">
        <v>517</v>
      </c>
      <c r="V1005" s="15">
        <v>2523</v>
      </c>
      <c r="W1005" s="15" t="s">
        <v>518</v>
      </c>
      <c r="X1005" s="15">
        <v>8</v>
      </c>
      <c r="Y1005" s="15" t="s">
        <v>519</v>
      </c>
      <c r="Z1005" s="15">
        <v>5897000</v>
      </c>
      <c r="AA1005" s="15">
        <v>-1</v>
      </c>
      <c r="AB1005" s="15" t="s">
        <v>129</v>
      </c>
      <c r="AD1005" s="15">
        <v>5897000</v>
      </c>
      <c r="AF1005" s="15">
        <v>1932801</v>
      </c>
      <c r="AG1005" s="15">
        <v>1932801</v>
      </c>
      <c r="AI1005" s="15">
        <v>0</v>
      </c>
    </row>
    <row r="1006" spans="1:35">
      <c r="A1006" s="15" t="s">
        <v>594</v>
      </c>
      <c r="B1006" s="15">
        <v>2012</v>
      </c>
      <c r="C1006" s="15">
        <v>2012</v>
      </c>
      <c r="D1006" s="15">
        <v>2012</v>
      </c>
      <c r="E1006" s="15">
        <v>4</v>
      </c>
      <c r="F1006" s="15">
        <v>0</v>
      </c>
      <c r="G1006" s="15">
        <v>0</v>
      </c>
      <c r="H1006" s="15" t="s">
        <v>568</v>
      </c>
      <c r="I1006" s="15">
        <v>842</v>
      </c>
      <c r="J1006" s="15" t="s">
        <v>593</v>
      </c>
      <c r="K1006" s="15" t="s">
        <v>593</v>
      </c>
      <c r="L1006" s="15">
        <v>170</v>
      </c>
      <c r="M1006" s="15" t="s">
        <v>725</v>
      </c>
      <c r="N1006" s="15" t="s">
        <v>726</v>
      </c>
      <c r="O1006" s="15">
        <v>0</v>
      </c>
      <c r="P1006" s="15" t="s">
        <v>177</v>
      </c>
      <c r="Q1006" s="15" t="s">
        <v>514</v>
      </c>
      <c r="R1006" s="15" t="s">
        <v>515</v>
      </c>
      <c r="S1006" s="15" t="s">
        <v>516</v>
      </c>
      <c r="T1006" s="15">
        <v>0</v>
      </c>
      <c r="U1006" s="15" t="s">
        <v>517</v>
      </c>
      <c r="V1006" s="15">
        <v>2523</v>
      </c>
      <c r="W1006" s="15" t="s">
        <v>518</v>
      </c>
      <c r="X1006" s="15">
        <v>8</v>
      </c>
      <c r="Y1006" s="15" t="s">
        <v>519</v>
      </c>
      <c r="Z1006" s="15">
        <v>87237000</v>
      </c>
      <c r="AA1006" s="15">
        <v>-1</v>
      </c>
      <c r="AB1006" s="15" t="s">
        <v>129</v>
      </c>
      <c r="AD1006" s="15">
        <v>87237000</v>
      </c>
      <c r="AF1006" s="15">
        <v>7814310</v>
      </c>
      <c r="AG1006" s="15">
        <v>7814310</v>
      </c>
      <c r="AI1006" s="15">
        <v>0</v>
      </c>
    </row>
    <row r="1007" spans="1:35">
      <c r="A1007" s="15" t="s">
        <v>594</v>
      </c>
      <c r="B1007" s="15">
        <v>2012</v>
      </c>
      <c r="C1007" s="15">
        <v>2012</v>
      </c>
      <c r="D1007" s="15">
        <v>2012</v>
      </c>
      <c r="E1007" s="15">
        <v>4</v>
      </c>
      <c r="F1007" s="15">
        <v>0</v>
      </c>
      <c r="G1007" s="15">
        <v>0</v>
      </c>
      <c r="H1007" s="15" t="s">
        <v>568</v>
      </c>
      <c r="I1007" s="15">
        <v>842</v>
      </c>
      <c r="J1007" s="15" t="s">
        <v>593</v>
      </c>
      <c r="K1007" s="15" t="s">
        <v>593</v>
      </c>
      <c r="L1007" s="15">
        <v>616</v>
      </c>
      <c r="M1007" s="15" t="s">
        <v>692</v>
      </c>
      <c r="N1007" s="15" t="s">
        <v>693</v>
      </c>
      <c r="O1007" s="15">
        <v>0</v>
      </c>
      <c r="P1007" s="15" t="s">
        <v>177</v>
      </c>
      <c r="Q1007" s="15" t="s">
        <v>514</v>
      </c>
      <c r="R1007" s="15" t="s">
        <v>515</v>
      </c>
      <c r="S1007" s="15" t="s">
        <v>516</v>
      </c>
      <c r="T1007" s="15">
        <v>0</v>
      </c>
      <c r="U1007" s="15" t="s">
        <v>517</v>
      </c>
      <c r="V1007" s="15">
        <v>2523</v>
      </c>
      <c r="W1007" s="15" t="s">
        <v>518</v>
      </c>
      <c r="X1007" s="15">
        <v>8</v>
      </c>
      <c r="Y1007" s="15" t="s">
        <v>519</v>
      </c>
      <c r="Z1007" s="15">
        <v>361000</v>
      </c>
      <c r="AA1007" s="15">
        <v>-1</v>
      </c>
      <c r="AB1007" s="15" t="s">
        <v>129</v>
      </c>
      <c r="AD1007" s="15">
        <v>361000</v>
      </c>
      <c r="AF1007" s="15">
        <v>456487</v>
      </c>
      <c r="AG1007" s="15">
        <v>456487</v>
      </c>
      <c r="AI1007" s="15">
        <v>0</v>
      </c>
    </row>
    <row r="1008" spans="1:35">
      <c r="A1008" s="15" t="s">
        <v>594</v>
      </c>
      <c r="B1008" s="15">
        <v>2012</v>
      </c>
      <c r="C1008" s="15">
        <v>2012</v>
      </c>
      <c r="D1008" s="15">
        <v>2012</v>
      </c>
      <c r="E1008" s="15">
        <v>4</v>
      </c>
      <c r="F1008" s="15">
        <v>0</v>
      </c>
      <c r="G1008" s="15">
        <v>0</v>
      </c>
      <c r="H1008" s="15" t="s">
        <v>568</v>
      </c>
      <c r="I1008" s="15">
        <v>842</v>
      </c>
      <c r="J1008" s="15" t="s">
        <v>593</v>
      </c>
      <c r="K1008" s="15" t="s">
        <v>593</v>
      </c>
      <c r="L1008" s="15">
        <v>208</v>
      </c>
      <c r="M1008" s="15" t="s">
        <v>195</v>
      </c>
      <c r="N1008" s="15" t="s">
        <v>572</v>
      </c>
      <c r="O1008" s="15">
        <v>0</v>
      </c>
      <c r="P1008" s="15" t="s">
        <v>177</v>
      </c>
      <c r="Q1008" s="15" t="s">
        <v>514</v>
      </c>
      <c r="R1008" s="15" t="s">
        <v>515</v>
      </c>
      <c r="S1008" s="15" t="s">
        <v>516</v>
      </c>
      <c r="T1008" s="15">
        <v>0</v>
      </c>
      <c r="U1008" s="15" t="s">
        <v>517</v>
      </c>
      <c r="V1008" s="15">
        <v>2523</v>
      </c>
      <c r="W1008" s="15" t="s">
        <v>518</v>
      </c>
      <c r="X1008" s="15">
        <v>8</v>
      </c>
      <c r="Y1008" s="15" t="s">
        <v>519</v>
      </c>
      <c r="Z1008" s="15">
        <v>119849000</v>
      </c>
      <c r="AA1008" s="15">
        <v>-1</v>
      </c>
      <c r="AB1008" s="15" t="s">
        <v>129</v>
      </c>
      <c r="AD1008" s="15">
        <v>119849000</v>
      </c>
      <c r="AF1008" s="15">
        <v>15607321</v>
      </c>
      <c r="AG1008" s="15">
        <v>15607321</v>
      </c>
      <c r="AI1008" s="15">
        <v>0</v>
      </c>
    </row>
    <row r="1009" spans="1:35">
      <c r="A1009" s="15" t="s">
        <v>594</v>
      </c>
      <c r="B1009" s="15">
        <v>2012</v>
      </c>
      <c r="C1009" s="15">
        <v>2012</v>
      </c>
      <c r="D1009" s="15">
        <v>2012</v>
      </c>
      <c r="E1009" s="15">
        <v>4</v>
      </c>
      <c r="F1009" s="15">
        <v>0</v>
      </c>
      <c r="G1009" s="15">
        <v>0</v>
      </c>
      <c r="H1009" s="15" t="s">
        <v>568</v>
      </c>
      <c r="I1009" s="15">
        <v>842</v>
      </c>
      <c r="J1009" s="15" t="s">
        <v>593</v>
      </c>
      <c r="K1009" s="15" t="s">
        <v>593</v>
      </c>
      <c r="L1009" s="15">
        <v>752</v>
      </c>
      <c r="M1009" s="15" t="s">
        <v>189</v>
      </c>
      <c r="N1009" s="15" t="s">
        <v>569</v>
      </c>
      <c r="O1009" s="15">
        <v>0</v>
      </c>
      <c r="P1009" s="15" t="s">
        <v>177</v>
      </c>
      <c r="Q1009" s="15" t="s">
        <v>514</v>
      </c>
      <c r="R1009" s="15" t="s">
        <v>515</v>
      </c>
      <c r="S1009" s="15" t="s">
        <v>516</v>
      </c>
      <c r="T1009" s="15">
        <v>0</v>
      </c>
      <c r="U1009" s="15" t="s">
        <v>517</v>
      </c>
      <c r="V1009" s="15">
        <v>2523</v>
      </c>
      <c r="W1009" s="15" t="s">
        <v>518</v>
      </c>
      <c r="X1009" s="15">
        <v>8</v>
      </c>
      <c r="Y1009" s="15" t="s">
        <v>519</v>
      </c>
      <c r="Z1009" s="15">
        <v>132034000</v>
      </c>
      <c r="AA1009" s="15">
        <v>-1</v>
      </c>
      <c r="AB1009" s="15" t="s">
        <v>129</v>
      </c>
      <c r="AD1009" s="15">
        <v>132034000</v>
      </c>
      <c r="AF1009" s="15">
        <v>10413345</v>
      </c>
      <c r="AG1009" s="15">
        <v>10413345</v>
      </c>
      <c r="AI1009" s="15">
        <v>0</v>
      </c>
    </row>
    <row r="1010" spans="1:35">
      <c r="A1010" s="15" t="s">
        <v>594</v>
      </c>
      <c r="B1010" s="15">
        <v>2012</v>
      </c>
      <c r="C1010" s="15">
        <v>2012</v>
      </c>
      <c r="D1010" s="15">
        <v>2012</v>
      </c>
      <c r="E1010" s="15">
        <v>4</v>
      </c>
      <c r="F1010" s="15">
        <v>0</v>
      </c>
      <c r="G1010" s="15">
        <v>0</v>
      </c>
      <c r="H1010" s="15" t="s">
        <v>568</v>
      </c>
      <c r="I1010" s="15">
        <v>842</v>
      </c>
      <c r="J1010" s="15" t="s">
        <v>593</v>
      </c>
      <c r="K1010" s="15" t="s">
        <v>593</v>
      </c>
      <c r="L1010" s="15">
        <v>792</v>
      </c>
      <c r="M1010" s="15" t="s">
        <v>217</v>
      </c>
      <c r="N1010" s="15" t="s">
        <v>573</v>
      </c>
      <c r="O1010" s="15">
        <v>0</v>
      </c>
      <c r="P1010" s="15" t="s">
        <v>177</v>
      </c>
      <c r="Q1010" s="15" t="s">
        <v>514</v>
      </c>
      <c r="R1010" s="15" t="s">
        <v>515</v>
      </c>
      <c r="S1010" s="15" t="s">
        <v>516</v>
      </c>
      <c r="T1010" s="15">
        <v>0</v>
      </c>
      <c r="U1010" s="15" t="s">
        <v>517</v>
      </c>
      <c r="V1010" s="15">
        <v>2523</v>
      </c>
      <c r="W1010" s="15" t="s">
        <v>518</v>
      </c>
      <c r="X1010" s="15">
        <v>8</v>
      </c>
      <c r="Y1010" s="15" t="s">
        <v>519</v>
      </c>
      <c r="Z1010" s="15">
        <v>9391000</v>
      </c>
      <c r="AA1010" s="15">
        <v>-1</v>
      </c>
      <c r="AB1010" s="15" t="s">
        <v>129</v>
      </c>
      <c r="AD1010" s="15">
        <v>9391000</v>
      </c>
      <c r="AF1010" s="15">
        <v>2269184</v>
      </c>
      <c r="AG1010" s="15">
        <v>2269184</v>
      </c>
      <c r="AI1010" s="15">
        <v>0</v>
      </c>
    </row>
    <row r="1011" spans="1:35">
      <c r="A1011" s="15" t="s">
        <v>594</v>
      </c>
      <c r="B1011" s="15">
        <v>2012</v>
      </c>
      <c r="C1011" s="15">
        <v>2012</v>
      </c>
      <c r="D1011" s="15">
        <v>2012</v>
      </c>
      <c r="E1011" s="15">
        <v>4</v>
      </c>
      <c r="F1011" s="15">
        <v>0</v>
      </c>
      <c r="G1011" s="15">
        <v>0</v>
      </c>
      <c r="H1011" s="15" t="s">
        <v>568</v>
      </c>
      <c r="I1011" s="15">
        <v>842</v>
      </c>
      <c r="J1011" s="15" t="s">
        <v>593</v>
      </c>
      <c r="K1011" s="15" t="s">
        <v>593</v>
      </c>
      <c r="L1011" s="15">
        <v>764</v>
      </c>
      <c r="M1011" s="15" t="s">
        <v>198</v>
      </c>
      <c r="N1011" s="15" t="s">
        <v>556</v>
      </c>
      <c r="O1011" s="15">
        <v>0</v>
      </c>
      <c r="P1011" s="15" t="s">
        <v>177</v>
      </c>
      <c r="Q1011" s="15" t="s">
        <v>514</v>
      </c>
      <c r="R1011" s="15" t="s">
        <v>515</v>
      </c>
      <c r="S1011" s="15" t="s">
        <v>516</v>
      </c>
      <c r="T1011" s="15">
        <v>0</v>
      </c>
      <c r="U1011" s="15" t="s">
        <v>517</v>
      </c>
      <c r="V1011" s="15">
        <v>2523</v>
      </c>
      <c r="W1011" s="15" t="s">
        <v>518</v>
      </c>
      <c r="X1011" s="15">
        <v>8</v>
      </c>
      <c r="Y1011" s="15" t="s">
        <v>519</v>
      </c>
      <c r="Z1011" s="15">
        <v>13173000</v>
      </c>
      <c r="AA1011" s="15">
        <v>-1</v>
      </c>
      <c r="AB1011" s="15" t="s">
        <v>129</v>
      </c>
      <c r="AD1011" s="15">
        <v>13173000</v>
      </c>
      <c r="AF1011" s="15">
        <v>2824935</v>
      </c>
      <c r="AG1011" s="15">
        <v>2824935</v>
      </c>
      <c r="AI1011" s="15">
        <v>0</v>
      </c>
    </row>
    <row r="1012" spans="1:35">
      <c r="A1012" s="15" t="s">
        <v>594</v>
      </c>
      <c r="B1012" s="15">
        <v>2012</v>
      </c>
      <c r="C1012" s="15">
        <v>2012</v>
      </c>
      <c r="D1012" s="15">
        <v>2012</v>
      </c>
      <c r="E1012" s="15">
        <v>4</v>
      </c>
      <c r="F1012" s="15">
        <v>0</v>
      </c>
      <c r="G1012" s="15">
        <v>0</v>
      </c>
      <c r="H1012" s="15" t="s">
        <v>568</v>
      </c>
      <c r="I1012" s="15">
        <v>842</v>
      </c>
      <c r="J1012" s="15" t="s">
        <v>593</v>
      </c>
      <c r="K1012" s="15" t="s">
        <v>593</v>
      </c>
      <c r="L1012" s="15">
        <v>757</v>
      </c>
      <c r="M1012" s="15" t="s">
        <v>597</v>
      </c>
      <c r="N1012" s="15" t="s">
        <v>598</v>
      </c>
      <c r="O1012" s="15">
        <v>0</v>
      </c>
      <c r="P1012" s="15" t="s">
        <v>177</v>
      </c>
      <c r="Q1012" s="15" t="s">
        <v>514</v>
      </c>
      <c r="R1012" s="15" t="s">
        <v>515</v>
      </c>
      <c r="S1012" s="15" t="s">
        <v>516</v>
      </c>
      <c r="T1012" s="15">
        <v>0</v>
      </c>
      <c r="U1012" s="15" t="s">
        <v>517</v>
      </c>
      <c r="V1012" s="15">
        <v>2523</v>
      </c>
      <c r="W1012" s="15" t="s">
        <v>518</v>
      </c>
      <c r="X1012" s="15">
        <v>8</v>
      </c>
      <c r="Y1012" s="15" t="s">
        <v>519</v>
      </c>
      <c r="Z1012" s="15">
        <v>2000</v>
      </c>
      <c r="AA1012" s="15">
        <v>-1</v>
      </c>
      <c r="AB1012" s="15" t="s">
        <v>129</v>
      </c>
      <c r="AD1012" s="15">
        <v>2000</v>
      </c>
      <c r="AF1012" s="15">
        <v>4174</v>
      </c>
      <c r="AG1012" s="15">
        <v>4174</v>
      </c>
      <c r="AI1012" s="15">
        <v>0</v>
      </c>
    </row>
    <row r="1013" spans="1:35">
      <c r="A1013" s="15" t="s">
        <v>594</v>
      </c>
      <c r="B1013" s="15">
        <v>2012</v>
      </c>
      <c r="C1013" s="15">
        <v>2012</v>
      </c>
      <c r="D1013" s="15">
        <v>2012</v>
      </c>
      <c r="E1013" s="15">
        <v>4</v>
      </c>
      <c r="F1013" s="15">
        <v>0</v>
      </c>
      <c r="G1013" s="15">
        <v>0</v>
      </c>
      <c r="H1013" s="15" t="s">
        <v>568</v>
      </c>
      <c r="I1013" s="15">
        <v>842</v>
      </c>
      <c r="J1013" s="15" t="s">
        <v>593</v>
      </c>
      <c r="K1013" s="15" t="s">
        <v>593</v>
      </c>
      <c r="L1013" s="15">
        <v>56</v>
      </c>
      <c r="M1013" s="15" t="s">
        <v>694</v>
      </c>
      <c r="N1013" s="15" t="s">
        <v>695</v>
      </c>
      <c r="O1013" s="15">
        <v>0</v>
      </c>
      <c r="P1013" s="15" t="s">
        <v>177</v>
      </c>
      <c r="Q1013" s="15" t="s">
        <v>514</v>
      </c>
      <c r="R1013" s="15" t="s">
        <v>515</v>
      </c>
      <c r="S1013" s="15" t="s">
        <v>516</v>
      </c>
      <c r="T1013" s="15">
        <v>0</v>
      </c>
      <c r="U1013" s="15" t="s">
        <v>517</v>
      </c>
      <c r="V1013" s="15">
        <v>2523</v>
      </c>
      <c r="W1013" s="15" t="s">
        <v>518</v>
      </c>
      <c r="X1013" s="15">
        <v>8</v>
      </c>
      <c r="Y1013" s="15" t="s">
        <v>519</v>
      </c>
      <c r="Z1013" s="15">
        <v>2000</v>
      </c>
      <c r="AA1013" s="15">
        <v>-1</v>
      </c>
      <c r="AB1013" s="15" t="s">
        <v>129</v>
      </c>
      <c r="AD1013" s="15">
        <v>2000</v>
      </c>
      <c r="AF1013" s="15">
        <v>10940</v>
      </c>
      <c r="AG1013" s="15">
        <v>10940</v>
      </c>
      <c r="AI1013" s="15">
        <v>0</v>
      </c>
    </row>
    <row r="1014" spans="1:35">
      <c r="A1014" s="15" t="s">
        <v>594</v>
      </c>
      <c r="B1014" s="15">
        <v>2012</v>
      </c>
      <c r="C1014" s="15">
        <v>2012</v>
      </c>
      <c r="D1014" s="15">
        <v>2012</v>
      </c>
      <c r="E1014" s="15">
        <v>4</v>
      </c>
      <c r="F1014" s="15">
        <v>0</v>
      </c>
      <c r="G1014" s="15">
        <v>0</v>
      </c>
      <c r="H1014" s="15" t="s">
        <v>568</v>
      </c>
      <c r="I1014" s="15">
        <v>842</v>
      </c>
      <c r="J1014" s="15" t="s">
        <v>593</v>
      </c>
      <c r="K1014" s="15" t="s">
        <v>593</v>
      </c>
      <c r="L1014" s="15">
        <v>528</v>
      </c>
      <c r="M1014" s="15" t="s">
        <v>581</v>
      </c>
      <c r="N1014" s="15" t="s">
        <v>582</v>
      </c>
      <c r="O1014" s="15">
        <v>0</v>
      </c>
      <c r="P1014" s="15" t="s">
        <v>177</v>
      </c>
      <c r="Q1014" s="15" t="s">
        <v>514</v>
      </c>
      <c r="R1014" s="15" t="s">
        <v>515</v>
      </c>
      <c r="S1014" s="15" t="s">
        <v>516</v>
      </c>
      <c r="T1014" s="15">
        <v>0</v>
      </c>
      <c r="U1014" s="15" t="s">
        <v>517</v>
      </c>
      <c r="V1014" s="15">
        <v>2523</v>
      </c>
      <c r="W1014" s="15" t="s">
        <v>518</v>
      </c>
      <c r="X1014" s="15">
        <v>8</v>
      </c>
      <c r="Y1014" s="15" t="s">
        <v>519</v>
      </c>
      <c r="Z1014" s="15">
        <v>7240000</v>
      </c>
      <c r="AA1014" s="15">
        <v>-1</v>
      </c>
      <c r="AB1014" s="15" t="s">
        <v>129</v>
      </c>
      <c r="AD1014" s="15">
        <v>7240000</v>
      </c>
      <c r="AF1014" s="15">
        <v>3713833</v>
      </c>
      <c r="AG1014" s="15">
        <v>3713833</v>
      </c>
      <c r="AI1014" s="15">
        <v>0</v>
      </c>
    </row>
    <row r="1015" spans="1:35">
      <c r="A1015" s="15" t="s">
        <v>594</v>
      </c>
      <c r="B1015" s="15">
        <v>2012</v>
      </c>
      <c r="C1015" s="15">
        <v>2012</v>
      </c>
      <c r="D1015" s="15">
        <v>2012</v>
      </c>
      <c r="E1015" s="15">
        <v>4</v>
      </c>
      <c r="F1015" s="15">
        <v>0</v>
      </c>
      <c r="G1015" s="15">
        <v>0</v>
      </c>
      <c r="H1015" s="15" t="s">
        <v>568</v>
      </c>
      <c r="I1015" s="15">
        <v>842</v>
      </c>
      <c r="J1015" s="15" t="s">
        <v>593</v>
      </c>
      <c r="K1015" s="15" t="s">
        <v>593</v>
      </c>
      <c r="L1015" s="15">
        <v>724</v>
      </c>
      <c r="M1015" s="15" t="s">
        <v>214</v>
      </c>
      <c r="N1015" s="15" t="s">
        <v>580</v>
      </c>
      <c r="O1015" s="15">
        <v>0</v>
      </c>
      <c r="P1015" s="15" t="s">
        <v>177</v>
      </c>
      <c r="Q1015" s="15" t="s">
        <v>514</v>
      </c>
      <c r="R1015" s="15" t="s">
        <v>515</v>
      </c>
      <c r="S1015" s="15" t="s">
        <v>516</v>
      </c>
      <c r="T1015" s="15">
        <v>0</v>
      </c>
      <c r="U1015" s="15" t="s">
        <v>517</v>
      </c>
      <c r="V1015" s="15">
        <v>2523</v>
      </c>
      <c r="W1015" s="15" t="s">
        <v>518</v>
      </c>
      <c r="X1015" s="15">
        <v>8</v>
      </c>
      <c r="Y1015" s="15" t="s">
        <v>519</v>
      </c>
      <c r="Z1015" s="15">
        <v>162745000</v>
      </c>
      <c r="AA1015" s="15">
        <v>-1</v>
      </c>
      <c r="AB1015" s="15" t="s">
        <v>129</v>
      </c>
      <c r="AD1015" s="15">
        <v>162745000</v>
      </c>
      <c r="AF1015" s="15">
        <v>13468041</v>
      </c>
      <c r="AG1015" s="15">
        <v>13468041</v>
      </c>
      <c r="AI1015" s="15">
        <v>0</v>
      </c>
    </row>
    <row r="1016" spans="1:35">
      <c r="A1016" s="15" t="s">
        <v>594</v>
      </c>
      <c r="B1016" s="15">
        <v>2012</v>
      </c>
      <c r="C1016" s="15">
        <v>2012</v>
      </c>
      <c r="D1016" s="15">
        <v>2012</v>
      </c>
      <c r="E1016" s="15">
        <v>4</v>
      </c>
      <c r="F1016" s="15">
        <v>0</v>
      </c>
      <c r="G1016" s="15">
        <v>0</v>
      </c>
      <c r="H1016" s="15" t="s">
        <v>568</v>
      </c>
      <c r="I1016" s="15">
        <v>842</v>
      </c>
      <c r="J1016" s="15" t="s">
        <v>593</v>
      </c>
      <c r="K1016" s="15" t="s">
        <v>593</v>
      </c>
      <c r="L1016" s="15">
        <v>490</v>
      </c>
      <c r="M1016" s="15" t="s">
        <v>546</v>
      </c>
      <c r="N1016" s="15" t="s">
        <v>547</v>
      </c>
      <c r="O1016" s="15">
        <v>0</v>
      </c>
      <c r="P1016" s="15" t="s">
        <v>177</v>
      </c>
      <c r="Q1016" s="15" t="s">
        <v>514</v>
      </c>
      <c r="R1016" s="15" t="s">
        <v>515</v>
      </c>
      <c r="S1016" s="15" t="s">
        <v>516</v>
      </c>
      <c r="T1016" s="15">
        <v>0</v>
      </c>
      <c r="U1016" s="15" t="s">
        <v>517</v>
      </c>
      <c r="V1016" s="15">
        <v>2523</v>
      </c>
      <c r="W1016" s="15" t="s">
        <v>518</v>
      </c>
      <c r="X1016" s="15">
        <v>8</v>
      </c>
      <c r="Y1016" s="15" t="s">
        <v>519</v>
      </c>
      <c r="Z1016" s="15">
        <v>38500000</v>
      </c>
      <c r="AA1016" s="15">
        <v>-1</v>
      </c>
      <c r="AB1016" s="15" t="s">
        <v>129</v>
      </c>
      <c r="AD1016" s="15">
        <v>38500000</v>
      </c>
      <c r="AF1016" s="15">
        <v>2743125</v>
      </c>
      <c r="AG1016" s="15">
        <v>2743125</v>
      </c>
      <c r="AI1016" s="15">
        <v>0</v>
      </c>
    </row>
    <row r="1017" spans="1:35">
      <c r="A1017" s="15" t="s">
        <v>594</v>
      </c>
      <c r="B1017" s="15">
        <v>2012</v>
      </c>
      <c r="C1017" s="15">
        <v>2012</v>
      </c>
      <c r="D1017" s="15">
        <v>2012</v>
      </c>
      <c r="E1017" s="15">
        <v>4</v>
      </c>
      <c r="F1017" s="15">
        <v>0</v>
      </c>
      <c r="G1017" s="15">
        <v>0</v>
      </c>
      <c r="H1017" s="15" t="s">
        <v>568</v>
      </c>
      <c r="I1017" s="15">
        <v>842</v>
      </c>
      <c r="J1017" s="15" t="s">
        <v>593</v>
      </c>
      <c r="K1017" s="15" t="s">
        <v>593</v>
      </c>
      <c r="L1017" s="15">
        <v>410</v>
      </c>
      <c r="M1017" s="15" t="s">
        <v>550</v>
      </c>
      <c r="N1017" s="15" t="s">
        <v>551</v>
      </c>
      <c r="O1017" s="15">
        <v>0</v>
      </c>
      <c r="P1017" s="15" t="s">
        <v>177</v>
      </c>
      <c r="Q1017" s="15" t="s">
        <v>514</v>
      </c>
      <c r="R1017" s="15" t="s">
        <v>515</v>
      </c>
      <c r="S1017" s="15" t="s">
        <v>516</v>
      </c>
      <c r="T1017" s="15">
        <v>0</v>
      </c>
      <c r="U1017" s="15" t="s">
        <v>517</v>
      </c>
      <c r="V1017" s="15">
        <v>2523</v>
      </c>
      <c r="W1017" s="15" t="s">
        <v>518</v>
      </c>
      <c r="X1017" s="15">
        <v>8</v>
      </c>
      <c r="Y1017" s="15" t="s">
        <v>519</v>
      </c>
      <c r="Z1017" s="15">
        <v>1279821984</v>
      </c>
      <c r="AA1017" s="15">
        <v>-1</v>
      </c>
      <c r="AB1017" s="15" t="s">
        <v>129</v>
      </c>
      <c r="AD1017" s="15">
        <v>1279821984</v>
      </c>
      <c r="AF1017" s="15">
        <v>85126306</v>
      </c>
      <c r="AG1017" s="15">
        <v>85126306</v>
      </c>
      <c r="AI1017" s="15">
        <v>0</v>
      </c>
    </row>
    <row r="1018" spans="1:35">
      <c r="A1018" s="15" t="s">
        <v>594</v>
      </c>
      <c r="B1018" s="15">
        <v>2012</v>
      </c>
      <c r="C1018" s="15">
        <v>2012</v>
      </c>
      <c r="D1018" s="15">
        <v>2012</v>
      </c>
      <c r="E1018" s="15">
        <v>4</v>
      </c>
      <c r="F1018" s="15">
        <v>0</v>
      </c>
      <c r="G1018" s="15">
        <v>0</v>
      </c>
      <c r="H1018" s="15" t="s">
        <v>568</v>
      </c>
      <c r="I1018" s="15">
        <v>842</v>
      </c>
      <c r="J1018" s="15" t="s">
        <v>593</v>
      </c>
      <c r="K1018" s="15" t="s">
        <v>593</v>
      </c>
      <c r="L1018" s="15">
        <v>251</v>
      </c>
      <c r="M1018" s="15" t="s">
        <v>113</v>
      </c>
      <c r="N1018" s="15" t="s">
        <v>583</v>
      </c>
      <c r="O1018" s="15">
        <v>0</v>
      </c>
      <c r="P1018" s="15" t="s">
        <v>177</v>
      </c>
      <c r="Q1018" s="15" t="s">
        <v>514</v>
      </c>
      <c r="R1018" s="15" t="s">
        <v>515</v>
      </c>
      <c r="S1018" s="15" t="s">
        <v>516</v>
      </c>
      <c r="T1018" s="15">
        <v>0</v>
      </c>
      <c r="U1018" s="15" t="s">
        <v>517</v>
      </c>
      <c r="V1018" s="15">
        <v>2523</v>
      </c>
      <c r="W1018" s="15" t="s">
        <v>518</v>
      </c>
      <c r="X1018" s="15">
        <v>8</v>
      </c>
      <c r="Y1018" s="15" t="s">
        <v>519</v>
      </c>
      <c r="Z1018" s="15">
        <v>85180000</v>
      </c>
      <c r="AA1018" s="15">
        <v>-1</v>
      </c>
      <c r="AB1018" s="15" t="s">
        <v>129</v>
      </c>
      <c r="AD1018" s="15">
        <v>85180000</v>
      </c>
      <c r="AF1018" s="15">
        <v>32491517</v>
      </c>
      <c r="AG1018" s="15">
        <v>32491517</v>
      </c>
      <c r="AI1018" s="15">
        <v>0</v>
      </c>
    </row>
    <row r="1019" spans="1:35">
      <c r="A1019" s="15" t="s">
        <v>594</v>
      </c>
      <c r="B1019" s="15">
        <v>2012</v>
      </c>
      <c r="C1019" s="15">
        <v>2012</v>
      </c>
      <c r="D1019" s="15">
        <v>2012</v>
      </c>
      <c r="E1019" s="15">
        <v>4</v>
      </c>
      <c r="F1019" s="15">
        <v>0</v>
      </c>
      <c r="G1019" s="15">
        <v>0</v>
      </c>
      <c r="H1019" s="15" t="s">
        <v>568</v>
      </c>
      <c r="I1019" s="15">
        <v>842</v>
      </c>
      <c r="J1019" s="15" t="s">
        <v>593</v>
      </c>
      <c r="K1019" s="15" t="s">
        <v>593</v>
      </c>
      <c r="L1019" s="15">
        <v>380</v>
      </c>
      <c r="M1019" s="15" t="s">
        <v>587</v>
      </c>
      <c r="N1019" s="15" t="s">
        <v>588</v>
      </c>
      <c r="O1019" s="15">
        <v>0</v>
      </c>
      <c r="P1019" s="15" t="s">
        <v>177</v>
      </c>
      <c r="Q1019" s="15" t="s">
        <v>514</v>
      </c>
      <c r="R1019" s="15" t="s">
        <v>515</v>
      </c>
      <c r="S1019" s="15" t="s">
        <v>516</v>
      </c>
      <c r="T1019" s="15">
        <v>0</v>
      </c>
      <c r="U1019" s="15" t="s">
        <v>517</v>
      </c>
      <c r="V1019" s="15">
        <v>2523</v>
      </c>
      <c r="W1019" s="15" t="s">
        <v>518</v>
      </c>
      <c r="X1019" s="15">
        <v>8</v>
      </c>
      <c r="Y1019" s="15" t="s">
        <v>519</v>
      </c>
      <c r="Z1019" s="15">
        <v>15000</v>
      </c>
      <c r="AA1019" s="15">
        <v>-1</v>
      </c>
      <c r="AB1019" s="15" t="s">
        <v>129</v>
      </c>
      <c r="AD1019" s="15">
        <v>15000</v>
      </c>
      <c r="AF1019" s="15">
        <v>38147</v>
      </c>
      <c r="AG1019" s="15">
        <v>38147</v>
      </c>
      <c r="AI1019" s="15">
        <v>0</v>
      </c>
    </row>
    <row r="1020" spans="1:35">
      <c r="A1020" s="15" t="s">
        <v>594</v>
      </c>
      <c r="B1020" s="15">
        <v>2012</v>
      </c>
      <c r="C1020" s="15">
        <v>2012</v>
      </c>
      <c r="D1020" s="15">
        <v>2012</v>
      </c>
      <c r="E1020" s="15">
        <v>4</v>
      </c>
      <c r="F1020" s="15">
        <v>0</v>
      </c>
      <c r="G1020" s="15">
        <v>0</v>
      </c>
      <c r="H1020" s="15" t="s">
        <v>568</v>
      </c>
      <c r="I1020" s="15">
        <v>842</v>
      </c>
      <c r="J1020" s="15" t="s">
        <v>593</v>
      </c>
      <c r="K1020" s="15" t="s">
        <v>593</v>
      </c>
      <c r="L1020" s="15">
        <v>826</v>
      </c>
      <c r="M1020" s="15" t="s">
        <v>589</v>
      </c>
      <c r="N1020" s="15" t="s">
        <v>590</v>
      </c>
      <c r="O1020" s="15">
        <v>0</v>
      </c>
      <c r="P1020" s="15" t="s">
        <v>177</v>
      </c>
      <c r="Q1020" s="15" t="s">
        <v>514</v>
      </c>
      <c r="R1020" s="15" t="s">
        <v>515</v>
      </c>
      <c r="S1020" s="15" t="s">
        <v>516</v>
      </c>
      <c r="T1020" s="15">
        <v>0</v>
      </c>
      <c r="U1020" s="15" t="s">
        <v>517</v>
      </c>
      <c r="V1020" s="15">
        <v>2523</v>
      </c>
      <c r="W1020" s="15" t="s">
        <v>518</v>
      </c>
      <c r="X1020" s="15">
        <v>8</v>
      </c>
      <c r="Y1020" s="15" t="s">
        <v>519</v>
      </c>
      <c r="Z1020" s="15">
        <v>2180000</v>
      </c>
      <c r="AA1020" s="15">
        <v>-1</v>
      </c>
      <c r="AB1020" s="15" t="s">
        <v>129</v>
      </c>
      <c r="AD1020" s="15">
        <v>2180000</v>
      </c>
      <c r="AF1020" s="15">
        <v>408341</v>
      </c>
      <c r="AG1020" s="15">
        <v>408341</v>
      </c>
      <c r="AI1020" s="15">
        <v>0</v>
      </c>
    </row>
    <row r="1021" spans="1:35">
      <c r="A1021" s="15" t="s">
        <v>594</v>
      </c>
      <c r="B1021" s="15">
        <v>2012</v>
      </c>
      <c r="C1021" s="15">
        <v>2012</v>
      </c>
      <c r="D1021" s="15">
        <v>2012</v>
      </c>
      <c r="E1021" s="15">
        <v>4</v>
      </c>
      <c r="F1021" s="15">
        <v>0</v>
      </c>
      <c r="G1021" s="15">
        <v>0</v>
      </c>
      <c r="H1021" s="15" t="s">
        <v>568</v>
      </c>
      <c r="I1021" s="15">
        <v>842</v>
      </c>
      <c r="J1021" s="15" t="s">
        <v>593</v>
      </c>
      <c r="K1021" s="15" t="s">
        <v>593</v>
      </c>
      <c r="L1021" s="15">
        <v>484</v>
      </c>
      <c r="M1021" s="15" t="s">
        <v>656</v>
      </c>
      <c r="N1021" s="15" t="s">
        <v>657</v>
      </c>
      <c r="O1021" s="15">
        <v>0</v>
      </c>
      <c r="P1021" s="15" t="s">
        <v>177</v>
      </c>
      <c r="Q1021" s="15" t="s">
        <v>514</v>
      </c>
      <c r="R1021" s="15" t="s">
        <v>515</v>
      </c>
      <c r="S1021" s="15" t="s">
        <v>516</v>
      </c>
      <c r="T1021" s="15">
        <v>0</v>
      </c>
      <c r="U1021" s="15" t="s">
        <v>517</v>
      </c>
      <c r="V1021" s="15">
        <v>2523</v>
      </c>
      <c r="W1021" s="15" t="s">
        <v>518</v>
      </c>
      <c r="X1021" s="15">
        <v>8</v>
      </c>
      <c r="Y1021" s="15" t="s">
        <v>519</v>
      </c>
      <c r="Z1021" s="15">
        <v>316411000</v>
      </c>
      <c r="AA1021" s="15">
        <v>-1</v>
      </c>
      <c r="AB1021" s="15" t="s">
        <v>129</v>
      </c>
      <c r="AD1021" s="15">
        <v>316411000</v>
      </c>
      <c r="AF1021" s="15">
        <v>41460462</v>
      </c>
      <c r="AG1021" s="15">
        <v>41460462</v>
      </c>
      <c r="AI1021" s="15">
        <v>0</v>
      </c>
    </row>
    <row r="1022" spans="1:35">
      <c r="A1022" s="15" t="s">
        <v>594</v>
      </c>
      <c r="B1022" s="15">
        <v>2012</v>
      </c>
      <c r="C1022" s="15">
        <v>2012</v>
      </c>
      <c r="D1022" s="15">
        <v>2012</v>
      </c>
      <c r="E1022" s="15">
        <v>4</v>
      </c>
      <c r="F1022" s="15">
        <v>0</v>
      </c>
      <c r="G1022" s="15">
        <v>0</v>
      </c>
      <c r="H1022" s="15" t="s">
        <v>568</v>
      </c>
      <c r="I1022" s="15">
        <v>842</v>
      </c>
      <c r="J1022" s="15" t="s">
        <v>593</v>
      </c>
      <c r="K1022" s="15" t="s">
        <v>593</v>
      </c>
      <c r="L1022" s="15">
        <v>392</v>
      </c>
      <c r="M1022" s="15" t="s">
        <v>223</v>
      </c>
      <c r="N1022" s="15" t="s">
        <v>584</v>
      </c>
      <c r="O1022" s="15">
        <v>0</v>
      </c>
      <c r="P1022" s="15" t="s">
        <v>177</v>
      </c>
      <c r="Q1022" s="15" t="s">
        <v>514</v>
      </c>
      <c r="R1022" s="15" t="s">
        <v>515</v>
      </c>
      <c r="S1022" s="15" t="s">
        <v>516</v>
      </c>
      <c r="T1022" s="15">
        <v>0</v>
      </c>
      <c r="U1022" s="15" t="s">
        <v>517</v>
      </c>
      <c r="V1022" s="15">
        <v>2523</v>
      </c>
      <c r="W1022" s="15" t="s">
        <v>518</v>
      </c>
      <c r="X1022" s="15">
        <v>8</v>
      </c>
      <c r="Y1022" s="15" t="s">
        <v>519</v>
      </c>
      <c r="Z1022" s="15">
        <v>1168000</v>
      </c>
      <c r="AA1022" s="15">
        <v>-1</v>
      </c>
      <c r="AB1022" s="15" t="s">
        <v>129</v>
      </c>
      <c r="AD1022" s="15">
        <v>1168000</v>
      </c>
      <c r="AF1022" s="15">
        <v>1117146</v>
      </c>
      <c r="AG1022" s="15">
        <v>1117146</v>
      </c>
      <c r="AI1022" s="15">
        <v>0</v>
      </c>
    </row>
    <row r="1023" spans="1:35">
      <c r="A1023" s="15" t="s">
        <v>594</v>
      </c>
      <c r="B1023" s="15">
        <v>2012</v>
      </c>
      <c r="C1023" s="15">
        <v>2012</v>
      </c>
      <c r="D1023" s="15">
        <v>2012</v>
      </c>
      <c r="E1023" s="15">
        <v>4</v>
      </c>
      <c r="F1023" s="15">
        <v>0</v>
      </c>
      <c r="G1023" s="15">
        <v>0</v>
      </c>
      <c r="H1023" s="15" t="s">
        <v>568</v>
      </c>
      <c r="I1023" s="15">
        <v>842</v>
      </c>
      <c r="J1023" s="15" t="s">
        <v>593</v>
      </c>
      <c r="K1023" s="15" t="s">
        <v>593</v>
      </c>
      <c r="L1023" s="15">
        <v>276</v>
      </c>
      <c r="M1023" s="15" t="s">
        <v>591</v>
      </c>
      <c r="N1023" s="15" t="s">
        <v>592</v>
      </c>
      <c r="O1023" s="15">
        <v>0</v>
      </c>
      <c r="P1023" s="15" t="s">
        <v>177</v>
      </c>
      <c r="Q1023" s="15" t="s">
        <v>514</v>
      </c>
      <c r="R1023" s="15" t="s">
        <v>515</v>
      </c>
      <c r="S1023" s="15" t="s">
        <v>516</v>
      </c>
      <c r="T1023" s="15">
        <v>0</v>
      </c>
      <c r="U1023" s="15" t="s">
        <v>517</v>
      </c>
      <c r="V1023" s="15">
        <v>2523</v>
      </c>
      <c r="W1023" s="15" t="s">
        <v>518</v>
      </c>
      <c r="X1023" s="15">
        <v>8</v>
      </c>
      <c r="Y1023" s="15" t="s">
        <v>519</v>
      </c>
      <c r="Z1023" s="15">
        <v>428000</v>
      </c>
      <c r="AA1023" s="15">
        <v>-1</v>
      </c>
      <c r="AB1023" s="15" t="s">
        <v>129</v>
      </c>
      <c r="AD1023" s="15">
        <v>428000</v>
      </c>
      <c r="AF1023" s="15">
        <v>343787</v>
      </c>
      <c r="AG1023" s="15">
        <v>343787</v>
      </c>
      <c r="AI1023" s="15">
        <v>0</v>
      </c>
    </row>
    <row r="1024" spans="1:35">
      <c r="A1024" s="15" t="s">
        <v>594</v>
      </c>
      <c r="B1024" s="15">
        <v>2012</v>
      </c>
      <c r="C1024" s="15">
        <v>2012</v>
      </c>
      <c r="D1024" s="15">
        <v>2012</v>
      </c>
      <c r="E1024" s="15">
        <v>4</v>
      </c>
      <c r="F1024" s="15">
        <v>0</v>
      </c>
      <c r="G1024" s="15">
        <v>0</v>
      </c>
      <c r="H1024" s="15" t="s">
        <v>568</v>
      </c>
      <c r="I1024" s="15">
        <v>842</v>
      </c>
      <c r="J1024" s="15" t="s">
        <v>593</v>
      </c>
      <c r="K1024" s="15" t="s">
        <v>593</v>
      </c>
      <c r="L1024" s="15">
        <v>710</v>
      </c>
      <c r="M1024" s="15" t="s">
        <v>616</v>
      </c>
      <c r="N1024" s="15" t="s">
        <v>617</v>
      </c>
      <c r="O1024" s="15">
        <v>0</v>
      </c>
      <c r="P1024" s="15" t="s">
        <v>177</v>
      </c>
      <c r="Q1024" s="15" t="s">
        <v>514</v>
      </c>
      <c r="R1024" s="15" t="s">
        <v>515</v>
      </c>
      <c r="S1024" s="15" t="s">
        <v>516</v>
      </c>
      <c r="T1024" s="15">
        <v>0</v>
      </c>
      <c r="U1024" s="15" t="s">
        <v>517</v>
      </c>
      <c r="V1024" s="15">
        <v>2523</v>
      </c>
      <c r="W1024" s="15" t="s">
        <v>518</v>
      </c>
      <c r="X1024" s="15">
        <v>8</v>
      </c>
      <c r="Y1024" s="15" t="s">
        <v>519</v>
      </c>
      <c r="Z1024" s="15">
        <v>1000</v>
      </c>
      <c r="AA1024" s="15">
        <v>-1</v>
      </c>
      <c r="AB1024" s="15" t="s">
        <v>129</v>
      </c>
      <c r="AD1024" s="15">
        <v>1000</v>
      </c>
      <c r="AF1024" s="15">
        <v>3522</v>
      </c>
      <c r="AG1024" s="15">
        <v>3522</v>
      </c>
      <c r="AI1024" s="15">
        <v>0</v>
      </c>
    </row>
    <row r="1025" spans="1:35">
      <c r="A1025" s="15" t="s">
        <v>594</v>
      </c>
      <c r="B1025" s="15">
        <v>2012</v>
      </c>
      <c r="C1025" s="15">
        <v>2012</v>
      </c>
      <c r="D1025" s="15">
        <v>2012</v>
      </c>
      <c r="E1025" s="15">
        <v>4</v>
      </c>
      <c r="F1025" s="15">
        <v>0</v>
      </c>
      <c r="G1025" s="15">
        <v>0</v>
      </c>
      <c r="H1025" s="15" t="s">
        <v>568</v>
      </c>
      <c r="I1025" s="15">
        <v>842</v>
      </c>
      <c r="J1025" s="15" t="s">
        <v>593</v>
      </c>
      <c r="K1025" s="15" t="s">
        <v>593</v>
      </c>
      <c r="L1025" s="15">
        <v>124</v>
      </c>
      <c r="M1025" s="15" t="s">
        <v>542</v>
      </c>
      <c r="N1025" s="15" t="s">
        <v>543</v>
      </c>
      <c r="O1025" s="15">
        <v>0</v>
      </c>
      <c r="P1025" s="15" t="s">
        <v>177</v>
      </c>
      <c r="Q1025" s="15" t="s">
        <v>514</v>
      </c>
      <c r="R1025" s="15" t="s">
        <v>515</v>
      </c>
      <c r="S1025" s="15" t="s">
        <v>516</v>
      </c>
      <c r="T1025" s="15">
        <v>0</v>
      </c>
      <c r="U1025" s="15" t="s">
        <v>517</v>
      </c>
      <c r="V1025" s="15">
        <v>2523</v>
      </c>
      <c r="W1025" s="15" t="s">
        <v>518</v>
      </c>
      <c r="X1025" s="15">
        <v>8</v>
      </c>
      <c r="Y1025" s="15" t="s">
        <v>519</v>
      </c>
      <c r="Z1025" s="15">
        <v>3709182032</v>
      </c>
      <c r="AA1025" s="15">
        <v>-1</v>
      </c>
      <c r="AB1025" s="15" t="s">
        <v>129</v>
      </c>
      <c r="AD1025" s="15">
        <v>3709182032</v>
      </c>
      <c r="AF1025" s="15">
        <v>301907059</v>
      </c>
      <c r="AG1025" s="15">
        <v>301907059</v>
      </c>
      <c r="AI1025" s="15">
        <v>0</v>
      </c>
    </row>
    <row r="1026" spans="1:35">
      <c r="A1026" s="15" t="s">
        <v>594</v>
      </c>
      <c r="B1026" s="15">
        <v>2012</v>
      </c>
      <c r="C1026" s="15">
        <v>2012</v>
      </c>
      <c r="D1026" s="15">
        <v>2012</v>
      </c>
      <c r="E1026" s="15">
        <v>4</v>
      </c>
      <c r="F1026" s="15">
        <v>0</v>
      </c>
      <c r="G1026" s="15">
        <v>0</v>
      </c>
      <c r="H1026" s="15" t="s">
        <v>568</v>
      </c>
      <c r="I1026" s="15">
        <v>842</v>
      </c>
      <c r="J1026" s="15" t="s">
        <v>593</v>
      </c>
      <c r="K1026" s="15" t="s">
        <v>593</v>
      </c>
      <c r="L1026" s="15">
        <v>156</v>
      </c>
      <c r="M1026" s="15" t="s">
        <v>183</v>
      </c>
      <c r="N1026" s="15" t="s">
        <v>562</v>
      </c>
      <c r="O1026" s="15">
        <v>0</v>
      </c>
      <c r="P1026" s="15" t="s">
        <v>177</v>
      </c>
      <c r="Q1026" s="15" t="s">
        <v>514</v>
      </c>
      <c r="R1026" s="15" t="s">
        <v>515</v>
      </c>
      <c r="S1026" s="15" t="s">
        <v>516</v>
      </c>
      <c r="T1026" s="15">
        <v>0</v>
      </c>
      <c r="U1026" s="15" t="s">
        <v>517</v>
      </c>
      <c r="V1026" s="15">
        <v>2523</v>
      </c>
      <c r="W1026" s="15" t="s">
        <v>518</v>
      </c>
      <c r="X1026" s="15">
        <v>8</v>
      </c>
      <c r="Y1026" s="15" t="s">
        <v>519</v>
      </c>
      <c r="Z1026" s="15">
        <v>374634000</v>
      </c>
      <c r="AA1026" s="15">
        <v>-1</v>
      </c>
      <c r="AB1026" s="15" t="s">
        <v>129</v>
      </c>
      <c r="AD1026" s="15">
        <v>374634000</v>
      </c>
      <c r="AF1026" s="15">
        <v>34494100</v>
      </c>
      <c r="AG1026" s="15">
        <v>34494100</v>
      </c>
      <c r="AI1026" s="15">
        <v>0</v>
      </c>
    </row>
    <row r="1027" spans="1:35">
      <c r="A1027" s="15" t="s">
        <v>594</v>
      </c>
      <c r="B1027" s="15">
        <v>2012</v>
      </c>
      <c r="C1027" s="15">
        <v>2012</v>
      </c>
      <c r="D1027" s="15">
        <v>2012</v>
      </c>
      <c r="E1027" s="15">
        <v>4</v>
      </c>
      <c r="F1027" s="15">
        <v>0</v>
      </c>
      <c r="G1027" s="15">
        <v>0</v>
      </c>
      <c r="H1027" s="15" t="s">
        <v>568</v>
      </c>
      <c r="I1027" s="15">
        <v>842</v>
      </c>
      <c r="J1027" s="15" t="s">
        <v>593</v>
      </c>
      <c r="K1027" s="15" t="s">
        <v>593</v>
      </c>
      <c r="L1027" s="15">
        <v>0</v>
      </c>
      <c r="M1027" s="15" t="s">
        <v>177</v>
      </c>
      <c r="N1027" s="15" t="s">
        <v>514</v>
      </c>
      <c r="O1027" s="15">
        <v>0</v>
      </c>
      <c r="P1027" s="15" t="s">
        <v>177</v>
      </c>
      <c r="Q1027" s="15" t="s">
        <v>514</v>
      </c>
      <c r="R1027" s="15" t="s">
        <v>515</v>
      </c>
      <c r="S1027" s="15" t="s">
        <v>516</v>
      </c>
      <c r="T1027" s="15">
        <v>0</v>
      </c>
      <c r="U1027" s="15" t="s">
        <v>517</v>
      </c>
      <c r="V1027" s="15">
        <v>2523</v>
      </c>
      <c r="W1027" s="15" t="s">
        <v>518</v>
      </c>
      <c r="X1027" s="15">
        <v>8</v>
      </c>
      <c r="Y1027" s="15" t="s">
        <v>519</v>
      </c>
      <c r="Z1027" s="15">
        <v>7061430024</v>
      </c>
      <c r="AA1027" s="15">
        <v>-1</v>
      </c>
      <c r="AB1027" s="15" t="s">
        <v>129</v>
      </c>
      <c r="AD1027" s="15">
        <v>7061430024</v>
      </c>
      <c r="AF1027" s="15">
        <v>620278380</v>
      </c>
      <c r="AG1027" s="15">
        <v>620278380</v>
      </c>
      <c r="AI1027" s="15">
        <v>0</v>
      </c>
    </row>
    <row r="1028" spans="1:35">
      <c r="A1028" s="15" t="s">
        <v>594</v>
      </c>
      <c r="B1028" s="15">
        <v>2013</v>
      </c>
      <c r="C1028" s="15">
        <v>2013</v>
      </c>
      <c r="D1028" s="15">
        <v>2013</v>
      </c>
      <c r="E1028" s="15">
        <v>4</v>
      </c>
      <c r="F1028" s="15">
        <v>0</v>
      </c>
      <c r="G1028" s="15">
        <v>0</v>
      </c>
      <c r="H1028" s="15" t="s">
        <v>510</v>
      </c>
      <c r="I1028" s="15">
        <v>842</v>
      </c>
      <c r="J1028" s="15" t="s">
        <v>593</v>
      </c>
      <c r="K1028" s="15" t="s">
        <v>593</v>
      </c>
      <c r="L1028" s="15">
        <v>40</v>
      </c>
      <c r="M1028" s="15" t="s">
        <v>690</v>
      </c>
      <c r="N1028" s="15" t="s">
        <v>691</v>
      </c>
      <c r="O1028" s="15">
        <v>0</v>
      </c>
      <c r="P1028" s="15" t="s">
        <v>177</v>
      </c>
      <c r="Q1028" s="15" t="s">
        <v>514</v>
      </c>
      <c r="R1028" s="15" t="s">
        <v>515</v>
      </c>
      <c r="S1028" s="15" t="s">
        <v>516</v>
      </c>
      <c r="T1028" s="15">
        <v>0</v>
      </c>
      <c r="U1028" s="15" t="s">
        <v>517</v>
      </c>
      <c r="V1028" s="15">
        <v>2523</v>
      </c>
      <c r="W1028" s="15" t="s">
        <v>518</v>
      </c>
      <c r="X1028" s="15">
        <v>8</v>
      </c>
      <c r="Y1028" s="15" t="s">
        <v>519</v>
      </c>
      <c r="Z1028" s="15">
        <v>131000</v>
      </c>
      <c r="AA1028" s="15">
        <v>-1</v>
      </c>
      <c r="AB1028" s="15" t="s">
        <v>129</v>
      </c>
      <c r="AD1028" s="15">
        <v>131000</v>
      </c>
      <c r="AF1028" s="15">
        <v>77000</v>
      </c>
      <c r="AH1028" s="15">
        <v>77000</v>
      </c>
      <c r="AI1028" s="15">
        <v>0</v>
      </c>
    </row>
    <row r="1029" spans="1:35">
      <c r="A1029" s="15" t="s">
        <v>594</v>
      </c>
      <c r="B1029" s="15">
        <v>2013</v>
      </c>
      <c r="C1029" s="15">
        <v>2013</v>
      </c>
      <c r="D1029" s="15">
        <v>2013</v>
      </c>
      <c r="E1029" s="15">
        <v>4</v>
      </c>
      <c r="F1029" s="15">
        <v>0</v>
      </c>
      <c r="G1029" s="15">
        <v>0</v>
      </c>
      <c r="H1029" s="15" t="s">
        <v>510</v>
      </c>
      <c r="I1029" s="15">
        <v>842</v>
      </c>
      <c r="J1029" s="15" t="s">
        <v>593</v>
      </c>
      <c r="K1029" s="15" t="s">
        <v>593</v>
      </c>
      <c r="L1029" s="15">
        <v>566</v>
      </c>
      <c r="M1029" s="15" t="s">
        <v>638</v>
      </c>
      <c r="N1029" s="15" t="s">
        <v>639</v>
      </c>
      <c r="O1029" s="15">
        <v>0</v>
      </c>
      <c r="P1029" s="15" t="s">
        <v>177</v>
      </c>
      <c r="Q1029" s="15" t="s">
        <v>514</v>
      </c>
      <c r="R1029" s="15" t="s">
        <v>515</v>
      </c>
      <c r="S1029" s="15" t="s">
        <v>516</v>
      </c>
      <c r="T1029" s="15">
        <v>0</v>
      </c>
      <c r="U1029" s="15" t="s">
        <v>517</v>
      </c>
      <c r="V1029" s="15">
        <v>2523</v>
      </c>
      <c r="W1029" s="15" t="s">
        <v>518</v>
      </c>
      <c r="X1029" s="15">
        <v>8</v>
      </c>
      <c r="Y1029" s="15" t="s">
        <v>519</v>
      </c>
      <c r="Z1029" s="15">
        <v>311000</v>
      </c>
      <c r="AA1029" s="15">
        <v>-1</v>
      </c>
      <c r="AB1029" s="15" t="s">
        <v>129</v>
      </c>
      <c r="AD1029" s="15">
        <v>311000</v>
      </c>
      <c r="AF1029" s="15">
        <v>61148</v>
      </c>
      <c r="AH1029" s="15">
        <v>61148</v>
      </c>
      <c r="AI1029" s="15">
        <v>0</v>
      </c>
    </row>
    <row r="1030" spans="1:35">
      <c r="A1030" s="15" t="s">
        <v>594</v>
      </c>
      <c r="B1030" s="15">
        <v>2013</v>
      </c>
      <c r="C1030" s="15">
        <v>2013</v>
      </c>
      <c r="D1030" s="15">
        <v>2013</v>
      </c>
      <c r="E1030" s="15">
        <v>4</v>
      </c>
      <c r="F1030" s="15">
        <v>0</v>
      </c>
      <c r="G1030" s="15">
        <v>0</v>
      </c>
      <c r="H1030" s="15" t="s">
        <v>510</v>
      </c>
      <c r="I1030" s="15">
        <v>842</v>
      </c>
      <c r="J1030" s="15" t="s">
        <v>593</v>
      </c>
      <c r="K1030" s="15" t="s">
        <v>593</v>
      </c>
      <c r="L1030" s="15">
        <v>533</v>
      </c>
      <c r="M1030" s="15" t="s">
        <v>793</v>
      </c>
      <c r="N1030" s="15" t="s">
        <v>794</v>
      </c>
      <c r="O1030" s="15">
        <v>0</v>
      </c>
      <c r="P1030" s="15" t="s">
        <v>177</v>
      </c>
      <c r="Q1030" s="15" t="s">
        <v>514</v>
      </c>
      <c r="R1030" s="15" t="s">
        <v>515</v>
      </c>
      <c r="S1030" s="15" t="s">
        <v>516</v>
      </c>
      <c r="T1030" s="15">
        <v>0</v>
      </c>
      <c r="U1030" s="15" t="s">
        <v>517</v>
      </c>
      <c r="V1030" s="15">
        <v>2523</v>
      </c>
      <c r="W1030" s="15" t="s">
        <v>518</v>
      </c>
      <c r="X1030" s="15">
        <v>8</v>
      </c>
      <c r="Y1030" s="15" t="s">
        <v>519</v>
      </c>
      <c r="Z1030" s="15">
        <v>230000</v>
      </c>
      <c r="AA1030" s="15">
        <v>-1</v>
      </c>
      <c r="AB1030" s="15" t="s">
        <v>129</v>
      </c>
      <c r="AD1030" s="15">
        <v>230000</v>
      </c>
      <c r="AF1030" s="15">
        <v>136693</v>
      </c>
      <c r="AH1030" s="15">
        <v>136693</v>
      </c>
      <c r="AI1030" s="15">
        <v>0</v>
      </c>
    </row>
    <row r="1031" spans="1:35">
      <c r="A1031" s="15" t="s">
        <v>594</v>
      </c>
      <c r="B1031" s="15">
        <v>2013</v>
      </c>
      <c r="C1031" s="15">
        <v>2013</v>
      </c>
      <c r="D1031" s="15">
        <v>2013</v>
      </c>
      <c r="E1031" s="15">
        <v>4</v>
      </c>
      <c r="F1031" s="15">
        <v>0</v>
      </c>
      <c r="G1031" s="15">
        <v>0</v>
      </c>
      <c r="H1031" s="15" t="s">
        <v>510</v>
      </c>
      <c r="I1031" s="15">
        <v>842</v>
      </c>
      <c r="J1031" s="15" t="s">
        <v>593</v>
      </c>
      <c r="K1031" s="15" t="s">
        <v>593</v>
      </c>
      <c r="L1031" s="15">
        <v>136</v>
      </c>
      <c r="M1031" s="15" t="s">
        <v>795</v>
      </c>
      <c r="N1031" s="15" t="s">
        <v>796</v>
      </c>
      <c r="O1031" s="15">
        <v>0</v>
      </c>
      <c r="P1031" s="15" t="s">
        <v>177</v>
      </c>
      <c r="Q1031" s="15" t="s">
        <v>514</v>
      </c>
      <c r="R1031" s="15" t="s">
        <v>515</v>
      </c>
      <c r="S1031" s="15" t="s">
        <v>516</v>
      </c>
      <c r="T1031" s="15">
        <v>0</v>
      </c>
      <c r="U1031" s="15" t="s">
        <v>517</v>
      </c>
      <c r="V1031" s="15">
        <v>2523</v>
      </c>
      <c r="W1031" s="15" t="s">
        <v>518</v>
      </c>
      <c r="X1031" s="15">
        <v>8</v>
      </c>
      <c r="Y1031" s="15" t="s">
        <v>519</v>
      </c>
      <c r="Z1031" s="15">
        <v>2541000</v>
      </c>
      <c r="AA1031" s="15">
        <v>-1</v>
      </c>
      <c r="AB1031" s="15" t="s">
        <v>129</v>
      </c>
      <c r="AD1031" s="15">
        <v>2541000</v>
      </c>
      <c r="AF1031" s="15">
        <v>396962</v>
      </c>
      <c r="AH1031" s="15">
        <v>396962</v>
      </c>
      <c r="AI1031" s="15">
        <v>0</v>
      </c>
    </row>
    <row r="1032" spans="1:35">
      <c r="A1032" s="15" t="s">
        <v>594</v>
      </c>
      <c r="B1032" s="15">
        <v>2013</v>
      </c>
      <c r="C1032" s="15">
        <v>2013</v>
      </c>
      <c r="D1032" s="15">
        <v>2013</v>
      </c>
      <c r="E1032" s="15">
        <v>4</v>
      </c>
      <c r="F1032" s="15">
        <v>0</v>
      </c>
      <c r="G1032" s="15">
        <v>0</v>
      </c>
      <c r="H1032" s="15" t="s">
        <v>510</v>
      </c>
      <c r="I1032" s="15">
        <v>842</v>
      </c>
      <c r="J1032" s="15" t="s">
        <v>593</v>
      </c>
      <c r="K1032" s="15" t="s">
        <v>593</v>
      </c>
      <c r="L1032" s="15">
        <v>531</v>
      </c>
      <c r="M1032" s="15" t="s">
        <v>624</v>
      </c>
      <c r="N1032" s="15" t="s">
        <v>625</v>
      </c>
      <c r="O1032" s="15">
        <v>0</v>
      </c>
      <c r="P1032" s="15" t="s">
        <v>177</v>
      </c>
      <c r="Q1032" s="15" t="s">
        <v>514</v>
      </c>
      <c r="R1032" s="15" t="s">
        <v>515</v>
      </c>
      <c r="S1032" s="15" t="s">
        <v>516</v>
      </c>
      <c r="T1032" s="15">
        <v>0</v>
      </c>
      <c r="U1032" s="15" t="s">
        <v>517</v>
      </c>
      <c r="V1032" s="15">
        <v>2523</v>
      </c>
      <c r="W1032" s="15" t="s">
        <v>518</v>
      </c>
      <c r="X1032" s="15">
        <v>8</v>
      </c>
      <c r="Y1032" s="15" t="s">
        <v>519</v>
      </c>
      <c r="Z1032" s="15">
        <v>9336000</v>
      </c>
      <c r="AA1032" s="15">
        <v>-1</v>
      </c>
      <c r="AB1032" s="15" t="s">
        <v>129</v>
      </c>
      <c r="AD1032" s="15">
        <v>9336000</v>
      </c>
      <c r="AF1032" s="15">
        <v>1244800</v>
      </c>
      <c r="AH1032" s="15">
        <v>1244800</v>
      </c>
      <c r="AI1032" s="15">
        <v>0</v>
      </c>
    </row>
    <row r="1033" spans="1:35">
      <c r="A1033" s="15" t="s">
        <v>594</v>
      </c>
      <c r="B1033" s="15">
        <v>2013</v>
      </c>
      <c r="C1033" s="15">
        <v>2013</v>
      </c>
      <c r="D1033" s="15">
        <v>2013</v>
      </c>
      <c r="E1033" s="15">
        <v>4</v>
      </c>
      <c r="F1033" s="15">
        <v>0</v>
      </c>
      <c r="G1033" s="15">
        <v>0</v>
      </c>
      <c r="H1033" s="15" t="s">
        <v>510</v>
      </c>
      <c r="I1033" s="15">
        <v>842</v>
      </c>
      <c r="J1033" s="15" t="s">
        <v>593</v>
      </c>
      <c r="K1033" s="15" t="s">
        <v>593</v>
      </c>
      <c r="L1033" s="15">
        <v>328</v>
      </c>
      <c r="M1033" s="15" t="s">
        <v>717</v>
      </c>
      <c r="N1033" s="15" t="s">
        <v>718</v>
      </c>
      <c r="O1033" s="15">
        <v>0</v>
      </c>
      <c r="P1033" s="15" t="s">
        <v>177</v>
      </c>
      <c r="Q1033" s="15" t="s">
        <v>514</v>
      </c>
      <c r="R1033" s="15" t="s">
        <v>515</v>
      </c>
      <c r="S1033" s="15" t="s">
        <v>516</v>
      </c>
      <c r="T1033" s="15">
        <v>0</v>
      </c>
      <c r="U1033" s="15" t="s">
        <v>517</v>
      </c>
      <c r="V1033" s="15">
        <v>2523</v>
      </c>
      <c r="W1033" s="15" t="s">
        <v>518</v>
      </c>
      <c r="X1033" s="15">
        <v>8</v>
      </c>
      <c r="Y1033" s="15" t="s">
        <v>519</v>
      </c>
      <c r="Z1033" s="15">
        <v>5551000</v>
      </c>
      <c r="AA1033" s="15">
        <v>-1</v>
      </c>
      <c r="AB1033" s="15" t="s">
        <v>129</v>
      </c>
      <c r="AD1033" s="15">
        <v>5551000</v>
      </c>
      <c r="AF1033" s="15">
        <v>613304</v>
      </c>
      <c r="AH1033" s="15">
        <v>613304</v>
      </c>
      <c r="AI1033" s="15">
        <v>0</v>
      </c>
    </row>
    <row r="1034" spans="1:35">
      <c r="A1034" s="15" t="s">
        <v>594</v>
      </c>
      <c r="B1034" s="15">
        <v>2013</v>
      </c>
      <c r="C1034" s="15">
        <v>2013</v>
      </c>
      <c r="D1034" s="15">
        <v>2013</v>
      </c>
      <c r="E1034" s="15">
        <v>4</v>
      </c>
      <c r="F1034" s="15">
        <v>0</v>
      </c>
      <c r="G1034" s="15">
        <v>0</v>
      </c>
      <c r="H1034" s="15" t="s">
        <v>510</v>
      </c>
      <c r="I1034" s="15">
        <v>842</v>
      </c>
      <c r="J1034" s="15" t="s">
        <v>593</v>
      </c>
      <c r="K1034" s="15" t="s">
        <v>593</v>
      </c>
      <c r="L1034" s="15">
        <v>400</v>
      </c>
      <c r="M1034" s="15" t="s">
        <v>208</v>
      </c>
      <c r="N1034" s="15" t="s">
        <v>619</v>
      </c>
      <c r="O1034" s="15">
        <v>0</v>
      </c>
      <c r="P1034" s="15" t="s">
        <v>177</v>
      </c>
      <c r="Q1034" s="15" t="s">
        <v>514</v>
      </c>
      <c r="R1034" s="15" t="s">
        <v>515</v>
      </c>
      <c r="S1034" s="15" t="s">
        <v>516</v>
      </c>
      <c r="T1034" s="15">
        <v>0</v>
      </c>
      <c r="U1034" s="15" t="s">
        <v>517</v>
      </c>
      <c r="V1034" s="15">
        <v>2523</v>
      </c>
      <c r="W1034" s="15" t="s">
        <v>518</v>
      </c>
      <c r="X1034" s="15">
        <v>8</v>
      </c>
      <c r="Y1034" s="15" t="s">
        <v>519</v>
      </c>
      <c r="Z1034" s="15">
        <v>10000</v>
      </c>
      <c r="AA1034" s="15">
        <v>-1</v>
      </c>
      <c r="AB1034" s="15" t="s">
        <v>129</v>
      </c>
      <c r="AD1034" s="15">
        <v>10000</v>
      </c>
      <c r="AF1034" s="15">
        <v>5085</v>
      </c>
      <c r="AH1034" s="15">
        <v>5085</v>
      </c>
      <c r="AI1034" s="15">
        <v>0</v>
      </c>
    </row>
    <row r="1035" spans="1:35">
      <c r="A1035" s="15" t="s">
        <v>594</v>
      </c>
      <c r="B1035" s="15">
        <v>2013</v>
      </c>
      <c r="C1035" s="15">
        <v>2013</v>
      </c>
      <c r="D1035" s="15">
        <v>2013</v>
      </c>
      <c r="E1035" s="15">
        <v>4</v>
      </c>
      <c r="F1035" s="15">
        <v>0</v>
      </c>
      <c r="G1035" s="15">
        <v>0</v>
      </c>
      <c r="H1035" s="15" t="s">
        <v>510</v>
      </c>
      <c r="I1035" s="15">
        <v>842</v>
      </c>
      <c r="J1035" s="15" t="s">
        <v>593</v>
      </c>
      <c r="K1035" s="15" t="s">
        <v>593</v>
      </c>
      <c r="L1035" s="15">
        <v>534</v>
      </c>
      <c r="M1035" s="15" t="s">
        <v>807</v>
      </c>
      <c r="N1035" s="15" t="s">
        <v>808</v>
      </c>
      <c r="O1035" s="15">
        <v>0</v>
      </c>
      <c r="P1035" s="15" t="s">
        <v>177</v>
      </c>
      <c r="Q1035" s="15" t="s">
        <v>514</v>
      </c>
      <c r="R1035" s="15" t="s">
        <v>515</v>
      </c>
      <c r="S1035" s="15" t="s">
        <v>516</v>
      </c>
      <c r="T1035" s="15">
        <v>0</v>
      </c>
      <c r="U1035" s="15" t="s">
        <v>517</v>
      </c>
      <c r="V1035" s="15">
        <v>2523</v>
      </c>
      <c r="W1035" s="15" t="s">
        <v>518</v>
      </c>
      <c r="X1035" s="15">
        <v>8</v>
      </c>
      <c r="Y1035" s="15" t="s">
        <v>519</v>
      </c>
      <c r="Z1035" s="15">
        <v>66000</v>
      </c>
      <c r="AA1035" s="15">
        <v>-1</v>
      </c>
      <c r="AB1035" s="15" t="s">
        <v>129</v>
      </c>
      <c r="AD1035" s="15">
        <v>66000</v>
      </c>
      <c r="AF1035" s="15">
        <v>22167</v>
      </c>
      <c r="AH1035" s="15">
        <v>22167</v>
      </c>
      <c r="AI1035" s="15">
        <v>0</v>
      </c>
    </row>
    <row r="1036" spans="1:35">
      <c r="A1036" s="15" t="s">
        <v>594</v>
      </c>
      <c r="B1036" s="15">
        <v>2013</v>
      </c>
      <c r="C1036" s="15">
        <v>2013</v>
      </c>
      <c r="D1036" s="15">
        <v>2013</v>
      </c>
      <c r="E1036" s="15">
        <v>4</v>
      </c>
      <c r="F1036" s="15">
        <v>0</v>
      </c>
      <c r="G1036" s="15">
        <v>0</v>
      </c>
      <c r="H1036" s="15" t="s">
        <v>510</v>
      </c>
      <c r="I1036" s="15">
        <v>842</v>
      </c>
      <c r="J1036" s="15" t="s">
        <v>593</v>
      </c>
      <c r="K1036" s="15" t="s">
        <v>593</v>
      </c>
      <c r="L1036" s="15">
        <v>48</v>
      </c>
      <c r="M1036" s="15" t="s">
        <v>759</v>
      </c>
      <c r="N1036" s="15" t="s">
        <v>760</v>
      </c>
      <c r="O1036" s="15">
        <v>0</v>
      </c>
      <c r="P1036" s="15" t="s">
        <v>177</v>
      </c>
      <c r="Q1036" s="15" t="s">
        <v>514</v>
      </c>
      <c r="R1036" s="15" t="s">
        <v>515</v>
      </c>
      <c r="S1036" s="15" t="s">
        <v>516</v>
      </c>
      <c r="T1036" s="15">
        <v>0</v>
      </c>
      <c r="U1036" s="15" t="s">
        <v>517</v>
      </c>
      <c r="V1036" s="15">
        <v>2523</v>
      </c>
      <c r="W1036" s="15" t="s">
        <v>518</v>
      </c>
      <c r="X1036" s="15">
        <v>8</v>
      </c>
      <c r="Y1036" s="15" t="s">
        <v>519</v>
      </c>
      <c r="Z1036" s="15">
        <v>32000</v>
      </c>
      <c r="AA1036" s="15">
        <v>-1</v>
      </c>
      <c r="AB1036" s="15" t="s">
        <v>129</v>
      </c>
      <c r="AD1036" s="15">
        <v>32000</v>
      </c>
      <c r="AF1036" s="15">
        <v>7155</v>
      </c>
      <c r="AH1036" s="15">
        <v>7155</v>
      </c>
      <c r="AI1036" s="15">
        <v>0</v>
      </c>
    </row>
    <row r="1037" spans="1:35">
      <c r="A1037" s="15" t="s">
        <v>594</v>
      </c>
      <c r="B1037" s="15">
        <v>2013</v>
      </c>
      <c r="C1037" s="15">
        <v>2013</v>
      </c>
      <c r="D1037" s="15">
        <v>2013</v>
      </c>
      <c r="E1037" s="15">
        <v>4</v>
      </c>
      <c r="F1037" s="15">
        <v>0</v>
      </c>
      <c r="G1037" s="15">
        <v>0</v>
      </c>
      <c r="H1037" s="15" t="s">
        <v>510</v>
      </c>
      <c r="I1037" s="15">
        <v>842</v>
      </c>
      <c r="J1037" s="15" t="s">
        <v>593</v>
      </c>
      <c r="K1037" s="15" t="s">
        <v>593</v>
      </c>
      <c r="L1037" s="15">
        <v>422</v>
      </c>
      <c r="M1037" s="15" t="s">
        <v>451</v>
      </c>
      <c r="N1037" s="15" t="s">
        <v>696</v>
      </c>
      <c r="O1037" s="15">
        <v>0</v>
      </c>
      <c r="P1037" s="15" t="s">
        <v>177</v>
      </c>
      <c r="Q1037" s="15" t="s">
        <v>514</v>
      </c>
      <c r="R1037" s="15" t="s">
        <v>515</v>
      </c>
      <c r="S1037" s="15" t="s">
        <v>516</v>
      </c>
      <c r="T1037" s="15">
        <v>0</v>
      </c>
      <c r="U1037" s="15" t="s">
        <v>517</v>
      </c>
      <c r="V1037" s="15">
        <v>2523</v>
      </c>
      <c r="W1037" s="15" t="s">
        <v>518</v>
      </c>
      <c r="X1037" s="15">
        <v>8</v>
      </c>
      <c r="Y1037" s="15" t="s">
        <v>519</v>
      </c>
      <c r="Z1037" s="15">
        <v>10000</v>
      </c>
      <c r="AA1037" s="15">
        <v>-1</v>
      </c>
      <c r="AB1037" s="15" t="s">
        <v>129</v>
      </c>
      <c r="AD1037" s="15">
        <v>10000</v>
      </c>
      <c r="AF1037" s="15">
        <v>7392</v>
      </c>
      <c r="AH1037" s="15">
        <v>7392</v>
      </c>
      <c r="AI1037" s="15">
        <v>0</v>
      </c>
    </row>
    <row r="1038" spans="1:35">
      <c r="A1038" s="15" t="s">
        <v>594</v>
      </c>
      <c r="B1038" s="15">
        <v>2013</v>
      </c>
      <c r="C1038" s="15">
        <v>2013</v>
      </c>
      <c r="D1038" s="15">
        <v>2013</v>
      </c>
      <c r="E1038" s="15">
        <v>4</v>
      </c>
      <c r="F1038" s="15">
        <v>0</v>
      </c>
      <c r="G1038" s="15">
        <v>0</v>
      </c>
      <c r="H1038" s="15" t="s">
        <v>510</v>
      </c>
      <c r="I1038" s="15">
        <v>842</v>
      </c>
      <c r="J1038" s="15" t="s">
        <v>593</v>
      </c>
      <c r="K1038" s="15" t="s">
        <v>593</v>
      </c>
      <c r="L1038" s="15">
        <v>300</v>
      </c>
      <c r="M1038" s="15" t="s">
        <v>680</v>
      </c>
      <c r="N1038" s="15" t="s">
        <v>681</v>
      </c>
      <c r="O1038" s="15">
        <v>0</v>
      </c>
      <c r="P1038" s="15" t="s">
        <v>177</v>
      </c>
      <c r="Q1038" s="15" t="s">
        <v>514</v>
      </c>
      <c r="R1038" s="15" t="s">
        <v>515</v>
      </c>
      <c r="S1038" s="15" t="s">
        <v>516</v>
      </c>
      <c r="T1038" s="15">
        <v>0</v>
      </c>
      <c r="U1038" s="15" t="s">
        <v>517</v>
      </c>
      <c r="V1038" s="15">
        <v>2523</v>
      </c>
      <c r="W1038" s="15" t="s">
        <v>518</v>
      </c>
      <c r="X1038" s="15">
        <v>8</v>
      </c>
      <c r="Y1038" s="15" t="s">
        <v>519</v>
      </c>
      <c r="Z1038" s="15">
        <v>606000</v>
      </c>
      <c r="AA1038" s="15">
        <v>-1</v>
      </c>
      <c r="AB1038" s="15" t="s">
        <v>129</v>
      </c>
      <c r="AD1038" s="15">
        <v>606000</v>
      </c>
      <c r="AF1038" s="15">
        <v>94429</v>
      </c>
      <c r="AH1038" s="15">
        <v>94429</v>
      </c>
      <c r="AI1038" s="15">
        <v>0</v>
      </c>
    </row>
    <row r="1039" spans="1:35">
      <c r="A1039" s="15" t="s">
        <v>594</v>
      </c>
      <c r="B1039" s="15">
        <v>2013</v>
      </c>
      <c r="C1039" s="15">
        <v>2013</v>
      </c>
      <c r="D1039" s="15">
        <v>2013</v>
      </c>
      <c r="E1039" s="15">
        <v>4</v>
      </c>
      <c r="F1039" s="15">
        <v>0</v>
      </c>
      <c r="G1039" s="15">
        <v>0</v>
      </c>
      <c r="H1039" s="15" t="s">
        <v>510</v>
      </c>
      <c r="I1039" s="15">
        <v>842</v>
      </c>
      <c r="J1039" s="15" t="s">
        <v>593</v>
      </c>
      <c r="K1039" s="15" t="s">
        <v>593</v>
      </c>
      <c r="L1039" s="15">
        <v>28</v>
      </c>
      <c r="M1039" s="15" t="s">
        <v>801</v>
      </c>
      <c r="N1039" s="15" t="s">
        <v>802</v>
      </c>
      <c r="O1039" s="15">
        <v>0</v>
      </c>
      <c r="P1039" s="15" t="s">
        <v>177</v>
      </c>
      <c r="Q1039" s="15" t="s">
        <v>514</v>
      </c>
      <c r="R1039" s="15" t="s">
        <v>515</v>
      </c>
      <c r="S1039" s="15" t="s">
        <v>516</v>
      </c>
      <c r="T1039" s="15">
        <v>0</v>
      </c>
      <c r="U1039" s="15" t="s">
        <v>517</v>
      </c>
      <c r="V1039" s="15">
        <v>2523</v>
      </c>
      <c r="W1039" s="15" t="s">
        <v>518</v>
      </c>
      <c r="X1039" s="15">
        <v>8</v>
      </c>
      <c r="Y1039" s="15" t="s">
        <v>519</v>
      </c>
      <c r="Z1039" s="15">
        <v>40000</v>
      </c>
      <c r="AA1039" s="15">
        <v>-1</v>
      </c>
      <c r="AB1039" s="15" t="s">
        <v>129</v>
      </c>
      <c r="AD1039" s="15">
        <v>40000</v>
      </c>
      <c r="AF1039" s="15">
        <v>19379</v>
      </c>
      <c r="AH1039" s="15">
        <v>19379</v>
      </c>
      <c r="AI1039" s="15">
        <v>0</v>
      </c>
    </row>
    <row r="1040" spans="1:35">
      <c r="A1040" s="15" t="s">
        <v>594</v>
      </c>
      <c r="B1040" s="15">
        <v>2013</v>
      </c>
      <c r="C1040" s="15">
        <v>2013</v>
      </c>
      <c r="D1040" s="15">
        <v>2013</v>
      </c>
      <c r="E1040" s="15">
        <v>4</v>
      </c>
      <c r="F1040" s="15">
        <v>0</v>
      </c>
      <c r="G1040" s="15">
        <v>0</v>
      </c>
      <c r="H1040" s="15" t="s">
        <v>510</v>
      </c>
      <c r="I1040" s="15">
        <v>842</v>
      </c>
      <c r="J1040" s="15" t="s">
        <v>593</v>
      </c>
      <c r="K1040" s="15" t="s">
        <v>593</v>
      </c>
      <c r="L1040" s="15">
        <v>84</v>
      </c>
      <c r="M1040" s="15" t="s">
        <v>805</v>
      </c>
      <c r="N1040" s="15" t="s">
        <v>806</v>
      </c>
      <c r="O1040" s="15">
        <v>0</v>
      </c>
      <c r="P1040" s="15" t="s">
        <v>177</v>
      </c>
      <c r="Q1040" s="15" t="s">
        <v>514</v>
      </c>
      <c r="R1040" s="15" t="s">
        <v>515</v>
      </c>
      <c r="S1040" s="15" t="s">
        <v>516</v>
      </c>
      <c r="T1040" s="15">
        <v>0</v>
      </c>
      <c r="U1040" s="15" t="s">
        <v>517</v>
      </c>
      <c r="V1040" s="15">
        <v>2523</v>
      </c>
      <c r="W1040" s="15" t="s">
        <v>518</v>
      </c>
      <c r="X1040" s="15">
        <v>8</v>
      </c>
      <c r="Y1040" s="15" t="s">
        <v>519</v>
      </c>
      <c r="Z1040" s="15">
        <v>74000</v>
      </c>
      <c r="AA1040" s="15">
        <v>-1</v>
      </c>
      <c r="AB1040" s="15" t="s">
        <v>129</v>
      </c>
      <c r="AD1040" s="15">
        <v>74000</v>
      </c>
      <c r="AF1040" s="15">
        <v>27651</v>
      </c>
      <c r="AH1040" s="15">
        <v>27651</v>
      </c>
      <c r="AI1040" s="15">
        <v>0</v>
      </c>
    </row>
    <row r="1041" spans="1:35">
      <c r="A1041" s="15" t="s">
        <v>594</v>
      </c>
      <c r="B1041" s="15">
        <v>2013</v>
      </c>
      <c r="C1041" s="15">
        <v>2013</v>
      </c>
      <c r="D1041" s="15">
        <v>2013</v>
      </c>
      <c r="E1041" s="15">
        <v>4</v>
      </c>
      <c r="F1041" s="15">
        <v>0</v>
      </c>
      <c r="G1041" s="15">
        <v>0</v>
      </c>
      <c r="H1041" s="15" t="s">
        <v>510</v>
      </c>
      <c r="I1041" s="15">
        <v>842</v>
      </c>
      <c r="J1041" s="15" t="s">
        <v>593</v>
      </c>
      <c r="K1041" s="15" t="s">
        <v>593</v>
      </c>
      <c r="L1041" s="15">
        <v>512</v>
      </c>
      <c r="M1041" s="15" t="s">
        <v>699</v>
      </c>
      <c r="N1041" s="15" t="s">
        <v>700</v>
      </c>
      <c r="O1041" s="15">
        <v>0</v>
      </c>
      <c r="P1041" s="15" t="s">
        <v>177</v>
      </c>
      <c r="Q1041" s="15" t="s">
        <v>514</v>
      </c>
      <c r="R1041" s="15" t="s">
        <v>515</v>
      </c>
      <c r="S1041" s="15" t="s">
        <v>516</v>
      </c>
      <c r="T1041" s="15">
        <v>0</v>
      </c>
      <c r="U1041" s="15" t="s">
        <v>517</v>
      </c>
      <c r="V1041" s="15">
        <v>2523</v>
      </c>
      <c r="W1041" s="15" t="s">
        <v>518</v>
      </c>
      <c r="X1041" s="15">
        <v>8</v>
      </c>
      <c r="Y1041" s="15" t="s">
        <v>519</v>
      </c>
      <c r="Z1041" s="15">
        <v>72000</v>
      </c>
      <c r="AA1041" s="15">
        <v>-1</v>
      </c>
      <c r="AB1041" s="15" t="s">
        <v>129</v>
      </c>
      <c r="AD1041" s="15">
        <v>72000</v>
      </c>
      <c r="AF1041" s="15">
        <v>44646</v>
      </c>
      <c r="AH1041" s="15">
        <v>44646</v>
      </c>
      <c r="AI1041" s="15">
        <v>0</v>
      </c>
    </row>
    <row r="1042" spans="1:35">
      <c r="A1042" s="15" t="s">
        <v>594</v>
      </c>
      <c r="B1042" s="15">
        <v>2013</v>
      </c>
      <c r="C1042" s="15">
        <v>2013</v>
      </c>
      <c r="D1042" s="15">
        <v>2013</v>
      </c>
      <c r="E1042" s="15">
        <v>4</v>
      </c>
      <c r="F1042" s="15">
        <v>0</v>
      </c>
      <c r="G1042" s="15">
        <v>0</v>
      </c>
      <c r="H1042" s="15" t="s">
        <v>510</v>
      </c>
      <c r="I1042" s="15">
        <v>842</v>
      </c>
      <c r="J1042" s="15" t="s">
        <v>593</v>
      </c>
      <c r="K1042" s="15" t="s">
        <v>593</v>
      </c>
      <c r="L1042" s="15">
        <v>740</v>
      </c>
      <c r="M1042" s="15" t="s">
        <v>709</v>
      </c>
      <c r="N1042" s="15" t="s">
        <v>710</v>
      </c>
      <c r="O1042" s="15">
        <v>0</v>
      </c>
      <c r="P1042" s="15" t="s">
        <v>177</v>
      </c>
      <c r="Q1042" s="15" t="s">
        <v>514</v>
      </c>
      <c r="R1042" s="15" t="s">
        <v>515</v>
      </c>
      <c r="S1042" s="15" t="s">
        <v>516</v>
      </c>
      <c r="T1042" s="15">
        <v>0</v>
      </c>
      <c r="U1042" s="15" t="s">
        <v>517</v>
      </c>
      <c r="V1042" s="15">
        <v>2523</v>
      </c>
      <c r="W1042" s="15" t="s">
        <v>518</v>
      </c>
      <c r="X1042" s="15">
        <v>8</v>
      </c>
      <c r="Y1042" s="15" t="s">
        <v>519</v>
      </c>
      <c r="Z1042" s="15">
        <v>39000</v>
      </c>
      <c r="AA1042" s="15">
        <v>-1</v>
      </c>
      <c r="AB1042" s="15" t="s">
        <v>129</v>
      </c>
      <c r="AD1042" s="15">
        <v>39000</v>
      </c>
      <c r="AF1042" s="15">
        <v>16812</v>
      </c>
      <c r="AH1042" s="15">
        <v>16812</v>
      </c>
      <c r="AI1042" s="15">
        <v>0</v>
      </c>
    </row>
    <row r="1043" spans="1:35">
      <c r="A1043" s="15" t="s">
        <v>594</v>
      </c>
      <c r="B1043" s="15">
        <v>2013</v>
      </c>
      <c r="C1043" s="15">
        <v>2013</v>
      </c>
      <c r="D1043" s="15">
        <v>2013</v>
      </c>
      <c r="E1043" s="15">
        <v>4</v>
      </c>
      <c r="F1043" s="15">
        <v>0</v>
      </c>
      <c r="G1043" s="15">
        <v>0</v>
      </c>
      <c r="H1043" s="15" t="s">
        <v>510</v>
      </c>
      <c r="I1043" s="15">
        <v>842</v>
      </c>
      <c r="J1043" s="15" t="s">
        <v>593</v>
      </c>
      <c r="K1043" s="15" t="s">
        <v>593</v>
      </c>
      <c r="L1043" s="15">
        <v>92</v>
      </c>
      <c r="M1043" s="15" t="s">
        <v>809</v>
      </c>
      <c r="N1043" s="15" t="s">
        <v>810</v>
      </c>
      <c r="O1043" s="15">
        <v>0</v>
      </c>
      <c r="P1043" s="15" t="s">
        <v>177</v>
      </c>
      <c r="Q1043" s="15" t="s">
        <v>514</v>
      </c>
      <c r="R1043" s="15" t="s">
        <v>515</v>
      </c>
      <c r="S1043" s="15" t="s">
        <v>516</v>
      </c>
      <c r="T1043" s="15">
        <v>0</v>
      </c>
      <c r="U1043" s="15" t="s">
        <v>517</v>
      </c>
      <c r="V1043" s="15">
        <v>2523</v>
      </c>
      <c r="W1043" s="15" t="s">
        <v>518</v>
      </c>
      <c r="X1043" s="15">
        <v>8</v>
      </c>
      <c r="Y1043" s="15" t="s">
        <v>519</v>
      </c>
      <c r="Z1043" s="15">
        <v>12163000</v>
      </c>
      <c r="AA1043" s="15">
        <v>-1</v>
      </c>
      <c r="AB1043" s="15" t="s">
        <v>129</v>
      </c>
      <c r="AD1043" s="15">
        <v>12163000</v>
      </c>
      <c r="AF1043" s="15">
        <v>1600593</v>
      </c>
      <c r="AH1043" s="15">
        <v>1600593</v>
      </c>
      <c r="AI1043" s="15">
        <v>0</v>
      </c>
    </row>
    <row r="1044" spans="1:35">
      <c r="A1044" s="15" t="s">
        <v>594</v>
      </c>
      <c r="B1044" s="15">
        <v>2013</v>
      </c>
      <c r="C1044" s="15">
        <v>2013</v>
      </c>
      <c r="D1044" s="15">
        <v>2013</v>
      </c>
      <c r="E1044" s="15">
        <v>4</v>
      </c>
      <c r="F1044" s="15">
        <v>0</v>
      </c>
      <c r="G1044" s="15">
        <v>0</v>
      </c>
      <c r="H1044" s="15" t="s">
        <v>510</v>
      </c>
      <c r="I1044" s="15">
        <v>842</v>
      </c>
      <c r="J1044" s="15" t="s">
        <v>593</v>
      </c>
      <c r="K1044" s="15" t="s">
        <v>593</v>
      </c>
      <c r="L1044" s="15">
        <v>24</v>
      </c>
      <c r="M1044" s="15" t="s">
        <v>753</v>
      </c>
      <c r="N1044" s="15" t="s">
        <v>754</v>
      </c>
      <c r="O1044" s="15">
        <v>0</v>
      </c>
      <c r="P1044" s="15" t="s">
        <v>177</v>
      </c>
      <c r="Q1044" s="15" t="s">
        <v>514</v>
      </c>
      <c r="R1044" s="15" t="s">
        <v>515</v>
      </c>
      <c r="S1044" s="15" t="s">
        <v>516</v>
      </c>
      <c r="T1044" s="15">
        <v>0</v>
      </c>
      <c r="U1044" s="15" t="s">
        <v>517</v>
      </c>
      <c r="V1044" s="15">
        <v>2523</v>
      </c>
      <c r="W1044" s="15" t="s">
        <v>518</v>
      </c>
      <c r="X1044" s="15">
        <v>8</v>
      </c>
      <c r="Y1044" s="15" t="s">
        <v>519</v>
      </c>
      <c r="Z1044" s="15">
        <v>83000</v>
      </c>
      <c r="AA1044" s="15">
        <v>-1</v>
      </c>
      <c r="AB1044" s="15" t="s">
        <v>129</v>
      </c>
      <c r="AD1044" s="15">
        <v>83000</v>
      </c>
      <c r="AF1044" s="15">
        <v>15256</v>
      </c>
      <c r="AH1044" s="15">
        <v>15256</v>
      </c>
      <c r="AI1044" s="15">
        <v>0</v>
      </c>
    </row>
    <row r="1045" spans="1:35">
      <c r="A1045" s="15" t="s">
        <v>594</v>
      </c>
      <c r="B1045" s="15">
        <v>2013</v>
      </c>
      <c r="C1045" s="15">
        <v>2013</v>
      </c>
      <c r="D1045" s="15">
        <v>2013</v>
      </c>
      <c r="E1045" s="15">
        <v>4</v>
      </c>
      <c r="F1045" s="15">
        <v>0</v>
      </c>
      <c r="G1045" s="15">
        <v>0</v>
      </c>
      <c r="H1045" s="15" t="s">
        <v>510</v>
      </c>
      <c r="I1045" s="15">
        <v>842</v>
      </c>
      <c r="J1045" s="15" t="s">
        <v>593</v>
      </c>
      <c r="K1045" s="15" t="s">
        <v>593</v>
      </c>
      <c r="L1045" s="15">
        <v>659</v>
      </c>
      <c r="M1045" s="15" t="s">
        <v>813</v>
      </c>
      <c r="N1045" s="15" t="s">
        <v>814</v>
      </c>
      <c r="O1045" s="15">
        <v>0</v>
      </c>
      <c r="P1045" s="15" t="s">
        <v>177</v>
      </c>
      <c r="Q1045" s="15" t="s">
        <v>514</v>
      </c>
      <c r="R1045" s="15" t="s">
        <v>515</v>
      </c>
      <c r="S1045" s="15" t="s">
        <v>516</v>
      </c>
      <c r="T1045" s="15">
        <v>0</v>
      </c>
      <c r="U1045" s="15" t="s">
        <v>517</v>
      </c>
      <c r="V1045" s="15">
        <v>2523</v>
      </c>
      <c r="W1045" s="15" t="s">
        <v>518</v>
      </c>
      <c r="X1045" s="15">
        <v>8</v>
      </c>
      <c r="Y1045" s="15" t="s">
        <v>519</v>
      </c>
      <c r="Z1045" s="15">
        <v>61000</v>
      </c>
      <c r="AA1045" s="15">
        <v>-1</v>
      </c>
      <c r="AB1045" s="15" t="s">
        <v>129</v>
      </c>
      <c r="AD1045" s="15">
        <v>61000</v>
      </c>
      <c r="AF1045" s="15">
        <v>12921</v>
      </c>
      <c r="AH1045" s="15">
        <v>12921</v>
      </c>
      <c r="AI1045" s="15">
        <v>0</v>
      </c>
    </row>
    <row r="1046" spans="1:35">
      <c r="A1046" s="15" t="s">
        <v>594</v>
      </c>
      <c r="B1046" s="15">
        <v>2013</v>
      </c>
      <c r="C1046" s="15">
        <v>2013</v>
      </c>
      <c r="D1046" s="15">
        <v>2013</v>
      </c>
      <c r="E1046" s="15">
        <v>4</v>
      </c>
      <c r="F1046" s="15">
        <v>0</v>
      </c>
      <c r="G1046" s="15">
        <v>0</v>
      </c>
      <c r="H1046" s="15" t="s">
        <v>510</v>
      </c>
      <c r="I1046" s="15">
        <v>842</v>
      </c>
      <c r="J1046" s="15" t="s">
        <v>593</v>
      </c>
      <c r="K1046" s="15" t="s">
        <v>593</v>
      </c>
      <c r="L1046" s="15">
        <v>796</v>
      </c>
      <c r="M1046" s="15" t="s">
        <v>811</v>
      </c>
      <c r="N1046" s="15" t="s">
        <v>812</v>
      </c>
      <c r="O1046" s="15">
        <v>0</v>
      </c>
      <c r="P1046" s="15" t="s">
        <v>177</v>
      </c>
      <c r="Q1046" s="15" t="s">
        <v>514</v>
      </c>
      <c r="R1046" s="15" t="s">
        <v>515</v>
      </c>
      <c r="S1046" s="15" t="s">
        <v>516</v>
      </c>
      <c r="T1046" s="15">
        <v>0</v>
      </c>
      <c r="U1046" s="15" t="s">
        <v>517</v>
      </c>
      <c r="V1046" s="15">
        <v>2523</v>
      </c>
      <c r="W1046" s="15" t="s">
        <v>518</v>
      </c>
      <c r="X1046" s="15">
        <v>8</v>
      </c>
      <c r="Y1046" s="15" t="s">
        <v>519</v>
      </c>
      <c r="Z1046" s="15">
        <v>7290000</v>
      </c>
      <c r="AA1046" s="15">
        <v>-1</v>
      </c>
      <c r="AB1046" s="15" t="s">
        <v>129</v>
      </c>
      <c r="AD1046" s="15">
        <v>7290000</v>
      </c>
      <c r="AF1046" s="15">
        <v>584996</v>
      </c>
      <c r="AH1046" s="15">
        <v>584996</v>
      </c>
      <c r="AI1046" s="15">
        <v>0</v>
      </c>
    </row>
    <row r="1047" spans="1:35">
      <c r="A1047" s="15" t="s">
        <v>594</v>
      </c>
      <c r="B1047" s="15">
        <v>2013</v>
      </c>
      <c r="C1047" s="15">
        <v>2013</v>
      </c>
      <c r="D1047" s="15">
        <v>2013</v>
      </c>
      <c r="E1047" s="15">
        <v>4</v>
      </c>
      <c r="F1047" s="15">
        <v>0</v>
      </c>
      <c r="G1047" s="15">
        <v>0</v>
      </c>
      <c r="H1047" s="15" t="s">
        <v>510</v>
      </c>
      <c r="I1047" s="15">
        <v>842</v>
      </c>
      <c r="J1047" s="15" t="s">
        <v>593</v>
      </c>
      <c r="K1047" s="15" t="s">
        <v>593</v>
      </c>
      <c r="L1047" s="15">
        <v>642</v>
      </c>
      <c r="M1047" s="15" t="s">
        <v>682</v>
      </c>
      <c r="N1047" s="15" t="s">
        <v>683</v>
      </c>
      <c r="O1047" s="15">
        <v>0</v>
      </c>
      <c r="P1047" s="15" t="s">
        <v>177</v>
      </c>
      <c r="Q1047" s="15" t="s">
        <v>514</v>
      </c>
      <c r="R1047" s="15" t="s">
        <v>515</v>
      </c>
      <c r="S1047" s="15" t="s">
        <v>516</v>
      </c>
      <c r="T1047" s="15">
        <v>0</v>
      </c>
      <c r="U1047" s="15" t="s">
        <v>517</v>
      </c>
      <c r="V1047" s="15">
        <v>2523</v>
      </c>
      <c r="W1047" s="15" t="s">
        <v>518</v>
      </c>
      <c r="X1047" s="15">
        <v>8</v>
      </c>
      <c r="Y1047" s="15" t="s">
        <v>519</v>
      </c>
      <c r="Z1047" s="15">
        <v>43000</v>
      </c>
      <c r="AA1047" s="15">
        <v>-1</v>
      </c>
      <c r="AB1047" s="15" t="s">
        <v>129</v>
      </c>
      <c r="AD1047" s="15">
        <v>43000</v>
      </c>
      <c r="AF1047" s="15">
        <v>10170</v>
      </c>
      <c r="AH1047" s="15">
        <v>10170</v>
      </c>
      <c r="AI1047" s="15">
        <v>0</v>
      </c>
    </row>
    <row r="1048" spans="1:35">
      <c r="A1048" s="15" t="s">
        <v>594</v>
      </c>
      <c r="B1048" s="15">
        <v>2013</v>
      </c>
      <c r="C1048" s="15">
        <v>2013</v>
      </c>
      <c r="D1048" s="15">
        <v>2013</v>
      </c>
      <c r="E1048" s="15">
        <v>4</v>
      </c>
      <c r="F1048" s="15">
        <v>0</v>
      </c>
      <c r="G1048" s="15">
        <v>0</v>
      </c>
      <c r="H1048" s="15" t="s">
        <v>510</v>
      </c>
      <c r="I1048" s="15">
        <v>842</v>
      </c>
      <c r="J1048" s="15" t="s">
        <v>593</v>
      </c>
      <c r="K1048" s="15" t="s">
        <v>593</v>
      </c>
      <c r="L1048" s="15">
        <v>226</v>
      </c>
      <c r="M1048" s="15" t="s">
        <v>634</v>
      </c>
      <c r="N1048" s="15" t="s">
        <v>635</v>
      </c>
      <c r="O1048" s="15">
        <v>0</v>
      </c>
      <c r="P1048" s="15" t="s">
        <v>177</v>
      </c>
      <c r="Q1048" s="15" t="s">
        <v>514</v>
      </c>
      <c r="R1048" s="15" t="s">
        <v>515</v>
      </c>
      <c r="S1048" s="15" t="s">
        <v>516</v>
      </c>
      <c r="T1048" s="15">
        <v>0</v>
      </c>
      <c r="U1048" s="15" t="s">
        <v>517</v>
      </c>
      <c r="V1048" s="15">
        <v>2523</v>
      </c>
      <c r="W1048" s="15" t="s">
        <v>518</v>
      </c>
      <c r="X1048" s="15">
        <v>8</v>
      </c>
      <c r="Y1048" s="15" t="s">
        <v>519</v>
      </c>
      <c r="Z1048" s="15">
        <v>5000</v>
      </c>
      <c r="AA1048" s="15">
        <v>-1</v>
      </c>
      <c r="AB1048" s="15" t="s">
        <v>129</v>
      </c>
      <c r="AD1048" s="15">
        <v>5000</v>
      </c>
      <c r="AF1048" s="15">
        <v>10530</v>
      </c>
      <c r="AH1048" s="15">
        <v>10530</v>
      </c>
      <c r="AI1048" s="15">
        <v>0</v>
      </c>
    </row>
    <row r="1049" spans="1:35">
      <c r="A1049" s="15" t="s">
        <v>594</v>
      </c>
      <c r="B1049" s="15">
        <v>2013</v>
      </c>
      <c r="C1049" s="15">
        <v>2013</v>
      </c>
      <c r="D1049" s="15">
        <v>2013</v>
      </c>
      <c r="E1049" s="15">
        <v>4</v>
      </c>
      <c r="F1049" s="15">
        <v>0</v>
      </c>
      <c r="G1049" s="15">
        <v>0</v>
      </c>
      <c r="H1049" s="15" t="s">
        <v>510</v>
      </c>
      <c r="I1049" s="15">
        <v>842</v>
      </c>
      <c r="J1049" s="15" t="s">
        <v>593</v>
      </c>
      <c r="K1049" s="15" t="s">
        <v>593</v>
      </c>
      <c r="L1049" s="15">
        <v>368</v>
      </c>
      <c r="M1049" s="15" t="s">
        <v>622</v>
      </c>
      <c r="N1049" s="15" t="s">
        <v>623</v>
      </c>
      <c r="O1049" s="15">
        <v>0</v>
      </c>
      <c r="P1049" s="15" t="s">
        <v>177</v>
      </c>
      <c r="Q1049" s="15" t="s">
        <v>514</v>
      </c>
      <c r="R1049" s="15" t="s">
        <v>515</v>
      </c>
      <c r="S1049" s="15" t="s">
        <v>516</v>
      </c>
      <c r="T1049" s="15">
        <v>0</v>
      </c>
      <c r="U1049" s="15" t="s">
        <v>517</v>
      </c>
      <c r="V1049" s="15">
        <v>2523</v>
      </c>
      <c r="W1049" s="15" t="s">
        <v>518</v>
      </c>
      <c r="X1049" s="15">
        <v>8</v>
      </c>
      <c r="Y1049" s="15" t="s">
        <v>519</v>
      </c>
      <c r="Z1049" s="15">
        <v>450000</v>
      </c>
      <c r="AA1049" s="15">
        <v>-1</v>
      </c>
      <c r="AB1049" s="15" t="s">
        <v>129</v>
      </c>
      <c r="AD1049" s="15">
        <v>450000</v>
      </c>
      <c r="AF1049" s="15">
        <v>123905</v>
      </c>
      <c r="AH1049" s="15">
        <v>123905</v>
      </c>
      <c r="AI1049" s="15">
        <v>0</v>
      </c>
    </row>
    <row r="1050" spans="1:35">
      <c r="A1050" s="15" t="s">
        <v>594</v>
      </c>
      <c r="B1050" s="15">
        <v>2013</v>
      </c>
      <c r="C1050" s="15">
        <v>2013</v>
      </c>
      <c r="D1050" s="15">
        <v>2013</v>
      </c>
      <c r="E1050" s="15">
        <v>4</v>
      </c>
      <c r="F1050" s="15">
        <v>0</v>
      </c>
      <c r="G1050" s="15">
        <v>0</v>
      </c>
      <c r="H1050" s="15" t="s">
        <v>510</v>
      </c>
      <c r="I1050" s="15">
        <v>842</v>
      </c>
      <c r="J1050" s="15" t="s">
        <v>593</v>
      </c>
      <c r="K1050" s="15" t="s">
        <v>593</v>
      </c>
      <c r="L1050" s="15">
        <v>308</v>
      </c>
      <c r="M1050" s="15" t="s">
        <v>819</v>
      </c>
      <c r="N1050" s="15" t="s">
        <v>820</v>
      </c>
      <c r="O1050" s="15">
        <v>0</v>
      </c>
      <c r="P1050" s="15" t="s">
        <v>177</v>
      </c>
      <c r="Q1050" s="15" t="s">
        <v>514</v>
      </c>
      <c r="R1050" s="15" t="s">
        <v>515</v>
      </c>
      <c r="S1050" s="15" t="s">
        <v>516</v>
      </c>
      <c r="T1050" s="15">
        <v>0</v>
      </c>
      <c r="U1050" s="15" t="s">
        <v>517</v>
      </c>
      <c r="V1050" s="15">
        <v>2523</v>
      </c>
      <c r="W1050" s="15" t="s">
        <v>518</v>
      </c>
      <c r="X1050" s="15">
        <v>8</v>
      </c>
      <c r="Y1050" s="15" t="s">
        <v>519</v>
      </c>
      <c r="Z1050" s="15">
        <v>262000</v>
      </c>
      <c r="AA1050" s="15">
        <v>-1</v>
      </c>
      <c r="AB1050" s="15" t="s">
        <v>129</v>
      </c>
      <c r="AD1050" s="15">
        <v>262000</v>
      </c>
      <c r="AF1050" s="15">
        <v>87486</v>
      </c>
      <c r="AH1050" s="15">
        <v>87486</v>
      </c>
      <c r="AI1050" s="15">
        <v>0</v>
      </c>
    </row>
    <row r="1051" spans="1:35">
      <c r="A1051" s="15" t="s">
        <v>594</v>
      </c>
      <c r="B1051" s="15">
        <v>2013</v>
      </c>
      <c r="C1051" s="15">
        <v>2013</v>
      </c>
      <c r="D1051" s="15">
        <v>2013</v>
      </c>
      <c r="E1051" s="15">
        <v>4</v>
      </c>
      <c r="F1051" s="15">
        <v>0</v>
      </c>
      <c r="G1051" s="15">
        <v>0</v>
      </c>
      <c r="H1051" s="15" t="s">
        <v>510</v>
      </c>
      <c r="I1051" s="15">
        <v>842</v>
      </c>
      <c r="J1051" s="15" t="s">
        <v>593</v>
      </c>
      <c r="K1051" s="15" t="s">
        <v>593</v>
      </c>
      <c r="L1051" s="15">
        <v>504</v>
      </c>
      <c r="M1051" s="15" t="s">
        <v>686</v>
      </c>
      <c r="N1051" s="15" t="s">
        <v>687</v>
      </c>
      <c r="O1051" s="15">
        <v>0</v>
      </c>
      <c r="P1051" s="15" t="s">
        <v>177</v>
      </c>
      <c r="Q1051" s="15" t="s">
        <v>514</v>
      </c>
      <c r="R1051" s="15" t="s">
        <v>515</v>
      </c>
      <c r="S1051" s="15" t="s">
        <v>516</v>
      </c>
      <c r="T1051" s="15">
        <v>0</v>
      </c>
      <c r="U1051" s="15" t="s">
        <v>517</v>
      </c>
      <c r="V1051" s="15">
        <v>2523</v>
      </c>
      <c r="W1051" s="15" t="s">
        <v>518</v>
      </c>
      <c r="X1051" s="15">
        <v>8</v>
      </c>
      <c r="Y1051" s="15" t="s">
        <v>519</v>
      </c>
      <c r="Z1051" s="15">
        <v>39000</v>
      </c>
      <c r="AA1051" s="15">
        <v>-1</v>
      </c>
      <c r="AB1051" s="15" t="s">
        <v>129</v>
      </c>
      <c r="AD1051" s="15">
        <v>39000</v>
      </c>
      <c r="AF1051" s="15">
        <v>19245</v>
      </c>
      <c r="AH1051" s="15">
        <v>19245</v>
      </c>
      <c r="AI1051" s="15">
        <v>0</v>
      </c>
    </row>
    <row r="1052" spans="1:35">
      <c r="A1052" s="15" t="s">
        <v>594</v>
      </c>
      <c r="B1052" s="15">
        <v>2013</v>
      </c>
      <c r="C1052" s="15">
        <v>2013</v>
      </c>
      <c r="D1052" s="15">
        <v>2013</v>
      </c>
      <c r="E1052" s="15">
        <v>4</v>
      </c>
      <c r="F1052" s="15">
        <v>0</v>
      </c>
      <c r="G1052" s="15">
        <v>0</v>
      </c>
      <c r="H1052" s="15" t="s">
        <v>510</v>
      </c>
      <c r="I1052" s="15">
        <v>842</v>
      </c>
      <c r="J1052" s="15" t="s">
        <v>593</v>
      </c>
      <c r="K1052" s="15" t="s">
        <v>593</v>
      </c>
      <c r="L1052" s="15">
        <v>670</v>
      </c>
      <c r="M1052" s="15" t="s">
        <v>817</v>
      </c>
      <c r="N1052" s="15" t="s">
        <v>818</v>
      </c>
      <c r="O1052" s="15">
        <v>0</v>
      </c>
      <c r="P1052" s="15" t="s">
        <v>177</v>
      </c>
      <c r="Q1052" s="15" t="s">
        <v>514</v>
      </c>
      <c r="R1052" s="15" t="s">
        <v>515</v>
      </c>
      <c r="S1052" s="15" t="s">
        <v>516</v>
      </c>
      <c r="T1052" s="15">
        <v>0</v>
      </c>
      <c r="U1052" s="15" t="s">
        <v>517</v>
      </c>
      <c r="V1052" s="15">
        <v>2523</v>
      </c>
      <c r="W1052" s="15" t="s">
        <v>518</v>
      </c>
      <c r="X1052" s="15">
        <v>8</v>
      </c>
      <c r="Y1052" s="15" t="s">
        <v>519</v>
      </c>
      <c r="Z1052" s="15">
        <v>116000</v>
      </c>
      <c r="AA1052" s="15">
        <v>-1</v>
      </c>
      <c r="AB1052" s="15" t="s">
        <v>129</v>
      </c>
      <c r="AD1052" s="15">
        <v>116000</v>
      </c>
      <c r="AF1052" s="15">
        <v>35114</v>
      </c>
      <c r="AH1052" s="15">
        <v>35114</v>
      </c>
      <c r="AI1052" s="15">
        <v>0</v>
      </c>
    </row>
    <row r="1053" spans="1:35">
      <c r="A1053" s="15" t="s">
        <v>594</v>
      </c>
      <c r="B1053" s="15">
        <v>2013</v>
      </c>
      <c r="C1053" s="15">
        <v>2013</v>
      </c>
      <c r="D1053" s="15">
        <v>2013</v>
      </c>
      <c r="E1053" s="15">
        <v>4</v>
      </c>
      <c r="F1053" s="15">
        <v>0</v>
      </c>
      <c r="G1053" s="15">
        <v>0</v>
      </c>
      <c r="H1053" s="15" t="s">
        <v>510</v>
      </c>
      <c r="I1053" s="15">
        <v>842</v>
      </c>
      <c r="J1053" s="15" t="s">
        <v>593</v>
      </c>
      <c r="K1053" s="15" t="s">
        <v>593</v>
      </c>
      <c r="L1053" s="15">
        <v>428</v>
      </c>
      <c r="M1053" s="15" t="s">
        <v>735</v>
      </c>
      <c r="N1053" s="15" t="s">
        <v>736</v>
      </c>
      <c r="O1053" s="15">
        <v>0</v>
      </c>
      <c r="P1053" s="15" t="s">
        <v>177</v>
      </c>
      <c r="Q1053" s="15" t="s">
        <v>514</v>
      </c>
      <c r="R1053" s="15" t="s">
        <v>515</v>
      </c>
      <c r="S1053" s="15" t="s">
        <v>516</v>
      </c>
      <c r="T1053" s="15">
        <v>0</v>
      </c>
      <c r="U1053" s="15" t="s">
        <v>517</v>
      </c>
      <c r="V1053" s="15">
        <v>2523</v>
      </c>
      <c r="W1053" s="15" t="s">
        <v>518</v>
      </c>
      <c r="X1053" s="15">
        <v>8</v>
      </c>
      <c r="Y1053" s="15" t="s">
        <v>519</v>
      </c>
      <c r="Z1053" s="15">
        <v>56000</v>
      </c>
      <c r="AA1053" s="15">
        <v>-1</v>
      </c>
      <c r="AB1053" s="15" t="s">
        <v>129</v>
      </c>
      <c r="AD1053" s="15">
        <v>56000</v>
      </c>
      <c r="AF1053" s="15">
        <v>38565</v>
      </c>
      <c r="AH1053" s="15">
        <v>38565</v>
      </c>
      <c r="AI1053" s="15">
        <v>0</v>
      </c>
    </row>
    <row r="1054" spans="1:35">
      <c r="A1054" s="15" t="s">
        <v>594</v>
      </c>
      <c r="B1054" s="15">
        <v>2013</v>
      </c>
      <c r="C1054" s="15">
        <v>2013</v>
      </c>
      <c r="D1054" s="15">
        <v>2013</v>
      </c>
      <c r="E1054" s="15">
        <v>4</v>
      </c>
      <c r="F1054" s="15">
        <v>0</v>
      </c>
      <c r="G1054" s="15">
        <v>0</v>
      </c>
      <c r="H1054" s="15" t="s">
        <v>510</v>
      </c>
      <c r="I1054" s="15">
        <v>842</v>
      </c>
      <c r="J1054" s="15" t="s">
        <v>593</v>
      </c>
      <c r="K1054" s="15" t="s">
        <v>593</v>
      </c>
      <c r="L1054" s="15">
        <v>258</v>
      </c>
      <c r="M1054" s="15" t="s">
        <v>536</v>
      </c>
      <c r="N1054" s="15" t="s">
        <v>537</v>
      </c>
      <c r="O1054" s="15">
        <v>0</v>
      </c>
      <c r="P1054" s="15" t="s">
        <v>177</v>
      </c>
      <c r="Q1054" s="15" t="s">
        <v>514</v>
      </c>
      <c r="R1054" s="15" t="s">
        <v>515</v>
      </c>
      <c r="S1054" s="15" t="s">
        <v>516</v>
      </c>
      <c r="T1054" s="15">
        <v>0</v>
      </c>
      <c r="U1054" s="15" t="s">
        <v>517</v>
      </c>
      <c r="V1054" s="15">
        <v>2523</v>
      </c>
      <c r="W1054" s="15" t="s">
        <v>518</v>
      </c>
      <c r="X1054" s="15">
        <v>8</v>
      </c>
      <c r="Y1054" s="15" t="s">
        <v>519</v>
      </c>
      <c r="Z1054" s="15">
        <v>4000</v>
      </c>
      <c r="AA1054" s="15">
        <v>-1</v>
      </c>
      <c r="AB1054" s="15" t="s">
        <v>129</v>
      </c>
      <c r="AD1054" s="15">
        <v>4000</v>
      </c>
      <c r="AF1054" s="15">
        <v>5580</v>
      </c>
      <c r="AH1054" s="15">
        <v>5580</v>
      </c>
      <c r="AI1054" s="15">
        <v>0</v>
      </c>
    </row>
    <row r="1055" spans="1:35">
      <c r="A1055" s="15" t="s">
        <v>594</v>
      </c>
      <c r="B1055" s="15">
        <v>2013</v>
      </c>
      <c r="C1055" s="15">
        <v>2013</v>
      </c>
      <c r="D1055" s="15">
        <v>2013</v>
      </c>
      <c r="E1055" s="15">
        <v>4</v>
      </c>
      <c r="F1055" s="15">
        <v>0</v>
      </c>
      <c r="G1055" s="15">
        <v>0</v>
      </c>
      <c r="H1055" s="15" t="s">
        <v>510</v>
      </c>
      <c r="I1055" s="15">
        <v>842</v>
      </c>
      <c r="J1055" s="15" t="s">
        <v>593</v>
      </c>
      <c r="K1055" s="15" t="s">
        <v>593</v>
      </c>
      <c r="L1055" s="15">
        <v>212</v>
      </c>
      <c r="M1055" s="15" t="s">
        <v>815</v>
      </c>
      <c r="N1055" s="15" t="s">
        <v>816</v>
      </c>
      <c r="O1055" s="15">
        <v>0</v>
      </c>
      <c r="P1055" s="15" t="s">
        <v>177</v>
      </c>
      <c r="Q1055" s="15" t="s">
        <v>514</v>
      </c>
      <c r="R1055" s="15" t="s">
        <v>515</v>
      </c>
      <c r="S1055" s="15" t="s">
        <v>516</v>
      </c>
      <c r="T1055" s="15">
        <v>0</v>
      </c>
      <c r="U1055" s="15" t="s">
        <v>517</v>
      </c>
      <c r="V1055" s="15">
        <v>2523</v>
      </c>
      <c r="W1055" s="15" t="s">
        <v>518</v>
      </c>
      <c r="X1055" s="15">
        <v>8</v>
      </c>
      <c r="Y1055" s="15" t="s">
        <v>519</v>
      </c>
      <c r="Z1055" s="15">
        <v>522000</v>
      </c>
      <c r="AA1055" s="15">
        <v>-1</v>
      </c>
      <c r="AB1055" s="15" t="s">
        <v>129</v>
      </c>
      <c r="AD1055" s="15">
        <v>522000</v>
      </c>
      <c r="AF1055" s="15">
        <v>197484</v>
      </c>
      <c r="AH1055" s="15">
        <v>197484</v>
      </c>
      <c r="AI1055" s="15">
        <v>0</v>
      </c>
    </row>
    <row r="1056" spans="1:35">
      <c r="A1056" s="15" t="s">
        <v>594</v>
      </c>
      <c r="B1056" s="15">
        <v>2013</v>
      </c>
      <c r="C1056" s="15">
        <v>2013</v>
      </c>
      <c r="D1056" s="15">
        <v>2013</v>
      </c>
      <c r="E1056" s="15">
        <v>4</v>
      </c>
      <c r="F1056" s="15">
        <v>0</v>
      </c>
      <c r="G1056" s="15">
        <v>0</v>
      </c>
      <c r="H1056" s="15" t="s">
        <v>510</v>
      </c>
      <c r="I1056" s="15">
        <v>842</v>
      </c>
      <c r="J1056" s="15" t="s">
        <v>593</v>
      </c>
      <c r="K1056" s="15" t="s">
        <v>593</v>
      </c>
      <c r="L1056" s="15">
        <v>12</v>
      </c>
      <c r="M1056" s="15" t="s">
        <v>666</v>
      </c>
      <c r="N1056" s="15" t="s">
        <v>667</v>
      </c>
      <c r="O1056" s="15">
        <v>0</v>
      </c>
      <c r="P1056" s="15" t="s">
        <v>177</v>
      </c>
      <c r="Q1056" s="15" t="s">
        <v>514</v>
      </c>
      <c r="R1056" s="15" t="s">
        <v>515</v>
      </c>
      <c r="S1056" s="15" t="s">
        <v>516</v>
      </c>
      <c r="T1056" s="15">
        <v>0</v>
      </c>
      <c r="U1056" s="15" t="s">
        <v>517</v>
      </c>
      <c r="V1056" s="15">
        <v>2523</v>
      </c>
      <c r="W1056" s="15" t="s">
        <v>518</v>
      </c>
      <c r="X1056" s="15">
        <v>8</v>
      </c>
      <c r="Y1056" s="15" t="s">
        <v>519</v>
      </c>
      <c r="Z1056" s="15">
        <v>36000</v>
      </c>
      <c r="AA1056" s="15">
        <v>-1</v>
      </c>
      <c r="AB1056" s="15" t="s">
        <v>129</v>
      </c>
      <c r="AD1056" s="15">
        <v>36000</v>
      </c>
      <c r="AF1056" s="15">
        <v>5000</v>
      </c>
      <c r="AH1056" s="15">
        <v>5000</v>
      </c>
      <c r="AI1056" s="15">
        <v>0</v>
      </c>
    </row>
    <row r="1057" spans="1:35">
      <c r="A1057" s="15" t="s">
        <v>594</v>
      </c>
      <c r="B1057" s="15">
        <v>2013</v>
      </c>
      <c r="C1057" s="15">
        <v>2013</v>
      </c>
      <c r="D1057" s="15">
        <v>2013</v>
      </c>
      <c r="E1057" s="15">
        <v>4</v>
      </c>
      <c r="F1057" s="15">
        <v>0</v>
      </c>
      <c r="G1057" s="15">
        <v>0</v>
      </c>
      <c r="H1057" s="15" t="s">
        <v>510</v>
      </c>
      <c r="I1057" s="15">
        <v>842</v>
      </c>
      <c r="J1057" s="15" t="s">
        <v>593</v>
      </c>
      <c r="K1057" s="15" t="s">
        <v>593</v>
      </c>
      <c r="L1057" s="15">
        <v>660</v>
      </c>
      <c r="M1057" s="15" t="s">
        <v>821</v>
      </c>
      <c r="N1057" s="15" t="s">
        <v>822</v>
      </c>
      <c r="O1057" s="15">
        <v>0</v>
      </c>
      <c r="P1057" s="15" t="s">
        <v>177</v>
      </c>
      <c r="Q1057" s="15" t="s">
        <v>514</v>
      </c>
      <c r="R1057" s="15" t="s">
        <v>515</v>
      </c>
      <c r="S1057" s="15" t="s">
        <v>516</v>
      </c>
      <c r="T1057" s="15">
        <v>0</v>
      </c>
      <c r="U1057" s="15" t="s">
        <v>517</v>
      </c>
      <c r="V1057" s="15">
        <v>2523</v>
      </c>
      <c r="W1057" s="15" t="s">
        <v>518</v>
      </c>
      <c r="X1057" s="15">
        <v>8</v>
      </c>
      <c r="Y1057" s="15" t="s">
        <v>519</v>
      </c>
      <c r="Z1057" s="15">
        <v>145000</v>
      </c>
      <c r="AA1057" s="15">
        <v>-1</v>
      </c>
      <c r="AB1057" s="15" t="s">
        <v>129</v>
      </c>
      <c r="AD1057" s="15">
        <v>145000</v>
      </c>
      <c r="AF1057" s="15">
        <v>10744</v>
      </c>
      <c r="AH1057" s="15">
        <v>10744</v>
      </c>
      <c r="AI1057" s="15">
        <v>0</v>
      </c>
    </row>
    <row r="1058" spans="1:35">
      <c r="A1058" s="15" t="s">
        <v>594</v>
      </c>
      <c r="B1058" s="15">
        <v>2013</v>
      </c>
      <c r="C1058" s="15">
        <v>2013</v>
      </c>
      <c r="D1058" s="15">
        <v>2013</v>
      </c>
      <c r="E1058" s="15">
        <v>4</v>
      </c>
      <c r="F1058" s="15">
        <v>0</v>
      </c>
      <c r="G1058" s="15">
        <v>0</v>
      </c>
      <c r="H1058" s="15" t="s">
        <v>510</v>
      </c>
      <c r="I1058" s="15">
        <v>842</v>
      </c>
      <c r="J1058" s="15" t="s">
        <v>593</v>
      </c>
      <c r="K1058" s="15" t="s">
        <v>593</v>
      </c>
      <c r="L1058" s="15">
        <v>178</v>
      </c>
      <c r="M1058" s="15" t="s">
        <v>512</v>
      </c>
      <c r="N1058" s="15" t="s">
        <v>513</v>
      </c>
      <c r="O1058" s="15">
        <v>0</v>
      </c>
      <c r="P1058" s="15" t="s">
        <v>177</v>
      </c>
      <c r="Q1058" s="15" t="s">
        <v>514</v>
      </c>
      <c r="R1058" s="15" t="s">
        <v>515</v>
      </c>
      <c r="S1058" s="15" t="s">
        <v>516</v>
      </c>
      <c r="T1058" s="15">
        <v>0</v>
      </c>
      <c r="U1058" s="15" t="s">
        <v>517</v>
      </c>
      <c r="V1058" s="15">
        <v>2523</v>
      </c>
      <c r="W1058" s="15" t="s">
        <v>518</v>
      </c>
      <c r="X1058" s="15">
        <v>8</v>
      </c>
      <c r="Y1058" s="15" t="s">
        <v>519</v>
      </c>
      <c r="Z1058" s="15">
        <v>36000</v>
      </c>
      <c r="AA1058" s="15">
        <v>-1</v>
      </c>
      <c r="AB1058" s="15" t="s">
        <v>129</v>
      </c>
      <c r="AD1058" s="15">
        <v>36000</v>
      </c>
      <c r="AF1058" s="15">
        <v>15577</v>
      </c>
      <c r="AH1058" s="15">
        <v>15577</v>
      </c>
      <c r="AI1058" s="15">
        <v>0</v>
      </c>
    </row>
    <row r="1059" spans="1:35">
      <c r="A1059" s="15" t="s">
        <v>594</v>
      </c>
      <c r="B1059" s="15">
        <v>2013</v>
      </c>
      <c r="C1059" s="15">
        <v>2013</v>
      </c>
      <c r="D1059" s="15">
        <v>2013</v>
      </c>
      <c r="E1059" s="15">
        <v>4</v>
      </c>
      <c r="F1059" s="15">
        <v>0</v>
      </c>
      <c r="G1059" s="15">
        <v>0</v>
      </c>
      <c r="H1059" s="15" t="s">
        <v>510</v>
      </c>
      <c r="I1059" s="15">
        <v>842</v>
      </c>
      <c r="J1059" s="15" t="s">
        <v>593</v>
      </c>
      <c r="K1059" s="15" t="s">
        <v>593</v>
      </c>
      <c r="L1059" s="15">
        <v>266</v>
      </c>
      <c r="M1059" s="15" t="s">
        <v>664</v>
      </c>
      <c r="N1059" s="15" t="s">
        <v>665</v>
      </c>
      <c r="O1059" s="15">
        <v>0</v>
      </c>
      <c r="P1059" s="15" t="s">
        <v>177</v>
      </c>
      <c r="Q1059" s="15" t="s">
        <v>514</v>
      </c>
      <c r="R1059" s="15" t="s">
        <v>515</v>
      </c>
      <c r="S1059" s="15" t="s">
        <v>516</v>
      </c>
      <c r="T1059" s="15">
        <v>0</v>
      </c>
      <c r="U1059" s="15" t="s">
        <v>517</v>
      </c>
      <c r="V1059" s="15">
        <v>2523</v>
      </c>
      <c r="W1059" s="15" t="s">
        <v>518</v>
      </c>
      <c r="X1059" s="15">
        <v>8</v>
      </c>
      <c r="Y1059" s="15" t="s">
        <v>519</v>
      </c>
      <c r="Z1059" s="15">
        <v>16000</v>
      </c>
      <c r="AA1059" s="15">
        <v>-1</v>
      </c>
      <c r="AB1059" s="15" t="s">
        <v>129</v>
      </c>
      <c r="AD1059" s="15">
        <v>16000</v>
      </c>
      <c r="AF1059" s="15">
        <v>7215</v>
      </c>
      <c r="AH1059" s="15">
        <v>7215</v>
      </c>
      <c r="AI1059" s="15">
        <v>0</v>
      </c>
    </row>
    <row r="1060" spans="1:35">
      <c r="A1060" s="15" t="s">
        <v>594</v>
      </c>
      <c r="B1060" s="15">
        <v>2013</v>
      </c>
      <c r="C1060" s="15">
        <v>2013</v>
      </c>
      <c r="D1060" s="15">
        <v>2013</v>
      </c>
      <c r="E1060" s="15">
        <v>4</v>
      </c>
      <c r="F1060" s="15">
        <v>0</v>
      </c>
      <c r="G1060" s="15">
        <v>0</v>
      </c>
      <c r="H1060" s="15" t="s">
        <v>510</v>
      </c>
      <c r="I1060" s="15">
        <v>842</v>
      </c>
      <c r="J1060" s="15" t="s">
        <v>593</v>
      </c>
      <c r="K1060" s="15" t="s">
        <v>593</v>
      </c>
      <c r="L1060" s="15">
        <v>686</v>
      </c>
      <c r="M1060" s="15" t="s">
        <v>560</v>
      </c>
      <c r="N1060" s="15" t="s">
        <v>561</v>
      </c>
      <c r="O1060" s="15">
        <v>0</v>
      </c>
      <c r="P1060" s="15" t="s">
        <v>177</v>
      </c>
      <c r="Q1060" s="15" t="s">
        <v>514</v>
      </c>
      <c r="R1060" s="15" t="s">
        <v>515</v>
      </c>
      <c r="S1060" s="15" t="s">
        <v>516</v>
      </c>
      <c r="T1060" s="15">
        <v>0</v>
      </c>
      <c r="U1060" s="15" t="s">
        <v>517</v>
      </c>
      <c r="V1060" s="15">
        <v>2523</v>
      </c>
      <c r="W1060" s="15" t="s">
        <v>518</v>
      </c>
      <c r="X1060" s="15">
        <v>8</v>
      </c>
      <c r="Y1060" s="15" t="s">
        <v>519</v>
      </c>
      <c r="Z1060" s="15">
        <v>17000</v>
      </c>
      <c r="AA1060" s="15">
        <v>-1</v>
      </c>
      <c r="AB1060" s="15" t="s">
        <v>129</v>
      </c>
      <c r="AD1060" s="15">
        <v>17000</v>
      </c>
      <c r="AF1060" s="15">
        <v>5636</v>
      </c>
      <c r="AH1060" s="15">
        <v>5636</v>
      </c>
      <c r="AI1060" s="15">
        <v>0</v>
      </c>
    </row>
    <row r="1061" spans="1:35">
      <c r="A1061" s="15" t="s">
        <v>594</v>
      </c>
      <c r="B1061" s="15">
        <v>2013</v>
      </c>
      <c r="C1061" s="15">
        <v>2013</v>
      </c>
      <c r="D1061" s="15">
        <v>2013</v>
      </c>
      <c r="E1061" s="15">
        <v>4</v>
      </c>
      <c r="F1061" s="15">
        <v>0</v>
      </c>
      <c r="G1061" s="15">
        <v>0</v>
      </c>
      <c r="H1061" s="15" t="s">
        <v>510</v>
      </c>
      <c r="I1061" s="15">
        <v>842</v>
      </c>
      <c r="J1061" s="15" t="s">
        <v>593</v>
      </c>
      <c r="K1061" s="15" t="s">
        <v>593</v>
      </c>
      <c r="L1061" s="15">
        <v>430</v>
      </c>
      <c r="M1061" s="15" t="s">
        <v>827</v>
      </c>
      <c r="N1061" s="15" t="s">
        <v>828</v>
      </c>
      <c r="O1061" s="15">
        <v>0</v>
      </c>
      <c r="P1061" s="15" t="s">
        <v>177</v>
      </c>
      <c r="Q1061" s="15" t="s">
        <v>514</v>
      </c>
      <c r="R1061" s="15" t="s">
        <v>515</v>
      </c>
      <c r="S1061" s="15" t="s">
        <v>516</v>
      </c>
      <c r="T1061" s="15">
        <v>0</v>
      </c>
      <c r="U1061" s="15" t="s">
        <v>517</v>
      </c>
      <c r="V1061" s="15">
        <v>2523</v>
      </c>
      <c r="W1061" s="15" t="s">
        <v>518</v>
      </c>
      <c r="X1061" s="15">
        <v>8</v>
      </c>
      <c r="Y1061" s="15" t="s">
        <v>519</v>
      </c>
      <c r="Z1061" s="15">
        <v>100000</v>
      </c>
      <c r="AA1061" s="15">
        <v>-1</v>
      </c>
      <c r="AB1061" s="15" t="s">
        <v>129</v>
      </c>
      <c r="AD1061" s="15">
        <v>100000</v>
      </c>
      <c r="AF1061" s="15">
        <v>20000</v>
      </c>
      <c r="AH1061" s="15">
        <v>20000</v>
      </c>
      <c r="AI1061" s="15">
        <v>0</v>
      </c>
    </row>
    <row r="1062" spans="1:35">
      <c r="A1062" s="15" t="s">
        <v>594</v>
      </c>
      <c r="B1062" s="15">
        <v>2013</v>
      </c>
      <c r="C1062" s="15">
        <v>2013</v>
      </c>
      <c r="D1062" s="15">
        <v>2013</v>
      </c>
      <c r="E1062" s="15">
        <v>4</v>
      </c>
      <c r="F1062" s="15">
        <v>0</v>
      </c>
      <c r="G1062" s="15">
        <v>0</v>
      </c>
      <c r="H1062" s="15" t="s">
        <v>510</v>
      </c>
      <c r="I1062" s="15">
        <v>842</v>
      </c>
      <c r="J1062" s="15" t="s">
        <v>593</v>
      </c>
      <c r="K1062" s="15" t="s">
        <v>593</v>
      </c>
      <c r="L1062" s="15">
        <v>894</v>
      </c>
      <c r="M1062" s="15" t="s">
        <v>839</v>
      </c>
      <c r="N1062" s="15" t="s">
        <v>840</v>
      </c>
      <c r="O1062" s="15">
        <v>0</v>
      </c>
      <c r="P1062" s="15" t="s">
        <v>177</v>
      </c>
      <c r="Q1062" s="15" t="s">
        <v>514</v>
      </c>
      <c r="R1062" s="15" t="s">
        <v>515</v>
      </c>
      <c r="S1062" s="15" t="s">
        <v>516</v>
      </c>
      <c r="T1062" s="15">
        <v>0</v>
      </c>
      <c r="U1062" s="15" t="s">
        <v>517</v>
      </c>
      <c r="V1062" s="15">
        <v>2523</v>
      </c>
      <c r="W1062" s="15" t="s">
        <v>518</v>
      </c>
      <c r="X1062" s="15">
        <v>8</v>
      </c>
      <c r="Y1062" s="15" t="s">
        <v>519</v>
      </c>
      <c r="Z1062" s="15">
        <v>52000</v>
      </c>
      <c r="AA1062" s="15">
        <v>-1</v>
      </c>
      <c r="AB1062" s="15" t="s">
        <v>129</v>
      </c>
      <c r="AD1062" s="15">
        <v>52000</v>
      </c>
      <c r="AF1062" s="15">
        <v>21118</v>
      </c>
      <c r="AH1062" s="15">
        <v>21118</v>
      </c>
      <c r="AI1062" s="15">
        <v>0</v>
      </c>
    </row>
    <row r="1063" spans="1:35">
      <c r="A1063" s="15" t="s">
        <v>594</v>
      </c>
      <c r="B1063" s="15">
        <v>2013</v>
      </c>
      <c r="C1063" s="15">
        <v>2013</v>
      </c>
      <c r="D1063" s="15">
        <v>2013</v>
      </c>
      <c r="E1063" s="15">
        <v>4</v>
      </c>
      <c r="F1063" s="15">
        <v>0</v>
      </c>
      <c r="G1063" s="15">
        <v>0</v>
      </c>
      <c r="H1063" s="15" t="s">
        <v>510</v>
      </c>
      <c r="I1063" s="15">
        <v>842</v>
      </c>
      <c r="J1063" s="15" t="s">
        <v>593</v>
      </c>
      <c r="K1063" s="15" t="s">
        <v>593</v>
      </c>
      <c r="L1063" s="15">
        <v>462</v>
      </c>
      <c r="M1063" s="15" t="s">
        <v>850</v>
      </c>
      <c r="N1063" s="15" t="s">
        <v>851</v>
      </c>
      <c r="O1063" s="15">
        <v>0</v>
      </c>
      <c r="P1063" s="15" t="s">
        <v>177</v>
      </c>
      <c r="Q1063" s="15" t="s">
        <v>514</v>
      </c>
      <c r="R1063" s="15" t="s">
        <v>515</v>
      </c>
      <c r="S1063" s="15" t="s">
        <v>516</v>
      </c>
      <c r="T1063" s="15">
        <v>0</v>
      </c>
      <c r="U1063" s="15" t="s">
        <v>517</v>
      </c>
      <c r="V1063" s="15">
        <v>2523</v>
      </c>
      <c r="W1063" s="15" t="s">
        <v>518</v>
      </c>
      <c r="X1063" s="15">
        <v>8</v>
      </c>
      <c r="Y1063" s="15" t="s">
        <v>519</v>
      </c>
      <c r="Z1063" s="15">
        <v>63000</v>
      </c>
      <c r="AA1063" s="15">
        <v>-1</v>
      </c>
      <c r="AB1063" s="15" t="s">
        <v>129</v>
      </c>
      <c r="AD1063" s="15">
        <v>63000</v>
      </c>
      <c r="AF1063" s="15">
        <v>28545</v>
      </c>
      <c r="AH1063" s="15">
        <v>28545</v>
      </c>
      <c r="AI1063" s="15">
        <v>0</v>
      </c>
    </row>
    <row r="1064" spans="1:35">
      <c r="A1064" s="15" t="s">
        <v>594</v>
      </c>
      <c r="B1064" s="15">
        <v>2013</v>
      </c>
      <c r="C1064" s="15">
        <v>2013</v>
      </c>
      <c r="D1064" s="15">
        <v>2013</v>
      </c>
      <c r="E1064" s="15">
        <v>4</v>
      </c>
      <c r="F1064" s="15">
        <v>0</v>
      </c>
      <c r="G1064" s="15">
        <v>0</v>
      </c>
      <c r="H1064" s="15" t="s">
        <v>510</v>
      </c>
      <c r="I1064" s="15">
        <v>842</v>
      </c>
      <c r="J1064" s="15" t="s">
        <v>593</v>
      </c>
      <c r="K1064" s="15" t="s">
        <v>593</v>
      </c>
      <c r="L1064" s="15">
        <v>296</v>
      </c>
      <c r="M1064" s="15" t="s">
        <v>528</v>
      </c>
      <c r="N1064" s="15" t="s">
        <v>529</v>
      </c>
      <c r="O1064" s="15">
        <v>0</v>
      </c>
      <c r="P1064" s="15" t="s">
        <v>177</v>
      </c>
      <c r="Q1064" s="15" t="s">
        <v>514</v>
      </c>
      <c r="R1064" s="15" t="s">
        <v>515</v>
      </c>
      <c r="S1064" s="15" t="s">
        <v>516</v>
      </c>
      <c r="T1064" s="15">
        <v>0</v>
      </c>
      <c r="U1064" s="15" t="s">
        <v>517</v>
      </c>
      <c r="V1064" s="15">
        <v>2523</v>
      </c>
      <c r="W1064" s="15" t="s">
        <v>518</v>
      </c>
      <c r="X1064" s="15">
        <v>8</v>
      </c>
      <c r="Y1064" s="15" t="s">
        <v>519</v>
      </c>
      <c r="Z1064" s="15">
        <v>32000</v>
      </c>
      <c r="AA1064" s="15">
        <v>-1</v>
      </c>
      <c r="AB1064" s="15" t="s">
        <v>129</v>
      </c>
      <c r="AD1064" s="15">
        <v>32000</v>
      </c>
      <c r="AF1064" s="15">
        <v>20538</v>
      </c>
      <c r="AH1064" s="15">
        <v>20538</v>
      </c>
      <c r="AI1064" s="15">
        <v>0</v>
      </c>
    </row>
    <row r="1065" spans="1:35">
      <c r="A1065" s="15" t="s">
        <v>594</v>
      </c>
      <c r="B1065" s="15">
        <v>2013</v>
      </c>
      <c r="C1065" s="15">
        <v>2013</v>
      </c>
      <c r="D1065" s="15">
        <v>2013</v>
      </c>
      <c r="E1065" s="15">
        <v>4</v>
      </c>
      <c r="F1065" s="15">
        <v>0</v>
      </c>
      <c r="G1065" s="15">
        <v>0</v>
      </c>
      <c r="H1065" s="15" t="s">
        <v>510</v>
      </c>
      <c r="I1065" s="15">
        <v>842</v>
      </c>
      <c r="J1065" s="15" t="s">
        <v>593</v>
      </c>
      <c r="K1065" s="15" t="s">
        <v>593</v>
      </c>
      <c r="L1065" s="15">
        <v>498</v>
      </c>
      <c r="M1065" s="15" t="s">
        <v>674</v>
      </c>
      <c r="N1065" s="15" t="s">
        <v>675</v>
      </c>
      <c r="O1065" s="15">
        <v>0</v>
      </c>
      <c r="P1065" s="15" t="s">
        <v>177</v>
      </c>
      <c r="Q1065" s="15" t="s">
        <v>514</v>
      </c>
      <c r="R1065" s="15" t="s">
        <v>515</v>
      </c>
      <c r="S1065" s="15" t="s">
        <v>516</v>
      </c>
      <c r="T1065" s="15">
        <v>0</v>
      </c>
      <c r="U1065" s="15" t="s">
        <v>517</v>
      </c>
      <c r="V1065" s="15">
        <v>2523</v>
      </c>
      <c r="W1065" s="15" t="s">
        <v>518</v>
      </c>
      <c r="X1065" s="15">
        <v>8</v>
      </c>
      <c r="Y1065" s="15" t="s">
        <v>519</v>
      </c>
      <c r="Z1065" s="15">
        <v>19000</v>
      </c>
      <c r="AA1065" s="15">
        <v>-1</v>
      </c>
      <c r="AB1065" s="15" t="s">
        <v>129</v>
      </c>
      <c r="AD1065" s="15">
        <v>19000</v>
      </c>
      <c r="AF1065" s="15">
        <v>10902</v>
      </c>
      <c r="AH1065" s="15">
        <v>10902</v>
      </c>
      <c r="AI1065" s="15">
        <v>0</v>
      </c>
    </row>
    <row r="1066" spans="1:35">
      <c r="A1066" s="15" t="s">
        <v>594</v>
      </c>
      <c r="B1066" s="15">
        <v>2013</v>
      </c>
      <c r="C1066" s="15">
        <v>2013</v>
      </c>
      <c r="D1066" s="15">
        <v>2013</v>
      </c>
      <c r="E1066" s="15">
        <v>4</v>
      </c>
      <c r="F1066" s="15">
        <v>0</v>
      </c>
      <c r="G1066" s="15">
        <v>0</v>
      </c>
      <c r="H1066" s="15" t="s">
        <v>510</v>
      </c>
      <c r="I1066" s="15">
        <v>842</v>
      </c>
      <c r="J1066" s="15" t="s">
        <v>593</v>
      </c>
      <c r="K1066" s="15" t="s">
        <v>593</v>
      </c>
      <c r="L1066" s="15">
        <v>586</v>
      </c>
      <c r="M1066" s="15" t="s">
        <v>781</v>
      </c>
      <c r="N1066" s="15" t="s">
        <v>782</v>
      </c>
      <c r="O1066" s="15">
        <v>0</v>
      </c>
      <c r="P1066" s="15" t="s">
        <v>177</v>
      </c>
      <c r="Q1066" s="15" t="s">
        <v>514</v>
      </c>
      <c r="R1066" s="15" t="s">
        <v>515</v>
      </c>
      <c r="S1066" s="15" t="s">
        <v>516</v>
      </c>
      <c r="T1066" s="15">
        <v>0</v>
      </c>
      <c r="U1066" s="15" t="s">
        <v>517</v>
      </c>
      <c r="V1066" s="15">
        <v>2523</v>
      </c>
      <c r="W1066" s="15" t="s">
        <v>518</v>
      </c>
      <c r="X1066" s="15">
        <v>8</v>
      </c>
      <c r="Y1066" s="15" t="s">
        <v>519</v>
      </c>
      <c r="Z1066" s="15">
        <v>325000</v>
      </c>
      <c r="AA1066" s="15">
        <v>-1</v>
      </c>
      <c r="AB1066" s="15" t="s">
        <v>129</v>
      </c>
      <c r="AD1066" s="15">
        <v>325000</v>
      </c>
      <c r="AF1066" s="15">
        <v>54699</v>
      </c>
      <c r="AH1066" s="15">
        <v>54699</v>
      </c>
      <c r="AI1066" s="15">
        <v>0</v>
      </c>
    </row>
    <row r="1067" spans="1:35">
      <c r="A1067" s="15" t="s">
        <v>594</v>
      </c>
      <c r="B1067" s="15">
        <v>2013</v>
      </c>
      <c r="C1067" s="15">
        <v>2013</v>
      </c>
      <c r="D1067" s="15">
        <v>2013</v>
      </c>
      <c r="E1067" s="15">
        <v>4</v>
      </c>
      <c r="F1067" s="15">
        <v>0</v>
      </c>
      <c r="G1067" s="15">
        <v>0</v>
      </c>
      <c r="H1067" s="15" t="s">
        <v>510</v>
      </c>
      <c r="I1067" s="15">
        <v>842</v>
      </c>
      <c r="J1067" s="15" t="s">
        <v>593</v>
      </c>
      <c r="K1067" s="15" t="s">
        <v>593</v>
      </c>
      <c r="L1067" s="15">
        <v>634</v>
      </c>
      <c r="M1067" s="15" t="s">
        <v>662</v>
      </c>
      <c r="N1067" s="15" t="s">
        <v>663</v>
      </c>
      <c r="O1067" s="15">
        <v>0</v>
      </c>
      <c r="P1067" s="15" t="s">
        <v>177</v>
      </c>
      <c r="Q1067" s="15" t="s">
        <v>514</v>
      </c>
      <c r="R1067" s="15" t="s">
        <v>515</v>
      </c>
      <c r="S1067" s="15" t="s">
        <v>516</v>
      </c>
      <c r="T1067" s="15">
        <v>0</v>
      </c>
      <c r="U1067" s="15" t="s">
        <v>517</v>
      </c>
      <c r="V1067" s="15">
        <v>2523</v>
      </c>
      <c r="W1067" s="15" t="s">
        <v>518</v>
      </c>
      <c r="X1067" s="15">
        <v>8</v>
      </c>
      <c r="Y1067" s="15" t="s">
        <v>519</v>
      </c>
      <c r="Z1067" s="15">
        <v>845000</v>
      </c>
      <c r="AA1067" s="15">
        <v>-1</v>
      </c>
      <c r="AB1067" s="15" t="s">
        <v>129</v>
      </c>
      <c r="AD1067" s="15">
        <v>845000</v>
      </c>
      <c r="AF1067" s="15">
        <v>64589</v>
      </c>
      <c r="AH1067" s="15">
        <v>64589</v>
      </c>
      <c r="AI1067" s="15">
        <v>0</v>
      </c>
    </row>
    <row r="1068" spans="1:35">
      <c r="A1068" s="15" t="s">
        <v>594</v>
      </c>
      <c r="B1068" s="15">
        <v>2013</v>
      </c>
      <c r="C1068" s="15">
        <v>2013</v>
      </c>
      <c r="D1068" s="15">
        <v>2013</v>
      </c>
      <c r="E1068" s="15">
        <v>4</v>
      </c>
      <c r="F1068" s="15">
        <v>0</v>
      </c>
      <c r="G1068" s="15">
        <v>0</v>
      </c>
      <c r="H1068" s="15" t="s">
        <v>510</v>
      </c>
      <c r="I1068" s="15">
        <v>842</v>
      </c>
      <c r="J1068" s="15" t="s">
        <v>593</v>
      </c>
      <c r="K1068" s="15" t="s">
        <v>593</v>
      </c>
      <c r="L1068" s="15">
        <v>60</v>
      </c>
      <c r="M1068" s="15" t="s">
        <v>797</v>
      </c>
      <c r="N1068" s="15" t="s">
        <v>798</v>
      </c>
      <c r="O1068" s="15">
        <v>0</v>
      </c>
      <c r="P1068" s="15" t="s">
        <v>177</v>
      </c>
      <c r="Q1068" s="15" t="s">
        <v>514</v>
      </c>
      <c r="R1068" s="15" t="s">
        <v>515</v>
      </c>
      <c r="S1068" s="15" t="s">
        <v>516</v>
      </c>
      <c r="T1068" s="15">
        <v>0</v>
      </c>
      <c r="U1068" s="15" t="s">
        <v>517</v>
      </c>
      <c r="V1068" s="15">
        <v>2523</v>
      </c>
      <c r="W1068" s="15" t="s">
        <v>518</v>
      </c>
      <c r="X1068" s="15">
        <v>8</v>
      </c>
      <c r="Y1068" s="15" t="s">
        <v>519</v>
      </c>
      <c r="Z1068" s="15">
        <v>197000</v>
      </c>
      <c r="AA1068" s="15">
        <v>-1</v>
      </c>
      <c r="AB1068" s="15" t="s">
        <v>129</v>
      </c>
      <c r="AD1068" s="15">
        <v>197000</v>
      </c>
      <c r="AF1068" s="15">
        <v>149229</v>
      </c>
      <c r="AH1068" s="15">
        <v>149229</v>
      </c>
      <c r="AI1068" s="15">
        <v>0</v>
      </c>
    </row>
    <row r="1069" spans="1:35">
      <c r="A1069" s="15" t="s">
        <v>594</v>
      </c>
      <c r="B1069" s="15">
        <v>2013</v>
      </c>
      <c r="C1069" s="15">
        <v>2013</v>
      </c>
      <c r="D1069" s="15">
        <v>2013</v>
      </c>
      <c r="E1069" s="15">
        <v>4</v>
      </c>
      <c r="F1069" s="15">
        <v>0</v>
      </c>
      <c r="G1069" s="15">
        <v>0</v>
      </c>
      <c r="H1069" s="15" t="s">
        <v>510</v>
      </c>
      <c r="I1069" s="15">
        <v>842</v>
      </c>
      <c r="J1069" s="15" t="s">
        <v>593</v>
      </c>
      <c r="K1069" s="15" t="s">
        <v>593</v>
      </c>
      <c r="L1069" s="15">
        <v>579</v>
      </c>
      <c r="M1069" s="15" t="s">
        <v>705</v>
      </c>
      <c r="N1069" s="15" t="s">
        <v>706</v>
      </c>
      <c r="O1069" s="15">
        <v>0</v>
      </c>
      <c r="P1069" s="15" t="s">
        <v>177</v>
      </c>
      <c r="Q1069" s="15" t="s">
        <v>514</v>
      </c>
      <c r="R1069" s="15" t="s">
        <v>515</v>
      </c>
      <c r="S1069" s="15" t="s">
        <v>516</v>
      </c>
      <c r="T1069" s="15">
        <v>0</v>
      </c>
      <c r="U1069" s="15" t="s">
        <v>517</v>
      </c>
      <c r="V1069" s="15">
        <v>2523</v>
      </c>
      <c r="W1069" s="15" t="s">
        <v>518</v>
      </c>
      <c r="X1069" s="15">
        <v>8</v>
      </c>
      <c r="Y1069" s="15" t="s">
        <v>519</v>
      </c>
      <c r="Z1069" s="15">
        <v>790000</v>
      </c>
      <c r="AA1069" s="15">
        <v>-1</v>
      </c>
      <c r="AB1069" s="15" t="s">
        <v>129</v>
      </c>
      <c r="AD1069" s="15">
        <v>790000</v>
      </c>
      <c r="AF1069" s="15">
        <v>263634</v>
      </c>
      <c r="AH1069" s="15">
        <v>263634</v>
      </c>
      <c r="AI1069" s="15">
        <v>0</v>
      </c>
    </row>
    <row r="1070" spans="1:35">
      <c r="A1070" s="15" t="s">
        <v>594</v>
      </c>
      <c r="B1070" s="15">
        <v>2013</v>
      </c>
      <c r="C1070" s="15">
        <v>2013</v>
      </c>
      <c r="D1070" s="15">
        <v>2013</v>
      </c>
      <c r="E1070" s="15">
        <v>4</v>
      </c>
      <c r="F1070" s="15">
        <v>0</v>
      </c>
      <c r="G1070" s="15">
        <v>0</v>
      </c>
      <c r="H1070" s="15" t="s">
        <v>510</v>
      </c>
      <c r="I1070" s="15">
        <v>842</v>
      </c>
      <c r="J1070" s="15" t="s">
        <v>593</v>
      </c>
      <c r="K1070" s="15" t="s">
        <v>593</v>
      </c>
      <c r="L1070" s="15">
        <v>332</v>
      </c>
      <c r="M1070" s="15" t="s">
        <v>799</v>
      </c>
      <c r="N1070" s="15" t="s">
        <v>800</v>
      </c>
      <c r="O1070" s="15">
        <v>0</v>
      </c>
      <c r="P1070" s="15" t="s">
        <v>177</v>
      </c>
      <c r="Q1070" s="15" t="s">
        <v>514</v>
      </c>
      <c r="R1070" s="15" t="s">
        <v>515</v>
      </c>
      <c r="S1070" s="15" t="s">
        <v>516</v>
      </c>
      <c r="T1070" s="15">
        <v>0</v>
      </c>
      <c r="U1070" s="15" t="s">
        <v>517</v>
      </c>
      <c r="V1070" s="15">
        <v>2523</v>
      </c>
      <c r="W1070" s="15" t="s">
        <v>518</v>
      </c>
      <c r="X1070" s="15">
        <v>8</v>
      </c>
      <c r="Y1070" s="15" t="s">
        <v>519</v>
      </c>
      <c r="Z1070" s="15">
        <v>111965000</v>
      </c>
      <c r="AA1070" s="15">
        <v>-1</v>
      </c>
      <c r="AB1070" s="15" t="s">
        <v>129</v>
      </c>
      <c r="AD1070" s="15">
        <v>111965000</v>
      </c>
      <c r="AF1070" s="15">
        <v>8139582</v>
      </c>
      <c r="AH1070" s="15">
        <v>8139582</v>
      </c>
      <c r="AI1070" s="15">
        <v>0</v>
      </c>
    </row>
    <row r="1071" spans="1:35">
      <c r="A1071" s="15" t="s">
        <v>594</v>
      </c>
      <c r="B1071" s="15">
        <v>2013</v>
      </c>
      <c r="C1071" s="15">
        <v>2013</v>
      </c>
      <c r="D1071" s="15">
        <v>2013</v>
      </c>
      <c r="E1071" s="15">
        <v>4</v>
      </c>
      <c r="F1071" s="15">
        <v>0</v>
      </c>
      <c r="G1071" s="15">
        <v>0</v>
      </c>
      <c r="H1071" s="15" t="s">
        <v>510</v>
      </c>
      <c r="I1071" s="15">
        <v>842</v>
      </c>
      <c r="J1071" s="15" t="s">
        <v>593</v>
      </c>
      <c r="K1071" s="15" t="s">
        <v>593</v>
      </c>
      <c r="L1071" s="15">
        <v>858</v>
      </c>
      <c r="M1071" s="15" t="s">
        <v>829</v>
      </c>
      <c r="N1071" s="15" t="s">
        <v>830</v>
      </c>
      <c r="O1071" s="15">
        <v>0</v>
      </c>
      <c r="P1071" s="15" t="s">
        <v>177</v>
      </c>
      <c r="Q1071" s="15" t="s">
        <v>514</v>
      </c>
      <c r="R1071" s="15" t="s">
        <v>515</v>
      </c>
      <c r="S1071" s="15" t="s">
        <v>516</v>
      </c>
      <c r="T1071" s="15">
        <v>0</v>
      </c>
      <c r="U1071" s="15" t="s">
        <v>517</v>
      </c>
      <c r="V1071" s="15">
        <v>2523</v>
      </c>
      <c r="W1071" s="15" t="s">
        <v>518</v>
      </c>
      <c r="X1071" s="15">
        <v>8</v>
      </c>
      <c r="Y1071" s="15" t="s">
        <v>519</v>
      </c>
      <c r="Z1071" s="15">
        <v>508000</v>
      </c>
      <c r="AA1071" s="15">
        <v>-1</v>
      </c>
      <c r="AB1071" s="15" t="s">
        <v>129</v>
      </c>
      <c r="AD1071" s="15">
        <v>508000</v>
      </c>
      <c r="AF1071" s="15">
        <v>205485</v>
      </c>
      <c r="AH1071" s="15">
        <v>205485</v>
      </c>
      <c r="AI1071" s="15">
        <v>0</v>
      </c>
    </row>
    <row r="1072" spans="1:35">
      <c r="A1072" s="15" t="s">
        <v>594</v>
      </c>
      <c r="B1072" s="15">
        <v>2013</v>
      </c>
      <c r="C1072" s="15">
        <v>2013</v>
      </c>
      <c r="D1072" s="15">
        <v>2013</v>
      </c>
      <c r="E1072" s="15">
        <v>4</v>
      </c>
      <c r="F1072" s="15">
        <v>0</v>
      </c>
      <c r="G1072" s="15">
        <v>0</v>
      </c>
      <c r="H1072" s="15" t="s">
        <v>510</v>
      </c>
      <c r="I1072" s="15">
        <v>842</v>
      </c>
      <c r="J1072" s="15" t="s">
        <v>593</v>
      </c>
      <c r="K1072" s="15" t="s">
        <v>593</v>
      </c>
      <c r="L1072" s="15">
        <v>208</v>
      </c>
      <c r="M1072" s="15" t="s">
        <v>195</v>
      </c>
      <c r="N1072" s="15" t="s">
        <v>572</v>
      </c>
      <c r="O1072" s="15">
        <v>0</v>
      </c>
      <c r="P1072" s="15" t="s">
        <v>177</v>
      </c>
      <c r="Q1072" s="15" t="s">
        <v>514</v>
      </c>
      <c r="R1072" s="15" t="s">
        <v>515</v>
      </c>
      <c r="S1072" s="15" t="s">
        <v>516</v>
      </c>
      <c r="T1072" s="15">
        <v>0</v>
      </c>
      <c r="U1072" s="15" t="s">
        <v>517</v>
      </c>
      <c r="V1072" s="15">
        <v>2523</v>
      </c>
      <c r="W1072" s="15" t="s">
        <v>518</v>
      </c>
      <c r="X1072" s="15">
        <v>8</v>
      </c>
      <c r="Y1072" s="15" t="s">
        <v>519</v>
      </c>
      <c r="Z1072" s="15">
        <v>180000</v>
      </c>
      <c r="AA1072" s="15">
        <v>-1</v>
      </c>
      <c r="AB1072" s="15" t="s">
        <v>129</v>
      </c>
      <c r="AD1072" s="15">
        <v>180000</v>
      </c>
      <c r="AF1072" s="15">
        <v>27610</v>
      </c>
      <c r="AH1072" s="15">
        <v>27610</v>
      </c>
      <c r="AI1072" s="15">
        <v>0</v>
      </c>
    </row>
    <row r="1073" spans="1:35">
      <c r="A1073" s="15" t="s">
        <v>594</v>
      </c>
      <c r="B1073" s="15">
        <v>2013</v>
      </c>
      <c r="C1073" s="15">
        <v>2013</v>
      </c>
      <c r="D1073" s="15">
        <v>2013</v>
      </c>
      <c r="E1073" s="15">
        <v>4</v>
      </c>
      <c r="F1073" s="15">
        <v>0</v>
      </c>
      <c r="G1073" s="15">
        <v>0</v>
      </c>
      <c r="H1073" s="15" t="s">
        <v>510</v>
      </c>
      <c r="I1073" s="15">
        <v>842</v>
      </c>
      <c r="J1073" s="15" t="s">
        <v>593</v>
      </c>
      <c r="K1073" s="15" t="s">
        <v>593</v>
      </c>
      <c r="L1073" s="15">
        <v>616</v>
      </c>
      <c r="M1073" s="15" t="s">
        <v>692</v>
      </c>
      <c r="N1073" s="15" t="s">
        <v>693</v>
      </c>
      <c r="O1073" s="15">
        <v>0</v>
      </c>
      <c r="P1073" s="15" t="s">
        <v>177</v>
      </c>
      <c r="Q1073" s="15" t="s">
        <v>514</v>
      </c>
      <c r="R1073" s="15" t="s">
        <v>515</v>
      </c>
      <c r="S1073" s="15" t="s">
        <v>516</v>
      </c>
      <c r="T1073" s="15">
        <v>0</v>
      </c>
      <c r="U1073" s="15" t="s">
        <v>517</v>
      </c>
      <c r="V1073" s="15">
        <v>2523</v>
      </c>
      <c r="W1073" s="15" t="s">
        <v>518</v>
      </c>
      <c r="X1073" s="15">
        <v>8</v>
      </c>
      <c r="Y1073" s="15" t="s">
        <v>519</v>
      </c>
      <c r="Z1073" s="15">
        <v>26000</v>
      </c>
      <c r="AA1073" s="15">
        <v>-1</v>
      </c>
      <c r="AB1073" s="15" t="s">
        <v>129</v>
      </c>
      <c r="AD1073" s="15">
        <v>26000</v>
      </c>
      <c r="AF1073" s="15">
        <v>10663</v>
      </c>
      <c r="AH1073" s="15">
        <v>10663</v>
      </c>
      <c r="AI1073" s="15">
        <v>0</v>
      </c>
    </row>
    <row r="1074" spans="1:35">
      <c r="A1074" s="15" t="s">
        <v>594</v>
      </c>
      <c r="B1074" s="15">
        <v>2013</v>
      </c>
      <c r="C1074" s="15">
        <v>2013</v>
      </c>
      <c r="D1074" s="15">
        <v>2013</v>
      </c>
      <c r="E1074" s="15">
        <v>4</v>
      </c>
      <c r="F1074" s="15">
        <v>0</v>
      </c>
      <c r="G1074" s="15">
        <v>0</v>
      </c>
      <c r="H1074" s="15" t="s">
        <v>510</v>
      </c>
      <c r="I1074" s="15">
        <v>842</v>
      </c>
      <c r="J1074" s="15" t="s">
        <v>593</v>
      </c>
      <c r="K1074" s="15" t="s">
        <v>593</v>
      </c>
      <c r="L1074" s="15">
        <v>818</v>
      </c>
      <c r="M1074" s="15" t="s">
        <v>532</v>
      </c>
      <c r="N1074" s="15" t="s">
        <v>533</v>
      </c>
      <c r="O1074" s="15">
        <v>0</v>
      </c>
      <c r="P1074" s="15" t="s">
        <v>177</v>
      </c>
      <c r="Q1074" s="15" t="s">
        <v>514</v>
      </c>
      <c r="R1074" s="15" t="s">
        <v>515</v>
      </c>
      <c r="S1074" s="15" t="s">
        <v>516</v>
      </c>
      <c r="T1074" s="15">
        <v>0</v>
      </c>
      <c r="U1074" s="15" t="s">
        <v>517</v>
      </c>
      <c r="V1074" s="15">
        <v>2523</v>
      </c>
      <c r="W1074" s="15" t="s">
        <v>518</v>
      </c>
      <c r="X1074" s="15">
        <v>8</v>
      </c>
      <c r="Y1074" s="15" t="s">
        <v>519</v>
      </c>
      <c r="Z1074" s="15">
        <v>196000</v>
      </c>
      <c r="AA1074" s="15">
        <v>-1</v>
      </c>
      <c r="AB1074" s="15" t="s">
        <v>129</v>
      </c>
      <c r="AD1074" s="15">
        <v>196000</v>
      </c>
      <c r="AF1074" s="15">
        <v>48169</v>
      </c>
      <c r="AH1074" s="15">
        <v>48169</v>
      </c>
      <c r="AI1074" s="15">
        <v>0</v>
      </c>
    </row>
    <row r="1075" spans="1:35">
      <c r="A1075" s="15" t="s">
        <v>594</v>
      </c>
      <c r="B1075" s="15">
        <v>2013</v>
      </c>
      <c r="C1075" s="15">
        <v>2013</v>
      </c>
      <c r="D1075" s="15">
        <v>2013</v>
      </c>
      <c r="E1075" s="15">
        <v>4</v>
      </c>
      <c r="F1075" s="15">
        <v>0</v>
      </c>
      <c r="G1075" s="15">
        <v>0</v>
      </c>
      <c r="H1075" s="15" t="s">
        <v>510</v>
      </c>
      <c r="I1075" s="15">
        <v>842</v>
      </c>
      <c r="J1075" s="15" t="s">
        <v>593</v>
      </c>
      <c r="K1075" s="15" t="s">
        <v>593</v>
      </c>
      <c r="L1075" s="15">
        <v>558</v>
      </c>
      <c r="M1075" s="15" t="s">
        <v>831</v>
      </c>
      <c r="N1075" s="15" t="s">
        <v>832</v>
      </c>
      <c r="O1075" s="15">
        <v>0</v>
      </c>
      <c r="P1075" s="15" t="s">
        <v>177</v>
      </c>
      <c r="Q1075" s="15" t="s">
        <v>514</v>
      </c>
      <c r="R1075" s="15" t="s">
        <v>515</v>
      </c>
      <c r="S1075" s="15" t="s">
        <v>516</v>
      </c>
      <c r="T1075" s="15">
        <v>0</v>
      </c>
      <c r="U1075" s="15" t="s">
        <v>517</v>
      </c>
      <c r="V1075" s="15">
        <v>2523</v>
      </c>
      <c r="W1075" s="15" t="s">
        <v>518</v>
      </c>
      <c r="X1075" s="15">
        <v>8</v>
      </c>
      <c r="Y1075" s="15" t="s">
        <v>519</v>
      </c>
      <c r="Z1075" s="15">
        <v>3466000</v>
      </c>
      <c r="AA1075" s="15">
        <v>-1</v>
      </c>
      <c r="AB1075" s="15" t="s">
        <v>129</v>
      </c>
      <c r="AD1075" s="15">
        <v>3466000</v>
      </c>
      <c r="AF1075" s="15">
        <v>828351</v>
      </c>
      <c r="AH1075" s="15">
        <v>828351</v>
      </c>
      <c r="AI1075" s="15">
        <v>0</v>
      </c>
    </row>
    <row r="1076" spans="1:35">
      <c r="A1076" s="15" t="s">
        <v>594</v>
      </c>
      <c r="B1076" s="15">
        <v>2013</v>
      </c>
      <c r="C1076" s="15">
        <v>2013</v>
      </c>
      <c r="D1076" s="15">
        <v>2013</v>
      </c>
      <c r="E1076" s="15">
        <v>4</v>
      </c>
      <c r="F1076" s="15">
        <v>0</v>
      </c>
      <c r="G1076" s="15">
        <v>0</v>
      </c>
      <c r="H1076" s="15" t="s">
        <v>510</v>
      </c>
      <c r="I1076" s="15">
        <v>842</v>
      </c>
      <c r="J1076" s="15" t="s">
        <v>593</v>
      </c>
      <c r="K1076" s="15" t="s">
        <v>593</v>
      </c>
      <c r="L1076" s="15">
        <v>752</v>
      </c>
      <c r="M1076" s="15" t="s">
        <v>189</v>
      </c>
      <c r="N1076" s="15" t="s">
        <v>569</v>
      </c>
      <c r="O1076" s="15">
        <v>0</v>
      </c>
      <c r="P1076" s="15" t="s">
        <v>177</v>
      </c>
      <c r="Q1076" s="15" t="s">
        <v>514</v>
      </c>
      <c r="R1076" s="15" t="s">
        <v>515</v>
      </c>
      <c r="S1076" s="15" t="s">
        <v>516</v>
      </c>
      <c r="T1076" s="15">
        <v>0</v>
      </c>
      <c r="U1076" s="15" t="s">
        <v>517</v>
      </c>
      <c r="V1076" s="15">
        <v>2523</v>
      </c>
      <c r="W1076" s="15" t="s">
        <v>518</v>
      </c>
      <c r="X1076" s="15">
        <v>8</v>
      </c>
      <c r="Y1076" s="15" t="s">
        <v>519</v>
      </c>
      <c r="Z1076" s="15">
        <v>303000</v>
      </c>
      <c r="AA1076" s="15">
        <v>-1</v>
      </c>
      <c r="AB1076" s="15" t="s">
        <v>129</v>
      </c>
      <c r="AD1076" s="15">
        <v>303000</v>
      </c>
      <c r="AF1076" s="15">
        <v>218200</v>
      </c>
      <c r="AH1076" s="15">
        <v>218200</v>
      </c>
      <c r="AI1076" s="15">
        <v>0</v>
      </c>
    </row>
    <row r="1077" spans="1:35">
      <c r="A1077" s="15" t="s">
        <v>594</v>
      </c>
      <c r="B1077" s="15">
        <v>2013</v>
      </c>
      <c r="C1077" s="15">
        <v>2013</v>
      </c>
      <c r="D1077" s="15">
        <v>2013</v>
      </c>
      <c r="E1077" s="15">
        <v>4</v>
      </c>
      <c r="F1077" s="15">
        <v>0</v>
      </c>
      <c r="G1077" s="15">
        <v>0</v>
      </c>
      <c r="H1077" s="15" t="s">
        <v>510</v>
      </c>
      <c r="I1077" s="15">
        <v>842</v>
      </c>
      <c r="J1077" s="15" t="s">
        <v>593</v>
      </c>
      <c r="K1077" s="15" t="s">
        <v>593</v>
      </c>
      <c r="L1077" s="15">
        <v>52</v>
      </c>
      <c r="M1077" s="15" t="s">
        <v>715</v>
      </c>
      <c r="N1077" s="15" t="s">
        <v>716</v>
      </c>
      <c r="O1077" s="15">
        <v>0</v>
      </c>
      <c r="P1077" s="15" t="s">
        <v>177</v>
      </c>
      <c r="Q1077" s="15" t="s">
        <v>514</v>
      </c>
      <c r="R1077" s="15" t="s">
        <v>515</v>
      </c>
      <c r="S1077" s="15" t="s">
        <v>516</v>
      </c>
      <c r="T1077" s="15">
        <v>0</v>
      </c>
      <c r="U1077" s="15" t="s">
        <v>517</v>
      </c>
      <c r="V1077" s="15">
        <v>2523</v>
      </c>
      <c r="W1077" s="15" t="s">
        <v>518</v>
      </c>
      <c r="X1077" s="15">
        <v>8</v>
      </c>
      <c r="Y1077" s="15" t="s">
        <v>519</v>
      </c>
      <c r="Z1077" s="15">
        <v>256000</v>
      </c>
      <c r="AA1077" s="15">
        <v>-1</v>
      </c>
      <c r="AB1077" s="15" t="s">
        <v>129</v>
      </c>
      <c r="AD1077" s="15">
        <v>256000</v>
      </c>
      <c r="AF1077" s="15">
        <v>83585</v>
      </c>
      <c r="AH1077" s="15">
        <v>83585</v>
      </c>
      <c r="AI1077" s="15">
        <v>0</v>
      </c>
    </row>
    <row r="1078" spans="1:35">
      <c r="A1078" s="15" t="s">
        <v>594</v>
      </c>
      <c r="B1078" s="15">
        <v>2013</v>
      </c>
      <c r="C1078" s="15">
        <v>2013</v>
      </c>
      <c r="D1078" s="15">
        <v>2013</v>
      </c>
      <c r="E1078" s="15">
        <v>4</v>
      </c>
      <c r="F1078" s="15">
        <v>0</v>
      </c>
      <c r="G1078" s="15">
        <v>0</v>
      </c>
      <c r="H1078" s="15" t="s">
        <v>510</v>
      </c>
      <c r="I1078" s="15">
        <v>842</v>
      </c>
      <c r="J1078" s="15" t="s">
        <v>593</v>
      </c>
      <c r="K1078" s="15" t="s">
        <v>593</v>
      </c>
      <c r="L1078" s="15">
        <v>643</v>
      </c>
      <c r="M1078" s="15" t="s">
        <v>670</v>
      </c>
      <c r="N1078" s="15" t="s">
        <v>671</v>
      </c>
      <c r="O1078" s="15">
        <v>0</v>
      </c>
      <c r="P1078" s="15" t="s">
        <v>177</v>
      </c>
      <c r="Q1078" s="15" t="s">
        <v>514</v>
      </c>
      <c r="R1078" s="15" t="s">
        <v>515</v>
      </c>
      <c r="S1078" s="15" t="s">
        <v>516</v>
      </c>
      <c r="T1078" s="15">
        <v>0</v>
      </c>
      <c r="U1078" s="15" t="s">
        <v>517</v>
      </c>
      <c r="V1078" s="15">
        <v>2523</v>
      </c>
      <c r="W1078" s="15" t="s">
        <v>518</v>
      </c>
      <c r="X1078" s="15">
        <v>8</v>
      </c>
      <c r="Y1078" s="15" t="s">
        <v>519</v>
      </c>
      <c r="Z1078" s="15">
        <v>179000</v>
      </c>
      <c r="AA1078" s="15">
        <v>-1</v>
      </c>
      <c r="AB1078" s="15" t="s">
        <v>129</v>
      </c>
      <c r="AD1078" s="15">
        <v>179000</v>
      </c>
      <c r="AF1078" s="15">
        <v>81173</v>
      </c>
      <c r="AH1078" s="15">
        <v>81173</v>
      </c>
      <c r="AI1078" s="15">
        <v>0</v>
      </c>
    </row>
    <row r="1079" spans="1:35">
      <c r="A1079" s="15" t="s">
        <v>594</v>
      </c>
      <c r="B1079" s="15">
        <v>2013</v>
      </c>
      <c r="C1079" s="15">
        <v>2013</v>
      </c>
      <c r="D1079" s="15">
        <v>2013</v>
      </c>
      <c r="E1079" s="15">
        <v>4</v>
      </c>
      <c r="F1079" s="15">
        <v>0</v>
      </c>
      <c r="G1079" s="15">
        <v>0</v>
      </c>
      <c r="H1079" s="15" t="s">
        <v>510</v>
      </c>
      <c r="I1079" s="15">
        <v>842</v>
      </c>
      <c r="J1079" s="15" t="s">
        <v>593</v>
      </c>
      <c r="K1079" s="15" t="s">
        <v>593</v>
      </c>
      <c r="L1079" s="15">
        <v>757</v>
      </c>
      <c r="M1079" s="15" t="s">
        <v>597</v>
      </c>
      <c r="N1079" s="15" t="s">
        <v>598</v>
      </c>
      <c r="O1079" s="15">
        <v>0</v>
      </c>
      <c r="P1079" s="15" t="s">
        <v>177</v>
      </c>
      <c r="Q1079" s="15" t="s">
        <v>514</v>
      </c>
      <c r="R1079" s="15" t="s">
        <v>515</v>
      </c>
      <c r="S1079" s="15" t="s">
        <v>516</v>
      </c>
      <c r="T1079" s="15">
        <v>0</v>
      </c>
      <c r="U1079" s="15" t="s">
        <v>517</v>
      </c>
      <c r="V1079" s="15">
        <v>2523</v>
      </c>
      <c r="W1079" s="15" t="s">
        <v>518</v>
      </c>
      <c r="X1079" s="15">
        <v>8</v>
      </c>
      <c r="Y1079" s="15" t="s">
        <v>519</v>
      </c>
      <c r="Z1079" s="15">
        <v>4000</v>
      </c>
      <c r="AA1079" s="15">
        <v>-1</v>
      </c>
      <c r="AB1079" s="15" t="s">
        <v>129</v>
      </c>
      <c r="AD1079" s="15">
        <v>4000</v>
      </c>
      <c r="AF1079" s="15">
        <v>7056</v>
      </c>
      <c r="AH1079" s="15">
        <v>7056</v>
      </c>
      <c r="AI1079" s="15">
        <v>0</v>
      </c>
    </row>
    <row r="1080" spans="1:35">
      <c r="A1080" s="15" t="s">
        <v>594</v>
      </c>
      <c r="B1080" s="15">
        <v>2013</v>
      </c>
      <c r="C1080" s="15">
        <v>2013</v>
      </c>
      <c r="D1080" s="15">
        <v>2013</v>
      </c>
      <c r="E1080" s="15">
        <v>4</v>
      </c>
      <c r="F1080" s="15">
        <v>0</v>
      </c>
      <c r="G1080" s="15">
        <v>0</v>
      </c>
      <c r="H1080" s="15" t="s">
        <v>510</v>
      </c>
      <c r="I1080" s="15">
        <v>842</v>
      </c>
      <c r="J1080" s="15" t="s">
        <v>593</v>
      </c>
      <c r="K1080" s="15" t="s">
        <v>593</v>
      </c>
      <c r="L1080" s="15">
        <v>704</v>
      </c>
      <c r="M1080" s="15" t="s">
        <v>570</v>
      </c>
      <c r="N1080" s="15" t="s">
        <v>571</v>
      </c>
      <c r="O1080" s="15">
        <v>0</v>
      </c>
      <c r="P1080" s="15" t="s">
        <v>177</v>
      </c>
      <c r="Q1080" s="15" t="s">
        <v>514</v>
      </c>
      <c r="R1080" s="15" t="s">
        <v>515</v>
      </c>
      <c r="S1080" s="15" t="s">
        <v>516</v>
      </c>
      <c r="T1080" s="15">
        <v>0</v>
      </c>
      <c r="U1080" s="15" t="s">
        <v>517</v>
      </c>
      <c r="V1080" s="15">
        <v>2523</v>
      </c>
      <c r="W1080" s="15" t="s">
        <v>518</v>
      </c>
      <c r="X1080" s="15">
        <v>8</v>
      </c>
      <c r="Y1080" s="15" t="s">
        <v>519</v>
      </c>
      <c r="Z1080" s="15">
        <v>309000</v>
      </c>
      <c r="AA1080" s="15">
        <v>-1</v>
      </c>
      <c r="AB1080" s="15" t="s">
        <v>129</v>
      </c>
      <c r="AD1080" s="15">
        <v>309000</v>
      </c>
      <c r="AF1080" s="15">
        <v>51872</v>
      </c>
      <c r="AH1080" s="15">
        <v>51872</v>
      </c>
      <c r="AI1080" s="15">
        <v>0</v>
      </c>
    </row>
    <row r="1081" spans="1:35">
      <c r="A1081" s="15" t="s">
        <v>594</v>
      </c>
      <c r="B1081" s="15">
        <v>2013</v>
      </c>
      <c r="C1081" s="15">
        <v>2013</v>
      </c>
      <c r="D1081" s="15">
        <v>2013</v>
      </c>
      <c r="E1081" s="15">
        <v>4</v>
      </c>
      <c r="F1081" s="15">
        <v>0</v>
      </c>
      <c r="G1081" s="15">
        <v>0</v>
      </c>
      <c r="H1081" s="15" t="s">
        <v>510</v>
      </c>
      <c r="I1081" s="15">
        <v>842</v>
      </c>
      <c r="J1081" s="15" t="s">
        <v>593</v>
      </c>
      <c r="K1081" s="15" t="s">
        <v>593</v>
      </c>
      <c r="L1081" s="15">
        <v>388</v>
      </c>
      <c r="M1081" s="15" t="s">
        <v>737</v>
      </c>
      <c r="N1081" s="15" t="s">
        <v>738</v>
      </c>
      <c r="O1081" s="15">
        <v>0</v>
      </c>
      <c r="P1081" s="15" t="s">
        <v>177</v>
      </c>
      <c r="Q1081" s="15" t="s">
        <v>514</v>
      </c>
      <c r="R1081" s="15" t="s">
        <v>515</v>
      </c>
      <c r="S1081" s="15" t="s">
        <v>516</v>
      </c>
      <c r="T1081" s="15">
        <v>0</v>
      </c>
      <c r="U1081" s="15" t="s">
        <v>517</v>
      </c>
      <c r="V1081" s="15">
        <v>2523</v>
      </c>
      <c r="W1081" s="15" t="s">
        <v>518</v>
      </c>
      <c r="X1081" s="15">
        <v>8</v>
      </c>
      <c r="Y1081" s="15" t="s">
        <v>519</v>
      </c>
      <c r="Z1081" s="15">
        <v>62195000</v>
      </c>
      <c r="AA1081" s="15">
        <v>-1</v>
      </c>
      <c r="AB1081" s="15" t="s">
        <v>129</v>
      </c>
      <c r="AD1081" s="15">
        <v>62195000</v>
      </c>
      <c r="AF1081" s="15">
        <v>6863712</v>
      </c>
      <c r="AH1081" s="15">
        <v>6863712</v>
      </c>
      <c r="AI1081" s="15">
        <v>0</v>
      </c>
    </row>
    <row r="1082" spans="1:35">
      <c r="A1082" s="15" t="s">
        <v>594</v>
      </c>
      <c r="B1082" s="15">
        <v>2013</v>
      </c>
      <c r="C1082" s="15">
        <v>2013</v>
      </c>
      <c r="D1082" s="15">
        <v>2013</v>
      </c>
      <c r="E1082" s="15">
        <v>4</v>
      </c>
      <c r="F1082" s="15">
        <v>0</v>
      </c>
      <c r="G1082" s="15">
        <v>0</v>
      </c>
      <c r="H1082" s="15" t="s">
        <v>510</v>
      </c>
      <c r="I1082" s="15">
        <v>842</v>
      </c>
      <c r="J1082" s="15" t="s">
        <v>593</v>
      </c>
      <c r="K1082" s="15" t="s">
        <v>593</v>
      </c>
      <c r="L1082" s="15">
        <v>360</v>
      </c>
      <c r="M1082" s="15" t="s">
        <v>578</v>
      </c>
      <c r="N1082" s="15" t="s">
        <v>579</v>
      </c>
      <c r="O1082" s="15">
        <v>0</v>
      </c>
      <c r="P1082" s="15" t="s">
        <v>177</v>
      </c>
      <c r="Q1082" s="15" t="s">
        <v>514</v>
      </c>
      <c r="R1082" s="15" t="s">
        <v>515</v>
      </c>
      <c r="S1082" s="15" t="s">
        <v>516</v>
      </c>
      <c r="T1082" s="15">
        <v>0</v>
      </c>
      <c r="U1082" s="15" t="s">
        <v>517</v>
      </c>
      <c r="V1082" s="15">
        <v>2523</v>
      </c>
      <c r="W1082" s="15" t="s">
        <v>518</v>
      </c>
      <c r="X1082" s="15">
        <v>8</v>
      </c>
      <c r="Y1082" s="15" t="s">
        <v>519</v>
      </c>
      <c r="Z1082" s="15">
        <v>160000</v>
      </c>
      <c r="AA1082" s="15">
        <v>-1</v>
      </c>
      <c r="AB1082" s="15" t="s">
        <v>129</v>
      </c>
      <c r="AD1082" s="15">
        <v>160000</v>
      </c>
      <c r="AF1082" s="15">
        <v>71304</v>
      </c>
      <c r="AH1082" s="15">
        <v>71304</v>
      </c>
      <c r="AI1082" s="15">
        <v>0</v>
      </c>
    </row>
    <row r="1083" spans="1:35">
      <c r="A1083" s="15" t="s">
        <v>594</v>
      </c>
      <c r="B1083" s="15">
        <v>2013</v>
      </c>
      <c r="C1083" s="15">
        <v>2013</v>
      </c>
      <c r="D1083" s="15">
        <v>2013</v>
      </c>
      <c r="E1083" s="15">
        <v>4</v>
      </c>
      <c r="F1083" s="15">
        <v>0</v>
      </c>
      <c r="G1083" s="15">
        <v>0</v>
      </c>
      <c r="H1083" s="15" t="s">
        <v>510</v>
      </c>
      <c r="I1083" s="15">
        <v>842</v>
      </c>
      <c r="J1083" s="15" t="s">
        <v>593</v>
      </c>
      <c r="K1083" s="15" t="s">
        <v>593</v>
      </c>
      <c r="L1083" s="15">
        <v>710</v>
      </c>
      <c r="M1083" s="15" t="s">
        <v>616</v>
      </c>
      <c r="N1083" s="15" t="s">
        <v>617</v>
      </c>
      <c r="O1083" s="15">
        <v>0</v>
      </c>
      <c r="P1083" s="15" t="s">
        <v>177</v>
      </c>
      <c r="Q1083" s="15" t="s">
        <v>514</v>
      </c>
      <c r="R1083" s="15" t="s">
        <v>515</v>
      </c>
      <c r="S1083" s="15" t="s">
        <v>516</v>
      </c>
      <c r="T1083" s="15">
        <v>0</v>
      </c>
      <c r="U1083" s="15" t="s">
        <v>517</v>
      </c>
      <c r="V1083" s="15">
        <v>2523</v>
      </c>
      <c r="W1083" s="15" t="s">
        <v>518</v>
      </c>
      <c r="X1083" s="15">
        <v>8</v>
      </c>
      <c r="Y1083" s="15" t="s">
        <v>519</v>
      </c>
      <c r="Z1083" s="15">
        <v>203000</v>
      </c>
      <c r="AA1083" s="15">
        <v>-1</v>
      </c>
      <c r="AB1083" s="15" t="s">
        <v>129</v>
      </c>
      <c r="AD1083" s="15">
        <v>203000</v>
      </c>
      <c r="AF1083" s="15">
        <v>130726</v>
      </c>
      <c r="AH1083" s="15">
        <v>130726</v>
      </c>
      <c r="AI1083" s="15">
        <v>0</v>
      </c>
    </row>
    <row r="1084" spans="1:35">
      <c r="A1084" s="15" t="s">
        <v>594</v>
      </c>
      <c r="B1084" s="15">
        <v>2013</v>
      </c>
      <c r="C1084" s="15">
        <v>2013</v>
      </c>
      <c r="D1084" s="15">
        <v>2013</v>
      </c>
      <c r="E1084" s="15">
        <v>4</v>
      </c>
      <c r="F1084" s="15">
        <v>0</v>
      </c>
      <c r="G1084" s="15">
        <v>0</v>
      </c>
      <c r="H1084" s="15" t="s">
        <v>510</v>
      </c>
      <c r="I1084" s="15">
        <v>842</v>
      </c>
      <c r="J1084" s="15" t="s">
        <v>593</v>
      </c>
      <c r="K1084" s="15" t="s">
        <v>593</v>
      </c>
      <c r="L1084" s="15">
        <v>222</v>
      </c>
      <c r="M1084" s="15" t="s">
        <v>833</v>
      </c>
      <c r="N1084" s="15" t="s">
        <v>834</v>
      </c>
      <c r="O1084" s="15">
        <v>0</v>
      </c>
      <c r="P1084" s="15" t="s">
        <v>177</v>
      </c>
      <c r="Q1084" s="15" t="s">
        <v>514</v>
      </c>
      <c r="R1084" s="15" t="s">
        <v>515</v>
      </c>
      <c r="S1084" s="15" t="s">
        <v>516</v>
      </c>
      <c r="T1084" s="15">
        <v>0</v>
      </c>
      <c r="U1084" s="15" t="s">
        <v>517</v>
      </c>
      <c r="V1084" s="15">
        <v>2523</v>
      </c>
      <c r="W1084" s="15" t="s">
        <v>518</v>
      </c>
      <c r="X1084" s="15">
        <v>8</v>
      </c>
      <c r="Y1084" s="15" t="s">
        <v>519</v>
      </c>
      <c r="Z1084" s="15">
        <v>33000</v>
      </c>
      <c r="AA1084" s="15">
        <v>-1</v>
      </c>
      <c r="AB1084" s="15" t="s">
        <v>129</v>
      </c>
      <c r="AD1084" s="15">
        <v>33000</v>
      </c>
      <c r="AF1084" s="15">
        <v>20834</v>
      </c>
      <c r="AH1084" s="15">
        <v>20834</v>
      </c>
      <c r="AI1084" s="15">
        <v>0</v>
      </c>
    </row>
    <row r="1085" spans="1:35">
      <c r="A1085" s="15" t="s">
        <v>594</v>
      </c>
      <c r="B1085" s="15">
        <v>2013</v>
      </c>
      <c r="C1085" s="15">
        <v>2013</v>
      </c>
      <c r="D1085" s="15">
        <v>2013</v>
      </c>
      <c r="E1085" s="15">
        <v>4</v>
      </c>
      <c r="F1085" s="15">
        <v>0</v>
      </c>
      <c r="G1085" s="15">
        <v>0</v>
      </c>
      <c r="H1085" s="15" t="s">
        <v>510</v>
      </c>
      <c r="I1085" s="15">
        <v>842</v>
      </c>
      <c r="J1085" s="15" t="s">
        <v>593</v>
      </c>
      <c r="K1085" s="15" t="s">
        <v>593</v>
      </c>
      <c r="L1085" s="15">
        <v>32</v>
      </c>
      <c r="M1085" s="15" t="s">
        <v>646</v>
      </c>
      <c r="N1085" s="15" t="s">
        <v>647</v>
      </c>
      <c r="O1085" s="15">
        <v>0</v>
      </c>
      <c r="P1085" s="15" t="s">
        <v>177</v>
      </c>
      <c r="Q1085" s="15" t="s">
        <v>514</v>
      </c>
      <c r="R1085" s="15" t="s">
        <v>515</v>
      </c>
      <c r="S1085" s="15" t="s">
        <v>516</v>
      </c>
      <c r="T1085" s="15">
        <v>0</v>
      </c>
      <c r="U1085" s="15" t="s">
        <v>517</v>
      </c>
      <c r="V1085" s="15">
        <v>2523</v>
      </c>
      <c r="W1085" s="15" t="s">
        <v>518</v>
      </c>
      <c r="X1085" s="15">
        <v>8</v>
      </c>
      <c r="Y1085" s="15" t="s">
        <v>519</v>
      </c>
      <c r="Z1085" s="15">
        <v>241000</v>
      </c>
      <c r="AA1085" s="15">
        <v>-1</v>
      </c>
      <c r="AB1085" s="15" t="s">
        <v>129</v>
      </c>
      <c r="AD1085" s="15">
        <v>241000</v>
      </c>
      <c r="AF1085" s="15">
        <v>254225</v>
      </c>
      <c r="AH1085" s="15">
        <v>254225</v>
      </c>
      <c r="AI1085" s="15">
        <v>0</v>
      </c>
    </row>
    <row r="1086" spans="1:35">
      <c r="A1086" s="15" t="s">
        <v>594</v>
      </c>
      <c r="B1086" s="15">
        <v>2013</v>
      </c>
      <c r="C1086" s="15">
        <v>2013</v>
      </c>
      <c r="D1086" s="15">
        <v>2013</v>
      </c>
      <c r="E1086" s="15">
        <v>4</v>
      </c>
      <c r="F1086" s="15">
        <v>0</v>
      </c>
      <c r="G1086" s="15">
        <v>0</v>
      </c>
      <c r="H1086" s="15" t="s">
        <v>510</v>
      </c>
      <c r="I1086" s="15">
        <v>842</v>
      </c>
      <c r="J1086" s="15" t="s">
        <v>593</v>
      </c>
      <c r="K1086" s="15" t="s">
        <v>593</v>
      </c>
      <c r="L1086" s="15">
        <v>44</v>
      </c>
      <c r="M1086" s="15" t="s">
        <v>761</v>
      </c>
      <c r="N1086" s="15" t="s">
        <v>762</v>
      </c>
      <c r="O1086" s="15">
        <v>0</v>
      </c>
      <c r="P1086" s="15" t="s">
        <v>177</v>
      </c>
      <c r="Q1086" s="15" t="s">
        <v>514</v>
      </c>
      <c r="R1086" s="15" t="s">
        <v>515</v>
      </c>
      <c r="S1086" s="15" t="s">
        <v>516</v>
      </c>
      <c r="T1086" s="15">
        <v>0</v>
      </c>
      <c r="U1086" s="15" t="s">
        <v>517</v>
      </c>
      <c r="V1086" s="15">
        <v>2523</v>
      </c>
      <c r="W1086" s="15" t="s">
        <v>518</v>
      </c>
      <c r="X1086" s="15">
        <v>8</v>
      </c>
      <c r="Y1086" s="15" t="s">
        <v>519</v>
      </c>
      <c r="Z1086" s="15">
        <v>161878000</v>
      </c>
      <c r="AA1086" s="15">
        <v>-1</v>
      </c>
      <c r="AB1086" s="15" t="s">
        <v>129</v>
      </c>
      <c r="AD1086" s="15">
        <v>161878000</v>
      </c>
      <c r="AF1086" s="15">
        <v>13924083</v>
      </c>
      <c r="AH1086" s="15">
        <v>13924083</v>
      </c>
      <c r="AI1086" s="15">
        <v>0</v>
      </c>
    </row>
    <row r="1087" spans="1:35">
      <c r="A1087" s="15" t="s">
        <v>594</v>
      </c>
      <c r="B1087" s="15">
        <v>2013</v>
      </c>
      <c r="C1087" s="15">
        <v>2013</v>
      </c>
      <c r="D1087" s="15">
        <v>2013</v>
      </c>
      <c r="E1087" s="15">
        <v>4</v>
      </c>
      <c r="F1087" s="15">
        <v>0</v>
      </c>
      <c r="G1087" s="15">
        <v>0</v>
      </c>
      <c r="H1087" s="15" t="s">
        <v>510</v>
      </c>
      <c r="I1087" s="15">
        <v>842</v>
      </c>
      <c r="J1087" s="15" t="s">
        <v>593</v>
      </c>
      <c r="K1087" s="15" t="s">
        <v>593</v>
      </c>
      <c r="L1087" s="15">
        <v>554</v>
      </c>
      <c r="M1087" s="15" t="s">
        <v>566</v>
      </c>
      <c r="N1087" s="15" t="s">
        <v>567</v>
      </c>
      <c r="O1087" s="15">
        <v>0</v>
      </c>
      <c r="P1087" s="15" t="s">
        <v>177</v>
      </c>
      <c r="Q1087" s="15" t="s">
        <v>514</v>
      </c>
      <c r="R1087" s="15" t="s">
        <v>515</v>
      </c>
      <c r="S1087" s="15" t="s">
        <v>516</v>
      </c>
      <c r="T1087" s="15">
        <v>0</v>
      </c>
      <c r="U1087" s="15" t="s">
        <v>517</v>
      </c>
      <c r="V1087" s="15">
        <v>2523</v>
      </c>
      <c r="W1087" s="15" t="s">
        <v>518</v>
      </c>
      <c r="X1087" s="15">
        <v>8</v>
      </c>
      <c r="Y1087" s="15" t="s">
        <v>519</v>
      </c>
      <c r="Z1087" s="15">
        <v>327000</v>
      </c>
      <c r="AA1087" s="15">
        <v>-1</v>
      </c>
      <c r="AB1087" s="15" t="s">
        <v>129</v>
      </c>
      <c r="AD1087" s="15">
        <v>327000</v>
      </c>
      <c r="AF1087" s="15">
        <v>459292</v>
      </c>
      <c r="AH1087" s="15">
        <v>459292</v>
      </c>
      <c r="AI1087" s="15">
        <v>0</v>
      </c>
    </row>
    <row r="1088" spans="1:35">
      <c r="A1088" s="15" t="s">
        <v>594</v>
      </c>
      <c r="B1088" s="15">
        <v>2013</v>
      </c>
      <c r="C1088" s="15">
        <v>2013</v>
      </c>
      <c r="D1088" s="15">
        <v>2013</v>
      </c>
      <c r="E1088" s="15">
        <v>4</v>
      </c>
      <c r="F1088" s="15">
        <v>0</v>
      </c>
      <c r="G1088" s="15">
        <v>0</v>
      </c>
      <c r="H1088" s="15" t="s">
        <v>510</v>
      </c>
      <c r="I1088" s="15">
        <v>842</v>
      </c>
      <c r="J1088" s="15" t="s">
        <v>593</v>
      </c>
      <c r="K1088" s="15" t="s">
        <v>593</v>
      </c>
      <c r="L1088" s="15">
        <v>340</v>
      </c>
      <c r="M1088" s="15" t="s">
        <v>757</v>
      </c>
      <c r="N1088" s="15" t="s">
        <v>758</v>
      </c>
      <c r="O1088" s="15">
        <v>0</v>
      </c>
      <c r="P1088" s="15" t="s">
        <v>177</v>
      </c>
      <c r="Q1088" s="15" t="s">
        <v>514</v>
      </c>
      <c r="R1088" s="15" t="s">
        <v>515</v>
      </c>
      <c r="S1088" s="15" t="s">
        <v>516</v>
      </c>
      <c r="T1088" s="15">
        <v>0</v>
      </c>
      <c r="U1088" s="15" t="s">
        <v>517</v>
      </c>
      <c r="V1088" s="15">
        <v>2523</v>
      </c>
      <c r="W1088" s="15" t="s">
        <v>518</v>
      </c>
      <c r="X1088" s="15">
        <v>8</v>
      </c>
      <c r="Y1088" s="15" t="s">
        <v>519</v>
      </c>
      <c r="Z1088" s="15">
        <v>382000</v>
      </c>
      <c r="AA1088" s="15">
        <v>-1</v>
      </c>
      <c r="AB1088" s="15" t="s">
        <v>129</v>
      </c>
      <c r="AD1088" s="15">
        <v>382000</v>
      </c>
      <c r="AF1088" s="15">
        <v>88722</v>
      </c>
      <c r="AH1088" s="15">
        <v>88722</v>
      </c>
      <c r="AI1088" s="15">
        <v>0</v>
      </c>
    </row>
    <row r="1089" spans="1:35">
      <c r="A1089" s="15" t="s">
        <v>594</v>
      </c>
      <c r="B1089" s="15">
        <v>2013</v>
      </c>
      <c r="C1089" s="15">
        <v>2013</v>
      </c>
      <c r="D1089" s="15">
        <v>2013</v>
      </c>
      <c r="E1089" s="15">
        <v>4</v>
      </c>
      <c r="F1089" s="15">
        <v>0</v>
      </c>
      <c r="G1089" s="15">
        <v>0</v>
      </c>
      <c r="H1089" s="15" t="s">
        <v>510</v>
      </c>
      <c r="I1089" s="15">
        <v>842</v>
      </c>
      <c r="J1089" s="15" t="s">
        <v>593</v>
      </c>
      <c r="K1089" s="15" t="s">
        <v>593</v>
      </c>
      <c r="L1089" s="15">
        <v>218</v>
      </c>
      <c r="M1089" s="15" t="s">
        <v>767</v>
      </c>
      <c r="N1089" s="15" t="s">
        <v>768</v>
      </c>
      <c r="O1089" s="15">
        <v>0</v>
      </c>
      <c r="P1089" s="15" t="s">
        <v>177</v>
      </c>
      <c r="Q1089" s="15" t="s">
        <v>514</v>
      </c>
      <c r="R1089" s="15" t="s">
        <v>515</v>
      </c>
      <c r="S1089" s="15" t="s">
        <v>516</v>
      </c>
      <c r="T1089" s="15">
        <v>0</v>
      </c>
      <c r="U1089" s="15" t="s">
        <v>517</v>
      </c>
      <c r="V1089" s="15">
        <v>2523</v>
      </c>
      <c r="W1089" s="15" t="s">
        <v>518</v>
      </c>
      <c r="X1089" s="15">
        <v>8</v>
      </c>
      <c r="Y1089" s="15" t="s">
        <v>519</v>
      </c>
      <c r="Z1089" s="15">
        <v>161000</v>
      </c>
      <c r="AA1089" s="15">
        <v>-1</v>
      </c>
      <c r="AB1089" s="15" t="s">
        <v>129</v>
      </c>
      <c r="AD1089" s="15">
        <v>161000</v>
      </c>
      <c r="AF1089" s="15">
        <v>103091</v>
      </c>
      <c r="AH1089" s="15">
        <v>103091</v>
      </c>
      <c r="AI1089" s="15">
        <v>0</v>
      </c>
    </row>
    <row r="1090" spans="1:35">
      <c r="A1090" s="15" t="s">
        <v>594</v>
      </c>
      <c r="B1090" s="15">
        <v>2013</v>
      </c>
      <c r="C1090" s="15">
        <v>2013</v>
      </c>
      <c r="D1090" s="15">
        <v>2013</v>
      </c>
      <c r="E1090" s="15">
        <v>4</v>
      </c>
      <c r="F1090" s="15">
        <v>0</v>
      </c>
      <c r="G1090" s="15">
        <v>0</v>
      </c>
      <c r="H1090" s="15" t="s">
        <v>510</v>
      </c>
      <c r="I1090" s="15">
        <v>842</v>
      </c>
      <c r="J1090" s="15" t="s">
        <v>593</v>
      </c>
      <c r="K1090" s="15" t="s">
        <v>593</v>
      </c>
      <c r="L1090" s="15">
        <v>724</v>
      </c>
      <c r="M1090" s="15" t="s">
        <v>214</v>
      </c>
      <c r="N1090" s="15" t="s">
        <v>580</v>
      </c>
      <c r="O1090" s="15">
        <v>0</v>
      </c>
      <c r="P1090" s="15" t="s">
        <v>177</v>
      </c>
      <c r="Q1090" s="15" t="s">
        <v>514</v>
      </c>
      <c r="R1090" s="15" t="s">
        <v>515</v>
      </c>
      <c r="S1090" s="15" t="s">
        <v>516</v>
      </c>
      <c r="T1090" s="15">
        <v>0</v>
      </c>
      <c r="U1090" s="15" t="s">
        <v>517</v>
      </c>
      <c r="V1090" s="15">
        <v>2523</v>
      </c>
      <c r="W1090" s="15" t="s">
        <v>518</v>
      </c>
      <c r="X1090" s="15">
        <v>8</v>
      </c>
      <c r="Y1090" s="15" t="s">
        <v>519</v>
      </c>
      <c r="Z1090" s="15">
        <v>253000</v>
      </c>
      <c r="AA1090" s="15">
        <v>-1</v>
      </c>
      <c r="AB1090" s="15" t="s">
        <v>129</v>
      </c>
      <c r="AD1090" s="15">
        <v>253000</v>
      </c>
      <c r="AF1090" s="15">
        <v>104521</v>
      </c>
      <c r="AH1090" s="15">
        <v>104521</v>
      </c>
      <c r="AI1090" s="15">
        <v>0</v>
      </c>
    </row>
    <row r="1091" spans="1:35">
      <c r="A1091" s="15" t="s">
        <v>594</v>
      </c>
      <c r="B1091" s="15">
        <v>2013</v>
      </c>
      <c r="C1091" s="15">
        <v>2013</v>
      </c>
      <c r="D1091" s="15">
        <v>2013</v>
      </c>
      <c r="E1091" s="15">
        <v>4</v>
      </c>
      <c r="F1091" s="15">
        <v>0</v>
      </c>
      <c r="G1091" s="15">
        <v>0</v>
      </c>
      <c r="H1091" s="15" t="s">
        <v>510</v>
      </c>
      <c r="I1091" s="15">
        <v>842</v>
      </c>
      <c r="J1091" s="15" t="s">
        <v>593</v>
      </c>
      <c r="K1091" s="15" t="s">
        <v>593</v>
      </c>
      <c r="L1091" s="15">
        <v>608</v>
      </c>
      <c r="M1091" s="15" t="s">
        <v>548</v>
      </c>
      <c r="N1091" s="15" t="s">
        <v>549</v>
      </c>
      <c r="O1091" s="15">
        <v>0</v>
      </c>
      <c r="P1091" s="15" t="s">
        <v>177</v>
      </c>
      <c r="Q1091" s="15" t="s">
        <v>514</v>
      </c>
      <c r="R1091" s="15" t="s">
        <v>515</v>
      </c>
      <c r="S1091" s="15" t="s">
        <v>516</v>
      </c>
      <c r="T1091" s="15">
        <v>0</v>
      </c>
      <c r="U1091" s="15" t="s">
        <v>517</v>
      </c>
      <c r="V1091" s="15">
        <v>2523</v>
      </c>
      <c r="W1091" s="15" t="s">
        <v>518</v>
      </c>
      <c r="X1091" s="15">
        <v>8</v>
      </c>
      <c r="Y1091" s="15" t="s">
        <v>519</v>
      </c>
      <c r="Z1091" s="15">
        <v>61000</v>
      </c>
      <c r="AA1091" s="15">
        <v>-1</v>
      </c>
      <c r="AB1091" s="15" t="s">
        <v>129</v>
      </c>
      <c r="AD1091" s="15">
        <v>61000</v>
      </c>
      <c r="AF1091" s="15">
        <v>39507</v>
      </c>
      <c r="AH1091" s="15">
        <v>39507</v>
      </c>
      <c r="AI1091" s="15">
        <v>0</v>
      </c>
    </row>
    <row r="1092" spans="1:35">
      <c r="A1092" s="15" t="s">
        <v>594</v>
      </c>
      <c r="B1092" s="15">
        <v>2013</v>
      </c>
      <c r="C1092" s="15">
        <v>2013</v>
      </c>
      <c r="D1092" s="15">
        <v>2013</v>
      </c>
      <c r="E1092" s="15">
        <v>4</v>
      </c>
      <c r="F1092" s="15">
        <v>0</v>
      </c>
      <c r="G1092" s="15">
        <v>0</v>
      </c>
      <c r="H1092" s="15" t="s">
        <v>510</v>
      </c>
      <c r="I1092" s="15">
        <v>842</v>
      </c>
      <c r="J1092" s="15" t="s">
        <v>593</v>
      </c>
      <c r="K1092" s="15" t="s">
        <v>593</v>
      </c>
      <c r="L1092" s="15">
        <v>682</v>
      </c>
      <c r="M1092" s="15" t="s">
        <v>707</v>
      </c>
      <c r="N1092" s="15" t="s">
        <v>708</v>
      </c>
      <c r="O1092" s="15">
        <v>0</v>
      </c>
      <c r="P1092" s="15" t="s">
        <v>177</v>
      </c>
      <c r="Q1092" s="15" t="s">
        <v>514</v>
      </c>
      <c r="R1092" s="15" t="s">
        <v>515</v>
      </c>
      <c r="S1092" s="15" t="s">
        <v>516</v>
      </c>
      <c r="T1092" s="15">
        <v>0</v>
      </c>
      <c r="U1092" s="15" t="s">
        <v>517</v>
      </c>
      <c r="V1092" s="15">
        <v>2523</v>
      </c>
      <c r="W1092" s="15" t="s">
        <v>518</v>
      </c>
      <c r="X1092" s="15">
        <v>8</v>
      </c>
      <c r="Y1092" s="15" t="s">
        <v>519</v>
      </c>
      <c r="Z1092" s="15">
        <v>633000</v>
      </c>
      <c r="AA1092" s="15">
        <v>-1</v>
      </c>
      <c r="AB1092" s="15" t="s">
        <v>129</v>
      </c>
      <c r="AD1092" s="15">
        <v>633000</v>
      </c>
      <c r="AF1092" s="15">
        <v>285205</v>
      </c>
      <c r="AH1092" s="15">
        <v>285205</v>
      </c>
      <c r="AI1092" s="15">
        <v>0</v>
      </c>
    </row>
    <row r="1093" spans="1:35">
      <c r="A1093" s="15" t="s">
        <v>594</v>
      </c>
      <c r="B1093" s="15">
        <v>2013</v>
      </c>
      <c r="C1093" s="15">
        <v>2013</v>
      </c>
      <c r="D1093" s="15">
        <v>2013</v>
      </c>
      <c r="E1093" s="15">
        <v>4</v>
      </c>
      <c r="F1093" s="15">
        <v>0</v>
      </c>
      <c r="G1093" s="15">
        <v>0</v>
      </c>
      <c r="H1093" s="15" t="s">
        <v>510</v>
      </c>
      <c r="I1093" s="15">
        <v>842</v>
      </c>
      <c r="J1093" s="15" t="s">
        <v>593</v>
      </c>
      <c r="K1093" s="15" t="s">
        <v>593</v>
      </c>
      <c r="L1093" s="15">
        <v>458</v>
      </c>
      <c r="M1093" s="15" t="s">
        <v>180</v>
      </c>
      <c r="N1093" s="15" t="s">
        <v>557</v>
      </c>
      <c r="O1093" s="15">
        <v>0</v>
      </c>
      <c r="P1093" s="15" t="s">
        <v>177</v>
      </c>
      <c r="Q1093" s="15" t="s">
        <v>514</v>
      </c>
      <c r="R1093" s="15" t="s">
        <v>515</v>
      </c>
      <c r="S1093" s="15" t="s">
        <v>516</v>
      </c>
      <c r="T1093" s="15">
        <v>0</v>
      </c>
      <c r="U1093" s="15" t="s">
        <v>517</v>
      </c>
      <c r="V1093" s="15">
        <v>2523</v>
      </c>
      <c r="W1093" s="15" t="s">
        <v>518</v>
      </c>
      <c r="X1093" s="15">
        <v>8</v>
      </c>
      <c r="Y1093" s="15" t="s">
        <v>519</v>
      </c>
      <c r="Z1093" s="15">
        <v>261000</v>
      </c>
      <c r="AA1093" s="15">
        <v>-1</v>
      </c>
      <c r="AB1093" s="15" t="s">
        <v>129</v>
      </c>
      <c r="AD1093" s="15">
        <v>261000</v>
      </c>
      <c r="AF1093" s="15">
        <v>100666</v>
      </c>
      <c r="AH1093" s="15">
        <v>100666</v>
      </c>
      <c r="AI1093" s="15">
        <v>0</v>
      </c>
    </row>
    <row r="1094" spans="1:35">
      <c r="A1094" s="15" t="s">
        <v>594</v>
      </c>
      <c r="B1094" s="15">
        <v>2013</v>
      </c>
      <c r="C1094" s="15">
        <v>2013</v>
      </c>
      <c r="D1094" s="15">
        <v>2013</v>
      </c>
      <c r="E1094" s="15">
        <v>4</v>
      </c>
      <c r="F1094" s="15">
        <v>0</v>
      </c>
      <c r="G1094" s="15">
        <v>0</v>
      </c>
      <c r="H1094" s="15" t="s">
        <v>510</v>
      </c>
      <c r="I1094" s="15">
        <v>842</v>
      </c>
      <c r="J1094" s="15" t="s">
        <v>593</v>
      </c>
      <c r="K1094" s="15" t="s">
        <v>593</v>
      </c>
      <c r="L1094" s="15">
        <v>376</v>
      </c>
      <c r="M1094" s="15" t="s">
        <v>658</v>
      </c>
      <c r="N1094" s="15" t="s">
        <v>659</v>
      </c>
      <c r="O1094" s="15">
        <v>0</v>
      </c>
      <c r="P1094" s="15" t="s">
        <v>177</v>
      </c>
      <c r="Q1094" s="15" t="s">
        <v>514</v>
      </c>
      <c r="R1094" s="15" t="s">
        <v>515</v>
      </c>
      <c r="S1094" s="15" t="s">
        <v>516</v>
      </c>
      <c r="T1094" s="15">
        <v>0</v>
      </c>
      <c r="U1094" s="15" t="s">
        <v>517</v>
      </c>
      <c r="V1094" s="15">
        <v>2523</v>
      </c>
      <c r="W1094" s="15" t="s">
        <v>518</v>
      </c>
      <c r="X1094" s="15">
        <v>8</v>
      </c>
      <c r="Y1094" s="15" t="s">
        <v>519</v>
      </c>
      <c r="Z1094" s="15">
        <v>542000</v>
      </c>
      <c r="AA1094" s="15">
        <v>-1</v>
      </c>
      <c r="AB1094" s="15" t="s">
        <v>129</v>
      </c>
      <c r="AD1094" s="15">
        <v>542000</v>
      </c>
      <c r="AF1094" s="15">
        <v>288563</v>
      </c>
      <c r="AH1094" s="15">
        <v>288563</v>
      </c>
      <c r="AI1094" s="15">
        <v>0</v>
      </c>
    </row>
    <row r="1095" spans="1:35">
      <c r="A1095" s="15" t="s">
        <v>594</v>
      </c>
      <c r="B1095" s="15">
        <v>2013</v>
      </c>
      <c r="C1095" s="15">
        <v>2013</v>
      </c>
      <c r="D1095" s="15">
        <v>2013</v>
      </c>
      <c r="E1095" s="15">
        <v>4</v>
      </c>
      <c r="F1095" s="15">
        <v>0</v>
      </c>
      <c r="G1095" s="15">
        <v>0</v>
      </c>
      <c r="H1095" s="15" t="s">
        <v>510</v>
      </c>
      <c r="I1095" s="15">
        <v>842</v>
      </c>
      <c r="J1095" s="15" t="s">
        <v>593</v>
      </c>
      <c r="K1095" s="15" t="s">
        <v>593</v>
      </c>
      <c r="L1095" s="15">
        <v>862</v>
      </c>
      <c r="M1095" s="15" t="s">
        <v>723</v>
      </c>
      <c r="N1095" s="15" t="s">
        <v>724</v>
      </c>
      <c r="O1095" s="15">
        <v>0</v>
      </c>
      <c r="P1095" s="15" t="s">
        <v>177</v>
      </c>
      <c r="Q1095" s="15" t="s">
        <v>514</v>
      </c>
      <c r="R1095" s="15" t="s">
        <v>515</v>
      </c>
      <c r="S1095" s="15" t="s">
        <v>516</v>
      </c>
      <c r="T1095" s="15">
        <v>0</v>
      </c>
      <c r="U1095" s="15" t="s">
        <v>517</v>
      </c>
      <c r="V1095" s="15">
        <v>2523</v>
      </c>
      <c r="W1095" s="15" t="s">
        <v>518</v>
      </c>
      <c r="X1095" s="15">
        <v>8</v>
      </c>
      <c r="Y1095" s="15" t="s">
        <v>519</v>
      </c>
      <c r="Z1095" s="15">
        <v>8279000</v>
      </c>
      <c r="AA1095" s="15">
        <v>-1</v>
      </c>
      <c r="AB1095" s="15" t="s">
        <v>129</v>
      </c>
      <c r="AD1095" s="15">
        <v>8279000</v>
      </c>
      <c r="AF1095" s="15">
        <v>2535121</v>
      </c>
      <c r="AH1095" s="15">
        <v>2535121</v>
      </c>
      <c r="AI1095" s="15">
        <v>0</v>
      </c>
    </row>
    <row r="1096" spans="1:35">
      <c r="A1096" s="15" t="s">
        <v>594</v>
      </c>
      <c r="B1096" s="15">
        <v>2013</v>
      </c>
      <c r="C1096" s="15">
        <v>2013</v>
      </c>
      <c r="D1096" s="15">
        <v>2013</v>
      </c>
      <c r="E1096" s="15">
        <v>4</v>
      </c>
      <c r="F1096" s="15">
        <v>0</v>
      </c>
      <c r="G1096" s="15">
        <v>0</v>
      </c>
      <c r="H1096" s="15" t="s">
        <v>510</v>
      </c>
      <c r="I1096" s="15">
        <v>842</v>
      </c>
      <c r="J1096" s="15" t="s">
        <v>593</v>
      </c>
      <c r="K1096" s="15" t="s">
        <v>593</v>
      </c>
      <c r="L1096" s="15">
        <v>780</v>
      </c>
      <c r="M1096" s="15" t="s">
        <v>713</v>
      </c>
      <c r="N1096" s="15" t="s">
        <v>714</v>
      </c>
      <c r="O1096" s="15">
        <v>0</v>
      </c>
      <c r="P1096" s="15" t="s">
        <v>177</v>
      </c>
      <c r="Q1096" s="15" t="s">
        <v>514</v>
      </c>
      <c r="R1096" s="15" t="s">
        <v>515</v>
      </c>
      <c r="S1096" s="15" t="s">
        <v>516</v>
      </c>
      <c r="T1096" s="15">
        <v>0</v>
      </c>
      <c r="U1096" s="15" t="s">
        <v>517</v>
      </c>
      <c r="V1096" s="15">
        <v>2523</v>
      </c>
      <c r="W1096" s="15" t="s">
        <v>518</v>
      </c>
      <c r="X1096" s="15">
        <v>8</v>
      </c>
      <c r="Y1096" s="15" t="s">
        <v>519</v>
      </c>
      <c r="Z1096" s="15">
        <v>1622000</v>
      </c>
      <c r="AA1096" s="15">
        <v>-1</v>
      </c>
      <c r="AB1096" s="15" t="s">
        <v>129</v>
      </c>
      <c r="AD1096" s="15">
        <v>1622000</v>
      </c>
      <c r="AF1096" s="15">
        <v>410923</v>
      </c>
      <c r="AH1096" s="15">
        <v>410923</v>
      </c>
      <c r="AI1096" s="15">
        <v>0</v>
      </c>
    </row>
    <row r="1097" spans="1:35">
      <c r="A1097" s="15" t="s">
        <v>594</v>
      </c>
      <c r="B1097" s="15">
        <v>2013</v>
      </c>
      <c r="C1097" s="15">
        <v>2013</v>
      </c>
      <c r="D1097" s="15">
        <v>2013</v>
      </c>
      <c r="E1097" s="15">
        <v>4</v>
      </c>
      <c r="F1097" s="15">
        <v>0</v>
      </c>
      <c r="G1097" s="15">
        <v>0</v>
      </c>
      <c r="H1097" s="15" t="s">
        <v>510</v>
      </c>
      <c r="I1097" s="15">
        <v>842</v>
      </c>
      <c r="J1097" s="15" t="s">
        <v>593</v>
      </c>
      <c r="K1097" s="15" t="s">
        <v>593</v>
      </c>
      <c r="L1097" s="15">
        <v>591</v>
      </c>
      <c r="M1097" s="15" t="s">
        <v>576</v>
      </c>
      <c r="N1097" s="15" t="s">
        <v>577</v>
      </c>
      <c r="O1097" s="15">
        <v>0</v>
      </c>
      <c r="P1097" s="15" t="s">
        <v>177</v>
      </c>
      <c r="Q1097" s="15" t="s">
        <v>514</v>
      </c>
      <c r="R1097" s="15" t="s">
        <v>515</v>
      </c>
      <c r="S1097" s="15" t="s">
        <v>516</v>
      </c>
      <c r="T1097" s="15">
        <v>0</v>
      </c>
      <c r="U1097" s="15" t="s">
        <v>517</v>
      </c>
      <c r="V1097" s="15">
        <v>2523</v>
      </c>
      <c r="W1097" s="15" t="s">
        <v>518</v>
      </c>
      <c r="X1097" s="15">
        <v>8</v>
      </c>
      <c r="Y1097" s="15" t="s">
        <v>519</v>
      </c>
      <c r="Z1097" s="15">
        <v>3868000</v>
      </c>
      <c r="AA1097" s="15">
        <v>-1</v>
      </c>
      <c r="AB1097" s="15" t="s">
        <v>129</v>
      </c>
      <c r="AD1097" s="15">
        <v>3868000</v>
      </c>
      <c r="AF1097" s="15">
        <v>1071454</v>
      </c>
      <c r="AH1097" s="15">
        <v>1071454</v>
      </c>
      <c r="AI1097" s="15">
        <v>0</v>
      </c>
    </row>
    <row r="1098" spans="1:35">
      <c r="A1098" s="15" t="s">
        <v>594</v>
      </c>
      <c r="B1098" s="15">
        <v>2013</v>
      </c>
      <c r="C1098" s="15">
        <v>2013</v>
      </c>
      <c r="D1098" s="15">
        <v>2013</v>
      </c>
      <c r="E1098" s="15">
        <v>4</v>
      </c>
      <c r="F1098" s="15">
        <v>0</v>
      </c>
      <c r="G1098" s="15">
        <v>0</v>
      </c>
      <c r="H1098" s="15" t="s">
        <v>510</v>
      </c>
      <c r="I1098" s="15">
        <v>842</v>
      </c>
      <c r="J1098" s="15" t="s">
        <v>593</v>
      </c>
      <c r="K1098" s="15" t="s">
        <v>593</v>
      </c>
      <c r="L1098" s="15">
        <v>604</v>
      </c>
      <c r="M1098" s="15" t="s">
        <v>769</v>
      </c>
      <c r="N1098" s="15" t="s">
        <v>770</v>
      </c>
      <c r="O1098" s="15">
        <v>0</v>
      </c>
      <c r="P1098" s="15" t="s">
        <v>177</v>
      </c>
      <c r="Q1098" s="15" t="s">
        <v>514</v>
      </c>
      <c r="R1098" s="15" t="s">
        <v>515</v>
      </c>
      <c r="S1098" s="15" t="s">
        <v>516</v>
      </c>
      <c r="T1098" s="15">
        <v>0</v>
      </c>
      <c r="U1098" s="15" t="s">
        <v>517</v>
      </c>
      <c r="V1098" s="15">
        <v>2523</v>
      </c>
      <c r="W1098" s="15" t="s">
        <v>518</v>
      </c>
      <c r="X1098" s="15">
        <v>8</v>
      </c>
      <c r="Y1098" s="15" t="s">
        <v>519</v>
      </c>
      <c r="Z1098" s="15">
        <v>69000</v>
      </c>
      <c r="AA1098" s="15">
        <v>-1</v>
      </c>
      <c r="AB1098" s="15" t="s">
        <v>129</v>
      </c>
      <c r="AD1098" s="15">
        <v>69000</v>
      </c>
      <c r="AF1098" s="15">
        <v>64414</v>
      </c>
      <c r="AH1098" s="15">
        <v>64414</v>
      </c>
      <c r="AI1098" s="15">
        <v>0</v>
      </c>
    </row>
    <row r="1099" spans="1:35">
      <c r="A1099" s="15" t="s">
        <v>594</v>
      </c>
      <c r="B1099" s="15">
        <v>2013</v>
      </c>
      <c r="C1099" s="15">
        <v>2013</v>
      </c>
      <c r="D1099" s="15">
        <v>2013</v>
      </c>
      <c r="E1099" s="15">
        <v>4</v>
      </c>
      <c r="F1099" s="15">
        <v>0</v>
      </c>
      <c r="G1099" s="15">
        <v>0</v>
      </c>
      <c r="H1099" s="15" t="s">
        <v>510</v>
      </c>
      <c r="I1099" s="15">
        <v>842</v>
      </c>
      <c r="J1099" s="15" t="s">
        <v>593</v>
      </c>
      <c r="K1099" s="15" t="s">
        <v>593</v>
      </c>
      <c r="L1099" s="15">
        <v>56</v>
      </c>
      <c r="M1099" s="15" t="s">
        <v>694</v>
      </c>
      <c r="N1099" s="15" t="s">
        <v>695</v>
      </c>
      <c r="O1099" s="15">
        <v>0</v>
      </c>
      <c r="P1099" s="15" t="s">
        <v>177</v>
      </c>
      <c r="Q1099" s="15" t="s">
        <v>514</v>
      </c>
      <c r="R1099" s="15" t="s">
        <v>515</v>
      </c>
      <c r="S1099" s="15" t="s">
        <v>516</v>
      </c>
      <c r="T1099" s="15">
        <v>0</v>
      </c>
      <c r="U1099" s="15" t="s">
        <v>517</v>
      </c>
      <c r="V1099" s="15">
        <v>2523</v>
      </c>
      <c r="W1099" s="15" t="s">
        <v>518</v>
      </c>
      <c r="X1099" s="15">
        <v>8</v>
      </c>
      <c r="Y1099" s="15" t="s">
        <v>519</v>
      </c>
      <c r="Z1099" s="15">
        <v>18000</v>
      </c>
      <c r="AA1099" s="15">
        <v>-1</v>
      </c>
      <c r="AB1099" s="15" t="s">
        <v>129</v>
      </c>
      <c r="AD1099" s="15">
        <v>18000</v>
      </c>
      <c r="AF1099" s="15">
        <v>11646</v>
      </c>
      <c r="AH1099" s="15">
        <v>11646</v>
      </c>
      <c r="AI1099" s="15">
        <v>0</v>
      </c>
    </row>
    <row r="1100" spans="1:35">
      <c r="A1100" s="15" t="s">
        <v>594</v>
      </c>
      <c r="B1100" s="15">
        <v>2013</v>
      </c>
      <c r="C1100" s="15">
        <v>2013</v>
      </c>
      <c r="D1100" s="15">
        <v>2013</v>
      </c>
      <c r="E1100" s="15">
        <v>4</v>
      </c>
      <c r="F1100" s="15">
        <v>0</v>
      </c>
      <c r="G1100" s="15">
        <v>0</v>
      </c>
      <c r="H1100" s="15" t="s">
        <v>510</v>
      </c>
      <c r="I1100" s="15">
        <v>842</v>
      </c>
      <c r="J1100" s="15" t="s">
        <v>593</v>
      </c>
      <c r="K1100" s="15" t="s">
        <v>593</v>
      </c>
      <c r="L1100" s="15">
        <v>764</v>
      </c>
      <c r="M1100" s="15" t="s">
        <v>198</v>
      </c>
      <c r="N1100" s="15" t="s">
        <v>556</v>
      </c>
      <c r="O1100" s="15">
        <v>0</v>
      </c>
      <c r="P1100" s="15" t="s">
        <v>177</v>
      </c>
      <c r="Q1100" s="15" t="s">
        <v>514</v>
      </c>
      <c r="R1100" s="15" t="s">
        <v>515</v>
      </c>
      <c r="S1100" s="15" t="s">
        <v>516</v>
      </c>
      <c r="T1100" s="15">
        <v>0</v>
      </c>
      <c r="U1100" s="15" t="s">
        <v>517</v>
      </c>
      <c r="V1100" s="15">
        <v>2523</v>
      </c>
      <c r="W1100" s="15" t="s">
        <v>518</v>
      </c>
      <c r="X1100" s="15">
        <v>8</v>
      </c>
      <c r="Y1100" s="15" t="s">
        <v>519</v>
      </c>
      <c r="Z1100" s="15">
        <v>164000</v>
      </c>
      <c r="AA1100" s="15">
        <v>-1</v>
      </c>
      <c r="AB1100" s="15" t="s">
        <v>129</v>
      </c>
      <c r="AD1100" s="15">
        <v>164000</v>
      </c>
      <c r="AF1100" s="15">
        <v>91396</v>
      </c>
      <c r="AH1100" s="15">
        <v>91396</v>
      </c>
      <c r="AI1100" s="15">
        <v>0</v>
      </c>
    </row>
    <row r="1101" spans="1:35">
      <c r="A1101" s="15" t="s">
        <v>594</v>
      </c>
      <c r="B1101" s="15">
        <v>2013</v>
      </c>
      <c r="C1101" s="15">
        <v>2013</v>
      </c>
      <c r="D1101" s="15">
        <v>2013</v>
      </c>
      <c r="E1101" s="15">
        <v>4</v>
      </c>
      <c r="F1101" s="15">
        <v>0</v>
      </c>
      <c r="G1101" s="15">
        <v>0</v>
      </c>
      <c r="H1101" s="15" t="s">
        <v>510</v>
      </c>
      <c r="I1101" s="15">
        <v>842</v>
      </c>
      <c r="J1101" s="15" t="s">
        <v>593</v>
      </c>
      <c r="K1101" s="15" t="s">
        <v>593</v>
      </c>
      <c r="L1101" s="15">
        <v>320</v>
      </c>
      <c r="M1101" s="15" t="s">
        <v>835</v>
      </c>
      <c r="N1101" s="15" t="s">
        <v>836</v>
      </c>
      <c r="O1101" s="15">
        <v>0</v>
      </c>
      <c r="P1101" s="15" t="s">
        <v>177</v>
      </c>
      <c r="Q1101" s="15" t="s">
        <v>514</v>
      </c>
      <c r="R1101" s="15" t="s">
        <v>515</v>
      </c>
      <c r="S1101" s="15" t="s">
        <v>516</v>
      </c>
      <c r="T1101" s="15">
        <v>0</v>
      </c>
      <c r="U1101" s="15" t="s">
        <v>517</v>
      </c>
      <c r="V1101" s="15">
        <v>2523</v>
      </c>
      <c r="W1101" s="15" t="s">
        <v>518</v>
      </c>
      <c r="X1101" s="15">
        <v>8</v>
      </c>
      <c r="Y1101" s="15" t="s">
        <v>519</v>
      </c>
      <c r="Z1101" s="15">
        <v>45000</v>
      </c>
      <c r="AA1101" s="15">
        <v>-1</v>
      </c>
      <c r="AB1101" s="15" t="s">
        <v>129</v>
      </c>
      <c r="AD1101" s="15">
        <v>45000</v>
      </c>
      <c r="AF1101" s="15">
        <v>36934</v>
      </c>
      <c r="AH1101" s="15">
        <v>36934</v>
      </c>
      <c r="AI1101" s="15">
        <v>0</v>
      </c>
    </row>
    <row r="1102" spans="1:35">
      <c r="A1102" s="15" t="s">
        <v>594</v>
      </c>
      <c r="B1102" s="15">
        <v>2013</v>
      </c>
      <c r="C1102" s="15">
        <v>2013</v>
      </c>
      <c r="D1102" s="15">
        <v>2013</v>
      </c>
      <c r="E1102" s="15">
        <v>4</v>
      </c>
      <c r="F1102" s="15">
        <v>0</v>
      </c>
      <c r="G1102" s="15">
        <v>0</v>
      </c>
      <c r="H1102" s="15" t="s">
        <v>510</v>
      </c>
      <c r="I1102" s="15">
        <v>842</v>
      </c>
      <c r="J1102" s="15" t="s">
        <v>593</v>
      </c>
      <c r="K1102" s="15" t="s">
        <v>593</v>
      </c>
      <c r="L1102" s="15">
        <v>784</v>
      </c>
      <c r="M1102" s="15" t="s">
        <v>186</v>
      </c>
      <c r="N1102" s="15" t="s">
        <v>618</v>
      </c>
      <c r="O1102" s="15">
        <v>0</v>
      </c>
      <c r="P1102" s="15" t="s">
        <v>177</v>
      </c>
      <c r="Q1102" s="15" t="s">
        <v>514</v>
      </c>
      <c r="R1102" s="15" t="s">
        <v>515</v>
      </c>
      <c r="S1102" s="15" t="s">
        <v>516</v>
      </c>
      <c r="T1102" s="15">
        <v>0</v>
      </c>
      <c r="U1102" s="15" t="s">
        <v>517</v>
      </c>
      <c r="V1102" s="15">
        <v>2523</v>
      </c>
      <c r="W1102" s="15" t="s">
        <v>518</v>
      </c>
      <c r="X1102" s="15">
        <v>8</v>
      </c>
      <c r="Y1102" s="15" t="s">
        <v>519</v>
      </c>
      <c r="Z1102" s="15">
        <v>1300000</v>
      </c>
      <c r="AA1102" s="15">
        <v>-1</v>
      </c>
      <c r="AB1102" s="15" t="s">
        <v>129</v>
      </c>
      <c r="AD1102" s="15">
        <v>1300000</v>
      </c>
      <c r="AF1102" s="15">
        <v>421226</v>
      </c>
      <c r="AH1102" s="15">
        <v>421226</v>
      </c>
      <c r="AI1102" s="15">
        <v>0</v>
      </c>
    </row>
    <row r="1103" spans="1:35">
      <c r="A1103" s="15" t="s">
        <v>594</v>
      </c>
      <c r="B1103" s="15">
        <v>2013</v>
      </c>
      <c r="C1103" s="15">
        <v>2013</v>
      </c>
      <c r="D1103" s="15">
        <v>2013</v>
      </c>
      <c r="E1103" s="15">
        <v>4</v>
      </c>
      <c r="F1103" s="15">
        <v>0</v>
      </c>
      <c r="G1103" s="15">
        <v>0</v>
      </c>
      <c r="H1103" s="15" t="s">
        <v>510</v>
      </c>
      <c r="I1103" s="15">
        <v>842</v>
      </c>
      <c r="J1103" s="15" t="s">
        <v>593</v>
      </c>
      <c r="K1103" s="15" t="s">
        <v>593</v>
      </c>
      <c r="L1103" s="15">
        <v>152</v>
      </c>
      <c r="M1103" s="15" t="s">
        <v>642</v>
      </c>
      <c r="N1103" s="15" t="s">
        <v>643</v>
      </c>
      <c r="O1103" s="15">
        <v>0</v>
      </c>
      <c r="P1103" s="15" t="s">
        <v>177</v>
      </c>
      <c r="Q1103" s="15" t="s">
        <v>514</v>
      </c>
      <c r="R1103" s="15" t="s">
        <v>515</v>
      </c>
      <c r="S1103" s="15" t="s">
        <v>516</v>
      </c>
      <c r="T1103" s="15">
        <v>0</v>
      </c>
      <c r="U1103" s="15" t="s">
        <v>517</v>
      </c>
      <c r="V1103" s="15">
        <v>2523</v>
      </c>
      <c r="W1103" s="15" t="s">
        <v>518</v>
      </c>
      <c r="X1103" s="15">
        <v>8</v>
      </c>
      <c r="Y1103" s="15" t="s">
        <v>519</v>
      </c>
      <c r="Z1103" s="15">
        <v>587000</v>
      </c>
      <c r="AA1103" s="15">
        <v>-1</v>
      </c>
      <c r="AB1103" s="15" t="s">
        <v>129</v>
      </c>
      <c r="AD1103" s="15">
        <v>587000</v>
      </c>
      <c r="AF1103" s="15">
        <v>386723</v>
      </c>
      <c r="AH1103" s="15">
        <v>386723</v>
      </c>
      <c r="AI1103" s="15">
        <v>0</v>
      </c>
    </row>
    <row r="1104" spans="1:35">
      <c r="A1104" s="15" t="s">
        <v>594</v>
      </c>
      <c r="B1104" s="15">
        <v>2013</v>
      </c>
      <c r="C1104" s="15">
        <v>2013</v>
      </c>
      <c r="D1104" s="15">
        <v>2013</v>
      </c>
      <c r="E1104" s="15">
        <v>4</v>
      </c>
      <c r="F1104" s="15">
        <v>0</v>
      </c>
      <c r="G1104" s="15">
        <v>0</v>
      </c>
      <c r="H1104" s="15" t="s">
        <v>510</v>
      </c>
      <c r="I1104" s="15">
        <v>842</v>
      </c>
      <c r="J1104" s="15" t="s">
        <v>593</v>
      </c>
      <c r="K1104" s="15" t="s">
        <v>593</v>
      </c>
      <c r="L1104" s="15">
        <v>188</v>
      </c>
      <c r="M1104" s="15" t="s">
        <v>612</v>
      </c>
      <c r="N1104" s="15" t="s">
        <v>613</v>
      </c>
      <c r="O1104" s="15">
        <v>0</v>
      </c>
      <c r="P1104" s="15" t="s">
        <v>177</v>
      </c>
      <c r="Q1104" s="15" t="s">
        <v>514</v>
      </c>
      <c r="R1104" s="15" t="s">
        <v>515</v>
      </c>
      <c r="S1104" s="15" t="s">
        <v>516</v>
      </c>
      <c r="T1104" s="15">
        <v>0</v>
      </c>
      <c r="U1104" s="15" t="s">
        <v>517</v>
      </c>
      <c r="V1104" s="15">
        <v>2523</v>
      </c>
      <c r="W1104" s="15" t="s">
        <v>518</v>
      </c>
      <c r="X1104" s="15">
        <v>8</v>
      </c>
      <c r="Y1104" s="15" t="s">
        <v>519</v>
      </c>
      <c r="Z1104" s="15">
        <v>219000</v>
      </c>
      <c r="AA1104" s="15">
        <v>-1</v>
      </c>
      <c r="AB1104" s="15" t="s">
        <v>129</v>
      </c>
      <c r="AD1104" s="15">
        <v>219000</v>
      </c>
      <c r="AF1104" s="15">
        <v>65973</v>
      </c>
      <c r="AH1104" s="15">
        <v>65973</v>
      </c>
      <c r="AI1104" s="15">
        <v>0</v>
      </c>
    </row>
    <row r="1105" spans="1:35">
      <c r="A1105" s="15" t="s">
        <v>594</v>
      </c>
      <c r="B1105" s="15">
        <v>2013</v>
      </c>
      <c r="C1105" s="15">
        <v>2013</v>
      </c>
      <c r="D1105" s="15">
        <v>2013</v>
      </c>
      <c r="E1105" s="15">
        <v>4</v>
      </c>
      <c r="F1105" s="15">
        <v>0</v>
      </c>
      <c r="G1105" s="15">
        <v>0</v>
      </c>
      <c r="H1105" s="15" t="s">
        <v>510</v>
      </c>
      <c r="I1105" s="15">
        <v>842</v>
      </c>
      <c r="J1105" s="15" t="s">
        <v>593</v>
      </c>
      <c r="K1105" s="15" t="s">
        <v>593</v>
      </c>
      <c r="L1105" s="15">
        <v>699</v>
      </c>
      <c r="M1105" s="15" t="s">
        <v>585</v>
      </c>
      <c r="N1105" s="15" t="s">
        <v>586</v>
      </c>
      <c r="O1105" s="15">
        <v>0</v>
      </c>
      <c r="P1105" s="15" t="s">
        <v>177</v>
      </c>
      <c r="Q1105" s="15" t="s">
        <v>514</v>
      </c>
      <c r="R1105" s="15" t="s">
        <v>515</v>
      </c>
      <c r="S1105" s="15" t="s">
        <v>516</v>
      </c>
      <c r="T1105" s="15">
        <v>0</v>
      </c>
      <c r="U1105" s="15" t="s">
        <v>517</v>
      </c>
      <c r="V1105" s="15">
        <v>2523</v>
      </c>
      <c r="W1105" s="15" t="s">
        <v>518</v>
      </c>
      <c r="X1105" s="15">
        <v>8</v>
      </c>
      <c r="Y1105" s="15" t="s">
        <v>519</v>
      </c>
      <c r="Z1105" s="15">
        <v>382000</v>
      </c>
      <c r="AA1105" s="15">
        <v>-1</v>
      </c>
      <c r="AB1105" s="15" t="s">
        <v>129</v>
      </c>
      <c r="AD1105" s="15">
        <v>382000</v>
      </c>
      <c r="AF1105" s="15">
        <v>212021</v>
      </c>
      <c r="AH1105" s="15">
        <v>212021</v>
      </c>
      <c r="AI1105" s="15">
        <v>0</v>
      </c>
    </row>
    <row r="1106" spans="1:35">
      <c r="A1106" s="15" t="s">
        <v>594</v>
      </c>
      <c r="B1106" s="15">
        <v>2013</v>
      </c>
      <c r="C1106" s="15">
        <v>2013</v>
      </c>
      <c r="D1106" s="15">
        <v>2013</v>
      </c>
      <c r="E1106" s="15">
        <v>4</v>
      </c>
      <c r="F1106" s="15">
        <v>0</v>
      </c>
      <c r="G1106" s="15">
        <v>0</v>
      </c>
      <c r="H1106" s="15" t="s">
        <v>510</v>
      </c>
      <c r="I1106" s="15">
        <v>842</v>
      </c>
      <c r="J1106" s="15" t="s">
        <v>593</v>
      </c>
      <c r="K1106" s="15" t="s">
        <v>593</v>
      </c>
      <c r="L1106" s="15">
        <v>380</v>
      </c>
      <c r="M1106" s="15" t="s">
        <v>587</v>
      </c>
      <c r="N1106" s="15" t="s">
        <v>588</v>
      </c>
      <c r="O1106" s="15">
        <v>0</v>
      </c>
      <c r="P1106" s="15" t="s">
        <v>177</v>
      </c>
      <c r="Q1106" s="15" t="s">
        <v>514</v>
      </c>
      <c r="R1106" s="15" t="s">
        <v>515</v>
      </c>
      <c r="S1106" s="15" t="s">
        <v>516</v>
      </c>
      <c r="T1106" s="15">
        <v>0</v>
      </c>
      <c r="U1106" s="15" t="s">
        <v>517</v>
      </c>
      <c r="V1106" s="15">
        <v>2523</v>
      </c>
      <c r="W1106" s="15" t="s">
        <v>518</v>
      </c>
      <c r="X1106" s="15">
        <v>8</v>
      </c>
      <c r="Y1106" s="15" t="s">
        <v>519</v>
      </c>
      <c r="Z1106" s="15">
        <v>144000</v>
      </c>
      <c r="AA1106" s="15">
        <v>-1</v>
      </c>
      <c r="AB1106" s="15" t="s">
        <v>129</v>
      </c>
      <c r="AD1106" s="15">
        <v>144000</v>
      </c>
      <c r="AF1106" s="15">
        <v>73915</v>
      </c>
      <c r="AH1106" s="15">
        <v>73915</v>
      </c>
      <c r="AI1106" s="15">
        <v>0</v>
      </c>
    </row>
    <row r="1107" spans="1:35">
      <c r="A1107" s="15" t="s">
        <v>594</v>
      </c>
      <c r="B1107" s="15">
        <v>2013</v>
      </c>
      <c r="C1107" s="15">
        <v>2013</v>
      </c>
      <c r="D1107" s="15">
        <v>2013</v>
      </c>
      <c r="E1107" s="15">
        <v>4</v>
      </c>
      <c r="F1107" s="15">
        <v>0</v>
      </c>
      <c r="G1107" s="15">
        <v>0</v>
      </c>
      <c r="H1107" s="15" t="s">
        <v>510</v>
      </c>
      <c r="I1107" s="15">
        <v>842</v>
      </c>
      <c r="J1107" s="15" t="s">
        <v>593</v>
      </c>
      <c r="K1107" s="15" t="s">
        <v>593</v>
      </c>
      <c r="L1107" s="15">
        <v>251</v>
      </c>
      <c r="M1107" s="15" t="s">
        <v>113</v>
      </c>
      <c r="N1107" s="15" t="s">
        <v>583</v>
      </c>
      <c r="O1107" s="15">
        <v>0</v>
      </c>
      <c r="P1107" s="15" t="s">
        <v>177</v>
      </c>
      <c r="Q1107" s="15" t="s">
        <v>514</v>
      </c>
      <c r="R1107" s="15" t="s">
        <v>515</v>
      </c>
      <c r="S1107" s="15" t="s">
        <v>516</v>
      </c>
      <c r="T1107" s="15">
        <v>0</v>
      </c>
      <c r="U1107" s="15" t="s">
        <v>517</v>
      </c>
      <c r="V1107" s="15">
        <v>2523</v>
      </c>
      <c r="W1107" s="15" t="s">
        <v>518</v>
      </c>
      <c r="X1107" s="15">
        <v>8</v>
      </c>
      <c r="Y1107" s="15" t="s">
        <v>519</v>
      </c>
      <c r="Z1107" s="15">
        <v>4108000</v>
      </c>
      <c r="AA1107" s="15">
        <v>-1</v>
      </c>
      <c r="AB1107" s="15" t="s">
        <v>129</v>
      </c>
      <c r="AD1107" s="15">
        <v>4108000</v>
      </c>
      <c r="AF1107" s="15">
        <v>1405920</v>
      </c>
      <c r="AH1107" s="15">
        <v>1405920</v>
      </c>
      <c r="AI1107" s="15">
        <v>0</v>
      </c>
    </row>
    <row r="1108" spans="1:35">
      <c r="A1108" s="15" t="s">
        <v>594</v>
      </c>
      <c r="B1108" s="15">
        <v>2013</v>
      </c>
      <c r="C1108" s="15">
        <v>2013</v>
      </c>
      <c r="D1108" s="15">
        <v>2013</v>
      </c>
      <c r="E1108" s="15">
        <v>4</v>
      </c>
      <c r="F1108" s="15">
        <v>0</v>
      </c>
      <c r="G1108" s="15">
        <v>0</v>
      </c>
      <c r="H1108" s="15" t="s">
        <v>510</v>
      </c>
      <c r="I1108" s="15">
        <v>842</v>
      </c>
      <c r="J1108" s="15" t="s">
        <v>593</v>
      </c>
      <c r="K1108" s="15" t="s">
        <v>593</v>
      </c>
      <c r="L1108" s="15">
        <v>398</v>
      </c>
      <c r="M1108" s="15" t="s">
        <v>731</v>
      </c>
      <c r="N1108" s="15" t="s">
        <v>732</v>
      </c>
      <c r="O1108" s="15">
        <v>0</v>
      </c>
      <c r="P1108" s="15" t="s">
        <v>177</v>
      </c>
      <c r="Q1108" s="15" t="s">
        <v>514</v>
      </c>
      <c r="R1108" s="15" t="s">
        <v>515</v>
      </c>
      <c r="S1108" s="15" t="s">
        <v>516</v>
      </c>
      <c r="T1108" s="15">
        <v>0</v>
      </c>
      <c r="U1108" s="15" t="s">
        <v>517</v>
      </c>
      <c r="V1108" s="15">
        <v>2523</v>
      </c>
      <c r="W1108" s="15" t="s">
        <v>518</v>
      </c>
      <c r="X1108" s="15">
        <v>8</v>
      </c>
      <c r="Y1108" s="15" t="s">
        <v>519</v>
      </c>
      <c r="Z1108" s="15">
        <v>3000</v>
      </c>
      <c r="AA1108" s="15">
        <v>-1</v>
      </c>
      <c r="AB1108" s="15" t="s">
        <v>129</v>
      </c>
      <c r="AD1108" s="15">
        <v>3000</v>
      </c>
      <c r="AF1108" s="15">
        <v>2640</v>
      </c>
      <c r="AH1108" s="15">
        <v>2640</v>
      </c>
      <c r="AI1108" s="15">
        <v>0</v>
      </c>
    </row>
    <row r="1109" spans="1:35">
      <c r="A1109" s="15" t="s">
        <v>594</v>
      </c>
      <c r="B1109" s="15">
        <v>2013</v>
      </c>
      <c r="C1109" s="15">
        <v>2013</v>
      </c>
      <c r="D1109" s="15">
        <v>2013</v>
      </c>
      <c r="E1109" s="15">
        <v>4</v>
      </c>
      <c r="F1109" s="15">
        <v>0</v>
      </c>
      <c r="G1109" s="15">
        <v>0</v>
      </c>
      <c r="H1109" s="15" t="s">
        <v>510</v>
      </c>
      <c r="I1109" s="15">
        <v>842</v>
      </c>
      <c r="J1109" s="15" t="s">
        <v>593</v>
      </c>
      <c r="K1109" s="15" t="s">
        <v>593</v>
      </c>
      <c r="L1109" s="15">
        <v>214</v>
      </c>
      <c r="M1109" s="15" t="s">
        <v>837</v>
      </c>
      <c r="N1109" s="15" t="s">
        <v>838</v>
      </c>
      <c r="O1109" s="15">
        <v>0</v>
      </c>
      <c r="P1109" s="15" t="s">
        <v>177</v>
      </c>
      <c r="Q1109" s="15" t="s">
        <v>514</v>
      </c>
      <c r="R1109" s="15" t="s">
        <v>515</v>
      </c>
      <c r="S1109" s="15" t="s">
        <v>516</v>
      </c>
      <c r="T1109" s="15">
        <v>0</v>
      </c>
      <c r="U1109" s="15" t="s">
        <v>517</v>
      </c>
      <c r="V1109" s="15">
        <v>2523</v>
      </c>
      <c r="W1109" s="15" t="s">
        <v>518</v>
      </c>
      <c r="X1109" s="15">
        <v>8</v>
      </c>
      <c r="Y1109" s="15" t="s">
        <v>519</v>
      </c>
      <c r="Z1109" s="15">
        <v>2771000</v>
      </c>
      <c r="AA1109" s="15">
        <v>-1</v>
      </c>
      <c r="AB1109" s="15" t="s">
        <v>129</v>
      </c>
      <c r="AD1109" s="15">
        <v>2771000</v>
      </c>
      <c r="AF1109" s="15">
        <v>1007844</v>
      </c>
      <c r="AH1109" s="15">
        <v>1007844</v>
      </c>
      <c r="AI1109" s="15">
        <v>0</v>
      </c>
    </row>
    <row r="1110" spans="1:35">
      <c r="A1110" s="15" t="s">
        <v>594</v>
      </c>
      <c r="B1110" s="15">
        <v>2013</v>
      </c>
      <c r="C1110" s="15">
        <v>2013</v>
      </c>
      <c r="D1110" s="15">
        <v>2013</v>
      </c>
      <c r="E1110" s="15">
        <v>4</v>
      </c>
      <c r="F1110" s="15">
        <v>0</v>
      </c>
      <c r="G1110" s="15">
        <v>0</v>
      </c>
      <c r="H1110" s="15" t="s">
        <v>510</v>
      </c>
      <c r="I1110" s="15">
        <v>842</v>
      </c>
      <c r="J1110" s="15" t="s">
        <v>593</v>
      </c>
      <c r="K1110" s="15" t="s">
        <v>593</v>
      </c>
      <c r="L1110" s="15">
        <v>490</v>
      </c>
      <c r="M1110" s="15" t="s">
        <v>546</v>
      </c>
      <c r="N1110" s="15" t="s">
        <v>547</v>
      </c>
      <c r="O1110" s="15">
        <v>0</v>
      </c>
      <c r="P1110" s="15" t="s">
        <v>177</v>
      </c>
      <c r="Q1110" s="15" t="s">
        <v>514</v>
      </c>
      <c r="R1110" s="15" t="s">
        <v>515</v>
      </c>
      <c r="S1110" s="15" t="s">
        <v>516</v>
      </c>
      <c r="T1110" s="15">
        <v>0</v>
      </c>
      <c r="U1110" s="15" t="s">
        <v>517</v>
      </c>
      <c r="V1110" s="15">
        <v>2523</v>
      </c>
      <c r="W1110" s="15" t="s">
        <v>518</v>
      </c>
      <c r="X1110" s="15">
        <v>8</v>
      </c>
      <c r="Y1110" s="15" t="s">
        <v>519</v>
      </c>
      <c r="Z1110" s="15">
        <v>396000</v>
      </c>
      <c r="AA1110" s="15">
        <v>-1</v>
      </c>
      <c r="AB1110" s="15" t="s">
        <v>129</v>
      </c>
      <c r="AD1110" s="15">
        <v>396000</v>
      </c>
      <c r="AF1110" s="15">
        <v>269617</v>
      </c>
      <c r="AH1110" s="15">
        <v>269617</v>
      </c>
      <c r="AI1110" s="15">
        <v>0</v>
      </c>
    </row>
    <row r="1111" spans="1:35">
      <c r="A1111" s="15" t="s">
        <v>594</v>
      </c>
      <c r="B1111" s="15">
        <v>2013</v>
      </c>
      <c r="C1111" s="15">
        <v>2013</v>
      </c>
      <c r="D1111" s="15">
        <v>2013</v>
      </c>
      <c r="E1111" s="15">
        <v>4</v>
      </c>
      <c r="F1111" s="15">
        <v>0</v>
      </c>
      <c r="G1111" s="15">
        <v>0</v>
      </c>
      <c r="H1111" s="15" t="s">
        <v>510</v>
      </c>
      <c r="I1111" s="15">
        <v>842</v>
      </c>
      <c r="J1111" s="15" t="s">
        <v>593</v>
      </c>
      <c r="K1111" s="15" t="s">
        <v>593</v>
      </c>
      <c r="L1111" s="15">
        <v>528</v>
      </c>
      <c r="M1111" s="15" t="s">
        <v>581</v>
      </c>
      <c r="N1111" s="15" t="s">
        <v>582</v>
      </c>
      <c r="O1111" s="15">
        <v>0</v>
      </c>
      <c r="P1111" s="15" t="s">
        <v>177</v>
      </c>
      <c r="Q1111" s="15" t="s">
        <v>514</v>
      </c>
      <c r="R1111" s="15" t="s">
        <v>515</v>
      </c>
      <c r="S1111" s="15" t="s">
        <v>516</v>
      </c>
      <c r="T1111" s="15">
        <v>0</v>
      </c>
      <c r="U1111" s="15" t="s">
        <v>517</v>
      </c>
      <c r="V1111" s="15">
        <v>2523</v>
      </c>
      <c r="W1111" s="15" t="s">
        <v>518</v>
      </c>
      <c r="X1111" s="15">
        <v>8</v>
      </c>
      <c r="Y1111" s="15" t="s">
        <v>519</v>
      </c>
      <c r="Z1111" s="15">
        <v>255000</v>
      </c>
      <c r="AA1111" s="15">
        <v>-1</v>
      </c>
      <c r="AB1111" s="15" t="s">
        <v>129</v>
      </c>
      <c r="AD1111" s="15">
        <v>255000</v>
      </c>
      <c r="AF1111" s="15">
        <v>71746</v>
      </c>
      <c r="AH1111" s="15">
        <v>71746</v>
      </c>
      <c r="AI1111" s="15">
        <v>0</v>
      </c>
    </row>
    <row r="1112" spans="1:35">
      <c r="A1112" s="15" t="s">
        <v>594</v>
      </c>
      <c r="B1112" s="15">
        <v>2013</v>
      </c>
      <c r="C1112" s="15">
        <v>2013</v>
      </c>
      <c r="D1112" s="15">
        <v>2013</v>
      </c>
      <c r="E1112" s="15">
        <v>4</v>
      </c>
      <c r="F1112" s="15">
        <v>0</v>
      </c>
      <c r="G1112" s="15">
        <v>0</v>
      </c>
      <c r="H1112" s="15" t="s">
        <v>510</v>
      </c>
      <c r="I1112" s="15">
        <v>842</v>
      </c>
      <c r="J1112" s="15" t="s">
        <v>593</v>
      </c>
      <c r="K1112" s="15" t="s">
        <v>593</v>
      </c>
      <c r="L1112" s="15">
        <v>702</v>
      </c>
      <c r="M1112" s="15" t="s">
        <v>211</v>
      </c>
      <c r="N1112" s="15" t="s">
        <v>563</v>
      </c>
      <c r="O1112" s="15">
        <v>0</v>
      </c>
      <c r="P1112" s="15" t="s">
        <v>177</v>
      </c>
      <c r="Q1112" s="15" t="s">
        <v>514</v>
      </c>
      <c r="R1112" s="15" t="s">
        <v>515</v>
      </c>
      <c r="S1112" s="15" t="s">
        <v>516</v>
      </c>
      <c r="T1112" s="15">
        <v>0</v>
      </c>
      <c r="U1112" s="15" t="s">
        <v>517</v>
      </c>
      <c r="V1112" s="15">
        <v>2523</v>
      </c>
      <c r="W1112" s="15" t="s">
        <v>518</v>
      </c>
      <c r="X1112" s="15">
        <v>8</v>
      </c>
      <c r="Y1112" s="15" t="s">
        <v>519</v>
      </c>
      <c r="Z1112" s="15">
        <v>299000</v>
      </c>
      <c r="AA1112" s="15">
        <v>-1</v>
      </c>
      <c r="AB1112" s="15" t="s">
        <v>129</v>
      </c>
      <c r="AD1112" s="15">
        <v>299000</v>
      </c>
      <c r="AF1112" s="15">
        <v>264988</v>
      </c>
      <c r="AH1112" s="15">
        <v>264988</v>
      </c>
      <c r="AI1112" s="15">
        <v>0</v>
      </c>
    </row>
    <row r="1113" spans="1:35">
      <c r="A1113" s="15" t="s">
        <v>594</v>
      </c>
      <c r="B1113" s="15">
        <v>2013</v>
      </c>
      <c r="C1113" s="15">
        <v>2013</v>
      </c>
      <c r="D1113" s="15">
        <v>2013</v>
      </c>
      <c r="E1113" s="15">
        <v>4</v>
      </c>
      <c r="F1113" s="15">
        <v>0</v>
      </c>
      <c r="G1113" s="15">
        <v>0</v>
      </c>
      <c r="H1113" s="15" t="s">
        <v>510</v>
      </c>
      <c r="I1113" s="15">
        <v>842</v>
      </c>
      <c r="J1113" s="15" t="s">
        <v>593</v>
      </c>
      <c r="K1113" s="15" t="s">
        <v>593</v>
      </c>
      <c r="L1113" s="15">
        <v>344</v>
      </c>
      <c r="M1113" s="15" t="s">
        <v>558</v>
      </c>
      <c r="N1113" s="15" t="s">
        <v>559</v>
      </c>
      <c r="O1113" s="15">
        <v>0</v>
      </c>
      <c r="P1113" s="15" t="s">
        <v>177</v>
      </c>
      <c r="Q1113" s="15" t="s">
        <v>514</v>
      </c>
      <c r="R1113" s="15" t="s">
        <v>515</v>
      </c>
      <c r="S1113" s="15" t="s">
        <v>516</v>
      </c>
      <c r="T1113" s="15">
        <v>0</v>
      </c>
      <c r="U1113" s="15" t="s">
        <v>517</v>
      </c>
      <c r="V1113" s="15">
        <v>2523</v>
      </c>
      <c r="W1113" s="15" t="s">
        <v>518</v>
      </c>
      <c r="X1113" s="15">
        <v>8</v>
      </c>
      <c r="Y1113" s="15" t="s">
        <v>519</v>
      </c>
      <c r="Z1113" s="15">
        <v>45000</v>
      </c>
      <c r="AA1113" s="15">
        <v>-1</v>
      </c>
      <c r="AB1113" s="15" t="s">
        <v>129</v>
      </c>
      <c r="AD1113" s="15">
        <v>45000</v>
      </c>
      <c r="AF1113" s="15">
        <v>52181</v>
      </c>
      <c r="AH1113" s="15">
        <v>52181</v>
      </c>
      <c r="AI1113" s="15">
        <v>0</v>
      </c>
    </row>
    <row r="1114" spans="1:35">
      <c r="A1114" s="15" t="s">
        <v>594</v>
      </c>
      <c r="B1114" s="15">
        <v>2013</v>
      </c>
      <c r="C1114" s="15">
        <v>2013</v>
      </c>
      <c r="D1114" s="15">
        <v>2013</v>
      </c>
      <c r="E1114" s="15">
        <v>4</v>
      </c>
      <c r="F1114" s="15">
        <v>0</v>
      </c>
      <c r="G1114" s="15">
        <v>0</v>
      </c>
      <c r="H1114" s="15" t="s">
        <v>510</v>
      </c>
      <c r="I1114" s="15">
        <v>842</v>
      </c>
      <c r="J1114" s="15" t="s">
        <v>593</v>
      </c>
      <c r="K1114" s="15" t="s">
        <v>593</v>
      </c>
      <c r="L1114" s="15">
        <v>76</v>
      </c>
      <c r="M1114" s="15" t="s">
        <v>538</v>
      </c>
      <c r="N1114" s="15" t="s">
        <v>539</v>
      </c>
      <c r="O1114" s="15">
        <v>0</v>
      </c>
      <c r="P1114" s="15" t="s">
        <v>177</v>
      </c>
      <c r="Q1114" s="15" t="s">
        <v>514</v>
      </c>
      <c r="R1114" s="15" t="s">
        <v>515</v>
      </c>
      <c r="S1114" s="15" t="s">
        <v>516</v>
      </c>
      <c r="T1114" s="15">
        <v>0</v>
      </c>
      <c r="U1114" s="15" t="s">
        <v>517</v>
      </c>
      <c r="V1114" s="15">
        <v>2523</v>
      </c>
      <c r="W1114" s="15" t="s">
        <v>518</v>
      </c>
      <c r="X1114" s="15">
        <v>8</v>
      </c>
      <c r="Y1114" s="15" t="s">
        <v>519</v>
      </c>
      <c r="Z1114" s="15">
        <v>64408000</v>
      </c>
      <c r="AA1114" s="15">
        <v>-1</v>
      </c>
      <c r="AB1114" s="15" t="s">
        <v>129</v>
      </c>
      <c r="AD1114" s="15">
        <v>64408000</v>
      </c>
      <c r="AF1114" s="15">
        <v>6632533</v>
      </c>
      <c r="AH1114" s="15">
        <v>6632533</v>
      </c>
      <c r="AI1114" s="15">
        <v>0</v>
      </c>
    </row>
    <row r="1115" spans="1:35">
      <c r="A1115" s="15" t="s">
        <v>594</v>
      </c>
      <c r="B1115" s="15">
        <v>2013</v>
      </c>
      <c r="C1115" s="15">
        <v>2013</v>
      </c>
      <c r="D1115" s="15">
        <v>2013</v>
      </c>
      <c r="E1115" s="15">
        <v>4</v>
      </c>
      <c r="F1115" s="15">
        <v>0</v>
      </c>
      <c r="G1115" s="15">
        <v>0</v>
      </c>
      <c r="H1115" s="15" t="s">
        <v>510</v>
      </c>
      <c r="I1115" s="15">
        <v>842</v>
      </c>
      <c r="J1115" s="15" t="s">
        <v>593</v>
      </c>
      <c r="K1115" s="15" t="s">
        <v>593</v>
      </c>
      <c r="L1115" s="15">
        <v>170</v>
      </c>
      <c r="M1115" s="15" t="s">
        <v>725</v>
      </c>
      <c r="N1115" s="15" t="s">
        <v>726</v>
      </c>
      <c r="O1115" s="15">
        <v>0</v>
      </c>
      <c r="P1115" s="15" t="s">
        <v>177</v>
      </c>
      <c r="Q1115" s="15" t="s">
        <v>514</v>
      </c>
      <c r="R1115" s="15" t="s">
        <v>515</v>
      </c>
      <c r="S1115" s="15" t="s">
        <v>516</v>
      </c>
      <c r="T1115" s="15">
        <v>0</v>
      </c>
      <c r="U1115" s="15" t="s">
        <v>517</v>
      </c>
      <c r="V1115" s="15">
        <v>2523</v>
      </c>
      <c r="W1115" s="15" t="s">
        <v>518</v>
      </c>
      <c r="X1115" s="15">
        <v>8</v>
      </c>
      <c r="Y1115" s="15" t="s">
        <v>519</v>
      </c>
      <c r="Z1115" s="15">
        <v>11044000</v>
      </c>
      <c r="AA1115" s="15">
        <v>-1</v>
      </c>
      <c r="AB1115" s="15" t="s">
        <v>129</v>
      </c>
      <c r="AD1115" s="15">
        <v>11044000</v>
      </c>
      <c r="AF1115" s="15">
        <v>1979522</v>
      </c>
      <c r="AH1115" s="15">
        <v>1979522</v>
      </c>
      <c r="AI1115" s="15">
        <v>0</v>
      </c>
    </row>
    <row r="1116" spans="1:35">
      <c r="A1116" s="15" t="s">
        <v>594</v>
      </c>
      <c r="B1116" s="15">
        <v>2013</v>
      </c>
      <c r="C1116" s="15">
        <v>2013</v>
      </c>
      <c r="D1116" s="15">
        <v>2013</v>
      </c>
      <c r="E1116" s="15">
        <v>4</v>
      </c>
      <c r="F1116" s="15">
        <v>0</v>
      </c>
      <c r="G1116" s="15">
        <v>0</v>
      </c>
      <c r="H1116" s="15" t="s">
        <v>510</v>
      </c>
      <c r="I1116" s="15">
        <v>842</v>
      </c>
      <c r="J1116" s="15" t="s">
        <v>593</v>
      </c>
      <c r="K1116" s="15" t="s">
        <v>593</v>
      </c>
      <c r="L1116" s="15">
        <v>36</v>
      </c>
      <c r="M1116" s="15" t="s">
        <v>110</v>
      </c>
      <c r="N1116" s="15" t="s">
        <v>511</v>
      </c>
      <c r="O1116" s="15">
        <v>0</v>
      </c>
      <c r="P1116" s="15" t="s">
        <v>177</v>
      </c>
      <c r="Q1116" s="15" t="s">
        <v>514</v>
      </c>
      <c r="R1116" s="15" t="s">
        <v>515</v>
      </c>
      <c r="S1116" s="15" t="s">
        <v>516</v>
      </c>
      <c r="T1116" s="15">
        <v>0</v>
      </c>
      <c r="U1116" s="15" t="s">
        <v>517</v>
      </c>
      <c r="V1116" s="15">
        <v>2523</v>
      </c>
      <c r="W1116" s="15" t="s">
        <v>518</v>
      </c>
      <c r="X1116" s="15">
        <v>8</v>
      </c>
      <c r="Y1116" s="15" t="s">
        <v>519</v>
      </c>
      <c r="Z1116" s="15">
        <v>4588000</v>
      </c>
      <c r="AA1116" s="15">
        <v>-1</v>
      </c>
      <c r="AB1116" s="15" t="s">
        <v>129</v>
      </c>
      <c r="AD1116" s="15">
        <v>4588000</v>
      </c>
      <c r="AF1116" s="15">
        <v>1682926</v>
      </c>
      <c r="AH1116" s="15">
        <v>1682926</v>
      </c>
      <c r="AI1116" s="15">
        <v>0</v>
      </c>
    </row>
    <row r="1117" spans="1:35">
      <c r="A1117" s="15" t="s">
        <v>594</v>
      </c>
      <c r="B1117" s="15">
        <v>2013</v>
      </c>
      <c r="C1117" s="15">
        <v>2013</v>
      </c>
      <c r="D1117" s="15">
        <v>2013</v>
      </c>
      <c r="E1117" s="15">
        <v>4</v>
      </c>
      <c r="F1117" s="15">
        <v>0</v>
      </c>
      <c r="G1117" s="15">
        <v>0</v>
      </c>
      <c r="H1117" s="15" t="s">
        <v>510</v>
      </c>
      <c r="I1117" s="15">
        <v>842</v>
      </c>
      <c r="J1117" s="15" t="s">
        <v>593</v>
      </c>
      <c r="K1117" s="15" t="s">
        <v>593</v>
      </c>
      <c r="L1117" s="15">
        <v>276</v>
      </c>
      <c r="M1117" s="15" t="s">
        <v>591</v>
      </c>
      <c r="N1117" s="15" t="s">
        <v>592</v>
      </c>
      <c r="O1117" s="15">
        <v>0</v>
      </c>
      <c r="P1117" s="15" t="s">
        <v>177</v>
      </c>
      <c r="Q1117" s="15" t="s">
        <v>514</v>
      </c>
      <c r="R1117" s="15" t="s">
        <v>515</v>
      </c>
      <c r="S1117" s="15" t="s">
        <v>516</v>
      </c>
      <c r="T1117" s="15">
        <v>0</v>
      </c>
      <c r="U1117" s="15" t="s">
        <v>517</v>
      </c>
      <c r="V1117" s="15">
        <v>2523</v>
      </c>
      <c r="W1117" s="15" t="s">
        <v>518</v>
      </c>
      <c r="X1117" s="15">
        <v>8</v>
      </c>
      <c r="Y1117" s="15" t="s">
        <v>519</v>
      </c>
      <c r="Z1117" s="15">
        <v>387000</v>
      </c>
      <c r="AA1117" s="15">
        <v>-1</v>
      </c>
      <c r="AB1117" s="15" t="s">
        <v>129</v>
      </c>
      <c r="AD1117" s="15">
        <v>387000</v>
      </c>
      <c r="AF1117" s="15">
        <v>270764</v>
      </c>
      <c r="AH1117" s="15">
        <v>270764</v>
      </c>
      <c r="AI1117" s="15">
        <v>0</v>
      </c>
    </row>
    <row r="1118" spans="1:35">
      <c r="A1118" s="15" t="s">
        <v>594</v>
      </c>
      <c r="B1118" s="15">
        <v>2013</v>
      </c>
      <c r="C1118" s="15">
        <v>2013</v>
      </c>
      <c r="D1118" s="15">
        <v>2013</v>
      </c>
      <c r="E1118" s="15">
        <v>4</v>
      </c>
      <c r="F1118" s="15">
        <v>0</v>
      </c>
      <c r="G1118" s="15">
        <v>0</v>
      </c>
      <c r="H1118" s="15" t="s">
        <v>510</v>
      </c>
      <c r="I1118" s="15">
        <v>842</v>
      </c>
      <c r="J1118" s="15" t="s">
        <v>593</v>
      </c>
      <c r="K1118" s="15" t="s">
        <v>593</v>
      </c>
      <c r="L1118" s="15">
        <v>410</v>
      </c>
      <c r="M1118" s="15" t="s">
        <v>550</v>
      </c>
      <c r="N1118" s="15" t="s">
        <v>551</v>
      </c>
      <c r="O1118" s="15">
        <v>0</v>
      </c>
      <c r="P1118" s="15" t="s">
        <v>177</v>
      </c>
      <c r="Q1118" s="15" t="s">
        <v>514</v>
      </c>
      <c r="R1118" s="15" t="s">
        <v>515</v>
      </c>
      <c r="S1118" s="15" t="s">
        <v>516</v>
      </c>
      <c r="T1118" s="15">
        <v>0</v>
      </c>
      <c r="U1118" s="15" t="s">
        <v>517</v>
      </c>
      <c r="V1118" s="15">
        <v>2523</v>
      </c>
      <c r="W1118" s="15" t="s">
        <v>518</v>
      </c>
      <c r="X1118" s="15">
        <v>8</v>
      </c>
      <c r="Y1118" s="15" t="s">
        <v>519</v>
      </c>
      <c r="Z1118" s="15">
        <v>725000</v>
      </c>
      <c r="AA1118" s="15">
        <v>-1</v>
      </c>
      <c r="AB1118" s="15" t="s">
        <v>129</v>
      </c>
      <c r="AD1118" s="15">
        <v>725000</v>
      </c>
      <c r="AF1118" s="15">
        <v>526285</v>
      </c>
      <c r="AH1118" s="15">
        <v>526285</v>
      </c>
      <c r="AI1118" s="15">
        <v>0</v>
      </c>
    </row>
    <row r="1119" spans="1:35">
      <c r="A1119" s="15" t="s">
        <v>594</v>
      </c>
      <c r="B1119" s="15">
        <v>2013</v>
      </c>
      <c r="C1119" s="15">
        <v>2013</v>
      </c>
      <c r="D1119" s="15">
        <v>2013</v>
      </c>
      <c r="E1119" s="15">
        <v>4</v>
      </c>
      <c r="F1119" s="15">
        <v>0</v>
      </c>
      <c r="G1119" s="15">
        <v>0</v>
      </c>
      <c r="H1119" s="15" t="s">
        <v>510</v>
      </c>
      <c r="I1119" s="15">
        <v>842</v>
      </c>
      <c r="J1119" s="15" t="s">
        <v>593</v>
      </c>
      <c r="K1119" s="15" t="s">
        <v>593</v>
      </c>
      <c r="L1119" s="15">
        <v>196</v>
      </c>
      <c r="M1119" s="15" t="s">
        <v>614</v>
      </c>
      <c r="N1119" s="15" t="s">
        <v>615</v>
      </c>
      <c r="O1119" s="15">
        <v>0</v>
      </c>
      <c r="P1119" s="15" t="s">
        <v>177</v>
      </c>
      <c r="Q1119" s="15" t="s">
        <v>514</v>
      </c>
      <c r="R1119" s="15" t="s">
        <v>515</v>
      </c>
      <c r="S1119" s="15" t="s">
        <v>516</v>
      </c>
      <c r="T1119" s="15">
        <v>0</v>
      </c>
      <c r="U1119" s="15" t="s">
        <v>517</v>
      </c>
      <c r="V1119" s="15">
        <v>2523</v>
      </c>
      <c r="W1119" s="15" t="s">
        <v>518</v>
      </c>
      <c r="X1119" s="15">
        <v>8</v>
      </c>
      <c r="Y1119" s="15" t="s">
        <v>519</v>
      </c>
      <c r="Z1119" s="15">
        <v>20000</v>
      </c>
      <c r="AA1119" s="15">
        <v>-1</v>
      </c>
      <c r="AB1119" s="15" t="s">
        <v>129</v>
      </c>
      <c r="AD1119" s="15">
        <v>20000</v>
      </c>
      <c r="AF1119" s="15">
        <v>9973</v>
      </c>
      <c r="AH1119" s="15">
        <v>9973</v>
      </c>
      <c r="AI1119" s="15">
        <v>0</v>
      </c>
    </row>
    <row r="1120" spans="1:35">
      <c r="A1120" s="15" t="s">
        <v>594</v>
      </c>
      <c r="B1120" s="15">
        <v>2013</v>
      </c>
      <c r="C1120" s="15">
        <v>2013</v>
      </c>
      <c r="D1120" s="15">
        <v>2013</v>
      </c>
      <c r="E1120" s="15">
        <v>4</v>
      </c>
      <c r="F1120" s="15">
        <v>0</v>
      </c>
      <c r="G1120" s="15">
        <v>0</v>
      </c>
      <c r="H1120" s="15" t="s">
        <v>510</v>
      </c>
      <c r="I1120" s="15">
        <v>842</v>
      </c>
      <c r="J1120" s="15" t="s">
        <v>593</v>
      </c>
      <c r="K1120" s="15" t="s">
        <v>593</v>
      </c>
      <c r="L1120" s="15">
        <v>516</v>
      </c>
      <c r="M1120" s="15" t="s">
        <v>743</v>
      </c>
      <c r="N1120" s="15" t="s">
        <v>744</v>
      </c>
      <c r="O1120" s="15">
        <v>0</v>
      </c>
      <c r="P1120" s="15" t="s">
        <v>177</v>
      </c>
      <c r="Q1120" s="15" t="s">
        <v>514</v>
      </c>
      <c r="R1120" s="15" t="s">
        <v>515</v>
      </c>
      <c r="S1120" s="15" t="s">
        <v>516</v>
      </c>
      <c r="T1120" s="15">
        <v>0</v>
      </c>
      <c r="U1120" s="15" t="s">
        <v>517</v>
      </c>
      <c r="V1120" s="15">
        <v>2523</v>
      </c>
      <c r="W1120" s="15" t="s">
        <v>518</v>
      </c>
      <c r="X1120" s="15">
        <v>8</v>
      </c>
      <c r="Y1120" s="15" t="s">
        <v>519</v>
      </c>
      <c r="Z1120" s="15">
        <v>6000</v>
      </c>
      <c r="AA1120" s="15">
        <v>-1</v>
      </c>
      <c r="AB1120" s="15" t="s">
        <v>129</v>
      </c>
      <c r="AD1120" s="15">
        <v>6000</v>
      </c>
      <c r="AF1120" s="15">
        <v>14091</v>
      </c>
      <c r="AH1120" s="15">
        <v>14091</v>
      </c>
      <c r="AI1120" s="15">
        <v>0</v>
      </c>
    </row>
    <row r="1121" spans="1:35">
      <c r="A1121" s="15" t="s">
        <v>594</v>
      </c>
      <c r="B1121" s="15">
        <v>2013</v>
      </c>
      <c r="C1121" s="15">
        <v>2013</v>
      </c>
      <c r="D1121" s="15">
        <v>2013</v>
      </c>
      <c r="E1121" s="15">
        <v>4</v>
      </c>
      <c r="F1121" s="15">
        <v>0</v>
      </c>
      <c r="G1121" s="15">
        <v>0</v>
      </c>
      <c r="H1121" s="15" t="s">
        <v>510</v>
      </c>
      <c r="I1121" s="15">
        <v>842</v>
      </c>
      <c r="J1121" s="15" t="s">
        <v>593</v>
      </c>
      <c r="K1121" s="15" t="s">
        <v>593</v>
      </c>
      <c r="L1121" s="15">
        <v>826</v>
      </c>
      <c r="M1121" s="15" t="s">
        <v>589</v>
      </c>
      <c r="N1121" s="15" t="s">
        <v>590</v>
      </c>
      <c r="O1121" s="15">
        <v>0</v>
      </c>
      <c r="P1121" s="15" t="s">
        <v>177</v>
      </c>
      <c r="Q1121" s="15" t="s">
        <v>514</v>
      </c>
      <c r="R1121" s="15" t="s">
        <v>515</v>
      </c>
      <c r="S1121" s="15" t="s">
        <v>516</v>
      </c>
      <c r="T1121" s="15">
        <v>0</v>
      </c>
      <c r="U1121" s="15" t="s">
        <v>517</v>
      </c>
      <c r="V1121" s="15">
        <v>2523</v>
      </c>
      <c r="W1121" s="15" t="s">
        <v>518</v>
      </c>
      <c r="X1121" s="15">
        <v>8</v>
      </c>
      <c r="Y1121" s="15" t="s">
        <v>519</v>
      </c>
      <c r="Z1121" s="15">
        <v>522000</v>
      </c>
      <c r="AA1121" s="15">
        <v>-1</v>
      </c>
      <c r="AB1121" s="15" t="s">
        <v>129</v>
      </c>
      <c r="AD1121" s="15">
        <v>522000</v>
      </c>
      <c r="AF1121" s="15">
        <v>288798</v>
      </c>
      <c r="AH1121" s="15">
        <v>288798</v>
      </c>
      <c r="AI1121" s="15">
        <v>0</v>
      </c>
    </row>
    <row r="1122" spans="1:35">
      <c r="A1122" s="15" t="s">
        <v>594</v>
      </c>
      <c r="B1122" s="15">
        <v>2013</v>
      </c>
      <c r="C1122" s="15">
        <v>2013</v>
      </c>
      <c r="D1122" s="15">
        <v>2013</v>
      </c>
      <c r="E1122" s="15">
        <v>4</v>
      </c>
      <c r="F1122" s="15">
        <v>0</v>
      </c>
      <c r="G1122" s="15">
        <v>0</v>
      </c>
      <c r="H1122" s="15" t="s">
        <v>510</v>
      </c>
      <c r="I1122" s="15">
        <v>842</v>
      </c>
      <c r="J1122" s="15" t="s">
        <v>593</v>
      </c>
      <c r="K1122" s="15" t="s">
        <v>593</v>
      </c>
      <c r="L1122" s="15">
        <v>392</v>
      </c>
      <c r="M1122" s="15" t="s">
        <v>223</v>
      </c>
      <c r="N1122" s="15" t="s">
        <v>584</v>
      </c>
      <c r="O1122" s="15">
        <v>0</v>
      </c>
      <c r="P1122" s="15" t="s">
        <v>177</v>
      </c>
      <c r="Q1122" s="15" t="s">
        <v>514</v>
      </c>
      <c r="R1122" s="15" t="s">
        <v>515</v>
      </c>
      <c r="S1122" s="15" t="s">
        <v>516</v>
      </c>
      <c r="T1122" s="15">
        <v>0</v>
      </c>
      <c r="U1122" s="15" t="s">
        <v>517</v>
      </c>
      <c r="V1122" s="15">
        <v>2523</v>
      </c>
      <c r="W1122" s="15" t="s">
        <v>518</v>
      </c>
      <c r="X1122" s="15">
        <v>8</v>
      </c>
      <c r="Y1122" s="15" t="s">
        <v>519</v>
      </c>
      <c r="Z1122" s="15">
        <v>1057000</v>
      </c>
      <c r="AA1122" s="15">
        <v>-1</v>
      </c>
      <c r="AB1122" s="15" t="s">
        <v>129</v>
      </c>
      <c r="AD1122" s="15">
        <v>1057000</v>
      </c>
      <c r="AF1122" s="15">
        <v>191727</v>
      </c>
      <c r="AH1122" s="15">
        <v>191727</v>
      </c>
      <c r="AI1122" s="15">
        <v>0</v>
      </c>
    </row>
    <row r="1123" spans="1:35">
      <c r="A1123" s="15" t="s">
        <v>594</v>
      </c>
      <c r="B1123" s="15">
        <v>2013</v>
      </c>
      <c r="C1123" s="15">
        <v>2013</v>
      </c>
      <c r="D1123" s="15">
        <v>2013</v>
      </c>
      <c r="E1123" s="15">
        <v>4</v>
      </c>
      <c r="F1123" s="15">
        <v>0</v>
      </c>
      <c r="G1123" s="15">
        <v>0</v>
      </c>
      <c r="H1123" s="15" t="s">
        <v>510</v>
      </c>
      <c r="I1123" s="15">
        <v>842</v>
      </c>
      <c r="J1123" s="15" t="s">
        <v>593</v>
      </c>
      <c r="K1123" s="15" t="s">
        <v>593</v>
      </c>
      <c r="L1123" s="15">
        <v>156</v>
      </c>
      <c r="M1123" s="15" t="s">
        <v>183</v>
      </c>
      <c r="N1123" s="15" t="s">
        <v>562</v>
      </c>
      <c r="O1123" s="15">
        <v>0</v>
      </c>
      <c r="P1123" s="15" t="s">
        <v>177</v>
      </c>
      <c r="Q1123" s="15" t="s">
        <v>514</v>
      </c>
      <c r="R1123" s="15" t="s">
        <v>515</v>
      </c>
      <c r="S1123" s="15" t="s">
        <v>516</v>
      </c>
      <c r="T1123" s="15">
        <v>0</v>
      </c>
      <c r="U1123" s="15" t="s">
        <v>517</v>
      </c>
      <c r="V1123" s="15">
        <v>2523</v>
      </c>
      <c r="W1123" s="15" t="s">
        <v>518</v>
      </c>
      <c r="X1123" s="15">
        <v>8</v>
      </c>
      <c r="Y1123" s="15" t="s">
        <v>519</v>
      </c>
      <c r="Z1123" s="15">
        <v>829000</v>
      </c>
      <c r="AA1123" s="15">
        <v>-1</v>
      </c>
      <c r="AB1123" s="15" t="s">
        <v>129</v>
      </c>
      <c r="AD1123" s="15">
        <v>829000</v>
      </c>
      <c r="AF1123" s="15">
        <v>355475</v>
      </c>
      <c r="AH1123" s="15">
        <v>355475</v>
      </c>
      <c r="AI1123" s="15">
        <v>0</v>
      </c>
    </row>
    <row r="1124" spans="1:35">
      <c r="A1124" s="15" t="s">
        <v>594</v>
      </c>
      <c r="B1124" s="15">
        <v>2013</v>
      </c>
      <c r="C1124" s="15">
        <v>2013</v>
      </c>
      <c r="D1124" s="15">
        <v>2013</v>
      </c>
      <c r="E1124" s="15">
        <v>4</v>
      </c>
      <c r="F1124" s="15">
        <v>0</v>
      </c>
      <c r="G1124" s="15">
        <v>0</v>
      </c>
      <c r="H1124" s="15" t="s">
        <v>510</v>
      </c>
      <c r="I1124" s="15">
        <v>842</v>
      </c>
      <c r="J1124" s="15" t="s">
        <v>593</v>
      </c>
      <c r="K1124" s="15" t="s">
        <v>593</v>
      </c>
      <c r="L1124" s="15">
        <v>703</v>
      </c>
      <c r="M1124" s="15" t="s">
        <v>672</v>
      </c>
      <c r="N1124" s="15" t="s">
        <v>673</v>
      </c>
      <c r="O1124" s="15">
        <v>0</v>
      </c>
      <c r="P1124" s="15" t="s">
        <v>177</v>
      </c>
      <c r="Q1124" s="15" t="s">
        <v>514</v>
      </c>
      <c r="R1124" s="15" t="s">
        <v>515</v>
      </c>
      <c r="S1124" s="15" t="s">
        <v>516</v>
      </c>
      <c r="T1124" s="15">
        <v>0</v>
      </c>
      <c r="U1124" s="15" t="s">
        <v>517</v>
      </c>
      <c r="V1124" s="15">
        <v>2523</v>
      </c>
      <c r="W1124" s="15" t="s">
        <v>518</v>
      </c>
      <c r="X1124" s="15">
        <v>8</v>
      </c>
      <c r="Y1124" s="15" t="s">
        <v>519</v>
      </c>
      <c r="Z1124" s="15">
        <v>2000</v>
      </c>
      <c r="AA1124" s="15">
        <v>-1</v>
      </c>
      <c r="AB1124" s="15" t="s">
        <v>129</v>
      </c>
      <c r="AD1124" s="15">
        <v>2000</v>
      </c>
      <c r="AF1124" s="15">
        <v>3950</v>
      </c>
      <c r="AH1124" s="15">
        <v>3950</v>
      </c>
      <c r="AI1124" s="15">
        <v>0</v>
      </c>
    </row>
    <row r="1125" spans="1:35">
      <c r="A1125" s="15" t="s">
        <v>594</v>
      </c>
      <c r="B1125" s="15">
        <v>2013</v>
      </c>
      <c r="C1125" s="15">
        <v>2013</v>
      </c>
      <c r="D1125" s="15">
        <v>2013</v>
      </c>
      <c r="E1125" s="15">
        <v>4</v>
      </c>
      <c r="F1125" s="15">
        <v>0</v>
      </c>
      <c r="G1125" s="15">
        <v>0</v>
      </c>
      <c r="H1125" s="15" t="s">
        <v>510</v>
      </c>
      <c r="I1125" s="15">
        <v>842</v>
      </c>
      <c r="J1125" s="15" t="s">
        <v>593</v>
      </c>
      <c r="K1125" s="15" t="s">
        <v>593</v>
      </c>
      <c r="L1125" s="15">
        <v>484</v>
      </c>
      <c r="M1125" s="15" t="s">
        <v>656</v>
      </c>
      <c r="N1125" s="15" t="s">
        <v>657</v>
      </c>
      <c r="O1125" s="15">
        <v>0</v>
      </c>
      <c r="P1125" s="15" t="s">
        <v>177</v>
      </c>
      <c r="Q1125" s="15" t="s">
        <v>514</v>
      </c>
      <c r="R1125" s="15" t="s">
        <v>515</v>
      </c>
      <c r="S1125" s="15" t="s">
        <v>516</v>
      </c>
      <c r="T1125" s="15">
        <v>0</v>
      </c>
      <c r="U1125" s="15" t="s">
        <v>517</v>
      </c>
      <c r="V1125" s="15">
        <v>2523</v>
      </c>
      <c r="W1125" s="15" t="s">
        <v>518</v>
      </c>
      <c r="X1125" s="15">
        <v>8</v>
      </c>
      <c r="Y1125" s="15" t="s">
        <v>519</v>
      </c>
      <c r="Z1125" s="15">
        <v>79102000</v>
      </c>
      <c r="AA1125" s="15">
        <v>-1</v>
      </c>
      <c r="AB1125" s="15" t="s">
        <v>129</v>
      </c>
      <c r="AD1125" s="15">
        <v>79102000</v>
      </c>
      <c r="AF1125" s="15">
        <v>17797355</v>
      </c>
      <c r="AH1125" s="15">
        <v>17797355</v>
      </c>
      <c r="AI1125" s="15">
        <v>0</v>
      </c>
    </row>
    <row r="1126" spans="1:35">
      <c r="A1126" s="15" t="s">
        <v>594</v>
      </c>
      <c r="B1126" s="15">
        <v>2013</v>
      </c>
      <c r="C1126" s="15">
        <v>2013</v>
      </c>
      <c r="D1126" s="15">
        <v>2013</v>
      </c>
      <c r="E1126" s="15">
        <v>4</v>
      </c>
      <c r="F1126" s="15">
        <v>0</v>
      </c>
      <c r="G1126" s="15">
        <v>0</v>
      </c>
      <c r="H1126" s="15" t="s">
        <v>510</v>
      </c>
      <c r="I1126" s="15">
        <v>842</v>
      </c>
      <c r="J1126" s="15" t="s">
        <v>593</v>
      </c>
      <c r="K1126" s="15" t="s">
        <v>593</v>
      </c>
      <c r="L1126" s="15">
        <v>124</v>
      </c>
      <c r="M1126" s="15" t="s">
        <v>542</v>
      </c>
      <c r="N1126" s="15" t="s">
        <v>543</v>
      </c>
      <c r="O1126" s="15">
        <v>0</v>
      </c>
      <c r="P1126" s="15" t="s">
        <v>177</v>
      </c>
      <c r="Q1126" s="15" t="s">
        <v>514</v>
      </c>
      <c r="R1126" s="15" t="s">
        <v>515</v>
      </c>
      <c r="S1126" s="15" t="s">
        <v>516</v>
      </c>
      <c r="T1126" s="15">
        <v>0</v>
      </c>
      <c r="U1126" s="15" t="s">
        <v>517</v>
      </c>
      <c r="V1126" s="15">
        <v>2523</v>
      </c>
      <c r="W1126" s="15" t="s">
        <v>518</v>
      </c>
      <c r="X1126" s="15">
        <v>8</v>
      </c>
      <c r="Y1126" s="15" t="s">
        <v>519</v>
      </c>
      <c r="Z1126" s="15">
        <v>1363862000</v>
      </c>
      <c r="AA1126" s="15">
        <v>-1</v>
      </c>
      <c r="AB1126" s="15" t="s">
        <v>129</v>
      </c>
      <c r="AD1126" s="15">
        <v>1363862000</v>
      </c>
      <c r="AF1126" s="15">
        <v>188576205</v>
      </c>
      <c r="AH1126" s="15">
        <v>188576205</v>
      </c>
      <c r="AI1126" s="15">
        <v>0</v>
      </c>
    </row>
    <row r="1127" spans="1:35">
      <c r="A1127" s="15" t="s">
        <v>594</v>
      </c>
      <c r="B1127" s="15">
        <v>2013</v>
      </c>
      <c r="C1127" s="15">
        <v>2013</v>
      </c>
      <c r="D1127" s="15">
        <v>2013</v>
      </c>
      <c r="E1127" s="15">
        <v>4</v>
      </c>
      <c r="F1127" s="15">
        <v>0</v>
      </c>
      <c r="G1127" s="15">
        <v>0</v>
      </c>
      <c r="H1127" s="15" t="s">
        <v>510</v>
      </c>
      <c r="I1127" s="15">
        <v>842</v>
      </c>
      <c r="J1127" s="15" t="s">
        <v>593</v>
      </c>
      <c r="K1127" s="15" t="s">
        <v>593</v>
      </c>
      <c r="L1127" s="15">
        <v>0</v>
      </c>
      <c r="M1127" s="15" t="s">
        <v>177</v>
      </c>
      <c r="N1127" s="15" t="s">
        <v>514</v>
      </c>
      <c r="O1127" s="15">
        <v>0</v>
      </c>
      <c r="P1127" s="15" t="s">
        <v>177</v>
      </c>
      <c r="Q1127" s="15" t="s">
        <v>514</v>
      </c>
      <c r="R1127" s="15" t="s">
        <v>515</v>
      </c>
      <c r="S1127" s="15" t="s">
        <v>516</v>
      </c>
      <c r="T1127" s="15">
        <v>0</v>
      </c>
      <c r="U1127" s="15" t="s">
        <v>517</v>
      </c>
      <c r="V1127" s="15">
        <v>2523</v>
      </c>
      <c r="W1127" s="15" t="s">
        <v>518</v>
      </c>
      <c r="X1127" s="15">
        <v>8</v>
      </c>
      <c r="Y1127" s="15" t="s">
        <v>519</v>
      </c>
      <c r="Z1127" s="15">
        <v>1938669000</v>
      </c>
      <c r="AA1127" s="15">
        <v>-1</v>
      </c>
      <c r="AB1127" s="15" t="s">
        <v>129</v>
      </c>
      <c r="AD1127" s="15">
        <v>1938669000</v>
      </c>
      <c r="AF1127" s="15">
        <v>265433787</v>
      </c>
      <c r="AH1127" s="15">
        <v>265433787</v>
      </c>
      <c r="AI1127" s="15">
        <v>0</v>
      </c>
    </row>
    <row r="1128" spans="1:35">
      <c r="A1128" s="15" t="s">
        <v>594</v>
      </c>
      <c r="B1128" s="15">
        <v>2013</v>
      </c>
      <c r="C1128" s="15">
        <v>2013</v>
      </c>
      <c r="D1128" s="15">
        <v>2013</v>
      </c>
      <c r="E1128" s="15">
        <v>4</v>
      </c>
      <c r="F1128" s="15">
        <v>0</v>
      </c>
      <c r="G1128" s="15">
        <v>0</v>
      </c>
      <c r="H1128" s="15" t="s">
        <v>510</v>
      </c>
      <c r="I1128" s="15">
        <v>842</v>
      </c>
      <c r="J1128" s="15" t="s">
        <v>593</v>
      </c>
      <c r="K1128" s="15" t="s">
        <v>593</v>
      </c>
      <c r="L1128" s="15">
        <v>120</v>
      </c>
      <c r="M1128" s="15" t="s">
        <v>660</v>
      </c>
      <c r="N1128" s="15" t="s">
        <v>661</v>
      </c>
      <c r="O1128" s="15">
        <v>0</v>
      </c>
      <c r="P1128" s="15" t="s">
        <v>177</v>
      </c>
      <c r="Q1128" s="15" t="s">
        <v>514</v>
      </c>
      <c r="R1128" s="15" t="s">
        <v>515</v>
      </c>
      <c r="S1128" s="15" t="s">
        <v>516</v>
      </c>
      <c r="T1128" s="15">
        <v>0</v>
      </c>
      <c r="U1128" s="15" t="s">
        <v>517</v>
      </c>
      <c r="V1128" s="15">
        <v>2523</v>
      </c>
      <c r="W1128" s="15" t="s">
        <v>518</v>
      </c>
      <c r="X1128" s="15">
        <v>8</v>
      </c>
      <c r="Y1128" s="15" t="s">
        <v>519</v>
      </c>
      <c r="Z1128" s="15">
        <v>1000</v>
      </c>
      <c r="AA1128" s="15">
        <v>-1</v>
      </c>
      <c r="AB1128" s="15" t="s">
        <v>129</v>
      </c>
      <c r="AD1128" s="15">
        <v>1000</v>
      </c>
      <c r="AF1128" s="15">
        <v>2502</v>
      </c>
      <c r="AH1128" s="15">
        <v>2502</v>
      </c>
      <c r="AI1128" s="15">
        <v>0</v>
      </c>
    </row>
    <row r="1129" spans="1:35">
      <c r="A1129" s="15" t="s">
        <v>594</v>
      </c>
      <c r="B1129" s="15">
        <v>2013</v>
      </c>
      <c r="C1129" s="15">
        <v>2013</v>
      </c>
      <c r="D1129" s="15">
        <v>2013</v>
      </c>
      <c r="E1129" s="15">
        <v>4</v>
      </c>
      <c r="F1129" s="15">
        <v>0</v>
      </c>
      <c r="G1129" s="15">
        <v>0</v>
      </c>
      <c r="H1129" s="15" t="s">
        <v>510</v>
      </c>
      <c r="I1129" s="15">
        <v>842</v>
      </c>
      <c r="J1129" s="15" t="s">
        <v>593</v>
      </c>
      <c r="K1129" s="15" t="s">
        <v>593</v>
      </c>
      <c r="L1129" s="15">
        <v>288</v>
      </c>
      <c r="M1129" s="15" t="s">
        <v>544</v>
      </c>
      <c r="N1129" s="15" t="s">
        <v>545</v>
      </c>
      <c r="O1129" s="15">
        <v>0</v>
      </c>
      <c r="P1129" s="15" t="s">
        <v>177</v>
      </c>
      <c r="Q1129" s="15" t="s">
        <v>514</v>
      </c>
      <c r="R1129" s="15" t="s">
        <v>515</v>
      </c>
      <c r="S1129" s="15" t="s">
        <v>516</v>
      </c>
      <c r="T1129" s="15">
        <v>0</v>
      </c>
      <c r="U1129" s="15" t="s">
        <v>517</v>
      </c>
      <c r="V1129" s="15">
        <v>2523</v>
      </c>
      <c r="W1129" s="15" t="s">
        <v>518</v>
      </c>
      <c r="X1129" s="15">
        <v>8</v>
      </c>
      <c r="Y1129" s="15" t="s">
        <v>519</v>
      </c>
      <c r="Z1129" s="15">
        <v>1000</v>
      </c>
      <c r="AA1129" s="15">
        <v>-1</v>
      </c>
      <c r="AB1129" s="15" t="s">
        <v>129</v>
      </c>
      <c r="AD1129" s="15">
        <v>1000</v>
      </c>
      <c r="AF1129" s="15">
        <v>4125</v>
      </c>
      <c r="AH1129" s="15">
        <v>4125</v>
      </c>
      <c r="AI1129" s="15">
        <v>0</v>
      </c>
    </row>
    <row r="1130" spans="1:35">
      <c r="A1130" s="15" t="s">
        <v>594</v>
      </c>
      <c r="B1130" s="15">
        <v>2013</v>
      </c>
      <c r="C1130" s="15">
        <v>2013</v>
      </c>
      <c r="D1130" s="15">
        <v>2013</v>
      </c>
      <c r="E1130" s="15">
        <v>4</v>
      </c>
      <c r="F1130" s="15">
        <v>0</v>
      </c>
      <c r="G1130" s="15">
        <v>0</v>
      </c>
      <c r="H1130" s="15" t="s">
        <v>510</v>
      </c>
      <c r="I1130" s="15">
        <v>842</v>
      </c>
      <c r="J1130" s="15" t="s">
        <v>593</v>
      </c>
      <c r="K1130" s="15" t="s">
        <v>593</v>
      </c>
      <c r="L1130" s="15">
        <v>404</v>
      </c>
      <c r="M1130" s="15" t="s">
        <v>610</v>
      </c>
      <c r="N1130" s="15" t="s">
        <v>611</v>
      </c>
      <c r="O1130" s="15">
        <v>0</v>
      </c>
      <c r="P1130" s="15" t="s">
        <v>177</v>
      </c>
      <c r="Q1130" s="15" t="s">
        <v>514</v>
      </c>
      <c r="R1130" s="15" t="s">
        <v>515</v>
      </c>
      <c r="S1130" s="15" t="s">
        <v>516</v>
      </c>
      <c r="T1130" s="15">
        <v>0</v>
      </c>
      <c r="U1130" s="15" t="s">
        <v>517</v>
      </c>
      <c r="V1130" s="15">
        <v>2523</v>
      </c>
      <c r="W1130" s="15" t="s">
        <v>518</v>
      </c>
      <c r="X1130" s="15">
        <v>8</v>
      </c>
      <c r="Y1130" s="15" t="s">
        <v>519</v>
      </c>
      <c r="Z1130" s="15">
        <v>1000</v>
      </c>
      <c r="AA1130" s="15">
        <v>-1</v>
      </c>
      <c r="AB1130" s="15" t="s">
        <v>129</v>
      </c>
      <c r="AD1130" s="15">
        <v>1000</v>
      </c>
      <c r="AF1130" s="15">
        <v>2765</v>
      </c>
      <c r="AH1130" s="15">
        <v>2765</v>
      </c>
      <c r="AI1130" s="15">
        <v>0</v>
      </c>
    </row>
    <row r="1131" spans="1:35">
      <c r="A1131" s="15" t="s">
        <v>594</v>
      </c>
      <c r="B1131" s="15">
        <v>2013</v>
      </c>
      <c r="C1131" s="15">
        <v>2013</v>
      </c>
      <c r="D1131" s="15">
        <v>2013</v>
      </c>
      <c r="E1131" s="15">
        <v>4</v>
      </c>
      <c r="F1131" s="15">
        <v>0</v>
      </c>
      <c r="G1131" s="15">
        <v>0</v>
      </c>
      <c r="H1131" s="15" t="s">
        <v>510</v>
      </c>
      <c r="I1131" s="15">
        <v>842</v>
      </c>
      <c r="J1131" s="15" t="s">
        <v>593</v>
      </c>
      <c r="K1131" s="15" t="s">
        <v>593</v>
      </c>
      <c r="L1131" s="15">
        <v>414</v>
      </c>
      <c r="M1131" s="15" t="s">
        <v>775</v>
      </c>
      <c r="N1131" s="15" t="s">
        <v>776</v>
      </c>
      <c r="O1131" s="15">
        <v>0</v>
      </c>
      <c r="P1131" s="15" t="s">
        <v>177</v>
      </c>
      <c r="Q1131" s="15" t="s">
        <v>514</v>
      </c>
      <c r="R1131" s="15" t="s">
        <v>515</v>
      </c>
      <c r="S1131" s="15" t="s">
        <v>516</v>
      </c>
      <c r="T1131" s="15">
        <v>0</v>
      </c>
      <c r="U1131" s="15" t="s">
        <v>517</v>
      </c>
      <c r="V1131" s="15">
        <v>2523</v>
      </c>
      <c r="W1131" s="15" t="s">
        <v>518</v>
      </c>
      <c r="X1131" s="15">
        <v>8</v>
      </c>
      <c r="Y1131" s="15" t="s">
        <v>519</v>
      </c>
      <c r="Z1131" s="15">
        <v>1000</v>
      </c>
      <c r="AA1131" s="15">
        <v>-1</v>
      </c>
      <c r="AB1131" s="15" t="s">
        <v>129</v>
      </c>
      <c r="AD1131" s="15">
        <v>1000</v>
      </c>
      <c r="AF1131" s="15">
        <v>4123</v>
      </c>
      <c r="AH1131" s="15">
        <v>4123</v>
      </c>
      <c r="AI1131" s="15">
        <v>0</v>
      </c>
    </row>
    <row r="1132" spans="1:35">
      <c r="A1132" s="15" t="s">
        <v>594</v>
      </c>
      <c r="B1132" s="15">
        <v>2013</v>
      </c>
      <c r="C1132" s="15">
        <v>2013</v>
      </c>
      <c r="D1132" s="15">
        <v>2013</v>
      </c>
      <c r="E1132" s="15">
        <v>4</v>
      </c>
      <c r="F1132" s="15">
        <v>0</v>
      </c>
      <c r="G1132" s="15">
        <v>0</v>
      </c>
      <c r="H1132" s="15" t="s">
        <v>510</v>
      </c>
      <c r="I1132" s="15">
        <v>842</v>
      </c>
      <c r="J1132" s="15" t="s">
        <v>593</v>
      </c>
      <c r="K1132" s="15" t="s">
        <v>593</v>
      </c>
      <c r="L1132" s="15">
        <v>887</v>
      </c>
      <c r="M1132" s="15" t="s">
        <v>745</v>
      </c>
      <c r="N1132" s="15" t="s">
        <v>746</v>
      </c>
      <c r="O1132" s="15">
        <v>0</v>
      </c>
      <c r="P1132" s="15" t="s">
        <v>177</v>
      </c>
      <c r="Q1132" s="15" t="s">
        <v>514</v>
      </c>
      <c r="R1132" s="15" t="s">
        <v>515</v>
      </c>
      <c r="S1132" s="15" t="s">
        <v>516</v>
      </c>
      <c r="T1132" s="15">
        <v>0</v>
      </c>
      <c r="U1132" s="15" t="s">
        <v>517</v>
      </c>
      <c r="V1132" s="15">
        <v>2523</v>
      </c>
      <c r="W1132" s="15" t="s">
        <v>518</v>
      </c>
      <c r="X1132" s="15">
        <v>8</v>
      </c>
      <c r="Y1132" s="15" t="s">
        <v>519</v>
      </c>
      <c r="Z1132" s="15">
        <v>1000</v>
      </c>
      <c r="AA1132" s="15">
        <v>-1</v>
      </c>
      <c r="AB1132" s="15" t="s">
        <v>129</v>
      </c>
      <c r="AD1132" s="15">
        <v>1000</v>
      </c>
      <c r="AF1132" s="15">
        <v>3895</v>
      </c>
      <c r="AH1132" s="15">
        <v>3895</v>
      </c>
      <c r="AI1132" s="15">
        <v>0</v>
      </c>
    </row>
    <row r="1133" spans="1:35">
      <c r="A1133" s="15" t="s">
        <v>594</v>
      </c>
      <c r="B1133" s="15">
        <v>2013</v>
      </c>
      <c r="C1133" s="15">
        <v>2013</v>
      </c>
      <c r="D1133" s="15">
        <v>2013</v>
      </c>
      <c r="E1133" s="15">
        <v>4</v>
      </c>
      <c r="F1133" s="15">
        <v>0</v>
      </c>
      <c r="G1133" s="15">
        <v>0</v>
      </c>
      <c r="H1133" s="15" t="s">
        <v>841</v>
      </c>
      <c r="I1133" s="15">
        <v>842</v>
      </c>
      <c r="J1133" s="15" t="s">
        <v>593</v>
      </c>
      <c r="K1133" s="15" t="s">
        <v>593</v>
      </c>
      <c r="L1133" s="15">
        <v>152</v>
      </c>
      <c r="M1133" s="15" t="s">
        <v>642</v>
      </c>
      <c r="N1133" s="15" t="s">
        <v>643</v>
      </c>
      <c r="O1133" s="15">
        <v>0</v>
      </c>
      <c r="P1133" s="15" t="s">
        <v>177</v>
      </c>
      <c r="Q1133" s="15" t="s">
        <v>514</v>
      </c>
      <c r="R1133" s="15" t="s">
        <v>515</v>
      </c>
      <c r="S1133" s="15" t="s">
        <v>516</v>
      </c>
      <c r="T1133" s="15">
        <v>0</v>
      </c>
      <c r="U1133" s="15" t="s">
        <v>517</v>
      </c>
      <c r="V1133" s="15">
        <v>2523</v>
      </c>
      <c r="W1133" s="15" t="s">
        <v>518</v>
      </c>
      <c r="X1133" s="15">
        <v>8</v>
      </c>
      <c r="Y1133" s="15" t="s">
        <v>519</v>
      </c>
      <c r="Z1133" s="15">
        <v>1000</v>
      </c>
      <c r="AA1133" s="15">
        <v>-1</v>
      </c>
      <c r="AB1133" s="15" t="s">
        <v>129</v>
      </c>
      <c r="AD1133" s="15">
        <v>1000</v>
      </c>
      <c r="AF1133" s="15">
        <v>2508</v>
      </c>
      <c r="AI1133" s="15">
        <v>0</v>
      </c>
    </row>
    <row r="1134" spans="1:35">
      <c r="A1134" s="15" t="s">
        <v>594</v>
      </c>
      <c r="B1134" s="15">
        <v>2013</v>
      </c>
      <c r="C1134" s="15">
        <v>2013</v>
      </c>
      <c r="D1134" s="15">
        <v>2013</v>
      </c>
      <c r="E1134" s="15">
        <v>4</v>
      </c>
      <c r="F1134" s="15">
        <v>0</v>
      </c>
      <c r="G1134" s="15">
        <v>0</v>
      </c>
      <c r="H1134" s="15" t="s">
        <v>841</v>
      </c>
      <c r="I1134" s="15">
        <v>842</v>
      </c>
      <c r="J1134" s="15" t="s">
        <v>593</v>
      </c>
      <c r="K1134" s="15" t="s">
        <v>593</v>
      </c>
      <c r="L1134" s="15">
        <v>208</v>
      </c>
      <c r="M1134" s="15" t="s">
        <v>195</v>
      </c>
      <c r="N1134" s="15" t="s">
        <v>572</v>
      </c>
      <c r="O1134" s="15">
        <v>0</v>
      </c>
      <c r="P1134" s="15" t="s">
        <v>177</v>
      </c>
      <c r="Q1134" s="15" t="s">
        <v>514</v>
      </c>
      <c r="R1134" s="15" t="s">
        <v>515</v>
      </c>
      <c r="S1134" s="15" t="s">
        <v>516</v>
      </c>
      <c r="T1134" s="15">
        <v>0</v>
      </c>
      <c r="U1134" s="15" t="s">
        <v>517</v>
      </c>
      <c r="V1134" s="15">
        <v>2523</v>
      </c>
      <c r="W1134" s="15" t="s">
        <v>518</v>
      </c>
      <c r="X1134" s="15">
        <v>8</v>
      </c>
      <c r="Y1134" s="15" t="s">
        <v>519</v>
      </c>
      <c r="Z1134" s="15">
        <v>9000</v>
      </c>
      <c r="AA1134" s="15">
        <v>-1</v>
      </c>
      <c r="AB1134" s="15" t="s">
        <v>129</v>
      </c>
      <c r="AD1134" s="15">
        <v>9000</v>
      </c>
      <c r="AF1134" s="15">
        <v>3864</v>
      </c>
      <c r="AI1134" s="15">
        <v>0</v>
      </c>
    </row>
    <row r="1135" spans="1:35">
      <c r="A1135" s="15" t="s">
        <v>594</v>
      </c>
      <c r="B1135" s="15">
        <v>2013</v>
      </c>
      <c r="C1135" s="15">
        <v>2013</v>
      </c>
      <c r="D1135" s="15">
        <v>2013</v>
      </c>
      <c r="E1135" s="15">
        <v>4</v>
      </c>
      <c r="F1135" s="15">
        <v>0</v>
      </c>
      <c r="G1135" s="15">
        <v>0</v>
      </c>
      <c r="H1135" s="15" t="s">
        <v>841</v>
      </c>
      <c r="I1135" s="15">
        <v>842</v>
      </c>
      <c r="J1135" s="15" t="s">
        <v>593</v>
      </c>
      <c r="K1135" s="15" t="s">
        <v>593</v>
      </c>
      <c r="L1135" s="15">
        <v>52</v>
      </c>
      <c r="M1135" s="15" t="s">
        <v>715</v>
      </c>
      <c r="N1135" s="15" t="s">
        <v>716</v>
      </c>
      <c r="O1135" s="15">
        <v>0</v>
      </c>
      <c r="P1135" s="15" t="s">
        <v>177</v>
      </c>
      <c r="Q1135" s="15" t="s">
        <v>514</v>
      </c>
      <c r="R1135" s="15" t="s">
        <v>515</v>
      </c>
      <c r="S1135" s="15" t="s">
        <v>516</v>
      </c>
      <c r="T1135" s="15">
        <v>0</v>
      </c>
      <c r="U1135" s="15" t="s">
        <v>517</v>
      </c>
      <c r="V1135" s="15">
        <v>2523</v>
      </c>
      <c r="W1135" s="15" t="s">
        <v>518</v>
      </c>
      <c r="X1135" s="15">
        <v>8</v>
      </c>
      <c r="Y1135" s="15" t="s">
        <v>519</v>
      </c>
      <c r="Z1135" s="15">
        <v>11000</v>
      </c>
      <c r="AA1135" s="15">
        <v>-1</v>
      </c>
      <c r="AB1135" s="15" t="s">
        <v>129</v>
      </c>
      <c r="AD1135" s="15">
        <v>11000</v>
      </c>
      <c r="AF1135" s="15">
        <v>2580</v>
      </c>
      <c r="AI1135" s="15">
        <v>0</v>
      </c>
    </row>
    <row r="1136" spans="1:35">
      <c r="A1136" s="15" t="s">
        <v>594</v>
      </c>
      <c r="B1136" s="15">
        <v>2013</v>
      </c>
      <c r="C1136" s="15">
        <v>2013</v>
      </c>
      <c r="D1136" s="15">
        <v>2013</v>
      </c>
      <c r="E1136" s="15">
        <v>4</v>
      </c>
      <c r="F1136" s="15">
        <v>0</v>
      </c>
      <c r="G1136" s="15">
        <v>0</v>
      </c>
      <c r="H1136" s="15" t="s">
        <v>841</v>
      </c>
      <c r="I1136" s="15">
        <v>842</v>
      </c>
      <c r="J1136" s="15" t="s">
        <v>593</v>
      </c>
      <c r="K1136" s="15" t="s">
        <v>593</v>
      </c>
      <c r="L1136" s="15">
        <v>558</v>
      </c>
      <c r="M1136" s="15" t="s">
        <v>831</v>
      </c>
      <c r="N1136" s="15" t="s">
        <v>832</v>
      </c>
      <c r="O1136" s="15">
        <v>0</v>
      </c>
      <c r="P1136" s="15" t="s">
        <v>177</v>
      </c>
      <c r="Q1136" s="15" t="s">
        <v>514</v>
      </c>
      <c r="R1136" s="15" t="s">
        <v>515</v>
      </c>
      <c r="S1136" s="15" t="s">
        <v>516</v>
      </c>
      <c r="T1136" s="15">
        <v>0</v>
      </c>
      <c r="U1136" s="15" t="s">
        <v>517</v>
      </c>
      <c r="V1136" s="15">
        <v>2523</v>
      </c>
      <c r="W1136" s="15" t="s">
        <v>518</v>
      </c>
      <c r="X1136" s="15">
        <v>8</v>
      </c>
      <c r="Y1136" s="15" t="s">
        <v>519</v>
      </c>
      <c r="Z1136" s="15">
        <v>2000</v>
      </c>
      <c r="AA1136" s="15">
        <v>-1</v>
      </c>
      <c r="AB1136" s="15" t="s">
        <v>129</v>
      </c>
      <c r="AD1136" s="15">
        <v>2000</v>
      </c>
      <c r="AF1136" s="15">
        <v>4896</v>
      </c>
      <c r="AI1136" s="15">
        <v>0</v>
      </c>
    </row>
    <row r="1137" spans="1:35">
      <c r="A1137" s="15" t="s">
        <v>594</v>
      </c>
      <c r="B1137" s="15">
        <v>2013</v>
      </c>
      <c r="C1137" s="15">
        <v>2013</v>
      </c>
      <c r="D1137" s="15">
        <v>2013</v>
      </c>
      <c r="E1137" s="15">
        <v>4</v>
      </c>
      <c r="F1137" s="15">
        <v>0</v>
      </c>
      <c r="G1137" s="15">
        <v>0</v>
      </c>
      <c r="H1137" s="15" t="s">
        <v>841</v>
      </c>
      <c r="I1137" s="15">
        <v>842</v>
      </c>
      <c r="J1137" s="15" t="s">
        <v>593</v>
      </c>
      <c r="K1137" s="15" t="s">
        <v>593</v>
      </c>
      <c r="L1137" s="15">
        <v>724</v>
      </c>
      <c r="M1137" s="15" t="s">
        <v>214</v>
      </c>
      <c r="N1137" s="15" t="s">
        <v>580</v>
      </c>
      <c r="O1137" s="15">
        <v>0</v>
      </c>
      <c r="P1137" s="15" t="s">
        <v>177</v>
      </c>
      <c r="Q1137" s="15" t="s">
        <v>514</v>
      </c>
      <c r="R1137" s="15" t="s">
        <v>515</v>
      </c>
      <c r="S1137" s="15" t="s">
        <v>516</v>
      </c>
      <c r="T1137" s="15">
        <v>0</v>
      </c>
      <c r="U1137" s="15" t="s">
        <v>517</v>
      </c>
      <c r="V1137" s="15">
        <v>2523</v>
      </c>
      <c r="W1137" s="15" t="s">
        <v>518</v>
      </c>
      <c r="X1137" s="15">
        <v>8</v>
      </c>
      <c r="Y1137" s="15" t="s">
        <v>519</v>
      </c>
      <c r="Z1137" s="15">
        <v>3000</v>
      </c>
      <c r="AA1137" s="15">
        <v>-1</v>
      </c>
      <c r="AB1137" s="15" t="s">
        <v>129</v>
      </c>
      <c r="AD1137" s="15">
        <v>3000</v>
      </c>
      <c r="AF1137" s="15">
        <v>3210</v>
      </c>
      <c r="AI1137" s="15">
        <v>0</v>
      </c>
    </row>
    <row r="1138" spans="1:35">
      <c r="A1138" s="15" t="s">
        <v>594</v>
      </c>
      <c r="B1138" s="15">
        <v>2013</v>
      </c>
      <c r="C1138" s="15">
        <v>2013</v>
      </c>
      <c r="D1138" s="15">
        <v>2013</v>
      </c>
      <c r="E1138" s="15">
        <v>4</v>
      </c>
      <c r="F1138" s="15">
        <v>0</v>
      </c>
      <c r="G1138" s="15">
        <v>0</v>
      </c>
      <c r="H1138" s="15" t="s">
        <v>841</v>
      </c>
      <c r="I1138" s="15">
        <v>842</v>
      </c>
      <c r="J1138" s="15" t="s">
        <v>593</v>
      </c>
      <c r="K1138" s="15" t="s">
        <v>593</v>
      </c>
      <c r="L1138" s="15">
        <v>380</v>
      </c>
      <c r="M1138" s="15" t="s">
        <v>587</v>
      </c>
      <c r="N1138" s="15" t="s">
        <v>588</v>
      </c>
      <c r="O1138" s="15">
        <v>0</v>
      </c>
      <c r="P1138" s="15" t="s">
        <v>177</v>
      </c>
      <c r="Q1138" s="15" t="s">
        <v>514</v>
      </c>
      <c r="R1138" s="15" t="s">
        <v>515</v>
      </c>
      <c r="S1138" s="15" t="s">
        <v>516</v>
      </c>
      <c r="T1138" s="15">
        <v>0</v>
      </c>
      <c r="U1138" s="15" t="s">
        <v>517</v>
      </c>
      <c r="V1138" s="15">
        <v>2523</v>
      </c>
      <c r="W1138" s="15" t="s">
        <v>518</v>
      </c>
      <c r="X1138" s="15">
        <v>8</v>
      </c>
      <c r="Y1138" s="15" t="s">
        <v>519</v>
      </c>
      <c r="Z1138" s="15">
        <v>12000</v>
      </c>
      <c r="AA1138" s="15">
        <v>-1</v>
      </c>
      <c r="AB1138" s="15" t="s">
        <v>129</v>
      </c>
      <c r="AD1138" s="15">
        <v>12000</v>
      </c>
      <c r="AF1138" s="15">
        <v>10267</v>
      </c>
      <c r="AI1138" s="15">
        <v>0</v>
      </c>
    </row>
    <row r="1139" spans="1:35">
      <c r="A1139" s="15" t="s">
        <v>594</v>
      </c>
      <c r="B1139" s="15">
        <v>2013</v>
      </c>
      <c r="C1139" s="15">
        <v>2013</v>
      </c>
      <c r="D1139" s="15">
        <v>2013</v>
      </c>
      <c r="E1139" s="15">
        <v>4</v>
      </c>
      <c r="F1139" s="15">
        <v>0</v>
      </c>
      <c r="G1139" s="15">
        <v>0</v>
      </c>
      <c r="H1139" s="15" t="s">
        <v>841</v>
      </c>
      <c r="I1139" s="15">
        <v>842</v>
      </c>
      <c r="J1139" s="15" t="s">
        <v>593</v>
      </c>
      <c r="K1139" s="15" t="s">
        <v>593</v>
      </c>
      <c r="L1139" s="15">
        <v>36</v>
      </c>
      <c r="M1139" s="15" t="s">
        <v>110</v>
      </c>
      <c r="N1139" s="15" t="s">
        <v>511</v>
      </c>
      <c r="O1139" s="15">
        <v>0</v>
      </c>
      <c r="P1139" s="15" t="s">
        <v>177</v>
      </c>
      <c r="Q1139" s="15" t="s">
        <v>514</v>
      </c>
      <c r="R1139" s="15" t="s">
        <v>515</v>
      </c>
      <c r="S1139" s="15" t="s">
        <v>516</v>
      </c>
      <c r="T1139" s="15">
        <v>0</v>
      </c>
      <c r="U1139" s="15" t="s">
        <v>517</v>
      </c>
      <c r="V1139" s="15">
        <v>2523</v>
      </c>
      <c r="W1139" s="15" t="s">
        <v>518</v>
      </c>
      <c r="X1139" s="15">
        <v>8</v>
      </c>
      <c r="Y1139" s="15" t="s">
        <v>519</v>
      </c>
      <c r="Z1139" s="15">
        <v>18000</v>
      </c>
      <c r="AA1139" s="15">
        <v>-1</v>
      </c>
      <c r="AB1139" s="15" t="s">
        <v>129</v>
      </c>
      <c r="AD1139" s="15">
        <v>18000</v>
      </c>
      <c r="AF1139" s="15">
        <v>42710</v>
      </c>
      <c r="AI1139" s="15">
        <v>0</v>
      </c>
    </row>
    <row r="1140" spans="1:35">
      <c r="A1140" s="15" t="s">
        <v>594</v>
      </c>
      <c r="B1140" s="15">
        <v>2013</v>
      </c>
      <c r="C1140" s="15">
        <v>2013</v>
      </c>
      <c r="D1140" s="15">
        <v>2013</v>
      </c>
      <c r="E1140" s="15">
        <v>4</v>
      </c>
      <c r="F1140" s="15">
        <v>0</v>
      </c>
      <c r="G1140" s="15">
        <v>0</v>
      </c>
      <c r="H1140" s="15" t="s">
        <v>841</v>
      </c>
      <c r="I1140" s="15">
        <v>842</v>
      </c>
      <c r="J1140" s="15" t="s">
        <v>593</v>
      </c>
      <c r="K1140" s="15" t="s">
        <v>593</v>
      </c>
      <c r="L1140" s="15">
        <v>826</v>
      </c>
      <c r="M1140" s="15" t="s">
        <v>589</v>
      </c>
      <c r="N1140" s="15" t="s">
        <v>590</v>
      </c>
      <c r="O1140" s="15">
        <v>0</v>
      </c>
      <c r="P1140" s="15" t="s">
        <v>177</v>
      </c>
      <c r="Q1140" s="15" t="s">
        <v>514</v>
      </c>
      <c r="R1140" s="15" t="s">
        <v>515</v>
      </c>
      <c r="S1140" s="15" t="s">
        <v>516</v>
      </c>
      <c r="T1140" s="15">
        <v>0</v>
      </c>
      <c r="U1140" s="15" t="s">
        <v>517</v>
      </c>
      <c r="V1140" s="15">
        <v>2523</v>
      </c>
      <c r="W1140" s="15" t="s">
        <v>518</v>
      </c>
      <c r="X1140" s="15">
        <v>8</v>
      </c>
      <c r="Y1140" s="15" t="s">
        <v>519</v>
      </c>
      <c r="Z1140" s="15">
        <v>9000</v>
      </c>
      <c r="AA1140" s="15">
        <v>-1</v>
      </c>
      <c r="AB1140" s="15" t="s">
        <v>129</v>
      </c>
      <c r="AD1140" s="15">
        <v>9000</v>
      </c>
      <c r="AF1140" s="15">
        <v>9168</v>
      </c>
      <c r="AI1140" s="15">
        <v>0</v>
      </c>
    </row>
    <row r="1141" spans="1:35">
      <c r="A1141" s="15" t="s">
        <v>594</v>
      </c>
      <c r="B1141" s="15">
        <v>2013</v>
      </c>
      <c r="C1141" s="15">
        <v>2013</v>
      </c>
      <c r="D1141" s="15">
        <v>2013</v>
      </c>
      <c r="E1141" s="15">
        <v>4</v>
      </c>
      <c r="F1141" s="15">
        <v>0</v>
      </c>
      <c r="G1141" s="15">
        <v>0</v>
      </c>
      <c r="H1141" s="15" t="s">
        <v>841</v>
      </c>
      <c r="I1141" s="15">
        <v>842</v>
      </c>
      <c r="J1141" s="15" t="s">
        <v>593</v>
      </c>
      <c r="K1141" s="15" t="s">
        <v>593</v>
      </c>
      <c r="L1141" s="15">
        <v>484</v>
      </c>
      <c r="M1141" s="15" t="s">
        <v>656</v>
      </c>
      <c r="N1141" s="15" t="s">
        <v>657</v>
      </c>
      <c r="O1141" s="15">
        <v>0</v>
      </c>
      <c r="P1141" s="15" t="s">
        <v>177</v>
      </c>
      <c r="Q1141" s="15" t="s">
        <v>514</v>
      </c>
      <c r="R1141" s="15" t="s">
        <v>515</v>
      </c>
      <c r="S1141" s="15" t="s">
        <v>516</v>
      </c>
      <c r="T1141" s="15">
        <v>0</v>
      </c>
      <c r="U1141" s="15" t="s">
        <v>517</v>
      </c>
      <c r="V1141" s="15">
        <v>2523</v>
      </c>
      <c r="W1141" s="15" t="s">
        <v>518</v>
      </c>
      <c r="X1141" s="15">
        <v>8</v>
      </c>
      <c r="Y1141" s="15" t="s">
        <v>519</v>
      </c>
      <c r="Z1141" s="15">
        <v>371000</v>
      </c>
      <c r="AA1141" s="15">
        <v>-1</v>
      </c>
      <c r="AB1141" s="15" t="s">
        <v>129</v>
      </c>
      <c r="AD1141" s="15">
        <v>371000</v>
      </c>
      <c r="AF1141" s="15">
        <v>218288</v>
      </c>
      <c r="AI1141" s="15">
        <v>0</v>
      </c>
    </row>
    <row r="1142" spans="1:35">
      <c r="A1142" s="15" t="s">
        <v>594</v>
      </c>
      <c r="B1142" s="15">
        <v>2013</v>
      </c>
      <c r="C1142" s="15">
        <v>2013</v>
      </c>
      <c r="D1142" s="15">
        <v>2013</v>
      </c>
      <c r="E1142" s="15">
        <v>4</v>
      </c>
      <c r="F1142" s="15">
        <v>0</v>
      </c>
      <c r="G1142" s="15">
        <v>0</v>
      </c>
      <c r="H1142" s="15" t="s">
        <v>841</v>
      </c>
      <c r="I1142" s="15">
        <v>842</v>
      </c>
      <c r="J1142" s="15" t="s">
        <v>593</v>
      </c>
      <c r="K1142" s="15" t="s">
        <v>593</v>
      </c>
      <c r="L1142" s="15">
        <v>124</v>
      </c>
      <c r="M1142" s="15" t="s">
        <v>542</v>
      </c>
      <c r="N1142" s="15" t="s">
        <v>543</v>
      </c>
      <c r="O1142" s="15">
        <v>0</v>
      </c>
      <c r="P1142" s="15" t="s">
        <v>177</v>
      </c>
      <c r="Q1142" s="15" t="s">
        <v>514</v>
      </c>
      <c r="R1142" s="15" t="s">
        <v>515</v>
      </c>
      <c r="S1142" s="15" t="s">
        <v>516</v>
      </c>
      <c r="T1142" s="15">
        <v>0</v>
      </c>
      <c r="U1142" s="15" t="s">
        <v>517</v>
      </c>
      <c r="V1142" s="15">
        <v>2523</v>
      </c>
      <c r="W1142" s="15" t="s">
        <v>518</v>
      </c>
      <c r="X1142" s="15">
        <v>8</v>
      </c>
      <c r="Y1142" s="15" t="s">
        <v>519</v>
      </c>
      <c r="Z1142" s="15">
        <v>223939000</v>
      </c>
      <c r="AA1142" s="15">
        <v>-1</v>
      </c>
      <c r="AB1142" s="15" t="s">
        <v>129</v>
      </c>
      <c r="AD1142" s="15">
        <v>223939000</v>
      </c>
      <c r="AF1142" s="15">
        <v>29594896</v>
      </c>
      <c r="AI1142" s="15">
        <v>0</v>
      </c>
    </row>
    <row r="1143" spans="1:35">
      <c r="A1143" s="15" t="s">
        <v>594</v>
      </c>
      <c r="B1143" s="15">
        <v>2013</v>
      </c>
      <c r="C1143" s="15">
        <v>2013</v>
      </c>
      <c r="D1143" s="15">
        <v>2013</v>
      </c>
      <c r="E1143" s="15">
        <v>4</v>
      </c>
      <c r="F1143" s="15">
        <v>0</v>
      </c>
      <c r="G1143" s="15">
        <v>0</v>
      </c>
      <c r="H1143" s="15" t="s">
        <v>841</v>
      </c>
      <c r="I1143" s="15">
        <v>842</v>
      </c>
      <c r="J1143" s="15" t="s">
        <v>593</v>
      </c>
      <c r="K1143" s="15" t="s">
        <v>593</v>
      </c>
      <c r="L1143" s="15">
        <v>0</v>
      </c>
      <c r="M1143" s="15" t="s">
        <v>177</v>
      </c>
      <c r="N1143" s="15" t="s">
        <v>514</v>
      </c>
      <c r="O1143" s="15">
        <v>0</v>
      </c>
      <c r="P1143" s="15" t="s">
        <v>177</v>
      </c>
      <c r="Q1143" s="15" t="s">
        <v>514</v>
      </c>
      <c r="R1143" s="15" t="s">
        <v>515</v>
      </c>
      <c r="S1143" s="15" t="s">
        <v>516</v>
      </c>
      <c r="T1143" s="15">
        <v>0</v>
      </c>
      <c r="U1143" s="15" t="s">
        <v>517</v>
      </c>
      <c r="V1143" s="15">
        <v>2523</v>
      </c>
      <c r="W1143" s="15" t="s">
        <v>518</v>
      </c>
      <c r="X1143" s="15">
        <v>8</v>
      </c>
      <c r="Y1143" s="15" t="s">
        <v>519</v>
      </c>
      <c r="Z1143" s="15">
        <v>224375000</v>
      </c>
      <c r="AA1143" s="15">
        <v>-1</v>
      </c>
      <c r="AB1143" s="15" t="s">
        <v>129</v>
      </c>
      <c r="AD1143" s="15">
        <v>224375000</v>
      </c>
      <c r="AF1143" s="15">
        <v>29892387</v>
      </c>
      <c r="AI1143" s="15">
        <v>0</v>
      </c>
    </row>
    <row r="1144" spans="1:35">
      <c r="A1144" s="15" t="s">
        <v>594</v>
      </c>
      <c r="B1144" s="15">
        <v>2013</v>
      </c>
      <c r="C1144" s="15">
        <v>2013</v>
      </c>
      <c r="D1144" s="15">
        <v>2013</v>
      </c>
      <c r="E1144" s="15">
        <v>4</v>
      </c>
      <c r="F1144" s="15">
        <v>0</v>
      </c>
      <c r="G1144" s="15">
        <v>0</v>
      </c>
      <c r="H1144" s="15" t="s">
        <v>568</v>
      </c>
      <c r="I1144" s="15">
        <v>842</v>
      </c>
      <c r="J1144" s="15" t="s">
        <v>593</v>
      </c>
      <c r="K1144" s="15" t="s">
        <v>593</v>
      </c>
      <c r="L1144" s="15">
        <v>320</v>
      </c>
      <c r="M1144" s="15" t="s">
        <v>835</v>
      </c>
      <c r="N1144" s="15" t="s">
        <v>836</v>
      </c>
      <c r="O1144" s="15">
        <v>0</v>
      </c>
      <c r="P1144" s="15" t="s">
        <v>177</v>
      </c>
      <c r="Q1144" s="15" t="s">
        <v>514</v>
      </c>
      <c r="R1144" s="15" t="s">
        <v>515</v>
      </c>
      <c r="S1144" s="15" t="s">
        <v>516</v>
      </c>
      <c r="T1144" s="15">
        <v>0</v>
      </c>
      <c r="U1144" s="15" t="s">
        <v>517</v>
      </c>
      <c r="V1144" s="15">
        <v>2523</v>
      </c>
      <c r="W1144" s="15" t="s">
        <v>518</v>
      </c>
      <c r="X1144" s="15">
        <v>8</v>
      </c>
      <c r="Y1144" s="15" t="s">
        <v>519</v>
      </c>
      <c r="Z1144" s="15">
        <v>148000</v>
      </c>
      <c r="AA1144" s="15">
        <v>-1</v>
      </c>
      <c r="AB1144" s="15" t="s">
        <v>129</v>
      </c>
      <c r="AD1144" s="15">
        <v>148000</v>
      </c>
      <c r="AF1144" s="15">
        <v>50239</v>
      </c>
      <c r="AG1144" s="15">
        <v>50239</v>
      </c>
      <c r="AI1144" s="15">
        <v>0</v>
      </c>
    </row>
    <row r="1145" spans="1:35">
      <c r="A1145" s="15" t="s">
        <v>594</v>
      </c>
      <c r="B1145" s="15">
        <v>2013</v>
      </c>
      <c r="C1145" s="15">
        <v>2013</v>
      </c>
      <c r="D1145" s="15">
        <v>2013</v>
      </c>
      <c r="E1145" s="15">
        <v>4</v>
      </c>
      <c r="F1145" s="15">
        <v>0</v>
      </c>
      <c r="G1145" s="15">
        <v>0</v>
      </c>
      <c r="H1145" s="15" t="s">
        <v>568</v>
      </c>
      <c r="I1145" s="15">
        <v>842</v>
      </c>
      <c r="J1145" s="15" t="s">
        <v>593</v>
      </c>
      <c r="K1145" s="15" t="s">
        <v>593</v>
      </c>
      <c r="L1145" s="15">
        <v>300</v>
      </c>
      <c r="M1145" s="15" t="s">
        <v>680</v>
      </c>
      <c r="N1145" s="15" t="s">
        <v>681</v>
      </c>
      <c r="O1145" s="15">
        <v>0</v>
      </c>
      <c r="P1145" s="15" t="s">
        <v>177</v>
      </c>
      <c r="Q1145" s="15" t="s">
        <v>514</v>
      </c>
      <c r="R1145" s="15" t="s">
        <v>515</v>
      </c>
      <c r="S1145" s="15" t="s">
        <v>516</v>
      </c>
      <c r="T1145" s="15">
        <v>0</v>
      </c>
      <c r="U1145" s="15" t="s">
        <v>517</v>
      </c>
      <c r="V1145" s="15">
        <v>2523</v>
      </c>
      <c r="W1145" s="15" t="s">
        <v>518</v>
      </c>
      <c r="X1145" s="15">
        <v>8</v>
      </c>
      <c r="Y1145" s="15" t="s">
        <v>519</v>
      </c>
      <c r="Z1145" s="15">
        <v>686400000</v>
      </c>
      <c r="AA1145" s="15">
        <v>-1</v>
      </c>
      <c r="AB1145" s="15" t="s">
        <v>129</v>
      </c>
      <c r="AD1145" s="15">
        <v>686400000</v>
      </c>
      <c r="AF1145" s="15">
        <v>44008738</v>
      </c>
      <c r="AG1145" s="15">
        <v>44008738</v>
      </c>
      <c r="AI1145" s="15">
        <v>0</v>
      </c>
    </row>
    <row r="1146" spans="1:35">
      <c r="A1146" s="15" t="s">
        <v>594</v>
      </c>
      <c r="B1146" s="15">
        <v>2013</v>
      </c>
      <c r="C1146" s="15">
        <v>2013</v>
      </c>
      <c r="D1146" s="15">
        <v>2013</v>
      </c>
      <c r="E1146" s="15">
        <v>4</v>
      </c>
      <c r="F1146" s="15">
        <v>0</v>
      </c>
      <c r="G1146" s="15">
        <v>0</v>
      </c>
      <c r="H1146" s="15" t="s">
        <v>568</v>
      </c>
      <c r="I1146" s="15">
        <v>842</v>
      </c>
      <c r="J1146" s="15" t="s">
        <v>593</v>
      </c>
      <c r="K1146" s="15" t="s">
        <v>593</v>
      </c>
      <c r="L1146" s="15">
        <v>818</v>
      </c>
      <c r="M1146" s="15" t="s">
        <v>532</v>
      </c>
      <c r="N1146" s="15" t="s">
        <v>533</v>
      </c>
      <c r="O1146" s="15">
        <v>0</v>
      </c>
      <c r="P1146" s="15" t="s">
        <v>177</v>
      </c>
      <c r="Q1146" s="15" t="s">
        <v>514</v>
      </c>
      <c r="R1146" s="15" t="s">
        <v>515</v>
      </c>
      <c r="S1146" s="15" t="s">
        <v>516</v>
      </c>
      <c r="T1146" s="15">
        <v>0</v>
      </c>
      <c r="U1146" s="15" t="s">
        <v>517</v>
      </c>
      <c r="V1146" s="15">
        <v>2523</v>
      </c>
      <c r="W1146" s="15" t="s">
        <v>518</v>
      </c>
      <c r="X1146" s="15">
        <v>8</v>
      </c>
      <c r="Y1146" s="15" t="s">
        <v>519</v>
      </c>
      <c r="Z1146" s="15">
        <v>88636000</v>
      </c>
      <c r="AA1146" s="15">
        <v>-1</v>
      </c>
      <c r="AB1146" s="15" t="s">
        <v>129</v>
      </c>
      <c r="AD1146" s="15">
        <v>88636000</v>
      </c>
      <c r="AF1146" s="15">
        <v>13472112</v>
      </c>
      <c r="AG1146" s="15">
        <v>13472112</v>
      </c>
      <c r="AI1146" s="15">
        <v>0</v>
      </c>
    </row>
    <row r="1147" spans="1:35">
      <c r="A1147" s="15" t="s">
        <v>594</v>
      </c>
      <c r="B1147" s="15">
        <v>2013</v>
      </c>
      <c r="C1147" s="15">
        <v>2013</v>
      </c>
      <c r="D1147" s="15">
        <v>2013</v>
      </c>
      <c r="E1147" s="15">
        <v>4</v>
      </c>
      <c r="F1147" s="15">
        <v>0</v>
      </c>
      <c r="G1147" s="15">
        <v>0</v>
      </c>
      <c r="H1147" s="15" t="s">
        <v>568</v>
      </c>
      <c r="I1147" s="15">
        <v>842</v>
      </c>
      <c r="J1147" s="15" t="s">
        <v>593</v>
      </c>
      <c r="K1147" s="15" t="s">
        <v>593</v>
      </c>
      <c r="L1147" s="15">
        <v>191</v>
      </c>
      <c r="M1147" s="15" t="s">
        <v>574</v>
      </c>
      <c r="N1147" s="15" t="s">
        <v>575</v>
      </c>
      <c r="O1147" s="15">
        <v>0</v>
      </c>
      <c r="P1147" s="15" t="s">
        <v>177</v>
      </c>
      <c r="Q1147" s="15" t="s">
        <v>514</v>
      </c>
      <c r="R1147" s="15" t="s">
        <v>515</v>
      </c>
      <c r="S1147" s="15" t="s">
        <v>516</v>
      </c>
      <c r="T1147" s="15">
        <v>0</v>
      </c>
      <c r="U1147" s="15" t="s">
        <v>517</v>
      </c>
      <c r="V1147" s="15">
        <v>2523</v>
      </c>
      <c r="W1147" s="15" t="s">
        <v>518</v>
      </c>
      <c r="X1147" s="15">
        <v>8</v>
      </c>
      <c r="Y1147" s="15" t="s">
        <v>519</v>
      </c>
      <c r="Z1147" s="15">
        <v>22354000</v>
      </c>
      <c r="AA1147" s="15">
        <v>-1</v>
      </c>
      <c r="AB1147" s="15" t="s">
        <v>129</v>
      </c>
      <c r="AD1147" s="15">
        <v>22354000</v>
      </c>
      <c r="AF1147" s="15">
        <v>10293163</v>
      </c>
      <c r="AG1147" s="15">
        <v>10293163</v>
      </c>
      <c r="AI1147" s="15">
        <v>0</v>
      </c>
    </row>
    <row r="1148" spans="1:35">
      <c r="A1148" s="15" t="s">
        <v>594</v>
      </c>
      <c r="B1148" s="15">
        <v>2013</v>
      </c>
      <c r="C1148" s="15">
        <v>2013</v>
      </c>
      <c r="D1148" s="15">
        <v>2013</v>
      </c>
      <c r="E1148" s="15">
        <v>4</v>
      </c>
      <c r="F1148" s="15">
        <v>0</v>
      </c>
      <c r="G1148" s="15">
        <v>0</v>
      </c>
      <c r="H1148" s="15" t="s">
        <v>568</v>
      </c>
      <c r="I1148" s="15">
        <v>842</v>
      </c>
      <c r="J1148" s="15" t="s">
        <v>593</v>
      </c>
      <c r="K1148" s="15" t="s">
        <v>593</v>
      </c>
      <c r="L1148" s="15">
        <v>531</v>
      </c>
      <c r="M1148" s="15" t="s">
        <v>624</v>
      </c>
      <c r="N1148" s="15" t="s">
        <v>625</v>
      </c>
      <c r="O1148" s="15">
        <v>0</v>
      </c>
      <c r="P1148" s="15" t="s">
        <v>177</v>
      </c>
      <c r="Q1148" s="15" t="s">
        <v>514</v>
      </c>
      <c r="R1148" s="15" t="s">
        <v>515</v>
      </c>
      <c r="S1148" s="15" t="s">
        <v>516</v>
      </c>
      <c r="T1148" s="15">
        <v>0</v>
      </c>
      <c r="U1148" s="15" t="s">
        <v>517</v>
      </c>
      <c r="V1148" s="15">
        <v>2523</v>
      </c>
      <c r="W1148" s="15" t="s">
        <v>518</v>
      </c>
      <c r="X1148" s="15">
        <v>8</v>
      </c>
      <c r="Y1148" s="15" t="s">
        <v>519</v>
      </c>
      <c r="Z1148" s="15">
        <v>3157000</v>
      </c>
      <c r="AA1148" s="15">
        <v>-1</v>
      </c>
      <c r="AB1148" s="15" t="s">
        <v>129</v>
      </c>
      <c r="AD1148" s="15">
        <v>3157000</v>
      </c>
      <c r="AF1148" s="15">
        <v>303439</v>
      </c>
      <c r="AG1148" s="15">
        <v>303439</v>
      </c>
      <c r="AI1148" s="15">
        <v>0</v>
      </c>
    </row>
    <row r="1149" spans="1:35">
      <c r="A1149" s="15" t="s">
        <v>594</v>
      </c>
      <c r="B1149" s="15">
        <v>2013</v>
      </c>
      <c r="C1149" s="15">
        <v>2013</v>
      </c>
      <c r="D1149" s="15">
        <v>2013</v>
      </c>
      <c r="E1149" s="15">
        <v>4</v>
      </c>
      <c r="F1149" s="15">
        <v>0</v>
      </c>
      <c r="G1149" s="15">
        <v>0</v>
      </c>
      <c r="H1149" s="15" t="s">
        <v>568</v>
      </c>
      <c r="I1149" s="15">
        <v>842</v>
      </c>
      <c r="J1149" s="15" t="s">
        <v>593</v>
      </c>
      <c r="K1149" s="15" t="s">
        <v>593</v>
      </c>
      <c r="L1149" s="15">
        <v>620</v>
      </c>
      <c r="M1149" s="15" t="s">
        <v>603</v>
      </c>
      <c r="N1149" s="15" t="s">
        <v>604</v>
      </c>
      <c r="O1149" s="15">
        <v>0</v>
      </c>
      <c r="P1149" s="15" t="s">
        <v>177</v>
      </c>
      <c r="Q1149" s="15" t="s">
        <v>514</v>
      </c>
      <c r="R1149" s="15" t="s">
        <v>515</v>
      </c>
      <c r="S1149" s="15" t="s">
        <v>516</v>
      </c>
      <c r="T1149" s="15">
        <v>0</v>
      </c>
      <c r="U1149" s="15" t="s">
        <v>517</v>
      </c>
      <c r="V1149" s="15">
        <v>2523</v>
      </c>
      <c r="W1149" s="15" t="s">
        <v>518</v>
      </c>
      <c r="X1149" s="15">
        <v>8</v>
      </c>
      <c r="Y1149" s="15" t="s">
        <v>519</v>
      </c>
      <c r="Z1149" s="15">
        <v>4050000</v>
      </c>
      <c r="AA1149" s="15">
        <v>-1</v>
      </c>
      <c r="AB1149" s="15" t="s">
        <v>129</v>
      </c>
      <c r="AD1149" s="15">
        <v>4050000</v>
      </c>
      <c r="AF1149" s="15">
        <v>820657</v>
      </c>
      <c r="AG1149" s="15">
        <v>820657</v>
      </c>
      <c r="AI1149" s="15">
        <v>0</v>
      </c>
    </row>
    <row r="1150" spans="1:35">
      <c r="A1150" s="15" t="s">
        <v>594</v>
      </c>
      <c r="B1150" s="15">
        <v>2013</v>
      </c>
      <c r="C1150" s="15">
        <v>2013</v>
      </c>
      <c r="D1150" s="15">
        <v>2013</v>
      </c>
      <c r="E1150" s="15">
        <v>4</v>
      </c>
      <c r="F1150" s="15">
        <v>0</v>
      </c>
      <c r="G1150" s="15">
        <v>0</v>
      </c>
      <c r="H1150" s="15" t="s">
        <v>568</v>
      </c>
      <c r="I1150" s="15">
        <v>842</v>
      </c>
      <c r="J1150" s="15" t="s">
        <v>593</v>
      </c>
      <c r="K1150" s="15" t="s">
        <v>593</v>
      </c>
      <c r="L1150" s="15">
        <v>170</v>
      </c>
      <c r="M1150" s="15" t="s">
        <v>725</v>
      </c>
      <c r="N1150" s="15" t="s">
        <v>726</v>
      </c>
      <c r="O1150" s="15">
        <v>0</v>
      </c>
      <c r="P1150" s="15" t="s">
        <v>177</v>
      </c>
      <c r="Q1150" s="15" t="s">
        <v>514</v>
      </c>
      <c r="R1150" s="15" t="s">
        <v>515</v>
      </c>
      <c r="S1150" s="15" t="s">
        <v>516</v>
      </c>
      <c r="T1150" s="15">
        <v>0</v>
      </c>
      <c r="U1150" s="15" t="s">
        <v>517</v>
      </c>
      <c r="V1150" s="15">
        <v>2523</v>
      </c>
      <c r="W1150" s="15" t="s">
        <v>518</v>
      </c>
      <c r="X1150" s="15">
        <v>8</v>
      </c>
      <c r="Y1150" s="15" t="s">
        <v>519</v>
      </c>
      <c r="Z1150" s="15">
        <v>2223000</v>
      </c>
      <c r="AA1150" s="15">
        <v>-1</v>
      </c>
      <c r="AB1150" s="15" t="s">
        <v>129</v>
      </c>
      <c r="AD1150" s="15">
        <v>2223000</v>
      </c>
      <c r="AF1150" s="15">
        <v>313770</v>
      </c>
      <c r="AG1150" s="15">
        <v>313770</v>
      </c>
      <c r="AI1150" s="15">
        <v>0</v>
      </c>
    </row>
    <row r="1151" spans="1:35">
      <c r="A1151" s="15" t="s">
        <v>594</v>
      </c>
      <c r="B1151" s="15">
        <v>2013</v>
      </c>
      <c r="C1151" s="15">
        <v>2013</v>
      </c>
      <c r="D1151" s="15">
        <v>2013</v>
      </c>
      <c r="E1151" s="15">
        <v>4</v>
      </c>
      <c r="F1151" s="15">
        <v>0</v>
      </c>
      <c r="G1151" s="15">
        <v>0</v>
      </c>
      <c r="H1151" s="15" t="s">
        <v>568</v>
      </c>
      <c r="I1151" s="15">
        <v>842</v>
      </c>
      <c r="J1151" s="15" t="s">
        <v>593</v>
      </c>
      <c r="K1151" s="15" t="s">
        <v>593</v>
      </c>
      <c r="L1151" s="15">
        <v>710</v>
      </c>
      <c r="M1151" s="15" t="s">
        <v>616</v>
      </c>
      <c r="N1151" s="15" t="s">
        <v>617</v>
      </c>
      <c r="O1151" s="15">
        <v>0</v>
      </c>
      <c r="P1151" s="15" t="s">
        <v>177</v>
      </c>
      <c r="Q1151" s="15" t="s">
        <v>514</v>
      </c>
      <c r="R1151" s="15" t="s">
        <v>515</v>
      </c>
      <c r="S1151" s="15" t="s">
        <v>516</v>
      </c>
      <c r="T1151" s="15">
        <v>0</v>
      </c>
      <c r="U1151" s="15" t="s">
        <v>517</v>
      </c>
      <c r="V1151" s="15">
        <v>2523</v>
      </c>
      <c r="W1151" s="15" t="s">
        <v>518</v>
      </c>
      <c r="X1151" s="15">
        <v>8</v>
      </c>
      <c r="Y1151" s="15" t="s">
        <v>519</v>
      </c>
      <c r="Z1151" s="15">
        <v>6000</v>
      </c>
      <c r="AA1151" s="15">
        <v>-1</v>
      </c>
      <c r="AB1151" s="15" t="s">
        <v>129</v>
      </c>
      <c r="AD1151" s="15">
        <v>6000</v>
      </c>
      <c r="AF1151" s="15">
        <v>36083</v>
      </c>
      <c r="AG1151" s="15">
        <v>36083</v>
      </c>
      <c r="AI1151" s="15">
        <v>0</v>
      </c>
    </row>
    <row r="1152" spans="1:35">
      <c r="A1152" s="15" t="s">
        <v>594</v>
      </c>
      <c r="B1152" s="15">
        <v>2013</v>
      </c>
      <c r="C1152" s="15">
        <v>2013</v>
      </c>
      <c r="D1152" s="15">
        <v>2013</v>
      </c>
      <c r="E1152" s="15">
        <v>4</v>
      </c>
      <c r="F1152" s="15">
        <v>0</v>
      </c>
      <c r="G1152" s="15">
        <v>0</v>
      </c>
      <c r="H1152" s="15" t="s">
        <v>568</v>
      </c>
      <c r="I1152" s="15">
        <v>842</v>
      </c>
      <c r="J1152" s="15" t="s">
        <v>593</v>
      </c>
      <c r="K1152" s="15" t="s">
        <v>593</v>
      </c>
      <c r="L1152" s="15">
        <v>208</v>
      </c>
      <c r="M1152" s="15" t="s">
        <v>195</v>
      </c>
      <c r="N1152" s="15" t="s">
        <v>572</v>
      </c>
      <c r="O1152" s="15">
        <v>0</v>
      </c>
      <c r="P1152" s="15" t="s">
        <v>177</v>
      </c>
      <c r="Q1152" s="15" t="s">
        <v>514</v>
      </c>
      <c r="R1152" s="15" t="s">
        <v>515</v>
      </c>
      <c r="S1152" s="15" t="s">
        <v>516</v>
      </c>
      <c r="T1152" s="15">
        <v>0</v>
      </c>
      <c r="U1152" s="15" t="s">
        <v>517</v>
      </c>
      <c r="V1152" s="15">
        <v>2523</v>
      </c>
      <c r="W1152" s="15" t="s">
        <v>518</v>
      </c>
      <c r="X1152" s="15">
        <v>8</v>
      </c>
      <c r="Y1152" s="15" t="s">
        <v>519</v>
      </c>
      <c r="Z1152" s="15">
        <v>113023000</v>
      </c>
      <c r="AA1152" s="15">
        <v>-1</v>
      </c>
      <c r="AB1152" s="15" t="s">
        <v>129</v>
      </c>
      <c r="AD1152" s="15">
        <v>113023000</v>
      </c>
      <c r="AF1152" s="15">
        <v>14605792</v>
      </c>
      <c r="AG1152" s="15">
        <v>14605792</v>
      </c>
      <c r="AI1152" s="15">
        <v>0</v>
      </c>
    </row>
    <row r="1153" spans="1:35">
      <c r="A1153" s="15" t="s">
        <v>594</v>
      </c>
      <c r="B1153" s="15">
        <v>2013</v>
      </c>
      <c r="C1153" s="15">
        <v>2013</v>
      </c>
      <c r="D1153" s="15">
        <v>2013</v>
      </c>
      <c r="E1153" s="15">
        <v>4</v>
      </c>
      <c r="F1153" s="15">
        <v>0</v>
      </c>
      <c r="G1153" s="15">
        <v>0</v>
      </c>
      <c r="H1153" s="15" t="s">
        <v>568</v>
      </c>
      <c r="I1153" s="15">
        <v>842</v>
      </c>
      <c r="J1153" s="15" t="s">
        <v>593</v>
      </c>
      <c r="K1153" s="15" t="s">
        <v>593</v>
      </c>
      <c r="L1153" s="15">
        <v>616</v>
      </c>
      <c r="M1153" s="15" t="s">
        <v>692</v>
      </c>
      <c r="N1153" s="15" t="s">
        <v>693</v>
      </c>
      <c r="O1153" s="15">
        <v>0</v>
      </c>
      <c r="P1153" s="15" t="s">
        <v>177</v>
      </c>
      <c r="Q1153" s="15" t="s">
        <v>514</v>
      </c>
      <c r="R1153" s="15" t="s">
        <v>515</v>
      </c>
      <c r="S1153" s="15" t="s">
        <v>516</v>
      </c>
      <c r="T1153" s="15">
        <v>0</v>
      </c>
      <c r="U1153" s="15" t="s">
        <v>517</v>
      </c>
      <c r="V1153" s="15">
        <v>2523</v>
      </c>
      <c r="W1153" s="15" t="s">
        <v>518</v>
      </c>
      <c r="X1153" s="15">
        <v>8</v>
      </c>
      <c r="Y1153" s="15" t="s">
        <v>519</v>
      </c>
      <c r="Z1153" s="15">
        <v>757000</v>
      </c>
      <c r="AA1153" s="15">
        <v>-1</v>
      </c>
      <c r="AB1153" s="15" t="s">
        <v>129</v>
      </c>
      <c r="AD1153" s="15">
        <v>757000</v>
      </c>
      <c r="AF1153" s="15">
        <v>889144</v>
      </c>
      <c r="AG1153" s="15">
        <v>889144</v>
      </c>
      <c r="AI1153" s="15">
        <v>0</v>
      </c>
    </row>
    <row r="1154" spans="1:35">
      <c r="A1154" s="15" t="s">
        <v>594</v>
      </c>
      <c r="B1154" s="15">
        <v>2013</v>
      </c>
      <c r="C1154" s="15">
        <v>2013</v>
      </c>
      <c r="D1154" s="15">
        <v>2013</v>
      </c>
      <c r="E1154" s="15">
        <v>4</v>
      </c>
      <c r="F1154" s="15">
        <v>0</v>
      </c>
      <c r="G1154" s="15">
        <v>0</v>
      </c>
      <c r="H1154" s="15" t="s">
        <v>568</v>
      </c>
      <c r="I1154" s="15">
        <v>842</v>
      </c>
      <c r="J1154" s="15" t="s">
        <v>593</v>
      </c>
      <c r="K1154" s="15" t="s">
        <v>593</v>
      </c>
      <c r="L1154" s="15">
        <v>752</v>
      </c>
      <c r="M1154" s="15" t="s">
        <v>189</v>
      </c>
      <c r="N1154" s="15" t="s">
        <v>569</v>
      </c>
      <c r="O1154" s="15">
        <v>0</v>
      </c>
      <c r="P1154" s="15" t="s">
        <v>177</v>
      </c>
      <c r="Q1154" s="15" t="s">
        <v>514</v>
      </c>
      <c r="R1154" s="15" t="s">
        <v>515</v>
      </c>
      <c r="S1154" s="15" t="s">
        <v>516</v>
      </c>
      <c r="T1154" s="15">
        <v>0</v>
      </c>
      <c r="U1154" s="15" t="s">
        <v>517</v>
      </c>
      <c r="V1154" s="15">
        <v>2523</v>
      </c>
      <c r="W1154" s="15" t="s">
        <v>518</v>
      </c>
      <c r="X1154" s="15">
        <v>8</v>
      </c>
      <c r="Y1154" s="15" t="s">
        <v>519</v>
      </c>
      <c r="Z1154" s="15">
        <v>45879000</v>
      </c>
      <c r="AA1154" s="15">
        <v>-1</v>
      </c>
      <c r="AB1154" s="15" t="s">
        <v>129</v>
      </c>
      <c r="AD1154" s="15">
        <v>45879000</v>
      </c>
      <c r="AF1154" s="15">
        <v>4931551</v>
      </c>
      <c r="AG1154" s="15">
        <v>4931551</v>
      </c>
      <c r="AI1154" s="15">
        <v>0</v>
      </c>
    </row>
    <row r="1155" spans="1:35">
      <c r="A1155" s="15" t="s">
        <v>594</v>
      </c>
      <c r="B1155" s="15">
        <v>2013</v>
      </c>
      <c r="C1155" s="15">
        <v>2013</v>
      </c>
      <c r="D1155" s="15">
        <v>2013</v>
      </c>
      <c r="E1155" s="15">
        <v>4</v>
      </c>
      <c r="F1155" s="15">
        <v>0</v>
      </c>
      <c r="G1155" s="15">
        <v>0</v>
      </c>
      <c r="H1155" s="15" t="s">
        <v>568</v>
      </c>
      <c r="I1155" s="15">
        <v>842</v>
      </c>
      <c r="J1155" s="15" t="s">
        <v>593</v>
      </c>
      <c r="K1155" s="15" t="s">
        <v>593</v>
      </c>
      <c r="L1155" s="15">
        <v>344</v>
      </c>
      <c r="M1155" s="15" t="s">
        <v>558</v>
      </c>
      <c r="N1155" s="15" t="s">
        <v>559</v>
      </c>
      <c r="O1155" s="15">
        <v>0</v>
      </c>
      <c r="P1155" s="15" t="s">
        <v>177</v>
      </c>
      <c r="Q1155" s="15" t="s">
        <v>514</v>
      </c>
      <c r="R1155" s="15" t="s">
        <v>515</v>
      </c>
      <c r="S1155" s="15" t="s">
        <v>516</v>
      </c>
      <c r="T1155" s="15">
        <v>0</v>
      </c>
      <c r="U1155" s="15" t="s">
        <v>517</v>
      </c>
      <c r="V1155" s="15">
        <v>2523</v>
      </c>
      <c r="W1155" s="15" t="s">
        <v>518</v>
      </c>
      <c r="X1155" s="15">
        <v>8</v>
      </c>
      <c r="Y1155" s="15" t="s">
        <v>519</v>
      </c>
      <c r="Z1155" s="15">
        <v>1188000</v>
      </c>
      <c r="AA1155" s="15">
        <v>-1</v>
      </c>
      <c r="AB1155" s="15" t="s">
        <v>129</v>
      </c>
      <c r="AD1155" s="15">
        <v>1188000</v>
      </c>
      <c r="AF1155" s="15">
        <v>173872</v>
      </c>
      <c r="AG1155" s="15">
        <v>173872</v>
      </c>
      <c r="AI1155" s="15">
        <v>0</v>
      </c>
    </row>
    <row r="1156" spans="1:35">
      <c r="A1156" s="15" t="s">
        <v>594</v>
      </c>
      <c r="B1156" s="15">
        <v>2013</v>
      </c>
      <c r="C1156" s="15">
        <v>2013</v>
      </c>
      <c r="D1156" s="15">
        <v>2013</v>
      </c>
      <c r="E1156" s="15">
        <v>4</v>
      </c>
      <c r="F1156" s="15">
        <v>0</v>
      </c>
      <c r="G1156" s="15">
        <v>0</v>
      </c>
      <c r="H1156" s="15" t="s">
        <v>568</v>
      </c>
      <c r="I1156" s="15">
        <v>842</v>
      </c>
      <c r="J1156" s="15" t="s">
        <v>593</v>
      </c>
      <c r="K1156" s="15" t="s">
        <v>593</v>
      </c>
      <c r="L1156" s="15">
        <v>792</v>
      </c>
      <c r="M1156" s="15" t="s">
        <v>217</v>
      </c>
      <c r="N1156" s="15" t="s">
        <v>573</v>
      </c>
      <c r="O1156" s="15">
        <v>0</v>
      </c>
      <c r="P1156" s="15" t="s">
        <v>177</v>
      </c>
      <c r="Q1156" s="15" t="s">
        <v>514</v>
      </c>
      <c r="R1156" s="15" t="s">
        <v>515</v>
      </c>
      <c r="S1156" s="15" t="s">
        <v>516</v>
      </c>
      <c r="T1156" s="15">
        <v>0</v>
      </c>
      <c r="U1156" s="15" t="s">
        <v>517</v>
      </c>
      <c r="V1156" s="15">
        <v>2523</v>
      </c>
      <c r="W1156" s="15" t="s">
        <v>518</v>
      </c>
      <c r="X1156" s="15">
        <v>8</v>
      </c>
      <c r="Y1156" s="15" t="s">
        <v>519</v>
      </c>
      <c r="Z1156" s="15">
        <v>26189000</v>
      </c>
      <c r="AA1156" s="15">
        <v>-1</v>
      </c>
      <c r="AB1156" s="15" t="s">
        <v>129</v>
      </c>
      <c r="AD1156" s="15">
        <v>26189000</v>
      </c>
      <c r="AF1156" s="15">
        <v>5619625</v>
      </c>
      <c r="AG1156" s="15">
        <v>5619625</v>
      </c>
      <c r="AI1156" s="15">
        <v>0</v>
      </c>
    </row>
    <row r="1157" spans="1:35">
      <c r="A1157" s="15" t="s">
        <v>594</v>
      </c>
      <c r="B1157" s="15">
        <v>2013</v>
      </c>
      <c r="C1157" s="15">
        <v>2013</v>
      </c>
      <c r="D1157" s="15">
        <v>2013</v>
      </c>
      <c r="E1157" s="15">
        <v>4</v>
      </c>
      <c r="F1157" s="15">
        <v>0</v>
      </c>
      <c r="G1157" s="15">
        <v>0</v>
      </c>
      <c r="H1157" s="15" t="s">
        <v>568</v>
      </c>
      <c r="I1157" s="15">
        <v>842</v>
      </c>
      <c r="J1157" s="15" t="s">
        <v>593</v>
      </c>
      <c r="K1157" s="15" t="s">
        <v>593</v>
      </c>
      <c r="L1157" s="15">
        <v>764</v>
      </c>
      <c r="M1157" s="15" t="s">
        <v>198</v>
      </c>
      <c r="N1157" s="15" t="s">
        <v>556</v>
      </c>
      <c r="O1157" s="15">
        <v>0</v>
      </c>
      <c r="P1157" s="15" t="s">
        <v>177</v>
      </c>
      <c r="Q1157" s="15" t="s">
        <v>514</v>
      </c>
      <c r="R1157" s="15" t="s">
        <v>515</v>
      </c>
      <c r="S1157" s="15" t="s">
        <v>516</v>
      </c>
      <c r="T1157" s="15">
        <v>0</v>
      </c>
      <c r="U1157" s="15" t="s">
        <v>517</v>
      </c>
      <c r="V1157" s="15">
        <v>2523</v>
      </c>
      <c r="W1157" s="15" t="s">
        <v>518</v>
      </c>
      <c r="X1157" s="15">
        <v>8</v>
      </c>
      <c r="Y1157" s="15" t="s">
        <v>519</v>
      </c>
      <c r="Z1157" s="15">
        <v>13752000</v>
      </c>
      <c r="AA1157" s="15">
        <v>-1</v>
      </c>
      <c r="AB1157" s="15" t="s">
        <v>129</v>
      </c>
      <c r="AD1157" s="15">
        <v>13752000</v>
      </c>
      <c r="AF1157" s="15">
        <v>2897716</v>
      </c>
      <c r="AG1157" s="15">
        <v>2897716</v>
      </c>
      <c r="AI1157" s="15">
        <v>0</v>
      </c>
    </row>
    <row r="1158" spans="1:35">
      <c r="A1158" s="15" t="s">
        <v>594</v>
      </c>
      <c r="B1158" s="15">
        <v>2013</v>
      </c>
      <c r="C1158" s="15">
        <v>2013</v>
      </c>
      <c r="D1158" s="15">
        <v>2013</v>
      </c>
      <c r="E1158" s="15">
        <v>4</v>
      </c>
      <c r="F1158" s="15">
        <v>0</v>
      </c>
      <c r="G1158" s="15">
        <v>0</v>
      </c>
      <c r="H1158" s="15" t="s">
        <v>568</v>
      </c>
      <c r="I1158" s="15">
        <v>842</v>
      </c>
      <c r="J1158" s="15" t="s">
        <v>593</v>
      </c>
      <c r="K1158" s="15" t="s">
        <v>593</v>
      </c>
      <c r="L1158" s="15">
        <v>757</v>
      </c>
      <c r="M1158" s="15" t="s">
        <v>597</v>
      </c>
      <c r="N1158" s="15" t="s">
        <v>598</v>
      </c>
      <c r="O1158" s="15">
        <v>0</v>
      </c>
      <c r="P1158" s="15" t="s">
        <v>177</v>
      </c>
      <c r="Q1158" s="15" t="s">
        <v>514</v>
      </c>
      <c r="R1158" s="15" t="s">
        <v>515</v>
      </c>
      <c r="S1158" s="15" t="s">
        <v>516</v>
      </c>
      <c r="T1158" s="15">
        <v>0</v>
      </c>
      <c r="U1158" s="15" t="s">
        <v>517</v>
      </c>
      <c r="V1158" s="15">
        <v>2523</v>
      </c>
      <c r="W1158" s="15" t="s">
        <v>518</v>
      </c>
      <c r="X1158" s="15">
        <v>8</v>
      </c>
      <c r="Y1158" s="15" t="s">
        <v>519</v>
      </c>
      <c r="Z1158" s="15">
        <v>17000</v>
      </c>
      <c r="AA1158" s="15">
        <v>-1</v>
      </c>
      <c r="AB1158" s="15" t="s">
        <v>129</v>
      </c>
      <c r="AD1158" s="15">
        <v>17000</v>
      </c>
      <c r="AF1158" s="15">
        <v>10466</v>
      </c>
      <c r="AG1158" s="15">
        <v>10466</v>
      </c>
      <c r="AI1158" s="15">
        <v>0</v>
      </c>
    </row>
    <row r="1159" spans="1:35">
      <c r="A1159" s="15" t="s">
        <v>594</v>
      </c>
      <c r="B1159" s="15">
        <v>2013</v>
      </c>
      <c r="C1159" s="15">
        <v>2013</v>
      </c>
      <c r="D1159" s="15">
        <v>2013</v>
      </c>
      <c r="E1159" s="15">
        <v>4</v>
      </c>
      <c r="F1159" s="15">
        <v>0</v>
      </c>
      <c r="G1159" s="15">
        <v>0</v>
      </c>
      <c r="H1159" s="15" t="s">
        <v>568</v>
      </c>
      <c r="I1159" s="15">
        <v>842</v>
      </c>
      <c r="J1159" s="15" t="s">
        <v>593</v>
      </c>
      <c r="K1159" s="15" t="s">
        <v>593</v>
      </c>
      <c r="L1159" s="15">
        <v>76</v>
      </c>
      <c r="M1159" s="15" t="s">
        <v>538</v>
      </c>
      <c r="N1159" s="15" t="s">
        <v>539</v>
      </c>
      <c r="O1159" s="15">
        <v>0</v>
      </c>
      <c r="P1159" s="15" t="s">
        <v>177</v>
      </c>
      <c r="Q1159" s="15" t="s">
        <v>514</v>
      </c>
      <c r="R1159" s="15" t="s">
        <v>515</v>
      </c>
      <c r="S1159" s="15" t="s">
        <v>516</v>
      </c>
      <c r="T1159" s="15">
        <v>0</v>
      </c>
      <c r="U1159" s="15" t="s">
        <v>517</v>
      </c>
      <c r="V1159" s="15">
        <v>2523</v>
      </c>
      <c r="W1159" s="15" t="s">
        <v>518</v>
      </c>
      <c r="X1159" s="15">
        <v>8</v>
      </c>
      <c r="Y1159" s="15" t="s">
        <v>519</v>
      </c>
      <c r="Z1159" s="15">
        <v>10000</v>
      </c>
      <c r="AA1159" s="15">
        <v>-1</v>
      </c>
      <c r="AB1159" s="15" t="s">
        <v>129</v>
      </c>
      <c r="AD1159" s="15">
        <v>10000</v>
      </c>
      <c r="AF1159" s="15">
        <v>8787</v>
      </c>
      <c r="AG1159" s="15">
        <v>8787</v>
      </c>
      <c r="AI1159" s="15">
        <v>0</v>
      </c>
    </row>
    <row r="1160" spans="1:35">
      <c r="A1160" s="15" t="s">
        <v>594</v>
      </c>
      <c r="B1160" s="15">
        <v>2013</v>
      </c>
      <c r="C1160" s="15">
        <v>2013</v>
      </c>
      <c r="D1160" s="15">
        <v>2013</v>
      </c>
      <c r="E1160" s="15">
        <v>4</v>
      </c>
      <c r="F1160" s="15">
        <v>0</v>
      </c>
      <c r="G1160" s="15">
        <v>0</v>
      </c>
      <c r="H1160" s="15" t="s">
        <v>568</v>
      </c>
      <c r="I1160" s="15">
        <v>842</v>
      </c>
      <c r="J1160" s="15" t="s">
        <v>593</v>
      </c>
      <c r="K1160" s="15" t="s">
        <v>593</v>
      </c>
      <c r="L1160" s="15">
        <v>56</v>
      </c>
      <c r="M1160" s="15" t="s">
        <v>694</v>
      </c>
      <c r="N1160" s="15" t="s">
        <v>695</v>
      </c>
      <c r="O1160" s="15">
        <v>0</v>
      </c>
      <c r="P1160" s="15" t="s">
        <v>177</v>
      </c>
      <c r="Q1160" s="15" t="s">
        <v>514</v>
      </c>
      <c r="R1160" s="15" t="s">
        <v>515</v>
      </c>
      <c r="S1160" s="15" t="s">
        <v>516</v>
      </c>
      <c r="T1160" s="15">
        <v>0</v>
      </c>
      <c r="U1160" s="15" t="s">
        <v>517</v>
      </c>
      <c r="V1160" s="15">
        <v>2523</v>
      </c>
      <c r="W1160" s="15" t="s">
        <v>518</v>
      </c>
      <c r="X1160" s="15">
        <v>8</v>
      </c>
      <c r="Y1160" s="15" t="s">
        <v>519</v>
      </c>
      <c r="Z1160" s="15">
        <v>2000</v>
      </c>
      <c r="AA1160" s="15">
        <v>-1</v>
      </c>
      <c r="AB1160" s="15" t="s">
        <v>129</v>
      </c>
      <c r="AD1160" s="15">
        <v>2000</v>
      </c>
      <c r="AF1160" s="15">
        <v>8342</v>
      </c>
      <c r="AG1160" s="15">
        <v>8342</v>
      </c>
      <c r="AI1160" s="15">
        <v>0</v>
      </c>
    </row>
    <row r="1161" spans="1:35">
      <c r="A1161" s="15" t="s">
        <v>594</v>
      </c>
      <c r="B1161" s="15">
        <v>2013</v>
      </c>
      <c r="C1161" s="15">
        <v>2013</v>
      </c>
      <c r="D1161" s="15">
        <v>2013</v>
      </c>
      <c r="E1161" s="15">
        <v>4</v>
      </c>
      <c r="F1161" s="15">
        <v>0</v>
      </c>
      <c r="G1161" s="15">
        <v>0</v>
      </c>
      <c r="H1161" s="15" t="s">
        <v>568</v>
      </c>
      <c r="I1161" s="15">
        <v>842</v>
      </c>
      <c r="J1161" s="15" t="s">
        <v>593</v>
      </c>
      <c r="K1161" s="15" t="s">
        <v>593</v>
      </c>
      <c r="L1161" s="15">
        <v>528</v>
      </c>
      <c r="M1161" s="15" t="s">
        <v>581</v>
      </c>
      <c r="N1161" s="15" t="s">
        <v>582</v>
      </c>
      <c r="O1161" s="15">
        <v>0</v>
      </c>
      <c r="P1161" s="15" t="s">
        <v>177</v>
      </c>
      <c r="Q1161" s="15" t="s">
        <v>514</v>
      </c>
      <c r="R1161" s="15" t="s">
        <v>515</v>
      </c>
      <c r="S1161" s="15" t="s">
        <v>516</v>
      </c>
      <c r="T1161" s="15">
        <v>0</v>
      </c>
      <c r="U1161" s="15" t="s">
        <v>517</v>
      </c>
      <c r="V1161" s="15">
        <v>2523</v>
      </c>
      <c r="W1161" s="15" t="s">
        <v>518</v>
      </c>
      <c r="X1161" s="15">
        <v>8</v>
      </c>
      <c r="Y1161" s="15" t="s">
        <v>519</v>
      </c>
      <c r="Z1161" s="15">
        <v>2301000</v>
      </c>
      <c r="AA1161" s="15">
        <v>-1</v>
      </c>
      <c r="AB1161" s="15" t="s">
        <v>129</v>
      </c>
      <c r="AD1161" s="15">
        <v>2301000</v>
      </c>
      <c r="AF1161" s="15">
        <v>2805892</v>
      </c>
      <c r="AG1161" s="15">
        <v>2805892</v>
      </c>
      <c r="AI1161" s="15">
        <v>0</v>
      </c>
    </row>
    <row r="1162" spans="1:35">
      <c r="A1162" s="15" t="s">
        <v>594</v>
      </c>
      <c r="B1162" s="15">
        <v>2013</v>
      </c>
      <c r="C1162" s="15">
        <v>2013</v>
      </c>
      <c r="D1162" s="15">
        <v>2013</v>
      </c>
      <c r="E1162" s="15">
        <v>4</v>
      </c>
      <c r="F1162" s="15">
        <v>0</v>
      </c>
      <c r="G1162" s="15">
        <v>0</v>
      </c>
      <c r="H1162" s="15" t="s">
        <v>568</v>
      </c>
      <c r="I1162" s="15">
        <v>842</v>
      </c>
      <c r="J1162" s="15" t="s">
        <v>593</v>
      </c>
      <c r="K1162" s="15" t="s">
        <v>593</v>
      </c>
      <c r="L1162" s="15">
        <v>724</v>
      </c>
      <c r="M1162" s="15" t="s">
        <v>214</v>
      </c>
      <c r="N1162" s="15" t="s">
        <v>580</v>
      </c>
      <c r="O1162" s="15">
        <v>0</v>
      </c>
      <c r="P1162" s="15" t="s">
        <v>177</v>
      </c>
      <c r="Q1162" s="15" t="s">
        <v>514</v>
      </c>
      <c r="R1162" s="15" t="s">
        <v>515</v>
      </c>
      <c r="S1162" s="15" t="s">
        <v>516</v>
      </c>
      <c r="T1162" s="15">
        <v>0</v>
      </c>
      <c r="U1162" s="15" t="s">
        <v>517</v>
      </c>
      <c r="V1162" s="15">
        <v>2523</v>
      </c>
      <c r="W1162" s="15" t="s">
        <v>518</v>
      </c>
      <c r="X1162" s="15">
        <v>8</v>
      </c>
      <c r="Y1162" s="15" t="s">
        <v>519</v>
      </c>
      <c r="Z1162" s="15">
        <v>132236000</v>
      </c>
      <c r="AA1162" s="15">
        <v>-1</v>
      </c>
      <c r="AB1162" s="15" t="s">
        <v>129</v>
      </c>
      <c r="AD1162" s="15">
        <v>132236000</v>
      </c>
      <c r="AF1162" s="15">
        <v>11137321</v>
      </c>
      <c r="AG1162" s="15">
        <v>11137321</v>
      </c>
      <c r="AI1162" s="15">
        <v>0</v>
      </c>
    </row>
    <row r="1163" spans="1:35">
      <c r="A1163" s="15" t="s">
        <v>594</v>
      </c>
      <c r="B1163" s="15">
        <v>2013</v>
      </c>
      <c r="C1163" s="15">
        <v>2013</v>
      </c>
      <c r="D1163" s="15">
        <v>2013</v>
      </c>
      <c r="E1163" s="15">
        <v>4</v>
      </c>
      <c r="F1163" s="15">
        <v>0</v>
      </c>
      <c r="G1163" s="15">
        <v>0</v>
      </c>
      <c r="H1163" s="15" t="s">
        <v>568</v>
      </c>
      <c r="I1163" s="15">
        <v>842</v>
      </c>
      <c r="J1163" s="15" t="s">
        <v>593</v>
      </c>
      <c r="K1163" s="15" t="s">
        <v>593</v>
      </c>
      <c r="L1163" s="15">
        <v>490</v>
      </c>
      <c r="M1163" s="15" t="s">
        <v>546</v>
      </c>
      <c r="N1163" s="15" t="s">
        <v>547</v>
      </c>
      <c r="O1163" s="15">
        <v>0</v>
      </c>
      <c r="P1163" s="15" t="s">
        <v>177</v>
      </c>
      <c r="Q1163" s="15" t="s">
        <v>514</v>
      </c>
      <c r="R1163" s="15" t="s">
        <v>515</v>
      </c>
      <c r="S1163" s="15" t="s">
        <v>516</v>
      </c>
      <c r="T1163" s="15">
        <v>0</v>
      </c>
      <c r="U1163" s="15" t="s">
        <v>517</v>
      </c>
      <c r="V1163" s="15">
        <v>2523</v>
      </c>
      <c r="W1163" s="15" t="s">
        <v>518</v>
      </c>
      <c r="X1163" s="15">
        <v>8</v>
      </c>
      <c r="Y1163" s="15" t="s">
        <v>519</v>
      </c>
      <c r="Z1163" s="15">
        <v>269604000</v>
      </c>
      <c r="AA1163" s="15">
        <v>-1</v>
      </c>
      <c r="AB1163" s="15" t="s">
        <v>129</v>
      </c>
      <c r="AD1163" s="15">
        <v>269604000</v>
      </c>
      <c r="AF1163" s="15">
        <v>19223704</v>
      </c>
      <c r="AG1163" s="15">
        <v>19223704</v>
      </c>
      <c r="AI1163" s="15">
        <v>0</v>
      </c>
    </row>
    <row r="1164" spans="1:35">
      <c r="A1164" s="15" t="s">
        <v>594</v>
      </c>
      <c r="B1164" s="15">
        <v>2013</v>
      </c>
      <c r="C1164" s="15">
        <v>2013</v>
      </c>
      <c r="D1164" s="15">
        <v>2013</v>
      </c>
      <c r="E1164" s="15">
        <v>4</v>
      </c>
      <c r="F1164" s="15">
        <v>0</v>
      </c>
      <c r="G1164" s="15">
        <v>0</v>
      </c>
      <c r="H1164" s="15" t="s">
        <v>568</v>
      </c>
      <c r="I1164" s="15">
        <v>842</v>
      </c>
      <c r="J1164" s="15" t="s">
        <v>593</v>
      </c>
      <c r="K1164" s="15" t="s">
        <v>593</v>
      </c>
      <c r="L1164" s="15">
        <v>410</v>
      </c>
      <c r="M1164" s="15" t="s">
        <v>550</v>
      </c>
      <c r="N1164" s="15" t="s">
        <v>551</v>
      </c>
      <c r="O1164" s="15">
        <v>0</v>
      </c>
      <c r="P1164" s="15" t="s">
        <v>177</v>
      </c>
      <c r="Q1164" s="15" t="s">
        <v>514</v>
      </c>
      <c r="R1164" s="15" t="s">
        <v>515</v>
      </c>
      <c r="S1164" s="15" t="s">
        <v>516</v>
      </c>
      <c r="T1164" s="15">
        <v>0</v>
      </c>
      <c r="U1164" s="15" t="s">
        <v>517</v>
      </c>
      <c r="V1164" s="15">
        <v>2523</v>
      </c>
      <c r="W1164" s="15" t="s">
        <v>518</v>
      </c>
      <c r="X1164" s="15">
        <v>8</v>
      </c>
      <c r="Y1164" s="15" t="s">
        <v>519</v>
      </c>
      <c r="Z1164" s="15">
        <v>1243513000</v>
      </c>
      <c r="AA1164" s="15">
        <v>-1</v>
      </c>
      <c r="AB1164" s="15" t="s">
        <v>129</v>
      </c>
      <c r="AD1164" s="15">
        <v>1243513000</v>
      </c>
      <c r="AF1164" s="15">
        <v>84608788</v>
      </c>
      <c r="AG1164" s="15">
        <v>84608788</v>
      </c>
      <c r="AI1164" s="15">
        <v>0</v>
      </c>
    </row>
    <row r="1165" spans="1:35">
      <c r="A1165" s="15" t="s">
        <v>594</v>
      </c>
      <c r="B1165" s="15">
        <v>2013</v>
      </c>
      <c r="C1165" s="15">
        <v>2013</v>
      </c>
      <c r="D1165" s="15">
        <v>2013</v>
      </c>
      <c r="E1165" s="15">
        <v>4</v>
      </c>
      <c r="F1165" s="15">
        <v>0</v>
      </c>
      <c r="G1165" s="15">
        <v>0</v>
      </c>
      <c r="H1165" s="15" t="s">
        <v>568</v>
      </c>
      <c r="I1165" s="15">
        <v>842</v>
      </c>
      <c r="J1165" s="15" t="s">
        <v>593</v>
      </c>
      <c r="K1165" s="15" t="s">
        <v>593</v>
      </c>
      <c r="L1165" s="15">
        <v>251</v>
      </c>
      <c r="M1165" s="15" t="s">
        <v>113</v>
      </c>
      <c r="N1165" s="15" t="s">
        <v>583</v>
      </c>
      <c r="O1165" s="15">
        <v>0</v>
      </c>
      <c r="P1165" s="15" t="s">
        <v>177</v>
      </c>
      <c r="Q1165" s="15" t="s">
        <v>514</v>
      </c>
      <c r="R1165" s="15" t="s">
        <v>515</v>
      </c>
      <c r="S1165" s="15" t="s">
        <v>516</v>
      </c>
      <c r="T1165" s="15">
        <v>0</v>
      </c>
      <c r="U1165" s="15" t="s">
        <v>517</v>
      </c>
      <c r="V1165" s="15">
        <v>2523</v>
      </c>
      <c r="W1165" s="15" t="s">
        <v>518</v>
      </c>
      <c r="X1165" s="15">
        <v>8</v>
      </c>
      <c r="Y1165" s="15" t="s">
        <v>519</v>
      </c>
      <c r="Z1165" s="15">
        <v>93396000</v>
      </c>
      <c r="AA1165" s="15">
        <v>-1</v>
      </c>
      <c r="AB1165" s="15" t="s">
        <v>129</v>
      </c>
      <c r="AD1165" s="15">
        <v>93396000</v>
      </c>
      <c r="AF1165" s="15">
        <v>35942493</v>
      </c>
      <c r="AG1165" s="15">
        <v>35942493</v>
      </c>
      <c r="AI1165" s="15">
        <v>0</v>
      </c>
    </row>
    <row r="1166" spans="1:35">
      <c r="A1166" s="15" t="s">
        <v>594</v>
      </c>
      <c r="B1166" s="15">
        <v>2013</v>
      </c>
      <c r="C1166" s="15">
        <v>2013</v>
      </c>
      <c r="D1166" s="15">
        <v>2013</v>
      </c>
      <c r="E1166" s="15">
        <v>4</v>
      </c>
      <c r="F1166" s="15">
        <v>0</v>
      </c>
      <c r="G1166" s="15">
        <v>0</v>
      </c>
      <c r="H1166" s="15" t="s">
        <v>568</v>
      </c>
      <c r="I1166" s="15">
        <v>842</v>
      </c>
      <c r="J1166" s="15" t="s">
        <v>593</v>
      </c>
      <c r="K1166" s="15" t="s">
        <v>593</v>
      </c>
      <c r="L1166" s="15">
        <v>380</v>
      </c>
      <c r="M1166" s="15" t="s">
        <v>587</v>
      </c>
      <c r="N1166" s="15" t="s">
        <v>588</v>
      </c>
      <c r="O1166" s="15">
        <v>0</v>
      </c>
      <c r="P1166" s="15" t="s">
        <v>177</v>
      </c>
      <c r="Q1166" s="15" t="s">
        <v>514</v>
      </c>
      <c r="R1166" s="15" t="s">
        <v>515</v>
      </c>
      <c r="S1166" s="15" t="s">
        <v>516</v>
      </c>
      <c r="T1166" s="15">
        <v>0</v>
      </c>
      <c r="U1166" s="15" t="s">
        <v>517</v>
      </c>
      <c r="V1166" s="15">
        <v>2523</v>
      </c>
      <c r="W1166" s="15" t="s">
        <v>518</v>
      </c>
      <c r="X1166" s="15">
        <v>8</v>
      </c>
      <c r="Y1166" s="15" t="s">
        <v>519</v>
      </c>
      <c r="Z1166" s="15">
        <v>115641000</v>
      </c>
      <c r="AA1166" s="15">
        <v>-1</v>
      </c>
      <c r="AB1166" s="15" t="s">
        <v>129</v>
      </c>
      <c r="AD1166" s="15">
        <v>115641000</v>
      </c>
      <c r="AF1166" s="15">
        <v>8265143</v>
      </c>
      <c r="AG1166" s="15">
        <v>8265143</v>
      </c>
      <c r="AI1166" s="15">
        <v>0</v>
      </c>
    </row>
    <row r="1167" spans="1:35">
      <c r="A1167" s="15" t="s">
        <v>594</v>
      </c>
      <c r="B1167" s="15">
        <v>2013</v>
      </c>
      <c r="C1167" s="15">
        <v>2013</v>
      </c>
      <c r="D1167" s="15">
        <v>2013</v>
      </c>
      <c r="E1167" s="15">
        <v>4</v>
      </c>
      <c r="F1167" s="15">
        <v>0</v>
      </c>
      <c r="G1167" s="15">
        <v>0</v>
      </c>
      <c r="H1167" s="15" t="s">
        <v>568</v>
      </c>
      <c r="I1167" s="15">
        <v>842</v>
      </c>
      <c r="J1167" s="15" t="s">
        <v>593</v>
      </c>
      <c r="K1167" s="15" t="s">
        <v>593</v>
      </c>
      <c r="L1167" s="15">
        <v>484</v>
      </c>
      <c r="M1167" s="15" t="s">
        <v>656</v>
      </c>
      <c r="N1167" s="15" t="s">
        <v>657</v>
      </c>
      <c r="O1167" s="15">
        <v>0</v>
      </c>
      <c r="P1167" s="15" t="s">
        <v>177</v>
      </c>
      <c r="Q1167" s="15" t="s">
        <v>514</v>
      </c>
      <c r="R1167" s="15" t="s">
        <v>515</v>
      </c>
      <c r="S1167" s="15" t="s">
        <v>516</v>
      </c>
      <c r="T1167" s="15">
        <v>0</v>
      </c>
      <c r="U1167" s="15" t="s">
        <v>517</v>
      </c>
      <c r="V1167" s="15">
        <v>2523</v>
      </c>
      <c r="W1167" s="15" t="s">
        <v>518</v>
      </c>
      <c r="X1167" s="15">
        <v>8</v>
      </c>
      <c r="Y1167" s="15" t="s">
        <v>519</v>
      </c>
      <c r="Z1167" s="15">
        <v>319246000</v>
      </c>
      <c r="AA1167" s="15">
        <v>-1</v>
      </c>
      <c r="AB1167" s="15" t="s">
        <v>129</v>
      </c>
      <c r="AD1167" s="15">
        <v>319246000</v>
      </c>
      <c r="AF1167" s="15">
        <v>42530632</v>
      </c>
      <c r="AG1167" s="15">
        <v>42530632</v>
      </c>
      <c r="AI1167" s="15">
        <v>0</v>
      </c>
    </row>
    <row r="1168" spans="1:35">
      <c r="A1168" s="15" t="s">
        <v>594</v>
      </c>
      <c r="B1168" s="15">
        <v>2013</v>
      </c>
      <c r="C1168" s="15">
        <v>2013</v>
      </c>
      <c r="D1168" s="15">
        <v>2013</v>
      </c>
      <c r="E1168" s="15">
        <v>4</v>
      </c>
      <c r="F1168" s="15">
        <v>0</v>
      </c>
      <c r="G1168" s="15">
        <v>0</v>
      </c>
      <c r="H1168" s="15" t="s">
        <v>568</v>
      </c>
      <c r="I1168" s="15">
        <v>842</v>
      </c>
      <c r="J1168" s="15" t="s">
        <v>593</v>
      </c>
      <c r="K1168" s="15" t="s">
        <v>593</v>
      </c>
      <c r="L1168" s="15">
        <v>826</v>
      </c>
      <c r="M1168" s="15" t="s">
        <v>589</v>
      </c>
      <c r="N1168" s="15" t="s">
        <v>590</v>
      </c>
      <c r="O1168" s="15">
        <v>0</v>
      </c>
      <c r="P1168" s="15" t="s">
        <v>177</v>
      </c>
      <c r="Q1168" s="15" t="s">
        <v>514</v>
      </c>
      <c r="R1168" s="15" t="s">
        <v>515</v>
      </c>
      <c r="S1168" s="15" t="s">
        <v>516</v>
      </c>
      <c r="T1168" s="15">
        <v>0</v>
      </c>
      <c r="U1168" s="15" t="s">
        <v>517</v>
      </c>
      <c r="V1168" s="15">
        <v>2523</v>
      </c>
      <c r="W1168" s="15" t="s">
        <v>518</v>
      </c>
      <c r="X1168" s="15">
        <v>8</v>
      </c>
      <c r="Y1168" s="15" t="s">
        <v>519</v>
      </c>
      <c r="Z1168" s="15">
        <v>4042000</v>
      </c>
      <c r="AA1168" s="15">
        <v>-1</v>
      </c>
      <c r="AB1168" s="15" t="s">
        <v>129</v>
      </c>
      <c r="AD1168" s="15">
        <v>4042000</v>
      </c>
      <c r="AF1168" s="15">
        <v>314367</v>
      </c>
      <c r="AG1168" s="15">
        <v>314367</v>
      </c>
      <c r="AI1168" s="15">
        <v>0</v>
      </c>
    </row>
    <row r="1169" spans="1:35">
      <c r="A1169" s="15" t="s">
        <v>594</v>
      </c>
      <c r="B1169" s="15">
        <v>2013</v>
      </c>
      <c r="C1169" s="15">
        <v>2013</v>
      </c>
      <c r="D1169" s="15">
        <v>2013</v>
      </c>
      <c r="E1169" s="15">
        <v>4</v>
      </c>
      <c r="F1169" s="15">
        <v>0</v>
      </c>
      <c r="G1169" s="15">
        <v>0</v>
      </c>
      <c r="H1169" s="15" t="s">
        <v>568</v>
      </c>
      <c r="I1169" s="15">
        <v>842</v>
      </c>
      <c r="J1169" s="15" t="s">
        <v>593</v>
      </c>
      <c r="K1169" s="15" t="s">
        <v>593</v>
      </c>
      <c r="L1169" s="15">
        <v>392</v>
      </c>
      <c r="M1169" s="15" t="s">
        <v>223</v>
      </c>
      <c r="N1169" s="15" t="s">
        <v>584</v>
      </c>
      <c r="O1169" s="15">
        <v>0</v>
      </c>
      <c r="P1169" s="15" t="s">
        <v>177</v>
      </c>
      <c r="Q1169" s="15" t="s">
        <v>514</v>
      </c>
      <c r="R1169" s="15" t="s">
        <v>515</v>
      </c>
      <c r="S1169" s="15" t="s">
        <v>516</v>
      </c>
      <c r="T1169" s="15">
        <v>0</v>
      </c>
      <c r="U1169" s="15" t="s">
        <v>517</v>
      </c>
      <c r="V1169" s="15">
        <v>2523</v>
      </c>
      <c r="W1169" s="15" t="s">
        <v>518</v>
      </c>
      <c r="X1169" s="15">
        <v>8</v>
      </c>
      <c r="Y1169" s="15" t="s">
        <v>519</v>
      </c>
      <c r="Z1169" s="15">
        <v>1600000</v>
      </c>
      <c r="AA1169" s="15">
        <v>-1</v>
      </c>
      <c r="AB1169" s="15" t="s">
        <v>129</v>
      </c>
      <c r="AD1169" s="15">
        <v>1600000</v>
      </c>
      <c r="AF1169" s="15">
        <v>1380376</v>
      </c>
      <c r="AG1169" s="15">
        <v>1380376</v>
      </c>
      <c r="AI1169" s="15">
        <v>0</v>
      </c>
    </row>
    <row r="1170" spans="1:35">
      <c r="A1170" s="15" t="s">
        <v>594</v>
      </c>
      <c r="B1170" s="15">
        <v>2013</v>
      </c>
      <c r="C1170" s="15">
        <v>2013</v>
      </c>
      <c r="D1170" s="15">
        <v>2013</v>
      </c>
      <c r="E1170" s="15">
        <v>4</v>
      </c>
      <c r="F1170" s="15">
        <v>0</v>
      </c>
      <c r="G1170" s="15">
        <v>0</v>
      </c>
      <c r="H1170" s="15" t="s">
        <v>568</v>
      </c>
      <c r="I1170" s="15">
        <v>842</v>
      </c>
      <c r="J1170" s="15" t="s">
        <v>593</v>
      </c>
      <c r="K1170" s="15" t="s">
        <v>593</v>
      </c>
      <c r="L1170" s="15">
        <v>276</v>
      </c>
      <c r="M1170" s="15" t="s">
        <v>591</v>
      </c>
      <c r="N1170" s="15" t="s">
        <v>592</v>
      </c>
      <c r="O1170" s="15">
        <v>0</v>
      </c>
      <c r="P1170" s="15" t="s">
        <v>177</v>
      </c>
      <c r="Q1170" s="15" t="s">
        <v>514</v>
      </c>
      <c r="R1170" s="15" t="s">
        <v>515</v>
      </c>
      <c r="S1170" s="15" t="s">
        <v>516</v>
      </c>
      <c r="T1170" s="15">
        <v>0</v>
      </c>
      <c r="U1170" s="15" t="s">
        <v>517</v>
      </c>
      <c r="V1170" s="15">
        <v>2523</v>
      </c>
      <c r="W1170" s="15" t="s">
        <v>518</v>
      </c>
      <c r="X1170" s="15">
        <v>8</v>
      </c>
      <c r="Y1170" s="15" t="s">
        <v>519</v>
      </c>
      <c r="Z1170" s="15">
        <v>1084000</v>
      </c>
      <c r="AA1170" s="15">
        <v>-1</v>
      </c>
      <c r="AB1170" s="15" t="s">
        <v>129</v>
      </c>
      <c r="AD1170" s="15">
        <v>1084000</v>
      </c>
      <c r="AF1170" s="15">
        <v>886261</v>
      </c>
      <c r="AG1170" s="15">
        <v>886261</v>
      </c>
      <c r="AI1170" s="15">
        <v>0</v>
      </c>
    </row>
    <row r="1171" spans="1:35">
      <c r="A1171" s="15" t="s">
        <v>594</v>
      </c>
      <c r="B1171" s="15">
        <v>2013</v>
      </c>
      <c r="C1171" s="15">
        <v>2013</v>
      </c>
      <c r="D1171" s="15">
        <v>2013</v>
      </c>
      <c r="E1171" s="15">
        <v>4</v>
      </c>
      <c r="F1171" s="15">
        <v>0</v>
      </c>
      <c r="G1171" s="15">
        <v>0</v>
      </c>
      <c r="H1171" s="15" t="s">
        <v>568</v>
      </c>
      <c r="I1171" s="15">
        <v>842</v>
      </c>
      <c r="J1171" s="15" t="s">
        <v>593</v>
      </c>
      <c r="K1171" s="15" t="s">
        <v>593</v>
      </c>
      <c r="L1171" s="15">
        <v>124</v>
      </c>
      <c r="M1171" s="15" t="s">
        <v>542</v>
      </c>
      <c r="N1171" s="15" t="s">
        <v>543</v>
      </c>
      <c r="O1171" s="15">
        <v>0</v>
      </c>
      <c r="P1171" s="15" t="s">
        <v>177</v>
      </c>
      <c r="Q1171" s="15" t="s">
        <v>514</v>
      </c>
      <c r="R1171" s="15" t="s">
        <v>515</v>
      </c>
      <c r="S1171" s="15" t="s">
        <v>516</v>
      </c>
      <c r="T1171" s="15">
        <v>0</v>
      </c>
      <c r="U1171" s="15" t="s">
        <v>517</v>
      </c>
      <c r="V1171" s="15">
        <v>2523</v>
      </c>
      <c r="W1171" s="15" t="s">
        <v>518</v>
      </c>
      <c r="X1171" s="15">
        <v>8</v>
      </c>
      <c r="Y1171" s="15" t="s">
        <v>519</v>
      </c>
      <c r="Z1171" s="15">
        <v>3615472000</v>
      </c>
      <c r="AA1171" s="15">
        <v>-1</v>
      </c>
      <c r="AB1171" s="15" t="s">
        <v>129</v>
      </c>
      <c r="AD1171" s="15">
        <v>3615472000</v>
      </c>
      <c r="AF1171" s="15">
        <v>294898099</v>
      </c>
      <c r="AG1171" s="15">
        <v>294898099</v>
      </c>
      <c r="AI1171" s="15">
        <v>0</v>
      </c>
    </row>
    <row r="1172" spans="1:35">
      <c r="A1172" s="15" t="s">
        <v>594</v>
      </c>
      <c r="B1172" s="15">
        <v>2013</v>
      </c>
      <c r="C1172" s="15">
        <v>2013</v>
      </c>
      <c r="D1172" s="15">
        <v>2013</v>
      </c>
      <c r="E1172" s="15">
        <v>4</v>
      </c>
      <c r="F1172" s="15">
        <v>0</v>
      </c>
      <c r="G1172" s="15">
        <v>0</v>
      </c>
      <c r="H1172" s="15" t="s">
        <v>568</v>
      </c>
      <c r="I1172" s="15">
        <v>842</v>
      </c>
      <c r="J1172" s="15" t="s">
        <v>593</v>
      </c>
      <c r="K1172" s="15" t="s">
        <v>593</v>
      </c>
      <c r="L1172" s="15">
        <v>156</v>
      </c>
      <c r="M1172" s="15" t="s">
        <v>183</v>
      </c>
      <c r="N1172" s="15" t="s">
        <v>562</v>
      </c>
      <c r="O1172" s="15">
        <v>0</v>
      </c>
      <c r="P1172" s="15" t="s">
        <v>177</v>
      </c>
      <c r="Q1172" s="15" t="s">
        <v>514</v>
      </c>
      <c r="R1172" s="15" t="s">
        <v>515</v>
      </c>
      <c r="S1172" s="15" t="s">
        <v>516</v>
      </c>
      <c r="T1172" s="15">
        <v>0</v>
      </c>
      <c r="U1172" s="15" t="s">
        <v>517</v>
      </c>
      <c r="V1172" s="15">
        <v>2523</v>
      </c>
      <c r="W1172" s="15" t="s">
        <v>518</v>
      </c>
      <c r="X1172" s="15">
        <v>8</v>
      </c>
      <c r="Y1172" s="15" t="s">
        <v>519</v>
      </c>
      <c r="Z1172" s="15">
        <v>514328000</v>
      </c>
      <c r="AA1172" s="15">
        <v>-1</v>
      </c>
      <c r="AB1172" s="15" t="s">
        <v>129</v>
      </c>
      <c r="AD1172" s="15">
        <v>514328000</v>
      </c>
      <c r="AF1172" s="15">
        <v>43768090</v>
      </c>
      <c r="AG1172" s="15">
        <v>43768090</v>
      </c>
      <c r="AI1172" s="15">
        <v>0</v>
      </c>
    </row>
    <row r="1173" spans="1:35">
      <c r="A1173" s="15" t="s">
        <v>594</v>
      </c>
      <c r="B1173" s="15">
        <v>2013</v>
      </c>
      <c r="C1173" s="15">
        <v>2013</v>
      </c>
      <c r="D1173" s="15">
        <v>2013</v>
      </c>
      <c r="E1173" s="15">
        <v>4</v>
      </c>
      <c r="F1173" s="15">
        <v>0</v>
      </c>
      <c r="G1173" s="15">
        <v>0</v>
      </c>
      <c r="H1173" s="15" t="s">
        <v>568</v>
      </c>
      <c r="I1173" s="15">
        <v>842</v>
      </c>
      <c r="J1173" s="15" t="s">
        <v>593</v>
      </c>
      <c r="K1173" s="15" t="s">
        <v>593</v>
      </c>
      <c r="L1173" s="15">
        <v>0</v>
      </c>
      <c r="M1173" s="15" t="s">
        <v>177</v>
      </c>
      <c r="N1173" s="15" t="s">
        <v>514</v>
      </c>
      <c r="O1173" s="15">
        <v>0</v>
      </c>
      <c r="P1173" s="15" t="s">
        <v>177</v>
      </c>
      <c r="Q1173" s="15" t="s">
        <v>514</v>
      </c>
      <c r="R1173" s="15" t="s">
        <v>515</v>
      </c>
      <c r="S1173" s="15" t="s">
        <v>516</v>
      </c>
      <c r="T1173" s="15">
        <v>0</v>
      </c>
      <c r="U1173" s="15" t="s">
        <v>517</v>
      </c>
      <c r="V1173" s="15">
        <v>2523</v>
      </c>
      <c r="W1173" s="15" t="s">
        <v>518</v>
      </c>
      <c r="X1173" s="15">
        <v>8</v>
      </c>
      <c r="Y1173" s="15" t="s">
        <v>519</v>
      </c>
      <c r="Z1173" s="15">
        <v>7320254000</v>
      </c>
      <c r="AA1173" s="15">
        <v>-1</v>
      </c>
      <c r="AB1173" s="15" t="s">
        <v>129</v>
      </c>
      <c r="AD1173" s="15">
        <v>7320254000</v>
      </c>
      <c r="AF1173" s="15">
        <v>644204662</v>
      </c>
      <c r="AG1173" s="15">
        <v>644204662</v>
      </c>
      <c r="AI1173" s="15">
        <v>0</v>
      </c>
    </row>
    <row r="1174" spans="1:35">
      <c r="A1174" s="15" t="s">
        <v>594</v>
      </c>
      <c r="B1174" s="15">
        <v>2014</v>
      </c>
      <c r="C1174" s="15">
        <v>2014</v>
      </c>
      <c r="D1174" s="15">
        <v>2014</v>
      </c>
      <c r="E1174" s="15">
        <v>4</v>
      </c>
      <c r="F1174" s="15">
        <v>0</v>
      </c>
      <c r="G1174" s="15">
        <v>0</v>
      </c>
      <c r="H1174" s="15" t="s">
        <v>841</v>
      </c>
      <c r="I1174" s="15">
        <v>842</v>
      </c>
      <c r="J1174" s="15" t="s">
        <v>593</v>
      </c>
      <c r="K1174" s="15" t="s">
        <v>593</v>
      </c>
      <c r="L1174" s="15">
        <v>0</v>
      </c>
      <c r="M1174" s="15" t="s">
        <v>177</v>
      </c>
      <c r="N1174" s="15" t="s">
        <v>514</v>
      </c>
      <c r="O1174" s="15">
        <v>0</v>
      </c>
      <c r="P1174" s="15" t="s">
        <v>177</v>
      </c>
      <c r="Q1174" s="15" t="s">
        <v>514</v>
      </c>
      <c r="R1174" s="15" t="s">
        <v>515</v>
      </c>
      <c r="S1174" s="15" t="s">
        <v>516</v>
      </c>
      <c r="T1174" s="15">
        <v>0</v>
      </c>
      <c r="U1174" s="15" t="s">
        <v>517</v>
      </c>
      <c r="V1174" s="15">
        <v>2523</v>
      </c>
      <c r="W1174" s="15" t="s">
        <v>518</v>
      </c>
      <c r="X1174" s="15">
        <v>-1</v>
      </c>
      <c r="Y1174" s="15" t="s">
        <v>129</v>
      </c>
      <c r="AA1174" s="15">
        <v>-1</v>
      </c>
      <c r="AB1174" s="15" t="s">
        <v>129</v>
      </c>
      <c r="AF1174" s="15">
        <v>30920978</v>
      </c>
      <c r="AI1174" s="15">
        <v>0</v>
      </c>
    </row>
    <row r="1175" spans="1:35">
      <c r="A1175" s="15" t="s">
        <v>594</v>
      </c>
      <c r="B1175" s="15">
        <v>2014</v>
      </c>
      <c r="C1175" s="15">
        <v>2014</v>
      </c>
      <c r="D1175" s="15">
        <v>2014</v>
      </c>
      <c r="E1175" s="15">
        <v>4</v>
      </c>
      <c r="F1175" s="15">
        <v>0</v>
      </c>
      <c r="G1175" s="15">
        <v>0</v>
      </c>
      <c r="H1175" s="15" t="s">
        <v>841</v>
      </c>
      <c r="I1175" s="15">
        <v>842</v>
      </c>
      <c r="J1175" s="15" t="s">
        <v>593</v>
      </c>
      <c r="K1175" s="15" t="s">
        <v>593</v>
      </c>
      <c r="L1175" s="15">
        <v>124</v>
      </c>
      <c r="M1175" s="15" t="s">
        <v>542</v>
      </c>
      <c r="N1175" s="15" t="s">
        <v>543</v>
      </c>
      <c r="O1175" s="15">
        <v>0</v>
      </c>
      <c r="P1175" s="15" t="s">
        <v>177</v>
      </c>
      <c r="Q1175" s="15" t="s">
        <v>514</v>
      </c>
      <c r="R1175" s="15" t="s">
        <v>515</v>
      </c>
      <c r="S1175" s="15" t="s">
        <v>516</v>
      </c>
      <c r="T1175" s="15">
        <v>0</v>
      </c>
      <c r="U1175" s="15" t="s">
        <v>517</v>
      </c>
      <c r="V1175" s="15">
        <v>2523</v>
      </c>
      <c r="W1175" s="15" t="s">
        <v>518</v>
      </c>
      <c r="X1175" s="15">
        <v>-1</v>
      </c>
      <c r="Y1175" s="15" t="s">
        <v>129</v>
      </c>
      <c r="AA1175" s="15">
        <v>-1</v>
      </c>
      <c r="AB1175" s="15" t="s">
        <v>129</v>
      </c>
      <c r="AF1175" s="15">
        <v>30652711</v>
      </c>
      <c r="AI1175" s="15">
        <v>0</v>
      </c>
    </row>
    <row r="1176" spans="1:35">
      <c r="A1176" s="15" t="s">
        <v>594</v>
      </c>
      <c r="B1176" s="15">
        <v>2014</v>
      </c>
      <c r="C1176" s="15">
        <v>2014</v>
      </c>
      <c r="D1176" s="15">
        <v>2014</v>
      </c>
      <c r="E1176" s="15">
        <v>4</v>
      </c>
      <c r="F1176" s="15">
        <v>0</v>
      </c>
      <c r="G1176" s="15">
        <v>0</v>
      </c>
      <c r="H1176" s="15" t="s">
        <v>841</v>
      </c>
      <c r="I1176" s="15">
        <v>842</v>
      </c>
      <c r="J1176" s="15" t="s">
        <v>593</v>
      </c>
      <c r="K1176" s="15" t="s">
        <v>593</v>
      </c>
      <c r="L1176" s="15">
        <v>484</v>
      </c>
      <c r="M1176" s="15" t="s">
        <v>656</v>
      </c>
      <c r="N1176" s="15" t="s">
        <v>657</v>
      </c>
      <c r="O1176" s="15">
        <v>0</v>
      </c>
      <c r="P1176" s="15" t="s">
        <v>177</v>
      </c>
      <c r="Q1176" s="15" t="s">
        <v>514</v>
      </c>
      <c r="R1176" s="15" t="s">
        <v>515</v>
      </c>
      <c r="S1176" s="15" t="s">
        <v>516</v>
      </c>
      <c r="T1176" s="15">
        <v>0</v>
      </c>
      <c r="U1176" s="15" t="s">
        <v>517</v>
      </c>
      <c r="V1176" s="15">
        <v>2523</v>
      </c>
      <c r="W1176" s="15" t="s">
        <v>518</v>
      </c>
      <c r="X1176" s="15">
        <v>-1</v>
      </c>
      <c r="Y1176" s="15" t="s">
        <v>129</v>
      </c>
      <c r="AA1176" s="15">
        <v>-1</v>
      </c>
      <c r="AB1176" s="15" t="s">
        <v>129</v>
      </c>
      <c r="AF1176" s="15">
        <v>81408</v>
      </c>
      <c r="AI1176" s="15">
        <v>0</v>
      </c>
    </row>
    <row r="1177" spans="1:35">
      <c r="A1177" s="15" t="s">
        <v>594</v>
      </c>
      <c r="B1177" s="15">
        <v>2014</v>
      </c>
      <c r="C1177" s="15">
        <v>2014</v>
      </c>
      <c r="D1177" s="15">
        <v>2014</v>
      </c>
      <c r="E1177" s="15">
        <v>4</v>
      </c>
      <c r="F1177" s="15">
        <v>0</v>
      </c>
      <c r="G1177" s="15">
        <v>0</v>
      </c>
      <c r="H1177" s="15" t="s">
        <v>841</v>
      </c>
      <c r="I1177" s="15">
        <v>842</v>
      </c>
      <c r="J1177" s="15" t="s">
        <v>593</v>
      </c>
      <c r="K1177" s="15" t="s">
        <v>593</v>
      </c>
      <c r="L1177" s="15">
        <v>826</v>
      </c>
      <c r="M1177" s="15" t="s">
        <v>589</v>
      </c>
      <c r="N1177" s="15" t="s">
        <v>590</v>
      </c>
      <c r="O1177" s="15">
        <v>0</v>
      </c>
      <c r="P1177" s="15" t="s">
        <v>177</v>
      </c>
      <c r="Q1177" s="15" t="s">
        <v>514</v>
      </c>
      <c r="R1177" s="15" t="s">
        <v>515</v>
      </c>
      <c r="S1177" s="15" t="s">
        <v>516</v>
      </c>
      <c r="T1177" s="15">
        <v>0</v>
      </c>
      <c r="U1177" s="15" t="s">
        <v>517</v>
      </c>
      <c r="V1177" s="15">
        <v>2523</v>
      </c>
      <c r="W1177" s="15" t="s">
        <v>518</v>
      </c>
      <c r="X1177" s="15">
        <v>-1</v>
      </c>
      <c r="Y1177" s="15" t="s">
        <v>129</v>
      </c>
      <c r="AA1177" s="15">
        <v>-1</v>
      </c>
      <c r="AB1177" s="15" t="s">
        <v>129</v>
      </c>
      <c r="AF1177" s="15">
        <v>3640</v>
      </c>
      <c r="AI1177" s="15">
        <v>0</v>
      </c>
    </row>
    <row r="1178" spans="1:35">
      <c r="A1178" s="15" t="s">
        <v>594</v>
      </c>
      <c r="B1178" s="15">
        <v>2014</v>
      </c>
      <c r="C1178" s="15">
        <v>2014</v>
      </c>
      <c r="D1178" s="15">
        <v>2014</v>
      </c>
      <c r="E1178" s="15">
        <v>4</v>
      </c>
      <c r="F1178" s="15">
        <v>0</v>
      </c>
      <c r="G1178" s="15">
        <v>0</v>
      </c>
      <c r="H1178" s="15" t="s">
        <v>841</v>
      </c>
      <c r="I1178" s="15">
        <v>842</v>
      </c>
      <c r="J1178" s="15" t="s">
        <v>593</v>
      </c>
      <c r="K1178" s="15" t="s">
        <v>593</v>
      </c>
      <c r="L1178" s="15">
        <v>276</v>
      </c>
      <c r="M1178" s="15" t="s">
        <v>591</v>
      </c>
      <c r="N1178" s="15" t="s">
        <v>592</v>
      </c>
      <c r="O1178" s="15">
        <v>0</v>
      </c>
      <c r="P1178" s="15" t="s">
        <v>177</v>
      </c>
      <c r="Q1178" s="15" t="s">
        <v>514</v>
      </c>
      <c r="R1178" s="15" t="s">
        <v>515</v>
      </c>
      <c r="S1178" s="15" t="s">
        <v>516</v>
      </c>
      <c r="T1178" s="15">
        <v>0</v>
      </c>
      <c r="U1178" s="15" t="s">
        <v>517</v>
      </c>
      <c r="V1178" s="15">
        <v>2523</v>
      </c>
      <c r="W1178" s="15" t="s">
        <v>518</v>
      </c>
      <c r="X1178" s="15">
        <v>-1</v>
      </c>
      <c r="Y1178" s="15" t="s">
        <v>129</v>
      </c>
      <c r="AA1178" s="15">
        <v>-1</v>
      </c>
      <c r="AB1178" s="15" t="s">
        <v>129</v>
      </c>
      <c r="AF1178" s="15">
        <v>119999</v>
      </c>
      <c r="AI1178" s="15">
        <v>0</v>
      </c>
    </row>
    <row r="1179" spans="1:35">
      <c r="A1179" s="15" t="s">
        <v>594</v>
      </c>
      <c r="B1179" s="15">
        <v>2014</v>
      </c>
      <c r="C1179" s="15">
        <v>2014</v>
      </c>
      <c r="D1179" s="15">
        <v>2014</v>
      </c>
      <c r="E1179" s="15">
        <v>4</v>
      </c>
      <c r="F1179" s="15">
        <v>0</v>
      </c>
      <c r="G1179" s="15">
        <v>0</v>
      </c>
      <c r="H1179" s="15" t="s">
        <v>841</v>
      </c>
      <c r="I1179" s="15">
        <v>842</v>
      </c>
      <c r="J1179" s="15" t="s">
        <v>593</v>
      </c>
      <c r="K1179" s="15" t="s">
        <v>593</v>
      </c>
      <c r="L1179" s="15">
        <v>702</v>
      </c>
      <c r="M1179" s="15" t="s">
        <v>211</v>
      </c>
      <c r="N1179" s="15" t="s">
        <v>563</v>
      </c>
      <c r="O1179" s="15">
        <v>0</v>
      </c>
      <c r="P1179" s="15" t="s">
        <v>177</v>
      </c>
      <c r="Q1179" s="15" t="s">
        <v>514</v>
      </c>
      <c r="R1179" s="15" t="s">
        <v>515</v>
      </c>
      <c r="S1179" s="15" t="s">
        <v>516</v>
      </c>
      <c r="T1179" s="15">
        <v>0</v>
      </c>
      <c r="U1179" s="15" t="s">
        <v>517</v>
      </c>
      <c r="V1179" s="15">
        <v>2523</v>
      </c>
      <c r="W1179" s="15" t="s">
        <v>518</v>
      </c>
      <c r="X1179" s="15">
        <v>-1</v>
      </c>
      <c r="Y1179" s="15" t="s">
        <v>129</v>
      </c>
      <c r="AA1179" s="15">
        <v>-1</v>
      </c>
      <c r="AB1179" s="15" t="s">
        <v>129</v>
      </c>
      <c r="AF1179" s="15">
        <v>9336</v>
      </c>
      <c r="AI1179" s="15">
        <v>0</v>
      </c>
    </row>
    <row r="1180" spans="1:35">
      <c r="A1180" s="15" t="s">
        <v>594</v>
      </c>
      <c r="B1180" s="15">
        <v>2014</v>
      </c>
      <c r="C1180" s="15">
        <v>2014</v>
      </c>
      <c r="D1180" s="15">
        <v>2014</v>
      </c>
      <c r="E1180" s="15">
        <v>4</v>
      </c>
      <c r="F1180" s="15">
        <v>0</v>
      </c>
      <c r="G1180" s="15">
        <v>0</v>
      </c>
      <c r="H1180" s="15" t="s">
        <v>841</v>
      </c>
      <c r="I1180" s="15">
        <v>842</v>
      </c>
      <c r="J1180" s="15" t="s">
        <v>593</v>
      </c>
      <c r="K1180" s="15" t="s">
        <v>593</v>
      </c>
      <c r="L1180" s="15">
        <v>380</v>
      </c>
      <c r="M1180" s="15" t="s">
        <v>587</v>
      </c>
      <c r="N1180" s="15" t="s">
        <v>588</v>
      </c>
      <c r="O1180" s="15">
        <v>0</v>
      </c>
      <c r="P1180" s="15" t="s">
        <v>177</v>
      </c>
      <c r="Q1180" s="15" t="s">
        <v>514</v>
      </c>
      <c r="R1180" s="15" t="s">
        <v>515</v>
      </c>
      <c r="S1180" s="15" t="s">
        <v>516</v>
      </c>
      <c r="T1180" s="15">
        <v>0</v>
      </c>
      <c r="U1180" s="15" t="s">
        <v>517</v>
      </c>
      <c r="V1180" s="15">
        <v>2523</v>
      </c>
      <c r="W1180" s="15" t="s">
        <v>518</v>
      </c>
      <c r="X1180" s="15">
        <v>-1</v>
      </c>
      <c r="Y1180" s="15" t="s">
        <v>129</v>
      </c>
      <c r="AA1180" s="15">
        <v>-1</v>
      </c>
      <c r="AB1180" s="15" t="s">
        <v>129</v>
      </c>
      <c r="AF1180" s="15">
        <v>17931</v>
      </c>
      <c r="AI1180" s="15">
        <v>0</v>
      </c>
    </row>
    <row r="1181" spans="1:35">
      <c r="A1181" s="15" t="s">
        <v>594</v>
      </c>
      <c r="B1181" s="15">
        <v>2014</v>
      </c>
      <c r="C1181" s="15">
        <v>2014</v>
      </c>
      <c r="D1181" s="15">
        <v>2014</v>
      </c>
      <c r="E1181" s="15">
        <v>4</v>
      </c>
      <c r="F1181" s="15">
        <v>0</v>
      </c>
      <c r="G1181" s="15">
        <v>0</v>
      </c>
      <c r="H1181" s="15" t="s">
        <v>841</v>
      </c>
      <c r="I1181" s="15">
        <v>842</v>
      </c>
      <c r="J1181" s="15" t="s">
        <v>593</v>
      </c>
      <c r="K1181" s="15" t="s">
        <v>593</v>
      </c>
      <c r="L1181" s="15">
        <v>534</v>
      </c>
      <c r="M1181" s="15" t="s">
        <v>807</v>
      </c>
      <c r="N1181" s="15" t="s">
        <v>808</v>
      </c>
      <c r="O1181" s="15">
        <v>0</v>
      </c>
      <c r="P1181" s="15" t="s">
        <v>177</v>
      </c>
      <c r="Q1181" s="15" t="s">
        <v>514</v>
      </c>
      <c r="R1181" s="15" t="s">
        <v>515</v>
      </c>
      <c r="S1181" s="15" t="s">
        <v>516</v>
      </c>
      <c r="T1181" s="15">
        <v>0</v>
      </c>
      <c r="U1181" s="15" t="s">
        <v>517</v>
      </c>
      <c r="V1181" s="15">
        <v>2523</v>
      </c>
      <c r="W1181" s="15" t="s">
        <v>518</v>
      </c>
      <c r="X1181" s="15">
        <v>-1</v>
      </c>
      <c r="Y1181" s="15" t="s">
        <v>129</v>
      </c>
      <c r="AA1181" s="15">
        <v>-1</v>
      </c>
      <c r="AB1181" s="15" t="s">
        <v>129</v>
      </c>
      <c r="AF1181" s="15">
        <v>3372</v>
      </c>
      <c r="AI1181" s="15">
        <v>0</v>
      </c>
    </row>
    <row r="1182" spans="1:35">
      <c r="A1182" s="15" t="s">
        <v>594</v>
      </c>
      <c r="B1182" s="15">
        <v>2014</v>
      </c>
      <c r="C1182" s="15">
        <v>2014</v>
      </c>
      <c r="D1182" s="15">
        <v>2014</v>
      </c>
      <c r="E1182" s="15">
        <v>4</v>
      </c>
      <c r="F1182" s="15">
        <v>0</v>
      </c>
      <c r="G1182" s="15">
        <v>0</v>
      </c>
      <c r="H1182" s="15" t="s">
        <v>510</v>
      </c>
      <c r="I1182" s="15">
        <v>842</v>
      </c>
      <c r="J1182" s="15" t="s">
        <v>593</v>
      </c>
      <c r="K1182" s="15" t="s">
        <v>593</v>
      </c>
      <c r="L1182" s="15">
        <v>430</v>
      </c>
      <c r="M1182" s="15" t="s">
        <v>827</v>
      </c>
      <c r="N1182" s="15" t="s">
        <v>828</v>
      </c>
      <c r="O1182" s="15">
        <v>0</v>
      </c>
      <c r="P1182" s="15" t="s">
        <v>177</v>
      </c>
      <c r="Q1182" s="15" t="s">
        <v>514</v>
      </c>
      <c r="R1182" s="15" t="s">
        <v>515</v>
      </c>
      <c r="S1182" s="15" t="s">
        <v>516</v>
      </c>
      <c r="T1182" s="15">
        <v>0</v>
      </c>
      <c r="U1182" s="15" t="s">
        <v>517</v>
      </c>
      <c r="V1182" s="15">
        <v>2523</v>
      </c>
      <c r="W1182" s="15" t="s">
        <v>518</v>
      </c>
      <c r="X1182" s="15">
        <v>-1</v>
      </c>
      <c r="Y1182" s="15" t="s">
        <v>129</v>
      </c>
      <c r="AA1182" s="15">
        <v>-1</v>
      </c>
      <c r="AB1182" s="15" t="s">
        <v>129</v>
      </c>
      <c r="AF1182" s="15">
        <v>129000</v>
      </c>
      <c r="AH1182" s="15">
        <v>129000</v>
      </c>
      <c r="AI1182" s="15">
        <v>0</v>
      </c>
    </row>
    <row r="1183" spans="1:35">
      <c r="A1183" s="15" t="s">
        <v>594</v>
      </c>
      <c r="B1183" s="15">
        <v>2014</v>
      </c>
      <c r="C1183" s="15">
        <v>2014</v>
      </c>
      <c r="D1183" s="15">
        <v>2014</v>
      </c>
      <c r="E1183" s="15">
        <v>4</v>
      </c>
      <c r="F1183" s="15">
        <v>0</v>
      </c>
      <c r="G1183" s="15">
        <v>0</v>
      </c>
      <c r="H1183" s="15" t="s">
        <v>510</v>
      </c>
      <c r="I1183" s="15">
        <v>842</v>
      </c>
      <c r="J1183" s="15" t="s">
        <v>593</v>
      </c>
      <c r="K1183" s="15" t="s">
        <v>593</v>
      </c>
      <c r="L1183" s="15">
        <v>516</v>
      </c>
      <c r="M1183" s="15" t="s">
        <v>743</v>
      </c>
      <c r="N1183" s="15" t="s">
        <v>744</v>
      </c>
      <c r="O1183" s="15">
        <v>0</v>
      </c>
      <c r="P1183" s="15" t="s">
        <v>177</v>
      </c>
      <c r="Q1183" s="15" t="s">
        <v>514</v>
      </c>
      <c r="R1183" s="15" t="s">
        <v>515</v>
      </c>
      <c r="S1183" s="15" t="s">
        <v>516</v>
      </c>
      <c r="T1183" s="15">
        <v>0</v>
      </c>
      <c r="U1183" s="15" t="s">
        <v>517</v>
      </c>
      <c r="V1183" s="15">
        <v>2523</v>
      </c>
      <c r="W1183" s="15" t="s">
        <v>518</v>
      </c>
      <c r="X1183" s="15">
        <v>-1</v>
      </c>
      <c r="Y1183" s="15" t="s">
        <v>129</v>
      </c>
      <c r="AA1183" s="15">
        <v>-1</v>
      </c>
      <c r="AB1183" s="15" t="s">
        <v>129</v>
      </c>
      <c r="AF1183" s="15">
        <v>53430</v>
      </c>
      <c r="AH1183" s="15">
        <v>53430</v>
      </c>
      <c r="AI1183" s="15">
        <v>0</v>
      </c>
    </row>
    <row r="1184" spans="1:35">
      <c r="A1184" s="15" t="s">
        <v>594</v>
      </c>
      <c r="B1184" s="15">
        <v>2014</v>
      </c>
      <c r="C1184" s="15">
        <v>2014</v>
      </c>
      <c r="D1184" s="15">
        <v>2014</v>
      </c>
      <c r="E1184" s="15">
        <v>4</v>
      </c>
      <c r="F1184" s="15">
        <v>0</v>
      </c>
      <c r="G1184" s="15">
        <v>0</v>
      </c>
      <c r="H1184" s="15" t="s">
        <v>510</v>
      </c>
      <c r="I1184" s="15">
        <v>842</v>
      </c>
      <c r="J1184" s="15" t="s">
        <v>593</v>
      </c>
      <c r="K1184" s="15" t="s">
        <v>593</v>
      </c>
      <c r="L1184" s="15">
        <v>660</v>
      </c>
      <c r="M1184" s="15" t="s">
        <v>821</v>
      </c>
      <c r="N1184" s="15" t="s">
        <v>822</v>
      </c>
      <c r="O1184" s="15">
        <v>0</v>
      </c>
      <c r="P1184" s="15" t="s">
        <v>177</v>
      </c>
      <c r="Q1184" s="15" t="s">
        <v>514</v>
      </c>
      <c r="R1184" s="15" t="s">
        <v>515</v>
      </c>
      <c r="S1184" s="15" t="s">
        <v>516</v>
      </c>
      <c r="T1184" s="15">
        <v>0</v>
      </c>
      <c r="U1184" s="15" t="s">
        <v>517</v>
      </c>
      <c r="V1184" s="15">
        <v>2523</v>
      </c>
      <c r="W1184" s="15" t="s">
        <v>518</v>
      </c>
      <c r="X1184" s="15">
        <v>-1</v>
      </c>
      <c r="Y1184" s="15" t="s">
        <v>129</v>
      </c>
      <c r="AA1184" s="15">
        <v>-1</v>
      </c>
      <c r="AB1184" s="15" t="s">
        <v>129</v>
      </c>
      <c r="AF1184" s="15">
        <v>7797</v>
      </c>
      <c r="AH1184" s="15">
        <v>7797</v>
      </c>
      <c r="AI1184" s="15">
        <v>0</v>
      </c>
    </row>
    <row r="1185" spans="1:35">
      <c r="A1185" s="15" t="s">
        <v>594</v>
      </c>
      <c r="B1185" s="15">
        <v>2014</v>
      </c>
      <c r="C1185" s="15">
        <v>2014</v>
      </c>
      <c r="D1185" s="15">
        <v>2014</v>
      </c>
      <c r="E1185" s="15">
        <v>4</v>
      </c>
      <c r="F1185" s="15">
        <v>0</v>
      </c>
      <c r="G1185" s="15">
        <v>0</v>
      </c>
      <c r="H1185" s="15" t="s">
        <v>510</v>
      </c>
      <c r="I1185" s="15">
        <v>842</v>
      </c>
      <c r="J1185" s="15" t="s">
        <v>593</v>
      </c>
      <c r="K1185" s="15" t="s">
        <v>593</v>
      </c>
      <c r="L1185" s="15">
        <v>670</v>
      </c>
      <c r="M1185" s="15" t="s">
        <v>817</v>
      </c>
      <c r="N1185" s="15" t="s">
        <v>818</v>
      </c>
      <c r="O1185" s="15">
        <v>0</v>
      </c>
      <c r="P1185" s="15" t="s">
        <v>177</v>
      </c>
      <c r="Q1185" s="15" t="s">
        <v>514</v>
      </c>
      <c r="R1185" s="15" t="s">
        <v>515</v>
      </c>
      <c r="S1185" s="15" t="s">
        <v>516</v>
      </c>
      <c r="T1185" s="15">
        <v>0</v>
      </c>
      <c r="U1185" s="15" t="s">
        <v>517</v>
      </c>
      <c r="V1185" s="15">
        <v>2523</v>
      </c>
      <c r="W1185" s="15" t="s">
        <v>518</v>
      </c>
      <c r="X1185" s="15">
        <v>-1</v>
      </c>
      <c r="Y1185" s="15" t="s">
        <v>129</v>
      </c>
      <c r="AA1185" s="15">
        <v>-1</v>
      </c>
      <c r="AB1185" s="15" t="s">
        <v>129</v>
      </c>
      <c r="AF1185" s="15">
        <v>11985</v>
      </c>
      <c r="AH1185" s="15">
        <v>11985</v>
      </c>
      <c r="AI1185" s="15">
        <v>0</v>
      </c>
    </row>
    <row r="1186" spans="1:35">
      <c r="A1186" s="15" t="s">
        <v>594</v>
      </c>
      <c r="B1186" s="15">
        <v>2014</v>
      </c>
      <c r="C1186" s="15">
        <v>2014</v>
      </c>
      <c r="D1186" s="15">
        <v>2014</v>
      </c>
      <c r="E1186" s="15">
        <v>4</v>
      </c>
      <c r="F1186" s="15">
        <v>0</v>
      </c>
      <c r="G1186" s="15">
        <v>0</v>
      </c>
      <c r="H1186" s="15" t="s">
        <v>510</v>
      </c>
      <c r="I1186" s="15">
        <v>842</v>
      </c>
      <c r="J1186" s="15" t="s">
        <v>593</v>
      </c>
      <c r="K1186" s="15" t="s">
        <v>593</v>
      </c>
      <c r="L1186" s="15">
        <v>226</v>
      </c>
      <c r="M1186" s="15" t="s">
        <v>634</v>
      </c>
      <c r="N1186" s="15" t="s">
        <v>635</v>
      </c>
      <c r="O1186" s="15">
        <v>0</v>
      </c>
      <c r="P1186" s="15" t="s">
        <v>177</v>
      </c>
      <c r="Q1186" s="15" t="s">
        <v>514</v>
      </c>
      <c r="R1186" s="15" t="s">
        <v>515</v>
      </c>
      <c r="S1186" s="15" t="s">
        <v>516</v>
      </c>
      <c r="T1186" s="15">
        <v>0</v>
      </c>
      <c r="U1186" s="15" t="s">
        <v>517</v>
      </c>
      <c r="V1186" s="15">
        <v>2523</v>
      </c>
      <c r="W1186" s="15" t="s">
        <v>518</v>
      </c>
      <c r="X1186" s="15">
        <v>-1</v>
      </c>
      <c r="Y1186" s="15" t="s">
        <v>129</v>
      </c>
      <c r="AA1186" s="15">
        <v>-1</v>
      </c>
      <c r="AB1186" s="15" t="s">
        <v>129</v>
      </c>
      <c r="AF1186" s="15">
        <v>30920</v>
      </c>
      <c r="AH1186" s="15">
        <v>30920</v>
      </c>
      <c r="AI1186" s="15">
        <v>0</v>
      </c>
    </row>
    <row r="1187" spans="1:35">
      <c r="A1187" s="15" t="s">
        <v>594</v>
      </c>
      <c r="B1187" s="15">
        <v>2014</v>
      </c>
      <c r="C1187" s="15">
        <v>2014</v>
      </c>
      <c r="D1187" s="15">
        <v>2014</v>
      </c>
      <c r="E1187" s="15">
        <v>4</v>
      </c>
      <c r="F1187" s="15">
        <v>0</v>
      </c>
      <c r="G1187" s="15">
        <v>0</v>
      </c>
      <c r="H1187" s="15" t="s">
        <v>510</v>
      </c>
      <c r="I1187" s="15">
        <v>842</v>
      </c>
      <c r="J1187" s="15" t="s">
        <v>593</v>
      </c>
      <c r="K1187" s="15" t="s">
        <v>593</v>
      </c>
      <c r="L1187" s="15">
        <v>12</v>
      </c>
      <c r="M1187" s="15" t="s">
        <v>666</v>
      </c>
      <c r="N1187" s="15" t="s">
        <v>667</v>
      </c>
      <c r="O1187" s="15">
        <v>0</v>
      </c>
      <c r="P1187" s="15" t="s">
        <v>177</v>
      </c>
      <c r="Q1187" s="15" t="s">
        <v>514</v>
      </c>
      <c r="R1187" s="15" t="s">
        <v>515</v>
      </c>
      <c r="S1187" s="15" t="s">
        <v>516</v>
      </c>
      <c r="T1187" s="15">
        <v>0</v>
      </c>
      <c r="U1187" s="15" t="s">
        <v>517</v>
      </c>
      <c r="V1187" s="15">
        <v>2523</v>
      </c>
      <c r="W1187" s="15" t="s">
        <v>518</v>
      </c>
      <c r="X1187" s="15">
        <v>-1</v>
      </c>
      <c r="Y1187" s="15" t="s">
        <v>129</v>
      </c>
      <c r="AA1187" s="15">
        <v>-1</v>
      </c>
      <c r="AB1187" s="15" t="s">
        <v>129</v>
      </c>
      <c r="AF1187" s="15">
        <v>3319</v>
      </c>
      <c r="AH1187" s="15">
        <v>3319</v>
      </c>
      <c r="AI1187" s="15">
        <v>0</v>
      </c>
    </row>
    <row r="1188" spans="1:35">
      <c r="A1188" s="15" t="s">
        <v>594</v>
      </c>
      <c r="B1188" s="15">
        <v>2014</v>
      </c>
      <c r="C1188" s="15">
        <v>2014</v>
      </c>
      <c r="D1188" s="15">
        <v>2014</v>
      </c>
      <c r="E1188" s="15">
        <v>4</v>
      </c>
      <c r="F1188" s="15">
        <v>0</v>
      </c>
      <c r="G1188" s="15">
        <v>0</v>
      </c>
      <c r="H1188" s="15" t="s">
        <v>510</v>
      </c>
      <c r="I1188" s="15">
        <v>842</v>
      </c>
      <c r="J1188" s="15" t="s">
        <v>593</v>
      </c>
      <c r="K1188" s="15" t="s">
        <v>593</v>
      </c>
      <c r="L1188" s="15">
        <v>662</v>
      </c>
      <c r="M1188" s="15" t="s">
        <v>803</v>
      </c>
      <c r="N1188" s="15" t="s">
        <v>804</v>
      </c>
      <c r="O1188" s="15">
        <v>0</v>
      </c>
      <c r="P1188" s="15" t="s">
        <v>177</v>
      </c>
      <c r="Q1188" s="15" t="s">
        <v>514</v>
      </c>
      <c r="R1188" s="15" t="s">
        <v>515</v>
      </c>
      <c r="S1188" s="15" t="s">
        <v>516</v>
      </c>
      <c r="T1188" s="15">
        <v>0</v>
      </c>
      <c r="U1188" s="15" t="s">
        <v>517</v>
      </c>
      <c r="V1188" s="15">
        <v>2523</v>
      </c>
      <c r="W1188" s="15" t="s">
        <v>518</v>
      </c>
      <c r="X1188" s="15">
        <v>-1</v>
      </c>
      <c r="Y1188" s="15" t="s">
        <v>129</v>
      </c>
      <c r="AA1188" s="15">
        <v>-1</v>
      </c>
      <c r="AB1188" s="15" t="s">
        <v>129</v>
      </c>
      <c r="AF1188" s="15">
        <v>13454</v>
      </c>
      <c r="AH1188" s="15">
        <v>13454</v>
      </c>
      <c r="AI1188" s="15">
        <v>0</v>
      </c>
    </row>
    <row r="1189" spans="1:35">
      <c r="A1189" s="15" t="s">
        <v>594</v>
      </c>
      <c r="B1189" s="15">
        <v>2014</v>
      </c>
      <c r="C1189" s="15">
        <v>2014</v>
      </c>
      <c r="D1189" s="15">
        <v>2014</v>
      </c>
      <c r="E1189" s="15">
        <v>4</v>
      </c>
      <c r="F1189" s="15">
        <v>0</v>
      </c>
      <c r="G1189" s="15">
        <v>0</v>
      </c>
      <c r="H1189" s="15" t="s">
        <v>510</v>
      </c>
      <c r="I1189" s="15">
        <v>842</v>
      </c>
      <c r="J1189" s="15" t="s">
        <v>593</v>
      </c>
      <c r="K1189" s="15" t="s">
        <v>593</v>
      </c>
      <c r="L1189" s="15">
        <v>796</v>
      </c>
      <c r="M1189" s="15" t="s">
        <v>811</v>
      </c>
      <c r="N1189" s="15" t="s">
        <v>812</v>
      </c>
      <c r="O1189" s="15">
        <v>0</v>
      </c>
      <c r="P1189" s="15" t="s">
        <v>177</v>
      </c>
      <c r="Q1189" s="15" t="s">
        <v>514</v>
      </c>
      <c r="R1189" s="15" t="s">
        <v>515</v>
      </c>
      <c r="S1189" s="15" t="s">
        <v>516</v>
      </c>
      <c r="T1189" s="15">
        <v>0</v>
      </c>
      <c r="U1189" s="15" t="s">
        <v>517</v>
      </c>
      <c r="V1189" s="15">
        <v>2523</v>
      </c>
      <c r="W1189" s="15" t="s">
        <v>518</v>
      </c>
      <c r="X1189" s="15">
        <v>-1</v>
      </c>
      <c r="Y1189" s="15" t="s">
        <v>129</v>
      </c>
      <c r="AA1189" s="15">
        <v>-1</v>
      </c>
      <c r="AB1189" s="15" t="s">
        <v>129</v>
      </c>
      <c r="AF1189" s="15">
        <v>1399757</v>
      </c>
      <c r="AH1189" s="15">
        <v>1399757</v>
      </c>
      <c r="AI1189" s="15">
        <v>0</v>
      </c>
    </row>
    <row r="1190" spans="1:35">
      <c r="A1190" s="15" t="s">
        <v>594</v>
      </c>
      <c r="B1190" s="15">
        <v>2014</v>
      </c>
      <c r="C1190" s="15">
        <v>2014</v>
      </c>
      <c r="D1190" s="15">
        <v>2014</v>
      </c>
      <c r="E1190" s="15">
        <v>4</v>
      </c>
      <c r="F1190" s="15">
        <v>0</v>
      </c>
      <c r="G1190" s="15">
        <v>0</v>
      </c>
      <c r="H1190" s="15" t="s">
        <v>510</v>
      </c>
      <c r="I1190" s="15">
        <v>842</v>
      </c>
      <c r="J1190" s="15" t="s">
        <v>593</v>
      </c>
      <c r="K1190" s="15" t="s">
        <v>593</v>
      </c>
      <c r="L1190" s="15">
        <v>404</v>
      </c>
      <c r="M1190" s="15" t="s">
        <v>610</v>
      </c>
      <c r="N1190" s="15" t="s">
        <v>611</v>
      </c>
      <c r="O1190" s="15">
        <v>0</v>
      </c>
      <c r="P1190" s="15" t="s">
        <v>177</v>
      </c>
      <c r="Q1190" s="15" t="s">
        <v>514</v>
      </c>
      <c r="R1190" s="15" t="s">
        <v>515</v>
      </c>
      <c r="S1190" s="15" t="s">
        <v>516</v>
      </c>
      <c r="T1190" s="15">
        <v>0</v>
      </c>
      <c r="U1190" s="15" t="s">
        <v>517</v>
      </c>
      <c r="V1190" s="15">
        <v>2523</v>
      </c>
      <c r="W1190" s="15" t="s">
        <v>518</v>
      </c>
      <c r="X1190" s="15">
        <v>-1</v>
      </c>
      <c r="Y1190" s="15" t="s">
        <v>129</v>
      </c>
      <c r="AA1190" s="15">
        <v>-1</v>
      </c>
      <c r="AB1190" s="15" t="s">
        <v>129</v>
      </c>
      <c r="AF1190" s="15">
        <v>2765</v>
      </c>
      <c r="AH1190" s="15">
        <v>2765</v>
      </c>
      <c r="AI1190" s="15">
        <v>0</v>
      </c>
    </row>
    <row r="1191" spans="1:35">
      <c r="A1191" s="15" t="s">
        <v>594</v>
      </c>
      <c r="B1191" s="15">
        <v>2014</v>
      </c>
      <c r="C1191" s="15">
        <v>2014</v>
      </c>
      <c r="D1191" s="15">
        <v>2014</v>
      </c>
      <c r="E1191" s="15">
        <v>4</v>
      </c>
      <c r="F1191" s="15">
        <v>0</v>
      </c>
      <c r="G1191" s="15">
        <v>0</v>
      </c>
      <c r="H1191" s="15" t="s">
        <v>510</v>
      </c>
      <c r="I1191" s="15">
        <v>842</v>
      </c>
      <c r="J1191" s="15" t="s">
        <v>593</v>
      </c>
      <c r="K1191" s="15" t="s">
        <v>593</v>
      </c>
      <c r="L1191" s="15">
        <v>288</v>
      </c>
      <c r="M1191" s="15" t="s">
        <v>544</v>
      </c>
      <c r="N1191" s="15" t="s">
        <v>545</v>
      </c>
      <c r="O1191" s="15">
        <v>0</v>
      </c>
      <c r="P1191" s="15" t="s">
        <v>177</v>
      </c>
      <c r="Q1191" s="15" t="s">
        <v>514</v>
      </c>
      <c r="R1191" s="15" t="s">
        <v>515</v>
      </c>
      <c r="S1191" s="15" t="s">
        <v>516</v>
      </c>
      <c r="T1191" s="15">
        <v>0</v>
      </c>
      <c r="U1191" s="15" t="s">
        <v>517</v>
      </c>
      <c r="V1191" s="15">
        <v>2523</v>
      </c>
      <c r="W1191" s="15" t="s">
        <v>518</v>
      </c>
      <c r="X1191" s="15">
        <v>-1</v>
      </c>
      <c r="Y1191" s="15" t="s">
        <v>129</v>
      </c>
      <c r="AA1191" s="15">
        <v>-1</v>
      </c>
      <c r="AB1191" s="15" t="s">
        <v>129</v>
      </c>
      <c r="AF1191" s="15">
        <v>7243</v>
      </c>
      <c r="AH1191" s="15">
        <v>7243</v>
      </c>
      <c r="AI1191" s="15">
        <v>0</v>
      </c>
    </row>
    <row r="1192" spans="1:35">
      <c r="A1192" s="15" t="s">
        <v>594</v>
      </c>
      <c r="B1192" s="15">
        <v>2014</v>
      </c>
      <c r="C1192" s="15">
        <v>2014</v>
      </c>
      <c r="D1192" s="15">
        <v>2014</v>
      </c>
      <c r="E1192" s="15">
        <v>4</v>
      </c>
      <c r="F1192" s="15">
        <v>0</v>
      </c>
      <c r="G1192" s="15">
        <v>0</v>
      </c>
      <c r="H1192" s="15" t="s">
        <v>510</v>
      </c>
      <c r="I1192" s="15">
        <v>842</v>
      </c>
      <c r="J1192" s="15" t="s">
        <v>593</v>
      </c>
      <c r="K1192" s="15" t="s">
        <v>593</v>
      </c>
      <c r="L1192" s="15">
        <v>84</v>
      </c>
      <c r="M1192" s="15" t="s">
        <v>805</v>
      </c>
      <c r="N1192" s="15" t="s">
        <v>806</v>
      </c>
      <c r="O1192" s="15">
        <v>0</v>
      </c>
      <c r="P1192" s="15" t="s">
        <v>177</v>
      </c>
      <c r="Q1192" s="15" t="s">
        <v>514</v>
      </c>
      <c r="R1192" s="15" t="s">
        <v>515</v>
      </c>
      <c r="S1192" s="15" t="s">
        <v>516</v>
      </c>
      <c r="T1192" s="15">
        <v>0</v>
      </c>
      <c r="U1192" s="15" t="s">
        <v>517</v>
      </c>
      <c r="V1192" s="15">
        <v>2523</v>
      </c>
      <c r="W1192" s="15" t="s">
        <v>518</v>
      </c>
      <c r="X1192" s="15">
        <v>-1</v>
      </c>
      <c r="Y1192" s="15" t="s">
        <v>129</v>
      </c>
      <c r="AA1192" s="15">
        <v>-1</v>
      </c>
      <c r="AB1192" s="15" t="s">
        <v>129</v>
      </c>
      <c r="AF1192" s="15">
        <v>53914</v>
      </c>
      <c r="AH1192" s="15">
        <v>53914</v>
      </c>
      <c r="AI1192" s="15">
        <v>0</v>
      </c>
    </row>
    <row r="1193" spans="1:35">
      <c r="A1193" s="15" t="s">
        <v>594</v>
      </c>
      <c r="B1193" s="15">
        <v>2014</v>
      </c>
      <c r="C1193" s="15">
        <v>2014</v>
      </c>
      <c r="D1193" s="15">
        <v>2014</v>
      </c>
      <c r="E1193" s="15">
        <v>4</v>
      </c>
      <c r="F1193" s="15">
        <v>0</v>
      </c>
      <c r="G1193" s="15">
        <v>0</v>
      </c>
      <c r="H1193" s="15" t="s">
        <v>510</v>
      </c>
      <c r="I1193" s="15">
        <v>842</v>
      </c>
      <c r="J1193" s="15" t="s">
        <v>593</v>
      </c>
      <c r="K1193" s="15" t="s">
        <v>593</v>
      </c>
      <c r="L1193" s="15">
        <v>92</v>
      </c>
      <c r="M1193" s="15" t="s">
        <v>809</v>
      </c>
      <c r="N1193" s="15" t="s">
        <v>810</v>
      </c>
      <c r="O1193" s="15">
        <v>0</v>
      </c>
      <c r="P1193" s="15" t="s">
        <v>177</v>
      </c>
      <c r="Q1193" s="15" t="s">
        <v>514</v>
      </c>
      <c r="R1193" s="15" t="s">
        <v>515</v>
      </c>
      <c r="S1193" s="15" t="s">
        <v>516</v>
      </c>
      <c r="T1193" s="15">
        <v>0</v>
      </c>
      <c r="U1193" s="15" t="s">
        <v>517</v>
      </c>
      <c r="V1193" s="15">
        <v>2523</v>
      </c>
      <c r="W1193" s="15" t="s">
        <v>518</v>
      </c>
      <c r="X1193" s="15">
        <v>-1</v>
      </c>
      <c r="Y1193" s="15" t="s">
        <v>129</v>
      </c>
      <c r="AA1193" s="15">
        <v>-1</v>
      </c>
      <c r="AB1193" s="15" t="s">
        <v>129</v>
      </c>
      <c r="AF1193" s="15">
        <v>1489539</v>
      </c>
      <c r="AH1193" s="15">
        <v>1489539</v>
      </c>
      <c r="AI1193" s="15">
        <v>0</v>
      </c>
    </row>
    <row r="1194" spans="1:35">
      <c r="A1194" s="15" t="s">
        <v>594</v>
      </c>
      <c r="B1194" s="15">
        <v>2014</v>
      </c>
      <c r="C1194" s="15">
        <v>2014</v>
      </c>
      <c r="D1194" s="15">
        <v>2014</v>
      </c>
      <c r="E1194" s="15">
        <v>4</v>
      </c>
      <c r="F1194" s="15">
        <v>0</v>
      </c>
      <c r="G1194" s="15">
        <v>0</v>
      </c>
      <c r="H1194" s="15" t="s">
        <v>510</v>
      </c>
      <c r="I1194" s="15">
        <v>842</v>
      </c>
      <c r="J1194" s="15" t="s">
        <v>593</v>
      </c>
      <c r="K1194" s="15" t="s">
        <v>593</v>
      </c>
      <c r="L1194" s="15">
        <v>804</v>
      </c>
      <c r="M1194" s="15" t="s">
        <v>650</v>
      </c>
      <c r="N1194" s="15" t="s">
        <v>651</v>
      </c>
      <c r="O1194" s="15">
        <v>0</v>
      </c>
      <c r="P1194" s="15" t="s">
        <v>177</v>
      </c>
      <c r="Q1194" s="15" t="s">
        <v>514</v>
      </c>
      <c r="R1194" s="15" t="s">
        <v>515</v>
      </c>
      <c r="S1194" s="15" t="s">
        <v>516</v>
      </c>
      <c r="T1194" s="15">
        <v>0</v>
      </c>
      <c r="U1194" s="15" t="s">
        <v>517</v>
      </c>
      <c r="V1194" s="15">
        <v>2523</v>
      </c>
      <c r="W1194" s="15" t="s">
        <v>518</v>
      </c>
      <c r="X1194" s="15">
        <v>-1</v>
      </c>
      <c r="Y1194" s="15" t="s">
        <v>129</v>
      </c>
      <c r="AA1194" s="15">
        <v>-1</v>
      </c>
      <c r="AB1194" s="15" t="s">
        <v>129</v>
      </c>
      <c r="AF1194" s="15">
        <v>69871</v>
      </c>
      <c r="AH1194" s="15">
        <v>69871</v>
      </c>
      <c r="AI1194" s="15">
        <v>0</v>
      </c>
    </row>
    <row r="1195" spans="1:35">
      <c r="A1195" s="15" t="s">
        <v>594</v>
      </c>
      <c r="B1195" s="15">
        <v>2014</v>
      </c>
      <c r="C1195" s="15">
        <v>2014</v>
      </c>
      <c r="D1195" s="15">
        <v>2014</v>
      </c>
      <c r="E1195" s="15">
        <v>4</v>
      </c>
      <c r="F1195" s="15">
        <v>0</v>
      </c>
      <c r="G1195" s="15">
        <v>0</v>
      </c>
      <c r="H1195" s="15" t="s">
        <v>510</v>
      </c>
      <c r="I1195" s="15">
        <v>842</v>
      </c>
      <c r="J1195" s="15" t="s">
        <v>593</v>
      </c>
      <c r="K1195" s="15" t="s">
        <v>593</v>
      </c>
      <c r="L1195" s="15">
        <v>328</v>
      </c>
      <c r="M1195" s="15" t="s">
        <v>717</v>
      </c>
      <c r="N1195" s="15" t="s">
        <v>718</v>
      </c>
      <c r="O1195" s="15">
        <v>0</v>
      </c>
      <c r="P1195" s="15" t="s">
        <v>177</v>
      </c>
      <c r="Q1195" s="15" t="s">
        <v>514</v>
      </c>
      <c r="R1195" s="15" t="s">
        <v>515</v>
      </c>
      <c r="S1195" s="15" t="s">
        <v>516</v>
      </c>
      <c r="T1195" s="15">
        <v>0</v>
      </c>
      <c r="U1195" s="15" t="s">
        <v>517</v>
      </c>
      <c r="V1195" s="15">
        <v>2523</v>
      </c>
      <c r="W1195" s="15" t="s">
        <v>518</v>
      </c>
      <c r="X1195" s="15">
        <v>-1</v>
      </c>
      <c r="Y1195" s="15" t="s">
        <v>129</v>
      </c>
      <c r="AA1195" s="15">
        <v>-1</v>
      </c>
      <c r="AB1195" s="15" t="s">
        <v>129</v>
      </c>
      <c r="AF1195" s="15">
        <v>1783954</v>
      </c>
      <c r="AH1195" s="15">
        <v>1783954</v>
      </c>
      <c r="AI1195" s="15">
        <v>0</v>
      </c>
    </row>
    <row r="1196" spans="1:35">
      <c r="A1196" s="15" t="s">
        <v>594</v>
      </c>
      <c r="B1196" s="15">
        <v>2014</v>
      </c>
      <c r="C1196" s="15">
        <v>2014</v>
      </c>
      <c r="D1196" s="15">
        <v>2014</v>
      </c>
      <c r="E1196" s="15">
        <v>4</v>
      </c>
      <c r="F1196" s="15">
        <v>0</v>
      </c>
      <c r="G1196" s="15">
        <v>0</v>
      </c>
      <c r="H1196" s="15" t="s">
        <v>510</v>
      </c>
      <c r="I1196" s="15">
        <v>842</v>
      </c>
      <c r="J1196" s="15" t="s">
        <v>593</v>
      </c>
      <c r="K1196" s="15" t="s">
        <v>593</v>
      </c>
      <c r="L1196" s="15">
        <v>24</v>
      </c>
      <c r="M1196" s="15" t="s">
        <v>753</v>
      </c>
      <c r="N1196" s="15" t="s">
        <v>754</v>
      </c>
      <c r="O1196" s="15">
        <v>0</v>
      </c>
      <c r="P1196" s="15" t="s">
        <v>177</v>
      </c>
      <c r="Q1196" s="15" t="s">
        <v>514</v>
      </c>
      <c r="R1196" s="15" t="s">
        <v>515</v>
      </c>
      <c r="S1196" s="15" t="s">
        <v>516</v>
      </c>
      <c r="T1196" s="15">
        <v>0</v>
      </c>
      <c r="U1196" s="15" t="s">
        <v>517</v>
      </c>
      <c r="V1196" s="15">
        <v>2523</v>
      </c>
      <c r="W1196" s="15" t="s">
        <v>518</v>
      </c>
      <c r="X1196" s="15">
        <v>-1</v>
      </c>
      <c r="Y1196" s="15" t="s">
        <v>129</v>
      </c>
      <c r="AA1196" s="15">
        <v>-1</v>
      </c>
      <c r="AB1196" s="15" t="s">
        <v>129</v>
      </c>
      <c r="AF1196" s="15">
        <v>91360</v>
      </c>
      <c r="AH1196" s="15">
        <v>91360</v>
      </c>
      <c r="AI1196" s="15">
        <v>0</v>
      </c>
    </row>
    <row r="1197" spans="1:35">
      <c r="A1197" s="15" t="s">
        <v>594</v>
      </c>
      <c r="B1197" s="15">
        <v>2014</v>
      </c>
      <c r="C1197" s="15">
        <v>2014</v>
      </c>
      <c r="D1197" s="15">
        <v>2014</v>
      </c>
      <c r="E1197" s="15">
        <v>4</v>
      </c>
      <c r="F1197" s="15">
        <v>0</v>
      </c>
      <c r="G1197" s="15">
        <v>0</v>
      </c>
      <c r="H1197" s="15" t="s">
        <v>510</v>
      </c>
      <c r="I1197" s="15">
        <v>842</v>
      </c>
      <c r="J1197" s="15" t="s">
        <v>593</v>
      </c>
      <c r="K1197" s="15" t="s">
        <v>593</v>
      </c>
      <c r="L1197" s="15">
        <v>534</v>
      </c>
      <c r="M1197" s="15" t="s">
        <v>807</v>
      </c>
      <c r="N1197" s="15" t="s">
        <v>808</v>
      </c>
      <c r="O1197" s="15">
        <v>0</v>
      </c>
      <c r="P1197" s="15" t="s">
        <v>177</v>
      </c>
      <c r="Q1197" s="15" t="s">
        <v>514</v>
      </c>
      <c r="R1197" s="15" t="s">
        <v>515</v>
      </c>
      <c r="S1197" s="15" t="s">
        <v>516</v>
      </c>
      <c r="T1197" s="15">
        <v>0</v>
      </c>
      <c r="U1197" s="15" t="s">
        <v>517</v>
      </c>
      <c r="V1197" s="15">
        <v>2523</v>
      </c>
      <c r="W1197" s="15" t="s">
        <v>518</v>
      </c>
      <c r="X1197" s="15">
        <v>-1</v>
      </c>
      <c r="Y1197" s="15" t="s">
        <v>129</v>
      </c>
      <c r="AA1197" s="15">
        <v>-1</v>
      </c>
      <c r="AB1197" s="15" t="s">
        <v>129</v>
      </c>
      <c r="AF1197" s="15">
        <v>53370</v>
      </c>
      <c r="AH1197" s="15">
        <v>53370</v>
      </c>
      <c r="AI1197" s="15">
        <v>0</v>
      </c>
    </row>
    <row r="1198" spans="1:35">
      <c r="A1198" s="15" t="s">
        <v>594</v>
      </c>
      <c r="B1198" s="15">
        <v>2014</v>
      </c>
      <c r="C1198" s="15">
        <v>2014</v>
      </c>
      <c r="D1198" s="15">
        <v>2014</v>
      </c>
      <c r="E1198" s="15">
        <v>4</v>
      </c>
      <c r="F1198" s="15">
        <v>0</v>
      </c>
      <c r="G1198" s="15">
        <v>0</v>
      </c>
      <c r="H1198" s="15" t="s">
        <v>510</v>
      </c>
      <c r="I1198" s="15">
        <v>842</v>
      </c>
      <c r="J1198" s="15" t="s">
        <v>593</v>
      </c>
      <c r="K1198" s="15" t="s">
        <v>593</v>
      </c>
      <c r="L1198" s="15">
        <v>332</v>
      </c>
      <c r="M1198" s="15" t="s">
        <v>799</v>
      </c>
      <c r="N1198" s="15" t="s">
        <v>800</v>
      </c>
      <c r="O1198" s="15">
        <v>0</v>
      </c>
      <c r="P1198" s="15" t="s">
        <v>177</v>
      </c>
      <c r="Q1198" s="15" t="s">
        <v>514</v>
      </c>
      <c r="R1198" s="15" t="s">
        <v>515</v>
      </c>
      <c r="S1198" s="15" t="s">
        <v>516</v>
      </c>
      <c r="T1198" s="15">
        <v>0</v>
      </c>
      <c r="U1198" s="15" t="s">
        <v>517</v>
      </c>
      <c r="V1198" s="15">
        <v>2523</v>
      </c>
      <c r="W1198" s="15" t="s">
        <v>518</v>
      </c>
      <c r="X1198" s="15">
        <v>-1</v>
      </c>
      <c r="Y1198" s="15" t="s">
        <v>129</v>
      </c>
      <c r="AA1198" s="15">
        <v>-1</v>
      </c>
      <c r="AB1198" s="15" t="s">
        <v>129</v>
      </c>
      <c r="AF1198" s="15">
        <v>6994339</v>
      </c>
      <c r="AH1198" s="15">
        <v>6994339</v>
      </c>
      <c r="AI1198" s="15">
        <v>0</v>
      </c>
    </row>
    <row r="1199" spans="1:35">
      <c r="A1199" s="15" t="s">
        <v>594</v>
      </c>
      <c r="B1199" s="15">
        <v>2014</v>
      </c>
      <c r="C1199" s="15">
        <v>2014</v>
      </c>
      <c r="D1199" s="15">
        <v>2014</v>
      </c>
      <c r="E1199" s="15">
        <v>4</v>
      </c>
      <c r="F1199" s="15">
        <v>0</v>
      </c>
      <c r="G1199" s="15">
        <v>0</v>
      </c>
      <c r="H1199" s="15" t="s">
        <v>510</v>
      </c>
      <c r="I1199" s="15">
        <v>842</v>
      </c>
      <c r="J1199" s="15" t="s">
        <v>593</v>
      </c>
      <c r="K1199" s="15" t="s">
        <v>593</v>
      </c>
      <c r="L1199" s="15">
        <v>740</v>
      </c>
      <c r="M1199" s="15" t="s">
        <v>709</v>
      </c>
      <c r="N1199" s="15" t="s">
        <v>710</v>
      </c>
      <c r="O1199" s="15">
        <v>0</v>
      </c>
      <c r="P1199" s="15" t="s">
        <v>177</v>
      </c>
      <c r="Q1199" s="15" t="s">
        <v>514</v>
      </c>
      <c r="R1199" s="15" t="s">
        <v>515</v>
      </c>
      <c r="S1199" s="15" t="s">
        <v>516</v>
      </c>
      <c r="T1199" s="15">
        <v>0</v>
      </c>
      <c r="U1199" s="15" t="s">
        <v>517</v>
      </c>
      <c r="V1199" s="15">
        <v>2523</v>
      </c>
      <c r="W1199" s="15" t="s">
        <v>518</v>
      </c>
      <c r="X1199" s="15">
        <v>-1</v>
      </c>
      <c r="Y1199" s="15" t="s">
        <v>129</v>
      </c>
      <c r="AA1199" s="15">
        <v>-1</v>
      </c>
      <c r="AB1199" s="15" t="s">
        <v>129</v>
      </c>
      <c r="AF1199" s="15">
        <v>34362</v>
      </c>
      <c r="AH1199" s="15">
        <v>34362</v>
      </c>
      <c r="AI1199" s="15">
        <v>0</v>
      </c>
    </row>
    <row r="1200" spans="1:35">
      <c r="A1200" s="15" t="s">
        <v>594</v>
      </c>
      <c r="B1200" s="15">
        <v>2014</v>
      </c>
      <c r="C1200" s="15">
        <v>2014</v>
      </c>
      <c r="D1200" s="15">
        <v>2014</v>
      </c>
      <c r="E1200" s="15">
        <v>4</v>
      </c>
      <c r="F1200" s="15">
        <v>0</v>
      </c>
      <c r="G1200" s="15">
        <v>0</v>
      </c>
      <c r="H1200" s="15" t="s">
        <v>510</v>
      </c>
      <c r="I1200" s="15">
        <v>842</v>
      </c>
      <c r="J1200" s="15" t="s">
        <v>593</v>
      </c>
      <c r="K1200" s="15" t="s">
        <v>593</v>
      </c>
      <c r="L1200" s="15">
        <v>531</v>
      </c>
      <c r="M1200" s="15" t="s">
        <v>624</v>
      </c>
      <c r="N1200" s="15" t="s">
        <v>625</v>
      </c>
      <c r="O1200" s="15">
        <v>0</v>
      </c>
      <c r="P1200" s="15" t="s">
        <v>177</v>
      </c>
      <c r="Q1200" s="15" t="s">
        <v>514</v>
      </c>
      <c r="R1200" s="15" t="s">
        <v>515</v>
      </c>
      <c r="S1200" s="15" t="s">
        <v>516</v>
      </c>
      <c r="T1200" s="15">
        <v>0</v>
      </c>
      <c r="U1200" s="15" t="s">
        <v>517</v>
      </c>
      <c r="V1200" s="15">
        <v>2523</v>
      </c>
      <c r="W1200" s="15" t="s">
        <v>518</v>
      </c>
      <c r="X1200" s="15">
        <v>-1</v>
      </c>
      <c r="Y1200" s="15" t="s">
        <v>129</v>
      </c>
      <c r="AA1200" s="15">
        <v>-1</v>
      </c>
      <c r="AB1200" s="15" t="s">
        <v>129</v>
      </c>
      <c r="AF1200" s="15">
        <v>944970</v>
      </c>
      <c r="AH1200" s="15">
        <v>944970</v>
      </c>
      <c r="AI1200" s="15">
        <v>0</v>
      </c>
    </row>
    <row r="1201" spans="1:35">
      <c r="A1201" s="15" t="s">
        <v>594</v>
      </c>
      <c r="B1201" s="15">
        <v>2014</v>
      </c>
      <c r="C1201" s="15">
        <v>2014</v>
      </c>
      <c r="D1201" s="15">
        <v>2014</v>
      </c>
      <c r="E1201" s="15">
        <v>4</v>
      </c>
      <c r="F1201" s="15">
        <v>0</v>
      </c>
      <c r="G1201" s="15">
        <v>0</v>
      </c>
      <c r="H1201" s="15" t="s">
        <v>510</v>
      </c>
      <c r="I1201" s="15">
        <v>842</v>
      </c>
      <c r="J1201" s="15" t="s">
        <v>593</v>
      </c>
      <c r="K1201" s="15" t="s">
        <v>593</v>
      </c>
      <c r="L1201" s="15">
        <v>533</v>
      </c>
      <c r="M1201" s="15" t="s">
        <v>793</v>
      </c>
      <c r="N1201" s="15" t="s">
        <v>794</v>
      </c>
      <c r="O1201" s="15">
        <v>0</v>
      </c>
      <c r="P1201" s="15" t="s">
        <v>177</v>
      </c>
      <c r="Q1201" s="15" t="s">
        <v>514</v>
      </c>
      <c r="R1201" s="15" t="s">
        <v>515</v>
      </c>
      <c r="S1201" s="15" t="s">
        <v>516</v>
      </c>
      <c r="T1201" s="15">
        <v>0</v>
      </c>
      <c r="U1201" s="15" t="s">
        <v>517</v>
      </c>
      <c r="V1201" s="15">
        <v>2523</v>
      </c>
      <c r="W1201" s="15" t="s">
        <v>518</v>
      </c>
      <c r="X1201" s="15">
        <v>-1</v>
      </c>
      <c r="Y1201" s="15" t="s">
        <v>129</v>
      </c>
      <c r="AA1201" s="15">
        <v>-1</v>
      </c>
      <c r="AB1201" s="15" t="s">
        <v>129</v>
      </c>
      <c r="AF1201" s="15">
        <v>534586</v>
      </c>
      <c r="AH1201" s="15">
        <v>534586</v>
      </c>
      <c r="AI1201" s="15">
        <v>0</v>
      </c>
    </row>
    <row r="1202" spans="1:35">
      <c r="A1202" s="15" t="s">
        <v>594</v>
      </c>
      <c r="B1202" s="15">
        <v>2014</v>
      </c>
      <c r="C1202" s="15">
        <v>2014</v>
      </c>
      <c r="D1202" s="15">
        <v>2014</v>
      </c>
      <c r="E1202" s="15">
        <v>4</v>
      </c>
      <c r="F1202" s="15">
        <v>0</v>
      </c>
      <c r="G1202" s="15">
        <v>0</v>
      </c>
      <c r="H1202" s="15" t="s">
        <v>510</v>
      </c>
      <c r="I1202" s="15">
        <v>842</v>
      </c>
      <c r="J1202" s="15" t="s">
        <v>593</v>
      </c>
      <c r="K1202" s="15" t="s">
        <v>593</v>
      </c>
      <c r="L1202" s="15">
        <v>60</v>
      </c>
      <c r="M1202" s="15" t="s">
        <v>797</v>
      </c>
      <c r="N1202" s="15" t="s">
        <v>798</v>
      </c>
      <c r="O1202" s="15">
        <v>0</v>
      </c>
      <c r="P1202" s="15" t="s">
        <v>177</v>
      </c>
      <c r="Q1202" s="15" t="s">
        <v>514</v>
      </c>
      <c r="R1202" s="15" t="s">
        <v>515</v>
      </c>
      <c r="S1202" s="15" t="s">
        <v>516</v>
      </c>
      <c r="T1202" s="15">
        <v>0</v>
      </c>
      <c r="U1202" s="15" t="s">
        <v>517</v>
      </c>
      <c r="V1202" s="15">
        <v>2523</v>
      </c>
      <c r="W1202" s="15" t="s">
        <v>518</v>
      </c>
      <c r="X1202" s="15">
        <v>-1</v>
      </c>
      <c r="Y1202" s="15" t="s">
        <v>129</v>
      </c>
      <c r="AA1202" s="15">
        <v>-1</v>
      </c>
      <c r="AB1202" s="15" t="s">
        <v>129</v>
      </c>
      <c r="AF1202" s="15">
        <v>29689</v>
      </c>
      <c r="AH1202" s="15">
        <v>29689</v>
      </c>
      <c r="AI1202" s="15">
        <v>0</v>
      </c>
    </row>
    <row r="1203" spans="1:35">
      <c r="A1203" s="15" t="s">
        <v>594</v>
      </c>
      <c r="B1203" s="15">
        <v>2014</v>
      </c>
      <c r="C1203" s="15">
        <v>2014</v>
      </c>
      <c r="D1203" s="15">
        <v>2014</v>
      </c>
      <c r="E1203" s="15">
        <v>4</v>
      </c>
      <c r="F1203" s="15">
        <v>0</v>
      </c>
      <c r="G1203" s="15">
        <v>0</v>
      </c>
      <c r="H1203" s="15" t="s">
        <v>510</v>
      </c>
      <c r="I1203" s="15">
        <v>842</v>
      </c>
      <c r="J1203" s="15" t="s">
        <v>593</v>
      </c>
      <c r="K1203" s="15" t="s">
        <v>593</v>
      </c>
      <c r="L1203" s="15">
        <v>818</v>
      </c>
      <c r="M1203" s="15" t="s">
        <v>532</v>
      </c>
      <c r="N1203" s="15" t="s">
        <v>533</v>
      </c>
      <c r="O1203" s="15">
        <v>0</v>
      </c>
      <c r="P1203" s="15" t="s">
        <v>177</v>
      </c>
      <c r="Q1203" s="15" t="s">
        <v>514</v>
      </c>
      <c r="R1203" s="15" t="s">
        <v>515</v>
      </c>
      <c r="S1203" s="15" t="s">
        <v>516</v>
      </c>
      <c r="T1203" s="15">
        <v>0</v>
      </c>
      <c r="U1203" s="15" t="s">
        <v>517</v>
      </c>
      <c r="V1203" s="15">
        <v>2523</v>
      </c>
      <c r="W1203" s="15" t="s">
        <v>518</v>
      </c>
      <c r="X1203" s="15">
        <v>-1</v>
      </c>
      <c r="Y1203" s="15" t="s">
        <v>129</v>
      </c>
      <c r="AA1203" s="15">
        <v>-1</v>
      </c>
      <c r="AB1203" s="15" t="s">
        <v>129</v>
      </c>
      <c r="AF1203" s="15">
        <v>39895</v>
      </c>
      <c r="AH1203" s="15">
        <v>39895</v>
      </c>
      <c r="AI1203" s="15">
        <v>0</v>
      </c>
    </row>
    <row r="1204" spans="1:35">
      <c r="A1204" s="15" t="s">
        <v>594</v>
      </c>
      <c r="B1204" s="15">
        <v>2014</v>
      </c>
      <c r="C1204" s="15">
        <v>2014</v>
      </c>
      <c r="D1204" s="15">
        <v>2014</v>
      </c>
      <c r="E1204" s="15">
        <v>4</v>
      </c>
      <c r="F1204" s="15">
        <v>0</v>
      </c>
      <c r="G1204" s="15">
        <v>0</v>
      </c>
      <c r="H1204" s="15" t="s">
        <v>510</v>
      </c>
      <c r="I1204" s="15">
        <v>842</v>
      </c>
      <c r="J1204" s="15" t="s">
        <v>593</v>
      </c>
      <c r="K1204" s="15" t="s">
        <v>593</v>
      </c>
      <c r="L1204" s="15">
        <v>52</v>
      </c>
      <c r="M1204" s="15" t="s">
        <v>715</v>
      </c>
      <c r="N1204" s="15" t="s">
        <v>716</v>
      </c>
      <c r="O1204" s="15">
        <v>0</v>
      </c>
      <c r="P1204" s="15" t="s">
        <v>177</v>
      </c>
      <c r="Q1204" s="15" t="s">
        <v>514</v>
      </c>
      <c r="R1204" s="15" t="s">
        <v>515</v>
      </c>
      <c r="S1204" s="15" t="s">
        <v>516</v>
      </c>
      <c r="T1204" s="15">
        <v>0</v>
      </c>
      <c r="U1204" s="15" t="s">
        <v>517</v>
      </c>
      <c r="V1204" s="15">
        <v>2523</v>
      </c>
      <c r="W1204" s="15" t="s">
        <v>518</v>
      </c>
      <c r="X1204" s="15">
        <v>-1</v>
      </c>
      <c r="Y1204" s="15" t="s">
        <v>129</v>
      </c>
      <c r="AA1204" s="15">
        <v>-1</v>
      </c>
      <c r="AB1204" s="15" t="s">
        <v>129</v>
      </c>
      <c r="AF1204" s="15">
        <v>138022</v>
      </c>
      <c r="AH1204" s="15">
        <v>138022</v>
      </c>
      <c r="AI1204" s="15">
        <v>0</v>
      </c>
    </row>
    <row r="1205" spans="1:35">
      <c r="A1205" s="15" t="s">
        <v>594</v>
      </c>
      <c r="B1205" s="15">
        <v>2014</v>
      </c>
      <c r="C1205" s="15">
        <v>2014</v>
      </c>
      <c r="D1205" s="15">
        <v>2014</v>
      </c>
      <c r="E1205" s="15">
        <v>4</v>
      </c>
      <c r="F1205" s="15">
        <v>0</v>
      </c>
      <c r="G1205" s="15">
        <v>0</v>
      </c>
      <c r="H1205" s="15" t="s">
        <v>510</v>
      </c>
      <c r="I1205" s="15">
        <v>842</v>
      </c>
      <c r="J1205" s="15" t="s">
        <v>593</v>
      </c>
      <c r="K1205" s="15" t="s">
        <v>593</v>
      </c>
      <c r="L1205" s="15">
        <v>566</v>
      </c>
      <c r="M1205" s="15" t="s">
        <v>638</v>
      </c>
      <c r="N1205" s="15" t="s">
        <v>639</v>
      </c>
      <c r="O1205" s="15">
        <v>0</v>
      </c>
      <c r="P1205" s="15" t="s">
        <v>177</v>
      </c>
      <c r="Q1205" s="15" t="s">
        <v>514</v>
      </c>
      <c r="R1205" s="15" t="s">
        <v>515</v>
      </c>
      <c r="S1205" s="15" t="s">
        <v>516</v>
      </c>
      <c r="T1205" s="15">
        <v>0</v>
      </c>
      <c r="U1205" s="15" t="s">
        <v>517</v>
      </c>
      <c r="V1205" s="15">
        <v>2523</v>
      </c>
      <c r="W1205" s="15" t="s">
        <v>518</v>
      </c>
      <c r="X1205" s="15">
        <v>-1</v>
      </c>
      <c r="Y1205" s="15" t="s">
        <v>129</v>
      </c>
      <c r="AA1205" s="15">
        <v>-1</v>
      </c>
      <c r="AB1205" s="15" t="s">
        <v>129</v>
      </c>
      <c r="AF1205" s="15">
        <v>431838</v>
      </c>
      <c r="AH1205" s="15">
        <v>431838</v>
      </c>
      <c r="AI1205" s="15">
        <v>0</v>
      </c>
    </row>
    <row r="1206" spans="1:35">
      <c r="A1206" s="15" t="s">
        <v>594</v>
      </c>
      <c r="B1206" s="15">
        <v>2014</v>
      </c>
      <c r="C1206" s="15">
        <v>2014</v>
      </c>
      <c r="D1206" s="15">
        <v>2014</v>
      </c>
      <c r="E1206" s="15">
        <v>4</v>
      </c>
      <c r="F1206" s="15">
        <v>0</v>
      </c>
      <c r="G1206" s="15">
        <v>0</v>
      </c>
      <c r="H1206" s="15" t="s">
        <v>510</v>
      </c>
      <c r="I1206" s="15">
        <v>842</v>
      </c>
      <c r="J1206" s="15" t="s">
        <v>593</v>
      </c>
      <c r="K1206" s="15" t="s">
        <v>593</v>
      </c>
      <c r="L1206" s="15">
        <v>634</v>
      </c>
      <c r="M1206" s="15" t="s">
        <v>662</v>
      </c>
      <c r="N1206" s="15" t="s">
        <v>663</v>
      </c>
      <c r="O1206" s="15">
        <v>0</v>
      </c>
      <c r="P1206" s="15" t="s">
        <v>177</v>
      </c>
      <c r="Q1206" s="15" t="s">
        <v>514</v>
      </c>
      <c r="R1206" s="15" t="s">
        <v>515</v>
      </c>
      <c r="S1206" s="15" t="s">
        <v>516</v>
      </c>
      <c r="T1206" s="15">
        <v>0</v>
      </c>
      <c r="U1206" s="15" t="s">
        <v>517</v>
      </c>
      <c r="V1206" s="15">
        <v>2523</v>
      </c>
      <c r="W1206" s="15" t="s">
        <v>518</v>
      </c>
      <c r="X1206" s="15">
        <v>-1</v>
      </c>
      <c r="Y1206" s="15" t="s">
        <v>129</v>
      </c>
      <c r="AA1206" s="15">
        <v>-1</v>
      </c>
      <c r="AB1206" s="15" t="s">
        <v>129</v>
      </c>
      <c r="AF1206" s="15">
        <v>7176</v>
      </c>
      <c r="AH1206" s="15">
        <v>7176</v>
      </c>
      <c r="AI1206" s="15">
        <v>0</v>
      </c>
    </row>
    <row r="1207" spans="1:35">
      <c r="A1207" s="15" t="s">
        <v>594</v>
      </c>
      <c r="B1207" s="15">
        <v>2014</v>
      </c>
      <c r="C1207" s="15">
        <v>2014</v>
      </c>
      <c r="D1207" s="15">
        <v>2014</v>
      </c>
      <c r="E1207" s="15">
        <v>4</v>
      </c>
      <c r="F1207" s="15">
        <v>0</v>
      </c>
      <c r="G1207" s="15">
        <v>0</v>
      </c>
      <c r="H1207" s="15" t="s">
        <v>510</v>
      </c>
      <c r="I1207" s="15">
        <v>842</v>
      </c>
      <c r="J1207" s="15" t="s">
        <v>593</v>
      </c>
      <c r="K1207" s="15" t="s">
        <v>593</v>
      </c>
      <c r="L1207" s="15">
        <v>558</v>
      </c>
      <c r="M1207" s="15" t="s">
        <v>831</v>
      </c>
      <c r="N1207" s="15" t="s">
        <v>832</v>
      </c>
      <c r="O1207" s="15">
        <v>0</v>
      </c>
      <c r="P1207" s="15" t="s">
        <v>177</v>
      </c>
      <c r="Q1207" s="15" t="s">
        <v>514</v>
      </c>
      <c r="R1207" s="15" t="s">
        <v>515</v>
      </c>
      <c r="S1207" s="15" t="s">
        <v>516</v>
      </c>
      <c r="T1207" s="15">
        <v>0</v>
      </c>
      <c r="U1207" s="15" t="s">
        <v>517</v>
      </c>
      <c r="V1207" s="15">
        <v>2523</v>
      </c>
      <c r="W1207" s="15" t="s">
        <v>518</v>
      </c>
      <c r="X1207" s="15">
        <v>-1</v>
      </c>
      <c r="Y1207" s="15" t="s">
        <v>129</v>
      </c>
      <c r="AA1207" s="15">
        <v>-1</v>
      </c>
      <c r="AB1207" s="15" t="s">
        <v>129</v>
      </c>
      <c r="AF1207" s="15">
        <v>31221</v>
      </c>
      <c r="AH1207" s="15">
        <v>31221</v>
      </c>
      <c r="AI1207" s="15">
        <v>0</v>
      </c>
    </row>
    <row r="1208" spans="1:35">
      <c r="A1208" s="15" t="s">
        <v>594</v>
      </c>
      <c r="B1208" s="15">
        <v>2014</v>
      </c>
      <c r="C1208" s="15">
        <v>2014</v>
      </c>
      <c r="D1208" s="15">
        <v>2014</v>
      </c>
      <c r="E1208" s="15">
        <v>4</v>
      </c>
      <c r="F1208" s="15">
        <v>0</v>
      </c>
      <c r="G1208" s="15">
        <v>0</v>
      </c>
      <c r="H1208" s="15" t="s">
        <v>510</v>
      </c>
      <c r="I1208" s="15">
        <v>842</v>
      </c>
      <c r="J1208" s="15" t="s">
        <v>593</v>
      </c>
      <c r="K1208" s="15" t="s">
        <v>593</v>
      </c>
      <c r="L1208" s="15">
        <v>414</v>
      </c>
      <c r="M1208" s="15" t="s">
        <v>775</v>
      </c>
      <c r="N1208" s="15" t="s">
        <v>776</v>
      </c>
      <c r="O1208" s="15">
        <v>0</v>
      </c>
      <c r="P1208" s="15" t="s">
        <v>177</v>
      </c>
      <c r="Q1208" s="15" t="s">
        <v>514</v>
      </c>
      <c r="R1208" s="15" t="s">
        <v>515</v>
      </c>
      <c r="S1208" s="15" t="s">
        <v>516</v>
      </c>
      <c r="T1208" s="15">
        <v>0</v>
      </c>
      <c r="U1208" s="15" t="s">
        <v>517</v>
      </c>
      <c r="V1208" s="15">
        <v>2523</v>
      </c>
      <c r="W1208" s="15" t="s">
        <v>518</v>
      </c>
      <c r="X1208" s="15">
        <v>-1</v>
      </c>
      <c r="Y1208" s="15" t="s">
        <v>129</v>
      </c>
      <c r="AA1208" s="15">
        <v>-1</v>
      </c>
      <c r="AB1208" s="15" t="s">
        <v>129</v>
      </c>
      <c r="AF1208" s="15">
        <v>38610</v>
      </c>
      <c r="AH1208" s="15">
        <v>38610</v>
      </c>
      <c r="AI1208" s="15">
        <v>0</v>
      </c>
    </row>
    <row r="1209" spans="1:35">
      <c r="A1209" s="15" t="s">
        <v>594</v>
      </c>
      <c r="B1209" s="15">
        <v>2014</v>
      </c>
      <c r="C1209" s="15">
        <v>2014</v>
      </c>
      <c r="D1209" s="15">
        <v>2014</v>
      </c>
      <c r="E1209" s="15">
        <v>4</v>
      </c>
      <c r="F1209" s="15">
        <v>0</v>
      </c>
      <c r="G1209" s="15">
        <v>0</v>
      </c>
      <c r="H1209" s="15" t="s">
        <v>510</v>
      </c>
      <c r="I1209" s="15">
        <v>842</v>
      </c>
      <c r="J1209" s="15" t="s">
        <v>593</v>
      </c>
      <c r="K1209" s="15" t="s">
        <v>593</v>
      </c>
      <c r="L1209" s="15">
        <v>360</v>
      </c>
      <c r="M1209" s="15" t="s">
        <v>578</v>
      </c>
      <c r="N1209" s="15" t="s">
        <v>579</v>
      </c>
      <c r="O1209" s="15">
        <v>0</v>
      </c>
      <c r="P1209" s="15" t="s">
        <v>177</v>
      </c>
      <c r="Q1209" s="15" t="s">
        <v>514</v>
      </c>
      <c r="R1209" s="15" t="s">
        <v>515</v>
      </c>
      <c r="S1209" s="15" t="s">
        <v>516</v>
      </c>
      <c r="T1209" s="15">
        <v>0</v>
      </c>
      <c r="U1209" s="15" t="s">
        <v>517</v>
      </c>
      <c r="V1209" s="15">
        <v>2523</v>
      </c>
      <c r="W1209" s="15" t="s">
        <v>518</v>
      </c>
      <c r="X1209" s="15">
        <v>-1</v>
      </c>
      <c r="Y1209" s="15" t="s">
        <v>129</v>
      </c>
      <c r="AA1209" s="15">
        <v>-1</v>
      </c>
      <c r="AB1209" s="15" t="s">
        <v>129</v>
      </c>
      <c r="AF1209" s="15">
        <v>9850</v>
      </c>
      <c r="AH1209" s="15">
        <v>9850</v>
      </c>
      <c r="AI1209" s="15">
        <v>0</v>
      </c>
    </row>
    <row r="1210" spans="1:35">
      <c r="A1210" s="15" t="s">
        <v>594</v>
      </c>
      <c r="B1210" s="15">
        <v>2014</v>
      </c>
      <c r="C1210" s="15">
        <v>2014</v>
      </c>
      <c r="D1210" s="15">
        <v>2014</v>
      </c>
      <c r="E1210" s="15">
        <v>4</v>
      </c>
      <c r="F1210" s="15">
        <v>0</v>
      </c>
      <c r="G1210" s="15">
        <v>0</v>
      </c>
      <c r="H1210" s="15" t="s">
        <v>510</v>
      </c>
      <c r="I1210" s="15">
        <v>842</v>
      </c>
      <c r="J1210" s="15" t="s">
        <v>593</v>
      </c>
      <c r="K1210" s="15" t="s">
        <v>593</v>
      </c>
      <c r="L1210" s="15">
        <v>222</v>
      </c>
      <c r="M1210" s="15" t="s">
        <v>833</v>
      </c>
      <c r="N1210" s="15" t="s">
        <v>834</v>
      </c>
      <c r="O1210" s="15">
        <v>0</v>
      </c>
      <c r="P1210" s="15" t="s">
        <v>177</v>
      </c>
      <c r="Q1210" s="15" t="s">
        <v>514</v>
      </c>
      <c r="R1210" s="15" t="s">
        <v>515</v>
      </c>
      <c r="S1210" s="15" t="s">
        <v>516</v>
      </c>
      <c r="T1210" s="15">
        <v>0</v>
      </c>
      <c r="U1210" s="15" t="s">
        <v>517</v>
      </c>
      <c r="V1210" s="15">
        <v>2523</v>
      </c>
      <c r="W1210" s="15" t="s">
        <v>518</v>
      </c>
      <c r="X1210" s="15">
        <v>-1</v>
      </c>
      <c r="Y1210" s="15" t="s">
        <v>129</v>
      </c>
      <c r="AA1210" s="15">
        <v>-1</v>
      </c>
      <c r="AB1210" s="15" t="s">
        <v>129</v>
      </c>
      <c r="AF1210" s="15">
        <v>67690</v>
      </c>
      <c r="AH1210" s="15">
        <v>67690</v>
      </c>
      <c r="AI1210" s="15">
        <v>0</v>
      </c>
    </row>
    <row r="1211" spans="1:35">
      <c r="A1211" s="15" t="s">
        <v>594</v>
      </c>
      <c r="B1211" s="15">
        <v>2014</v>
      </c>
      <c r="C1211" s="15">
        <v>2014</v>
      </c>
      <c r="D1211" s="15">
        <v>2014</v>
      </c>
      <c r="E1211" s="15">
        <v>4</v>
      </c>
      <c r="F1211" s="15">
        <v>0</v>
      </c>
      <c r="G1211" s="15">
        <v>0</v>
      </c>
      <c r="H1211" s="15" t="s">
        <v>510</v>
      </c>
      <c r="I1211" s="15">
        <v>842</v>
      </c>
      <c r="J1211" s="15" t="s">
        <v>593</v>
      </c>
      <c r="K1211" s="15" t="s">
        <v>593</v>
      </c>
      <c r="L1211" s="15">
        <v>340</v>
      </c>
      <c r="M1211" s="15" t="s">
        <v>757</v>
      </c>
      <c r="N1211" s="15" t="s">
        <v>758</v>
      </c>
      <c r="O1211" s="15">
        <v>0</v>
      </c>
      <c r="P1211" s="15" t="s">
        <v>177</v>
      </c>
      <c r="Q1211" s="15" t="s">
        <v>514</v>
      </c>
      <c r="R1211" s="15" t="s">
        <v>515</v>
      </c>
      <c r="S1211" s="15" t="s">
        <v>516</v>
      </c>
      <c r="T1211" s="15">
        <v>0</v>
      </c>
      <c r="U1211" s="15" t="s">
        <v>517</v>
      </c>
      <c r="V1211" s="15">
        <v>2523</v>
      </c>
      <c r="W1211" s="15" t="s">
        <v>518</v>
      </c>
      <c r="X1211" s="15">
        <v>-1</v>
      </c>
      <c r="Y1211" s="15" t="s">
        <v>129</v>
      </c>
      <c r="AA1211" s="15">
        <v>-1</v>
      </c>
      <c r="AB1211" s="15" t="s">
        <v>129</v>
      </c>
      <c r="AF1211" s="15">
        <v>147872</v>
      </c>
      <c r="AH1211" s="15">
        <v>147872</v>
      </c>
      <c r="AI1211" s="15">
        <v>0</v>
      </c>
    </row>
    <row r="1212" spans="1:35">
      <c r="A1212" s="15" t="s">
        <v>594</v>
      </c>
      <c r="B1212" s="15">
        <v>2014</v>
      </c>
      <c r="C1212" s="15">
        <v>2014</v>
      </c>
      <c r="D1212" s="15">
        <v>2014</v>
      </c>
      <c r="E1212" s="15">
        <v>4</v>
      </c>
      <c r="F1212" s="15">
        <v>0</v>
      </c>
      <c r="G1212" s="15">
        <v>0</v>
      </c>
      <c r="H1212" s="15" t="s">
        <v>510</v>
      </c>
      <c r="I1212" s="15">
        <v>842</v>
      </c>
      <c r="J1212" s="15" t="s">
        <v>593</v>
      </c>
      <c r="K1212" s="15" t="s">
        <v>593</v>
      </c>
      <c r="L1212" s="15">
        <v>388</v>
      </c>
      <c r="M1212" s="15" t="s">
        <v>737</v>
      </c>
      <c r="N1212" s="15" t="s">
        <v>738</v>
      </c>
      <c r="O1212" s="15">
        <v>0</v>
      </c>
      <c r="P1212" s="15" t="s">
        <v>177</v>
      </c>
      <c r="Q1212" s="15" t="s">
        <v>514</v>
      </c>
      <c r="R1212" s="15" t="s">
        <v>515</v>
      </c>
      <c r="S1212" s="15" t="s">
        <v>516</v>
      </c>
      <c r="T1212" s="15">
        <v>0</v>
      </c>
      <c r="U1212" s="15" t="s">
        <v>517</v>
      </c>
      <c r="V1212" s="15">
        <v>2523</v>
      </c>
      <c r="W1212" s="15" t="s">
        <v>518</v>
      </c>
      <c r="X1212" s="15">
        <v>-1</v>
      </c>
      <c r="Y1212" s="15" t="s">
        <v>129</v>
      </c>
      <c r="AA1212" s="15">
        <v>-1</v>
      </c>
      <c r="AB1212" s="15" t="s">
        <v>129</v>
      </c>
      <c r="AF1212" s="15">
        <v>8576613</v>
      </c>
      <c r="AH1212" s="15">
        <v>8576613</v>
      </c>
      <c r="AI1212" s="15">
        <v>0</v>
      </c>
    </row>
    <row r="1213" spans="1:35">
      <c r="A1213" s="15" t="s">
        <v>594</v>
      </c>
      <c r="B1213" s="15">
        <v>2014</v>
      </c>
      <c r="C1213" s="15">
        <v>2014</v>
      </c>
      <c r="D1213" s="15">
        <v>2014</v>
      </c>
      <c r="E1213" s="15">
        <v>4</v>
      </c>
      <c r="F1213" s="15">
        <v>0</v>
      </c>
      <c r="G1213" s="15">
        <v>0</v>
      </c>
      <c r="H1213" s="15" t="s">
        <v>510</v>
      </c>
      <c r="I1213" s="15">
        <v>842</v>
      </c>
      <c r="J1213" s="15" t="s">
        <v>593</v>
      </c>
      <c r="K1213" s="15" t="s">
        <v>593</v>
      </c>
      <c r="L1213" s="15">
        <v>616</v>
      </c>
      <c r="M1213" s="15" t="s">
        <v>692</v>
      </c>
      <c r="N1213" s="15" t="s">
        <v>693</v>
      </c>
      <c r="O1213" s="15">
        <v>0</v>
      </c>
      <c r="P1213" s="15" t="s">
        <v>177</v>
      </c>
      <c r="Q1213" s="15" t="s">
        <v>514</v>
      </c>
      <c r="R1213" s="15" t="s">
        <v>515</v>
      </c>
      <c r="S1213" s="15" t="s">
        <v>516</v>
      </c>
      <c r="T1213" s="15">
        <v>0</v>
      </c>
      <c r="U1213" s="15" t="s">
        <v>517</v>
      </c>
      <c r="V1213" s="15">
        <v>2523</v>
      </c>
      <c r="W1213" s="15" t="s">
        <v>518</v>
      </c>
      <c r="X1213" s="15">
        <v>-1</v>
      </c>
      <c r="Y1213" s="15" t="s">
        <v>129</v>
      </c>
      <c r="AA1213" s="15">
        <v>-1</v>
      </c>
      <c r="AB1213" s="15" t="s">
        <v>129</v>
      </c>
      <c r="AF1213" s="15">
        <v>763630</v>
      </c>
      <c r="AH1213" s="15">
        <v>763630</v>
      </c>
      <c r="AI1213" s="15">
        <v>0</v>
      </c>
    </row>
    <row r="1214" spans="1:35">
      <c r="A1214" s="15" t="s">
        <v>594</v>
      </c>
      <c r="B1214" s="15">
        <v>2014</v>
      </c>
      <c r="C1214" s="15">
        <v>2014</v>
      </c>
      <c r="D1214" s="15">
        <v>2014</v>
      </c>
      <c r="E1214" s="15">
        <v>4</v>
      </c>
      <c r="F1214" s="15">
        <v>0</v>
      </c>
      <c r="G1214" s="15">
        <v>0</v>
      </c>
      <c r="H1214" s="15" t="s">
        <v>510</v>
      </c>
      <c r="I1214" s="15">
        <v>842</v>
      </c>
      <c r="J1214" s="15" t="s">
        <v>593</v>
      </c>
      <c r="K1214" s="15" t="s">
        <v>593</v>
      </c>
      <c r="L1214" s="15">
        <v>608</v>
      </c>
      <c r="M1214" s="15" t="s">
        <v>548</v>
      </c>
      <c r="N1214" s="15" t="s">
        <v>549</v>
      </c>
      <c r="O1214" s="15">
        <v>0</v>
      </c>
      <c r="P1214" s="15" t="s">
        <v>177</v>
      </c>
      <c r="Q1214" s="15" t="s">
        <v>514</v>
      </c>
      <c r="R1214" s="15" t="s">
        <v>515</v>
      </c>
      <c r="S1214" s="15" t="s">
        <v>516</v>
      </c>
      <c r="T1214" s="15">
        <v>0</v>
      </c>
      <c r="U1214" s="15" t="s">
        <v>517</v>
      </c>
      <c r="V1214" s="15">
        <v>2523</v>
      </c>
      <c r="W1214" s="15" t="s">
        <v>518</v>
      </c>
      <c r="X1214" s="15">
        <v>-1</v>
      </c>
      <c r="Y1214" s="15" t="s">
        <v>129</v>
      </c>
      <c r="AA1214" s="15">
        <v>-1</v>
      </c>
      <c r="AB1214" s="15" t="s">
        <v>129</v>
      </c>
      <c r="AF1214" s="15">
        <v>145016</v>
      </c>
      <c r="AH1214" s="15">
        <v>145016</v>
      </c>
      <c r="AI1214" s="15">
        <v>0</v>
      </c>
    </row>
    <row r="1215" spans="1:35">
      <c r="A1215" s="15" t="s">
        <v>594</v>
      </c>
      <c r="B1215" s="15">
        <v>2014</v>
      </c>
      <c r="C1215" s="15">
        <v>2014</v>
      </c>
      <c r="D1215" s="15">
        <v>2014</v>
      </c>
      <c r="E1215" s="15">
        <v>4</v>
      </c>
      <c r="F1215" s="15">
        <v>0</v>
      </c>
      <c r="G1215" s="15">
        <v>0</v>
      </c>
      <c r="H1215" s="15" t="s">
        <v>510</v>
      </c>
      <c r="I1215" s="15">
        <v>842</v>
      </c>
      <c r="J1215" s="15" t="s">
        <v>593</v>
      </c>
      <c r="K1215" s="15" t="s">
        <v>593</v>
      </c>
      <c r="L1215" s="15">
        <v>218</v>
      </c>
      <c r="M1215" s="15" t="s">
        <v>767</v>
      </c>
      <c r="N1215" s="15" t="s">
        <v>768</v>
      </c>
      <c r="O1215" s="15">
        <v>0</v>
      </c>
      <c r="P1215" s="15" t="s">
        <v>177</v>
      </c>
      <c r="Q1215" s="15" t="s">
        <v>514</v>
      </c>
      <c r="R1215" s="15" t="s">
        <v>515</v>
      </c>
      <c r="S1215" s="15" t="s">
        <v>516</v>
      </c>
      <c r="T1215" s="15">
        <v>0</v>
      </c>
      <c r="U1215" s="15" t="s">
        <v>517</v>
      </c>
      <c r="V1215" s="15">
        <v>2523</v>
      </c>
      <c r="W1215" s="15" t="s">
        <v>518</v>
      </c>
      <c r="X1215" s="15">
        <v>-1</v>
      </c>
      <c r="Y1215" s="15" t="s">
        <v>129</v>
      </c>
      <c r="AA1215" s="15">
        <v>-1</v>
      </c>
      <c r="AB1215" s="15" t="s">
        <v>129</v>
      </c>
      <c r="AF1215" s="15">
        <v>130289</v>
      </c>
      <c r="AH1215" s="15">
        <v>130289</v>
      </c>
      <c r="AI1215" s="15">
        <v>0</v>
      </c>
    </row>
    <row r="1216" spans="1:35">
      <c r="A1216" s="15" t="s">
        <v>594</v>
      </c>
      <c r="B1216" s="15">
        <v>2014</v>
      </c>
      <c r="C1216" s="15">
        <v>2014</v>
      </c>
      <c r="D1216" s="15">
        <v>2014</v>
      </c>
      <c r="E1216" s="15">
        <v>4</v>
      </c>
      <c r="F1216" s="15">
        <v>0</v>
      </c>
      <c r="G1216" s="15">
        <v>0</v>
      </c>
      <c r="H1216" s="15" t="s">
        <v>510</v>
      </c>
      <c r="I1216" s="15">
        <v>842</v>
      </c>
      <c r="J1216" s="15" t="s">
        <v>593</v>
      </c>
      <c r="K1216" s="15" t="s">
        <v>593</v>
      </c>
      <c r="L1216" s="15">
        <v>44</v>
      </c>
      <c r="M1216" s="15" t="s">
        <v>761</v>
      </c>
      <c r="N1216" s="15" t="s">
        <v>762</v>
      </c>
      <c r="O1216" s="15">
        <v>0</v>
      </c>
      <c r="P1216" s="15" t="s">
        <v>177</v>
      </c>
      <c r="Q1216" s="15" t="s">
        <v>514</v>
      </c>
      <c r="R1216" s="15" t="s">
        <v>515</v>
      </c>
      <c r="S1216" s="15" t="s">
        <v>516</v>
      </c>
      <c r="T1216" s="15">
        <v>0</v>
      </c>
      <c r="U1216" s="15" t="s">
        <v>517</v>
      </c>
      <c r="V1216" s="15">
        <v>2523</v>
      </c>
      <c r="W1216" s="15" t="s">
        <v>518</v>
      </c>
      <c r="X1216" s="15">
        <v>-1</v>
      </c>
      <c r="Y1216" s="15" t="s">
        <v>129</v>
      </c>
      <c r="AA1216" s="15">
        <v>-1</v>
      </c>
      <c r="AB1216" s="15" t="s">
        <v>129</v>
      </c>
      <c r="AF1216" s="15">
        <v>7427628</v>
      </c>
      <c r="AH1216" s="15">
        <v>7427628</v>
      </c>
      <c r="AI1216" s="15">
        <v>0</v>
      </c>
    </row>
    <row r="1217" spans="1:35">
      <c r="A1217" s="15" t="s">
        <v>594</v>
      </c>
      <c r="B1217" s="15">
        <v>2014</v>
      </c>
      <c r="C1217" s="15">
        <v>2014</v>
      </c>
      <c r="D1217" s="15">
        <v>2014</v>
      </c>
      <c r="E1217" s="15">
        <v>4</v>
      </c>
      <c r="F1217" s="15">
        <v>0</v>
      </c>
      <c r="G1217" s="15">
        <v>0</v>
      </c>
      <c r="H1217" s="15" t="s">
        <v>510</v>
      </c>
      <c r="I1217" s="15">
        <v>842</v>
      </c>
      <c r="J1217" s="15" t="s">
        <v>593</v>
      </c>
      <c r="K1217" s="15" t="s">
        <v>593</v>
      </c>
      <c r="L1217" s="15">
        <v>320</v>
      </c>
      <c r="M1217" s="15" t="s">
        <v>835</v>
      </c>
      <c r="N1217" s="15" t="s">
        <v>836</v>
      </c>
      <c r="O1217" s="15">
        <v>0</v>
      </c>
      <c r="P1217" s="15" t="s">
        <v>177</v>
      </c>
      <c r="Q1217" s="15" t="s">
        <v>514</v>
      </c>
      <c r="R1217" s="15" t="s">
        <v>515</v>
      </c>
      <c r="S1217" s="15" t="s">
        <v>516</v>
      </c>
      <c r="T1217" s="15">
        <v>0</v>
      </c>
      <c r="U1217" s="15" t="s">
        <v>517</v>
      </c>
      <c r="V1217" s="15">
        <v>2523</v>
      </c>
      <c r="W1217" s="15" t="s">
        <v>518</v>
      </c>
      <c r="X1217" s="15">
        <v>-1</v>
      </c>
      <c r="Y1217" s="15" t="s">
        <v>129</v>
      </c>
      <c r="AA1217" s="15">
        <v>-1</v>
      </c>
      <c r="AB1217" s="15" t="s">
        <v>129</v>
      </c>
      <c r="AF1217" s="15">
        <v>400757</v>
      </c>
      <c r="AH1217" s="15">
        <v>400757</v>
      </c>
      <c r="AI1217" s="15">
        <v>0</v>
      </c>
    </row>
    <row r="1218" spans="1:35">
      <c r="A1218" s="15" t="s">
        <v>594</v>
      </c>
      <c r="B1218" s="15">
        <v>2014</v>
      </c>
      <c r="C1218" s="15">
        <v>2014</v>
      </c>
      <c r="D1218" s="15">
        <v>2014</v>
      </c>
      <c r="E1218" s="15">
        <v>4</v>
      </c>
      <c r="F1218" s="15">
        <v>0</v>
      </c>
      <c r="G1218" s="15">
        <v>0</v>
      </c>
      <c r="H1218" s="15" t="s">
        <v>510</v>
      </c>
      <c r="I1218" s="15">
        <v>842</v>
      </c>
      <c r="J1218" s="15" t="s">
        <v>593</v>
      </c>
      <c r="K1218" s="15" t="s">
        <v>593</v>
      </c>
      <c r="L1218" s="15">
        <v>32</v>
      </c>
      <c r="M1218" s="15" t="s">
        <v>646</v>
      </c>
      <c r="N1218" s="15" t="s">
        <v>647</v>
      </c>
      <c r="O1218" s="15">
        <v>0</v>
      </c>
      <c r="P1218" s="15" t="s">
        <v>177</v>
      </c>
      <c r="Q1218" s="15" t="s">
        <v>514</v>
      </c>
      <c r="R1218" s="15" t="s">
        <v>515</v>
      </c>
      <c r="S1218" s="15" t="s">
        <v>516</v>
      </c>
      <c r="T1218" s="15">
        <v>0</v>
      </c>
      <c r="U1218" s="15" t="s">
        <v>517</v>
      </c>
      <c r="V1218" s="15">
        <v>2523</v>
      </c>
      <c r="W1218" s="15" t="s">
        <v>518</v>
      </c>
      <c r="X1218" s="15">
        <v>-1</v>
      </c>
      <c r="Y1218" s="15" t="s">
        <v>129</v>
      </c>
      <c r="AA1218" s="15">
        <v>-1</v>
      </c>
      <c r="AB1218" s="15" t="s">
        <v>129</v>
      </c>
      <c r="AF1218" s="15">
        <v>1468988</v>
      </c>
      <c r="AH1218" s="15">
        <v>1468988</v>
      </c>
      <c r="AI1218" s="15">
        <v>0</v>
      </c>
    </row>
    <row r="1219" spans="1:35">
      <c r="A1219" s="15" t="s">
        <v>594</v>
      </c>
      <c r="B1219" s="15">
        <v>2014</v>
      </c>
      <c r="C1219" s="15">
        <v>2014</v>
      </c>
      <c r="D1219" s="15">
        <v>2014</v>
      </c>
      <c r="E1219" s="15">
        <v>4</v>
      </c>
      <c r="F1219" s="15">
        <v>0</v>
      </c>
      <c r="G1219" s="15">
        <v>0</v>
      </c>
      <c r="H1219" s="15" t="s">
        <v>510</v>
      </c>
      <c r="I1219" s="15">
        <v>842</v>
      </c>
      <c r="J1219" s="15" t="s">
        <v>593</v>
      </c>
      <c r="K1219" s="15" t="s">
        <v>593</v>
      </c>
      <c r="L1219" s="15">
        <v>780</v>
      </c>
      <c r="M1219" s="15" t="s">
        <v>713</v>
      </c>
      <c r="N1219" s="15" t="s">
        <v>714</v>
      </c>
      <c r="O1219" s="15">
        <v>0</v>
      </c>
      <c r="P1219" s="15" t="s">
        <v>177</v>
      </c>
      <c r="Q1219" s="15" t="s">
        <v>514</v>
      </c>
      <c r="R1219" s="15" t="s">
        <v>515</v>
      </c>
      <c r="S1219" s="15" t="s">
        <v>516</v>
      </c>
      <c r="T1219" s="15">
        <v>0</v>
      </c>
      <c r="U1219" s="15" t="s">
        <v>517</v>
      </c>
      <c r="V1219" s="15">
        <v>2523</v>
      </c>
      <c r="W1219" s="15" t="s">
        <v>518</v>
      </c>
      <c r="X1219" s="15">
        <v>-1</v>
      </c>
      <c r="Y1219" s="15" t="s">
        <v>129</v>
      </c>
      <c r="AA1219" s="15">
        <v>-1</v>
      </c>
      <c r="AB1219" s="15" t="s">
        <v>129</v>
      </c>
      <c r="AF1219" s="15">
        <v>331242</v>
      </c>
      <c r="AH1219" s="15">
        <v>331242</v>
      </c>
      <c r="AI1219" s="15">
        <v>0</v>
      </c>
    </row>
    <row r="1220" spans="1:35">
      <c r="A1220" s="15" t="s">
        <v>594</v>
      </c>
      <c r="B1220" s="15">
        <v>2014</v>
      </c>
      <c r="C1220" s="15">
        <v>2014</v>
      </c>
      <c r="D1220" s="15">
        <v>2014</v>
      </c>
      <c r="E1220" s="15">
        <v>4</v>
      </c>
      <c r="F1220" s="15">
        <v>0</v>
      </c>
      <c r="G1220" s="15">
        <v>0</v>
      </c>
      <c r="H1220" s="15" t="s">
        <v>510</v>
      </c>
      <c r="I1220" s="15">
        <v>842</v>
      </c>
      <c r="J1220" s="15" t="s">
        <v>593</v>
      </c>
      <c r="K1220" s="15" t="s">
        <v>593</v>
      </c>
      <c r="L1220" s="15">
        <v>752</v>
      </c>
      <c r="M1220" s="15" t="s">
        <v>189</v>
      </c>
      <c r="N1220" s="15" t="s">
        <v>569</v>
      </c>
      <c r="O1220" s="15">
        <v>0</v>
      </c>
      <c r="P1220" s="15" t="s">
        <v>177</v>
      </c>
      <c r="Q1220" s="15" t="s">
        <v>514</v>
      </c>
      <c r="R1220" s="15" t="s">
        <v>515</v>
      </c>
      <c r="S1220" s="15" t="s">
        <v>516</v>
      </c>
      <c r="T1220" s="15">
        <v>0</v>
      </c>
      <c r="U1220" s="15" t="s">
        <v>517</v>
      </c>
      <c r="V1220" s="15">
        <v>2523</v>
      </c>
      <c r="W1220" s="15" t="s">
        <v>518</v>
      </c>
      <c r="X1220" s="15">
        <v>-1</v>
      </c>
      <c r="Y1220" s="15" t="s">
        <v>129</v>
      </c>
      <c r="AA1220" s="15">
        <v>-1</v>
      </c>
      <c r="AB1220" s="15" t="s">
        <v>129</v>
      </c>
      <c r="AF1220" s="15">
        <v>172052</v>
      </c>
      <c r="AH1220" s="15">
        <v>172052</v>
      </c>
      <c r="AI1220" s="15">
        <v>0</v>
      </c>
    </row>
    <row r="1221" spans="1:35">
      <c r="A1221" s="15" t="s">
        <v>594</v>
      </c>
      <c r="B1221" s="15">
        <v>2014</v>
      </c>
      <c r="C1221" s="15">
        <v>2014</v>
      </c>
      <c r="D1221" s="15">
        <v>2014</v>
      </c>
      <c r="E1221" s="15">
        <v>4</v>
      </c>
      <c r="F1221" s="15">
        <v>0</v>
      </c>
      <c r="G1221" s="15">
        <v>0</v>
      </c>
      <c r="H1221" s="15" t="s">
        <v>510</v>
      </c>
      <c r="I1221" s="15">
        <v>842</v>
      </c>
      <c r="J1221" s="15" t="s">
        <v>593</v>
      </c>
      <c r="K1221" s="15" t="s">
        <v>593</v>
      </c>
      <c r="L1221" s="15">
        <v>710</v>
      </c>
      <c r="M1221" s="15" t="s">
        <v>616</v>
      </c>
      <c r="N1221" s="15" t="s">
        <v>617</v>
      </c>
      <c r="O1221" s="15">
        <v>0</v>
      </c>
      <c r="P1221" s="15" t="s">
        <v>177</v>
      </c>
      <c r="Q1221" s="15" t="s">
        <v>514</v>
      </c>
      <c r="R1221" s="15" t="s">
        <v>515</v>
      </c>
      <c r="S1221" s="15" t="s">
        <v>516</v>
      </c>
      <c r="T1221" s="15">
        <v>0</v>
      </c>
      <c r="U1221" s="15" t="s">
        <v>517</v>
      </c>
      <c r="V1221" s="15">
        <v>2523</v>
      </c>
      <c r="W1221" s="15" t="s">
        <v>518</v>
      </c>
      <c r="X1221" s="15">
        <v>-1</v>
      </c>
      <c r="Y1221" s="15" t="s">
        <v>129</v>
      </c>
      <c r="AA1221" s="15">
        <v>-1</v>
      </c>
      <c r="AB1221" s="15" t="s">
        <v>129</v>
      </c>
      <c r="AF1221" s="15">
        <v>361299</v>
      </c>
      <c r="AH1221" s="15">
        <v>361299</v>
      </c>
      <c r="AI1221" s="15">
        <v>0</v>
      </c>
    </row>
    <row r="1222" spans="1:35">
      <c r="A1222" s="15" t="s">
        <v>594</v>
      </c>
      <c r="B1222" s="15">
        <v>2014</v>
      </c>
      <c r="C1222" s="15">
        <v>2014</v>
      </c>
      <c r="D1222" s="15">
        <v>2014</v>
      </c>
      <c r="E1222" s="15">
        <v>4</v>
      </c>
      <c r="F1222" s="15">
        <v>0</v>
      </c>
      <c r="G1222" s="15">
        <v>0</v>
      </c>
      <c r="H1222" s="15" t="s">
        <v>510</v>
      </c>
      <c r="I1222" s="15">
        <v>842</v>
      </c>
      <c r="J1222" s="15" t="s">
        <v>593</v>
      </c>
      <c r="K1222" s="15" t="s">
        <v>593</v>
      </c>
      <c r="L1222" s="15">
        <v>862</v>
      </c>
      <c r="M1222" s="15" t="s">
        <v>723</v>
      </c>
      <c r="N1222" s="15" t="s">
        <v>724</v>
      </c>
      <c r="O1222" s="15">
        <v>0</v>
      </c>
      <c r="P1222" s="15" t="s">
        <v>177</v>
      </c>
      <c r="Q1222" s="15" t="s">
        <v>514</v>
      </c>
      <c r="R1222" s="15" t="s">
        <v>515</v>
      </c>
      <c r="S1222" s="15" t="s">
        <v>516</v>
      </c>
      <c r="T1222" s="15">
        <v>0</v>
      </c>
      <c r="U1222" s="15" t="s">
        <v>517</v>
      </c>
      <c r="V1222" s="15">
        <v>2523</v>
      </c>
      <c r="W1222" s="15" t="s">
        <v>518</v>
      </c>
      <c r="X1222" s="15">
        <v>-1</v>
      </c>
      <c r="Y1222" s="15" t="s">
        <v>129</v>
      </c>
      <c r="AA1222" s="15">
        <v>-1</v>
      </c>
      <c r="AB1222" s="15" t="s">
        <v>129</v>
      </c>
      <c r="AF1222" s="15">
        <v>184719</v>
      </c>
      <c r="AH1222" s="15">
        <v>184719</v>
      </c>
      <c r="AI1222" s="15">
        <v>0</v>
      </c>
    </row>
    <row r="1223" spans="1:35">
      <c r="A1223" s="15" t="s">
        <v>594</v>
      </c>
      <c r="B1223" s="15">
        <v>2014</v>
      </c>
      <c r="C1223" s="15">
        <v>2014</v>
      </c>
      <c r="D1223" s="15">
        <v>2014</v>
      </c>
      <c r="E1223" s="15">
        <v>4</v>
      </c>
      <c r="F1223" s="15">
        <v>0</v>
      </c>
      <c r="G1223" s="15">
        <v>0</v>
      </c>
      <c r="H1223" s="15" t="s">
        <v>510</v>
      </c>
      <c r="I1223" s="15">
        <v>842</v>
      </c>
      <c r="J1223" s="15" t="s">
        <v>593</v>
      </c>
      <c r="K1223" s="15" t="s">
        <v>593</v>
      </c>
      <c r="L1223" s="15">
        <v>554</v>
      </c>
      <c r="M1223" s="15" t="s">
        <v>566</v>
      </c>
      <c r="N1223" s="15" t="s">
        <v>567</v>
      </c>
      <c r="O1223" s="15">
        <v>0</v>
      </c>
      <c r="P1223" s="15" t="s">
        <v>177</v>
      </c>
      <c r="Q1223" s="15" t="s">
        <v>514</v>
      </c>
      <c r="R1223" s="15" t="s">
        <v>515</v>
      </c>
      <c r="S1223" s="15" t="s">
        <v>516</v>
      </c>
      <c r="T1223" s="15">
        <v>0</v>
      </c>
      <c r="U1223" s="15" t="s">
        <v>517</v>
      </c>
      <c r="V1223" s="15">
        <v>2523</v>
      </c>
      <c r="W1223" s="15" t="s">
        <v>518</v>
      </c>
      <c r="X1223" s="15">
        <v>-1</v>
      </c>
      <c r="Y1223" s="15" t="s">
        <v>129</v>
      </c>
      <c r="AA1223" s="15">
        <v>-1</v>
      </c>
      <c r="AB1223" s="15" t="s">
        <v>129</v>
      </c>
      <c r="AF1223" s="15">
        <v>145783</v>
      </c>
      <c r="AH1223" s="15">
        <v>145783</v>
      </c>
      <c r="AI1223" s="15">
        <v>0</v>
      </c>
    </row>
    <row r="1224" spans="1:35">
      <c r="A1224" s="15" t="s">
        <v>594</v>
      </c>
      <c r="B1224" s="15">
        <v>2014</v>
      </c>
      <c r="C1224" s="15">
        <v>2014</v>
      </c>
      <c r="D1224" s="15">
        <v>2014</v>
      </c>
      <c r="E1224" s="15">
        <v>4</v>
      </c>
      <c r="F1224" s="15">
        <v>0</v>
      </c>
      <c r="G1224" s="15">
        <v>0</v>
      </c>
      <c r="H1224" s="15" t="s">
        <v>510</v>
      </c>
      <c r="I1224" s="15">
        <v>842</v>
      </c>
      <c r="J1224" s="15" t="s">
        <v>593</v>
      </c>
      <c r="K1224" s="15" t="s">
        <v>593</v>
      </c>
      <c r="L1224" s="15">
        <v>458</v>
      </c>
      <c r="M1224" s="15" t="s">
        <v>180</v>
      </c>
      <c r="N1224" s="15" t="s">
        <v>557</v>
      </c>
      <c r="O1224" s="15">
        <v>0</v>
      </c>
      <c r="P1224" s="15" t="s">
        <v>177</v>
      </c>
      <c r="Q1224" s="15" t="s">
        <v>514</v>
      </c>
      <c r="R1224" s="15" t="s">
        <v>515</v>
      </c>
      <c r="S1224" s="15" t="s">
        <v>516</v>
      </c>
      <c r="T1224" s="15">
        <v>0</v>
      </c>
      <c r="U1224" s="15" t="s">
        <v>517</v>
      </c>
      <c r="V1224" s="15">
        <v>2523</v>
      </c>
      <c r="W1224" s="15" t="s">
        <v>518</v>
      </c>
      <c r="X1224" s="15">
        <v>-1</v>
      </c>
      <c r="Y1224" s="15" t="s">
        <v>129</v>
      </c>
      <c r="AA1224" s="15">
        <v>-1</v>
      </c>
      <c r="AB1224" s="15" t="s">
        <v>129</v>
      </c>
      <c r="AF1224" s="15">
        <v>95574</v>
      </c>
      <c r="AH1224" s="15">
        <v>95574</v>
      </c>
      <c r="AI1224" s="15">
        <v>0</v>
      </c>
    </row>
    <row r="1225" spans="1:35">
      <c r="A1225" s="15" t="s">
        <v>594</v>
      </c>
      <c r="B1225" s="15">
        <v>2014</v>
      </c>
      <c r="C1225" s="15">
        <v>2014</v>
      </c>
      <c r="D1225" s="15">
        <v>2014</v>
      </c>
      <c r="E1225" s="15">
        <v>4</v>
      </c>
      <c r="F1225" s="15">
        <v>0</v>
      </c>
      <c r="G1225" s="15">
        <v>0</v>
      </c>
      <c r="H1225" s="15" t="s">
        <v>510</v>
      </c>
      <c r="I1225" s="15">
        <v>842</v>
      </c>
      <c r="J1225" s="15" t="s">
        <v>593</v>
      </c>
      <c r="K1225" s="15" t="s">
        <v>593</v>
      </c>
      <c r="L1225" s="15">
        <v>188</v>
      </c>
      <c r="M1225" s="15" t="s">
        <v>612</v>
      </c>
      <c r="N1225" s="15" t="s">
        <v>613</v>
      </c>
      <c r="O1225" s="15">
        <v>0</v>
      </c>
      <c r="P1225" s="15" t="s">
        <v>177</v>
      </c>
      <c r="Q1225" s="15" t="s">
        <v>514</v>
      </c>
      <c r="R1225" s="15" t="s">
        <v>515</v>
      </c>
      <c r="S1225" s="15" t="s">
        <v>516</v>
      </c>
      <c r="T1225" s="15">
        <v>0</v>
      </c>
      <c r="U1225" s="15" t="s">
        <v>517</v>
      </c>
      <c r="V1225" s="15">
        <v>2523</v>
      </c>
      <c r="W1225" s="15" t="s">
        <v>518</v>
      </c>
      <c r="X1225" s="15">
        <v>-1</v>
      </c>
      <c r="Y1225" s="15" t="s">
        <v>129</v>
      </c>
      <c r="AA1225" s="15">
        <v>-1</v>
      </c>
      <c r="AB1225" s="15" t="s">
        <v>129</v>
      </c>
      <c r="AF1225" s="15">
        <v>63375</v>
      </c>
      <c r="AH1225" s="15">
        <v>63375</v>
      </c>
      <c r="AI1225" s="15">
        <v>0</v>
      </c>
    </row>
    <row r="1226" spans="1:35">
      <c r="A1226" s="15" t="s">
        <v>594</v>
      </c>
      <c r="B1226" s="15">
        <v>2014</v>
      </c>
      <c r="C1226" s="15">
        <v>2014</v>
      </c>
      <c r="D1226" s="15">
        <v>2014</v>
      </c>
      <c r="E1226" s="15">
        <v>4</v>
      </c>
      <c r="F1226" s="15">
        <v>0</v>
      </c>
      <c r="G1226" s="15">
        <v>0</v>
      </c>
      <c r="H1226" s="15" t="s">
        <v>510</v>
      </c>
      <c r="I1226" s="15">
        <v>842</v>
      </c>
      <c r="J1226" s="15" t="s">
        <v>593</v>
      </c>
      <c r="K1226" s="15" t="s">
        <v>593</v>
      </c>
      <c r="L1226" s="15">
        <v>682</v>
      </c>
      <c r="M1226" s="15" t="s">
        <v>707</v>
      </c>
      <c r="N1226" s="15" t="s">
        <v>708</v>
      </c>
      <c r="O1226" s="15">
        <v>0</v>
      </c>
      <c r="P1226" s="15" t="s">
        <v>177</v>
      </c>
      <c r="Q1226" s="15" t="s">
        <v>514</v>
      </c>
      <c r="R1226" s="15" t="s">
        <v>515</v>
      </c>
      <c r="S1226" s="15" t="s">
        <v>516</v>
      </c>
      <c r="T1226" s="15">
        <v>0</v>
      </c>
      <c r="U1226" s="15" t="s">
        <v>517</v>
      </c>
      <c r="V1226" s="15">
        <v>2523</v>
      </c>
      <c r="W1226" s="15" t="s">
        <v>518</v>
      </c>
      <c r="X1226" s="15">
        <v>-1</v>
      </c>
      <c r="Y1226" s="15" t="s">
        <v>129</v>
      </c>
      <c r="AA1226" s="15">
        <v>-1</v>
      </c>
      <c r="AB1226" s="15" t="s">
        <v>129</v>
      </c>
      <c r="AF1226" s="15">
        <v>581106</v>
      </c>
      <c r="AH1226" s="15">
        <v>581106</v>
      </c>
      <c r="AI1226" s="15">
        <v>0</v>
      </c>
    </row>
    <row r="1227" spans="1:35">
      <c r="A1227" s="15" t="s">
        <v>594</v>
      </c>
      <c r="B1227" s="15">
        <v>2014</v>
      </c>
      <c r="C1227" s="15">
        <v>2014</v>
      </c>
      <c r="D1227" s="15">
        <v>2014</v>
      </c>
      <c r="E1227" s="15">
        <v>4</v>
      </c>
      <c r="F1227" s="15">
        <v>0</v>
      </c>
      <c r="G1227" s="15">
        <v>0</v>
      </c>
      <c r="H1227" s="15" t="s">
        <v>510</v>
      </c>
      <c r="I1227" s="15">
        <v>842</v>
      </c>
      <c r="J1227" s="15" t="s">
        <v>593</v>
      </c>
      <c r="K1227" s="15" t="s">
        <v>593</v>
      </c>
      <c r="L1227" s="15">
        <v>604</v>
      </c>
      <c r="M1227" s="15" t="s">
        <v>769</v>
      </c>
      <c r="N1227" s="15" t="s">
        <v>770</v>
      </c>
      <c r="O1227" s="15">
        <v>0</v>
      </c>
      <c r="P1227" s="15" t="s">
        <v>177</v>
      </c>
      <c r="Q1227" s="15" t="s">
        <v>514</v>
      </c>
      <c r="R1227" s="15" t="s">
        <v>515</v>
      </c>
      <c r="S1227" s="15" t="s">
        <v>516</v>
      </c>
      <c r="T1227" s="15">
        <v>0</v>
      </c>
      <c r="U1227" s="15" t="s">
        <v>517</v>
      </c>
      <c r="V1227" s="15">
        <v>2523</v>
      </c>
      <c r="W1227" s="15" t="s">
        <v>518</v>
      </c>
      <c r="X1227" s="15">
        <v>-1</v>
      </c>
      <c r="Y1227" s="15" t="s">
        <v>129</v>
      </c>
      <c r="AA1227" s="15">
        <v>-1</v>
      </c>
      <c r="AB1227" s="15" t="s">
        <v>129</v>
      </c>
      <c r="AF1227" s="15">
        <v>204822</v>
      </c>
      <c r="AH1227" s="15">
        <v>204822</v>
      </c>
      <c r="AI1227" s="15">
        <v>0</v>
      </c>
    </row>
    <row r="1228" spans="1:35">
      <c r="A1228" s="15" t="s">
        <v>594</v>
      </c>
      <c r="B1228" s="15">
        <v>2014</v>
      </c>
      <c r="C1228" s="15">
        <v>2014</v>
      </c>
      <c r="D1228" s="15">
        <v>2014</v>
      </c>
      <c r="E1228" s="15">
        <v>4</v>
      </c>
      <c r="F1228" s="15">
        <v>0</v>
      </c>
      <c r="G1228" s="15">
        <v>0</v>
      </c>
      <c r="H1228" s="15" t="s">
        <v>510</v>
      </c>
      <c r="I1228" s="15">
        <v>842</v>
      </c>
      <c r="J1228" s="15" t="s">
        <v>593</v>
      </c>
      <c r="K1228" s="15" t="s">
        <v>593</v>
      </c>
      <c r="L1228" s="15">
        <v>376</v>
      </c>
      <c r="M1228" s="15" t="s">
        <v>658</v>
      </c>
      <c r="N1228" s="15" t="s">
        <v>659</v>
      </c>
      <c r="O1228" s="15">
        <v>0</v>
      </c>
      <c r="P1228" s="15" t="s">
        <v>177</v>
      </c>
      <c r="Q1228" s="15" t="s">
        <v>514</v>
      </c>
      <c r="R1228" s="15" t="s">
        <v>515</v>
      </c>
      <c r="S1228" s="15" t="s">
        <v>516</v>
      </c>
      <c r="T1228" s="15">
        <v>0</v>
      </c>
      <c r="U1228" s="15" t="s">
        <v>517</v>
      </c>
      <c r="V1228" s="15">
        <v>2523</v>
      </c>
      <c r="W1228" s="15" t="s">
        <v>518</v>
      </c>
      <c r="X1228" s="15">
        <v>-1</v>
      </c>
      <c r="Y1228" s="15" t="s">
        <v>129</v>
      </c>
      <c r="AA1228" s="15">
        <v>-1</v>
      </c>
      <c r="AB1228" s="15" t="s">
        <v>129</v>
      </c>
      <c r="AF1228" s="15">
        <v>436185</v>
      </c>
      <c r="AH1228" s="15">
        <v>436185</v>
      </c>
      <c r="AI1228" s="15">
        <v>0</v>
      </c>
    </row>
    <row r="1229" spans="1:35">
      <c r="A1229" s="15" t="s">
        <v>594</v>
      </c>
      <c r="B1229" s="15">
        <v>2014</v>
      </c>
      <c r="C1229" s="15">
        <v>2014</v>
      </c>
      <c r="D1229" s="15">
        <v>2014</v>
      </c>
      <c r="E1229" s="15">
        <v>4</v>
      </c>
      <c r="F1229" s="15">
        <v>0</v>
      </c>
      <c r="G1229" s="15">
        <v>0</v>
      </c>
      <c r="H1229" s="15" t="s">
        <v>510</v>
      </c>
      <c r="I1229" s="15">
        <v>842</v>
      </c>
      <c r="J1229" s="15" t="s">
        <v>593</v>
      </c>
      <c r="K1229" s="15" t="s">
        <v>593</v>
      </c>
      <c r="L1229" s="15">
        <v>591</v>
      </c>
      <c r="M1229" s="15" t="s">
        <v>576</v>
      </c>
      <c r="N1229" s="15" t="s">
        <v>577</v>
      </c>
      <c r="O1229" s="15">
        <v>0</v>
      </c>
      <c r="P1229" s="15" t="s">
        <v>177</v>
      </c>
      <c r="Q1229" s="15" t="s">
        <v>514</v>
      </c>
      <c r="R1229" s="15" t="s">
        <v>515</v>
      </c>
      <c r="S1229" s="15" t="s">
        <v>516</v>
      </c>
      <c r="T1229" s="15">
        <v>0</v>
      </c>
      <c r="U1229" s="15" t="s">
        <v>517</v>
      </c>
      <c r="V1229" s="15">
        <v>2523</v>
      </c>
      <c r="W1229" s="15" t="s">
        <v>518</v>
      </c>
      <c r="X1229" s="15">
        <v>-1</v>
      </c>
      <c r="Y1229" s="15" t="s">
        <v>129</v>
      </c>
      <c r="AA1229" s="15">
        <v>-1</v>
      </c>
      <c r="AB1229" s="15" t="s">
        <v>129</v>
      </c>
      <c r="AF1229" s="15">
        <v>1469838</v>
      </c>
      <c r="AH1229" s="15">
        <v>1469838</v>
      </c>
      <c r="AI1229" s="15">
        <v>0</v>
      </c>
    </row>
    <row r="1230" spans="1:35">
      <c r="A1230" s="15" t="s">
        <v>594</v>
      </c>
      <c r="B1230" s="15">
        <v>2014</v>
      </c>
      <c r="C1230" s="15">
        <v>2014</v>
      </c>
      <c r="D1230" s="15">
        <v>2014</v>
      </c>
      <c r="E1230" s="15">
        <v>4</v>
      </c>
      <c r="F1230" s="15">
        <v>0</v>
      </c>
      <c r="G1230" s="15">
        <v>0</v>
      </c>
      <c r="H1230" s="15" t="s">
        <v>510</v>
      </c>
      <c r="I1230" s="15">
        <v>842</v>
      </c>
      <c r="J1230" s="15" t="s">
        <v>593</v>
      </c>
      <c r="K1230" s="15" t="s">
        <v>593</v>
      </c>
      <c r="L1230" s="15">
        <v>152</v>
      </c>
      <c r="M1230" s="15" t="s">
        <v>642</v>
      </c>
      <c r="N1230" s="15" t="s">
        <v>643</v>
      </c>
      <c r="O1230" s="15">
        <v>0</v>
      </c>
      <c r="P1230" s="15" t="s">
        <v>177</v>
      </c>
      <c r="Q1230" s="15" t="s">
        <v>514</v>
      </c>
      <c r="R1230" s="15" t="s">
        <v>515</v>
      </c>
      <c r="S1230" s="15" t="s">
        <v>516</v>
      </c>
      <c r="T1230" s="15">
        <v>0</v>
      </c>
      <c r="U1230" s="15" t="s">
        <v>517</v>
      </c>
      <c r="V1230" s="15">
        <v>2523</v>
      </c>
      <c r="W1230" s="15" t="s">
        <v>518</v>
      </c>
      <c r="X1230" s="15">
        <v>-1</v>
      </c>
      <c r="Y1230" s="15" t="s">
        <v>129</v>
      </c>
      <c r="AA1230" s="15">
        <v>-1</v>
      </c>
      <c r="AB1230" s="15" t="s">
        <v>129</v>
      </c>
      <c r="AF1230" s="15">
        <v>734212</v>
      </c>
      <c r="AH1230" s="15">
        <v>734212</v>
      </c>
      <c r="AI1230" s="15">
        <v>0</v>
      </c>
    </row>
    <row r="1231" spans="1:35">
      <c r="A1231" s="15" t="s">
        <v>594</v>
      </c>
      <c r="B1231" s="15">
        <v>2014</v>
      </c>
      <c r="C1231" s="15">
        <v>2014</v>
      </c>
      <c r="D1231" s="15">
        <v>2014</v>
      </c>
      <c r="E1231" s="15">
        <v>4</v>
      </c>
      <c r="F1231" s="15">
        <v>0</v>
      </c>
      <c r="G1231" s="15">
        <v>0</v>
      </c>
      <c r="H1231" s="15" t="s">
        <v>510</v>
      </c>
      <c r="I1231" s="15">
        <v>842</v>
      </c>
      <c r="J1231" s="15" t="s">
        <v>593</v>
      </c>
      <c r="K1231" s="15" t="s">
        <v>593</v>
      </c>
      <c r="L1231" s="15">
        <v>764</v>
      </c>
      <c r="M1231" s="15" t="s">
        <v>198</v>
      </c>
      <c r="N1231" s="15" t="s">
        <v>556</v>
      </c>
      <c r="O1231" s="15">
        <v>0</v>
      </c>
      <c r="P1231" s="15" t="s">
        <v>177</v>
      </c>
      <c r="Q1231" s="15" t="s">
        <v>514</v>
      </c>
      <c r="R1231" s="15" t="s">
        <v>515</v>
      </c>
      <c r="S1231" s="15" t="s">
        <v>516</v>
      </c>
      <c r="T1231" s="15">
        <v>0</v>
      </c>
      <c r="U1231" s="15" t="s">
        <v>517</v>
      </c>
      <c r="V1231" s="15">
        <v>2523</v>
      </c>
      <c r="W1231" s="15" t="s">
        <v>518</v>
      </c>
      <c r="X1231" s="15">
        <v>-1</v>
      </c>
      <c r="Y1231" s="15" t="s">
        <v>129</v>
      </c>
      <c r="AA1231" s="15">
        <v>-1</v>
      </c>
      <c r="AB1231" s="15" t="s">
        <v>129</v>
      </c>
      <c r="AF1231" s="15">
        <v>475175</v>
      </c>
      <c r="AH1231" s="15">
        <v>475175</v>
      </c>
      <c r="AI1231" s="15">
        <v>0</v>
      </c>
    </row>
    <row r="1232" spans="1:35">
      <c r="A1232" s="15" t="s">
        <v>594</v>
      </c>
      <c r="B1232" s="15">
        <v>2014</v>
      </c>
      <c r="C1232" s="15">
        <v>2014</v>
      </c>
      <c r="D1232" s="15">
        <v>2014</v>
      </c>
      <c r="E1232" s="15">
        <v>4</v>
      </c>
      <c r="F1232" s="15">
        <v>0</v>
      </c>
      <c r="G1232" s="15">
        <v>0</v>
      </c>
      <c r="H1232" s="15" t="s">
        <v>510</v>
      </c>
      <c r="I1232" s="15">
        <v>842</v>
      </c>
      <c r="J1232" s="15" t="s">
        <v>593</v>
      </c>
      <c r="K1232" s="15" t="s">
        <v>593</v>
      </c>
      <c r="L1232" s="15">
        <v>214</v>
      </c>
      <c r="M1232" s="15" t="s">
        <v>837</v>
      </c>
      <c r="N1232" s="15" t="s">
        <v>838</v>
      </c>
      <c r="O1232" s="15">
        <v>0</v>
      </c>
      <c r="P1232" s="15" t="s">
        <v>177</v>
      </c>
      <c r="Q1232" s="15" t="s">
        <v>514</v>
      </c>
      <c r="R1232" s="15" t="s">
        <v>515</v>
      </c>
      <c r="S1232" s="15" t="s">
        <v>516</v>
      </c>
      <c r="T1232" s="15">
        <v>0</v>
      </c>
      <c r="U1232" s="15" t="s">
        <v>517</v>
      </c>
      <c r="V1232" s="15">
        <v>2523</v>
      </c>
      <c r="W1232" s="15" t="s">
        <v>518</v>
      </c>
      <c r="X1232" s="15">
        <v>-1</v>
      </c>
      <c r="Y1232" s="15" t="s">
        <v>129</v>
      </c>
      <c r="AA1232" s="15">
        <v>-1</v>
      </c>
      <c r="AB1232" s="15" t="s">
        <v>129</v>
      </c>
      <c r="AF1232" s="15">
        <v>782178</v>
      </c>
      <c r="AH1232" s="15">
        <v>782178</v>
      </c>
      <c r="AI1232" s="15">
        <v>0</v>
      </c>
    </row>
    <row r="1233" spans="1:35">
      <c r="A1233" s="15" t="s">
        <v>594</v>
      </c>
      <c r="B1233" s="15">
        <v>2014</v>
      </c>
      <c r="C1233" s="15">
        <v>2014</v>
      </c>
      <c r="D1233" s="15">
        <v>2014</v>
      </c>
      <c r="E1233" s="15">
        <v>4</v>
      </c>
      <c r="F1233" s="15">
        <v>0</v>
      </c>
      <c r="G1233" s="15">
        <v>0</v>
      </c>
      <c r="H1233" s="15" t="s">
        <v>510</v>
      </c>
      <c r="I1233" s="15">
        <v>842</v>
      </c>
      <c r="J1233" s="15" t="s">
        <v>593</v>
      </c>
      <c r="K1233" s="15" t="s">
        <v>593</v>
      </c>
      <c r="L1233" s="15">
        <v>699</v>
      </c>
      <c r="M1233" s="15" t="s">
        <v>585</v>
      </c>
      <c r="N1233" s="15" t="s">
        <v>586</v>
      </c>
      <c r="O1233" s="15">
        <v>0</v>
      </c>
      <c r="P1233" s="15" t="s">
        <v>177</v>
      </c>
      <c r="Q1233" s="15" t="s">
        <v>514</v>
      </c>
      <c r="R1233" s="15" t="s">
        <v>515</v>
      </c>
      <c r="S1233" s="15" t="s">
        <v>516</v>
      </c>
      <c r="T1233" s="15">
        <v>0</v>
      </c>
      <c r="U1233" s="15" t="s">
        <v>517</v>
      </c>
      <c r="V1233" s="15">
        <v>2523</v>
      </c>
      <c r="W1233" s="15" t="s">
        <v>518</v>
      </c>
      <c r="X1233" s="15">
        <v>-1</v>
      </c>
      <c r="Y1233" s="15" t="s">
        <v>129</v>
      </c>
      <c r="AA1233" s="15">
        <v>-1</v>
      </c>
      <c r="AB1233" s="15" t="s">
        <v>129</v>
      </c>
      <c r="AF1233" s="15">
        <v>1074526</v>
      </c>
      <c r="AH1233" s="15">
        <v>1074526</v>
      </c>
      <c r="AI1233" s="15">
        <v>0</v>
      </c>
    </row>
    <row r="1234" spans="1:35">
      <c r="A1234" s="15" t="s">
        <v>594</v>
      </c>
      <c r="B1234" s="15">
        <v>2014</v>
      </c>
      <c r="C1234" s="15">
        <v>2014</v>
      </c>
      <c r="D1234" s="15">
        <v>2014</v>
      </c>
      <c r="E1234" s="15">
        <v>4</v>
      </c>
      <c r="F1234" s="15">
        <v>0</v>
      </c>
      <c r="G1234" s="15">
        <v>0</v>
      </c>
      <c r="H1234" s="15" t="s">
        <v>510</v>
      </c>
      <c r="I1234" s="15">
        <v>842</v>
      </c>
      <c r="J1234" s="15" t="s">
        <v>593</v>
      </c>
      <c r="K1234" s="15" t="s">
        <v>593</v>
      </c>
      <c r="L1234" s="15">
        <v>528</v>
      </c>
      <c r="M1234" s="15" t="s">
        <v>581</v>
      </c>
      <c r="N1234" s="15" t="s">
        <v>582</v>
      </c>
      <c r="O1234" s="15">
        <v>0</v>
      </c>
      <c r="P1234" s="15" t="s">
        <v>177</v>
      </c>
      <c r="Q1234" s="15" t="s">
        <v>514</v>
      </c>
      <c r="R1234" s="15" t="s">
        <v>515</v>
      </c>
      <c r="S1234" s="15" t="s">
        <v>516</v>
      </c>
      <c r="T1234" s="15">
        <v>0</v>
      </c>
      <c r="U1234" s="15" t="s">
        <v>517</v>
      </c>
      <c r="V1234" s="15">
        <v>2523</v>
      </c>
      <c r="W1234" s="15" t="s">
        <v>518</v>
      </c>
      <c r="X1234" s="15">
        <v>-1</v>
      </c>
      <c r="Y1234" s="15" t="s">
        <v>129</v>
      </c>
      <c r="AA1234" s="15">
        <v>-1</v>
      </c>
      <c r="AB1234" s="15" t="s">
        <v>129</v>
      </c>
      <c r="AF1234" s="15">
        <v>877922</v>
      </c>
      <c r="AH1234" s="15">
        <v>877922</v>
      </c>
      <c r="AI1234" s="15">
        <v>0</v>
      </c>
    </row>
    <row r="1235" spans="1:35">
      <c r="A1235" s="15" t="s">
        <v>594</v>
      </c>
      <c r="B1235" s="15">
        <v>2014</v>
      </c>
      <c r="C1235" s="15">
        <v>2014</v>
      </c>
      <c r="D1235" s="15">
        <v>2014</v>
      </c>
      <c r="E1235" s="15">
        <v>4</v>
      </c>
      <c r="F1235" s="15">
        <v>0</v>
      </c>
      <c r="G1235" s="15">
        <v>0</v>
      </c>
      <c r="H1235" s="15" t="s">
        <v>510</v>
      </c>
      <c r="I1235" s="15">
        <v>842</v>
      </c>
      <c r="J1235" s="15" t="s">
        <v>593</v>
      </c>
      <c r="K1235" s="15" t="s">
        <v>593</v>
      </c>
      <c r="L1235" s="15">
        <v>490</v>
      </c>
      <c r="M1235" s="15" t="s">
        <v>546</v>
      </c>
      <c r="N1235" s="15" t="s">
        <v>547</v>
      </c>
      <c r="O1235" s="15">
        <v>0</v>
      </c>
      <c r="P1235" s="15" t="s">
        <v>177</v>
      </c>
      <c r="Q1235" s="15" t="s">
        <v>514</v>
      </c>
      <c r="R1235" s="15" t="s">
        <v>515</v>
      </c>
      <c r="S1235" s="15" t="s">
        <v>516</v>
      </c>
      <c r="T1235" s="15">
        <v>0</v>
      </c>
      <c r="U1235" s="15" t="s">
        <v>517</v>
      </c>
      <c r="V1235" s="15">
        <v>2523</v>
      </c>
      <c r="W1235" s="15" t="s">
        <v>518</v>
      </c>
      <c r="X1235" s="15">
        <v>-1</v>
      </c>
      <c r="Y1235" s="15" t="s">
        <v>129</v>
      </c>
      <c r="AA1235" s="15">
        <v>-1</v>
      </c>
      <c r="AB1235" s="15" t="s">
        <v>129</v>
      </c>
      <c r="AF1235" s="15">
        <v>552525</v>
      </c>
      <c r="AH1235" s="15">
        <v>552525</v>
      </c>
      <c r="AI1235" s="15">
        <v>0</v>
      </c>
    </row>
    <row r="1236" spans="1:35">
      <c r="A1236" s="15" t="s">
        <v>594</v>
      </c>
      <c r="B1236" s="15">
        <v>2014</v>
      </c>
      <c r="C1236" s="15">
        <v>2014</v>
      </c>
      <c r="D1236" s="15">
        <v>2014</v>
      </c>
      <c r="E1236" s="15">
        <v>4</v>
      </c>
      <c r="F1236" s="15">
        <v>0</v>
      </c>
      <c r="G1236" s="15">
        <v>0</v>
      </c>
      <c r="H1236" s="15" t="s">
        <v>510</v>
      </c>
      <c r="I1236" s="15">
        <v>842</v>
      </c>
      <c r="J1236" s="15" t="s">
        <v>593</v>
      </c>
      <c r="K1236" s="15" t="s">
        <v>593</v>
      </c>
      <c r="L1236" s="15">
        <v>784</v>
      </c>
      <c r="M1236" s="15" t="s">
        <v>186</v>
      </c>
      <c r="N1236" s="15" t="s">
        <v>618</v>
      </c>
      <c r="O1236" s="15">
        <v>0</v>
      </c>
      <c r="P1236" s="15" t="s">
        <v>177</v>
      </c>
      <c r="Q1236" s="15" t="s">
        <v>514</v>
      </c>
      <c r="R1236" s="15" t="s">
        <v>515</v>
      </c>
      <c r="S1236" s="15" t="s">
        <v>516</v>
      </c>
      <c r="T1236" s="15">
        <v>0</v>
      </c>
      <c r="U1236" s="15" t="s">
        <v>517</v>
      </c>
      <c r="V1236" s="15">
        <v>2523</v>
      </c>
      <c r="W1236" s="15" t="s">
        <v>518</v>
      </c>
      <c r="X1236" s="15">
        <v>-1</v>
      </c>
      <c r="Y1236" s="15" t="s">
        <v>129</v>
      </c>
      <c r="AA1236" s="15">
        <v>-1</v>
      </c>
      <c r="AB1236" s="15" t="s">
        <v>129</v>
      </c>
      <c r="AF1236" s="15">
        <v>385150</v>
      </c>
      <c r="AH1236" s="15">
        <v>385150</v>
      </c>
      <c r="AI1236" s="15">
        <v>0</v>
      </c>
    </row>
    <row r="1237" spans="1:35">
      <c r="A1237" s="15" t="s">
        <v>594</v>
      </c>
      <c r="B1237" s="15">
        <v>2014</v>
      </c>
      <c r="C1237" s="15">
        <v>2014</v>
      </c>
      <c r="D1237" s="15">
        <v>2014</v>
      </c>
      <c r="E1237" s="15">
        <v>4</v>
      </c>
      <c r="F1237" s="15">
        <v>0</v>
      </c>
      <c r="G1237" s="15">
        <v>0</v>
      </c>
      <c r="H1237" s="15" t="s">
        <v>510</v>
      </c>
      <c r="I1237" s="15">
        <v>842</v>
      </c>
      <c r="J1237" s="15" t="s">
        <v>593</v>
      </c>
      <c r="K1237" s="15" t="s">
        <v>593</v>
      </c>
      <c r="L1237" s="15">
        <v>76</v>
      </c>
      <c r="M1237" s="15" t="s">
        <v>538</v>
      </c>
      <c r="N1237" s="15" t="s">
        <v>539</v>
      </c>
      <c r="O1237" s="15">
        <v>0</v>
      </c>
      <c r="P1237" s="15" t="s">
        <v>177</v>
      </c>
      <c r="Q1237" s="15" t="s">
        <v>514</v>
      </c>
      <c r="R1237" s="15" t="s">
        <v>515</v>
      </c>
      <c r="S1237" s="15" t="s">
        <v>516</v>
      </c>
      <c r="T1237" s="15">
        <v>0</v>
      </c>
      <c r="U1237" s="15" t="s">
        <v>517</v>
      </c>
      <c r="V1237" s="15">
        <v>2523</v>
      </c>
      <c r="W1237" s="15" t="s">
        <v>518</v>
      </c>
      <c r="X1237" s="15">
        <v>-1</v>
      </c>
      <c r="Y1237" s="15" t="s">
        <v>129</v>
      </c>
      <c r="AA1237" s="15">
        <v>-1</v>
      </c>
      <c r="AB1237" s="15" t="s">
        <v>129</v>
      </c>
      <c r="AF1237" s="15">
        <v>3562419</v>
      </c>
      <c r="AH1237" s="15">
        <v>3562419</v>
      </c>
      <c r="AI1237" s="15">
        <v>0</v>
      </c>
    </row>
    <row r="1238" spans="1:35">
      <c r="A1238" s="15" t="s">
        <v>594</v>
      </c>
      <c r="B1238" s="15">
        <v>2014</v>
      </c>
      <c r="C1238" s="15">
        <v>2014</v>
      </c>
      <c r="D1238" s="15">
        <v>2014</v>
      </c>
      <c r="E1238" s="15">
        <v>4</v>
      </c>
      <c r="F1238" s="15">
        <v>0</v>
      </c>
      <c r="G1238" s="15">
        <v>0</v>
      </c>
      <c r="H1238" s="15" t="s">
        <v>510</v>
      </c>
      <c r="I1238" s="15">
        <v>842</v>
      </c>
      <c r="J1238" s="15" t="s">
        <v>593</v>
      </c>
      <c r="K1238" s="15" t="s">
        <v>593</v>
      </c>
      <c r="L1238" s="15">
        <v>170</v>
      </c>
      <c r="M1238" s="15" t="s">
        <v>725</v>
      </c>
      <c r="N1238" s="15" t="s">
        <v>726</v>
      </c>
      <c r="O1238" s="15">
        <v>0</v>
      </c>
      <c r="P1238" s="15" t="s">
        <v>177</v>
      </c>
      <c r="Q1238" s="15" t="s">
        <v>514</v>
      </c>
      <c r="R1238" s="15" t="s">
        <v>515</v>
      </c>
      <c r="S1238" s="15" t="s">
        <v>516</v>
      </c>
      <c r="T1238" s="15">
        <v>0</v>
      </c>
      <c r="U1238" s="15" t="s">
        <v>517</v>
      </c>
      <c r="V1238" s="15">
        <v>2523</v>
      </c>
      <c r="W1238" s="15" t="s">
        <v>518</v>
      </c>
      <c r="X1238" s="15">
        <v>-1</v>
      </c>
      <c r="Y1238" s="15" t="s">
        <v>129</v>
      </c>
      <c r="AA1238" s="15">
        <v>-1</v>
      </c>
      <c r="AB1238" s="15" t="s">
        <v>129</v>
      </c>
      <c r="AF1238" s="15">
        <v>1695771</v>
      </c>
      <c r="AH1238" s="15">
        <v>1695771</v>
      </c>
      <c r="AI1238" s="15">
        <v>0</v>
      </c>
    </row>
    <row r="1239" spans="1:35">
      <c r="A1239" s="15" t="s">
        <v>594</v>
      </c>
      <c r="B1239" s="15">
        <v>2014</v>
      </c>
      <c r="C1239" s="15">
        <v>2014</v>
      </c>
      <c r="D1239" s="15">
        <v>2014</v>
      </c>
      <c r="E1239" s="15">
        <v>4</v>
      </c>
      <c r="F1239" s="15">
        <v>0</v>
      </c>
      <c r="G1239" s="15">
        <v>0</v>
      </c>
      <c r="H1239" s="15" t="s">
        <v>510</v>
      </c>
      <c r="I1239" s="15">
        <v>842</v>
      </c>
      <c r="J1239" s="15" t="s">
        <v>593</v>
      </c>
      <c r="K1239" s="15" t="s">
        <v>593</v>
      </c>
      <c r="L1239" s="15">
        <v>380</v>
      </c>
      <c r="M1239" s="15" t="s">
        <v>587</v>
      </c>
      <c r="N1239" s="15" t="s">
        <v>588</v>
      </c>
      <c r="O1239" s="15">
        <v>0</v>
      </c>
      <c r="P1239" s="15" t="s">
        <v>177</v>
      </c>
      <c r="Q1239" s="15" t="s">
        <v>514</v>
      </c>
      <c r="R1239" s="15" t="s">
        <v>515</v>
      </c>
      <c r="S1239" s="15" t="s">
        <v>516</v>
      </c>
      <c r="T1239" s="15">
        <v>0</v>
      </c>
      <c r="U1239" s="15" t="s">
        <v>517</v>
      </c>
      <c r="V1239" s="15">
        <v>2523</v>
      </c>
      <c r="W1239" s="15" t="s">
        <v>518</v>
      </c>
      <c r="X1239" s="15">
        <v>-1</v>
      </c>
      <c r="Y1239" s="15" t="s">
        <v>129</v>
      </c>
      <c r="AA1239" s="15">
        <v>-1</v>
      </c>
      <c r="AB1239" s="15" t="s">
        <v>129</v>
      </c>
      <c r="AF1239" s="15">
        <v>205276</v>
      </c>
      <c r="AH1239" s="15">
        <v>205276</v>
      </c>
      <c r="AI1239" s="15">
        <v>0</v>
      </c>
    </row>
    <row r="1240" spans="1:35">
      <c r="A1240" s="15" t="s">
        <v>594</v>
      </c>
      <c r="B1240" s="15">
        <v>2014</v>
      </c>
      <c r="C1240" s="15">
        <v>2014</v>
      </c>
      <c r="D1240" s="15">
        <v>2014</v>
      </c>
      <c r="E1240" s="15">
        <v>4</v>
      </c>
      <c r="F1240" s="15">
        <v>0</v>
      </c>
      <c r="G1240" s="15">
        <v>0</v>
      </c>
      <c r="H1240" s="15" t="s">
        <v>510</v>
      </c>
      <c r="I1240" s="15">
        <v>842</v>
      </c>
      <c r="J1240" s="15" t="s">
        <v>593</v>
      </c>
      <c r="K1240" s="15" t="s">
        <v>593</v>
      </c>
      <c r="L1240" s="15">
        <v>702</v>
      </c>
      <c r="M1240" s="15" t="s">
        <v>211</v>
      </c>
      <c r="N1240" s="15" t="s">
        <v>563</v>
      </c>
      <c r="O1240" s="15">
        <v>0</v>
      </c>
      <c r="P1240" s="15" t="s">
        <v>177</v>
      </c>
      <c r="Q1240" s="15" t="s">
        <v>514</v>
      </c>
      <c r="R1240" s="15" t="s">
        <v>515</v>
      </c>
      <c r="S1240" s="15" t="s">
        <v>516</v>
      </c>
      <c r="T1240" s="15">
        <v>0</v>
      </c>
      <c r="U1240" s="15" t="s">
        <v>517</v>
      </c>
      <c r="V1240" s="15">
        <v>2523</v>
      </c>
      <c r="W1240" s="15" t="s">
        <v>518</v>
      </c>
      <c r="X1240" s="15">
        <v>-1</v>
      </c>
      <c r="Y1240" s="15" t="s">
        <v>129</v>
      </c>
      <c r="AA1240" s="15">
        <v>-1</v>
      </c>
      <c r="AB1240" s="15" t="s">
        <v>129</v>
      </c>
      <c r="AF1240" s="15">
        <v>276027</v>
      </c>
      <c r="AH1240" s="15">
        <v>276027</v>
      </c>
      <c r="AI1240" s="15">
        <v>0</v>
      </c>
    </row>
    <row r="1241" spans="1:35">
      <c r="A1241" s="15" t="s">
        <v>594</v>
      </c>
      <c r="B1241" s="15">
        <v>2014</v>
      </c>
      <c r="C1241" s="15">
        <v>2014</v>
      </c>
      <c r="D1241" s="15">
        <v>2014</v>
      </c>
      <c r="E1241" s="15">
        <v>4</v>
      </c>
      <c r="F1241" s="15">
        <v>0</v>
      </c>
      <c r="G1241" s="15">
        <v>0</v>
      </c>
      <c r="H1241" s="15" t="s">
        <v>510</v>
      </c>
      <c r="I1241" s="15">
        <v>842</v>
      </c>
      <c r="J1241" s="15" t="s">
        <v>593</v>
      </c>
      <c r="K1241" s="15" t="s">
        <v>593</v>
      </c>
      <c r="L1241" s="15">
        <v>344</v>
      </c>
      <c r="M1241" s="15" t="s">
        <v>558</v>
      </c>
      <c r="N1241" s="15" t="s">
        <v>559</v>
      </c>
      <c r="O1241" s="15">
        <v>0</v>
      </c>
      <c r="P1241" s="15" t="s">
        <v>177</v>
      </c>
      <c r="Q1241" s="15" t="s">
        <v>514</v>
      </c>
      <c r="R1241" s="15" t="s">
        <v>515</v>
      </c>
      <c r="S1241" s="15" t="s">
        <v>516</v>
      </c>
      <c r="T1241" s="15">
        <v>0</v>
      </c>
      <c r="U1241" s="15" t="s">
        <v>517</v>
      </c>
      <c r="V1241" s="15">
        <v>2523</v>
      </c>
      <c r="W1241" s="15" t="s">
        <v>518</v>
      </c>
      <c r="X1241" s="15">
        <v>-1</v>
      </c>
      <c r="Y1241" s="15" t="s">
        <v>129</v>
      </c>
      <c r="AA1241" s="15">
        <v>-1</v>
      </c>
      <c r="AB1241" s="15" t="s">
        <v>129</v>
      </c>
      <c r="AF1241" s="15">
        <v>334897</v>
      </c>
      <c r="AH1241" s="15">
        <v>334897</v>
      </c>
      <c r="AI1241" s="15">
        <v>0</v>
      </c>
    </row>
    <row r="1242" spans="1:35">
      <c r="A1242" s="15" t="s">
        <v>594</v>
      </c>
      <c r="B1242" s="15">
        <v>2014</v>
      </c>
      <c r="C1242" s="15">
        <v>2014</v>
      </c>
      <c r="D1242" s="15">
        <v>2014</v>
      </c>
      <c r="E1242" s="15">
        <v>4</v>
      </c>
      <c r="F1242" s="15">
        <v>0</v>
      </c>
      <c r="G1242" s="15">
        <v>0</v>
      </c>
      <c r="H1242" s="15" t="s">
        <v>510</v>
      </c>
      <c r="I1242" s="15">
        <v>842</v>
      </c>
      <c r="J1242" s="15" t="s">
        <v>593</v>
      </c>
      <c r="K1242" s="15" t="s">
        <v>593</v>
      </c>
      <c r="L1242" s="15">
        <v>410</v>
      </c>
      <c r="M1242" s="15" t="s">
        <v>550</v>
      </c>
      <c r="N1242" s="15" t="s">
        <v>551</v>
      </c>
      <c r="O1242" s="15">
        <v>0</v>
      </c>
      <c r="P1242" s="15" t="s">
        <v>177</v>
      </c>
      <c r="Q1242" s="15" t="s">
        <v>514</v>
      </c>
      <c r="R1242" s="15" t="s">
        <v>515</v>
      </c>
      <c r="S1242" s="15" t="s">
        <v>516</v>
      </c>
      <c r="T1242" s="15">
        <v>0</v>
      </c>
      <c r="U1242" s="15" t="s">
        <v>517</v>
      </c>
      <c r="V1242" s="15">
        <v>2523</v>
      </c>
      <c r="W1242" s="15" t="s">
        <v>518</v>
      </c>
      <c r="X1242" s="15">
        <v>-1</v>
      </c>
      <c r="Y1242" s="15" t="s">
        <v>129</v>
      </c>
      <c r="AA1242" s="15">
        <v>-1</v>
      </c>
      <c r="AB1242" s="15" t="s">
        <v>129</v>
      </c>
      <c r="AF1242" s="15">
        <v>627110</v>
      </c>
      <c r="AH1242" s="15">
        <v>627110</v>
      </c>
      <c r="AI1242" s="15">
        <v>0</v>
      </c>
    </row>
    <row r="1243" spans="1:35">
      <c r="A1243" s="15" t="s">
        <v>594</v>
      </c>
      <c r="B1243" s="15">
        <v>2014</v>
      </c>
      <c r="C1243" s="15">
        <v>2014</v>
      </c>
      <c r="D1243" s="15">
        <v>2014</v>
      </c>
      <c r="E1243" s="15">
        <v>4</v>
      </c>
      <c r="F1243" s="15">
        <v>0</v>
      </c>
      <c r="G1243" s="15">
        <v>0</v>
      </c>
      <c r="H1243" s="15" t="s">
        <v>510</v>
      </c>
      <c r="I1243" s="15">
        <v>842</v>
      </c>
      <c r="J1243" s="15" t="s">
        <v>593</v>
      </c>
      <c r="K1243" s="15" t="s">
        <v>593</v>
      </c>
      <c r="L1243" s="15">
        <v>36</v>
      </c>
      <c r="M1243" s="15" t="s">
        <v>110</v>
      </c>
      <c r="N1243" s="15" t="s">
        <v>511</v>
      </c>
      <c r="O1243" s="15">
        <v>0</v>
      </c>
      <c r="P1243" s="15" t="s">
        <v>177</v>
      </c>
      <c r="Q1243" s="15" t="s">
        <v>514</v>
      </c>
      <c r="R1243" s="15" t="s">
        <v>515</v>
      </c>
      <c r="S1243" s="15" t="s">
        <v>516</v>
      </c>
      <c r="T1243" s="15">
        <v>0</v>
      </c>
      <c r="U1243" s="15" t="s">
        <v>517</v>
      </c>
      <c r="V1243" s="15">
        <v>2523</v>
      </c>
      <c r="W1243" s="15" t="s">
        <v>518</v>
      </c>
      <c r="X1243" s="15">
        <v>-1</v>
      </c>
      <c r="Y1243" s="15" t="s">
        <v>129</v>
      </c>
      <c r="AA1243" s="15">
        <v>-1</v>
      </c>
      <c r="AB1243" s="15" t="s">
        <v>129</v>
      </c>
      <c r="AF1243" s="15">
        <v>1530269</v>
      </c>
      <c r="AH1243" s="15">
        <v>1530269</v>
      </c>
      <c r="AI1243" s="15">
        <v>0</v>
      </c>
    </row>
    <row r="1244" spans="1:35">
      <c r="A1244" s="15" t="s">
        <v>594</v>
      </c>
      <c r="B1244" s="15">
        <v>2014</v>
      </c>
      <c r="C1244" s="15">
        <v>2014</v>
      </c>
      <c r="D1244" s="15">
        <v>2014</v>
      </c>
      <c r="E1244" s="15">
        <v>4</v>
      </c>
      <c r="F1244" s="15">
        <v>0</v>
      </c>
      <c r="G1244" s="15">
        <v>0</v>
      </c>
      <c r="H1244" s="15" t="s">
        <v>510</v>
      </c>
      <c r="I1244" s="15">
        <v>842</v>
      </c>
      <c r="J1244" s="15" t="s">
        <v>593</v>
      </c>
      <c r="K1244" s="15" t="s">
        <v>593</v>
      </c>
      <c r="L1244" s="15">
        <v>276</v>
      </c>
      <c r="M1244" s="15" t="s">
        <v>591</v>
      </c>
      <c r="N1244" s="15" t="s">
        <v>592</v>
      </c>
      <c r="O1244" s="15">
        <v>0</v>
      </c>
      <c r="P1244" s="15" t="s">
        <v>177</v>
      </c>
      <c r="Q1244" s="15" t="s">
        <v>514</v>
      </c>
      <c r="R1244" s="15" t="s">
        <v>515</v>
      </c>
      <c r="S1244" s="15" t="s">
        <v>516</v>
      </c>
      <c r="T1244" s="15">
        <v>0</v>
      </c>
      <c r="U1244" s="15" t="s">
        <v>517</v>
      </c>
      <c r="V1244" s="15">
        <v>2523</v>
      </c>
      <c r="W1244" s="15" t="s">
        <v>518</v>
      </c>
      <c r="X1244" s="15">
        <v>-1</v>
      </c>
      <c r="Y1244" s="15" t="s">
        <v>129</v>
      </c>
      <c r="AA1244" s="15">
        <v>-1</v>
      </c>
      <c r="AB1244" s="15" t="s">
        <v>129</v>
      </c>
      <c r="AF1244" s="15">
        <v>457045</v>
      </c>
      <c r="AH1244" s="15">
        <v>457045</v>
      </c>
      <c r="AI1244" s="15">
        <v>0</v>
      </c>
    </row>
    <row r="1245" spans="1:35">
      <c r="A1245" s="15" t="s">
        <v>594</v>
      </c>
      <c r="B1245" s="15">
        <v>2014</v>
      </c>
      <c r="C1245" s="15">
        <v>2014</v>
      </c>
      <c r="D1245" s="15">
        <v>2014</v>
      </c>
      <c r="E1245" s="15">
        <v>4</v>
      </c>
      <c r="F1245" s="15">
        <v>0</v>
      </c>
      <c r="G1245" s="15">
        <v>0</v>
      </c>
      <c r="H1245" s="15" t="s">
        <v>510</v>
      </c>
      <c r="I1245" s="15">
        <v>842</v>
      </c>
      <c r="J1245" s="15" t="s">
        <v>593</v>
      </c>
      <c r="K1245" s="15" t="s">
        <v>593</v>
      </c>
      <c r="L1245" s="15">
        <v>156</v>
      </c>
      <c r="M1245" s="15" t="s">
        <v>183</v>
      </c>
      <c r="N1245" s="15" t="s">
        <v>562</v>
      </c>
      <c r="O1245" s="15">
        <v>0</v>
      </c>
      <c r="P1245" s="15" t="s">
        <v>177</v>
      </c>
      <c r="Q1245" s="15" t="s">
        <v>514</v>
      </c>
      <c r="R1245" s="15" t="s">
        <v>515</v>
      </c>
      <c r="S1245" s="15" t="s">
        <v>516</v>
      </c>
      <c r="T1245" s="15">
        <v>0</v>
      </c>
      <c r="U1245" s="15" t="s">
        <v>517</v>
      </c>
      <c r="V1245" s="15">
        <v>2523</v>
      </c>
      <c r="W1245" s="15" t="s">
        <v>518</v>
      </c>
      <c r="X1245" s="15">
        <v>-1</v>
      </c>
      <c r="Y1245" s="15" t="s">
        <v>129</v>
      </c>
      <c r="AA1245" s="15">
        <v>-1</v>
      </c>
      <c r="AB1245" s="15" t="s">
        <v>129</v>
      </c>
      <c r="AF1245" s="15">
        <v>279114</v>
      </c>
      <c r="AH1245" s="15">
        <v>279114</v>
      </c>
      <c r="AI1245" s="15">
        <v>0</v>
      </c>
    </row>
    <row r="1246" spans="1:35">
      <c r="A1246" s="15" t="s">
        <v>594</v>
      </c>
      <c r="B1246" s="15">
        <v>2014</v>
      </c>
      <c r="C1246" s="15">
        <v>2014</v>
      </c>
      <c r="D1246" s="15">
        <v>2014</v>
      </c>
      <c r="E1246" s="15">
        <v>4</v>
      </c>
      <c r="F1246" s="15">
        <v>0</v>
      </c>
      <c r="G1246" s="15">
        <v>0</v>
      </c>
      <c r="H1246" s="15" t="s">
        <v>510</v>
      </c>
      <c r="I1246" s="15">
        <v>842</v>
      </c>
      <c r="J1246" s="15" t="s">
        <v>593</v>
      </c>
      <c r="K1246" s="15" t="s">
        <v>593</v>
      </c>
      <c r="L1246" s="15">
        <v>392</v>
      </c>
      <c r="M1246" s="15" t="s">
        <v>223</v>
      </c>
      <c r="N1246" s="15" t="s">
        <v>584</v>
      </c>
      <c r="O1246" s="15">
        <v>0</v>
      </c>
      <c r="P1246" s="15" t="s">
        <v>177</v>
      </c>
      <c r="Q1246" s="15" t="s">
        <v>514</v>
      </c>
      <c r="R1246" s="15" t="s">
        <v>515</v>
      </c>
      <c r="S1246" s="15" t="s">
        <v>516</v>
      </c>
      <c r="T1246" s="15">
        <v>0</v>
      </c>
      <c r="U1246" s="15" t="s">
        <v>517</v>
      </c>
      <c r="V1246" s="15">
        <v>2523</v>
      </c>
      <c r="W1246" s="15" t="s">
        <v>518</v>
      </c>
      <c r="X1246" s="15">
        <v>-1</v>
      </c>
      <c r="Y1246" s="15" t="s">
        <v>129</v>
      </c>
      <c r="AA1246" s="15">
        <v>-1</v>
      </c>
      <c r="AB1246" s="15" t="s">
        <v>129</v>
      </c>
      <c r="AF1246" s="15">
        <v>1573886</v>
      </c>
      <c r="AH1246" s="15">
        <v>1573886</v>
      </c>
      <c r="AI1246" s="15">
        <v>0</v>
      </c>
    </row>
    <row r="1247" spans="1:35">
      <c r="A1247" s="15" t="s">
        <v>594</v>
      </c>
      <c r="B1247" s="15">
        <v>2014</v>
      </c>
      <c r="C1247" s="15">
        <v>2014</v>
      </c>
      <c r="D1247" s="15">
        <v>2014</v>
      </c>
      <c r="E1247" s="15">
        <v>4</v>
      </c>
      <c r="F1247" s="15">
        <v>0</v>
      </c>
      <c r="G1247" s="15">
        <v>0</v>
      </c>
      <c r="H1247" s="15" t="s">
        <v>510</v>
      </c>
      <c r="I1247" s="15">
        <v>842</v>
      </c>
      <c r="J1247" s="15" t="s">
        <v>593</v>
      </c>
      <c r="K1247" s="15" t="s">
        <v>593</v>
      </c>
      <c r="L1247" s="15">
        <v>826</v>
      </c>
      <c r="M1247" s="15" t="s">
        <v>589</v>
      </c>
      <c r="N1247" s="15" t="s">
        <v>590</v>
      </c>
      <c r="O1247" s="15">
        <v>0</v>
      </c>
      <c r="P1247" s="15" t="s">
        <v>177</v>
      </c>
      <c r="Q1247" s="15" t="s">
        <v>514</v>
      </c>
      <c r="R1247" s="15" t="s">
        <v>515</v>
      </c>
      <c r="S1247" s="15" t="s">
        <v>516</v>
      </c>
      <c r="T1247" s="15">
        <v>0</v>
      </c>
      <c r="U1247" s="15" t="s">
        <v>517</v>
      </c>
      <c r="V1247" s="15">
        <v>2523</v>
      </c>
      <c r="W1247" s="15" t="s">
        <v>518</v>
      </c>
      <c r="X1247" s="15">
        <v>-1</v>
      </c>
      <c r="Y1247" s="15" t="s">
        <v>129</v>
      </c>
      <c r="AA1247" s="15">
        <v>-1</v>
      </c>
      <c r="AB1247" s="15" t="s">
        <v>129</v>
      </c>
      <c r="AF1247" s="15">
        <v>201469</v>
      </c>
      <c r="AH1247" s="15">
        <v>201469</v>
      </c>
      <c r="AI1247" s="15">
        <v>0</v>
      </c>
    </row>
    <row r="1248" spans="1:35">
      <c r="A1248" s="15" t="s">
        <v>594</v>
      </c>
      <c r="B1248" s="15">
        <v>2014</v>
      </c>
      <c r="C1248" s="15">
        <v>2014</v>
      </c>
      <c r="D1248" s="15">
        <v>2014</v>
      </c>
      <c r="E1248" s="15">
        <v>4</v>
      </c>
      <c r="F1248" s="15">
        <v>0</v>
      </c>
      <c r="G1248" s="15">
        <v>0</v>
      </c>
      <c r="H1248" s="15" t="s">
        <v>510</v>
      </c>
      <c r="I1248" s="15">
        <v>842</v>
      </c>
      <c r="J1248" s="15" t="s">
        <v>593</v>
      </c>
      <c r="K1248" s="15" t="s">
        <v>593</v>
      </c>
      <c r="L1248" s="15">
        <v>484</v>
      </c>
      <c r="M1248" s="15" t="s">
        <v>656</v>
      </c>
      <c r="N1248" s="15" t="s">
        <v>657</v>
      </c>
      <c r="O1248" s="15">
        <v>0</v>
      </c>
      <c r="P1248" s="15" t="s">
        <v>177</v>
      </c>
      <c r="Q1248" s="15" t="s">
        <v>514</v>
      </c>
      <c r="R1248" s="15" t="s">
        <v>515</v>
      </c>
      <c r="S1248" s="15" t="s">
        <v>516</v>
      </c>
      <c r="T1248" s="15">
        <v>0</v>
      </c>
      <c r="U1248" s="15" t="s">
        <v>517</v>
      </c>
      <c r="V1248" s="15">
        <v>2523</v>
      </c>
      <c r="W1248" s="15" t="s">
        <v>518</v>
      </c>
      <c r="X1248" s="15">
        <v>-1</v>
      </c>
      <c r="Y1248" s="15" t="s">
        <v>129</v>
      </c>
      <c r="AA1248" s="15">
        <v>-1</v>
      </c>
      <c r="AB1248" s="15" t="s">
        <v>129</v>
      </c>
      <c r="AF1248" s="15">
        <v>16107007</v>
      </c>
      <c r="AH1248" s="15">
        <v>16107007</v>
      </c>
      <c r="AI1248" s="15">
        <v>0</v>
      </c>
    </row>
    <row r="1249" spans="1:35">
      <c r="A1249" s="15" t="s">
        <v>594</v>
      </c>
      <c r="B1249" s="15">
        <v>2014</v>
      </c>
      <c r="C1249" s="15">
        <v>2014</v>
      </c>
      <c r="D1249" s="15">
        <v>2014</v>
      </c>
      <c r="E1249" s="15">
        <v>4</v>
      </c>
      <c r="F1249" s="15">
        <v>0</v>
      </c>
      <c r="G1249" s="15">
        <v>0</v>
      </c>
      <c r="H1249" s="15" t="s">
        <v>510</v>
      </c>
      <c r="I1249" s="15">
        <v>842</v>
      </c>
      <c r="J1249" s="15" t="s">
        <v>593</v>
      </c>
      <c r="K1249" s="15" t="s">
        <v>593</v>
      </c>
      <c r="L1249" s="15">
        <v>124</v>
      </c>
      <c r="M1249" s="15" t="s">
        <v>542</v>
      </c>
      <c r="N1249" s="15" t="s">
        <v>543</v>
      </c>
      <c r="O1249" s="15">
        <v>0</v>
      </c>
      <c r="P1249" s="15" t="s">
        <v>177</v>
      </c>
      <c r="Q1249" s="15" t="s">
        <v>514</v>
      </c>
      <c r="R1249" s="15" t="s">
        <v>515</v>
      </c>
      <c r="S1249" s="15" t="s">
        <v>516</v>
      </c>
      <c r="T1249" s="15">
        <v>0</v>
      </c>
      <c r="U1249" s="15" t="s">
        <v>517</v>
      </c>
      <c r="V1249" s="15">
        <v>2523</v>
      </c>
      <c r="W1249" s="15" t="s">
        <v>518</v>
      </c>
      <c r="X1249" s="15">
        <v>-1</v>
      </c>
      <c r="Y1249" s="15" t="s">
        <v>129</v>
      </c>
      <c r="AA1249" s="15">
        <v>-1</v>
      </c>
      <c r="AB1249" s="15" t="s">
        <v>129</v>
      </c>
      <c r="AF1249" s="15">
        <v>187997677</v>
      </c>
      <c r="AH1249" s="15">
        <v>187997677</v>
      </c>
      <c r="AI1249" s="15">
        <v>0</v>
      </c>
    </row>
    <row r="1250" spans="1:35">
      <c r="A1250" s="15" t="s">
        <v>594</v>
      </c>
      <c r="B1250" s="15">
        <v>2014</v>
      </c>
      <c r="C1250" s="15">
        <v>2014</v>
      </c>
      <c r="D1250" s="15">
        <v>2014</v>
      </c>
      <c r="E1250" s="15">
        <v>4</v>
      </c>
      <c r="F1250" s="15">
        <v>0</v>
      </c>
      <c r="G1250" s="15">
        <v>0</v>
      </c>
      <c r="H1250" s="15" t="s">
        <v>510</v>
      </c>
      <c r="I1250" s="15">
        <v>842</v>
      </c>
      <c r="J1250" s="15" t="s">
        <v>593</v>
      </c>
      <c r="K1250" s="15" t="s">
        <v>593</v>
      </c>
      <c r="L1250" s="15">
        <v>0</v>
      </c>
      <c r="M1250" s="15" t="s">
        <v>177</v>
      </c>
      <c r="N1250" s="15" t="s">
        <v>514</v>
      </c>
      <c r="O1250" s="15">
        <v>0</v>
      </c>
      <c r="P1250" s="15" t="s">
        <v>177</v>
      </c>
      <c r="Q1250" s="15" t="s">
        <v>514</v>
      </c>
      <c r="R1250" s="15" t="s">
        <v>515</v>
      </c>
      <c r="S1250" s="15" t="s">
        <v>516</v>
      </c>
      <c r="T1250" s="15">
        <v>0</v>
      </c>
      <c r="U1250" s="15" t="s">
        <v>517</v>
      </c>
      <c r="V1250" s="15">
        <v>2523</v>
      </c>
      <c r="W1250" s="15" t="s">
        <v>518</v>
      </c>
      <c r="X1250" s="15">
        <v>-1</v>
      </c>
      <c r="Y1250" s="15" t="s">
        <v>129</v>
      </c>
      <c r="AA1250" s="15">
        <v>-1</v>
      </c>
      <c r="AB1250" s="15" t="s">
        <v>129</v>
      </c>
      <c r="AF1250" s="15">
        <v>267496389</v>
      </c>
      <c r="AH1250" s="15">
        <v>267496389</v>
      </c>
      <c r="AI1250" s="15">
        <v>0</v>
      </c>
    </row>
    <row r="1251" spans="1:35">
      <c r="A1251" s="15" t="s">
        <v>594</v>
      </c>
      <c r="B1251" s="15">
        <v>2014</v>
      </c>
      <c r="C1251" s="15">
        <v>2014</v>
      </c>
      <c r="D1251" s="15">
        <v>2014</v>
      </c>
      <c r="E1251" s="15">
        <v>4</v>
      </c>
      <c r="F1251" s="15">
        <v>0</v>
      </c>
      <c r="G1251" s="15">
        <v>0</v>
      </c>
      <c r="H1251" s="15" t="s">
        <v>510</v>
      </c>
      <c r="I1251" s="15">
        <v>842</v>
      </c>
      <c r="J1251" s="15" t="s">
        <v>593</v>
      </c>
      <c r="K1251" s="15" t="s">
        <v>593</v>
      </c>
      <c r="L1251" s="15">
        <v>500</v>
      </c>
      <c r="M1251" s="15" t="s">
        <v>844</v>
      </c>
      <c r="N1251" s="15" t="s">
        <v>845</v>
      </c>
      <c r="O1251" s="15">
        <v>0</v>
      </c>
      <c r="P1251" s="15" t="s">
        <v>177</v>
      </c>
      <c r="Q1251" s="15" t="s">
        <v>514</v>
      </c>
      <c r="R1251" s="15" t="s">
        <v>515</v>
      </c>
      <c r="S1251" s="15" t="s">
        <v>516</v>
      </c>
      <c r="T1251" s="15">
        <v>0</v>
      </c>
      <c r="U1251" s="15" t="s">
        <v>517</v>
      </c>
      <c r="V1251" s="15">
        <v>2523</v>
      </c>
      <c r="W1251" s="15" t="s">
        <v>518</v>
      </c>
      <c r="X1251" s="15">
        <v>-1</v>
      </c>
      <c r="Y1251" s="15" t="s">
        <v>129</v>
      </c>
      <c r="AA1251" s="15">
        <v>-1</v>
      </c>
      <c r="AB1251" s="15" t="s">
        <v>129</v>
      </c>
      <c r="AD1251" s="15">
        <v>80184</v>
      </c>
      <c r="AF1251" s="15">
        <v>6192</v>
      </c>
      <c r="AH1251" s="15">
        <v>6192</v>
      </c>
      <c r="AI1251" s="15">
        <v>4</v>
      </c>
    </row>
    <row r="1252" spans="1:35">
      <c r="A1252" s="15" t="s">
        <v>594</v>
      </c>
      <c r="B1252" s="15">
        <v>2014</v>
      </c>
      <c r="C1252" s="15">
        <v>2014</v>
      </c>
      <c r="D1252" s="15">
        <v>2014</v>
      </c>
      <c r="E1252" s="15">
        <v>4</v>
      </c>
      <c r="F1252" s="15">
        <v>0</v>
      </c>
      <c r="G1252" s="15">
        <v>0</v>
      </c>
      <c r="H1252" s="15" t="s">
        <v>510</v>
      </c>
      <c r="I1252" s="15">
        <v>842</v>
      </c>
      <c r="J1252" s="15" t="s">
        <v>593</v>
      </c>
      <c r="K1252" s="15" t="s">
        <v>593</v>
      </c>
      <c r="L1252" s="15">
        <v>212</v>
      </c>
      <c r="M1252" s="15" t="s">
        <v>815</v>
      </c>
      <c r="N1252" s="15" t="s">
        <v>816</v>
      </c>
      <c r="O1252" s="15">
        <v>0</v>
      </c>
      <c r="P1252" s="15" t="s">
        <v>177</v>
      </c>
      <c r="Q1252" s="15" t="s">
        <v>514</v>
      </c>
      <c r="R1252" s="15" t="s">
        <v>515</v>
      </c>
      <c r="S1252" s="15" t="s">
        <v>516</v>
      </c>
      <c r="T1252" s="15">
        <v>0</v>
      </c>
      <c r="U1252" s="15" t="s">
        <v>517</v>
      </c>
      <c r="V1252" s="15">
        <v>2523</v>
      </c>
      <c r="W1252" s="15" t="s">
        <v>518</v>
      </c>
      <c r="X1252" s="15">
        <v>-1</v>
      </c>
      <c r="Y1252" s="15" t="s">
        <v>129</v>
      </c>
      <c r="AA1252" s="15">
        <v>-1</v>
      </c>
      <c r="AB1252" s="15" t="s">
        <v>129</v>
      </c>
      <c r="AD1252" s="15">
        <v>180051</v>
      </c>
      <c r="AF1252" s="15">
        <v>13904</v>
      </c>
      <c r="AH1252" s="15">
        <v>13904</v>
      </c>
      <c r="AI1252" s="15">
        <v>4</v>
      </c>
    </row>
    <row r="1253" spans="1:35">
      <c r="A1253" s="15" t="s">
        <v>594</v>
      </c>
      <c r="B1253" s="15">
        <v>2014</v>
      </c>
      <c r="C1253" s="15">
        <v>2014</v>
      </c>
      <c r="D1253" s="15">
        <v>2014</v>
      </c>
      <c r="E1253" s="15">
        <v>4</v>
      </c>
      <c r="F1253" s="15">
        <v>0</v>
      </c>
      <c r="G1253" s="15">
        <v>0</v>
      </c>
      <c r="H1253" s="15" t="s">
        <v>510</v>
      </c>
      <c r="I1253" s="15">
        <v>842</v>
      </c>
      <c r="J1253" s="15" t="s">
        <v>593</v>
      </c>
      <c r="K1253" s="15" t="s">
        <v>593</v>
      </c>
      <c r="L1253" s="15">
        <v>196</v>
      </c>
      <c r="M1253" s="15" t="s">
        <v>614</v>
      </c>
      <c r="N1253" s="15" t="s">
        <v>615</v>
      </c>
      <c r="O1253" s="15">
        <v>0</v>
      </c>
      <c r="P1253" s="15" t="s">
        <v>177</v>
      </c>
      <c r="Q1253" s="15" t="s">
        <v>514</v>
      </c>
      <c r="R1253" s="15" t="s">
        <v>515</v>
      </c>
      <c r="S1253" s="15" t="s">
        <v>516</v>
      </c>
      <c r="T1253" s="15">
        <v>0</v>
      </c>
      <c r="U1253" s="15" t="s">
        <v>517</v>
      </c>
      <c r="V1253" s="15">
        <v>2523</v>
      </c>
      <c r="W1253" s="15" t="s">
        <v>518</v>
      </c>
      <c r="X1253" s="15">
        <v>-1</v>
      </c>
      <c r="Y1253" s="15" t="s">
        <v>129</v>
      </c>
      <c r="AA1253" s="15">
        <v>-1</v>
      </c>
      <c r="AB1253" s="15" t="s">
        <v>129</v>
      </c>
      <c r="AD1253" s="15">
        <v>628664</v>
      </c>
      <c r="AF1253" s="15">
        <v>48547</v>
      </c>
      <c r="AH1253" s="15">
        <v>48547</v>
      </c>
      <c r="AI1253" s="15">
        <v>4</v>
      </c>
    </row>
    <row r="1254" spans="1:35">
      <c r="A1254" s="15" t="s">
        <v>594</v>
      </c>
      <c r="B1254" s="15">
        <v>2014</v>
      </c>
      <c r="C1254" s="15">
        <v>2014</v>
      </c>
      <c r="D1254" s="15">
        <v>2014</v>
      </c>
      <c r="E1254" s="15">
        <v>4</v>
      </c>
      <c r="F1254" s="15">
        <v>0</v>
      </c>
      <c r="G1254" s="15">
        <v>0</v>
      </c>
      <c r="H1254" s="15" t="s">
        <v>510</v>
      </c>
      <c r="I1254" s="15">
        <v>842</v>
      </c>
      <c r="J1254" s="15" t="s">
        <v>593</v>
      </c>
      <c r="K1254" s="15" t="s">
        <v>593</v>
      </c>
      <c r="L1254" s="15">
        <v>308</v>
      </c>
      <c r="M1254" s="15" t="s">
        <v>819</v>
      </c>
      <c r="N1254" s="15" t="s">
        <v>820</v>
      </c>
      <c r="O1254" s="15">
        <v>0</v>
      </c>
      <c r="P1254" s="15" t="s">
        <v>177</v>
      </c>
      <c r="Q1254" s="15" t="s">
        <v>514</v>
      </c>
      <c r="R1254" s="15" t="s">
        <v>515</v>
      </c>
      <c r="S1254" s="15" t="s">
        <v>516</v>
      </c>
      <c r="T1254" s="15">
        <v>0</v>
      </c>
      <c r="U1254" s="15" t="s">
        <v>517</v>
      </c>
      <c r="V1254" s="15">
        <v>2523</v>
      </c>
      <c r="W1254" s="15" t="s">
        <v>518</v>
      </c>
      <c r="X1254" s="15">
        <v>-1</v>
      </c>
      <c r="Y1254" s="15" t="s">
        <v>129</v>
      </c>
      <c r="AA1254" s="15">
        <v>-1</v>
      </c>
      <c r="AB1254" s="15" t="s">
        <v>129</v>
      </c>
      <c r="AD1254" s="15">
        <v>90174</v>
      </c>
      <c r="AF1254" s="15">
        <v>11384</v>
      </c>
      <c r="AH1254" s="15">
        <v>11384</v>
      </c>
      <c r="AI1254" s="15">
        <v>4</v>
      </c>
    </row>
    <row r="1255" spans="1:35">
      <c r="A1255" s="15" t="s">
        <v>594</v>
      </c>
      <c r="B1255" s="15">
        <v>2014</v>
      </c>
      <c r="C1255" s="15">
        <v>2014</v>
      </c>
      <c r="D1255" s="15">
        <v>2014</v>
      </c>
      <c r="E1255" s="15">
        <v>4</v>
      </c>
      <c r="F1255" s="15">
        <v>0</v>
      </c>
      <c r="G1255" s="15">
        <v>0</v>
      </c>
      <c r="H1255" s="15" t="s">
        <v>510</v>
      </c>
      <c r="I1255" s="15">
        <v>842</v>
      </c>
      <c r="J1255" s="15" t="s">
        <v>593</v>
      </c>
      <c r="K1255" s="15" t="s">
        <v>593</v>
      </c>
      <c r="L1255" s="15">
        <v>266</v>
      </c>
      <c r="M1255" s="15" t="s">
        <v>664</v>
      </c>
      <c r="N1255" s="15" t="s">
        <v>665</v>
      </c>
      <c r="O1255" s="15">
        <v>0</v>
      </c>
      <c r="P1255" s="15" t="s">
        <v>177</v>
      </c>
      <c r="Q1255" s="15" t="s">
        <v>514</v>
      </c>
      <c r="R1255" s="15" t="s">
        <v>515</v>
      </c>
      <c r="S1255" s="15" t="s">
        <v>516</v>
      </c>
      <c r="T1255" s="15">
        <v>0</v>
      </c>
      <c r="U1255" s="15" t="s">
        <v>517</v>
      </c>
      <c r="V1255" s="15">
        <v>2523</v>
      </c>
      <c r="W1255" s="15" t="s">
        <v>518</v>
      </c>
      <c r="X1255" s="15">
        <v>-1</v>
      </c>
      <c r="Y1255" s="15" t="s">
        <v>129</v>
      </c>
      <c r="AA1255" s="15">
        <v>-1</v>
      </c>
      <c r="AB1255" s="15" t="s">
        <v>129</v>
      </c>
      <c r="AD1255" s="15">
        <v>207573</v>
      </c>
      <c r="AF1255" s="15">
        <v>20517</v>
      </c>
      <c r="AH1255" s="15">
        <v>20517</v>
      </c>
      <c r="AI1255" s="15">
        <v>4</v>
      </c>
    </row>
    <row r="1256" spans="1:35">
      <c r="A1256" s="15" t="s">
        <v>594</v>
      </c>
      <c r="B1256" s="15">
        <v>2014</v>
      </c>
      <c r="C1256" s="15">
        <v>2014</v>
      </c>
      <c r="D1256" s="15">
        <v>2014</v>
      </c>
      <c r="E1256" s="15">
        <v>4</v>
      </c>
      <c r="F1256" s="15">
        <v>0</v>
      </c>
      <c r="G1256" s="15">
        <v>0</v>
      </c>
      <c r="H1256" s="15" t="s">
        <v>510</v>
      </c>
      <c r="I1256" s="15">
        <v>842</v>
      </c>
      <c r="J1256" s="15" t="s">
        <v>593</v>
      </c>
      <c r="K1256" s="15" t="s">
        <v>593</v>
      </c>
      <c r="L1256" s="15">
        <v>434</v>
      </c>
      <c r="M1256" s="15" t="s">
        <v>701</v>
      </c>
      <c r="N1256" s="15" t="s">
        <v>702</v>
      </c>
      <c r="O1256" s="15">
        <v>0</v>
      </c>
      <c r="P1256" s="15" t="s">
        <v>177</v>
      </c>
      <c r="Q1256" s="15" t="s">
        <v>514</v>
      </c>
      <c r="R1256" s="15" t="s">
        <v>515</v>
      </c>
      <c r="S1256" s="15" t="s">
        <v>516</v>
      </c>
      <c r="T1256" s="15">
        <v>0</v>
      </c>
      <c r="U1256" s="15" t="s">
        <v>517</v>
      </c>
      <c r="V1256" s="15">
        <v>2523</v>
      </c>
      <c r="W1256" s="15" t="s">
        <v>518</v>
      </c>
      <c r="X1256" s="15">
        <v>-1</v>
      </c>
      <c r="Y1256" s="15" t="s">
        <v>129</v>
      </c>
      <c r="AA1256" s="15">
        <v>-1</v>
      </c>
      <c r="AB1256" s="15" t="s">
        <v>129</v>
      </c>
      <c r="AD1256" s="15">
        <v>67234</v>
      </c>
      <c r="AF1256" s="15">
        <v>5192</v>
      </c>
      <c r="AH1256" s="15">
        <v>5192</v>
      </c>
      <c r="AI1256" s="15">
        <v>4</v>
      </c>
    </row>
    <row r="1257" spans="1:35">
      <c r="A1257" s="15" t="s">
        <v>594</v>
      </c>
      <c r="B1257" s="15">
        <v>2014</v>
      </c>
      <c r="C1257" s="15">
        <v>2014</v>
      </c>
      <c r="D1257" s="15">
        <v>2014</v>
      </c>
      <c r="E1257" s="15">
        <v>4</v>
      </c>
      <c r="F1257" s="15">
        <v>0</v>
      </c>
      <c r="G1257" s="15">
        <v>0</v>
      </c>
      <c r="H1257" s="15" t="s">
        <v>510</v>
      </c>
      <c r="I1257" s="15">
        <v>842</v>
      </c>
      <c r="J1257" s="15" t="s">
        <v>593</v>
      </c>
      <c r="K1257" s="15" t="s">
        <v>593</v>
      </c>
      <c r="L1257" s="15">
        <v>28</v>
      </c>
      <c r="M1257" s="15" t="s">
        <v>801</v>
      </c>
      <c r="N1257" s="15" t="s">
        <v>802</v>
      </c>
      <c r="O1257" s="15">
        <v>0</v>
      </c>
      <c r="P1257" s="15" t="s">
        <v>177</v>
      </c>
      <c r="Q1257" s="15" t="s">
        <v>514</v>
      </c>
      <c r="R1257" s="15" t="s">
        <v>515</v>
      </c>
      <c r="S1257" s="15" t="s">
        <v>516</v>
      </c>
      <c r="T1257" s="15">
        <v>0</v>
      </c>
      <c r="U1257" s="15" t="s">
        <v>517</v>
      </c>
      <c r="V1257" s="15">
        <v>2523</v>
      </c>
      <c r="W1257" s="15" t="s">
        <v>518</v>
      </c>
      <c r="X1257" s="15">
        <v>-1</v>
      </c>
      <c r="Y1257" s="15" t="s">
        <v>129</v>
      </c>
      <c r="AA1257" s="15">
        <v>-1</v>
      </c>
      <c r="AB1257" s="15" t="s">
        <v>129</v>
      </c>
      <c r="AD1257" s="15">
        <v>33578</v>
      </c>
      <c r="AF1257" s="15">
        <v>2593</v>
      </c>
      <c r="AH1257" s="15">
        <v>2593</v>
      </c>
      <c r="AI1257" s="15">
        <v>4</v>
      </c>
    </row>
    <row r="1258" spans="1:35">
      <c r="A1258" s="15" t="s">
        <v>594</v>
      </c>
      <c r="B1258" s="15">
        <v>2014</v>
      </c>
      <c r="C1258" s="15">
        <v>2014</v>
      </c>
      <c r="D1258" s="15">
        <v>2014</v>
      </c>
      <c r="E1258" s="15">
        <v>4</v>
      </c>
      <c r="F1258" s="15">
        <v>0</v>
      </c>
      <c r="G1258" s="15">
        <v>0</v>
      </c>
      <c r="H1258" s="15" t="s">
        <v>510</v>
      </c>
      <c r="I1258" s="15">
        <v>842</v>
      </c>
      <c r="J1258" s="15" t="s">
        <v>593</v>
      </c>
      <c r="K1258" s="15" t="s">
        <v>593</v>
      </c>
      <c r="L1258" s="15">
        <v>659</v>
      </c>
      <c r="M1258" s="15" t="s">
        <v>813</v>
      </c>
      <c r="N1258" s="15" t="s">
        <v>814</v>
      </c>
      <c r="O1258" s="15">
        <v>0</v>
      </c>
      <c r="P1258" s="15" t="s">
        <v>177</v>
      </c>
      <c r="Q1258" s="15" t="s">
        <v>514</v>
      </c>
      <c r="R1258" s="15" t="s">
        <v>515</v>
      </c>
      <c r="S1258" s="15" t="s">
        <v>516</v>
      </c>
      <c r="T1258" s="15">
        <v>0</v>
      </c>
      <c r="U1258" s="15" t="s">
        <v>517</v>
      </c>
      <c r="V1258" s="15">
        <v>2523</v>
      </c>
      <c r="W1258" s="15" t="s">
        <v>518</v>
      </c>
      <c r="X1258" s="15">
        <v>-1</v>
      </c>
      <c r="Y1258" s="15" t="s">
        <v>129</v>
      </c>
      <c r="AA1258" s="15">
        <v>-1</v>
      </c>
      <c r="AB1258" s="15" t="s">
        <v>129</v>
      </c>
      <c r="AD1258" s="15">
        <v>510473</v>
      </c>
      <c r="AF1258" s="15">
        <v>39420</v>
      </c>
      <c r="AH1258" s="15">
        <v>39420</v>
      </c>
      <c r="AI1258" s="15">
        <v>4</v>
      </c>
    </row>
    <row r="1259" spans="1:35">
      <c r="A1259" s="15" t="s">
        <v>594</v>
      </c>
      <c r="B1259" s="15">
        <v>2014</v>
      </c>
      <c r="C1259" s="15">
        <v>2014</v>
      </c>
      <c r="D1259" s="15">
        <v>2014</v>
      </c>
      <c r="E1259" s="15">
        <v>4</v>
      </c>
      <c r="F1259" s="15">
        <v>0</v>
      </c>
      <c r="G1259" s="15">
        <v>0</v>
      </c>
      <c r="H1259" s="15" t="s">
        <v>510</v>
      </c>
      <c r="I1259" s="15">
        <v>842</v>
      </c>
      <c r="J1259" s="15" t="s">
        <v>593</v>
      </c>
      <c r="K1259" s="15" t="s">
        <v>593</v>
      </c>
      <c r="L1259" s="15">
        <v>144</v>
      </c>
      <c r="M1259" s="15" t="s">
        <v>791</v>
      </c>
      <c r="N1259" s="15" t="s">
        <v>792</v>
      </c>
      <c r="O1259" s="15">
        <v>0</v>
      </c>
      <c r="P1259" s="15" t="s">
        <v>177</v>
      </c>
      <c r="Q1259" s="15" t="s">
        <v>514</v>
      </c>
      <c r="R1259" s="15" t="s">
        <v>515</v>
      </c>
      <c r="S1259" s="15" t="s">
        <v>516</v>
      </c>
      <c r="T1259" s="15">
        <v>0</v>
      </c>
      <c r="U1259" s="15" t="s">
        <v>517</v>
      </c>
      <c r="V1259" s="15">
        <v>2523</v>
      </c>
      <c r="W1259" s="15" t="s">
        <v>518</v>
      </c>
      <c r="X1259" s="15">
        <v>-1</v>
      </c>
      <c r="Y1259" s="15" t="s">
        <v>129</v>
      </c>
      <c r="AA1259" s="15">
        <v>-1</v>
      </c>
      <c r="AB1259" s="15" t="s">
        <v>129</v>
      </c>
      <c r="AD1259" s="15">
        <v>479061</v>
      </c>
      <c r="AF1259" s="15">
        <v>24045</v>
      </c>
      <c r="AH1259" s="15">
        <v>24045</v>
      </c>
      <c r="AI1259" s="15">
        <v>4</v>
      </c>
    </row>
    <row r="1260" spans="1:35">
      <c r="A1260" s="15" t="s">
        <v>594</v>
      </c>
      <c r="B1260" s="15">
        <v>2014</v>
      </c>
      <c r="C1260" s="15">
        <v>2014</v>
      </c>
      <c r="D1260" s="15">
        <v>2014</v>
      </c>
      <c r="E1260" s="15">
        <v>4</v>
      </c>
      <c r="F1260" s="15">
        <v>0</v>
      </c>
      <c r="G1260" s="15">
        <v>0</v>
      </c>
      <c r="H1260" s="15" t="s">
        <v>510</v>
      </c>
      <c r="I1260" s="15">
        <v>842</v>
      </c>
      <c r="J1260" s="15" t="s">
        <v>593</v>
      </c>
      <c r="K1260" s="15" t="s">
        <v>593</v>
      </c>
      <c r="L1260" s="15">
        <v>703</v>
      </c>
      <c r="M1260" s="15" t="s">
        <v>672</v>
      </c>
      <c r="N1260" s="15" t="s">
        <v>673</v>
      </c>
      <c r="O1260" s="15">
        <v>0</v>
      </c>
      <c r="P1260" s="15" t="s">
        <v>177</v>
      </c>
      <c r="Q1260" s="15" t="s">
        <v>514</v>
      </c>
      <c r="R1260" s="15" t="s">
        <v>515</v>
      </c>
      <c r="S1260" s="15" t="s">
        <v>516</v>
      </c>
      <c r="T1260" s="15">
        <v>0</v>
      </c>
      <c r="U1260" s="15" t="s">
        <v>517</v>
      </c>
      <c r="V1260" s="15">
        <v>2523</v>
      </c>
      <c r="W1260" s="15" t="s">
        <v>518</v>
      </c>
      <c r="X1260" s="15">
        <v>-1</v>
      </c>
      <c r="Y1260" s="15" t="s">
        <v>129</v>
      </c>
      <c r="AA1260" s="15">
        <v>-1</v>
      </c>
      <c r="AB1260" s="15" t="s">
        <v>129</v>
      </c>
      <c r="AD1260" s="15">
        <v>51410</v>
      </c>
      <c r="AF1260" s="15">
        <v>3970</v>
      </c>
      <c r="AH1260" s="15">
        <v>3970</v>
      </c>
      <c r="AI1260" s="15">
        <v>4</v>
      </c>
    </row>
    <row r="1261" spans="1:35">
      <c r="A1261" s="15" t="s">
        <v>594</v>
      </c>
      <c r="B1261" s="15">
        <v>2014</v>
      </c>
      <c r="C1261" s="15">
        <v>2014</v>
      </c>
      <c r="D1261" s="15">
        <v>2014</v>
      </c>
      <c r="E1261" s="15">
        <v>4</v>
      </c>
      <c r="F1261" s="15">
        <v>0</v>
      </c>
      <c r="G1261" s="15">
        <v>0</v>
      </c>
      <c r="H1261" s="15" t="s">
        <v>510</v>
      </c>
      <c r="I1261" s="15">
        <v>842</v>
      </c>
      <c r="J1261" s="15" t="s">
        <v>593</v>
      </c>
      <c r="K1261" s="15" t="s">
        <v>593</v>
      </c>
      <c r="L1261" s="15">
        <v>4</v>
      </c>
      <c r="M1261" s="15" t="s">
        <v>789</v>
      </c>
      <c r="N1261" s="15" t="s">
        <v>790</v>
      </c>
      <c r="O1261" s="15">
        <v>0</v>
      </c>
      <c r="P1261" s="15" t="s">
        <v>177</v>
      </c>
      <c r="Q1261" s="15" t="s">
        <v>514</v>
      </c>
      <c r="R1261" s="15" t="s">
        <v>515</v>
      </c>
      <c r="S1261" s="15" t="s">
        <v>516</v>
      </c>
      <c r="T1261" s="15">
        <v>0</v>
      </c>
      <c r="U1261" s="15" t="s">
        <v>517</v>
      </c>
      <c r="V1261" s="15">
        <v>2523</v>
      </c>
      <c r="W1261" s="15" t="s">
        <v>518</v>
      </c>
      <c r="X1261" s="15">
        <v>-1</v>
      </c>
      <c r="Y1261" s="15" t="s">
        <v>129</v>
      </c>
      <c r="AA1261" s="15">
        <v>-1</v>
      </c>
      <c r="AB1261" s="15" t="s">
        <v>129</v>
      </c>
      <c r="AD1261" s="15">
        <v>124837</v>
      </c>
      <c r="AF1261" s="15">
        <v>15760</v>
      </c>
      <c r="AH1261" s="15">
        <v>15760</v>
      </c>
      <c r="AI1261" s="15">
        <v>4</v>
      </c>
    </row>
    <row r="1262" spans="1:35">
      <c r="A1262" s="15" t="s">
        <v>594</v>
      </c>
      <c r="B1262" s="15">
        <v>2014</v>
      </c>
      <c r="C1262" s="15">
        <v>2014</v>
      </c>
      <c r="D1262" s="15">
        <v>2014</v>
      </c>
      <c r="E1262" s="15">
        <v>4</v>
      </c>
      <c r="F1262" s="15">
        <v>0</v>
      </c>
      <c r="G1262" s="15">
        <v>0</v>
      </c>
      <c r="H1262" s="15" t="s">
        <v>510</v>
      </c>
      <c r="I1262" s="15">
        <v>842</v>
      </c>
      <c r="J1262" s="15" t="s">
        <v>593</v>
      </c>
      <c r="K1262" s="15" t="s">
        <v>593</v>
      </c>
      <c r="L1262" s="15">
        <v>504</v>
      </c>
      <c r="M1262" s="15" t="s">
        <v>686</v>
      </c>
      <c r="N1262" s="15" t="s">
        <v>687</v>
      </c>
      <c r="O1262" s="15">
        <v>0</v>
      </c>
      <c r="P1262" s="15" t="s">
        <v>177</v>
      </c>
      <c r="Q1262" s="15" t="s">
        <v>514</v>
      </c>
      <c r="R1262" s="15" t="s">
        <v>515</v>
      </c>
      <c r="S1262" s="15" t="s">
        <v>516</v>
      </c>
      <c r="T1262" s="15">
        <v>0</v>
      </c>
      <c r="U1262" s="15" t="s">
        <v>517</v>
      </c>
      <c r="V1262" s="15">
        <v>2523</v>
      </c>
      <c r="W1262" s="15" t="s">
        <v>518</v>
      </c>
      <c r="X1262" s="15">
        <v>-1</v>
      </c>
      <c r="Y1262" s="15" t="s">
        <v>129</v>
      </c>
      <c r="AA1262" s="15">
        <v>-1</v>
      </c>
      <c r="AB1262" s="15" t="s">
        <v>129</v>
      </c>
      <c r="AD1262" s="15">
        <v>1287053</v>
      </c>
      <c r="AF1262" s="15">
        <v>101764</v>
      </c>
      <c r="AH1262" s="15">
        <v>101764</v>
      </c>
      <c r="AI1262" s="15">
        <v>4</v>
      </c>
    </row>
    <row r="1263" spans="1:35">
      <c r="A1263" s="15" t="s">
        <v>594</v>
      </c>
      <c r="B1263" s="15">
        <v>2014</v>
      </c>
      <c r="C1263" s="15">
        <v>2014</v>
      </c>
      <c r="D1263" s="15">
        <v>2014</v>
      </c>
      <c r="E1263" s="15">
        <v>4</v>
      </c>
      <c r="F1263" s="15">
        <v>0</v>
      </c>
      <c r="G1263" s="15">
        <v>0</v>
      </c>
      <c r="H1263" s="15" t="s">
        <v>510</v>
      </c>
      <c r="I1263" s="15">
        <v>842</v>
      </c>
      <c r="J1263" s="15" t="s">
        <v>593</v>
      </c>
      <c r="K1263" s="15" t="s">
        <v>593</v>
      </c>
      <c r="L1263" s="15">
        <v>398</v>
      </c>
      <c r="M1263" s="15" t="s">
        <v>731</v>
      </c>
      <c r="N1263" s="15" t="s">
        <v>732</v>
      </c>
      <c r="O1263" s="15">
        <v>0</v>
      </c>
      <c r="P1263" s="15" t="s">
        <v>177</v>
      </c>
      <c r="Q1263" s="15" t="s">
        <v>514</v>
      </c>
      <c r="R1263" s="15" t="s">
        <v>515</v>
      </c>
      <c r="S1263" s="15" t="s">
        <v>516</v>
      </c>
      <c r="T1263" s="15">
        <v>0</v>
      </c>
      <c r="U1263" s="15" t="s">
        <v>517</v>
      </c>
      <c r="V1263" s="15">
        <v>2523</v>
      </c>
      <c r="W1263" s="15" t="s">
        <v>518</v>
      </c>
      <c r="X1263" s="15">
        <v>-1</v>
      </c>
      <c r="Y1263" s="15" t="s">
        <v>129</v>
      </c>
      <c r="AA1263" s="15">
        <v>-1</v>
      </c>
      <c r="AB1263" s="15" t="s">
        <v>129</v>
      </c>
      <c r="AD1263" s="15">
        <v>155095</v>
      </c>
      <c r="AF1263" s="15">
        <v>19580</v>
      </c>
      <c r="AH1263" s="15">
        <v>19580</v>
      </c>
      <c r="AI1263" s="15">
        <v>4</v>
      </c>
    </row>
    <row r="1264" spans="1:35">
      <c r="A1264" s="15" t="s">
        <v>594</v>
      </c>
      <c r="B1264" s="15">
        <v>2014</v>
      </c>
      <c r="C1264" s="15">
        <v>2014</v>
      </c>
      <c r="D1264" s="15">
        <v>2014</v>
      </c>
      <c r="E1264" s="15">
        <v>4</v>
      </c>
      <c r="F1264" s="15">
        <v>0</v>
      </c>
      <c r="G1264" s="15">
        <v>0</v>
      </c>
      <c r="H1264" s="15" t="s">
        <v>510</v>
      </c>
      <c r="I1264" s="15">
        <v>842</v>
      </c>
      <c r="J1264" s="15" t="s">
        <v>593</v>
      </c>
      <c r="K1264" s="15" t="s">
        <v>593</v>
      </c>
      <c r="L1264" s="15">
        <v>620</v>
      </c>
      <c r="M1264" s="15" t="s">
        <v>603</v>
      </c>
      <c r="N1264" s="15" t="s">
        <v>604</v>
      </c>
      <c r="O1264" s="15">
        <v>0</v>
      </c>
      <c r="P1264" s="15" t="s">
        <v>177</v>
      </c>
      <c r="Q1264" s="15" t="s">
        <v>514</v>
      </c>
      <c r="R1264" s="15" t="s">
        <v>515</v>
      </c>
      <c r="S1264" s="15" t="s">
        <v>516</v>
      </c>
      <c r="T1264" s="15">
        <v>0</v>
      </c>
      <c r="U1264" s="15" t="s">
        <v>517</v>
      </c>
      <c r="V1264" s="15">
        <v>2523</v>
      </c>
      <c r="W1264" s="15" t="s">
        <v>518</v>
      </c>
      <c r="X1264" s="15">
        <v>-1</v>
      </c>
      <c r="Y1264" s="15" t="s">
        <v>129</v>
      </c>
      <c r="AA1264" s="15">
        <v>-1</v>
      </c>
      <c r="AB1264" s="15" t="s">
        <v>129</v>
      </c>
      <c r="AD1264" s="15">
        <v>81168</v>
      </c>
      <c r="AF1264" s="15">
        <v>4074</v>
      </c>
      <c r="AH1264" s="15">
        <v>4074</v>
      </c>
      <c r="AI1264" s="15">
        <v>4</v>
      </c>
    </row>
    <row r="1265" spans="1:35">
      <c r="A1265" s="15" t="s">
        <v>594</v>
      </c>
      <c r="B1265" s="15">
        <v>2014</v>
      </c>
      <c r="C1265" s="15">
        <v>2014</v>
      </c>
      <c r="D1265" s="15">
        <v>2014</v>
      </c>
      <c r="E1265" s="15">
        <v>4</v>
      </c>
      <c r="F1265" s="15">
        <v>0</v>
      </c>
      <c r="G1265" s="15">
        <v>0</v>
      </c>
      <c r="H1265" s="15" t="s">
        <v>510</v>
      </c>
      <c r="I1265" s="15">
        <v>842</v>
      </c>
      <c r="J1265" s="15" t="s">
        <v>593</v>
      </c>
      <c r="K1265" s="15" t="s">
        <v>593</v>
      </c>
      <c r="L1265" s="15">
        <v>368</v>
      </c>
      <c r="M1265" s="15" t="s">
        <v>622</v>
      </c>
      <c r="N1265" s="15" t="s">
        <v>623</v>
      </c>
      <c r="O1265" s="15">
        <v>0</v>
      </c>
      <c r="P1265" s="15" t="s">
        <v>177</v>
      </c>
      <c r="Q1265" s="15" t="s">
        <v>514</v>
      </c>
      <c r="R1265" s="15" t="s">
        <v>515</v>
      </c>
      <c r="S1265" s="15" t="s">
        <v>516</v>
      </c>
      <c r="T1265" s="15">
        <v>0</v>
      </c>
      <c r="U1265" s="15" t="s">
        <v>517</v>
      </c>
      <c r="V1265" s="15">
        <v>2523</v>
      </c>
      <c r="W1265" s="15" t="s">
        <v>518</v>
      </c>
      <c r="X1265" s="15">
        <v>-1</v>
      </c>
      <c r="Y1265" s="15" t="s">
        <v>129</v>
      </c>
      <c r="AA1265" s="15">
        <v>-1</v>
      </c>
      <c r="AB1265" s="15" t="s">
        <v>129</v>
      </c>
      <c r="AD1265" s="15">
        <v>127115</v>
      </c>
      <c r="AF1265" s="15">
        <v>11268</v>
      </c>
      <c r="AH1265" s="15">
        <v>11268</v>
      </c>
      <c r="AI1265" s="15">
        <v>4</v>
      </c>
    </row>
    <row r="1266" spans="1:35">
      <c r="A1266" s="15" t="s">
        <v>594</v>
      </c>
      <c r="B1266" s="15">
        <v>2014</v>
      </c>
      <c r="C1266" s="15">
        <v>2014</v>
      </c>
      <c r="D1266" s="15">
        <v>2014</v>
      </c>
      <c r="E1266" s="15">
        <v>4</v>
      </c>
      <c r="F1266" s="15">
        <v>0</v>
      </c>
      <c r="G1266" s="15">
        <v>0</v>
      </c>
      <c r="H1266" s="15" t="s">
        <v>510</v>
      </c>
      <c r="I1266" s="15">
        <v>842</v>
      </c>
      <c r="J1266" s="15" t="s">
        <v>593</v>
      </c>
      <c r="K1266" s="15" t="s">
        <v>593</v>
      </c>
      <c r="L1266" s="15">
        <v>300</v>
      </c>
      <c r="M1266" s="15" t="s">
        <v>680</v>
      </c>
      <c r="N1266" s="15" t="s">
        <v>681</v>
      </c>
      <c r="O1266" s="15">
        <v>0</v>
      </c>
      <c r="P1266" s="15" t="s">
        <v>177</v>
      </c>
      <c r="Q1266" s="15" t="s">
        <v>514</v>
      </c>
      <c r="R1266" s="15" t="s">
        <v>515</v>
      </c>
      <c r="S1266" s="15" t="s">
        <v>516</v>
      </c>
      <c r="T1266" s="15">
        <v>0</v>
      </c>
      <c r="U1266" s="15" t="s">
        <v>517</v>
      </c>
      <c r="V1266" s="15">
        <v>2523</v>
      </c>
      <c r="W1266" s="15" t="s">
        <v>518</v>
      </c>
      <c r="X1266" s="15">
        <v>-1</v>
      </c>
      <c r="Y1266" s="15" t="s">
        <v>129</v>
      </c>
      <c r="AA1266" s="15">
        <v>-1</v>
      </c>
      <c r="AB1266" s="15" t="s">
        <v>129</v>
      </c>
      <c r="AD1266" s="15">
        <v>407679</v>
      </c>
      <c r="AF1266" s="15">
        <v>31482</v>
      </c>
      <c r="AH1266" s="15">
        <v>31482</v>
      </c>
      <c r="AI1266" s="15">
        <v>4</v>
      </c>
    </row>
    <row r="1267" spans="1:35">
      <c r="A1267" s="15" t="s">
        <v>594</v>
      </c>
      <c r="B1267" s="15">
        <v>2014</v>
      </c>
      <c r="C1267" s="15">
        <v>2014</v>
      </c>
      <c r="D1267" s="15">
        <v>2014</v>
      </c>
      <c r="E1267" s="15">
        <v>4</v>
      </c>
      <c r="F1267" s="15">
        <v>0</v>
      </c>
      <c r="G1267" s="15">
        <v>0</v>
      </c>
      <c r="H1267" s="15" t="s">
        <v>510</v>
      </c>
      <c r="I1267" s="15">
        <v>842</v>
      </c>
      <c r="J1267" s="15" t="s">
        <v>593</v>
      </c>
      <c r="K1267" s="15" t="s">
        <v>593</v>
      </c>
      <c r="L1267" s="15">
        <v>348</v>
      </c>
      <c r="M1267" s="15" t="s">
        <v>739</v>
      </c>
      <c r="N1267" s="15" t="s">
        <v>740</v>
      </c>
      <c r="O1267" s="15">
        <v>0</v>
      </c>
      <c r="P1267" s="15" t="s">
        <v>177</v>
      </c>
      <c r="Q1267" s="15" t="s">
        <v>514</v>
      </c>
      <c r="R1267" s="15" t="s">
        <v>515</v>
      </c>
      <c r="S1267" s="15" t="s">
        <v>516</v>
      </c>
      <c r="T1267" s="15">
        <v>0</v>
      </c>
      <c r="U1267" s="15" t="s">
        <v>517</v>
      </c>
      <c r="V1267" s="15">
        <v>2523</v>
      </c>
      <c r="W1267" s="15" t="s">
        <v>518</v>
      </c>
      <c r="X1267" s="15">
        <v>-1</v>
      </c>
      <c r="Y1267" s="15" t="s">
        <v>129</v>
      </c>
      <c r="AA1267" s="15">
        <v>-1</v>
      </c>
      <c r="AB1267" s="15" t="s">
        <v>129</v>
      </c>
      <c r="AD1267" s="15">
        <v>91372</v>
      </c>
      <c r="AF1267" s="15">
        <v>7056</v>
      </c>
      <c r="AH1267" s="15">
        <v>7056</v>
      </c>
      <c r="AI1267" s="15">
        <v>4</v>
      </c>
    </row>
    <row r="1268" spans="1:35">
      <c r="A1268" s="15" t="s">
        <v>594</v>
      </c>
      <c r="B1268" s="15">
        <v>2014</v>
      </c>
      <c r="C1268" s="15">
        <v>2014</v>
      </c>
      <c r="D1268" s="15">
        <v>2014</v>
      </c>
      <c r="E1268" s="15">
        <v>4</v>
      </c>
      <c r="F1268" s="15">
        <v>0</v>
      </c>
      <c r="G1268" s="15">
        <v>0</v>
      </c>
      <c r="H1268" s="15" t="s">
        <v>510</v>
      </c>
      <c r="I1268" s="15">
        <v>842</v>
      </c>
      <c r="J1268" s="15" t="s">
        <v>593</v>
      </c>
      <c r="K1268" s="15" t="s">
        <v>593</v>
      </c>
      <c r="L1268" s="15">
        <v>136</v>
      </c>
      <c r="M1268" s="15" t="s">
        <v>795</v>
      </c>
      <c r="N1268" s="15" t="s">
        <v>796</v>
      </c>
      <c r="O1268" s="15">
        <v>0</v>
      </c>
      <c r="P1268" s="15" t="s">
        <v>177</v>
      </c>
      <c r="Q1268" s="15" t="s">
        <v>514</v>
      </c>
      <c r="R1268" s="15" t="s">
        <v>515</v>
      </c>
      <c r="S1268" s="15" t="s">
        <v>516</v>
      </c>
      <c r="T1268" s="15">
        <v>0</v>
      </c>
      <c r="U1268" s="15" t="s">
        <v>517</v>
      </c>
      <c r="V1268" s="15">
        <v>2523</v>
      </c>
      <c r="W1268" s="15" t="s">
        <v>518</v>
      </c>
      <c r="X1268" s="15">
        <v>-1</v>
      </c>
      <c r="Y1268" s="15" t="s">
        <v>129</v>
      </c>
      <c r="AA1268" s="15">
        <v>-1</v>
      </c>
      <c r="AB1268" s="15" t="s">
        <v>129</v>
      </c>
      <c r="AD1268" s="15">
        <v>1303286</v>
      </c>
      <c r="AF1268" s="15">
        <v>100643</v>
      </c>
      <c r="AH1268" s="15">
        <v>100643</v>
      </c>
      <c r="AI1268" s="15">
        <v>4</v>
      </c>
    </row>
    <row r="1269" spans="1:35">
      <c r="A1269" s="15" t="s">
        <v>594</v>
      </c>
      <c r="B1269" s="15">
        <v>2014</v>
      </c>
      <c r="C1269" s="15">
        <v>2014</v>
      </c>
      <c r="D1269" s="15">
        <v>2014</v>
      </c>
      <c r="E1269" s="15">
        <v>4</v>
      </c>
      <c r="F1269" s="15">
        <v>0</v>
      </c>
      <c r="G1269" s="15">
        <v>0</v>
      </c>
      <c r="H1269" s="15" t="s">
        <v>510</v>
      </c>
      <c r="I1269" s="15">
        <v>842</v>
      </c>
      <c r="J1269" s="15" t="s">
        <v>593</v>
      </c>
      <c r="K1269" s="15" t="s">
        <v>593</v>
      </c>
      <c r="L1269" s="15">
        <v>600</v>
      </c>
      <c r="M1269" s="15" t="s">
        <v>852</v>
      </c>
      <c r="N1269" s="15" t="s">
        <v>853</v>
      </c>
      <c r="O1269" s="15">
        <v>0</v>
      </c>
      <c r="P1269" s="15" t="s">
        <v>177</v>
      </c>
      <c r="Q1269" s="15" t="s">
        <v>514</v>
      </c>
      <c r="R1269" s="15" t="s">
        <v>515</v>
      </c>
      <c r="S1269" s="15" t="s">
        <v>516</v>
      </c>
      <c r="T1269" s="15">
        <v>0</v>
      </c>
      <c r="U1269" s="15" t="s">
        <v>517</v>
      </c>
      <c r="V1269" s="15">
        <v>2523</v>
      </c>
      <c r="W1269" s="15" t="s">
        <v>518</v>
      </c>
      <c r="X1269" s="15">
        <v>-1</v>
      </c>
      <c r="Y1269" s="15" t="s">
        <v>129</v>
      </c>
      <c r="AA1269" s="15">
        <v>-1</v>
      </c>
      <c r="AB1269" s="15" t="s">
        <v>129</v>
      </c>
      <c r="AD1269" s="15">
        <v>682819</v>
      </c>
      <c r="AF1269" s="15">
        <v>34272</v>
      </c>
      <c r="AH1269" s="15">
        <v>34272</v>
      </c>
      <c r="AI1269" s="15">
        <v>4</v>
      </c>
    </row>
    <row r="1270" spans="1:35">
      <c r="A1270" s="15" t="s">
        <v>594</v>
      </c>
      <c r="B1270" s="15">
        <v>2014</v>
      </c>
      <c r="C1270" s="15">
        <v>2014</v>
      </c>
      <c r="D1270" s="15">
        <v>2014</v>
      </c>
      <c r="E1270" s="15">
        <v>4</v>
      </c>
      <c r="F1270" s="15">
        <v>0</v>
      </c>
      <c r="G1270" s="15">
        <v>0</v>
      </c>
      <c r="H1270" s="15" t="s">
        <v>510</v>
      </c>
      <c r="I1270" s="15">
        <v>842</v>
      </c>
      <c r="J1270" s="15" t="s">
        <v>593</v>
      </c>
      <c r="K1270" s="15" t="s">
        <v>593</v>
      </c>
      <c r="L1270" s="15">
        <v>400</v>
      </c>
      <c r="M1270" s="15" t="s">
        <v>208</v>
      </c>
      <c r="N1270" s="15" t="s">
        <v>619</v>
      </c>
      <c r="O1270" s="15">
        <v>0</v>
      </c>
      <c r="P1270" s="15" t="s">
        <v>177</v>
      </c>
      <c r="Q1270" s="15" t="s">
        <v>514</v>
      </c>
      <c r="R1270" s="15" t="s">
        <v>515</v>
      </c>
      <c r="S1270" s="15" t="s">
        <v>516</v>
      </c>
      <c r="T1270" s="15">
        <v>0</v>
      </c>
      <c r="U1270" s="15" t="s">
        <v>517</v>
      </c>
      <c r="V1270" s="15">
        <v>2523</v>
      </c>
      <c r="W1270" s="15" t="s">
        <v>518</v>
      </c>
      <c r="X1270" s="15">
        <v>-1</v>
      </c>
      <c r="Y1270" s="15" t="s">
        <v>129</v>
      </c>
      <c r="AA1270" s="15">
        <v>-1</v>
      </c>
      <c r="AB1270" s="15" t="s">
        <v>129</v>
      </c>
      <c r="AD1270" s="15">
        <v>104076</v>
      </c>
      <c r="AF1270" s="15">
        <v>8037</v>
      </c>
      <c r="AH1270" s="15">
        <v>8037</v>
      </c>
      <c r="AI1270" s="15">
        <v>4</v>
      </c>
    </row>
    <row r="1271" spans="1:35">
      <c r="A1271" s="15" t="s">
        <v>594</v>
      </c>
      <c r="B1271" s="15">
        <v>2014</v>
      </c>
      <c r="C1271" s="15">
        <v>2014</v>
      </c>
      <c r="D1271" s="15">
        <v>2014</v>
      </c>
      <c r="E1271" s="15">
        <v>4</v>
      </c>
      <c r="F1271" s="15">
        <v>0</v>
      </c>
      <c r="G1271" s="15">
        <v>0</v>
      </c>
      <c r="H1271" s="15" t="s">
        <v>510</v>
      </c>
      <c r="I1271" s="15">
        <v>842</v>
      </c>
      <c r="J1271" s="15" t="s">
        <v>593</v>
      </c>
      <c r="K1271" s="15" t="s">
        <v>593</v>
      </c>
      <c r="L1271" s="15">
        <v>40</v>
      </c>
      <c r="M1271" s="15" t="s">
        <v>690</v>
      </c>
      <c r="N1271" s="15" t="s">
        <v>691</v>
      </c>
      <c r="O1271" s="15">
        <v>0</v>
      </c>
      <c r="P1271" s="15" t="s">
        <v>177</v>
      </c>
      <c r="Q1271" s="15" t="s">
        <v>514</v>
      </c>
      <c r="R1271" s="15" t="s">
        <v>515</v>
      </c>
      <c r="S1271" s="15" t="s">
        <v>516</v>
      </c>
      <c r="T1271" s="15">
        <v>0</v>
      </c>
      <c r="U1271" s="15" t="s">
        <v>517</v>
      </c>
      <c r="V1271" s="15">
        <v>2523</v>
      </c>
      <c r="W1271" s="15" t="s">
        <v>518</v>
      </c>
      <c r="X1271" s="15">
        <v>-1</v>
      </c>
      <c r="Y1271" s="15" t="s">
        <v>129</v>
      </c>
      <c r="AA1271" s="15">
        <v>-1</v>
      </c>
      <c r="AB1271" s="15" t="s">
        <v>129</v>
      </c>
      <c r="AD1271" s="15">
        <v>127592</v>
      </c>
      <c r="AF1271" s="15">
        <v>9853</v>
      </c>
      <c r="AH1271" s="15">
        <v>9853</v>
      </c>
      <c r="AI1271" s="15">
        <v>4</v>
      </c>
    </row>
    <row r="1272" spans="1:35">
      <c r="A1272" s="15" t="s">
        <v>594</v>
      </c>
      <c r="B1272" s="15">
        <v>2014</v>
      </c>
      <c r="C1272" s="15">
        <v>2014</v>
      </c>
      <c r="D1272" s="15">
        <v>2014</v>
      </c>
      <c r="E1272" s="15">
        <v>4</v>
      </c>
      <c r="F1272" s="15">
        <v>0</v>
      </c>
      <c r="G1272" s="15">
        <v>0</v>
      </c>
      <c r="H1272" s="15" t="s">
        <v>510</v>
      </c>
      <c r="I1272" s="15">
        <v>842</v>
      </c>
      <c r="J1272" s="15" t="s">
        <v>593</v>
      </c>
      <c r="K1272" s="15" t="s">
        <v>593</v>
      </c>
      <c r="L1272" s="15">
        <v>68</v>
      </c>
      <c r="M1272" s="15" t="s">
        <v>846</v>
      </c>
      <c r="N1272" s="15" t="s">
        <v>847</v>
      </c>
      <c r="O1272" s="15">
        <v>0</v>
      </c>
      <c r="P1272" s="15" t="s">
        <v>177</v>
      </c>
      <c r="Q1272" s="15" t="s">
        <v>514</v>
      </c>
      <c r="R1272" s="15" t="s">
        <v>515</v>
      </c>
      <c r="S1272" s="15" t="s">
        <v>516</v>
      </c>
      <c r="T1272" s="15">
        <v>0</v>
      </c>
      <c r="U1272" s="15" t="s">
        <v>517</v>
      </c>
      <c r="V1272" s="15">
        <v>2523</v>
      </c>
      <c r="W1272" s="15" t="s">
        <v>518</v>
      </c>
      <c r="X1272" s="15">
        <v>-1</v>
      </c>
      <c r="Y1272" s="15" t="s">
        <v>129</v>
      </c>
      <c r="AA1272" s="15">
        <v>-1</v>
      </c>
      <c r="AB1272" s="15" t="s">
        <v>129</v>
      </c>
      <c r="AD1272" s="15">
        <v>58921</v>
      </c>
      <c r="AF1272" s="15">
        <v>4550</v>
      </c>
      <c r="AH1272" s="15">
        <v>4550</v>
      </c>
      <c r="AI1272" s="15">
        <v>4</v>
      </c>
    </row>
    <row r="1273" spans="1:35">
      <c r="A1273" s="15" t="s">
        <v>594</v>
      </c>
      <c r="B1273" s="15">
        <v>2014</v>
      </c>
      <c r="C1273" s="15">
        <v>2014</v>
      </c>
      <c r="D1273" s="15">
        <v>2014</v>
      </c>
      <c r="E1273" s="15">
        <v>4</v>
      </c>
      <c r="F1273" s="15">
        <v>0</v>
      </c>
      <c r="G1273" s="15">
        <v>0</v>
      </c>
      <c r="H1273" s="15" t="s">
        <v>510</v>
      </c>
      <c r="I1273" s="15">
        <v>842</v>
      </c>
      <c r="J1273" s="15" t="s">
        <v>593</v>
      </c>
      <c r="K1273" s="15" t="s">
        <v>593</v>
      </c>
      <c r="L1273" s="15">
        <v>203</v>
      </c>
      <c r="M1273" s="15" t="s">
        <v>684</v>
      </c>
      <c r="N1273" s="15" t="s">
        <v>685</v>
      </c>
      <c r="O1273" s="15">
        <v>0</v>
      </c>
      <c r="P1273" s="15" t="s">
        <v>177</v>
      </c>
      <c r="Q1273" s="15" t="s">
        <v>514</v>
      </c>
      <c r="R1273" s="15" t="s">
        <v>515</v>
      </c>
      <c r="S1273" s="15" t="s">
        <v>516</v>
      </c>
      <c r="T1273" s="15">
        <v>0</v>
      </c>
      <c r="U1273" s="15" t="s">
        <v>517</v>
      </c>
      <c r="V1273" s="15">
        <v>2523</v>
      </c>
      <c r="W1273" s="15" t="s">
        <v>518</v>
      </c>
      <c r="X1273" s="15">
        <v>-1</v>
      </c>
      <c r="Y1273" s="15" t="s">
        <v>129</v>
      </c>
      <c r="AA1273" s="15">
        <v>-1</v>
      </c>
      <c r="AB1273" s="15" t="s">
        <v>129</v>
      </c>
      <c r="AD1273" s="15">
        <v>31669</v>
      </c>
      <c r="AF1273" s="15">
        <v>3998</v>
      </c>
      <c r="AH1273" s="15">
        <v>3998</v>
      </c>
      <c r="AI1273" s="15">
        <v>4</v>
      </c>
    </row>
    <row r="1274" spans="1:35">
      <c r="A1274" s="15" t="s">
        <v>594</v>
      </c>
      <c r="B1274" s="15">
        <v>2014</v>
      </c>
      <c r="C1274" s="15">
        <v>2014</v>
      </c>
      <c r="D1274" s="15">
        <v>2014</v>
      </c>
      <c r="E1274" s="15">
        <v>4</v>
      </c>
      <c r="F1274" s="15">
        <v>0</v>
      </c>
      <c r="G1274" s="15">
        <v>0</v>
      </c>
      <c r="H1274" s="15" t="s">
        <v>510</v>
      </c>
      <c r="I1274" s="15">
        <v>842</v>
      </c>
      <c r="J1274" s="15" t="s">
        <v>593</v>
      </c>
      <c r="K1274" s="15" t="s">
        <v>593</v>
      </c>
      <c r="L1274" s="15">
        <v>858</v>
      </c>
      <c r="M1274" s="15" t="s">
        <v>829</v>
      </c>
      <c r="N1274" s="15" t="s">
        <v>830</v>
      </c>
      <c r="O1274" s="15">
        <v>0</v>
      </c>
      <c r="P1274" s="15" t="s">
        <v>177</v>
      </c>
      <c r="Q1274" s="15" t="s">
        <v>514</v>
      </c>
      <c r="R1274" s="15" t="s">
        <v>515</v>
      </c>
      <c r="S1274" s="15" t="s">
        <v>516</v>
      </c>
      <c r="T1274" s="15">
        <v>0</v>
      </c>
      <c r="U1274" s="15" t="s">
        <v>517</v>
      </c>
      <c r="V1274" s="15">
        <v>2523</v>
      </c>
      <c r="W1274" s="15" t="s">
        <v>518</v>
      </c>
      <c r="X1274" s="15">
        <v>-1</v>
      </c>
      <c r="Y1274" s="15" t="s">
        <v>129</v>
      </c>
      <c r="AA1274" s="15">
        <v>-1</v>
      </c>
      <c r="AB1274" s="15" t="s">
        <v>129</v>
      </c>
      <c r="AD1274" s="15">
        <v>1254682</v>
      </c>
      <c r="AF1274" s="15">
        <v>73560</v>
      </c>
      <c r="AH1274" s="15">
        <v>73560</v>
      </c>
      <c r="AI1274" s="15">
        <v>4</v>
      </c>
    </row>
    <row r="1275" spans="1:35">
      <c r="A1275" s="15" t="s">
        <v>594</v>
      </c>
      <c r="B1275" s="15">
        <v>2014</v>
      </c>
      <c r="C1275" s="15">
        <v>2014</v>
      </c>
      <c r="D1275" s="15">
        <v>2014</v>
      </c>
      <c r="E1275" s="15">
        <v>4</v>
      </c>
      <c r="F1275" s="15">
        <v>0</v>
      </c>
      <c r="G1275" s="15">
        <v>0</v>
      </c>
      <c r="H1275" s="15" t="s">
        <v>510</v>
      </c>
      <c r="I1275" s="15">
        <v>842</v>
      </c>
      <c r="J1275" s="15" t="s">
        <v>593</v>
      </c>
      <c r="K1275" s="15" t="s">
        <v>593</v>
      </c>
      <c r="L1275" s="15">
        <v>579</v>
      </c>
      <c r="M1275" s="15" t="s">
        <v>705</v>
      </c>
      <c r="N1275" s="15" t="s">
        <v>706</v>
      </c>
      <c r="O1275" s="15">
        <v>0</v>
      </c>
      <c r="P1275" s="15" t="s">
        <v>177</v>
      </c>
      <c r="Q1275" s="15" t="s">
        <v>514</v>
      </c>
      <c r="R1275" s="15" t="s">
        <v>515</v>
      </c>
      <c r="S1275" s="15" t="s">
        <v>516</v>
      </c>
      <c r="T1275" s="15">
        <v>0</v>
      </c>
      <c r="U1275" s="15" t="s">
        <v>517</v>
      </c>
      <c r="V1275" s="15">
        <v>2523</v>
      </c>
      <c r="W1275" s="15" t="s">
        <v>518</v>
      </c>
      <c r="X1275" s="15">
        <v>-1</v>
      </c>
      <c r="Y1275" s="15" t="s">
        <v>129</v>
      </c>
      <c r="AA1275" s="15">
        <v>-1</v>
      </c>
      <c r="AB1275" s="15" t="s">
        <v>129</v>
      </c>
      <c r="AD1275" s="15">
        <v>680009</v>
      </c>
      <c r="AF1275" s="15">
        <v>52512</v>
      </c>
      <c r="AH1275" s="15">
        <v>52512</v>
      </c>
      <c r="AI1275" s="15">
        <v>4</v>
      </c>
    </row>
    <row r="1276" spans="1:35">
      <c r="A1276" s="15" t="s">
        <v>594</v>
      </c>
      <c r="B1276" s="15">
        <v>2014</v>
      </c>
      <c r="C1276" s="15">
        <v>2014</v>
      </c>
      <c r="D1276" s="15">
        <v>2014</v>
      </c>
      <c r="E1276" s="15">
        <v>4</v>
      </c>
      <c r="F1276" s="15">
        <v>0</v>
      </c>
      <c r="G1276" s="15">
        <v>0</v>
      </c>
      <c r="H1276" s="15" t="s">
        <v>510</v>
      </c>
      <c r="I1276" s="15">
        <v>842</v>
      </c>
      <c r="J1276" s="15" t="s">
        <v>593</v>
      </c>
      <c r="K1276" s="15" t="s">
        <v>593</v>
      </c>
      <c r="L1276" s="15">
        <v>208</v>
      </c>
      <c r="M1276" s="15" t="s">
        <v>195</v>
      </c>
      <c r="N1276" s="15" t="s">
        <v>572</v>
      </c>
      <c r="O1276" s="15">
        <v>0</v>
      </c>
      <c r="P1276" s="15" t="s">
        <v>177</v>
      </c>
      <c r="Q1276" s="15" t="s">
        <v>514</v>
      </c>
      <c r="R1276" s="15" t="s">
        <v>515</v>
      </c>
      <c r="S1276" s="15" t="s">
        <v>516</v>
      </c>
      <c r="T1276" s="15">
        <v>0</v>
      </c>
      <c r="U1276" s="15" t="s">
        <v>517</v>
      </c>
      <c r="V1276" s="15">
        <v>2523</v>
      </c>
      <c r="W1276" s="15" t="s">
        <v>518</v>
      </c>
      <c r="X1276" s="15">
        <v>-1</v>
      </c>
      <c r="Y1276" s="15" t="s">
        <v>129</v>
      </c>
      <c r="AA1276" s="15">
        <v>-1</v>
      </c>
      <c r="AB1276" s="15" t="s">
        <v>129</v>
      </c>
      <c r="AD1276" s="15">
        <v>15842</v>
      </c>
      <c r="AF1276" s="15">
        <v>9005</v>
      </c>
      <c r="AH1276" s="15">
        <v>9005</v>
      </c>
      <c r="AI1276" s="15">
        <v>4</v>
      </c>
    </row>
    <row r="1277" spans="1:35">
      <c r="A1277" s="15" t="s">
        <v>594</v>
      </c>
      <c r="B1277" s="15">
        <v>2014</v>
      </c>
      <c r="C1277" s="15">
        <v>2014</v>
      </c>
      <c r="D1277" s="15">
        <v>2014</v>
      </c>
      <c r="E1277" s="15">
        <v>4</v>
      </c>
      <c r="F1277" s="15">
        <v>0</v>
      </c>
      <c r="G1277" s="15">
        <v>0</v>
      </c>
      <c r="H1277" s="15" t="s">
        <v>510</v>
      </c>
      <c r="I1277" s="15">
        <v>842</v>
      </c>
      <c r="J1277" s="15" t="s">
        <v>593</v>
      </c>
      <c r="K1277" s="15" t="s">
        <v>593</v>
      </c>
      <c r="L1277" s="15">
        <v>643</v>
      </c>
      <c r="M1277" s="15" t="s">
        <v>670</v>
      </c>
      <c r="N1277" s="15" t="s">
        <v>671</v>
      </c>
      <c r="O1277" s="15">
        <v>0</v>
      </c>
      <c r="P1277" s="15" t="s">
        <v>177</v>
      </c>
      <c r="Q1277" s="15" t="s">
        <v>514</v>
      </c>
      <c r="R1277" s="15" t="s">
        <v>515</v>
      </c>
      <c r="S1277" s="15" t="s">
        <v>516</v>
      </c>
      <c r="T1277" s="15">
        <v>0</v>
      </c>
      <c r="U1277" s="15" t="s">
        <v>517</v>
      </c>
      <c r="V1277" s="15">
        <v>2523</v>
      </c>
      <c r="W1277" s="15" t="s">
        <v>518</v>
      </c>
      <c r="X1277" s="15">
        <v>-1</v>
      </c>
      <c r="Y1277" s="15" t="s">
        <v>129</v>
      </c>
      <c r="AA1277" s="15">
        <v>-1</v>
      </c>
      <c r="AB1277" s="15" t="s">
        <v>129</v>
      </c>
      <c r="AD1277" s="15">
        <v>907132</v>
      </c>
      <c r="AF1277" s="15">
        <v>70051</v>
      </c>
      <c r="AH1277" s="15">
        <v>70051</v>
      </c>
      <c r="AI1277" s="15">
        <v>4</v>
      </c>
    </row>
    <row r="1278" spans="1:35">
      <c r="A1278" s="15" t="s">
        <v>594</v>
      </c>
      <c r="B1278" s="15">
        <v>2014</v>
      </c>
      <c r="C1278" s="15">
        <v>2014</v>
      </c>
      <c r="D1278" s="15">
        <v>2014</v>
      </c>
      <c r="E1278" s="15">
        <v>4</v>
      </c>
      <c r="F1278" s="15">
        <v>0</v>
      </c>
      <c r="G1278" s="15">
        <v>0</v>
      </c>
      <c r="H1278" s="15" t="s">
        <v>510</v>
      </c>
      <c r="I1278" s="15">
        <v>842</v>
      </c>
      <c r="J1278" s="15" t="s">
        <v>593</v>
      </c>
      <c r="K1278" s="15" t="s">
        <v>593</v>
      </c>
      <c r="L1278" s="15">
        <v>792</v>
      </c>
      <c r="M1278" s="15" t="s">
        <v>217</v>
      </c>
      <c r="N1278" s="15" t="s">
        <v>573</v>
      </c>
      <c r="O1278" s="15">
        <v>0</v>
      </c>
      <c r="P1278" s="15" t="s">
        <v>177</v>
      </c>
      <c r="Q1278" s="15" t="s">
        <v>514</v>
      </c>
      <c r="R1278" s="15" t="s">
        <v>515</v>
      </c>
      <c r="S1278" s="15" t="s">
        <v>516</v>
      </c>
      <c r="T1278" s="15">
        <v>0</v>
      </c>
      <c r="U1278" s="15" t="s">
        <v>517</v>
      </c>
      <c r="V1278" s="15">
        <v>2523</v>
      </c>
      <c r="W1278" s="15" t="s">
        <v>518</v>
      </c>
      <c r="X1278" s="15">
        <v>-1</v>
      </c>
      <c r="Y1278" s="15" t="s">
        <v>129</v>
      </c>
      <c r="AA1278" s="15">
        <v>-1</v>
      </c>
      <c r="AB1278" s="15" t="s">
        <v>129</v>
      </c>
      <c r="AD1278" s="15">
        <v>960143</v>
      </c>
      <c r="AF1278" s="15">
        <v>497595</v>
      </c>
      <c r="AH1278" s="15">
        <v>497595</v>
      </c>
      <c r="AI1278" s="15">
        <v>4</v>
      </c>
    </row>
    <row r="1279" spans="1:35">
      <c r="A1279" s="15" t="s">
        <v>594</v>
      </c>
      <c r="B1279" s="15">
        <v>2014</v>
      </c>
      <c r="C1279" s="15">
        <v>2014</v>
      </c>
      <c r="D1279" s="15">
        <v>2014</v>
      </c>
      <c r="E1279" s="15">
        <v>4</v>
      </c>
      <c r="F1279" s="15">
        <v>0</v>
      </c>
      <c r="G1279" s="15">
        <v>0</v>
      </c>
      <c r="H1279" s="15" t="s">
        <v>510</v>
      </c>
      <c r="I1279" s="15">
        <v>842</v>
      </c>
      <c r="J1279" s="15" t="s">
        <v>593</v>
      </c>
      <c r="K1279" s="15" t="s">
        <v>593</v>
      </c>
      <c r="L1279" s="15">
        <v>56</v>
      </c>
      <c r="M1279" s="15" t="s">
        <v>694</v>
      </c>
      <c r="N1279" s="15" t="s">
        <v>695</v>
      </c>
      <c r="O1279" s="15">
        <v>0</v>
      </c>
      <c r="P1279" s="15" t="s">
        <v>177</v>
      </c>
      <c r="Q1279" s="15" t="s">
        <v>514</v>
      </c>
      <c r="R1279" s="15" t="s">
        <v>515</v>
      </c>
      <c r="S1279" s="15" t="s">
        <v>516</v>
      </c>
      <c r="T1279" s="15">
        <v>0</v>
      </c>
      <c r="U1279" s="15" t="s">
        <v>517</v>
      </c>
      <c r="V1279" s="15">
        <v>2523</v>
      </c>
      <c r="W1279" s="15" t="s">
        <v>518</v>
      </c>
      <c r="X1279" s="15">
        <v>-1</v>
      </c>
      <c r="Y1279" s="15" t="s">
        <v>129</v>
      </c>
      <c r="AA1279" s="15">
        <v>-1</v>
      </c>
      <c r="AB1279" s="15" t="s">
        <v>129</v>
      </c>
      <c r="AD1279" s="15">
        <v>1660902</v>
      </c>
      <c r="AF1279" s="15">
        <v>128259</v>
      </c>
      <c r="AH1279" s="15">
        <v>128259</v>
      </c>
      <c r="AI1279" s="15">
        <v>4</v>
      </c>
    </row>
    <row r="1280" spans="1:35">
      <c r="A1280" s="15" t="s">
        <v>594</v>
      </c>
      <c r="B1280" s="15">
        <v>2014</v>
      </c>
      <c r="C1280" s="15">
        <v>2014</v>
      </c>
      <c r="D1280" s="15">
        <v>2014</v>
      </c>
      <c r="E1280" s="15">
        <v>4</v>
      </c>
      <c r="F1280" s="15">
        <v>0</v>
      </c>
      <c r="G1280" s="15">
        <v>0</v>
      </c>
      <c r="H1280" s="15" t="s">
        <v>510</v>
      </c>
      <c r="I1280" s="15">
        <v>842</v>
      </c>
      <c r="J1280" s="15" t="s">
        <v>593</v>
      </c>
      <c r="K1280" s="15" t="s">
        <v>593</v>
      </c>
      <c r="L1280" s="15">
        <v>724</v>
      </c>
      <c r="M1280" s="15" t="s">
        <v>214</v>
      </c>
      <c r="N1280" s="15" t="s">
        <v>580</v>
      </c>
      <c r="O1280" s="15">
        <v>0</v>
      </c>
      <c r="P1280" s="15" t="s">
        <v>177</v>
      </c>
      <c r="Q1280" s="15" t="s">
        <v>514</v>
      </c>
      <c r="R1280" s="15" t="s">
        <v>515</v>
      </c>
      <c r="S1280" s="15" t="s">
        <v>516</v>
      </c>
      <c r="T1280" s="15">
        <v>0</v>
      </c>
      <c r="U1280" s="15" t="s">
        <v>517</v>
      </c>
      <c r="V1280" s="15">
        <v>2523</v>
      </c>
      <c r="W1280" s="15" t="s">
        <v>518</v>
      </c>
      <c r="X1280" s="15">
        <v>-1</v>
      </c>
      <c r="Y1280" s="15" t="s">
        <v>129</v>
      </c>
      <c r="AA1280" s="15">
        <v>-1</v>
      </c>
      <c r="AB1280" s="15" t="s">
        <v>129</v>
      </c>
      <c r="AD1280" s="15">
        <v>1710351</v>
      </c>
      <c r="AF1280" s="15">
        <v>109433</v>
      </c>
      <c r="AH1280" s="15">
        <v>109433</v>
      </c>
      <c r="AI1280" s="15">
        <v>4</v>
      </c>
    </row>
    <row r="1281" spans="1:35">
      <c r="A1281" s="15" t="s">
        <v>594</v>
      </c>
      <c r="B1281" s="15">
        <v>2014</v>
      </c>
      <c r="C1281" s="15">
        <v>2014</v>
      </c>
      <c r="D1281" s="15">
        <v>2014</v>
      </c>
      <c r="E1281" s="15">
        <v>4</v>
      </c>
      <c r="F1281" s="15">
        <v>0</v>
      </c>
      <c r="G1281" s="15">
        <v>0</v>
      </c>
      <c r="H1281" s="15" t="s">
        <v>510</v>
      </c>
      <c r="I1281" s="15">
        <v>842</v>
      </c>
      <c r="J1281" s="15" t="s">
        <v>593</v>
      </c>
      <c r="K1281" s="15" t="s">
        <v>593</v>
      </c>
      <c r="L1281" s="15">
        <v>251</v>
      </c>
      <c r="M1281" s="15" t="s">
        <v>113</v>
      </c>
      <c r="N1281" s="15" t="s">
        <v>583</v>
      </c>
      <c r="O1281" s="15">
        <v>0</v>
      </c>
      <c r="P1281" s="15" t="s">
        <v>177</v>
      </c>
      <c r="Q1281" s="15" t="s">
        <v>514</v>
      </c>
      <c r="R1281" s="15" t="s">
        <v>515</v>
      </c>
      <c r="S1281" s="15" t="s">
        <v>516</v>
      </c>
      <c r="T1281" s="15">
        <v>0</v>
      </c>
      <c r="U1281" s="15" t="s">
        <v>517</v>
      </c>
      <c r="V1281" s="15">
        <v>2523</v>
      </c>
      <c r="W1281" s="15" t="s">
        <v>518</v>
      </c>
      <c r="X1281" s="15">
        <v>-1</v>
      </c>
      <c r="Y1281" s="15" t="s">
        <v>129</v>
      </c>
      <c r="AA1281" s="15">
        <v>-1</v>
      </c>
      <c r="AB1281" s="15" t="s">
        <v>129</v>
      </c>
      <c r="AD1281" s="15">
        <v>112428972</v>
      </c>
      <c r="AF1281" s="15">
        <v>8687504</v>
      </c>
      <c r="AH1281" s="15">
        <v>8687504</v>
      </c>
      <c r="AI1281" s="15">
        <v>4</v>
      </c>
    </row>
    <row r="1282" spans="1:35">
      <c r="A1282" s="15" t="s">
        <v>594</v>
      </c>
      <c r="B1282" s="15">
        <v>2014</v>
      </c>
      <c r="C1282" s="15">
        <v>2014</v>
      </c>
      <c r="D1282" s="15">
        <v>2014</v>
      </c>
      <c r="E1282" s="15">
        <v>4</v>
      </c>
      <c r="F1282" s="15">
        <v>0</v>
      </c>
      <c r="G1282" s="15">
        <v>0</v>
      </c>
      <c r="H1282" s="15" t="s">
        <v>841</v>
      </c>
      <c r="I1282" s="15">
        <v>842</v>
      </c>
      <c r="J1282" s="15" t="s">
        <v>593</v>
      </c>
      <c r="K1282" s="15" t="s">
        <v>593</v>
      </c>
      <c r="L1282" s="15">
        <v>170</v>
      </c>
      <c r="M1282" s="15" t="s">
        <v>725</v>
      </c>
      <c r="N1282" s="15" t="s">
        <v>726</v>
      </c>
      <c r="O1282" s="15">
        <v>0</v>
      </c>
      <c r="P1282" s="15" t="s">
        <v>177</v>
      </c>
      <c r="Q1282" s="15" t="s">
        <v>514</v>
      </c>
      <c r="R1282" s="15" t="s">
        <v>515</v>
      </c>
      <c r="S1282" s="15" t="s">
        <v>516</v>
      </c>
      <c r="T1282" s="15">
        <v>0</v>
      </c>
      <c r="U1282" s="15" t="s">
        <v>517</v>
      </c>
      <c r="V1282" s="15">
        <v>2523</v>
      </c>
      <c r="W1282" s="15" t="s">
        <v>518</v>
      </c>
      <c r="X1282" s="15">
        <v>-1</v>
      </c>
      <c r="Y1282" s="15" t="s">
        <v>129</v>
      </c>
      <c r="AA1282" s="15">
        <v>-1</v>
      </c>
      <c r="AB1282" s="15" t="s">
        <v>129</v>
      </c>
      <c r="AD1282" s="15">
        <v>42547</v>
      </c>
      <c r="AF1282" s="15">
        <v>24184</v>
      </c>
      <c r="AI1282" s="15">
        <v>4</v>
      </c>
    </row>
    <row r="1283" spans="1:35">
      <c r="A1283" s="15" t="s">
        <v>594</v>
      </c>
      <c r="B1283" s="15">
        <v>2014</v>
      </c>
      <c r="C1283" s="15">
        <v>2014</v>
      </c>
      <c r="D1283" s="15">
        <v>2014</v>
      </c>
      <c r="E1283" s="15">
        <v>4</v>
      </c>
      <c r="F1283" s="15">
        <v>0</v>
      </c>
      <c r="G1283" s="15">
        <v>0</v>
      </c>
      <c r="H1283" s="15" t="s">
        <v>841</v>
      </c>
      <c r="I1283" s="15">
        <v>842</v>
      </c>
      <c r="J1283" s="15" t="s">
        <v>593</v>
      </c>
      <c r="K1283" s="15" t="s">
        <v>593</v>
      </c>
      <c r="L1283" s="15">
        <v>214</v>
      </c>
      <c r="M1283" s="15" t="s">
        <v>837</v>
      </c>
      <c r="N1283" s="15" t="s">
        <v>838</v>
      </c>
      <c r="O1283" s="15">
        <v>0</v>
      </c>
      <c r="P1283" s="15" t="s">
        <v>177</v>
      </c>
      <c r="Q1283" s="15" t="s">
        <v>514</v>
      </c>
      <c r="R1283" s="15" t="s">
        <v>515</v>
      </c>
      <c r="S1283" s="15" t="s">
        <v>516</v>
      </c>
      <c r="T1283" s="15">
        <v>0</v>
      </c>
      <c r="U1283" s="15" t="s">
        <v>517</v>
      </c>
      <c r="V1283" s="15">
        <v>2523</v>
      </c>
      <c r="W1283" s="15" t="s">
        <v>518</v>
      </c>
      <c r="X1283" s="15">
        <v>-1</v>
      </c>
      <c r="Y1283" s="15" t="s">
        <v>129</v>
      </c>
      <c r="AA1283" s="15">
        <v>-1</v>
      </c>
      <c r="AB1283" s="15" t="s">
        <v>129</v>
      </c>
      <c r="AD1283" s="15">
        <v>108738</v>
      </c>
      <c r="AF1283" s="15">
        <v>8397</v>
      </c>
      <c r="AI1283" s="15">
        <v>4</v>
      </c>
    </row>
    <row r="1284" spans="1:35">
      <c r="A1284" s="15" t="s">
        <v>594</v>
      </c>
      <c r="B1284" s="15">
        <v>2014</v>
      </c>
      <c r="C1284" s="15">
        <v>2014</v>
      </c>
      <c r="D1284" s="15">
        <v>2014</v>
      </c>
      <c r="E1284" s="15">
        <v>4</v>
      </c>
      <c r="F1284" s="15">
        <v>0</v>
      </c>
      <c r="G1284" s="15">
        <v>0</v>
      </c>
      <c r="H1284" s="15" t="s">
        <v>568</v>
      </c>
      <c r="I1284" s="15">
        <v>842</v>
      </c>
      <c r="J1284" s="15" t="s">
        <v>593</v>
      </c>
      <c r="K1284" s="15" t="s">
        <v>593</v>
      </c>
      <c r="L1284" s="15">
        <v>12</v>
      </c>
      <c r="M1284" s="15" t="s">
        <v>666</v>
      </c>
      <c r="N1284" s="15" t="s">
        <v>667</v>
      </c>
      <c r="O1284" s="15">
        <v>0</v>
      </c>
      <c r="P1284" s="15" t="s">
        <v>177</v>
      </c>
      <c r="Q1284" s="15" t="s">
        <v>514</v>
      </c>
      <c r="R1284" s="15" t="s">
        <v>515</v>
      </c>
      <c r="S1284" s="15" t="s">
        <v>516</v>
      </c>
      <c r="T1284" s="15">
        <v>0</v>
      </c>
      <c r="U1284" s="15" t="s">
        <v>517</v>
      </c>
      <c r="V1284" s="15">
        <v>2523</v>
      </c>
      <c r="W1284" s="15" t="s">
        <v>518</v>
      </c>
      <c r="X1284" s="15">
        <v>-1</v>
      </c>
      <c r="Y1284" s="15" t="s">
        <v>129</v>
      </c>
      <c r="AA1284" s="15">
        <v>-1</v>
      </c>
      <c r="AB1284" s="15" t="s">
        <v>129</v>
      </c>
      <c r="AD1284" s="15">
        <v>46571</v>
      </c>
      <c r="AF1284" s="15">
        <v>7240</v>
      </c>
      <c r="AG1284" s="15">
        <v>7240</v>
      </c>
      <c r="AI1284" s="15">
        <v>4</v>
      </c>
    </row>
    <row r="1285" spans="1:35">
      <c r="A1285" s="15" t="s">
        <v>594</v>
      </c>
      <c r="B1285" s="15">
        <v>2014</v>
      </c>
      <c r="C1285" s="15">
        <v>2014</v>
      </c>
      <c r="D1285" s="15">
        <v>2014</v>
      </c>
      <c r="E1285" s="15">
        <v>4</v>
      </c>
      <c r="F1285" s="15">
        <v>0</v>
      </c>
      <c r="G1285" s="15">
        <v>0</v>
      </c>
      <c r="H1285" s="15" t="s">
        <v>568</v>
      </c>
      <c r="I1285" s="15">
        <v>842</v>
      </c>
      <c r="J1285" s="15" t="s">
        <v>593</v>
      </c>
      <c r="K1285" s="15" t="s">
        <v>593</v>
      </c>
      <c r="L1285" s="15">
        <v>320</v>
      </c>
      <c r="M1285" s="15" t="s">
        <v>835</v>
      </c>
      <c r="N1285" s="15" t="s">
        <v>836</v>
      </c>
      <c r="O1285" s="15">
        <v>0</v>
      </c>
      <c r="P1285" s="15" t="s">
        <v>177</v>
      </c>
      <c r="Q1285" s="15" t="s">
        <v>514</v>
      </c>
      <c r="R1285" s="15" t="s">
        <v>515</v>
      </c>
      <c r="S1285" s="15" t="s">
        <v>516</v>
      </c>
      <c r="T1285" s="15">
        <v>0</v>
      </c>
      <c r="U1285" s="15" t="s">
        <v>517</v>
      </c>
      <c r="V1285" s="15">
        <v>2523</v>
      </c>
      <c r="W1285" s="15" t="s">
        <v>518</v>
      </c>
      <c r="X1285" s="15">
        <v>-1</v>
      </c>
      <c r="Y1285" s="15" t="s">
        <v>129</v>
      </c>
      <c r="AA1285" s="15">
        <v>-1</v>
      </c>
      <c r="AB1285" s="15" t="s">
        <v>129</v>
      </c>
      <c r="AD1285" s="15">
        <v>95403</v>
      </c>
      <c r="AF1285" s="15">
        <v>9100</v>
      </c>
      <c r="AG1285" s="15">
        <v>9100</v>
      </c>
      <c r="AI1285" s="15">
        <v>4</v>
      </c>
    </row>
    <row r="1286" spans="1:35">
      <c r="A1286" s="15" t="s">
        <v>594</v>
      </c>
      <c r="B1286" s="15">
        <v>2014</v>
      </c>
      <c r="C1286" s="15">
        <v>2014</v>
      </c>
      <c r="D1286" s="15">
        <v>2014</v>
      </c>
      <c r="E1286" s="15">
        <v>4</v>
      </c>
      <c r="F1286" s="15">
        <v>0</v>
      </c>
      <c r="G1286" s="15">
        <v>0</v>
      </c>
      <c r="H1286" s="15" t="s">
        <v>568</v>
      </c>
      <c r="I1286" s="15">
        <v>842</v>
      </c>
      <c r="J1286" s="15" t="s">
        <v>593</v>
      </c>
      <c r="K1286" s="15" t="s">
        <v>593</v>
      </c>
      <c r="L1286" s="15">
        <v>388</v>
      </c>
      <c r="M1286" s="15" t="s">
        <v>737</v>
      </c>
      <c r="N1286" s="15" t="s">
        <v>738</v>
      </c>
      <c r="O1286" s="15">
        <v>0</v>
      </c>
      <c r="P1286" s="15" t="s">
        <v>177</v>
      </c>
      <c r="Q1286" s="15" t="s">
        <v>514</v>
      </c>
      <c r="R1286" s="15" t="s">
        <v>515</v>
      </c>
      <c r="S1286" s="15" t="s">
        <v>516</v>
      </c>
      <c r="T1286" s="15">
        <v>0</v>
      </c>
      <c r="U1286" s="15" t="s">
        <v>517</v>
      </c>
      <c r="V1286" s="15">
        <v>2523</v>
      </c>
      <c r="W1286" s="15" t="s">
        <v>518</v>
      </c>
      <c r="X1286" s="15">
        <v>-1</v>
      </c>
      <c r="Y1286" s="15" t="s">
        <v>129</v>
      </c>
      <c r="AA1286" s="15">
        <v>-1</v>
      </c>
      <c r="AB1286" s="15" t="s">
        <v>129</v>
      </c>
      <c r="AD1286" s="15">
        <v>2774322</v>
      </c>
      <c r="AF1286" s="15">
        <v>2170004</v>
      </c>
      <c r="AG1286" s="15">
        <v>2170004</v>
      </c>
      <c r="AI1286" s="15">
        <v>4</v>
      </c>
    </row>
    <row r="1287" spans="1:35">
      <c r="A1287" s="15" t="s">
        <v>594</v>
      </c>
      <c r="B1287" s="15">
        <v>2014</v>
      </c>
      <c r="C1287" s="15">
        <v>2014</v>
      </c>
      <c r="D1287" s="15">
        <v>2014</v>
      </c>
      <c r="E1287" s="15">
        <v>4</v>
      </c>
      <c r="F1287" s="15">
        <v>0</v>
      </c>
      <c r="G1287" s="15">
        <v>0</v>
      </c>
      <c r="H1287" s="15" t="s">
        <v>568</v>
      </c>
      <c r="I1287" s="15">
        <v>842</v>
      </c>
      <c r="J1287" s="15" t="s">
        <v>593</v>
      </c>
      <c r="K1287" s="15" t="s">
        <v>593</v>
      </c>
      <c r="L1287" s="15">
        <v>470</v>
      </c>
      <c r="M1287" s="15" t="s">
        <v>620</v>
      </c>
      <c r="N1287" s="15" t="s">
        <v>621</v>
      </c>
      <c r="O1287" s="15">
        <v>0</v>
      </c>
      <c r="P1287" s="15" t="s">
        <v>177</v>
      </c>
      <c r="Q1287" s="15" t="s">
        <v>514</v>
      </c>
      <c r="R1287" s="15" t="s">
        <v>515</v>
      </c>
      <c r="S1287" s="15" t="s">
        <v>516</v>
      </c>
      <c r="T1287" s="15">
        <v>0</v>
      </c>
      <c r="U1287" s="15" t="s">
        <v>517</v>
      </c>
      <c r="V1287" s="15">
        <v>2523</v>
      </c>
      <c r="W1287" s="15" t="s">
        <v>518</v>
      </c>
      <c r="X1287" s="15">
        <v>-1</v>
      </c>
      <c r="Y1287" s="15" t="s">
        <v>129</v>
      </c>
      <c r="AA1287" s="15">
        <v>-1</v>
      </c>
      <c r="AB1287" s="15" t="s">
        <v>129</v>
      </c>
      <c r="AD1287" s="15">
        <v>13612811</v>
      </c>
      <c r="AF1287" s="15">
        <v>1298461</v>
      </c>
      <c r="AG1287" s="15">
        <v>1298461</v>
      </c>
      <c r="AI1287" s="15">
        <v>4</v>
      </c>
    </row>
    <row r="1288" spans="1:35">
      <c r="A1288" s="15" t="s">
        <v>594</v>
      </c>
      <c r="B1288" s="15">
        <v>2014</v>
      </c>
      <c r="C1288" s="15">
        <v>2014</v>
      </c>
      <c r="D1288" s="15">
        <v>2014</v>
      </c>
      <c r="E1288" s="15">
        <v>4</v>
      </c>
      <c r="F1288" s="15">
        <v>0</v>
      </c>
      <c r="G1288" s="15">
        <v>0</v>
      </c>
      <c r="H1288" s="15" t="s">
        <v>568</v>
      </c>
      <c r="I1288" s="15">
        <v>842</v>
      </c>
      <c r="J1288" s="15" t="s">
        <v>593</v>
      </c>
      <c r="K1288" s="15" t="s">
        <v>593</v>
      </c>
      <c r="L1288" s="15">
        <v>682</v>
      </c>
      <c r="M1288" s="15" t="s">
        <v>707</v>
      </c>
      <c r="N1288" s="15" t="s">
        <v>708</v>
      </c>
      <c r="O1288" s="15">
        <v>0</v>
      </c>
      <c r="P1288" s="15" t="s">
        <v>177</v>
      </c>
      <c r="Q1288" s="15" t="s">
        <v>514</v>
      </c>
      <c r="R1288" s="15" t="s">
        <v>515</v>
      </c>
      <c r="S1288" s="15" t="s">
        <v>516</v>
      </c>
      <c r="T1288" s="15">
        <v>0</v>
      </c>
      <c r="U1288" s="15" t="s">
        <v>517</v>
      </c>
      <c r="V1288" s="15">
        <v>2523</v>
      </c>
      <c r="W1288" s="15" t="s">
        <v>518</v>
      </c>
      <c r="X1288" s="15">
        <v>-1</v>
      </c>
      <c r="Y1288" s="15" t="s">
        <v>129</v>
      </c>
      <c r="AA1288" s="15">
        <v>-1</v>
      </c>
      <c r="AB1288" s="15" t="s">
        <v>129</v>
      </c>
      <c r="AD1288" s="15">
        <v>19233</v>
      </c>
      <c r="AF1288" s="15">
        <v>2990</v>
      </c>
      <c r="AG1288" s="15">
        <v>2990</v>
      </c>
      <c r="AI1288" s="15">
        <v>4</v>
      </c>
    </row>
    <row r="1289" spans="1:35">
      <c r="A1289" s="15" t="s">
        <v>594</v>
      </c>
      <c r="B1289" s="15">
        <v>2014</v>
      </c>
      <c r="C1289" s="15">
        <v>2014</v>
      </c>
      <c r="D1289" s="15">
        <v>2014</v>
      </c>
      <c r="E1289" s="15">
        <v>4</v>
      </c>
      <c r="F1289" s="15">
        <v>0</v>
      </c>
      <c r="G1289" s="15">
        <v>0</v>
      </c>
      <c r="H1289" s="15" t="s">
        <v>568</v>
      </c>
      <c r="I1289" s="15">
        <v>842</v>
      </c>
      <c r="J1289" s="15" t="s">
        <v>593</v>
      </c>
      <c r="K1289" s="15" t="s">
        <v>593</v>
      </c>
      <c r="L1289" s="15">
        <v>818</v>
      </c>
      <c r="M1289" s="15" t="s">
        <v>532</v>
      </c>
      <c r="N1289" s="15" t="s">
        <v>533</v>
      </c>
      <c r="O1289" s="15">
        <v>0</v>
      </c>
      <c r="P1289" s="15" t="s">
        <v>177</v>
      </c>
      <c r="Q1289" s="15" t="s">
        <v>514</v>
      </c>
      <c r="R1289" s="15" t="s">
        <v>515</v>
      </c>
      <c r="S1289" s="15" t="s">
        <v>516</v>
      </c>
      <c r="T1289" s="15">
        <v>0</v>
      </c>
      <c r="U1289" s="15" t="s">
        <v>517</v>
      </c>
      <c r="V1289" s="15">
        <v>2523</v>
      </c>
      <c r="W1289" s="15" t="s">
        <v>518</v>
      </c>
      <c r="X1289" s="15">
        <v>-1</v>
      </c>
      <c r="Y1289" s="15" t="s">
        <v>129</v>
      </c>
      <c r="AA1289" s="15">
        <v>-1</v>
      </c>
      <c r="AB1289" s="15" t="s">
        <v>129</v>
      </c>
      <c r="AD1289" s="15">
        <v>91904810</v>
      </c>
      <c r="AF1289" s="15">
        <v>14287636</v>
      </c>
      <c r="AG1289" s="15">
        <v>14287636</v>
      </c>
      <c r="AI1289" s="15">
        <v>4</v>
      </c>
    </row>
    <row r="1290" spans="1:35">
      <c r="A1290" s="15" t="s">
        <v>594</v>
      </c>
      <c r="B1290" s="15">
        <v>2014</v>
      </c>
      <c r="C1290" s="15">
        <v>2014</v>
      </c>
      <c r="D1290" s="15">
        <v>2014</v>
      </c>
      <c r="E1290" s="15">
        <v>4</v>
      </c>
      <c r="F1290" s="15">
        <v>0</v>
      </c>
      <c r="G1290" s="15">
        <v>0</v>
      </c>
      <c r="H1290" s="15" t="s">
        <v>568</v>
      </c>
      <c r="I1290" s="15">
        <v>842</v>
      </c>
      <c r="J1290" s="15" t="s">
        <v>593</v>
      </c>
      <c r="K1290" s="15" t="s">
        <v>593</v>
      </c>
      <c r="L1290" s="15">
        <v>191</v>
      </c>
      <c r="M1290" s="15" t="s">
        <v>574</v>
      </c>
      <c r="N1290" s="15" t="s">
        <v>575</v>
      </c>
      <c r="O1290" s="15">
        <v>0</v>
      </c>
      <c r="P1290" s="15" t="s">
        <v>177</v>
      </c>
      <c r="Q1290" s="15" t="s">
        <v>514</v>
      </c>
      <c r="R1290" s="15" t="s">
        <v>515</v>
      </c>
      <c r="S1290" s="15" t="s">
        <v>516</v>
      </c>
      <c r="T1290" s="15">
        <v>0</v>
      </c>
      <c r="U1290" s="15" t="s">
        <v>517</v>
      </c>
      <c r="V1290" s="15">
        <v>2523</v>
      </c>
      <c r="W1290" s="15" t="s">
        <v>518</v>
      </c>
      <c r="X1290" s="15">
        <v>-1</v>
      </c>
      <c r="Y1290" s="15" t="s">
        <v>129</v>
      </c>
      <c r="AA1290" s="15">
        <v>-1</v>
      </c>
      <c r="AB1290" s="15" t="s">
        <v>129</v>
      </c>
      <c r="AD1290" s="15">
        <v>15938411</v>
      </c>
      <c r="AF1290" s="15">
        <v>11206773</v>
      </c>
      <c r="AG1290" s="15">
        <v>11206773</v>
      </c>
      <c r="AI1290" s="15">
        <v>4</v>
      </c>
    </row>
    <row r="1291" spans="1:35">
      <c r="A1291" s="15" t="s">
        <v>594</v>
      </c>
      <c r="B1291" s="15">
        <v>2014</v>
      </c>
      <c r="C1291" s="15">
        <v>2014</v>
      </c>
      <c r="D1291" s="15">
        <v>2014</v>
      </c>
      <c r="E1291" s="15">
        <v>4</v>
      </c>
      <c r="F1291" s="15">
        <v>0</v>
      </c>
      <c r="G1291" s="15">
        <v>0</v>
      </c>
      <c r="H1291" s="15" t="s">
        <v>568</v>
      </c>
      <c r="I1291" s="15">
        <v>842</v>
      </c>
      <c r="J1291" s="15" t="s">
        <v>593</v>
      </c>
      <c r="K1291" s="15" t="s">
        <v>593</v>
      </c>
      <c r="L1291" s="15">
        <v>300</v>
      </c>
      <c r="M1291" s="15" t="s">
        <v>680</v>
      </c>
      <c r="N1291" s="15" t="s">
        <v>681</v>
      </c>
      <c r="O1291" s="15">
        <v>0</v>
      </c>
      <c r="P1291" s="15" t="s">
        <v>177</v>
      </c>
      <c r="Q1291" s="15" t="s">
        <v>514</v>
      </c>
      <c r="R1291" s="15" t="s">
        <v>515</v>
      </c>
      <c r="S1291" s="15" t="s">
        <v>516</v>
      </c>
      <c r="T1291" s="15">
        <v>0</v>
      </c>
      <c r="U1291" s="15" t="s">
        <v>517</v>
      </c>
      <c r="V1291" s="15">
        <v>2523</v>
      </c>
      <c r="W1291" s="15" t="s">
        <v>518</v>
      </c>
      <c r="X1291" s="15">
        <v>-1</v>
      </c>
      <c r="Y1291" s="15" t="s">
        <v>129</v>
      </c>
      <c r="AA1291" s="15">
        <v>-1</v>
      </c>
      <c r="AB1291" s="15" t="s">
        <v>129</v>
      </c>
      <c r="AD1291" s="15">
        <v>516482842</v>
      </c>
      <c r="AF1291" s="15">
        <v>49264831</v>
      </c>
      <c r="AG1291" s="15">
        <v>49264831</v>
      </c>
      <c r="AI1291" s="15">
        <v>4</v>
      </c>
    </row>
    <row r="1292" spans="1:35">
      <c r="A1292" s="15" t="s">
        <v>594</v>
      </c>
      <c r="B1292" s="15">
        <v>2014</v>
      </c>
      <c r="C1292" s="15">
        <v>2014</v>
      </c>
      <c r="D1292" s="15">
        <v>2014</v>
      </c>
      <c r="E1292" s="15">
        <v>4</v>
      </c>
      <c r="F1292" s="15">
        <v>0</v>
      </c>
      <c r="G1292" s="15">
        <v>0</v>
      </c>
      <c r="H1292" s="15" t="s">
        <v>568</v>
      </c>
      <c r="I1292" s="15">
        <v>842</v>
      </c>
      <c r="J1292" s="15" t="s">
        <v>593</v>
      </c>
      <c r="K1292" s="15" t="s">
        <v>593</v>
      </c>
      <c r="L1292" s="15">
        <v>32</v>
      </c>
      <c r="M1292" s="15" t="s">
        <v>646</v>
      </c>
      <c r="N1292" s="15" t="s">
        <v>647</v>
      </c>
      <c r="O1292" s="15">
        <v>0</v>
      </c>
      <c r="P1292" s="15" t="s">
        <v>177</v>
      </c>
      <c r="Q1292" s="15" t="s">
        <v>514</v>
      </c>
      <c r="R1292" s="15" t="s">
        <v>515</v>
      </c>
      <c r="S1292" s="15" t="s">
        <v>516</v>
      </c>
      <c r="T1292" s="15">
        <v>0</v>
      </c>
      <c r="U1292" s="15" t="s">
        <v>517</v>
      </c>
      <c r="V1292" s="15">
        <v>2523</v>
      </c>
      <c r="W1292" s="15" t="s">
        <v>518</v>
      </c>
      <c r="X1292" s="15">
        <v>-1</v>
      </c>
      <c r="Y1292" s="15" t="s">
        <v>129</v>
      </c>
      <c r="AA1292" s="15">
        <v>-1</v>
      </c>
      <c r="AB1292" s="15" t="s">
        <v>129</v>
      </c>
      <c r="AD1292" s="15">
        <v>148583</v>
      </c>
      <c r="AF1292" s="15">
        <v>21484</v>
      </c>
      <c r="AG1292" s="15">
        <v>21484</v>
      </c>
      <c r="AI1292" s="15">
        <v>4</v>
      </c>
    </row>
    <row r="1293" spans="1:35">
      <c r="A1293" s="15" t="s">
        <v>594</v>
      </c>
      <c r="B1293" s="15">
        <v>2014</v>
      </c>
      <c r="C1293" s="15">
        <v>2014</v>
      </c>
      <c r="D1293" s="15">
        <v>2014</v>
      </c>
      <c r="E1293" s="15">
        <v>4</v>
      </c>
      <c r="F1293" s="15">
        <v>0</v>
      </c>
      <c r="G1293" s="15">
        <v>0</v>
      </c>
      <c r="H1293" s="15" t="s">
        <v>568</v>
      </c>
      <c r="I1293" s="15">
        <v>842</v>
      </c>
      <c r="J1293" s="15" t="s">
        <v>593</v>
      </c>
      <c r="K1293" s="15" t="s">
        <v>593</v>
      </c>
      <c r="L1293" s="15">
        <v>170</v>
      </c>
      <c r="M1293" s="15" t="s">
        <v>725</v>
      </c>
      <c r="N1293" s="15" t="s">
        <v>726</v>
      </c>
      <c r="O1293" s="15">
        <v>0</v>
      </c>
      <c r="P1293" s="15" t="s">
        <v>177</v>
      </c>
      <c r="Q1293" s="15" t="s">
        <v>514</v>
      </c>
      <c r="R1293" s="15" t="s">
        <v>515</v>
      </c>
      <c r="S1293" s="15" t="s">
        <v>516</v>
      </c>
      <c r="T1293" s="15">
        <v>0</v>
      </c>
      <c r="U1293" s="15" t="s">
        <v>517</v>
      </c>
      <c r="V1293" s="15">
        <v>2523</v>
      </c>
      <c r="W1293" s="15" t="s">
        <v>518</v>
      </c>
      <c r="X1293" s="15">
        <v>-1</v>
      </c>
      <c r="Y1293" s="15" t="s">
        <v>129</v>
      </c>
      <c r="AA1293" s="15">
        <v>-1</v>
      </c>
      <c r="AB1293" s="15" t="s">
        <v>129</v>
      </c>
      <c r="AD1293" s="15">
        <v>17430352</v>
      </c>
      <c r="AF1293" s="15">
        <v>1662598</v>
      </c>
      <c r="AG1293" s="15">
        <v>1662598</v>
      </c>
      <c r="AI1293" s="15">
        <v>4</v>
      </c>
    </row>
    <row r="1294" spans="1:35">
      <c r="A1294" s="15" t="s">
        <v>594</v>
      </c>
      <c r="B1294" s="15">
        <v>2014</v>
      </c>
      <c r="C1294" s="15">
        <v>2014</v>
      </c>
      <c r="D1294" s="15">
        <v>2014</v>
      </c>
      <c r="E1294" s="15">
        <v>4</v>
      </c>
      <c r="F1294" s="15">
        <v>0</v>
      </c>
      <c r="G1294" s="15">
        <v>0</v>
      </c>
      <c r="H1294" s="15" t="s">
        <v>568</v>
      </c>
      <c r="I1294" s="15">
        <v>842</v>
      </c>
      <c r="J1294" s="15" t="s">
        <v>593</v>
      </c>
      <c r="K1294" s="15" t="s">
        <v>593</v>
      </c>
      <c r="L1294" s="15">
        <v>620</v>
      </c>
      <c r="M1294" s="15" t="s">
        <v>603</v>
      </c>
      <c r="N1294" s="15" t="s">
        <v>604</v>
      </c>
      <c r="O1294" s="15">
        <v>0</v>
      </c>
      <c r="P1294" s="15" t="s">
        <v>177</v>
      </c>
      <c r="Q1294" s="15" t="s">
        <v>514</v>
      </c>
      <c r="R1294" s="15" t="s">
        <v>515</v>
      </c>
      <c r="S1294" s="15" t="s">
        <v>516</v>
      </c>
      <c r="T1294" s="15">
        <v>0</v>
      </c>
      <c r="U1294" s="15" t="s">
        <v>517</v>
      </c>
      <c r="V1294" s="15">
        <v>2523</v>
      </c>
      <c r="W1294" s="15" t="s">
        <v>518</v>
      </c>
      <c r="X1294" s="15">
        <v>-1</v>
      </c>
      <c r="Y1294" s="15" t="s">
        <v>129</v>
      </c>
      <c r="AA1294" s="15">
        <v>-1</v>
      </c>
      <c r="AB1294" s="15" t="s">
        <v>129</v>
      </c>
      <c r="AD1294" s="15">
        <v>268569</v>
      </c>
      <c r="AF1294" s="15">
        <v>41752</v>
      </c>
      <c r="AG1294" s="15">
        <v>41752</v>
      </c>
      <c r="AI1294" s="15">
        <v>4</v>
      </c>
    </row>
    <row r="1295" spans="1:35">
      <c r="A1295" s="15" t="s">
        <v>594</v>
      </c>
      <c r="B1295" s="15">
        <v>2014</v>
      </c>
      <c r="C1295" s="15">
        <v>2014</v>
      </c>
      <c r="D1295" s="15">
        <v>2014</v>
      </c>
      <c r="E1295" s="15">
        <v>4</v>
      </c>
      <c r="F1295" s="15">
        <v>0</v>
      </c>
      <c r="G1295" s="15">
        <v>0</v>
      </c>
      <c r="H1295" s="15" t="s">
        <v>568</v>
      </c>
      <c r="I1295" s="15">
        <v>842</v>
      </c>
      <c r="J1295" s="15" t="s">
        <v>593</v>
      </c>
      <c r="K1295" s="15" t="s">
        <v>593</v>
      </c>
      <c r="L1295" s="15">
        <v>704</v>
      </c>
      <c r="M1295" s="15" t="s">
        <v>570</v>
      </c>
      <c r="N1295" s="15" t="s">
        <v>571</v>
      </c>
      <c r="O1295" s="15">
        <v>0</v>
      </c>
      <c r="P1295" s="15" t="s">
        <v>177</v>
      </c>
      <c r="Q1295" s="15" t="s">
        <v>514</v>
      </c>
      <c r="R1295" s="15" t="s">
        <v>515</v>
      </c>
      <c r="S1295" s="15" t="s">
        <v>516</v>
      </c>
      <c r="T1295" s="15">
        <v>0</v>
      </c>
      <c r="U1295" s="15" t="s">
        <v>517</v>
      </c>
      <c r="V1295" s="15">
        <v>2523</v>
      </c>
      <c r="W1295" s="15" t="s">
        <v>518</v>
      </c>
      <c r="X1295" s="15">
        <v>-1</v>
      </c>
      <c r="Y1295" s="15" t="s">
        <v>129</v>
      </c>
      <c r="AA1295" s="15">
        <v>-1</v>
      </c>
      <c r="AB1295" s="15" t="s">
        <v>129</v>
      </c>
      <c r="AD1295" s="15">
        <v>13167658</v>
      </c>
      <c r="AF1295" s="15">
        <v>1256000</v>
      </c>
      <c r="AG1295" s="15">
        <v>1256000</v>
      </c>
      <c r="AI1295" s="15">
        <v>4</v>
      </c>
    </row>
    <row r="1296" spans="1:35">
      <c r="A1296" s="15" t="s">
        <v>594</v>
      </c>
      <c r="B1296" s="15">
        <v>2014</v>
      </c>
      <c r="C1296" s="15">
        <v>2014</v>
      </c>
      <c r="D1296" s="15">
        <v>2014</v>
      </c>
      <c r="E1296" s="15">
        <v>4</v>
      </c>
      <c r="F1296" s="15">
        <v>0</v>
      </c>
      <c r="G1296" s="15">
        <v>0</v>
      </c>
      <c r="H1296" s="15" t="s">
        <v>568</v>
      </c>
      <c r="I1296" s="15">
        <v>842</v>
      </c>
      <c r="J1296" s="15" t="s">
        <v>593</v>
      </c>
      <c r="K1296" s="15" t="s">
        <v>593</v>
      </c>
      <c r="L1296" s="15">
        <v>702</v>
      </c>
      <c r="M1296" s="15" t="s">
        <v>211</v>
      </c>
      <c r="N1296" s="15" t="s">
        <v>563</v>
      </c>
      <c r="O1296" s="15">
        <v>0</v>
      </c>
      <c r="P1296" s="15" t="s">
        <v>177</v>
      </c>
      <c r="Q1296" s="15" t="s">
        <v>514</v>
      </c>
      <c r="R1296" s="15" t="s">
        <v>515</v>
      </c>
      <c r="S1296" s="15" t="s">
        <v>516</v>
      </c>
      <c r="T1296" s="15">
        <v>0</v>
      </c>
      <c r="U1296" s="15" t="s">
        <v>517</v>
      </c>
      <c r="V1296" s="15">
        <v>2523</v>
      </c>
      <c r="W1296" s="15" t="s">
        <v>518</v>
      </c>
      <c r="X1296" s="15">
        <v>-1</v>
      </c>
      <c r="Y1296" s="15" t="s">
        <v>129</v>
      </c>
      <c r="AA1296" s="15">
        <v>-1</v>
      </c>
      <c r="AB1296" s="15" t="s">
        <v>129</v>
      </c>
      <c r="AD1296" s="15">
        <v>14126</v>
      </c>
      <c r="AF1296" s="15">
        <v>2196</v>
      </c>
      <c r="AG1296" s="15">
        <v>2196</v>
      </c>
      <c r="AI1296" s="15">
        <v>4</v>
      </c>
    </row>
    <row r="1297" spans="1:35">
      <c r="A1297" s="15" t="s">
        <v>594</v>
      </c>
      <c r="B1297" s="15">
        <v>2014</v>
      </c>
      <c r="C1297" s="15">
        <v>2014</v>
      </c>
      <c r="D1297" s="15">
        <v>2014</v>
      </c>
      <c r="E1297" s="15">
        <v>4</v>
      </c>
      <c r="F1297" s="15">
        <v>0</v>
      </c>
      <c r="G1297" s="15">
        <v>0</v>
      </c>
      <c r="H1297" s="15" t="s">
        <v>568</v>
      </c>
      <c r="I1297" s="15">
        <v>842</v>
      </c>
      <c r="J1297" s="15" t="s">
        <v>593</v>
      </c>
      <c r="K1297" s="15" t="s">
        <v>593</v>
      </c>
      <c r="L1297" s="15">
        <v>792</v>
      </c>
      <c r="M1297" s="15" t="s">
        <v>217</v>
      </c>
      <c r="N1297" s="15" t="s">
        <v>573</v>
      </c>
      <c r="O1297" s="15">
        <v>0</v>
      </c>
      <c r="P1297" s="15" t="s">
        <v>177</v>
      </c>
      <c r="Q1297" s="15" t="s">
        <v>514</v>
      </c>
      <c r="R1297" s="15" t="s">
        <v>515</v>
      </c>
      <c r="S1297" s="15" t="s">
        <v>516</v>
      </c>
      <c r="T1297" s="15">
        <v>0</v>
      </c>
      <c r="U1297" s="15" t="s">
        <v>517</v>
      </c>
      <c r="V1297" s="15">
        <v>2523</v>
      </c>
      <c r="W1297" s="15" t="s">
        <v>518</v>
      </c>
      <c r="X1297" s="15">
        <v>-1</v>
      </c>
      <c r="Y1297" s="15" t="s">
        <v>129</v>
      </c>
      <c r="AA1297" s="15">
        <v>-1</v>
      </c>
      <c r="AB1297" s="15" t="s">
        <v>129</v>
      </c>
      <c r="AD1297" s="15">
        <v>75707711</v>
      </c>
      <c r="AF1297" s="15">
        <v>11814309</v>
      </c>
      <c r="AG1297" s="15">
        <v>11814309</v>
      </c>
      <c r="AI1297" s="15">
        <v>4</v>
      </c>
    </row>
    <row r="1298" spans="1:35">
      <c r="A1298" s="15" t="s">
        <v>594</v>
      </c>
      <c r="B1298" s="15">
        <v>2014</v>
      </c>
      <c r="C1298" s="15">
        <v>2014</v>
      </c>
      <c r="D1298" s="15">
        <v>2014</v>
      </c>
      <c r="E1298" s="15">
        <v>4</v>
      </c>
      <c r="F1298" s="15">
        <v>0</v>
      </c>
      <c r="G1298" s="15">
        <v>0</v>
      </c>
      <c r="H1298" s="15" t="s">
        <v>568</v>
      </c>
      <c r="I1298" s="15">
        <v>842</v>
      </c>
      <c r="J1298" s="15" t="s">
        <v>593</v>
      </c>
      <c r="K1298" s="15" t="s">
        <v>593</v>
      </c>
      <c r="L1298" s="15">
        <v>764</v>
      </c>
      <c r="M1298" s="15" t="s">
        <v>198</v>
      </c>
      <c r="N1298" s="15" t="s">
        <v>556</v>
      </c>
      <c r="O1298" s="15">
        <v>0</v>
      </c>
      <c r="P1298" s="15" t="s">
        <v>177</v>
      </c>
      <c r="Q1298" s="15" t="s">
        <v>514</v>
      </c>
      <c r="R1298" s="15" t="s">
        <v>515</v>
      </c>
      <c r="S1298" s="15" t="s">
        <v>516</v>
      </c>
      <c r="T1298" s="15">
        <v>0</v>
      </c>
      <c r="U1298" s="15" t="s">
        <v>517</v>
      </c>
      <c r="V1298" s="15">
        <v>2523</v>
      </c>
      <c r="W1298" s="15" t="s">
        <v>518</v>
      </c>
      <c r="X1298" s="15">
        <v>-1</v>
      </c>
      <c r="Y1298" s="15" t="s">
        <v>129</v>
      </c>
      <c r="AA1298" s="15">
        <v>-1</v>
      </c>
      <c r="AB1298" s="15" t="s">
        <v>129</v>
      </c>
      <c r="AD1298" s="15">
        <v>18103148</v>
      </c>
      <c r="AF1298" s="15">
        <v>2808609</v>
      </c>
      <c r="AG1298" s="15">
        <v>2808609</v>
      </c>
      <c r="AI1298" s="15">
        <v>4</v>
      </c>
    </row>
    <row r="1299" spans="1:35">
      <c r="A1299" s="15" t="s">
        <v>594</v>
      </c>
      <c r="B1299" s="15">
        <v>2014</v>
      </c>
      <c r="C1299" s="15">
        <v>2014</v>
      </c>
      <c r="D1299" s="15">
        <v>2014</v>
      </c>
      <c r="E1299" s="15">
        <v>4</v>
      </c>
      <c r="F1299" s="15">
        <v>0</v>
      </c>
      <c r="G1299" s="15">
        <v>0</v>
      </c>
      <c r="H1299" s="15" t="s">
        <v>568</v>
      </c>
      <c r="I1299" s="15">
        <v>842</v>
      </c>
      <c r="J1299" s="15" t="s">
        <v>593</v>
      </c>
      <c r="K1299" s="15" t="s">
        <v>593</v>
      </c>
      <c r="L1299" s="15">
        <v>616</v>
      </c>
      <c r="M1299" s="15" t="s">
        <v>692</v>
      </c>
      <c r="N1299" s="15" t="s">
        <v>693</v>
      </c>
      <c r="O1299" s="15">
        <v>0</v>
      </c>
      <c r="P1299" s="15" t="s">
        <v>177</v>
      </c>
      <c r="Q1299" s="15" t="s">
        <v>514</v>
      </c>
      <c r="R1299" s="15" t="s">
        <v>515</v>
      </c>
      <c r="S1299" s="15" t="s">
        <v>516</v>
      </c>
      <c r="T1299" s="15">
        <v>0</v>
      </c>
      <c r="U1299" s="15" t="s">
        <v>517</v>
      </c>
      <c r="V1299" s="15">
        <v>2523</v>
      </c>
      <c r="W1299" s="15" t="s">
        <v>518</v>
      </c>
      <c r="X1299" s="15">
        <v>-1</v>
      </c>
      <c r="Y1299" s="15" t="s">
        <v>129</v>
      </c>
      <c r="AA1299" s="15">
        <v>-1</v>
      </c>
      <c r="AB1299" s="15" t="s">
        <v>129</v>
      </c>
      <c r="AD1299" s="15">
        <v>744322</v>
      </c>
      <c r="AF1299" s="15">
        <v>582190</v>
      </c>
      <c r="AG1299" s="15">
        <v>582190</v>
      </c>
      <c r="AI1299" s="15">
        <v>4</v>
      </c>
    </row>
    <row r="1300" spans="1:35">
      <c r="A1300" s="15" t="s">
        <v>594</v>
      </c>
      <c r="B1300" s="15">
        <v>2014</v>
      </c>
      <c r="C1300" s="15">
        <v>2014</v>
      </c>
      <c r="D1300" s="15">
        <v>2014</v>
      </c>
      <c r="E1300" s="15">
        <v>4</v>
      </c>
      <c r="F1300" s="15">
        <v>0</v>
      </c>
      <c r="G1300" s="15">
        <v>0</v>
      </c>
      <c r="H1300" s="15" t="s">
        <v>568</v>
      </c>
      <c r="I1300" s="15">
        <v>842</v>
      </c>
      <c r="J1300" s="15" t="s">
        <v>593</v>
      </c>
      <c r="K1300" s="15" t="s">
        <v>593</v>
      </c>
      <c r="L1300" s="15">
        <v>208</v>
      </c>
      <c r="M1300" s="15" t="s">
        <v>195</v>
      </c>
      <c r="N1300" s="15" t="s">
        <v>572</v>
      </c>
      <c r="O1300" s="15">
        <v>0</v>
      </c>
      <c r="P1300" s="15" t="s">
        <v>177</v>
      </c>
      <c r="Q1300" s="15" t="s">
        <v>514</v>
      </c>
      <c r="R1300" s="15" t="s">
        <v>515</v>
      </c>
      <c r="S1300" s="15" t="s">
        <v>516</v>
      </c>
      <c r="T1300" s="15">
        <v>0</v>
      </c>
      <c r="U1300" s="15" t="s">
        <v>517</v>
      </c>
      <c r="V1300" s="15">
        <v>2523</v>
      </c>
      <c r="W1300" s="15" t="s">
        <v>518</v>
      </c>
      <c r="X1300" s="15">
        <v>-1</v>
      </c>
      <c r="Y1300" s="15" t="s">
        <v>129</v>
      </c>
      <c r="AA1300" s="15">
        <v>-1</v>
      </c>
      <c r="AB1300" s="15" t="s">
        <v>129</v>
      </c>
      <c r="AD1300" s="15">
        <v>84043459</v>
      </c>
      <c r="AF1300" s="15">
        <v>13083450</v>
      </c>
      <c r="AG1300" s="15">
        <v>13083450</v>
      </c>
      <c r="AI1300" s="15">
        <v>4</v>
      </c>
    </row>
    <row r="1301" spans="1:35">
      <c r="A1301" s="15" t="s">
        <v>594</v>
      </c>
      <c r="B1301" s="15">
        <v>2014</v>
      </c>
      <c r="C1301" s="15">
        <v>2014</v>
      </c>
      <c r="D1301" s="15">
        <v>2014</v>
      </c>
      <c r="E1301" s="15">
        <v>4</v>
      </c>
      <c r="F1301" s="15">
        <v>0</v>
      </c>
      <c r="G1301" s="15">
        <v>0</v>
      </c>
      <c r="H1301" s="15" t="s">
        <v>568</v>
      </c>
      <c r="I1301" s="15">
        <v>842</v>
      </c>
      <c r="J1301" s="15" t="s">
        <v>593</v>
      </c>
      <c r="K1301" s="15" t="s">
        <v>593</v>
      </c>
      <c r="L1301" s="15">
        <v>752</v>
      </c>
      <c r="M1301" s="15" t="s">
        <v>189</v>
      </c>
      <c r="N1301" s="15" t="s">
        <v>569</v>
      </c>
      <c r="O1301" s="15">
        <v>0</v>
      </c>
      <c r="P1301" s="15" t="s">
        <v>177</v>
      </c>
      <c r="Q1301" s="15" t="s">
        <v>514</v>
      </c>
      <c r="R1301" s="15" t="s">
        <v>515</v>
      </c>
      <c r="S1301" s="15" t="s">
        <v>516</v>
      </c>
      <c r="T1301" s="15">
        <v>0</v>
      </c>
      <c r="U1301" s="15" t="s">
        <v>517</v>
      </c>
      <c r="V1301" s="15">
        <v>2523</v>
      </c>
      <c r="W1301" s="15" t="s">
        <v>518</v>
      </c>
      <c r="X1301" s="15">
        <v>-1</v>
      </c>
      <c r="Y1301" s="15" t="s">
        <v>129</v>
      </c>
      <c r="AA1301" s="15">
        <v>-1</v>
      </c>
      <c r="AB1301" s="15" t="s">
        <v>129</v>
      </c>
      <c r="AD1301" s="15">
        <v>270807985</v>
      </c>
      <c r="AF1301" s="15">
        <v>26952880</v>
      </c>
      <c r="AG1301" s="15">
        <v>26952880</v>
      </c>
      <c r="AI1301" s="15">
        <v>4</v>
      </c>
    </row>
    <row r="1302" spans="1:35">
      <c r="A1302" s="15" t="s">
        <v>594</v>
      </c>
      <c r="B1302" s="15">
        <v>2014</v>
      </c>
      <c r="C1302" s="15">
        <v>2014</v>
      </c>
      <c r="D1302" s="15">
        <v>2014</v>
      </c>
      <c r="E1302" s="15">
        <v>4</v>
      </c>
      <c r="F1302" s="15">
        <v>0</v>
      </c>
      <c r="G1302" s="15">
        <v>0</v>
      </c>
      <c r="H1302" s="15" t="s">
        <v>568</v>
      </c>
      <c r="I1302" s="15">
        <v>842</v>
      </c>
      <c r="J1302" s="15" t="s">
        <v>593</v>
      </c>
      <c r="K1302" s="15" t="s">
        <v>593</v>
      </c>
      <c r="L1302" s="15">
        <v>490</v>
      </c>
      <c r="M1302" s="15" t="s">
        <v>546</v>
      </c>
      <c r="N1302" s="15" t="s">
        <v>547</v>
      </c>
      <c r="O1302" s="15">
        <v>0</v>
      </c>
      <c r="P1302" s="15" t="s">
        <v>177</v>
      </c>
      <c r="Q1302" s="15" t="s">
        <v>514</v>
      </c>
      <c r="R1302" s="15" t="s">
        <v>515</v>
      </c>
      <c r="S1302" s="15" t="s">
        <v>516</v>
      </c>
      <c r="T1302" s="15">
        <v>0</v>
      </c>
      <c r="U1302" s="15" t="s">
        <v>517</v>
      </c>
      <c r="V1302" s="15">
        <v>2523</v>
      </c>
      <c r="W1302" s="15" t="s">
        <v>518</v>
      </c>
      <c r="X1302" s="15">
        <v>-1</v>
      </c>
      <c r="Y1302" s="15" t="s">
        <v>129</v>
      </c>
      <c r="AA1302" s="15">
        <v>-1</v>
      </c>
      <c r="AB1302" s="15" t="s">
        <v>129</v>
      </c>
      <c r="AD1302" s="15">
        <v>267826307</v>
      </c>
      <c r="AF1302" s="15">
        <v>25546672</v>
      </c>
      <c r="AG1302" s="15">
        <v>25546672</v>
      </c>
      <c r="AI1302" s="15">
        <v>4</v>
      </c>
    </row>
    <row r="1303" spans="1:35">
      <c r="A1303" s="15" t="s">
        <v>594</v>
      </c>
      <c r="B1303" s="15">
        <v>2014</v>
      </c>
      <c r="C1303" s="15">
        <v>2014</v>
      </c>
      <c r="D1303" s="15">
        <v>2014</v>
      </c>
      <c r="E1303" s="15">
        <v>4</v>
      </c>
      <c r="F1303" s="15">
        <v>0</v>
      </c>
      <c r="G1303" s="15">
        <v>0</v>
      </c>
      <c r="H1303" s="15" t="s">
        <v>568</v>
      </c>
      <c r="I1303" s="15">
        <v>842</v>
      </c>
      <c r="J1303" s="15" t="s">
        <v>593</v>
      </c>
      <c r="K1303" s="15" t="s">
        <v>593</v>
      </c>
      <c r="L1303" s="15">
        <v>528</v>
      </c>
      <c r="M1303" s="15" t="s">
        <v>581</v>
      </c>
      <c r="N1303" s="15" t="s">
        <v>582</v>
      </c>
      <c r="O1303" s="15">
        <v>0</v>
      </c>
      <c r="P1303" s="15" t="s">
        <v>177</v>
      </c>
      <c r="Q1303" s="15" t="s">
        <v>514</v>
      </c>
      <c r="R1303" s="15" t="s">
        <v>515</v>
      </c>
      <c r="S1303" s="15" t="s">
        <v>516</v>
      </c>
      <c r="T1303" s="15">
        <v>0</v>
      </c>
      <c r="U1303" s="15" t="s">
        <v>517</v>
      </c>
      <c r="V1303" s="15">
        <v>2523</v>
      </c>
      <c r="W1303" s="15" t="s">
        <v>518</v>
      </c>
      <c r="X1303" s="15">
        <v>-1</v>
      </c>
      <c r="Y1303" s="15" t="s">
        <v>129</v>
      </c>
      <c r="AA1303" s="15">
        <v>-1</v>
      </c>
      <c r="AB1303" s="15" t="s">
        <v>129</v>
      </c>
      <c r="AD1303" s="15">
        <v>5054145</v>
      </c>
      <c r="AF1303" s="15">
        <v>3931133</v>
      </c>
      <c r="AG1303" s="15">
        <v>3931133</v>
      </c>
      <c r="AI1303" s="15">
        <v>4</v>
      </c>
    </row>
    <row r="1304" spans="1:35">
      <c r="A1304" s="15" t="s">
        <v>594</v>
      </c>
      <c r="B1304" s="15">
        <v>2014</v>
      </c>
      <c r="C1304" s="15">
        <v>2014</v>
      </c>
      <c r="D1304" s="15">
        <v>2014</v>
      </c>
      <c r="E1304" s="15">
        <v>4</v>
      </c>
      <c r="F1304" s="15">
        <v>0</v>
      </c>
      <c r="G1304" s="15">
        <v>0</v>
      </c>
      <c r="H1304" s="15" t="s">
        <v>568</v>
      </c>
      <c r="I1304" s="15">
        <v>842</v>
      </c>
      <c r="J1304" s="15" t="s">
        <v>593</v>
      </c>
      <c r="K1304" s="15" t="s">
        <v>593</v>
      </c>
      <c r="L1304" s="15">
        <v>410</v>
      </c>
      <c r="M1304" s="15" t="s">
        <v>550</v>
      </c>
      <c r="N1304" s="15" t="s">
        <v>551</v>
      </c>
      <c r="O1304" s="15">
        <v>0</v>
      </c>
      <c r="P1304" s="15" t="s">
        <v>177</v>
      </c>
      <c r="Q1304" s="15" t="s">
        <v>514</v>
      </c>
      <c r="R1304" s="15" t="s">
        <v>515</v>
      </c>
      <c r="S1304" s="15" t="s">
        <v>516</v>
      </c>
      <c r="T1304" s="15">
        <v>0</v>
      </c>
      <c r="U1304" s="15" t="s">
        <v>517</v>
      </c>
      <c r="V1304" s="15">
        <v>2523</v>
      </c>
      <c r="W1304" s="15" t="s">
        <v>518</v>
      </c>
      <c r="X1304" s="15">
        <v>-1</v>
      </c>
      <c r="Y1304" s="15" t="s">
        <v>129</v>
      </c>
      <c r="AA1304" s="15">
        <v>-1</v>
      </c>
      <c r="AB1304" s="15" t="s">
        <v>129</v>
      </c>
      <c r="AD1304" s="15">
        <v>989465123</v>
      </c>
      <c r="AF1304" s="15">
        <v>94483772</v>
      </c>
      <c r="AG1304" s="15">
        <v>94483772</v>
      </c>
      <c r="AI1304" s="15">
        <v>4</v>
      </c>
    </row>
    <row r="1305" spans="1:35">
      <c r="A1305" s="15" t="s">
        <v>594</v>
      </c>
      <c r="B1305" s="15">
        <v>2014</v>
      </c>
      <c r="C1305" s="15">
        <v>2014</v>
      </c>
      <c r="D1305" s="15">
        <v>2014</v>
      </c>
      <c r="E1305" s="15">
        <v>4</v>
      </c>
      <c r="F1305" s="15">
        <v>0</v>
      </c>
      <c r="G1305" s="15">
        <v>0</v>
      </c>
      <c r="H1305" s="15" t="s">
        <v>568</v>
      </c>
      <c r="I1305" s="15">
        <v>842</v>
      </c>
      <c r="J1305" s="15" t="s">
        <v>593</v>
      </c>
      <c r="K1305" s="15" t="s">
        <v>593</v>
      </c>
      <c r="L1305" s="15">
        <v>826</v>
      </c>
      <c r="M1305" s="15" t="s">
        <v>589</v>
      </c>
      <c r="N1305" s="15" t="s">
        <v>590</v>
      </c>
      <c r="O1305" s="15">
        <v>0</v>
      </c>
      <c r="P1305" s="15" t="s">
        <v>177</v>
      </c>
      <c r="Q1305" s="15" t="s">
        <v>514</v>
      </c>
      <c r="R1305" s="15" t="s">
        <v>515</v>
      </c>
      <c r="S1305" s="15" t="s">
        <v>516</v>
      </c>
      <c r="T1305" s="15">
        <v>0</v>
      </c>
      <c r="U1305" s="15" t="s">
        <v>517</v>
      </c>
      <c r="V1305" s="15">
        <v>2523</v>
      </c>
      <c r="W1305" s="15" t="s">
        <v>518</v>
      </c>
      <c r="X1305" s="15">
        <v>-1</v>
      </c>
      <c r="Y1305" s="15" t="s">
        <v>129</v>
      </c>
      <c r="AA1305" s="15">
        <v>-1</v>
      </c>
      <c r="AB1305" s="15" t="s">
        <v>129</v>
      </c>
      <c r="AD1305" s="15">
        <v>787761</v>
      </c>
      <c r="AF1305" s="15">
        <v>442785</v>
      </c>
      <c r="AG1305" s="15">
        <v>442785</v>
      </c>
      <c r="AI1305" s="15">
        <v>4</v>
      </c>
    </row>
    <row r="1306" spans="1:35">
      <c r="A1306" s="15" t="s">
        <v>594</v>
      </c>
      <c r="B1306" s="15">
        <v>2014</v>
      </c>
      <c r="C1306" s="15">
        <v>2014</v>
      </c>
      <c r="D1306" s="15">
        <v>2014</v>
      </c>
      <c r="E1306" s="15">
        <v>4</v>
      </c>
      <c r="F1306" s="15">
        <v>0</v>
      </c>
      <c r="G1306" s="15">
        <v>0</v>
      </c>
      <c r="H1306" s="15" t="s">
        <v>568</v>
      </c>
      <c r="I1306" s="15">
        <v>842</v>
      </c>
      <c r="J1306" s="15" t="s">
        <v>593</v>
      </c>
      <c r="K1306" s="15" t="s">
        <v>593</v>
      </c>
      <c r="L1306" s="15">
        <v>710</v>
      </c>
      <c r="M1306" s="15" t="s">
        <v>616</v>
      </c>
      <c r="N1306" s="15" t="s">
        <v>617</v>
      </c>
      <c r="O1306" s="15">
        <v>0</v>
      </c>
      <c r="P1306" s="15" t="s">
        <v>177</v>
      </c>
      <c r="Q1306" s="15" t="s">
        <v>514</v>
      </c>
      <c r="R1306" s="15" t="s">
        <v>515</v>
      </c>
      <c r="S1306" s="15" t="s">
        <v>516</v>
      </c>
      <c r="T1306" s="15">
        <v>0</v>
      </c>
      <c r="U1306" s="15" t="s">
        <v>517</v>
      </c>
      <c r="V1306" s="15">
        <v>2523</v>
      </c>
      <c r="W1306" s="15" t="s">
        <v>518</v>
      </c>
      <c r="X1306" s="15">
        <v>-1</v>
      </c>
      <c r="Y1306" s="15" t="s">
        <v>129</v>
      </c>
      <c r="AA1306" s="15">
        <v>-1</v>
      </c>
      <c r="AB1306" s="15" t="s">
        <v>129</v>
      </c>
      <c r="AF1306" s="15">
        <v>111680</v>
      </c>
      <c r="AG1306" s="15">
        <v>111680</v>
      </c>
      <c r="AI1306" s="15">
        <v>0</v>
      </c>
    </row>
    <row r="1307" spans="1:35">
      <c r="A1307" s="15" t="s">
        <v>594</v>
      </c>
      <c r="B1307" s="15">
        <v>2014</v>
      </c>
      <c r="C1307" s="15">
        <v>2014</v>
      </c>
      <c r="D1307" s="15">
        <v>2014</v>
      </c>
      <c r="E1307" s="15">
        <v>4</v>
      </c>
      <c r="F1307" s="15">
        <v>0</v>
      </c>
      <c r="G1307" s="15">
        <v>0</v>
      </c>
      <c r="H1307" s="15" t="s">
        <v>568</v>
      </c>
      <c r="I1307" s="15">
        <v>842</v>
      </c>
      <c r="J1307" s="15" t="s">
        <v>593</v>
      </c>
      <c r="K1307" s="15" t="s">
        <v>593</v>
      </c>
      <c r="L1307" s="15">
        <v>724</v>
      </c>
      <c r="M1307" s="15" t="s">
        <v>214</v>
      </c>
      <c r="N1307" s="15" t="s">
        <v>580</v>
      </c>
      <c r="O1307" s="15">
        <v>0</v>
      </c>
      <c r="P1307" s="15" t="s">
        <v>177</v>
      </c>
      <c r="Q1307" s="15" t="s">
        <v>514</v>
      </c>
      <c r="R1307" s="15" t="s">
        <v>515</v>
      </c>
      <c r="S1307" s="15" t="s">
        <v>516</v>
      </c>
      <c r="T1307" s="15">
        <v>0</v>
      </c>
      <c r="U1307" s="15" t="s">
        <v>517</v>
      </c>
      <c r="V1307" s="15">
        <v>2523</v>
      </c>
      <c r="W1307" s="15" t="s">
        <v>518</v>
      </c>
      <c r="X1307" s="15">
        <v>-1</v>
      </c>
      <c r="Y1307" s="15" t="s">
        <v>129</v>
      </c>
      <c r="AA1307" s="15">
        <v>-1</v>
      </c>
      <c r="AB1307" s="15" t="s">
        <v>129</v>
      </c>
      <c r="AF1307" s="15">
        <v>6948824</v>
      </c>
      <c r="AG1307" s="15">
        <v>6948824</v>
      </c>
      <c r="AI1307" s="15">
        <v>0</v>
      </c>
    </row>
    <row r="1308" spans="1:35">
      <c r="A1308" s="15" t="s">
        <v>594</v>
      </c>
      <c r="B1308" s="15">
        <v>2014</v>
      </c>
      <c r="C1308" s="15">
        <v>2014</v>
      </c>
      <c r="D1308" s="15">
        <v>2014</v>
      </c>
      <c r="E1308" s="15">
        <v>4</v>
      </c>
      <c r="F1308" s="15">
        <v>0</v>
      </c>
      <c r="G1308" s="15">
        <v>0</v>
      </c>
      <c r="H1308" s="15" t="s">
        <v>568</v>
      </c>
      <c r="I1308" s="15">
        <v>842</v>
      </c>
      <c r="J1308" s="15" t="s">
        <v>593</v>
      </c>
      <c r="K1308" s="15" t="s">
        <v>593</v>
      </c>
      <c r="L1308" s="15">
        <v>484</v>
      </c>
      <c r="M1308" s="15" t="s">
        <v>656</v>
      </c>
      <c r="N1308" s="15" t="s">
        <v>657</v>
      </c>
      <c r="O1308" s="15">
        <v>0</v>
      </c>
      <c r="P1308" s="15" t="s">
        <v>177</v>
      </c>
      <c r="Q1308" s="15" t="s">
        <v>514</v>
      </c>
      <c r="R1308" s="15" t="s">
        <v>515</v>
      </c>
      <c r="S1308" s="15" t="s">
        <v>516</v>
      </c>
      <c r="T1308" s="15">
        <v>0</v>
      </c>
      <c r="U1308" s="15" t="s">
        <v>517</v>
      </c>
      <c r="V1308" s="15">
        <v>2523</v>
      </c>
      <c r="W1308" s="15" t="s">
        <v>518</v>
      </c>
      <c r="X1308" s="15">
        <v>-1</v>
      </c>
      <c r="Y1308" s="15" t="s">
        <v>129</v>
      </c>
      <c r="AA1308" s="15">
        <v>-1</v>
      </c>
      <c r="AB1308" s="15" t="s">
        <v>129</v>
      </c>
      <c r="AF1308" s="15">
        <v>51257140</v>
      </c>
      <c r="AG1308" s="15">
        <v>51257140</v>
      </c>
      <c r="AI1308" s="15">
        <v>0</v>
      </c>
    </row>
    <row r="1309" spans="1:35">
      <c r="A1309" s="15" t="s">
        <v>594</v>
      </c>
      <c r="B1309" s="15">
        <v>2014</v>
      </c>
      <c r="C1309" s="15">
        <v>2014</v>
      </c>
      <c r="D1309" s="15">
        <v>2014</v>
      </c>
      <c r="E1309" s="15">
        <v>4</v>
      </c>
      <c r="F1309" s="15">
        <v>0</v>
      </c>
      <c r="G1309" s="15">
        <v>0</v>
      </c>
      <c r="H1309" s="15" t="s">
        <v>568</v>
      </c>
      <c r="I1309" s="15">
        <v>842</v>
      </c>
      <c r="J1309" s="15" t="s">
        <v>593</v>
      </c>
      <c r="K1309" s="15" t="s">
        <v>593</v>
      </c>
      <c r="L1309" s="15">
        <v>251</v>
      </c>
      <c r="M1309" s="15" t="s">
        <v>113</v>
      </c>
      <c r="N1309" s="15" t="s">
        <v>583</v>
      </c>
      <c r="O1309" s="15">
        <v>0</v>
      </c>
      <c r="P1309" s="15" t="s">
        <v>177</v>
      </c>
      <c r="Q1309" s="15" t="s">
        <v>514</v>
      </c>
      <c r="R1309" s="15" t="s">
        <v>515</v>
      </c>
      <c r="S1309" s="15" t="s">
        <v>516</v>
      </c>
      <c r="T1309" s="15">
        <v>0</v>
      </c>
      <c r="U1309" s="15" t="s">
        <v>517</v>
      </c>
      <c r="V1309" s="15">
        <v>2523</v>
      </c>
      <c r="W1309" s="15" t="s">
        <v>518</v>
      </c>
      <c r="X1309" s="15">
        <v>-1</v>
      </c>
      <c r="Y1309" s="15" t="s">
        <v>129</v>
      </c>
      <c r="AA1309" s="15">
        <v>-1</v>
      </c>
      <c r="AB1309" s="15" t="s">
        <v>129</v>
      </c>
      <c r="AF1309" s="15">
        <v>37435774</v>
      </c>
      <c r="AG1309" s="15">
        <v>37435774</v>
      </c>
      <c r="AI1309" s="15">
        <v>0</v>
      </c>
    </row>
    <row r="1310" spans="1:35">
      <c r="A1310" s="15" t="s">
        <v>594</v>
      </c>
      <c r="B1310" s="15">
        <v>2014</v>
      </c>
      <c r="C1310" s="15">
        <v>2014</v>
      </c>
      <c r="D1310" s="15">
        <v>2014</v>
      </c>
      <c r="E1310" s="15">
        <v>4</v>
      </c>
      <c r="F1310" s="15">
        <v>0</v>
      </c>
      <c r="G1310" s="15">
        <v>0</v>
      </c>
      <c r="H1310" s="15" t="s">
        <v>568</v>
      </c>
      <c r="I1310" s="15">
        <v>842</v>
      </c>
      <c r="J1310" s="15" t="s">
        <v>593</v>
      </c>
      <c r="K1310" s="15" t="s">
        <v>593</v>
      </c>
      <c r="L1310" s="15">
        <v>380</v>
      </c>
      <c r="M1310" s="15" t="s">
        <v>587</v>
      </c>
      <c r="N1310" s="15" t="s">
        <v>588</v>
      </c>
      <c r="O1310" s="15">
        <v>0</v>
      </c>
      <c r="P1310" s="15" t="s">
        <v>177</v>
      </c>
      <c r="Q1310" s="15" t="s">
        <v>514</v>
      </c>
      <c r="R1310" s="15" t="s">
        <v>515</v>
      </c>
      <c r="S1310" s="15" t="s">
        <v>516</v>
      </c>
      <c r="T1310" s="15">
        <v>0</v>
      </c>
      <c r="U1310" s="15" t="s">
        <v>517</v>
      </c>
      <c r="V1310" s="15">
        <v>2523</v>
      </c>
      <c r="W1310" s="15" t="s">
        <v>518</v>
      </c>
      <c r="X1310" s="15">
        <v>-1</v>
      </c>
      <c r="Y1310" s="15" t="s">
        <v>129</v>
      </c>
      <c r="AA1310" s="15">
        <v>-1</v>
      </c>
      <c r="AB1310" s="15" t="s">
        <v>129</v>
      </c>
      <c r="AF1310" s="15">
        <v>23728</v>
      </c>
      <c r="AG1310" s="15">
        <v>23728</v>
      </c>
      <c r="AI1310" s="15">
        <v>0</v>
      </c>
    </row>
    <row r="1311" spans="1:35">
      <c r="A1311" s="15" t="s">
        <v>594</v>
      </c>
      <c r="B1311" s="15">
        <v>2014</v>
      </c>
      <c r="C1311" s="15">
        <v>2014</v>
      </c>
      <c r="D1311" s="15">
        <v>2014</v>
      </c>
      <c r="E1311" s="15">
        <v>4</v>
      </c>
      <c r="F1311" s="15">
        <v>0</v>
      </c>
      <c r="G1311" s="15">
        <v>0</v>
      </c>
      <c r="H1311" s="15" t="s">
        <v>568</v>
      </c>
      <c r="I1311" s="15">
        <v>842</v>
      </c>
      <c r="J1311" s="15" t="s">
        <v>593</v>
      </c>
      <c r="K1311" s="15" t="s">
        <v>593</v>
      </c>
      <c r="L1311" s="15">
        <v>392</v>
      </c>
      <c r="M1311" s="15" t="s">
        <v>223</v>
      </c>
      <c r="N1311" s="15" t="s">
        <v>584</v>
      </c>
      <c r="O1311" s="15">
        <v>0</v>
      </c>
      <c r="P1311" s="15" t="s">
        <v>177</v>
      </c>
      <c r="Q1311" s="15" t="s">
        <v>514</v>
      </c>
      <c r="R1311" s="15" t="s">
        <v>515</v>
      </c>
      <c r="S1311" s="15" t="s">
        <v>516</v>
      </c>
      <c r="T1311" s="15">
        <v>0</v>
      </c>
      <c r="U1311" s="15" t="s">
        <v>517</v>
      </c>
      <c r="V1311" s="15">
        <v>2523</v>
      </c>
      <c r="W1311" s="15" t="s">
        <v>518</v>
      </c>
      <c r="X1311" s="15">
        <v>-1</v>
      </c>
      <c r="Y1311" s="15" t="s">
        <v>129</v>
      </c>
      <c r="AA1311" s="15">
        <v>-1</v>
      </c>
      <c r="AB1311" s="15" t="s">
        <v>129</v>
      </c>
      <c r="AF1311" s="15">
        <v>858496</v>
      </c>
      <c r="AG1311" s="15">
        <v>858496</v>
      </c>
      <c r="AI1311" s="15">
        <v>0</v>
      </c>
    </row>
    <row r="1312" spans="1:35">
      <c r="A1312" s="15" t="s">
        <v>594</v>
      </c>
      <c r="B1312" s="15">
        <v>2014</v>
      </c>
      <c r="C1312" s="15">
        <v>2014</v>
      </c>
      <c r="D1312" s="15">
        <v>2014</v>
      </c>
      <c r="E1312" s="15">
        <v>4</v>
      </c>
      <c r="F1312" s="15">
        <v>0</v>
      </c>
      <c r="G1312" s="15">
        <v>0</v>
      </c>
      <c r="H1312" s="15" t="s">
        <v>568</v>
      </c>
      <c r="I1312" s="15">
        <v>842</v>
      </c>
      <c r="J1312" s="15" t="s">
        <v>593</v>
      </c>
      <c r="K1312" s="15" t="s">
        <v>593</v>
      </c>
      <c r="L1312" s="15">
        <v>276</v>
      </c>
      <c r="M1312" s="15" t="s">
        <v>591</v>
      </c>
      <c r="N1312" s="15" t="s">
        <v>592</v>
      </c>
      <c r="O1312" s="15">
        <v>0</v>
      </c>
      <c r="P1312" s="15" t="s">
        <v>177</v>
      </c>
      <c r="Q1312" s="15" t="s">
        <v>514</v>
      </c>
      <c r="R1312" s="15" t="s">
        <v>515</v>
      </c>
      <c r="S1312" s="15" t="s">
        <v>516</v>
      </c>
      <c r="T1312" s="15">
        <v>0</v>
      </c>
      <c r="U1312" s="15" t="s">
        <v>517</v>
      </c>
      <c r="V1312" s="15">
        <v>2523</v>
      </c>
      <c r="W1312" s="15" t="s">
        <v>518</v>
      </c>
      <c r="X1312" s="15">
        <v>-1</v>
      </c>
      <c r="Y1312" s="15" t="s">
        <v>129</v>
      </c>
      <c r="AA1312" s="15">
        <v>-1</v>
      </c>
      <c r="AB1312" s="15" t="s">
        <v>129</v>
      </c>
      <c r="AF1312" s="15">
        <v>445080</v>
      </c>
      <c r="AG1312" s="15">
        <v>445080</v>
      </c>
      <c r="AI1312" s="15">
        <v>0</v>
      </c>
    </row>
    <row r="1313" spans="1:35">
      <c r="A1313" s="15" t="s">
        <v>594</v>
      </c>
      <c r="B1313" s="15">
        <v>2014</v>
      </c>
      <c r="C1313" s="15">
        <v>2014</v>
      </c>
      <c r="D1313" s="15">
        <v>2014</v>
      </c>
      <c r="E1313" s="15">
        <v>4</v>
      </c>
      <c r="F1313" s="15">
        <v>0</v>
      </c>
      <c r="G1313" s="15">
        <v>0</v>
      </c>
      <c r="H1313" s="15" t="s">
        <v>568</v>
      </c>
      <c r="I1313" s="15">
        <v>842</v>
      </c>
      <c r="J1313" s="15" t="s">
        <v>593</v>
      </c>
      <c r="K1313" s="15" t="s">
        <v>593</v>
      </c>
      <c r="L1313" s="15">
        <v>124</v>
      </c>
      <c r="M1313" s="15" t="s">
        <v>542</v>
      </c>
      <c r="N1313" s="15" t="s">
        <v>543</v>
      </c>
      <c r="O1313" s="15">
        <v>0</v>
      </c>
      <c r="P1313" s="15" t="s">
        <v>177</v>
      </c>
      <c r="Q1313" s="15" t="s">
        <v>514</v>
      </c>
      <c r="R1313" s="15" t="s">
        <v>515</v>
      </c>
      <c r="S1313" s="15" t="s">
        <v>516</v>
      </c>
      <c r="T1313" s="15">
        <v>0</v>
      </c>
      <c r="U1313" s="15" t="s">
        <v>517</v>
      </c>
      <c r="V1313" s="15">
        <v>2523</v>
      </c>
      <c r="W1313" s="15" t="s">
        <v>518</v>
      </c>
      <c r="X1313" s="15">
        <v>-1</v>
      </c>
      <c r="Y1313" s="15" t="s">
        <v>129</v>
      </c>
      <c r="AA1313" s="15">
        <v>-1</v>
      </c>
      <c r="AB1313" s="15" t="s">
        <v>129</v>
      </c>
      <c r="AF1313" s="15">
        <v>304738060</v>
      </c>
      <c r="AG1313" s="15">
        <v>304738060</v>
      </c>
      <c r="AI1313" s="15">
        <v>0</v>
      </c>
    </row>
    <row r="1314" spans="1:35">
      <c r="A1314" s="15" t="s">
        <v>594</v>
      </c>
      <c r="B1314" s="15">
        <v>2014</v>
      </c>
      <c r="C1314" s="15">
        <v>2014</v>
      </c>
      <c r="D1314" s="15">
        <v>2014</v>
      </c>
      <c r="E1314" s="15">
        <v>4</v>
      </c>
      <c r="F1314" s="15">
        <v>0</v>
      </c>
      <c r="G1314" s="15">
        <v>0</v>
      </c>
      <c r="H1314" s="15" t="s">
        <v>568</v>
      </c>
      <c r="I1314" s="15">
        <v>842</v>
      </c>
      <c r="J1314" s="15" t="s">
        <v>593</v>
      </c>
      <c r="K1314" s="15" t="s">
        <v>593</v>
      </c>
      <c r="L1314" s="15">
        <v>156</v>
      </c>
      <c r="M1314" s="15" t="s">
        <v>183</v>
      </c>
      <c r="N1314" s="15" t="s">
        <v>562</v>
      </c>
      <c r="O1314" s="15">
        <v>0</v>
      </c>
      <c r="P1314" s="15" t="s">
        <v>177</v>
      </c>
      <c r="Q1314" s="15" t="s">
        <v>514</v>
      </c>
      <c r="R1314" s="15" t="s">
        <v>515</v>
      </c>
      <c r="S1314" s="15" t="s">
        <v>516</v>
      </c>
      <c r="T1314" s="15">
        <v>0</v>
      </c>
      <c r="U1314" s="15" t="s">
        <v>517</v>
      </c>
      <c r="V1314" s="15">
        <v>2523</v>
      </c>
      <c r="W1314" s="15" t="s">
        <v>518</v>
      </c>
      <c r="X1314" s="15">
        <v>-1</v>
      </c>
      <c r="Y1314" s="15" t="s">
        <v>129</v>
      </c>
      <c r="AA1314" s="15">
        <v>-1</v>
      </c>
      <c r="AB1314" s="15" t="s">
        <v>129</v>
      </c>
      <c r="AF1314" s="15">
        <v>67911896</v>
      </c>
      <c r="AG1314" s="15">
        <v>67911896</v>
      </c>
      <c r="AI1314" s="15">
        <v>0</v>
      </c>
    </row>
    <row r="1315" spans="1:35">
      <c r="A1315" s="15" t="s">
        <v>594</v>
      </c>
      <c r="B1315" s="15">
        <v>2014</v>
      </c>
      <c r="C1315" s="15">
        <v>2014</v>
      </c>
      <c r="D1315" s="15">
        <v>2014</v>
      </c>
      <c r="E1315" s="15">
        <v>4</v>
      </c>
      <c r="F1315" s="15">
        <v>0</v>
      </c>
      <c r="G1315" s="15">
        <v>0</v>
      </c>
      <c r="H1315" s="15" t="s">
        <v>568</v>
      </c>
      <c r="I1315" s="15">
        <v>842</v>
      </c>
      <c r="J1315" s="15" t="s">
        <v>593</v>
      </c>
      <c r="K1315" s="15" t="s">
        <v>593</v>
      </c>
      <c r="L1315" s="15">
        <v>0</v>
      </c>
      <c r="M1315" s="15" t="s">
        <v>177</v>
      </c>
      <c r="N1315" s="15" t="s">
        <v>514</v>
      </c>
      <c r="O1315" s="15">
        <v>0</v>
      </c>
      <c r="P1315" s="15" t="s">
        <v>177</v>
      </c>
      <c r="Q1315" s="15" t="s">
        <v>514</v>
      </c>
      <c r="R1315" s="15" t="s">
        <v>515</v>
      </c>
      <c r="S1315" s="15" t="s">
        <v>516</v>
      </c>
      <c r="T1315" s="15">
        <v>0</v>
      </c>
      <c r="U1315" s="15" t="s">
        <v>517</v>
      </c>
      <c r="V1315" s="15">
        <v>2523</v>
      </c>
      <c r="W1315" s="15" t="s">
        <v>518</v>
      </c>
      <c r="X1315" s="15">
        <v>-1</v>
      </c>
      <c r="Y1315" s="15" t="s">
        <v>129</v>
      </c>
      <c r="AA1315" s="15">
        <v>-1</v>
      </c>
      <c r="AB1315" s="15" t="s">
        <v>129</v>
      </c>
      <c r="AF1315" s="15">
        <v>730607543</v>
      </c>
      <c r="AG1315" s="15">
        <v>730607543</v>
      </c>
      <c r="AI1315" s="15">
        <v>0</v>
      </c>
    </row>
    <row r="1316" spans="1:35">
      <c r="A1316" t="s">
        <v>594</v>
      </c>
      <c r="B1316">
        <v>2015</v>
      </c>
      <c r="C1316">
        <v>2015</v>
      </c>
      <c r="D1316">
        <v>2015</v>
      </c>
      <c r="E1316">
        <v>4</v>
      </c>
      <c r="F1316">
        <v>0</v>
      </c>
      <c r="G1316">
        <v>0</v>
      </c>
      <c r="H1316" t="s">
        <v>605</v>
      </c>
      <c r="I1316">
        <v>36</v>
      </c>
      <c r="J1316" t="s">
        <v>110</v>
      </c>
      <c r="K1316" t="s">
        <v>511</v>
      </c>
      <c r="L1316">
        <v>36</v>
      </c>
      <c r="M1316" t="s">
        <v>110</v>
      </c>
      <c r="N1316" t="s">
        <v>511</v>
      </c>
      <c r="O1316">
        <v>0</v>
      </c>
      <c r="P1316" t="s">
        <v>177</v>
      </c>
      <c r="Q1316" t="s">
        <v>514</v>
      </c>
      <c r="R1316" t="s">
        <v>515</v>
      </c>
      <c r="S1316" t="s">
        <v>516</v>
      </c>
      <c r="T1316">
        <v>0</v>
      </c>
      <c r="U1316" t="s">
        <v>517</v>
      </c>
      <c r="V1316">
        <v>2523</v>
      </c>
      <c r="W1316" t="s">
        <v>518</v>
      </c>
      <c r="X1316">
        <v>8</v>
      </c>
      <c r="Y1316" t="s">
        <v>519</v>
      </c>
      <c r="Z1316">
        <v>48668</v>
      </c>
      <c r="AA1316">
        <v>-1</v>
      </c>
      <c r="AB1316" t="s">
        <v>129</v>
      </c>
      <c r="AC1316"/>
      <c r="AD1316">
        <v>48668</v>
      </c>
      <c r="AE1316"/>
      <c r="AF1316">
        <v>9144</v>
      </c>
      <c r="AG1316"/>
      <c r="AH1316"/>
      <c r="AI1316">
        <v>0</v>
      </c>
    </row>
    <row r="1317" spans="1:35">
      <c r="A1317" t="s">
        <v>594</v>
      </c>
      <c r="B1317">
        <v>2015</v>
      </c>
      <c r="C1317">
        <v>2015</v>
      </c>
      <c r="D1317">
        <v>2015</v>
      </c>
      <c r="E1317">
        <v>4</v>
      </c>
      <c r="F1317">
        <v>0</v>
      </c>
      <c r="G1317">
        <v>0</v>
      </c>
      <c r="H1317" t="s">
        <v>605</v>
      </c>
      <c r="I1317">
        <v>36</v>
      </c>
      <c r="J1317" t="s">
        <v>110</v>
      </c>
      <c r="K1317" t="s">
        <v>511</v>
      </c>
      <c r="L1317">
        <v>0</v>
      </c>
      <c r="M1317" t="s">
        <v>177</v>
      </c>
      <c r="N1317" t="s">
        <v>514</v>
      </c>
      <c r="O1317">
        <v>0</v>
      </c>
      <c r="P1317" t="s">
        <v>177</v>
      </c>
      <c r="Q1317" t="s">
        <v>514</v>
      </c>
      <c r="R1317" t="s">
        <v>515</v>
      </c>
      <c r="S1317" t="s">
        <v>516</v>
      </c>
      <c r="T1317">
        <v>0</v>
      </c>
      <c r="U1317" t="s">
        <v>517</v>
      </c>
      <c r="V1317">
        <v>2523</v>
      </c>
      <c r="W1317" t="s">
        <v>518</v>
      </c>
      <c r="X1317">
        <v>8</v>
      </c>
      <c r="Y1317" t="s">
        <v>519</v>
      </c>
      <c r="Z1317">
        <v>48668</v>
      </c>
      <c r="AA1317">
        <v>-1</v>
      </c>
      <c r="AB1317" t="s">
        <v>129</v>
      </c>
      <c r="AC1317"/>
      <c r="AD1317">
        <v>48668</v>
      </c>
      <c r="AE1317"/>
      <c r="AF1317">
        <v>9144</v>
      </c>
      <c r="AG1317"/>
      <c r="AH1317"/>
      <c r="AI1317">
        <v>0</v>
      </c>
    </row>
    <row r="1318" spans="1:35">
      <c r="A1318" t="s">
        <v>594</v>
      </c>
      <c r="B1318">
        <v>2015</v>
      </c>
      <c r="C1318">
        <v>2015</v>
      </c>
      <c r="D1318">
        <v>2015</v>
      </c>
      <c r="E1318">
        <v>4</v>
      </c>
      <c r="F1318">
        <v>0</v>
      </c>
      <c r="G1318">
        <v>0</v>
      </c>
      <c r="H1318" t="s">
        <v>510</v>
      </c>
      <c r="I1318">
        <v>36</v>
      </c>
      <c r="J1318" t="s">
        <v>110</v>
      </c>
      <c r="K1318" t="s">
        <v>511</v>
      </c>
      <c r="L1318">
        <v>16</v>
      </c>
      <c r="M1318" t="s">
        <v>854</v>
      </c>
      <c r="N1318" t="s">
        <v>855</v>
      </c>
      <c r="O1318">
        <v>0</v>
      </c>
      <c r="P1318" t="s">
        <v>177</v>
      </c>
      <c r="Q1318" t="s">
        <v>514</v>
      </c>
      <c r="R1318" t="s">
        <v>515</v>
      </c>
      <c r="S1318" t="s">
        <v>516</v>
      </c>
      <c r="T1318">
        <v>0</v>
      </c>
      <c r="U1318" t="s">
        <v>517</v>
      </c>
      <c r="V1318">
        <v>2523</v>
      </c>
      <c r="W1318" t="s">
        <v>518</v>
      </c>
      <c r="X1318">
        <v>8</v>
      </c>
      <c r="Y1318" t="s">
        <v>519</v>
      </c>
      <c r="Z1318">
        <v>2620</v>
      </c>
      <c r="AA1318">
        <v>-1</v>
      </c>
      <c r="AB1318" t="s">
        <v>129</v>
      </c>
      <c r="AC1318"/>
      <c r="AD1318">
        <v>2620</v>
      </c>
      <c r="AE1318"/>
      <c r="AF1318">
        <v>801</v>
      </c>
      <c r="AG1318"/>
      <c r="AH1318">
        <v>801</v>
      </c>
      <c r="AI1318">
        <v>0</v>
      </c>
    </row>
    <row r="1319" spans="1:35">
      <c r="A1319" t="s">
        <v>594</v>
      </c>
      <c r="B1319">
        <v>2015</v>
      </c>
      <c r="C1319">
        <v>2015</v>
      </c>
      <c r="D1319">
        <v>2015</v>
      </c>
      <c r="E1319">
        <v>4</v>
      </c>
      <c r="F1319">
        <v>0</v>
      </c>
      <c r="G1319">
        <v>0</v>
      </c>
      <c r="H1319" t="s">
        <v>510</v>
      </c>
      <c r="I1319">
        <v>36</v>
      </c>
      <c r="J1319" t="s">
        <v>110</v>
      </c>
      <c r="K1319" t="s">
        <v>511</v>
      </c>
      <c r="L1319">
        <v>690</v>
      </c>
      <c r="M1319" t="s">
        <v>856</v>
      </c>
      <c r="N1319" t="s">
        <v>857</v>
      </c>
      <c r="O1319">
        <v>0</v>
      </c>
      <c r="P1319" t="s">
        <v>177</v>
      </c>
      <c r="Q1319" t="s">
        <v>514</v>
      </c>
      <c r="R1319" t="s">
        <v>515</v>
      </c>
      <c r="S1319" t="s">
        <v>516</v>
      </c>
      <c r="T1319">
        <v>0</v>
      </c>
      <c r="U1319" t="s">
        <v>517</v>
      </c>
      <c r="V1319">
        <v>2523</v>
      </c>
      <c r="W1319" t="s">
        <v>518</v>
      </c>
      <c r="X1319">
        <v>8</v>
      </c>
      <c r="Y1319" t="s">
        <v>519</v>
      </c>
      <c r="Z1319">
        <v>2012</v>
      </c>
      <c r="AA1319">
        <v>-1</v>
      </c>
      <c r="AB1319" t="s">
        <v>129</v>
      </c>
      <c r="AC1319"/>
      <c r="AD1319">
        <v>2012</v>
      </c>
      <c r="AE1319"/>
      <c r="AF1319">
        <v>389</v>
      </c>
      <c r="AG1319"/>
      <c r="AH1319">
        <v>389</v>
      </c>
      <c r="AI1319">
        <v>0</v>
      </c>
    </row>
    <row r="1320" spans="1:35">
      <c r="A1320" t="s">
        <v>594</v>
      </c>
      <c r="B1320">
        <v>2015</v>
      </c>
      <c r="C1320">
        <v>2015</v>
      </c>
      <c r="D1320">
        <v>2015</v>
      </c>
      <c r="E1320">
        <v>4</v>
      </c>
      <c r="F1320">
        <v>0</v>
      </c>
      <c r="G1320">
        <v>0</v>
      </c>
      <c r="H1320" t="s">
        <v>510</v>
      </c>
      <c r="I1320">
        <v>36</v>
      </c>
      <c r="J1320" t="s">
        <v>110</v>
      </c>
      <c r="K1320" t="s">
        <v>511</v>
      </c>
      <c r="L1320">
        <v>798</v>
      </c>
      <c r="M1320" t="s">
        <v>858</v>
      </c>
      <c r="N1320" t="s">
        <v>859</v>
      </c>
      <c r="O1320">
        <v>0</v>
      </c>
      <c r="P1320" t="s">
        <v>177</v>
      </c>
      <c r="Q1320" t="s">
        <v>514</v>
      </c>
      <c r="R1320" t="s">
        <v>515</v>
      </c>
      <c r="S1320" t="s">
        <v>516</v>
      </c>
      <c r="T1320">
        <v>0</v>
      </c>
      <c r="U1320" t="s">
        <v>517</v>
      </c>
      <c r="V1320">
        <v>2523</v>
      </c>
      <c r="W1320" t="s">
        <v>518</v>
      </c>
      <c r="X1320">
        <v>8</v>
      </c>
      <c r="Y1320" t="s">
        <v>519</v>
      </c>
      <c r="Z1320">
        <v>5000</v>
      </c>
      <c r="AA1320">
        <v>-1</v>
      </c>
      <c r="AB1320" t="s">
        <v>129</v>
      </c>
      <c r="AC1320"/>
      <c r="AD1320">
        <v>5000</v>
      </c>
      <c r="AE1320"/>
      <c r="AF1320">
        <v>2255</v>
      </c>
      <c r="AG1320"/>
      <c r="AH1320">
        <v>2255</v>
      </c>
      <c r="AI1320">
        <v>0</v>
      </c>
    </row>
    <row r="1321" spans="1:35">
      <c r="A1321" t="s">
        <v>594</v>
      </c>
      <c r="B1321">
        <v>2015</v>
      </c>
      <c r="C1321">
        <v>2015</v>
      </c>
      <c r="D1321">
        <v>2015</v>
      </c>
      <c r="E1321">
        <v>4</v>
      </c>
      <c r="F1321">
        <v>0</v>
      </c>
      <c r="G1321">
        <v>0</v>
      </c>
      <c r="H1321" t="s">
        <v>510</v>
      </c>
      <c r="I1321">
        <v>36</v>
      </c>
      <c r="J1321" t="s">
        <v>110</v>
      </c>
      <c r="K1321" t="s">
        <v>511</v>
      </c>
      <c r="L1321">
        <v>166</v>
      </c>
      <c r="M1321" t="s">
        <v>522</v>
      </c>
      <c r="N1321" t="s">
        <v>523</v>
      </c>
      <c r="O1321">
        <v>0</v>
      </c>
      <c r="P1321" t="s">
        <v>177</v>
      </c>
      <c r="Q1321" t="s">
        <v>514</v>
      </c>
      <c r="R1321" t="s">
        <v>515</v>
      </c>
      <c r="S1321" t="s">
        <v>516</v>
      </c>
      <c r="T1321">
        <v>0</v>
      </c>
      <c r="U1321" t="s">
        <v>517</v>
      </c>
      <c r="V1321">
        <v>2523</v>
      </c>
      <c r="W1321" t="s">
        <v>518</v>
      </c>
      <c r="X1321">
        <v>8</v>
      </c>
      <c r="Y1321" t="s">
        <v>519</v>
      </c>
      <c r="Z1321">
        <v>19300</v>
      </c>
      <c r="AA1321">
        <v>-1</v>
      </c>
      <c r="AB1321" t="s">
        <v>129</v>
      </c>
      <c r="AC1321"/>
      <c r="AD1321">
        <v>19300</v>
      </c>
      <c r="AE1321"/>
      <c r="AF1321">
        <v>5004</v>
      </c>
      <c r="AG1321"/>
      <c r="AH1321">
        <v>5004</v>
      </c>
      <c r="AI1321">
        <v>0</v>
      </c>
    </row>
    <row r="1322" spans="1:35">
      <c r="A1322" t="s">
        <v>594</v>
      </c>
      <c r="B1322">
        <v>2015</v>
      </c>
      <c r="C1322">
        <v>2015</v>
      </c>
      <c r="D1322">
        <v>2015</v>
      </c>
      <c r="E1322">
        <v>4</v>
      </c>
      <c r="F1322">
        <v>0</v>
      </c>
      <c r="G1322">
        <v>0</v>
      </c>
      <c r="H1322" t="s">
        <v>510</v>
      </c>
      <c r="I1322">
        <v>36</v>
      </c>
      <c r="J1322" t="s">
        <v>110</v>
      </c>
      <c r="K1322" t="s">
        <v>511</v>
      </c>
      <c r="L1322">
        <v>170</v>
      </c>
      <c r="M1322" t="s">
        <v>725</v>
      </c>
      <c r="N1322" t="s">
        <v>726</v>
      </c>
      <c r="O1322">
        <v>0</v>
      </c>
      <c r="P1322" t="s">
        <v>177</v>
      </c>
      <c r="Q1322" t="s">
        <v>514</v>
      </c>
      <c r="R1322" t="s">
        <v>515</v>
      </c>
      <c r="S1322" t="s">
        <v>516</v>
      </c>
      <c r="T1322">
        <v>0</v>
      </c>
      <c r="U1322" t="s">
        <v>517</v>
      </c>
      <c r="V1322">
        <v>2523</v>
      </c>
      <c r="W1322" t="s">
        <v>518</v>
      </c>
      <c r="X1322">
        <v>8</v>
      </c>
      <c r="Y1322" t="s">
        <v>519</v>
      </c>
      <c r="Z1322">
        <v>6600</v>
      </c>
      <c r="AA1322">
        <v>-1</v>
      </c>
      <c r="AB1322" t="s">
        <v>129</v>
      </c>
      <c r="AC1322"/>
      <c r="AD1322">
        <v>6600</v>
      </c>
      <c r="AE1322"/>
      <c r="AF1322">
        <v>4569</v>
      </c>
      <c r="AG1322"/>
      <c r="AH1322">
        <v>4569</v>
      </c>
      <c r="AI1322">
        <v>0</v>
      </c>
    </row>
    <row r="1323" spans="1:35">
      <c r="A1323" t="s">
        <v>594</v>
      </c>
      <c r="B1323">
        <v>2015</v>
      </c>
      <c r="C1323">
        <v>2015</v>
      </c>
      <c r="D1323">
        <v>2015</v>
      </c>
      <c r="E1323">
        <v>4</v>
      </c>
      <c r="F1323">
        <v>0</v>
      </c>
      <c r="G1323">
        <v>0</v>
      </c>
      <c r="H1323" t="s">
        <v>510</v>
      </c>
      <c r="I1323">
        <v>36</v>
      </c>
      <c r="J1323" t="s">
        <v>110</v>
      </c>
      <c r="K1323" t="s">
        <v>511</v>
      </c>
      <c r="L1323">
        <v>184</v>
      </c>
      <c r="M1323" t="s">
        <v>595</v>
      </c>
      <c r="N1323" t="s">
        <v>596</v>
      </c>
      <c r="O1323">
        <v>0</v>
      </c>
      <c r="P1323" t="s">
        <v>177</v>
      </c>
      <c r="Q1323" t="s">
        <v>514</v>
      </c>
      <c r="R1323" t="s">
        <v>515</v>
      </c>
      <c r="S1323" t="s">
        <v>516</v>
      </c>
      <c r="T1323">
        <v>0</v>
      </c>
      <c r="U1323" t="s">
        <v>517</v>
      </c>
      <c r="V1323">
        <v>2523</v>
      </c>
      <c r="W1323" t="s">
        <v>518</v>
      </c>
      <c r="X1323">
        <v>8</v>
      </c>
      <c r="Y1323" t="s">
        <v>519</v>
      </c>
      <c r="Z1323">
        <v>3000</v>
      </c>
      <c r="AA1323">
        <v>-1</v>
      </c>
      <c r="AB1323" t="s">
        <v>129</v>
      </c>
      <c r="AC1323"/>
      <c r="AD1323">
        <v>3000</v>
      </c>
      <c r="AE1323"/>
      <c r="AF1323">
        <v>752</v>
      </c>
      <c r="AG1323"/>
      <c r="AH1323">
        <v>752</v>
      </c>
      <c r="AI1323">
        <v>0</v>
      </c>
    </row>
    <row r="1324" spans="1:35">
      <c r="A1324" t="s">
        <v>594</v>
      </c>
      <c r="B1324">
        <v>2015</v>
      </c>
      <c r="C1324">
        <v>2015</v>
      </c>
      <c r="D1324">
        <v>2015</v>
      </c>
      <c r="E1324">
        <v>4</v>
      </c>
      <c r="F1324">
        <v>0</v>
      </c>
      <c r="G1324">
        <v>0</v>
      </c>
      <c r="H1324" t="s">
        <v>510</v>
      </c>
      <c r="I1324">
        <v>36</v>
      </c>
      <c r="J1324" t="s">
        <v>110</v>
      </c>
      <c r="K1324" t="s">
        <v>511</v>
      </c>
      <c r="L1324">
        <v>384</v>
      </c>
      <c r="M1324" t="s">
        <v>751</v>
      </c>
      <c r="N1324" t="s">
        <v>752</v>
      </c>
      <c r="O1324">
        <v>0</v>
      </c>
      <c r="P1324" t="s">
        <v>177</v>
      </c>
      <c r="Q1324" t="s">
        <v>514</v>
      </c>
      <c r="R1324" t="s">
        <v>515</v>
      </c>
      <c r="S1324" t="s">
        <v>516</v>
      </c>
      <c r="T1324">
        <v>0</v>
      </c>
      <c r="U1324" t="s">
        <v>517</v>
      </c>
      <c r="V1324">
        <v>2523</v>
      </c>
      <c r="W1324" t="s">
        <v>518</v>
      </c>
      <c r="X1324">
        <v>8</v>
      </c>
      <c r="Y1324" t="s">
        <v>519</v>
      </c>
      <c r="Z1324">
        <v>527</v>
      </c>
      <c r="AA1324">
        <v>-1</v>
      </c>
      <c r="AB1324" t="s">
        <v>129</v>
      </c>
      <c r="AC1324"/>
      <c r="AD1324">
        <v>527</v>
      </c>
      <c r="AE1324"/>
      <c r="AF1324">
        <v>2307</v>
      </c>
      <c r="AG1324"/>
      <c r="AH1324">
        <v>2307</v>
      </c>
      <c r="AI1324">
        <v>0</v>
      </c>
    </row>
    <row r="1325" spans="1:35">
      <c r="A1325" t="s">
        <v>594</v>
      </c>
      <c r="B1325">
        <v>2015</v>
      </c>
      <c r="C1325">
        <v>2015</v>
      </c>
      <c r="D1325">
        <v>2015</v>
      </c>
      <c r="E1325">
        <v>4</v>
      </c>
      <c r="F1325">
        <v>0</v>
      </c>
      <c r="G1325">
        <v>0</v>
      </c>
      <c r="H1325" t="s">
        <v>510</v>
      </c>
      <c r="I1325">
        <v>36</v>
      </c>
      <c r="J1325" t="s">
        <v>110</v>
      </c>
      <c r="K1325" t="s">
        <v>511</v>
      </c>
      <c r="L1325">
        <v>162</v>
      </c>
      <c r="M1325" t="s">
        <v>599</v>
      </c>
      <c r="N1325" t="s">
        <v>600</v>
      </c>
      <c r="O1325">
        <v>0</v>
      </c>
      <c r="P1325" t="s">
        <v>177</v>
      </c>
      <c r="Q1325" t="s">
        <v>514</v>
      </c>
      <c r="R1325" t="s">
        <v>515</v>
      </c>
      <c r="S1325" t="s">
        <v>516</v>
      </c>
      <c r="T1325">
        <v>0</v>
      </c>
      <c r="U1325" t="s">
        <v>517</v>
      </c>
      <c r="V1325">
        <v>2523</v>
      </c>
      <c r="W1325" t="s">
        <v>518</v>
      </c>
      <c r="X1325">
        <v>8</v>
      </c>
      <c r="Y1325" t="s">
        <v>519</v>
      </c>
      <c r="Z1325">
        <v>8150</v>
      </c>
      <c r="AA1325">
        <v>-1</v>
      </c>
      <c r="AB1325" t="s">
        <v>129</v>
      </c>
      <c r="AC1325"/>
      <c r="AD1325">
        <v>8150</v>
      </c>
      <c r="AE1325"/>
      <c r="AF1325">
        <v>1579</v>
      </c>
      <c r="AG1325"/>
      <c r="AH1325">
        <v>1579</v>
      </c>
      <c r="AI1325">
        <v>0</v>
      </c>
    </row>
    <row r="1326" spans="1:35">
      <c r="A1326" t="s">
        <v>594</v>
      </c>
      <c r="B1326">
        <v>2015</v>
      </c>
      <c r="C1326">
        <v>2015</v>
      </c>
      <c r="D1326">
        <v>2015</v>
      </c>
      <c r="E1326">
        <v>4</v>
      </c>
      <c r="F1326">
        <v>0</v>
      </c>
      <c r="G1326">
        <v>0</v>
      </c>
      <c r="H1326" t="s">
        <v>510</v>
      </c>
      <c r="I1326">
        <v>36</v>
      </c>
      <c r="J1326" t="s">
        <v>110</v>
      </c>
      <c r="K1326" t="s">
        <v>511</v>
      </c>
      <c r="L1326">
        <v>792</v>
      </c>
      <c r="M1326" t="s">
        <v>217</v>
      </c>
      <c r="N1326" t="s">
        <v>573</v>
      </c>
      <c r="O1326">
        <v>0</v>
      </c>
      <c r="P1326" t="s">
        <v>177</v>
      </c>
      <c r="Q1326" t="s">
        <v>514</v>
      </c>
      <c r="R1326" t="s">
        <v>515</v>
      </c>
      <c r="S1326" t="s">
        <v>516</v>
      </c>
      <c r="T1326">
        <v>0</v>
      </c>
      <c r="U1326" t="s">
        <v>517</v>
      </c>
      <c r="V1326">
        <v>2523</v>
      </c>
      <c r="W1326" t="s">
        <v>518</v>
      </c>
      <c r="X1326">
        <v>8</v>
      </c>
      <c r="Y1326" t="s">
        <v>519</v>
      </c>
      <c r="Z1326">
        <v>480</v>
      </c>
      <c r="AA1326">
        <v>-1</v>
      </c>
      <c r="AB1326" t="s">
        <v>129</v>
      </c>
      <c r="AC1326"/>
      <c r="AD1326">
        <v>480</v>
      </c>
      <c r="AE1326"/>
      <c r="AF1326">
        <v>1315</v>
      </c>
      <c r="AG1326"/>
      <c r="AH1326">
        <v>1315</v>
      </c>
      <c r="AI1326">
        <v>0</v>
      </c>
    </row>
    <row r="1327" spans="1:35">
      <c r="A1327" t="s">
        <v>594</v>
      </c>
      <c r="B1327">
        <v>2015</v>
      </c>
      <c r="C1327">
        <v>2015</v>
      </c>
      <c r="D1327">
        <v>2015</v>
      </c>
      <c r="E1327">
        <v>4</v>
      </c>
      <c r="F1327">
        <v>0</v>
      </c>
      <c r="G1327">
        <v>0</v>
      </c>
      <c r="H1327" t="s">
        <v>510</v>
      </c>
      <c r="I1327">
        <v>36</v>
      </c>
      <c r="J1327" t="s">
        <v>110</v>
      </c>
      <c r="K1327" t="s">
        <v>511</v>
      </c>
      <c r="L1327">
        <v>882</v>
      </c>
      <c r="M1327" t="s">
        <v>534</v>
      </c>
      <c r="N1327" t="s">
        <v>535</v>
      </c>
      <c r="O1327">
        <v>0</v>
      </c>
      <c r="P1327" t="s">
        <v>177</v>
      </c>
      <c r="Q1327" t="s">
        <v>514</v>
      </c>
      <c r="R1327" t="s">
        <v>515</v>
      </c>
      <c r="S1327" t="s">
        <v>516</v>
      </c>
      <c r="T1327">
        <v>0</v>
      </c>
      <c r="U1327" t="s">
        <v>517</v>
      </c>
      <c r="V1327">
        <v>2523</v>
      </c>
      <c r="W1327" t="s">
        <v>518</v>
      </c>
      <c r="X1327">
        <v>8</v>
      </c>
      <c r="Y1327" t="s">
        <v>519</v>
      </c>
      <c r="Z1327">
        <v>34160</v>
      </c>
      <c r="AA1327">
        <v>-1</v>
      </c>
      <c r="AB1327" t="s">
        <v>129</v>
      </c>
      <c r="AC1327"/>
      <c r="AD1327">
        <v>34160</v>
      </c>
      <c r="AE1327"/>
      <c r="AF1327">
        <v>17159</v>
      </c>
      <c r="AG1327"/>
      <c r="AH1327">
        <v>17159</v>
      </c>
      <c r="AI1327">
        <v>0</v>
      </c>
    </row>
    <row r="1328" spans="1:35">
      <c r="A1328" t="s">
        <v>594</v>
      </c>
      <c r="B1328">
        <v>2015</v>
      </c>
      <c r="C1328">
        <v>2015</v>
      </c>
      <c r="D1328">
        <v>2015</v>
      </c>
      <c r="E1328">
        <v>4</v>
      </c>
      <c r="F1328">
        <v>0</v>
      </c>
      <c r="G1328">
        <v>0</v>
      </c>
      <c r="H1328" t="s">
        <v>510</v>
      </c>
      <c r="I1328">
        <v>36</v>
      </c>
      <c r="J1328" t="s">
        <v>110</v>
      </c>
      <c r="K1328" t="s">
        <v>511</v>
      </c>
      <c r="L1328">
        <v>258</v>
      </c>
      <c r="M1328" t="s">
        <v>536</v>
      </c>
      <c r="N1328" t="s">
        <v>537</v>
      </c>
      <c r="O1328">
        <v>0</v>
      </c>
      <c r="P1328" t="s">
        <v>177</v>
      </c>
      <c r="Q1328" t="s">
        <v>514</v>
      </c>
      <c r="R1328" t="s">
        <v>515</v>
      </c>
      <c r="S1328" t="s">
        <v>516</v>
      </c>
      <c r="T1328">
        <v>0</v>
      </c>
      <c r="U1328" t="s">
        <v>517</v>
      </c>
      <c r="V1328">
        <v>2523</v>
      </c>
      <c r="W1328" t="s">
        <v>518</v>
      </c>
      <c r="X1328">
        <v>8</v>
      </c>
      <c r="Y1328" t="s">
        <v>519</v>
      </c>
      <c r="Z1328">
        <v>3300</v>
      </c>
      <c r="AA1328">
        <v>-1</v>
      </c>
      <c r="AB1328" t="s">
        <v>129</v>
      </c>
      <c r="AC1328"/>
      <c r="AD1328">
        <v>3300</v>
      </c>
      <c r="AE1328"/>
      <c r="AF1328">
        <v>3771</v>
      </c>
      <c r="AG1328"/>
      <c r="AH1328">
        <v>3771</v>
      </c>
      <c r="AI1328">
        <v>0</v>
      </c>
    </row>
    <row r="1329" spans="1:35">
      <c r="A1329" t="s">
        <v>594</v>
      </c>
      <c r="B1329">
        <v>2015</v>
      </c>
      <c r="C1329">
        <v>2015</v>
      </c>
      <c r="D1329">
        <v>2015</v>
      </c>
      <c r="E1329">
        <v>4</v>
      </c>
      <c r="F1329">
        <v>0</v>
      </c>
      <c r="G1329">
        <v>0</v>
      </c>
      <c r="H1329" t="s">
        <v>510</v>
      </c>
      <c r="I1329">
        <v>36</v>
      </c>
      <c r="J1329" t="s">
        <v>110</v>
      </c>
      <c r="K1329" t="s">
        <v>511</v>
      </c>
      <c r="L1329">
        <v>626</v>
      </c>
      <c r="M1329" t="s">
        <v>526</v>
      </c>
      <c r="N1329" t="s">
        <v>527</v>
      </c>
      <c r="O1329">
        <v>0</v>
      </c>
      <c r="P1329" t="s">
        <v>177</v>
      </c>
      <c r="Q1329" t="s">
        <v>514</v>
      </c>
      <c r="R1329" t="s">
        <v>515</v>
      </c>
      <c r="S1329" t="s">
        <v>516</v>
      </c>
      <c r="T1329">
        <v>0</v>
      </c>
      <c r="U1329" t="s">
        <v>517</v>
      </c>
      <c r="V1329">
        <v>2523</v>
      </c>
      <c r="W1329" t="s">
        <v>518</v>
      </c>
      <c r="X1329">
        <v>8</v>
      </c>
      <c r="Y1329" t="s">
        <v>519</v>
      </c>
      <c r="Z1329">
        <v>21040</v>
      </c>
      <c r="AA1329">
        <v>-1</v>
      </c>
      <c r="AB1329" t="s">
        <v>129</v>
      </c>
      <c r="AC1329"/>
      <c r="AD1329">
        <v>21040</v>
      </c>
      <c r="AE1329"/>
      <c r="AF1329">
        <v>10260</v>
      </c>
      <c r="AG1329"/>
      <c r="AH1329">
        <v>10260</v>
      </c>
      <c r="AI1329">
        <v>0</v>
      </c>
    </row>
    <row r="1330" spans="1:35">
      <c r="A1330" t="s">
        <v>594</v>
      </c>
      <c r="B1330">
        <v>2015</v>
      </c>
      <c r="C1330">
        <v>2015</v>
      </c>
      <c r="D1330">
        <v>2015</v>
      </c>
      <c r="E1330">
        <v>4</v>
      </c>
      <c r="F1330">
        <v>0</v>
      </c>
      <c r="G1330">
        <v>0</v>
      </c>
      <c r="H1330" t="s">
        <v>510</v>
      </c>
      <c r="I1330">
        <v>36</v>
      </c>
      <c r="J1330" t="s">
        <v>110</v>
      </c>
      <c r="K1330" t="s">
        <v>511</v>
      </c>
      <c r="L1330">
        <v>520</v>
      </c>
      <c r="M1330" t="s">
        <v>530</v>
      </c>
      <c r="N1330" t="s">
        <v>531</v>
      </c>
      <c r="O1330">
        <v>0</v>
      </c>
      <c r="P1330" t="s">
        <v>177</v>
      </c>
      <c r="Q1330" t="s">
        <v>514</v>
      </c>
      <c r="R1330" t="s">
        <v>515</v>
      </c>
      <c r="S1330" t="s">
        <v>516</v>
      </c>
      <c r="T1330">
        <v>0</v>
      </c>
      <c r="U1330" t="s">
        <v>517</v>
      </c>
      <c r="V1330">
        <v>2523</v>
      </c>
      <c r="W1330" t="s">
        <v>518</v>
      </c>
      <c r="X1330">
        <v>8</v>
      </c>
      <c r="Y1330" t="s">
        <v>519</v>
      </c>
      <c r="Z1330">
        <v>490781</v>
      </c>
      <c r="AA1330">
        <v>-1</v>
      </c>
      <c r="AB1330" t="s">
        <v>129</v>
      </c>
      <c r="AC1330"/>
      <c r="AD1330">
        <v>490781</v>
      </c>
      <c r="AE1330"/>
      <c r="AF1330">
        <v>79530</v>
      </c>
      <c r="AG1330"/>
      <c r="AH1330">
        <v>79530</v>
      </c>
      <c r="AI1330">
        <v>0</v>
      </c>
    </row>
    <row r="1331" spans="1:35">
      <c r="A1331" t="s">
        <v>594</v>
      </c>
      <c r="B1331">
        <v>2015</v>
      </c>
      <c r="C1331">
        <v>2015</v>
      </c>
      <c r="D1331">
        <v>2015</v>
      </c>
      <c r="E1331">
        <v>4</v>
      </c>
      <c r="F1331">
        <v>0</v>
      </c>
      <c r="G1331">
        <v>0</v>
      </c>
      <c r="H1331" t="s">
        <v>510</v>
      </c>
      <c r="I1331">
        <v>36</v>
      </c>
      <c r="J1331" t="s">
        <v>110</v>
      </c>
      <c r="K1331" t="s">
        <v>511</v>
      </c>
      <c r="L1331">
        <v>682</v>
      </c>
      <c r="M1331" t="s">
        <v>707</v>
      </c>
      <c r="N1331" t="s">
        <v>708</v>
      </c>
      <c r="O1331">
        <v>0</v>
      </c>
      <c r="P1331" t="s">
        <v>177</v>
      </c>
      <c r="Q1331" t="s">
        <v>514</v>
      </c>
      <c r="R1331" t="s">
        <v>515</v>
      </c>
      <c r="S1331" t="s">
        <v>516</v>
      </c>
      <c r="T1331">
        <v>0</v>
      </c>
      <c r="U1331" t="s">
        <v>517</v>
      </c>
      <c r="V1331">
        <v>2523</v>
      </c>
      <c r="W1331" t="s">
        <v>518</v>
      </c>
      <c r="X1331">
        <v>8</v>
      </c>
      <c r="Y1331" t="s">
        <v>519</v>
      </c>
      <c r="Z1331">
        <v>250</v>
      </c>
      <c r="AA1331">
        <v>-1</v>
      </c>
      <c r="AB1331" t="s">
        <v>129</v>
      </c>
      <c r="AC1331"/>
      <c r="AD1331">
        <v>250</v>
      </c>
      <c r="AE1331"/>
      <c r="AF1331">
        <v>5005</v>
      </c>
      <c r="AG1331"/>
      <c r="AH1331">
        <v>5005</v>
      </c>
      <c r="AI1331">
        <v>0</v>
      </c>
    </row>
    <row r="1332" spans="1:35">
      <c r="A1332" t="s">
        <v>594</v>
      </c>
      <c r="B1332">
        <v>2015</v>
      </c>
      <c r="C1332">
        <v>2015</v>
      </c>
      <c r="D1332">
        <v>2015</v>
      </c>
      <c r="E1332">
        <v>4</v>
      </c>
      <c r="F1332">
        <v>0</v>
      </c>
      <c r="G1332">
        <v>0</v>
      </c>
      <c r="H1332" t="s">
        <v>510</v>
      </c>
      <c r="I1332">
        <v>36</v>
      </c>
      <c r="J1332" t="s">
        <v>110</v>
      </c>
      <c r="K1332" t="s">
        <v>511</v>
      </c>
      <c r="L1332">
        <v>251</v>
      </c>
      <c r="M1332" t="s">
        <v>113</v>
      </c>
      <c r="N1332" t="s">
        <v>583</v>
      </c>
      <c r="O1332">
        <v>0</v>
      </c>
      <c r="P1332" t="s">
        <v>177</v>
      </c>
      <c r="Q1332" t="s">
        <v>514</v>
      </c>
      <c r="R1332" t="s">
        <v>515</v>
      </c>
      <c r="S1332" t="s">
        <v>516</v>
      </c>
      <c r="T1332">
        <v>0</v>
      </c>
      <c r="U1332" t="s">
        <v>517</v>
      </c>
      <c r="V1332">
        <v>2523</v>
      </c>
      <c r="W1332" t="s">
        <v>518</v>
      </c>
      <c r="X1332">
        <v>8</v>
      </c>
      <c r="Y1332" t="s">
        <v>519</v>
      </c>
      <c r="Z1332">
        <v>7942</v>
      </c>
      <c r="AA1332">
        <v>-1</v>
      </c>
      <c r="AB1332" t="s">
        <v>129</v>
      </c>
      <c r="AC1332"/>
      <c r="AD1332">
        <v>7942</v>
      </c>
      <c r="AE1332"/>
      <c r="AF1332">
        <v>5274</v>
      </c>
      <c r="AG1332"/>
      <c r="AH1332">
        <v>5274</v>
      </c>
      <c r="AI1332">
        <v>0</v>
      </c>
    </row>
    <row r="1333" spans="1:35">
      <c r="A1333" t="s">
        <v>594</v>
      </c>
      <c r="B1333">
        <v>2015</v>
      </c>
      <c r="C1333">
        <v>2015</v>
      </c>
      <c r="D1333">
        <v>2015</v>
      </c>
      <c r="E1333">
        <v>4</v>
      </c>
      <c r="F1333">
        <v>0</v>
      </c>
      <c r="G1333">
        <v>0</v>
      </c>
      <c r="H1333" t="s">
        <v>510</v>
      </c>
      <c r="I1333">
        <v>36</v>
      </c>
      <c r="J1333" t="s">
        <v>110</v>
      </c>
      <c r="K1333" t="s">
        <v>511</v>
      </c>
      <c r="L1333">
        <v>548</v>
      </c>
      <c r="M1333" t="s">
        <v>540</v>
      </c>
      <c r="N1333" t="s">
        <v>541</v>
      </c>
      <c r="O1333">
        <v>0</v>
      </c>
      <c r="P1333" t="s">
        <v>177</v>
      </c>
      <c r="Q1333" t="s">
        <v>514</v>
      </c>
      <c r="R1333" t="s">
        <v>515</v>
      </c>
      <c r="S1333" t="s">
        <v>516</v>
      </c>
      <c r="T1333">
        <v>0</v>
      </c>
      <c r="U1333" t="s">
        <v>517</v>
      </c>
      <c r="V1333">
        <v>2523</v>
      </c>
      <c r="W1333" t="s">
        <v>518</v>
      </c>
      <c r="X1333">
        <v>8</v>
      </c>
      <c r="Y1333" t="s">
        <v>519</v>
      </c>
      <c r="Z1333">
        <v>83981</v>
      </c>
      <c r="AA1333">
        <v>-1</v>
      </c>
      <c r="AB1333" t="s">
        <v>129</v>
      </c>
      <c r="AC1333"/>
      <c r="AD1333">
        <v>83981</v>
      </c>
      <c r="AE1333"/>
      <c r="AF1333">
        <v>29607</v>
      </c>
      <c r="AG1333"/>
      <c r="AH1333">
        <v>29607</v>
      </c>
      <c r="AI1333">
        <v>0</v>
      </c>
    </row>
    <row r="1334" spans="1:35">
      <c r="A1334" t="s">
        <v>594</v>
      </c>
      <c r="B1334">
        <v>2015</v>
      </c>
      <c r="C1334">
        <v>2015</v>
      </c>
      <c r="D1334">
        <v>2015</v>
      </c>
      <c r="E1334">
        <v>4</v>
      </c>
      <c r="F1334">
        <v>0</v>
      </c>
      <c r="G1334">
        <v>0</v>
      </c>
      <c r="H1334" t="s">
        <v>510</v>
      </c>
      <c r="I1334">
        <v>36</v>
      </c>
      <c r="J1334" t="s">
        <v>110</v>
      </c>
      <c r="K1334" t="s">
        <v>511</v>
      </c>
      <c r="L1334">
        <v>710</v>
      </c>
      <c r="M1334" t="s">
        <v>616</v>
      </c>
      <c r="N1334" t="s">
        <v>617</v>
      </c>
      <c r="O1334">
        <v>0</v>
      </c>
      <c r="P1334" t="s">
        <v>177</v>
      </c>
      <c r="Q1334" t="s">
        <v>514</v>
      </c>
      <c r="R1334" t="s">
        <v>515</v>
      </c>
      <c r="S1334" t="s">
        <v>516</v>
      </c>
      <c r="T1334">
        <v>0</v>
      </c>
      <c r="U1334" t="s">
        <v>517</v>
      </c>
      <c r="V1334">
        <v>2523</v>
      </c>
      <c r="W1334" t="s">
        <v>518</v>
      </c>
      <c r="X1334">
        <v>8</v>
      </c>
      <c r="Y1334" t="s">
        <v>519</v>
      </c>
      <c r="Z1334">
        <v>20000</v>
      </c>
      <c r="AA1334">
        <v>-1</v>
      </c>
      <c r="AB1334" t="s">
        <v>129</v>
      </c>
      <c r="AC1334"/>
      <c r="AD1334">
        <v>20000</v>
      </c>
      <c r="AE1334"/>
      <c r="AF1334">
        <v>27967</v>
      </c>
      <c r="AG1334"/>
      <c r="AH1334">
        <v>27967</v>
      </c>
      <c r="AI1334">
        <v>0</v>
      </c>
    </row>
    <row r="1335" spans="1:35">
      <c r="A1335" t="s">
        <v>594</v>
      </c>
      <c r="B1335">
        <v>2015</v>
      </c>
      <c r="C1335">
        <v>2015</v>
      </c>
      <c r="D1335">
        <v>2015</v>
      </c>
      <c r="E1335">
        <v>4</v>
      </c>
      <c r="F1335">
        <v>0</v>
      </c>
      <c r="G1335">
        <v>0</v>
      </c>
      <c r="H1335" t="s">
        <v>510</v>
      </c>
      <c r="I1335">
        <v>36</v>
      </c>
      <c r="J1335" t="s">
        <v>110</v>
      </c>
      <c r="K1335" t="s">
        <v>511</v>
      </c>
      <c r="L1335">
        <v>699</v>
      </c>
      <c r="M1335" t="s">
        <v>585</v>
      </c>
      <c r="N1335" t="s">
        <v>586</v>
      </c>
      <c r="O1335">
        <v>0</v>
      </c>
      <c r="P1335" t="s">
        <v>177</v>
      </c>
      <c r="Q1335" t="s">
        <v>514</v>
      </c>
      <c r="R1335" t="s">
        <v>515</v>
      </c>
      <c r="S1335" t="s">
        <v>516</v>
      </c>
      <c r="T1335">
        <v>0</v>
      </c>
      <c r="U1335" t="s">
        <v>517</v>
      </c>
      <c r="V1335">
        <v>2523</v>
      </c>
      <c r="W1335" t="s">
        <v>518</v>
      </c>
      <c r="X1335">
        <v>8</v>
      </c>
      <c r="Y1335" t="s">
        <v>519</v>
      </c>
      <c r="Z1335">
        <v>44000</v>
      </c>
      <c r="AA1335">
        <v>-1</v>
      </c>
      <c r="AB1335" t="s">
        <v>129</v>
      </c>
      <c r="AC1335"/>
      <c r="AD1335">
        <v>44000</v>
      </c>
      <c r="AE1335"/>
      <c r="AF1335">
        <v>30721</v>
      </c>
      <c r="AG1335"/>
      <c r="AH1335">
        <v>30721</v>
      </c>
      <c r="AI1335">
        <v>0</v>
      </c>
    </row>
    <row r="1336" spans="1:35">
      <c r="A1336" t="s">
        <v>594</v>
      </c>
      <c r="B1336">
        <v>2015</v>
      </c>
      <c r="C1336">
        <v>2015</v>
      </c>
      <c r="D1336">
        <v>2015</v>
      </c>
      <c r="E1336">
        <v>4</v>
      </c>
      <c r="F1336">
        <v>0</v>
      </c>
      <c r="G1336">
        <v>0</v>
      </c>
      <c r="H1336" t="s">
        <v>510</v>
      </c>
      <c r="I1336">
        <v>36</v>
      </c>
      <c r="J1336" t="s">
        <v>110</v>
      </c>
      <c r="K1336" t="s">
        <v>511</v>
      </c>
      <c r="L1336">
        <v>490</v>
      </c>
      <c r="M1336" t="s">
        <v>546</v>
      </c>
      <c r="N1336" t="s">
        <v>547</v>
      </c>
      <c r="O1336">
        <v>0</v>
      </c>
      <c r="P1336" t="s">
        <v>177</v>
      </c>
      <c r="Q1336" t="s">
        <v>514</v>
      </c>
      <c r="R1336" t="s">
        <v>515</v>
      </c>
      <c r="S1336" t="s">
        <v>516</v>
      </c>
      <c r="T1336">
        <v>0</v>
      </c>
      <c r="U1336" t="s">
        <v>517</v>
      </c>
      <c r="V1336">
        <v>2523</v>
      </c>
      <c r="W1336" t="s">
        <v>518</v>
      </c>
      <c r="X1336">
        <v>8</v>
      </c>
      <c r="Y1336" t="s">
        <v>519</v>
      </c>
      <c r="Z1336">
        <v>16800</v>
      </c>
      <c r="AA1336">
        <v>-1</v>
      </c>
      <c r="AB1336" t="s">
        <v>129</v>
      </c>
      <c r="AC1336"/>
      <c r="AD1336">
        <v>16800</v>
      </c>
      <c r="AE1336"/>
      <c r="AF1336">
        <v>36536</v>
      </c>
      <c r="AG1336"/>
      <c r="AH1336">
        <v>36536</v>
      </c>
      <c r="AI1336">
        <v>0</v>
      </c>
    </row>
    <row r="1337" spans="1:35">
      <c r="A1337" t="s">
        <v>594</v>
      </c>
      <c r="B1337">
        <v>2015</v>
      </c>
      <c r="C1337">
        <v>2015</v>
      </c>
      <c r="D1337">
        <v>2015</v>
      </c>
      <c r="E1337">
        <v>4</v>
      </c>
      <c r="F1337">
        <v>0</v>
      </c>
      <c r="G1337">
        <v>0</v>
      </c>
      <c r="H1337" t="s">
        <v>510</v>
      </c>
      <c r="I1337">
        <v>36</v>
      </c>
      <c r="J1337" t="s">
        <v>110</v>
      </c>
      <c r="K1337" t="s">
        <v>511</v>
      </c>
      <c r="L1337">
        <v>608</v>
      </c>
      <c r="M1337" t="s">
        <v>548</v>
      </c>
      <c r="N1337" t="s">
        <v>549</v>
      </c>
      <c r="O1337">
        <v>0</v>
      </c>
      <c r="P1337" t="s">
        <v>177</v>
      </c>
      <c r="Q1337" t="s">
        <v>514</v>
      </c>
      <c r="R1337" t="s">
        <v>515</v>
      </c>
      <c r="S1337" t="s">
        <v>516</v>
      </c>
      <c r="T1337">
        <v>0</v>
      </c>
      <c r="U1337" t="s">
        <v>517</v>
      </c>
      <c r="V1337">
        <v>2523</v>
      </c>
      <c r="W1337" t="s">
        <v>518</v>
      </c>
      <c r="X1337">
        <v>8</v>
      </c>
      <c r="Y1337" t="s">
        <v>519</v>
      </c>
      <c r="Z1337">
        <v>2240</v>
      </c>
      <c r="AA1337">
        <v>-1</v>
      </c>
      <c r="AB1337" t="s">
        <v>129</v>
      </c>
      <c r="AC1337"/>
      <c r="AD1337">
        <v>2240</v>
      </c>
      <c r="AE1337"/>
      <c r="AF1337">
        <v>1579</v>
      </c>
      <c r="AG1337"/>
      <c r="AH1337">
        <v>1579</v>
      </c>
      <c r="AI1337">
        <v>0</v>
      </c>
    </row>
    <row r="1338" spans="1:35">
      <c r="A1338" t="s">
        <v>594</v>
      </c>
      <c r="B1338">
        <v>2015</v>
      </c>
      <c r="C1338">
        <v>2015</v>
      </c>
      <c r="D1338">
        <v>2015</v>
      </c>
      <c r="E1338">
        <v>4</v>
      </c>
      <c r="F1338">
        <v>0</v>
      </c>
      <c r="G1338">
        <v>0</v>
      </c>
      <c r="H1338" t="s">
        <v>510</v>
      </c>
      <c r="I1338">
        <v>36</v>
      </c>
      <c r="J1338" t="s">
        <v>110</v>
      </c>
      <c r="K1338" t="s">
        <v>511</v>
      </c>
      <c r="L1338">
        <v>540</v>
      </c>
      <c r="M1338" t="s">
        <v>552</v>
      </c>
      <c r="N1338" t="s">
        <v>553</v>
      </c>
      <c r="O1338">
        <v>0</v>
      </c>
      <c r="P1338" t="s">
        <v>177</v>
      </c>
      <c r="Q1338" t="s">
        <v>514</v>
      </c>
      <c r="R1338" t="s">
        <v>515</v>
      </c>
      <c r="S1338" t="s">
        <v>516</v>
      </c>
      <c r="T1338">
        <v>0</v>
      </c>
      <c r="U1338" t="s">
        <v>517</v>
      </c>
      <c r="V1338">
        <v>2523</v>
      </c>
      <c r="W1338" t="s">
        <v>518</v>
      </c>
      <c r="X1338">
        <v>8</v>
      </c>
      <c r="Y1338" t="s">
        <v>519</v>
      </c>
      <c r="Z1338">
        <v>2027400</v>
      </c>
      <c r="AA1338">
        <v>-1</v>
      </c>
      <c r="AB1338" t="s">
        <v>129</v>
      </c>
      <c r="AC1338"/>
      <c r="AD1338">
        <v>2027400</v>
      </c>
      <c r="AE1338"/>
      <c r="AF1338">
        <v>279824</v>
      </c>
      <c r="AG1338"/>
      <c r="AH1338">
        <v>279824</v>
      </c>
      <c r="AI1338">
        <v>0</v>
      </c>
    </row>
    <row r="1339" spans="1:35">
      <c r="A1339" t="s">
        <v>594</v>
      </c>
      <c r="B1339">
        <v>2015</v>
      </c>
      <c r="C1339">
        <v>2015</v>
      </c>
      <c r="D1339">
        <v>2015</v>
      </c>
      <c r="E1339">
        <v>4</v>
      </c>
      <c r="F1339">
        <v>0</v>
      </c>
      <c r="G1339">
        <v>0</v>
      </c>
      <c r="H1339" t="s">
        <v>510</v>
      </c>
      <c r="I1339">
        <v>36</v>
      </c>
      <c r="J1339" t="s">
        <v>110</v>
      </c>
      <c r="K1339" t="s">
        <v>511</v>
      </c>
      <c r="L1339">
        <v>360</v>
      </c>
      <c r="M1339" t="s">
        <v>578</v>
      </c>
      <c r="N1339" t="s">
        <v>579</v>
      </c>
      <c r="O1339">
        <v>0</v>
      </c>
      <c r="P1339" t="s">
        <v>177</v>
      </c>
      <c r="Q1339" t="s">
        <v>514</v>
      </c>
      <c r="R1339" t="s">
        <v>515</v>
      </c>
      <c r="S1339" t="s">
        <v>516</v>
      </c>
      <c r="T1339">
        <v>0</v>
      </c>
      <c r="U1339" t="s">
        <v>517</v>
      </c>
      <c r="V1339">
        <v>2523</v>
      </c>
      <c r="W1339" t="s">
        <v>518</v>
      </c>
      <c r="X1339">
        <v>8</v>
      </c>
      <c r="Y1339" t="s">
        <v>519</v>
      </c>
      <c r="Z1339">
        <v>160</v>
      </c>
      <c r="AA1339">
        <v>-1</v>
      </c>
      <c r="AB1339" t="s">
        <v>129</v>
      </c>
      <c r="AC1339"/>
      <c r="AD1339">
        <v>160</v>
      </c>
      <c r="AE1339"/>
      <c r="AF1339">
        <v>856</v>
      </c>
      <c r="AG1339"/>
      <c r="AH1339">
        <v>856</v>
      </c>
      <c r="AI1339">
        <v>0</v>
      </c>
    </row>
    <row r="1340" spans="1:35">
      <c r="A1340" t="s">
        <v>594</v>
      </c>
      <c r="B1340">
        <v>2015</v>
      </c>
      <c r="C1340">
        <v>2015</v>
      </c>
      <c r="D1340">
        <v>2015</v>
      </c>
      <c r="E1340">
        <v>4</v>
      </c>
      <c r="F1340">
        <v>0</v>
      </c>
      <c r="G1340">
        <v>0</v>
      </c>
      <c r="H1340" t="s">
        <v>510</v>
      </c>
      <c r="I1340">
        <v>36</v>
      </c>
      <c r="J1340" t="s">
        <v>110</v>
      </c>
      <c r="K1340" t="s">
        <v>511</v>
      </c>
      <c r="L1340">
        <v>764</v>
      </c>
      <c r="M1340" t="s">
        <v>198</v>
      </c>
      <c r="N1340" t="s">
        <v>556</v>
      </c>
      <c r="O1340">
        <v>0</v>
      </c>
      <c r="P1340" t="s">
        <v>177</v>
      </c>
      <c r="Q1340" t="s">
        <v>514</v>
      </c>
      <c r="R1340" t="s">
        <v>515</v>
      </c>
      <c r="S1340" t="s">
        <v>516</v>
      </c>
      <c r="T1340">
        <v>0</v>
      </c>
      <c r="U1340" t="s">
        <v>517</v>
      </c>
      <c r="V1340">
        <v>2523</v>
      </c>
      <c r="W1340" t="s">
        <v>518</v>
      </c>
      <c r="X1340">
        <v>8</v>
      </c>
      <c r="Y1340" t="s">
        <v>519</v>
      </c>
      <c r="Z1340">
        <v>234</v>
      </c>
      <c r="AA1340">
        <v>-1</v>
      </c>
      <c r="AB1340" t="s">
        <v>129</v>
      </c>
      <c r="AC1340"/>
      <c r="AD1340">
        <v>234</v>
      </c>
      <c r="AE1340"/>
      <c r="AF1340">
        <v>5011</v>
      </c>
      <c r="AG1340"/>
      <c r="AH1340">
        <v>5011</v>
      </c>
      <c r="AI1340">
        <v>0</v>
      </c>
    </row>
    <row r="1341" spans="1:35">
      <c r="A1341" t="s">
        <v>594</v>
      </c>
      <c r="B1341">
        <v>2015</v>
      </c>
      <c r="C1341">
        <v>2015</v>
      </c>
      <c r="D1341">
        <v>2015</v>
      </c>
      <c r="E1341">
        <v>4</v>
      </c>
      <c r="F1341">
        <v>0</v>
      </c>
      <c r="G1341">
        <v>0</v>
      </c>
      <c r="H1341" t="s">
        <v>510</v>
      </c>
      <c r="I1341">
        <v>36</v>
      </c>
      <c r="J1341" t="s">
        <v>110</v>
      </c>
      <c r="K1341" t="s">
        <v>511</v>
      </c>
      <c r="L1341">
        <v>458</v>
      </c>
      <c r="M1341" t="s">
        <v>180</v>
      </c>
      <c r="N1341" t="s">
        <v>557</v>
      </c>
      <c r="O1341">
        <v>0</v>
      </c>
      <c r="P1341" t="s">
        <v>177</v>
      </c>
      <c r="Q1341" t="s">
        <v>514</v>
      </c>
      <c r="R1341" t="s">
        <v>515</v>
      </c>
      <c r="S1341" t="s">
        <v>516</v>
      </c>
      <c r="T1341">
        <v>0</v>
      </c>
      <c r="U1341" t="s">
        <v>517</v>
      </c>
      <c r="V1341">
        <v>2523</v>
      </c>
      <c r="W1341" t="s">
        <v>518</v>
      </c>
      <c r="X1341">
        <v>8</v>
      </c>
      <c r="Y1341" t="s">
        <v>519</v>
      </c>
      <c r="Z1341">
        <v>2000</v>
      </c>
      <c r="AA1341">
        <v>-1</v>
      </c>
      <c r="AB1341" t="s">
        <v>129</v>
      </c>
      <c r="AC1341"/>
      <c r="AD1341">
        <v>2000</v>
      </c>
      <c r="AE1341"/>
      <c r="AF1341">
        <v>3584</v>
      </c>
      <c r="AG1341"/>
      <c r="AH1341">
        <v>3584</v>
      </c>
      <c r="AI1341">
        <v>0</v>
      </c>
    </row>
    <row r="1342" spans="1:35">
      <c r="A1342" t="s">
        <v>594</v>
      </c>
      <c r="B1342">
        <v>2015</v>
      </c>
      <c r="C1342">
        <v>2015</v>
      </c>
      <c r="D1342">
        <v>2015</v>
      </c>
      <c r="E1342">
        <v>4</v>
      </c>
      <c r="F1342">
        <v>0</v>
      </c>
      <c r="G1342">
        <v>0</v>
      </c>
      <c r="H1342" t="s">
        <v>510</v>
      </c>
      <c r="I1342">
        <v>36</v>
      </c>
      <c r="J1342" t="s">
        <v>110</v>
      </c>
      <c r="K1342" t="s">
        <v>511</v>
      </c>
      <c r="L1342">
        <v>242</v>
      </c>
      <c r="M1342" t="s">
        <v>554</v>
      </c>
      <c r="N1342" t="s">
        <v>555</v>
      </c>
      <c r="O1342">
        <v>0</v>
      </c>
      <c r="P1342" t="s">
        <v>177</v>
      </c>
      <c r="Q1342" t="s">
        <v>514</v>
      </c>
      <c r="R1342" t="s">
        <v>515</v>
      </c>
      <c r="S1342" t="s">
        <v>516</v>
      </c>
      <c r="T1342">
        <v>0</v>
      </c>
      <c r="U1342" t="s">
        <v>517</v>
      </c>
      <c r="V1342">
        <v>2523</v>
      </c>
      <c r="W1342" t="s">
        <v>518</v>
      </c>
      <c r="X1342">
        <v>8</v>
      </c>
      <c r="Y1342" t="s">
        <v>519</v>
      </c>
      <c r="Z1342">
        <v>1057285</v>
      </c>
      <c r="AA1342">
        <v>-1</v>
      </c>
      <c r="AB1342" t="s">
        <v>129</v>
      </c>
      <c r="AC1342"/>
      <c r="AD1342">
        <v>1057285</v>
      </c>
      <c r="AE1342"/>
      <c r="AF1342">
        <v>333140</v>
      </c>
      <c r="AG1342"/>
      <c r="AH1342">
        <v>333140</v>
      </c>
      <c r="AI1342">
        <v>0</v>
      </c>
    </row>
    <row r="1343" spans="1:35">
      <c r="A1343" t="s">
        <v>594</v>
      </c>
      <c r="B1343">
        <v>2015</v>
      </c>
      <c r="C1343">
        <v>2015</v>
      </c>
      <c r="D1343">
        <v>2015</v>
      </c>
      <c r="E1343">
        <v>4</v>
      </c>
      <c r="F1343">
        <v>0</v>
      </c>
      <c r="G1343">
        <v>0</v>
      </c>
      <c r="H1343" t="s">
        <v>510</v>
      </c>
      <c r="I1343">
        <v>36</v>
      </c>
      <c r="J1343" t="s">
        <v>110</v>
      </c>
      <c r="K1343" t="s">
        <v>511</v>
      </c>
      <c r="L1343">
        <v>702</v>
      </c>
      <c r="M1343" t="s">
        <v>211</v>
      </c>
      <c r="N1343" t="s">
        <v>563</v>
      </c>
      <c r="O1343">
        <v>0</v>
      </c>
      <c r="P1343" t="s">
        <v>177</v>
      </c>
      <c r="Q1343" t="s">
        <v>514</v>
      </c>
      <c r="R1343" t="s">
        <v>515</v>
      </c>
      <c r="S1343" t="s">
        <v>516</v>
      </c>
      <c r="T1343">
        <v>0</v>
      </c>
      <c r="U1343" t="s">
        <v>517</v>
      </c>
      <c r="V1343">
        <v>2523</v>
      </c>
      <c r="W1343" t="s">
        <v>518</v>
      </c>
      <c r="X1343">
        <v>8</v>
      </c>
      <c r="Y1343" t="s">
        <v>519</v>
      </c>
      <c r="Z1343">
        <v>1151</v>
      </c>
      <c r="AA1343">
        <v>-1</v>
      </c>
      <c r="AB1343" t="s">
        <v>129</v>
      </c>
      <c r="AC1343"/>
      <c r="AD1343">
        <v>1151</v>
      </c>
      <c r="AE1343"/>
      <c r="AF1343">
        <v>30987</v>
      </c>
      <c r="AG1343"/>
      <c r="AH1343">
        <v>30987</v>
      </c>
      <c r="AI1343">
        <v>0</v>
      </c>
    </row>
    <row r="1344" spans="1:35">
      <c r="A1344" t="s">
        <v>594</v>
      </c>
      <c r="B1344">
        <v>2015</v>
      </c>
      <c r="C1344">
        <v>2015</v>
      </c>
      <c r="D1344">
        <v>2015</v>
      </c>
      <c r="E1344">
        <v>4</v>
      </c>
      <c r="F1344">
        <v>0</v>
      </c>
      <c r="G1344">
        <v>0</v>
      </c>
      <c r="H1344" t="s">
        <v>510</v>
      </c>
      <c r="I1344">
        <v>36</v>
      </c>
      <c r="J1344" t="s">
        <v>110</v>
      </c>
      <c r="K1344" t="s">
        <v>511</v>
      </c>
      <c r="L1344">
        <v>842</v>
      </c>
      <c r="M1344" t="s">
        <v>593</v>
      </c>
      <c r="N1344" t="s">
        <v>593</v>
      </c>
      <c r="O1344">
        <v>0</v>
      </c>
      <c r="P1344" t="s">
        <v>177</v>
      </c>
      <c r="Q1344" t="s">
        <v>514</v>
      </c>
      <c r="R1344" t="s">
        <v>515</v>
      </c>
      <c r="S1344" t="s">
        <v>516</v>
      </c>
      <c r="T1344">
        <v>0</v>
      </c>
      <c r="U1344" t="s">
        <v>517</v>
      </c>
      <c r="V1344">
        <v>2523</v>
      </c>
      <c r="W1344" t="s">
        <v>518</v>
      </c>
      <c r="X1344">
        <v>8</v>
      </c>
      <c r="Y1344" t="s">
        <v>519</v>
      </c>
      <c r="Z1344">
        <v>38</v>
      </c>
      <c r="AA1344">
        <v>-1</v>
      </c>
      <c r="AB1344" t="s">
        <v>129</v>
      </c>
      <c r="AC1344"/>
      <c r="AD1344">
        <v>38</v>
      </c>
      <c r="AE1344"/>
      <c r="AF1344">
        <v>1577</v>
      </c>
      <c r="AG1344"/>
      <c r="AH1344">
        <v>1577</v>
      </c>
      <c r="AI1344">
        <v>0</v>
      </c>
    </row>
    <row r="1345" spans="1:35">
      <c r="A1345" t="s">
        <v>594</v>
      </c>
      <c r="B1345">
        <v>2015</v>
      </c>
      <c r="C1345">
        <v>2015</v>
      </c>
      <c r="D1345">
        <v>2015</v>
      </c>
      <c r="E1345">
        <v>4</v>
      </c>
      <c r="F1345">
        <v>0</v>
      </c>
      <c r="G1345">
        <v>0</v>
      </c>
      <c r="H1345" t="s">
        <v>510</v>
      </c>
      <c r="I1345">
        <v>36</v>
      </c>
      <c r="J1345" t="s">
        <v>110</v>
      </c>
      <c r="K1345" t="s">
        <v>511</v>
      </c>
      <c r="L1345">
        <v>598</v>
      </c>
      <c r="M1345" t="s">
        <v>564</v>
      </c>
      <c r="N1345" t="s">
        <v>565</v>
      </c>
      <c r="O1345">
        <v>0</v>
      </c>
      <c r="P1345" t="s">
        <v>177</v>
      </c>
      <c r="Q1345" t="s">
        <v>514</v>
      </c>
      <c r="R1345" t="s">
        <v>515</v>
      </c>
      <c r="S1345" t="s">
        <v>516</v>
      </c>
      <c r="T1345">
        <v>0</v>
      </c>
      <c r="U1345" t="s">
        <v>517</v>
      </c>
      <c r="V1345">
        <v>2523</v>
      </c>
      <c r="W1345" t="s">
        <v>518</v>
      </c>
      <c r="X1345">
        <v>8</v>
      </c>
      <c r="Y1345" t="s">
        <v>519</v>
      </c>
      <c r="Z1345">
        <v>4523451</v>
      </c>
      <c r="AA1345">
        <v>-1</v>
      </c>
      <c r="AB1345" t="s">
        <v>129</v>
      </c>
      <c r="AC1345"/>
      <c r="AD1345">
        <v>4523451</v>
      </c>
      <c r="AE1345"/>
      <c r="AF1345">
        <v>1303194</v>
      </c>
      <c r="AG1345"/>
      <c r="AH1345">
        <v>1303194</v>
      </c>
      <c r="AI1345">
        <v>0</v>
      </c>
    </row>
    <row r="1346" spans="1:35">
      <c r="A1346" t="s">
        <v>594</v>
      </c>
      <c r="B1346">
        <v>2015</v>
      </c>
      <c r="C1346">
        <v>2015</v>
      </c>
      <c r="D1346">
        <v>2015</v>
      </c>
      <c r="E1346">
        <v>4</v>
      </c>
      <c r="F1346">
        <v>0</v>
      </c>
      <c r="G1346">
        <v>0</v>
      </c>
      <c r="H1346" t="s">
        <v>510</v>
      </c>
      <c r="I1346">
        <v>36</v>
      </c>
      <c r="J1346" t="s">
        <v>110</v>
      </c>
      <c r="K1346" t="s">
        <v>511</v>
      </c>
      <c r="L1346">
        <v>837</v>
      </c>
      <c r="M1346" t="s">
        <v>860</v>
      </c>
      <c r="N1346" t="s">
        <v>861</v>
      </c>
      <c r="O1346">
        <v>0</v>
      </c>
      <c r="P1346" t="s">
        <v>177</v>
      </c>
      <c r="Q1346" t="s">
        <v>514</v>
      </c>
      <c r="R1346" t="s">
        <v>515</v>
      </c>
      <c r="S1346" t="s">
        <v>516</v>
      </c>
      <c r="T1346">
        <v>0</v>
      </c>
      <c r="U1346" t="s">
        <v>517</v>
      </c>
      <c r="V1346">
        <v>2523</v>
      </c>
      <c r="W1346" t="s">
        <v>518</v>
      </c>
      <c r="X1346">
        <v>8</v>
      </c>
      <c r="Y1346" t="s">
        <v>519</v>
      </c>
      <c r="Z1346">
        <v>50</v>
      </c>
      <c r="AA1346">
        <v>-1</v>
      </c>
      <c r="AB1346" t="s">
        <v>129</v>
      </c>
      <c r="AC1346"/>
      <c r="AD1346">
        <v>50</v>
      </c>
      <c r="AE1346"/>
      <c r="AF1346">
        <v>17</v>
      </c>
      <c r="AG1346"/>
      <c r="AH1346">
        <v>17</v>
      </c>
      <c r="AI1346">
        <v>0</v>
      </c>
    </row>
    <row r="1347" spans="1:35">
      <c r="A1347" t="s">
        <v>594</v>
      </c>
      <c r="B1347">
        <v>2015</v>
      </c>
      <c r="C1347">
        <v>2015</v>
      </c>
      <c r="D1347">
        <v>2015</v>
      </c>
      <c r="E1347">
        <v>4</v>
      </c>
      <c r="F1347">
        <v>0</v>
      </c>
      <c r="G1347">
        <v>0</v>
      </c>
      <c r="H1347" t="s">
        <v>510</v>
      </c>
      <c r="I1347">
        <v>36</v>
      </c>
      <c r="J1347" t="s">
        <v>110</v>
      </c>
      <c r="K1347" t="s">
        <v>511</v>
      </c>
      <c r="L1347">
        <v>554</v>
      </c>
      <c r="M1347" t="s">
        <v>566</v>
      </c>
      <c r="N1347" t="s">
        <v>567</v>
      </c>
      <c r="O1347">
        <v>0</v>
      </c>
      <c r="P1347" t="s">
        <v>177</v>
      </c>
      <c r="Q1347" t="s">
        <v>514</v>
      </c>
      <c r="R1347" t="s">
        <v>515</v>
      </c>
      <c r="S1347" t="s">
        <v>516</v>
      </c>
      <c r="T1347">
        <v>0</v>
      </c>
      <c r="U1347" t="s">
        <v>517</v>
      </c>
      <c r="V1347">
        <v>2523</v>
      </c>
      <c r="W1347" t="s">
        <v>518</v>
      </c>
      <c r="X1347">
        <v>8</v>
      </c>
      <c r="Y1347" t="s">
        <v>519</v>
      </c>
      <c r="Z1347">
        <v>1031369</v>
      </c>
      <c r="AA1347">
        <v>-1</v>
      </c>
      <c r="AB1347" t="s">
        <v>129</v>
      </c>
      <c r="AC1347"/>
      <c r="AD1347">
        <v>1031369</v>
      </c>
      <c r="AE1347"/>
      <c r="AF1347">
        <v>253070</v>
      </c>
      <c r="AG1347"/>
      <c r="AH1347">
        <v>253070</v>
      </c>
      <c r="AI1347">
        <v>0</v>
      </c>
    </row>
    <row r="1348" spans="1:35">
      <c r="A1348" t="s">
        <v>594</v>
      </c>
      <c r="B1348">
        <v>2015</v>
      </c>
      <c r="C1348">
        <v>2015</v>
      </c>
      <c r="D1348">
        <v>2015</v>
      </c>
      <c r="E1348">
        <v>4</v>
      </c>
      <c r="F1348">
        <v>0</v>
      </c>
      <c r="G1348">
        <v>0</v>
      </c>
      <c r="H1348" t="s">
        <v>510</v>
      </c>
      <c r="I1348">
        <v>36</v>
      </c>
      <c r="J1348" t="s">
        <v>110</v>
      </c>
      <c r="K1348" t="s">
        <v>511</v>
      </c>
      <c r="L1348">
        <v>496</v>
      </c>
      <c r="M1348" t="s">
        <v>608</v>
      </c>
      <c r="N1348" t="s">
        <v>609</v>
      </c>
      <c r="O1348">
        <v>0</v>
      </c>
      <c r="P1348" t="s">
        <v>177</v>
      </c>
      <c r="Q1348" t="s">
        <v>514</v>
      </c>
      <c r="R1348" t="s">
        <v>515</v>
      </c>
      <c r="S1348" t="s">
        <v>516</v>
      </c>
      <c r="T1348">
        <v>0</v>
      </c>
      <c r="U1348" t="s">
        <v>517</v>
      </c>
      <c r="V1348">
        <v>2523</v>
      </c>
      <c r="W1348" t="s">
        <v>518</v>
      </c>
      <c r="X1348">
        <v>8</v>
      </c>
      <c r="Y1348" t="s">
        <v>519</v>
      </c>
      <c r="Z1348">
        <v>100</v>
      </c>
      <c r="AA1348">
        <v>-1</v>
      </c>
      <c r="AB1348" t="s">
        <v>129</v>
      </c>
      <c r="AC1348"/>
      <c r="AD1348">
        <v>100</v>
      </c>
      <c r="AE1348"/>
      <c r="AF1348">
        <v>7278</v>
      </c>
      <c r="AG1348"/>
      <c r="AH1348">
        <v>7278</v>
      </c>
      <c r="AI1348">
        <v>0</v>
      </c>
    </row>
    <row r="1349" spans="1:35">
      <c r="A1349" t="s">
        <v>594</v>
      </c>
      <c r="B1349">
        <v>2015</v>
      </c>
      <c r="C1349">
        <v>2015</v>
      </c>
      <c r="D1349">
        <v>2015</v>
      </c>
      <c r="E1349">
        <v>4</v>
      </c>
      <c r="F1349">
        <v>0</v>
      </c>
      <c r="G1349">
        <v>0</v>
      </c>
      <c r="H1349" t="s">
        <v>510</v>
      </c>
      <c r="I1349">
        <v>36</v>
      </c>
      <c r="J1349" t="s">
        <v>110</v>
      </c>
      <c r="K1349" t="s">
        <v>511</v>
      </c>
      <c r="L1349">
        <v>0</v>
      </c>
      <c r="M1349" t="s">
        <v>177</v>
      </c>
      <c r="N1349" t="s">
        <v>514</v>
      </c>
      <c r="O1349">
        <v>0</v>
      </c>
      <c r="P1349" t="s">
        <v>177</v>
      </c>
      <c r="Q1349" t="s">
        <v>514</v>
      </c>
      <c r="R1349" t="s">
        <v>515</v>
      </c>
      <c r="S1349" t="s">
        <v>516</v>
      </c>
      <c r="T1349">
        <v>0</v>
      </c>
      <c r="U1349" t="s">
        <v>517</v>
      </c>
      <c r="V1349">
        <v>2523</v>
      </c>
      <c r="W1349" t="s">
        <v>518</v>
      </c>
      <c r="X1349">
        <v>8</v>
      </c>
      <c r="Y1349" t="s">
        <v>519</v>
      </c>
      <c r="Z1349">
        <v>9415422</v>
      </c>
      <c r="AA1349">
        <v>-1</v>
      </c>
      <c r="AB1349" t="s">
        <v>129</v>
      </c>
      <c r="AC1349"/>
      <c r="AD1349">
        <v>9415422</v>
      </c>
      <c r="AE1349"/>
      <c r="AF1349">
        <v>2484916</v>
      </c>
      <c r="AG1349"/>
      <c r="AH1349">
        <v>2484916</v>
      </c>
      <c r="AI1349">
        <v>0</v>
      </c>
    </row>
    <row r="1350" spans="1:35">
      <c r="A1350" t="s">
        <v>594</v>
      </c>
      <c r="B1350">
        <v>2015</v>
      </c>
      <c r="C1350">
        <v>2015</v>
      </c>
      <c r="D1350">
        <v>2015</v>
      </c>
      <c r="E1350">
        <v>4</v>
      </c>
      <c r="F1350">
        <v>0</v>
      </c>
      <c r="G1350">
        <v>0</v>
      </c>
      <c r="H1350" t="s">
        <v>568</v>
      </c>
      <c r="I1350">
        <v>36</v>
      </c>
      <c r="J1350" t="s">
        <v>110</v>
      </c>
      <c r="K1350" t="s">
        <v>511</v>
      </c>
      <c r="L1350">
        <v>36</v>
      </c>
      <c r="M1350" t="s">
        <v>110</v>
      </c>
      <c r="N1350" t="s">
        <v>511</v>
      </c>
      <c r="O1350">
        <v>0</v>
      </c>
      <c r="P1350" t="s">
        <v>177</v>
      </c>
      <c r="Q1350" t="s">
        <v>514</v>
      </c>
      <c r="R1350" t="s">
        <v>515</v>
      </c>
      <c r="S1350" t="s">
        <v>516</v>
      </c>
      <c r="T1350">
        <v>0</v>
      </c>
      <c r="U1350" t="s">
        <v>517</v>
      </c>
      <c r="V1350">
        <v>2523</v>
      </c>
      <c r="W1350" t="s">
        <v>518</v>
      </c>
      <c r="X1350">
        <v>8</v>
      </c>
      <c r="Y1350" t="s">
        <v>519</v>
      </c>
      <c r="Z1350">
        <v>48668</v>
      </c>
      <c r="AA1350">
        <v>-1</v>
      </c>
      <c r="AB1350" t="s">
        <v>129</v>
      </c>
      <c r="AC1350"/>
      <c r="AD1350">
        <v>48668</v>
      </c>
      <c r="AE1350"/>
      <c r="AF1350">
        <v>9144</v>
      </c>
      <c r="AG1350">
        <v>9144</v>
      </c>
      <c r="AH1350"/>
      <c r="AI1350">
        <v>0</v>
      </c>
    </row>
    <row r="1351" spans="1:35">
      <c r="A1351" t="s">
        <v>594</v>
      </c>
      <c r="B1351">
        <v>2015</v>
      </c>
      <c r="C1351">
        <v>2015</v>
      </c>
      <c r="D1351">
        <v>2015</v>
      </c>
      <c r="E1351">
        <v>4</v>
      </c>
      <c r="F1351">
        <v>0</v>
      </c>
      <c r="G1351">
        <v>0</v>
      </c>
      <c r="H1351" t="s">
        <v>568</v>
      </c>
      <c r="I1351">
        <v>36</v>
      </c>
      <c r="J1351" t="s">
        <v>110</v>
      </c>
      <c r="K1351" t="s">
        <v>511</v>
      </c>
      <c r="L1351">
        <v>704</v>
      </c>
      <c r="M1351" t="s">
        <v>570</v>
      </c>
      <c r="N1351" t="s">
        <v>571</v>
      </c>
      <c r="O1351">
        <v>0</v>
      </c>
      <c r="P1351" t="s">
        <v>177</v>
      </c>
      <c r="Q1351" t="s">
        <v>514</v>
      </c>
      <c r="R1351" t="s">
        <v>515</v>
      </c>
      <c r="S1351" t="s">
        <v>516</v>
      </c>
      <c r="T1351">
        <v>0</v>
      </c>
      <c r="U1351" t="s">
        <v>517</v>
      </c>
      <c r="V1351">
        <v>2523</v>
      </c>
      <c r="W1351" t="s">
        <v>518</v>
      </c>
      <c r="X1351">
        <v>8</v>
      </c>
      <c r="Y1351" t="s">
        <v>519</v>
      </c>
      <c r="Z1351">
        <v>377904737</v>
      </c>
      <c r="AA1351">
        <v>-1</v>
      </c>
      <c r="AB1351" t="s">
        <v>129</v>
      </c>
      <c r="AC1351"/>
      <c r="AD1351">
        <v>377904737</v>
      </c>
      <c r="AE1351"/>
      <c r="AF1351">
        <v>16760508</v>
      </c>
      <c r="AG1351">
        <v>16760508</v>
      </c>
      <c r="AH1351"/>
      <c r="AI1351">
        <v>0</v>
      </c>
    </row>
    <row r="1352" spans="1:35">
      <c r="A1352" t="s">
        <v>594</v>
      </c>
      <c r="B1352">
        <v>2015</v>
      </c>
      <c r="C1352">
        <v>2015</v>
      </c>
      <c r="D1352">
        <v>2015</v>
      </c>
      <c r="E1352">
        <v>4</v>
      </c>
      <c r="F1352">
        <v>0</v>
      </c>
      <c r="G1352">
        <v>0</v>
      </c>
      <c r="H1352" t="s">
        <v>568</v>
      </c>
      <c r="I1352">
        <v>36</v>
      </c>
      <c r="J1352" t="s">
        <v>110</v>
      </c>
      <c r="K1352" t="s">
        <v>511</v>
      </c>
      <c r="L1352">
        <v>792</v>
      </c>
      <c r="M1352" t="s">
        <v>217</v>
      </c>
      <c r="N1352" t="s">
        <v>573</v>
      </c>
      <c r="O1352">
        <v>0</v>
      </c>
      <c r="P1352" t="s">
        <v>177</v>
      </c>
      <c r="Q1352" t="s">
        <v>514</v>
      </c>
      <c r="R1352" t="s">
        <v>515</v>
      </c>
      <c r="S1352" t="s">
        <v>516</v>
      </c>
      <c r="T1352">
        <v>0</v>
      </c>
      <c r="U1352" t="s">
        <v>517</v>
      </c>
      <c r="V1352">
        <v>2523</v>
      </c>
      <c r="W1352" t="s">
        <v>518</v>
      </c>
      <c r="X1352">
        <v>8</v>
      </c>
      <c r="Y1352" t="s">
        <v>519</v>
      </c>
      <c r="Z1352">
        <v>21190</v>
      </c>
      <c r="AA1352">
        <v>-1</v>
      </c>
      <c r="AB1352" t="s">
        <v>129</v>
      </c>
      <c r="AC1352"/>
      <c r="AD1352">
        <v>21190</v>
      </c>
      <c r="AE1352"/>
      <c r="AF1352">
        <v>6420</v>
      </c>
      <c r="AG1352">
        <v>6420</v>
      </c>
      <c r="AH1352"/>
      <c r="AI1352">
        <v>0</v>
      </c>
    </row>
    <row r="1353" spans="1:35">
      <c r="A1353" t="s">
        <v>594</v>
      </c>
      <c r="B1353">
        <v>2015</v>
      </c>
      <c r="C1353">
        <v>2015</v>
      </c>
      <c r="D1353">
        <v>2015</v>
      </c>
      <c r="E1353">
        <v>4</v>
      </c>
      <c r="F1353">
        <v>0</v>
      </c>
      <c r="G1353">
        <v>0</v>
      </c>
      <c r="H1353" t="s">
        <v>568</v>
      </c>
      <c r="I1353">
        <v>36</v>
      </c>
      <c r="J1353" t="s">
        <v>110</v>
      </c>
      <c r="K1353" t="s">
        <v>511</v>
      </c>
      <c r="L1353">
        <v>752</v>
      </c>
      <c r="M1353" t="s">
        <v>189</v>
      </c>
      <c r="N1353" t="s">
        <v>569</v>
      </c>
      <c r="O1353">
        <v>0</v>
      </c>
      <c r="P1353" t="s">
        <v>177</v>
      </c>
      <c r="Q1353" t="s">
        <v>514</v>
      </c>
      <c r="R1353" t="s">
        <v>515</v>
      </c>
      <c r="S1353" t="s">
        <v>516</v>
      </c>
      <c r="T1353">
        <v>0</v>
      </c>
      <c r="U1353" t="s">
        <v>517</v>
      </c>
      <c r="V1353">
        <v>2523</v>
      </c>
      <c r="W1353" t="s">
        <v>518</v>
      </c>
      <c r="X1353">
        <v>8</v>
      </c>
      <c r="Y1353" t="s">
        <v>519</v>
      </c>
      <c r="Z1353">
        <v>40975</v>
      </c>
      <c r="AA1353">
        <v>-1</v>
      </c>
      <c r="AB1353" t="s">
        <v>129</v>
      </c>
      <c r="AC1353"/>
      <c r="AD1353">
        <v>40975</v>
      </c>
      <c r="AE1353"/>
      <c r="AF1353">
        <v>20777</v>
      </c>
      <c r="AG1353">
        <v>20777</v>
      </c>
      <c r="AH1353"/>
      <c r="AI1353">
        <v>0</v>
      </c>
    </row>
    <row r="1354" spans="1:35">
      <c r="A1354" t="s">
        <v>594</v>
      </c>
      <c r="B1354">
        <v>2015</v>
      </c>
      <c r="C1354">
        <v>2015</v>
      </c>
      <c r="D1354">
        <v>2015</v>
      </c>
      <c r="E1354">
        <v>4</v>
      </c>
      <c r="F1354">
        <v>0</v>
      </c>
      <c r="G1354">
        <v>0</v>
      </c>
      <c r="H1354" t="s">
        <v>568</v>
      </c>
      <c r="I1354">
        <v>36</v>
      </c>
      <c r="J1354" t="s">
        <v>110</v>
      </c>
      <c r="K1354" t="s">
        <v>511</v>
      </c>
      <c r="L1354">
        <v>208</v>
      </c>
      <c r="M1354" t="s">
        <v>195</v>
      </c>
      <c r="N1354" t="s">
        <v>572</v>
      </c>
      <c r="O1354">
        <v>0</v>
      </c>
      <c r="P1354" t="s">
        <v>177</v>
      </c>
      <c r="Q1354" t="s">
        <v>514</v>
      </c>
      <c r="R1354" t="s">
        <v>515</v>
      </c>
      <c r="S1354" t="s">
        <v>516</v>
      </c>
      <c r="T1354">
        <v>0</v>
      </c>
      <c r="U1354" t="s">
        <v>517</v>
      </c>
      <c r="V1354">
        <v>2523</v>
      </c>
      <c r="W1354" t="s">
        <v>518</v>
      </c>
      <c r="X1354">
        <v>8</v>
      </c>
      <c r="Y1354" t="s">
        <v>519</v>
      </c>
      <c r="Z1354">
        <v>735000</v>
      </c>
      <c r="AA1354">
        <v>-1</v>
      </c>
      <c r="AB1354" t="s">
        <v>129</v>
      </c>
      <c r="AC1354"/>
      <c r="AD1354">
        <v>735000</v>
      </c>
      <c r="AE1354"/>
      <c r="AF1354">
        <v>155805</v>
      </c>
      <c r="AG1354">
        <v>155805</v>
      </c>
      <c r="AH1354"/>
      <c r="AI1354">
        <v>0</v>
      </c>
    </row>
    <row r="1355" spans="1:35">
      <c r="A1355" t="s">
        <v>594</v>
      </c>
      <c r="B1355">
        <v>2015</v>
      </c>
      <c r="C1355">
        <v>2015</v>
      </c>
      <c r="D1355">
        <v>2015</v>
      </c>
      <c r="E1355">
        <v>4</v>
      </c>
      <c r="F1355">
        <v>0</v>
      </c>
      <c r="G1355">
        <v>0</v>
      </c>
      <c r="H1355" t="s">
        <v>568</v>
      </c>
      <c r="I1355">
        <v>36</v>
      </c>
      <c r="J1355" t="s">
        <v>110</v>
      </c>
      <c r="K1355" t="s">
        <v>511</v>
      </c>
      <c r="L1355">
        <v>784</v>
      </c>
      <c r="M1355" t="s">
        <v>186</v>
      </c>
      <c r="N1355" t="s">
        <v>618</v>
      </c>
      <c r="O1355">
        <v>0</v>
      </c>
      <c r="P1355" t="s">
        <v>177</v>
      </c>
      <c r="Q1355" t="s">
        <v>514</v>
      </c>
      <c r="R1355" t="s">
        <v>515</v>
      </c>
      <c r="S1355" t="s">
        <v>516</v>
      </c>
      <c r="T1355">
        <v>0</v>
      </c>
      <c r="U1355" t="s">
        <v>517</v>
      </c>
      <c r="V1355">
        <v>2523</v>
      </c>
      <c r="W1355" t="s">
        <v>518</v>
      </c>
      <c r="X1355">
        <v>8</v>
      </c>
      <c r="Y1355" t="s">
        <v>519</v>
      </c>
      <c r="Z1355">
        <v>862800</v>
      </c>
      <c r="AA1355">
        <v>-1</v>
      </c>
      <c r="AB1355" t="s">
        <v>129</v>
      </c>
      <c r="AC1355"/>
      <c r="AD1355">
        <v>862800</v>
      </c>
      <c r="AE1355"/>
      <c r="AF1355">
        <v>124821</v>
      </c>
      <c r="AG1355">
        <v>124821</v>
      </c>
      <c r="AH1355"/>
      <c r="AI1355">
        <v>0</v>
      </c>
    </row>
    <row r="1356" spans="1:35">
      <c r="A1356" t="s">
        <v>594</v>
      </c>
      <c r="B1356">
        <v>2015</v>
      </c>
      <c r="C1356">
        <v>2015</v>
      </c>
      <c r="D1356">
        <v>2015</v>
      </c>
      <c r="E1356">
        <v>4</v>
      </c>
      <c r="F1356">
        <v>0</v>
      </c>
      <c r="G1356">
        <v>0</v>
      </c>
      <c r="H1356" t="s">
        <v>568</v>
      </c>
      <c r="I1356">
        <v>36</v>
      </c>
      <c r="J1356" t="s">
        <v>110</v>
      </c>
      <c r="K1356" t="s">
        <v>511</v>
      </c>
      <c r="L1356">
        <v>682</v>
      </c>
      <c r="M1356" t="s">
        <v>707</v>
      </c>
      <c r="N1356" t="s">
        <v>708</v>
      </c>
      <c r="O1356">
        <v>0</v>
      </c>
      <c r="P1356" t="s">
        <v>177</v>
      </c>
      <c r="Q1356" t="s">
        <v>514</v>
      </c>
      <c r="R1356" t="s">
        <v>515</v>
      </c>
      <c r="S1356" t="s">
        <v>516</v>
      </c>
      <c r="T1356">
        <v>0</v>
      </c>
      <c r="U1356" t="s">
        <v>517</v>
      </c>
      <c r="V1356">
        <v>2523</v>
      </c>
      <c r="W1356" t="s">
        <v>518</v>
      </c>
      <c r="X1356">
        <v>8</v>
      </c>
      <c r="Y1356" t="s">
        <v>519</v>
      </c>
      <c r="Z1356">
        <v>358400</v>
      </c>
      <c r="AA1356">
        <v>-1</v>
      </c>
      <c r="AB1356" t="s">
        <v>129</v>
      </c>
      <c r="AC1356"/>
      <c r="AD1356">
        <v>358400</v>
      </c>
      <c r="AE1356"/>
      <c r="AF1356">
        <v>25016</v>
      </c>
      <c r="AG1356">
        <v>25016</v>
      </c>
      <c r="AH1356"/>
      <c r="AI1356">
        <v>0</v>
      </c>
    </row>
    <row r="1357" spans="1:35">
      <c r="A1357" t="s">
        <v>594</v>
      </c>
      <c r="B1357">
        <v>2015</v>
      </c>
      <c r="C1357">
        <v>2015</v>
      </c>
      <c r="D1357">
        <v>2015</v>
      </c>
      <c r="E1357">
        <v>4</v>
      </c>
      <c r="F1357">
        <v>0</v>
      </c>
      <c r="G1357">
        <v>0</v>
      </c>
      <c r="H1357" t="s">
        <v>568</v>
      </c>
      <c r="I1357">
        <v>36</v>
      </c>
      <c r="J1357" t="s">
        <v>110</v>
      </c>
      <c r="K1357" t="s">
        <v>511</v>
      </c>
      <c r="L1357">
        <v>364</v>
      </c>
      <c r="M1357" t="s">
        <v>777</v>
      </c>
      <c r="N1357" t="s">
        <v>778</v>
      </c>
      <c r="O1357">
        <v>0</v>
      </c>
      <c r="P1357" t="s">
        <v>177</v>
      </c>
      <c r="Q1357" t="s">
        <v>514</v>
      </c>
      <c r="R1357" t="s">
        <v>515</v>
      </c>
      <c r="S1357" t="s">
        <v>516</v>
      </c>
      <c r="T1357">
        <v>0</v>
      </c>
      <c r="U1357" t="s">
        <v>517</v>
      </c>
      <c r="V1357">
        <v>2523</v>
      </c>
      <c r="W1357" t="s">
        <v>518</v>
      </c>
      <c r="X1357">
        <v>8</v>
      </c>
      <c r="Y1357" t="s">
        <v>519</v>
      </c>
      <c r="Z1357">
        <v>1177100</v>
      </c>
      <c r="AA1357">
        <v>-1</v>
      </c>
      <c r="AB1357" t="s">
        <v>129</v>
      </c>
      <c r="AC1357"/>
      <c r="AD1357">
        <v>1177100</v>
      </c>
      <c r="AE1357"/>
      <c r="AF1357">
        <v>84364</v>
      </c>
      <c r="AG1357">
        <v>84364</v>
      </c>
      <c r="AH1357"/>
      <c r="AI1357">
        <v>0</v>
      </c>
    </row>
    <row r="1358" spans="1:35">
      <c r="A1358" t="s">
        <v>594</v>
      </c>
      <c r="B1358">
        <v>2015</v>
      </c>
      <c r="C1358">
        <v>2015</v>
      </c>
      <c r="D1358">
        <v>2015</v>
      </c>
      <c r="E1358">
        <v>4</v>
      </c>
      <c r="F1358">
        <v>0</v>
      </c>
      <c r="G1358">
        <v>0</v>
      </c>
      <c r="H1358" t="s">
        <v>568</v>
      </c>
      <c r="I1358">
        <v>36</v>
      </c>
      <c r="J1358" t="s">
        <v>110</v>
      </c>
      <c r="K1358" t="s">
        <v>511</v>
      </c>
      <c r="L1358">
        <v>191</v>
      </c>
      <c r="M1358" t="s">
        <v>574</v>
      </c>
      <c r="N1358" t="s">
        <v>575</v>
      </c>
      <c r="O1358">
        <v>0</v>
      </c>
      <c r="P1358" t="s">
        <v>177</v>
      </c>
      <c r="Q1358" t="s">
        <v>514</v>
      </c>
      <c r="R1358" t="s">
        <v>515</v>
      </c>
      <c r="S1358" t="s">
        <v>516</v>
      </c>
      <c r="T1358">
        <v>0</v>
      </c>
      <c r="U1358" t="s">
        <v>517</v>
      </c>
      <c r="V1358">
        <v>2523</v>
      </c>
      <c r="W1358" t="s">
        <v>518</v>
      </c>
      <c r="X1358">
        <v>8</v>
      </c>
      <c r="Y1358" t="s">
        <v>519</v>
      </c>
      <c r="Z1358">
        <v>1176865</v>
      </c>
      <c r="AA1358">
        <v>-1</v>
      </c>
      <c r="AB1358" t="s">
        <v>129</v>
      </c>
      <c r="AC1358"/>
      <c r="AD1358">
        <v>1176865</v>
      </c>
      <c r="AE1358"/>
      <c r="AF1358">
        <v>455976</v>
      </c>
      <c r="AG1358">
        <v>455976</v>
      </c>
      <c r="AH1358"/>
      <c r="AI1358">
        <v>0</v>
      </c>
    </row>
    <row r="1359" spans="1:35">
      <c r="A1359" t="s">
        <v>594</v>
      </c>
      <c r="B1359">
        <v>2015</v>
      </c>
      <c r="C1359">
        <v>2015</v>
      </c>
      <c r="D1359">
        <v>2015</v>
      </c>
      <c r="E1359">
        <v>4</v>
      </c>
      <c r="F1359">
        <v>0</v>
      </c>
      <c r="G1359">
        <v>0</v>
      </c>
      <c r="H1359" t="s">
        <v>568</v>
      </c>
      <c r="I1359">
        <v>36</v>
      </c>
      <c r="J1359" t="s">
        <v>110</v>
      </c>
      <c r="K1359" t="s">
        <v>511</v>
      </c>
      <c r="L1359">
        <v>400</v>
      </c>
      <c r="M1359" t="s">
        <v>208</v>
      </c>
      <c r="N1359" t="s">
        <v>619</v>
      </c>
      <c r="O1359">
        <v>0</v>
      </c>
      <c r="P1359" t="s">
        <v>177</v>
      </c>
      <c r="Q1359" t="s">
        <v>514</v>
      </c>
      <c r="R1359" t="s">
        <v>515</v>
      </c>
      <c r="S1359" t="s">
        <v>516</v>
      </c>
      <c r="T1359">
        <v>0</v>
      </c>
      <c r="U1359" t="s">
        <v>517</v>
      </c>
      <c r="V1359">
        <v>2523</v>
      </c>
      <c r="W1359" t="s">
        <v>518</v>
      </c>
      <c r="X1359">
        <v>8</v>
      </c>
      <c r="Y1359" t="s">
        <v>519</v>
      </c>
      <c r="Z1359">
        <v>3430400</v>
      </c>
      <c r="AA1359">
        <v>-1</v>
      </c>
      <c r="AB1359" t="s">
        <v>129</v>
      </c>
      <c r="AC1359"/>
      <c r="AD1359">
        <v>3430400</v>
      </c>
      <c r="AE1359"/>
      <c r="AF1359">
        <v>536905</v>
      </c>
      <c r="AG1359">
        <v>536905</v>
      </c>
      <c r="AH1359"/>
      <c r="AI1359">
        <v>0</v>
      </c>
    </row>
    <row r="1360" spans="1:35">
      <c r="A1360" t="s">
        <v>594</v>
      </c>
      <c r="B1360">
        <v>2015</v>
      </c>
      <c r="C1360">
        <v>2015</v>
      </c>
      <c r="D1360">
        <v>2015</v>
      </c>
      <c r="E1360">
        <v>4</v>
      </c>
      <c r="F1360">
        <v>0</v>
      </c>
      <c r="G1360">
        <v>0</v>
      </c>
      <c r="H1360" t="s">
        <v>568</v>
      </c>
      <c r="I1360">
        <v>36</v>
      </c>
      <c r="J1360" t="s">
        <v>110</v>
      </c>
      <c r="K1360" t="s">
        <v>511</v>
      </c>
      <c r="L1360">
        <v>360</v>
      </c>
      <c r="M1360" t="s">
        <v>578</v>
      </c>
      <c r="N1360" t="s">
        <v>579</v>
      </c>
      <c r="O1360">
        <v>0</v>
      </c>
      <c r="P1360" t="s">
        <v>177</v>
      </c>
      <c r="Q1360" t="s">
        <v>514</v>
      </c>
      <c r="R1360" t="s">
        <v>515</v>
      </c>
      <c r="S1360" t="s">
        <v>516</v>
      </c>
      <c r="T1360">
        <v>0</v>
      </c>
      <c r="U1360" t="s">
        <v>517</v>
      </c>
      <c r="V1360">
        <v>2523</v>
      </c>
      <c r="W1360" t="s">
        <v>518</v>
      </c>
      <c r="X1360">
        <v>8</v>
      </c>
      <c r="Y1360" t="s">
        <v>519</v>
      </c>
      <c r="Z1360">
        <v>121944615</v>
      </c>
      <c r="AA1360">
        <v>-1</v>
      </c>
      <c r="AB1360" t="s">
        <v>129</v>
      </c>
      <c r="AC1360"/>
      <c r="AD1360">
        <v>121944615</v>
      </c>
      <c r="AE1360"/>
      <c r="AF1360">
        <v>4704054</v>
      </c>
      <c r="AG1360">
        <v>4704054</v>
      </c>
      <c r="AH1360"/>
      <c r="AI1360">
        <v>0</v>
      </c>
    </row>
    <row r="1361" spans="1:35">
      <c r="A1361" t="s">
        <v>594</v>
      </c>
      <c r="B1361">
        <v>2015</v>
      </c>
      <c r="C1361">
        <v>2015</v>
      </c>
      <c r="D1361">
        <v>2015</v>
      </c>
      <c r="E1361">
        <v>4</v>
      </c>
      <c r="F1361">
        <v>0</v>
      </c>
      <c r="G1361">
        <v>0</v>
      </c>
      <c r="H1361" t="s">
        <v>568</v>
      </c>
      <c r="I1361">
        <v>36</v>
      </c>
      <c r="J1361" t="s">
        <v>110</v>
      </c>
      <c r="K1361" t="s">
        <v>511</v>
      </c>
      <c r="L1361">
        <v>702</v>
      </c>
      <c r="M1361" t="s">
        <v>211</v>
      </c>
      <c r="N1361" t="s">
        <v>563</v>
      </c>
      <c r="O1361">
        <v>0</v>
      </c>
      <c r="P1361" t="s">
        <v>177</v>
      </c>
      <c r="Q1361" t="s">
        <v>514</v>
      </c>
      <c r="R1361" t="s">
        <v>515</v>
      </c>
      <c r="S1361" t="s">
        <v>516</v>
      </c>
      <c r="T1361">
        <v>0</v>
      </c>
      <c r="U1361" t="s">
        <v>517</v>
      </c>
      <c r="V1361">
        <v>2523</v>
      </c>
      <c r="W1361" t="s">
        <v>518</v>
      </c>
      <c r="X1361">
        <v>8</v>
      </c>
      <c r="Y1361" t="s">
        <v>519</v>
      </c>
      <c r="Z1361">
        <v>1026</v>
      </c>
      <c r="AA1361">
        <v>-1</v>
      </c>
      <c r="AB1361" t="s">
        <v>129</v>
      </c>
      <c r="AC1361"/>
      <c r="AD1361">
        <v>1026</v>
      </c>
      <c r="AE1361"/>
      <c r="AF1361">
        <v>12491</v>
      </c>
      <c r="AG1361">
        <v>12491</v>
      </c>
      <c r="AH1361"/>
      <c r="AI1361">
        <v>0</v>
      </c>
    </row>
    <row r="1362" spans="1:35">
      <c r="A1362" t="s">
        <v>594</v>
      </c>
      <c r="B1362">
        <v>2015</v>
      </c>
      <c r="C1362">
        <v>2015</v>
      </c>
      <c r="D1362">
        <v>2015</v>
      </c>
      <c r="E1362">
        <v>4</v>
      </c>
      <c r="F1362">
        <v>0</v>
      </c>
      <c r="G1362">
        <v>0</v>
      </c>
      <c r="H1362" t="s">
        <v>568</v>
      </c>
      <c r="I1362">
        <v>36</v>
      </c>
      <c r="J1362" t="s">
        <v>110</v>
      </c>
      <c r="K1362" t="s">
        <v>511</v>
      </c>
      <c r="L1362">
        <v>724</v>
      </c>
      <c r="M1362" t="s">
        <v>214</v>
      </c>
      <c r="N1362" t="s">
        <v>580</v>
      </c>
      <c r="O1362">
        <v>0</v>
      </c>
      <c r="P1362" t="s">
        <v>177</v>
      </c>
      <c r="Q1362" t="s">
        <v>514</v>
      </c>
      <c r="R1362" t="s">
        <v>515</v>
      </c>
      <c r="S1362" t="s">
        <v>516</v>
      </c>
      <c r="T1362">
        <v>0</v>
      </c>
      <c r="U1362" t="s">
        <v>517</v>
      </c>
      <c r="V1362">
        <v>2523</v>
      </c>
      <c r="W1362" t="s">
        <v>518</v>
      </c>
      <c r="X1362">
        <v>8</v>
      </c>
      <c r="Y1362" t="s">
        <v>519</v>
      </c>
      <c r="Z1362">
        <v>1807721</v>
      </c>
      <c r="AA1362">
        <v>-1</v>
      </c>
      <c r="AB1362" t="s">
        <v>129</v>
      </c>
      <c r="AC1362"/>
      <c r="AD1362">
        <v>1807721</v>
      </c>
      <c r="AE1362"/>
      <c r="AF1362">
        <v>643618</v>
      </c>
      <c r="AG1362">
        <v>643618</v>
      </c>
      <c r="AH1362"/>
      <c r="AI1362">
        <v>0</v>
      </c>
    </row>
    <row r="1363" spans="1:35">
      <c r="A1363" t="s">
        <v>594</v>
      </c>
      <c r="B1363">
        <v>2015</v>
      </c>
      <c r="C1363">
        <v>2015</v>
      </c>
      <c r="D1363">
        <v>2015</v>
      </c>
      <c r="E1363">
        <v>4</v>
      </c>
      <c r="F1363">
        <v>0</v>
      </c>
      <c r="G1363">
        <v>0</v>
      </c>
      <c r="H1363" t="s">
        <v>568</v>
      </c>
      <c r="I1363">
        <v>36</v>
      </c>
      <c r="J1363" t="s">
        <v>110</v>
      </c>
      <c r="K1363" t="s">
        <v>511</v>
      </c>
      <c r="L1363">
        <v>764</v>
      </c>
      <c r="M1363" t="s">
        <v>198</v>
      </c>
      <c r="N1363" t="s">
        <v>556</v>
      </c>
      <c r="O1363">
        <v>0</v>
      </c>
      <c r="P1363" t="s">
        <v>177</v>
      </c>
      <c r="Q1363" t="s">
        <v>514</v>
      </c>
      <c r="R1363" t="s">
        <v>515</v>
      </c>
      <c r="S1363" t="s">
        <v>516</v>
      </c>
      <c r="T1363">
        <v>0</v>
      </c>
      <c r="U1363" t="s">
        <v>517</v>
      </c>
      <c r="V1363">
        <v>2523</v>
      </c>
      <c r="W1363" t="s">
        <v>518</v>
      </c>
      <c r="X1363">
        <v>8</v>
      </c>
      <c r="Y1363" t="s">
        <v>519</v>
      </c>
      <c r="Z1363">
        <v>9672160</v>
      </c>
      <c r="AA1363">
        <v>-1</v>
      </c>
      <c r="AB1363" t="s">
        <v>129</v>
      </c>
      <c r="AC1363"/>
      <c r="AD1363">
        <v>9672160</v>
      </c>
      <c r="AE1363"/>
      <c r="AF1363">
        <v>662412</v>
      </c>
      <c r="AG1363">
        <v>662412</v>
      </c>
      <c r="AH1363"/>
      <c r="AI1363">
        <v>0</v>
      </c>
    </row>
    <row r="1364" spans="1:35">
      <c r="A1364" t="s">
        <v>594</v>
      </c>
      <c r="B1364">
        <v>2015</v>
      </c>
      <c r="C1364">
        <v>2015</v>
      </c>
      <c r="D1364">
        <v>2015</v>
      </c>
      <c r="E1364">
        <v>4</v>
      </c>
      <c r="F1364">
        <v>0</v>
      </c>
      <c r="G1364">
        <v>0</v>
      </c>
      <c r="H1364" t="s">
        <v>568</v>
      </c>
      <c r="I1364">
        <v>36</v>
      </c>
      <c r="J1364" t="s">
        <v>110</v>
      </c>
      <c r="K1364" t="s">
        <v>511</v>
      </c>
      <c r="L1364">
        <v>458</v>
      </c>
      <c r="M1364" t="s">
        <v>180</v>
      </c>
      <c r="N1364" t="s">
        <v>557</v>
      </c>
      <c r="O1364">
        <v>0</v>
      </c>
      <c r="P1364" t="s">
        <v>177</v>
      </c>
      <c r="Q1364" t="s">
        <v>514</v>
      </c>
      <c r="R1364" t="s">
        <v>515</v>
      </c>
      <c r="S1364" t="s">
        <v>516</v>
      </c>
      <c r="T1364">
        <v>0</v>
      </c>
      <c r="U1364" t="s">
        <v>517</v>
      </c>
      <c r="V1364">
        <v>2523</v>
      </c>
      <c r="W1364" t="s">
        <v>518</v>
      </c>
      <c r="X1364">
        <v>8</v>
      </c>
      <c r="Y1364" t="s">
        <v>519</v>
      </c>
      <c r="Z1364">
        <v>204217805</v>
      </c>
      <c r="AA1364">
        <v>-1</v>
      </c>
      <c r="AB1364" t="s">
        <v>129</v>
      </c>
      <c r="AC1364"/>
      <c r="AD1364">
        <v>204217805</v>
      </c>
      <c r="AE1364"/>
      <c r="AF1364">
        <v>17226061</v>
      </c>
      <c r="AG1364">
        <v>17226061</v>
      </c>
      <c r="AH1364"/>
      <c r="AI1364">
        <v>0</v>
      </c>
    </row>
    <row r="1365" spans="1:35">
      <c r="A1365" t="s">
        <v>594</v>
      </c>
      <c r="B1365">
        <v>2015</v>
      </c>
      <c r="C1365">
        <v>2015</v>
      </c>
      <c r="D1365">
        <v>2015</v>
      </c>
      <c r="E1365">
        <v>4</v>
      </c>
      <c r="F1365">
        <v>0</v>
      </c>
      <c r="G1365">
        <v>0</v>
      </c>
      <c r="H1365" t="s">
        <v>568</v>
      </c>
      <c r="I1365">
        <v>36</v>
      </c>
      <c r="J1365" t="s">
        <v>110</v>
      </c>
      <c r="K1365" t="s">
        <v>511</v>
      </c>
      <c r="L1365">
        <v>528</v>
      </c>
      <c r="M1365" t="s">
        <v>581</v>
      </c>
      <c r="N1365" t="s">
        <v>582</v>
      </c>
      <c r="O1365">
        <v>0</v>
      </c>
      <c r="P1365" t="s">
        <v>177</v>
      </c>
      <c r="Q1365" t="s">
        <v>514</v>
      </c>
      <c r="R1365" t="s">
        <v>515</v>
      </c>
      <c r="S1365" t="s">
        <v>516</v>
      </c>
      <c r="T1365">
        <v>0</v>
      </c>
      <c r="U1365" t="s">
        <v>517</v>
      </c>
      <c r="V1365">
        <v>2523</v>
      </c>
      <c r="W1365" t="s">
        <v>518</v>
      </c>
      <c r="X1365">
        <v>8</v>
      </c>
      <c r="Y1365" t="s">
        <v>519</v>
      </c>
      <c r="Z1365">
        <v>224061</v>
      </c>
      <c r="AA1365">
        <v>-1</v>
      </c>
      <c r="AB1365" t="s">
        <v>129</v>
      </c>
      <c r="AC1365"/>
      <c r="AD1365">
        <v>224061</v>
      </c>
      <c r="AE1365"/>
      <c r="AF1365">
        <v>159118</v>
      </c>
      <c r="AG1365">
        <v>159118</v>
      </c>
      <c r="AH1365"/>
      <c r="AI1365">
        <v>0</v>
      </c>
    </row>
    <row r="1366" spans="1:35">
      <c r="A1366" t="s">
        <v>594</v>
      </c>
      <c r="B1366">
        <v>2015</v>
      </c>
      <c r="C1366">
        <v>2015</v>
      </c>
      <c r="D1366">
        <v>2015</v>
      </c>
      <c r="E1366">
        <v>4</v>
      </c>
      <c r="F1366">
        <v>0</v>
      </c>
      <c r="G1366">
        <v>0</v>
      </c>
      <c r="H1366" t="s">
        <v>568</v>
      </c>
      <c r="I1366">
        <v>36</v>
      </c>
      <c r="J1366" t="s">
        <v>110</v>
      </c>
      <c r="K1366" t="s">
        <v>511</v>
      </c>
      <c r="L1366">
        <v>490</v>
      </c>
      <c r="M1366" t="s">
        <v>546</v>
      </c>
      <c r="N1366" t="s">
        <v>547</v>
      </c>
      <c r="O1366">
        <v>0</v>
      </c>
      <c r="P1366" t="s">
        <v>177</v>
      </c>
      <c r="Q1366" t="s">
        <v>514</v>
      </c>
      <c r="R1366" t="s">
        <v>515</v>
      </c>
      <c r="S1366" t="s">
        <v>516</v>
      </c>
      <c r="T1366">
        <v>0</v>
      </c>
      <c r="U1366" t="s">
        <v>517</v>
      </c>
      <c r="V1366">
        <v>2523</v>
      </c>
      <c r="W1366" t="s">
        <v>518</v>
      </c>
      <c r="X1366">
        <v>8</v>
      </c>
      <c r="Y1366" t="s">
        <v>519</v>
      </c>
      <c r="Z1366">
        <v>24000000</v>
      </c>
      <c r="AA1366">
        <v>-1</v>
      </c>
      <c r="AB1366" t="s">
        <v>129</v>
      </c>
      <c r="AC1366"/>
      <c r="AD1366">
        <v>24000000</v>
      </c>
      <c r="AE1366"/>
      <c r="AF1366">
        <v>1110045</v>
      </c>
      <c r="AG1366">
        <v>1110045</v>
      </c>
      <c r="AH1366"/>
      <c r="AI1366">
        <v>0</v>
      </c>
    </row>
    <row r="1367" spans="1:35">
      <c r="A1367" t="s">
        <v>594</v>
      </c>
      <c r="B1367">
        <v>2015</v>
      </c>
      <c r="C1367">
        <v>2015</v>
      </c>
      <c r="D1367">
        <v>2015</v>
      </c>
      <c r="E1367">
        <v>4</v>
      </c>
      <c r="F1367">
        <v>0</v>
      </c>
      <c r="G1367">
        <v>0</v>
      </c>
      <c r="H1367" t="s">
        <v>568</v>
      </c>
      <c r="I1367">
        <v>36</v>
      </c>
      <c r="J1367" t="s">
        <v>110</v>
      </c>
      <c r="K1367" t="s">
        <v>511</v>
      </c>
      <c r="L1367">
        <v>392</v>
      </c>
      <c r="M1367" t="s">
        <v>223</v>
      </c>
      <c r="N1367" t="s">
        <v>584</v>
      </c>
      <c r="O1367">
        <v>0</v>
      </c>
      <c r="P1367" t="s">
        <v>177</v>
      </c>
      <c r="Q1367" t="s">
        <v>514</v>
      </c>
      <c r="R1367" t="s">
        <v>515</v>
      </c>
      <c r="S1367" t="s">
        <v>516</v>
      </c>
      <c r="T1367">
        <v>0</v>
      </c>
      <c r="U1367" t="s">
        <v>517</v>
      </c>
      <c r="V1367">
        <v>2523</v>
      </c>
      <c r="W1367" t="s">
        <v>518</v>
      </c>
      <c r="X1367">
        <v>8</v>
      </c>
      <c r="Y1367" t="s">
        <v>519</v>
      </c>
      <c r="Z1367">
        <v>1743140490</v>
      </c>
      <c r="AA1367">
        <v>-1</v>
      </c>
      <c r="AB1367" t="s">
        <v>129</v>
      </c>
      <c r="AC1367"/>
      <c r="AD1367">
        <v>1743140490</v>
      </c>
      <c r="AE1367"/>
      <c r="AF1367">
        <v>59018872</v>
      </c>
      <c r="AG1367">
        <v>59018872</v>
      </c>
      <c r="AH1367"/>
      <c r="AI1367">
        <v>0</v>
      </c>
    </row>
    <row r="1368" spans="1:35">
      <c r="A1368" t="s">
        <v>594</v>
      </c>
      <c r="B1368">
        <v>2015</v>
      </c>
      <c r="C1368">
        <v>2015</v>
      </c>
      <c r="D1368">
        <v>2015</v>
      </c>
      <c r="E1368">
        <v>4</v>
      </c>
      <c r="F1368">
        <v>0</v>
      </c>
      <c r="G1368">
        <v>0</v>
      </c>
      <c r="H1368" t="s">
        <v>568</v>
      </c>
      <c r="I1368">
        <v>36</v>
      </c>
      <c r="J1368" t="s">
        <v>110</v>
      </c>
      <c r="K1368" t="s">
        <v>511</v>
      </c>
      <c r="L1368">
        <v>410</v>
      </c>
      <c r="M1368" t="s">
        <v>550</v>
      </c>
      <c r="N1368" t="s">
        <v>551</v>
      </c>
      <c r="O1368">
        <v>0</v>
      </c>
      <c r="P1368" t="s">
        <v>177</v>
      </c>
      <c r="Q1368" t="s">
        <v>514</v>
      </c>
      <c r="R1368" t="s">
        <v>515</v>
      </c>
      <c r="S1368" t="s">
        <v>516</v>
      </c>
      <c r="T1368">
        <v>0</v>
      </c>
      <c r="U1368" t="s">
        <v>517</v>
      </c>
      <c r="V1368">
        <v>2523</v>
      </c>
      <c r="W1368" t="s">
        <v>518</v>
      </c>
      <c r="X1368">
        <v>8</v>
      </c>
      <c r="Y1368" t="s">
        <v>519</v>
      </c>
      <c r="Z1368">
        <v>253730</v>
      </c>
      <c r="AA1368">
        <v>-1</v>
      </c>
      <c r="AB1368" t="s">
        <v>129</v>
      </c>
      <c r="AC1368"/>
      <c r="AD1368">
        <v>253730</v>
      </c>
      <c r="AE1368"/>
      <c r="AF1368">
        <v>422445</v>
      </c>
      <c r="AG1368">
        <v>422445</v>
      </c>
      <c r="AH1368"/>
      <c r="AI1368">
        <v>0</v>
      </c>
    </row>
    <row r="1369" spans="1:35">
      <c r="A1369" t="s">
        <v>594</v>
      </c>
      <c r="B1369">
        <v>2015</v>
      </c>
      <c r="C1369">
        <v>2015</v>
      </c>
      <c r="D1369">
        <v>2015</v>
      </c>
      <c r="E1369">
        <v>4</v>
      </c>
      <c r="F1369">
        <v>0</v>
      </c>
      <c r="G1369">
        <v>0</v>
      </c>
      <c r="H1369" t="s">
        <v>568</v>
      </c>
      <c r="I1369">
        <v>36</v>
      </c>
      <c r="J1369" t="s">
        <v>110</v>
      </c>
      <c r="K1369" t="s">
        <v>511</v>
      </c>
      <c r="L1369">
        <v>251</v>
      </c>
      <c r="M1369" t="s">
        <v>113</v>
      </c>
      <c r="N1369" t="s">
        <v>583</v>
      </c>
      <c r="O1369">
        <v>0</v>
      </c>
      <c r="P1369" t="s">
        <v>177</v>
      </c>
      <c r="Q1369" t="s">
        <v>514</v>
      </c>
      <c r="R1369" t="s">
        <v>515</v>
      </c>
      <c r="S1369" t="s">
        <v>516</v>
      </c>
      <c r="T1369">
        <v>0</v>
      </c>
      <c r="U1369" t="s">
        <v>517</v>
      </c>
      <c r="V1369">
        <v>2523</v>
      </c>
      <c r="W1369" t="s">
        <v>518</v>
      </c>
      <c r="X1369">
        <v>8</v>
      </c>
      <c r="Y1369" t="s">
        <v>519</v>
      </c>
      <c r="Z1369">
        <v>5628917</v>
      </c>
      <c r="AA1369">
        <v>-1</v>
      </c>
      <c r="AB1369" t="s">
        <v>129</v>
      </c>
      <c r="AC1369"/>
      <c r="AD1369">
        <v>5628917</v>
      </c>
      <c r="AE1369"/>
      <c r="AF1369">
        <v>2751378</v>
      </c>
      <c r="AG1369">
        <v>2751378</v>
      </c>
      <c r="AH1369"/>
      <c r="AI1369">
        <v>0</v>
      </c>
    </row>
    <row r="1370" spans="1:35">
      <c r="A1370" t="s">
        <v>594</v>
      </c>
      <c r="B1370">
        <v>2015</v>
      </c>
      <c r="C1370">
        <v>2015</v>
      </c>
      <c r="D1370">
        <v>2015</v>
      </c>
      <c r="E1370">
        <v>4</v>
      </c>
      <c r="F1370">
        <v>0</v>
      </c>
      <c r="G1370">
        <v>0</v>
      </c>
      <c r="H1370" t="s">
        <v>568</v>
      </c>
      <c r="I1370">
        <v>36</v>
      </c>
      <c r="J1370" t="s">
        <v>110</v>
      </c>
      <c r="K1370" t="s">
        <v>511</v>
      </c>
      <c r="L1370">
        <v>554</v>
      </c>
      <c r="M1370" t="s">
        <v>566</v>
      </c>
      <c r="N1370" t="s">
        <v>567</v>
      </c>
      <c r="O1370">
        <v>0</v>
      </c>
      <c r="P1370" t="s">
        <v>177</v>
      </c>
      <c r="Q1370" t="s">
        <v>514</v>
      </c>
      <c r="R1370" t="s">
        <v>515</v>
      </c>
      <c r="S1370" t="s">
        <v>516</v>
      </c>
      <c r="T1370">
        <v>0</v>
      </c>
      <c r="U1370" t="s">
        <v>517</v>
      </c>
      <c r="V1370">
        <v>2523</v>
      </c>
      <c r="W1370" t="s">
        <v>518</v>
      </c>
      <c r="X1370">
        <v>8</v>
      </c>
      <c r="Y1370" t="s">
        <v>519</v>
      </c>
      <c r="Z1370">
        <v>462</v>
      </c>
      <c r="AA1370">
        <v>-1</v>
      </c>
      <c r="AB1370" t="s">
        <v>129</v>
      </c>
      <c r="AC1370"/>
      <c r="AD1370">
        <v>462</v>
      </c>
      <c r="AE1370"/>
      <c r="AF1370">
        <v>2790</v>
      </c>
      <c r="AG1370">
        <v>2790</v>
      </c>
      <c r="AH1370"/>
      <c r="AI1370">
        <v>0</v>
      </c>
    </row>
    <row r="1371" spans="1:35">
      <c r="A1371" t="s">
        <v>594</v>
      </c>
      <c r="B1371">
        <v>2015</v>
      </c>
      <c r="C1371">
        <v>2015</v>
      </c>
      <c r="D1371">
        <v>2015</v>
      </c>
      <c r="E1371">
        <v>4</v>
      </c>
      <c r="F1371">
        <v>0</v>
      </c>
      <c r="G1371">
        <v>0</v>
      </c>
      <c r="H1371" t="s">
        <v>568</v>
      </c>
      <c r="I1371">
        <v>36</v>
      </c>
      <c r="J1371" t="s">
        <v>110</v>
      </c>
      <c r="K1371" t="s">
        <v>511</v>
      </c>
      <c r="L1371">
        <v>380</v>
      </c>
      <c r="M1371" t="s">
        <v>587</v>
      </c>
      <c r="N1371" t="s">
        <v>588</v>
      </c>
      <c r="O1371">
        <v>0</v>
      </c>
      <c r="P1371" t="s">
        <v>177</v>
      </c>
      <c r="Q1371" t="s">
        <v>514</v>
      </c>
      <c r="R1371" t="s">
        <v>515</v>
      </c>
      <c r="S1371" t="s">
        <v>516</v>
      </c>
      <c r="T1371">
        <v>0</v>
      </c>
      <c r="U1371" t="s">
        <v>517</v>
      </c>
      <c r="V1371">
        <v>2523</v>
      </c>
      <c r="W1371" t="s">
        <v>518</v>
      </c>
      <c r="X1371">
        <v>8</v>
      </c>
      <c r="Y1371" t="s">
        <v>519</v>
      </c>
      <c r="Z1371">
        <v>25043</v>
      </c>
      <c r="AA1371">
        <v>-1</v>
      </c>
      <c r="AB1371" t="s">
        <v>129</v>
      </c>
      <c r="AC1371"/>
      <c r="AD1371">
        <v>25043</v>
      </c>
      <c r="AE1371"/>
      <c r="AF1371">
        <v>8872</v>
      </c>
      <c r="AG1371">
        <v>8872</v>
      </c>
      <c r="AH1371"/>
      <c r="AI1371">
        <v>0</v>
      </c>
    </row>
    <row r="1372" spans="1:35">
      <c r="A1372" t="s">
        <v>594</v>
      </c>
      <c r="B1372">
        <v>2015</v>
      </c>
      <c r="C1372">
        <v>2015</v>
      </c>
      <c r="D1372">
        <v>2015</v>
      </c>
      <c r="E1372">
        <v>4</v>
      </c>
      <c r="F1372">
        <v>0</v>
      </c>
      <c r="G1372">
        <v>0</v>
      </c>
      <c r="H1372" t="s">
        <v>568</v>
      </c>
      <c r="I1372">
        <v>36</v>
      </c>
      <c r="J1372" t="s">
        <v>110</v>
      </c>
      <c r="K1372" t="s">
        <v>511</v>
      </c>
      <c r="L1372">
        <v>699</v>
      </c>
      <c r="M1372" t="s">
        <v>585</v>
      </c>
      <c r="N1372" t="s">
        <v>586</v>
      </c>
      <c r="O1372">
        <v>0</v>
      </c>
      <c r="P1372" t="s">
        <v>177</v>
      </c>
      <c r="Q1372" t="s">
        <v>514</v>
      </c>
      <c r="R1372" t="s">
        <v>515</v>
      </c>
      <c r="S1372" t="s">
        <v>516</v>
      </c>
      <c r="T1372">
        <v>0</v>
      </c>
      <c r="U1372" t="s">
        <v>517</v>
      </c>
      <c r="V1372">
        <v>2523</v>
      </c>
      <c r="W1372" t="s">
        <v>518</v>
      </c>
      <c r="X1372">
        <v>8</v>
      </c>
      <c r="Y1372" t="s">
        <v>519</v>
      </c>
      <c r="Z1372">
        <v>134152</v>
      </c>
      <c r="AA1372">
        <v>-1</v>
      </c>
      <c r="AB1372" t="s">
        <v>129</v>
      </c>
      <c r="AC1372"/>
      <c r="AD1372">
        <v>134152</v>
      </c>
      <c r="AE1372"/>
      <c r="AF1372">
        <v>64815</v>
      </c>
      <c r="AG1372">
        <v>64815</v>
      </c>
      <c r="AH1372"/>
      <c r="AI1372">
        <v>0</v>
      </c>
    </row>
    <row r="1373" spans="1:35">
      <c r="A1373" t="s">
        <v>594</v>
      </c>
      <c r="B1373">
        <v>2015</v>
      </c>
      <c r="C1373">
        <v>2015</v>
      </c>
      <c r="D1373">
        <v>2015</v>
      </c>
      <c r="E1373">
        <v>4</v>
      </c>
      <c r="F1373">
        <v>0</v>
      </c>
      <c r="G1373">
        <v>0</v>
      </c>
      <c r="H1373" t="s">
        <v>568</v>
      </c>
      <c r="I1373">
        <v>36</v>
      </c>
      <c r="J1373" t="s">
        <v>110</v>
      </c>
      <c r="K1373" t="s">
        <v>511</v>
      </c>
      <c r="L1373">
        <v>826</v>
      </c>
      <c r="M1373" t="s">
        <v>589</v>
      </c>
      <c r="N1373" t="s">
        <v>590</v>
      </c>
      <c r="O1373">
        <v>0</v>
      </c>
      <c r="P1373" t="s">
        <v>177</v>
      </c>
      <c r="Q1373" t="s">
        <v>514</v>
      </c>
      <c r="R1373" t="s">
        <v>515</v>
      </c>
      <c r="S1373" t="s">
        <v>516</v>
      </c>
      <c r="T1373">
        <v>0</v>
      </c>
      <c r="U1373" t="s">
        <v>517</v>
      </c>
      <c r="V1373">
        <v>2523</v>
      </c>
      <c r="W1373" t="s">
        <v>518</v>
      </c>
      <c r="X1373">
        <v>8</v>
      </c>
      <c r="Y1373" t="s">
        <v>519</v>
      </c>
      <c r="Z1373">
        <v>407804</v>
      </c>
      <c r="AA1373">
        <v>-1</v>
      </c>
      <c r="AB1373" t="s">
        <v>129</v>
      </c>
      <c r="AC1373"/>
      <c r="AD1373">
        <v>407804</v>
      </c>
      <c r="AE1373"/>
      <c r="AF1373">
        <v>254910</v>
      </c>
      <c r="AG1373">
        <v>254910</v>
      </c>
      <c r="AH1373"/>
      <c r="AI1373">
        <v>0</v>
      </c>
    </row>
    <row r="1374" spans="1:35">
      <c r="A1374" t="s">
        <v>594</v>
      </c>
      <c r="B1374">
        <v>2015</v>
      </c>
      <c r="C1374">
        <v>2015</v>
      </c>
      <c r="D1374">
        <v>2015</v>
      </c>
      <c r="E1374">
        <v>4</v>
      </c>
      <c r="F1374">
        <v>0</v>
      </c>
      <c r="G1374">
        <v>0</v>
      </c>
      <c r="H1374" t="s">
        <v>568</v>
      </c>
      <c r="I1374">
        <v>36</v>
      </c>
      <c r="J1374" t="s">
        <v>110</v>
      </c>
      <c r="K1374" t="s">
        <v>511</v>
      </c>
      <c r="L1374">
        <v>276</v>
      </c>
      <c r="M1374" t="s">
        <v>591</v>
      </c>
      <c r="N1374" t="s">
        <v>592</v>
      </c>
      <c r="O1374">
        <v>0</v>
      </c>
      <c r="P1374" t="s">
        <v>177</v>
      </c>
      <c r="Q1374" t="s">
        <v>514</v>
      </c>
      <c r="R1374" t="s">
        <v>515</v>
      </c>
      <c r="S1374" t="s">
        <v>516</v>
      </c>
      <c r="T1374">
        <v>0</v>
      </c>
      <c r="U1374" t="s">
        <v>517</v>
      </c>
      <c r="V1374">
        <v>2523</v>
      </c>
      <c r="W1374" t="s">
        <v>518</v>
      </c>
      <c r="X1374">
        <v>8</v>
      </c>
      <c r="Y1374" t="s">
        <v>519</v>
      </c>
      <c r="Z1374">
        <v>66156</v>
      </c>
      <c r="AA1374">
        <v>-1</v>
      </c>
      <c r="AB1374" t="s">
        <v>129</v>
      </c>
      <c r="AC1374"/>
      <c r="AD1374">
        <v>66156</v>
      </c>
      <c r="AE1374"/>
      <c r="AF1374">
        <v>75998</v>
      </c>
      <c r="AG1374">
        <v>75998</v>
      </c>
      <c r="AH1374"/>
      <c r="AI1374">
        <v>0</v>
      </c>
    </row>
    <row r="1375" spans="1:35">
      <c r="A1375" t="s">
        <v>594</v>
      </c>
      <c r="B1375">
        <v>2015</v>
      </c>
      <c r="C1375">
        <v>2015</v>
      </c>
      <c r="D1375">
        <v>2015</v>
      </c>
      <c r="E1375">
        <v>4</v>
      </c>
      <c r="F1375">
        <v>0</v>
      </c>
      <c r="G1375">
        <v>0</v>
      </c>
      <c r="H1375" t="s">
        <v>568</v>
      </c>
      <c r="I1375">
        <v>36</v>
      </c>
      <c r="J1375" t="s">
        <v>110</v>
      </c>
      <c r="K1375" t="s">
        <v>511</v>
      </c>
      <c r="L1375">
        <v>842</v>
      </c>
      <c r="M1375" t="s">
        <v>593</v>
      </c>
      <c r="N1375" t="s">
        <v>593</v>
      </c>
      <c r="O1375">
        <v>0</v>
      </c>
      <c r="P1375" t="s">
        <v>177</v>
      </c>
      <c r="Q1375" t="s">
        <v>514</v>
      </c>
      <c r="R1375" t="s">
        <v>515</v>
      </c>
      <c r="S1375" t="s">
        <v>516</v>
      </c>
      <c r="T1375">
        <v>0</v>
      </c>
      <c r="U1375" t="s">
        <v>517</v>
      </c>
      <c r="V1375">
        <v>2523</v>
      </c>
      <c r="W1375" t="s">
        <v>518</v>
      </c>
      <c r="X1375">
        <v>8</v>
      </c>
      <c r="Y1375" t="s">
        <v>519</v>
      </c>
      <c r="Z1375">
        <v>3760977</v>
      </c>
      <c r="AA1375">
        <v>-1</v>
      </c>
      <c r="AB1375" t="s">
        <v>129</v>
      </c>
      <c r="AC1375"/>
      <c r="AD1375">
        <v>3760977</v>
      </c>
      <c r="AE1375"/>
      <c r="AF1375">
        <v>1806568</v>
      </c>
      <c r="AG1375">
        <v>1806568</v>
      </c>
      <c r="AH1375"/>
      <c r="AI1375">
        <v>0</v>
      </c>
    </row>
    <row r="1376" spans="1:35">
      <c r="A1376" t="s">
        <v>594</v>
      </c>
      <c r="B1376">
        <v>2015</v>
      </c>
      <c r="C1376">
        <v>2015</v>
      </c>
      <c r="D1376">
        <v>2015</v>
      </c>
      <c r="E1376">
        <v>4</v>
      </c>
      <c r="F1376">
        <v>0</v>
      </c>
      <c r="G1376">
        <v>0</v>
      </c>
      <c r="H1376" t="s">
        <v>568</v>
      </c>
      <c r="I1376">
        <v>36</v>
      </c>
      <c r="J1376" t="s">
        <v>110</v>
      </c>
      <c r="K1376" t="s">
        <v>511</v>
      </c>
      <c r="L1376">
        <v>156</v>
      </c>
      <c r="M1376" t="s">
        <v>183</v>
      </c>
      <c r="N1376" t="s">
        <v>562</v>
      </c>
      <c r="O1376">
        <v>0</v>
      </c>
      <c r="P1376" t="s">
        <v>177</v>
      </c>
      <c r="Q1376" t="s">
        <v>514</v>
      </c>
      <c r="R1376" t="s">
        <v>515</v>
      </c>
      <c r="S1376" t="s">
        <v>516</v>
      </c>
      <c r="T1376">
        <v>0</v>
      </c>
      <c r="U1376" t="s">
        <v>517</v>
      </c>
      <c r="V1376">
        <v>2523</v>
      </c>
      <c r="W1376" t="s">
        <v>518</v>
      </c>
      <c r="X1376">
        <v>8</v>
      </c>
      <c r="Y1376" t="s">
        <v>519</v>
      </c>
      <c r="Z1376">
        <v>1183217544</v>
      </c>
      <c r="AA1376">
        <v>-1</v>
      </c>
      <c r="AB1376" t="s">
        <v>129</v>
      </c>
      <c r="AC1376"/>
      <c r="AD1376">
        <v>1183217544</v>
      </c>
      <c r="AE1376"/>
      <c r="AF1376">
        <v>54388875</v>
      </c>
      <c r="AG1376">
        <v>54388875</v>
      </c>
      <c r="AH1376"/>
      <c r="AI1376">
        <v>0</v>
      </c>
    </row>
    <row r="1377" spans="1:35">
      <c r="A1377" t="s">
        <v>594</v>
      </c>
      <c r="B1377">
        <v>2015</v>
      </c>
      <c r="C1377">
        <v>2015</v>
      </c>
      <c r="D1377">
        <v>2015</v>
      </c>
      <c r="E1377">
        <v>4</v>
      </c>
      <c r="F1377">
        <v>0</v>
      </c>
      <c r="G1377">
        <v>0</v>
      </c>
      <c r="H1377" t="s">
        <v>568</v>
      </c>
      <c r="I1377">
        <v>36</v>
      </c>
      <c r="J1377" t="s">
        <v>110</v>
      </c>
      <c r="K1377" t="s">
        <v>511</v>
      </c>
      <c r="L1377">
        <v>0</v>
      </c>
      <c r="M1377" t="s">
        <v>177</v>
      </c>
      <c r="N1377" t="s">
        <v>514</v>
      </c>
      <c r="O1377">
        <v>0</v>
      </c>
      <c r="P1377" t="s">
        <v>177</v>
      </c>
      <c r="Q1377" t="s">
        <v>514</v>
      </c>
      <c r="R1377" t="s">
        <v>515</v>
      </c>
      <c r="S1377" t="s">
        <v>516</v>
      </c>
      <c r="T1377">
        <v>0</v>
      </c>
      <c r="U1377" t="s">
        <v>517</v>
      </c>
      <c r="V1377">
        <v>2523</v>
      </c>
      <c r="W1377" t="s">
        <v>518</v>
      </c>
      <c r="X1377">
        <v>8</v>
      </c>
      <c r="Y1377" t="s">
        <v>519</v>
      </c>
      <c r="Z1377">
        <v>3684258799</v>
      </c>
      <c r="AA1377">
        <v>-1</v>
      </c>
      <c r="AB1377" t="s">
        <v>129</v>
      </c>
      <c r="AC1377"/>
      <c r="AD1377">
        <v>3684258799</v>
      </c>
      <c r="AE1377"/>
      <c r="AF1377">
        <v>161493931</v>
      </c>
      <c r="AG1377">
        <v>161493931</v>
      </c>
      <c r="AH1377"/>
      <c r="AI1377">
        <v>0</v>
      </c>
    </row>
    <row r="1378" spans="1:35">
      <c r="A1378" t="s">
        <v>594</v>
      </c>
      <c r="B1378">
        <v>2015</v>
      </c>
      <c r="C1378">
        <v>2015</v>
      </c>
      <c r="D1378">
        <v>2015</v>
      </c>
      <c r="E1378">
        <v>4</v>
      </c>
      <c r="F1378">
        <v>0</v>
      </c>
      <c r="G1378">
        <v>0</v>
      </c>
      <c r="H1378" t="s">
        <v>568</v>
      </c>
      <c r="I1378">
        <v>36</v>
      </c>
      <c r="J1378" t="s">
        <v>110</v>
      </c>
      <c r="K1378" t="s">
        <v>511</v>
      </c>
      <c r="L1378">
        <v>608</v>
      </c>
      <c r="M1378" t="s">
        <v>548</v>
      </c>
      <c r="N1378" t="s">
        <v>549</v>
      </c>
      <c r="O1378">
        <v>0</v>
      </c>
      <c r="P1378" t="s">
        <v>177</v>
      </c>
      <c r="Q1378" t="s">
        <v>514</v>
      </c>
      <c r="R1378" t="s">
        <v>515</v>
      </c>
      <c r="S1378" t="s">
        <v>516</v>
      </c>
      <c r="T1378">
        <v>0</v>
      </c>
      <c r="U1378" t="s">
        <v>517</v>
      </c>
      <c r="V1378">
        <v>2523</v>
      </c>
      <c r="W1378" t="s">
        <v>518</v>
      </c>
      <c r="X1378">
        <v>8</v>
      </c>
      <c r="Y1378" t="s">
        <v>519</v>
      </c>
      <c r="Z1378">
        <v>0</v>
      </c>
      <c r="AA1378">
        <v>-1</v>
      </c>
      <c r="AB1378" t="s">
        <v>129</v>
      </c>
      <c r="AC1378"/>
      <c r="AD1378"/>
      <c r="AE1378"/>
      <c r="AF1378">
        <v>873</v>
      </c>
      <c r="AG1378">
        <v>873</v>
      </c>
      <c r="AH1378"/>
      <c r="AI1378">
        <v>0</v>
      </c>
    </row>
    <row r="1379" spans="1:35">
      <c r="A1379" t="s">
        <v>594</v>
      </c>
      <c r="B1379">
        <v>2016</v>
      </c>
      <c r="C1379">
        <v>2016</v>
      </c>
      <c r="D1379">
        <v>2016</v>
      </c>
      <c r="E1379">
        <v>4</v>
      </c>
      <c r="F1379">
        <v>0</v>
      </c>
      <c r="G1379">
        <v>0</v>
      </c>
      <c r="H1379" t="s">
        <v>605</v>
      </c>
      <c r="I1379">
        <v>36</v>
      </c>
      <c r="J1379" t="s">
        <v>110</v>
      </c>
      <c r="K1379" t="s">
        <v>511</v>
      </c>
      <c r="L1379">
        <v>36</v>
      </c>
      <c r="M1379" t="s">
        <v>110</v>
      </c>
      <c r="N1379" t="s">
        <v>511</v>
      </c>
      <c r="O1379">
        <v>0</v>
      </c>
      <c r="P1379" t="s">
        <v>177</v>
      </c>
      <c r="Q1379" t="s">
        <v>514</v>
      </c>
      <c r="R1379" t="s">
        <v>515</v>
      </c>
      <c r="S1379" t="s">
        <v>516</v>
      </c>
      <c r="T1379">
        <v>0</v>
      </c>
      <c r="U1379" t="s">
        <v>517</v>
      </c>
      <c r="V1379">
        <v>2523</v>
      </c>
      <c r="W1379" t="s">
        <v>518</v>
      </c>
      <c r="X1379">
        <v>8</v>
      </c>
      <c r="Y1379" t="s">
        <v>519</v>
      </c>
      <c r="Z1379">
        <v>6120</v>
      </c>
      <c r="AA1379">
        <v>-1</v>
      </c>
      <c r="AB1379" t="s">
        <v>129</v>
      </c>
      <c r="AC1379"/>
      <c r="AD1379">
        <v>6120</v>
      </c>
      <c r="AE1379"/>
      <c r="AF1379">
        <v>8294</v>
      </c>
      <c r="AG1379"/>
      <c r="AH1379"/>
      <c r="AI1379">
        <v>0</v>
      </c>
    </row>
    <row r="1380" spans="1:35">
      <c r="A1380" t="s">
        <v>594</v>
      </c>
      <c r="B1380">
        <v>2016</v>
      </c>
      <c r="C1380">
        <v>2016</v>
      </c>
      <c r="D1380">
        <v>2016</v>
      </c>
      <c r="E1380">
        <v>4</v>
      </c>
      <c r="F1380">
        <v>0</v>
      </c>
      <c r="G1380">
        <v>0</v>
      </c>
      <c r="H1380" t="s">
        <v>605</v>
      </c>
      <c r="I1380">
        <v>36</v>
      </c>
      <c r="J1380" t="s">
        <v>110</v>
      </c>
      <c r="K1380" t="s">
        <v>511</v>
      </c>
      <c r="L1380">
        <v>0</v>
      </c>
      <c r="M1380" t="s">
        <v>177</v>
      </c>
      <c r="N1380" t="s">
        <v>514</v>
      </c>
      <c r="O1380">
        <v>0</v>
      </c>
      <c r="P1380" t="s">
        <v>177</v>
      </c>
      <c r="Q1380" t="s">
        <v>514</v>
      </c>
      <c r="R1380" t="s">
        <v>515</v>
      </c>
      <c r="S1380" t="s">
        <v>516</v>
      </c>
      <c r="T1380">
        <v>0</v>
      </c>
      <c r="U1380" t="s">
        <v>517</v>
      </c>
      <c r="V1380">
        <v>2523</v>
      </c>
      <c r="W1380" t="s">
        <v>518</v>
      </c>
      <c r="X1380">
        <v>8</v>
      </c>
      <c r="Y1380" t="s">
        <v>519</v>
      </c>
      <c r="Z1380">
        <v>6120</v>
      </c>
      <c r="AA1380">
        <v>-1</v>
      </c>
      <c r="AB1380" t="s">
        <v>129</v>
      </c>
      <c r="AC1380"/>
      <c r="AD1380">
        <v>6120</v>
      </c>
      <c r="AE1380"/>
      <c r="AF1380">
        <v>8294</v>
      </c>
      <c r="AG1380"/>
      <c r="AH1380"/>
      <c r="AI1380">
        <v>0</v>
      </c>
    </row>
    <row r="1381" spans="1:35">
      <c r="A1381" t="s">
        <v>594</v>
      </c>
      <c r="B1381">
        <v>2016</v>
      </c>
      <c r="C1381">
        <v>2016</v>
      </c>
      <c r="D1381">
        <v>2016</v>
      </c>
      <c r="E1381">
        <v>4</v>
      </c>
      <c r="F1381">
        <v>0</v>
      </c>
      <c r="G1381">
        <v>0</v>
      </c>
      <c r="H1381" t="s">
        <v>510</v>
      </c>
      <c r="I1381">
        <v>36</v>
      </c>
      <c r="J1381" t="s">
        <v>110</v>
      </c>
      <c r="K1381" t="s">
        <v>511</v>
      </c>
      <c r="L1381">
        <v>748</v>
      </c>
      <c r="M1381" t="s">
        <v>719</v>
      </c>
      <c r="N1381" t="s">
        <v>720</v>
      </c>
      <c r="O1381">
        <v>0</v>
      </c>
      <c r="P1381" t="s">
        <v>177</v>
      </c>
      <c r="Q1381" t="s">
        <v>514</v>
      </c>
      <c r="R1381" t="s">
        <v>515</v>
      </c>
      <c r="S1381" t="s">
        <v>516</v>
      </c>
      <c r="T1381">
        <v>0</v>
      </c>
      <c r="U1381" t="s">
        <v>517</v>
      </c>
      <c r="V1381">
        <v>2523</v>
      </c>
      <c r="W1381" t="s">
        <v>518</v>
      </c>
      <c r="X1381">
        <v>8</v>
      </c>
      <c r="Y1381" t="s">
        <v>519</v>
      </c>
      <c r="Z1381">
        <v>660</v>
      </c>
      <c r="AA1381">
        <v>-1</v>
      </c>
      <c r="AB1381" t="s">
        <v>129</v>
      </c>
      <c r="AC1381"/>
      <c r="AD1381">
        <v>660</v>
      </c>
      <c r="AE1381"/>
      <c r="AF1381">
        <v>1291</v>
      </c>
      <c r="AG1381"/>
      <c r="AH1381">
        <v>1291</v>
      </c>
      <c r="AI1381">
        <v>0</v>
      </c>
    </row>
    <row r="1382" spans="1:35">
      <c r="A1382" t="s">
        <v>594</v>
      </c>
      <c r="B1382">
        <v>2016</v>
      </c>
      <c r="C1382">
        <v>2016</v>
      </c>
      <c r="D1382">
        <v>2016</v>
      </c>
      <c r="E1382">
        <v>4</v>
      </c>
      <c r="F1382">
        <v>0</v>
      </c>
      <c r="G1382">
        <v>0</v>
      </c>
      <c r="H1382" t="s">
        <v>510</v>
      </c>
      <c r="I1382">
        <v>36</v>
      </c>
      <c r="J1382" t="s">
        <v>110</v>
      </c>
      <c r="K1382" t="s">
        <v>511</v>
      </c>
      <c r="L1382">
        <v>166</v>
      </c>
      <c r="M1382" t="s">
        <v>522</v>
      </c>
      <c r="N1382" t="s">
        <v>523</v>
      </c>
      <c r="O1382">
        <v>0</v>
      </c>
      <c r="P1382" t="s">
        <v>177</v>
      </c>
      <c r="Q1382" t="s">
        <v>514</v>
      </c>
      <c r="R1382" t="s">
        <v>515</v>
      </c>
      <c r="S1382" t="s">
        <v>516</v>
      </c>
      <c r="T1382">
        <v>0</v>
      </c>
      <c r="U1382" t="s">
        <v>517</v>
      </c>
      <c r="V1382">
        <v>2523</v>
      </c>
      <c r="W1382" t="s">
        <v>518</v>
      </c>
      <c r="X1382">
        <v>8</v>
      </c>
      <c r="Y1382" t="s">
        <v>519</v>
      </c>
      <c r="Z1382">
        <v>211700</v>
      </c>
      <c r="AA1382">
        <v>-1</v>
      </c>
      <c r="AB1382" t="s">
        <v>129</v>
      </c>
      <c r="AC1382"/>
      <c r="AD1382">
        <v>211700</v>
      </c>
      <c r="AE1382"/>
      <c r="AF1382">
        <v>54064</v>
      </c>
      <c r="AG1382"/>
      <c r="AH1382">
        <v>54064</v>
      </c>
      <c r="AI1382">
        <v>0</v>
      </c>
    </row>
    <row r="1383" spans="1:35">
      <c r="A1383" t="s">
        <v>594</v>
      </c>
      <c r="B1383">
        <v>2016</v>
      </c>
      <c r="C1383">
        <v>2016</v>
      </c>
      <c r="D1383">
        <v>2016</v>
      </c>
      <c r="E1383">
        <v>4</v>
      </c>
      <c r="F1383">
        <v>0</v>
      </c>
      <c r="G1383">
        <v>0</v>
      </c>
      <c r="H1383" t="s">
        <v>510</v>
      </c>
      <c r="I1383">
        <v>36</v>
      </c>
      <c r="J1383" t="s">
        <v>110</v>
      </c>
      <c r="K1383" t="s">
        <v>511</v>
      </c>
      <c r="L1383">
        <v>686</v>
      </c>
      <c r="M1383" t="s">
        <v>560</v>
      </c>
      <c r="N1383" t="s">
        <v>561</v>
      </c>
      <c r="O1383">
        <v>0</v>
      </c>
      <c r="P1383" t="s">
        <v>177</v>
      </c>
      <c r="Q1383" t="s">
        <v>514</v>
      </c>
      <c r="R1383" t="s">
        <v>515</v>
      </c>
      <c r="S1383" t="s">
        <v>516</v>
      </c>
      <c r="T1383">
        <v>0</v>
      </c>
      <c r="U1383" t="s">
        <v>517</v>
      </c>
      <c r="V1383">
        <v>2523</v>
      </c>
      <c r="W1383" t="s">
        <v>518</v>
      </c>
      <c r="X1383">
        <v>8</v>
      </c>
      <c r="Y1383" t="s">
        <v>519</v>
      </c>
      <c r="Z1383">
        <v>56689</v>
      </c>
      <c r="AA1383">
        <v>-1</v>
      </c>
      <c r="AB1383" t="s">
        <v>129</v>
      </c>
      <c r="AC1383"/>
      <c r="AD1383">
        <v>56689</v>
      </c>
      <c r="AE1383"/>
      <c r="AF1383">
        <v>77616</v>
      </c>
      <c r="AG1383"/>
      <c r="AH1383">
        <v>77616</v>
      </c>
      <c r="AI1383">
        <v>0</v>
      </c>
    </row>
    <row r="1384" spans="1:35">
      <c r="A1384" t="s">
        <v>594</v>
      </c>
      <c r="B1384">
        <v>2016</v>
      </c>
      <c r="C1384">
        <v>2016</v>
      </c>
      <c r="D1384">
        <v>2016</v>
      </c>
      <c r="E1384">
        <v>4</v>
      </c>
      <c r="F1384">
        <v>0</v>
      </c>
      <c r="G1384">
        <v>0</v>
      </c>
      <c r="H1384" t="s">
        <v>510</v>
      </c>
      <c r="I1384">
        <v>36</v>
      </c>
      <c r="J1384" t="s">
        <v>110</v>
      </c>
      <c r="K1384" t="s">
        <v>511</v>
      </c>
      <c r="L1384">
        <v>818</v>
      </c>
      <c r="M1384" t="s">
        <v>532</v>
      </c>
      <c r="N1384" t="s">
        <v>533</v>
      </c>
      <c r="O1384">
        <v>0</v>
      </c>
      <c r="P1384" t="s">
        <v>177</v>
      </c>
      <c r="Q1384" t="s">
        <v>514</v>
      </c>
      <c r="R1384" t="s">
        <v>515</v>
      </c>
      <c r="S1384" t="s">
        <v>516</v>
      </c>
      <c r="T1384">
        <v>0</v>
      </c>
      <c r="U1384" t="s">
        <v>517</v>
      </c>
      <c r="V1384">
        <v>2523</v>
      </c>
      <c r="W1384" t="s">
        <v>518</v>
      </c>
      <c r="X1384">
        <v>8</v>
      </c>
      <c r="Y1384" t="s">
        <v>519</v>
      </c>
      <c r="Z1384">
        <v>367</v>
      </c>
      <c r="AA1384">
        <v>-1</v>
      </c>
      <c r="AB1384" t="s">
        <v>129</v>
      </c>
      <c r="AC1384"/>
      <c r="AD1384">
        <v>367</v>
      </c>
      <c r="AE1384"/>
      <c r="AF1384">
        <v>2104</v>
      </c>
      <c r="AG1384"/>
      <c r="AH1384">
        <v>2104</v>
      </c>
      <c r="AI1384">
        <v>0</v>
      </c>
    </row>
    <row r="1385" spans="1:35">
      <c r="A1385" t="s">
        <v>594</v>
      </c>
      <c r="B1385">
        <v>2016</v>
      </c>
      <c r="C1385">
        <v>2016</v>
      </c>
      <c r="D1385">
        <v>2016</v>
      </c>
      <c r="E1385">
        <v>4</v>
      </c>
      <c r="F1385">
        <v>0</v>
      </c>
      <c r="G1385">
        <v>0</v>
      </c>
      <c r="H1385" t="s">
        <v>510</v>
      </c>
      <c r="I1385">
        <v>36</v>
      </c>
      <c r="J1385" t="s">
        <v>110</v>
      </c>
      <c r="K1385" t="s">
        <v>511</v>
      </c>
      <c r="L1385">
        <v>162</v>
      </c>
      <c r="M1385" t="s">
        <v>599</v>
      </c>
      <c r="N1385" t="s">
        <v>600</v>
      </c>
      <c r="O1385">
        <v>0</v>
      </c>
      <c r="P1385" t="s">
        <v>177</v>
      </c>
      <c r="Q1385" t="s">
        <v>514</v>
      </c>
      <c r="R1385" t="s">
        <v>515</v>
      </c>
      <c r="S1385" t="s">
        <v>516</v>
      </c>
      <c r="T1385">
        <v>0</v>
      </c>
      <c r="U1385" t="s">
        <v>517</v>
      </c>
      <c r="V1385">
        <v>2523</v>
      </c>
      <c r="W1385" t="s">
        <v>518</v>
      </c>
      <c r="X1385">
        <v>8</v>
      </c>
      <c r="Y1385" t="s">
        <v>519</v>
      </c>
      <c r="Z1385">
        <v>17965</v>
      </c>
      <c r="AA1385">
        <v>-1</v>
      </c>
      <c r="AB1385" t="s">
        <v>129</v>
      </c>
      <c r="AC1385"/>
      <c r="AD1385">
        <v>17965</v>
      </c>
      <c r="AE1385"/>
      <c r="AF1385">
        <v>10970</v>
      </c>
      <c r="AG1385"/>
      <c r="AH1385">
        <v>10970</v>
      </c>
      <c r="AI1385">
        <v>0</v>
      </c>
    </row>
    <row r="1386" spans="1:35">
      <c r="A1386" t="s">
        <v>594</v>
      </c>
      <c r="B1386">
        <v>2016</v>
      </c>
      <c r="C1386">
        <v>2016</v>
      </c>
      <c r="D1386">
        <v>2016</v>
      </c>
      <c r="E1386">
        <v>4</v>
      </c>
      <c r="F1386">
        <v>0</v>
      </c>
      <c r="G1386">
        <v>0</v>
      </c>
      <c r="H1386" t="s">
        <v>510</v>
      </c>
      <c r="I1386">
        <v>36</v>
      </c>
      <c r="J1386" t="s">
        <v>110</v>
      </c>
      <c r="K1386" t="s">
        <v>511</v>
      </c>
      <c r="L1386">
        <v>882</v>
      </c>
      <c r="M1386" t="s">
        <v>534</v>
      </c>
      <c r="N1386" t="s">
        <v>535</v>
      </c>
      <c r="O1386">
        <v>0</v>
      </c>
      <c r="P1386" t="s">
        <v>177</v>
      </c>
      <c r="Q1386" t="s">
        <v>514</v>
      </c>
      <c r="R1386" t="s">
        <v>515</v>
      </c>
      <c r="S1386" t="s">
        <v>516</v>
      </c>
      <c r="T1386">
        <v>0</v>
      </c>
      <c r="U1386" t="s">
        <v>517</v>
      </c>
      <c r="V1386">
        <v>2523</v>
      </c>
      <c r="W1386" t="s">
        <v>518</v>
      </c>
      <c r="X1386">
        <v>8</v>
      </c>
      <c r="Y1386" t="s">
        <v>519</v>
      </c>
      <c r="Z1386">
        <v>3930</v>
      </c>
      <c r="AA1386">
        <v>-1</v>
      </c>
      <c r="AB1386" t="s">
        <v>129</v>
      </c>
      <c r="AC1386"/>
      <c r="AD1386">
        <v>3930</v>
      </c>
      <c r="AE1386"/>
      <c r="AF1386">
        <v>1930</v>
      </c>
      <c r="AG1386"/>
      <c r="AH1386">
        <v>1930</v>
      </c>
      <c r="AI1386">
        <v>0</v>
      </c>
    </row>
    <row r="1387" spans="1:35">
      <c r="A1387" t="s">
        <v>594</v>
      </c>
      <c r="B1387">
        <v>2016</v>
      </c>
      <c r="C1387">
        <v>2016</v>
      </c>
      <c r="D1387">
        <v>2016</v>
      </c>
      <c r="E1387">
        <v>4</v>
      </c>
      <c r="F1387">
        <v>0</v>
      </c>
      <c r="G1387">
        <v>0</v>
      </c>
      <c r="H1387" t="s">
        <v>510</v>
      </c>
      <c r="I1387">
        <v>36</v>
      </c>
      <c r="J1387" t="s">
        <v>110</v>
      </c>
      <c r="K1387" t="s">
        <v>511</v>
      </c>
      <c r="L1387">
        <v>520</v>
      </c>
      <c r="M1387" t="s">
        <v>530</v>
      </c>
      <c r="N1387" t="s">
        <v>531</v>
      </c>
      <c r="O1387">
        <v>0</v>
      </c>
      <c r="P1387" t="s">
        <v>177</v>
      </c>
      <c r="Q1387" t="s">
        <v>514</v>
      </c>
      <c r="R1387" t="s">
        <v>515</v>
      </c>
      <c r="S1387" t="s">
        <v>516</v>
      </c>
      <c r="T1387">
        <v>0</v>
      </c>
      <c r="U1387" t="s">
        <v>517</v>
      </c>
      <c r="V1387">
        <v>2523</v>
      </c>
      <c r="W1387" t="s">
        <v>518</v>
      </c>
      <c r="X1387">
        <v>8</v>
      </c>
      <c r="Y1387" t="s">
        <v>519</v>
      </c>
      <c r="Z1387">
        <v>564993</v>
      </c>
      <c r="AA1387">
        <v>-1</v>
      </c>
      <c r="AB1387" t="s">
        <v>129</v>
      </c>
      <c r="AC1387"/>
      <c r="AD1387">
        <v>564993</v>
      </c>
      <c r="AE1387"/>
      <c r="AF1387">
        <v>171661</v>
      </c>
      <c r="AG1387"/>
      <c r="AH1387">
        <v>171661</v>
      </c>
      <c r="AI1387">
        <v>0</v>
      </c>
    </row>
    <row r="1388" spans="1:35">
      <c r="A1388" t="s">
        <v>594</v>
      </c>
      <c r="B1388">
        <v>2016</v>
      </c>
      <c r="C1388">
        <v>2016</v>
      </c>
      <c r="D1388">
        <v>2016</v>
      </c>
      <c r="E1388">
        <v>4</v>
      </c>
      <c r="F1388">
        <v>0</v>
      </c>
      <c r="G1388">
        <v>0</v>
      </c>
      <c r="H1388" t="s">
        <v>510</v>
      </c>
      <c r="I1388">
        <v>36</v>
      </c>
      <c r="J1388" t="s">
        <v>110</v>
      </c>
      <c r="K1388" t="s">
        <v>511</v>
      </c>
      <c r="L1388">
        <v>682</v>
      </c>
      <c r="M1388" t="s">
        <v>707</v>
      </c>
      <c r="N1388" t="s">
        <v>708</v>
      </c>
      <c r="O1388">
        <v>0</v>
      </c>
      <c r="P1388" t="s">
        <v>177</v>
      </c>
      <c r="Q1388" t="s">
        <v>514</v>
      </c>
      <c r="R1388" t="s">
        <v>515</v>
      </c>
      <c r="S1388" t="s">
        <v>516</v>
      </c>
      <c r="T1388">
        <v>0</v>
      </c>
      <c r="U1388" t="s">
        <v>517</v>
      </c>
      <c r="V1388">
        <v>2523</v>
      </c>
      <c r="W1388" t="s">
        <v>518</v>
      </c>
      <c r="X1388">
        <v>8</v>
      </c>
      <c r="Y1388" t="s">
        <v>519</v>
      </c>
      <c r="Z1388">
        <v>40697</v>
      </c>
      <c r="AA1388">
        <v>-1</v>
      </c>
      <c r="AB1388" t="s">
        <v>129</v>
      </c>
      <c r="AC1388"/>
      <c r="AD1388">
        <v>40697</v>
      </c>
      <c r="AE1388"/>
      <c r="AF1388">
        <v>57708</v>
      </c>
      <c r="AG1388"/>
      <c r="AH1388">
        <v>57708</v>
      </c>
      <c r="AI1388">
        <v>0</v>
      </c>
    </row>
    <row r="1389" spans="1:35">
      <c r="A1389" t="s">
        <v>594</v>
      </c>
      <c r="B1389">
        <v>2016</v>
      </c>
      <c r="C1389">
        <v>2016</v>
      </c>
      <c r="D1389">
        <v>2016</v>
      </c>
      <c r="E1389">
        <v>4</v>
      </c>
      <c r="F1389">
        <v>0</v>
      </c>
      <c r="G1389">
        <v>0</v>
      </c>
      <c r="H1389" t="s">
        <v>510</v>
      </c>
      <c r="I1389">
        <v>36</v>
      </c>
      <c r="J1389" t="s">
        <v>110</v>
      </c>
      <c r="K1389" t="s">
        <v>511</v>
      </c>
      <c r="L1389">
        <v>90</v>
      </c>
      <c r="M1389" t="s">
        <v>601</v>
      </c>
      <c r="N1389" t="s">
        <v>602</v>
      </c>
      <c r="O1389">
        <v>0</v>
      </c>
      <c r="P1389" t="s">
        <v>177</v>
      </c>
      <c r="Q1389" t="s">
        <v>514</v>
      </c>
      <c r="R1389" t="s">
        <v>515</v>
      </c>
      <c r="S1389" t="s">
        <v>516</v>
      </c>
      <c r="T1389">
        <v>0</v>
      </c>
      <c r="U1389" t="s">
        <v>517</v>
      </c>
      <c r="V1389">
        <v>2523</v>
      </c>
      <c r="W1389" t="s">
        <v>518</v>
      </c>
      <c r="X1389">
        <v>8</v>
      </c>
      <c r="Y1389" t="s">
        <v>519</v>
      </c>
      <c r="Z1389">
        <v>66400</v>
      </c>
      <c r="AA1389">
        <v>-1</v>
      </c>
      <c r="AB1389" t="s">
        <v>129</v>
      </c>
      <c r="AC1389"/>
      <c r="AD1389">
        <v>66400</v>
      </c>
      <c r="AE1389"/>
      <c r="AF1389">
        <v>151225</v>
      </c>
      <c r="AG1389"/>
      <c r="AH1389">
        <v>151225</v>
      </c>
      <c r="AI1389">
        <v>0</v>
      </c>
    </row>
    <row r="1390" spans="1:35">
      <c r="A1390" t="s">
        <v>594</v>
      </c>
      <c r="B1390">
        <v>2016</v>
      </c>
      <c r="C1390">
        <v>2016</v>
      </c>
      <c r="D1390">
        <v>2016</v>
      </c>
      <c r="E1390">
        <v>4</v>
      </c>
      <c r="F1390">
        <v>0</v>
      </c>
      <c r="G1390">
        <v>0</v>
      </c>
      <c r="H1390" t="s">
        <v>510</v>
      </c>
      <c r="I1390">
        <v>36</v>
      </c>
      <c r="J1390" t="s">
        <v>110</v>
      </c>
      <c r="K1390" t="s">
        <v>511</v>
      </c>
      <c r="L1390">
        <v>548</v>
      </c>
      <c r="M1390" t="s">
        <v>540</v>
      </c>
      <c r="N1390" t="s">
        <v>541</v>
      </c>
      <c r="O1390">
        <v>0</v>
      </c>
      <c r="P1390" t="s">
        <v>177</v>
      </c>
      <c r="Q1390" t="s">
        <v>514</v>
      </c>
      <c r="R1390" t="s">
        <v>515</v>
      </c>
      <c r="S1390" t="s">
        <v>516</v>
      </c>
      <c r="T1390">
        <v>0</v>
      </c>
      <c r="U1390" t="s">
        <v>517</v>
      </c>
      <c r="V1390">
        <v>2523</v>
      </c>
      <c r="W1390" t="s">
        <v>518</v>
      </c>
      <c r="X1390">
        <v>8</v>
      </c>
      <c r="Y1390" t="s">
        <v>519</v>
      </c>
      <c r="Z1390">
        <v>208930</v>
      </c>
      <c r="AA1390">
        <v>-1</v>
      </c>
      <c r="AB1390" t="s">
        <v>129</v>
      </c>
      <c r="AC1390"/>
      <c r="AD1390">
        <v>208930</v>
      </c>
      <c r="AE1390"/>
      <c r="AF1390">
        <v>102970</v>
      </c>
      <c r="AG1390"/>
      <c r="AH1390">
        <v>102970</v>
      </c>
      <c r="AI1390">
        <v>0</v>
      </c>
    </row>
    <row r="1391" spans="1:35">
      <c r="A1391" t="s">
        <v>594</v>
      </c>
      <c r="B1391">
        <v>2016</v>
      </c>
      <c r="C1391">
        <v>2016</v>
      </c>
      <c r="D1391">
        <v>2016</v>
      </c>
      <c r="E1391">
        <v>4</v>
      </c>
      <c r="F1391">
        <v>0</v>
      </c>
      <c r="G1391">
        <v>0</v>
      </c>
      <c r="H1391" t="s">
        <v>510</v>
      </c>
      <c r="I1391">
        <v>36</v>
      </c>
      <c r="J1391" t="s">
        <v>110</v>
      </c>
      <c r="K1391" t="s">
        <v>511</v>
      </c>
      <c r="L1391">
        <v>710</v>
      </c>
      <c r="M1391" t="s">
        <v>616</v>
      </c>
      <c r="N1391" t="s">
        <v>617</v>
      </c>
      <c r="O1391">
        <v>0</v>
      </c>
      <c r="P1391" t="s">
        <v>177</v>
      </c>
      <c r="Q1391" t="s">
        <v>514</v>
      </c>
      <c r="R1391" t="s">
        <v>515</v>
      </c>
      <c r="S1391" t="s">
        <v>516</v>
      </c>
      <c r="T1391">
        <v>0</v>
      </c>
      <c r="U1391" t="s">
        <v>517</v>
      </c>
      <c r="V1391">
        <v>2523</v>
      </c>
      <c r="W1391" t="s">
        <v>518</v>
      </c>
      <c r="X1391">
        <v>8</v>
      </c>
      <c r="Y1391" t="s">
        <v>519</v>
      </c>
      <c r="Z1391">
        <v>179</v>
      </c>
      <c r="AA1391">
        <v>-1</v>
      </c>
      <c r="AB1391" t="s">
        <v>129</v>
      </c>
      <c r="AC1391"/>
      <c r="AD1391">
        <v>179</v>
      </c>
      <c r="AE1391"/>
      <c r="AF1391">
        <v>46616</v>
      </c>
      <c r="AG1391"/>
      <c r="AH1391">
        <v>46616</v>
      </c>
      <c r="AI1391">
        <v>0</v>
      </c>
    </row>
    <row r="1392" spans="1:35">
      <c r="A1392" t="s">
        <v>594</v>
      </c>
      <c r="B1392">
        <v>2016</v>
      </c>
      <c r="C1392">
        <v>2016</v>
      </c>
      <c r="D1392">
        <v>2016</v>
      </c>
      <c r="E1392">
        <v>4</v>
      </c>
      <c r="F1392">
        <v>0</v>
      </c>
      <c r="G1392">
        <v>0</v>
      </c>
      <c r="H1392" t="s">
        <v>510</v>
      </c>
      <c r="I1392">
        <v>36</v>
      </c>
      <c r="J1392" t="s">
        <v>110</v>
      </c>
      <c r="K1392" t="s">
        <v>511</v>
      </c>
      <c r="L1392">
        <v>699</v>
      </c>
      <c r="M1392" t="s">
        <v>585</v>
      </c>
      <c r="N1392" t="s">
        <v>586</v>
      </c>
      <c r="O1392">
        <v>0</v>
      </c>
      <c r="P1392" t="s">
        <v>177</v>
      </c>
      <c r="Q1392" t="s">
        <v>514</v>
      </c>
      <c r="R1392" t="s">
        <v>515</v>
      </c>
      <c r="S1392" t="s">
        <v>516</v>
      </c>
      <c r="T1392">
        <v>0</v>
      </c>
      <c r="U1392" t="s">
        <v>517</v>
      </c>
      <c r="V1392">
        <v>2523</v>
      </c>
      <c r="W1392" t="s">
        <v>518</v>
      </c>
      <c r="X1392">
        <v>8</v>
      </c>
      <c r="Y1392" t="s">
        <v>519</v>
      </c>
      <c r="Z1392">
        <v>1420</v>
      </c>
      <c r="AA1392">
        <v>-1</v>
      </c>
      <c r="AB1392" t="s">
        <v>129</v>
      </c>
      <c r="AC1392"/>
      <c r="AD1392">
        <v>1420</v>
      </c>
      <c r="AE1392"/>
      <c r="AF1392">
        <v>2350</v>
      </c>
      <c r="AG1392"/>
      <c r="AH1392">
        <v>2350</v>
      </c>
      <c r="AI1392">
        <v>0</v>
      </c>
    </row>
    <row r="1393" spans="1:35">
      <c r="A1393" t="s">
        <v>594</v>
      </c>
      <c r="B1393">
        <v>2016</v>
      </c>
      <c r="C1393">
        <v>2016</v>
      </c>
      <c r="D1393">
        <v>2016</v>
      </c>
      <c r="E1393">
        <v>4</v>
      </c>
      <c r="F1393">
        <v>0</v>
      </c>
      <c r="G1393">
        <v>0</v>
      </c>
      <c r="H1393" t="s">
        <v>510</v>
      </c>
      <c r="I1393">
        <v>36</v>
      </c>
      <c r="J1393" t="s">
        <v>110</v>
      </c>
      <c r="K1393" t="s">
        <v>511</v>
      </c>
      <c r="L1393">
        <v>490</v>
      </c>
      <c r="M1393" t="s">
        <v>546</v>
      </c>
      <c r="N1393" t="s">
        <v>547</v>
      </c>
      <c r="O1393">
        <v>0</v>
      </c>
      <c r="P1393" t="s">
        <v>177</v>
      </c>
      <c r="Q1393" t="s">
        <v>514</v>
      </c>
      <c r="R1393" t="s">
        <v>515</v>
      </c>
      <c r="S1393" t="s">
        <v>516</v>
      </c>
      <c r="T1393">
        <v>0</v>
      </c>
      <c r="U1393" t="s">
        <v>517</v>
      </c>
      <c r="V1393">
        <v>2523</v>
      </c>
      <c r="W1393" t="s">
        <v>518</v>
      </c>
      <c r="X1393">
        <v>8</v>
      </c>
      <c r="Y1393" t="s">
        <v>519</v>
      </c>
      <c r="Z1393">
        <v>60210</v>
      </c>
      <c r="AA1393">
        <v>-1</v>
      </c>
      <c r="AB1393" t="s">
        <v>129</v>
      </c>
      <c r="AC1393"/>
      <c r="AD1393">
        <v>60210</v>
      </c>
      <c r="AE1393"/>
      <c r="AF1393">
        <v>46152</v>
      </c>
      <c r="AG1393"/>
      <c r="AH1393">
        <v>46152</v>
      </c>
      <c r="AI1393">
        <v>0</v>
      </c>
    </row>
    <row r="1394" spans="1:35">
      <c r="A1394" t="s">
        <v>594</v>
      </c>
      <c r="B1394">
        <v>2016</v>
      </c>
      <c r="C1394">
        <v>2016</v>
      </c>
      <c r="D1394">
        <v>2016</v>
      </c>
      <c r="E1394">
        <v>4</v>
      </c>
      <c r="F1394">
        <v>0</v>
      </c>
      <c r="G1394">
        <v>0</v>
      </c>
      <c r="H1394" t="s">
        <v>510</v>
      </c>
      <c r="I1394">
        <v>36</v>
      </c>
      <c r="J1394" t="s">
        <v>110</v>
      </c>
      <c r="K1394" t="s">
        <v>511</v>
      </c>
      <c r="L1394">
        <v>704</v>
      </c>
      <c r="M1394" t="s">
        <v>570</v>
      </c>
      <c r="N1394" t="s">
        <v>571</v>
      </c>
      <c r="O1394">
        <v>0</v>
      </c>
      <c r="P1394" t="s">
        <v>177</v>
      </c>
      <c r="Q1394" t="s">
        <v>514</v>
      </c>
      <c r="R1394" t="s">
        <v>515</v>
      </c>
      <c r="S1394" t="s">
        <v>516</v>
      </c>
      <c r="T1394">
        <v>0</v>
      </c>
      <c r="U1394" t="s">
        <v>517</v>
      </c>
      <c r="V1394">
        <v>2523</v>
      </c>
      <c r="W1394" t="s">
        <v>518</v>
      </c>
      <c r="X1394">
        <v>8</v>
      </c>
      <c r="Y1394" t="s">
        <v>519</v>
      </c>
      <c r="Z1394">
        <v>480</v>
      </c>
      <c r="AA1394">
        <v>-1</v>
      </c>
      <c r="AB1394" t="s">
        <v>129</v>
      </c>
      <c r="AC1394"/>
      <c r="AD1394">
        <v>480</v>
      </c>
      <c r="AE1394"/>
      <c r="AF1394">
        <v>716</v>
      </c>
      <c r="AG1394"/>
      <c r="AH1394">
        <v>716</v>
      </c>
      <c r="AI1394">
        <v>0</v>
      </c>
    </row>
    <row r="1395" spans="1:35">
      <c r="A1395" t="s">
        <v>594</v>
      </c>
      <c r="B1395">
        <v>2016</v>
      </c>
      <c r="C1395">
        <v>2016</v>
      </c>
      <c r="D1395">
        <v>2016</v>
      </c>
      <c r="E1395">
        <v>4</v>
      </c>
      <c r="F1395">
        <v>0</v>
      </c>
      <c r="G1395">
        <v>0</v>
      </c>
      <c r="H1395" t="s">
        <v>510</v>
      </c>
      <c r="I1395">
        <v>36</v>
      </c>
      <c r="J1395" t="s">
        <v>110</v>
      </c>
      <c r="K1395" t="s">
        <v>511</v>
      </c>
      <c r="L1395">
        <v>608</v>
      </c>
      <c r="M1395" t="s">
        <v>548</v>
      </c>
      <c r="N1395" t="s">
        <v>549</v>
      </c>
      <c r="O1395">
        <v>0</v>
      </c>
      <c r="P1395" t="s">
        <v>177</v>
      </c>
      <c r="Q1395" t="s">
        <v>514</v>
      </c>
      <c r="R1395" t="s">
        <v>515</v>
      </c>
      <c r="S1395" t="s">
        <v>516</v>
      </c>
      <c r="T1395">
        <v>0</v>
      </c>
      <c r="U1395" t="s">
        <v>517</v>
      </c>
      <c r="V1395">
        <v>2523</v>
      </c>
      <c r="W1395" t="s">
        <v>518</v>
      </c>
      <c r="X1395">
        <v>8</v>
      </c>
      <c r="Y1395" t="s">
        <v>519</v>
      </c>
      <c r="Z1395">
        <v>1805</v>
      </c>
      <c r="AA1395">
        <v>-1</v>
      </c>
      <c r="AB1395" t="s">
        <v>129</v>
      </c>
      <c r="AC1395"/>
      <c r="AD1395">
        <v>1805</v>
      </c>
      <c r="AE1395"/>
      <c r="AF1395">
        <v>9069</v>
      </c>
      <c r="AG1395"/>
      <c r="AH1395">
        <v>9069</v>
      </c>
      <c r="AI1395">
        <v>0</v>
      </c>
    </row>
    <row r="1396" spans="1:35">
      <c r="A1396" t="s">
        <v>594</v>
      </c>
      <c r="B1396">
        <v>2016</v>
      </c>
      <c r="C1396">
        <v>2016</v>
      </c>
      <c r="D1396">
        <v>2016</v>
      </c>
      <c r="E1396">
        <v>4</v>
      </c>
      <c r="F1396">
        <v>0</v>
      </c>
      <c r="G1396">
        <v>0</v>
      </c>
      <c r="H1396" t="s">
        <v>510</v>
      </c>
      <c r="I1396">
        <v>36</v>
      </c>
      <c r="J1396" t="s">
        <v>110</v>
      </c>
      <c r="K1396" t="s">
        <v>511</v>
      </c>
      <c r="L1396">
        <v>540</v>
      </c>
      <c r="M1396" t="s">
        <v>552</v>
      </c>
      <c r="N1396" t="s">
        <v>553</v>
      </c>
      <c r="O1396">
        <v>0</v>
      </c>
      <c r="P1396" t="s">
        <v>177</v>
      </c>
      <c r="Q1396" t="s">
        <v>514</v>
      </c>
      <c r="R1396" t="s">
        <v>515</v>
      </c>
      <c r="S1396" t="s">
        <v>516</v>
      </c>
      <c r="T1396">
        <v>0</v>
      </c>
      <c r="U1396" t="s">
        <v>517</v>
      </c>
      <c r="V1396">
        <v>2523</v>
      </c>
      <c r="W1396" t="s">
        <v>518</v>
      </c>
      <c r="X1396">
        <v>8</v>
      </c>
      <c r="Y1396" t="s">
        <v>519</v>
      </c>
      <c r="Z1396">
        <v>40000</v>
      </c>
      <c r="AA1396">
        <v>-1</v>
      </c>
      <c r="AB1396" t="s">
        <v>129</v>
      </c>
      <c r="AC1396"/>
      <c r="AD1396">
        <v>40000</v>
      </c>
      <c r="AE1396"/>
      <c r="AF1396">
        <v>45891</v>
      </c>
      <c r="AG1396"/>
      <c r="AH1396">
        <v>45891</v>
      </c>
      <c r="AI1396">
        <v>0</v>
      </c>
    </row>
    <row r="1397" spans="1:35">
      <c r="A1397" t="s">
        <v>594</v>
      </c>
      <c r="B1397">
        <v>2016</v>
      </c>
      <c r="C1397">
        <v>2016</v>
      </c>
      <c r="D1397">
        <v>2016</v>
      </c>
      <c r="E1397">
        <v>4</v>
      </c>
      <c r="F1397">
        <v>0</v>
      </c>
      <c r="G1397">
        <v>0</v>
      </c>
      <c r="H1397" t="s">
        <v>510</v>
      </c>
      <c r="I1397">
        <v>36</v>
      </c>
      <c r="J1397" t="s">
        <v>110</v>
      </c>
      <c r="K1397" t="s">
        <v>511</v>
      </c>
      <c r="L1397">
        <v>410</v>
      </c>
      <c r="M1397" t="s">
        <v>550</v>
      </c>
      <c r="N1397" t="s">
        <v>551</v>
      </c>
      <c r="O1397">
        <v>0</v>
      </c>
      <c r="P1397" t="s">
        <v>177</v>
      </c>
      <c r="Q1397" t="s">
        <v>514</v>
      </c>
      <c r="R1397" t="s">
        <v>515</v>
      </c>
      <c r="S1397" t="s">
        <v>516</v>
      </c>
      <c r="T1397">
        <v>0</v>
      </c>
      <c r="U1397" t="s">
        <v>517</v>
      </c>
      <c r="V1397">
        <v>2523</v>
      </c>
      <c r="W1397" t="s">
        <v>518</v>
      </c>
      <c r="X1397">
        <v>8</v>
      </c>
      <c r="Y1397" t="s">
        <v>519</v>
      </c>
      <c r="Z1397">
        <v>15000</v>
      </c>
      <c r="AA1397">
        <v>-1</v>
      </c>
      <c r="AB1397" t="s">
        <v>129</v>
      </c>
      <c r="AC1397"/>
      <c r="AD1397">
        <v>15000</v>
      </c>
      <c r="AE1397"/>
      <c r="AF1397">
        <v>5059</v>
      </c>
      <c r="AG1397"/>
      <c r="AH1397">
        <v>5059</v>
      </c>
      <c r="AI1397">
        <v>0</v>
      </c>
    </row>
    <row r="1398" spans="1:35">
      <c r="A1398" t="s">
        <v>594</v>
      </c>
      <c r="B1398">
        <v>2016</v>
      </c>
      <c r="C1398">
        <v>2016</v>
      </c>
      <c r="D1398">
        <v>2016</v>
      </c>
      <c r="E1398">
        <v>4</v>
      </c>
      <c r="F1398">
        <v>0</v>
      </c>
      <c r="G1398">
        <v>0</v>
      </c>
      <c r="H1398" t="s">
        <v>510</v>
      </c>
      <c r="I1398">
        <v>36</v>
      </c>
      <c r="J1398" t="s">
        <v>110</v>
      </c>
      <c r="K1398" t="s">
        <v>511</v>
      </c>
      <c r="L1398">
        <v>764</v>
      </c>
      <c r="M1398" t="s">
        <v>198</v>
      </c>
      <c r="N1398" t="s">
        <v>556</v>
      </c>
      <c r="O1398">
        <v>0</v>
      </c>
      <c r="P1398" t="s">
        <v>177</v>
      </c>
      <c r="Q1398" t="s">
        <v>514</v>
      </c>
      <c r="R1398" t="s">
        <v>515</v>
      </c>
      <c r="S1398" t="s">
        <v>516</v>
      </c>
      <c r="T1398">
        <v>0</v>
      </c>
      <c r="U1398" t="s">
        <v>517</v>
      </c>
      <c r="V1398">
        <v>2523</v>
      </c>
      <c r="W1398" t="s">
        <v>518</v>
      </c>
      <c r="X1398">
        <v>8</v>
      </c>
      <c r="Y1398" t="s">
        <v>519</v>
      </c>
      <c r="Z1398">
        <v>8258</v>
      </c>
      <c r="AA1398">
        <v>-1</v>
      </c>
      <c r="AB1398" t="s">
        <v>129</v>
      </c>
      <c r="AC1398"/>
      <c r="AD1398">
        <v>8258</v>
      </c>
      <c r="AE1398"/>
      <c r="AF1398">
        <v>8635</v>
      </c>
      <c r="AG1398"/>
      <c r="AH1398">
        <v>8635</v>
      </c>
      <c r="AI1398">
        <v>0</v>
      </c>
    </row>
    <row r="1399" spans="1:35">
      <c r="A1399" t="s">
        <v>594</v>
      </c>
      <c r="B1399">
        <v>2016</v>
      </c>
      <c r="C1399">
        <v>2016</v>
      </c>
      <c r="D1399">
        <v>2016</v>
      </c>
      <c r="E1399">
        <v>4</v>
      </c>
      <c r="F1399">
        <v>0</v>
      </c>
      <c r="G1399">
        <v>0</v>
      </c>
      <c r="H1399" t="s">
        <v>510</v>
      </c>
      <c r="I1399">
        <v>36</v>
      </c>
      <c r="J1399" t="s">
        <v>110</v>
      </c>
      <c r="K1399" t="s">
        <v>511</v>
      </c>
      <c r="L1399">
        <v>458</v>
      </c>
      <c r="M1399" t="s">
        <v>180</v>
      </c>
      <c r="N1399" t="s">
        <v>557</v>
      </c>
      <c r="O1399">
        <v>0</v>
      </c>
      <c r="P1399" t="s">
        <v>177</v>
      </c>
      <c r="Q1399" t="s">
        <v>514</v>
      </c>
      <c r="R1399" t="s">
        <v>515</v>
      </c>
      <c r="S1399" t="s">
        <v>516</v>
      </c>
      <c r="T1399">
        <v>0</v>
      </c>
      <c r="U1399" t="s">
        <v>517</v>
      </c>
      <c r="V1399">
        <v>2523</v>
      </c>
      <c r="W1399" t="s">
        <v>518</v>
      </c>
      <c r="X1399">
        <v>8</v>
      </c>
      <c r="Y1399" t="s">
        <v>519</v>
      </c>
      <c r="Z1399">
        <v>2895</v>
      </c>
      <c r="AA1399">
        <v>-1</v>
      </c>
      <c r="AB1399" t="s">
        <v>129</v>
      </c>
      <c r="AC1399"/>
      <c r="AD1399">
        <v>2895</v>
      </c>
      <c r="AE1399"/>
      <c r="AF1399">
        <v>2592</v>
      </c>
      <c r="AG1399"/>
      <c r="AH1399">
        <v>2592</v>
      </c>
      <c r="AI1399">
        <v>0</v>
      </c>
    </row>
    <row r="1400" spans="1:35">
      <c r="A1400" t="s">
        <v>594</v>
      </c>
      <c r="B1400">
        <v>2016</v>
      </c>
      <c r="C1400">
        <v>2016</v>
      </c>
      <c r="D1400">
        <v>2016</v>
      </c>
      <c r="E1400">
        <v>4</v>
      </c>
      <c r="F1400">
        <v>0</v>
      </c>
      <c r="G1400">
        <v>0</v>
      </c>
      <c r="H1400" t="s">
        <v>510</v>
      </c>
      <c r="I1400">
        <v>36</v>
      </c>
      <c r="J1400" t="s">
        <v>110</v>
      </c>
      <c r="K1400" t="s">
        <v>511</v>
      </c>
      <c r="L1400">
        <v>242</v>
      </c>
      <c r="M1400" t="s">
        <v>554</v>
      </c>
      <c r="N1400" t="s">
        <v>555</v>
      </c>
      <c r="O1400">
        <v>0</v>
      </c>
      <c r="P1400" t="s">
        <v>177</v>
      </c>
      <c r="Q1400" t="s">
        <v>514</v>
      </c>
      <c r="R1400" t="s">
        <v>515</v>
      </c>
      <c r="S1400" t="s">
        <v>516</v>
      </c>
      <c r="T1400">
        <v>0</v>
      </c>
      <c r="U1400" t="s">
        <v>517</v>
      </c>
      <c r="V1400">
        <v>2523</v>
      </c>
      <c r="W1400" t="s">
        <v>518</v>
      </c>
      <c r="X1400">
        <v>8</v>
      </c>
      <c r="Y1400" t="s">
        <v>519</v>
      </c>
      <c r="Z1400">
        <v>838359</v>
      </c>
      <c r="AA1400">
        <v>-1</v>
      </c>
      <c r="AB1400" t="s">
        <v>129</v>
      </c>
      <c r="AC1400"/>
      <c r="AD1400">
        <v>838359</v>
      </c>
      <c r="AE1400"/>
      <c r="AF1400">
        <v>299756</v>
      </c>
      <c r="AG1400"/>
      <c r="AH1400">
        <v>299756</v>
      </c>
      <c r="AI1400">
        <v>0</v>
      </c>
    </row>
    <row r="1401" spans="1:35">
      <c r="A1401" t="s">
        <v>594</v>
      </c>
      <c r="B1401">
        <v>2016</v>
      </c>
      <c r="C1401">
        <v>2016</v>
      </c>
      <c r="D1401">
        <v>2016</v>
      </c>
      <c r="E1401">
        <v>4</v>
      </c>
      <c r="F1401">
        <v>0</v>
      </c>
      <c r="G1401">
        <v>0</v>
      </c>
      <c r="H1401" t="s">
        <v>510</v>
      </c>
      <c r="I1401">
        <v>36</v>
      </c>
      <c r="J1401" t="s">
        <v>110</v>
      </c>
      <c r="K1401" t="s">
        <v>511</v>
      </c>
      <c r="L1401">
        <v>156</v>
      </c>
      <c r="M1401" t="s">
        <v>183</v>
      </c>
      <c r="N1401" t="s">
        <v>562</v>
      </c>
      <c r="O1401">
        <v>0</v>
      </c>
      <c r="P1401" t="s">
        <v>177</v>
      </c>
      <c r="Q1401" t="s">
        <v>514</v>
      </c>
      <c r="R1401" t="s">
        <v>515</v>
      </c>
      <c r="S1401" t="s">
        <v>516</v>
      </c>
      <c r="T1401">
        <v>0</v>
      </c>
      <c r="U1401" t="s">
        <v>517</v>
      </c>
      <c r="V1401">
        <v>2523</v>
      </c>
      <c r="W1401" t="s">
        <v>518</v>
      </c>
      <c r="X1401">
        <v>8</v>
      </c>
      <c r="Y1401" t="s">
        <v>519</v>
      </c>
      <c r="Z1401">
        <v>1328</v>
      </c>
      <c r="AA1401">
        <v>-1</v>
      </c>
      <c r="AB1401" t="s">
        <v>129</v>
      </c>
      <c r="AC1401"/>
      <c r="AD1401">
        <v>1328</v>
      </c>
      <c r="AE1401"/>
      <c r="AF1401">
        <v>5744</v>
      </c>
      <c r="AG1401"/>
      <c r="AH1401">
        <v>5744</v>
      </c>
      <c r="AI1401">
        <v>0</v>
      </c>
    </row>
    <row r="1402" spans="1:35">
      <c r="A1402" t="s">
        <v>594</v>
      </c>
      <c r="B1402">
        <v>2016</v>
      </c>
      <c r="C1402">
        <v>2016</v>
      </c>
      <c r="D1402">
        <v>2016</v>
      </c>
      <c r="E1402">
        <v>4</v>
      </c>
      <c r="F1402">
        <v>0</v>
      </c>
      <c r="G1402">
        <v>0</v>
      </c>
      <c r="H1402" t="s">
        <v>510</v>
      </c>
      <c r="I1402">
        <v>36</v>
      </c>
      <c r="J1402" t="s">
        <v>110</v>
      </c>
      <c r="K1402" t="s">
        <v>511</v>
      </c>
      <c r="L1402">
        <v>598</v>
      </c>
      <c r="M1402" t="s">
        <v>564</v>
      </c>
      <c r="N1402" t="s">
        <v>565</v>
      </c>
      <c r="O1402">
        <v>0</v>
      </c>
      <c r="P1402" t="s">
        <v>177</v>
      </c>
      <c r="Q1402" t="s">
        <v>514</v>
      </c>
      <c r="R1402" t="s">
        <v>515</v>
      </c>
      <c r="S1402" t="s">
        <v>516</v>
      </c>
      <c r="T1402">
        <v>0</v>
      </c>
      <c r="U1402" t="s">
        <v>517</v>
      </c>
      <c r="V1402">
        <v>2523</v>
      </c>
      <c r="W1402" t="s">
        <v>518</v>
      </c>
      <c r="X1402">
        <v>8</v>
      </c>
      <c r="Y1402" t="s">
        <v>519</v>
      </c>
      <c r="Z1402">
        <v>4894830</v>
      </c>
      <c r="AA1402">
        <v>-1</v>
      </c>
      <c r="AB1402" t="s">
        <v>129</v>
      </c>
      <c r="AC1402"/>
      <c r="AD1402">
        <v>4894830</v>
      </c>
      <c r="AE1402"/>
      <c r="AF1402">
        <v>1036764</v>
      </c>
      <c r="AG1402"/>
      <c r="AH1402">
        <v>1036764</v>
      </c>
      <c r="AI1402">
        <v>0</v>
      </c>
    </row>
    <row r="1403" spans="1:35">
      <c r="A1403" t="s">
        <v>594</v>
      </c>
      <c r="B1403">
        <v>2016</v>
      </c>
      <c r="C1403">
        <v>2016</v>
      </c>
      <c r="D1403">
        <v>2016</v>
      </c>
      <c r="E1403">
        <v>4</v>
      </c>
      <c r="F1403">
        <v>0</v>
      </c>
      <c r="G1403">
        <v>0</v>
      </c>
      <c r="H1403" t="s">
        <v>510</v>
      </c>
      <c r="I1403">
        <v>36</v>
      </c>
      <c r="J1403" t="s">
        <v>110</v>
      </c>
      <c r="K1403" t="s">
        <v>511</v>
      </c>
      <c r="L1403">
        <v>554</v>
      </c>
      <c r="M1403" t="s">
        <v>566</v>
      </c>
      <c r="N1403" t="s">
        <v>567</v>
      </c>
      <c r="O1403">
        <v>0</v>
      </c>
      <c r="P1403" t="s">
        <v>177</v>
      </c>
      <c r="Q1403" t="s">
        <v>514</v>
      </c>
      <c r="R1403" t="s">
        <v>515</v>
      </c>
      <c r="S1403" t="s">
        <v>516</v>
      </c>
      <c r="T1403">
        <v>0</v>
      </c>
      <c r="U1403" t="s">
        <v>517</v>
      </c>
      <c r="V1403">
        <v>2523</v>
      </c>
      <c r="W1403" t="s">
        <v>518</v>
      </c>
      <c r="X1403">
        <v>8</v>
      </c>
      <c r="Y1403" t="s">
        <v>519</v>
      </c>
      <c r="Z1403">
        <v>1888922</v>
      </c>
      <c r="AA1403">
        <v>-1</v>
      </c>
      <c r="AB1403" t="s">
        <v>129</v>
      </c>
      <c r="AC1403"/>
      <c r="AD1403">
        <v>1888922</v>
      </c>
      <c r="AE1403"/>
      <c r="AF1403">
        <v>1363779</v>
      </c>
      <c r="AG1403"/>
      <c r="AH1403">
        <v>1363779</v>
      </c>
      <c r="AI1403">
        <v>0</v>
      </c>
    </row>
    <row r="1404" spans="1:35">
      <c r="A1404" t="s">
        <v>594</v>
      </c>
      <c r="B1404">
        <v>2016</v>
      </c>
      <c r="C1404">
        <v>2016</v>
      </c>
      <c r="D1404">
        <v>2016</v>
      </c>
      <c r="E1404">
        <v>4</v>
      </c>
      <c r="F1404">
        <v>0</v>
      </c>
      <c r="G1404">
        <v>0</v>
      </c>
      <c r="H1404" t="s">
        <v>510</v>
      </c>
      <c r="I1404">
        <v>36</v>
      </c>
      <c r="J1404" t="s">
        <v>110</v>
      </c>
      <c r="K1404" t="s">
        <v>511</v>
      </c>
      <c r="L1404">
        <v>0</v>
      </c>
      <c r="M1404" t="s">
        <v>177</v>
      </c>
      <c r="N1404" t="s">
        <v>514</v>
      </c>
      <c r="O1404">
        <v>0</v>
      </c>
      <c r="P1404" t="s">
        <v>177</v>
      </c>
      <c r="Q1404" t="s">
        <v>514</v>
      </c>
      <c r="R1404" t="s">
        <v>515</v>
      </c>
      <c r="S1404" t="s">
        <v>516</v>
      </c>
      <c r="T1404">
        <v>0</v>
      </c>
      <c r="U1404" t="s">
        <v>517</v>
      </c>
      <c r="V1404">
        <v>2523</v>
      </c>
      <c r="W1404" t="s">
        <v>518</v>
      </c>
      <c r="X1404">
        <v>8</v>
      </c>
      <c r="Y1404" t="s">
        <v>519</v>
      </c>
      <c r="Z1404">
        <v>8926021</v>
      </c>
      <c r="AA1404">
        <v>-1</v>
      </c>
      <c r="AB1404" t="s">
        <v>129</v>
      </c>
      <c r="AC1404"/>
      <c r="AD1404">
        <v>8926021</v>
      </c>
      <c r="AE1404"/>
      <c r="AF1404">
        <v>3504684</v>
      </c>
      <c r="AG1404"/>
      <c r="AH1404">
        <v>3504684</v>
      </c>
      <c r="AI1404">
        <v>0</v>
      </c>
    </row>
    <row r="1405" spans="1:35">
      <c r="A1405" t="s">
        <v>594</v>
      </c>
      <c r="B1405">
        <v>2016</v>
      </c>
      <c r="C1405">
        <v>2016</v>
      </c>
      <c r="D1405">
        <v>2016</v>
      </c>
      <c r="E1405">
        <v>4</v>
      </c>
      <c r="F1405">
        <v>0</v>
      </c>
      <c r="G1405">
        <v>0</v>
      </c>
      <c r="H1405" t="s">
        <v>510</v>
      </c>
      <c r="I1405">
        <v>36</v>
      </c>
      <c r="J1405" t="s">
        <v>110</v>
      </c>
      <c r="K1405" t="s">
        <v>511</v>
      </c>
      <c r="L1405">
        <v>837</v>
      </c>
      <c r="M1405" t="s">
        <v>860</v>
      </c>
      <c r="N1405" t="s">
        <v>861</v>
      </c>
      <c r="O1405">
        <v>0</v>
      </c>
      <c r="P1405" t="s">
        <v>177</v>
      </c>
      <c r="Q1405" t="s">
        <v>514</v>
      </c>
      <c r="R1405" t="s">
        <v>515</v>
      </c>
      <c r="S1405" t="s">
        <v>516</v>
      </c>
      <c r="T1405">
        <v>0</v>
      </c>
      <c r="U1405" t="s">
        <v>517</v>
      </c>
      <c r="V1405">
        <v>2523</v>
      </c>
      <c r="W1405" t="s">
        <v>518</v>
      </c>
      <c r="X1405">
        <v>8</v>
      </c>
      <c r="Y1405" t="s">
        <v>519</v>
      </c>
      <c r="Z1405">
        <v>4</v>
      </c>
      <c r="AA1405">
        <v>-1</v>
      </c>
      <c r="AB1405" t="s">
        <v>129</v>
      </c>
      <c r="AC1405"/>
      <c r="AD1405">
        <v>4</v>
      </c>
      <c r="AE1405"/>
      <c r="AF1405">
        <v>20</v>
      </c>
      <c r="AG1405"/>
      <c r="AH1405">
        <v>20</v>
      </c>
      <c r="AI1405">
        <v>0</v>
      </c>
    </row>
    <row r="1406" spans="1:35">
      <c r="A1406" t="s">
        <v>594</v>
      </c>
      <c r="B1406">
        <v>2016</v>
      </c>
      <c r="C1406">
        <v>2016</v>
      </c>
      <c r="D1406">
        <v>2016</v>
      </c>
      <c r="E1406">
        <v>4</v>
      </c>
      <c r="F1406">
        <v>0</v>
      </c>
      <c r="G1406">
        <v>0</v>
      </c>
      <c r="H1406" t="s">
        <v>568</v>
      </c>
      <c r="I1406">
        <v>36</v>
      </c>
      <c r="J1406" t="s">
        <v>110</v>
      </c>
      <c r="K1406" t="s">
        <v>511</v>
      </c>
      <c r="L1406">
        <v>704</v>
      </c>
      <c r="M1406" t="s">
        <v>570</v>
      </c>
      <c r="N1406" t="s">
        <v>571</v>
      </c>
      <c r="O1406">
        <v>0</v>
      </c>
      <c r="P1406" t="s">
        <v>177</v>
      </c>
      <c r="Q1406" t="s">
        <v>514</v>
      </c>
      <c r="R1406" t="s">
        <v>515</v>
      </c>
      <c r="S1406" t="s">
        <v>516</v>
      </c>
      <c r="T1406">
        <v>0</v>
      </c>
      <c r="U1406" t="s">
        <v>517</v>
      </c>
      <c r="V1406">
        <v>2523</v>
      </c>
      <c r="W1406" t="s">
        <v>518</v>
      </c>
      <c r="X1406">
        <v>8</v>
      </c>
      <c r="Y1406" t="s">
        <v>519</v>
      </c>
      <c r="Z1406">
        <v>401781228</v>
      </c>
      <c r="AA1406">
        <v>-1</v>
      </c>
      <c r="AB1406" t="s">
        <v>129</v>
      </c>
      <c r="AC1406"/>
      <c r="AD1406">
        <v>401781228</v>
      </c>
      <c r="AE1406"/>
      <c r="AF1406">
        <v>15778462</v>
      </c>
      <c r="AG1406">
        <v>15778462</v>
      </c>
      <c r="AH1406"/>
      <c r="AI1406">
        <v>0</v>
      </c>
    </row>
    <row r="1407" spans="1:35">
      <c r="A1407" t="s">
        <v>594</v>
      </c>
      <c r="B1407">
        <v>2016</v>
      </c>
      <c r="C1407">
        <v>2016</v>
      </c>
      <c r="D1407">
        <v>2016</v>
      </c>
      <c r="E1407">
        <v>4</v>
      </c>
      <c r="F1407">
        <v>0</v>
      </c>
      <c r="G1407">
        <v>0</v>
      </c>
      <c r="H1407" t="s">
        <v>568</v>
      </c>
      <c r="I1407">
        <v>36</v>
      </c>
      <c r="J1407" t="s">
        <v>110</v>
      </c>
      <c r="K1407" t="s">
        <v>511</v>
      </c>
      <c r="L1407">
        <v>36</v>
      </c>
      <c r="M1407" t="s">
        <v>110</v>
      </c>
      <c r="N1407" t="s">
        <v>511</v>
      </c>
      <c r="O1407">
        <v>0</v>
      </c>
      <c r="P1407" t="s">
        <v>177</v>
      </c>
      <c r="Q1407" t="s">
        <v>514</v>
      </c>
      <c r="R1407" t="s">
        <v>515</v>
      </c>
      <c r="S1407" t="s">
        <v>516</v>
      </c>
      <c r="T1407">
        <v>0</v>
      </c>
      <c r="U1407" t="s">
        <v>517</v>
      </c>
      <c r="V1407">
        <v>2523</v>
      </c>
      <c r="W1407" t="s">
        <v>518</v>
      </c>
      <c r="X1407">
        <v>8</v>
      </c>
      <c r="Y1407" t="s">
        <v>519</v>
      </c>
      <c r="Z1407">
        <v>6120</v>
      </c>
      <c r="AA1407">
        <v>-1</v>
      </c>
      <c r="AB1407" t="s">
        <v>129</v>
      </c>
      <c r="AC1407"/>
      <c r="AD1407">
        <v>6120</v>
      </c>
      <c r="AE1407"/>
      <c r="AF1407">
        <v>8294</v>
      </c>
      <c r="AG1407">
        <v>8294</v>
      </c>
      <c r="AH1407"/>
      <c r="AI1407">
        <v>0</v>
      </c>
    </row>
    <row r="1408" spans="1:35">
      <c r="A1408" t="s">
        <v>594</v>
      </c>
      <c r="B1408">
        <v>2016</v>
      </c>
      <c r="C1408">
        <v>2016</v>
      </c>
      <c r="D1408">
        <v>2016</v>
      </c>
      <c r="E1408">
        <v>4</v>
      </c>
      <c r="F1408">
        <v>0</v>
      </c>
      <c r="G1408">
        <v>0</v>
      </c>
      <c r="H1408" t="s">
        <v>568</v>
      </c>
      <c r="I1408">
        <v>36</v>
      </c>
      <c r="J1408" t="s">
        <v>110</v>
      </c>
      <c r="K1408" t="s">
        <v>511</v>
      </c>
      <c r="L1408">
        <v>710</v>
      </c>
      <c r="M1408" t="s">
        <v>616</v>
      </c>
      <c r="N1408" t="s">
        <v>617</v>
      </c>
      <c r="O1408">
        <v>0</v>
      </c>
      <c r="P1408" t="s">
        <v>177</v>
      </c>
      <c r="Q1408" t="s">
        <v>514</v>
      </c>
      <c r="R1408" t="s">
        <v>515</v>
      </c>
      <c r="S1408" t="s">
        <v>516</v>
      </c>
      <c r="T1408">
        <v>0</v>
      </c>
      <c r="U1408" t="s">
        <v>517</v>
      </c>
      <c r="V1408">
        <v>2523</v>
      </c>
      <c r="W1408" t="s">
        <v>518</v>
      </c>
      <c r="X1408">
        <v>8</v>
      </c>
      <c r="Y1408" t="s">
        <v>519</v>
      </c>
      <c r="Z1408">
        <v>2045</v>
      </c>
      <c r="AA1408">
        <v>-1</v>
      </c>
      <c r="AB1408" t="s">
        <v>129</v>
      </c>
      <c r="AC1408"/>
      <c r="AD1408">
        <v>2045</v>
      </c>
      <c r="AE1408"/>
      <c r="AF1408">
        <v>893</v>
      </c>
      <c r="AG1408">
        <v>893</v>
      </c>
      <c r="AH1408"/>
      <c r="AI1408">
        <v>0</v>
      </c>
    </row>
    <row r="1409" spans="1:35">
      <c r="A1409" t="s">
        <v>594</v>
      </c>
      <c r="B1409">
        <v>2016</v>
      </c>
      <c r="C1409">
        <v>2016</v>
      </c>
      <c r="D1409">
        <v>2016</v>
      </c>
      <c r="E1409">
        <v>4</v>
      </c>
      <c r="F1409">
        <v>0</v>
      </c>
      <c r="G1409">
        <v>0</v>
      </c>
      <c r="H1409" t="s">
        <v>568</v>
      </c>
      <c r="I1409">
        <v>36</v>
      </c>
      <c r="J1409" t="s">
        <v>110</v>
      </c>
      <c r="K1409" t="s">
        <v>511</v>
      </c>
      <c r="L1409">
        <v>752</v>
      </c>
      <c r="M1409" t="s">
        <v>189</v>
      </c>
      <c r="N1409" t="s">
        <v>569</v>
      </c>
      <c r="O1409">
        <v>0</v>
      </c>
      <c r="P1409" t="s">
        <v>177</v>
      </c>
      <c r="Q1409" t="s">
        <v>514</v>
      </c>
      <c r="R1409" t="s">
        <v>515</v>
      </c>
      <c r="S1409" t="s">
        <v>516</v>
      </c>
      <c r="T1409">
        <v>0</v>
      </c>
      <c r="U1409" t="s">
        <v>517</v>
      </c>
      <c r="V1409">
        <v>2523</v>
      </c>
      <c r="W1409" t="s">
        <v>518</v>
      </c>
      <c r="X1409">
        <v>8</v>
      </c>
      <c r="Y1409" t="s">
        <v>519</v>
      </c>
      <c r="Z1409">
        <v>149740</v>
      </c>
      <c r="AA1409">
        <v>-1</v>
      </c>
      <c r="AB1409" t="s">
        <v>129</v>
      </c>
      <c r="AC1409"/>
      <c r="AD1409">
        <v>149740</v>
      </c>
      <c r="AE1409"/>
      <c r="AF1409">
        <v>96454</v>
      </c>
      <c r="AG1409">
        <v>96454</v>
      </c>
      <c r="AH1409"/>
      <c r="AI1409">
        <v>0</v>
      </c>
    </row>
    <row r="1410" spans="1:35">
      <c r="A1410" t="s">
        <v>594</v>
      </c>
      <c r="B1410">
        <v>2016</v>
      </c>
      <c r="C1410">
        <v>2016</v>
      </c>
      <c r="D1410">
        <v>2016</v>
      </c>
      <c r="E1410">
        <v>4</v>
      </c>
      <c r="F1410">
        <v>0</v>
      </c>
      <c r="G1410">
        <v>0</v>
      </c>
      <c r="H1410" t="s">
        <v>568</v>
      </c>
      <c r="I1410">
        <v>36</v>
      </c>
      <c r="J1410" t="s">
        <v>110</v>
      </c>
      <c r="K1410" t="s">
        <v>511</v>
      </c>
      <c r="L1410">
        <v>208</v>
      </c>
      <c r="M1410" t="s">
        <v>195</v>
      </c>
      <c r="N1410" t="s">
        <v>572</v>
      </c>
      <c r="O1410">
        <v>0</v>
      </c>
      <c r="P1410" t="s">
        <v>177</v>
      </c>
      <c r="Q1410" t="s">
        <v>514</v>
      </c>
      <c r="R1410" t="s">
        <v>515</v>
      </c>
      <c r="S1410" t="s">
        <v>516</v>
      </c>
      <c r="T1410">
        <v>0</v>
      </c>
      <c r="U1410" t="s">
        <v>517</v>
      </c>
      <c r="V1410">
        <v>2523</v>
      </c>
      <c r="W1410" t="s">
        <v>518</v>
      </c>
      <c r="X1410">
        <v>8</v>
      </c>
      <c r="Y1410" t="s">
        <v>519</v>
      </c>
      <c r="Z1410">
        <v>612500</v>
      </c>
      <c r="AA1410">
        <v>-1</v>
      </c>
      <c r="AB1410" t="s">
        <v>129</v>
      </c>
      <c r="AC1410"/>
      <c r="AD1410">
        <v>612500</v>
      </c>
      <c r="AE1410"/>
      <c r="AF1410">
        <v>132173</v>
      </c>
      <c r="AG1410">
        <v>132173</v>
      </c>
      <c r="AH1410"/>
      <c r="AI1410">
        <v>0</v>
      </c>
    </row>
    <row r="1411" spans="1:35">
      <c r="A1411" t="s">
        <v>594</v>
      </c>
      <c r="B1411">
        <v>2016</v>
      </c>
      <c r="C1411">
        <v>2016</v>
      </c>
      <c r="D1411">
        <v>2016</v>
      </c>
      <c r="E1411">
        <v>4</v>
      </c>
      <c r="F1411">
        <v>0</v>
      </c>
      <c r="G1411">
        <v>0</v>
      </c>
      <c r="H1411" t="s">
        <v>568</v>
      </c>
      <c r="I1411">
        <v>36</v>
      </c>
      <c r="J1411" t="s">
        <v>110</v>
      </c>
      <c r="K1411" t="s">
        <v>511</v>
      </c>
      <c r="L1411">
        <v>784</v>
      </c>
      <c r="M1411" t="s">
        <v>186</v>
      </c>
      <c r="N1411" t="s">
        <v>618</v>
      </c>
      <c r="O1411">
        <v>0</v>
      </c>
      <c r="P1411" t="s">
        <v>177</v>
      </c>
      <c r="Q1411" t="s">
        <v>514</v>
      </c>
      <c r="R1411" t="s">
        <v>515</v>
      </c>
      <c r="S1411" t="s">
        <v>516</v>
      </c>
      <c r="T1411">
        <v>0</v>
      </c>
      <c r="U1411" t="s">
        <v>517</v>
      </c>
      <c r="V1411">
        <v>2523</v>
      </c>
      <c r="W1411" t="s">
        <v>518</v>
      </c>
      <c r="X1411">
        <v>8</v>
      </c>
      <c r="Y1411" t="s">
        <v>519</v>
      </c>
      <c r="Z1411">
        <v>1864060</v>
      </c>
      <c r="AA1411">
        <v>-1</v>
      </c>
      <c r="AB1411" t="s">
        <v>129</v>
      </c>
      <c r="AC1411"/>
      <c r="AD1411">
        <v>1864060</v>
      </c>
      <c r="AE1411"/>
      <c r="AF1411">
        <v>279154</v>
      </c>
      <c r="AG1411">
        <v>279154</v>
      </c>
      <c r="AH1411"/>
      <c r="AI1411">
        <v>0</v>
      </c>
    </row>
    <row r="1412" spans="1:35">
      <c r="A1412" t="s">
        <v>594</v>
      </c>
      <c r="B1412">
        <v>2016</v>
      </c>
      <c r="C1412">
        <v>2016</v>
      </c>
      <c r="D1412">
        <v>2016</v>
      </c>
      <c r="E1412">
        <v>4</v>
      </c>
      <c r="F1412">
        <v>0</v>
      </c>
      <c r="G1412">
        <v>0</v>
      </c>
      <c r="H1412" t="s">
        <v>568</v>
      </c>
      <c r="I1412">
        <v>36</v>
      </c>
      <c r="J1412" t="s">
        <v>110</v>
      </c>
      <c r="K1412" t="s">
        <v>511</v>
      </c>
      <c r="L1412">
        <v>620</v>
      </c>
      <c r="M1412" t="s">
        <v>603</v>
      </c>
      <c r="N1412" t="s">
        <v>604</v>
      </c>
      <c r="O1412">
        <v>0</v>
      </c>
      <c r="P1412" t="s">
        <v>177</v>
      </c>
      <c r="Q1412" t="s">
        <v>514</v>
      </c>
      <c r="R1412" t="s">
        <v>515</v>
      </c>
      <c r="S1412" t="s">
        <v>516</v>
      </c>
      <c r="T1412">
        <v>0</v>
      </c>
      <c r="U1412" t="s">
        <v>517</v>
      </c>
      <c r="V1412">
        <v>2523</v>
      </c>
      <c r="W1412" t="s">
        <v>518</v>
      </c>
      <c r="X1412">
        <v>8</v>
      </c>
      <c r="Y1412" t="s">
        <v>519</v>
      </c>
      <c r="Z1412">
        <v>76410</v>
      </c>
      <c r="AA1412">
        <v>-1</v>
      </c>
      <c r="AB1412" t="s">
        <v>129</v>
      </c>
      <c r="AC1412"/>
      <c r="AD1412">
        <v>76410</v>
      </c>
      <c r="AE1412"/>
      <c r="AF1412">
        <v>5787</v>
      </c>
      <c r="AG1412">
        <v>5787</v>
      </c>
      <c r="AH1412"/>
      <c r="AI1412">
        <v>0</v>
      </c>
    </row>
    <row r="1413" spans="1:35">
      <c r="A1413" t="s">
        <v>594</v>
      </c>
      <c r="B1413">
        <v>2016</v>
      </c>
      <c r="C1413">
        <v>2016</v>
      </c>
      <c r="D1413">
        <v>2016</v>
      </c>
      <c r="E1413">
        <v>4</v>
      </c>
      <c r="F1413">
        <v>0</v>
      </c>
      <c r="G1413">
        <v>0</v>
      </c>
      <c r="H1413" t="s">
        <v>568</v>
      </c>
      <c r="I1413">
        <v>36</v>
      </c>
      <c r="J1413" t="s">
        <v>110</v>
      </c>
      <c r="K1413" t="s">
        <v>511</v>
      </c>
      <c r="L1413">
        <v>364</v>
      </c>
      <c r="M1413" t="s">
        <v>777</v>
      </c>
      <c r="N1413" t="s">
        <v>778</v>
      </c>
      <c r="O1413">
        <v>0</v>
      </c>
      <c r="P1413" t="s">
        <v>177</v>
      </c>
      <c r="Q1413" t="s">
        <v>514</v>
      </c>
      <c r="R1413" t="s">
        <v>515</v>
      </c>
      <c r="S1413" t="s">
        <v>516</v>
      </c>
      <c r="T1413">
        <v>0</v>
      </c>
      <c r="U1413" t="s">
        <v>517</v>
      </c>
      <c r="V1413">
        <v>2523</v>
      </c>
      <c r="W1413" t="s">
        <v>518</v>
      </c>
      <c r="X1413">
        <v>8</v>
      </c>
      <c r="Y1413" t="s">
        <v>519</v>
      </c>
      <c r="Z1413">
        <v>678526</v>
      </c>
      <c r="AA1413">
        <v>-1</v>
      </c>
      <c r="AB1413" t="s">
        <v>129</v>
      </c>
      <c r="AC1413"/>
      <c r="AD1413">
        <v>678526</v>
      </c>
      <c r="AE1413"/>
      <c r="AF1413">
        <v>31959</v>
      </c>
      <c r="AG1413">
        <v>31959</v>
      </c>
      <c r="AH1413"/>
      <c r="AI1413">
        <v>0</v>
      </c>
    </row>
    <row r="1414" spans="1:35">
      <c r="A1414" t="s">
        <v>594</v>
      </c>
      <c r="B1414">
        <v>2016</v>
      </c>
      <c r="C1414">
        <v>2016</v>
      </c>
      <c r="D1414">
        <v>2016</v>
      </c>
      <c r="E1414">
        <v>4</v>
      </c>
      <c r="F1414">
        <v>0</v>
      </c>
      <c r="G1414">
        <v>0</v>
      </c>
      <c r="H1414" t="s">
        <v>568</v>
      </c>
      <c r="I1414">
        <v>36</v>
      </c>
      <c r="J1414" t="s">
        <v>110</v>
      </c>
      <c r="K1414" t="s">
        <v>511</v>
      </c>
      <c r="L1414">
        <v>643</v>
      </c>
      <c r="M1414" t="s">
        <v>670</v>
      </c>
      <c r="N1414" t="s">
        <v>671</v>
      </c>
      <c r="O1414">
        <v>0</v>
      </c>
      <c r="P1414" t="s">
        <v>177</v>
      </c>
      <c r="Q1414" t="s">
        <v>514</v>
      </c>
      <c r="R1414" t="s">
        <v>515</v>
      </c>
      <c r="S1414" t="s">
        <v>516</v>
      </c>
      <c r="T1414">
        <v>0</v>
      </c>
      <c r="U1414" t="s">
        <v>517</v>
      </c>
      <c r="V1414">
        <v>2523</v>
      </c>
      <c r="W1414" t="s">
        <v>518</v>
      </c>
      <c r="X1414">
        <v>8</v>
      </c>
      <c r="Y1414" t="s">
        <v>519</v>
      </c>
      <c r="Z1414">
        <v>24056</v>
      </c>
      <c r="AA1414">
        <v>-1</v>
      </c>
      <c r="AB1414" t="s">
        <v>129</v>
      </c>
      <c r="AC1414"/>
      <c r="AD1414">
        <v>24056</v>
      </c>
      <c r="AE1414"/>
      <c r="AF1414">
        <v>1643</v>
      </c>
      <c r="AG1414">
        <v>1643</v>
      </c>
      <c r="AH1414"/>
      <c r="AI1414">
        <v>0</v>
      </c>
    </row>
    <row r="1415" spans="1:35">
      <c r="A1415" t="s">
        <v>594</v>
      </c>
      <c r="B1415">
        <v>2016</v>
      </c>
      <c r="C1415">
        <v>2016</v>
      </c>
      <c r="D1415">
        <v>2016</v>
      </c>
      <c r="E1415">
        <v>4</v>
      </c>
      <c r="F1415">
        <v>0</v>
      </c>
      <c r="G1415">
        <v>0</v>
      </c>
      <c r="H1415" t="s">
        <v>568</v>
      </c>
      <c r="I1415">
        <v>36</v>
      </c>
      <c r="J1415" t="s">
        <v>110</v>
      </c>
      <c r="K1415" t="s">
        <v>511</v>
      </c>
      <c r="L1415">
        <v>191</v>
      </c>
      <c r="M1415" t="s">
        <v>574</v>
      </c>
      <c r="N1415" t="s">
        <v>575</v>
      </c>
      <c r="O1415">
        <v>0</v>
      </c>
      <c r="P1415" t="s">
        <v>177</v>
      </c>
      <c r="Q1415" t="s">
        <v>514</v>
      </c>
      <c r="R1415" t="s">
        <v>515</v>
      </c>
      <c r="S1415" t="s">
        <v>516</v>
      </c>
      <c r="T1415">
        <v>0</v>
      </c>
      <c r="U1415" t="s">
        <v>517</v>
      </c>
      <c r="V1415">
        <v>2523</v>
      </c>
      <c r="W1415" t="s">
        <v>518</v>
      </c>
      <c r="X1415">
        <v>8</v>
      </c>
      <c r="Y1415" t="s">
        <v>519</v>
      </c>
      <c r="Z1415">
        <v>1420705</v>
      </c>
      <c r="AA1415">
        <v>-1</v>
      </c>
      <c r="AB1415" t="s">
        <v>129</v>
      </c>
      <c r="AC1415"/>
      <c r="AD1415">
        <v>1420705</v>
      </c>
      <c r="AE1415"/>
      <c r="AF1415">
        <v>627490</v>
      </c>
      <c r="AG1415">
        <v>627490</v>
      </c>
      <c r="AH1415"/>
      <c r="AI1415">
        <v>0</v>
      </c>
    </row>
    <row r="1416" spans="1:35">
      <c r="A1416" t="s">
        <v>594</v>
      </c>
      <c r="B1416">
        <v>2016</v>
      </c>
      <c r="C1416">
        <v>2016</v>
      </c>
      <c r="D1416">
        <v>2016</v>
      </c>
      <c r="E1416">
        <v>4</v>
      </c>
      <c r="F1416">
        <v>0</v>
      </c>
      <c r="G1416">
        <v>0</v>
      </c>
      <c r="H1416" t="s">
        <v>568</v>
      </c>
      <c r="I1416">
        <v>36</v>
      </c>
      <c r="J1416" t="s">
        <v>110</v>
      </c>
      <c r="K1416" t="s">
        <v>511</v>
      </c>
      <c r="L1416">
        <v>400</v>
      </c>
      <c r="M1416" t="s">
        <v>208</v>
      </c>
      <c r="N1416" t="s">
        <v>619</v>
      </c>
      <c r="O1416">
        <v>0</v>
      </c>
      <c r="P1416" t="s">
        <v>177</v>
      </c>
      <c r="Q1416" t="s">
        <v>514</v>
      </c>
      <c r="R1416" t="s">
        <v>515</v>
      </c>
      <c r="S1416" t="s">
        <v>516</v>
      </c>
      <c r="T1416">
        <v>0</v>
      </c>
      <c r="U1416" t="s">
        <v>517</v>
      </c>
      <c r="V1416">
        <v>2523</v>
      </c>
      <c r="W1416" t="s">
        <v>518</v>
      </c>
      <c r="X1416">
        <v>8</v>
      </c>
      <c r="Y1416" t="s">
        <v>519</v>
      </c>
      <c r="Z1416">
        <v>1996800</v>
      </c>
      <c r="AA1416">
        <v>-1</v>
      </c>
      <c r="AB1416" t="s">
        <v>129</v>
      </c>
      <c r="AC1416"/>
      <c r="AD1416">
        <v>1996800</v>
      </c>
      <c r="AE1416"/>
      <c r="AF1416">
        <v>283445</v>
      </c>
      <c r="AG1416">
        <v>283445</v>
      </c>
      <c r="AH1416"/>
      <c r="AI1416">
        <v>0</v>
      </c>
    </row>
    <row r="1417" spans="1:35">
      <c r="A1417" t="s">
        <v>594</v>
      </c>
      <c r="B1417">
        <v>2016</v>
      </c>
      <c r="C1417">
        <v>2016</v>
      </c>
      <c r="D1417">
        <v>2016</v>
      </c>
      <c r="E1417">
        <v>4</v>
      </c>
      <c r="F1417">
        <v>0</v>
      </c>
      <c r="G1417">
        <v>0</v>
      </c>
      <c r="H1417" t="s">
        <v>568</v>
      </c>
      <c r="I1417">
        <v>36</v>
      </c>
      <c r="J1417" t="s">
        <v>110</v>
      </c>
      <c r="K1417" t="s">
        <v>511</v>
      </c>
      <c r="L1417">
        <v>124</v>
      </c>
      <c r="M1417" t="s">
        <v>542</v>
      </c>
      <c r="N1417" t="s">
        <v>543</v>
      </c>
      <c r="O1417">
        <v>0</v>
      </c>
      <c r="P1417" t="s">
        <v>177</v>
      </c>
      <c r="Q1417" t="s">
        <v>514</v>
      </c>
      <c r="R1417" t="s">
        <v>515</v>
      </c>
      <c r="S1417" t="s">
        <v>516</v>
      </c>
      <c r="T1417">
        <v>0</v>
      </c>
      <c r="U1417" t="s">
        <v>517</v>
      </c>
      <c r="V1417">
        <v>2523</v>
      </c>
      <c r="W1417" t="s">
        <v>518</v>
      </c>
      <c r="X1417">
        <v>8</v>
      </c>
      <c r="Y1417" t="s">
        <v>519</v>
      </c>
      <c r="Z1417">
        <v>40300000</v>
      </c>
      <c r="AA1417">
        <v>-1</v>
      </c>
      <c r="AB1417" t="s">
        <v>129</v>
      </c>
      <c r="AC1417"/>
      <c r="AD1417">
        <v>40300000</v>
      </c>
      <c r="AE1417"/>
      <c r="AF1417">
        <v>1749845</v>
      </c>
      <c r="AG1417">
        <v>1749845</v>
      </c>
      <c r="AH1417"/>
      <c r="AI1417">
        <v>0</v>
      </c>
    </row>
    <row r="1418" spans="1:35">
      <c r="A1418" t="s">
        <v>594</v>
      </c>
      <c r="B1418">
        <v>2016</v>
      </c>
      <c r="C1418">
        <v>2016</v>
      </c>
      <c r="D1418">
        <v>2016</v>
      </c>
      <c r="E1418">
        <v>4</v>
      </c>
      <c r="F1418">
        <v>0</v>
      </c>
      <c r="G1418">
        <v>0</v>
      </c>
      <c r="H1418" t="s">
        <v>568</v>
      </c>
      <c r="I1418">
        <v>36</v>
      </c>
      <c r="J1418" t="s">
        <v>110</v>
      </c>
      <c r="K1418" t="s">
        <v>511</v>
      </c>
      <c r="L1418">
        <v>360</v>
      </c>
      <c r="M1418" t="s">
        <v>578</v>
      </c>
      <c r="N1418" t="s">
        <v>579</v>
      </c>
      <c r="O1418">
        <v>0</v>
      </c>
      <c r="P1418" t="s">
        <v>177</v>
      </c>
      <c r="Q1418" t="s">
        <v>514</v>
      </c>
      <c r="R1418" t="s">
        <v>515</v>
      </c>
      <c r="S1418" t="s">
        <v>516</v>
      </c>
      <c r="T1418">
        <v>0</v>
      </c>
      <c r="U1418" t="s">
        <v>517</v>
      </c>
      <c r="V1418">
        <v>2523</v>
      </c>
      <c r="W1418" t="s">
        <v>518</v>
      </c>
      <c r="X1418">
        <v>8</v>
      </c>
      <c r="Y1418" t="s">
        <v>519</v>
      </c>
      <c r="Z1418">
        <v>564792483</v>
      </c>
      <c r="AA1418">
        <v>-1</v>
      </c>
      <c r="AB1418" t="s">
        <v>129</v>
      </c>
      <c r="AC1418"/>
      <c r="AD1418">
        <v>564792483</v>
      </c>
      <c r="AE1418"/>
      <c r="AF1418">
        <v>18890865</v>
      </c>
      <c r="AG1418">
        <v>18890865</v>
      </c>
      <c r="AH1418"/>
      <c r="AI1418">
        <v>0</v>
      </c>
    </row>
    <row r="1419" spans="1:35">
      <c r="A1419" t="s">
        <v>594</v>
      </c>
      <c r="B1419">
        <v>2016</v>
      </c>
      <c r="C1419">
        <v>2016</v>
      </c>
      <c r="D1419">
        <v>2016</v>
      </c>
      <c r="E1419">
        <v>4</v>
      </c>
      <c r="F1419">
        <v>0</v>
      </c>
      <c r="G1419">
        <v>0</v>
      </c>
      <c r="H1419" t="s">
        <v>568</v>
      </c>
      <c r="I1419">
        <v>36</v>
      </c>
      <c r="J1419" t="s">
        <v>110</v>
      </c>
      <c r="K1419" t="s">
        <v>511</v>
      </c>
      <c r="L1419">
        <v>702</v>
      </c>
      <c r="M1419" t="s">
        <v>211</v>
      </c>
      <c r="N1419" t="s">
        <v>563</v>
      </c>
      <c r="O1419">
        <v>0</v>
      </c>
      <c r="P1419" t="s">
        <v>177</v>
      </c>
      <c r="Q1419" t="s">
        <v>514</v>
      </c>
      <c r="R1419" t="s">
        <v>515</v>
      </c>
      <c r="S1419" t="s">
        <v>516</v>
      </c>
      <c r="T1419">
        <v>0</v>
      </c>
      <c r="U1419" t="s">
        <v>517</v>
      </c>
      <c r="V1419">
        <v>2523</v>
      </c>
      <c r="W1419" t="s">
        <v>518</v>
      </c>
      <c r="X1419">
        <v>8</v>
      </c>
      <c r="Y1419" t="s">
        <v>519</v>
      </c>
      <c r="Z1419">
        <v>62919</v>
      </c>
      <c r="AA1419">
        <v>-1</v>
      </c>
      <c r="AB1419" t="s">
        <v>129</v>
      </c>
      <c r="AC1419"/>
      <c r="AD1419">
        <v>62919</v>
      </c>
      <c r="AE1419"/>
      <c r="AF1419">
        <v>57335</v>
      </c>
      <c r="AG1419">
        <v>57335</v>
      </c>
      <c r="AH1419"/>
      <c r="AI1419">
        <v>0</v>
      </c>
    </row>
    <row r="1420" spans="1:35">
      <c r="A1420" t="s">
        <v>594</v>
      </c>
      <c r="B1420">
        <v>2016</v>
      </c>
      <c r="C1420">
        <v>2016</v>
      </c>
      <c r="D1420">
        <v>2016</v>
      </c>
      <c r="E1420">
        <v>4</v>
      </c>
      <c r="F1420">
        <v>0</v>
      </c>
      <c r="G1420">
        <v>0</v>
      </c>
      <c r="H1420" t="s">
        <v>568</v>
      </c>
      <c r="I1420">
        <v>36</v>
      </c>
      <c r="J1420" t="s">
        <v>110</v>
      </c>
      <c r="K1420" t="s">
        <v>511</v>
      </c>
      <c r="L1420">
        <v>724</v>
      </c>
      <c r="M1420" t="s">
        <v>214</v>
      </c>
      <c r="N1420" t="s">
        <v>580</v>
      </c>
      <c r="O1420">
        <v>0</v>
      </c>
      <c r="P1420" t="s">
        <v>177</v>
      </c>
      <c r="Q1420" t="s">
        <v>514</v>
      </c>
      <c r="R1420" t="s">
        <v>515</v>
      </c>
      <c r="S1420" t="s">
        <v>516</v>
      </c>
      <c r="T1420">
        <v>0</v>
      </c>
      <c r="U1420" t="s">
        <v>517</v>
      </c>
      <c r="V1420">
        <v>2523</v>
      </c>
      <c r="W1420" t="s">
        <v>518</v>
      </c>
      <c r="X1420">
        <v>8</v>
      </c>
      <c r="Y1420" t="s">
        <v>519</v>
      </c>
      <c r="Z1420">
        <v>2215538</v>
      </c>
      <c r="AA1420">
        <v>-1</v>
      </c>
      <c r="AB1420" t="s">
        <v>129</v>
      </c>
      <c r="AC1420"/>
      <c r="AD1420">
        <v>2215538</v>
      </c>
      <c r="AE1420"/>
      <c r="AF1420">
        <v>757377</v>
      </c>
      <c r="AG1420">
        <v>757377</v>
      </c>
      <c r="AH1420"/>
      <c r="AI1420">
        <v>0</v>
      </c>
    </row>
    <row r="1421" spans="1:35">
      <c r="A1421" t="s">
        <v>594</v>
      </c>
      <c r="B1421">
        <v>2016</v>
      </c>
      <c r="C1421">
        <v>2016</v>
      </c>
      <c r="D1421">
        <v>2016</v>
      </c>
      <c r="E1421">
        <v>4</v>
      </c>
      <c r="F1421">
        <v>0</v>
      </c>
      <c r="G1421">
        <v>0</v>
      </c>
      <c r="H1421" t="s">
        <v>568</v>
      </c>
      <c r="I1421">
        <v>36</v>
      </c>
      <c r="J1421" t="s">
        <v>110</v>
      </c>
      <c r="K1421" t="s">
        <v>511</v>
      </c>
      <c r="L1421">
        <v>458</v>
      </c>
      <c r="M1421" t="s">
        <v>180</v>
      </c>
      <c r="N1421" t="s">
        <v>557</v>
      </c>
      <c r="O1421">
        <v>0</v>
      </c>
      <c r="P1421" t="s">
        <v>177</v>
      </c>
      <c r="Q1421" t="s">
        <v>514</v>
      </c>
      <c r="R1421" t="s">
        <v>515</v>
      </c>
      <c r="S1421" t="s">
        <v>516</v>
      </c>
      <c r="T1421">
        <v>0</v>
      </c>
      <c r="U1421" t="s">
        <v>517</v>
      </c>
      <c r="V1421">
        <v>2523</v>
      </c>
      <c r="W1421" t="s">
        <v>518</v>
      </c>
      <c r="X1421">
        <v>8</v>
      </c>
      <c r="Y1421" t="s">
        <v>519</v>
      </c>
      <c r="Z1421">
        <v>177563232</v>
      </c>
      <c r="AA1421">
        <v>-1</v>
      </c>
      <c r="AB1421" t="s">
        <v>129</v>
      </c>
      <c r="AC1421"/>
      <c r="AD1421">
        <v>177563232</v>
      </c>
      <c r="AE1421"/>
      <c r="AF1421">
        <v>17954536</v>
      </c>
      <c r="AG1421">
        <v>17954536</v>
      </c>
      <c r="AH1421"/>
      <c r="AI1421">
        <v>0</v>
      </c>
    </row>
    <row r="1422" spans="1:35">
      <c r="A1422" t="s">
        <v>594</v>
      </c>
      <c r="B1422">
        <v>2016</v>
      </c>
      <c r="C1422">
        <v>2016</v>
      </c>
      <c r="D1422">
        <v>2016</v>
      </c>
      <c r="E1422">
        <v>4</v>
      </c>
      <c r="F1422">
        <v>0</v>
      </c>
      <c r="G1422">
        <v>0</v>
      </c>
      <c r="H1422" t="s">
        <v>568</v>
      </c>
      <c r="I1422">
        <v>36</v>
      </c>
      <c r="J1422" t="s">
        <v>110</v>
      </c>
      <c r="K1422" t="s">
        <v>511</v>
      </c>
      <c r="L1422">
        <v>764</v>
      </c>
      <c r="M1422" t="s">
        <v>198</v>
      </c>
      <c r="N1422" t="s">
        <v>556</v>
      </c>
      <c r="O1422">
        <v>0</v>
      </c>
      <c r="P1422" t="s">
        <v>177</v>
      </c>
      <c r="Q1422" t="s">
        <v>514</v>
      </c>
      <c r="R1422" t="s">
        <v>515</v>
      </c>
      <c r="S1422" t="s">
        <v>516</v>
      </c>
      <c r="T1422">
        <v>0</v>
      </c>
      <c r="U1422" t="s">
        <v>517</v>
      </c>
      <c r="V1422">
        <v>2523</v>
      </c>
      <c r="W1422" t="s">
        <v>518</v>
      </c>
      <c r="X1422">
        <v>8</v>
      </c>
      <c r="Y1422" t="s">
        <v>519</v>
      </c>
      <c r="Z1422">
        <v>116578317</v>
      </c>
      <c r="AA1422">
        <v>-1</v>
      </c>
      <c r="AB1422" t="s">
        <v>129</v>
      </c>
      <c r="AC1422"/>
      <c r="AD1422">
        <v>116578317</v>
      </c>
      <c r="AE1422"/>
      <c r="AF1422">
        <v>4320615</v>
      </c>
      <c r="AG1422">
        <v>4320615</v>
      </c>
      <c r="AH1422"/>
      <c r="AI1422">
        <v>0</v>
      </c>
    </row>
    <row r="1423" spans="1:35">
      <c r="A1423" t="s">
        <v>594</v>
      </c>
      <c r="B1423">
        <v>2016</v>
      </c>
      <c r="C1423">
        <v>2016</v>
      </c>
      <c r="D1423">
        <v>2016</v>
      </c>
      <c r="E1423">
        <v>4</v>
      </c>
      <c r="F1423">
        <v>0</v>
      </c>
      <c r="G1423">
        <v>0</v>
      </c>
      <c r="H1423" t="s">
        <v>568</v>
      </c>
      <c r="I1423">
        <v>36</v>
      </c>
      <c r="J1423" t="s">
        <v>110</v>
      </c>
      <c r="K1423" t="s">
        <v>511</v>
      </c>
      <c r="L1423">
        <v>490</v>
      </c>
      <c r="M1423" t="s">
        <v>546</v>
      </c>
      <c r="N1423" t="s">
        <v>547</v>
      </c>
      <c r="O1423">
        <v>0</v>
      </c>
      <c r="P1423" t="s">
        <v>177</v>
      </c>
      <c r="Q1423" t="s">
        <v>514</v>
      </c>
      <c r="R1423" t="s">
        <v>515</v>
      </c>
      <c r="S1423" t="s">
        <v>516</v>
      </c>
      <c r="T1423">
        <v>0</v>
      </c>
      <c r="U1423" t="s">
        <v>517</v>
      </c>
      <c r="V1423">
        <v>2523</v>
      </c>
      <c r="W1423" t="s">
        <v>518</v>
      </c>
      <c r="X1423">
        <v>8</v>
      </c>
      <c r="Y1423" t="s">
        <v>519</v>
      </c>
      <c r="Z1423">
        <v>78900000</v>
      </c>
      <c r="AA1423">
        <v>-1</v>
      </c>
      <c r="AB1423" t="s">
        <v>129</v>
      </c>
      <c r="AC1423"/>
      <c r="AD1423">
        <v>78900000</v>
      </c>
      <c r="AE1423"/>
      <c r="AF1423">
        <v>3410538</v>
      </c>
      <c r="AG1423">
        <v>3410538</v>
      </c>
      <c r="AH1423"/>
      <c r="AI1423">
        <v>0</v>
      </c>
    </row>
    <row r="1424" spans="1:35">
      <c r="A1424" t="s">
        <v>594</v>
      </c>
      <c r="B1424">
        <v>2016</v>
      </c>
      <c r="C1424">
        <v>2016</v>
      </c>
      <c r="D1424">
        <v>2016</v>
      </c>
      <c r="E1424">
        <v>4</v>
      </c>
      <c r="F1424">
        <v>0</v>
      </c>
      <c r="G1424">
        <v>0</v>
      </c>
      <c r="H1424" t="s">
        <v>568</v>
      </c>
      <c r="I1424">
        <v>36</v>
      </c>
      <c r="J1424" t="s">
        <v>110</v>
      </c>
      <c r="K1424" t="s">
        <v>511</v>
      </c>
      <c r="L1424">
        <v>528</v>
      </c>
      <c r="M1424" t="s">
        <v>581</v>
      </c>
      <c r="N1424" t="s">
        <v>582</v>
      </c>
      <c r="O1424">
        <v>0</v>
      </c>
      <c r="P1424" t="s">
        <v>177</v>
      </c>
      <c r="Q1424" t="s">
        <v>514</v>
      </c>
      <c r="R1424" t="s">
        <v>515</v>
      </c>
      <c r="S1424" t="s">
        <v>516</v>
      </c>
      <c r="T1424">
        <v>0</v>
      </c>
      <c r="U1424" t="s">
        <v>517</v>
      </c>
      <c r="V1424">
        <v>2523</v>
      </c>
      <c r="W1424" t="s">
        <v>518</v>
      </c>
      <c r="X1424">
        <v>8</v>
      </c>
      <c r="Y1424" t="s">
        <v>519</v>
      </c>
      <c r="Z1424">
        <v>324107</v>
      </c>
      <c r="AA1424">
        <v>-1</v>
      </c>
      <c r="AB1424" t="s">
        <v>129</v>
      </c>
      <c r="AC1424"/>
      <c r="AD1424">
        <v>324107</v>
      </c>
      <c r="AE1424"/>
      <c r="AF1424">
        <v>132102</v>
      </c>
      <c r="AG1424">
        <v>132102</v>
      </c>
      <c r="AH1424"/>
      <c r="AI1424">
        <v>0</v>
      </c>
    </row>
    <row r="1425" spans="1:35">
      <c r="A1425" t="s">
        <v>594</v>
      </c>
      <c r="B1425">
        <v>2016</v>
      </c>
      <c r="C1425">
        <v>2016</v>
      </c>
      <c r="D1425">
        <v>2016</v>
      </c>
      <c r="E1425">
        <v>4</v>
      </c>
      <c r="F1425">
        <v>0</v>
      </c>
      <c r="G1425">
        <v>0</v>
      </c>
      <c r="H1425" t="s">
        <v>568</v>
      </c>
      <c r="I1425">
        <v>36</v>
      </c>
      <c r="J1425" t="s">
        <v>110</v>
      </c>
      <c r="K1425" t="s">
        <v>511</v>
      </c>
      <c r="L1425">
        <v>251</v>
      </c>
      <c r="M1425" t="s">
        <v>113</v>
      </c>
      <c r="N1425" t="s">
        <v>583</v>
      </c>
      <c r="O1425">
        <v>0</v>
      </c>
      <c r="P1425" t="s">
        <v>177</v>
      </c>
      <c r="Q1425" t="s">
        <v>514</v>
      </c>
      <c r="R1425" t="s">
        <v>515</v>
      </c>
      <c r="S1425" t="s">
        <v>516</v>
      </c>
      <c r="T1425">
        <v>0</v>
      </c>
      <c r="U1425" t="s">
        <v>517</v>
      </c>
      <c r="V1425">
        <v>2523</v>
      </c>
      <c r="W1425" t="s">
        <v>518</v>
      </c>
      <c r="X1425">
        <v>8</v>
      </c>
      <c r="Y1425" t="s">
        <v>519</v>
      </c>
      <c r="Z1425">
        <v>7044806</v>
      </c>
      <c r="AA1425">
        <v>-1</v>
      </c>
      <c r="AB1425" t="s">
        <v>129</v>
      </c>
      <c r="AC1425"/>
      <c r="AD1425">
        <v>7044806</v>
      </c>
      <c r="AE1425"/>
      <c r="AF1425">
        <v>3386232</v>
      </c>
      <c r="AG1425">
        <v>3386232</v>
      </c>
      <c r="AH1425"/>
      <c r="AI1425">
        <v>0</v>
      </c>
    </row>
    <row r="1426" spans="1:35">
      <c r="A1426" t="s">
        <v>594</v>
      </c>
      <c r="B1426">
        <v>2016</v>
      </c>
      <c r="C1426">
        <v>2016</v>
      </c>
      <c r="D1426">
        <v>2016</v>
      </c>
      <c r="E1426">
        <v>4</v>
      </c>
      <c r="F1426">
        <v>0</v>
      </c>
      <c r="G1426">
        <v>0</v>
      </c>
      <c r="H1426" t="s">
        <v>568</v>
      </c>
      <c r="I1426">
        <v>36</v>
      </c>
      <c r="J1426" t="s">
        <v>110</v>
      </c>
      <c r="K1426" t="s">
        <v>511</v>
      </c>
      <c r="L1426">
        <v>410</v>
      </c>
      <c r="M1426" t="s">
        <v>550</v>
      </c>
      <c r="N1426" t="s">
        <v>551</v>
      </c>
      <c r="O1426">
        <v>0</v>
      </c>
      <c r="P1426" t="s">
        <v>177</v>
      </c>
      <c r="Q1426" t="s">
        <v>514</v>
      </c>
      <c r="R1426" t="s">
        <v>515</v>
      </c>
      <c r="S1426" t="s">
        <v>516</v>
      </c>
      <c r="T1426">
        <v>0</v>
      </c>
      <c r="U1426" t="s">
        <v>517</v>
      </c>
      <c r="V1426">
        <v>2523</v>
      </c>
      <c r="W1426" t="s">
        <v>518</v>
      </c>
      <c r="X1426">
        <v>8</v>
      </c>
      <c r="Y1426" t="s">
        <v>519</v>
      </c>
      <c r="Z1426">
        <v>206808</v>
      </c>
      <c r="AA1426">
        <v>-1</v>
      </c>
      <c r="AB1426" t="s">
        <v>129</v>
      </c>
      <c r="AC1426"/>
      <c r="AD1426">
        <v>206808</v>
      </c>
      <c r="AE1426"/>
      <c r="AF1426">
        <v>101682</v>
      </c>
      <c r="AG1426">
        <v>101682</v>
      </c>
      <c r="AH1426"/>
      <c r="AI1426">
        <v>0</v>
      </c>
    </row>
    <row r="1427" spans="1:35">
      <c r="A1427" t="s">
        <v>594</v>
      </c>
      <c r="B1427">
        <v>2016</v>
      </c>
      <c r="C1427">
        <v>2016</v>
      </c>
      <c r="D1427">
        <v>2016</v>
      </c>
      <c r="E1427">
        <v>4</v>
      </c>
      <c r="F1427">
        <v>0</v>
      </c>
      <c r="G1427">
        <v>0</v>
      </c>
      <c r="H1427" t="s">
        <v>568</v>
      </c>
      <c r="I1427">
        <v>36</v>
      </c>
      <c r="J1427" t="s">
        <v>110</v>
      </c>
      <c r="K1427" t="s">
        <v>511</v>
      </c>
      <c r="L1427">
        <v>392</v>
      </c>
      <c r="M1427" t="s">
        <v>223</v>
      </c>
      <c r="N1427" t="s">
        <v>584</v>
      </c>
      <c r="O1427">
        <v>0</v>
      </c>
      <c r="P1427" t="s">
        <v>177</v>
      </c>
      <c r="Q1427" t="s">
        <v>514</v>
      </c>
      <c r="R1427" t="s">
        <v>515</v>
      </c>
      <c r="S1427" t="s">
        <v>516</v>
      </c>
      <c r="T1427">
        <v>0</v>
      </c>
      <c r="U1427" t="s">
        <v>517</v>
      </c>
      <c r="V1427">
        <v>2523</v>
      </c>
      <c r="W1427" t="s">
        <v>518</v>
      </c>
      <c r="X1427">
        <v>8</v>
      </c>
      <c r="Y1427" t="s">
        <v>519</v>
      </c>
      <c r="Z1427">
        <v>1564138140</v>
      </c>
      <c r="AA1427">
        <v>-1</v>
      </c>
      <c r="AB1427" t="s">
        <v>129</v>
      </c>
      <c r="AC1427"/>
      <c r="AD1427">
        <v>1564138140</v>
      </c>
      <c r="AE1427"/>
      <c r="AF1427">
        <v>51325339</v>
      </c>
      <c r="AG1427">
        <v>51325339</v>
      </c>
      <c r="AH1427"/>
      <c r="AI1427">
        <v>0</v>
      </c>
    </row>
    <row r="1428" spans="1:35">
      <c r="A1428" t="s">
        <v>594</v>
      </c>
      <c r="B1428">
        <v>2016</v>
      </c>
      <c r="C1428">
        <v>2016</v>
      </c>
      <c r="D1428">
        <v>2016</v>
      </c>
      <c r="E1428">
        <v>4</v>
      </c>
      <c r="F1428">
        <v>0</v>
      </c>
      <c r="G1428">
        <v>0</v>
      </c>
      <c r="H1428" t="s">
        <v>568</v>
      </c>
      <c r="I1428">
        <v>36</v>
      </c>
      <c r="J1428" t="s">
        <v>110</v>
      </c>
      <c r="K1428" t="s">
        <v>511</v>
      </c>
      <c r="L1428">
        <v>380</v>
      </c>
      <c r="M1428" t="s">
        <v>587</v>
      </c>
      <c r="N1428" t="s">
        <v>588</v>
      </c>
      <c r="O1428">
        <v>0</v>
      </c>
      <c r="P1428" t="s">
        <v>177</v>
      </c>
      <c r="Q1428" t="s">
        <v>514</v>
      </c>
      <c r="R1428" t="s">
        <v>515</v>
      </c>
      <c r="S1428" t="s">
        <v>516</v>
      </c>
      <c r="T1428">
        <v>0</v>
      </c>
      <c r="U1428" t="s">
        <v>517</v>
      </c>
      <c r="V1428">
        <v>2523</v>
      </c>
      <c r="W1428" t="s">
        <v>518</v>
      </c>
      <c r="X1428">
        <v>8</v>
      </c>
      <c r="Y1428" t="s">
        <v>519</v>
      </c>
      <c r="Z1428">
        <v>24390</v>
      </c>
      <c r="AA1428">
        <v>-1</v>
      </c>
      <c r="AB1428" t="s">
        <v>129</v>
      </c>
      <c r="AC1428"/>
      <c r="AD1428">
        <v>24390</v>
      </c>
      <c r="AE1428"/>
      <c r="AF1428">
        <v>9116</v>
      </c>
      <c r="AG1428">
        <v>9116</v>
      </c>
      <c r="AH1428"/>
      <c r="AI1428">
        <v>0</v>
      </c>
    </row>
    <row r="1429" spans="1:35">
      <c r="A1429" t="s">
        <v>594</v>
      </c>
      <c r="B1429">
        <v>2016</v>
      </c>
      <c r="C1429">
        <v>2016</v>
      </c>
      <c r="D1429">
        <v>2016</v>
      </c>
      <c r="E1429">
        <v>4</v>
      </c>
      <c r="F1429">
        <v>0</v>
      </c>
      <c r="G1429">
        <v>0</v>
      </c>
      <c r="H1429" t="s">
        <v>568</v>
      </c>
      <c r="I1429">
        <v>36</v>
      </c>
      <c r="J1429" t="s">
        <v>110</v>
      </c>
      <c r="K1429" t="s">
        <v>511</v>
      </c>
      <c r="L1429">
        <v>826</v>
      </c>
      <c r="M1429" t="s">
        <v>589</v>
      </c>
      <c r="N1429" t="s">
        <v>590</v>
      </c>
      <c r="O1429">
        <v>0</v>
      </c>
      <c r="P1429" t="s">
        <v>177</v>
      </c>
      <c r="Q1429" t="s">
        <v>514</v>
      </c>
      <c r="R1429" t="s">
        <v>515</v>
      </c>
      <c r="S1429" t="s">
        <v>516</v>
      </c>
      <c r="T1429">
        <v>0</v>
      </c>
      <c r="U1429" t="s">
        <v>517</v>
      </c>
      <c r="V1429">
        <v>2523</v>
      </c>
      <c r="W1429" t="s">
        <v>518</v>
      </c>
      <c r="X1429">
        <v>8</v>
      </c>
      <c r="Y1429" t="s">
        <v>519</v>
      </c>
      <c r="Z1429">
        <v>505246</v>
      </c>
      <c r="AA1429">
        <v>-1</v>
      </c>
      <c r="AB1429" t="s">
        <v>129</v>
      </c>
      <c r="AC1429"/>
      <c r="AD1429">
        <v>505246</v>
      </c>
      <c r="AE1429"/>
      <c r="AF1429">
        <v>337429</v>
      </c>
      <c r="AG1429">
        <v>337429</v>
      </c>
      <c r="AH1429"/>
      <c r="AI1429">
        <v>0</v>
      </c>
    </row>
    <row r="1430" spans="1:35">
      <c r="A1430" t="s">
        <v>594</v>
      </c>
      <c r="B1430">
        <v>2016</v>
      </c>
      <c r="C1430">
        <v>2016</v>
      </c>
      <c r="D1430">
        <v>2016</v>
      </c>
      <c r="E1430">
        <v>4</v>
      </c>
      <c r="F1430">
        <v>0</v>
      </c>
      <c r="G1430">
        <v>0</v>
      </c>
      <c r="H1430" t="s">
        <v>568</v>
      </c>
      <c r="I1430">
        <v>36</v>
      </c>
      <c r="J1430" t="s">
        <v>110</v>
      </c>
      <c r="K1430" t="s">
        <v>511</v>
      </c>
      <c r="L1430">
        <v>276</v>
      </c>
      <c r="M1430" t="s">
        <v>591</v>
      </c>
      <c r="N1430" t="s">
        <v>592</v>
      </c>
      <c r="O1430">
        <v>0</v>
      </c>
      <c r="P1430" t="s">
        <v>177</v>
      </c>
      <c r="Q1430" t="s">
        <v>514</v>
      </c>
      <c r="R1430" t="s">
        <v>515</v>
      </c>
      <c r="S1430" t="s">
        <v>516</v>
      </c>
      <c r="T1430">
        <v>0</v>
      </c>
      <c r="U1430" t="s">
        <v>517</v>
      </c>
      <c r="V1430">
        <v>2523</v>
      </c>
      <c r="W1430" t="s">
        <v>518</v>
      </c>
      <c r="X1430">
        <v>8</v>
      </c>
      <c r="Y1430" t="s">
        <v>519</v>
      </c>
      <c r="Z1430">
        <v>23430</v>
      </c>
      <c r="AA1430">
        <v>-1</v>
      </c>
      <c r="AB1430" t="s">
        <v>129</v>
      </c>
      <c r="AC1430"/>
      <c r="AD1430">
        <v>23430</v>
      </c>
      <c r="AE1430"/>
      <c r="AF1430">
        <v>5598</v>
      </c>
      <c r="AG1430">
        <v>5598</v>
      </c>
      <c r="AH1430"/>
      <c r="AI1430">
        <v>0</v>
      </c>
    </row>
    <row r="1431" spans="1:35">
      <c r="A1431" t="s">
        <v>594</v>
      </c>
      <c r="B1431">
        <v>2016</v>
      </c>
      <c r="C1431">
        <v>2016</v>
      </c>
      <c r="D1431">
        <v>2016</v>
      </c>
      <c r="E1431">
        <v>4</v>
      </c>
      <c r="F1431">
        <v>0</v>
      </c>
      <c r="G1431">
        <v>0</v>
      </c>
      <c r="H1431" t="s">
        <v>568</v>
      </c>
      <c r="I1431">
        <v>36</v>
      </c>
      <c r="J1431" t="s">
        <v>110</v>
      </c>
      <c r="K1431" t="s">
        <v>511</v>
      </c>
      <c r="L1431">
        <v>842</v>
      </c>
      <c r="M1431" t="s">
        <v>593</v>
      </c>
      <c r="N1431" t="s">
        <v>593</v>
      </c>
      <c r="O1431">
        <v>0</v>
      </c>
      <c r="P1431" t="s">
        <v>177</v>
      </c>
      <c r="Q1431" t="s">
        <v>514</v>
      </c>
      <c r="R1431" t="s">
        <v>515</v>
      </c>
      <c r="S1431" t="s">
        <v>516</v>
      </c>
      <c r="T1431">
        <v>0</v>
      </c>
      <c r="U1431" t="s">
        <v>517</v>
      </c>
      <c r="V1431">
        <v>2523</v>
      </c>
      <c r="W1431" t="s">
        <v>518</v>
      </c>
      <c r="X1431">
        <v>8</v>
      </c>
      <c r="Y1431" t="s">
        <v>519</v>
      </c>
      <c r="Z1431">
        <v>2987033</v>
      </c>
      <c r="AA1431">
        <v>-1</v>
      </c>
      <c r="AB1431" t="s">
        <v>129</v>
      </c>
      <c r="AC1431"/>
      <c r="AD1431">
        <v>2987033</v>
      </c>
      <c r="AE1431"/>
      <c r="AF1431">
        <v>1766095</v>
      </c>
      <c r="AG1431">
        <v>1766095</v>
      </c>
      <c r="AH1431"/>
      <c r="AI1431">
        <v>0</v>
      </c>
    </row>
    <row r="1432" spans="1:35">
      <c r="A1432" t="s">
        <v>594</v>
      </c>
      <c r="B1432">
        <v>2016</v>
      </c>
      <c r="C1432">
        <v>2016</v>
      </c>
      <c r="D1432">
        <v>2016</v>
      </c>
      <c r="E1432">
        <v>4</v>
      </c>
      <c r="F1432">
        <v>0</v>
      </c>
      <c r="G1432">
        <v>0</v>
      </c>
      <c r="H1432" t="s">
        <v>568</v>
      </c>
      <c r="I1432">
        <v>36</v>
      </c>
      <c r="J1432" t="s">
        <v>110</v>
      </c>
      <c r="K1432" t="s">
        <v>511</v>
      </c>
      <c r="L1432">
        <v>156</v>
      </c>
      <c r="M1432" t="s">
        <v>183</v>
      </c>
      <c r="N1432" t="s">
        <v>562</v>
      </c>
      <c r="O1432">
        <v>0</v>
      </c>
      <c r="P1432" t="s">
        <v>177</v>
      </c>
      <c r="Q1432" t="s">
        <v>514</v>
      </c>
      <c r="R1432" t="s">
        <v>515</v>
      </c>
      <c r="S1432" t="s">
        <v>516</v>
      </c>
      <c r="T1432">
        <v>0</v>
      </c>
      <c r="U1432" t="s">
        <v>517</v>
      </c>
      <c r="V1432">
        <v>2523</v>
      </c>
      <c r="W1432" t="s">
        <v>518</v>
      </c>
      <c r="X1432">
        <v>8</v>
      </c>
      <c r="Y1432" t="s">
        <v>519</v>
      </c>
      <c r="Z1432">
        <v>846157919</v>
      </c>
      <c r="AA1432">
        <v>-1</v>
      </c>
      <c r="AB1432" t="s">
        <v>129</v>
      </c>
      <c r="AC1432"/>
      <c r="AD1432">
        <v>846157919</v>
      </c>
      <c r="AE1432"/>
      <c r="AF1432">
        <v>32819561</v>
      </c>
      <c r="AG1432">
        <v>32819561</v>
      </c>
      <c r="AH1432"/>
      <c r="AI1432">
        <v>0</v>
      </c>
    </row>
    <row r="1433" spans="1:35">
      <c r="A1433" t="s">
        <v>594</v>
      </c>
      <c r="B1433">
        <v>2016</v>
      </c>
      <c r="C1433">
        <v>2016</v>
      </c>
      <c r="D1433">
        <v>2016</v>
      </c>
      <c r="E1433">
        <v>4</v>
      </c>
      <c r="F1433">
        <v>0</v>
      </c>
      <c r="G1433">
        <v>0</v>
      </c>
      <c r="H1433" t="s">
        <v>568</v>
      </c>
      <c r="I1433">
        <v>36</v>
      </c>
      <c r="J1433" t="s">
        <v>110</v>
      </c>
      <c r="K1433" t="s">
        <v>511</v>
      </c>
      <c r="L1433">
        <v>0</v>
      </c>
      <c r="M1433" t="s">
        <v>177</v>
      </c>
      <c r="N1433" t="s">
        <v>514</v>
      </c>
      <c r="O1433">
        <v>0</v>
      </c>
      <c r="P1433" t="s">
        <v>177</v>
      </c>
      <c r="Q1433" t="s">
        <v>514</v>
      </c>
      <c r="R1433" t="s">
        <v>515</v>
      </c>
      <c r="S1433" t="s">
        <v>516</v>
      </c>
      <c r="T1433">
        <v>0</v>
      </c>
      <c r="U1433" t="s">
        <v>517</v>
      </c>
      <c r="V1433">
        <v>2523</v>
      </c>
      <c r="W1433" t="s">
        <v>518</v>
      </c>
      <c r="X1433">
        <v>8</v>
      </c>
      <c r="Y1433" t="s">
        <v>519</v>
      </c>
      <c r="Z1433">
        <v>3810436559</v>
      </c>
      <c r="AA1433">
        <v>-1</v>
      </c>
      <c r="AB1433" t="s">
        <v>129</v>
      </c>
      <c r="AC1433"/>
      <c r="AD1433">
        <v>3810436559</v>
      </c>
      <c r="AE1433"/>
      <c r="AF1433">
        <v>154270020</v>
      </c>
      <c r="AG1433">
        <v>154270020</v>
      </c>
      <c r="AH1433"/>
      <c r="AI1433">
        <v>0</v>
      </c>
    </row>
    <row r="1434" spans="1:35">
      <c r="A1434" t="s">
        <v>862</v>
      </c>
      <c r="B1434">
        <v>2017</v>
      </c>
      <c r="C1434">
        <v>2017</v>
      </c>
      <c r="D1434">
        <v>2017</v>
      </c>
      <c r="E1434">
        <v>4</v>
      </c>
      <c r="F1434">
        <v>0</v>
      </c>
      <c r="G1434">
        <v>0</v>
      </c>
      <c r="H1434" t="s">
        <v>510</v>
      </c>
      <c r="I1434">
        <v>36</v>
      </c>
      <c r="J1434" t="s">
        <v>110</v>
      </c>
      <c r="K1434" t="s">
        <v>511</v>
      </c>
      <c r="L1434">
        <v>682</v>
      </c>
      <c r="M1434" t="s">
        <v>707</v>
      </c>
      <c r="N1434" t="s">
        <v>708</v>
      </c>
      <c r="O1434">
        <v>0</v>
      </c>
      <c r="P1434" t="s">
        <v>177</v>
      </c>
      <c r="Q1434" t="s">
        <v>514</v>
      </c>
      <c r="R1434" t="s">
        <v>515</v>
      </c>
      <c r="S1434" t="s">
        <v>516</v>
      </c>
      <c r="T1434">
        <v>9900</v>
      </c>
      <c r="U1434" t="s">
        <v>863</v>
      </c>
      <c r="V1434">
        <v>2523</v>
      </c>
      <c r="W1434" t="s">
        <v>518</v>
      </c>
      <c r="X1434">
        <v>8</v>
      </c>
      <c r="Y1434" t="s">
        <v>519</v>
      </c>
      <c r="Z1434">
        <v>16563</v>
      </c>
      <c r="AA1434">
        <v>-1</v>
      </c>
      <c r="AB1434" t="s">
        <v>129</v>
      </c>
      <c r="AC1434">
        <v>0</v>
      </c>
      <c r="AD1434">
        <v>16563</v>
      </c>
      <c r="AE1434">
        <v>2236</v>
      </c>
      <c r="AF1434">
        <v>6140</v>
      </c>
      <c r="AG1434"/>
      <c r="AH1434">
        <v>6140.7759999999998</v>
      </c>
      <c r="AI1434">
        <v>0</v>
      </c>
    </row>
    <row r="1435" spans="1:35">
      <c r="A1435" t="s">
        <v>862</v>
      </c>
      <c r="B1435">
        <v>2017</v>
      </c>
      <c r="C1435">
        <v>2017</v>
      </c>
      <c r="D1435">
        <v>2017</v>
      </c>
      <c r="E1435">
        <v>4</v>
      </c>
      <c r="F1435">
        <v>0</v>
      </c>
      <c r="G1435">
        <v>0</v>
      </c>
      <c r="H1435" t="s">
        <v>510</v>
      </c>
      <c r="I1435">
        <v>36</v>
      </c>
      <c r="J1435" t="s">
        <v>110</v>
      </c>
      <c r="K1435" t="s">
        <v>511</v>
      </c>
      <c r="L1435">
        <v>842</v>
      </c>
      <c r="M1435" t="s">
        <v>593</v>
      </c>
      <c r="N1435" t="s">
        <v>593</v>
      </c>
      <c r="O1435">
        <v>0</v>
      </c>
      <c r="P1435" t="s">
        <v>177</v>
      </c>
      <c r="Q1435" t="s">
        <v>514</v>
      </c>
      <c r="R1435" t="s">
        <v>515</v>
      </c>
      <c r="S1435" t="s">
        <v>516</v>
      </c>
      <c r="T1435">
        <v>9900</v>
      </c>
      <c r="U1435" t="s">
        <v>863</v>
      </c>
      <c r="V1435">
        <v>2523</v>
      </c>
      <c r="W1435" t="s">
        <v>518</v>
      </c>
      <c r="X1435">
        <v>8</v>
      </c>
      <c r="Y1435" t="s">
        <v>519</v>
      </c>
      <c r="Z1435">
        <v>2980</v>
      </c>
      <c r="AA1435">
        <v>-1</v>
      </c>
      <c r="AB1435" t="s">
        <v>129</v>
      </c>
      <c r="AC1435">
        <v>0</v>
      </c>
      <c r="AD1435">
        <v>2980</v>
      </c>
      <c r="AE1435">
        <v>34</v>
      </c>
      <c r="AF1435">
        <v>2113</v>
      </c>
      <c r="AG1435"/>
      <c r="AH1435">
        <v>2113.384</v>
      </c>
      <c r="AI1435">
        <v>0</v>
      </c>
    </row>
    <row r="1436" spans="1:35">
      <c r="A1436" t="s">
        <v>862</v>
      </c>
      <c r="B1436">
        <v>2017</v>
      </c>
      <c r="C1436">
        <v>2017</v>
      </c>
      <c r="D1436">
        <v>2017</v>
      </c>
      <c r="E1436">
        <v>4</v>
      </c>
      <c r="F1436">
        <v>0</v>
      </c>
      <c r="G1436">
        <v>0</v>
      </c>
      <c r="H1436" t="s">
        <v>510</v>
      </c>
      <c r="I1436">
        <v>36</v>
      </c>
      <c r="J1436" t="s">
        <v>110</v>
      </c>
      <c r="K1436" t="s">
        <v>511</v>
      </c>
      <c r="L1436">
        <v>0</v>
      </c>
      <c r="M1436" t="s">
        <v>177</v>
      </c>
      <c r="N1436" t="s">
        <v>514</v>
      </c>
      <c r="O1436">
        <v>0</v>
      </c>
      <c r="P1436" t="s">
        <v>177</v>
      </c>
      <c r="Q1436" t="s">
        <v>514</v>
      </c>
      <c r="R1436" t="s">
        <v>515</v>
      </c>
      <c r="S1436" t="s">
        <v>516</v>
      </c>
      <c r="T1436">
        <v>9900</v>
      </c>
      <c r="U1436" t="s">
        <v>863</v>
      </c>
      <c r="V1436">
        <v>2523</v>
      </c>
      <c r="W1436" t="s">
        <v>518</v>
      </c>
      <c r="X1436">
        <v>8</v>
      </c>
      <c r="Y1436" t="s">
        <v>519</v>
      </c>
      <c r="Z1436">
        <v>13222016</v>
      </c>
      <c r="AA1436">
        <v>-1</v>
      </c>
      <c r="AB1436" t="s">
        <v>129</v>
      </c>
      <c r="AC1436">
        <v>0</v>
      </c>
      <c r="AD1436">
        <v>13222016</v>
      </c>
      <c r="AE1436">
        <v>13330366</v>
      </c>
      <c r="AF1436">
        <v>3044352</v>
      </c>
      <c r="AG1436"/>
      <c r="AH1436">
        <v>3044352.7420000001</v>
      </c>
      <c r="AI1436">
        <v>0</v>
      </c>
    </row>
    <row r="1437" spans="1:35">
      <c r="A1437" t="s">
        <v>862</v>
      </c>
      <c r="B1437">
        <v>2017</v>
      </c>
      <c r="C1437">
        <v>2017</v>
      </c>
      <c r="D1437">
        <v>2017</v>
      </c>
      <c r="E1437">
        <v>4</v>
      </c>
      <c r="F1437">
        <v>0</v>
      </c>
      <c r="G1437">
        <v>0</v>
      </c>
      <c r="H1437" t="s">
        <v>510</v>
      </c>
      <c r="I1437">
        <v>36</v>
      </c>
      <c r="J1437" t="s">
        <v>110</v>
      </c>
      <c r="K1437" t="s">
        <v>511</v>
      </c>
      <c r="L1437">
        <v>682</v>
      </c>
      <c r="M1437" t="s">
        <v>707</v>
      </c>
      <c r="N1437" t="s">
        <v>708</v>
      </c>
      <c r="O1437">
        <v>0</v>
      </c>
      <c r="P1437" t="s">
        <v>177</v>
      </c>
      <c r="Q1437" t="s">
        <v>514</v>
      </c>
      <c r="R1437" t="s">
        <v>515</v>
      </c>
      <c r="S1437" t="s">
        <v>516</v>
      </c>
      <c r="T1437">
        <v>0</v>
      </c>
      <c r="U1437" t="s">
        <v>517</v>
      </c>
      <c r="V1437">
        <v>2523</v>
      </c>
      <c r="W1437" t="s">
        <v>518</v>
      </c>
      <c r="X1437">
        <v>8</v>
      </c>
      <c r="Y1437" t="s">
        <v>519</v>
      </c>
      <c r="Z1437">
        <v>16563</v>
      </c>
      <c r="AA1437">
        <v>-1</v>
      </c>
      <c r="AB1437" t="s">
        <v>129</v>
      </c>
      <c r="AC1437">
        <v>0</v>
      </c>
      <c r="AD1437">
        <v>16563</v>
      </c>
      <c r="AE1437">
        <v>2236</v>
      </c>
      <c r="AF1437">
        <v>6140</v>
      </c>
      <c r="AG1437"/>
      <c r="AH1437">
        <v>6140.7759999999998</v>
      </c>
      <c r="AI1437">
        <v>0</v>
      </c>
    </row>
    <row r="1438" spans="1:35">
      <c r="A1438" t="s">
        <v>862</v>
      </c>
      <c r="B1438">
        <v>2017</v>
      </c>
      <c r="C1438">
        <v>2017</v>
      </c>
      <c r="D1438">
        <v>2017</v>
      </c>
      <c r="E1438">
        <v>4</v>
      </c>
      <c r="F1438">
        <v>0</v>
      </c>
      <c r="G1438">
        <v>0</v>
      </c>
      <c r="H1438" t="s">
        <v>510</v>
      </c>
      <c r="I1438">
        <v>36</v>
      </c>
      <c r="J1438" t="s">
        <v>110</v>
      </c>
      <c r="K1438" t="s">
        <v>511</v>
      </c>
      <c r="L1438">
        <v>842</v>
      </c>
      <c r="M1438" t="s">
        <v>593</v>
      </c>
      <c r="N1438" t="s">
        <v>593</v>
      </c>
      <c r="O1438">
        <v>0</v>
      </c>
      <c r="P1438" t="s">
        <v>177</v>
      </c>
      <c r="Q1438" t="s">
        <v>514</v>
      </c>
      <c r="R1438" t="s">
        <v>515</v>
      </c>
      <c r="S1438" t="s">
        <v>516</v>
      </c>
      <c r="T1438">
        <v>0</v>
      </c>
      <c r="U1438" t="s">
        <v>517</v>
      </c>
      <c r="V1438">
        <v>2523</v>
      </c>
      <c r="W1438" t="s">
        <v>518</v>
      </c>
      <c r="X1438">
        <v>8</v>
      </c>
      <c r="Y1438" t="s">
        <v>519</v>
      </c>
      <c r="Z1438">
        <v>2980</v>
      </c>
      <c r="AA1438">
        <v>-1</v>
      </c>
      <c r="AB1438" t="s">
        <v>129</v>
      </c>
      <c r="AC1438">
        <v>0</v>
      </c>
      <c r="AD1438">
        <v>2980</v>
      </c>
      <c r="AE1438">
        <v>34</v>
      </c>
      <c r="AF1438">
        <v>2113</v>
      </c>
      <c r="AG1438"/>
      <c r="AH1438">
        <v>2113.384</v>
      </c>
      <c r="AI1438">
        <v>0</v>
      </c>
    </row>
    <row r="1439" spans="1:35">
      <c r="A1439" t="s">
        <v>862</v>
      </c>
      <c r="B1439">
        <v>2017</v>
      </c>
      <c r="C1439">
        <v>2017</v>
      </c>
      <c r="D1439">
        <v>2017</v>
      </c>
      <c r="E1439">
        <v>4</v>
      </c>
      <c r="F1439">
        <v>0</v>
      </c>
      <c r="G1439">
        <v>0</v>
      </c>
      <c r="H1439" t="s">
        <v>510</v>
      </c>
      <c r="I1439">
        <v>36</v>
      </c>
      <c r="J1439" t="s">
        <v>110</v>
      </c>
      <c r="K1439" t="s">
        <v>511</v>
      </c>
      <c r="L1439">
        <v>0</v>
      </c>
      <c r="M1439" t="s">
        <v>177</v>
      </c>
      <c r="N1439" t="s">
        <v>514</v>
      </c>
      <c r="O1439">
        <v>0</v>
      </c>
      <c r="P1439" t="s">
        <v>177</v>
      </c>
      <c r="Q1439" t="s">
        <v>514</v>
      </c>
      <c r="R1439" t="s">
        <v>515</v>
      </c>
      <c r="S1439" t="s">
        <v>516</v>
      </c>
      <c r="T1439">
        <v>0</v>
      </c>
      <c r="U1439" t="s">
        <v>517</v>
      </c>
      <c r="V1439">
        <v>2523</v>
      </c>
      <c r="W1439" t="s">
        <v>518</v>
      </c>
      <c r="X1439">
        <v>8</v>
      </c>
      <c r="Y1439" t="s">
        <v>519</v>
      </c>
      <c r="Z1439">
        <v>13222016</v>
      </c>
      <c r="AA1439">
        <v>-1</v>
      </c>
      <c r="AB1439" t="s">
        <v>129</v>
      </c>
      <c r="AC1439">
        <v>0</v>
      </c>
      <c r="AD1439">
        <v>13222016</v>
      </c>
      <c r="AE1439">
        <v>13330366</v>
      </c>
      <c r="AF1439">
        <v>3044352</v>
      </c>
      <c r="AG1439"/>
      <c r="AH1439">
        <v>3044352.7420000001</v>
      </c>
      <c r="AI1439">
        <v>0</v>
      </c>
    </row>
    <row r="1440" spans="1:35">
      <c r="A1440" t="s">
        <v>862</v>
      </c>
      <c r="B1440">
        <v>2017</v>
      </c>
      <c r="C1440">
        <v>2017</v>
      </c>
      <c r="D1440">
        <v>2017</v>
      </c>
      <c r="E1440">
        <v>4</v>
      </c>
      <c r="F1440">
        <v>0</v>
      </c>
      <c r="G1440">
        <v>0</v>
      </c>
      <c r="H1440" t="s">
        <v>510</v>
      </c>
      <c r="I1440">
        <v>36</v>
      </c>
      <c r="J1440" t="s">
        <v>110</v>
      </c>
      <c r="K1440" t="s">
        <v>511</v>
      </c>
      <c r="L1440">
        <v>16</v>
      </c>
      <c r="M1440" t="s">
        <v>854</v>
      </c>
      <c r="N1440" t="s">
        <v>855</v>
      </c>
      <c r="O1440">
        <v>0</v>
      </c>
      <c r="P1440" t="s">
        <v>177</v>
      </c>
      <c r="Q1440" t="s">
        <v>514</v>
      </c>
      <c r="R1440" t="s">
        <v>515</v>
      </c>
      <c r="S1440" t="s">
        <v>516</v>
      </c>
      <c r="T1440">
        <v>0</v>
      </c>
      <c r="U1440" t="s">
        <v>517</v>
      </c>
      <c r="V1440">
        <v>2523</v>
      </c>
      <c r="W1440" t="s">
        <v>518</v>
      </c>
      <c r="X1440">
        <v>8</v>
      </c>
      <c r="Y1440" t="s">
        <v>519</v>
      </c>
      <c r="Z1440">
        <v>3750</v>
      </c>
      <c r="AA1440">
        <v>8</v>
      </c>
      <c r="AB1440" t="s">
        <v>519</v>
      </c>
      <c r="AC1440">
        <v>3750</v>
      </c>
      <c r="AD1440">
        <v>3750</v>
      </c>
      <c r="AE1440">
        <v>3750</v>
      </c>
      <c r="AF1440">
        <v>2389</v>
      </c>
      <c r="AG1440"/>
      <c r="AH1440">
        <v>2389.4430000000002</v>
      </c>
      <c r="AI1440">
        <v>0</v>
      </c>
    </row>
    <row r="1441" spans="1:35">
      <c r="A1441" t="s">
        <v>862</v>
      </c>
      <c r="B1441">
        <v>2017</v>
      </c>
      <c r="C1441">
        <v>2017</v>
      </c>
      <c r="D1441">
        <v>2017</v>
      </c>
      <c r="E1441">
        <v>4</v>
      </c>
      <c r="F1441">
        <v>0</v>
      </c>
      <c r="G1441">
        <v>0</v>
      </c>
      <c r="H1441" t="s">
        <v>510</v>
      </c>
      <c r="I1441">
        <v>36</v>
      </c>
      <c r="J1441" t="s">
        <v>110</v>
      </c>
      <c r="K1441" t="s">
        <v>511</v>
      </c>
      <c r="L1441">
        <v>166</v>
      </c>
      <c r="M1441" t="s">
        <v>522</v>
      </c>
      <c r="N1441" t="s">
        <v>523</v>
      </c>
      <c r="O1441">
        <v>0</v>
      </c>
      <c r="P1441" t="s">
        <v>177</v>
      </c>
      <c r="Q1441" t="s">
        <v>514</v>
      </c>
      <c r="R1441" t="s">
        <v>515</v>
      </c>
      <c r="S1441" t="s">
        <v>516</v>
      </c>
      <c r="T1441">
        <v>0</v>
      </c>
      <c r="U1441" t="s">
        <v>517</v>
      </c>
      <c r="V1441">
        <v>2523</v>
      </c>
      <c r="W1441" t="s">
        <v>518</v>
      </c>
      <c r="X1441">
        <v>8</v>
      </c>
      <c r="Y1441" t="s">
        <v>519</v>
      </c>
      <c r="Z1441">
        <v>67650</v>
      </c>
      <c r="AA1441">
        <v>8</v>
      </c>
      <c r="AB1441" t="s">
        <v>519</v>
      </c>
      <c r="AC1441">
        <v>67650</v>
      </c>
      <c r="AD1441">
        <v>67650</v>
      </c>
      <c r="AE1441">
        <v>67650</v>
      </c>
      <c r="AF1441">
        <v>20653</v>
      </c>
      <c r="AG1441"/>
      <c r="AH1441">
        <v>20653.805</v>
      </c>
      <c r="AI1441">
        <v>0</v>
      </c>
    </row>
    <row r="1442" spans="1:35">
      <c r="A1442" t="s">
        <v>862</v>
      </c>
      <c r="B1442">
        <v>2017</v>
      </c>
      <c r="C1442">
        <v>2017</v>
      </c>
      <c r="D1442">
        <v>2017</v>
      </c>
      <c r="E1442">
        <v>4</v>
      </c>
      <c r="F1442">
        <v>0</v>
      </c>
      <c r="G1442">
        <v>0</v>
      </c>
      <c r="H1442" t="s">
        <v>510</v>
      </c>
      <c r="I1442">
        <v>36</v>
      </c>
      <c r="J1442" t="s">
        <v>110</v>
      </c>
      <c r="K1442" t="s">
        <v>511</v>
      </c>
      <c r="L1442">
        <v>162</v>
      </c>
      <c r="M1442" t="s">
        <v>599</v>
      </c>
      <c r="N1442" t="s">
        <v>600</v>
      </c>
      <c r="O1442">
        <v>0</v>
      </c>
      <c r="P1442" t="s">
        <v>177</v>
      </c>
      <c r="Q1442" t="s">
        <v>514</v>
      </c>
      <c r="R1442" t="s">
        <v>515</v>
      </c>
      <c r="S1442" t="s">
        <v>516</v>
      </c>
      <c r="T1442">
        <v>0</v>
      </c>
      <c r="U1442" t="s">
        <v>517</v>
      </c>
      <c r="V1442">
        <v>2523</v>
      </c>
      <c r="W1442" t="s">
        <v>518</v>
      </c>
      <c r="X1442">
        <v>8</v>
      </c>
      <c r="Y1442" t="s">
        <v>519</v>
      </c>
      <c r="Z1442">
        <v>10620</v>
      </c>
      <c r="AA1442">
        <v>8</v>
      </c>
      <c r="AB1442" t="s">
        <v>519</v>
      </c>
      <c r="AC1442">
        <v>10620</v>
      </c>
      <c r="AD1442">
        <v>10620</v>
      </c>
      <c r="AE1442">
        <v>10620</v>
      </c>
      <c r="AF1442">
        <v>2657</v>
      </c>
      <c r="AG1442"/>
      <c r="AH1442">
        <v>2657.067</v>
      </c>
      <c r="AI1442">
        <v>0</v>
      </c>
    </row>
    <row r="1443" spans="1:35">
      <c r="A1443" t="s">
        <v>862</v>
      </c>
      <c r="B1443">
        <v>2017</v>
      </c>
      <c r="C1443">
        <v>2017</v>
      </c>
      <c r="D1443">
        <v>2017</v>
      </c>
      <c r="E1443">
        <v>4</v>
      </c>
      <c r="F1443">
        <v>0</v>
      </c>
      <c r="G1443">
        <v>0</v>
      </c>
      <c r="H1443" t="s">
        <v>510</v>
      </c>
      <c r="I1443">
        <v>36</v>
      </c>
      <c r="J1443" t="s">
        <v>110</v>
      </c>
      <c r="K1443" t="s">
        <v>511</v>
      </c>
      <c r="L1443">
        <v>837</v>
      </c>
      <c r="M1443" t="s">
        <v>860</v>
      </c>
      <c r="N1443" t="s">
        <v>861</v>
      </c>
      <c r="O1443">
        <v>0</v>
      </c>
      <c r="P1443" t="s">
        <v>177</v>
      </c>
      <c r="Q1443" t="s">
        <v>514</v>
      </c>
      <c r="R1443" t="s">
        <v>515</v>
      </c>
      <c r="S1443" t="s">
        <v>516</v>
      </c>
      <c r="T1443">
        <v>0</v>
      </c>
      <c r="U1443" t="s">
        <v>517</v>
      </c>
      <c r="V1443">
        <v>2523</v>
      </c>
      <c r="W1443" t="s">
        <v>518</v>
      </c>
      <c r="X1443">
        <v>8</v>
      </c>
      <c r="Y1443" t="s">
        <v>519</v>
      </c>
      <c r="Z1443">
        <v>800</v>
      </c>
      <c r="AA1443">
        <v>8</v>
      </c>
      <c r="AB1443" t="s">
        <v>519</v>
      </c>
      <c r="AC1443">
        <v>800</v>
      </c>
      <c r="AD1443">
        <v>800</v>
      </c>
      <c r="AE1443">
        <v>800</v>
      </c>
      <c r="AF1443">
        <v>1533</v>
      </c>
      <c r="AG1443"/>
      <c r="AH1443">
        <v>1533.66</v>
      </c>
      <c r="AI1443">
        <v>0</v>
      </c>
    </row>
    <row r="1444" spans="1:35">
      <c r="A1444" t="s">
        <v>862</v>
      </c>
      <c r="B1444">
        <v>2017</v>
      </c>
      <c r="C1444">
        <v>2017</v>
      </c>
      <c r="D1444">
        <v>2017</v>
      </c>
      <c r="E1444">
        <v>4</v>
      </c>
      <c r="F1444">
        <v>0</v>
      </c>
      <c r="G1444">
        <v>0</v>
      </c>
      <c r="H1444" t="s">
        <v>510</v>
      </c>
      <c r="I1444">
        <v>36</v>
      </c>
      <c r="J1444" t="s">
        <v>110</v>
      </c>
      <c r="K1444" t="s">
        <v>511</v>
      </c>
      <c r="L1444">
        <v>116</v>
      </c>
      <c r="M1444" t="s">
        <v>864</v>
      </c>
      <c r="N1444" t="s">
        <v>865</v>
      </c>
      <c r="O1444">
        <v>0</v>
      </c>
      <c r="P1444" t="s">
        <v>177</v>
      </c>
      <c r="Q1444" t="s">
        <v>514</v>
      </c>
      <c r="R1444" t="s">
        <v>515</v>
      </c>
      <c r="S1444" t="s">
        <v>516</v>
      </c>
      <c r="T1444">
        <v>0</v>
      </c>
      <c r="U1444" t="s">
        <v>517</v>
      </c>
      <c r="V1444">
        <v>2523</v>
      </c>
      <c r="W1444" t="s">
        <v>518</v>
      </c>
      <c r="X1444">
        <v>8</v>
      </c>
      <c r="Y1444" t="s">
        <v>519</v>
      </c>
      <c r="Z1444">
        <v>570</v>
      </c>
      <c r="AA1444">
        <v>8</v>
      </c>
      <c r="AB1444" t="s">
        <v>519</v>
      </c>
      <c r="AC1444">
        <v>570</v>
      </c>
      <c r="AD1444">
        <v>570</v>
      </c>
      <c r="AE1444">
        <v>570</v>
      </c>
      <c r="AF1444">
        <v>874</v>
      </c>
      <c r="AG1444"/>
      <c r="AH1444">
        <v>874.18600000000004</v>
      </c>
      <c r="AI1444">
        <v>0</v>
      </c>
    </row>
    <row r="1445" spans="1:35">
      <c r="A1445" t="s">
        <v>862</v>
      </c>
      <c r="B1445">
        <v>2017</v>
      </c>
      <c r="C1445">
        <v>2017</v>
      </c>
      <c r="D1445">
        <v>2017</v>
      </c>
      <c r="E1445">
        <v>4</v>
      </c>
      <c r="F1445">
        <v>0</v>
      </c>
      <c r="G1445">
        <v>0</v>
      </c>
      <c r="H1445" t="s">
        <v>510</v>
      </c>
      <c r="I1445">
        <v>36</v>
      </c>
      <c r="J1445" t="s">
        <v>110</v>
      </c>
      <c r="K1445" t="s">
        <v>511</v>
      </c>
      <c r="L1445">
        <v>882</v>
      </c>
      <c r="M1445" t="s">
        <v>534</v>
      </c>
      <c r="N1445" t="s">
        <v>535</v>
      </c>
      <c r="O1445">
        <v>0</v>
      </c>
      <c r="P1445" t="s">
        <v>177</v>
      </c>
      <c r="Q1445" t="s">
        <v>514</v>
      </c>
      <c r="R1445" t="s">
        <v>515</v>
      </c>
      <c r="S1445" t="s">
        <v>516</v>
      </c>
      <c r="T1445">
        <v>0</v>
      </c>
      <c r="U1445" t="s">
        <v>517</v>
      </c>
      <c r="V1445">
        <v>2523</v>
      </c>
      <c r="W1445" t="s">
        <v>518</v>
      </c>
      <c r="X1445">
        <v>8</v>
      </c>
      <c r="Y1445" t="s">
        <v>519</v>
      </c>
      <c r="Z1445">
        <v>34107</v>
      </c>
      <c r="AA1445">
        <v>8</v>
      </c>
      <c r="AB1445" t="s">
        <v>519</v>
      </c>
      <c r="AC1445">
        <v>34107</v>
      </c>
      <c r="AD1445">
        <v>34107</v>
      </c>
      <c r="AE1445">
        <v>34107</v>
      </c>
      <c r="AF1445">
        <v>12287</v>
      </c>
      <c r="AG1445"/>
      <c r="AH1445">
        <v>12287.687</v>
      </c>
      <c r="AI1445">
        <v>0</v>
      </c>
    </row>
    <row r="1446" spans="1:35">
      <c r="A1446" t="s">
        <v>862</v>
      </c>
      <c r="B1446">
        <v>2017</v>
      </c>
      <c r="C1446">
        <v>2017</v>
      </c>
      <c r="D1446">
        <v>2017</v>
      </c>
      <c r="E1446">
        <v>4</v>
      </c>
      <c r="F1446">
        <v>0</v>
      </c>
      <c r="G1446">
        <v>0</v>
      </c>
      <c r="H1446" t="s">
        <v>510</v>
      </c>
      <c r="I1446">
        <v>36</v>
      </c>
      <c r="J1446" t="s">
        <v>110</v>
      </c>
      <c r="K1446" t="s">
        <v>511</v>
      </c>
      <c r="L1446">
        <v>296</v>
      </c>
      <c r="M1446" t="s">
        <v>528</v>
      </c>
      <c r="N1446" t="s">
        <v>529</v>
      </c>
      <c r="O1446">
        <v>0</v>
      </c>
      <c r="P1446" t="s">
        <v>177</v>
      </c>
      <c r="Q1446" t="s">
        <v>514</v>
      </c>
      <c r="R1446" t="s">
        <v>515</v>
      </c>
      <c r="S1446" t="s">
        <v>516</v>
      </c>
      <c r="T1446">
        <v>0</v>
      </c>
      <c r="U1446" t="s">
        <v>517</v>
      </c>
      <c r="V1446">
        <v>2523</v>
      </c>
      <c r="W1446" t="s">
        <v>518</v>
      </c>
      <c r="X1446">
        <v>8</v>
      </c>
      <c r="Y1446" t="s">
        <v>519</v>
      </c>
      <c r="Z1446">
        <v>2560</v>
      </c>
      <c r="AA1446">
        <v>8</v>
      </c>
      <c r="AB1446" t="s">
        <v>519</v>
      </c>
      <c r="AC1446">
        <v>2560</v>
      </c>
      <c r="AD1446">
        <v>2560</v>
      </c>
      <c r="AE1446">
        <v>2560</v>
      </c>
      <c r="AF1446">
        <v>505</v>
      </c>
      <c r="AG1446"/>
      <c r="AH1446">
        <v>505.34100000000001</v>
      </c>
      <c r="AI1446">
        <v>0</v>
      </c>
    </row>
    <row r="1447" spans="1:35">
      <c r="A1447" t="s">
        <v>862</v>
      </c>
      <c r="B1447">
        <v>2017</v>
      </c>
      <c r="C1447">
        <v>2017</v>
      </c>
      <c r="D1447">
        <v>2017</v>
      </c>
      <c r="E1447">
        <v>4</v>
      </c>
      <c r="F1447">
        <v>0</v>
      </c>
      <c r="G1447">
        <v>0</v>
      </c>
      <c r="H1447" t="s">
        <v>510</v>
      </c>
      <c r="I1447">
        <v>36</v>
      </c>
      <c r="J1447" t="s">
        <v>110</v>
      </c>
      <c r="K1447" t="s">
        <v>511</v>
      </c>
      <c r="L1447">
        <v>528</v>
      </c>
      <c r="M1447" t="s">
        <v>581</v>
      </c>
      <c r="N1447" t="s">
        <v>582</v>
      </c>
      <c r="O1447">
        <v>0</v>
      </c>
      <c r="P1447" t="s">
        <v>177</v>
      </c>
      <c r="Q1447" t="s">
        <v>514</v>
      </c>
      <c r="R1447" t="s">
        <v>515</v>
      </c>
      <c r="S1447" t="s">
        <v>516</v>
      </c>
      <c r="T1447">
        <v>0</v>
      </c>
      <c r="U1447" t="s">
        <v>517</v>
      </c>
      <c r="V1447">
        <v>2523</v>
      </c>
      <c r="W1447" t="s">
        <v>518</v>
      </c>
      <c r="X1447">
        <v>8</v>
      </c>
      <c r="Y1447" t="s">
        <v>519</v>
      </c>
      <c r="Z1447">
        <v>43</v>
      </c>
      <c r="AA1447">
        <v>8</v>
      </c>
      <c r="AB1447" t="s">
        <v>519</v>
      </c>
      <c r="AC1447">
        <v>43.3</v>
      </c>
      <c r="AD1447">
        <v>43</v>
      </c>
      <c r="AE1447">
        <v>43</v>
      </c>
      <c r="AF1447">
        <v>1777</v>
      </c>
      <c r="AG1447"/>
      <c r="AH1447">
        <v>1777.5119999999999</v>
      </c>
      <c r="AI1447">
        <v>0</v>
      </c>
    </row>
    <row r="1448" spans="1:35">
      <c r="A1448" t="s">
        <v>862</v>
      </c>
      <c r="B1448">
        <v>2017</v>
      </c>
      <c r="C1448">
        <v>2017</v>
      </c>
      <c r="D1448">
        <v>2017</v>
      </c>
      <c r="E1448">
        <v>4</v>
      </c>
      <c r="F1448">
        <v>0</v>
      </c>
      <c r="G1448">
        <v>0</v>
      </c>
      <c r="H1448" t="s">
        <v>510</v>
      </c>
      <c r="I1448">
        <v>36</v>
      </c>
      <c r="J1448" t="s">
        <v>110</v>
      </c>
      <c r="K1448" t="s">
        <v>511</v>
      </c>
      <c r="L1448">
        <v>520</v>
      </c>
      <c r="M1448" t="s">
        <v>530</v>
      </c>
      <c r="N1448" t="s">
        <v>531</v>
      </c>
      <c r="O1448">
        <v>0</v>
      </c>
      <c r="P1448" t="s">
        <v>177</v>
      </c>
      <c r="Q1448" t="s">
        <v>514</v>
      </c>
      <c r="R1448" t="s">
        <v>515</v>
      </c>
      <c r="S1448" t="s">
        <v>516</v>
      </c>
      <c r="T1448">
        <v>0</v>
      </c>
      <c r="U1448" t="s">
        <v>517</v>
      </c>
      <c r="V1448">
        <v>2523</v>
      </c>
      <c r="W1448" t="s">
        <v>518</v>
      </c>
      <c r="X1448">
        <v>8</v>
      </c>
      <c r="Y1448" t="s">
        <v>519</v>
      </c>
      <c r="Z1448">
        <v>428436</v>
      </c>
      <c r="AA1448">
        <v>8</v>
      </c>
      <c r="AB1448" t="s">
        <v>519</v>
      </c>
      <c r="AC1448">
        <v>428436</v>
      </c>
      <c r="AD1448">
        <v>428436</v>
      </c>
      <c r="AE1448">
        <v>429256</v>
      </c>
      <c r="AF1448">
        <v>86621</v>
      </c>
      <c r="AG1448"/>
      <c r="AH1448">
        <v>86621.141000000003</v>
      </c>
      <c r="AI1448">
        <v>0</v>
      </c>
    </row>
    <row r="1449" spans="1:35">
      <c r="A1449" t="s">
        <v>862</v>
      </c>
      <c r="B1449">
        <v>2017</v>
      </c>
      <c r="C1449">
        <v>2017</v>
      </c>
      <c r="D1449">
        <v>2017</v>
      </c>
      <c r="E1449">
        <v>4</v>
      </c>
      <c r="F1449">
        <v>0</v>
      </c>
      <c r="G1449">
        <v>0</v>
      </c>
      <c r="H1449" t="s">
        <v>510</v>
      </c>
      <c r="I1449">
        <v>36</v>
      </c>
      <c r="J1449" t="s">
        <v>110</v>
      </c>
      <c r="K1449" t="s">
        <v>511</v>
      </c>
      <c r="L1449">
        <v>548</v>
      </c>
      <c r="M1449" t="s">
        <v>540</v>
      </c>
      <c r="N1449" t="s">
        <v>541</v>
      </c>
      <c r="O1449">
        <v>0</v>
      </c>
      <c r="P1449" t="s">
        <v>177</v>
      </c>
      <c r="Q1449" t="s">
        <v>514</v>
      </c>
      <c r="R1449" t="s">
        <v>515</v>
      </c>
      <c r="S1449" t="s">
        <v>516</v>
      </c>
      <c r="T1449">
        <v>0</v>
      </c>
      <c r="U1449" t="s">
        <v>517</v>
      </c>
      <c r="V1449">
        <v>2523</v>
      </c>
      <c r="W1449" t="s">
        <v>518</v>
      </c>
      <c r="X1449">
        <v>8</v>
      </c>
      <c r="Y1449" t="s">
        <v>519</v>
      </c>
      <c r="Z1449">
        <v>2546126</v>
      </c>
      <c r="AA1449">
        <v>8</v>
      </c>
      <c r="AB1449" t="s">
        <v>519</v>
      </c>
      <c r="AC1449">
        <v>2546126</v>
      </c>
      <c r="AD1449">
        <v>2546126</v>
      </c>
      <c r="AE1449">
        <v>2570539</v>
      </c>
      <c r="AF1449">
        <v>347012</v>
      </c>
      <c r="AG1449"/>
      <c r="AH1449">
        <v>347012.908</v>
      </c>
      <c r="AI1449">
        <v>0</v>
      </c>
    </row>
    <row r="1450" spans="1:35">
      <c r="A1450" t="s">
        <v>862</v>
      </c>
      <c r="B1450">
        <v>2017</v>
      </c>
      <c r="C1450">
        <v>2017</v>
      </c>
      <c r="D1450">
        <v>2017</v>
      </c>
      <c r="E1450">
        <v>4</v>
      </c>
      <c r="F1450">
        <v>0</v>
      </c>
      <c r="G1450">
        <v>0</v>
      </c>
      <c r="H1450" t="s">
        <v>510</v>
      </c>
      <c r="I1450">
        <v>36</v>
      </c>
      <c r="J1450" t="s">
        <v>110</v>
      </c>
      <c r="K1450" t="s">
        <v>511</v>
      </c>
      <c r="L1450">
        <v>90</v>
      </c>
      <c r="M1450" t="s">
        <v>601</v>
      </c>
      <c r="N1450" t="s">
        <v>602</v>
      </c>
      <c r="O1450">
        <v>0</v>
      </c>
      <c r="P1450" t="s">
        <v>177</v>
      </c>
      <c r="Q1450" t="s">
        <v>514</v>
      </c>
      <c r="R1450" t="s">
        <v>515</v>
      </c>
      <c r="S1450" t="s">
        <v>516</v>
      </c>
      <c r="T1450">
        <v>0</v>
      </c>
      <c r="U1450" t="s">
        <v>517</v>
      </c>
      <c r="V1450">
        <v>2523</v>
      </c>
      <c r="W1450" t="s">
        <v>518</v>
      </c>
      <c r="X1450">
        <v>8</v>
      </c>
      <c r="Y1450" t="s">
        <v>519</v>
      </c>
      <c r="Z1450">
        <v>5920</v>
      </c>
      <c r="AA1450">
        <v>8</v>
      </c>
      <c r="AB1450" t="s">
        <v>519</v>
      </c>
      <c r="AC1450">
        <v>5920</v>
      </c>
      <c r="AD1450">
        <v>5920</v>
      </c>
      <c r="AE1450">
        <v>6040</v>
      </c>
      <c r="AF1450">
        <v>3268</v>
      </c>
      <c r="AG1450"/>
      <c r="AH1450">
        <v>3268.23</v>
      </c>
      <c r="AI1450">
        <v>0</v>
      </c>
    </row>
    <row r="1451" spans="1:35">
      <c r="A1451" t="s">
        <v>862</v>
      </c>
      <c r="B1451">
        <v>2017</v>
      </c>
      <c r="C1451">
        <v>2017</v>
      </c>
      <c r="D1451">
        <v>2017</v>
      </c>
      <c r="E1451">
        <v>4</v>
      </c>
      <c r="F1451">
        <v>0</v>
      </c>
      <c r="G1451">
        <v>0</v>
      </c>
      <c r="H1451" t="s">
        <v>510</v>
      </c>
      <c r="I1451">
        <v>36</v>
      </c>
      <c r="J1451" t="s">
        <v>110</v>
      </c>
      <c r="K1451" t="s">
        <v>511</v>
      </c>
      <c r="L1451">
        <v>699</v>
      </c>
      <c r="M1451" t="s">
        <v>585</v>
      </c>
      <c r="N1451" t="s">
        <v>586</v>
      </c>
      <c r="O1451">
        <v>0</v>
      </c>
      <c r="P1451" t="s">
        <v>177</v>
      </c>
      <c r="Q1451" t="s">
        <v>514</v>
      </c>
      <c r="R1451" t="s">
        <v>515</v>
      </c>
      <c r="S1451" t="s">
        <v>516</v>
      </c>
      <c r="T1451">
        <v>0</v>
      </c>
      <c r="U1451" t="s">
        <v>517</v>
      </c>
      <c r="V1451">
        <v>2523</v>
      </c>
      <c r="W1451" t="s">
        <v>518</v>
      </c>
      <c r="X1451">
        <v>8</v>
      </c>
      <c r="Y1451" t="s">
        <v>519</v>
      </c>
      <c r="Z1451">
        <v>9000</v>
      </c>
      <c r="AA1451">
        <v>8</v>
      </c>
      <c r="AB1451" t="s">
        <v>519</v>
      </c>
      <c r="AC1451">
        <v>9000</v>
      </c>
      <c r="AD1451">
        <v>9000</v>
      </c>
      <c r="AE1451">
        <v>9000</v>
      </c>
      <c r="AF1451">
        <v>8073</v>
      </c>
      <c r="AG1451"/>
      <c r="AH1451">
        <v>8073.9549999999999</v>
      </c>
      <c r="AI1451">
        <v>0</v>
      </c>
    </row>
    <row r="1452" spans="1:35">
      <c r="A1452" t="s">
        <v>862</v>
      </c>
      <c r="B1452">
        <v>2017</v>
      </c>
      <c r="C1452">
        <v>2017</v>
      </c>
      <c r="D1452">
        <v>2017</v>
      </c>
      <c r="E1452">
        <v>4</v>
      </c>
      <c r="F1452">
        <v>0</v>
      </c>
      <c r="G1452">
        <v>0</v>
      </c>
      <c r="H1452" t="s">
        <v>510</v>
      </c>
      <c r="I1452">
        <v>36</v>
      </c>
      <c r="J1452" t="s">
        <v>110</v>
      </c>
      <c r="K1452" t="s">
        <v>511</v>
      </c>
      <c r="L1452">
        <v>490</v>
      </c>
      <c r="M1452" t="s">
        <v>546</v>
      </c>
      <c r="N1452" t="s">
        <v>547</v>
      </c>
      <c r="O1452">
        <v>0</v>
      </c>
      <c r="P1452" t="s">
        <v>177</v>
      </c>
      <c r="Q1452" t="s">
        <v>514</v>
      </c>
      <c r="R1452" t="s">
        <v>515</v>
      </c>
      <c r="S1452" t="s">
        <v>516</v>
      </c>
      <c r="T1452">
        <v>0</v>
      </c>
      <c r="U1452" t="s">
        <v>517</v>
      </c>
      <c r="V1452">
        <v>2523</v>
      </c>
      <c r="W1452" t="s">
        <v>518</v>
      </c>
      <c r="X1452">
        <v>8</v>
      </c>
      <c r="Y1452" t="s">
        <v>519</v>
      </c>
      <c r="Z1452">
        <v>18805</v>
      </c>
      <c r="AA1452">
        <v>8</v>
      </c>
      <c r="AB1452" t="s">
        <v>519</v>
      </c>
      <c r="AC1452">
        <v>18805</v>
      </c>
      <c r="AD1452">
        <v>18805</v>
      </c>
      <c r="AE1452">
        <v>18855</v>
      </c>
      <c r="AF1452">
        <v>27337</v>
      </c>
      <c r="AG1452"/>
      <c r="AH1452">
        <v>27337.496999999999</v>
      </c>
      <c r="AI1452">
        <v>0</v>
      </c>
    </row>
    <row r="1453" spans="1:35">
      <c r="A1453" t="s">
        <v>862</v>
      </c>
      <c r="B1453">
        <v>2017</v>
      </c>
      <c r="C1453">
        <v>2017</v>
      </c>
      <c r="D1453">
        <v>2017</v>
      </c>
      <c r="E1453">
        <v>4</v>
      </c>
      <c r="F1453">
        <v>0</v>
      </c>
      <c r="G1453">
        <v>0</v>
      </c>
      <c r="H1453" t="s">
        <v>510</v>
      </c>
      <c r="I1453">
        <v>36</v>
      </c>
      <c r="J1453" t="s">
        <v>110</v>
      </c>
      <c r="K1453" t="s">
        <v>511</v>
      </c>
      <c r="L1453">
        <v>410</v>
      </c>
      <c r="M1453" t="s">
        <v>550</v>
      </c>
      <c r="N1453" t="s">
        <v>551</v>
      </c>
      <c r="O1453">
        <v>0</v>
      </c>
      <c r="P1453" t="s">
        <v>177</v>
      </c>
      <c r="Q1453" t="s">
        <v>514</v>
      </c>
      <c r="R1453" t="s">
        <v>515</v>
      </c>
      <c r="S1453" t="s">
        <v>516</v>
      </c>
      <c r="T1453">
        <v>0</v>
      </c>
      <c r="U1453" t="s">
        <v>517</v>
      </c>
      <c r="V1453">
        <v>2523</v>
      </c>
      <c r="W1453" t="s">
        <v>518</v>
      </c>
      <c r="X1453">
        <v>8</v>
      </c>
      <c r="Y1453" t="s">
        <v>519</v>
      </c>
      <c r="Z1453">
        <v>1226</v>
      </c>
      <c r="AA1453">
        <v>8</v>
      </c>
      <c r="AB1453" t="s">
        <v>519</v>
      </c>
      <c r="AC1453">
        <v>1226</v>
      </c>
      <c r="AD1453">
        <v>1226</v>
      </c>
      <c r="AE1453">
        <v>1226</v>
      </c>
      <c r="AF1453">
        <v>5413</v>
      </c>
      <c r="AG1453"/>
      <c r="AH1453">
        <v>5413.8209999999999</v>
      </c>
      <c r="AI1453">
        <v>0</v>
      </c>
    </row>
    <row r="1454" spans="1:35">
      <c r="A1454" t="s">
        <v>862</v>
      </c>
      <c r="B1454">
        <v>2017</v>
      </c>
      <c r="C1454">
        <v>2017</v>
      </c>
      <c r="D1454">
        <v>2017</v>
      </c>
      <c r="E1454">
        <v>4</v>
      </c>
      <c r="F1454">
        <v>0</v>
      </c>
      <c r="G1454">
        <v>0</v>
      </c>
      <c r="H1454" t="s">
        <v>510</v>
      </c>
      <c r="I1454">
        <v>36</v>
      </c>
      <c r="J1454" t="s">
        <v>110</v>
      </c>
      <c r="K1454" t="s">
        <v>511</v>
      </c>
      <c r="L1454">
        <v>540</v>
      </c>
      <c r="M1454" t="s">
        <v>552</v>
      </c>
      <c r="N1454" t="s">
        <v>553</v>
      </c>
      <c r="O1454">
        <v>0</v>
      </c>
      <c r="P1454" t="s">
        <v>177</v>
      </c>
      <c r="Q1454" t="s">
        <v>514</v>
      </c>
      <c r="R1454" t="s">
        <v>515</v>
      </c>
      <c r="S1454" t="s">
        <v>516</v>
      </c>
      <c r="T1454">
        <v>0</v>
      </c>
      <c r="U1454" t="s">
        <v>517</v>
      </c>
      <c r="V1454">
        <v>2523</v>
      </c>
      <c r="W1454" t="s">
        <v>518</v>
      </c>
      <c r="X1454">
        <v>8</v>
      </c>
      <c r="Y1454" t="s">
        <v>519</v>
      </c>
      <c r="Z1454">
        <v>85680</v>
      </c>
      <c r="AA1454">
        <v>8</v>
      </c>
      <c r="AB1454" t="s">
        <v>519</v>
      </c>
      <c r="AC1454">
        <v>85680</v>
      </c>
      <c r="AD1454">
        <v>85680</v>
      </c>
      <c r="AE1454">
        <v>85680</v>
      </c>
      <c r="AF1454">
        <v>120154</v>
      </c>
      <c r="AG1454"/>
      <c r="AH1454">
        <v>120154.626</v>
      </c>
      <c r="AI1454">
        <v>0</v>
      </c>
    </row>
    <row r="1455" spans="1:35">
      <c r="A1455" t="s">
        <v>862</v>
      </c>
      <c r="B1455">
        <v>2017</v>
      </c>
      <c r="C1455">
        <v>2017</v>
      </c>
      <c r="D1455">
        <v>2017</v>
      </c>
      <c r="E1455">
        <v>4</v>
      </c>
      <c r="F1455">
        <v>0</v>
      </c>
      <c r="G1455">
        <v>0</v>
      </c>
      <c r="H1455" t="s">
        <v>510</v>
      </c>
      <c r="I1455">
        <v>36</v>
      </c>
      <c r="J1455" t="s">
        <v>110</v>
      </c>
      <c r="K1455" t="s">
        <v>511</v>
      </c>
      <c r="L1455">
        <v>360</v>
      </c>
      <c r="M1455" t="s">
        <v>578</v>
      </c>
      <c r="N1455" t="s">
        <v>579</v>
      </c>
      <c r="O1455">
        <v>0</v>
      </c>
      <c r="P1455" t="s">
        <v>177</v>
      </c>
      <c r="Q1455" t="s">
        <v>514</v>
      </c>
      <c r="R1455" t="s">
        <v>515</v>
      </c>
      <c r="S1455" t="s">
        <v>516</v>
      </c>
      <c r="T1455">
        <v>0</v>
      </c>
      <c r="U1455" t="s">
        <v>517</v>
      </c>
      <c r="V1455">
        <v>2523</v>
      </c>
      <c r="W1455" t="s">
        <v>518</v>
      </c>
      <c r="X1455">
        <v>8</v>
      </c>
      <c r="Y1455" t="s">
        <v>519</v>
      </c>
      <c r="Z1455">
        <v>1605</v>
      </c>
      <c r="AA1455">
        <v>8</v>
      </c>
      <c r="AB1455" t="s">
        <v>519</v>
      </c>
      <c r="AC1455">
        <v>1605</v>
      </c>
      <c r="AD1455">
        <v>1605</v>
      </c>
      <c r="AE1455">
        <v>1605</v>
      </c>
      <c r="AF1455">
        <v>3410</v>
      </c>
      <c r="AG1455"/>
      <c r="AH1455">
        <v>3410.0940000000001</v>
      </c>
      <c r="AI1455">
        <v>0</v>
      </c>
    </row>
    <row r="1456" spans="1:35">
      <c r="A1456" t="s">
        <v>862</v>
      </c>
      <c r="B1456">
        <v>2017</v>
      </c>
      <c r="C1456">
        <v>2017</v>
      </c>
      <c r="D1456">
        <v>2017</v>
      </c>
      <c r="E1456">
        <v>4</v>
      </c>
      <c r="F1456">
        <v>0</v>
      </c>
      <c r="G1456">
        <v>0</v>
      </c>
      <c r="H1456" t="s">
        <v>510</v>
      </c>
      <c r="I1456">
        <v>36</v>
      </c>
      <c r="J1456" t="s">
        <v>110</v>
      </c>
      <c r="K1456" t="s">
        <v>511</v>
      </c>
      <c r="L1456">
        <v>242</v>
      </c>
      <c r="M1456" t="s">
        <v>554</v>
      </c>
      <c r="N1456" t="s">
        <v>555</v>
      </c>
      <c r="O1456">
        <v>0</v>
      </c>
      <c r="P1456" t="s">
        <v>177</v>
      </c>
      <c r="Q1456" t="s">
        <v>514</v>
      </c>
      <c r="R1456" t="s">
        <v>515</v>
      </c>
      <c r="S1456" t="s">
        <v>516</v>
      </c>
      <c r="T1456">
        <v>0</v>
      </c>
      <c r="U1456" t="s">
        <v>517</v>
      </c>
      <c r="V1456">
        <v>2523</v>
      </c>
      <c r="W1456" t="s">
        <v>518</v>
      </c>
      <c r="X1456">
        <v>8</v>
      </c>
      <c r="Y1456" t="s">
        <v>519</v>
      </c>
      <c r="Z1456">
        <v>933665</v>
      </c>
      <c r="AA1456">
        <v>8</v>
      </c>
      <c r="AB1456" t="s">
        <v>519</v>
      </c>
      <c r="AC1456">
        <v>933665</v>
      </c>
      <c r="AD1456">
        <v>933665</v>
      </c>
      <c r="AE1456">
        <v>952130</v>
      </c>
      <c r="AF1456">
        <v>300729</v>
      </c>
      <c r="AG1456"/>
      <c r="AH1456">
        <v>300729.337</v>
      </c>
      <c r="AI1456">
        <v>0</v>
      </c>
    </row>
    <row r="1457" spans="1:35">
      <c r="A1457" t="s">
        <v>862</v>
      </c>
      <c r="B1457">
        <v>2017</v>
      </c>
      <c r="C1457">
        <v>2017</v>
      </c>
      <c r="D1457">
        <v>2017</v>
      </c>
      <c r="E1457">
        <v>4</v>
      </c>
      <c r="F1457">
        <v>0</v>
      </c>
      <c r="G1457">
        <v>0</v>
      </c>
      <c r="H1457" t="s">
        <v>510</v>
      </c>
      <c r="I1457">
        <v>36</v>
      </c>
      <c r="J1457" t="s">
        <v>110</v>
      </c>
      <c r="K1457" t="s">
        <v>511</v>
      </c>
      <c r="L1457">
        <v>458</v>
      </c>
      <c r="M1457" t="s">
        <v>180</v>
      </c>
      <c r="N1457" t="s">
        <v>557</v>
      </c>
      <c r="O1457">
        <v>0</v>
      </c>
      <c r="P1457" t="s">
        <v>177</v>
      </c>
      <c r="Q1457" t="s">
        <v>514</v>
      </c>
      <c r="R1457" t="s">
        <v>515</v>
      </c>
      <c r="S1457" t="s">
        <v>516</v>
      </c>
      <c r="T1457">
        <v>0</v>
      </c>
      <c r="U1457" t="s">
        <v>517</v>
      </c>
      <c r="V1457">
        <v>2523</v>
      </c>
      <c r="W1457" t="s">
        <v>518</v>
      </c>
      <c r="X1457">
        <v>8</v>
      </c>
      <c r="Y1457" t="s">
        <v>519</v>
      </c>
      <c r="Z1457">
        <v>5300</v>
      </c>
      <c r="AA1457">
        <v>8</v>
      </c>
      <c r="AB1457" t="s">
        <v>519</v>
      </c>
      <c r="AC1457">
        <v>5300</v>
      </c>
      <c r="AD1457">
        <v>5300</v>
      </c>
      <c r="AE1457">
        <v>5300</v>
      </c>
      <c r="AF1457">
        <v>9398</v>
      </c>
      <c r="AG1457"/>
      <c r="AH1457">
        <v>9398.2710000000006</v>
      </c>
      <c r="AI1457">
        <v>0</v>
      </c>
    </row>
    <row r="1458" spans="1:35">
      <c r="A1458" t="s">
        <v>862</v>
      </c>
      <c r="B1458">
        <v>2017</v>
      </c>
      <c r="C1458">
        <v>2017</v>
      </c>
      <c r="D1458">
        <v>2017</v>
      </c>
      <c r="E1458">
        <v>4</v>
      </c>
      <c r="F1458">
        <v>0</v>
      </c>
      <c r="G1458">
        <v>0</v>
      </c>
      <c r="H1458" t="s">
        <v>510</v>
      </c>
      <c r="I1458">
        <v>36</v>
      </c>
      <c r="J1458" t="s">
        <v>110</v>
      </c>
      <c r="K1458" t="s">
        <v>511</v>
      </c>
      <c r="L1458">
        <v>702</v>
      </c>
      <c r="M1458" t="s">
        <v>211</v>
      </c>
      <c r="N1458" t="s">
        <v>563</v>
      </c>
      <c r="O1458">
        <v>0</v>
      </c>
      <c r="P1458" t="s">
        <v>177</v>
      </c>
      <c r="Q1458" t="s">
        <v>514</v>
      </c>
      <c r="R1458" t="s">
        <v>515</v>
      </c>
      <c r="S1458" t="s">
        <v>516</v>
      </c>
      <c r="T1458">
        <v>0</v>
      </c>
      <c r="U1458" t="s">
        <v>517</v>
      </c>
      <c r="V1458">
        <v>2523</v>
      </c>
      <c r="W1458" t="s">
        <v>518</v>
      </c>
      <c r="X1458">
        <v>8</v>
      </c>
      <c r="Y1458" t="s">
        <v>519</v>
      </c>
      <c r="Z1458">
        <v>20811</v>
      </c>
      <c r="AA1458">
        <v>8</v>
      </c>
      <c r="AB1458" t="s">
        <v>519</v>
      </c>
      <c r="AC1458">
        <v>20811</v>
      </c>
      <c r="AD1458">
        <v>20811</v>
      </c>
      <c r="AE1458">
        <v>20811</v>
      </c>
      <c r="AF1458">
        <v>12128</v>
      </c>
      <c r="AG1458"/>
      <c r="AH1458">
        <v>12128.953</v>
      </c>
      <c r="AI1458">
        <v>0</v>
      </c>
    </row>
    <row r="1459" spans="1:35">
      <c r="A1459" t="s">
        <v>862</v>
      </c>
      <c r="B1459">
        <v>2017</v>
      </c>
      <c r="C1459">
        <v>2017</v>
      </c>
      <c r="D1459">
        <v>2017</v>
      </c>
      <c r="E1459">
        <v>4</v>
      </c>
      <c r="F1459">
        <v>0</v>
      </c>
      <c r="G1459">
        <v>0</v>
      </c>
      <c r="H1459" t="s">
        <v>510</v>
      </c>
      <c r="I1459">
        <v>36</v>
      </c>
      <c r="J1459" t="s">
        <v>110</v>
      </c>
      <c r="K1459" t="s">
        <v>511</v>
      </c>
      <c r="L1459">
        <v>598</v>
      </c>
      <c r="M1459" t="s">
        <v>564</v>
      </c>
      <c r="N1459" t="s">
        <v>565</v>
      </c>
      <c r="O1459">
        <v>0</v>
      </c>
      <c r="P1459" t="s">
        <v>177</v>
      </c>
      <c r="Q1459" t="s">
        <v>514</v>
      </c>
      <c r="R1459" t="s">
        <v>515</v>
      </c>
      <c r="S1459" t="s">
        <v>516</v>
      </c>
      <c r="T1459">
        <v>0</v>
      </c>
      <c r="U1459" t="s">
        <v>517</v>
      </c>
      <c r="V1459">
        <v>2523</v>
      </c>
      <c r="W1459" t="s">
        <v>518</v>
      </c>
      <c r="X1459">
        <v>8</v>
      </c>
      <c r="Y1459" t="s">
        <v>519</v>
      </c>
      <c r="Z1459">
        <v>5270717</v>
      </c>
      <c r="AA1459">
        <v>8</v>
      </c>
      <c r="AB1459" t="s">
        <v>519</v>
      </c>
      <c r="AC1459">
        <v>5270717</v>
      </c>
      <c r="AD1459">
        <v>5270717</v>
      </c>
      <c r="AE1459">
        <v>5303317</v>
      </c>
      <c r="AF1459">
        <v>1413762</v>
      </c>
      <c r="AG1459"/>
      <c r="AH1459">
        <v>1413762.683</v>
      </c>
      <c r="AI1459">
        <v>0</v>
      </c>
    </row>
    <row r="1460" spans="1:35">
      <c r="A1460" t="s">
        <v>862</v>
      </c>
      <c r="B1460">
        <v>2017</v>
      </c>
      <c r="C1460">
        <v>2017</v>
      </c>
      <c r="D1460">
        <v>2017</v>
      </c>
      <c r="E1460">
        <v>4</v>
      </c>
      <c r="F1460">
        <v>0</v>
      </c>
      <c r="G1460">
        <v>0</v>
      </c>
      <c r="H1460" t="s">
        <v>510</v>
      </c>
      <c r="I1460">
        <v>36</v>
      </c>
      <c r="J1460" t="s">
        <v>110</v>
      </c>
      <c r="K1460" t="s">
        <v>511</v>
      </c>
      <c r="L1460">
        <v>818</v>
      </c>
      <c r="M1460" t="s">
        <v>532</v>
      </c>
      <c r="N1460" t="s">
        <v>533</v>
      </c>
      <c r="O1460">
        <v>0</v>
      </c>
      <c r="P1460" t="s">
        <v>177</v>
      </c>
      <c r="Q1460" t="s">
        <v>514</v>
      </c>
      <c r="R1460" t="s">
        <v>515</v>
      </c>
      <c r="S1460" t="s">
        <v>516</v>
      </c>
      <c r="T1460">
        <v>0</v>
      </c>
      <c r="U1460" t="s">
        <v>517</v>
      </c>
      <c r="V1460">
        <v>2523</v>
      </c>
      <c r="W1460" t="s">
        <v>518</v>
      </c>
      <c r="X1460">
        <v>8</v>
      </c>
      <c r="Y1460" t="s">
        <v>519</v>
      </c>
      <c r="Z1460">
        <v>5</v>
      </c>
      <c r="AA1460">
        <v>8</v>
      </c>
      <c r="AB1460" t="s">
        <v>519</v>
      </c>
      <c r="AC1460">
        <v>5</v>
      </c>
      <c r="AD1460">
        <v>5</v>
      </c>
      <c r="AE1460">
        <v>5</v>
      </c>
      <c r="AF1460">
        <v>80</v>
      </c>
      <c r="AG1460"/>
      <c r="AH1460">
        <v>80.516999999999996</v>
      </c>
      <c r="AI1460">
        <v>0</v>
      </c>
    </row>
    <row r="1461" spans="1:35">
      <c r="A1461" t="s">
        <v>862</v>
      </c>
      <c r="B1461">
        <v>2017</v>
      </c>
      <c r="C1461">
        <v>2017</v>
      </c>
      <c r="D1461">
        <v>2017</v>
      </c>
      <c r="E1461">
        <v>4</v>
      </c>
      <c r="F1461">
        <v>0</v>
      </c>
      <c r="G1461">
        <v>0</v>
      </c>
      <c r="H1461" t="s">
        <v>510</v>
      </c>
      <c r="I1461">
        <v>36</v>
      </c>
      <c r="J1461" t="s">
        <v>110</v>
      </c>
      <c r="K1461" t="s">
        <v>511</v>
      </c>
      <c r="L1461">
        <v>156</v>
      </c>
      <c r="M1461" t="s">
        <v>183</v>
      </c>
      <c r="N1461" t="s">
        <v>562</v>
      </c>
      <c r="O1461">
        <v>0</v>
      </c>
      <c r="P1461" t="s">
        <v>177</v>
      </c>
      <c r="Q1461" t="s">
        <v>514</v>
      </c>
      <c r="R1461" t="s">
        <v>515</v>
      </c>
      <c r="S1461" t="s">
        <v>516</v>
      </c>
      <c r="T1461">
        <v>0</v>
      </c>
      <c r="U1461" t="s">
        <v>517</v>
      </c>
      <c r="V1461">
        <v>2523</v>
      </c>
      <c r="W1461" t="s">
        <v>518</v>
      </c>
      <c r="X1461">
        <v>8</v>
      </c>
      <c r="Y1461" t="s">
        <v>519</v>
      </c>
      <c r="Z1461">
        <v>100</v>
      </c>
      <c r="AA1461">
        <v>8</v>
      </c>
      <c r="AB1461" t="s">
        <v>519</v>
      </c>
      <c r="AC1461">
        <v>100</v>
      </c>
      <c r="AD1461">
        <v>100</v>
      </c>
      <c r="AE1461">
        <v>100</v>
      </c>
      <c r="AF1461">
        <v>101</v>
      </c>
      <c r="AG1461"/>
      <c r="AH1461">
        <v>101.988</v>
      </c>
      <c r="AI1461">
        <v>0</v>
      </c>
    </row>
    <row r="1462" spans="1:35">
      <c r="A1462" t="s">
        <v>862</v>
      </c>
      <c r="B1462">
        <v>2017</v>
      </c>
      <c r="C1462">
        <v>2017</v>
      </c>
      <c r="D1462">
        <v>2017</v>
      </c>
      <c r="E1462">
        <v>4</v>
      </c>
      <c r="F1462">
        <v>0</v>
      </c>
      <c r="G1462">
        <v>0</v>
      </c>
      <c r="H1462" t="s">
        <v>510</v>
      </c>
      <c r="I1462">
        <v>36</v>
      </c>
      <c r="J1462" t="s">
        <v>110</v>
      </c>
      <c r="K1462" t="s">
        <v>511</v>
      </c>
      <c r="L1462">
        <v>554</v>
      </c>
      <c r="M1462" t="s">
        <v>566</v>
      </c>
      <c r="N1462" t="s">
        <v>567</v>
      </c>
      <c r="O1462">
        <v>0</v>
      </c>
      <c r="P1462" t="s">
        <v>177</v>
      </c>
      <c r="Q1462" t="s">
        <v>514</v>
      </c>
      <c r="R1462" t="s">
        <v>515</v>
      </c>
      <c r="S1462" t="s">
        <v>516</v>
      </c>
      <c r="T1462">
        <v>0</v>
      </c>
      <c r="U1462" t="s">
        <v>517</v>
      </c>
      <c r="V1462">
        <v>2523</v>
      </c>
      <c r="W1462" t="s">
        <v>518</v>
      </c>
      <c r="X1462">
        <v>8</v>
      </c>
      <c r="Y1462" t="s">
        <v>519</v>
      </c>
      <c r="Z1462">
        <v>3754976</v>
      </c>
      <c r="AA1462">
        <v>8</v>
      </c>
      <c r="AB1462" t="s">
        <v>519</v>
      </c>
      <c r="AC1462">
        <v>3754976.52</v>
      </c>
      <c r="AD1462">
        <v>3754976</v>
      </c>
      <c r="AE1462">
        <v>3804132</v>
      </c>
      <c r="AF1462">
        <v>655925</v>
      </c>
      <c r="AG1462"/>
      <c r="AH1462">
        <v>655925.85699999996</v>
      </c>
      <c r="AI1462">
        <v>0</v>
      </c>
    </row>
    <row r="1463" spans="1:35">
      <c r="A1463" t="s">
        <v>862</v>
      </c>
      <c r="B1463">
        <v>2017</v>
      </c>
      <c r="C1463">
        <v>2017</v>
      </c>
      <c r="D1463">
        <v>2017</v>
      </c>
      <c r="E1463">
        <v>4</v>
      </c>
      <c r="F1463">
        <v>0</v>
      </c>
      <c r="G1463">
        <v>0</v>
      </c>
      <c r="H1463" t="s">
        <v>510</v>
      </c>
      <c r="I1463">
        <v>36</v>
      </c>
      <c r="J1463" t="s">
        <v>110</v>
      </c>
      <c r="K1463" t="s">
        <v>511</v>
      </c>
      <c r="L1463">
        <v>554</v>
      </c>
      <c r="M1463" t="s">
        <v>566</v>
      </c>
      <c r="N1463" t="s">
        <v>567</v>
      </c>
      <c r="O1463">
        <v>0</v>
      </c>
      <c r="P1463" t="s">
        <v>177</v>
      </c>
      <c r="Q1463" t="s">
        <v>514</v>
      </c>
      <c r="R1463" t="s">
        <v>515</v>
      </c>
      <c r="S1463" t="s">
        <v>516</v>
      </c>
      <c r="T1463">
        <v>9900</v>
      </c>
      <c r="U1463" t="s">
        <v>863</v>
      </c>
      <c r="V1463">
        <v>2523</v>
      </c>
      <c r="W1463" t="s">
        <v>518</v>
      </c>
      <c r="X1463">
        <v>8</v>
      </c>
      <c r="Y1463" t="s">
        <v>519</v>
      </c>
      <c r="Z1463">
        <v>3754976</v>
      </c>
      <c r="AA1463">
        <v>8</v>
      </c>
      <c r="AB1463" t="s">
        <v>519</v>
      </c>
      <c r="AC1463">
        <v>3754976.52</v>
      </c>
      <c r="AD1463">
        <v>3754976</v>
      </c>
      <c r="AE1463">
        <v>3804132</v>
      </c>
      <c r="AF1463">
        <v>655925</v>
      </c>
      <c r="AG1463"/>
      <c r="AH1463">
        <v>655925.85699999996</v>
      </c>
      <c r="AI1463">
        <v>0</v>
      </c>
    </row>
    <row r="1464" spans="1:35">
      <c r="A1464" t="s">
        <v>862</v>
      </c>
      <c r="B1464">
        <v>2017</v>
      </c>
      <c r="C1464">
        <v>2017</v>
      </c>
      <c r="D1464">
        <v>2017</v>
      </c>
      <c r="E1464">
        <v>4</v>
      </c>
      <c r="F1464">
        <v>0</v>
      </c>
      <c r="G1464">
        <v>0</v>
      </c>
      <c r="H1464" t="s">
        <v>510</v>
      </c>
      <c r="I1464">
        <v>36</v>
      </c>
      <c r="J1464" t="s">
        <v>110</v>
      </c>
      <c r="K1464" t="s">
        <v>511</v>
      </c>
      <c r="L1464">
        <v>598</v>
      </c>
      <c r="M1464" t="s">
        <v>564</v>
      </c>
      <c r="N1464" t="s">
        <v>565</v>
      </c>
      <c r="O1464">
        <v>0</v>
      </c>
      <c r="P1464" t="s">
        <v>177</v>
      </c>
      <c r="Q1464" t="s">
        <v>514</v>
      </c>
      <c r="R1464" t="s">
        <v>515</v>
      </c>
      <c r="S1464" t="s">
        <v>516</v>
      </c>
      <c r="T1464">
        <v>9900</v>
      </c>
      <c r="U1464" t="s">
        <v>863</v>
      </c>
      <c r="V1464">
        <v>2523</v>
      </c>
      <c r="W1464" t="s">
        <v>518</v>
      </c>
      <c r="X1464">
        <v>8</v>
      </c>
      <c r="Y1464" t="s">
        <v>519</v>
      </c>
      <c r="Z1464">
        <v>5270717</v>
      </c>
      <c r="AA1464">
        <v>8</v>
      </c>
      <c r="AB1464" t="s">
        <v>519</v>
      </c>
      <c r="AC1464">
        <v>5270717</v>
      </c>
      <c r="AD1464">
        <v>5270717</v>
      </c>
      <c r="AE1464">
        <v>5303317</v>
      </c>
      <c r="AF1464">
        <v>1413762</v>
      </c>
      <c r="AG1464"/>
      <c r="AH1464">
        <v>1413762.683</v>
      </c>
      <c r="AI1464">
        <v>0</v>
      </c>
    </row>
    <row r="1465" spans="1:35">
      <c r="A1465" t="s">
        <v>862</v>
      </c>
      <c r="B1465">
        <v>2017</v>
      </c>
      <c r="C1465">
        <v>2017</v>
      </c>
      <c r="D1465">
        <v>2017</v>
      </c>
      <c r="E1465">
        <v>4</v>
      </c>
      <c r="F1465">
        <v>0</v>
      </c>
      <c r="G1465">
        <v>0</v>
      </c>
      <c r="H1465" t="s">
        <v>510</v>
      </c>
      <c r="I1465">
        <v>36</v>
      </c>
      <c r="J1465" t="s">
        <v>110</v>
      </c>
      <c r="K1465" t="s">
        <v>511</v>
      </c>
      <c r="L1465">
        <v>702</v>
      </c>
      <c r="M1465" t="s">
        <v>211</v>
      </c>
      <c r="N1465" t="s">
        <v>563</v>
      </c>
      <c r="O1465">
        <v>0</v>
      </c>
      <c r="P1465" t="s">
        <v>177</v>
      </c>
      <c r="Q1465" t="s">
        <v>514</v>
      </c>
      <c r="R1465" t="s">
        <v>515</v>
      </c>
      <c r="S1465" t="s">
        <v>516</v>
      </c>
      <c r="T1465">
        <v>9900</v>
      </c>
      <c r="U1465" t="s">
        <v>863</v>
      </c>
      <c r="V1465">
        <v>2523</v>
      </c>
      <c r="W1465" t="s">
        <v>518</v>
      </c>
      <c r="X1465">
        <v>8</v>
      </c>
      <c r="Y1465" t="s">
        <v>519</v>
      </c>
      <c r="Z1465">
        <v>20811</v>
      </c>
      <c r="AA1465">
        <v>8</v>
      </c>
      <c r="AB1465" t="s">
        <v>519</v>
      </c>
      <c r="AC1465">
        <v>20811</v>
      </c>
      <c r="AD1465">
        <v>20811</v>
      </c>
      <c r="AE1465">
        <v>20811</v>
      </c>
      <c r="AF1465">
        <v>12128</v>
      </c>
      <c r="AG1465"/>
      <c r="AH1465">
        <v>12128.953</v>
      </c>
      <c r="AI1465">
        <v>0</v>
      </c>
    </row>
    <row r="1466" spans="1:35">
      <c r="A1466" t="s">
        <v>862</v>
      </c>
      <c r="B1466">
        <v>2017</v>
      </c>
      <c r="C1466">
        <v>2017</v>
      </c>
      <c r="D1466">
        <v>2017</v>
      </c>
      <c r="E1466">
        <v>4</v>
      </c>
      <c r="F1466">
        <v>0</v>
      </c>
      <c r="G1466">
        <v>0</v>
      </c>
      <c r="H1466" t="s">
        <v>510</v>
      </c>
      <c r="I1466">
        <v>36</v>
      </c>
      <c r="J1466" t="s">
        <v>110</v>
      </c>
      <c r="K1466" t="s">
        <v>511</v>
      </c>
      <c r="L1466">
        <v>458</v>
      </c>
      <c r="M1466" t="s">
        <v>180</v>
      </c>
      <c r="N1466" t="s">
        <v>557</v>
      </c>
      <c r="O1466">
        <v>0</v>
      </c>
      <c r="P1466" t="s">
        <v>177</v>
      </c>
      <c r="Q1466" t="s">
        <v>514</v>
      </c>
      <c r="R1466" t="s">
        <v>515</v>
      </c>
      <c r="S1466" t="s">
        <v>516</v>
      </c>
      <c r="T1466">
        <v>9900</v>
      </c>
      <c r="U1466" t="s">
        <v>863</v>
      </c>
      <c r="V1466">
        <v>2523</v>
      </c>
      <c r="W1466" t="s">
        <v>518</v>
      </c>
      <c r="X1466">
        <v>8</v>
      </c>
      <c r="Y1466" t="s">
        <v>519</v>
      </c>
      <c r="Z1466">
        <v>5300</v>
      </c>
      <c r="AA1466">
        <v>8</v>
      </c>
      <c r="AB1466" t="s">
        <v>519</v>
      </c>
      <c r="AC1466">
        <v>5300</v>
      </c>
      <c r="AD1466">
        <v>5300</v>
      </c>
      <c r="AE1466">
        <v>5300</v>
      </c>
      <c r="AF1466">
        <v>9398</v>
      </c>
      <c r="AG1466"/>
      <c r="AH1466">
        <v>9398.2710000000006</v>
      </c>
      <c r="AI1466">
        <v>0</v>
      </c>
    </row>
    <row r="1467" spans="1:35">
      <c r="A1467" t="s">
        <v>862</v>
      </c>
      <c r="B1467">
        <v>2017</v>
      </c>
      <c r="C1467">
        <v>2017</v>
      </c>
      <c r="D1467">
        <v>2017</v>
      </c>
      <c r="E1467">
        <v>4</v>
      </c>
      <c r="F1467">
        <v>0</v>
      </c>
      <c r="G1467">
        <v>0</v>
      </c>
      <c r="H1467" t="s">
        <v>510</v>
      </c>
      <c r="I1467">
        <v>36</v>
      </c>
      <c r="J1467" t="s">
        <v>110</v>
      </c>
      <c r="K1467" t="s">
        <v>511</v>
      </c>
      <c r="L1467">
        <v>156</v>
      </c>
      <c r="M1467" t="s">
        <v>183</v>
      </c>
      <c r="N1467" t="s">
        <v>562</v>
      </c>
      <c r="O1467">
        <v>0</v>
      </c>
      <c r="P1467" t="s">
        <v>177</v>
      </c>
      <c r="Q1467" t="s">
        <v>514</v>
      </c>
      <c r="R1467" t="s">
        <v>515</v>
      </c>
      <c r="S1467" t="s">
        <v>516</v>
      </c>
      <c r="T1467">
        <v>9900</v>
      </c>
      <c r="U1467" t="s">
        <v>863</v>
      </c>
      <c r="V1467">
        <v>2523</v>
      </c>
      <c r="W1467" t="s">
        <v>518</v>
      </c>
      <c r="X1467">
        <v>8</v>
      </c>
      <c r="Y1467" t="s">
        <v>519</v>
      </c>
      <c r="Z1467">
        <v>100</v>
      </c>
      <c r="AA1467">
        <v>8</v>
      </c>
      <c r="AB1467" t="s">
        <v>519</v>
      </c>
      <c r="AC1467">
        <v>100</v>
      </c>
      <c r="AD1467">
        <v>100</v>
      </c>
      <c r="AE1467">
        <v>100</v>
      </c>
      <c r="AF1467">
        <v>101</v>
      </c>
      <c r="AG1467"/>
      <c r="AH1467">
        <v>101.988</v>
      </c>
      <c r="AI1467">
        <v>0</v>
      </c>
    </row>
    <row r="1468" spans="1:35">
      <c r="A1468" t="s">
        <v>862</v>
      </c>
      <c r="B1468">
        <v>2017</v>
      </c>
      <c r="C1468">
        <v>2017</v>
      </c>
      <c r="D1468">
        <v>2017</v>
      </c>
      <c r="E1468">
        <v>4</v>
      </c>
      <c r="F1468">
        <v>0</v>
      </c>
      <c r="G1468">
        <v>0</v>
      </c>
      <c r="H1468" t="s">
        <v>510</v>
      </c>
      <c r="I1468">
        <v>36</v>
      </c>
      <c r="J1468" t="s">
        <v>110</v>
      </c>
      <c r="K1468" t="s">
        <v>511</v>
      </c>
      <c r="L1468">
        <v>360</v>
      </c>
      <c r="M1468" t="s">
        <v>578</v>
      </c>
      <c r="N1468" t="s">
        <v>579</v>
      </c>
      <c r="O1468">
        <v>0</v>
      </c>
      <c r="P1468" t="s">
        <v>177</v>
      </c>
      <c r="Q1468" t="s">
        <v>514</v>
      </c>
      <c r="R1468" t="s">
        <v>515</v>
      </c>
      <c r="S1468" t="s">
        <v>516</v>
      </c>
      <c r="T1468">
        <v>9900</v>
      </c>
      <c r="U1468" t="s">
        <v>863</v>
      </c>
      <c r="V1468">
        <v>2523</v>
      </c>
      <c r="W1468" t="s">
        <v>518</v>
      </c>
      <c r="X1468">
        <v>8</v>
      </c>
      <c r="Y1468" t="s">
        <v>519</v>
      </c>
      <c r="Z1468">
        <v>1605</v>
      </c>
      <c r="AA1468">
        <v>8</v>
      </c>
      <c r="AB1468" t="s">
        <v>519</v>
      </c>
      <c r="AC1468">
        <v>1605</v>
      </c>
      <c r="AD1468">
        <v>1605</v>
      </c>
      <c r="AE1468">
        <v>1605</v>
      </c>
      <c r="AF1468">
        <v>3410</v>
      </c>
      <c r="AG1468"/>
      <c r="AH1468">
        <v>3410.0940000000001</v>
      </c>
      <c r="AI1468">
        <v>0</v>
      </c>
    </row>
    <row r="1469" spans="1:35">
      <c r="A1469" t="s">
        <v>862</v>
      </c>
      <c r="B1469">
        <v>2017</v>
      </c>
      <c r="C1469">
        <v>2017</v>
      </c>
      <c r="D1469">
        <v>2017</v>
      </c>
      <c r="E1469">
        <v>4</v>
      </c>
      <c r="F1469">
        <v>0</v>
      </c>
      <c r="G1469">
        <v>0</v>
      </c>
      <c r="H1469" t="s">
        <v>510</v>
      </c>
      <c r="I1469">
        <v>36</v>
      </c>
      <c r="J1469" t="s">
        <v>110</v>
      </c>
      <c r="K1469" t="s">
        <v>511</v>
      </c>
      <c r="L1469">
        <v>242</v>
      </c>
      <c r="M1469" t="s">
        <v>554</v>
      </c>
      <c r="N1469" t="s">
        <v>555</v>
      </c>
      <c r="O1469">
        <v>0</v>
      </c>
      <c r="P1469" t="s">
        <v>177</v>
      </c>
      <c r="Q1469" t="s">
        <v>514</v>
      </c>
      <c r="R1469" t="s">
        <v>515</v>
      </c>
      <c r="S1469" t="s">
        <v>516</v>
      </c>
      <c r="T1469">
        <v>9900</v>
      </c>
      <c r="U1469" t="s">
        <v>863</v>
      </c>
      <c r="V1469">
        <v>2523</v>
      </c>
      <c r="W1469" t="s">
        <v>518</v>
      </c>
      <c r="X1469">
        <v>8</v>
      </c>
      <c r="Y1469" t="s">
        <v>519</v>
      </c>
      <c r="Z1469">
        <v>933665</v>
      </c>
      <c r="AA1469">
        <v>8</v>
      </c>
      <c r="AB1469" t="s">
        <v>519</v>
      </c>
      <c r="AC1469">
        <v>933665</v>
      </c>
      <c r="AD1469">
        <v>933665</v>
      </c>
      <c r="AE1469">
        <v>952130</v>
      </c>
      <c r="AF1469">
        <v>300729</v>
      </c>
      <c r="AG1469"/>
      <c r="AH1469">
        <v>300729.337</v>
      </c>
      <c r="AI1469">
        <v>0</v>
      </c>
    </row>
    <row r="1470" spans="1:35">
      <c r="A1470" t="s">
        <v>862</v>
      </c>
      <c r="B1470">
        <v>2017</v>
      </c>
      <c r="C1470">
        <v>2017</v>
      </c>
      <c r="D1470">
        <v>2017</v>
      </c>
      <c r="E1470">
        <v>4</v>
      </c>
      <c r="F1470">
        <v>0</v>
      </c>
      <c r="G1470">
        <v>0</v>
      </c>
      <c r="H1470" t="s">
        <v>510</v>
      </c>
      <c r="I1470">
        <v>36</v>
      </c>
      <c r="J1470" t="s">
        <v>110</v>
      </c>
      <c r="K1470" t="s">
        <v>511</v>
      </c>
      <c r="L1470">
        <v>540</v>
      </c>
      <c r="M1470" t="s">
        <v>552</v>
      </c>
      <c r="N1470" t="s">
        <v>553</v>
      </c>
      <c r="O1470">
        <v>0</v>
      </c>
      <c r="P1470" t="s">
        <v>177</v>
      </c>
      <c r="Q1470" t="s">
        <v>514</v>
      </c>
      <c r="R1470" t="s">
        <v>515</v>
      </c>
      <c r="S1470" t="s">
        <v>516</v>
      </c>
      <c r="T1470">
        <v>9900</v>
      </c>
      <c r="U1470" t="s">
        <v>863</v>
      </c>
      <c r="V1470">
        <v>2523</v>
      </c>
      <c r="W1470" t="s">
        <v>518</v>
      </c>
      <c r="X1470">
        <v>8</v>
      </c>
      <c r="Y1470" t="s">
        <v>519</v>
      </c>
      <c r="Z1470">
        <v>85680</v>
      </c>
      <c r="AA1470">
        <v>8</v>
      </c>
      <c r="AB1470" t="s">
        <v>519</v>
      </c>
      <c r="AC1470">
        <v>85680</v>
      </c>
      <c r="AD1470">
        <v>85680</v>
      </c>
      <c r="AE1470">
        <v>85680</v>
      </c>
      <c r="AF1470">
        <v>120154</v>
      </c>
      <c r="AG1470"/>
      <c r="AH1470">
        <v>120154.626</v>
      </c>
      <c r="AI1470">
        <v>0</v>
      </c>
    </row>
    <row r="1471" spans="1:35">
      <c r="A1471" t="s">
        <v>862</v>
      </c>
      <c r="B1471">
        <v>2017</v>
      </c>
      <c r="C1471">
        <v>2017</v>
      </c>
      <c r="D1471">
        <v>2017</v>
      </c>
      <c r="E1471">
        <v>4</v>
      </c>
      <c r="F1471">
        <v>0</v>
      </c>
      <c r="G1471">
        <v>0</v>
      </c>
      <c r="H1471" t="s">
        <v>510</v>
      </c>
      <c r="I1471">
        <v>36</v>
      </c>
      <c r="J1471" t="s">
        <v>110</v>
      </c>
      <c r="K1471" t="s">
        <v>511</v>
      </c>
      <c r="L1471">
        <v>410</v>
      </c>
      <c r="M1471" t="s">
        <v>550</v>
      </c>
      <c r="N1471" t="s">
        <v>551</v>
      </c>
      <c r="O1471">
        <v>0</v>
      </c>
      <c r="P1471" t="s">
        <v>177</v>
      </c>
      <c r="Q1471" t="s">
        <v>514</v>
      </c>
      <c r="R1471" t="s">
        <v>515</v>
      </c>
      <c r="S1471" t="s">
        <v>516</v>
      </c>
      <c r="T1471">
        <v>9900</v>
      </c>
      <c r="U1471" t="s">
        <v>863</v>
      </c>
      <c r="V1471">
        <v>2523</v>
      </c>
      <c r="W1471" t="s">
        <v>518</v>
      </c>
      <c r="X1471">
        <v>8</v>
      </c>
      <c r="Y1471" t="s">
        <v>519</v>
      </c>
      <c r="Z1471">
        <v>1226</v>
      </c>
      <c r="AA1471">
        <v>8</v>
      </c>
      <c r="AB1471" t="s">
        <v>519</v>
      </c>
      <c r="AC1471">
        <v>1226</v>
      </c>
      <c r="AD1471">
        <v>1226</v>
      </c>
      <c r="AE1471">
        <v>1226</v>
      </c>
      <c r="AF1471">
        <v>5413</v>
      </c>
      <c r="AG1471"/>
      <c r="AH1471">
        <v>5413.8209999999999</v>
      </c>
      <c r="AI1471">
        <v>0</v>
      </c>
    </row>
    <row r="1472" spans="1:35">
      <c r="A1472" t="s">
        <v>862</v>
      </c>
      <c r="B1472">
        <v>2017</v>
      </c>
      <c r="C1472">
        <v>2017</v>
      </c>
      <c r="D1472">
        <v>2017</v>
      </c>
      <c r="E1472">
        <v>4</v>
      </c>
      <c r="F1472">
        <v>0</v>
      </c>
      <c r="G1472">
        <v>0</v>
      </c>
      <c r="H1472" t="s">
        <v>510</v>
      </c>
      <c r="I1472">
        <v>36</v>
      </c>
      <c r="J1472" t="s">
        <v>110</v>
      </c>
      <c r="K1472" t="s">
        <v>511</v>
      </c>
      <c r="L1472">
        <v>699</v>
      </c>
      <c r="M1472" t="s">
        <v>585</v>
      </c>
      <c r="N1472" t="s">
        <v>586</v>
      </c>
      <c r="O1472">
        <v>0</v>
      </c>
      <c r="P1472" t="s">
        <v>177</v>
      </c>
      <c r="Q1472" t="s">
        <v>514</v>
      </c>
      <c r="R1472" t="s">
        <v>515</v>
      </c>
      <c r="S1472" t="s">
        <v>516</v>
      </c>
      <c r="T1472">
        <v>9900</v>
      </c>
      <c r="U1472" t="s">
        <v>863</v>
      </c>
      <c r="V1472">
        <v>2523</v>
      </c>
      <c r="W1472" t="s">
        <v>518</v>
      </c>
      <c r="X1472">
        <v>8</v>
      </c>
      <c r="Y1472" t="s">
        <v>519</v>
      </c>
      <c r="Z1472">
        <v>9000</v>
      </c>
      <c r="AA1472">
        <v>8</v>
      </c>
      <c r="AB1472" t="s">
        <v>519</v>
      </c>
      <c r="AC1472">
        <v>9000</v>
      </c>
      <c r="AD1472">
        <v>9000</v>
      </c>
      <c r="AE1472">
        <v>9000</v>
      </c>
      <c r="AF1472">
        <v>8073</v>
      </c>
      <c r="AG1472"/>
      <c r="AH1472">
        <v>8073.9549999999999</v>
      </c>
      <c r="AI1472">
        <v>0</v>
      </c>
    </row>
    <row r="1473" spans="1:35">
      <c r="A1473" t="s">
        <v>862</v>
      </c>
      <c r="B1473">
        <v>2017</v>
      </c>
      <c r="C1473">
        <v>2017</v>
      </c>
      <c r="D1473">
        <v>2017</v>
      </c>
      <c r="E1473">
        <v>4</v>
      </c>
      <c r="F1473">
        <v>0</v>
      </c>
      <c r="G1473">
        <v>0</v>
      </c>
      <c r="H1473" t="s">
        <v>510</v>
      </c>
      <c r="I1473">
        <v>36</v>
      </c>
      <c r="J1473" t="s">
        <v>110</v>
      </c>
      <c r="K1473" t="s">
        <v>511</v>
      </c>
      <c r="L1473">
        <v>490</v>
      </c>
      <c r="M1473" t="s">
        <v>546</v>
      </c>
      <c r="N1473" t="s">
        <v>547</v>
      </c>
      <c r="O1473">
        <v>0</v>
      </c>
      <c r="P1473" t="s">
        <v>177</v>
      </c>
      <c r="Q1473" t="s">
        <v>514</v>
      </c>
      <c r="R1473" t="s">
        <v>515</v>
      </c>
      <c r="S1473" t="s">
        <v>516</v>
      </c>
      <c r="T1473">
        <v>9900</v>
      </c>
      <c r="U1473" t="s">
        <v>863</v>
      </c>
      <c r="V1473">
        <v>2523</v>
      </c>
      <c r="W1473" t="s">
        <v>518</v>
      </c>
      <c r="X1473">
        <v>8</v>
      </c>
      <c r="Y1473" t="s">
        <v>519</v>
      </c>
      <c r="Z1473">
        <v>18805</v>
      </c>
      <c r="AA1473">
        <v>8</v>
      </c>
      <c r="AB1473" t="s">
        <v>519</v>
      </c>
      <c r="AC1473">
        <v>18805</v>
      </c>
      <c r="AD1473">
        <v>18805</v>
      </c>
      <c r="AE1473">
        <v>18855</v>
      </c>
      <c r="AF1473">
        <v>27337</v>
      </c>
      <c r="AG1473"/>
      <c r="AH1473">
        <v>27337.496999999999</v>
      </c>
      <c r="AI1473">
        <v>0</v>
      </c>
    </row>
    <row r="1474" spans="1:35">
      <c r="A1474" t="s">
        <v>862</v>
      </c>
      <c r="B1474">
        <v>2017</v>
      </c>
      <c r="C1474">
        <v>2017</v>
      </c>
      <c r="D1474">
        <v>2017</v>
      </c>
      <c r="E1474">
        <v>4</v>
      </c>
      <c r="F1474">
        <v>0</v>
      </c>
      <c r="G1474">
        <v>0</v>
      </c>
      <c r="H1474" t="s">
        <v>510</v>
      </c>
      <c r="I1474">
        <v>36</v>
      </c>
      <c r="J1474" t="s">
        <v>110</v>
      </c>
      <c r="K1474" t="s">
        <v>511</v>
      </c>
      <c r="L1474">
        <v>90</v>
      </c>
      <c r="M1474" t="s">
        <v>601</v>
      </c>
      <c r="N1474" t="s">
        <v>602</v>
      </c>
      <c r="O1474">
        <v>0</v>
      </c>
      <c r="P1474" t="s">
        <v>177</v>
      </c>
      <c r="Q1474" t="s">
        <v>514</v>
      </c>
      <c r="R1474" t="s">
        <v>515</v>
      </c>
      <c r="S1474" t="s">
        <v>516</v>
      </c>
      <c r="T1474">
        <v>9900</v>
      </c>
      <c r="U1474" t="s">
        <v>863</v>
      </c>
      <c r="V1474">
        <v>2523</v>
      </c>
      <c r="W1474" t="s">
        <v>518</v>
      </c>
      <c r="X1474">
        <v>8</v>
      </c>
      <c r="Y1474" t="s">
        <v>519</v>
      </c>
      <c r="Z1474">
        <v>5920</v>
      </c>
      <c r="AA1474">
        <v>8</v>
      </c>
      <c r="AB1474" t="s">
        <v>519</v>
      </c>
      <c r="AC1474">
        <v>5920</v>
      </c>
      <c r="AD1474">
        <v>5920</v>
      </c>
      <c r="AE1474">
        <v>6040</v>
      </c>
      <c r="AF1474">
        <v>3268</v>
      </c>
      <c r="AG1474"/>
      <c r="AH1474">
        <v>3268.23</v>
      </c>
      <c r="AI1474">
        <v>0</v>
      </c>
    </row>
    <row r="1475" spans="1:35">
      <c r="A1475" t="s">
        <v>862</v>
      </c>
      <c r="B1475">
        <v>2017</v>
      </c>
      <c r="C1475">
        <v>2017</v>
      </c>
      <c r="D1475">
        <v>2017</v>
      </c>
      <c r="E1475">
        <v>4</v>
      </c>
      <c r="F1475">
        <v>0</v>
      </c>
      <c r="G1475">
        <v>0</v>
      </c>
      <c r="H1475" t="s">
        <v>510</v>
      </c>
      <c r="I1475">
        <v>36</v>
      </c>
      <c r="J1475" t="s">
        <v>110</v>
      </c>
      <c r="K1475" t="s">
        <v>511</v>
      </c>
      <c r="L1475">
        <v>548</v>
      </c>
      <c r="M1475" t="s">
        <v>540</v>
      </c>
      <c r="N1475" t="s">
        <v>541</v>
      </c>
      <c r="O1475">
        <v>0</v>
      </c>
      <c r="P1475" t="s">
        <v>177</v>
      </c>
      <c r="Q1475" t="s">
        <v>514</v>
      </c>
      <c r="R1475" t="s">
        <v>515</v>
      </c>
      <c r="S1475" t="s">
        <v>516</v>
      </c>
      <c r="T1475">
        <v>9900</v>
      </c>
      <c r="U1475" t="s">
        <v>863</v>
      </c>
      <c r="V1475">
        <v>2523</v>
      </c>
      <c r="W1475" t="s">
        <v>518</v>
      </c>
      <c r="X1475">
        <v>8</v>
      </c>
      <c r="Y1475" t="s">
        <v>519</v>
      </c>
      <c r="Z1475">
        <v>2546126</v>
      </c>
      <c r="AA1475">
        <v>8</v>
      </c>
      <c r="AB1475" t="s">
        <v>519</v>
      </c>
      <c r="AC1475">
        <v>2546126</v>
      </c>
      <c r="AD1475">
        <v>2546126</v>
      </c>
      <c r="AE1475">
        <v>2570539</v>
      </c>
      <c r="AF1475">
        <v>347012</v>
      </c>
      <c r="AG1475"/>
      <c r="AH1475">
        <v>347012.908</v>
      </c>
      <c r="AI1475">
        <v>0</v>
      </c>
    </row>
    <row r="1476" spans="1:35">
      <c r="A1476" t="s">
        <v>862</v>
      </c>
      <c r="B1476">
        <v>2017</v>
      </c>
      <c r="C1476">
        <v>2017</v>
      </c>
      <c r="D1476">
        <v>2017</v>
      </c>
      <c r="E1476">
        <v>4</v>
      </c>
      <c r="F1476">
        <v>0</v>
      </c>
      <c r="G1476">
        <v>0</v>
      </c>
      <c r="H1476" t="s">
        <v>510</v>
      </c>
      <c r="I1476">
        <v>36</v>
      </c>
      <c r="J1476" t="s">
        <v>110</v>
      </c>
      <c r="K1476" t="s">
        <v>511</v>
      </c>
      <c r="L1476">
        <v>528</v>
      </c>
      <c r="M1476" t="s">
        <v>581</v>
      </c>
      <c r="N1476" t="s">
        <v>582</v>
      </c>
      <c r="O1476">
        <v>0</v>
      </c>
      <c r="P1476" t="s">
        <v>177</v>
      </c>
      <c r="Q1476" t="s">
        <v>514</v>
      </c>
      <c r="R1476" t="s">
        <v>515</v>
      </c>
      <c r="S1476" t="s">
        <v>516</v>
      </c>
      <c r="T1476">
        <v>9900</v>
      </c>
      <c r="U1476" t="s">
        <v>863</v>
      </c>
      <c r="V1476">
        <v>2523</v>
      </c>
      <c r="W1476" t="s">
        <v>518</v>
      </c>
      <c r="X1476">
        <v>8</v>
      </c>
      <c r="Y1476" t="s">
        <v>519</v>
      </c>
      <c r="Z1476">
        <v>43</v>
      </c>
      <c r="AA1476">
        <v>8</v>
      </c>
      <c r="AB1476" t="s">
        <v>519</v>
      </c>
      <c r="AC1476">
        <v>43.3</v>
      </c>
      <c r="AD1476">
        <v>43</v>
      </c>
      <c r="AE1476">
        <v>43</v>
      </c>
      <c r="AF1476">
        <v>1777</v>
      </c>
      <c r="AG1476"/>
      <c r="AH1476">
        <v>1777.5119999999999</v>
      </c>
      <c r="AI1476">
        <v>0</v>
      </c>
    </row>
    <row r="1477" spans="1:35">
      <c r="A1477" t="s">
        <v>862</v>
      </c>
      <c r="B1477">
        <v>2017</v>
      </c>
      <c r="C1477">
        <v>2017</v>
      </c>
      <c r="D1477">
        <v>2017</v>
      </c>
      <c r="E1477">
        <v>4</v>
      </c>
      <c r="F1477">
        <v>0</v>
      </c>
      <c r="G1477">
        <v>0</v>
      </c>
      <c r="H1477" t="s">
        <v>510</v>
      </c>
      <c r="I1477">
        <v>36</v>
      </c>
      <c r="J1477" t="s">
        <v>110</v>
      </c>
      <c r="K1477" t="s">
        <v>511</v>
      </c>
      <c r="L1477">
        <v>16</v>
      </c>
      <c r="M1477" t="s">
        <v>854</v>
      </c>
      <c r="N1477" t="s">
        <v>855</v>
      </c>
      <c r="O1477">
        <v>0</v>
      </c>
      <c r="P1477" t="s">
        <v>177</v>
      </c>
      <c r="Q1477" t="s">
        <v>514</v>
      </c>
      <c r="R1477" t="s">
        <v>515</v>
      </c>
      <c r="S1477" t="s">
        <v>516</v>
      </c>
      <c r="T1477">
        <v>9900</v>
      </c>
      <c r="U1477" t="s">
        <v>863</v>
      </c>
      <c r="V1477">
        <v>2523</v>
      </c>
      <c r="W1477" t="s">
        <v>518</v>
      </c>
      <c r="X1477">
        <v>8</v>
      </c>
      <c r="Y1477" t="s">
        <v>519</v>
      </c>
      <c r="Z1477">
        <v>3750</v>
      </c>
      <c r="AA1477">
        <v>8</v>
      </c>
      <c r="AB1477" t="s">
        <v>519</v>
      </c>
      <c r="AC1477">
        <v>3750</v>
      </c>
      <c r="AD1477">
        <v>3750</v>
      </c>
      <c r="AE1477">
        <v>3750</v>
      </c>
      <c r="AF1477">
        <v>2389</v>
      </c>
      <c r="AG1477"/>
      <c r="AH1477">
        <v>2389.4430000000002</v>
      </c>
      <c r="AI1477">
        <v>0</v>
      </c>
    </row>
    <row r="1478" spans="1:35">
      <c r="A1478" t="s">
        <v>862</v>
      </c>
      <c r="B1478">
        <v>2017</v>
      </c>
      <c r="C1478">
        <v>2017</v>
      </c>
      <c r="D1478">
        <v>2017</v>
      </c>
      <c r="E1478">
        <v>4</v>
      </c>
      <c r="F1478">
        <v>0</v>
      </c>
      <c r="G1478">
        <v>0</v>
      </c>
      <c r="H1478" t="s">
        <v>510</v>
      </c>
      <c r="I1478">
        <v>36</v>
      </c>
      <c r="J1478" t="s">
        <v>110</v>
      </c>
      <c r="K1478" t="s">
        <v>511</v>
      </c>
      <c r="L1478">
        <v>116</v>
      </c>
      <c r="M1478" t="s">
        <v>864</v>
      </c>
      <c r="N1478" t="s">
        <v>865</v>
      </c>
      <c r="O1478">
        <v>0</v>
      </c>
      <c r="P1478" t="s">
        <v>177</v>
      </c>
      <c r="Q1478" t="s">
        <v>514</v>
      </c>
      <c r="R1478" t="s">
        <v>515</v>
      </c>
      <c r="S1478" t="s">
        <v>516</v>
      </c>
      <c r="T1478">
        <v>9900</v>
      </c>
      <c r="U1478" t="s">
        <v>863</v>
      </c>
      <c r="V1478">
        <v>2523</v>
      </c>
      <c r="W1478" t="s">
        <v>518</v>
      </c>
      <c r="X1478">
        <v>8</v>
      </c>
      <c r="Y1478" t="s">
        <v>519</v>
      </c>
      <c r="Z1478">
        <v>570</v>
      </c>
      <c r="AA1478">
        <v>8</v>
      </c>
      <c r="AB1478" t="s">
        <v>519</v>
      </c>
      <c r="AC1478">
        <v>570</v>
      </c>
      <c r="AD1478">
        <v>570</v>
      </c>
      <c r="AE1478">
        <v>570</v>
      </c>
      <c r="AF1478">
        <v>874</v>
      </c>
      <c r="AG1478"/>
      <c r="AH1478">
        <v>874.18600000000004</v>
      </c>
      <c r="AI1478">
        <v>0</v>
      </c>
    </row>
    <row r="1479" spans="1:35">
      <c r="A1479" t="s">
        <v>862</v>
      </c>
      <c r="B1479">
        <v>2017</v>
      </c>
      <c r="C1479">
        <v>2017</v>
      </c>
      <c r="D1479">
        <v>2017</v>
      </c>
      <c r="E1479">
        <v>4</v>
      </c>
      <c r="F1479">
        <v>0</v>
      </c>
      <c r="G1479">
        <v>0</v>
      </c>
      <c r="H1479" t="s">
        <v>510</v>
      </c>
      <c r="I1479">
        <v>36</v>
      </c>
      <c r="J1479" t="s">
        <v>110</v>
      </c>
      <c r="K1479" t="s">
        <v>511</v>
      </c>
      <c r="L1479">
        <v>162</v>
      </c>
      <c r="M1479" t="s">
        <v>599</v>
      </c>
      <c r="N1479" t="s">
        <v>600</v>
      </c>
      <c r="O1479">
        <v>0</v>
      </c>
      <c r="P1479" t="s">
        <v>177</v>
      </c>
      <c r="Q1479" t="s">
        <v>514</v>
      </c>
      <c r="R1479" t="s">
        <v>515</v>
      </c>
      <c r="S1479" t="s">
        <v>516</v>
      </c>
      <c r="T1479">
        <v>9900</v>
      </c>
      <c r="U1479" t="s">
        <v>863</v>
      </c>
      <c r="V1479">
        <v>2523</v>
      </c>
      <c r="W1479" t="s">
        <v>518</v>
      </c>
      <c r="X1479">
        <v>8</v>
      </c>
      <c r="Y1479" t="s">
        <v>519</v>
      </c>
      <c r="Z1479">
        <v>10620</v>
      </c>
      <c r="AA1479">
        <v>8</v>
      </c>
      <c r="AB1479" t="s">
        <v>519</v>
      </c>
      <c r="AC1479">
        <v>10620</v>
      </c>
      <c r="AD1479">
        <v>10620</v>
      </c>
      <c r="AE1479">
        <v>10620</v>
      </c>
      <c r="AF1479">
        <v>2657</v>
      </c>
      <c r="AG1479"/>
      <c r="AH1479">
        <v>2657.067</v>
      </c>
      <c r="AI1479">
        <v>0</v>
      </c>
    </row>
    <row r="1480" spans="1:35">
      <c r="A1480" t="s">
        <v>862</v>
      </c>
      <c r="B1480">
        <v>2017</v>
      </c>
      <c r="C1480">
        <v>2017</v>
      </c>
      <c r="D1480">
        <v>2017</v>
      </c>
      <c r="E1480">
        <v>4</v>
      </c>
      <c r="F1480">
        <v>0</v>
      </c>
      <c r="G1480">
        <v>0</v>
      </c>
      <c r="H1480" t="s">
        <v>510</v>
      </c>
      <c r="I1480">
        <v>36</v>
      </c>
      <c r="J1480" t="s">
        <v>110</v>
      </c>
      <c r="K1480" t="s">
        <v>511</v>
      </c>
      <c r="L1480">
        <v>166</v>
      </c>
      <c r="M1480" t="s">
        <v>522</v>
      </c>
      <c r="N1480" t="s">
        <v>523</v>
      </c>
      <c r="O1480">
        <v>0</v>
      </c>
      <c r="P1480" t="s">
        <v>177</v>
      </c>
      <c r="Q1480" t="s">
        <v>514</v>
      </c>
      <c r="R1480" t="s">
        <v>515</v>
      </c>
      <c r="S1480" t="s">
        <v>516</v>
      </c>
      <c r="T1480">
        <v>9900</v>
      </c>
      <c r="U1480" t="s">
        <v>863</v>
      </c>
      <c r="V1480">
        <v>2523</v>
      </c>
      <c r="W1480" t="s">
        <v>518</v>
      </c>
      <c r="X1480">
        <v>8</v>
      </c>
      <c r="Y1480" t="s">
        <v>519</v>
      </c>
      <c r="Z1480">
        <v>67650</v>
      </c>
      <c r="AA1480">
        <v>8</v>
      </c>
      <c r="AB1480" t="s">
        <v>519</v>
      </c>
      <c r="AC1480">
        <v>67650</v>
      </c>
      <c r="AD1480">
        <v>67650</v>
      </c>
      <c r="AE1480">
        <v>67650</v>
      </c>
      <c r="AF1480">
        <v>20653</v>
      </c>
      <c r="AG1480"/>
      <c r="AH1480">
        <v>20653.805</v>
      </c>
      <c r="AI1480">
        <v>0</v>
      </c>
    </row>
    <row r="1481" spans="1:35">
      <c r="A1481" t="s">
        <v>862</v>
      </c>
      <c r="B1481">
        <v>2017</v>
      </c>
      <c r="C1481">
        <v>2017</v>
      </c>
      <c r="D1481">
        <v>2017</v>
      </c>
      <c r="E1481">
        <v>4</v>
      </c>
      <c r="F1481">
        <v>0</v>
      </c>
      <c r="G1481">
        <v>0</v>
      </c>
      <c r="H1481" t="s">
        <v>510</v>
      </c>
      <c r="I1481">
        <v>36</v>
      </c>
      <c r="J1481" t="s">
        <v>110</v>
      </c>
      <c r="K1481" t="s">
        <v>511</v>
      </c>
      <c r="L1481">
        <v>296</v>
      </c>
      <c r="M1481" t="s">
        <v>528</v>
      </c>
      <c r="N1481" t="s">
        <v>529</v>
      </c>
      <c r="O1481">
        <v>0</v>
      </c>
      <c r="P1481" t="s">
        <v>177</v>
      </c>
      <c r="Q1481" t="s">
        <v>514</v>
      </c>
      <c r="R1481" t="s">
        <v>515</v>
      </c>
      <c r="S1481" t="s">
        <v>516</v>
      </c>
      <c r="T1481">
        <v>9900</v>
      </c>
      <c r="U1481" t="s">
        <v>863</v>
      </c>
      <c r="V1481">
        <v>2523</v>
      </c>
      <c r="W1481" t="s">
        <v>518</v>
      </c>
      <c r="X1481">
        <v>8</v>
      </c>
      <c r="Y1481" t="s">
        <v>519</v>
      </c>
      <c r="Z1481">
        <v>2560</v>
      </c>
      <c r="AA1481">
        <v>8</v>
      </c>
      <c r="AB1481" t="s">
        <v>519</v>
      </c>
      <c r="AC1481">
        <v>2560</v>
      </c>
      <c r="AD1481">
        <v>2560</v>
      </c>
      <c r="AE1481">
        <v>2560</v>
      </c>
      <c r="AF1481">
        <v>505</v>
      </c>
      <c r="AG1481"/>
      <c r="AH1481">
        <v>505.34100000000001</v>
      </c>
      <c r="AI1481">
        <v>0</v>
      </c>
    </row>
    <row r="1482" spans="1:35">
      <c r="A1482" t="s">
        <v>862</v>
      </c>
      <c r="B1482">
        <v>2017</v>
      </c>
      <c r="C1482">
        <v>2017</v>
      </c>
      <c r="D1482">
        <v>2017</v>
      </c>
      <c r="E1482">
        <v>4</v>
      </c>
      <c r="F1482">
        <v>0</v>
      </c>
      <c r="G1482">
        <v>0</v>
      </c>
      <c r="H1482" t="s">
        <v>510</v>
      </c>
      <c r="I1482">
        <v>36</v>
      </c>
      <c r="J1482" t="s">
        <v>110</v>
      </c>
      <c r="K1482" t="s">
        <v>511</v>
      </c>
      <c r="L1482">
        <v>520</v>
      </c>
      <c r="M1482" t="s">
        <v>530</v>
      </c>
      <c r="N1482" t="s">
        <v>531</v>
      </c>
      <c r="O1482">
        <v>0</v>
      </c>
      <c r="P1482" t="s">
        <v>177</v>
      </c>
      <c r="Q1482" t="s">
        <v>514</v>
      </c>
      <c r="R1482" t="s">
        <v>515</v>
      </c>
      <c r="S1482" t="s">
        <v>516</v>
      </c>
      <c r="T1482">
        <v>9900</v>
      </c>
      <c r="U1482" t="s">
        <v>863</v>
      </c>
      <c r="V1482">
        <v>2523</v>
      </c>
      <c r="W1482" t="s">
        <v>518</v>
      </c>
      <c r="X1482">
        <v>8</v>
      </c>
      <c r="Y1482" t="s">
        <v>519</v>
      </c>
      <c r="Z1482">
        <v>428436</v>
      </c>
      <c r="AA1482">
        <v>8</v>
      </c>
      <c r="AB1482" t="s">
        <v>519</v>
      </c>
      <c r="AC1482">
        <v>428436</v>
      </c>
      <c r="AD1482">
        <v>428436</v>
      </c>
      <c r="AE1482">
        <v>429256</v>
      </c>
      <c r="AF1482">
        <v>86621</v>
      </c>
      <c r="AG1482"/>
      <c r="AH1482">
        <v>86621.141000000003</v>
      </c>
      <c r="AI1482">
        <v>0</v>
      </c>
    </row>
    <row r="1483" spans="1:35">
      <c r="A1483" t="s">
        <v>862</v>
      </c>
      <c r="B1483">
        <v>2017</v>
      </c>
      <c r="C1483">
        <v>2017</v>
      </c>
      <c r="D1483">
        <v>2017</v>
      </c>
      <c r="E1483">
        <v>4</v>
      </c>
      <c r="F1483">
        <v>0</v>
      </c>
      <c r="G1483">
        <v>0</v>
      </c>
      <c r="H1483" t="s">
        <v>510</v>
      </c>
      <c r="I1483">
        <v>36</v>
      </c>
      <c r="J1483" t="s">
        <v>110</v>
      </c>
      <c r="K1483" t="s">
        <v>511</v>
      </c>
      <c r="L1483">
        <v>818</v>
      </c>
      <c r="M1483" t="s">
        <v>532</v>
      </c>
      <c r="N1483" t="s">
        <v>533</v>
      </c>
      <c r="O1483">
        <v>0</v>
      </c>
      <c r="P1483" t="s">
        <v>177</v>
      </c>
      <c r="Q1483" t="s">
        <v>514</v>
      </c>
      <c r="R1483" t="s">
        <v>515</v>
      </c>
      <c r="S1483" t="s">
        <v>516</v>
      </c>
      <c r="T1483">
        <v>9900</v>
      </c>
      <c r="U1483" t="s">
        <v>863</v>
      </c>
      <c r="V1483">
        <v>2523</v>
      </c>
      <c r="W1483" t="s">
        <v>518</v>
      </c>
      <c r="X1483">
        <v>8</v>
      </c>
      <c r="Y1483" t="s">
        <v>519</v>
      </c>
      <c r="Z1483">
        <v>5</v>
      </c>
      <c r="AA1483">
        <v>8</v>
      </c>
      <c r="AB1483" t="s">
        <v>519</v>
      </c>
      <c r="AC1483">
        <v>5</v>
      </c>
      <c r="AD1483">
        <v>5</v>
      </c>
      <c r="AE1483">
        <v>5</v>
      </c>
      <c r="AF1483">
        <v>80</v>
      </c>
      <c r="AG1483"/>
      <c r="AH1483">
        <v>80.516999999999996</v>
      </c>
      <c r="AI1483">
        <v>0</v>
      </c>
    </row>
    <row r="1484" spans="1:35">
      <c r="A1484" t="s">
        <v>862</v>
      </c>
      <c r="B1484">
        <v>2017</v>
      </c>
      <c r="C1484">
        <v>2017</v>
      </c>
      <c r="D1484">
        <v>2017</v>
      </c>
      <c r="E1484">
        <v>4</v>
      </c>
      <c r="F1484">
        <v>0</v>
      </c>
      <c r="G1484">
        <v>0</v>
      </c>
      <c r="H1484" t="s">
        <v>510</v>
      </c>
      <c r="I1484">
        <v>36</v>
      </c>
      <c r="J1484" t="s">
        <v>110</v>
      </c>
      <c r="K1484" t="s">
        <v>511</v>
      </c>
      <c r="L1484">
        <v>837</v>
      </c>
      <c r="M1484" t="s">
        <v>860</v>
      </c>
      <c r="N1484" t="s">
        <v>861</v>
      </c>
      <c r="O1484">
        <v>0</v>
      </c>
      <c r="P1484" t="s">
        <v>177</v>
      </c>
      <c r="Q1484" t="s">
        <v>514</v>
      </c>
      <c r="R1484" t="s">
        <v>515</v>
      </c>
      <c r="S1484" t="s">
        <v>516</v>
      </c>
      <c r="T1484">
        <v>9900</v>
      </c>
      <c r="U1484" t="s">
        <v>863</v>
      </c>
      <c r="V1484">
        <v>2523</v>
      </c>
      <c r="W1484" t="s">
        <v>518</v>
      </c>
      <c r="X1484">
        <v>8</v>
      </c>
      <c r="Y1484" t="s">
        <v>519</v>
      </c>
      <c r="Z1484">
        <v>800</v>
      </c>
      <c r="AA1484">
        <v>8</v>
      </c>
      <c r="AB1484" t="s">
        <v>519</v>
      </c>
      <c r="AC1484">
        <v>800</v>
      </c>
      <c r="AD1484">
        <v>800</v>
      </c>
      <c r="AE1484">
        <v>800</v>
      </c>
      <c r="AF1484">
        <v>1533</v>
      </c>
      <c r="AG1484"/>
      <c r="AH1484">
        <v>1533.66</v>
      </c>
      <c r="AI1484">
        <v>0</v>
      </c>
    </row>
    <row r="1485" spans="1:35">
      <c r="A1485" t="s">
        <v>862</v>
      </c>
      <c r="B1485">
        <v>2017</v>
      </c>
      <c r="C1485">
        <v>2017</v>
      </c>
      <c r="D1485">
        <v>2017</v>
      </c>
      <c r="E1485">
        <v>4</v>
      </c>
      <c r="F1485">
        <v>0</v>
      </c>
      <c r="G1485">
        <v>0</v>
      </c>
      <c r="H1485" t="s">
        <v>510</v>
      </c>
      <c r="I1485">
        <v>36</v>
      </c>
      <c r="J1485" t="s">
        <v>110</v>
      </c>
      <c r="K1485" t="s">
        <v>511</v>
      </c>
      <c r="L1485">
        <v>882</v>
      </c>
      <c r="M1485" t="s">
        <v>534</v>
      </c>
      <c r="N1485" t="s">
        <v>535</v>
      </c>
      <c r="O1485">
        <v>0</v>
      </c>
      <c r="P1485" t="s">
        <v>177</v>
      </c>
      <c r="Q1485" t="s">
        <v>514</v>
      </c>
      <c r="R1485" t="s">
        <v>515</v>
      </c>
      <c r="S1485" t="s">
        <v>516</v>
      </c>
      <c r="T1485">
        <v>9900</v>
      </c>
      <c r="U1485" t="s">
        <v>863</v>
      </c>
      <c r="V1485">
        <v>2523</v>
      </c>
      <c r="W1485" t="s">
        <v>518</v>
      </c>
      <c r="X1485">
        <v>8</v>
      </c>
      <c r="Y1485" t="s">
        <v>519</v>
      </c>
      <c r="Z1485">
        <v>34107</v>
      </c>
      <c r="AA1485">
        <v>8</v>
      </c>
      <c r="AB1485" t="s">
        <v>519</v>
      </c>
      <c r="AC1485">
        <v>34107</v>
      </c>
      <c r="AD1485">
        <v>34107</v>
      </c>
      <c r="AE1485">
        <v>34107</v>
      </c>
      <c r="AF1485">
        <v>12287</v>
      </c>
      <c r="AG1485"/>
      <c r="AH1485">
        <v>12287.687</v>
      </c>
      <c r="AI1485">
        <v>0</v>
      </c>
    </row>
    <row r="1486" spans="1:35">
      <c r="A1486" t="s">
        <v>862</v>
      </c>
      <c r="B1486">
        <v>2017</v>
      </c>
      <c r="C1486">
        <v>2017</v>
      </c>
      <c r="D1486">
        <v>2017</v>
      </c>
      <c r="E1486">
        <v>4</v>
      </c>
      <c r="F1486">
        <v>0</v>
      </c>
      <c r="G1486">
        <v>0</v>
      </c>
      <c r="H1486" t="s">
        <v>568</v>
      </c>
      <c r="I1486">
        <v>36</v>
      </c>
      <c r="J1486" t="s">
        <v>110</v>
      </c>
      <c r="K1486" t="s">
        <v>511</v>
      </c>
      <c r="L1486">
        <v>96</v>
      </c>
      <c r="M1486" t="s">
        <v>783</v>
      </c>
      <c r="N1486" t="s">
        <v>784</v>
      </c>
      <c r="O1486">
        <v>0</v>
      </c>
      <c r="P1486" t="s">
        <v>177</v>
      </c>
      <c r="Q1486" t="s">
        <v>514</v>
      </c>
      <c r="R1486" t="s">
        <v>515</v>
      </c>
      <c r="S1486" t="s">
        <v>516</v>
      </c>
      <c r="T1486">
        <v>1000</v>
      </c>
      <c r="U1486" t="s">
        <v>866</v>
      </c>
      <c r="V1486">
        <v>2523</v>
      </c>
      <c r="W1486" t="s">
        <v>518</v>
      </c>
      <c r="X1486">
        <v>8</v>
      </c>
      <c r="Y1486" t="s">
        <v>519</v>
      </c>
      <c r="Z1486">
        <v>40</v>
      </c>
      <c r="AA1486">
        <v>21</v>
      </c>
      <c r="AB1486" t="s">
        <v>867</v>
      </c>
      <c r="AC1486">
        <v>0.04</v>
      </c>
      <c r="AD1486">
        <v>40</v>
      </c>
      <c r="AE1486">
        <v>66</v>
      </c>
      <c r="AF1486">
        <v>1101</v>
      </c>
      <c r="AG1486">
        <v>1101.066</v>
      </c>
      <c r="AH1486">
        <v>1083.9069999999999</v>
      </c>
      <c r="AI1486">
        <v>0</v>
      </c>
    </row>
    <row r="1487" spans="1:35">
      <c r="A1487" t="s">
        <v>862</v>
      </c>
      <c r="B1487">
        <v>2017</v>
      </c>
      <c r="C1487">
        <v>2017</v>
      </c>
      <c r="D1487">
        <v>2017</v>
      </c>
      <c r="E1487">
        <v>4</v>
      </c>
      <c r="F1487">
        <v>0</v>
      </c>
      <c r="G1487">
        <v>0</v>
      </c>
      <c r="H1487" t="s">
        <v>568</v>
      </c>
      <c r="I1487">
        <v>36</v>
      </c>
      <c r="J1487" t="s">
        <v>110</v>
      </c>
      <c r="K1487" t="s">
        <v>511</v>
      </c>
      <c r="L1487">
        <v>124</v>
      </c>
      <c r="M1487" t="s">
        <v>542</v>
      </c>
      <c r="N1487" t="s">
        <v>543</v>
      </c>
      <c r="O1487">
        <v>0</v>
      </c>
      <c r="P1487" t="s">
        <v>177</v>
      </c>
      <c r="Q1487" t="s">
        <v>514</v>
      </c>
      <c r="R1487" t="s">
        <v>515</v>
      </c>
      <c r="S1487" t="s">
        <v>516</v>
      </c>
      <c r="T1487">
        <v>2100</v>
      </c>
      <c r="U1487" t="s">
        <v>868</v>
      </c>
      <c r="V1487">
        <v>2523</v>
      </c>
      <c r="W1487" t="s">
        <v>518</v>
      </c>
      <c r="X1487">
        <v>8</v>
      </c>
      <c r="Y1487" t="s">
        <v>519</v>
      </c>
      <c r="Z1487">
        <v>1021500</v>
      </c>
      <c r="AA1487">
        <v>21</v>
      </c>
      <c r="AB1487" t="s">
        <v>867</v>
      </c>
      <c r="AC1487">
        <v>1021.5</v>
      </c>
      <c r="AD1487">
        <v>1021500</v>
      </c>
      <c r="AE1487">
        <v>2082</v>
      </c>
      <c r="AF1487">
        <v>1872</v>
      </c>
      <c r="AG1487">
        <v>1872.739</v>
      </c>
      <c r="AH1487">
        <v>1641.1089999999999</v>
      </c>
      <c r="AI1487">
        <v>0</v>
      </c>
    </row>
    <row r="1488" spans="1:35">
      <c r="A1488" t="s">
        <v>862</v>
      </c>
      <c r="B1488">
        <v>2017</v>
      </c>
      <c r="C1488">
        <v>2017</v>
      </c>
      <c r="D1488">
        <v>2017</v>
      </c>
      <c r="E1488">
        <v>4</v>
      </c>
      <c r="F1488">
        <v>0</v>
      </c>
      <c r="G1488">
        <v>0</v>
      </c>
      <c r="H1488" t="s">
        <v>568</v>
      </c>
      <c r="I1488">
        <v>36</v>
      </c>
      <c r="J1488" t="s">
        <v>110</v>
      </c>
      <c r="K1488" t="s">
        <v>511</v>
      </c>
      <c r="L1488">
        <v>208</v>
      </c>
      <c r="M1488" t="s">
        <v>195</v>
      </c>
      <c r="N1488" t="s">
        <v>572</v>
      </c>
      <c r="O1488">
        <v>0</v>
      </c>
      <c r="P1488" t="s">
        <v>177</v>
      </c>
      <c r="Q1488" t="s">
        <v>514</v>
      </c>
      <c r="R1488" t="s">
        <v>515</v>
      </c>
      <c r="S1488" t="s">
        <v>516</v>
      </c>
      <c r="T1488">
        <v>2100</v>
      </c>
      <c r="U1488" t="s">
        <v>868</v>
      </c>
      <c r="V1488">
        <v>2523</v>
      </c>
      <c r="W1488" t="s">
        <v>518</v>
      </c>
      <c r="X1488">
        <v>8</v>
      </c>
      <c r="Y1488" t="s">
        <v>519</v>
      </c>
      <c r="Z1488">
        <v>456000</v>
      </c>
      <c r="AA1488">
        <v>21</v>
      </c>
      <c r="AB1488" t="s">
        <v>867</v>
      </c>
      <c r="AC1488">
        <v>456</v>
      </c>
      <c r="AD1488">
        <v>456000</v>
      </c>
      <c r="AE1488">
        <v>465500</v>
      </c>
      <c r="AF1488">
        <v>128008</v>
      </c>
      <c r="AG1488">
        <v>128008.20299999999</v>
      </c>
      <c r="AH1488">
        <v>103068.52899999999</v>
      </c>
      <c r="AI1488">
        <v>0</v>
      </c>
    </row>
    <row r="1489" spans="1:35">
      <c r="A1489" t="s">
        <v>862</v>
      </c>
      <c r="B1489">
        <v>2017</v>
      </c>
      <c r="C1489">
        <v>2017</v>
      </c>
      <c r="D1489">
        <v>2017</v>
      </c>
      <c r="E1489">
        <v>4</v>
      </c>
      <c r="F1489">
        <v>0</v>
      </c>
      <c r="G1489">
        <v>0</v>
      </c>
      <c r="H1489" t="s">
        <v>568</v>
      </c>
      <c r="I1489">
        <v>36</v>
      </c>
      <c r="J1489" t="s">
        <v>110</v>
      </c>
      <c r="K1489" t="s">
        <v>511</v>
      </c>
      <c r="L1489">
        <v>300</v>
      </c>
      <c r="M1489" t="s">
        <v>680</v>
      </c>
      <c r="N1489" t="s">
        <v>681</v>
      </c>
      <c r="O1489">
        <v>0</v>
      </c>
      <c r="P1489" t="s">
        <v>177</v>
      </c>
      <c r="Q1489" t="s">
        <v>514</v>
      </c>
      <c r="R1489" t="s">
        <v>515</v>
      </c>
      <c r="S1489" t="s">
        <v>516</v>
      </c>
      <c r="T1489">
        <v>2100</v>
      </c>
      <c r="U1489" t="s">
        <v>868</v>
      </c>
      <c r="V1489">
        <v>2523</v>
      </c>
      <c r="W1489" t="s">
        <v>518</v>
      </c>
      <c r="X1489">
        <v>8</v>
      </c>
      <c r="Y1489" t="s">
        <v>519</v>
      </c>
      <c r="Z1489">
        <v>10396340</v>
      </c>
      <c r="AA1489">
        <v>21</v>
      </c>
      <c r="AB1489" t="s">
        <v>867</v>
      </c>
      <c r="AC1489">
        <v>10396.34</v>
      </c>
      <c r="AD1489">
        <v>10396340</v>
      </c>
      <c r="AE1489">
        <v>10234070</v>
      </c>
      <c r="AF1489">
        <v>1967668</v>
      </c>
      <c r="AG1489">
        <v>1967668.925</v>
      </c>
      <c r="AH1489">
        <v>1524839.8330000001</v>
      </c>
      <c r="AI1489">
        <v>0</v>
      </c>
    </row>
    <row r="1490" spans="1:35">
      <c r="A1490" t="s">
        <v>862</v>
      </c>
      <c r="B1490">
        <v>2017</v>
      </c>
      <c r="C1490">
        <v>2017</v>
      </c>
      <c r="D1490">
        <v>2017</v>
      </c>
      <c r="E1490">
        <v>4</v>
      </c>
      <c r="F1490">
        <v>0</v>
      </c>
      <c r="G1490">
        <v>0</v>
      </c>
      <c r="H1490" t="s">
        <v>568</v>
      </c>
      <c r="I1490">
        <v>36</v>
      </c>
      <c r="J1490" t="s">
        <v>110</v>
      </c>
      <c r="K1490" t="s">
        <v>511</v>
      </c>
      <c r="L1490">
        <v>490</v>
      </c>
      <c r="M1490" t="s">
        <v>546</v>
      </c>
      <c r="N1490" t="s">
        <v>547</v>
      </c>
      <c r="O1490">
        <v>0</v>
      </c>
      <c r="P1490" t="s">
        <v>177</v>
      </c>
      <c r="Q1490" t="s">
        <v>514</v>
      </c>
      <c r="R1490" t="s">
        <v>515</v>
      </c>
      <c r="S1490" t="s">
        <v>516</v>
      </c>
      <c r="T1490">
        <v>2100</v>
      </c>
      <c r="U1490" t="s">
        <v>868</v>
      </c>
      <c r="V1490">
        <v>2523</v>
      </c>
      <c r="W1490" t="s">
        <v>518</v>
      </c>
      <c r="X1490">
        <v>8</v>
      </c>
      <c r="Y1490" t="s">
        <v>519</v>
      </c>
      <c r="Z1490">
        <v>205770000</v>
      </c>
      <c r="AA1490">
        <v>21</v>
      </c>
      <c r="AB1490" t="s">
        <v>867</v>
      </c>
      <c r="AC1490">
        <v>205770</v>
      </c>
      <c r="AD1490">
        <v>205770000</v>
      </c>
      <c r="AE1490">
        <v>201770000</v>
      </c>
      <c r="AF1490">
        <v>10370967</v>
      </c>
      <c r="AG1490">
        <v>10370967.229</v>
      </c>
      <c r="AH1490">
        <v>8347393.0930000003</v>
      </c>
      <c r="AI1490">
        <v>0</v>
      </c>
    </row>
    <row r="1491" spans="1:35">
      <c r="A1491" t="s">
        <v>862</v>
      </c>
      <c r="B1491">
        <v>2017</v>
      </c>
      <c r="C1491">
        <v>2017</v>
      </c>
      <c r="D1491">
        <v>2017</v>
      </c>
      <c r="E1491">
        <v>4</v>
      </c>
      <c r="F1491">
        <v>0</v>
      </c>
      <c r="G1491">
        <v>0</v>
      </c>
      <c r="H1491" t="s">
        <v>568</v>
      </c>
      <c r="I1491">
        <v>36</v>
      </c>
      <c r="J1491" t="s">
        <v>110</v>
      </c>
      <c r="K1491" t="s">
        <v>511</v>
      </c>
      <c r="L1491">
        <v>752</v>
      </c>
      <c r="M1491" t="s">
        <v>189</v>
      </c>
      <c r="N1491" t="s">
        <v>569</v>
      </c>
      <c r="O1491">
        <v>0</v>
      </c>
      <c r="P1491" t="s">
        <v>177</v>
      </c>
      <c r="Q1491" t="s">
        <v>514</v>
      </c>
      <c r="R1491" t="s">
        <v>515</v>
      </c>
      <c r="S1491" t="s">
        <v>516</v>
      </c>
      <c r="T1491">
        <v>2100</v>
      </c>
      <c r="U1491" t="s">
        <v>868</v>
      </c>
      <c r="V1491">
        <v>2523</v>
      </c>
      <c r="W1491" t="s">
        <v>518</v>
      </c>
      <c r="X1491">
        <v>8</v>
      </c>
      <c r="Y1491" t="s">
        <v>519</v>
      </c>
      <c r="Z1491">
        <v>186240</v>
      </c>
      <c r="AA1491">
        <v>21</v>
      </c>
      <c r="AB1491" t="s">
        <v>867</v>
      </c>
      <c r="AC1491">
        <v>186.24</v>
      </c>
      <c r="AD1491">
        <v>186240</v>
      </c>
      <c r="AE1491">
        <v>189110</v>
      </c>
      <c r="AF1491">
        <v>105459</v>
      </c>
      <c r="AG1491">
        <v>105459.8</v>
      </c>
      <c r="AH1491">
        <v>84666.391000000003</v>
      </c>
      <c r="AI1491">
        <v>0</v>
      </c>
    </row>
    <row r="1492" spans="1:35">
      <c r="A1492" t="s">
        <v>862</v>
      </c>
      <c r="B1492">
        <v>2017</v>
      </c>
      <c r="C1492">
        <v>2017</v>
      </c>
      <c r="D1492">
        <v>2017</v>
      </c>
      <c r="E1492">
        <v>4</v>
      </c>
      <c r="F1492">
        <v>0</v>
      </c>
      <c r="G1492">
        <v>0</v>
      </c>
      <c r="H1492" t="s">
        <v>568</v>
      </c>
      <c r="I1492">
        <v>36</v>
      </c>
      <c r="J1492" t="s">
        <v>110</v>
      </c>
      <c r="K1492" t="s">
        <v>511</v>
      </c>
      <c r="L1492">
        <v>784</v>
      </c>
      <c r="M1492" t="s">
        <v>186</v>
      </c>
      <c r="N1492" t="s">
        <v>618</v>
      </c>
      <c r="O1492">
        <v>0</v>
      </c>
      <c r="P1492" t="s">
        <v>177</v>
      </c>
      <c r="Q1492" t="s">
        <v>514</v>
      </c>
      <c r="R1492" t="s">
        <v>515</v>
      </c>
      <c r="S1492" t="s">
        <v>516</v>
      </c>
      <c r="T1492">
        <v>2100</v>
      </c>
      <c r="U1492" t="s">
        <v>868</v>
      </c>
      <c r="V1492">
        <v>2523</v>
      </c>
      <c r="W1492" t="s">
        <v>518</v>
      </c>
      <c r="X1492">
        <v>8</v>
      </c>
      <c r="Y1492" t="s">
        <v>519</v>
      </c>
      <c r="Z1492">
        <v>1747440</v>
      </c>
      <c r="AA1492">
        <v>21</v>
      </c>
      <c r="AB1492" t="s">
        <v>867</v>
      </c>
      <c r="AC1492">
        <v>1747.44</v>
      </c>
      <c r="AD1492">
        <v>1747440</v>
      </c>
      <c r="AE1492">
        <v>1752240</v>
      </c>
      <c r="AF1492">
        <v>332278</v>
      </c>
      <c r="AG1492">
        <v>332278.48800000001</v>
      </c>
      <c r="AH1492">
        <v>282503.7</v>
      </c>
      <c r="AI1492">
        <v>0</v>
      </c>
    </row>
    <row r="1493" spans="1:35">
      <c r="A1493" t="s">
        <v>862</v>
      </c>
      <c r="B1493">
        <v>2017</v>
      </c>
      <c r="C1493">
        <v>2017</v>
      </c>
      <c r="D1493">
        <v>2017</v>
      </c>
      <c r="E1493">
        <v>4</v>
      </c>
      <c r="F1493">
        <v>0</v>
      </c>
      <c r="G1493">
        <v>0</v>
      </c>
      <c r="H1493" t="s">
        <v>568</v>
      </c>
      <c r="I1493">
        <v>36</v>
      </c>
      <c r="J1493" t="s">
        <v>110</v>
      </c>
      <c r="K1493" t="s">
        <v>511</v>
      </c>
      <c r="L1493">
        <v>96</v>
      </c>
      <c r="M1493" t="s">
        <v>783</v>
      </c>
      <c r="N1493" t="s">
        <v>784</v>
      </c>
      <c r="O1493">
        <v>0</v>
      </c>
      <c r="P1493" t="s">
        <v>177</v>
      </c>
      <c r="Q1493" t="s">
        <v>514</v>
      </c>
      <c r="R1493" t="s">
        <v>515</v>
      </c>
      <c r="S1493" t="s">
        <v>516</v>
      </c>
      <c r="T1493">
        <v>0</v>
      </c>
      <c r="U1493" t="s">
        <v>517</v>
      </c>
      <c r="V1493">
        <v>2523</v>
      </c>
      <c r="W1493" t="s">
        <v>518</v>
      </c>
      <c r="X1493">
        <v>8</v>
      </c>
      <c r="Y1493" t="s">
        <v>519</v>
      </c>
      <c r="Z1493">
        <v>40</v>
      </c>
      <c r="AA1493">
        <v>21</v>
      </c>
      <c r="AB1493" t="s">
        <v>867</v>
      </c>
      <c r="AC1493">
        <v>0.04</v>
      </c>
      <c r="AD1493">
        <v>40</v>
      </c>
      <c r="AE1493">
        <v>66</v>
      </c>
      <c r="AF1493">
        <v>1101</v>
      </c>
      <c r="AG1493">
        <v>1101.066</v>
      </c>
      <c r="AH1493">
        <v>1083.9069999999999</v>
      </c>
      <c r="AI1493">
        <v>0</v>
      </c>
    </row>
    <row r="1494" spans="1:35">
      <c r="A1494" t="s">
        <v>862</v>
      </c>
      <c r="B1494">
        <v>2017</v>
      </c>
      <c r="C1494">
        <v>2017</v>
      </c>
      <c r="D1494">
        <v>2017</v>
      </c>
      <c r="E1494">
        <v>4</v>
      </c>
      <c r="F1494">
        <v>0</v>
      </c>
      <c r="G1494">
        <v>0</v>
      </c>
      <c r="H1494" t="s">
        <v>568</v>
      </c>
      <c r="I1494">
        <v>36</v>
      </c>
      <c r="J1494" t="s">
        <v>110</v>
      </c>
      <c r="K1494" t="s">
        <v>511</v>
      </c>
      <c r="L1494">
        <v>124</v>
      </c>
      <c r="M1494" t="s">
        <v>542</v>
      </c>
      <c r="N1494" t="s">
        <v>543</v>
      </c>
      <c r="O1494">
        <v>0</v>
      </c>
      <c r="P1494" t="s">
        <v>177</v>
      </c>
      <c r="Q1494" t="s">
        <v>514</v>
      </c>
      <c r="R1494" t="s">
        <v>515</v>
      </c>
      <c r="S1494" t="s">
        <v>516</v>
      </c>
      <c r="T1494">
        <v>0</v>
      </c>
      <c r="U1494" t="s">
        <v>517</v>
      </c>
      <c r="V1494">
        <v>2523</v>
      </c>
      <c r="W1494" t="s">
        <v>518</v>
      </c>
      <c r="X1494">
        <v>8</v>
      </c>
      <c r="Y1494" t="s">
        <v>519</v>
      </c>
      <c r="Z1494">
        <v>1021500</v>
      </c>
      <c r="AA1494">
        <v>21</v>
      </c>
      <c r="AB1494" t="s">
        <v>867</v>
      </c>
      <c r="AC1494">
        <v>1021.5</v>
      </c>
      <c r="AD1494">
        <v>1021500</v>
      </c>
      <c r="AE1494">
        <v>2082</v>
      </c>
      <c r="AF1494">
        <v>1872</v>
      </c>
      <c r="AG1494">
        <v>1872.739</v>
      </c>
      <c r="AH1494">
        <v>1641.1089999999999</v>
      </c>
      <c r="AI1494">
        <v>0</v>
      </c>
    </row>
    <row r="1495" spans="1:35">
      <c r="A1495" t="s">
        <v>862</v>
      </c>
      <c r="B1495">
        <v>2017</v>
      </c>
      <c r="C1495">
        <v>2017</v>
      </c>
      <c r="D1495">
        <v>2017</v>
      </c>
      <c r="E1495">
        <v>4</v>
      </c>
      <c r="F1495">
        <v>0</v>
      </c>
      <c r="G1495">
        <v>0</v>
      </c>
      <c r="H1495" t="s">
        <v>568</v>
      </c>
      <c r="I1495">
        <v>36</v>
      </c>
      <c r="J1495" t="s">
        <v>110</v>
      </c>
      <c r="K1495" t="s">
        <v>511</v>
      </c>
      <c r="L1495">
        <v>208</v>
      </c>
      <c r="M1495" t="s">
        <v>195</v>
      </c>
      <c r="N1495" t="s">
        <v>572</v>
      </c>
      <c r="O1495">
        <v>0</v>
      </c>
      <c r="P1495" t="s">
        <v>177</v>
      </c>
      <c r="Q1495" t="s">
        <v>514</v>
      </c>
      <c r="R1495" t="s">
        <v>515</v>
      </c>
      <c r="S1495" t="s">
        <v>516</v>
      </c>
      <c r="T1495">
        <v>0</v>
      </c>
      <c r="U1495" t="s">
        <v>517</v>
      </c>
      <c r="V1495">
        <v>2523</v>
      </c>
      <c r="W1495" t="s">
        <v>518</v>
      </c>
      <c r="X1495">
        <v>8</v>
      </c>
      <c r="Y1495" t="s">
        <v>519</v>
      </c>
      <c r="Z1495">
        <v>456000</v>
      </c>
      <c r="AA1495">
        <v>21</v>
      </c>
      <c r="AB1495" t="s">
        <v>867</v>
      </c>
      <c r="AC1495">
        <v>456</v>
      </c>
      <c r="AD1495">
        <v>456000</v>
      </c>
      <c r="AE1495">
        <v>465500</v>
      </c>
      <c r="AF1495">
        <v>128008</v>
      </c>
      <c r="AG1495">
        <v>128008.20299999999</v>
      </c>
      <c r="AH1495">
        <v>103068.52899999999</v>
      </c>
      <c r="AI1495">
        <v>0</v>
      </c>
    </row>
    <row r="1496" spans="1:35">
      <c r="A1496" t="s">
        <v>862</v>
      </c>
      <c r="B1496">
        <v>2017</v>
      </c>
      <c r="C1496">
        <v>2017</v>
      </c>
      <c r="D1496">
        <v>2017</v>
      </c>
      <c r="E1496">
        <v>4</v>
      </c>
      <c r="F1496">
        <v>0</v>
      </c>
      <c r="G1496">
        <v>0</v>
      </c>
      <c r="H1496" t="s">
        <v>568</v>
      </c>
      <c r="I1496">
        <v>36</v>
      </c>
      <c r="J1496" t="s">
        <v>110</v>
      </c>
      <c r="K1496" t="s">
        <v>511</v>
      </c>
      <c r="L1496">
        <v>300</v>
      </c>
      <c r="M1496" t="s">
        <v>680</v>
      </c>
      <c r="N1496" t="s">
        <v>681</v>
      </c>
      <c r="O1496">
        <v>0</v>
      </c>
      <c r="P1496" t="s">
        <v>177</v>
      </c>
      <c r="Q1496" t="s">
        <v>514</v>
      </c>
      <c r="R1496" t="s">
        <v>515</v>
      </c>
      <c r="S1496" t="s">
        <v>516</v>
      </c>
      <c r="T1496">
        <v>0</v>
      </c>
      <c r="U1496" t="s">
        <v>517</v>
      </c>
      <c r="V1496">
        <v>2523</v>
      </c>
      <c r="W1496" t="s">
        <v>518</v>
      </c>
      <c r="X1496">
        <v>8</v>
      </c>
      <c r="Y1496" t="s">
        <v>519</v>
      </c>
      <c r="Z1496">
        <v>10396340</v>
      </c>
      <c r="AA1496">
        <v>21</v>
      </c>
      <c r="AB1496" t="s">
        <v>867</v>
      </c>
      <c r="AC1496">
        <v>10396.34</v>
      </c>
      <c r="AD1496">
        <v>10396340</v>
      </c>
      <c r="AE1496">
        <v>10234070</v>
      </c>
      <c r="AF1496">
        <v>1967668</v>
      </c>
      <c r="AG1496">
        <v>1967668.925</v>
      </c>
      <c r="AH1496">
        <v>1524839.8330000001</v>
      </c>
      <c r="AI1496">
        <v>0</v>
      </c>
    </row>
    <row r="1497" spans="1:35">
      <c r="A1497" t="s">
        <v>862</v>
      </c>
      <c r="B1497">
        <v>2017</v>
      </c>
      <c r="C1497">
        <v>2017</v>
      </c>
      <c r="D1497">
        <v>2017</v>
      </c>
      <c r="E1497">
        <v>4</v>
      </c>
      <c r="F1497">
        <v>0</v>
      </c>
      <c r="G1497">
        <v>0</v>
      </c>
      <c r="H1497" t="s">
        <v>568</v>
      </c>
      <c r="I1497">
        <v>36</v>
      </c>
      <c r="J1497" t="s">
        <v>110</v>
      </c>
      <c r="K1497" t="s">
        <v>511</v>
      </c>
      <c r="L1497">
        <v>490</v>
      </c>
      <c r="M1497" t="s">
        <v>546</v>
      </c>
      <c r="N1497" t="s">
        <v>547</v>
      </c>
      <c r="O1497">
        <v>0</v>
      </c>
      <c r="P1497" t="s">
        <v>177</v>
      </c>
      <c r="Q1497" t="s">
        <v>514</v>
      </c>
      <c r="R1497" t="s">
        <v>515</v>
      </c>
      <c r="S1497" t="s">
        <v>516</v>
      </c>
      <c r="T1497">
        <v>0</v>
      </c>
      <c r="U1497" t="s">
        <v>517</v>
      </c>
      <c r="V1497">
        <v>2523</v>
      </c>
      <c r="W1497" t="s">
        <v>518</v>
      </c>
      <c r="X1497">
        <v>8</v>
      </c>
      <c r="Y1497" t="s">
        <v>519</v>
      </c>
      <c r="Z1497">
        <v>205770000</v>
      </c>
      <c r="AA1497">
        <v>21</v>
      </c>
      <c r="AB1497" t="s">
        <v>867</v>
      </c>
      <c r="AC1497">
        <v>205770</v>
      </c>
      <c r="AD1497">
        <v>205770000</v>
      </c>
      <c r="AE1497">
        <v>201770000</v>
      </c>
      <c r="AF1497">
        <v>10370967</v>
      </c>
      <c r="AG1497">
        <v>10370967.229</v>
      </c>
      <c r="AH1497">
        <v>8347393.0930000003</v>
      </c>
      <c r="AI1497">
        <v>0</v>
      </c>
    </row>
    <row r="1498" spans="1:35">
      <c r="A1498" t="s">
        <v>862</v>
      </c>
      <c r="B1498">
        <v>2017</v>
      </c>
      <c r="C1498">
        <v>2017</v>
      </c>
      <c r="D1498">
        <v>2017</v>
      </c>
      <c r="E1498">
        <v>4</v>
      </c>
      <c r="F1498">
        <v>0</v>
      </c>
      <c r="G1498">
        <v>0</v>
      </c>
      <c r="H1498" t="s">
        <v>568</v>
      </c>
      <c r="I1498">
        <v>36</v>
      </c>
      <c r="J1498" t="s">
        <v>110</v>
      </c>
      <c r="K1498" t="s">
        <v>511</v>
      </c>
      <c r="L1498">
        <v>784</v>
      </c>
      <c r="M1498" t="s">
        <v>186</v>
      </c>
      <c r="N1498" t="s">
        <v>618</v>
      </c>
      <c r="O1498">
        <v>0</v>
      </c>
      <c r="P1498" t="s">
        <v>177</v>
      </c>
      <c r="Q1498" t="s">
        <v>514</v>
      </c>
      <c r="R1498" t="s">
        <v>515</v>
      </c>
      <c r="S1498" t="s">
        <v>516</v>
      </c>
      <c r="T1498">
        <v>0</v>
      </c>
      <c r="U1498" t="s">
        <v>517</v>
      </c>
      <c r="V1498">
        <v>2523</v>
      </c>
      <c r="W1498" t="s">
        <v>518</v>
      </c>
      <c r="X1498">
        <v>8</v>
      </c>
      <c r="Y1498" t="s">
        <v>519</v>
      </c>
      <c r="Z1498">
        <v>1747440</v>
      </c>
      <c r="AA1498">
        <v>21</v>
      </c>
      <c r="AB1498" t="s">
        <v>867</v>
      </c>
      <c r="AC1498">
        <v>1747.44</v>
      </c>
      <c r="AD1498">
        <v>1747440</v>
      </c>
      <c r="AE1498">
        <v>1752240</v>
      </c>
      <c r="AF1498">
        <v>332278</v>
      </c>
      <c r="AG1498">
        <v>332278.48800000001</v>
      </c>
      <c r="AH1498">
        <v>282503.7</v>
      </c>
      <c r="AI1498">
        <v>0</v>
      </c>
    </row>
    <row r="1499" spans="1:35">
      <c r="A1499" t="s">
        <v>862</v>
      </c>
      <c r="B1499">
        <v>2017</v>
      </c>
      <c r="C1499">
        <v>2017</v>
      </c>
      <c r="D1499">
        <v>2017</v>
      </c>
      <c r="E1499">
        <v>4</v>
      </c>
      <c r="F1499">
        <v>0</v>
      </c>
      <c r="G1499">
        <v>0</v>
      </c>
      <c r="H1499" t="s">
        <v>568</v>
      </c>
      <c r="I1499">
        <v>36</v>
      </c>
      <c r="J1499" t="s">
        <v>110</v>
      </c>
      <c r="K1499" t="s">
        <v>511</v>
      </c>
      <c r="L1499">
        <v>251</v>
      </c>
      <c r="M1499" t="s">
        <v>113</v>
      </c>
      <c r="N1499" t="s">
        <v>583</v>
      </c>
      <c r="O1499">
        <v>0</v>
      </c>
      <c r="P1499" t="s">
        <v>177</v>
      </c>
      <c r="Q1499" t="s">
        <v>514</v>
      </c>
      <c r="R1499" t="s">
        <v>515</v>
      </c>
      <c r="S1499" t="s">
        <v>516</v>
      </c>
      <c r="T1499">
        <v>1000</v>
      </c>
      <c r="U1499" t="s">
        <v>866</v>
      </c>
      <c r="V1499">
        <v>2523</v>
      </c>
      <c r="W1499" t="s">
        <v>518</v>
      </c>
      <c r="X1499">
        <v>8</v>
      </c>
      <c r="Y1499" t="s">
        <v>519</v>
      </c>
      <c r="Z1499">
        <v>31</v>
      </c>
      <c r="AA1499">
        <v>8</v>
      </c>
      <c r="AB1499" t="s">
        <v>519</v>
      </c>
      <c r="AC1499">
        <v>31.5</v>
      </c>
      <c r="AD1499">
        <v>31</v>
      </c>
      <c r="AE1499">
        <v>35</v>
      </c>
      <c r="AF1499">
        <v>1992</v>
      </c>
      <c r="AG1499">
        <v>1992.182</v>
      </c>
      <c r="AH1499">
        <v>1451.502</v>
      </c>
      <c r="AI1499">
        <v>0</v>
      </c>
    </row>
    <row r="1500" spans="1:35">
      <c r="A1500" t="s">
        <v>862</v>
      </c>
      <c r="B1500">
        <v>2017</v>
      </c>
      <c r="C1500">
        <v>2017</v>
      </c>
      <c r="D1500">
        <v>2017</v>
      </c>
      <c r="E1500">
        <v>4</v>
      </c>
      <c r="F1500">
        <v>0</v>
      </c>
      <c r="G1500">
        <v>0</v>
      </c>
      <c r="H1500" t="s">
        <v>568</v>
      </c>
      <c r="I1500">
        <v>36</v>
      </c>
      <c r="J1500" t="s">
        <v>110</v>
      </c>
      <c r="K1500" t="s">
        <v>511</v>
      </c>
      <c r="L1500">
        <v>410</v>
      </c>
      <c r="M1500" t="s">
        <v>550</v>
      </c>
      <c r="N1500" t="s">
        <v>551</v>
      </c>
      <c r="O1500">
        <v>0</v>
      </c>
      <c r="P1500" t="s">
        <v>177</v>
      </c>
      <c r="Q1500" t="s">
        <v>514</v>
      </c>
      <c r="R1500" t="s">
        <v>515</v>
      </c>
      <c r="S1500" t="s">
        <v>516</v>
      </c>
      <c r="T1500">
        <v>1000</v>
      </c>
      <c r="U1500" t="s">
        <v>866</v>
      </c>
      <c r="V1500">
        <v>2523</v>
      </c>
      <c r="W1500" t="s">
        <v>518</v>
      </c>
      <c r="X1500">
        <v>8</v>
      </c>
      <c r="Y1500" t="s">
        <v>519</v>
      </c>
      <c r="Z1500">
        <v>1620</v>
      </c>
      <c r="AA1500">
        <v>8</v>
      </c>
      <c r="AB1500" t="s">
        <v>519</v>
      </c>
      <c r="AC1500">
        <v>1620</v>
      </c>
      <c r="AD1500">
        <v>1620</v>
      </c>
      <c r="AE1500">
        <v>2587</v>
      </c>
      <c r="AF1500">
        <v>27208</v>
      </c>
      <c r="AG1500">
        <v>27208.694</v>
      </c>
      <c r="AH1500">
        <v>24260.376</v>
      </c>
      <c r="AI1500">
        <v>0</v>
      </c>
    </row>
    <row r="1501" spans="1:35">
      <c r="A1501" t="s">
        <v>862</v>
      </c>
      <c r="B1501">
        <v>2017</v>
      </c>
      <c r="C1501">
        <v>2017</v>
      </c>
      <c r="D1501">
        <v>2017</v>
      </c>
      <c r="E1501">
        <v>4</v>
      </c>
      <c r="F1501">
        <v>0</v>
      </c>
      <c r="G1501">
        <v>0</v>
      </c>
      <c r="H1501" t="s">
        <v>568</v>
      </c>
      <c r="I1501">
        <v>36</v>
      </c>
      <c r="J1501" t="s">
        <v>110</v>
      </c>
      <c r="K1501" t="s">
        <v>511</v>
      </c>
      <c r="L1501">
        <v>699</v>
      </c>
      <c r="M1501" t="s">
        <v>585</v>
      </c>
      <c r="N1501" t="s">
        <v>586</v>
      </c>
      <c r="O1501">
        <v>0</v>
      </c>
      <c r="P1501" t="s">
        <v>177</v>
      </c>
      <c r="Q1501" t="s">
        <v>514</v>
      </c>
      <c r="R1501" t="s">
        <v>515</v>
      </c>
      <c r="S1501" t="s">
        <v>516</v>
      </c>
      <c r="T1501">
        <v>1000</v>
      </c>
      <c r="U1501" t="s">
        <v>866</v>
      </c>
      <c r="V1501">
        <v>2523</v>
      </c>
      <c r="W1501" t="s">
        <v>518</v>
      </c>
      <c r="X1501">
        <v>8</v>
      </c>
      <c r="Y1501" t="s">
        <v>519</v>
      </c>
      <c r="Z1501">
        <v>25</v>
      </c>
      <c r="AA1501">
        <v>8</v>
      </c>
      <c r="AB1501" t="s">
        <v>519</v>
      </c>
      <c r="AC1501">
        <v>25</v>
      </c>
      <c r="AD1501">
        <v>25</v>
      </c>
      <c r="AE1501">
        <v>2015</v>
      </c>
      <c r="AF1501">
        <v>1697</v>
      </c>
      <c r="AG1501">
        <v>1697.5830000000001</v>
      </c>
      <c r="AH1501">
        <v>1142.6690000000001</v>
      </c>
      <c r="AI1501">
        <v>0</v>
      </c>
    </row>
    <row r="1502" spans="1:35">
      <c r="A1502" t="s">
        <v>862</v>
      </c>
      <c r="B1502">
        <v>2017</v>
      </c>
      <c r="C1502">
        <v>2017</v>
      </c>
      <c r="D1502">
        <v>2017</v>
      </c>
      <c r="E1502">
        <v>4</v>
      </c>
      <c r="F1502">
        <v>0</v>
      </c>
      <c r="G1502">
        <v>0</v>
      </c>
      <c r="H1502" t="s">
        <v>568</v>
      </c>
      <c r="I1502">
        <v>36</v>
      </c>
      <c r="J1502" t="s">
        <v>110</v>
      </c>
      <c r="K1502" t="s">
        <v>511</v>
      </c>
      <c r="L1502">
        <v>752</v>
      </c>
      <c r="M1502" t="s">
        <v>189</v>
      </c>
      <c r="N1502" t="s">
        <v>569</v>
      </c>
      <c r="O1502">
        <v>0</v>
      </c>
      <c r="P1502" t="s">
        <v>177</v>
      </c>
      <c r="Q1502" t="s">
        <v>514</v>
      </c>
      <c r="R1502" t="s">
        <v>515</v>
      </c>
      <c r="S1502" t="s">
        <v>516</v>
      </c>
      <c r="T1502">
        <v>1000</v>
      </c>
      <c r="U1502" t="s">
        <v>866</v>
      </c>
      <c r="V1502">
        <v>2523</v>
      </c>
      <c r="W1502" t="s">
        <v>518</v>
      </c>
      <c r="X1502">
        <v>8</v>
      </c>
      <c r="Y1502" t="s">
        <v>519</v>
      </c>
      <c r="Z1502">
        <v>14779</v>
      </c>
      <c r="AA1502">
        <v>8</v>
      </c>
      <c r="AB1502" t="s">
        <v>519</v>
      </c>
      <c r="AC1502">
        <v>14779.9</v>
      </c>
      <c r="AD1502">
        <v>14779</v>
      </c>
      <c r="AE1502">
        <v>45</v>
      </c>
      <c r="AF1502">
        <v>17188</v>
      </c>
      <c r="AG1502">
        <v>17188.579000000002</v>
      </c>
      <c r="AH1502">
        <v>16868.953000000001</v>
      </c>
      <c r="AI1502">
        <v>0</v>
      </c>
    </row>
    <row r="1503" spans="1:35">
      <c r="A1503" t="s">
        <v>862</v>
      </c>
      <c r="B1503">
        <v>2017</v>
      </c>
      <c r="C1503">
        <v>2017</v>
      </c>
      <c r="D1503">
        <v>2017</v>
      </c>
      <c r="E1503">
        <v>4</v>
      </c>
      <c r="F1503">
        <v>0</v>
      </c>
      <c r="G1503">
        <v>0</v>
      </c>
      <c r="H1503" t="s">
        <v>568</v>
      </c>
      <c r="I1503">
        <v>36</v>
      </c>
      <c r="J1503" t="s">
        <v>110</v>
      </c>
      <c r="K1503" t="s">
        <v>511</v>
      </c>
      <c r="L1503">
        <v>826</v>
      </c>
      <c r="M1503" t="s">
        <v>589</v>
      </c>
      <c r="N1503" t="s">
        <v>590</v>
      </c>
      <c r="O1503">
        <v>0</v>
      </c>
      <c r="P1503" t="s">
        <v>177</v>
      </c>
      <c r="Q1503" t="s">
        <v>514</v>
      </c>
      <c r="R1503" t="s">
        <v>515</v>
      </c>
      <c r="S1503" t="s">
        <v>516</v>
      </c>
      <c r="T1503">
        <v>1000</v>
      </c>
      <c r="U1503" t="s">
        <v>866</v>
      </c>
      <c r="V1503">
        <v>2523</v>
      </c>
      <c r="W1503" t="s">
        <v>518</v>
      </c>
      <c r="X1503">
        <v>8</v>
      </c>
      <c r="Y1503" t="s">
        <v>519</v>
      </c>
      <c r="Z1503">
        <v>11329</v>
      </c>
      <c r="AA1503">
        <v>8</v>
      </c>
      <c r="AB1503" t="s">
        <v>519</v>
      </c>
      <c r="AC1503">
        <v>11329</v>
      </c>
      <c r="AD1503">
        <v>11329</v>
      </c>
      <c r="AE1503">
        <v>12758</v>
      </c>
      <c r="AF1503">
        <v>16693</v>
      </c>
      <c r="AG1503">
        <v>16693.928</v>
      </c>
      <c r="AH1503">
        <v>15124.821</v>
      </c>
      <c r="AI1503">
        <v>0</v>
      </c>
    </row>
    <row r="1504" spans="1:35">
      <c r="A1504" t="s">
        <v>862</v>
      </c>
      <c r="B1504">
        <v>2017</v>
      </c>
      <c r="C1504">
        <v>2017</v>
      </c>
      <c r="D1504">
        <v>2017</v>
      </c>
      <c r="E1504">
        <v>4</v>
      </c>
      <c r="F1504">
        <v>0</v>
      </c>
      <c r="G1504">
        <v>0</v>
      </c>
      <c r="H1504" t="s">
        <v>568</v>
      </c>
      <c r="I1504">
        <v>36</v>
      </c>
      <c r="J1504" t="s">
        <v>110</v>
      </c>
      <c r="K1504" t="s">
        <v>511</v>
      </c>
      <c r="L1504">
        <v>191</v>
      </c>
      <c r="M1504" t="s">
        <v>574</v>
      </c>
      <c r="N1504" t="s">
        <v>575</v>
      </c>
      <c r="O1504">
        <v>0</v>
      </c>
      <c r="P1504" t="s">
        <v>177</v>
      </c>
      <c r="Q1504" t="s">
        <v>514</v>
      </c>
      <c r="R1504" t="s">
        <v>515</v>
      </c>
      <c r="S1504" t="s">
        <v>516</v>
      </c>
      <c r="T1504">
        <v>2100</v>
      </c>
      <c r="U1504" t="s">
        <v>868</v>
      </c>
      <c r="V1504">
        <v>2523</v>
      </c>
      <c r="W1504" t="s">
        <v>518</v>
      </c>
      <c r="X1504">
        <v>8</v>
      </c>
      <c r="Y1504" t="s">
        <v>519</v>
      </c>
      <c r="Z1504">
        <v>599687</v>
      </c>
      <c r="AA1504">
        <v>8</v>
      </c>
      <c r="AB1504" t="s">
        <v>519</v>
      </c>
      <c r="AC1504">
        <v>599687</v>
      </c>
      <c r="AD1504">
        <v>599687</v>
      </c>
      <c r="AE1504">
        <v>612390</v>
      </c>
      <c r="AF1504">
        <v>340112</v>
      </c>
      <c r="AG1504">
        <v>340112.90399999998</v>
      </c>
      <c r="AH1504">
        <v>301238.74200000003</v>
      </c>
      <c r="AI1504">
        <v>0</v>
      </c>
    </row>
    <row r="1505" spans="1:35">
      <c r="A1505" t="s">
        <v>862</v>
      </c>
      <c r="B1505">
        <v>2017</v>
      </c>
      <c r="C1505">
        <v>2017</v>
      </c>
      <c r="D1505">
        <v>2017</v>
      </c>
      <c r="E1505">
        <v>4</v>
      </c>
      <c r="F1505">
        <v>0</v>
      </c>
      <c r="G1505">
        <v>0</v>
      </c>
      <c r="H1505" t="s">
        <v>568</v>
      </c>
      <c r="I1505">
        <v>36</v>
      </c>
      <c r="J1505" t="s">
        <v>110</v>
      </c>
      <c r="K1505" t="s">
        <v>511</v>
      </c>
      <c r="L1505">
        <v>251</v>
      </c>
      <c r="M1505" t="s">
        <v>113</v>
      </c>
      <c r="N1505" t="s">
        <v>583</v>
      </c>
      <c r="O1505">
        <v>0</v>
      </c>
      <c r="P1505" t="s">
        <v>177</v>
      </c>
      <c r="Q1505" t="s">
        <v>514</v>
      </c>
      <c r="R1505" t="s">
        <v>515</v>
      </c>
      <c r="S1505" t="s">
        <v>516</v>
      </c>
      <c r="T1505">
        <v>2100</v>
      </c>
      <c r="U1505" t="s">
        <v>868</v>
      </c>
      <c r="V1505">
        <v>2523</v>
      </c>
      <c r="W1505" t="s">
        <v>518</v>
      </c>
      <c r="X1505">
        <v>8</v>
      </c>
      <c r="Y1505" t="s">
        <v>519</v>
      </c>
      <c r="Z1505">
        <v>7246907</v>
      </c>
      <c r="AA1505">
        <v>8</v>
      </c>
      <c r="AB1505" t="s">
        <v>519</v>
      </c>
      <c r="AC1505">
        <v>7246907</v>
      </c>
      <c r="AD1505">
        <v>7246907</v>
      </c>
      <c r="AE1505">
        <v>7377365</v>
      </c>
      <c r="AF1505">
        <v>3797802</v>
      </c>
      <c r="AG1505">
        <v>3797802.909</v>
      </c>
      <c r="AH1505">
        <v>3514050.7</v>
      </c>
      <c r="AI1505">
        <v>0</v>
      </c>
    </row>
    <row r="1506" spans="1:35">
      <c r="A1506" t="s">
        <v>862</v>
      </c>
      <c r="B1506">
        <v>2017</v>
      </c>
      <c r="C1506">
        <v>2017</v>
      </c>
      <c r="D1506">
        <v>2017</v>
      </c>
      <c r="E1506">
        <v>4</v>
      </c>
      <c r="F1506">
        <v>0</v>
      </c>
      <c r="G1506">
        <v>0</v>
      </c>
      <c r="H1506" t="s">
        <v>568</v>
      </c>
      <c r="I1506">
        <v>36</v>
      </c>
      <c r="J1506" t="s">
        <v>110</v>
      </c>
      <c r="K1506" t="s">
        <v>511</v>
      </c>
      <c r="L1506">
        <v>276</v>
      </c>
      <c r="M1506" t="s">
        <v>591</v>
      </c>
      <c r="N1506" t="s">
        <v>592</v>
      </c>
      <c r="O1506">
        <v>0</v>
      </c>
      <c r="P1506" t="s">
        <v>177</v>
      </c>
      <c r="Q1506" t="s">
        <v>514</v>
      </c>
      <c r="R1506" t="s">
        <v>515</v>
      </c>
      <c r="S1506" t="s">
        <v>516</v>
      </c>
      <c r="T1506">
        <v>2100</v>
      </c>
      <c r="U1506" t="s">
        <v>868</v>
      </c>
      <c r="V1506">
        <v>2523</v>
      </c>
      <c r="W1506" t="s">
        <v>518</v>
      </c>
      <c r="X1506">
        <v>8</v>
      </c>
      <c r="Y1506" t="s">
        <v>519</v>
      </c>
      <c r="Z1506">
        <v>71608</v>
      </c>
      <c r="AA1506">
        <v>8</v>
      </c>
      <c r="AB1506" t="s">
        <v>519</v>
      </c>
      <c r="AC1506">
        <v>71608.100000000006</v>
      </c>
      <c r="AD1506">
        <v>71608</v>
      </c>
      <c r="AE1506">
        <v>87168</v>
      </c>
      <c r="AF1506">
        <v>80827</v>
      </c>
      <c r="AG1506">
        <v>80827.885999999999</v>
      </c>
      <c r="AH1506">
        <v>77262.866999999998</v>
      </c>
      <c r="AI1506">
        <v>0</v>
      </c>
    </row>
    <row r="1507" spans="1:35">
      <c r="A1507" t="s">
        <v>862</v>
      </c>
      <c r="B1507">
        <v>2017</v>
      </c>
      <c r="C1507">
        <v>2017</v>
      </c>
      <c r="D1507">
        <v>2017</v>
      </c>
      <c r="E1507">
        <v>4</v>
      </c>
      <c r="F1507">
        <v>0</v>
      </c>
      <c r="G1507">
        <v>0</v>
      </c>
      <c r="H1507" t="s">
        <v>568</v>
      </c>
      <c r="I1507">
        <v>36</v>
      </c>
      <c r="J1507" t="s">
        <v>110</v>
      </c>
      <c r="K1507" t="s">
        <v>511</v>
      </c>
      <c r="L1507">
        <v>344</v>
      </c>
      <c r="M1507" t="s">
        <v>558</v>
      </c>
      <c r="N1507" t="s">
        <v>559</v>
      </c>
      <c r="O1507">
        <v>0</v>
      </c>
      <c r="P1507" t="s">
        <v>177</v>
      </c>
      <c r="Q1507" t="s">
        <v>514</v>
      </c>
      <c r="R1507" t="s">
        <v>515</v>
      </c>
      <c r="S1507" t="s">
        <v>516</v>
      </c>
      <c r="T1507">
        <v>2100</v>
      </c>
      <c r="U1507" t="s">
        <v>868</v>
      </c>
      <c r="V1507">
        <v>2523</v>
      </c>
      <c r="W1507" t="s">
        <v>518</v>
      </c>
      <c r="X1507">
        <v>8</v>
      </c>
      <c r="Y1507" t="s">
        <v>519</v>
      </c>
      <c r="Z1507">
        <v>20040</v>
      </c>
      <c r="AA1507">
        <v>8</v>
      </c>
      <c r="AB1507" t="s">
        <v>519</v>
      </c>
      <c r="AC1507">
        <v>20040</v>
      </c>
      <c r="AD1507">
        <v>20040</v>
      </c>
      <c r="AE1507">
        <v>20040</v>
      </c>
      <c r="AF1507">
        <v>20615</v>
      </c>
      <c r="AG1507">
        <v>20615.429</v>
      </c>
      <c r="AH1507">
        <v>17478.714</v>
      </c>
      <c r="AI1507">
        <v>0</v>
      </c>
    </row>
    <row r="1508" spans="1:35">
      <c r="A1508" t="s">
        <v>862</v>
      </c>
      <c r="B1508">
        <v>2017</v>
      </c>
      <c r="C1508">
        <v>2017</v>
      </c>
      <c r="D1508">
        <v>2017</v>
      </c>
      <c r="E1508">
        <v>4</v>
      </c>
      <c r="F1508">
        <v>0</v>
      </c>
      <c r="G1508">
        <v>0</v>
      </c>
      <c r="H1508" t="s">
        <v>568</v>
      </c>
      <c r="I1508">
        <v>36</v>
      </c>
      <c r="J1508" t="s">
        <v>110</v>
      </c>
      <c r="K1508" t="s">
        <v>511</v>
      </c>
      <c r="L1508">
        <v>528</v>
      </c>
      <c r="M1508" t="s">
        <v>581</v>
      </c>
      <c r="N1508" t="s">
        <v>582</v>
      </c>
      <c r="O1508">
        <v>0</v>
      </c>
      <c r="P1508" t="s">
        <v>177</v>
      </c>
      <c r="Q1508" t="s">
        <v>514</v>
      </c>
      <c r="R1508" t="s">
        <v>515</v>
      </c>
      <c r="S1508" t="s">
        <v>516</v>
      </c>
      <c r="T1508">
        <v>2100</v>
      </c>
      <c r="U1508" t="s">
        <v>868</v>
      </c>
      <c r="V1508">
        <v>2523</v>
      </c>
      <c r="W1508" t="s">
        <v>518</v>
      </c>
      <c r="X1508">
        <v>8</v>
      </c>
      <c r="Y1508" t="s">
        <v>519</v>
      </c>
      <c r="Z1508">
        <v>317050</v>
      </c>
      <c r="AA1508">
        <v>8</v>
      </c>
      <c r="AB1508" t="s">
        <v>519</v>
      </c>
      <c r="AC1508">
        <v>317050</v>
      </c>
      <c r="AD1508">
        <v>317050</v>
      </c>
      <c r="AE1508">
        <v>384053</v>
      </c>
      <c r="AF1508">
        <v>255105</v>
      </c>
      <c r="AG1508">
        <v>255105.226</v>
      </c>
      <c r="AH1508">
        <v>235286.283</v>
      </c>
      <c r="AI1508">
        <v>0</v>
      </c>
    </row>
    <row r="1509" spans="1:35">
      <c r="A1509" t="s">
        <v>862</v>
      </c>
      <c r="B1509">
        <v>2017</v>
      </c>
      <c r="C1509">
        <v>2017</v>
      </c>
      <c r="D1509">
        <v>2017</v>
      </c>
      <c r="E1509">
        <v>4</v>
      </c>
      <c r="F1509">
        <v>0</v>
      </c>
      <c r="G1509">
        <v>0</v>
      </c>
      <c r="H1509" t="s">
        <v>568</v>
      </c>
      <c r="I1509">
        <v>36</v>
      </c>
      <c r="J1509" t="s">
        <v>110</v>
      </c>
      <c r="K1509" t="s">
        <v>511</v>
      </c>
      <c r="L1509">
        <v>251</v>
      </c>
      <c r="M1509" t="s">
        <v>113</v>
      </c>
      <c r="N1509" t="s">
        <v>583</v>
      </c>
      <c r="O1509">
        <v>0</v>
      </c>
      <c r="P1509" t="s">
        <v>177</v>
      </c>
      <c r="Q1509" t="s">
        <v>514</v>
      </c>
      <c r="R1509" t="s">
        <v>515</v>
      </c>
      <c r="S1509" t="s">
        <v>516</v>
      </c>
      <c r="T1509">
        <v>0</v>
      </c>
      <c r="U1509" t="s">
        <v>517</v>
      </c>
      <c r="V1509">
        <v>2523</v>
      </c>
      <c r="W1509" t="s">
        <v>518</v>
      </c>
      <c r="X1509">
        <v>8</v>
      </c>
      <c r="Y1509" t="s">
        <v>519</v>
      </c>
      <c r="Z1509">
        <v>7246938</v>
      </c>
      <c r="AA1509">
        <v>8</v>
      </c>
      <c r="AB1509" t="s">
        <v>519</v>
      </c>
      <c r="AC1509">
        <v>7246938.5</v>
      </c>
      <c r="AD1509">
        <v>7246938</v>
      </c>
      <c r="AE1509">
        <v>7377400</v>
      </c>
      <c r="AF1509">
        <v>3799795</v>
      </c>
      <c r="AG1509">
        <v>3799795.09</v>
      </c>
      <c r="AH1509">
        <v>3515502.202</v>
      </c>
      <c r="AI1509">
        <v>0</v>
      </c>
    </row>
    <row r="1510" spans="1:35">
      <c r="A1510" t="s">
        <v>862</v>
      </c>
      <c r="B1510">
        <v>2017</v>
      </c>
      <c r="C1510">
        <v>2017</v>
      </c>
      <c r="D1510">
        <v>2017</v>
      </c>
      <c r="E1510">
        <v>4</v>
      </c>
      <c r="F1510">
        <v>0</v>
      </c>
      <c r="G1510">
        <v>0</v>
      </c>
      <c r="H1510" t="s">
        <v>568</v>
      </c>
      <c r="I1510">
        <v>36</v>
      </c>
      <c r="J1510" t="s">
        <v>110</v>
      </c>
      <c r="K1510" t="s">
        <v>511</v>
      </c>
      <c r="L1510">
        <v>344</v>
      </c>
      <c r="M1510" t="s">
        <v>558</v>
      </c>
      <c r="N1510" t="s">
        <v>559</v>
      </c>
      <c r="O1510">
        <v>0</v>
      </c>
      <c r="P1510" t="s">
        <v>177</v>
      </c>
      <c r="Q1510" t="s">
        <v>514</v>
      </c>
      <c r="R1510" t="s">
        <v>515</v>
      </c>
      <c r="S1510" t="s">
        <v>516</v>
      </c>
      <c r="T1510">
        <v>0</v>
      </c>
      <c r="U1510" t="s">
        <v>517</v>
      </c>
      <c r="V1510">
        <v>2523</v>
      </c>
      <c r="W1510" t="s">
        <v>518</v>
      </c>
      <c r="X1510">
        <v>8</v>
      </c>
      <c r="Y1510" t="s">
        <v>519</v>
      </c>
      <c r="Z1510">
        <v>20040</v>
      </c>
      <c r="AA1510">
        <v>8</v>
      </c>
      <c r="AB1510" t="s">
        <v>519</v>
      </c>
      <c r="AC1510">
        <v>20040</v>
      </c>
      <c r="AD1510">
        <v>20040</v>
      </c>
      <c r="AE1510">
        <v>20040</v>
      </c>
      <c r="AF1510">
        <v>20615</v>
      </c>
      <c r="AG1510">
        <v>20615.429</v>
      </c>
      <c r="AH1510">
        <v>17478.714</v>
      </c>
      <c r="AI1510">
        <v>0</v>
      </c>
    </row>
    <row r="1511" spans="1:35">
      <c r="A1511" t="s">
        <v>862</v>
      </c>
      <c r="B1511">
        <v>2017</v>
      </c>
      <c r="C1511">
        <v>2017</v>
      </c>
      <c r="D1511">
        <v>2017</v>
      </c>
      <c r="E1511">
        <v>4</v>
      </c>
      <c r="F1511">
        <v>0</v>
      </c>
      <c r="G1511">
        <v>0</v>
      </c>
      <c r="H1511" t="s">
        <v>568</v>
      </c>
      <c r="I1511">
        <v>36</v>
      </c>
      <c r="J1511" t="s">
        <v>110</v>
      </c>
      <c r="K1511" t="s">
        <v>511</v>
      </c>
      <c r="L1511">
        <v>191</v>
      </c>
      <c r="M1511" t="s">
        <v>574</v>
      </c>
      <c r="N1511" t="s">
        <v>575</v>
      </c>
      <c r="O1511">
        <v>0</v>
      </c>
      <c r="P1511" t="s">
        <v>177</v>
      </c>
      <c r="Q1511" t="s">
        <v>514</v>
      </c>
      <c r="R1511" t="s">
        <v>515</v>
      </c>
      <c r="S1511" t="s">
        <v>516</v>
      </c>
      <c r="T1511">
        <v>0</v>
      </c>
      <c r="U1511" t="s">
        <v>517</v>
      </c>
      <c r="V1511">
        <v>2523</v>
      </c>
      <c r="W1511" t="s">
        <v>518</v>
      </c>
      <c r="X1511">
        <v>8</v>
      </c>
      <c r="Y1511" t="s">
        <v>519</v>
      </c>
      <c r="Z1511">
        <v>599687</v>
      </c>
      <c r="AA1511">
        <v>8</v>
      </c>
      <c r="AB1511" t="s">
        <v>519</v>
      </c>
      <c r="AC1511">
        <v>599687</v>
      </c>
      <c r="AD1511">
        <v>599687</v>
      </c>
      <c r="AE1511">
        <v>612390</v>
      </c>
      <c r="AF1511">
        <v>340112</v>
      </c>
      <c r="AG1511">
        <v>340112.90399999998</v>
      </c>
      <c r="AH1511">
        <v>301238.74200000003</v>
      </c>
      <c r="AI1511">
        <v>0</v>
      </c>
    </row>
    <row r="1512" spans="1:35">
      <c r="A1512" t="s">
        <v>862</v>
      </c>
      <c r="B1512">
        <v>2017</v>
      </c>
      <c r="C1512">
        <v>2017</v>
      </c>
      <c r="D1512">
        <v>2017</v>
      </c>
      <c r="E1512">
        <v>4</v>
      </c>
      <c r="F1512">
        <v>0</v>
      </c>
      <c r="G1512">
        <v>0</v>
      </c>
      <c r="H1512" t="s">
        <v>568</v>
      </c>
      <c r="I1512">
        <v>36</v>
      </c>
      <c r="J1512" t="s">
        <v>110</v>
      </c>
      <c r="K1512" t="s">
        <v>511</v>
      </c>
      <c r="L1512">
        <v>528</v>
      </c>
      <c r="M1512" t="s">
        <v>581</v>
      </c>
      <c r="N1512" t="s">
        <v>582</v>
      </c>
      <c r="O1512">
        <v>0</v>
      </c>
      <c r="P1512" t="s">
        <v>177</v>
      </c>
      <c r="Q1512" t="s">
        <v>514</v>
      </c>
      <c r="R1512" t="s">
        <v>515</v>
      </c>
      <c r="S1512" t="s">
        <v>516</v>
      </c>
      <c r="T1512">
        <v>0</v>
      </c>
      <c r="U1512" t="s">
        <v>517</v>
      </c>
      <c r="V1512">
        <v>2523</v>
      </c>
      <c r="W1512" t="s">
        <v>518</v>
      </c>
      <c r="X1512">
        <v>8</v>
      </c>
      <c r="Y1512" t="s">
        <v>519</v>
      </c>
      <c r="Z1512">
        <v>317050</v>
      </c>
      <c r="AA1512">
        <v>8</v>
      </c>
      <c r="AB1512" t="s">
        <v>519</v>
      </c>
      <c r="AC1512">
        <v>317050</v>
      </c>
      <c r="AD1512">
        <v>317050</v>
      </c>
      <c r="AE1512">
        <v>384053</v>
      </c>
      <c r="AF1512">
        <v>255105</v>
      </c>
      <c r="AG1512">
        <v>255105.226</v>
      </c>
      <c r="AH1512">
        <v>235286.283</v>
      </c>
      <c r="AI1512">
        <v>0</v>
      </c>
    </row>
    <row r="1513" spans="1:35">
      <c r="A1513" t="s">
        <v>862</v>
      </c>
      <c r="B1513">
        <v>2017</v>
      </c>
      <c r="C1513">
        <v>2017</v>
      </c>
      <c r="D1513">
        <v>2017</v>
      </c>
      <c r="E1513">
        <v>4</v>
      </c>
      <c r="F1513">
        <v>0</v>
      </c>
      <c r="G1513">
        <v>0</v>
      </c>
      <c r="H1513" t="s">
        <v>568</v>
      </c>
      <c r="I1513">
        <v>36</v>
      </c>
      <c r="J1513" t="s">
        <v>110</v>
      </c>
      <c r="K1513" t="s">
        <v>511</v>
      </c>
      <c r="L1513">
        <v>276</v>
      </c>
      <c r="M1513" t="s">
        <v>591</v>
      </c>
      <c r="N1513" t="s">
        <v>592</v>
      </c>
      <c r="O1513">
        <v>0</v>
      </c>
      <c r="P1513" t="s">
        <v>177</v>
      </c>
      <c r="Q1513" t="s">
        <v>514</v>
      </c>
      <c r="R1513" t="s">
        <v>515</v>
      </c>
      <c r="S1513" t="s">
        <v>516</v>
      </c>
      <c r="T1513">
        <v>0</v>
      </c>
      <c r="U1513" t="s">
        <v>517</v>
      </c>
      <c r="V1513">
        <v>2523</v>
      </c>
      <c r="W1513" t="s">
        <v>518</v>
      </c>
      <c r="X1513">
        <v>8</v>
      </c>
      <c r="Y1513" t="s">
        <v>519</v>
      </c>
      <c r="Z1513">
        <v>71608</v>
      </c>
      <c r="AA1513">
        <v>8</v>
      </c>
      <c r="AB1513" t="s">
        <v>519</v>
      </c>
      <c r="AC1513">
        <v>71608.100000000006</v>
      </c>
      <c r="AD1513">
        <v>71608</v>
      </c>
      <c r="AE1513">
        <v>87168</v>
      </c>
      <c r="AF1513">
        <v>80827</v>
      </c>
      <c r="AG1513">
        <v>80827.885999999999</v>
      </c>
      <c r="AH1513">
        <v>77262.866999999998</v>
      </c>
      <c r="AI1513">
        <v>0</v>
      </c>
    </row>
    <row r="1514" spans="1:35">
      <c r="A1514" t="s">
        <v>862</v>
      </c>
      <c r="B1514">
        <v>2017</v>
      </c>
      <c r="C1514">
        <v>2017</v>
      </c>
      <c r="D1514">
        <v>2017</v>
      </c>
      <c r="E1514">
        <v>4</v>
      </c>
      <c r="F1514">
        <v>0</v>
      </c>
      <c r="G1514">
        <v>0</v>
      </c>
      <c r="H1514" t="s">
        <v>568</v>
      </c>
      <c r="I1514">
        <v>36</v>
      </c>
      <c r="J1514" t="s">
        <v>110</v>
      </c>
      <c r="K1514" t="s">
        <v>511</v>
      </c>
      <c r="L1514">
        <v>699</v>
      </c>
      <c r="M1514" t="s">
        <v>585</v>
      </c>
      <c r="N1514" t="s">
        <v>586</v>
      </c>
      <c r="O1514">
        <v>0</v>
      </c>
      <c r="P1514" t="s">
        <v>177</v>
      </c>
      <c r="Q1514" t="s">
        <v>514</v>
      </c>
      <c r="R1514" t="s">
        <v>515</v>
      </c>
      <c r="S1514" t="s">
        <v>516</v>
      </c>
      <c r="T1514">
        <v>0</v>
      </c>
      <c r="U1514" t="s">
        <v>517</v>
      </c>
      <c r="V1514">
        <v>2523</v>
      </c>
      <c r="W1514" t="s">
        <v>518</v>
      </c>
      <c r="X1514">
        <v>8</v>
      </c>
      <c r="Y1514" t="s">
        <v>519</v>
      </c>
      <c r="Z1514">
        <v>25</v>
      </c>
      <c r="AA1514">
        <v>8</v>
      </c>
      <c r="AB1514" t="s">
        <v>519</v>
      </c>
      <c r="AC1514">
        <v>25</v>
      </c>
      <c r="AD1514">
        <v>25</v>
      </c>
      <c r="AE1514">
        <v>2015</v>
      </c>
      <c r="AF1514">
        <v>1697</v>
      </c>
      <c r="AG1514">
        <v>1697.5830000000001</v>
      </c>
      <c r="AH1514">
        <v>1142.6690000000001</v>
      </c>
      <c r="AI1514">
        <v>0</v>
      </c>
    </row>
    <row r="1515" spans="1:35">
      <c r="A1515" t="s">
        <v>862</v>
      </c>
      <c r="B1515">
        <v>2017</v>
      </c>
      <c r="C1515">
        <v>2017</v>
      </c>
      <c r="D1515">
        <v>2017</v>
      </c>
      <c r="E1515">
        <v>4</v>
      </c>
      <c r="F1515">
        <v>0</v>
      </c>
      <c r="G1515">
        <v>0</v>
      </c>
      <c r="H1515" t="s">
        <v>568</v>
      </c>
      <c r="I1515">
        <v>36</v>
      </c>
      <c r="J1515" t="s">
        <v>110</v>
      </c>
      <c r="K1515" t="s">
        <v>511</v>
      </c>
      <c r="L1515">
        <v>360</v>
      </c>
      <c r="M1515" t="s">
        <v>578</v>
      </c>
      <c r="N1515" t="s">
        <v>579</v>
      </c>
      <c r="O1515">
        <v>0</v>
      </c>
      <c r="P1515" t="s">
        <v>177</v>
      </c>
      <c r="Q1515" t="s">
        <v>514</v>
      </c>
      <c r="R1515" t="s">
        <v>515</v>
      </c>
      <c r="S1515" t="s">
        <v>516</v>
      </c>
      <c r="T1515">
        <v>2100</v>
      </c>
      <c r="U1515" t="s">
        <v>868</v>
      </c>
      <c r="V1515">
        <v>2523</v>
      </c>
      <c r="W1515" t="s">
        <v>518</v>
      </c>
      <c r="X1515">
        <v>8</v>
      </c>
      <c r="Y1515" t="s">
        <v>519</v>
      </c>
      <c r="Z1515">
        <v>594544800</v>
      </c>
      <c r="AA1515">
        <v>-1</v>
      </c>
      <c r="AB1515" t="s">
        <v>129</v>
      </c>
      <c r="AC1515">
        <v>0</v>
      </c>
      <c r="AD1515">
        <v>594544800</v>
      </c>
      <c r="AE1515">
        <v>595545608</v>
      </c>
      <c r="AF1515">
        <v>26745932</v>
      </c>
      <c r="AG1515">
        <v>26745932.425000001</v>
      </c>
      <c r="AH1515">
        <v>21075503.028999999</v>
      </c>
      <c r="AI1515">
        <v>0</v>
      </c>
    </row>
    <row r="1516" spans="1:35">
      <c r="A1516" t="s">
        <v>862</v>
      </c>
      <c r="B1516">
        <v>2017</v>
      </c>
      <c r="C1516">
        <v>2017</v>
      </c>
      <c r="D1516">
        <v>2017</v>
      </c>
      <c r="E1516">
        <v>4</v>
      </c>
      <c r="F1516">
        <v>0</v>
      </c>
      <c r="G1516">
        <v>0</v>
      </c>
      <c r="H1516" t="s">
        <v>568</v>
      </c>
      <c r="I1516">
        <v>36</v>
      </c>
      <c r="J1516" t="s">
        <v>110</v>
      </c>
      <c r="K1516" t="s">
        <v>511</v>
      </c>
      <c r="L1516">
        <v>410</v>
      </c>
      <c r="M1516" t="s">
        <v>550</v>
      </c>
      <c r="N1516" t="s">
        <v>551</v>
      </c>
      <c r="O1516">
        <v>0</v>
      </c>
      <c r="P1516" t="s">
        <v>177</v>
      </c>
      <c r="Q1516" t="s">
        <v>514</v>
      </c>
      <c r="R1516" t="s">
        <v>515</v>
      </c>
      <c r="S1516" t="s">
        <v>516</v>
      </c>
      <c r="T1516">
        <v>2100</v>
      </c>
      <c r="U1516" t="s">
        <v>868</v>
      </c>
      <c r="V1516">
        <v>2523</v>
      </c>
      <c r="W1516" t="s">
        <v>518</v>
      </c>
      <c r="X1516">
        <v>8</v>
      </c>
      <c r="Y1516" t="s">
        <v>519</v>
      </c>
      <c r="Z1516">
        <v>233767</v>
      </c>
      <c r="AA1516">
        <v>-1</v>
      </c>
      <c r="AB1516" t="s">
        <v>129</v>
      </c>
      <c r="AC1516">
        <v>0</v>
      </c>
      <c r="AD1516">
        <v>233767</v>
      </c>
      <c r="AE1516">
        <v>238967</v>
      </c>
      <c r="AF1516">
        <v>101795</v>
      </c>
      <c r="AG1516">
        <v>101795.86900000001</v>
      </c>
      <c r="AH1516">
        <v>92753.229000000007</v>
      </c>
      <c r="AI1516">
        <v>0</v>
      </c>
    </row>
    <row r="1517" spans="1:35">
      <c r="A1517" t="s">
        <v>862</v>
      </c>
      <c r="B1517">
        <v>2017</v>
      </c>
      <c r="C1517">
        <v>2017</v>
      </c>
      <c r="D1517">
        <v>2017</v>
      </c>
      <c r="E1517">
        <v>4</v>
      </c>
      <c r="F1517">
        <v>0</v>
      </c>
      <c r="G1517">
        <v>0</v>
      </c>
      <c r="H1517" t="s">
        <v>568</v>
      </c>
      <c r="I1517">
        <v>36</v>
      </c>
      <c r="J1517" t="s">
        <v>110</v>
      </c>
      <c r="K1517" t="s">
        <v>511</v>
      </c>
      <c r="L1517">
        <v>458</v>
      </c>
      <c r="M1517" t="s">
        <v>180</v>
      </c>
      <c r="N1517" t="s">
        <v>557</v>
      </c>
      <c r="O1517">
        <v>0</v>
      </c>
      <c r="P1517" t="s">
        <v>177</v>
      </c>
      <c r="Q1517" t="s">
        <v>514</v>
      </c>
      <c r="R1517" t="s">
        <v>515</v>
      </c>
      <c r="S1517" t="s">
        <v>516</v>
      </c>
      <c r="T1517">
        <v>2100</v>
      </c>
      <c r="U1517" t="s">
        <v>868</v>
      </c>
      <c r="V1517">
        <v>2523</v>
      </c>
      <c r="W1517" t="s">
        <v>518</v>
      </c>
      <c r="X1517">
        <v>8</v>
      </c>
      <c r="Y1517" t="s">
        <v>519</v>
      </c>
      <c r="Z1517">
        <v>159419230</v>
      </c>
      <c r="AA1517">
        <v>-1</v>
      </c>
      <c r="AB1517" t="s">
        <v>129</v>
      </c>
      <c r="AC1517">
        <v>0</v>
      </c>
      <c r="AD1517">
        <v>159419230</v>
      </c>
      <c r="AE1517">
        <v>159728836</v>
      </c>
      <c r="AF1517">
        <v>18689107</v>
      </c>
      <c r="AG1517">
        <v>18689107.432999998</v>
      </c>
      <c r="AH1517">
        <v>16794455.094999999</v>
      </c>
      <c r="AI1517">
        <v>0</v>
      </c>
    </row>
    <row r="1518" spans="1:35">
      <c r="A1518" t="s">
        <v>862</v>
      </c>
      <c r="B1518">
        <v>2017</v>
      </c>
      <c r="C1518">
        <v>2017</v>
      </c>
      <c r="D1518">
        <v>2017</v>
      </c>
      <c r="E1518">
        <v>4</v>
      </c>
      <c r="F1518">
        <v>0</v>
      </c>
      <c r="G1518">
        <v>0</v>
      </c>
      <c r="H1518" t="s">
        <v>568</v>
      </c>
      <c r="I1518">
        <v>36</v>
      </c>
      <c r="J1518" t="s">
        <v>110</v>
      </c>
      <c r="K1518" t="s">
        <v>511</v>
      </c>
      <c r="L1518">
        <v>704</v>
      </c>
      <c r="M1518" t="s">
        <v>570</v>
      </c>
      <c r="N1518" t="s">
        <v>571</v>
      </c>
      <c r="O1518">
        <v>0</v>
      </c>
      <c r="P1518" t="s">
        <v>177</v>
      </c>
      <c r="Q1518" t="s">
        <v>514</v>
      </c>
      <c r="R1518" t="s">
        <v>515</v>
      </c>
      <c r="S1518" t="s">
        <v>516</v>
      </c>
      <c r="T1518">
        <v>2100</v>
      </c>
      <c r="U1518" t="s">
        <v>868</v>
      </c>
      <c r="V1518">
        <v>2523</v>
      </c>
      <c r="W1518" t="s">
        <v>518</v>
      </c>
      <c r="X1518">
        <v>8</v>
      </c>
      <c r="Y1518" t="s">
        <v>519</v>
      </c>
      <c r="Z1518">
        <v>395619750</v>
      </c>
      <c r="AA1518">
        <v>-1</v>
      </c>
      <c r="AB1518" t="s">
        <v>129</v>
      </c>
      <c r="AC1518">
        <v>0</v>
      </c>
      <c r="AD1518">
        <v>395619750</v>
      </c>
      <c r="AE1518">
        <v>399222541</v>
      </c>
      <c r="AF1518">
        <v>20184990</v>
      </c>
      <c r="AG1518">
        <v>20184990.721000001</v>
      </c>
      <c r="AH1518">
        <v>14755019.426000001</v>
      </c>
      <c r="AI1518">
        <v>0</v>
      </c>
    </row>
    <row r="1519" spans="1:35">
      <c r="A1519" t="s">
        <v>862</v>
      </c>
      <c r="B1519">
        <v>2017</v>
      </c>
      <c r="C1519">
        <v>2017</v>
      </c>
      <c r="D1519">
        <v>2017</v>
      </c>
      <c r="E1519">
        <v>4</v>
      </c>
      <c r="F1519">
        <v>0</v>
      </c>
      <c r="G1519">
        <v>0</v>
      </c>
      <c r="H1519" t="s">
        <v>568</v>
      </c>
      <c r="I1519">
        <v>36</v>
      </c>
      <c r="J1519" t="s">
        <v>110</v>
      </c>
      <c r="K1519" t="s">
        <v>511</v>
      </c>
      <c r="L1519">
        <v>724</v>
      </c>
      <c r="M1519" t="s">
        <v>214</v>
      </c>
      <c r="N1519" t="s">
        <v>580</v>
      </c>
      <c r="O1519">
        <v>0</v>
      </c>
      <c r="P1519" t="s">
        <v>177</v>
      </c>
      <c r="Q1519" t="s">
        <v>514</v>
      </c>
      <c r="R1519" t="s">
        <v>515</v>
      </c>
      <c r="S1519" t="s">
        <v>516</v>
      </c>
      <c r="T1519">
        <v>2100</v>
      </c>
      <c r="U1519" t="s">
        <v>868</v>
      </c>
      <c r="V1519">
        <v>2523</v>
      </c>
      <c r="W1519" t="s">
        <v>518</v>
      </c>
      <c r="X1519">
        <v>8</v>
      </c>
      <c r="Y1519" t="s">
        <v>519</v>
      </c>
      <c r="Z1519">
        <v>2705372</v>
      </c>
      <c r="AA1519">
        <v>-1</v>
      </c>
      <c r="AB1519" t="s">
        <v>129</v>
      </c>
      <c r="AC1519">
        <v>0</v>
      </c>
      <c r="AD1519">
        <v>2705372</v>
      </c>
      <c r="AE1519">
        <v>2564033</v>
      </c>
      <c r="AF1519">
        <v>1125728</v>
      </c>
      <c r="AG1519">
        <v>1125728.0090000001</v>
      </c>
      <c r="AH1519">
        <v>956447.34499999997</v>
      </c>
      <c r="AI1519">
        <v>0</v>
      </c>
    </row>
    <row r="1520" spans="1:35">
      <c r="A1520" t="s">
        <v>862</v>
      </c>
      <c r="B1520">
        <v>2017</v>
      </c>
      <c r="C1520">
        <v>2017</v>
      </c>
      <c r="D1520">
        <v>2017</v>
      </c>
      <c r="E1520">
        <v>4</v>
      </c>
      <c r="F1520">
        <v>0</v>
      </c>
      <c r="G1520">
        <v>0</v>
      </c>
      <c r="H1520" t="s">
        <v>568</v>
      </c>
      <c r="I1520">
        <v>36</v>
      </c>
      <c r="J1520" t="s">
        <v>110</v>
      </c>
      <c r="K1520" t="s">
        <v>511</v>
      </c>
      <c r="L1520">
        <v>764</v>
      </c>
      <c r="M1520" t="s">
        <v>198</v>
      </c>
      <c r="N1520" t="s">
        <v>556</v>
      </c>
      <c r="O1520">
        <v>0</v>
      </c>
      <c r="P1520" t="s">
        <v>177</v>
      </c>
      <c r="Q1520" t="s">
        <v>514</v>
      </c>
      <c r="R1520" t="s">
        <v>515</v>
      </c>
      <c r="S1520" t="s">
        <v>516</v>
      </c>
      <c r="T1520">
        <v>2100</v>
      </c>
      <c r="U1520" t="s">
        <v>868</v>
      </c>
      <c r="V1520">
        <v>2523</v>
      </c>
      <c r="W1520" t="s">
        <v>518</v>
      </c>
      <c r="X1520">
        <v>8</v>
      </c>
      <c r="Y1520" t="s">
        <v>519</v>
      </c>
      <c r="Z1520">
        <v>133365500</v>
      </c>
      <c r="AA1520">
        <v>-1</v>
      </c>
      <c r="AB1520" t="s">
        <v>129</v>
      </c>
      <c r="AC1520">
        <v>0</v>
      </c>
      <c r="AD1520">
        <v>133365500</v>
      </c>
      <c r="AE1520">
        <v>133435453</v>
      </c>
      <c r="AF1520">
        <v>6578420</v>
      </c>
      <c r="AG1520">
        <v>6578420.6739999996</v>
      </c>
      <c r="AH1520">
        <v>4577996.1150000002</v>
      </c>
      <c r="AI1520">
        <v>0</v>
      </c>
    </row>
    <row r="1521" spans="1:35">
      <c r="A1521" t="s">
        <v>862</v>
      </c>
      <c r="B1521">
        <v>2017</v>
      </c>
      <c r="C1521">
        <v>2017</v>
      </c>
      <c r="D1521">
        <v>2017</v>
      </c>
      <c r="E1521">
        <v>4</v>
      </c>
      <c r="F1521">
        <v>0</v>
      </c>
      <c r="G1521">
        <v>0</v>
      </c>
      <c r="H1521" t="s">
        <v>568</v>
      </c>
      <c r="I1521">
        <v>36</v>
      </c>
      <c r="J1521" t="s">
        <v>110</v>
      </c>
      <c r="K1521" t="s">
        <v>511</v>
      </c>
      <c r="L1521">
        <v>360</v>
      </c>
      <c r="M1521" t="s">
        <v>578</v>
      </c>
      <c r="N1521" t="s">
        <v>579</v>
      </c>
      <c r="O1521">
        <v>0</v>
      </c>
      <c r="P1521" t="s">
        <v>177</v>
      </c>
      <c r="Q1521" t="s">
        <v>514</v>
      </c>
      <c r="R1521" t="s">
        <v>515</v>
      </c>
      <c r="S1521" t="s">
        <v>516</v>
      </c>
      <c r="T1521">
        <v>0</v>
      </c>
      <c r="U1521" t="s">
        <v>517</v>
      </c>
      <c r="V1521">
        <v>2523</v>
      </c>
      <c r="W1521" t="s">
        <v>518</v>
      </c>
      <c r="X1521">
        <v>8</v>
      </c>
      <c r="Y1521" t="s">
        <v>519</v>
      </c>
      <c r="Z1521">
        <v>594544800</v>
      </c>
      <c r="AA1521">
        <v>-1</v>
      </c>
      <c r="AB1521" t="s">
        <v>129</v>
      </c>
      <c r="AC1521">
        <v>0</v>
      </c>
      <c r="AD1521">
        <v>594544800</v>
      </c>
      <c r="AE1521">
        <v>595545608</v>
      </c>
      <c r="AF1521">
        <v>26745932</v>
      </c>
      <c r="AG1521">
        <v>26745932.425000001</v>
      </c>
      <c r="AH1521">
        <v>21075503.028999999</v>
      </c>
      <c r="AI1521">
        <v>0</v>
      </c>
    </row>
    <row r="1522" spans="1:35">
      <c r="A1522" t="s">
        <v>862</v>
      </c>
      <c r="B1522">
        <v>2017</v>
      </c>
      <c r="C1522">
        <v>2017</v>
      </c>
      <c r="D1522">
        <v>2017</v>
      </c>
      <c r="E1522">
        <v>4</v>
      </c>
      <c r="F1522">
        <v>0</v>
      </c>
      <c r="G1522">
        <v>0</v>
      </c>
      <c r="H1522" t="s">
        <v>568</v>
      </c>
      <c r="I1522">
        <v>36</v>
      </c>
      <c r="J1522" t="s">
        <v>110</v>
      </c>
      <c r="K1522" t="s">
        <v>511</v>
      </c>
      <c r="L1522">
        <v>410</v>
      </c>
      <c r="M1522" t="s">
        <v>550</v>
      </c>
      <c r="N1522" t="s">
        <v>551</v>
      </c>
      <c r="O1522">
        <v>0</v>
      </c>
      <c r="P1522" t="s">
        <v>177</v>
      </c>
      <c r="Q1522" t="s">
        <v>514</v>
      </c>
      <c r="R1522" t="s">
        <v>515</v>
      </c>
      <c r="S1522" t="s">
        <v>516</v>
      </c>
      <c r="T1522">
        <v>0</v>
      </c>
      <c r="U1522" t="s">
        <v>517</v>
      </c>
      <c r="V1522">
        <v>2523</v>
      </c>
      <c r="W1522" t="s">
        <v>518</v>
      </c>
      <c r="X1522">
        <v>8</v>
      </c>
      <c r="Y1522" t="s">
        <v>519</v>
      </c>
      <c r="Z1522">
        <v>235387</v>
      </c>
      <c r="AA1522">
        <v>-1</v>
      </c>
      <c r="AB1522" t="s">
        <v>129</v>
      </c>
      <c r="AC1522">
        <v>0</v>
      </c>
      <c r="AD1522">
        <v>235387</v>
      </c>
      <c r="AE1522">
        <v>241554</v>
      </c>
      <c r="AF1522">
        <v>129004</v>
      </c>
      <c r="AG1522">
        <v>129004.56299999999</v>
      </c>
      <c r="AH1522">
        <v>117013.605</v>
      </c>
      <c r="AI1522">
        <v>0</v>
      </c>
    </row>
    <row r="1523" spans="1:35">
      <c r="A1523" t="s">
        <v>862</v>
      </c>
      <c r="B1523">
        <v>2017</v>
      </c>
      <c r="C1523">
        <v>2017</v>
      </c>
      <c r="D1523">
        <v>2017</v>
      </c>
      <c r="E1523">
        <v>4</v>
      </c>
      <c r="F1523">
        <v>0</v>
      </c>
      <c r="G1523">
        <v>0</v>
      </c>
      <c r="H1523" t="s">
        <v>568</v>
      </c>
      <c r="I1523">
        <v>36</v>
      </c>
      <c r="J1523" t="s">
        <v>110</v>
      </c>
      <c r="K1523" t="s">
        <v>511</v>
      </c>
      <c r="L1523">
        <v>458</v>
      </c>
      <c r="M1523" t="s">
        <v>180</v>
      </c>
      <c r="N1523" t="s">
        <v>557</v>
      </c>
      <c r="O1523">
        <v>0</v>
      </c>
      <c r="P1523" t="s">
        <v>177</v>
      </c>
      <c r="Q1523" t="s">
        <v>514</v>
      </c>
      <c r="R1523" t="s">
        <v>515</v>
      </c>
      <c r="S1523" t="s">
        <v>516</v>
      </c>
      <c r="T1523">
        <v>0</v>
      </c>
      <c r="U1523" t="s">
        <v>517</v>
      </c>
      <c r="V1523">
        <v>2523</v>
      </c>
      <c r="W1523" t="s">
        <v>518</v>
      </c>
      <c r="X1523">
        <v>8</v>
      </c>
      <c r="Y1523" t="s">
        <v>519</v>
      </c>
      <c r="Z1523">
        <v>159419230</v>
      </c>
      <c r="AA1523">
        <v>-1</v>
      </c>
      <c r="AB1523" t="s">
        <v>129</v>
      </c>
      <c r="AC1523">
        <v>0</v>
      </c>
      <c r="AD1523">
        <v>159419230</v>
      </c>
      <c r="AE1523">
        <v>159728836</v>
      </c>
      <c r="AF1523">
        <v>18689107</v>
      </c>
      <c r="AG1523">
        <v>18689107.432999998</v>
      </c>
      <c r="AH1523">
        <v>16794455.094999999</v>
      </c>
      <c r="AI1523">
        <v>0</v>
      </c>
    </row>
    <row r="1524" spans="1:35">
      <c r="A1524" t="s">
        <v>862</v>
      </c>
      <c r="B1524">
        <v>2017</v>
      </c>
      <c r="C1524">
        <v>2017</v>
      </c>
      <c r="D1524">
        <v>2017</v>
      </c>
      <c r="E1524">
        <v>4</v>
      </c>
      <c r="F1524">
        <v>0</v>
      </c>
      <c r="G1524">
        <v>0</v>
      </c>
      <c r="H1524" t="s">
        <v>568</v>
      </c>
      <c r="I1524">
        <v>36</v>
      </c>
      <c r="J1524" t="s">
        <v>110</v>
      </c>
      <c r="K1524" t="s">
        <v>511</v>
      </c>
      <c r="L1524">
        <v>704</v>
      </c>
      <c r="M1524" t="s">
        <v>570</v>
      </c>
      <c r="N1524" t="s">
        <v>571</v>
      </c>
      <c r="O1524">
        <v>0</v>
      </c>
      <c r="P1524" t="s">
        <v>177</v>
      </c>
      <c r="Q1524" t="s">
        <v>514</v>
      </c>
      <c r="R1524" t="s">
        <v>515</v>
      </c>
      <c r="S1524" t="s">
        <v>516</v>
      </c>
      <c r="T1524">
        <v>0</v>
      </c>
      <c r="U1524" t="s">
        <v>517</v>
      </c>
      <c r="V1524">
        <v>2523</v>
      </c>
      <c r="W1524" t="s">
        <v>518</v>
      </c>
      <c r="X1524">
        <v>8</v>
      </c>
      <c r="Y1524" t="s">
        <v>519</v>
      </c>
      <c r="Z1524">
        <v>395619750</v>
      </c>
      <c r="AA1524">
        <v>-1</v>
      </c>
      <c r="AB1524" t="s">
        <v>129</v>
      </c>
      <c r="AC1524">
        <v>0</v>
      </c>
      <c r="AD1524">
        <v>395619750</v>
      </c>
      <c r="AE1524">
        <v>399222541</v>
      </c>
      <c r="AF1524">
        <v>20184990</v>
      </c>
      <c r="AG1524">
        <v>20184990.721000001</v>
      </c>
      <c r="AH1524">
        <v>14755019.426000001</v>
      </c>
      <c r="AI1524">
        <v>0</v>
      </c>
    </row>
    <row r="1525" spans="1:35">
      <c r="A1525" t="s">
        <v>862</v>
      </c>
      <c r="B1525">
        <v>2017</v>
      </c>
      <c r="C1525">
        <v>2017</v>
      </c>
      <c r="D1525">
        <v>2017</v>
      </c>
      <c r="E1525">
        <v>4</v>
      </c>
      <c r="F1525">
        <v>0</v>
      </c>
      <c r="G1525">
        <v>0</v>
      </c>
      <c r="H1525" t="s">
        <v>568</v>
      </c>
      <c r="I1525">
        <v>36</v>
      </c>
      <c r="J1525" t="s">
        <v>110</v>
      </c>
      <c r="K1525" t="s">
        <v>511</v>
      </c>
      <c r="L1525">
        <v>724</v>
      </c>
      <c r="M1525" t="s">
        <v>214</v>
      </c>
      <c r="N1525" t="s">
        <v>580</v>
      </c>
      <c r="O1525">
        <v>0</v>
      </c>
      <c r="P1525" t="s">
        <v>177</v>
      </c>
      <c r="Q1525" t="s">
        <v>514</v>
      </c>
      <c r="R1525" t="s">
        <v>515</v>
      </c>
      <c r="S1525" t="s">
        <v>516</v>
      </c>
      <c r="T1525">
        <v>0</v>
      </c>
      <c r="U1525" t="s">
        <v>517</v>
      </c>
      <c r="V1525">
        <v>2523</v>
      </c>
      <c r="W1525" t="s">
        <v>518</v>
      </c>
      <c r="X1525">
        <v>8</v>
      </c>
      <c r="Y1525" t="s">
        <v>519</v>
      </c>
      <c r="Z1525">
        <v>2705372</v>
      </c>
      <c r="AA1525">
        <v>-1</v>
      </c>
      <c r="AB1525" t="s">
        <v>129</v>
      </c>
      <c r="AC1525">
        <v>0</v>
      </c>
      <c r="AD1525">
        <v>2705372</v>
      </c>
      <c r="AE1525">
        <v>2564033</v>
      </c>
      <c r="AF1525">
        <v>1125728</v>
      </c>
      <c r="AG1525">
        <v>1125728.0090000001</v>
      </c>
      <c r="AH1525">
        <v>956447.34499999997</v>
      </c>
      <c r="AI1525">
        <v>0</v>
      </c>
    </row>
    <row r="1526" spans="1:35">
      <c r="A1526" t="s">
        <v>862</v>
      </c>
      <c r="B1526">
        <v>2017</v>
      </c>
      <c r="C1526">
        <v>2017</v>
      </c>
      <c r="D1526">
        <v>2017</v>
      </c>
      <c r="E1526">
        <v>4</v>
      </c>
      <c r="F1526">
        <v>0</v>
      </c>
      <c r="G1526">
        <v>0</v>
      </c>
      <c r="H1526" t="s">
        <v>568</v>
      </c>
      <c r="I1526">
        <v>36</v>
      </c>
      <c r="J1526" t="s">
        <v>110</v>
      </c>
      <c r="K1526" t="s">
        <v>511</v>
      </c>
      <c r="L1526">
        <v>752</v>
      </c>
      <c r="M1526" t="s">
        <v>189</v>
      </c>
      <c r="N1526" t="s">
        <v>569</v>
      </c>
      <c r="O1526">
        <v>0</v>
      </c>
      <c r="P1526" t="s">
        <v>177</v>
      </c>
      <c r="Q1526" t="s">
        <v>514</v>
      </c>
      <c r="R1526" t="s">
        <v>515</v>
      </c>
      <c r="S1526" t="s">
        <v>516</v>
      </c>
      <c r="T1526">
        <v>0</v>
      </c>
      <c r="U1526" t="s">
        <v>517</v>
      </c>
      <c r="V1526">
        <v>2523</v>
      </c>
      <c r="W1526" t="s">
        <v>518</v>
      </c>
      <c r="X1526">
        <v>8</v>
      </c>
      <c r="Y1526" t="s">
        <v>519</v>
      </c>
      <c r="Z1526">
        <v>201019</v>
      </c>
      <c r="AA1526">
        <v>-1</v>
      </c>
      <c r="AB1526" t="s">
        <v>129</v>
      </c>
      <c r="AC1526">
        <v>0</v>
      </c>
      <c r="AD1526">
        <v>201019</v>
      </c>
      <c r="AE1526">
        <v>189155</v>
      </c>
      <c r="AF1526">
        <v>122648</v>
      </c>
      <c r="AG1526">
        <v>122648.379</v>
      </c>
      <c r="AH1526">
        <v>101535.344</v>
      </c>
      <c r="AI1526">
        <v>0</v>
      </c>
    </row>
    <row r="1527" spans="1:35">
      <c r="A1527" t="s">
        <v>862</v>
      </c>
      <c r="B1527">
        <v>2017</v>
      </c>
      <c r="C1527">
        <v>2017</v>
      </c>
      <c r="D1527">
        <v>2017</v>
      </c>
      <c r="E1527">
        <v>4</v>
      </c>
      <c r="F1527">
        <v>0</v>
      </c>
      <c r="G1527">
        <v>0</v>
      </c>
      <c r="H1527" t="s">
        <v>568</v>
      </c>
      <c r="I1527">
        <v>36</v>
      </c>
      <c r="J1527" t="s">
        <v>110</v>
      </c>
      <c r="K1527" t="s">
        <v>511</v>
      </c>
      <c r="L1527">
        <v>764</v>
      </c>
      <c r="M1527" t="s">
        <v>198</v>
      </c>
      <c r="N1527" t="s">
        <v>556</v>
      </c>
      <c r="O1527">
        <v>0</v>
      </c>
      <c r="P1527" t="s">
        <v>177</v>
      </c>
      <c r="Q1527" t="s">
        <v>514</v>
      </c>
      <c r="R1527" t="s">
        <v>515</v>
      </c>
      <c r="S1527" t="s">
        <v>516</v>
      </c>
      <c r="T1527">
        <v>0</v>
      </c>
      <c r="U1527" t="s">
        <v>517</v>
      </c>
      <c r="V1527">
        <v>2523</v>
      </c>
      <c r="W1527" t="s">
        <v>518</v>
      </c>
      <c r="X1527">
        <v>8</v>
      </c>
      <c r="Y1527" t="s">
        <v>519</v>
      </c>
      <c r="Z1527">
        <v>133365500</v>
      </c>
      <c r="AA1527">
        <v>-1</v>
      </c>
      <c r="AB1527" t="s">
        <v>129</v>
      </c>
      <c r="AC1527">
        <v>0</v>
      </c>
      <c r="AD1527">
        <v>133365500</v>
      </c>
      <c r="AE1527">
        <v>133435453</v>
      </c>
      <c r="AF1527">
        <v>6578420</v>
      </c>
      <c r="AG1527">
        <v>6578420.6739999996</v>
      </c>
      <c r="AH1527">
        <v>4577996.1150000002</v>
      </c>
      <c r="AI1527">
        <v>0</v>
      </c>
    </row>
    <row r="1528" spans="1:35">
      <c r="A1528" t="s">
        <v>862</v>
      </c>
      <c r="B1528">
        <v>2017</v>
      </c>
      <c r="C1528">
        <v>2017</v>
      </c>
      <c r="D1528">
        <v>2017</v>
      </c>
      <c r="E1528">
        <v>4</v>
      </c>
      <c r="F1528">
        <v>0</v>
      </c>
      <c r="G1528">
        <v>0</v>
      </c>
      <c r="H1528" t="s">
        <v>568</v>
      </c>
      <c r="I1528">
        <v>36</v>
      </c>
      <c r="J1528" t="s">
        <v>110</v>
      </c>
      <c r="K1528" t="s">
        <v>511</v>
      </c>
      <c r="L1528">
        <v>0</v>
      </c>
      <c r="M1528" t="s">
        <v>177</v>
      </c>
      <c r="N1528" t="s">
        <v>514</v>
      </c>
      <c r="O1528">
        <v>0</v>
      </c>
      <c r="P1528" t="s">
        <v>177</v>
      </c>
      <c r="Q1528" t="s">
        <v>514</v>
      </c>
      <c r="R1528" t="s">
        <v>515</v>
      </c>
      <c r="S1528" t="s">
        <v>516</v>
      </c>
      <c r="T1528">
        <v>1000</v>
      </c>
      <c r="U1528" t="s">
        <v>866</v>
      </c>
      <c r="V1528">
        <v>2523</v>
      </c>
      <c r="W1528" t="s">
        <v>518</v>
      </c>
      <c r="X1528">
        <v>8</v>
      </c>
      <c r="Y1528" t="s">
        <v>519</v>
      </c>
      <c r="Z1528">
        <v>128277</v>
      </c>
      <c r="AA1528">
        <v>-1</v>
      </c>
      <c r="AB1528" t="s">
        <v>129</v>
      </c>
      <c r="AC1528">
        <v>0</v>
      </c>
      <c r="AD1528">
        <v>128277</v>
      </c>
      <c r="AE1528">
        <v>22995</v>
      </c>
      <c r="AF1528">
        <v>149275</v>
      </c>
      <c r="AG1528">
        <v>149275.18599999999</v>
      </c>
      <c r="AH1528">
        <v>125868.469</v>
      </c>
      <c r="AI1528">
        <v>0</v>
      </c>
    </row>
    <row r="1529" spans="1:35">
      <c r="A1529" t="s">
        <v>862</v>
      </c>
      <c r="B1529">
        <v>2017</v>
      </c>
      <c r="C1529">
        <v>2017</v>
      </c>
      <c r="D1529">
        <v>2017</v>
      </c>
      <c r="E1529">
        <v>4</v>
      </c>
      <c r="F1529">
        <v>0</v>
      </c>
      <c r="G1529">
        <v>0</v>
      </c>
      <c r="H1529" t="s">
        <v>568</v>
      </c>
      <c r="I1529">
        <v>36</v>
      </c>
      <c r="J1529" t="s">
        <v>110</v>
      </c>
      <c r="K1529" t="s">
        <v>511</v>
      </c>
      <c r="L1529">
        <v>842</v>
      </c>
      <c r="M1529" t="s">
        <v>593</v>
      </c>
      <c r="N1529" t="s">
        <v>593</v>
      </c>
      <c r="O1529">
        <v>0</v>
      </c>
      <c r="P1529" t="s">
        <v>177</v>
      </c>
      <c r="Q1529" t="s">
        <v>514</v>
      </c>
      <c r="R1529" t="s">
        <v>515</v>
      </c>
      <c r="S1529" t="s">
        <v>516</v>
      </c>
      <c r="T1529">
        <v>1000</v>
      </c>
      <c r="U1529" t="s">
        <v>866</v>
      </c>
      <c r="V1529">
        <v>2523</v>
      </c>
      <c r="W1529" t="s">
        <v>518</v>
      </c>
      <c r="X1529">
        <v>8</v>
      </c>
      <c r="Y1529" t="s">
        <v>519</v>
      </c>
      <c r="Z1529">
        <v>100452</v>
      </c>
      <c r="AA1529">
        <v>-1</v>
      </c>
      <c r="AB1529" t="s">
        <v>129</v>
      </c>
      <c r="AC1529">
        <v>0</v>
      </c>
      <c r="AD1529">
        <v>100452</v>
      </c>
      <c r="AE1529">
        <v>5489</v>
      </c>
      <c r="AF1529">
        <v>83393</v>
      </c>
      <c r="AG1529">
        <v>83393.153999999995</v>
      </c>
      <c r="AH1529">
        <v>65936.240999999995</v>
      </c>
      <c r="AI1529">
        <v>0</v>
      </c>
    </row>
    <row r="1530" spans="1:35">
      <c r="A1530" t="s">
        <v>862</v>
      </c>
      <c r="B1530">
        <v>2017</v>
      </c>
      <c r="C1530">
        <v>2017</v>
      </c>
      <c r="D1530">
        <v>2017</v>
      </c>
      <c r="E1530">
        <v>4</v>
      </c>
      <c r="F1530">
        <v>0</v>
      </c>
      <c r="G1530">
        <v>0</v>
      </c>
      <c r="H1530" t="s">
        <v>568</v>
      </c>
      <c r="I1530">
        <v>36</v>
      </c>
      <c r="J1530" t="s">
        <v>110</v>
      </c>
      <c r="K1530" t="s">
        <v>511</v>
      </c>
      <c r="L1530">
        <v>380</v>
      </c>
      <c r="M1530" t="s">
        <v>587</v>
      </c>
      <c r="N1530" t="s">
        <v>588</v>
      </c>
      <c r="O1530">
        <v>0</v>
      </c>
      <c r="P1530" t="s">
        <v>177</v>
      </c>
      <c r="Q1530" t="s">
        <v>514</v>
      </c>
      <c r="R1530" t="s">
        <v>515</v>
      </c>
      <c r="S1530" t="s">
        <v>516</v>
      </c>
      <c r="T1530">
        <v>2100</v>
      </c>
      <c r="U1530" t="s">
        <v>868</v>
      </c>
      <c r="V1530">
        <v>2523</v>
      </c>
      <c r="W1530" t="s">
        <v>518</v>
      </c>
      <c r="X1530">
        <v>8</v>
      </c>
      <c r="Y1530" t="s">
        <v>519</v>
      </c>
      <c r="Z1530">
        <v>8960</v>
      </c>
      <c r="AA1530">
        <v>8</v>
      </c>
      <c r="AB1530" t="s">
        <v>519</v>
      </c>
      <c r="AC1530">
        <v>8960</v>
      </c>
      <c r="AD1530">
        <v>8960</v>
      </c>
      <c r="AE1530">
        <v>0</v>
      </c>
      <c r="AF1530">
        <v>10951</v>
      </c>
      <c r="AG1530">
        <v>10951.554</v>
      </c>
      <c r="AH1530">
        <v>10498.050999999999</v>
      </c>
      <c r="AI1530">
        <v>0</v>
      </c>
    </row>
    <row r="1531" spans="1:35">
      <c r="A1531" t="s">
        <v>862</v>
      </c>
      <c r="B1531">
        <v>2017</v>
      </c>
      <c r="C1531">
        <v>2017</v>
      </c>
      <c r="D1531">
        <v>2017</v>
      </c>
      <c r="E1531">
        <v>4</v>
      </c>
      <c r="F1531">
        <v>0</v>
      </c>
      <c r="G1531">
        <v>0</v>
      </c>
      <c r="H1531" t="s">
        <v>568</v>
      </c>
      <c r="I1531">
        <v>36</v>
      </c>
      <c r="J1531" t="s">
        <v>110</v>
      </c>
      <c r="K1531" t="s">
        <v>511</v>
      </c>
      <c r="L1531">
        <v>792</v>
      </c>
      <c r="M1531" t="s">
        <v>217</v>
      </c>
      <c r="N1531" t="s">
        <v>573</v>
      </c>
      <c r="O1531">
        <v>0</v>
      </c>
      <c r="P1531" t="s">
        <v>177</v>
      </c>
      <c r="Q1531" t="s">
        <v>514</v>
      </c>
      <c r="R1531" t="s">
        <v>515</v>
      </c>
      <c r="S1531" t="s">
        <v>516</v>
      </c>
      <c r="T1531">
        <v>2100</v>
      </c>
      <c r="U1531" t="s">
        <v>868</v>
      </c>
      <c r="V1531">
        <v>2523</v>
      </c>
      <c r="W1531" t="s">
        <v>518</v>
      </c>
      <c r="X1531">
        <v>8</v>
      </c>
      <c r="Y1531" t="s">
        <v>519</v>
      </c>
      <c r="Z1531">
        <v>22999</v>
      </c>
      <c r="AA1531">
        <v>8</v>
      </c>
      <c r="AB1531" t="s">
        <v>519</v>
      </c>
      <c r="AC1531">
        <v>22999.18</v>
      </c>
      <c r="AD1531">
        <v>22999</v>
      </c>
      <c r="AE1531">
        <v>0</v>
      </c>
      <c r="AF1531">
        <v>11051</v>
      </c>
      <c r="AG1531">
        <v>11051.922</v>
      </c>
      <c r="AH1531">
        <v>8598.107</v>
      </c>
      <c r="AI1531">
        <v>0</v>
      </c>
    </row>
    <row r="1532" spans="1:35">
      <c r="A1532" t="s">
        <v>862</v>
      </c>
      <c r="B1532">
        <v>2017</v>
      </c>
      <c r="C1532">
        <v>2017</v>
      </c>
      <c r="D1532">
        <v>2017</v>
      </c>
      <c r="E1532">
        <v>4</v>
      </c>
      <c r="F1532">
        <v>0</v>
      </c>
      <c r="G1532">
        <v>0</v>
      </c>
      <c r="H1532" t="s">
        <v>568</v>
      </c>
      <c r="I1532">
        <v>36</v>
      </c>
      <c r="J1532" t="s">
        <v>110</v>
      </c>
      <c r="K1532" t="s">
        <v>511</v>
      </c>
      <c r="L1532">
        <v>380</v>
      </c>
      <c r="M1532" t="s">
        <v>587</v>
      </c>
      <c r="N1532" t="s">
        <v>588</v>
      </c>
      <c r="O1532">
        <v>0</v>
      </c>
      <c r="P1532" t="s">
        <v>177</v>
      </c>
      <c r="Q1532" t="s">
        <v>514</v>
      </c>
      <c r="R1532" t="s">
        <v>515</v>
      </c>
      <c r="S1532" t="s">
        <v>516</v>
      </c>
      <c r="T1532">
        <v>0</v>
      </c>
      <c r="U1532" t="s">
        <v>517</v>
      </c>
      <c r="V1532">
        <v>2523</v>
      </c>
      <c r="W1532" t="s">
        <v>518</v>
      </c>
      <c r="X1532">
        <v>8</v>
      </c>
      <c r="Y1532" t="s">
        <v>519</v>
      </c>
      <c r="Z1532">
        <v>8960</v>
      </c>
      <c r="AA1532">
        <v>8</v>
      </c>
      <c r="AB1532" t="s">
        <v>519</v>
      </c>
      <c r="AC1532">
        <v>8960</v>
      </c>
      <c r="AD1532">
        <v>8960</v>
      </c>
      <c r="AE1532">
        <v>0</v>
      </c>
      <c r="AF1532">
        <v>10951</v>
      </c>
      <c r="AG1532">
        <v>10951.554</v>
      </c>
      <c r="AH1532">
        <v>10498.050999999999</v>
      </c>
      <c r="AI1532">
        <v>0</v>
      </c>
    </row>
    <row r="1533" spans="1:35">
      <c r="A1533" t="s">
        <v>862</v>
      </c>
      <c r="B1533">
        <v>2017</v>
      </c>
      <c r="C1533">
        <v>2017</v>
      </c>
      <c r="D1533">
        <v>2017</v>
      </c>
      <c r="E1533">
        <v>4</v>
      </c>
      <c r="F1533">
        <v>0</v>
      </c>
      <c r="G1533">
        <v>0</v>
      </c>
      <c r="H1533" t="s">
        <v>568</v>
      </c>
      <c r="I1533">
        <v>36</v>
      </c>
      <c r="J1533" t="s">
        <v>110</v>
      </c>
      <c r="K1533" t="s">
        <v>511</v>
      </c>
      <c r="L1533">
        <v>792</v>
      </c>
      <c r="M1533" t="s">
        <v>217</v>
      </c>
      <c r="N1533" t="s">
        <v>573</v>
      </c>
      <c r="O1533">
        <v>0</v>
      </c>
      <c r="P1533" t="s">
        <v>177</v>
      </c>
      <c r="Q1533" t="s">
        <v>514</v>
      </c>
      <c r="R1533" t="s">
        <v>515</v>
      </c>
      <c r="S1533" t="s">
        <v>516</v>
      </c>
      <c r="T1533">
        <v>0</v>
      </c>
      <c r="U1533" t="s">
        <v>517</v>
      </c>
      <c r="V1533">
        <v>2523</v>
      </c>
      <c r="W1533" t="s">
        <v>518</v>
      </c>
      <c r="X1533">
        <v>8</v>
      </c>
      <c r="Y1533" t="s">
        <v>519</v>
      </c>
      <c r="Z1533">
        <v>22999</v>
      </c>
      <c r="AA1533">
        <v>8</v>
      </c>
      <c r="AB1533" t="s">
        <v>519</v>
      </c>
      <c r="AC1533">
        <v>22999.18</v>
      </c>
      <c r="AD1533">
        <v>22999</v>
      </c>
      <c r="AE1533">
        <v>0</v>
      </c>
      <c r="AF1533">
        <v>11051</v>
      </c>
      <c r="AG1533">
        <v>11051.922</v>
      </c>
      <c r="AH1533">
        <v>8598.107</v>
      </c>
      <c r="AI1533">
        <v>0</v>
      </c>
    </row>
    <row r="1534" spans="1:35">
      <c r="A1534" t="s">
        <v>862</v>
      </c>
      <c r="B1534">
        <v>2017</v>
      </c>
      <c r="C1534">
        <v>2017</v>
      </c>
      <c r="D1534">
        <v>2017</v>
      </c>
      <c r="E1534">
        <v>4</v>
      </c>
      <c r="F1534">
        <v>0</v>
      </c>
      <c r="G1534">
        <v>0</v>
      </c>
      <c r="H1534" t="s">
        <v>605</v>
      </c>
      <c r="I1534">
        <v>36</v>
      </c>
      <c r="J1534" t="s">
        <v>110</v>
      </c>
      <c r="K1534" t="s">
        <v>511</v>
      </c>
      <c r="L1534">
        <v>0</v>
      </c>
      <c r="M1534" t="s">
        <v>177</v>
      </c>
      <c r="N1534" t="s">
        <v>514</v>
      </c>
      <c r="O1534">
        <v>0</v>
      </c>
      <c r="P1534" t="s">
        <v>177</v>
      </c>
      <c r="Q1534" t="s">
        <v>514</v>
      </c>
      <c r="R1534" t="s">
        <v>515</v>
      </c>
      <c r="S1534" t="s">
        <v>516</v>
      </c>
      <c r="T1534">
        <v>0</v>
      </c>
      <c r="U1534" t="s">
        <v>517</v>
      </c>
      <c r="V1534">
        <v>2523</v>
      </c>
      <c r="W1534" t="s">
        <v>518</v>
      </c>
      <c r="X1534">
        <v>8</v>
      </c>
      <c r="Y1534" t="s">
        <v>519</v>
      </c>
      <c r="Z1534">
        <v>125005</v>
      </c>
      <c r="AA1534">
        <v>-1</v>
      </c>
      <c r="AB1534" t="s">
        <v>129</v>
      </c>
      <c r="AC1534">
        <v>0</v>
      </c>
      <c r="AD1534">
        <v>125005</v>
      </c>
      <c r="AE1534">
        <v>0</v>
      </c>
      <c r="AF1534">
        <v>19006</v>
      </c>
      <c r="AG1534">
        <v>19006.142</v>
      </c>
      <c r="AH1534">
        <v>17586.207999999999</v>
      </c>
      <c r="AI1534">
        <v>0</v>
      </c>
    </row>
    <row r="1535" spans="1:35">
      <c r="A1535" t="s">
        <v>862</v>
      </c>
      <c r="B1535">
        <v>2017</v>
      </c>
      <c r="C1535">
        <v>2017</v>
      </c>
      <c r="D1535">
        <v>2017</v>
      </c>
      <c r="E1535">
        <v>4</v>
      </c>
      <c r="F1535">
        <v>0</v>
      </c>
      <c r="G1535">
        <v>0</v>
      </c>
      <c r="H1535" t="s">
        <v>605</v>
      </c>
      <c r="I1535">
        <v>36</v>
      </c>
      <c r="J1535" t="s">
        <v>110</v>
      </c>
      <c r="K1535" t="s">
        <v>511</v>
      </c>
      <c r="L1535">
        <v>0</v>
      </c>
      <c r="M1535" t="s">
        <v>177</v>
      </c>
      <c r="N1535" t="s">
        <v>514</v>
      </c>
      <c r="O1535">
        <v>0</v>
      </c>
      <c r="P1535" t="s">
        <v>177</v>
      </c>
      <c r="Q1535" t="s">
        <v>514</v>
      </c>
      <c r="R1535" t="s">
        <v>515</v>
      </c>
      <c r="S1535" t="s">
        <v>516</v>
      </c>
      <c r="T1535">
        <v>2100</v>
      </c>
      <c r="U1535" t="s">
        <v>868</v>
      </c>
      <c r="V1535">
        <v>2523</v>
      </c>
      <c r="W1535" t="s">
        <v>518</v>
      </c>
      <c r="X1535">
        <v>8</v>
      </c>
      <c r="Y1535" t="s">
        <v>519</v>
      </c>
      <c r="Z1535">
        <v>125005</v>
      </c>
      <c r="AA1535">
        <v>-1</v>
      </c>
      <c r="AB1535" t="s">
        <v>129</v>
      </c>
      <c r="AC1535">
        <v>0</v>
      </c>
      <c r="AD1535">
        <v>125005</v>
      </c>
      <c r="AE1535">
        <v>0</v>
      </c>
      <c r="AF1535">
        <v>19006</v>
      </c>
      <c r="AG1535">
        <v>19006.142</v>
      </c>
      <c r="AH1535">
        <v>17586.207999999999</v>
      </c>
      <c r="AI1535">
        <v>0</v>
      </c>
    </row>
    <row r="1536" spans="1:35">
      <c r="A1536" t="s">
        <v>862</v>
      </c>
      <c r="B1536">
        <v>2017</v>
      </c>
      <c r="C1536">
        <v>2017</v>
      </c>
      <c r="D1536">
        <v>2017</v>
      </c>
      <c r="E1536">
        <v>4</v>
      </c>
      <c r="F1536">
        <v>0</v>
      </c>
      <c r="G1536">
        <v>0</v>
      </c>
      <c r="H1536" t="s">
        <v>605</v>
      </c>
      <c r="I1536">
        <v>36</v>
      </c>
      <c r="J1536" t="s">
        <v>110</v>
      </c>
      <c r="K1536" t="s">
        <v>511</v>
      </c>
      <c r="L1536">
        <v>36</v>
      </c>
      <c r="M1536" t="s">
        <v>110</v>
      </c>
      <c r="N1536" t="s">
        <v>511</v>
      </c>
      <c r="O1536">
        <v>0</v>
      </c>
      <c r="P1536" t="s">
        <v>177</v>
      </c>
      <c r="Q1536" t="s">
        <v>514</v>
      </c>
      <c r="R1536" t="s">
        <v>515</v>
      </c>
      <c r="S1536" t="s">
        <v>516</v>
      </c>
      <c r="T1536">
        <v>2100</v>
      </c>
      <c r="U1536" t="s">
        <v>868</v>
      </c>
      <c r="V1536">
        <v>2523</v>
      </c>
      <c r="W1536" t="s">
        <v>518</v>
      </c>
      <c r="X1536">
        <v>8</v>
      </c>
      <c r="Y1536" t="s">
        <v>519</v>
      </c>
      <c r="Z1536">
        <v>125005</v>
      </c>
      <c r="AA1536">
        <v>-1</v>
      </c>
      <c r="AB1536" t="s">
        <v>129</v>
      </c>
      <c r="AC1536">
        <v>0</v>
      </c>
      <c r="AD1536">
        <v>125005</v>
      </c>
      <c r="AE1536">
        <v>0</v>
      </c>
      <c r="AF1536">
        <v>19006</v>
      </c>
      <c r="AG1536">
        <v>19006.142</v>
      </c>
      <c r="AH1536">
        <v>17586.207999999999</v>
      </c>
      <c r="AI1536">
        <v>0</v>
      </c>
    </row>
    <row r="1537" spans="1:35">
      <c r="A1537" t="s">
        <v>862</v>
      </c>
      <c r="B1537">
        <v>2017</v>
      </c>
      <c r="C1537">
        <v>2017</v>
      </c>
      <c r="D1537">
        <v>2017</v>
      </c>
      <c r="E1537">
        <v>4</v>
      </c>
      <c r="F1537">
        <v>0</v>
      </c>
      <c r="G1537">
        <v>0</v>
      </c>
      <c r="H1537" t="s">
        <v>605</v>
      </c>
      <c r="I1537">
        <v>36</v>
      </c>
      <c r="J1537" t="s">
        <v>110</v>
      </c>
      <c r="K1537" t="s">
        <v>511</v>
      </c>
      <c r="L1537">
        <v>36</v>
      </c>
      <c r="M1537" t="s">
        <v>110</v>
      </c>
      <c r="N1537" t="s">
        <v>511</v>
      </c>
      <c r="O1537">
        <v>0</v>
      </c>
      <c r="P1537" t="s">
        <v>177</v>
      </c>
      <c r="Q1537" t="s">
        <v>514</v>
      </c>
      <c r="R1537" t="s">
        <v>515</v>
      </c>
      <c r="S1537" t="s">
        <v>516</v>
      </c>
      <c r="T1537">
        <v>0</v>
      </c>
      <c r="U1537" t="s">
        <v>517</v>
      </c>
      <c r="V1537">
        <v>2523</v>
      </c>
      <c r="W1537" t="s">
        <v>518</v>
      </c>
      <c r="X1537">
        <v>8</v>
      </c>
      <c r="Y1537" t="s">
        <v>519</v>
      </c>
      <c r="Z1537">
        <v>125005</v>
      </c>
      <c r="AA1537">
        <v>-1</v>
      </c>
      <c r="AB1537" t="s">
        <v>129</v>
      </c>
      <c r="AC1537">
        <v>0</v>
      </c>
      <c r="AD1537">
        <v>125005</v>
      </c>
      <c r="AE1537">
        <v>0</v>
      </c>
      <c r="AF1537">
        <v>19006</v>
      </c>
      <c r="AG1537">
        <v>19006.142</v>
      </c>
      <c r="AH1537">
        <v>17586.207999999999</v>
      </c>
      <c r="AI1537">
        <v>0</v>
      </c>
    </row>
    <row r="1538" spans="1:35">
      <c r="A1538" t="s">
        <v>862</v>
      </c>
      <c r="B1538">
        <v>2017</v>
      </c>
      <c r="C1538">
        <v>2017</v>
      </c>
      <c r="D1538">
        <v>2017</v>
      </c>
      <c r="E1538">
        <v>4</v>
      </c>
      <c r="F1538">
        <v>0</v>
      </c>
      <c r="G1538">
        <v>0</v>
      </c>
      <c r="H1538" t="s">
        <v>568</v>
      </c>
      <c r="I1538">
        <v>36</v>
      </c>
      <c r="J1538" t="s">
        <v>110</v>
      </c>
      <c r="K1538" t="s">
        <v>511</v>
      </c>
      <c r="L1538">
        <v>0</v>
      </c>
      <c r="M1538" t="s">
        <v>177</v>
      </c>
      <c r="N1538" t="s">
        <v>514</v>
      </c>
      <c r="O1538">
        <v>0</v>
      </c>
      <c r="P1538" t="s">
        <v>177</v>
      </c>
      <c r="Q1538" t="s">
        <v>514</v>
      </c>
      <c r="R1538" t="s">
        <v>515</v>
      </c>
      <c r="S1538" t="s">
        <v>516</v>
      </c>
      <c r="T1538">
        <v>2100</v>
      </c>
      <c r="U1538" t="s">
        <v>868</v>
      </c>
      <c r="V1538">
        <v>2523</v>
      </c>
      <c r="W1538" t="s">
        <v>518</v>
      </c>
      <c r="X1538">
        <v>8</v>
      </c>
      <c r="Y1538" t="s">
        <v>519</v>
      </c>
      <c r="Z1538">
        <v>4325215671</v>
      </c>
      <c r="AA1538">
        <v>-1</v>
      </c>
      <c r="AB1538" t="s">
        <v>129</v>
      </c>
      <c r="AC1538">
        <v>0</v>
      </c>
      <c r="AD1538">
        <v>4325215671</v>
      </c>
      <c r="AE1538">
        <v>0</v>
      </c>
      <c r="AF1538">
        <v>220108466</v>
      </c>
      <c r="AG1538">
        <v>220108466.759</v>
      </c>
      <c r="AH1538">
        <v>164323626.789</v>
      </c>
      <c r="AI1538">
        <v>0</v>
      </c>
    </row>
    <row r="1539" spans="1:35">
      <c r="A1539" t="s">
        <v>862</v>
      </c>
      <c r="B1539">
        <v>2017</v>
      </c>
      <c r="C1539">
        <v>2017</v>
      </c>
      <c r="D1539">
        <v>2017</v>
      </c>
      <c r="E1539">
        <v>4</v>
      </c>
      <c r="F1539">
        <v>0</v>
      </c>
      <c r="G1539">
        <v>0</v>
      </c>
      <c r="H1539" t="s">
        <v>568</v>
      </c>
      <c r="I1539">
        <v>36</v>
      </c>
      <c r="J1539" t="s">
        <v>110</v>
      </c>
      <c r="K1539" t="s">
        <v>511</v>
      </c>
      <c r="L1539">
        <v>36</v>
      </c>
      <c r="M1539" t="s">
        <v>110</v>
      </c>
      <c r="N1539" t="s">
        <v>511</v>
      </c>
      <c r="O1539">
        <v>0</v>
      </c>
      <c r="P1539" t="s">
        <v>177</v>
      </c>
      <c r="Q1539" t="s">
        <v>514</v>
      </c>
      <c r="R1539" t="s">
        <v>515</v>
      </c>
      <c r="S1539" t="s">
        <v>516</v>
      </c>
      <c r="T1539">
        <v>2100</v>
      </c>
      <c r="U1539" t="s">
        <v>868</v>
      </c>
      <c r="V1539">
        <v>2523</v>
      </c>
      <c r="W1539" t="s">
        <v>518</v>
      </c>
      <c r="X1539">
        <v>8</v>
      </c>
      <c r="Y1539" t="s">
        <v>519</v>
      </c>
      <c r="Z1539">
        <v>125005</v>
      </c>
      <c r="AA1539">
        <v>-1</v>
      </c>
      <c r="AB1539" t="s">
        <v>129</v>
      </c>
      <c r="AC1539">
        <v>0</v>
      </c>
      <c r="AD1539">
        <v>125005</v>
      </c>
      <c r="AE1539">
        <v>0</v>
      </c>
      <c r="AF1539">
        <v>19006</v>
      </c>
      <c r="AG1539">
        <v>19006.142</v>
      </c>
      <c r="AH1539">
        <v>17586.207999999999</v>
      </c>
      <c r="AI1539">
        <v>0</v>
      </c>
    </row>
    <row r="1540" spans="1:35">
      <c r="A1540" t="s">
        <v>862</v>
      </c>
      <c r="B1540">
        <v>2017</v>
      </c>
      <c r="C1540">
        <v>2017</v>
      </c>
      <c r="D1540">
        <v>2017</v>
      </c>
      <c r="E1540">
        <v>4</v>
      </c>
      <c r="F1540">
        <v>0</v>
      </c>
      <c r="G1540">
        <v>0</v>
      </c>
      <c r="H1540" t="s">
        <v>568</v>
      </c>
      <c r="I1540">
        <v>36</v>
      </c>
      <c r="J1540" t="s">
        <v>110</v>
      </c>
      <c r="K1540" t="s">
        <v>511</v>
      </c>
      <c r="L1540">
        <v>156</v>
      </c>
      <c r="M1540" t="s">
        <v>183</v>
      </c>
      <c r="N1540" t="s">
        <v>562</v>
      </c>
      <c r="O1540">
        <v>0</v>
      </c>
      <c r="P1540" t="s">
        <v>177</v>
      </c>
      <c r="Q1540" t="s">
        <v>514</v>
      </c>
      <c r="R1540" t="s">
        <v>515</v>
      </c>
      <c r="S1540" t="s">
        <v>516</v>
      </c>
      <c r="T1540">
        <v>2100</v>
      </c>
      <c r="U1540" t="s">
        <v>868</v>
      </c>
      <c r="V1540">
        <v>2523</v>
      </c>
      <c r="W1540" t="s">
        <v>518</v>
      </c>
      <c r="X1540">
        <v>8</v>
      </c>
      <c r="Y1540" t="s">
        <v>519</v>
      </c>
      <c r="Z1540">
        <v>625499699</v>
      </c>
      <c r="AA1540">
        <v>-1</v>
      </c>
      <c r="AB1540" t="s">
        <v>129</v>
      </c>
      <c r="AC1540">
        <v>0</v>
      </c>
      <c r="AD1540">
        <v>625499699</v>
      </c>
      <c r="AE1540">
        <v>0</v>
      </c>
      <c r="AF1540">
        <v>34012989</v>
      </c>
      <c r="AG1540">
        <v>34012989.114</v>
      </c>
      <c r="AH1540">
        <v>25062953.414000001</v>
      </c>
      <c r="AI1540">
        <v>0</v>
      </c>
    </row>
    <row r="1541" spans="1:35">
      <c r="A1541" t="s">
        <v>862</v>
      </c>
      <c r="B1541">
        <v>2017</v>
      </c>
      <c r="C1541">
        <v>2017</v>
      </c>
      <c r="D1541">
        <v>2017</v>
      </c>
      <c r="E1541">
        <v>4</v>
      </c>
      <c r="F1541">
        <v>0</v>
      </c>
      <c r="G1541">
        <v>0</v>
      </c>
      <c r="H1541" t="s">
        <v>568</v>
      </c>
      <c r="I1541">
        <v>36</v>
      </c>
      <c r="J1541" t="s">
        <v>110</v>
      </c>
      <c r="K1541" t="s">
        <v>511</v>
      </c>
      <c r="L1541">
        <v>392</v>
      </c>
      <c r="M1541" t="s">
        <v>223</v>
      </c>
      <c r="N1541" t="s">
        <v>584</v>
      </c>
      <c r="O1541">
        <v>0</v>
      </c>
      <c r="P1541" t="s">
        <v>177</v>
      </c>
      <c r="Q1541" t="s">
        <v>514</v>
      </c>
      <c r="R1541" t="s">
        <v>515</v>
      </c>
      <c r="S1541" t="s">
        <v>516</v>
      </c>
      <c r="T1541">
        <v>2100</v>
      </c>
      <c r="U1541" t="s">
        <v>868</v>
      </c>
      <c r="V1541">
        <v>2523</v>
      </c>
      <c r="W1541" t="s">
        <v>518</v>
      </c>
      <c r="X1541">
        <v>8</v>
      </c>
      <c r="Y1541" t="s">
        <v>519</v>
      </c>
      <c r="Z1541">
        <v>2181786735</v>
      </c>
      <c r="AA1541">
        <v>-1</v>
      </c>
      <c r="AB1541" t="s">
        <v>129</v>
      </c>
      <c r="AC1541">
        <v>0</v>
      </c>
      <c r="AD1541">
        <v>2181786735</v>
      </c>
      <c r="AE1541">
        <v>0</v>
      </c>
      <c r="AF1541">
        <v>92542118</v>
      </c>
      <c r="AG1541">
        <v>92542118.282000005</v>
      </c>
      <c r="AH1541">
        <v>64214910.620999999</v>
      </c>
      <c r="AI1541">
        <v>0</v>
      </c>
    </row>
    <row r="1542" spans="1:35">
      <c r="A1542" t="s">
        <v>862</v>
      </c>
      <c r="B1542">
        <v>2017</v>
      </c>
      <c r="C1542">
        <v>2017</v>
      </c>
      <c r="D1542">
        <v>2017</v>
      </c>
      <c r="E1542">
        <v>4</v>
      </c>
      <c r="F1542">
        <v>0</v>
      </c>
      <c r="G1542">
        <v>0</v>
      </c>
      <c r="H1542" t="s">
        <v>568</v>
      </c>
      <c r="I1542">
        <v>36</v>
      </c>
      <c r="J1542" t="s">
        <v>110</v>
      </c>
      <c r="K1542" t="s">
        <v>511</v>
      </c>
      <c r="L1542">
        <v>702</v>
      </c>
      <c r="M1542" t="s">
        <v>211</v>
      </c>
      <c r="N1542" t="s">
        <v>563</v>
      </c>
      <c r="O1542">
        <v>0</v>
      </c>
      <c r="P1542" t="s">
        <v>177</v>
      </c>
      <c r="Q1542" t="s">
        <v>514</v>
      </c>
      <c r="R1542" t="s">
        <v>515</v>
      </c>
      <c r="S1542" t="s">
        <v>516</v>
      </c>
      <c r="T1542">
        <v>2100</v>
      </c>
      <c r="U1542" t="s">
        <v>868</v>
      </c>
      <c r="V1542">
        <v>2523</v>
      </c>
      <c r="W1542" t="s">
        <v>518</v>
      </c>
      <c r="X1542">
        <v>8</v>
      </c>
      <c r="Y1542" t="s">
        <v>519</v>
      </c>
      <c r="Z1542">
        <v>1671150</v>
      </c>
      <c r="AA1542">
        <v>-1</v>
      </c>
      <c r="AB1542" t="s">
        <v>129</v>
      </c>
      <c r="AC1542">
        <v>0</v>
      </c>
      <c r="AD1542">
        <v>1671150</v>
      </c>
      <c r="AE1542">
        <v>0</v>
      </c>
      <c r="AF1542">
        <v>397552</v>
      </c>
      <c r="AG1542">
        <v>397552.92099999997</v>
      </c>
      <c r="AH1542">
        <v>276087.88500000001</v>
      </c>
      <c r="AI1542">
        <v>0</v>
      </c>
    </row>
    <row r="1543" spans="1:35">
      <c r="A1543" t="s">
        <v>862</v>
      </c>
      <c r="B1543">
        <v>2017</v>
      </c>
      <c r="C1543">
        <v>2017</v>
      </c>
      <c r="D1543">
        <v>2017</v>
      </c>
      <c r="E1543">
        <v>4</v>
      </c>
      <c r="F1543">
        <v>0</v>
      </c>
      <c r="G1543">
        <v>0</v>
      </c>
      <c r="H1543" t="s">
        <v>568</v>
      </c>
      <c r="I1543">
        <v>36</v>
      </c>
      <c r="J1543" t="s">
        <v>110</v>
      </c>
      <c r="K1543" t="s">
        <v>511</v>
      </c>
      <c r="L1543">
        <v>826</v>
      </c>
      <c r="M1543" t="s">
        <v>589</v>
      </c>
      <c r="N1543" t="s">
        <v>590</v>
      </c>
      <c r="O1543">
        <v>0</v>
      </c>
      <c r="P1543" t="s">
        <v>177</v>
      </c>
      <c r="Q1543" t="s">
        <v>514</v>
      </c>
      <c r="R1543" t="s">
        <v>515</v>
      </c>
      <c r="S1543" t="s">
        <v>516</v>
      </c>
      <c r="T1543">
        <v>2100</v>
      </c>
      <c r="U1543" t="s">
        <v>868</v>
      </c>
      <c r="V1543">
        <v>2523</v>
      </c>
      <c r="W1543" t="s">
        <v>518</v>
      </c>
      <c r="X1543">
        <v>8</v>
      </c>
      <c r="Y1543" t="s">
        <v>519</v>
      </c>
      <c r="Z1543">
        <v>728778</v>
      </c>
      <c r="AA1543">
        <v>-1</v>
      </c>
      <c r="AB1543" t="s">
        <v>129</v>
      </c>
      <c r="AC1543">
        <v>0</v>
      </c>
      <c r="AD1543">
        <v>728778</v>
      </c>
      <c r="AE1543">
        <v>0</v>
      </c>
      <c r="AF1543">
        <v>469431</v>
      </c>
      <c r="AG1543">
        <v>469431.31</v>
      </c>
      <c r="AH1543">
        <v>439072.06300000002</v>
      </c>
      <c r="AI1543">
        <v>0</v>
      </c>
    </row>
    <row r="1544" spans="1:35">
      <c r="A1544" t="s">
        <v>862</v>
      </c>
      <c r="B1544">
        <v>2017</v>
      </c>
      <c r="C1544">
        <v>2017</v>
      </c>
      <c r="D1544">
        <v>2017</v>
      </c>
      <c r="E1544">
        <v>4</v>
      </c>
      <c r="F1544">
        <v>0</v>
      </c>
      <c r="G1544">
        <v>0</v>
      </c>
      <c r="H1544" t="s">
        <v>568</v>
      </c>
      <c r="I1544">
        <v>36</v>
      </c>
      <c r="J1544" t="s">
        <v>110</v>
      </c>
      <c r="K1544" t="s">
        <v>511</v>
      </c>
      <c r="L1544">
        <v>842</v>
      </c>
      <c r="M1544" t="s">
        <v>593</v>
      </c>
      <c r="N1544" t="s">
        <v>593</v>
      </c>
      <c r="O1544">
        <v>0</v>
      </c>
      <c r="P1544" t="s">
        <v>177</v>
      </c>
      <c r="Q1544" t="s">
        <v>514</v>
      </c>
      <c r="R1544" t="s">
        <v>515</v>
      </c>
      <c r="S1544" t="s">
        <v>516</v>
      </c>
      <c r="T1544">
        <v>2100</v>
      </c>
      <c r="U1544" t="s">
        <v>868</v>
      </c>
      <c r="V1544">
        <v>2523</v>
      </c>
      <c r="W1544" t="s">
        <v>518</v>
      </c>
      <c r="X1544">
        <v>8</v>
      </c>
      <c r="Y1544" t="s">
        <v>519</v>
      </c>
      <c r="Z1544">
        <v>1651113</v>
      </c>
      <c r="AA1544">
        <v>-1</v>
      </c>
      <c r="AB1544" t="s">
        <v>129</v>
      </c>
      <c r="AC1544">
        <v>0</v>
      </c>
      <c r="AD1544">
        <v>1651113</v>
      </c>
      <c r="AE1544">
        <v>0</v>
      </c>
      <c r="AF1544">
        <v>1818670</v>
      </c>
      <c r="AG1544">
        <v>1818670.6459999999</v>
      </c>
      <c r="AH1544">
        <v>1552316.2409999999</v>
      </c>
      <c r="AI1544">
        <v>0</v>
      </c>
    </row>
    <row r="1545" spans="1:35">
      <c r="A1545" t="s">
        <v>862</v>
      </c>
      <c r="B1545">
        <v>2017</v>
      </c>
      <c r="C1545">
        <v>2017</v>
      </c>
      <c r="D1545">
        <v>2017</v>
      </c>
      <c r="E1545">
        <v>4</v>
      </c>
      <c r="F1545">
        <v>0</v>
      </c>
      <c r="G1545">
        <v>0</v>
      </c>
      <c r="H1545" t="s">
        <v>568</v>
      </c>
      <c r="I1545">
        <v>36</v>
      </c>
      <c r="J1545" t="s">
        <v>110</v>
      </c>
      <c r="K1545" t="s">
        <v>511</v>
      </c>
      <c r="L1545">
        <v>0</v>
      </c>
      <c r="M1545" t="s">
        <v>177</v>
      </c>
      <c r="N1545" t="s">
        <v>514</v>
      </c>
      <c r="O1545">
        <v>0</v>
      </c>
      <c r="P1545" t="s">
        <v>177</v>
      </c>
      <c r="Q1545" t="s">
        <v>514</v>
      </c>
      <c r="R1545" t="s">
        <v>515</v>
      </c>
      <c r="S1545" t="s">
        <v>516</v>
      </c>
      <c r="T1545">
        <v>0</v>
      </c>
      <c r="U1545" t="s">
        <v>517</v>
      </c>
      <c r="V1545">
        <v>2523</v>
      </c>
      <c r="W1545" t="s">
        <v>518</v>
      </c>
      <c r="X1545">
        <v>8</v>
      </c>
      <c r="Y1545" t="s">
        <v>519</v>
      </c>
      <c r="Z1545">
        <v>4325343949</v>
      </c>
      <c r="AA1545">
        <v>-1</v>
      </c>
      <c r="AB1545" t="s">
        <v>129</v>
      </c>
      <c r="AC1545">
        <v>0</v>
      </c>
      <c r="AD1545">
        <v>4325343949</v>
      </c>
      <c r="AE1545">
        <v>0</v>
      </c>
      <c r="AF1545">
        <v>220257741</v>
      </c>
      <c r="AG1545">
        <v>220257741.94499999</v>
      </c>
      <c r="AH1545">
        <v>164449495.25799999</v>
      </c>
      <c r="AI1545">
        <v>0</v>
      </c>
    </row>
    <row r="1546" spans="1:35">
      <c r="A1546" t="s">
        <v>862</v>
      </c>
      <c r="B1546">
        <v>2017</v>
      </c>
      <c r="C1546">
        <v>2017</v>
      </c>
      <c r="D1546">
        <v>2017</v>
      </c>
      <c r="E1546">
        <v>4</v>
      </c>
      <c r="F1546">
        <v>0</v>
      </c>
      <c r="G1546">
        <v>0</v>
      </c>
      <c r="H1546" t="s">
        <v>568</v>
      </c>
      <c r="I1546">
        <v>36</v>
      </c>
      <c r="J1546" t="s">
        <v>110</v>
      </c>
      <c r="K1546" t="s">
        <v>511</v>
      </c>
      <c r="L1546">
        <v>36</v>
      </c>
      <c r="M1546" t="s">
        <v>110</v>
      </c>
      <c r="N1546" t="s">
        <v>511</v>
      </c>
      <c r="O1546">
        <v>0</v>
      </c>
      <c r="P1546" t="s">
        <v>177</v>
      </c>
      <c r="Q1546" t="s">
        <v>514</v>
      </c>
      <c r="R1546" t="s">
        <v>515</v>
      </c>
      <c r="S1546" t="s">
        <v>516</v>
      </c>
      <c r="T1546">
        <v>0</v>
      </c>
      <c r="U1546" t="s">
        <v>517</v>
      </c>
      <c r="V1546">
        <v>2523</v>
      </c>
      <c r="W1546" t="s">
        <v>518</v>
      </c>
      <c r="X1546">
        <v>8</v>
      </c>
      <c r="Y1546" t="s">
        <v>519</v>
      </c>
      <c r="Z1546">
        <v>125005</v>
      </c>
      <c r="AA1546">
        <v>-1</v>
      </c>
      <c r="AB1546" t="s">
        <v>129</v>
      </c>
      <c r="AC1546">
        <v>0</v>
      </c>
      <c r="AD1546">
        <v>125005</v>
      </c>
      <c r="AE1546">
        <v>0</v>
      </c>
      <c r="AF1546">
        <v>19006</v>
      </c>
      <c r="AG1546">
        <v>19006.142</v>
      </c>
      <c r="AH1546">
        <v>17586.207999999999</v>
      </c>
      <c r="AI1546">
        <v>0</v>
      </c>
    </row>
    <row r="1547" spans="1:35">
      <c r="A1547" t="s">
        <v>862</v>
      </c>
      <c r="B1547">
        <v>2017</v>
      </c>
      <c r="C1547">
        <v>2017</v>
      </c>
      <c r="D1547">
        <v>2017</v>
      </c>
      <c r="E1547">
        <v>4</v>
      </c>
      <c r="F1547">
        <v>0</v>
      </c>
      <c r="G1547">
        <v>0</v>
      </c>
      <c r="H1547" t="s">
        <v>568</v>
      </c>
      <c r="I1547">
        <v>36</v>
      </c>
      <c r="J1547" t="s">
        <v>110</v>
      </c>
      <c r="K1547" t="s">
        <v>511</v>
      </c>
      <c r="L1547">
        <v>156</v>
      </c>
      <c r="M1547" t="s">
        <v>183</v>
      </c>
      <c r="N1547" t="s">
        <v>562</v>
      </c>
      <c r="O1547">
        <v>0</v>
      </c>
      <c r="P1547" t="s">
        <v>177</v>
      </c>
      <c r="Q1547" t="s">
        <v>514</v>
      </c>
      <c r="R1547" t="s">
        <v>515</v>
      </c>
      <c r="S1547" t="s">
        <v>516</v>
      </c>
      <c r="T1547">
        <v>0</v>
      </c>
      <c r="U1547" t="s">
        <v>517</v>
      </c>
      <c r="V1547">
        <v>2523</v>
      </c>
      <c r="W1547" t="s">
        <v>518</v>
      </c>
      <c r="X1547">
        <v>8</v>
      </c>
      <c r="Y1547" t="s">
        <v>519</v>
      </c>
      <c r="Z1547">
        <v>625499699</v>
      </c>
      <c r="AA1547">
        <v>-1</v>
      </c>
      <c r="AB1547" t="s">
        <v>129</v>
      </c>
      <c r="AC1547">
        <v>0</v>
      </c>
      <c r="AD1547">
        <v>625499699</v>
      </c>
      <c r="AE1547">
        <v>0</v>
      </c>
      <c r="AF1547">
        <v>34012989</v>
      </c>
      <c r="AG1547">
        <v>34012989.114</v>
      </c>
      <c r="AH1547">
        <v>25062953.414000001</v>
      </c>
      <c r="AI1547">
        <v>0</v>
      </c>
    </row>
    <row r="1548" spans="1:35">
      <c r="A1548" t="s">
        <v>862</v>
      </c>
      <c r="B1548">
        <v>2017</v>
      </c>
      <c r="C1548">
        <v>2017</v>
      </c>
      <c r="D1548">
        <v>2017</v>
      </c>
      <c r="E1548">
        <v>4</v>
      </c>
      <c r="F1548">
        <v>0</v>
      </c>
      <c r="G1548">
        <v>0</v>
      </c>
      <c r="H1548" t="s">
        <v>568</v>
      </c>
      <c r="I1548">
        <v>36</v>
      </c>
      <c r="J1548" t="s">
        <v>110</v>
      </c>
      <c r="K1548" t="s">
        <v>511</v>
      </c>
      <c r="L1548">
        <v>392</v>
      </c>
      <c r="M1548" t="s">
        <v>223</v>
      </c>
      <c r="N1548" t="s">
        <v>584</v>
      </c>
      <c r="O1548">
        <v>0</v>
      </c>
      <c r="P1548" t="s">
        <v>177</v>
      </c>
      <c r="Q1548" t="s">
        <v>514</v>
      </c>
      <c r="R1548" t="s">
        <v>515</v>
      </c>
      <c r="S1548" t="s">
        <v>516</v>
      </c>
      <c r="T1548">
        <v>0</v>
      </c>
      <c r="U1548" t="s">
        <v>517</v>
      </c>
      <c r="V1548">
        <v>2523</v>
      </c>
      <c r="W1548" t="s">
        <v>518</v>
      </c>
      <c r="X1548">
        <v>8</v>
      </c>
      <c r="Y1548" t="s">
        <v>519</v>
      </c>
      <c r="Z1548">
        <v>2181786735</v>
      </c>
      <c r="AA1548">
        <v>-1</v>
      </c>
      <c r="AB1548" t="s">
        <v>129</v>
      </c>
      <c r="AC1548">
        <v>0</v>
      </c>
      <c r="AD1548">
        <v>2181786735</v>
      </c>
      <c r="AE1548">
        <v>0</v>
      </c>
      <c r="AF1548">
        <v>92542118</v>
      </c>
      <c r="AG1548">
        <v>92542118.282000005</v>
      </c>
      <c r="AH1548">
        <v>64214910.620999999</v>
      </c>
      <c r="AI1548">
        <v>0</v>
      </c>
    </row>
    <row r="1549" spans="1:35">
      <c r="A1549" t="s">
        <v>862</v>
      </c>
      <c r="B1549">
        <v>2017</v>
      </c>
      <c r="C1549">
        <v>2017</v>
      </c>
      <c r="D1549">
        <v>2017</v>
      </c>
      <c r="E1549">
        <v>4</v>
      </c>
      <c r="F1549">
        <v>0</v>
      </c>
      <c r="G1549">
        <v>0</v>
      </c>
      <c r="H1549" t="s">
        <v>568</v>
      </c>
      <c r="I1549">
        <v>36</v>
      </c>
      <c r="J1549" t="s">
        <v>110</v>
      </c>
      <c r="K1549" t="s">
        <v>511</v>
      </c>
      <c r="L1549">
        <v>702</v>
      </c>
      <c r="M1549" t="s">
        <v>211</v>
      </c>
      <c r="N1549" t="s">
        <v>563</v>
      </c>
      <c r="O1549">
        <v>0</v>
      </c>
      <c r="P1549" t="s">
        <v>177</v>
      </c>
      <c r="Q1549" t="s">
        <v>514</v>
      </c>
      <c r="R1549" t="s">
        <v>515</v>
      </c>
      <c r="S1549" t="s">
        <v>516</v>
      </c>
      <c r="T1549">
        <v>0</v>
      </c>
      <c r="U1549" t="s">
        <v>517</v>
      </c>
      <c r="V1549">
        <v>2523</v>
      </c>
      <c r="W1549" t="s">
        <v>518</v>
      </c>
      <c r="X1549">
        <v>8</v>
      </c>
      <c r="Y1549" t="s">
        <v>519</v>
      </c>
      <c r="Z1549">
        <v>1671150</v>
      </c>
      <c r="AA1549">
        <v>-1</v>
      </c>
      <c r="AB1549" t="s">
        <v>129</v>
      </c>
      <c r="AC1549">
        <v>0</v>
      </c>
      <c r="AD1549">
        <v>1671150</v>
      </c>
      <c r="AE1549">
        <v>0</v>
      </c>
      <c r="AF1549">
        <v>397552</v>
      </c>
      <c r="AG1549">
        <v>397552.92099999997</v>
      </c>
      <c r="AH1549">
        <v>276087.88500000001</v>
      </c>
      <c r="AI1549">
        <v>0</v>
      </c>
    </row>
    <row r="1550" spans="1:35">
      <c r="A1550" t="s">
        <v>862</v>
      </c>
      <c r="B1550">
        <v>2017</v>
      </c>
      <c r="C1550">
        <v>2017</v>
      </c>
      <c r="D1550">
        <v>2017</v>
      </c>
      <c r="E1550">
        <v>4</v>
      </c>
      <c r="F1550">
        <v>0</v>
      </c>
      <c r="G1550">
        <v>0</v>
      </c>
      <c r="H1550" t="s">
        <v>568</v>
      </c>
      <c r="I1550">
        <v>36</v>
      </c>
      <c r="J1550" t="s">
        <v>110</v>
      </c>
      <c r="K1550" t="s">
        <v>511</v>
      </c>
      <c r="L1550">
        <v>826</v>
      </c>
      <c r="M1550" t="s">
        <v>589</v>
      </c>
      <c r="N1550" t="s">
        <v>590</v>
      </c>
      <c r="O1550">
        <v>0</v>
      </c>
      <c r="P1550" t="s">
        <v>177</v>
      </c>
      <c r="Q1550" t="s">
        <v>514</v>
      </c>
      <c r="R1550" t="s">
        <v>515</v>
      </c>
      <c r="S1550" t="s">
        <v>516</v>
      </c>
      <c r="T1550">
        <v>0</v>
      </c>
      <c r="U1550" t="s">
        <v>517</v>
      </c>
      <c r="V1550">
        <v>2523</v>
      </c>
      <c r="W1550" t="s">
        <v>518</v>
      </c>
      <c r="X1550">
        <v>8</v>
      </c>
      <c r="Y1550" t="s">
        <v>519</v>
      </c>
      <c r="Z1550">
        <v>740107</v>
      </c>
      <c r="AA1550">
        <v>-1</v>
      </c>
      <c r="AB1550" t="s">
        <v>129</v>
      </c>
      <c r="AC1550">
        <v>0</v>
      </c>
      <c r="AD1550">
        <v>740107</v>
      </c>
      <c r="AE1550">
        <v>0</v>
      </c>
      <c r="AF1550">
        <v>486125</v>
      </c>
      <c r="AG1550">
        <v>486125.23800000001</v>
      </c>
      <c r="AH1550">
        <v>454196.88400000002</v>
      </c>
      <c r="AI1550">
        <v>0</v>
      </c>
    </row>
    <row r="1551" spans="1:35">
      <c r="A1551" t="s">
        <v>862</v>
      </c>
      <c r="B1551">
        <v>2017</v>
      </c>
      <c r="C1551">
        <v>2017</v>
      </c>
      <c r="D1551">
        <v>2017</v>
      </c>
      <c r="E1551">
        <v>4</v>
      </c>
      <c r="F1551">
        <v>0</v>
      </c>
      <c r="G1551">
        <v>0</v>
      </c>
      <c r="H1551" t="s">
        <v>568</v>
      </c>
      <c r="I1551">
        <v>36</v>
      </c>
      <c r="J1551" t="s">
        <v>110</v>
      </c>
      <c r="K1551" t="s">
        <v>511</v>
      </c>
      <c r="L1551">
        <v>842</v>
      </c>
      <c r="M1551" t="s">
        <v>593</v>
      </c>
      <c r="N1551" t="s">
        <v>593</v>
      </c>
      <c r="O1551">
        <v>0</v>
      </c>
      <c r="P1551" t="s">
        <v>177</v>
      </c>
      <c r="Q1551" t="s">
        <v>514</v>
      </c>
      <c r="R1551" t="s">
        <v>515</v>
      </c>
      <c r="S1551" t="s">
        <v>516</v>
      </c>
      <c r="T1551">
        <v>0</v>
      </c>
      <c r="U1551" t="s">
        <v>517</v>
      </c>
      <c r="V1551">
        <v>2523</v>
      </c>
      <c r="W1551" t="s">
        <v>518</v>
      </c>
      <c r="X1551">
        <v>8</v>
      </c>
      <c r="Y1551" t="s">
        <v>519</v>
      </c>
      <c r="Z1551">
        <v>1751565</v>
      </c>
      <c r="AA1551">
        <v>-1</v>
      </c>
      <c r="AB1551" t="s">
        <v>129</v>
      </c>
      <c r="AC1551">
        <v>0</v>
      </c>
      <c r="AD1551">
        <v>1751565</v>
      </c>
      <c r="AE1551">
        <v>0</v>
      </c>
      <c r="AF1551">
        <v>1902063</v>
      </c>
      <c r="AG1551">
        <v>1902063.8</v>
      </c>
      <c r="AH1551">
        <v>1618252.4820000001</v>
      </c>
      <c r="AI1551">
        <v>0</v>
      </c>
    </row>
    <row r="1552" spans="1:35">
      <c r="A1552" t="s">
        <v>862</v>
      </c>
      <c r="B1552">
        <v>2018</v>
      </c>
      <c r="C1552">
        <v>2018</v>
      </c>
      <c r="D1552">
        <v>2018</v>
      </c>
      <c r="E1552">
        <v>4</v>
      </c>
      <c r="F1552">
        <v>0</v>
      </c>
      <c r="G1552">
        <v>0</v>
      </c>
      <c r="H1552" t="s">
        <v>510</v>
      </c>
      <c r="I1552">
        <v>36</v>
      </c>
      <c r="J1552" t="s">
        <v>110</v>
      </c>
      <c r="K1552" t="s">
        <v>511</v>
      </c>
      <c r="L1552">
        <v>764</v>
      </c>
      <c r="M1552" t="s">
        <v>198</v>
      </c>
      <c r="N1552" t="s">
        <v>556</v>
      </c>
      <c r="O1552">
        <v>0</v>
      </c>
      <c r="P1552" t="s">
        <v>177</v>
      </c>
      <c r="Q1552" t="s">
        <v>514</v>
      </c>
      <c r="R1552" t="s">
        <v>515</v>
      </c>
      <c r="S1552" t="s">
        <v>516</v>
      </c>
      <c r="T1552">
        <v>9900</v>
      </c>
      <c r="U1552" t="s">
        <v>863</v>
      </c>
      <c r="V1552">
        <v>2523</v>
      </c>
      <c r="W1552" t="s">
        <v>518</v>
      </c>
      <c r="X1552">
        <v>8</v>
      </c>
      <c r="Y1552" t="s">
        <v>519</v>
      </c>
      <c r="Z1552">
        <v>55992</v>
      </c>
      <c r="AA1552">
        <v>-1</v>
      </c>
      <c r="AB1552" t="s">
        <v>129</v>
      </c>
      <c r="AC1552">
        <v>0</v>
      </c>
      <c r="AD1552">
        <v>55992</v>
      </c>
      <c r="AE1552">
        <v>6365</v>
      </c>
      <c r="AF1552">
        <v>244989</v>
      </c>
      <c r="AG1552"/>
      <c r="AH1552">
        <v>244989.451</v>
      </c>
      <c r="AI1552">
        <v>6</v>
      </c>
    </row>
    <row r="1553" spans="1:35">
      <c r="A1553" t="s">
        <v>862</v>
      </c>
      <c r="B1553">
        <v>2018</v>
      </c>
      <c r="C1553">
        <v>2018</v>
      </c>
      <c r="D1553">
        <v>2018</v>
      </c>
      <c r="E1553">
        <v>4</v>
      </c>
      <c r="F1553">
        <v>0</v>
      </c>
      <c r="G1553">
        <v>0</v>
      </c>
      <c r="H1553" t="s">
        <v>510</v>
      </c>
      <c r="I1553">
        <v>36</v>
      </c>
      <c r="J1553" t="s">
        <v>110</v>
      </c>
      <c r="K1553" t="s">
        <v>511</v>
      </c>
      <c r="L1553">
        <v>0</v>
      </c>
      <c r="M1553" t="s">
        <v>177</v>
      </c>
      <c r="N1553" t="s">
        <v>514</v>
      </c>
      <c r="O1553">
        <v>0</v>
      </c>
      <c r="P1553" t="s">
        <v>177</v>
      </c>
      <c r="Q1553" t="s">
        <v>514</v>
      </c>
      <c r="R1553" t="s">
        <v>515</v>
      </c>
      <c r="S1553" t="s">
        <v>516</v>
      </c>
      <c r="T1553">
        <v>9900</v>
      </c>
      <c r="U1553" t="s">
        <v>863</v>
      </c>
      <c r="V1553">
        <v>2523</v>
      </c>
      <c r="W1553" t="s">
        <v>518</v>
      </c>
      <c r="X1553">
        <v>8</v>
      </c>
      <c r="Y1553" t="s">
        <v>519</v>
      </c>
      <c r="Z1553">
        <v>51064134</v>
      </c>
      <c r="AA1553">
        <v>-1</v>
      </c>
      <c r="AB1553" t="s">
        <v>129</v>
      </c>
      <c r="AC1553">
        <v>0</v>
      </c>
      <c r="AD1553">
        <v>51064134</v>
      </c>
      <c r="AE1553">
        <v>51257504</v>
      </c>
      <c r="AF1553">
        <v>6112930</v>
      </c>
      <c r="AG1553"/>
      <c r="AH1553">
        <v>6112930.1950000003</v>
      </c>
      <c r="AI1553">
        <v>6</v>
      </c>
    </row>
    <row r="1554" spans="1:35">
      <c r="A1554" t="s">
        <v>862</v>
      </c>
      <c r="B1554">
        <v>2018</v>
      </c>
      <c r="C1554">
        <v>2018</v>
      </c>
      <c r="D1554">
        <v>2018</v>
      </c>
      <c r="E1554">
        <v>4</v>
      </c>
      <c r="F1554">
        <v>0</v>
      </c>
      <c r="G1554">
        <v>0</v>
      </c>
      <c r="H1554" t="s">
        <v>510</v>
      </c>
      <c r="I1554">
        <v>36</v>
      </c>
      <c r="J1554" t="s">
        <v>110</v>
      </c>
      <c r="K1554" t="s">
        <v>511</v>
      </c>
      <c r="L1554">
        <v>764</v>
      </c>
      <c r="M1554" t="s">
        <v>198</v>
      </c>
      <c r="N1554" t="s">
        <v>556</v>
      </c>
      <c r="O1554">
        <v>0</v>
      </c>
      <c r="P1554" t="s">
        <v>177</v>
      </c>
      <c r="Q1554" t="s">
        <v>514</v>
      </c>
      <c r="R1554" t="s">
        <v>515</v>
      </c>
      <c r="S1554" t="s">
        <v>516</v>
      </c>
      <c r="T1554">
        <v>0</v>
      </c>
      <c r="U1554" t="s">
        <v>517</v>
      </c>
      <c r="V1554">
        <v>2523</v>
      </c>
      <c r="W1554" t="s">
        <v>518</v>
      </c>
      <c r="X1554">
        <v>8</v>
      </c>
      <c r="Y1554" t="s">
        <v>519</v>
      </c>
      <c r="Z1554">
        <v>55992</v>
      </c>
      <c r="AA1554">
        <v>-1</v>
      </c>
      <c r="AB1554" t="s">
        <v>129</v>
      </c>
      <c r="AC1554">
        <v>0</v>
      </c>
      <c r="AD1554">
        <v>55992</v>
      </c>
      <c r="AE1554">
        <v>6365</v>
      </c>
      <c r="AF1554">
        <v>244989</v>
      </c>
      <c r="AG1554"/>
      <c r="AH1554">
        <v>244989.451</v>
      </c>
      <c r="AI1554">
        <v>6</v>
      </c>
    </row>
    <row r="1555" spans="1:35">
      <c r="A1555" t="s">
        <v>862</v>
      </c>
      <c r="B1555">
        <v>2018</v>
      </c>
      <c r="C1555">
        <v>2018</v>
      </c>
      <c r="D1555">
        <v>2018</v>
      </c>
      <c r="E1555">
        <v>4</v>
      </c>
      <c r="F1555">
        <v>0</v>
      </c>
      <c r="G1555">
        <v>0</v>
      </c>
      <c r="H1555" t="s">
        <v>510</v>
      </c>
      <c r="I1555">
        <v>36</v>
      </c>
      <c r="J1555" t="s">
        <v>110</v>
      </c>
      <c r="K1555" t="s">
        <v>511</v>
      </c>
      <c r="L1555">
        <v>0</v>
      </c>
      <c r="M1555" t="s">
        <v>177</v>
      </c>
      <c r="N1555" t="s">
        <v>514</v>
      </c>
      <c r="O1555">
        <v>0</v>
      </c>
      <c r="P1555" t="s">
        <v>177</v>
      </c>
      <c r="Q1555" t="s">
        <v>514</v>
      </c>
      <c r="R1555" t="s">
        <v>515</v>
      </c>
      <c r="S1555" t="s">
        <v>516</v>
      </c>
      <c r="T1555">
        <v>0</v>
      </c>
      <c r="U1555" t="s">
        <v>517</v>
      </c>
      <c r="V1555">
        <v>2523</v>
      </c>
      <c r="W1555" t="s">
        <v>518</v>
      </c>
      <c r="X1555">
        <v>8</v>
      </c>
      <c r="Y1555" t="s">
        <v>519</v>
      </c>
      <c r="Z1555">
        <v>51064134</v>
      </c>
      <c r="AA1555">
        <v>-1</v>
      </c>
      <c r="AB1555" t="s">
        <v>129</v>
      </c>
      <c r="AC1555">
        <v>0</v>
      </c>
      <c r="AD1555">
        <v>51064134</v>
      </c>
      <c r="AE1555">
        <v>51257504</v>
      </c>
      <c r="AF1555">
        <v>6112930</v>
      </c>
      <c r="AG1555"/>
      <c r="AH1555">
        <v>6112930.1950000003</v>
      </c>
      <c r="AI1555">
        <v>6</v>
      </c>
    </row>
    <row r="1556" spans="1:35">
      <c r="A1556" t="s">
        <v>862</v>
      </c>
      <c r="B1556">
        <v>2018</v>
      </c>
      <c r="C1556">
        <v>2018</v>
      </c>
      <c r="D1556">
        <v>2018</v>
      </c>
      <c r="E1556">
        <v>4</v>
      </c>
      <c r="F1556">
        <v>0</v>
      </c>
      <c r="G1556">
        <v>0</v>
      </c>
      <c r="H1556" t="s">
        <v>510</v>
      </c>
      <c r="I1556">
        <v>36</v>
      </c>
      <c r="J1556" t="s">
        <v>110</v>
      </c>
      <c r="K1556" t="s">
        <v>511</v>
      </c>
      <c r="L1556">
        <v>24</v>
      </c>
      <c r="M1556" t="s">
        <v>753</v>
      </c>
      <c r="N1556" t="s">
        <v>754</v>
      </c>
      <c r="O1556">
        <v>0</v>
      </c>
      <c r="P1556" t="s">
        <v>177</v>
      </c>
      <c r="Q1556" t="s">
        <v>514</v>
      </c>
      <c r="R1556" t="s">
        <v>515</v>
      </c>
      <c r="S1556" t="s">
        <v>516</v>
      </c>
      <c r="T1556">
        <v>9900</v>
      </c>
      <c r="U1556" t="s">
        <v>863</v>
      </c>
      <c r="V1556">
        <v>2523</v>
      </c>
      <c r="W1556" t="s">
        <v>518</v>
      </c>
      <c r="X1556">
        <v>8</v>
      </c>
      <c r="Y1556" t="s">
        <v>519</v>
      </c>
      <c r="Z1556">
        <v>58600</v>
      </c>
      <c r="AA1556">
        <v>8</v>
      </c>
      <c r="AB1556" t="s">
        <v>519</v>
      </c>
      <c r="AC1556">
        <v>58600</v>
      </c>
      <c r="AD1556">
        <v>58600</v>
      </c>
      <c r="AE1556">
        <v>97100</v>
      </c>
      <c r="AF1556">
        <v>51841</v>
      </c>
      <c r="AG1556"/>
      <c r="AH1556">
        <v>51841.082000000002</v>
      </c>
      <c r="AI1556">
        <v>0</v>
      </c>
    </row>
    <row r="1557" spans="1:35">
      <c r="A1557" t="s">
        <v>862</v>
      </c>
      <c r="B1557">
        <v>2018</v>
      </c>
      <c r="C1557">
        <v>2018</v>
      </c>
      <c r="D1557">
        <v>2018</v>
      </c>
      <c r="E1557">
        <v>4</v>
      </c>
      <c r="F1557">
        <v>0</v>
      </c>
      <c r="G1557">
        <v>0</v>
      </c>
      <c r="H1557" t="s">
        <v>510</v>
      </c>
      <c r="I1557">
        <v>36</v>
      </c>
      <c r="J1557" t="s">
        <v>110</v>
      </c>
      <c r="K1557" t="s">
        <v>511</v>
      </c>
      <c r="L1557">
        <v>144</v>
      </c>
      <c r="M1557" t="s">
        <v>791</v>
      </c>
      <c r="N1557" t="s">
        <v>792</v>
      </c>
      <c r="O1557">
        <v>0</v>
      </c>
      <c r="P1557" t="s">
        <v>177</v>
      </c>
      <c r="Q1557" t="s">
        <v>514</v>
      </c>
      <c r="R1557" t="s">
        <v>515</v>
      </c>
      <c r="S1557" t="s">
        <v>516</v>
      </c>
      <c r="T1557">
        <v>9900</v>
      </c>
      <c r="U1557" t="s">
        <v>863</v>
      </c>
      <c r="V1557">
        <v>2523</v>
      </c>
      <c r="W1557" t="s">
        <v>518</v>
      </c>
      <c r="X1557">
        <v>8</v>
      </c>
      <c r="Y1557" t="s">
        <v>519</v>
      </c>
      <c r="Z1557">
        <v>2200</v>
      </c>
      <c r="AA1557">
        <v>8</v>
      </c>
      <c r="AB1557" t="s">
        <v>519</v>
      </c>
      <c r="AC1557">
        <v>2200</v>
      </c>
      <c r="AD1557">
        <v>2200</v>
      </c>
      <c r="AE1557">
        <v>2200</v>
      </c>
      <c r="AF1557">
        <v>3229</v>
      </c>
      <c r="AG1557"/>
      <c r="AH1557">
        <v>3229.3389999999999</v>
      </c>
      <c r="AI1557">
        <v>0</v>
      </c>
    </row>
    <row r="1558" spans="1:35">
      <c r="A1558" t="s">
        <v>862</v>
      </c>
      <c r="B1558">
        <v>2018</v>
      </c>
      <c r="C1558">
        <v>2018</v>
      </c>
      <c r="D1558">
        <v>2018</v>
      </c>
      <c r="E1558">
        <v>4</v>
      </c>
      <c r="F1558">
        <v>0</v>
      </c>
      <c r="G1558">
        <v>0</v>
      </c>
      <c r="H1558" t="s">
        <v>510</v>
      </c>
      <c r="I1558">
        <v>36</v>
      </c>
      <c r="J1558" t="s">
        <v>110</v>
      </c>
      <c r="K1558" t="s">
        <v>511</v>
      </c>
      <c r="L1558">
        <v>162</v>
      </c>
      <c r="M1558" t="s">
        <v>599</v>
      </c>
      <c r="N1558" t="s">
        <v>600</v>
      </c>
      <c r="O1558">
        <v>0</v>
      </c>
      <c r="P1558" t="s">
        <v>177</v>
      </c>
      <c r="Q1558" t="s">
        <v>514</v>
      </c>
      <c r="R1558" t="s">
        <v>515</v>
      </c>
      <c r="S1558" t="s">
        <v>516</v>
      </c>
      <c r="T1558">
        <v>9900</v>
      </c>
      <c r="U1558" t="s">
        <v>863</v>
      </c>
      <c r="V1558">
        <v>2523</v>
      </c>
      <c r="W1558" t="s">
        <v>518</v>
      </c>
      <c r="X1558">
        <v>8</v>
      </c>
      <c r="Y1558" t="s">
        <v>519</v>
      </c>
      <c r="Z1558">
        <v>8156</v>
      </c>
      <c r="AA1558">
        <v>8</v>
      </c>
      <c r="AB1558" t="s">
        <v>519</v>
      </c>
      <c r="AC1558">
        <v>8156.25</v>
      </c>
      <c r="AD1558">
        <v>8156</v>
      </c>
      <c r="AE1558">
        <v>8156</v>
      </c>
      <c r="AF1558">
        <v>8388</v>
      </c>
      <c r="AG1558"/>
      <c r="AH1558">
        <v>8388.67</v>
      </c>
      <c r="AI1558">
        <v>0</v>
      </c>
    </row>
    <row r="1559" spans="1:35">
      <c r="A1559" t="s">
        <v>862</v>
      </c>
      <c r="B1559">
        <v>2018</v>
      </c>
      <c r="C1559">
        <v>2018</v>
      </c>
      <c r="D1559">
        <v>2018</v>
      </c>
      <c r="E1559">
        <v>4</v>
      </c>
      <c r="F1559">
        <v>0</v>
      </c>
      <c r="G1559">
        <v>0</v>
      </c>
      <c r="H1559" t="s">
        <v>510</v>
      </c>
      <c r="I1559">
        <v>36</v>
      </c>
      <c r="J1559" t="s">
        <v>110</v>
      </c>
      <c r="K1559" t="s">
        <v>511</v>
      </c>
      <c r="L1559">
        <v>166</v>
      </c>
      <c r="M1559" t="s">
        <v>522</v>
      </c>
      <c r="N1559" t="s">
        <v>523</v>
      </c>
      <c r="O1559">
        <v>0</v>
      </c>
      <c r="P1559" t="s">
        <v>177</v>
      </c>
      <c r="Q1559" t="s">
        <v>514</v>
      </c>
      <c r="R1559" t="s">
        <v>515</v>
      </c>
      <c r="S1559" t="s">
        <v>516</v>
      </c>
      <c r="T1559">
        <v>9900</v>
      </c>
      <c r="U1559" t="s">
        <v>863</v>
      </c>
      <c r="V1559">
        <v>2523</v>
      </c>
      <c r="W1559" t="s">
        <v>518</v>
      </c>
      <c r="X1559">
        <v>8</v>
      </c>
      <c r="Y1559" t="s">
        <v>519</v>
      </c>
      <c r="Z1559">
        <v>24130</v>
      </c>
      <c r="AA1559">
        <v>8</v>
      </c>
      <c r="AB1559" t="s">
        <v>519</v>
      </c>
      <c r="AC1559">
        <v>24130</v>
      </c>
      <c r="AD1559">
        <v>24130</v>
      </c>
      <c r="AE1559">
        <v>24130</v>
      </c>
      <c r="AF1559">
        <v>6767</v>
      </c>
      <c r="AG1559"/>
      <c r="AH1559">
        <v>6767.6559999999999</v>
      </c>
      <c r="AI1559">
        <v>0</v>
      </c>
    </row>
    <row r="1560" spans="1:35">
      <c r="A1560" t="s">
        <v>862</v>
      </c>
      <c r="B1560">
        <v>2018</v>
      </c>
      <c r="C1560">
        <v>2018</v>
      </c>
      <c r="D1560">
        <v>2018</v>
      </c>
      <c r="E1560">
        <v>4</v>
      </c>
      <c r="F1560">
        <v>0</v>
      </c>
      <c r="G1560">
        <v>0</v>
      </c>
      <c r="H1560" t="s">
        <v>510</v>
      </c>
      <c r="I1560">
        <v>36</v>
      </c>
      <c r="J1560" t="s">
        <v>110</v>
      </c>
      <c r="K1560" t="s">
        <v>511</v>
      </c>
      <c r="L1560">
        <v>188</v>
      </c>
      <c r="M1560" t="s">
        <v>612</v>
      </c>
      <c r="N1560" t="s">
        <v>613</v>
      </c>
      <c r="O1560">
        <v>0</v>
      </c>
      <c r="P1560" t="s">
        <v>177</v>
      </c>
      <c r="Q1560" t="s">
        <v>514</v>
      </c>
      <c r="R1560" t="s">
        <v>515</v>
      </c>
      <c r="S1560" t="s">
        <v>516</v>
      </c>
      <c r="T1560">
        <v>9900</v>
      </c>
      <c r="U1560" t="s">
        <v>863</v>
      </c>
      <c r="V1560">
        <v>2523</v>
      </c>
      <c r="W1560" t="s">
        <v>518</v>
      </c>
      <c r="X1560">
        <v>8</v>
      </c>
      <c r="Y1560" t="s">
        <v>519</v>
      </c>
      <c r="Z1560">
        <v>5486</v>
      </c>
      <c r="AA1560">
        <v>8</v>
      </c>
      <c r="AB1560" t="s">
        <v>519</v>
      </c>
      <c r="AC1560">
        <v>5486</v>
      </c>
      <c r="AD1560">
        <v>5486</v>
      </c>
      <c r="AE1560">
        <v>5486</v>
      </c>
      <c r="AF1560">
        <v>17788</v>
      </c>
      <c r="AG1560"/>
      <c r="AH1560">
        <v>17788.607</v>
      </c>
      <c r="AI1560">
        <v>0</v>
      </c>
    </row>
    <row r="1561" spans="1:35">
      <c r="A1561" t="s">
        <v>862</v>
      </c>
      <c r="B1561">
        <v>2018</v>
      </c>
      <c r="C1561">
        <v>2018</v>
      </c>
      <c r="D1561">
        <v>2018</v>
      </c>
      <c r="E1561">
        <v>4</v>
      </c>
      <c r="F1561">
        <v>0</v>
      </c>
      <c r="G1561">
        <v>0</v>
      </c>
      <c r="H1561" t="s">
        <v>510</v>
      </c>
      <c r="I1561">
        <v>36</v>
      </c>
      <c r="J1561" t="s">
        <v>110</v>
      </c>
      <c r="K1561" t="s">
        <v>511</v>
      </c>
      <c r="L1561">
        <v>296</v>
      </c>
      <c r="M1561" t="s">
        <v>528</v>
      </c>
      <c r="N1561" t="s">
        <v>529</v>
      </c>
      <c r="O1561">
        <v>0</v>
      </c>
      <c r="P1561" t="s">
        <v>177</v>
      </c>
      <c r="Q1561" t="s">
        <v>514</v>
      </c>
      <c r="R1561" t="s">
        <v>515</v>
      </c>
      <c r="S1561" t="s">
        <v>516</v>
      </c>
      <c r="T1561">
        <v>9900</v>
      </c>
      <c r="U1561" t="s">
        <v>863</v>
      </c>
      <c r="V1561">
        <v>2523</v>
      </c>
      <c r="W1561" t="s">
        <v>518</v>
      </c>
      <c r="X1561">
        <v>8</v>
      </c>
      <c r="Y1561" t="s">
        <v>519</v>
      </c>
      <c r="Z1561">
        <v>1990</v>
      </c>
      <c r="AA1561">
        <v>8</v>
      </c>
      <c r="AB1561" t="s">
        <v>519</v>
      </c>
      <c r="AC1561">
        <v>1990</v>
      </c>
      <c r="AD1561">
        <v>1990</v>
      </c>
      <c r="AE1561">
        <v>2000</v>
      </c>
      <c r="AF1561">
        <v>882</v>
      </c>
      <c r="AG1561"/>
      <c r="AH1561">
        <v>882.9</v>
      </c>
      <c r="AI1561">
        <v>0</v>
      </c>
    </row>
    <row r="1562" spans="1:35">
      <c r="A1562" t="s">
        <v>862</v>
      </c>
      <c r="B1562">
        <v>2018</v>
      </c>
      <c r="C1562">
        <v>2018</v>
      </c>
      <c r="D1562">
        <v>2018</v>
      </c>
      <c r="E1562">
        <v>4</v>
      </c>
      <c r="F1562">
        <v>0</v>
      </c>
      <c r="G1562">
        <v>0</v>
      </c>
      <c r="H1562" t="s">
        <v>510</v>
      </c>
      <c r="I1562">
        <v>36</v>
      </c>
      <c r="J1562" t="s">
        <v>110</v>
      </c>
      <c r="K1562" t="s">
        <v>511</v>
      </c>
      <c r="L1562">
        <v>520</v>
      </c>
      <c r="M1562" t="s">
        <v>530</v>
      </c>
      <c r="N1562" t="s">
        <v>531</v>
      </c>
      <c r="O1562">
        <v>0</v>
      </c>
      <c r="P1562" t="s">
        <v>177</v>
      </c>
      <c r="Q1562" t="s">
        <v>514</v>
      </c>
      <c r="R1562" t="s">
        <v>515</v>
      </c>
      <c r="S1562" t="s">
        <v>516</v>
      </c>
      <c r="T1562">
        <v>9900</v>
      </c>
      <c r="U1562" t="s">
        <v>863</v>
      </c>
      <c r="V1562">
        <v>2523</v>
      </c>
      <c r="W1562" t="s">
        <v>518</v>
      </c>
      <c r="X1562">
        <v>8</v>
      </c>
      <c r="Y1562" t="s">
        <v>519</v>
      </c>
      <c r="Z1562">
        <v>440037</v>
      </c>
      <c r="AA1562">
        <v>8</v>
      </c>
      <c r="AB1562" t="s">
        <v>519</v>
      </c>
      <c r="AC1562">
        <v>440037</v>
      </c>
      <c r="AD1562">
        <v>440037</v>
      </c>
      <c r="AE1562">
        <v>440037</v>
      </c>
      <c r="AF1562">
        <v>109005</v>
      </c>
      <c r="AG1562"/>
      <c r="AH1562">
        <v>109005.685</v>
      </c>
      <c r="AI1562">
        <v>0</v>
      </c>
    </row>
    <row r="1563" spans="1:35">
      <c r="A1563" t="s">
        <v>862</v>
      </c>
      <c r="B1563">
        <v>2018</v>
      </c>
      <c r="C1563">
        <v>2018</v>
      </c>
      <c r="D1563">
        <v>2018</v>
      </c>
      <c r="E1563">
        <v>4</v>
      </c>
      <c r="F1563">
        <v>0</v>
      </c>
      <c r="G1563">
        <v>0</v>
      </c>
      <c r="H1563" t="s">
        <v>510</v>
      </c>
      <c r="I1563">
        <v>36</v>
      </c>
      <c r="J1563" t="s">
        <v>110</v>
      </c>
      <c r="K1563" t="s">
        <v>511</v>
      </c>
      <c r="L1563">
        <v>776</v>
      </c>
      <c r="M1563" t="s">
        <v>869</v>
      </c>
      <c r="N1563" t="s">
        <v>870</v>
      </c>
      <c r="O1563">
        <v>0</v>
      </c>
      <c r="P1563" t="s">
        <v>177</v>
      </c>
      <c r="Q1563" t="s">
        <v>514</v>
      </c>
      <c r="R1563" t="s">
        <v>515</v>
      </c>
      <c r="S1563" t="s">
        <v>516</v>
      </c>
      <c r="T1563">
        <v>9900</v>
      </c>
      <c r="U1563" t="s">
        <v>863</v>
      </c>
      <c r="V1563">
        <v>2523</v>
      </c>
      <c r="W1563" t="s">
        <v>518</v>
      </c>
      <c r="X1563">
        <v>8</v>
      </c>
      <c r="Y1563" t="s">
        <v>519</v>
      </c>
      <c r="Z1563">
        <v>225000</v>
      </c>
      <c r="AA1563">
        <v>8</v>
      </c>
      <c r="AB1563" t="s">
        <v>519</v>
      </c>
      <c r="AC1563">
        <v>225000</v>
      </c>
      <c r="AD1563">
        <v>225000</v>
      </c>
      <c r="AE1563">
        <v>233800</v>
      </c>
      <c r="AF1563">
        <v>58846</v>
      </c>
      <c r="AG1563"/>
      <c r="AH1563">
        <v>58846.815000000002</v>
      </c>
      <c r="AI1563">
        <v>0</v>
      </c>
    </row>
    <row r="1564" spans="1:35">
      <c r="A1564" t="s">
        <v>862</v>
      </c>
      <c r="B1564">
        <v>2018</v>
      </c>
      <c r="C1564">
        <v>2018</v>
      </c>
      <c r="D1564">
        <v>2018</v>
      </c>
      <c r="E1564">
        <v>4</v>
      </c>
      <c r="F1564">
        <v>0</v>
      </c>
      <c r="G1564">
        <v>0</v>
      </c>
      <c r="H1564" t="s">
        <v>510</v>
      </c>
      <c r="I1564">
        <v>36</v>
      </c>
      <c r="J1564" t="s">
        <v>110</v>
      </c>
      <c r="K1564" t="s">
        <v>511</v>
      </c>
      <c r="L1564">
        <v>882</v>
      </c>
      <c r="M1564" t="s">
        <v>534</v>
      </c>
      <c r="N1564" t="s">
        <v>535</v>
      </c>
      <c r="O1564">
        <v>0</v>
      </c>
      <c r="P1564" t="s">
        <v>177</v>
      </c>
      <c r="Q1564" t="s">
        <v>514</v>
      </c>
      <c r="R1564" t="s">
        <v>515</v>
      </c>
      <c r="S1564" t="s">
        <v>516</v>
      </c>
      <c r="T1564">
        <v>9900</v>
      </c>
      <c r="U1564" t="s">
        <v>863</v>
      </c>
      <c r="V1564">
        <v>2523</v>
      </c>
      <c r="W1564" t="s">
        <v>518</v>
      </c>
      <c r="X1564">
        <v>8</v>
      </c>
      <c r="Y1564" t="s">
        <v>519</v>
      </c>
      <c r="Z1564">
        <v>80120</v>
      </c>
      <c r="AA1564">
        <v>8</v>
      </c>
      <c r="AB1564" t="s">
        <v>519</v>
      </c>
      <c r="AC1564">
        <v>80120</v>
      </c>
      <c r="AD1564">
        <v>80120</v>
      </c>
      <c r="AE1564">
        <v>85685</v>
      </c>
      <c r="AF1564">
        <v>47000</v>
      </c>
      <c r="AG1564"/>
      <c r="AH1564">
        <v>47000.432000000001</v>
      </c>
      <c r="AI1564">
        <v>0</v>
      </c>
    </row>
    <row r="1565" spans="1:35">
      <c r="A1565" t="s">
        <v>862</v>
      </c>
      <c r="B1565">
        <v>2018</v>
      </c>
      <c r="C1565">
        <v>2018</v>
      </c>
      <c r="D1565">
        <v>2018</v>
      </c>
      <c r="E1565">
        <v>4</v>
      </c>
      <c r="F1565">
        <v>0</v>
      </c>
      <c r="G1565">
        <v>0</v>
      </c>
      <c r="H1565" t="s">
        <v>510</v>
      </c>
      <c r="I1565">
        <v>36</v>
      </c>
      <c r="J1565" t="s">
        <v>110</v>
      </c>
      <c r="K1565" t="s">
        <v>511</v>
      </c>
      <c r="L1565">
        <v>548</v>
      </c>
      <c r="M1565" t="s">
        <v>540</v>
      </c>
      <c r="N1565" t="s">
        <v>541</v>
      </c>
      <c r="O1565">
        <v>0</v>
      </c>
      <c r="P1565" t="s">
        <v>177</v>
      </c>
      <c r="Q1565" t="s">
        <v>514</v>
      </c>
      <c r="R1565" t="s">
        <v>515</v>
      </c>
      <c r="S1565" t="s">
        <v>516</v>
      </c>
      <c r="T1565">
        <v>9900</v>
      </c>
      <c r="U1565" t="s">
        <v>863</v>
      </c>
      <c r="V1565">
        <v>2523</v>
      </c>
      <c r="W1565" t="s">
        <v>518</v>
      </c>
      <c r="X1565">
        <v>8</v>
      </c>
      <c r="Y1565" t="s">
        <v>519</v>
      </c>
      <c r="Z1565">
        <v>2094573</v>
      </c>
      <c r="AA1565">
        <v>8</v>
      </c>
      <c r="AB1565" t="s">
        <v>519</v>
      </c>
      <c r="AC1565">
        <v>2094573</v>
      </c>
      <c r="AD1565">
        <v>2094573</v>
      </c>
      <c r="AE1565">
        <v>2140212</v>
      </c>
      <c r="AF1565">
        <v>241863</v>
      </c>
      <c r="AG1565"/>
      <c r="AH1565">
        <v>241863.851</v>
      </c>
      <c r="AI1565">
        <v>0</v>
      </c>
    </row>
    <row r="1566" spans="1:35">
      <c r="A1566" t="s">
        <v>862</v>
      </c>
      <c r="B1566">
        <v>2018</v>
      </c>
      <c r="C1566">
        <v>2018</v>
      </c>
      <c r="D1566">
        <v>2018</v>
      </c>
      <c r="E1566">
        <v>4</v>
      </c>
      <c r="F1566">
        <v>0</v>
      </c>
      <c r="G1566">
        <v>0</v>
      </c>
      <c r="H1566" t="s">
        <v>510</v>
      </c>
      <c r="I1566">
        <v>36</v>
      </c>
      <c r="J1566" t="s">
        <v>110</v>
      </c>
      <c r="K1566" t="s">
        <v>511</v>
      </c>
      <c r="L1566">
        <v>90</v>
      </c>
      <c r="M1566" t="s">
        <v>601</v>
      </c>
      <c r="N1566" t="s">
        <v>602</v>
      </c>
      <c r="O1566">
        <v>0</v>
      </c>
      <c r="P1566" t="s">
        <v>177</v>
      </c>
      <c r="Q1566" t="s">
        <v>514</v>
      </c>
      <c r="R1566" t="s">
        <v>515</v>
      </c>
      <c r="S1566" t="s">
        <v>516</v>
      </c>
      <c r="T1566">
        <v>9900</v>
      </c>
      <c r="U1566" t="s">
        <v>863</v>
      </c>
      <c r="V1566">
        <v>2523</v>
      </c>
      <c r="W1566" t="s">
        <v>518</v>
      </c>
      <c r="X1566">
        <v>8</v>
      </c>
      <c r="Y1566" t="s">
        <v>519</v>
      </c>
      <c r="Z1566">
        <v>300</v>
      </c>
      <c r="AA1566">
        <v>8</v>
      </c>
      <c r="AB1566" t="s">
        <v>519</v>
      </c>
      <c r="AC1566">
        <v>300</v>
      </c>
      <c r="AD1566">
        <v>300</v>
      </c>
      <c r="AE1566">
        <v>300</v>
      </c>
      <c r="AF1566">
        <v>604</v>
      </c>
      <c r="AG1566"/>
      <c r="AH1566">
        <v>604.52200000000005</v>
      </c>
      <c r="AI1566">
        <v>0</v>
      </c>
    </row>
    <row r="1567" spans="1:35">
      <c r="A1567" t="s">
        <v>862</v>
      </c>
      <c r="B1567">
        <v>2018</v>
      </c>
      <c r="C1567">
        <v>2018</v>
      </c>
      <c r="D1567">
        <v>2018</v>
      </c>
      <c r="E1567">
        <v>4</v>
      </c>
      <c r="F1567">
        <v>0</v>
      </c>
      <c r="G1567">
        <v>0</v>
      </c>
      <c r="H1567" t="s">
        <v>510</v>
      </c>
      <c r="I1567">
        <v>36</v>
      </c>
      <c r="J1567" t="s">
        <v>110</v>
      </c>
      <c r="K1567" t="s">
        <v>511</v>
      </c>
      <c r="L1567">
        <v>710</v>
      </c>
      <c r="M1567" t="s">
        <v>616</v>
      </c>
      <c r="N1567" t="s">
        <v>617</v>
      </c>
      <c r="O1567">
        <v>0</v>
      </c>
      <c r="P1567" t="s">
        <v>177</v>
      </c>
      <c r="Q1567" t="s">
        <v>514</v>
      </c>
      <c r="R1567" t="s">
        <v>515</v>
      </c>
      <c r="S1567" t="s">
        <v>516</v>
      </c>
      <c r="T1567">
        <v>9900</v>
      </c>
      <c r="U1567" t="s">
        <v>863</v>
      </c>
      <c r="V1567">
        <v>2523</v>
      </c>
      <c r="W1567" t="s">
        <v>518</v>
      </c>
      <c r="X1567">
        <v>8</v>
      </c>
      <c r="Y1567" t="s">
        <v>519</v>
      </c>
      <c r="Z1567">
        <v>11881</v>
      </c>
      <c r="AA1567">
        <v>8</v>
      </c>
      <c r="AB1567" t="s">
        <v>519</v>
      </c>
      <c r="AC1567">
        <v>11881</v>
      </c>
      <c r="AD1567">
        <v>11881</v>
      </c>
      <c r="AE1567">
        <v>11881</v>
      </c>
      <c r="AF1567">
        <v>13183</v>
      </c>
      <c r="AG1567"/>
      <c r="AH1567">
        <v>13183.794</v>
      </c>
      <c r="AI1567">
        <v>0</v>
      </c>
    </row>
    <row r="1568" spans="1:35">
      <c r="A1568" t="s">
        <v>862</v>
      </c>
      <c r="B1568">
        <v>2018</v>
      </c>
      <c r="C1568">
        <v>2018</v>
      </c>
      <c r="D1568">
        <v>2018</v>
      </c>
      <c r="E1568">
        <v>4</v>
      </c>
      <c r="F1568">
        <v>0</v>
      </c>
      <c r="G1568">
        <v>0</v>
      </c>
      <c r="H1568" t="s">
        <v>510</v>
      </c>
      <c r="I1568">
        <v>36</v>
      </c>
      <c r="J1568" t="s">
        <v>110</v>
      </c>
      <c r="K1568" t="s">
        <v>511</v>
      </c>
      <c r="L1568">
        <v>490</v>
      </c>
      <c r="M1568" t="s">
        <v>546</v>
      </c>
      <c r="N1568" t="s">
        <v>547</v>
      </c>
      <c r="O1568">
        <v>0</v>
      </c>
      <c r="P1568" t="s">
        <v>177</v>
      </c>
      <c r="Q1568" t="s">
        <v>514</v>
      </c>
      <c r="R1568" t="s">
        <v>515</v>
      </c>
      <c r="S1568" t="s">
        <v>516</v>
      </c>
      <c r="T1568">
        <v>9900</v>
      </c>
      <c r="U1568" t="s">
        <v>863</v>
      </c>
      <c r="V1568">
        <v>2523</v>
      </c>
      <c r="W1568" t="s">
        <v>518</v>
      </c>
      <c r="X1568">
        <v>8</v>
      </c>
      <c r="Y1568" t="s">
        <v>519</v>
      </c>
      <c r="Z1568">
        <v>22050</v>
      </c>
      <c r="AA1568">
        <v>8</v>
      </c>
      <c r="AB1568" t="s">
        <v>519</v>
      </c>
      <c r="AC1568">
        <v>22050</v>
      </c>
      <c r="AD1568">
        <v>22050</v>
      </c>
      <c r="AE1568">
        <v>22050</v>
      </c>
      <c r="AF1568">
        <v>29010</v>
      </c>
      <c r="AG1568"/>
      <c r="AH1568">
        <v>29010.317999999999</v>
      </c>
      <c r="AI1568">
        <v>0</v>
      </c>
    </row>
    <row r="1569" spans="1:35">
      <c r="A1569" t="s">
        <v>862</v>
      </c>
      <c r="B1569">
        <v>2018</v>
      </c>
      <c r="C1569">
        <v>2018</v>
      </c>
      <c r="D1569">
        <v>2018</v>
      </c>
      <c r="E1569">
        <v>4</v>
      </c>
      <c r="F1569">
        <v>0</v>
      </c>
      <c r="G1569">
        <v>0</v>
      </c>
      <c r="H1569" t="s">
        <v>510</v>
      </c>
      <c r="I1569">
        <v>36</v>
      </c>
      <c r="J1569" t="s">
        <v>110</v>
      </c>
      <c r="K1569" t="s">
        <v>511</v>
      </c>
      <c r="L1569">
        <v>699</v>
      </c>
      <c r="M1569" t="s">
        <v>585</v>
      </c>
      <c r="N1569" t="s">
        <v>586</v>
      </c>
      <c r="O1569">
        <v>0</v>
      </c>
      <c r="P1569" t="s">
        <v>177</v>
      </c>
      <c r="Q1569" t="s">
        <v>514</v>
      </c>
      <c r="R1569" t="s">
        <v>515</v>
      </c>
      <c r="S1569" t="s">
        <v>516</v>
      </c>
      <c r="T1569">
        <v>9900</v>
      </c>
      <c r="U1569" t="s">
        <v>863</v>
      </c>
      <c r="V1569">
        <v>2523</v>
      </c>
      <c r="W1569" t="s">
        <v>518</v>
      </c>
      <c r="X1569">
        <v>8</v>
      </c>
      <c r="Y1569" t="s">
        <v>519</v>
      </c>
      <c r="Z1569">
        <v>600</v>
      </c>
      <c r="AA1569">
        <v>8</v>
      </c>
      <c r="AB1569" t="s">
        <v>519</v>
      </c>
      <c r="AC1569">
        <v>600</v>
      </c>
      <c r="AD1569">
        <v>600</v>
      </c>
      <c r="AE1569">
        <v>600</v>
      </c>
      <c r="AF1569">
        <v>89</v>
      </c>
      <c r="AG1569"/>
      <c r="AH1569">
        <v>89.558999999999997</v>
      </c>
      <c r="AI1569">
        <v>0</v>
      </c>
    </row>
    <row r="1570" spans="1:35">
      <c r="A1570" t="s">
        <v>862</v>
      </c>
      <c r="B1570">
        <v>2018</v>
      </c>
      <c r="C1570">
        <v>2018</v>
      </c>
      <c r="D1570">
        <v>2018</v>
      </c>
      <c r="E1570">
        <v>4</v>
      </c>
      <c r="F1570">
        <v>0</v>
      </c>
      <c r="G1570">
        <v>0</v>
      </c>
      <c r="H1570" t="s">
        <v>510</v>
      </c>
      <c r="I1570">
        <v>36</v>
      </c>
      <c r="J1570" t="s">
        <v>110</v>
      </c>
      <c r="K1570" t="s">
        <v>511</v>
      </c>
      <c r="L1570">
        <v>410</v>
      </c>
      <c r="M1570" t="s">
        <v>550</v>
      </c>
      <c r="N1570" t="s">
        <v>551</v>
      </c>
      <c r="O1570">
        <v>0</v>
      </c>
      <c r="P1570" t="s">
        <v>177</v>
      </c>
      <c r="Q1570" t="s">
        <v>514</v>
      </c>
      <c r="R1570" t="s">
        <v>515</v>
      </c>
      <c r="S1570" t="s">
        <v>516</v>
      </c>
      <c r="T1570">
        <v>9900</v>
      </c>
      <c r="U1570" t="s">
        <v>863</v>
      </c>
      <c r="V1570">
        <v>2523</v>
      </c>
      <c r="W1570" t="s">
        <v>518</v>
      </c>
      <c r="X1570">
        <v>8</v>
      </c>
      <c r="Y1570" t="s">
        <v>519</v>
      </c>
      <c r="Z1570">
        <v>60411</v>
      </c>
      <c r="AA1570">
        <v>8</v>
      </c>
      <c r="AB1570" t="s">
        <v>519</v>
      </c>
      <c r="AC1570">
        <v>60411</v>
      </c>
      <c r="AD1570">
        <v>60411</v>
      </c>
      <c r="AE1570">
        <v>62111</v>
      </c>
      <c r="AF1570">
        <v>69304</v>
      </c>
      <c r="AG1570"/>
      <c r="AH1570">
        <v>69304.292000000001</v>
      </c>
      <c r="AI1570">
        <v>0</v>
      </c>
    </row>
    <row r="1571" spans="1:35">
      <c r="A1571" t="s">
        <v>862</v>
      </c>
      <c r="B1571">
        <v>2018</v>
      </c>
      <c r="C1571">
        <v>2018</v>
      </c>
      <c r="D1571">
        <v>2018</v>
      </c>
      <c r="E1571">
        <v>4</v>
      </c>
      <c r="F1571">
        <v>0</v>
      </c>
      <c r="G1571">
        <v>0</v>
      </c>
      <c r="H1571" t="s">
        <v>510</v>
      </c>
      <c r="I1571">
        <v>36</v>
      </c>
      <c r="J1571" t="s">
        <v>110</v>
      </c>
      <c r="K1571" t="s">
        <v>511</v>
      </c>
      <c r="L1571">
        <v>540</v>
      </c>
      <c r="M1571" t="s">
        <v>552</v>
      </c>
      <c r="N1571" t="s">
        <v>553</v>
      </c>
      <c r="O1571">
        <v>0</v>
      </c>
      <c r="P1571" t="s">
        <v>177</v>
      </c>
      <c r="Q1571" t="s">
        <v>514</v>
      </c>
      <c r="R1571" t="s">
        <v>515</v>
      </c>
      <c r="S1571" t="s">
        <v>516</v>
      </c>
      <c r="T1571">
        <v>9900</v>
      </c>
      <c r="U1571" t="s">
        <v>863</v>
      </c>
      <c r="V1571">
        <v>2523</v>
      </c>
      <c r="W1571" t="s">
        <v>518</v>
      </c>
      <c r="X1571">
        <v>8</v>
      </c>
      <c r="Y1571" t="s">
        <v>519</v>
      </c>
      <c r="Z1571">
        <v>16628</v>
      </c>
      <c r="AA1571">
        <v>8</v>
      </c>
      <c r="AB1571" t="s">
        <v>519</v>
      </c>
      <c r="AC1571">
        <v>16628.759999999998</v>
      </c>
      <c r="AD1571">
        <v>16628</v>
      </c>
      <c r="AE1571">
        <v>16629</v>
      </c>
      <c r="AF1571">
        <v>26994</v>
      </c>
      <c r="AG1571"/>
      <c r="AH1571">
        <v>26994.5</v>
      </c>
      <c r="AI1571">
        <v>0</v>
      </c>
    </row>
    <row r="1572" spans="1:35">
      <c r="A1572" t="s">
        <v>862</v>
      </c>
      <c r="B1572">
        <v>2018</v>
      </c>
      <c r="C1572">
        <v>2018</v>
      </c>
      <c r="D1572">
        <v>2018</v>
      </c>
      <c r="E1572">
        <v>4</v>
      </c>
      <c r="F1572">
        <v>0</v>
      </c>
      <c r="G1572">
        <v>0</v>
      </c>
      <c r="H1572" t="s">
        <v>510</v>
      </c>
      <c r="I1572">
        <v>36</v>
      </c>
      <c r="J1572" t="s">
        <v>110</v>
      </c>
      <c r="K1572" t="s">
        <v>511</v>
      </c>
      <c r="L1572">
        <v>704</v>
      </c>
      <c r="M1572" t="s">
        <v>570</v>
      </c>
      <c r="N1572" t="s">
        <v>571</v>
      </c>
      <c r="O1572">
        <v>0</v>
      </c>
      <c r="P1572" t="s">
        <v>177</v>
      </c>
      <c r="Q1572" t="s">
        <v>514</v>
      </c>
      <c r="R1572" t="s">
        <v>515</v>
      </c>
      <c r="S1572" t="s">
        <v>516</v>
      </c>
      <c r="T1572">
        <v>9900</v>
      </c>
      <c r="U1572" t="s">
        <v>863</v>
      </c>
      <c r="V1572">
        <v>2523</v>
      </c>
      <c r="W1572" t="s">
        <v>518</v>
      </c>
      <c r="X1572">
        <v>8</v>
      </c>
      <c r="Y1572" t="s">
        <v>519</v>
      </c>
      <c r="Z1572">
        <v>574773</v>
      </c>
      <c r="AA1572">
        <v>8</v>
      </c>
      <c r="AB1572" t="s">
        <v>519</v>
      </c>
      <c r="AC1572">
        <v>574773</v>
      </c>
      <c r="AD1572">
        <v>574773</v>
      </c>
      <c r="AE1572">
        <v>574773</v>
      </c>
      <c r="AF1572">
        <v>76241</v>
      </c>
      <c r="AG1572"/>
      <c r="AH1572">
        <v>76241.362999999998</v>
      </c>
      <c r="AI1572">
        <v>0</v>
      </c>
    </row>
    <row r="1573" spans="1:35">
      <c r="A1573" t="s">
        <v>862</v>
      </c>
      <c r="B1573">
        <v>2018</v>
      </c>
      <c r="C1573">
        <v>2018</v>
      </c>
      <c r="D1573">
        <v>2018</v>
      </c>
      <c r="E1573">
        <v>4</v>
      </c>
      <c r="F1573">
        <v>0</v>
      </c>
      <c r="G1573">
        <v>0</v>
      </c>
      <c r="H1573" t="s">
        <v>510</v>
      </c>
      <c r="I1573">
        <v>36</v>
      </c>
      <c r="J1573" t="s">
        <v>110</v>
      </c>
      <c r="K1573" t="s">
        <v>511</v>
      </c>
      <c r="L1573">
        <v>242</v>
      </c>
      <c r="M1573" t="s">
        <v>554</v>
      </c>
      <c r="N1573" t="s">
        <v>555</v>
      </c>
      <c r="O1573">
        <v>0</v>
      </c>
      <c r="P1573" t="s">
        <v>177</v>
      </c>
      <c r="Q1573" t="s">
        <v>514</v>
      </c>
      <c r="R1573" t="s">
        <v>515</v>
      </c>
      <c r="S1573" t="s">
        <v>516</v>
      </c>
      <c r="T1573">
        <v>9900</v>
      </c>
      <c r="U1573" t="s">
        <v>863</v>
      </c>
      <c r="V1573">
        <v>2523</v>
      </c>
      <c r="W1573" t="s">
        <v>518</v>
      </c>
      <c r="X1573">
        <v>8</v>
      </c>
      <c r="Y1573" t="s">
        <v>519</v>
      </c>
      <c r="Z1573">
        <v>417791</v>
      </c>
      <c r="AA1573">
        <v>8</v>
      </c>
      <c r="AB1573" t="s">
        <v>519</v>
      </c>
      <c r="AC1573">
        <v>417791.5</v>
      </c>
      <c r="AD1573">
        <v>417791</v>
      </c>
      <c r="AE1573">
        <v>425082</v>
      </c>
      <c r="AF1573">
        <v>151361</v>
      </c>
      <c r="AG1573"/>
      <c r="AH1573">
        <v>151361.003</v>
      </c>
      <c r="AI1573">
        <v>0</v>
      </c>
    </row>
    <row r="1574" spans="1:35">
      <c r="A1574" t="s">
        <v>862</v>
      </c>
      <c r="B1574">
        <v>2018</v>
      </c>
      <c r="C1574">
        <v>2018</v>
      </c>
      <c r="D1574">
        <v>2018</v>
      </c>
      <c r="E1574">
        <v>4</v>
      </c>
      <c r="F1574">
        <v>0</v>
      </c>
      <c r="G1574">
        <v>0</v>
      </c>
      <c r="H1574" t="s">
        <v>510</v>
      </c>
      <c r="I1574">
        <v>36</v>
      </c>
      <c r="J1574" t="s">
        <v>110</v>
      </c>
      <c r="K1574" t="s">
        <v>511</v>
      </c>
      <c r="L1574">
        <v>360</v>
      </c>
      <c r="M1574" t="s">
        <v>578</v>
      </c>
      <c r="N1574" t="s">
        <v>579</v>
      </c>
      <c r="O1574">
        <v>0</v>
      </c>
      <c r="P1574" t="s">
        <v>177</v>
      </c>
      <c r="Q1574" t="s">
        <v>514</v>
      </c>
      <c r="R1574" t="s">
        <v>515</v>
      </c>
      <c r="S1574" t="s">
        <v>516</v>
      </c>
      <c r="T1574">
        <v>9900</v>
      </c>
      <c r="U1574" t="s">
        <v>863</v>
      </c>
      <c r="V1574">
        <v>2523</v>
      </c>
      <c r="W1574" t="s">
        <v>518</v>
      </c>
      <c r="X1574">
        <v>8</v>
      </c>
      <c r="Y1574" t="s">
        <v>519</v>
      </c>
      <c r="Z1574">
        <v>30200000</v>
      </c>
      <c r="AA1574">
        <v>8</v>
      </c>
      <c r="AB1574" t="s">
        <v>519</v>
      </c>
      <c r="AC1574">
        <v>30200000</v>
      </c>
      <c r="AD1574">
        <v>30200000</v>
      </c>
      <c r="AE1574">
        <v>30300000</v>
      </c>
      <c r="AF1574">
        <v>1160785</v>
      </c>
      <c r="AG1574"/>
      <c r="AH1574">
        <v>1160785.129</v>
      </c>
      <c r="AI1574">
        <v>0</v>
      </c>
    </row>
    <row r="1575" spans="1:35">
      <c r="A1575" t="s">
        <v>862</v>
      </c>
      <c r="B1575">
        <v>2018</v>
      </c>
      <c r="C1575">
        <v>2018</v>
      </c>
      <c r="D1575">
        <v>2018</v>
      </c>
      <c r="E1575">
        <v>4</v>
      </c>
      <c r="F1575">
        <v>0</v>
      </c>
      <c r="G1575">
        <v>0</v>
      </c>
      <c r="H1575" t="s">
        <v>510</v>
      </c>
      <c r="I1575">
        <v>36</v>
      </c>
      <c r="J1575" t="s">
        <v>110</v>
      </c>
      <c r="K1575" t="s">
        <v>511</v>
      </c>
      <c r="L1575">
        <v>156</v>
      </c>
      <c r="M1575" t="s">
        <v>183</v>
      </c>
      <c r="N1575" t="s">
        <v>562</v>
      </c>
      <c r="O1575">
        <v>0</v>
      </c>
      <c r="P1575" t="s">
        <v>177</v>
      </c>
      <c r="Q1575" t="s">
        <v>514</v>
      </c>
      <c r="R1575" t="s">
        <v>515</v>
      </c>
      <c r="S1575" t="s">
        <v>516</v>
      </c>
      <c r="T1575">
        <v>9900</v>
      </c>
      <c r="U1575" t="s">
        <v>863</v>
      </c>
      <c r="V1575">
        <v>2523</v>
      </c>
      <c r="W1575" t="s">
        <v>518</v>
      </c>
      <c r="X1575">
        <v>8</v>
      </c>
      <c r="Y1575" t="s">
        <v>519</v>
      </c>
      <c r="Z1575">
        <v>4661</v>
      </c>
      <c r="AA1575">
        <v>8</v>
      </c>
      <c r="AB1575" t="s">
        <v>519</v>
      </c>
      <c r="AC1575">
        <v>4661</v>
      </c>
      <c r="AD1575">
        <v>4661</v>
      </c>
      <c r="AE1575">
        <v>4661</v>
      </c>
      <c r="AF1575">
        <v>8529</v>
      </c>
      <c r="AG1575"/>
      <c r="AH1575">
        <v>8529.7250000000004</v>
      </c>
      <c r="AI1575">
        <v>0</v>
      </c>
    </row>
    <row r="1576" spans="1:35">
      <c r="A1576" t="s">
        <v>862</v>
      </c>
      <c r="B1576">
        <v>2018</v>
      </c>
      <c r="C1576">
        <v>2018</v>
      </c>
      <c r="D1576">
        <v>2018</v>
      </c>
      <c r="E1576">
        <v>4</v>
      </c>
      <c r="F1576">
        <v>0</v>
      </c>
      <c r="G1576">
        <v>0</v>
      </c>
      <c r="H1576" t="s">
        <v>510</v>
      </c>
      <c r="I1576">
        <v>36</v>
      </c>
      <c r="J1576" t="s">
        <v>110</v>
      </c>
      <c r="K1576" t="s">
        <v>511</v>
      </c>
      <c r="L1576">
        <v>702</v>
      </c>
      <c r="M1576" t="s">
        <v>211</v>
      </c>
      <c r="N1576" t="s">
        <v>563</v>
      </c>
      <c r="O1576">
        <v>0</v>
      </c>
      <c r="P1576" t="s">
        <v>177</v>
      </c>
      <c r="Q1576" t="s">
        <v>514</v>
      </c>
      <c r="R1576" t="s">
        <v>515</v>
      </c>
      <c r="S1576" t="s">
        <v>516</v>
      </c>
      <c r="T1576">
        <v>9900</v>
      </c>
      <c r="U1576" t="s">
        <v>863</v>
      </c>
      <c r="V1576">
        <v>2523</v>
      </c>
      <c r="W1576" t="s">
        <v>518</v>
      </c>
      <c r="X1576">
        <v>8</v>
      </c>
      <c r="Y1576" t="s">
        <v>519</v>
      </c>
      <c r="Z1576">
        <v>6510</v>
      </c>
      <c r="AA1576">
        <v>8</v>
      </c>
      <c r="AB1576" t="s">
        <v>519</v>
      </c>
      <c r="AC1576">
        <v>6510</v>
      </c>
      <c r="AD1576">
        <v>6510</v>
      </c>
      <c r="AE1576">
        <v>6510</v>
      </c>
      <c r="AF1576">
        <v>16380</v>
      </c>
      <c r="AG1576"/>
      <c r="AH1576">
        <v>16380.295</v>
      </c>
      <c r="AI1576">
        <v>0</v>
      </c>
    </row>
    <row r="1577" spans="1:35">
      <c r="A1577" t="s">
        <v>862</v>
      </c>
      <c r="B1577">
        <v>2018</v>
      </c>
      <c r="C1577">
        <v>2018</v>
      </c>
      <c r="D1577">
        <v>2018</v>
      </c>
      <c r="E1577">
        <v>4</v>
      </c>
      <c r="F1577">
        <v>0</v>
      </c>
      <c r="G1577">
        <v>0</v>
      </c>
      <c r="H1577" t="s">
        <v>510</v>
      </c>
      <c r="I1577">
        <v>36</v>
      </c>
      <c r="J1577" t="s">
        <v>110</v>
      </c>
      <c r="K1577" t="s">
        <v>511</v>
      </c>
      <c r="L1577">
        <v>458</v>
      </c>
      <c r="M1577" t="s">
        <v>180</v>
      </c>
      <c r="N1577" t="s">
        <v>557</v>
      </c>
      <c r="O1577">
        <v>0</v>
      </c>
      <c r="P1577" t="s">
        <v>177</v>
      </c>
      <c r="Q1577" t="s">
        <v>514</v>
      </c>
      <c r="R1577" t="s">
        <v>515</v>
      </c>
      <c r="S1577" t="s">
        <v>516</v>
      </c>
      <c r="T1577">
        <v>9900</v>
      </c>
      <c r="U1577" t="s">
        <v>863</v>
      </c>
      <c r="V1577">
        <v>2523</v>
      </c>
      <c r="W1577" t="s">
        <v>518</v>
      </c>
      <c r="X1577">
        <v>8</v>
      </c>
      <c r="Y1577" t="s">
        <v>519</v>
      </c>
      <c r="Z1577">
        <v>10775</v>
      </c>
      <c r="AA1577">
        <v>8</v>
      </c>
      <c r="AB1577" t="s">
        <v>519</v>
      </c>
      <c r="AC1577">
        <v>10775</v>
      </c>
      <c r="AD1577">
        <v>10775</v>
      </c>
      <c r="AE1577">
        <v>11008</v>
      </c>
      <c r="AF1577">
        <v>21161</v>
      </c>
      <c r="AG1577"/>
      <c r="AH1577">
        <v>21161.24</v>
      </c>
      <c r="AI1577">
        <v>0</v>
      </c>
    </row>
    <row r="1578" spans="1:35">
      <c r="A1578" t="s">
        <v>862</v>
      </c>
      <c r="B1578">
        <v>2018</v>
      </c>
      <c r="C1578">
        <v>2018</v>
      </c>
      <c r="D1578">
        <v>2018</v>
      </c>
      <c r="E1578">
        <v>4</v>
      </c>
      <c r="F1578">
        <v>0</v>
      </c>
      <c r="G1578">
        <v>0</v>
      </c>
      <c r="H1578" t="s">
        <v>510</v>
      </c>
      <c r="I1578">
        <v>36</v>
      </c>
      <c r="J1578" t="s">
        <v>110</v>
      </c>
      <c r="K1578" t="s">
        <v>511</v>
      </c>
      <c r="L1578">
        <v>842</v>
      </c>
      <c r="M1578" t="s">
        <v>593</v>
      </c>
      <c r="N1578" t="s">
        <v>593</v>
      </c>
      <c r="O1578">
        <v>0</v>
      </c>
      <c r="P1578" t="s">
        <v>177</v>
      </c>
      <c r="Q1578" t="s">
        <v>514</v>
      </c>
      <c r="R1578" t="s">
        <v>515</v>
      </c>
      <c r="S1578" t="s">
        <v>516</v>
      </c>
      <c r="T1578">
        <v>9900</v>
      </c>
      <c r="U1578" t="s">
        <v>863</v>
      </c>
      <c r="V1578">
        <v>2523</v>
      </c>
      <c r="W1578" t="s">
        <v>518</v>
      </c>
      <c r="X1578">
        <v>8</v>
      </c>
      <c r="Y1578" t="s">
        <v>519</v>
      </c>
      <c r="Z1578">
        <v>293</v>
      </c>
      <c r="AA1578">
        <v>8</v>
      </c>
      <c r="AB1578" t="s">
        <v>519</v>
      </c>
      <c r="AC1578">
        <v>293</v>
      </c>
      <c r="AD1578">
        <v>293</v>
      </c>
      <c r="AE1578">
        <v>293</v>
      </c>
      <c r="AF1578">
        <v>2566</v>
      </c>
      <c r="AG1578"/>
      <c r="AH1578">
        <v>2566.6039999999998</v>
      </c>
      <c r="AI1578">
        <v>0</v>
      </c>
    </row>
    <row r="1579" spans="1:35">
      <c r="A1579" t="s">
        <v>862</v>
      </c>
      <c r="B1579">
        <v>2018</v>
      </c>
      <c r="C1579">
        <v>2018</v>
      </c>
      <c r="D1579">
        <v>2018</v>
      </c>
      <c r="E1579">
        <v>4</v>
      </c>
      <c r="F1579">
        <v>0</v>
      </c>
      <c r="G1579">
        <v>0</v>
      </c>
      <c r="H1579" t="s">
        <v>510</v>
      </c>
      <c r="I1579">
        <v>36</v>
      </c>
      <c r="J1579" t="s">
        <v>110</v>
      </c>
      <c r="K1579" t="s">
        <v>511</v>
      </c>
      <c r="L1579">
        <v>598</v>
      </c>
      <c r="M1579" t="s">
        <v>564</v>
      </c>
      <c r="N1579" t="s">
        <v>565</v>
      </c>
      <c r="O1579">
        <v>0</v>
      </c>
      <c r="P1579" t="s">
        <v>177</v>
      </c>
      <c r="Q1579" t="s">
        <v>514</v>
      </c>
      <c r="R1579" t="s">
        <v>515</v>
      </c>
      <c r="S1579" t="s">
        <v>516</v>
      </c>
      <c r="T1579">
        <v>9900</v>
      </c>
      <c r="U1579" t="s">
        <v>863</v>
      </c>
      <c r="V1579">
        <v>2523</v>
      </c>
      <c r="W1579" t="s">
        <v>518</v>
      </c>
      <c r="X1579">
        <v>8</v>
      </c>
      <c r="Y1579" t="s">
        <v>519</v>
      </c>
      <c r="Z1579">
        <v>6109104</v>
      </c>
      <c r="AA1579">
        <v>8</v>
      </c>
      <c r="AB1579" t="s">
        <v>519</v>
      </c>
      <c r="AC1579">
        <v>6109104</v>
      </c>
      <c r="AD1579">
        <v>6109104</v>
      </c>
      <c r="AE1579">
        <v>6138028</v>
      </c>
      <c r="AF1579">
        <v>1670366</v>
      </c>
      <c r="AG1579"/>
      <c r="AH1579">
        <v>1670366.9480000001</v>
      </c>
      <c r="AI1579">
        <v>0</v>
      </c>
    </row>
    <row r="1580" spans="1:35">
      <c r="A1580" t="s">
        <v>862</v>
      </c>
      <c r="B1580">
        <v>2018</v>
      </c>
      <c r="C1580">
        <v>2018</v>
      </c>
      <c r="D1580">
        <v>2018</v>
      </c>
      <c r="E1580">
        <v>4</v>
      </c>
      <c r="F1580">
        <v>0</v>
      </c>
      <c r="G1580">
        <v>0</v>
      </c>
      <c r="H1580" t="s">
        <v>510</v>
      </c>
      <c r="I1580">
        <v>36</v>
      </c>
      <c r="J1580" t="s">
        <v>110</v>
      </c>
      <c r="K1580" t="s">
        <v>511</v>
      </c>
      <c r="L1580">
        <v>554</v>
      </c>
      <c r="M1580" t="s">
        <v>566</v>
      </c>
      <c r="N1580" t="s">
        <v>567</v>
      </c>
      <c r="O1580">
        <v>0</v>
      </c>
      <c r="P1580" t="s">
        <v>177</v>
      </c>
      <c r="Q1580" t="s">
        <v>514</v>
      </c>
      <c r="R1580" t="s">
        <v>515</v>
      </c>
      <c r="S1580" t="s">
        <v>516</v>
      </c>
      <c r="T1580">
        <v>9900</v>
      </c>
      <c r="U1580" t="s">
        <v>863</v>
      </c>
      <c r="V1580">
        <v>2523</v>
      </c>
      <c r="W1580" t="s">
        <v>518</v>
      </c>
      <c r="X1580">
        <v>8</v>
      </c>
      <c r="Y1580" t="s">
        <v>519</v>
      </c>
      <c r="Z1580">
        <v>10632072</v>
      </c>
      <c r="AA1580">
        <v>8</v>
      </c>
      <c r="AB1580" t="s">
        <v>519</v>
      </c>
      <c r="AC1580">
        <v>10632072</v>
      </c>
      <c r="AD1580">
        <v>10632072</v>
      </c>
      <c r="AE1580">
        <v>10638407</v>
      </c>
      <c r="AF1580">
        <v>2075746</v>
      </c>
      <c r="AG1580"/>
      <c r="AH1580">
        <v>2075746.4169999999</v>
      </c>
      <c r="AI1580">
        <v>0</v>
      </c>
    </row>
    <row r="1581" spans="1:35">
      <c r="A1581" t="s">
        <v>862</v>
      </c>
      <c r="B1581">
        <v>2018</v>
      </c>
      <c r="C1581">
        <v>2018</v>
      </c>
      <c r="D1581">
        <v>2018</v>
      </c>
      <c r="E1581">
        <v>4</v>
      </c>
      <c r="F1581">
        <v>0</v>
      </c>
      <c r="G1581">
        <v>0</v>
      </c>
      <c r="H1581" t="s">
        <v>510</v>
      </c>
      <c r="I1581">
        <v>36</v>
      </c>
      <c r="J1581" t="s">
        <v>110</v>
      </c>
      <c r="K1581" t="s">
        <v>511</v>
      </c>
      <c r="L1581">
        <v>704</v>
      </c>
      <c r="M1581" t="s">
        <v>570</v>
      </c>
      <c r="N1581" t="s">
        <v>571</v>
      </c>
      <c r="O1581">
        <v>0</v>
      </c>
      <c r="P1581" t="s">
        <v>177</v>
      </c>
      <c r="Q1581" t="s">
        <v>514</v>
      </c>
      <c r="R1581" t="s">
        <v>515</v>
      </c>
      <c r="S1581" t="s">
        <v>516</v>
      </c>
      <c r="T1581">
        <v>0</v>
      </c>
      <c r="U1581" t="s">
        <v>517</v>
      </c>
      <c r="V1581">
        <v>2523</v>
      </c>
      <c r="W1581" t="s">
        <v>518</v>
      </c>
      <c r="X1581">
        <v>8</v>
      </c>
      <c r="Y1581" t="s">
        <v>519</v>
      </c>
      <c r="Z1581">
        <v>574773</v>
      </c>
      <c r="AA1581">
        <v>8</v>
      </c>
      <c r="AB1581" t="s">
        <v>519</v>
      </c>
      <c r="AC1581">
        <v>574773</v>
      </c>
      <c r="AD1581">
        <v>574773</v>
      </c>
      <c r="AE1581">
        <v>574773</v>
      </c>
      <c r="AF1581">
        <v>76241</v>
      </c>
      <c r="AG1581"/>
      <c r="AH1581">
        <v>76241.362999999998</v>
      </c>
      <c r="AI1581">
        <v>0</v>
      </c>
    </row>
    <row r="1582" spans="1:35">
      <c r="A1582" t="s">
        <v>862</v>
      </c>
      <c r="B1582">
        <v>2018</v>
      </c>
      <c r="C1582">
        <v>2018</v>
      </c>
      <c r="D1582">
        <v>2018</v>
      </c>
      <c r="E1582">
        <v>4</v>
      </c>
      <c r="F1582">
        <v>0</v>
      </c>
      <c r="G1582">
        <v>0</v>
      </c>
      <c r="H1582" t="s">
        <v>510</v>
      </c>
      <c r="I1582">
        <v>36</v>
      </c>
      <c r="J1582" t="s">
        <v>110</v>
      </c>
      <c r="K1582" t="s">
        <v>511</v>
      </c>
      <c r="L1582">
        <v>540</v>
      </c>
      <c r="M1582" t="s">
        <v>552</v>
      </c>
      <c r="N1582" t="s">
        <v>553</v>
      </c>
      <c r="O1582">
        <v>0</v>
      </c>
      <c r="P1582" t="s">
        <v>177</v>
      </c>
      <c r="Q1582" t="s">
        <v>514</v>
      </c>
      <c r="R1582" t="s">
        <v>515</v>
      </c>
      <c r="S1582" t="s">
        <v>516</v>
      </c>
      <c r="T1582">
        <v>0</v>
      </c>
      <c r="U1582" t="s">
        <v>517</v>
      </c>
      <c r="V1582">
        <v>2523</v>
      </c>
      <c r="W1582" t="s">
        <v>518</v>
      </c>
      <c r="X1582">
        <v>8</v>
      </c>
      <c r="Y1582" t="s">
        <v>519</v>
      </c>
      <c r="Z1582">
        <v>16628</v>
      </c>
      <c r="AA1582">
        <v>8</v>
      </c>
      <c r="AB1582" t="s">
        <v>519</v>
      </c>
      <c r="AC1582">
        <v>16628.759999999998</v>
      </c>
      <c r="AD1582">
        <v>16628</v>
      </c>
      <c r="AE1582">
        <v>16629</v>
      </c>
      <c r="AF1582">
        <v>26994</v>
      </c>
      <c r="AG1582"/>
      <c r="AH1582">
        <v>26994.5</v>
      </c>
      <c r="AI1582">
        <v>0</v>
      </c>
    </row>
    <row r="1583" spans="1:35">
      <c r="A1583" t="s">
        <v>862</v>
      </c>
      <c r="B1583">
        <v>2018</v>
      </c>
      <c r="C1583">
        <v>2018</v>
      </c>
      <c r="D1583">
        <v>2018</v>
      </c>
      <c r="E1583">
        <v>4</v>
      </c>
      <c r="F1583">
        <v>0</v>
      </c>
      <c r="G1583">
        <v>0</v>
      </c>
      <c r="H1583" t="s">
        <v>510</v>
      </c>
      <c r="I1583">
        <v>36</v>
      </c>
      <c r="J1583" t="s">
        <v>110</v>
      </c>
      <c r="K1583" t="s">
        <v>511</v>
      </c>
      <c r="L1583">
        <v>410</v>
      </c>
      <c r="M1583" t="s">
        <v>550</v>
      </c>
      <c r="N1583" t="s">
        <v>551</v>
      </c>
      <c r="O1583">
        <v>0</v>
      </c>
      <c r="P1583" t="s">
        <v>177</v>
      </c>
      <c r="Q1583" t="s">
        <v>514</v>
      </c>
      <c r="R1583" t="s">
        <v>515</v>
      </c>
      <c r="S1583" t="s">
        <v>516</v>
      </c>
      <c r="T1583">
        <v>0</v>
      </c>
      <c r="U1583" t="s">
        <v>517</v>
      </c>
      <c r="V1583">
        <v>2523</v>
      </c>
      <c r="W1583" t="s">
        <v>518</v>
      </c>
      <c r="X1583">
        <v>8</v>
      </c>
      <c r="Y1583" t="s">
        <v>519</v>
      </c>
      <c r="Z1583">
        <v>60411</v>
      </c>
      <c r="AA1583">
        <v>8</v>
      </c>
      <c r="AB1583" t="s">
        <v>519</v>
      </c>
      <c r="AC1583">
        <v>60411</v>
      </c>
      <c r="AD1583">
        <v>60411</v>
      </c>
      <c r="AE1583">
        <v>62111</v>
      </c>
      <c r="AF1583">
        <v>69304</v>
      </c>
      <c r="AG1583"/>
      <c r="AH1583">
        <v>69304.292000000001</v>
      </c>
      <c r="AI1583">
        <v>0</v>
      </c>
    </row>
    <row r="1584" spans="1:35">
      <c r="A1584" t="s">
        <v>862</v>
      </c>
      <c r="B1584">
        <v>2018</v>
      </c>
      <c r="C1584">
        <v>2018</v>
      </c>
      <c r="D1584">
        <v>2018</v>
      </c>
      <c r="E1584">
        <v>4</v>
      </c>
      <c r="F1584">
        <v>0</v>
      </c>
      <c r="G1584">
        <v>0</v>
      </c>
      <c r="H1584" t="s">
        <v>510</v>
      </c>
      <c r="I1584">
        <v>36</v>
      </c>
      <c r="J1584" t="s">
        <v>110</v>
      </c>
      <c r="K1584" t="s">
        <v>511</v>
      </c>
      <c r="L1584">
        <v>490</v>
      </c>
      <c r="M1584" t="s">
        <v>546</v>
      </c>
      <c r="N1584" t="s">
        <v>547</v>
      </c>
      <c r="O1584">
        <v>0</v>
      </c>
      <c r="P1584" t="s">
        <v>177</v>
      </c>
      <c r="Q1584" t="s">
        <v>514</v>
      </c>
      <c r="R1584" t="s">
        <v>515</v>
      </c>
      <c r="S1584" t="s">
        <v>516</v>
      </c>
      <c r="T1584">
        <v>0</v>
      </c>
      <c r="U1584" t="s">
        <v>517</v>
      </c>
      <c r="V1584">
        <v>2523</v>
      </c>
      <c r="W1584" t="s">
        <v>518</v>
      </c>
      <c r="X1584">
        <v>8</v>
      </c>
      <c r="Y1584" t="s">
        <v>519</v>
      </c>
      <c r="Z1584">
        <v>22050</v>
      </c>
      <c r="AA1584">
        <v>8</v>
      </c>
      <c r="AB1584" t="s">
        <v>519</v>
      </c>
      <c r="AC1584">
        <v>22050</v>
      </c>
      <c r="AD1584">
        <v>22050</v>
      </c>
      <c r="AE1584">
        <v>22050</v>
      </c>
      <c r="AF1584">
        <v>29010</v>
      </c>
      <c r="AG1584"/>
      <c r="AH1584">
        <v>29010.317999999999</v>
      </c>
      <c r="AI1584">
        <v>0</v>
      </c>
    </row>
    <row r="1585" spans="1:35">
      <c r="A1585" t="s">
        <v>862</v>
      </c>
      <c r="B1585">
        <v>2018</v>
      </c>
      <c r="C1585">
        <v>2018</v>
      </c>
      <c r="D1585">
        <v>2018</v>
      </c>
      <c r="E1585">
        <v>4</v>
      </c>
      <c r="F1585">
        <v>0</v>
      </c>
      <c r="G1585">
        <v>0</v>
      </c>
      <c r="H1585" t="s">
        <v>510</v>
      </c>
      <c r="I1585">
        <v>36</v>
      </c>
      <c r="J1585" t="s">
        <v>110</v>
      </c>
      <c r="K1585" t="s">
        <v>511</v>
      </c>
      <c r="L1585">
        <v>699</v>
      </c>
      <c r="M1585" t="s">
        <v>585</v>
      </c>
      <c r="N1585" t="s">
        <v>586</v>
      </c>
      <c r="O1585">
        <v>0</v>
      </c>
      <c r="P1585" t="s">
        <v>177</v>
      </c>
      <c r="Q1585" t="s">
        <v>514</v>
      </c>
      <c r="R1585" t="s">
        <v>515</v>
      </c>
      <c r="S1585" t="s">
        <v>516</v>
      </c>
      <c r="T1585">
        <v>0</v>
      </c>
      <c r="U1585" t="s">
        <v>517</v>
      </c>
      <c r="V1585">
        <v>2523</v>
      </c>
      <c r="W1585" t="s">
        <v>518</v>
      </c>
      <c r="X1585">
        <v>8</v>
      </c>
      <c r="Y1585" t="s">
        <v>519</v>
      </c>
      <c r="Z1585">
        <v>600</v>
      </c>
      <c r="AA1585">
        <v>8</v>
      </c>
      <c r="AB1585" t="s">
        <v>519</v>
      </c>
      <c r="AC1585">
        <v>600</v>
      </c>
      <c r="AD1585">
        <v>600</v>
      </c>
      <c r="AE1585">
        <v>600</v>
      </c>
      <c r="AF1585">
        <v>89</v>
      </c>
      <c r="AG1585"/>
      <c r="AH1585">
        <v>89.558999999999997</v>
      </c>
      <c r="AI1585">
        <v>0</v>
      </c>
    </row>
    <row r="1586" spans="1:35">
      <c r="A1586" t="s">
        <v>862</v>
      </c>
      <c r="B1586">
        <v>2018</v>
      </c>
      <c r="C1586">
        <v>2018</v>
      </c>
      <c r="D1586">
        <v>2018</v>
      </c>
      <c r="E1586">
        <v>4</v>
      </c>
      <c r="F1586">
        <v>0</v>
      </c>
      <c r="G1586">
        <v>0</v>
      </c>
      <c r="H1586" t="s">
        <v>510</v>
      </c>
      <c r="I1586">
        <v>36</v>
      </c>
      <c r="J1586" t="s">
        <v>110</v>
      </c>
      <c r="K1586" t="s">
        <v>511</v>
      </c>
      <c r="L1586">
        <v>710</v>
      </c>
      <c r="M1586" t="s">
        <v>616</v>
      </c>
      <c r="N1586" t="s">
        <v>617</v>
      </c>
      <c r="O1586">
        <v>0</v>
      </c>
      <c r="P1586" t="s">
        <v>177</v>
      </c>
      <c r="Q1586" t="s">
        <v>514</v>
      </c>
      <c r="R1586" t="s">
        <v>515</v>
      </c>
      <c r="S1586" t="s">
        <v>516</v>
      </c>
      <c r="T1586">
        <v>0</v>
      </c>
      <c r="U1586" t="s">
        <v>517</v>
      </c>
      <c r="V1586">
        <v>2523</v>
      </c>
      <c r="W1586" t="s">
        <v>518</v>
      </c>
      <c r="X1586">
        <v>8</v>
      </c>
      <c r="Y1586" t="s">
        <v>519</v>
      </c>
      <c r="Z1586">
        <v>11881</v>
      </c>
      <c r="AA1586">
        <v>8</v>
      </c>
      <c r="AB1586" t="s">
        <v>519</v>
      </c>
      <c r="AC1586">
        <v>11881</v>
      </c>
      <c r="AD1586">
        <v>11881</v>
      </c>
      <c r="AE1586">
        <v>11881</v>
      </c>
      <c r="AF1586">
        <v>13183</v>
      </c>
      <c r="AG1586"/>
      <c r="AH1586">
        <v>13183.794</v>
      </c>
      <c r="AI1586">
        <v>0</v>
      </c>
    </row>
    <row r="1587" spans="1:35">
      <c r="A1587" t="s">
        <v>862</v>
      </c>
      <c r="B1587">
        <v>2018</v>
      </c>
      <c r="C1587">
        <v>2018</v>
      </c>
      <c r="D1587">
        <v>2018</v>
      </c>
      <c r="E1587">
        <v>4</v>
      </c>
      <c r="F1587">
        <v>0</v>
      </c>
      <c r="G1587">
        <v>0</v>
      </c>
      <c r="H1587" t="s">
        <v>510</v>
      </c>
      <c r="I1587">
        <v>36</v>
      </c>
      <c r="J1587" t="s">
        <v>110</v>
      </c>
      <c r="K1587" t="s">
        <v>511</v>
      </c>
      <c r="L1587">
        <v>90</v>
      </c>
      <c r="M1587" t="s">
        <v>601</v>
      </c>
      <c r="N1587" t="s">
        <v>602</v>
      </c>
      <c r="O1587">
        <v>0</v>
      </c>
      <c r="P1587" t="s">
        <v>177</v>
      </c>
      <c r="Q1587" t="s">
        <v>514</v>
      </c>
      <c r="R1587" t="s">
        <v>515</v>
      </c>
      <c r="S1587" t="s">
        <v>516</v>
      </c>
      <c r="T1587">
        <v>0</v>
      </c>
      <c r="U1587" t="s">
        <v>517</v>
      </c>
      <c r="V1587">
        <v>2523</v>
      </c>
      <c r="W1587" t="s">
        <v>518</v>
      </c>
      <c r="X1587">
        <v>8</v>
      </c>
      <c r="Y1587" t="s">
        <v>519</v>
      </c>
      <c r="Z1587">
        <v>300</v>
      </c>
      <c r="AA1587">
        <v>8</v>
      </c>
      <c r="AB1587" t="s">
        <v>519</v>
      </c>
      <c r="AC1587">
        <v>300</v>
      </c>
      <c r="AD1587">
        <v>300</v>
      </c>
      <c r="AE1587">
        <v>300</v>
      </c>
      <c r="AF1587">
        <v>604</v>
      </c>
      <c r="AG1587"/>
      <c r="AH1587">
        <v>604.52200000000005</v>
      </c>
      <c r="AI1587">
        <v>0</v>
      </c>
    </row>
    <row r="1588" spans="1:35">
      <c r="A1588" t="s">
        <v>862</v>
      </c>
      <c r="B1588">
        <v>2018</v>
      </c>
      <c r="C1588">
        <v>2018</v>
      </c>
      <c r="D1588">
        <v>2018</v>
      </c>
      <c r="E1588">
        <v>4</v>
      </c>
      <c r="F1588">
        <v>0</v>
      </c>
      <c r="G1588">
        <v>0</v>
      </c>
      <c r="H1588" t="s">
        <v>510</v>
      </c>
      <c r="I1588">
        <v>36</v>
      </c>
      <c r="J1588" t="s">
        <v>110</v>
      </c>
      <c r="K1588" t="s">
        <v>511</v>
      </c>
      <c r="L1588">
        <v>548</v>
      </c>
      <c r="M1588" t="s">
        <v>540</v>
      </c>
      <c r="N1588" t="s">
        <v>541</v>
      </c>
      <c r="O1588">
        <v>0</v>
      </c>
      <c r="P1588" t="s">
        <v>177</v>
      </c>
      <c r="Q1588" t="s">
        <v>514</v>
      </c>
      <c r="R1588" t="s">
        <v>515</v>
      </c>
      <c r="S1588" t="s">
        <v>516</v>
      </c>
      <c r="T1588">
        <v>0</v>
      </c>
      <c r="U1588" t="s">
        <v>517</v>
      </c>
      <c r="V1588">
        <v>2523</v>
      </c>
      <c r="W1588" t="s">
        <v>518</v>
      </c>
      <c r="X1588">
        <v>8</v>
      </c>
      <c r="Y1588" t="s">
        <v>519</v>
      </c>
      <c r="Z1588">
        <v>2094573</v>
      </c>
      <c r="AA1588">
        <v>8</v>
      </c>
      <c r="AB1588" t="s">
        <v>519</v>
      </c>
      <c r="AC1588">
        <v>2094573</v>
      </c>
      <c r="AD1588">
        <v>2094573</v>
      </c>
      <c r="AE1588">
        <v>2140212</v>
      </c>
      <c r="AF1588">
        <v>241863</v>
      </c>
      <c r="AG1588"/>
      <c r="AH1588">
        <v>241863.851</v>
      </c>
      <c r="AI1588">
        <v>0</v>
      </c>
    </row>
    <row r="1589" spans="1:35">
      <c r="A1589" t="s">
        <v>862</v>
      </c>
      <c r="B1589">
        <v>2018</v>
      </c>
      <c r="C1589">
        <v>2018</v>
      </c>
      <c r="D1589">
        <v>2018</v>
      </c>
      <c r="E1589">
        <v>4</v>
      </c>
      <c r="F1589">
        <v>0</v>
      </c>
      <c r="G1589">
        <v>0</v>
      </c>
      <c r="H1589" t="s">
        <v>510</v>
      </c>
      <c r="I1589">
        <v>36</v>
      </c>
      <c r="J1589" t="s">
        <v>110</v>
      </c>
      <c r="K1589" t="s">
        <v>511</v>
      </c>
      <c r="L1589">
        <v>520</v>
      </c>
      <c r="M1589" t="s">
        <v>530</v>
      </c>
      <c r="N1589" t="s">
        <v>531</v>
      </c>
      <c r="O1589">
        <v>0</v>
      </c>
      <c r="P1589" t="s">
        <v>177</v>
      </c>
      <c r="Q1589" t="s">
        <v>514</v>
      </c>
      <c r="R1589" t="s">
        <v>515</v>
      </c>
      <c r="S1589" t="s">
        <v>516</v>
      </c>
      <c r="T1589">
        <v>0</v>
      </c>
      <c r="U1589" t="s">
        <v>517</v>
      </c>
      <c r="V1589">
        <v>2523</v>
      </c>
      <c r="W1589" t="s">
        <v>518</v>
      </c>
      <c r="X1589">
        <v>8</v>
      </c>
      <c r="Y1589" t="s">
        <v>519</v>
      </c>
      <c r="Z1589">
        <v>440037</v>
      </c>
      <c r="AA1589">
        <v>8</v>
      </c>
      <c r="AB1589" t="s">
        <v>519</v>
      </c>
      <c r="AC1589">
        <v>440037</v>
      </c>
      <c r="AD1589">
        <v>440037</v>
      </c>
      <c r="AE1589">
        <v>440037</v>
      </c>
      <c r="AF1589">
        <v>109005</v>
      </c>
      <c r="AG1589"/>
      <c r="AH1589">
        <v>109005.685</v>
      </c>
      <c r="AI1589">
        <v>0</v>
      </c>
    </row>
    <row r="1590" spans="1:35">
      <c r="A1590" t="s">
        <v>862</v>
      </c>
      <c r="B1590">
        <v>2018</v>
      </c>
      <c r="C1590">
        <v>2018</v>
      </c>
      <c r="D1590">
        <v>2018</v>
      </c>
      <c r="E1590">
        <v>4</v>
      </c>
      <c r="F1590">
        <v>0</v>
      </c>
      <c r="G1590">
        <v>0</v>
      </c>
      <c r="H1590" t="s">
        <v>510</v>
      </c>
      <c r="I1590">
        <v>36</v>
      </c>
      <c r="J1590" t="s">
        <v>110</v>
      </c>
      <c r="K1590" t="s">
        <v>511</v>
      </c>
      <c r="L1590">
        <v>144</v>
      </c>
      <c r="M1590" t="s">
        <v>791</v>
      </c>
      <c r="N1590" t="s">
        <v>792</v>
      </c>
      <c r="O1590">
        <v>0</v>
      </c>
      <c r="P1590" t="s">
        <v>177</v>
      </c>
      <c r="Q1590" t="s">
        <v>514</v>
      </c>
      <c r="R1590" t="s">
        <v>515</v>
      </c>
      <c r="S1590" t="s">
        <v>516</v>
      </c>
      <c r="T1590">
        <v>0</v>
      </c>
      <c r="U1590" t="s">
        <v>517</v>
      </c>
      <c r="V1590">
        <v>2523</v>
      </c>
      <c r="W1590" t="s">
        <v>518</v>
      </c>
      <c r="X1590">
        <v>8</v>
      </c>
      <c r="Y1590" t="s">
        <v>519</v>
      </c>
      <c r="Z1590">
        <v>2200</v>
      </c>
      <c r="AA1590">
        <v>8</v>
      </c>
      <c r="AB1590" t="s">
        <v>519</v>
      </c>
      <c r="AC1590">
        <v>2200</v>
      </c>
      <c r="AD1590">
        <v>2200</v>
      </c>
      <c r="AE1590">
        <v>2200</v>
      </c>
      <c r="AF1590">
        <v>3229</v>
      </c>
      <c r="AG1590"/>
      <c r="AH1590">
        <v>3229.3389999999999</v>
      </c>
      <c r="AI1590">
        <v>0</v>
      </c>
    </row>
    <row r="1591" spans="1:35">
      <c r="A1591" t="s">
        <v>862</v>
      </c>
      <c r="B1591">
        <v>2018</v>
      </c>
      <c r="C1591">
        <v>2018</v>
      </c>
      <c r="D1591">
        <v>2018</v>
      </c>
      <c r="E1591">
        <v>4</v>
      </c>
      <c r="F1591">
        <v>0</v>
      </c>
      <c r="G1591">
        <v>0</v>
      </c>
      <c r="H1591" t="s">
        <v>510</v>
      </c>
      <c r="I1591">
        <v>36</v>
      </c>
      <c r="J1591" t="s">
        <v>110</v>
      </c>
      <c r="K1591" t="s">
        <v>511</v>
      </c>
      <c r="L1591">
        <v>296</v>
      </c>
      <c r="M1591" t="s">
        <v>528</v>
      </c>
      <c r="N1591" t="s">
        <v>529</v>
      </c>
      <c r="O1591">
        <v>0</v>
      </c>
      <c r="P1591" t="s">
        <v>177</v>
      </c>
      <c r="Q1591" t="s">
        <v>514</v>
      </c>
      <c r="R1591" t="s">
        <v>515</v>
      </c>
      <c r="S1591" t="s">
        <v>516</v>
      </c>
      <c r="T1591">
        <v>0</v>
      </c>
      <c r="U1591" t="s">
        <v>517</v>
      </c>
      <c r="V1591">
        <v>2523</v>
      </c>
      <c r="W1591" t="s">
        <v>518</v>
      </c>
      <c r="X1591">
        <v>8</v>
      </c>
      <c r="Y1591" t="s">
        <v>519</v>
      </c>
      <c r="Z1591">
        <v>1990</v>
      </c>
      <c r="AA1591">
        <v>8</v>
      </c>
      <c r="AB1591" t="s">
        <v>519</v>
      </c>
      <c r="AC1591">
        <v>1990</v>
      </c>
      <c r="AD1591">
        <v>1990</v>
      </c>
      <c r="AE1591">
        <v>2000</v>
      </c>
      <c r="AF1591">
        <v>882</v>
      </c>
      <c r="AG1591"/>
      <c r="AH1591">
        <v>882.9</v>
      </c>
      <c r="AI1591">
        <v>0</v>
      </c>
    </row>
    <row r="1592" spans="1:35">
      <c r="A1592" t="s">
        <v>862</v>
      </c>
      <c r="B1592">
        <v>2018</v>
      </c>
      <c r="C1592">
        <v>2018</v>
      </c>
      <c r="D1592">
        <v>2018</v>
      </c>
      <c r="E1592">
        <v>4</v>
      </c>
      <c r="F1592">
        <v>0</v>
      </c>
      <c r="G1592">
        <v>0</v>
      </c>
      <c r="H1592" t="s">
        <v>510</v>
      </c>
      <c r="I1592">
        <v>36</v>
      </c>
      <c r="J1592" t="s">
        <v>110</v>
      </c>
      <c r="K1592" t="s">
        <v>511</v>
      </c>
      <c r="L1592">
        <v>882</v>
      </c>
      <c r="M1592" t="s">
        <v>534</v>
      </c>
      <c r="N1592" t="s">
        <v>535</v>
      </c>
      <c r="O1592">
        <v>0</v>
      </c>
      <c r="P1592" t="s">
        <v>177</v>
      </c>
      <c r="Q1592" t="s">
        <v>514</v>
      </c>
      <c r="R1592" t="s">
        <v>515</v>
      </c>
      <c r="S1592" t="s">
        <v>516</v>
      </c>
      <c r="T1592">
        <v>0</v>
      </c>
      <c r="U1592" t="s">
        <v>517</v>
      </c>
      <c r="V1592">
        <v>2523</v>
      </c>
      <c r="W1592" t="s">
        <v>518</v>
      </c>
      <c r="X1592">
        <v>8</v>
      </c>
      <c r="Y1592" t="s">
        <v>519</v>
      </c>
      <c r="Z1592">
        <v>80120</v>
      </c>
      <c r="AA1592">
        <v>8</v>
      </c>
      <c r="AB1592" t="s">
        <v>519</v>
      </c>
      <c r="AC1592">
        <v>80120</v>
      </c>
      <c r="AD1592">
        <v>80120</v>
      </c>
      <c r="AE1592">
        <v>85685</v>
      </c>
      <c r="AF1592">
        <v>47000</v>
      </c>
      <c r="AG1592"/>
      <c r="AH1592">
        <v>47000.432000000001</v>
      </c>
      <c r="AI1592">
        <v>0</v>
      </c>
    </row>
    <row r="1593" spans="1:35">
      <c r="A1593" t="s">
        <v>862</v>
      </c>
      <c r="B1593">
        <v>2018</v>
      </c>
      <c r="C1593">
        <v>2018</v>
      </c>
      <c r="D1593">
        <v>2018</v>
      </c>
      <c r="E1593">
        <v>4</v>
      </c>
      <c r="F1593">
        <v>0</v>
      </c>
      <c r="G1593">
        <v>0</v>
      </c>
      <c r="H1593" t="s">
        <v>510</v>
      </c>
      <c r="I1593">
        <v>36</v>
      </c>
      <c r="J1593" t="s">
        <v>110</v>
      </c>
      <c r="K1593" t="s">
        <v>511</v>
      </c>
      <c r="L1593">
        <v>162</v>
      </c>
      <c r="M1593" t="s">
        <v>599</v>
      </c>
      <c r="N1593" t="s">
        <v>600</v>
      </c>
      <c r="O1593">
        <v>0</v>
      </c>
      <c r="P1593" t="s">
        <v>177</v>
      </c>
      <c r="Q1593" t="s">
        <v>514</v>
      </c>
      <c r="R1593" t="s">
        <v>515</v>
      </c>
      <c r="S1593" t="s">
        <v>516</v>
      </c>
      <c r="T1593">
        <v>0</v>
      </c>
      <c r="U1593" t="s">
        <v>517</v>
      </c>
      <c r="V1593">
        <v>2523</v>
      </c>
      <c r="W1593" t="s">
        <v>518</v>
      </c>
      <c r="X1593">
        <v>8</v>
      </c>
      <c r="Y1593" t="s">
        <v>519</v>
      </c>
      <c r="Z1593">
        <v>8156</v>
      </c>
      <c r="AA1593">
        <v>8</v>
      </c>
      <c r="AB1593" t="s">
        <v>519</v>
      </c>
      <c r="AC1593">
        <v>8156.25</v>
      </c>
      <c r="AD1593">
        <v>8156</v>
      </c>
      <c r="AE1593">
        <v>8156</v>
      </c>
      <c r="AF1593">
        <v>8388</v>
      </c>
      <c r="AG1593"/>
      <c r="AH1593">
        <v>8388.67</v>
      </c>
      <c r="AI1593">
        <v>0</v>
      </c>
    </row>
    <row r="1594" spans="1:35">
      <c r="A1594" t="s">
        <v>862</v>
      </c>
      <c r="B1594">
        <v>2018</v>
      </c>
      <c r="C1594">
        <v>2018</v>
      </c>
      <c r="D1594">
        <v>2018</v>
      </c>
      <c r="E1594">
        <v>4</v>
      </c>
      <c r="F1594">
        <v>0</v>
      </c>
      <c r="G1594">
        <v>0</v>
      </c>
      <c r="H1594" t="s">
        <v>510</v>
      </c>
      <c r="I1594">
        <v>36</v>
      </c>
      <c r="J1594" t="s">
        <v>110</v>
      </c>
      <c r="K1594" t="s">
        <v>511</v>
      </c>
      <c r="L1594">
        <v>24</v>
      </c>
      <c r="M1594" t="s">
        <v>753</v>
      </c>
      <c r="N1594" t="s">
        <v>754</v>
      </c>
      <c r="O1594">
        <v>0</v>
      </c>
      <c r="P1594" t="s">
        <v>177</v>
      </c>
      <c r="Q1594" t="s">
        <v>514</v>
      </c>
      <c r="R1594" t="s">
        <v>515</v>
      </c>
      <c r="S1594" t="s">
        <v>516</v>
      </c>
      <c r="T1594">
        <v>0</v>
      </c>
      <c r="U1594" t="s">
        <v>517</v>
      </c>
      <c r="V1594">
        <v>2523</v>
      </c>
      <c r="W1594" t="s">
        <v>518</v>
      </c>
      <c r="X1594">
        <v>8</v>
      </c>
      <c r="Y1594" t="s">
        <v>519</v>
      </c>
      <c r="Z1594">
        <v>58600</v>
      </c>
      <c r="AA1594">
        <v>8</v>
      </c>
      <c r="AB1594" t="s">
        <v>519</v>
      </c>
      <c r="AC1594">
        <v>58600</v>
      </c>
      <c r="AD1594">
        <v>58600</v>
      </c>
      <c r="AE1594">
        <v>97100</v>
      </c>
      <c r="AF1594">
        <v>51841</v>
      </c>
      <c r="AG1594"/>
      <c r="AH1594">
        <v>51841.082000000002</v>
      </c>
      <c r="AI1594">
        <v>0</v>
      </c>
    </row>
    <row r="1595" spans="1:35">
      <c r="A1595" t="s">
        <v>862</v>
      </c>
      <c r="B1595">
        <v>2018</v>
      </c>
      <c r="C1595">
        <v>2018</v>
      </c>
      <c r="D1595">
        <v>2018</v>
      </c>
      <c r="E1595">
        <v>4</v>
      </c>
      <c r="F1595">
        <v>0</v>
      </c>
      <c r="G1595">
        <v>0</v>
      </c>
      <c r="H1595" t="s">
        <v>510</v>
      </c>
      <c r="I1595">
        <v>36</v>
      </c>
      <c r="J1595" t="s">
        <v>110</v>
      </c>
      <c r="K1595" t="s">
        <v>511</v>
      </c>
      <c r="L1595">
        <v>166</v>
      </c>
      <c r="M1595" t="s">
        <v>522</v>
      </c>
      <c r="N1595" t="s">
        <v>523</v>
      </c>
      <c r="O1595">
        <v>0</v>
      </c>
      <c r="P1595" t="s">
        <v>177</v>
      </c>
      <c r="Q1595" t="s">
        <v>514</v>
      </c>
      <c r="R1595" t="s">
        <v>515</v>
      </c>
      <c r="S1595" t="s">
        <v>516</v>
      </c>
      <c r="T1595">
        <v>0</v>
      </c>
      <c r="U1595" t="s">
        <v>517</v>
      </c>
      <c r="V1595">
        <v>2523</v>
      </c>
      <c r="W1595" t="s">
        <v>518</v>
      </c>
      <c r="X1595">
        <v>8</v>
      </c>
      <c r="Y1595" t="s">
        <v>519</v>
      </c>
      <c r="Z1595">
        <v>24130</v>
      </c>
      <c r="AA1595">
        <v>8</v>
      </c>
      <c r="AB1595" t="s">
        <v>519</v>
      </c>
      <c r="AC1595">
        <v>24130</v>
      </c>
      <c r="AD1595">
        <v>24130</v>
      </c>
      <c r="AE1595">
        <v>24130</v>
      </c>
      <c r="AF1595">
        <v>6767</v>
      </c>
      <c r="AG1595"/>
      <c r="AH1595">
        <v>6767.6559999999999</v>
      </c>
      <c r="AI1595">
        <v>0</v>
      </c>
    </row>
    <row r="1596" spans="1:35">
      <c r="A1596" t="s">
        <v>862</v>
      </c>
      <c r="B1596">
        <v>2018</v>
      </c>
      <c r="C1596">
        <v>2018</v>
      </c>
      <c r="D1596">
        <v>2018</v>
      </c>
      <c r="E1596">
        <v>4</v>
      </c>
      <c r="F1596">
        <v>0</v>
      </c>
      <c r="G1596">
        <v>0</v>
      </c>
      <c r="H1596" t="s">
        <v>510</v>
      </c>
      <c r="I1596">
        <v>36</v>
      </c>
      <c r="J1596" t="s">
        <v>110</v>
      </c>
      <c r="K1596" t="s">
        <v>511</v>
      </c>
      <c r="L1596">
        <v>188</v>
      </c>
      <c r="M1596" t="s">
        <v>612</v>
      </c>
      <c r="N1596" t="s">
        <v>613</v>
      </c>
      <c r="O1596">
        <v>0</v>
      </c>
      <c r="P1596" t="s">
        <v>177</v>
      </c>
      <c r="Q1596" t="s">
        <v>514</v>
      </c>
      <c r="R1596" t="s">
        <v>515</v>
      </c>
      <c r="S1596" t="s">
        <v>516</v>
      </c>
      <c r="T1596">
        <v>0</v>
      </c>
      <c r="U1596" t="s">
        <v>517</v>
      </c>
      <c r="V1596">
        <v>2523</v>
      </c>
      <c r="W1596" t="s">
        <v>518</v>
      </c>
      <c r="X1596">
        <v>8</v>
      </c>
      <c r="Y1596" t="s">
        <v>519</v>
      </c>
      <c r="Z1596">
        <v>5486</v>
      </c>
      <c r="AA1596">
        <v>8</v>
      </c>
      <c r="AB1596" t="s">
        <v>519</v>
      </c>
      <c r="AC1596">
        <v>5486</v>
      </c>
      <c r="AD1596">
        <v>5486</v>
      </c>
      <c r="AE1596">
        <v>5486</v>
      </c>
      <c r="AF1596">
        <v>17788</v>
      </c>
      <c r="AG1596"/>
      <c r="AH1596">
        <v>17788.607</v>
      </c>
      <c r="AI1596">
        <v>0</v>
      </c>
    </row>
    <row r="1597" spans="1:35">
      <c r="A1597" t="s">
        <v>862</v>
      </c>
      <c r="B1597">
        <v>2018</v>
      </c>
      <c r="C1597">
        <v>2018</v>
      </c>
      <c r="D1597">
        <v>2018</v>
      </c>
      <c r="E1597">
        <v>4</v>
      </c>
      <c r="F1597">
        <v>0</v>
      </c>
      <c r="G1597">
        <v>0</v>
      </c>
      <c r="H1597" t="s">
        <v>510</v>
      </c>
      <c r="I1597">
        <v>36</v>
      </c>
      <c r="J1597" t="s">
        <v>110</v>
      </c>
      <c r="K1597" t="s">
        <v>511</v>
      </c>
      <c r="L1597">
        <v>776</v>
      </c>
      <c r="M1597" t="s">
        <v>869</v>
      </c>
      <c r="N1597" t="s">
        <v>870</v>
      </c>
      <c r="O1597">
        <v>0</v>
      </c>
      <c r="P1597" t="s">
        <v>177</v>
      </c>
      <c r="Q1597" t="s">
        <v>514</v>
      </c>
      <c r="R1597" t="s">
        <v>515</v>
      </c>
      <c r="S1597" t="s">
        <v>516</v>
      </c>
      <c r="T1597">
        <v>0</v>
      </c>
      <c r="U1597" t="s">
        <v>517</v>
      </c>
      <c r="V1597">
        <v>2523</v>
      </c>
      <c r="W1597" t="s">
        <v>518</v>
      </c>
      <c r="X1597">
        <v>8</v>
      </c>
      <c r="Y1597" t="s">
        <v>519</v>
      </c>
      <c r="Z1597">
        <v>225000</v>
      </c>
      <c r="AA1597">
        <v>8</v>
      </c>
      <c r="AB1597" t="s">
        <v>519</v>
      </c>
      <c r="AC1597">
        <v>225000</v>
      </c>
      <c r="AD1597">
        <v>225000</v>
      </c>
      <c r="AE1597">
        <v>233800</v>
      </c>
      <c r="AF1597">
        <v>58846</v>
      </c>
      <c r="AG1597"/>
      <c r="AH1597">
        <v>58846.815000000002</v>
      </c>
      <c r="AI1597">
        <v>0</v>
      </c>
    </row>
    <row r="1598" spans="1:35">
      <c r="A1598" t="s">
        <v>862</v>
      </c>
      <c r="B1598">
        <v>2018</v>
      </c>
      <c r="C1598">
        <v>2018</v>
      </c>
      <c r="D1598">
        <v>2018</v>
      </c>
      <c r="E1598">
        <v>4</v>
      </c>
      <c r="F1598">
        <v>0</v>
      </c>
      <c r="G1598">
        <v>0</v>
      </c>
      <c r="H1598" t="s">
        <v>510</v>
      </c>
      <c r="I1598">
        <v>36</v>
      </c>
      <c r="J1598" t="s">
        <v>110</v>
      </c>
      <c r="K1598" t="s">
        <v>511</v>
      </c>
      <c r="L1598">
        <v>360</v>
      </c>
      <c r="M1598" t="s">
        <v>578</v>
      </c>
      <c r="N1598" t="s">
        <v>579</v>
      </c>
      <c r="O1598">
        <v>0</v>
      </c>
      <c r="P1598" t="s">
        <v>177</v>
      </c>
      <c r="Q1598" t="s">
        <v>514</v>
      </c>
      <c r="R1598" t="s">
        <v>515</v>
      </c>
      <c r="S1598" t="s">
        <v>516</v>
      </c>
      <c r="T1598">
        <v>0</v>
      </c>
      <c r="U1598" t="s">
        <v>517</v>
      </c>
      <c r="V1598">
        <v>2523</v>
      </c>
      <c r="W1598" t="s">
        <v>518</v>
      </c>
      <c r="X1598">
        <v>8</v>
      </c>
      <c r="Y1598" t="s">
        <v>519</v>
      </c>
      <c r="Z1598">
        <v>30200000</v>
      </c>
      <c r="AA1598">
        <v>8</v>
      </c>
      <c r="AB1598" t="s">
        <v>519</v>
      </c>
      <c r="AC1598">
        <v>30200000</v>
      </c>
      <c r="AD1598">
        <v>30200000</v>
      </c>
      <c r="AE1598">
        <v>30300000</v>
      </c>
      <c r="AF1598">
        <v>1160785</v>
      </c>
      <c r="AG1598"/>
      <c r="AH1598">
        <v>1160785.129</v>
      </c>
      <c r="AI1598">
        <v>0</v>
      </c>
    </row>
    <row r="1599" spans="1:35">
      <c r="A1599" t="s">
        <v>862</v>
      </c>
      <c r="B1599">
        <v>2018</v>
      </c>
      <c r="C1599">
        <v>2018</v>
      </c>
      <c r="D1599">
        <v>2018</v>
      </c>
      <c r="E1599">
        <v>4</v>
      </c>
      <c r="F1599">
        <v>0</v>
      </c>
      <c r="G1599">
        <v>0</v>
      </c>
      <c r="H1599" t="s">
        <v>510</v>
      </c>
      <c r="I1599">
        <v>36</v>
      </c>
      <c r="J1599" t="s">
        <v>110</v>
      </c>
      <c r="K1599" t="s">
        <v>511</v>
      </c>
      <c r="L1599">
        <v>242</v>
      </c>
      <c r="M1599" t="s">
        <v>554</v>
      </c>
      <c r="N1599" t="s">
        <v>555</v>
      </c>
      <c r="O1599">
        <v>0</v>
      </c>
      <c r="P1599" t="s">
        <v>177</v>
      </c>
      <c r="Q1599" t="s">
        <v>514</v>
      </c>
      <c r="R1599" t="s">
        <v>515</v>
      </c>
      <c r="S1599" t="s">
        <v>516</v>
      </c>
      <c r="T1599">
        <v>0</v>
      </c>
      <c r="U1599" t="s">
        <v>517</v>
      </c>
      <c r="V1599">
        <v>2523</v>
      </c>
      <c r="W1599" t="s">
        <v>518</v>
      </c>
      <c r="X1599">
        <v>8</v>
      </c>
      <c r="Y1599" t="s">
        <v>519</v>
      </c>
      <c r="Z1599">
        <v>417791</v>
      </c>
      <c r="AA1599">
        <v>8</v>
      </c>
      <c r="AB1599" t="s">
        <v>519</v>
      </c>
      <c r="AC1599">
        <v>417791.5</v>
      </c>
      <c r="AD1599">
        <v>417791</v>
      </c>
      <c r="AE1599">
        <v>425082</v>
      </c>
      <c r="AF1599">
        <v>151361</v>
      </c>
      <c r="AG1599"/>
      <c r="AH1599">
        <v>151361.003</v>
      </c>
      <c r="AI1599">
        <v>0</v>
      </c>
    </row>
    <row r="1600" spans="1:35">
      <c r="A1600" t="s">
        <v>862</v>
      </c>
      <c r="B1600">
        <v>2018</v>
      </c>
      <c r="C1600">
        <v>2018</v>
      </c>
      <c r="D1600">
        <v>2018</v>
      </c>
      <c r="E1600">
        <v>4</v>
      </c>
      <c r="F1600">
        <v>0</v>
      </c>
      <c r="G1600">
        <v>0</v>
      </c>
      <c r="H1600" t="s">
        <v>510</v>
      </c>
      <c r="I1600">
        <v>36</v>
      </c>
      <c r="J1600" t="s">
        <v>110</v>
      </c>
      <c r="K1600" t="s">
        <v>511</v>
      </c>
      <c r="L1600">
        <v>156</v>
      </c>
      <c r="M1600" t="s">
        <v>183</v>
      </c>
      <c r="N1600" t="s">
        <v>562</v>
      </c>
      <c r="O1600">
        <v>0</v>
      </c>
      <c r="P1600" t="s">
        <v>177</v>
      </c>
      <c r="Q1600" t="s">
        <v>514</v>
      </c>
      <c r="R1600" t="s">
        <v>515</v>
      </c>
      <c r="S1600" t="s">
        <v>516</v>
      </c>
      <c r="T1600">
        <v>0</v>
      </c>
      <c r="U1600" t="s">
        <v>517</v>
      </c>
      <c r="V1600">
        <v>2523</v>
      </c>
      <c r="W1600" t="s">
        <v>518</v>
      </c>
      <c r="X1600">
        <v>8</v>
      </c>
      <c r="Y1600" t="s">
        <v>519</v>
      </c>
      <c r="Z1600">
        <v>4661</v>
      </c>
      <c r="AA1600">
        <v>8</v>
      </c>
      <c r="AB1600" t="s">
        <v>519</v>
      </c>
      <c r="AC1600">
        <v>4661</v>
      </c>
      <c r="AD1600">
        <v>4661</v>
      </c>
      <c r="AE1600">
        <v>4661</v>
      </c>
      <c r="AF1600">
        <v>8529</v>
      </c>
      <c r="AG1600"/>
      <c r="AH1600">
        <v>8529.7250000000004</v>
      </c>
      <c r="AI1600">
        <v>0</v>
      </c>
    </row>
    <row r="1601" spans="1:35">
      <c r="A1601" t="s">
        <v>862</v>
      </c>
      <c r="B1601">
        <v>2018</v>
      </c>
      <c r="C1601">
        <v>2018</v>
      </c>
      <c r="D1601">
        <v>2018</v>
      </c>
      <c r="E1601">
        <v>4</v>
      </c>
      <c r="F1601">
        <v>0</v>
      </c>
      <c r="G1601">
        <v>0</v>
      </c>
      <c r="H1601" t="s">
        <v>510</v>
      </c>
      <c r="I1601">
        <v>36</v>
      </c>
      <c r="J1601" t="s">
        <v>110</v>
      </c>
      <c r="K1601" t="s">
        <v>511</v>
      </c>
      <c r="L1601">
        <v>458</v>
      </c>
      <c r="M1601" t="s">
        <v>180</v>
      </c>
      <c r="N1601" t="s">
        <v>557</v>
      </c>
      <c r="O1601">
        <v>0</v>
      </c>
      <c r="P1601" t="s">
        <v>177</v>
      </c>
      <c r="Q1601" t="s">
        <v>514</v>
      </c>
      <c r="R1601" t="s">
        <v>515</v>
      </c>
      <c r="S1601" t="s">
        <v>516</v>
      </c>
      <c r="T1601">
        <v>0</v>
      </c>
      <c r="U1601" t="s">
        <v>517</v>
      </c>
      <c r="V1601">
        <v>2523</v>
      </c>
      <c r="W1601" t="s">
        <v>518</v>
      </c>
      <c r="X1601">
        <v>8</v>
      </c>
      <c r="Y1601" t="s">
        <v>519</v>
      </c>
      <c r="Z1601">
        <v>10775</v>
      </c>
      <c r="AA1601">
        <v>8</v>
      </c>
      <c r="AB1601" t="s">
        <v>519</v>
      </c>
      <c r="AC1601">
        <v>10775</v>
      </c>
      <c r="AD1601">
        <v>10775</v>
      </c>
      <c r="AE1601">
        <v>11008</v>
      </c>
      <c r="AF1601">
        <v>21161</v>
      </c>
      <c r="AG1601"/>
      <c r="AH1601">
        <v>21161.24</v>
      </c>
      <c r="AI1601">
        <v>0</v>
      </c>
    </row>
    <row r="1602" spans="1:35">
      <c r="A1602" t="s">
        <v>862</v>
      </c>
      <c r="B1602">
        <v>2018</v>
      </c>
      <c r="C1602">
        <v>2018</v>
      </c>
      <c r="D1602">
        <v>2018</v>
      </c>
      <c r="E1602">
        <v>4</v>
      </c>
      <c r="F1602">
        <v>0</v>
      </c>
      <c r="G1602">
        <v>0</v>
      </c>
      <c r="H1602" t="s">
        <v>510</v>
      </c>
      <c r="I1602">
        <v>36</v>
      </c>
      <c r="J1602" t="s">
        <v>110</v>
      </c>
      <c r="K1602" t="s">
        <v>511</v>
      </c>
      <c r="L1602">
        <v>842</v>
      </c>
      <c r="M1602" t="s">
        <v>593</v>
      </c>
      <c r="N1602" t="s">
        <v>593</v>
      </c>
      <c r="O1602">
        <v>0</v>
      </c>
      <c r="P1602" t="s">
        <v>177</v>
      </c>
      <c r="Q1602" t="s">
        <v>514</v>
      </c>
      <c r="R1602" t="s">
        <v>515</v>
      </c>
      <c r="S1602" t="s">
        <v>516</v>
      </c>
      <c r="T1602">
        <v>0</v>
      </c>
      <c r="U1602" t="s">
        <v>517</v>
      </c>
      <c r="V1602">
        <v>2523</v>
      </c>
      <c r="W1602" t="s">
        <v>518</v>
      </c>
      <c r="X1602">
        <v>8</v>
      </c>
      <c r="Y1602" t="s">
        <v>519</v>
      </c>
      <c r="Z1602">
        <v>293</v>
      </c>
      <c r="AA1602">
        <v>8</v>
      </c>
      <c r="AB1602" t="s">
        <v>519</v>
      </c>
      <c r="AC1602">
        <v>293</v>
      </c>
      <c r="AD1602">
        <v>293</v>
      </c>
      <c r="AE1602">
        <v>293</v>
      </c>
      <c r="AF1602">
        <v>2566</v>
      </c>
      <c r="AG1602"/>
      <c r="AH1602">
        <v>2566.6039999999998</v>
      </c>
      <c r="AI1602">
        <v>0</v>
      </c>
    </row>
    <row r="1603" spans="1:35">
      <c r="A1603" t="s">
        <v>862</v>
      </c>
      <c r="B1603">
        <v>2018</v>
      </c>
      <c r="C1603">
        <v>2018</v>
      </c>
      <c r="D1603">
        <v>2018</v>
      </c>
      <c r="E1603">
        <v>4</v>
      </c>
      <c r="F1603">
        <v>0</v>
      </c>
      <c r="G1603">
        <v>0</v>
      </c>
      <c r="H1603" t="s">
        <v>510</v>
      </c>
      <c r="I1603">
        <v>36</v>
      </c>
      <c r="J1603" t="s">
        <v>110</v>
      </c>
      <c r="K1603" t="s">
        <v>511</v>
      </c>
      <c r="L1603">
        <v>702</v>
      </c>
      <c r="M1603" t="s">
        <v>211</v>
      </c>
      <c r="N1603" t="s">
        <v>563</v>
      </c>
      <c r="O1603">
        <v>0</v>
      </c>
      <c r="P1603" t="s">
        <v>177</v>
      </c>
      <c r="Q1603" t="s">
        <v>514</v>
      </c>
      <c r="R1603" t="s">
        <v>515</v>
      </c>
      <c r="S1603" t="s">
        <v>516</v>
      </c>
      <c r="T1603">
        <v>0</v>
      </c>
      <c r="U1603" t="s">
        <v>517</v>
      </c>
      <c r="V1603">
        <v>2523</v>
      </c>
      <c r="W1603" t="s">
        <v>518</v>
      </c>
      <c r="X1603">
        <v>8</v>
      </c>
      <c r="Y1603" t="s">
        <v>519</v>
      </c>
      <c r="Z1603">
        <v>6510</v>
      </c>
      <c r="AA1603">
        <v>8</v>
      </c>
      <c r="AB1603" t="s">
        <v>519</v>
      </c>
      <c r="AC1603">
        <v>6510</v>
      </c>
      <c r="AD1603">
        <v>6510</v>
      </c>
      <c r="AE1603">
        <v>6510</v>
      </c>
      <c r="AF1603">
        <v>16380</v>
      </c>
      <c r="AG1603"/>
      <c r="AH1603">
        <v>16380.295</v>
      </c>
      <c r="AI1603">
        <v>0</v>
      </c>
    </row>
    <row r="1604" spans="1:35">
      <c r="A1604" t="s">
        <v>862</v>
      </c>
      <c r="B1604">
        <v>2018</v>
      </c>
      <c r="C1604">
        <v>2018</v>
      </c>
      <c r="D1604">
        <v>2018</v>
      </c>
      <c r="E1604">
        <v>4</v>
      </c>
      <c r="F1604">
        <v>0</v>
      </c>
      <c r="G1604">
        <v>0</v>
      </c>
      <c r="H1604" t="s">
        <v>510</v>
      </c>
      <c r="I1604">
        <v>36</v>
      </c>
      <c r="J1604" t="s">
        <v>110</v>
      </c>
      <c r="K1604" t="s">
        <v>511</v>
      </c>
      <c r="L1604">
        <v>598</v>
      </c>
      <c r="M1604" t="s">
        <v>564</v>
      </c>
      <c r="N1604" t="s">
        <v>565</v>
      </c>
      <c r="O1604">
        <v>0</v>
      </c>
      <c r="P1604" t="s">
        <v>177</v>
      </c>
      <c r="Q1604" t="s">
        <v>514</v>
      </c>
      <c r="R1604" t="s">
        <v>515</v>
      </c>
      <c r="S1604" t="s">
        <v>516</v>
      </c>
      <c r="T1604">
        <v>0</v>
      </c>
      <c r="U1604" t="s">
        <v>517</v>
      </c>
      <c r="V1604">
        <v>2523</v>
      </c>
      <c r="W1604" t="s">
        <v>518</v>
      </c>
      <c r="X1604">
        <v>8</v>
      </c>
      <c r="Y1604" t="s">
        <v>519</v>
      </c>
      <c r="Z1604">
        <v>6109104</v>
      </c>
      <c r="AA1604">
        <v>8</v>
      </c>
      <c r="AB1604" t="s">
        <v>519</v>
      </c>
      <c r="AC1604">
        <v>6109104</v>
      </c>
      <c r="AD1604">
        <v>6109104</v>
      </c>
      <c r="AE1604">
        <v>6138028</v>
      </c>
      <c r="AF1604">
        <v>1670366</v>
      </c>
      <c r="AG1604"/>
      <c r="AH1604">
        <v>1670366.9480000001</v>
      </c>
      <c r="AI1604">
        <v>0</v>
      </c>
    </row>
    <row r="1605" spans="1:35">
      <c r="A1605" t="s">
        <v>862</v>
      </c>
      <c r="B1605">
        <v>2018</v>
      </c>
      <c r="C1605">
        <v>2018</v>
      </c>
      <c r="D1605">
        <v>2018</v>
      </c>
      <c r="E1605">
        <v>4</v>
      </c>
      <c r="F1605">
        <v>0</v>
      </c>
      <c r="G1605">
        <v>0</v>
      </c>
      <c r="H1605" t="s">
        <v>510</v>
      </c>
      <c r="I1605">
        <v>36</v>
      </c>
      <c r="J1605" t="s">
        <v>110</v>
      </c>
      <c r="K1605" t="s">
        <v>511</v>
      </c>
      <c r="L1605">
        <v>554</v>
      </c>
      <c r="M1605" t="s">
        <v>566</v>
      </c>
      <c r="N1605" t="s">
        <v>567</v>
      </c>
      <c r="O1605">
        <v>0</v>
      </c>
      <c r="P1605" t="s">
        <v>177</v>
      </c>
      <c r="Q1605" t="s">
        <v>514</v>
      </c>
      <c r="R1605" t="s">
        <v>515</v>
      </c>
      <c r="S1605" t="s">
        <v>516</v>
      </c>
      <c r="T1605">
        <v>0</v>
      </c>
      <c r="U1605" t="s">
        <v>517</v>
      </c>
      <c r="V1605">
        <v>2523</v>
      </c>
      <c r="W1605" t="s">
        <v>518</v>
      </c>
      <c r="X1605">
        <v>8</v>
      </c>
      <c r="Y1605" t="s">
        <v>519</v>
      </c>
      <c r="Z1605">
        <v>10632072</v>
      </c>
      <c r="AA1605">
        <v>8</v>
      </c>
      <c r="AB1605" t="s">
        <v>519</v>
      </c>
      <c r="AC1605">
        <v>10632072</v>
      </c>
      <c r="AD1605">
        <v>10632072</v>
      </c>
      <c r="AE1605">
        <v>10638407</v>
      </c>
      <c r="AF1605">
        <v>2075746</v>
      </c>
      <c r="AG1605"/>
      <c r="AH1605">
        <v>2075746.4169999999</v>
      </c>
      <c r="AI1605">
        <v>0</v>
      </c>
    </row>
    <row r="1606" spans="1:35">
      <c r="A1606" t="s">
        <v>862</v>
      </c>
      <c r="B1606">
        <v>2018</v>
      </c>
      <c r="C1606">
        <v>2018</v>
      </c>
      <c r="D1606">
        <v>2018</v>
      </c>
      <c r="E1606">
        <v>4</v>
      </c>
      <c r="F1606">
        <v>0</v>
      </c>
      <c r="G1606">
        <v>0</v>
      </c>
      <c r="H1606" t="s">
        <v>568</v>
      </c>
      <c r="I1606">
        <v>36</v>
      </c>
      <c r="J1606" t="s">
        <v>110</v>
      </c>
      <c r="K1606" t="s">
        <v>511</v>
      </c>
      <c r="L1606">
        <v>360</v>
      </c>
      <c r="M1606" t="s">
        <v>578</v>
      </c>
      <c r="N1606" t="s">
        <v>579</v>
      </c>
      <c r="O1606">
        <v>0</v>
      </c>
      <c r="P1606" t="s">
        <v>177</v>
      </c>
      <c r="Q1606" t="s">
        <v>514</v>
      </c>
      <c r="R1606" t="s">
        <v>515</v>
      </c>
      <c r="S1606" t="s">
        <v>516</v>
      </c>
      <c r="T1606">
        <v>1000</v>
      </c>
      <c r="U1606" t="s">
        <v>866</v>
      </c>
      <c r="V1606">
        <v>2523</v>
      </c>
      <c r="W1606" t="s">
        <v>518</v>
      </c>
      <c r="X1606">
        <v>8</v>
      </c>
      <c r="Y1606" t="s">
        <v>519</v>
      </c>
      <c r="Z1606">
        <v>1650</v>
      </c>
      <c r="AA1606">
        <v>21</v>
      </c>
      <c r="AB1606" t="s">
        <v>867</v>
      </c>
      <c r="AC1606">
        <v>1.65</v>
      </c>
      <c r="AD1606">
        <v>1650</v>
      </c>
      <c r="AE1606">
        <v>1653</v>
      </c>
      <c r="AF1606">
        <v>1366</v>
      </c>
      <c r="AG1606">
        <v>1366.0119999999999</v>
      </c>
      <c r="AH1606">
        <v>1240.963</v>
      </c>
      <c r="AI1606">
        <v>0</v>
      </c>
    </row>
    <row r="1607" spans="1:35">
      <c r="A1607" t="s">
        <v>862</v>
      </c>
      <c r="B1607">
        <v>2018</v>
      </c>
      <c r="C1607">
        <v>2018</v>
      </c>
      <c r="D1607">
        <v>2018</v>
      </c>
      <c r="E1607">
        <v>4</v>
      </c>
      <c r="F1607">
        <v>0</v>
      </c>
      <c r="G1607">
        <v>0</v>
      </c>
      <c r="H1607" t="s">
        <v>568</v>
      </c>
      <c r="I1607">
        <v>36</v>
      </c>
      <c r="J1607" t="s">
        <v>110</v>
      </c>
      <c r="K1607" t="s">
        <v>511</v>
      </c>
      <c r="L1607">
        <v>458</v>
      </c>
      <c r="M1607" t="s">
        <v>180</v>
      </c>
      <c r="N1607" t="s">
        <v>557</v>
      </c>
      <c r="O1607">
        <v>0</v>
      </c>
      <c r="P1607" t="s">
        <v>177</v>
      </c>
      <c r="Q1607" t="s">
        <v>514</v>
      </c>
      <c r="R1607" t="s">
        <v>515</v>
      </c>
      <c r="S1607" t="s">
        <v>516</v>
      </c>
      <c r="T1607">
        <v>1000</v>
      </c>
      <c r="U1607" t="s">
        <v>866</v>
      </c>
      <c r="V1607">
        <v>2523</v>
      </c>
      <c r="W1607" t="s">
        <v>518</v>
      </c>
      <c r="X1607">
        <v>8</v>
      </c>
      <c r="Y1607" t="s">
        <v>519</v>
      </c>
      <c r="Z1607">
        <v>118800</v>
      </c>
      <c r="AA1607">
        <v>21</v>
      </c>
      <c r="AB1607" t="s">
        <v>867</v>
      </c>
      <c r="AC1607">
        <v>118.8</v>
      </c>
      <c r="AD1607">
        <v>118800</v>
      </c>
      <c r="AE1607">
        <v>21017</v>
      </c>
      <c r="AF1607">
        <v>15908</v>
      </c>
      <c r="AG1607">
        <v>15908.571</v>
      </c>
      <c r="AH1607">
        <v>14452.26</v>
      </c>
      <c r="AI1607">
        <v>0</v>
      </c>
    </row>
    <row r="1608" spans="1:35">
      <c r="A1608" t="s">
        <v>862</v>
      </c>
      <c r="B1608">
        <v>2018</v>
      </c>
      <c r="C1608">
        <v>2018</v>
      </c>
      <c r="D1608">
        <v>2018</v>
      </c>
      <c r="E1608">
        <v>4</v>
      </c>
      <c r="F1608">
        <v>0</v>
      </c>
      <c r="G1608">
        <v>0</v>
      </c>
      <c r="H1608" t="s">
        <v>568</v>
      </c>
      <c r="I1608">
        <v>36</v>
      </c>
      <c r="J1608" t="s">
        <v>110</v>
      </c>
      <c r="K1608" t="s">
        <v>511</v>
      </c>
      <c r="L1608">
        <v>724</v>
      </c>
      <c r="M1608" t="s">
        <v>214</v>
      </c>
      <c r="N1608" t="s">
        <v>580</v>
      </c>
      <c r="O1608">
        <v>0</v>
      </c>
      <c r="P1608" t="s">
        <v>177</v>
      </c>
      <c r="Q1608" t="s">
        <v>514</v>
      </c>
      <c r="R1608" t="s">
        <v>515</v>
      </c>
      <c r="S1608" t="s">
        <v>516</v>
      </c>
      <c r="T1608">
        <v>1000</v>
      </c>
      <c r="U1608" t="s">
        <v>866</v>
      </c>
      <c r="V1608">
        <v>2523</v>
      </c>
      <c r="W1608" t="s">
        <v>518</v>
      </c>
      <c r="X1608">
        <v>8</v>
      </c>
      <c r="Y1608" t="s">
        <v>519</v>
      </c>
      <c r="Z1608">
        <v>680</v>
      </c>
      <c r="AA1608">
        <v>21</v>
      </c>
      <c r="AB1608" t="s">
        <v>867</v>
      </c>
      <c r="AC1608">
        <v>0.68</v>
      </c>
      <c r="AD1608">
        <v>680</v>
      </c>
      <c r="AE1608">
        <v>882</v>
      </c>
      <c r="AF1608">
        <v>8899</v>
      </c>
      <c r="AG1608">
        <v>8899.7360000000008</v>
      </c>
      <c r="AH1608">
        <v>5386.8620000000001</v>
      </c>
      <c r="AI1608">
        <v>0</v>
      </c>
    </row>
    <row r="1609" spans="1:35">
      <c r="A1609" t="s">
        <v>862</v>
      </c>
      <c r="B1609">
        <v>2018</v>
      </c>
      <c r="C1609">
        <v>2018</v>
      </c>
      <c r="D1609">
        <v>2018</v>
      </c>
      <c r="E1609">
        <v>4</v>
      </c>
      <c r="F1609">
        <v>0</v>
      </c>
      <c r="G1609">
        <v>0</v>
      </c>
      <c r="H1609" t="s">
        <v>568</v>
      </c>
      <c r="I1609">
        <v>36</v>
      </c>
      <c r="J1609" t="s">
        <v>110</v>
      </c>
      <c r="K1609" t="s">
        <v>511</v>
      </c>
      <c r="L1609">
        <v>764</v>
      </c>
      <c r="M1609" t="s">
        <v>198</v>
      </c>
      <c r="N1609" t="s">
        <v>556</v>
      </c>
      <c r="O1609">
        <v>0</v>
      </c>
      <c r="P1609" t="s">
        <v>177</v>
      </c>
      <c r="Q1609" t="s">
        <v>514</v>
      </c>
      <c r="R1609" t="s">
        <v>515</v>
      </c>
      <c r="S1609" t="s">
        <v>516</v>
      </c>
      <c r="T1609">
        <v>1000</v>
      </c>
      <c r="U1609" t="s">
        <v>866</v>
      </c>
      <c r="V1609">
        <v>2523</v>
      </c>
      <c r="W1609" t="s">
        <v>518</v>
      </c>
      <c r="X1609">
        <v>8</v>
      </c>
      <c r="Y1609" t="s">
        <v>519</v>
      </c>
      <c r="Z1609">
        <v>50</v>
      </c>
      <c r="AA1609">
        <v>21</v>
      </c>
      <c r="AB1609" t="s">
        <v>867</v>
      </c>
      <c r="AC1609">
        <v>0.05</v>
      </c>
      <c r="AD1609">
        <v>50</v>
      </c>
      <c r="AE1609">
        <v>240</v>
      </c>
      <c r="AF1609">
        <v>1134</v>
      </c>
      <c r="AG1609">
        <v>1134.104</v>
      </c>
      <c r="AH1609">
        <v>854.05499999999995</v>
      </c>
      <c r="AI1609">
        <v>0</v>
      </c>
    </row>
    <row r="1610" spans="1:35">
      <c r="A1610" t="s">
        <v>862</v>
      </c>
      <c r="B1610">
        <v>2018</v>
      </c>
      <c r="C1610">
        <v>2018</v>
      </c>
      <c r="D1610">
        <v>2018</v>
      </c>
      <c r="E1610">
        <v>4</v>
      </c>
      <c r="F1610">
        <v>0</v>
      </c>
      <c r="G1610">
        <v>0</v>
      </c>
      <c r="H1610" t="s">
        <v>568</v>
      </c>
      <c r="I1610">
        <v>36</v>
      </c>
      <c r="J1610" t="s">
        <v>110</v>
      </c>
      <c r="K1610" t="s">
        <v>511</v>
      </c>
      <c r="L1610">
        <v>208</v>
      </c>
      <c r="M1610" t="s">
        <v>195</v>
      </c>
      <c r="N1610" t="s">
        <v>572</v>
      </c>
      <c r="O1610">
        <v>0</v>
      </c>
      <c r="P1610" t="s">
        <v>177</v>
      </c>
      <c r="Q1610" t="s">
        <v>514</v>
      </c>
      <c r="R1610" t="s">
        <v>515</v>
      </c>
      <c r="S1610" t="s">
        <v>516</v>
      </c>
      <c r="T1610">
        <v>2100</v>
      </c>
      <c r="U1610" t="s">
        <v>868</v>
      </c>
      <c r="V1610">
        <v>2523</v>
      </c>
      <c r="W1610" t="s">
        <v>518</v>
      </c>
      <c r="X1610">
        <v>8</v>
      </c>
      <c r="Y1610" t="s">
        <v>519</v>
      </c>
      <c r="Z1610">
        <v>588957</v>
      </c>
      <c r="AA1610">
        <v>21</v>
      </c>
      <c r="AB1610" t="s">
        <v>867</v>
      </c>
      <c r="AC1610">
        <v>588.95699999999999</v>
      </c>
      <c r="AD1610">
        <v>588957</v>
      </c>
      <c r="AE1610">
        <v>585000</v>
      </c>
      <c r="AF1610">
        <v>157278</v>
      </c>
      <c r="AG1610">
        <v>157278.39600000001</v>
      </c>
      <c r="AH1610">
        <v>121057.33</v>
      </c>
      <c r="AI1610">
        <v>0</v>
      </c>
    </row>
    <row r="1611" spans="1:35">
      <c r="A1611" t="s">
        <v>862</v>
      </c>
      <c r="B1611">
        <v>2018</v>
      </c>
      <c r="C1611">
        <v>2018</v>
      </c>
      <c r="D1611">
        <v>2018</v>
      </c>
      <c r="E1611">
        <v>4</v>
      </c>
      <c r="F1611">
        <v>0</v>
      </c>
      <c r="G1611">
        <v>0</v>
      </c>
      <c r="H1611" t="s">
        <v>568</v>
      </c>
      <c r="I1611">
        <v>36</v>
      </c>
      <c r="J1611" t="s">
        <v>110</v>
      </c>
      <c r="K1611" t="s">
        <v>511</v>
      </c>
      <c r="L1611">
        <v>300</v>
      </c>
      <c r="M1611" t="s">
        <v>680</v>
      </c>
      <c r="N1611" t="s">
        <v>681</v>
      </c>
      <c r="O1611">
        <v>0</v>
      </c>
      <c r="P1611" t="s">
        <v>177</v>
      </c>
      <c r="Q1611" t="s">
        <v>514</v>
      </c>
      <c r="R1611" t="s">
        <v>515</v>
      </c>
      <c r="S1611" t="s">
        <v>516</v>
      </c>
      <c r="T1611">
        <v>2100</v>
      </c>
      <c r="U1611" t="s">
        <v>868</v>
      </c>
      <c r="V1611">
        <v>2523</v>
      </c>
      <c r="W1611" t="s">
        <v>518</v>
      </c>
      <c r="X1611">
        <v>8</v>
      </c>
      <c r="Y1611" t="s">
        <v>519</v>
      </c>
      <c r="Z1611">
        <v>17439400</v>
      </c>
      <c r="AA1611">
        <v>21</v>
      </c>
      <c r="AB1611" t="s">
        <v>867</v>
      </c>
      <c r="AC1611">
        <v>17439.400000000001</v>
      </c>
      <c r="AD1611">
        <v>17439400</v>
      </c>
      <c r="AE1611">
        <v>17009400</v>
      </c>
      <c r="AF1611">
        <v>3289528</v>
      </c>
      <c r="AG1611">
        <v>3289528.3560000001</v>
      </c>
      <c r="AH1611">
        <v>2594339.2949999999</v>
      </c>
      <c r="AI1611">
        <v>0</v>
      </c>
    </row>
    <row r="1612" spans="1:35">
      <c r="A1612" t="s">
        <v>862</v>
      </c>
      <c r="B1612">
        <v>2018</v>
      </c>
      <c r="C1612">
        <v>2018</v>
      </c>
      <c r="D1612">
        <v>2018</v>
      </c>
      <c r="E1612">
        <v>4</v>
      </c>
      <c r="F1612">
        <v>0</v>
      </c>
      <c r="G1612">
        <v>0</v>
      </c>
      <c r="H1612" t="s">
        <v>568</v>
      </c>
      <c r="I1612">
        <v>36</v>
      </c>
      <c r="J1612" t="s">
        <v>110</v>
      </c>
      <c r="K1612" t="s">
        <v>511</v>
      </c>
      <c r="L1612">
        <v>410</v>
      </c>
      <c r="M1612" t="s">
        <v>550</v>
      </c>
      <c r="N1612" t="s">
        <v>551</v>
      </c>
      <c r="O1612">
        <v>0</v>
      </c>
      <c r="P1612" t="s">
        <v>177</v>
      </c>
      <c r="Q1612" t="s">
        <v>514</v>
      </c>
      <c r="R1612" t="s">
        <v>515</v>
      </c>
      <c r="S1612" t="s">
        <v>516</v>
      </c>
      <c r="T1612">
        <v>2100</v>
      </c>
      <c r="U1612" t="s">
        <v>868</v>
      </c>
      <c r="V1612">
        <v>2523</v>
      </c>
      <c r="W1612" t="s">
        <v>518</v>
      </c>
      <c r="X1612">
        <v>8</v>
      </c>
      <c r="Y1612" t="s">
        <v>519</v>
      </c>
      <c r="Z1612">
        <v>234000</v>
      </c>
      <c r="AA1612">
        <v>21</v>
      </c>
      <c r="AB1612" t="s">
        <v>867</v>
      </c>
      <c r="AC1612">
        <v>234</v>
      </c>
      <c r="AD1612">
        <v>234000</v>
      </c>
      <c r="AE1612">
        <v>238270</v>
      </c>
      <c r="AF1612">
        <v>92368</v>
      </c>
      <c r="AG1612">
        <v>92368.875</v>
      </c>
      <c r="AH1612">
        <v>74397.849000000002</v>
      </c>
      <c r="AI1612">
        <v>0</v>
      </c>
    </row>
    <row r="1613" spans="1:35">
      <c r="A1613" t="s">
        <v>862</v>
      </c>
      <c r="B1613">
        <v>2018</v>
      </c>
      <c r="C1613">
        <v>2018</v>
      </c>
      <c r="D1613">
        <v>2018</v>
      </c>
      <c r="E1613">
        <v>4</v>
      </c>
      <c r="F1613">
        <v>0</v>
      </c>
      <c r="G1613">
        <v>0</v>
      </c>
      <c r="H1613" t="s">
        <v>568</v>
      </c>
      <c r="I1613">
        <v>36</v>
      </c>
      <c r="J1613" t="s">
        <v>110</v>
      </c>
      <c r="K1613" t="s">
        <v>511</v>
      </c>
      <c r="L1613">
        <v>490</v>
      </c>
      <c r="M1613" t="s">
        <v>546</v>
      </c>
      <c r="N1613" t="s">
        <v>547</v>
      </c>
      <c r="O1613">
        <v>0</v>
      </c>
      <c r="P1613" t="s">
        <v>177</v>
      </c>
      <c r="Q1613" t="s">
        <v>514</v>
      </c>
      <c r="R1613" t="s">
        <v>515</v>
      </c>
      <c r="S1613" t="s">
        <v>516</v>
      </c>
      <c r="T1613">
        <v>2100</v>
      </c>
      <c r="U1613" t="s">
        <v>868</v>
      </c>
      <c r="V1613">
        <v>2523</v>
      </c>
      <c r="W1613" t="s">
        <v>518</v>
      </c>
      <c r="X1613">
        <v>8</v>
      </c>
      <c r="Y1613" t="s">
        <v>519</v>
      </c>
      <c r="Z1613">
        <v>353557000</v>
      </c>
      <c r="AA1613">
        <v>21</v>
      </c>
      <c r="AB1613" t="s">
        <v>867</v>
      </c>
      <c r="AC1613">
        <v>353557</v>
      </c>
      <c r="AD1613">
        <v>353557000</v>
      </c>
      <c r="AE1613">
        <v>353057000</v>
      </c>
      <c r="AF1613">
        <v>22849400</v>
      </c>
      <c r="AG1613">
        <v>22849400.083999999</v>
      </c>
      <c r="AH1613">
        <v>15039068.864</v>
      </c>
      <c r="AI1613">
        <v>0</v>
      </c>
    </row>
    <row r="1614" spans="1:35">
      <c r="A1614" t="s">
        <v>862</v>
      </c>
      <c r="B1614">
        <v>2018</v>
      </c>
      <c r="C1614">
        <v>2018</v>
      </c>
      <c r="D1614">
        <v>2018</v>
      </c>
      <c r="E1614">
        <v>4</v>
      </c>
      <c r="F1614">
        <v>0</v>
      </c>
      <c r="G1614">
        <v>0</v>
      </c>
      <c r="H1614" t="s">
        <v>568</v>
      </c>
      <c r="I1614">
        <v>36</v>
      </c>
      <c r="J1614" t="s">
        <v>110</v>
      </c>
      <c r="K1614" t="s">
        <v>511</v>
      </c>
      <c r="L1614">
        <v>752</v>
      </c>
      <c r="M1614" t="s">
        <v>189</v>
      </c>
      <c r="N1614" t="s">
        <v>569</v>
      </c>
      <c r="O1614">
        <v>0</v>
      </c>
      <c r="P1614" t="s">
        <v>177</v>
      </c>
      <c r="Q1614" t="s">
        <v>514</v>
      </c>
      <c r="R1614" t="s">
        <v>515</v>
      </c>
      <c r="S1614" t="s">
        <v>516</v>
      </c>
      <c r="T1614">
        <v>2100</v>
      </c>
      <c r="U1614" t="s">
        <v>868</v>
      </c>
      <c r="V1614">
        <v>2523</v>
      </c>
      <c r="W1614" t="s">
        <v>518</v>
      </c>
      <c r="X1614">
        <v>8</v>
      </c>
      <c r="Y1614" t="s">
        <v>519</v>
      </c>
      <c r="Z1614">
        <v>529750</v>
      </c>
      <c r="AA1614">
        <v>21</v>
      </c>
      <c r="AB1614" t="s">
        <v>867</v>
      </c>
      <c r="AC1614">
        <v>529.75</v>
      </c>
      <c r="AD1614">
        <v>529750</v>
      </c>
      <c r="AE1614">
        <v>533500</v>
      </c>
      <c r="AF1614">
        <v>302229</v>
      </c>
      <c r="AG1614">
        <v>302229.538</v>
      </c>
      <c r="AH1614">
        <v>252555.94099999999</v>
      </c>
      <c r="AI1614">
        <v>0</v>
      </c>
    </row>
    <row r="1615" spans="1:35">
      <c r="A1615" t="s">
        <v>862</v>
      </c>
      <c r="B1615">
        <v>2018</v>
      </c>
      <c r="C1615">
        <v>2018</v>
      </c>
      <c r="D1615">
        <v>2018</v>
      </c>
      <c r="E1615">
        <v>4</v>
      </c>
      <c r="F1615">
        <v>0</v>
      </c>
      <c r="G1615">
        <v>0</v>
      </c>
      <c r="H1615" t="s">
        <v>568</v>
      </c>
      <c r="I1615">
        <v>36</v>
      </c>
      <c r="J1615" t="s">
        <v>110</v>
      </c>
      <c r="K1615" t="s">
        <v>511</v>
      </c>
      <c r="L1615">
        <v>784</v>
      </c>
      <c r="M1615" t="s">
        <v>186</v>
      </c>
      <c r="N1615" t="s">
        <v>618</v>
      </c>
      <c r="O1615">
        <v>0</v>
      </c>
      <c r="P1615" t="s">
        <v>177</v>
      </c>
      <c r="Q1615" t="s">
        <v>514</v>
      </c>
      <c r="R1615" t="s">
        <v>515</v>
      </c>
      <c r="S1615" t="s">
        <v>516</v>
      </c>
      <c r="T1615">
        <v>2100</v>
      </c>
      <c r="U1615" t="s">
        <v>868</v>
      </c>
      <c r="V1615">
        <v>2523</v>
      </c>
      <c r="W1615" t="s">
        <v>518</v>
      </c>
      <c r="X1615">
        <v>8</v>
      </c>
      <c r="Y1615" t="s">
        <v>519</v>
      </c>
      <c r="Z1615">
        <v>4499532</v>
      </c>
      <c r="AA1615">
        <v>21</v>
      </c>
      <c r="AB1615" t="s">
        <v>867</v>
      </c>
      <c r="AC1615">
        <v>4499.5320000000002</v>
      </c>
      <c r="AD1615">
        <v>4499532</v>
      </c>
      <c r="AE1615">
        <v>4564640</v>
      </c>
      <c r="AF1615">
        <v>768283</v>
      </c>
      <c r="AG1615">
        <v>768283.98</v>
      </c>
      <c r="AH1615">
        <v>606440.74899999995</v>
      </c>
      <c r="AI1615">
        <v>0</v>
      </c>
    </row>
    <row r="1616" spans="1:35">
      <c r="A1616" t="s">
        <v>862</v>
      </c>
      <c r="B1616">
        <v>2018</v>
      </c>
      <c r="C1616">
        <v>2018</v>
      </c>
      <c r="D1616">
        <v>2018</v>
      </c>
      <c r="E1616">
        <v>4</v>
      </c>
      <c r="F1616">
        <v>0</v>
      </c>
      <c r="G1616">
        <v>0</v>
      </c>
      <c r="H1616" t="s">
        <v>568</v>
      </c>
      <c r="I1616">
        <v>36</v>
      </c>
      <c r="J1616" t="s">
        <v>110</v>
      </c>
      <c r="K1616" t="s">
        <v>511</v>
      </c>
      <c r="L1616">
        <v>208</v>
      </c>
      <c r="M1616" t="s">
        <v>195</v>
      </c>
      <c r="N1616" t="s">
        <v>572</v>
      </c>
      <c r="O1616">
        <v>0</v>
      </c>
      <c r="P1616" t="s">
        <v>177</v>
      </c>
      <c r="Q1616" t="s">
        <v>514</v>
      </c>
      <c r="R1616" t="s">
        <v>515</v>
      </c>
      <c r="S1616" t="s">
        <v>516</v>
      </c>
      <c r="T1616">
        <v>0</v>
      </c>
      <c r="U1616" t="s">
        <v>517</v>
      </c>
      <c r="V1616">
        <v>2523</v>
      </c>
      <c r="W1616" t="s">
        <v>518</v>
      </c>
      <c r="X1616">
        <v>8</v>
      </c>
      <c r="Y1616" t="s">
        <v>519</v>
      </c>
      <c r="Z1616">
        <v>588957</v>
      </c>
      <c r="AA1616">
        <v>21</v>
      </c>
      <c r="AB1616" t="s">
        <v>867</v>
      </c>
      <c r="AC1616">
        <v>588.95699999999999</v>
      </c>
      <c r="AD1616">
        <v>588957</v>
      </c>
      <c r="AE1616">
        <v>585000</v>
      </c>
      <c r="AF1616">
        <v>157278</v>
      </c>
      <c r="AG1616">
        <v>157278.39600000001</v>
      </c>
      <c r="AH1616">
        <v>121057.33</v>
      </c>
      <c r="AI1616">
        <v>0</v>
      </c>
    </row>
    <row r="1617" spans="1:35">
      <c r="A1617" t="s">
        <v>862</v>
      </c>
      <c r="B1617">
        <v>2018</v>
      </c>
      <c r="C1617">
        <v>2018</v>
      </c>
      <c r="D1617">
        <v>2018</v>
      </c>
      <c r="E1617">
        <v>4</v>
      </c>
      <c r="F1617">
        <v>0</v>
      </c>
      <c r="G1617">
        <v>0</v>
      </c>
      <c r="H1617" t="s">
        <v>568</v>
      </c>
      <c r="I1617">
        <v>36</v>
      </c>
      <c r="J1617" t="s">
        <v>110</v>
      </c>
      <c r="K1617" t="s">
        <v>511</v>
      </c>
      <c r="L1617">
        <v>300</v>
      </c>
      <c r="M1617" t="s">
        <v>680</v>
      </c>
      <c r="N1617" t="s">
        <v>681</v>
      </c>
      <c r="O1617">
        <v>0</v>
      </c>
      <c r="P1617" t="s">
        <v>177</v>
      </c>
      <c r="Q1617" t="s">
        <v>514</v>
      </c>
      <c r="R1617" t="s">
        <v>515</v>
      </c>
      <c r="S1617" t="s">
        <v>516</v>
      </c>
      <c r="T1617">
        <v>0</v>
      </c>
      <c r="U1617" t="s">
        <v>517</v>
      </c>
      <c r="V1617">
        <v>2523</v>
      </c>
      <c r="W1617" t="s">
        <v>518</v>
      </c>
      <c r="X1617">
        <v>8</v>
      </c>
      <c r="Y1617" t="s">
        <v>519</v>
      </c>
      <c r="Z1617">
        <v>17439400</v>
      </c>
      <c r="AA1617">
        <v>21</v>
      </c>
      <c r="AB1617" t="s">
        <v>867</v>
      </c>
      <c r="AC1617">
        <v>17439.400000000001</v>
      </c>
      <c r="AD1617">
        <v>17439400</v>
      </c>
      <c r="AE1617">
        <v>17009400</v>
      </c>
      <c r="AF1617">
        <v>3289528</v>
      </c>
      <c r="AG1617">
        <v>3289528.3560000001</v>
      </c>
      <c r="AH1617">
        <v>2594339.2949999999</v>
      </c>
      <c r="AI1617">
        <v>0</v>
      </c>
    </row>
    <row r="1618" spans="1:35">
      <c r="A1618" t="s">
        <v>862</v>
      </c>
      <c r="B1618">
        <v>2018</v>
      </c>
      <c r="C1618">
        <v>2018</v>
      </c>
      <c r="D1618">
        <v>2018</v>
      </c>
      <c r="E1618">
        <v>4</v>
      </c>
      <c r="F1618">
        <v>0</v>
      </c>
      <c r="G1618">
        <v>0</v>
      </c>
      <c r="H1618" t="s">
        <v>568</v>
      </c>
      <c r="I1618">
        <v>36</v>
      </c>
      <c r="J1618" t="s">
        <v>110</v>
      </c>
      <c r="K1618" t="s">
        <v>511</v>
      </c>
      <c r="L1618">
        <v>490</v>
      </c>
      <c r="M1618" t="s">
        <v>546</v>
      </c>
      <c r="N1618" t="s">
        <v>547</v>
      </c>
      <c r="O1618">
        <v>0</v>
      </c>
      <c r="P1618" t="s">
        <v>177</v>
      </c>
      <c r="Q1618" t="s">
        <v>514</v>
      </c>
      <c r="R1618" t="s">
        <v>515</v>
      </c>
      <c r="S1618" t="s">
        <v>516</v>
      </c>
      <c r="T1618">
        <v>0</v>
      </c>
      <c r="U1618" t="s">
        <v>517</v>
      </c>
      <c r="V1618">
        <v>2523</v>
      </c>
      <c r="W1618" t="s">
        <v>518</v>
      </c>
      <c r="X1618">
        <v>8</v>
      </c>
      <c r="Y1618" t="s">
        <v>519</v>
      </c>
      <c r="Z1618">
        <v>353557000</v>
      </c>
      <c r="AA1618">
        <v>21</v>
      </c>
      <c r="AB1618" t="s">
        <v>867</v>
      </c>
      <c r="AC1618">
        <v>353557</v>
      </c>
      <c r="AD1618">
        <v>353557000</v>
      </c>
      <c r="AE1618">
        <v>353057000</v>
      </c>
      <c r="AF1618">
        <v>22849400</v>
      </c>
      <c r="AG1618">
        <v>22849400.083999999</v>
      </c>
      <c r="AH1618">
        <v>15039068.864</v>
      </c>
      <c r="AI1618">
        <v>0</v>
      </c>
    </row>
    <row r="1619" spans="1:35">
      <c r="A1619" t="s">
        <v>862</v>
      </c>
      <c r="B1619">
        <v>2018</v>
      </c>
      <c r="C1619">
        <v>2018</v>
      </c>
      <c r="D1619">
        <v>2018</v>
      </c>
      <c r="E1619">
        <v>4</v>
      </c>
      <c r="F1619">
        <v>0</v>
      </c>
      <c r="G1619">
        <v>0</v>
      </c>
      <c r="H1619" t="s">
        <v>568</v>
      </c>
      <c r="I1619">
        <v>36</v>
      </c>
      <c r="J1619" t="s">
        <v>110</v>
      </c>
      <c r="K1619" t="s">
        <v>511</v>
      </c>
      <c r="L1619">
        <v>784</v>
      </c>
      <c r="M1619" t="s">
        <v>186</v>
      </c>
      <c r="N1619" t="s">
        <v>618</v>
      </c>
      <c r="O1619">
        <v>0</v>
      </c>
      <c r="P1619" t="s">
        <v>177</v>
      </c>
      <c r="Q1619" t="s">
        <v>514</v>
      </c>
      <c r="R1619" t="s">
        <v>515</v>
      </c>
      <c r="S1619" t="s">
        <v>516</v>
      </c>
      <c r="T1619">
        <v>0</v>
      </c>
      <c r="U1619" t="s">
        <v>517</v>
      </c>
      <c r="V1619">
        <v>2523</v>
      </c>
      <c r="W1619" t="s">
        <v>518</v>
      </c>
      <c r="X1619">
        <v>8</v>
      </c>
      <c r="Y1619" t="s">
        <v>519</v>
      </c>
      <c r="Z1619">
        <v>4499532</v>
      </c>
      <c r="AA1619">
        <v>21</v>
      </c>
      <c r="AB1619" t="s">
        <v>867</v>
      </c>
      <c r="AC1619">
        <v>4499.5320000000002</v>
      </c>
      <c r="AD1619">
        <v>4499532</v>
      </c>
      <c r="AE1619">
        <v>4564640</v>
      </c>
      <c r="AF1619">
        <v>768283</v>
      </c>
      <c r="AG1619">
        <v>768283.98</v>
      </c>
      <c r="AH1619">
        <v>606440.74899999995</v>
      </c>
      <c r="AI1619">
        <v>0</v>
      </c>
    </row>
    <row r="1620" spans="1:35">
      <c r="A1620" t="s">
        <v>862</v>
      </c>
      <c r="B1620">
        <v>2018</v>
      </c>
      <c r="C1620">
        <v>2018</v>
      </c>
      <c r="D1620">
        <v>2018</v>
      </c>
      <c r="E1620">
        <v>4</v>
      </c>
      <c r="F1620">
        <v>0</v>
      </c>
      <c r="G1620">
        <v>0</v>
      </c>
      <c r="H1620" t="s">
        <v>568</v>
      </c>
      <c r="I1620">
        <v>36</v>
      </c>
      <c r="J1620" t="s">
        <v>110</v>
      </c>
      <c r="K1620" t="s">
        <v>511</v>
      </c>
      <c r="L1620">
        <v>410</v>
      </c>
      <c r="M1620" t="s">
        <v>550</v>
      </c>
      <c r="N1620" t="s">
        <v>551</v>
      </c>
      <c r="O1620">
        <v>0</v>
      </c>
      <c r="P1620" t="s">
        <v>177</v>
      </c>
      <c r="Q1620" t="s">
        <v>514</v>
      </c>
      <c r="R1620" t="s">
        <v>515</v>
      </c>
      <c r="S1620" t="s">
        <v>516</v>
      </c>
      <c r="T1620">
        <v>0</v>
      </c>
      <c r="U1620" t="s">
        <v>517</v>
      </c>
      <c r="V1620">
        <v>2523</v>
      </c>
      <c r="W1620" t="s">
        <v>518</v>
      </c>
      <c r="X1620">
        <v>8</v>
      </c>
      <c r="Y1620" t="s">
        <v>519</v>
      </c>
      <c r="Z1620">
        <v>234000</v>
      </c>
      <c r="AA1620">
        <v>21</v>
      </c>
      <c r="AB1620" t="s">
        <v>867</v>
      </c>
      <c r="AC1620">
        <v>234</v>
      </c>
      <c r="AD1620">
        <v>234000</v>
      </c>
      <c r="AE1620">
        <v>238270</v>
      </c>
      <c r="AF1620">
        <v>92368</v>
      </c>
      <c r="AG1620">
        <v>92368.875</v>
      </c>
      <c r="AH1620">
        <v>74397.849000000002</v>
      </c>
      <c r="AI1620">
        <v>0</v>
      </c>
    </row>
    <row r="1621" spans="1:35">
      <c r="A1621" t="s">
        <v>862</v>
      </c>
      <c r="B1621">
        <v>2018</v>
      </c>
      <c r="C1621">
        <v>2018</v>
      </c>
      <c r="D1621">
        <v>2018</v>
      </c>
      <c r="E1621">
        <v>4</v>
      </c>
      <c r="F1621">
        <v>0</v>
      </c>
      <c r="G1621">
        <v>0</v>
      </c>
      <c r="H1621" t="s">
        <v>568</v>
      </c>
      <c r="I1621">
        <v>36</v>
      </c>
      <c r="J1621" t="s">
        <v>110</v>
      </c>
      <c r="K1621" t="s">
        <v>511</v>
      </c>
      <c r="L1621">
        <v>392</v>
      </c>
      <c r="M1621" t="s">
        <v>223</v>
      </c>
      <c r="N1621" t="s">
        <v>584</v>
      </c>
      <c r="O1621">
        <v>0</v>
      </c>
      <c r="P1621" t="s">
        <v>177</v>
      </c>
      <c r="Q1621" t="s">
        <v>514</v>
      </c>
      <c r="R1621" t="s">
        <v>515</v>
      </c>
      <c r="S1621" t="s">
        <v>516</v>
      </c>
      <c r="T1621">
        <v>1000</v>
      </c>
      <c r="U1621" t="s">
        <v>866</v>
      </c>
      <c r="V1621">
        <v>2523</v>
      </c>
      <c r="W1621" t="s">
        <v>518</v>
      </c>
      <c r="X1621">
        <v>8</v>
      </c>
      <c r="Y1621" t="s">
        <v>519</v>
      </c>
      <c r="Z1621">
        <v>10</v>
      </c>
      <c r="AA1621">
        <v>21</v>
      </c>
      <c r="AB1621" t="s">
        <v>867</v>
      </c>
      <c r="AC1621">
        <v>0.01</v>
      </c>
      <c r="AD1621">
        <v>10</v>
      </c>
      <c r="AE1621">
        <v>11</v>
      </c>
      <c r="AF1621">
        <v>969</v>
      </c>
      <c r="AG1621">
        <v>969.16399999999999</v>
      </c>
      <c r="AH1621">
        <v>932.34400000000005</v>
      </c>
      <c r="AI1621">
        <v>0</v>
      </c>
    </row>
    <row r="1622" spans="1:35">
      <c r="A1622" t="s">
        <v>862</v>
      </c>
      <c r="B1622">
        <v>2018</v>
      </c>
      <c r="C1622">
        <v>2018</v>
      </c>
      <c r="D1622">
        <v>2018</v>
      </c>
      <c r="E1622">
        <v>4</v>
      </c>
      <c r="F1622">
        <v>0</v>
      </c>
      <c r="G1622">
        <v>0</v>
      </c>
      <c r="H1622" t="s">
        <v>568</v>
      </c>
      <c r="I1622">
        <v>36</v>
      </c>
      <c r="J1622" t="s">
        <v>110</v>
      </c>
      <c r="K1622" t="s">
        <v>511</v>
      </c>
      <c r="L1622">
        <v>528</v>
      </c>
      <c r="M1622" t="s">
        <v>581</v>
      </c>
      <c r="N1622" t="s">
        <v>582</v>
      </c>
      <c r="O1622">
        <v>0</v>
      </c>
      <c r="P1622" t="s">
        <v>177</v>
      </c>
      <c r="Q1622" t="s">
        <v>514</v>
      </c>
      <c r="R1622" t="s">
        <v>515</v>
      </c>
      <c r="S1622" t="s">
        <v>516</v>
      </c>
      <c r="T1622">
        <v>1000</v>
      </c>
      <c r="U1622" t="s">
        <v>866</v>
      </c>
      <c r="V1622">
        <v>2523</v>
      </c>
      <c r="W1622" t="s">
        <v>518</v>
      </c>
      <c r="X1622">
        <v>8</v>
      </c>
      <c r="Y1622" t="s">
        <v>519</v>
      </c>
      <c r="Z1622">
        <v>2250</v>
      </c>
      <c r="AA1622">
        <v>8</v>
      </c>
      <c r="AB1622" t="s">
        <v>519</v>
      </c>
      <c r="AC1622">
        <v>2250</v>
      </c>
      <c r="AD1622">
        <v>2250</v>
      </c>
      <c r="AE1622">
        <v>2290</v>
      </c>
      <c r="AF1622">
        <v>2815</v>
      </c>
      <c r="AG1622">
        <v>2815.5970000000002</v>
      </c>
      <c r="AH1622">
        <v>2557.85</v>
      </c>
      <c r="AI1622">
        <v>0</v>
      </c>
    </row>
    <row r="1623" spans="1:35">
      <c r="A1623" t="s">
        <v>862</v>
      </c>
      <c r="B1623">
        <v>2018</v>
      </c>
      <c r="C1623">
        <v>2018</v>
      </c>
      <c r="D1623">
        <v>2018</v>
      </c>
      <c r="E1623">
        <v>4</v>
      </c>
      <c r="F1623">
        <v>0</v>
      </c>
      <c r="G1623">
        <v>0</v>
      </c>
      <c r="H1623" t="s">
        <v>568</v>
      </c>
      <c r="I1623">
        <v>36</v>
      </c>
      <c r="J1623" t="s">
        <v>110</v>
      </c>
      <c r="K1623" t="s">
        <v>511</v>
      </c>
      <c r="L1623">
        <v>752</v>
      </c>
      <c r="M1623" t="s">
        <v>189</v>
      </c>
      <c r="N1623" t="s">
        <v>569</v>
      </c>
      <c r="O1623">
        <v>0</v>
      </c>
      <c r="P1623" t="s">
        <v>177</v>
      </c>
      <c r="Q1623" t="s">
        <v>514</v>
      </c>
      <c r="R1623" t="s">
        <v>515</v>
      </c>
      <c r="S1623" t="s">
        <v>516</v>
      </c>
      <c r="T1623">
        <v>1000</v>
      </c>
      <c r="U1623" t="s">
        <v>866</v>
      </c>
      <c r="V1623">
        <v>2523</v>
      </c>
      <c r="W1623" t="s">
        <v>518</v>
      </c>
      <c r="X1623">
        <v>8</v>
      </c>
      <c r="Y1623" t="s">
        <v>519</v>
      </c>
      <c r="Z1623">
        <v>20625</v>
      </c>
      <c r="AA1623">
        <v>8</v>
      </c>
      <c r="AB1623" t="s">
        <v>519</v>
      </c>
      <c r="AC1623">
        <v>20625</v>
      </c>
      <c r="AD1623">
        <v>20625</v>
      </c>
      <c r="AE1623">
        <v>22</v>
      </c>
      <c r="AF1623">
        <v>13098</v>
      </c>
      <c r="AG1623">
        <v>13098.227999999999</v>
      </c>
      <c r="AH1623">
        <v>12930.044</v>
      </c>
      <c r="AI1623">
        <v>0</v>
      </c>
    </row>
    <row r="1624" spans="1:35">
      <c r="A1624" t="s">
        <v>862</v>
      </c>
      <c r="B1624">
        <v>2018</v>
      </c>
      <c r="C1624">
        <v>2018</v>
      </c>
      <c r="D1624">
        <v>2018</v>
      </c>
      <c r="E1624">
        <v>4</v>
      </c>
      <c r="F1624">
        <v>0</v>
      </c>
      <c r="G1624">
        <v>0</v>
      </c>
      <c r="H1624" t="s">
        <v>568</v>
      </c>
      <c r="I1624">
        <v>36</v>
      </c>
      <c r="J1624" t="s">
        <v>110</v>
      </c>
      <c r="K1624" t="s">
        <v>511</v>
      </c>
      <c r="L1624">
        <v>826</v>
      </c>
      <c r="M1624" t="s">
        <v>589</v>
      </c>
      <c r="N1624" t="s">
        <v>590</v>
      </c>
      <c r="O1624">
        <v>0</v>
      </c>
      <c r="P1624" t="s">
        <v>177</v>
      </c>
      <c r="Q1624" t="s">
        <v>514</v>
      </c>
      <c r="R1624" t="s">
        <v>515</v>
      </c>
      <c r="S1624" t="s">
        <v>516</v>
      </c>
      <c r="T1624">
        <v>1000</v>
      </c>
      <c r="U1624" t="s">
        <v>866</v>
      </c>
      <c r="V1624">
        <v>2523</v>
      </c>
      <c r="W1624" t="s">
        <v>518</v>
      </c>
      <c r="X1624">
        <v>8</v>
      </c>
      <c r="Y1624" t="s">
        <v>519</v>
      </c>
      <c r="Z1624">
        <v>478</v>
      </c>
      <c r="AA1624">
        <v>8</v>
      </c>
      <c r="AB1624" t="s">
        <v>519</v>
      </c>
      <c r="AC1624">
        <v>478</v>
      </c>
      <c r="AD1624">
        <v>478</v>
      </c>
      <c r="AE1624">
        <v>478</v>
      </c>
      <c r="AF1624">
        <v>872</v>
      </c>
      <c r="AG1624">
        <v>872.34699999999998</v>
      </c>
      <c r="AH1624">
        <v>792.49</v>
      </c>
      <c r="AI1624">
        <v>0</v>
      </c>
    </row>
    <row r="1625" spans="1:35">
      <c r="A1625" t="s">
        <v>862</v>
      </c>
      <c r="B1625">
        <v>2018</v>
      </c>
      <c r="C1625">
        <v>2018</v>
      </c>
      <c r="D1625">
        <v>2018</v>
      </c>
      <c r="E1625">
        <v>4</v>
      </c>
      <c r="F1625">
        <v>0</v>
      </c>
      <c r="G1625">
        <v>0</v>
      </c>
      <c r="H1625" t="s">
        <v>568</v>
      </c>
      <c r="I1625">
        <v>36</v>
      </c>
      <c r="J1625" t="s">
        <v>110</v>
      </c>
      <c r="K1625" t="s">
        <v>511</v>
      </c>
      <c r="L1625">
        <v>191</v>
      </c>
      <c r="M1625" t="s">
        <v>574</v>
      </c>
      <c r="N1625" t="s">
        <v>575</v>
      </c>
      <c r="O1625">
        <v>0</v>
      </c>
      <c r="P1625" t="s">
        <v>177</v>
      </c>
      <c r="Q1625" t="s">
        <v>514</v>
      </c>
      <c r="R1625" t="s">
        <v>515</v>
      </c>
      <c r="S1625" t="s">
        <v>516</v>
      </c>
      <c r="T1625">
        <v>2100</v>
      </c>
      <c r="U1625" t="s">
        <v>868</v>
      </c>
      <c r="V1625">
        <v>2523</v>
      </c>
      <c r="W1625" t="s">
        <v>518</v>
      </c>
      <c r="X1625">
        <v>8</v>
      </c>
      <c r="Y1625" t="s">
        <v>519</v>
      </c>
      <c r="Z1625">
        <v>2398000</v>
      </c>
      <c r="AA1625">
        <v>8</v>
      </c>
      <c r="AB1625" t="s">
        <v>519</v>
      </c>
      <c r="AC1625">
        <v>2398000</v>
      </c>
      <c r="AD1625">
        <v>2398000</v>
      </c>
      <c r="AE1625">
        <v>2412203</v>
      </c>
      <c r="AF1625">
        <v>1207112</v>
      </c>
      <c r="AG1625">
        <v>1207112.7409999999</v>
      </c>
      <c r="AH1625">
        <v>1044320.617</v>
      </c>
      <c r="AI1625">
        <v>0</v>
      </c>
    </row>
    <row r="1626" spans="1:35">
      <c r="A1626" t="s">
        <v>862</v>
      </c>
      <c r="B1626">
        <v>2018</v>
      </c>
      <c r="C1626">
        <v>2018</v>
      </c>
      <c r="D1626">
        <v>2018</v>
      </c>
      <c r="E1626">
        <v>4</v>
      </c>
      <c r="F1626">
        <v>0</v>
      </c>
      <c r="G1626">
        <v>0</v>
      </c>
      <c r="H1626" t="s">
        <v>568</v>
      </c>
      <c r="I1626">
        <v>36</v>
      </c>
      <c r="J1626" t="s">
        <v>110</v>
      </c>
      <c r="K1626" t="s">
        <v>511</v>
      </c>
      <c r="L1626">
        <v>251</v>
      </c>
      <c r="M1626" t="s">
        <v>113</v>
      </c>
      <c r="N1626" t="s">
        <v>583</v>
      </c>
      <c r="O1626">
        <v>0</v>
      </c>
      <c r="P1626" t="s">
        <v>177</v>
      </c>
      <c r="Q1626" t="s">
        <v>514</v>
      </c>
      <c r="R1626" t="s">
        <v>515</v>
      </c>
      <c r="S1626" t="s">
        <v>516</v>
      </c>
      <c r="T1626">
        <v>2100</v>
      </c>
      <c r="U1626" t="s">
        <v>868</v>
      </c>
      <c r="V1626">
        <v>2523</v>
      </c>
      <c r="W1626" t="s">
        <v>518</v>
      </c>
      <c r="X1626">
        <v>8</v>
      </c>
      <c r="Y1626" t="s">
        <v>519</v>
      </c>
      <c r="Z1626">
        <v>6994382</v>
      </c>
      <c r="AA1626">
        <v>8</v>
      </c>
      <c r="AB1626" t="s">
        <v>519</v>
      </c>
      <c r="AC1626">
        <v>6994382.5</v>
      </c>
      <c r="AD1626">
        <v>6994382</v>
      </c>
      <c r="AE1626">
        <v>6304217</v>
      </c>
      <c r="AF1626">
        <v>3158991</v>
      </c>
      <c r="AG1626">
        <v>3158991.2239999999</v>
      </c>
      <c r="AH1626">
        <v>2927416.1869999999</v>
      </c>
      <c r="AI1626">
        <v>0</v>
      </c>
    </row>
    <row r="1627" spans="1:35">
      <c r="A1627" t="s">
        <v>862</v>
      </c>
      <c r="B1627">
        <v>2018</v>
      </c>
      <c r="C1627">
        <v>2018</v>
      </c>
      <c r="D1627">
        <v>2018</v>
      </c>
      <c r="E1627">
        <v>4</v>
      </c>
      <c r="F1627">
        <v>0</v>
      </c>
      <c r="G1627">
        <v>0</v>
      </c>
      <c r="H1627" t="s">
        <v>568</v>
      </c>
      <c r="I1627">
        <v>36</v>
      </c>
      <c r="J1627" t="s">
        <v>110</v>
      </c>
      <c r="K1627" t="s">
        <v>511</v>
      </c>
      <c r="L1627">
        <v>360</v>
      </c>
      <c r="M1627" t="s">
        <v>578</v>
      </c>
      <c r="N1627" t="s">
        <v>579</v>
      </c>
      <c r="O1627">
        <v>0</v>
      </c>
      <c r="P1627" t="s">
        <v>177</v>
      </c>
      <c r="Q1627" t="s">
        <v>514</v>
      </c>
      <c r="R1627" t="s">
        <v>515</v>
      </c>
      <c r="S1627" t="s">
        <v>516</v>
      </c>
      <c r="T1627">
        <v>2100</v>
      </c>
      <c r="U1627" t="s">
        <v>868</v>
      </c>
      <c r="V1627">
        <v>2523</v>
      </c>
      <c r="W1627" t="s">
        <v>518</v>
      </c>
      <c r="X1627">
        <v>8</v>
      </c>
      <c r="Y1627" t="s">
        <v>519</v>
      </c>
      <c r="Z1627">
        <v>1379018000</v>
      </c>
      <c r="AA1627">
        <v>8</v>
      </c>
      <c r="AB1627" t="s">
        <v>519</v>
      </c>
      <c r="AC1627">
        <v>1379018000</v>
      </c>
      <c r="AD1627">
        <v>1379018000</v>
      </c>
      <c r="AE1627">
        <v>1336860800</v>
      </c>
      <c r="AF1627">
        <v>64120398</v>
      </c>
      <c r="AG1627">
        <v>64120398.081</v>
      </c>
      <c r="AH1627">
        <v>47971215.612999998</v>
      </c>
      <c r="AI1627">
        <v>0</v>
      </c>
    </row>
    <row r="1628" spans="1:35">
      <c r="A1628" t="s">
        <v>862</v>
      </c>
      <c r="B1628">
        <v>2018</v>
      </c>
      <c r="C1628">
        <v>2018</v>
      </c>
      <c r="D1628">
        <v>2018</v>
      </c>
      <c r="E1628">
        <v>4</v>
      </c>
      <c r="F1628">
        <v>0</v>
      </c>
      <c r="G1628">
        <v>0</v>
      </c>
      <c r="H1628" t="s">
        <v>568</v>
      </c>
      <c r="I1628">
        <v>36</v>
      </c>
      <c r="J1628" t="s">
        <v>110</v>
      </c>
      <c r="K1628" t="s">
        <v>511</v>
      </c>
      <c r="L1628">
        <v>484</v>
      </c>
      <c r="M1628" t="s">
        <v>656</v>
      </c>
      <c r="N1628" t="s">
        <v>657</v>
      </c>
      <c r="O1628">
        <v>0</v>
      </c>
      <c r="P1628" t="s">
        <v>177</v>
      </c>
      <c r="Q1628" t="s">
        <v>514</v>
      </c>
      <c r="R1628" t="s">
        <v>515</v>
      </c>
      <c r="S1628" t="s">
        <v>516</v>
      </c>
      <c r="T1628">
        <v>2100</v>
      </c>
      <c r="U1628" t="s">
        <v>868</v>
      </c>
      <c r="V1628">
        <v>2523</v>
      </c>
      <c r="W1628" t="s">
        <v>518</v>
      </c>
      <c r="X1628">
        <v>8</v>
      </c>
      <c r="Y1628" t="s">
        <v>519</v>
      </c>
      <c r="Z1628">
        <v>303079</v>
      </c>
      <c r="AA1628">
        <v>8</v>
      </c>
      <c r="AB1628" t="s">
        <v>519</v>
      </c>
      <c r="AC1628">
        <v>303079.5</v>
      </c>
      <c r="AD1628">
        <v>303079</v>
      </c>
      <c r="AE1628">
        <v>333935</v>
      </c>
      <c r="AF1628">
        <v>212619</v>
      </c>
      <c r="AG1628">
        <v>212619.742</v>
      </c>
      <c r="AH1628">
        <v>177184.462</v>
      </c>
      <c r="AI1628">
        <v>0</v>
      </c>
    </row>
    <row r="1629" spans="1:35">
      <c r="A1629" t="s">
        <v>862</v>
      </c>
      <c r="B1629">
        <v>2018</v>
      </c>
      <c r="C1629">
        <v>2018</v>
      </c>
      <c r="D1629">
        <v>2018</v>
      </c>
      <c r="E1629">
        <v>4</v>
      </c>
      <c r="F1629">
        <v>0</v>
      </c>
      <c r="G1629">
        <v>0</v>
      </c>
      <c r="H1629" t="s">
        <v>568</v>
      </c>
      <c r="I1629">
        <v>36</v>
      </c>
      <c r="J1629" t="s">
        <v>110</v>
      </c>
      <c r="K1629" t="s">
        <v>511</v>
      </c>
      <c r="L1629">
        <v>528</v>
      </c>
      <c r="M1629" t="s">
        <v>581</v>
      </c>
      <c r="N1629" t="s">
        <v>582</v>
      </c>
      <c r="O1629">
        <v>0</v>
      </c>
      <c r="P1629" t="s">
        <v>177</v>
      </c>
      <c r="Q1629" t="s">
        <v>514</v>
      </c>
      <c r="R1629" t="s">
        <v>515</v>
      </c>
      <c r="S1629" t="s">
        <v>516</v>
      </c>
      <c r="T1629">
        <v>2100</v>
      </c>
      <c r="U1629" t="s">
        <v>868</v>
      </c>
      <c r="V1629">
        <v>2523</v>
      </c>
      <c r="W1629" t="s">
        <v>518</v>
      </c>
      <c r="X1629">
        <v>8</v>
      </c>
      <c r="Y1629" t="s">
        <v>519</v>
      </c>
      <c r="Z1629">
        <v>366765</v>
      </c>
      <c r="AA1629">
        <v>8</v>
      </c>
      <c r="AB1629" t="s">
        <v>519</v>
      </c>
      <c r="AC1629">
        <v>366765</v>
      </c>
      <c r="AD1629">
        <v>366765</v>
      </c>
      <c r="AE1629">
        <v>361855</v>
      </c>
      <c r="AF1629">
        <v>277989</v>
      </c>
      <c r="AG1629">
        <v>277989.61700000003</v>
      </c>
      <c r="AH1629">
        <v>255586.75099999999</v>
      </c>
      <c r="AI1629">
        <v>0</v>
      </c>
    </row>
    <row r="1630" spans="1:35">
      <c r="A1630" t="s">
        <v>862</v>
      </c>
      <c r="B1630">
        <v>2018</v>
      </c>
      <c r="C1630">
        <v>2018</v>
      </c>
      <c r="D1630">
        <v>2018</v>
      </c>
      <c r="E1630">
        <v>4</v>
      </c>
      <c r="F1630">
        <v>0</v>
      </c>
      <c r="G1630">
        <v>0</v>
      </c>
      <c r="H1630" t="s">
        <v>568</v>
      </c>
      <c r="I1630">
        <v>36</v>
      </c>
      <c r="J1630" t="s">
        <v>110</v>
      </c>
      <c r="K1630" t="s">
        <v>511</v>
      </c>
      <c r="L1630">
        <v>724</v>
      </c>
      <c r="M1630" t="s">
        <v>214</v>
      </c>
      <c r="N1630" t="s">
        <v>580</v>
      </c>
      <c r="O1630">
        <v>0</v>
      </c>
      <c r="P1630" t="s">
        <v>177</v>
      </c>
      <c r="Q1630" t="s">
        <v>514</v>
      </c>
      <c r="R1630" t="s">
        <v>515</v>
      </c>
      <c r="S1630" t="s">
        <v>516</v>
      </c>
      <c r="T1630">
        <v>2100</v>
      </c>
      <c r="U1630" t="s">
        <v>868</v>
      </c>
      <c r="V1630">
        <v>2523</v>
      </c>
      <c r="W1630" t="s">
        <v>518</v>
      </c>
      <c r="X1630">
        <v>8</v>
      </c>
      <c r="Y1630" t="s">
        <v>519</v>
      </c>
      <c r="Z1630">
        <v>3168547</v>
      </c>
      <c r="AA1630">
        <v>8</v>
      </c>
      <c r="AB1630" t="s">
        <v>519</v>
      </c>
      <c r="AC1630">
        <v>3168547</v>
      </c>
      <c r="AD1630">
        <v>3168547</v>
      </c>
      <c r="AE1630">
        <v>3221509</v>
      </c>
      <c r="AF1630">
        <v>1445089</v>
      </c>
      <c r="AG1630">
        <v>1445089.95</v>
      </c>
      <c r="AH1630">
        <v>1263688.1310000001</v>
      </c>
      <c r="AI1630">
        <v>0</v>
      </c>
    </row>
    <row r="1631" spans="1:35">
      <c r="A1631" t="s">
        <v>862</v>
      </c>
      <c r="B1631">
        <v>2018</v>
      </c>
      <c r="C1631">
        <v>2018</v>
      </c>
      <c r="D1631">
        <v>2018</v>
      </c>
      <c r="E1631">
        <v>4</v>
      </c>
      <c r="F1631">
        <v>0</v>
      </c>
      <c r="G1631">
        <v>0</v>
      </c>
      <c r="H1631" t="s">
        <v>568</v>
      </c>
      <c r="I1631">
        <v>36</v>
      </c>
      <c r="J1631" t="s">
        <v>110</v>
      </c>
      <c r="K1631" t="s">
        <v>511</v>
      </c>
      <c r="L1631">
        <v>484</v>
      </c>
      <c r="M1631" t="s">
        <v>656</v>
      </c>
      <c r="N1631" t="s">
        <v>657</v>
      </c>
      <c r="O1631">
        <v>0</v>
      </c>
      <c r="P1631" t="s">
        <v>177</v>
      </c>
      <c r="Q1631" t="s">
        <v>514</v>
      </c>
      <c r="R1631" t="s">
        <v>515</v>
      </c>
      <c r="S1631" t="s">
        <v>516</v>
      </c>
      <c r="T1631">
        <v>0</v>
      </c>
      <c r="U1631" t="s">
        <v>517</v>
      </c>
      <c r="V1631">
        <v>2523</v>
      </c>
      <c r="W1631" t="s">
        <v>518</v>
      </c>
      <c r="X1631">
        <v>8</v>
      </c>
      <c r="Y1631" t="s">
        <v>519</v>
      </c>
      <c r="Z1631">
        <v>303079</v>
      </c>
      <c r="AA1631">
        <v>8</v>
      </c>
      <c r="AB1631" t="s">
        <v>519</v>
      </c>
      <c r="AC1631">
        <v>303079.5</v>
      </c>
      <c r="AD1631">
        <v>303079</v>
      </c>
      <c r="AE1631">
        <v>333935</v>
      </c>
      <c r="AF1631">
        <v>212619</v>
      </c>
      <c r="AG1631">
        <v>212619.742</v>
      </c>
      <c r="AH1631">
        <v>177184.462</v>
      </c>
      <c r="AI1631">
        <v>0</v>
      </c>
    </row>
    <row r="1632" spans="1:35">
      <c r="A1632" t="s">
        <v>862</v>
      </c>
      <c r="B1632">
        <v>2018</v>
      </c>
      <c r="C1632">
        <v>2018</v>
      </c>
      <c r="D1632">
        <v>2018</v>
      </c>
      <c r="E1632">
        <v>4</v>
      </c>
      <c r="F1632">
        <v>0</v>
      </c>
      <c r="G1632">
        <v>0</v>
      </c>
      <c r="H1632" t="s">
        <v>568</v>
      </c>
      <c r="I1632">
        <v>36</v>
      </c>
      <c r="J1632" t="s">
        <v>110</v>
      </c>
      <c r="K1632" t="s">
        <v>511</v>
      </c>
      <c r="L1632">
        <v>191</v>
      </c>
      <c r="M1632" t="s">
        <v>574</v>
      </c>
      <c r="N1632" t="s">
        <v>575</v>
      </c>
      <c r="O1632">
        <v>0</v>
      </c>
      <c r="P1632" t="s">
        <v>177</v>
      </c>
      <c r="Q1632" t="s">
        <v>514</v>
      </c>
      <c r="R1632" t="s">
        <v>515</v>
      </c>
      <c r="S1632" t="s">
        <v>516</v>
      </c>
      <c r="T1632">
        <v>0</v>
      </c>
      <c r="U1632" t="s">
        <v>517</v>
      </c>
      <c r="V1632">
        <v>2523</v>
      </c>
      <c r="W1632" t="s">
        <v>518</v>
      </c>
      <c r="X1632">
        <v>8</v>
      </c>
      <c r="Y1632" t="s">
        <v>519</v>
      </c>
      <c r="Z1632">
        <v>2398000</v>
      </c>
      <c r="AA1632">
        <v>8</v>
      </c>
      <c r="AB1632" t="s">
        <v>519</v>
      </c>
      <c r="AC1632">
        <v>2398000</v>
      </c>
      <c r="AD1632">
        <v>2398000</v>
      </c>
      <c r="AE1632">
        <v>2412203</v>
      </c>
      <c r="AF1632">
        <v>1207112</v>
      </c>
      <c r="AG1632">
        <v>1207112.7409999999</v>
      </c>
      <c r="AH1632">
        <v>1044320.617</v>
      </c>
      <c r="AI1632">
        <v>0</v>
      </c>
    </row>
    <row r="1633" spans="1:35">
      <c r="A1633" t="s">
        <v>862</v>
      </c>
      <c r="B1633">
        <v>2018</v>
      </c>
      <c r="C1633">
        <v>2018</v>
      </c>
      <c r="D1633">
        <v>2018</v>
      </c>
      <c r="E1633">
        <v>4</v>
      </c>
      <c r="F1633">
        <v>0</v>
      </c>
      <c r="G1633">
        <v>0</v>
      </c>
      <c r="H1633" t="s">
        <v>568</v>
      </c>
      <c r="I1633">
        <v>36</v>
      </c>
      <c r="J1633" t="s">
        <v>110</v>
      </c>
      <c r="K1633" t="s">
        <v>511</v>
      </c>
      <c r="L1633">
        <v>251</v>
      </c>
      <c r="M1633" t="s">
        <v>113</v>
      </c>
      <c r="N1633" t="s">
        <v>583</v>
      </c>
      <c r="O1633">
        <v>0</v>
      </c>
      <c r="P1633" t="s">
        <v>177</v>
      </c>
      <c r="Q1633" t="s">
        <v>514</v>
      </c>
      <c r="R1633" t="s">
        <v>515</v>
      </c>
      <c r="S1633" t="s">
        <v>516</v>
      </c>
      <c r="T1633">
        <v>0</v>
      </c>
      <c r="U1633" t="s">
        <v>517</v>
      </c>
      <c r="V1633">
        <v>2523</v>
      </c>
      <c r="W1633" t="s">
        <v>518</v>
      </c>
      <c r="X1633">
        <v>8</v>
      </c>
      <c r="Y1633" t="s">
        <v>519</v>
      </c>
      <c r="Z1633">
        <v>6994382</v>
      </c>
      <c r="AA1633">
        <v>8</v>
      </c>
      <c r="AB1633" t="s">
        <v>519</v>
      </c>
      <c r="AC1633">
        <v>6994382.5</v>
      </c>
      <c r="AD1633">
        <v>6994382</v>
      </c>
      <c r="AE1633">
        <v>6304217</v>
      </c>
      <c r="AF1633">
        <v>3158991</v>
      </c>
      <c r="AG1633">
        <v>3158991.2239999999</v>
      </c>
      <c r="AH1633">
        <v>2927416.1869999999</v>
      </c>
      <c r="AI1633">
        <v>0</v>
      </c>
    </row>
    <row r="1634" spans="1:35">
      <c r="A1634" t="s">
        <v>862</v>
      </c>
      <c r="B1634">
        <v>2018</v>
      </c>
      <c r="C1634">
        <v>2018</v>
      </c>
      <c r="D1634">
        <v>2018</v>
      </c>
      <c r="E1634">
        <v>4</v>
      </c>
      <c r="F1634">
        <v>0</v>
      </c>
      <c r="G1634">
        <v>0</v>
      </c>
      <c r="H1634" t="s">
        <v>568</v>
      </c>
      <c r="I1634">
        <v>36</v>
      </c>
      <c r="J1634" t="s">
        <v>110</v>
      </c>
      <c r="K1634" t="s">
        <v>511</v>
      </c>
      <c r="L1634">
        <v>528</v>
      </c>
      <c r="M1634" t="s">
        <v>581</v>
      </c>
      <c r="N1634" t="s">
        <v>582</v>
      </c>
      <c r="O1634">
        <v>0</v>
      </c>
      <c r="P1634" t="s">
        <v>177</v>
      </c>
      <c r="Q1634" t="s">
        <v>514</v>
      </c>
      <c r="R1634" t="s">
        <v>515</v>
      </c>
      <c r="S1634" t="s">
        <v>516</v>
      </c>
      <c r="T1634">
        <v>0</v>
      </c>
      <c r="U1634" t="s">
        <v>517</v>
      </c>
      <c r="V1634">
        <v>2523</v>
      </c>
      <c r="W1634" t="s">
        <v>518</v>
      </c>
      <c r="X1634">
        <v>8</v>
      </c>
      <c r="Y1634" t="s">
        <v>519</v>
      </c>
      <c r="Z1634">
        <v>369015</v>
      </c>
      <c r="AA1634">
        <v>8</v>
      </c>
      <c r="AB1634" t="s">
        <v>519</v>
      </c>
      <c r="AC1634">
        <v>369015</v>
      </c>
      <c r="AD1634">
        <v>369015</v>
      </c>
      <c r="AE1634">
        <v>364145</v>
      </c>
      <c r="AF1634">
        <v>280805</v>
      </c>
      <c r="AG1634">
        <v>280805.21399999998</v>
      </c>
      <c r="AH1634">
        <v>258144.601</v>
      </c>
      <c r="AI1634">
        <v>0</v>
      </c>
    </row>
    <row r="1635" spans="1:35">
      <c r="A1635" t="s">
        <v>862</v>
      </c>
      <c r="B1635">
        <v>2018</v>
      </c>
      <c r="C1635">
        <v>2018</v>
      </c>
      <c r="D1635">
        <v>2018</v>
      </c>
      <c r="E1635">
        <v>4</v>
      </c>
      <c r="F1635">
        <v>0</v>
      </c>
      <c r="G1635">
        <v>0</v>
      </c>
      <c r="H1635" t="s">
        <v>568</v>
      </c>
      <c r="I1635">
        <v>36</v>
      </c>
      <c r="J1635" t="s">
        <v>110</v>
      </c>
      <c r="K1635" t="s">
        <v>511</v>
      </c>
      <c r="L1635">
        <v>276</v>
      </c>
      <c r="M1635" t="s">
        <v>591</v>
      </c>
      <c r="N1635" t="s">
        <v>592</v>
      </c>
      <c r="O1635">
        <v>0</v>
      </c>
      <c r="P1635" t="s">
        <v>177</v>
      </c>
      <c r="Q1635" t="s">
        <v>514</v>
      </c>
      <c r="R1635" t="s">
        <v>515</v>
      </c>
      <c r="S1635" t="s">
        <v>516</v>
      </c>
      <c r="T1635">
        <v>0</v>
      </c>
      <c r="U1635" t="s">
        <v>517</v>
      </c>
      <c r="V1635">
        <v>2523</v>
      </c>
      <c r="W1635" t="s">
        <v>518</v>
      </c>
      <c r="X1635">
        <v>8</v>
      </c>
      <c r="Y1635" t="s">
        <v>519</v>
      </c>
      <c r="Z1635">
        <v>804960</v>
      </c>
      <c r="AA1635">
        <v>-1</v>
      </c>
      <c r="AB1635" t="s">
        <v>129</v>
      </c>
      <c r="AC1635">
        <v>0</v>
      </c>
      <c r="AD1635">
        <v>804960</v>
      </c>
      <c r="AE1635">
        <v>811222</v>
      </c>
      <c r="AF1635">
        <v>327254</v>
      </c>
      <c r="AG1635">
        <v>327254.30900000001</v>
      </c>
      <c r="AH1635">
        <v>297272.45299999998</v>
      </c>
      <c r="AI1635">
        <v>0</v>
      </c>
    </row>
    <row r="1636" spans="1:35">
      <c r="A1636" t="s">
        <v>862</v>
      </c>
      <c r="B1636">
        <v>2018</v>
      </c>
      <c r="C1636">
        <v>2018</v>
      </c>
      <c r="D1636">
        <v>2018</v>
      </c>
      <c r="E1636">
        <v>4</v>
      </c>
      <c r="F1636">
        <v>0</v>
      </c>
      <c r="G1636">
        <v>0</v>
      </c>
      <c r="H1636" t="s">
        <v>568</v>
      </c>
      <c r="I1636">
        <v>36</v>
      </c>
      <c r="J1636" t="s">
        <v>110</v>
      </c>
      <c r="K1636" t="s">
        <v>511</v>
      </c>
      <c r="L1636">
        <v>276</v>
      </c>
      <c r="M1636" t="s">
        <v>591</v>
      </c>
      <c r="N1636" t="s">
        <v>592</v>
      </c>
      <c r="O1636">
        <v>0</v>
      </c>
      <c r="P1636" t="s">
        <v>177</v>
      </c>
      <c r="Q1636" t="s">
        <v>514</v>
      </c>
      <c r="R1636" t="s">
        <v>515</v>
      </c>
      <c r="S1636" t="s">
        <v>516</v>
      </c>
      <c r="T1636">
        <v>2100</v>
      </c>
      <c r="U1636" t="s">
        <v>868</v>
      </c>
      <c r="V1636">
        <v>2523</v>
      </c>
      <c r="W1636" t="s">
        <v>518</v>
      </c>
      <c r="X1636">
        <v>8</v>
      </c>
      <c r="Y1636" t="s">
        <v>519</v>
      </c>
      <c r="Z1636">
        <v>804960</v>
      </c>
      <c r="AA1636">
        <v>-1</v>
      </c>
      <c r="AB1636" t="s">
        <v>129</v>
      </c>
      <c r="AC1636">
        <v>0</v>
      </c>
      <c r="AD1636">
        <v>804960</v>
      </c>
      <c r="AE1636">
        <v>811222</v>
      </c>
      <c r="AF1636">
        <v>327254</v>
      </c>
      <c r="AG1636">
        <v>327254.30900000001</v>
      </c>
      <c r="AH1636">
        <v>297272.45299999998</v>
      </c>
      <c r="AI1636">
        <v>0</v>
      </c>
    </row>
    <row r="1637" spans="1:35">
      <c r="A1637" t="s">
        <v>862</v>
      </c>
      <c r="B1637">
        <v>2018</v>
      </c>
      <c r="C1637">
        <v>2018</v>
      </c>
      <c r="D1637">
        <v>2018</v>
      </c>
      <c r="E1637">
        <v>4</v>
      </c>
      <c r="F1637">
        <v>0</v>
      </c>
      <c r="G1637">
        <v>0</v>
      </c>
      <c r="H1637" t="s">
        <v>568</v>
      </c>
      <c r="I1637">
        <v>36</v>
      </c>
      <c r="J1637" t="s">
        <v>110</v>
      </c>
      <c r="K1637" t="s">
        <v>511</v>
      </c>
      <c r="L1637">
        <v>360</v>
      </c>
      <c r="M1637" t="s">
        <v>578</v>
      </c>
      <c r="N1637" t="s">
        <v>579</v>
      </c>
      <c r="O1637">
        <v>0</v>
      </c>
      <c r="P1637" t="s">
        <v>177</v>
      </c>
      <c r="Q1637" t="s">
        <v>514</v>
      </c>
      <c r="R1637" t="s">
        <v>515</v>
      </c>
      <c r="S1637" t="s">
        <v>516</v>
      </c>
      <c r="T1637">
        <v>0</v>
      </c>
      <c r="U1637" t="s">
        <v>517</v>
      </c>
      <c r="V1637">
        <v>2523</v>
      </c>
      <c r="W1637" t="s">
        <v>518</v>
      </c>
      <c r="X1637">
        <v>8</v>
      </c>
      <c r="Y1637" t="s">
        <v>519</v>
      </c>
      <c r="Z1637">
        <v>1379019650</v>
      </c>
      <c r="AA1637">
        <v>-1</v>
      </c>
      <c r="AB1637" t="s">
        <v>129</v>
      </c>
      <c r="AC1637">
        <v>0</v>
      </c>
      <c r="AD1637">
        <v>1379019650</v>
      </c>
      <c r="AE1637">
        <v>1336862453</v>
      </c>
      <c r="AF1637">
        <v>64121764</v>
      </c>
      <c r="AG1637">
        <v>64121764.093000002</v>
      </c>
      <c r="AH1637">
        <v>47972456.575999998</v>
      </c>
      <c r="AI1637">
        <v>0</v>
      </c>
    </row>
    <row r="1638" spans="1:35">
      <c r="A1638" t="s">
        <v>862</v>
      </c>
      <c r="B1638">
        <v>2018</v>
      </c>
      <c r="C1638">
        <v>2018</v>
      </c>
      <c r="D1638">
        <v>2018</v>
      </c>
      <c r="E1638">
        <v>4</v>
      </c>
      <c r="F1638">
        <v>0</v>
      </c>
      <c r="G1638">
        <v>0</v>
      </c>
      <c r="H1638" t="s">
        <v>568</v>
      </c>
      <c r="I1638">
        <v>36</v>
      </c>
      <c r="J1638" t="s">
        <v>110</v>
      </c>
      <c r="K1638" t="s">
        <v>511</v>
      </c>
      <c r="L1638">
        <v>392</v>
      </c>
      <c r="M1638" t="s">
        <v>223</v>
      </c>
      <c r="N1638" t="s">
        <v>584</v>
      </c>
      <c r="O1638">
        <v>0</v>
      </c>
      <c r="P1638" t="s">
        <v>177</v>
      </c>
      <c r="Q1638" t="s">
        <v>514</v>
      </c>
      <c r="R1638" t="s">
        <v>515</v>
      </c>
      <c r="S1638" t="s">
        <v>516</v>
      </c>
      <c r="T1638">
        <v>0</v>
      </c>
      <c r="U1638" t="s">
        <v>517</v>
      </c>
      <c r="V1638">
        <v>2523</v>
      </c>
      <c r="W1638" t="s">
        <v>518</v>
      </c>
      <c r="X1638">
        <v>8</v>
      </c>
      <c r="Y1638" t="s">
        <v>519</v>
      </c>
      <c r="Z1638">
        <v>1957926027</v>
      </c>
      <c r="AA1638">
        <v>-1</v>
      </c>
      <c r="AB1638" t="s">
        <v>129</v>
      </c>
      <c r="AC1638">
        <v>0</v>
      </c>
      <c r="AD1638">
        <v>1957926027</v>
      </c>
      <c r="AE1638">
        <v>1958339981</v>
      </c>
      <c r="AF1638">
        <v>89446763</v>
      </c>
      <c r="AG1638">
        <v>89446763.648000002</v>
      </c>
      <c r="AH1638">
        <v>60918187.625</v>
      </c>
      <c r="AI1638">
        <v>0</v>
      </c>
    </row>
    <row r="1639" spans="1:35">
      <c r="A1639" t="s">
        <v>862</v>
      </c>
      <c r="B1639">
        <v>2018</v>
      </c>
      <c r="C1639">
        <v>2018</v>
      </c>
      <c r="D1639">
        <v>2018</v>
      </c>
      <c r="E1639">
        <v>4</v>
      </c>
      <c r="F1639">
        <v>0</v>
      </c>
      <c r="G1639">
        <v>0</v>
      </c>
      <c r="H1639" t="s">
        <v>568</v>
      </c>
      <c r="I1639">
        <v>36</v>
      </c>
      <c r="J1639" t="s">
        <v>110</v>
      </c>
      <c r="K1639" t="s">
        <v>511</v>
      </c>
      <c r="L1639">
        <v>392</v>
      </c>
      <c r="M1639" t="s">
        <v>223</v>
      </c>
      <c r="N1639" t="s">
        <v>584</v>
      </c>
      <c r="O1639">
        <v>0</v>
      </c>
      <c r="P1639" t="s">
        <v>177</v>
      </c>
      <c r="Q1639" t="s">
        <v>514</v>
      </c>
      <c r="R1639" t="s">
        <v>515</v>
      </c>
      <c r="S1639" t="s">
        <v>516</v>
      </c>
      <c r="T1639">
        <v>2100</v>
      </c>
      <c r="U1639" t="s">
        <v>868</v>
      </c>
      <c r="V1639">
        <v>2523</v>
      </c>
      <c r="W1639" t="s">
        <v>518</v>
      </c>
      <c r="X1639">
        <v>8</v>
      </c>
      <c r="Y1639" t="s">
        <v>519</v>
      </c>
      <c r="Z1639">
        <v>1957926017</v>
      </c>
      <c r="AA1639">
        <v>-1</v>
      </c>
      <c r="AB1639" t="s">
        <v>129</v>
      </c>
      <c r="AC1639">
        <v>0</v>
      </c>
      <c r="AD1639">
        <v>1957926017</v>
      </c>
      <c r="AE1639">
        <v>1958339970</v>
      </c>
      <c r="AF1639">
        <v>89445794</v>
      </c>
      <c r="AG1639">
        <v>89445794.484999999</v>
      </c>
      <c r="AH1639">
        <v>60917255.281000003</v>
      </c>
      <c r="AI1639">
        <v>0</v>
      </c>
    </row>
    <row r="1640" spans="1:35">
      <c r="A1640" t="s">
        <v>862</v>
      </c>
      <c r="B1640">
        <v>2018</v>
      </c>
      <c r="C1640">
        <v>2018</v>
      </c>
      <c r="D1640">
        <v>2018</v>
      </c>
      <c r="E1640">
        <v>4</v>
      </c>
      <c r="F1640">
        <v>0</v>
      </c>
      <c r="G1640">
        <v>0</v>
      </c>
      <c r="H1640" t="s">
        <v>568</v>
      </c>
      <c r="I1640">
        <v>36</v>
      </c>
      <c r="J1640" t="s">
        <v>110</v>
      </c>
      <c r="K1640" t="s">
        <v>511</v>
      </c>
      <c r="L1640">
        <v>458</v>
      </c>
      <c r="M1640" t="s">
        <v>180</v>
      </c>
      <c r="N1640" t="s">
        <v>557</v>
      </c>
      <c r="O1640">
        <v>0</v>
      </c>
      <c r="P1640" t="s">
        <v>177</v>
      </c>
      <c r="Q1640" t="s">
        <v>514</v>
      </c>
      <c r="R1640" t="s">
        <v>515</v>
      </c>
      <c r="S1640" t="s">
        <v>516</v>
      </c>
      <c r="T1640">
        <v>0</v>
      </c>
      <c r="U1640" t="s">
        <v>517</v>
      </c>
      <c r="V1640">
        <v>2523</v>
      </c>
      <c r="W1640" t="s">
        <v>518</v>
      </c>
      <c r="X1640">
        <v>8</v>
      </c>
      <c r="Y1640" t="s">
        <v>519</v>
      </c>
      <c r="Z1640">
        <v>353150030</v>
      </c>
      <c r="AA1640">
        <v>-1</v>
      </c>
      <c r="AB1640" t="s">
        <v>129</v>
      </c>
      <c r="AC1640">
        <v>0</v>
      </c>
      <c r="AD1640">
        <v>353150030</v>
      </c>
      <c r="AE1640">
        <v>196981385</v>
      </c>
      <c r="AF1640">
        <v>22496077</v>
      </c>
      <c r="AG1640">
        <v>22496077.440000001</v>
      </c>
      <c r="AH1640">
        <v>19828269.473000001</v>
      </c>
      <c r="AI1640">
        <v>0</v>
      </c>
    </row>
    <row r="1641" spans="1:35">
      <c r="A1641" t="s">
        <v>862</v>
      </c>
      <c r="B1641">
        <v>2018</v>
      </c>
      <c r="C1641">
        <v>2018</v>
      </c>
      <c r="D1641">
        <v>2018</v>
      </c>
      <c r="E1641">
        <v>4</v>
      </c>
      <c r="F1641">
        <v>0</v>
      </c>
      <c r="G1641">
        <v>0</v>
      </c>
      <c r="H1641" t="s">
        <v>568</v>
      </c>
      <c r="I1641">
        <v>36</v>
      </c>
      <c r="J1641" t="s">
        <v>110</v>
      </c>
      <c r="K1641" t="s">
        <v>511</v>
      </c>
      <c r="L1641">
        <v>458</v>
      </c>
      <c r="M1641" t="s">
        <v>180</v>
      </c>
      <c r="N1641" t="s">
        <v>557</v>
      </c>
      <c r="O1641">
        <v>0</v>
      </c>
      <c r="P1641" t="s">
        <v>177</v>
      </c>
      <c r="Q1641" t="s">
        <v>514</v>
      </c>
      <c r="R1641" t="s">
        <v>515</v>
      </c>
      <c r="S1641" t="s">
        <v>516</v>
      </c>
      <c r="T1641">
        <v>2100</v>
      </c>
      <c r="U1641" t="s">
        <v>868</v>
      </c>
      <c r="V1641">
        <v>2523</v>
      </c>
      <c r="W1641" t="s">
        <v>518</v>
      </c>
      <c r="X1641">
        <v>8</v>
      </c>
      <c r="Y1641" t="s">
        <v>519</v>
      </c>
      <c r="Z1641">
        <v>353031230</v>
      </c>
      <c r="AA1641">
        <v>-1</v>
      </c>
      <c r="AB1641" t="s">
        <v>129</v>
      </c>
      <c r="AC1641">
        <v>0</v>
      </c>
      <c r="AD1641">
        <v>353031230</v>
      </c>
      <c r="AE1641">
        <v>196960368</v>
      </c>
      <c r="AF1641">
        <v>22480168</v>
      </c>
      <c r="AG1641">
        <v>22480168.868000001</v>
      </c>
      <c r="AH1641">
        <v>19813817.214000002</v>
      </c>
      <c r="AI1641">
        <v>0</v>
      </c>
    </row>
    <row r="1642" spans="1:35">
      <c r="A1642" t="s">
        <v>862</v>
      </c>
      <c r="B1642">
        <v>2018</v>
      </c>
      <c r="C1642">
        <v>2018</v>
      </c>
      <c r="D1642">
        <v>2018</v>
      </c>
      <c r="E1642">
        <v>4</v>
      </c>
      <c r="F1642">
        <v>0</v>
      </c>
      <c r="G1642">
        <v>0</v>
      </c>
      <c r="H1642" t="s">
        <v>568</v>
      </c>
      <c r="I1642">
        <v>36</v>
      </c>
      <c r="J1642" t="s">
        <v>110</v>
      </c>
      <c r="K1642" t="s">
        <v>511</v>
      </c>
      <c r="L1642">
        <v>704</v>
      </c>
      <c r="M1642" t="s">
        <v>570</v>
      </c>
      <c r="N1642" t="s">
        <v>571</v>
      </c>
      <c r="O1642">
        <v>0</v>
      </c>
      <c r="P1642" t="s">
        <v>177</v>
      </c>
      <c r="Q1642" t="s">
        <v>514</v>
      </c>
      <c r="R1642" t="s">
        <v>515</v>
      </c>
      <c r="S1642" t="s">
        <v>516</v>
      </c>
      <c r="T1642">
        <v>0</v>
      </c>
      <c r="U1642" t="s">
        <v>517</v>
      </c>
      <c r="V1642">
        <v>2523</v>
      </c>
      <c r="W1642" t="s">
        <v>518</v>
      </c>
      <c r="X1642">
        <v>8</v>
      </c>
      <c r="Y1642" t="s">
        <v>519</v>
      </c>
      <c r="Z1642">
        <v>128050894</v>
      </c>
      <c r="AA1642">
        <v>-1</v>
      </c>
      <c r="AB1642" t="s">
        <v>129</v>
      </c>
      <c r="AC1642">
        <v>0</v>
      </c>
      <c r="AD1642">
        <v>128050894</v>
      </c>
      <c r="AE1642">
        <v>144561676</v>
      </c>
      <c r="AF1642">
        <v>9499839</v>
      </c>
      <c r="AG1642">
        <v>9499839.8839999996</v>
      </c>
      <c r="AH1642">
        <v>7609142.9460000005</v>
      </c>
      <c r="AI1642">
        <v>0</v>
      </c>
    </row>
    <row r="1643" spans="1:35">
      <c r="A1643" t="s">
        <v>862</v>
      </c>
      <c r="B1643">
        <v>2018</v>
      </c>
      <c r="C1643">
        <v>2018</v>
      </c>
      <c r="D1643">
        <v>2018</v>
      </c>
      <c r="E1643">
        <v>4</v>
      </c>
      <c r="F1643">
        <v>0</v>
      </c>
      <c r="G1643">
        <v>0</v>
      </c>
      <c r="H1643" t="s">
        <v>568</v>
      </c>
      <c r="I1643">
        <v>36</v>
      </c>
      <c r="J1643" t="s">
        <v>110</v>
      </c>
      <c r="K1643" t="s">
        <v>511</v>
      </c>
      <c r="L1643">
        <v>704</v>
      </c>
      <c r="M1643" t="s">
        <v>570</v>
      </c>
      <c r="N1643" t="s">
        <v>571</v>
      </c>
      <c r="O1643">
        <v>0</v>
      </c>
      <c r="P1643" t="s">
        <v>177</v>
      </c>
      <c r="Q1643" t="s">
        <v>514</v>
      </c>
      <c r="R1643" t="s">
        <v>515</v>
      </c>
      <c r="S1643" t="s">
        <v>516</v>
      </c>
      <c r="T1643">
        <v>2100</v>
      </c>
      <c r="U1643" t="s">
        <v>868</v>
      </c>
      <c r="V1643">
        <v>2523</v>
      </c>
      <c r="W1643" t="s">
        <v>518</v>
      </c>
      <c r="X1643">
        <v>8</v>
      </c>
      <c r="Y1643" t="s">
        <v>519</v>
      </c>
      <c r="Z1643">
        <v>128050894</v>
      </c>
      <c r="AA1643">
        <v>-1</v>
      </c>
      <c r="AB1643" t="s">
        <v>129</v>
      </c>
      <c r="AC1643">
        <v>0</v>
      </c>
      <c r="AD1643">
        <v>128050894</v>
      </c>
      <c r="AE1643">
        <v>144561676</v>
      </c>
      <c r="AF1643">
        <v>9499839</v>
      </c>
      <c r="AG1643">
        <v>9499839.8839999996</v>
      </c>
      <c r="AH1643">
        <v>7609142.9460000005</v>
      </c>
      <c r="AI1643">
        <v>0</v>
      </c>
    </row>
    <row r="1644" spans="1:35">
      <c r="A1644" t="s">
        <v>862</v>
      </c>
      <c r="B1644">
        <v>2018</v>
      </c>
      <c r="C1644">
        <v>2018</v>
      </c>
      <c r="D1644">
        <v>2018</v>
      </c>
      <c r="E1644">
        <v>4</v>
      </c>
      <c r="F1644">
        <v>0</v>
      </c>
      <c r="G1644">
        <v>0</v>
      </c>
      <c r="H1644" t="s">
        <v>568</v>
      </c>
      <c r="I1644">
        <v>36</v>
      </c>
      <c r="J1644" t="s">
        <v>110</v>
      </c>
      <c r="K1644" t="s">
        <v>511</v>
      </c>
      <c r="L1644">
        <v>724</v>
      </c>
      <c r="M1644" t="s">
        <v>214</v>
      </c>
      <c r="N1644" t="s">
        <v>580</v>
      </c>
      <c r="O1644">
        <v>0</v>
      </c>
      <c r="P1644" t="s">
        <v>177</v>
      </c>
      <c r="Q1644" t="s">
        <v>514</v>
      </c>
      <c r="R1644" t="s">
        <v>515</v>
      </c>
      <c r="S1644" t="s">
        <v>516</v>
      </c>
      <c r="T1644">
        <v>0</v>
      </c>
      <c r="U1644" t="s">
        <v>517</v>
      </c>
      <c r="V1644">
        <v>2523</v>
      </c>
      <c r="W1644" t="s">
        <v>518</v>
      </c>
      <c r="X1644">
        <v>8</v>
      </c>
      <c r="Y1644" t="s">
        <v>519</v>
      </c>
      <c r="Z1644">
        <v>3169227</v>
      </c>
      <c r="AA1644">
        <v>-1</v>
      </c>
      <c r="AB1644" t="s">
        <v>129</v>
      </c>
      <c r="AC1644">
        <v>0</v>
      </c>
      <c r="AD1644">
        <v>3169227</v>
      </c>
      <c r="AE1644">
        <v>3222391</v>
      </c>
      <c r="AF1644">
        <v>1453989</v>
      </c>
      <c r="AG1644">
        <v>1453989.686</v>
      </c>
      <c r="AH1644">
        <v>1269074.993</v>
      </c>
      <c r="AI1644">
        <v>0</v>
      </c>
    </row>
    <row r="1645" spans="1:35">
      <c r="A1645" t="s">
        <v>862</v>
      </c>
      <c r="B1645">
        <v>2018</v>
      </c>
      <c r="C1645">
        <v>2018</v>
      </c>
      <c r="D1645">
        <v>2018</v>
      </c>
      <c r="E1645">
        <v>4</v>
      </c>
      <c r="F1645">
        <v>0</v>
      </c>
      <c r="G1645">
        <v>0</v>
      </c>
      <c r="H1645" t="s">
        <v>568</v>
      </c>
      <c r="I1645">
        <v>36</v>
      </c>
      <c r="J1645" t="s">
        <v>110</v>
      </c>
      <c r="K1645" t="s">
        <v>511</v>
      </c>
      <c r="L1645">
        <v>752</v>
      </c>
      <c r="M1645" t="s">
        <v>189</v>
      </c>
      <c r="N1645" t="s">
        <v>569</v>
      </c>
      <c r="O1645">
        <v>0</v>
      </c>
      <c r="P1645" t="s">
        <v>177</v>
      </c>
      <c r="Q1645" t="s">
        <v>514</v>
      </c>
      <c r="R1645" t="s">
        <v>515</v>
      </c>
      <c r="S1645" t="s">
        <v>516</v>
      </c>
      <c r="T1645">
        <v>0</v>
      </c>
      <c r="U1645" t="s">
        <v>517</v>
      </c>
      <c r="V1645">
        <v>2523</v>
      </c>
      <c r="W1645" t="s">
        <v>518</v>
      </c>
      <c r="X1645">
        <v>8</v>
      </c>
      <c r="Y1645" t="s">
        <v>519</v>
      </c>
      <c r="Z1645">
        <v>550375</v>
      </c>
      <c r="AA1645">
        <v>-1</v>
      </c>
      <c r="AB1645" t="s">
        <v>129</v>
      </c>
      <c r="AC1645">
        <v>0</v>
      </c>
      <c r="AD1645">
        <v>550375</v>
      </c>
      <c r="AE1645">
        <v>533522</v>
      </c>
      <c r="AF1645">
        <v>315327</v>
      </c>
      <c r="AG1645">
        <v>315327.766</v>
      </c>
      <c r="AH1645">
        <v>265485.98599999998</v>
      </c>
      <c r="AI1645">
        <v>0</v>
      </c>
    </row>
    <row r="1646" spans="1:35">
      <c r="A1646" t="s">
        <v>862</v>
      </c>
      <c r="B1646">
        <v>2018</v>
      </c>
      <c r="C1646">
        <v>2018</v>
      </c>
      <c r="D1646">
        <v>2018</v>
      </c>
      <c r="E1646">
        <v>4</v>
      </c>
      <c r="F1646">
        <v>0</v>
      </c>
      <c r="G1646">
        <v>0</v>
      </c>
      <c r="H1646" t="s">
        <v>568</v>
      </c>
      <c r="I1646">
        <v>36</v>
      </c>
      <c r="J1646" t="s">
        <v>110</v>
      </c>
      <c r="K1646" t="s">
        <v>511</v>
      </c>
      <c r="L1646">
        <v>792</v>
      </c>
      <c r="M1646" t="s">
        <v>217</v>
      </c>
      <c r="N1646" t="s">
        <v>573</v>
      </c>
      <c r="O1646">
        <v>0</v>
      </c>
      <c r="P1646" t="s">
        <v>177</v>
      </c>
      <c r="Q1646" t="s">
        <v>514</v>
      </c>
      <c r="R1646" t="s">
        <v>515</v>
      </c>
      <c r="S1646" t="s">
        <v>516</v>
      </c>
      <c r="T1646">
        <v>0</v>
      </c>
      <c r="U1646" t="s">
        <v>517</v>
      </c>
      <c r="V1646">
        <v>2523</v>
      </c>
      <c r="W1646" t="s">
        <v>518</v>
      </c>
      <c r="X1646">
        <v>8</v>
      </c>
      <c r="Y1646" t="s">
        <v>519</v>
      </c>
      <c r="Z1646">
        <v>132800</v>
      </c>
      <c r="AA1646">
        <v>-1</v>
      </c>
      <c r="AB1646" t="s">
        <v>129</v>
      </c>
      <c r="AC1646">
        <v>0</v>
      </c>
      <c r="AD1646">
        <v>132800</v>
      </c>
      <c r="AE1646">
        <v>134990</v>
      </c>
      <c r="AF1646">
        <v>21998</v>
      </c>
      <c r="AG1646">
        <v>21998.233</v>
      </c>
      <c r="AH1646">
        <v>16710.527999999998</v>
      </c>
      <c r="AI1646">
        <v>0</v>
      </c>
    </row>
    <row r="1647" spans="1:35">
      <c r="A1647" t="s">
        <v>862</v>
      </c>
      <c r="B1647">
        <v>2018</v>
      </c>
      <c r="C1647">
        <v>2018</v>
      </c>
      <c r="D1647">
        <v>2018</v>
      </c>
      <c r="E1647">
        <v>4</v>
      </c>
      <c r="F1647">
        <v>0</v>
      </c>
      <c r="G1647">
        <v>0</v>
      </c>
      <c r="H1647" t="s">
        <v>568</v>
      </c>
      <c r="I1647">
        <v>36</v>
      </c>
      <c r="J1647" t="s">
        <v>110</v>
      </c>
      <c r="K1647" t="s">
        <v>511</v>
      </c>
      <c r="L1647">
        <v>792</v>
      </c>
      <c r="M1647" t="s">
        <v>217</v>
      </c>
      <c r="N1647" t="s">
        <v>573</v>
      </c>
      <c r="O1647">
        <v>0</v>
      </c>
      <c r="P1647" t="s">
        <v>177</v>
      </c>
      <c r="Q1647" t="s">
        <v>514</v>
      </c>
      <c r="R1647" t="s">
        <v>515</v>
      </c>
      <c r="S1647" t="s">
        <v>516</v>
      </c>
      <c r="T1647">
        <v>2100</v>
      </c>
      <c r="U1647" t="s">
        <v>868</v>
      </c>
      <c r="V1647">
        <v>2523</v>
      </c>
      <c r="W1647" t="s">
        <v>518</v>
      </c>
      <c r="X1647">
        <v>8</v>
      </c>
      <c r="Y1647" t="s">
        <v>519</v>
      </c>
      <c r="Z1647">
        <v>132800</v>
      </c>
      <c r="AA1647">
        <v>-1</v>
      </c>
      <c r="AB1647" t="s">
        <v>129</v>
      </c>
      <c r="AC1647">
        <v>0</v>
      </c>
      <c r="AD1647">
        <v>132800</v>
      </c>
      <c r="AE1647">
        <v>134990</v>
      </c>
      <c r="AF1647">
        <v>21998</v>
      </c>
      <c r="AG1647">
        <v>21998.233</v>
      </c>
      <c r="AH1647">
        <v>16710.527999999998</v>
      </c>
      <c r="AI1647">
        <v>0</v>
      </c>
    </row>
    <row r="1648" spans="1:35">
      <c r="A1648" t="s">
        <v>862</v>
      </c>
      <c r="B1648">
        <v>2018</v>
      </c>
      <c r="C1648">
        <v>2018</v>
      </c>
      <c r="D1648">
        <v>2018</v>
      </c>
      <c r="E1648">
        <v>4</v>
      </c>
      <c r="F1648">
        <v>0</v>
      </c>
      <c r="G1648">
        <v>0</v>
      </c>
      <c r="H1648" t="s">
        <v>568</v>
      </c>
      <c r="I1648">
        <v>36</v>
      </c>
      <c r="J1648" t="s">
        <v>110</v>
      </c>
      <c r="K1648" t="s">
        <v>511</v>
      </c>
      <c r="L1648">
        <v>826</v>
      </c>
      <c r="M1648" t="s">
        <v>589</v>
      </c>
      <c r="N1648" t="s">
        <v>590</v>
      </c>
      <c r="O1648">
        <v>0</v>
      </c>
      <c r="P1648" t="s">
        <v>177</v>
      </c>
      <c r="Q1648" t="s">
        <v>514</v>
      </c>
      <c r="R1648" t="s">
        <v>515</v>
      </c>
      <c r="S1648" t="s">
        <v>516</v>
      </c>
      <c r="T1648">
        <v>0</v>
      </c>
      <c r="U1648" t="s">
        <v>517</v>
      </c>
      <c r="V1648">
        <v>2523</v>
      </c>
      <c r="W1648" t="s">
        <v>518</v>
      </c>
      <c r="X1648">
        <v>8</v>
      </c>
      <c r="Y1648" t="s">
        <v>519</v>
      </c>
      <c r="Z1648">
        <v>888089</v>
      </c>
      <c r="AA1648">
        <v>-1</v>
      </c>
      <c r="AB1648" t="s">
        <v>129</v>
      </c>
      <c r="AC1648">
        <v>0</v>
      </c>
      <c r="AD1648">
        <v>888089</v>
      </c>
      <c r="AE1648">
        <v>853428</v>
      </c>
      <c r="AF1648">
        <v>562823</v>
      </c>
      <c r="AG1648">
        <v>562823.34900000005</v>
      </c>
      <c r="AH1648">
        <v>527788.897</v>
      </c>
      <c r="AI1648">
        <v>0</v>
      </c>
    </row>
    <row r="1649" spans="1:35">
      <c r="A1649" t="s">
        <v>862</v>
      </c>
      <c r="B1649">
        <v>2018</v>
      </c>
      <c r="C1649">
        <v>2018</v>
      </c>
      <c r="D1649">
        <v>2018</v>
      </c>
      <c r="E1649">
        <v>4</v>
      </c>
      <c r="F1649">
        <v>0</v>
      </c>
      <c r="G1649">
        <v>0</v>
      </c>
      <c r="H1649" t="s">
        <v>568</v>
      </c>
      <c r="I1649">
        <v>36</v>
      </c>
      <c r="J1649" t="s">
        <v>110</v>
      </c>
      <c r="K1649" t="s">
        <v>511</v>
      </c>
      <c r="L1649">
        <v>826</v>
      </c>
      <c r="M1649" t="s">
        <v>589</v>
      </c>
      <c r="N1649" t="s">
        <v>590</v>
      </c>
      <c r="O1649">
        <v>0</v>
      </c>
      <c r="P1649" t="s">
        <v>177</v>
      </c>
      <c r="Q1649" t="s">
        <v>514</v>
      </c>
      <c r="R1649" t="s">
        <v>515</v>
      </c>
      <c r="S1649" t="s">
        <v>516</v>
      </c>
      <c r="T1649">
        <v>2100</v>
      </c>
      <c r="U1649" t="s">
        <v>868</v>
      </c>
      <c r="V1649">
        <v>2523</v>
      </c>
      <c r="W1649" t="s">
        <v>518</v>
      </c>
      <c r="X1649">
        <v>8</v>
      </c>
      <c r="Y1649" t="s">
        <v>519</v>
      </c>
      <c r="Z1649">
        <v>887611</v>
      </c>
      <c r="AA1649">
        <v>-1</v>
      </c>
      <c r="AB1649" t="s">
        <v>129</v>
      </c>
      <c r="AC1649">
        <v>0</v>
      </c>
      <c r="AD1649">
        <v>887611</v>
      </c>
      <c r="AE1649">
        <v>852950</v>
      </c>
      <c r="AF1649">
        <v>561951</v>
      </c>
      <c r="AG1649">
        <v>561951.00100000005</v>
      </c>
      <c r="AH1649">
        <v>526996.40700000001</v>
      </c>
      <c r="AI1649">
        <v>0</v>
      </c>
    </row>
    <row r="1650" spans="1:35">
      <c r="A1650" t="s">
        <v>862</v>
      </c>
      <c r="B1650">
        <v>2018</v>
      </c>
      <c r="C1650">
        <v>2018</v>
      </c>
      <c r="D1650">
        <v>2018</v>
      </c>
      <c r="E1650">
        <v>4</v>
      </c>
      <c r="F1650">
        <v>0</v>
      </c>
      <c r="G1650">
        <v>0</v>
      </c>
      <c r="H1650" t="s">
        <v>568</v>
      </c>
      <c r="I1650">
        <v>36</v>
      </c>
      <c r="J1650" t="s">
        <v>110</v>
      </c>
      <c r="K1650" t="s">
        <v>511</v>
      </c>
      <c r="L1650">
        <v>842</v>
      </c>
      <c r="M1650" t="s">
        <v>593</v>
      </c>
      <c r="N1650" t="s">
        <v>593</v>
      </c>
      <c r="O1650">
        <v>0</v>
      </c>
      <c r="P1650" t="s">
        <v>177</v>
      </c>
      <c r="Q1650" t="s">
        <v>514</v>
      </c>
      <c r="R1650" t="s">
        <v>515</v>
      </c>
      <c r="S1650" t="s">
        <v>516</v>
      </c>
      <c r="T1650">
        <v>1000</v>
      </c>
      <c r="U1650" t="s">
        <v>866</v>
      </c>
      <c r="V1650">
        <v>2523</v>
      </c>
      <c r="W1650" t="s">
        <v>518</v>
      </c>
      <c r="X1650">
        <v>8</v>
      </c>
      <c r="Y1650" t="s">
        <v>519</v>
      </c>
      <c r="Z1650">
        <v>42687</v>
      </c>
      <c r="AA1650">
        <v>21</v>
      </c>
      <c r="AB1650" t="s">
        <v>867</v>
      </c>
      <c r="AC1650">
        <v>42.686999999999998</v>
      </c>
      <c r="AD1650">
        <v>42687</v>
      </c>
      <c r="AE1650">
        <v>0</v>
      </c>
      <c r="AF1650">
        <v>32473</v>
      </c>
      <c r="AG1650">
        <v>32473.486000000001</v>
      </c>
      <c r="AH1650">
        <v>27085.423999999999</v>
      </c>
      <c r="AI1650">
        <v>0</v>
      </c>
    </row>
    <row r="1651" spans="1:35">
      <c r="A1651" t="s">
        <v>862</v>
      </c>
      <c r="B1651">
        <v>2018</v>
      </c>
      <c r="C1651">
        <v>2018</v>
      </c>
      <c r="D1651">
        <v>2018</v>
      </c>
      <c r="E1651">
        <v>4</v>
      </c>
      <c r="F1651">
        <v>0</v>
      </c>
      <c r="G1651">
        <v>0</v>
      </c>
      <c r="H1651" t="s">
        <v>568</v>
      </c>
      <c r="I1651">
        <v>36</v>
      </c>
      <c r="J1651" t="s">
        <v>110</v>
      </c>
      <c r="K1651" t="s">
        <v>511</v>
      </c>
      <c r="L1651">
        <v>36</v>
      </c>
      <c r="M1651" t="s">
        <v>110</v>
      </c>
      <c r="N1651" t="s">
        <v>511</v>
      </c>
      <c r="O1651">
        <v>0</v>
      </c>
      <c r="P1651" t="s">
        <v>177</v>
      </c>
      <c r="Q1651" t="s">
        <v>514</v>
      </c>
      <c r="R1651" t="s">
        <v>515</v>
      </c>
      <c r="S1651" t="s">
        <v>516</v>
      </c>
      <c r="T1651">
        <v>2100</v>
      </c>
      <c r="U1651" t="s">
        <v>868</v>
      </c>
      <c r="V1651">
        <v>2523</v>
      </c>
      <c r="W1651" t="s">
        <v>518</v>
      </c>
      <c r="X1651">
        <v>8</v>
      </c>
      <c r="Y1651" t="s">
        <v>519</v>
      </c>
      <c r="Z1651">
        <v>73580</v>
      </c>
      <c r="AA1651">
        <v>21</v>
      </c>
      <c r="AB1651" t="s">
        <v>867</v>
      </c>
      <c r="AC1651">
        <v>73.58</v>
      </c>
      <c r="AD1651">
        <v>73580</v>
      </c>
      <c r="AE1651">
        <v>0</v>
      </c>
      <c r="AF1651">
        <v>30851</v>
      </c>
      <c r="AG1651">
        <v>30851.449000000001</v>
      </c>
      <c r="AH1651">
        <v>28211.446</v>
      </c>
      <c r="AI1651">
        <v>0</v>
      </c>
    </row>
    <row r="1652" spans="1:35">
      <c r="A1652" t="s">
        <v>862</v>
      </c>
      <c r="B1652">
        <v>2018</v>
      </c>
      <c r="C1652">
        <v>2018</v>
      </c>
      <c r="D1652">
        <v>2018</v>
      </c>
      <c r="E1652">
        <v>4</v>
      </c>
      <c r="F1652">
        <v>0</v>
      </c>
      <c r="G1652">
        <v>0</v>
      </c>
      <c r="H1652" t="s">
        <v>568</v>
      </c>
      <c r="I1652">
        <v>36</v>
      </c>
      <c r="J1652" t="s">
        <v>110</v>
      </c>
      <c r="K1652" t="s">
        <v>511</v>
      </c>
      <c r="L1652">
        <v>364</v>
      </c>
      <c r="M1652" t="s">
        <v>777</v>
      </c>
      <c r="N1652" t="s">
        <v>778</v>
      </c>
      <c r="O1652">
        <v>0</v>
      </c>
      <c r="P1652" t="s">
        <v>177</v>
      </c>
      <c r="Q1652" t="s">
        <v>514</v>
      </c>
      <c r="R1652" t="s">
        <v>515</v>
      </c>
      <c r="S1652" t="s">
        <v>516</v>
      </c>
      <c r="T1652">
        <v>2100</v>
      </c>
      <c r="U1652" t="s">
        <v>868</v>
      </c>
      <c r="V1652">
        <v>2523</v>
      </c>
      <c r="W1652" t="s">
        <v>518</v>
      </c>
      <c r="X1652">
        <v>8</v>
      </c>
      <c r="Y1652" t="s">
        <v>519</v>
      </c>
      <c r="Z1652">
        <v>108100</v>
      </c>
      <c r="AA1652">
        <v>21</v>
      </c>
      <c r="AB1652" t="s">
        <v>867</v>
      </c>
      <c r="AC1652">
        <v>108.1</v>
      </c>
      <c r="AD1652">
        <v>108100</v>
      </c>
      <c r="AE1652">
        <v>0</v>
      </c>
      <c r="AF1652">
        <v>10768</v>
      </c>
      <c r="AG1652">
        <v>10768.794</v>
      </c>
      <c r="AH1652">
        <v>7567.759</v>
      </c>
      <c r="AI1652">
        <v>0</v>
      </c>
    </row>
    <row r="1653" spans="1:35">
      <c r="A1653" t="s">
        <v>862</v>
      </c>
      <c r="B1653">
        <v>2018</v>
      </c>
      <c r="C1653">
        <v>2018</v>
      </c>
      <c r="D1653">
        <v>2018</v>
      </c>
      <c r="E1653">
        <v>4</v>
      </c>
      <c r="F1653">
        <v>0</v>
      </c>
      <c r="G1653">
        <v>0</v>
      </c>
      <c r="H1653" t="s">
        <v>568</v>
      </c>
      <c r="I1653">
        <v>36</v>
      </c>
      <c r="J1653" t="s">
        <v>110</v>
      </c>
      <c r="K1653" t="s">
        <v>511</v>
      </c>
      <c r="L1653">
        <v>400</v>
      </c>
      <c r="M1653" t="s">
        <v>208</v>
      </c>
      <c r="N1653" t="s">
        <v>619</v>
      </c>
      <c r="O1653">
        <v>0</v>
      </c>
      <c r="P1653" t="s">
        <v>177</v>
      </c>
      <c r="Q1653" t="s">
        <v>514</v>
      </c>
      <c r="R1653" t="s">
        <v>515</v>
      </c>
      <c r="S1653" t="s">
        <v>516</v>
      </c>
      <c r="T1653">
        <v>2100</v>
      </c>
      <c r="U1653" t="s">
        <v>868</v>
      </c>
      <c r="V1653">
        <v>2523</v>
      </c>
      <c r="W1653" t="s">
        <v>518</v>
      </c>
      <c r="X1653">
        <v>8</v>
      </c>
      <c r="Y1653" t="s">
        <v>519</v>
      </c>
      <c r="Z1653">
        <v>206400</v>
      </c>
      <c r="AA1653">
        <v>21</v>
      </c>
      <c r="AB1653" t="s">
        <v>867</v>
      </c>
      <c r="AC1653">
        <v>206.4</v>
      </c>
      <c r="AD1653">
        <v>206400</v>
      </c>
      <c r="AE1653">
        <v>0</v>
      </c>
      <c r="AF1653">
        <v>25601</v>
      </c>
      <c r="AG1653">
        <v>25601.7</v>
      </c>
      <c r="AH1653">
        <v>21850.879000000001</v>
      </c>
      <c r="AI1653">
        <v>0</v>
      </c>
    </row>
    <row r="1654" spans="1:35">
      <c r="A1654" t="s">
        <v>862</v>
      </c>
      <c r="B1654">
        <v>2018</v>
      </c>
      <c r="C1654">
        <v>2018</v>
      </c>
      <c r="D1654">
        <v>2018</v>
      </c>
      <c r="E1654">
        <v>4</v>
      </c>
      <c r="F1654">
        <v>0</v>
      </c>
      <c r="G1654">
        <v>0</v>
      </c>
      <c r="H1654" t="s">
        <v>568</v>
      </c>
      <c r="I1654">
        <v>36</v>
      </c>
      <c r="J1654" t="s">
        <v>110</v>
      </c>
      <c r="K1654" t="s">
        <v>511</v>
      </c>
      <c r="L1654">
        <v>702</v>
      </c>
      <c r="M1654" t="s">
        <v>211</v>
      </c>
      <c r="N1654" t="s">
        <v>563</v>
      </c>
      <c r="O1654">
        <v>0</v>
      </c>
      <c r="P1654" t="s">
        <v>177</v>
      </c>
      <c r="Q1654" t="s">
        <v>514</v>
      </c>
      <c r="R1654" t="s">
        <v>515</v>
      </c>
      <c r="S1654" t="s">
        <v>516</v>
      </c>
      <c r="T1654">
        <v>2100</v>
      </c>
      <c r="U1654" t="s">
        <v>868</v>
      </c>
      <c r="V1654">
        <v>2523</v>
      </c>
      <c r="W1654" t="s">
        <v>518</v>
      </c>
      <c r="X1654">
        <v>8</v>
      </c>
      <c r="Y1654" t="s">
        <v>519</v>
      </c>
      <c r="Z1654">
        <v>22410</v>
      </c>
      <c r="AA1654">
        <v>21</v>
      </c>
      <c r="AB1654" t="s">
        <v>867</v>
      </c>
      <c r="AC1654">
        <v>22.41</v>
      </c>
      <c r="AD1654">
        <v>22410</v>
      </c>
      <c r="AE1654">
        <v>0</v>
      </c>
      <c r="AF1654">
        <v>11379</v>
      </c>
      <c r="AG1654">
        <v>11379.950999999999</v>
      </c>
      <c r="AH1654">
        <v>10321.780000000001</v>
      </c>
      <c r="AI1654">
        <v>0</v>
      </c>
    </row>
    <row r="1655" spans="1:35">
      <c r="A1655" t="s">
        <v>862</v>
      </c>
      <c r="B1655">
        <v>2018</v>
      </c>
      <c r="C1655">
        <v>2018</v>
      </c>
      <c r="D1655">
        <v>2018</v>
      </c>
      <c r="E1655">
        <v>4</v>
      </c>
      <c r="F1655">
        <v>0</v>
      </c>
      <c r="G1655">
        <v>0</v>
      </c>
      <c r="H1655" t="s">
        <v>568</v>
      </c>
      <c r="I1655">
        <v>36</v>
      </c>
      <c r="J1655" t="s">
        <v>110</v>
      </c>
      <c r="K1655" t="s">
        <v>511</v>
      </c>
      <c r="L1655">
        <v>36</v>
      </c>
      <c r="M1655" t="s">
        <v>110</v>
      </c>
      <c r="N1655" t="s">
        <v>511</v>
      </c>
      <c r="O1655">
        <v>0</v>
      </c>
      <c r="P1655" t="s">
        <v>177</v>
      </c>
      <c r="Q1655" t="s">
        <v>514</v>
      </c>
      <c r="R1655" t="s">
        <v>515</v>
      </c>
      <c r="S1655" t="s">
        <v>516</v>
      </c>
      <c r="T1655">
        <v>0</v>
      </c>
      <c r="U1655" t="s">
        <v>517</v>
      </c>
      <c r="V1655">
        <v>2523</v>
      </c>
      <c r="W1655" t="s">
        <v>518</v>
      </c>
      <c r="X1655">
        <v>8</v>
      </c>
      <c r="Y1655" t="s">
        <v>519</v>
      </c>
      <c r="Z1655">
        <v>73580</v>
      </c>
      <c r="AA1655">
        <v>21</v>
      </c>
      <c r="AB1655" t="s">
        <v>867</v>
      </c>
      <c r="AC1655">
        <v>73.58</v>
      </c>
      <c r="AD1655">
        <v>73580</v>
      </c>
      <c r="AE1655">
        <v>0</v>
      </c>
      <c r="AF1655">
        <v>30851</v>
      </c>
      <c r="AG1655">
        <v>30851.449000000001</v>
      </c>
      <c r="AH1655">
        <v>28211.446</v>
      </c>
      <c r="AI1655">
        <v>0</v>
      </c>
    </row>
    <row r="1656" spans="1:35">
      <c r="A1656" t="s">
        <v>862</v>
      </c>
      <c r="B1656">
        <v>2018</v>
      </c>
      <c r="C1656">
        <v>2018</v>
      </c>
      <c r="D1656">
        <v>2018</v>
      </c>
      <c r="E1656">
        <v>4</v>
      </c>
      <c r="F1656">
        <v>0</v>
      </c>
      <c r="G1656">
        <v>0</v>
      </c>
      <c r="H1656" t="s">
        <v>568</v>
      </c>
      <c r="I1656">
        <v>36</v>
      </c>
      <c r="J1656" t="s">
        <v>110</v>
      </c>
      <c r="K1656" t="s">
        <v>511</v>
      </c>
      <c r="L1656">
        <v>364</v>
      </c>
      <c r="M1656" t="s">
        <v>777</v>
      </c>
      <c r="N1656" t="s">
        <v>778</v>
      </c>
      <c r="O1656">
        <v>0</v>
      </c>
      <c r="P1656" t="s">
        <v>177</v>
      </c>
      <c r="Q1656" t="s">
        <v>514</v>
      </c>
      <c r="R1656" t="s">
        <v>515</v>
      </c>
      <c r="S1656" t="s">
        <v>516</v>
      </c>
      <c r="T1656">
        <v>0</v>
      </c>
      <c r="U1656" t="s">
        <v>517</v>
      </c>
      <c r="V1656">
        <v>2523</v>
      </c>
      <c r="W1656" t="s">
        <v>518</v>
      </c>
      <c r="X1656">
        <v>8</v>
      </c>
      <c r="Y1656" t="s">
        <v>519</v>
      </c>
      <c r="Z1656">
        <v>108100</v>
      </c>
      <c r="AA1656">
        <v>21</v>
      </c>
      <c r="AB1656" t="s">
        <v>867</v>
      </c>
      <c r="AC1656">
        <v>108.1</v>
      </c>
      <c r="AD1656">
        <v>108100</v>
      </c>
      <c r="AE1656">
        <v>0</v>
      </c>
      <c r="AF1656">
        <v>10768</v>
      </c>
      <c r="AG1656">
        <v>10768.794</v>
      </c>
      <c r="AH1656">
        <v>7567.759</v>
      </c>
      <c r="AI1656">
        <v>0</v>
      </c>
    </row>
    <row r="1657" spans="1:35">
      <c r="A1657" t="s">
        <v>862</v>
      </c>
      <c r="B1657">
        <v>2018</v>
      </c>
      <c r="C1657">
        <v>2018</v>
      </c>
      <c r="D1657">
        <v>2018</v>
      </c>
      <c r="E1657">
        <v>4</v>
      </c>
      <c r="F1657">
        <v>0</v>
      </c>
      <c r="G1657">
        <v>0</v>
      </c>
      <c r="H1657" t="s">
        <v>568</v>
      </c>
      <c r="I1657">
        <v>36</v>
      </c>
      <c r="J1657" t="s">
        <v>110</v>
      </c>
      <c r="K1657" t="s">
        <v>511</v>
      </c>
      <c r="L1657">
        <v>400</v>
      </c>
      <c r="M1657" t="s">
        <v>208</v>
      </c>
      <c r="N1657" t="s">
        <v>619</v>
      </c>
      <c r="O1657">
        <v>0</v>
      </c>
      <c r="P1657" t="s">
        <v>177</v>
      </c>
      <c r="Q1657" t="s">
        <v>514</v>
      </c>
      <c r="R1657" t="s">
        <v>515</v>
      </c>
      <c r="S1657" t="s">
        <v>516</v>
      </c>
      <c r="T1657">
        <v>0</v>
      </c>
      <c r="U1657" t="s">
        <v>517</v>
      </c>
      <c r="V1657">
        <v>2523</v>
      </c>
      <c r="W1657" t="s">
        <v>518</v>
      </c>
      <c r="X1657">
        <v>8</v>
      </c>
      <c r="Y1657" t="s">
        <v>519</v>
      </c>
      <c r="Z1657">
        <v>206400</v>
      </c>
      <c r="AA1657">
        <v>21</v>
      </c>
      <c r="AB1657" t="s">
        <v>867</v>
      </c>
      <c r="AC1657">
        <v>206.4</v>
      </c>
      <c r="AD1657">
        <v>206400</v>
      </c>
      <c r="AE1657">
        <v>0</v>
      </c>
      <c r="AF1657">
        <v>25601</v>
      </c>
      <c r="AG1657">
        <v>25601.7</v>
      </c>
      <c r="AH1657">
        <v>21850.879000000001</v>
      </c>
      <c r="AI1657">
        <v>0</v>
      </c>
    </row>
    <row r="1658" spans="1:35">
      <c r="A1658" t="s">
        <v>862</v>
      </c>
      <c r="B1658">
        <v>2018</v>
      </c>
      <c r="C1658">
        <v>2018</v>
      </c>
      <c r="D1658">
        <v>2018</v>
      </c>
      <c r="E1658">
        <v>4</v>
      </c>
      <c r="F1658">
        <v>0</v>
      </c>
      <c r="G1658">
        <v>0</v>
      </c>
      <c r="H1658" t="s">
        <v>568</v>
      </c>
      <c r="I1658">
        <v>36</v>
      </c>
      <c r="J1658" t="s">
        <v>110</v>
      </c>
      <c r="K1658" t="s">
        <v>511</v>
      </c>
      <c r="L1658">
        <v>702</v>
      </c>
      <c r="M1658" t="s">
        <v>211</v>
      </c>
      <c r="N1658" t="s">
        <v>563</v>
      </c>
      <c r="O1658">
        <v>0</v>
      </c>
      <c r="P1658" t="s">
        <v>177</v>
      </c>
      <c r="Q1658" t="s">
        <v>514</v>
      </c>
      <c r="R1658" t="s">
        <v>515</v>
      </c>
      <c r="S1658" t="s">
        <v>516</v>
      </c>
      <c r="T1658">
        <v>0</v>
      </c>
      <c r="U1658" t="s">
        <v>517</v>
      </c>
      <c r="V1658">
        <v>2523</v>
      </c>
      <c r="W1658" t="s">
        <v>518</v>
      </c>
      <c r="X1658">
        <v>8</v>
      </c>
      <c r="Y1658" t="s">
        <v>519</v>
      </c>
      <c r="Z1658">
        <v>22410</v>
      </c>
      <c r="AA1658">
        <v>21</v>
      </c>
      <c r="AB1658" t="s">
        <v>867</v>
      </c>
      <c r="AC1658">
        <v>22.41</v>
      </c>
      <c r="AD1658">
        <v>22410</v>
      </c>
      <c r="AE1658">
        <v>0</v>
      </c>
      <c r="AF1658">
        <v>11379</v>
      </c>
      <c r="AG1658">
        <v>11379.950999999999</v>
      </c>
      <c r="AH1658">
        <v>10321.780000000001</v>
      </c>
      <c r="AI1658">
        <v>0</v>
      </c>
    </row>
    <row r="1659" spans="1:35">
      <c r="A1659" t="s">
        <v>862</v>
      </c>
      <c r="B1659">
        <v>2018</v>
      </c>
      <c r="C1659">
        <v>2018</v>
      </c>
      <c r="D1659">
        <v>2018</v>
      </c>
      <c r="E1659">
        <v>4</v>
      </c>
      <c r="F1659">
        <v>0</v>
      </c>
      <c r="G1659">
        <v>0</v>
      </c>
      <c r="H1659" t="s">
        <v>605</v>
      </c>
      <c r="I1659">
        <v>36</v>
      </c>
      <c r="J1659" t="s">
        <v>110</v>
      </c>
      <c r="K1659" t="s">
        <v>511</v>
      </c>
      <c r="L1659">
        <v>0</v>
      </c>
      <c r="M1659" t="s">
        <v>177</v>
      </c>
      <c r="N1659" t="s">
        <v>514</v>
      </c>
      <c r="O1659">
        <v>0</v>
      </c>
      <c r="P1659" t="s">
        <v>177</v>
      </c>
      <c r="Q1659" t="s">
        <v>514</v>
      </c>
      <c r="R1659" t="s">
        <v>515</v>
      </c>
      <c r="S1659" t="s">
        <v>516</v>
      </c>
      <c r="T1659">
        <v>0</v>
      </c>
      <c r="U1659" t="s">
        <v>517</v>
      </c>
      <c r="V1659">
        <v>2523</v>
      </c>
      <c r="W1659" t="s">
        <v>518</v>
      </c>
      <c r="X1659">
        <v>8</v>
      </c>
      <c r="Y1659" t="s">
        <v>519</v>
      </c>
      <c r="Z1659">
        <v>73580</v>
      </c>
      <c r="AA1659">
        <v>21</v>
      </c>
      <c r="AB1659" t="s">
        <v>867</v>
      </c>
      <c r="AC1659">
        <v>73.58</v>
      </c>
      <c r="AD1659">
        <v>73580</v>
      </c>
      <c r="AE1659">
        <v>0</v>
      </c>
      <c r="AF1659">
        <v>30851</v>
      </c>
      <c r="AG1659">
        <v>30851.449000000001</v>
      </c>
      <c r="AH1659">
        <v>28211.446</v>
      </c>
      <c r="AI1659">
        <v>0</v>
      </c>
    </row>
    <row r="1660" spans="1:35">
      <c r="A1660" t="s">
        <v>862</v>
      </c>
      <c r="B1660">
        <v>2018</v>
      </c>
      <c r="C1660">
        <v>2018</v>
      </c>
      <c r="D1660">
        <v>2018</v>
      </c>
      <c r="E1660">
        <v>4</v>
      </c>
      <c r="F1660">
        <v>0</v>
      </c>
      <c r="G1660">
        <v>0</v>
      </c>
      <c r="H1660" t="s">
        <v>605</v>
      </c>
      <c r="I1660">
        <v>36</v>
      </c>
      <c r="J1660" t="s">
        <v>110</v>
      </c>
      <c r="K1660" t="s">
        <v>511</v>
      </c>
      <c r="L1660">
        <v>0</v>
      </c>
      <c r="M1660" t="s">
        <v>177</v>
      </c>
      <c r="N1660" t="s">
        <v>514</v>
      </c>
      <c r="O1660">
        <v>0</v>
      </c>
      <c r="P1660" t="s">
        <v>177</v>
      </c>
      <c r="Q1660" t="s">
        <v>514</v>
      </c>
      <c r="R1660" t="s">
        <v>515</v>
      </c>
      <c r="S1660" t="s">
        <v>516</v>
      </c>
      <c r="T1660">
        <v>2100</v>
      </c>
      <c r="U1660" t="s">
        <v>868</v>
      </c>
      <c r="V1660">
        <v>2523</v>
      </c>
      <c r="W1660" t="s">
        <v>518</v>
      </c>
      <c r="X1660">
        <v>8</v>
      </c>
      <c r="Y1660" t="s">
        <v>519</v>
      </c>
      <c r="Z1660">
        <v>73580</v>
      </c>
      <c r="AA1660">
        <v>21</v>
      </c>
      <c r="AB1660" t="s">
        <v>867</v>
      </c>
      <c r="AC1660">
        <v>73.58</v>
      </c>
      <c r="AD1660">
        <v>73580</v>
      </c>
      <c r="AE1660">
        <v>0</v>
      </c>
      <c r="AF1660">
        <v>30851</v>
      </c>
      <c r="AG1660">
        <v>30851.449000000001</v>
      </c>
      <c r="AH1660">
        <v>28211.446</v>
      </c>
      <c r="AI1660">
        <v>0</v>
      </c>
    </row>
    <row r="1661" spans="1:35">
      <c r="A1661" t="s">
        <v>862</v>
      </c>
      <c r="B1661">
        <v>2018</v>
      </c>
      <c r="C1661">
        <v>2018</v>
      </c>
      <c r="D1661">
        <v>2018</v>
      </c>
      <c r="E1661">
        <v>4</v>
      </c>
      <c r="F1661">
        <v>0</v>
      </c>
      <c r="G1661">
        <v>0</v>
      </c>
      <c r="H1661" t="s">
        <v>605</v>
      </c>
      <c r="I1661">
        <v>36</v>
      </c>
      <c r="J1661" t="s">
        <v>110</v>
      </c>
      <c r="K1661" t="s">
        <v>511</v>
      </c>
      <c r="L1661">
        <v>36</v>
      </c>
      <c r="M1661" t="s">
        <v>110</v>
      </c>
      <c r="N1661" t="s">
        <v>511</v>
      </c>
      <c r="O1661">
        <v>0</v>
      </c>
      <c r="P1661" t="s">
        <v>177</v>
      </c>
      <c r="Q1661" t="s">
        <v>514</v>
      </c>
      <c r="R1661" t="s">
        <v>515</v>
      </c>
      <c r="S1661" t="s">
        <v>516</v>
      </c>
      <c r="T1661">
        <v>0</v>
      </c>
      <c r="U1661" t="s">
        <v>517</v>
      </c>
      <c r="V1661">
        <v>2523</v>
      </c>
      <c r="W1661" t="s">
        <v>518</v>
      </c>
      <c r="X1661">
        <v>8</v>
      </c>
      <c r="Y1661" t="s">
        <v>519</v>
      </c>
      <c r="Z1661">
        <v>73580</v>
      </c>
      <c r="AA1661">
        <v>21</v>
      </c>
      <c r="AB1661" t="s">
        <v>867</v>
      </c>
      <c r="AC1661">
        <v>73.58</v>
      </c>
      <c r="AD1661">
        <v>73580</v>
      </c>
      <c r="AE1661">
        <v>0</v>
      </c>
      <c r="AF1661">
        <v>30851</v>
      </c>
      <c r="AG1661">
        <v>30851.449000000001</v>
      </c>
      <c r="AH1661">
        <v>28211.446</v>
      </c>
      <c r="AI1661">
        <v>0</v>
      </c>
    </row>
    <row r="1662" spans="1:35">
      <c r="A1662" t="s">
        <v>862</v>
      </c>
      <c r="B1662">
        <v>2018</v>
      </c>
      <c r="C1662">
        <v>2018</v>
      </c>
      <c r="D1662">
        <v>2018</v>
      </c>
      <c r="E1662">
        <v>4</v>
      </c>
      <c r="F1662">
        <v>0</v>
      </c>
      <c r="G1662">
        <v>0</v>
      </c>
      <c r="H1662" t="s">
        <v>605</v>
      </c>
      <c r="I1662">
        <v>36</v>
      </c>
      <c r="J1662" t="s">
        <v>110</v>
      </c>
      <c r="K1662" t="s">
        <v>511</v>
      </c>
      <c r="L1662">
        <v>36</v>
      </c>
      <c r="M1662" t="s">
        <v>110</v>
      </c>
      <c r="N1662" t="s">
        <v>511</v>
      </c>
      <c r="O1662">
        <v>0</v>
      </c>
      <c r="P1662" t="s">
        <v>177</v>
      </c>
      <c r="Q1662" t="s">
        <v>514</v>
      </c>
      <c r="R1662" t="s">
        <v>515</v>
      </c>
      <c r="S1662" t="s">
        <v>516</v>
      </c>
      <c r="T1662">
        <v>2100</v>
      </c>
      <c r="U1662" t="s">
        <v>868</v>
      </c>
      <c r="V1662">
        <v>2523</v>
      </c>
      <c r="W1662" t="s">
        <v>518</v>
      </c>
      <c r="X1662">
        <v>8</v>
      </c>
      <c r="Y1662" t="s">
        <v>519</v>
      </c>
      <c r="Z1662">
        <v>73580</v>
      </c>
      <c r="AA1662">
        <v>21</v>
      </c>
      <c r="AB1662" t="s">
        <v>867</v>
      </c>
      <c r="AC1662">
        <v>73.58</v>
      </c>
      <c r="AD1662">
        <v>73580</v>
      </c>
      <c r="AE1662">
        <v>0</v>
      </c>
      <c r="AF1662">
        <v>30851</v>
      </c>
      <c r="AG1662">
        <v>30851.449000000001</v>
      </c>
      <c r="AH1662">
        <v>28211.446</v>
      </c>
      <c r="AI1662">
        <v>0</v>
      </c>
    </row>
    <row r="1663" spans="1:35">
      <c r="A1663" t="s">
        <v>862</v>
      </c>
      <c r="B1663">
        <v>2018</v>
      </c>
      <c r="C1663">
        <v>2018</v>
      </c>
      <c r="D1663">
        <v>2018</v>
      </c>
      <c r="E1663">
        <v>4</v>
      </c>
      <c r="F1663">
        <v>0</v>
      </c>
      <c r="G1663">
        <v>0</v>
      </c>
      <c r="H1663" t="s">
        <v>568</v>
      </c>
      <c r="I1663">
        <v>36</v>
      </c>
      <c r="J1663" t="s">
        <v>110</v>
      </c>
      <c r="K1663" t="s">
        <v>511</v>
      </c>
      <c r="L1663">
        <v>380</v>
      </c>
      <c r="M1663" t="s">
        <v>587</v>
      </c>
      <c r="N1663" t="s">
        <v>588</v>
      </c>
      <c r="O1663">
        <v>0</v>
      </c>
      <c r="P1663" t="s">
        <v>177</v>
      </c>
      <c r="Q1663" t="s">
        <v>514</v>
      </c>
      <c r="R1663" t="s">
        <v>515</v>
      </c>
      <c r="S1663" t="s">
        <v>516</v>
      </c>
      <c r="T1663">
        <v>0</v>
      </c>
      <c r="U1663" t="s">
        <v>517</v>
      </c>
      <c r="V1663">
        <v>2523</v>
      </c>
      <c r="W1663" t="s">
        <v>518</v>
      </c>
      <c r="X1663">
        <v>8</v>
      </c>
      <c r="Y1663" t="s">
        <v>519</v>
      </c>
      <c r="Z1663">
        <v>52020</v>
      </c>
      <c r="AA1663">
        <v>8</v>
      </c>
      <c r="AB1663" t="s">
        <v>519</v>
      </c>
      <c r="AC1663">
        <v>52020</v>
      </c>
      <c r="AD1663">
        <v>52020</v>
      </c>
      <c r="AE1663">
        <v>0</v>
      </c>
      <c r="AF1663">
        <v>27288</v>
      </c>
      <c r="AG1663">
        <v>27288.848999999998</v>
      </c>
      <c r="AH1663">
        <v>24081.78</v>
      </c>
      <c r="AI1663">
        <v>0</v>
      </c>
    </row>
    <row r="1664" spans="1:35">
      <c r="A1664" t="s">
        <v>862</v>
      </c>
      <c r="B1664">
        <v>2018</v>
      </c>
      <c r="C1664">
        <v>2018</v>
      </c>
      <c r="D1664">
        <v>2018</v>
      </c>
      <c r="E1664">
        <v>4</v>
      </c>
      <c r="F1664">
        <v>0</v>
      </c>
      <c r="G1664">
        <v>0</v>
      </c>
      <c r="H1664" t="s">
        <v>568</v>
      </c>
      <c r="I1664">
        <v>36</v>
      </c>
      <c r="J1664" t="s">
        <v>110</v>
      </c>
      <c r="K1664" t="s">
        <v>511</v>
      </c>
      <c r="L1664">
        <v>380</v>
      </c>
      <c r="M1664" t="s">
        <v>587</v>
      </c>
      <c r="N1664" t="s">
        <v>588</v>
      </c>
      <c r="O1664">
        <v>0</v>
      </c>
      <c r="P1664" t="s">
        <v>177</v>
      </c>
      <c r="Q1664" t="s">
        <v>514</v>
      </c>
      <c r="R1664" t="s">
        <v>515</v>
      </c>
      <c r="S1664" t="s">
        <v>516</v>
      </c>
      <c r="T1664">
        <v>2100</v>
      </c>
      <c r="U1664" t="s">
        <v>868</v>
      </c>
      <c r="V1664">
        <v>2523</v>
      </c>
      <c r="W1664" t="s">
        <v>518</v>
      </c>
      <c r="X1664">
        <v>8</v>
      </c>
      <c r="Y1664" t="s">
        <v>519</v>
      </c>
      <c r="Z1664">
        <v>52020</v>
      </c>
      <c r="AA1664">
        <v>8</v>
      </c>
      <c r="AB1664" t="s">
        <v>519</v>
      </c>
      <c r="AC1664">
        <v>52020</v>
      </c>
      <c r="AD1664">
        <v>52020</v>
      </c>
      <c r="AE1664">
        <v>0</v>
      </c>
      <c r="AF1664">
        <v>27288</v>
      </c>
      <c r="AG1664">
        <v>27288.848999999998</v>
      </c>
      <c r="AH1664">
        <v>24081.78</v>
      </c>
      <c r="AI1664">
        <v>0</v>
      </c>
    </row>
    <row r="1665" spans="1:35">
      <c r="A1665" t="s">
        <v>862</v>
      </c>
      <c r="B1665">
        <v>2018</v>
      </c>
      <c r="C1665">
        <v>2018</v>
      </c>
      <c r="D1665">
        <v>2018</v>
      </c>
      <c r="E1665">
        <v>4</v>
      </c>
      <c r="F1665">
        <v>0</v>
      </c>
      <c r="G1665">
        <v>0</v>
      </c>
      <c r="H1665" t="s">
        <v>568</v>
      </c>
      <c r="I1665">
        <v>36</v>
      </c>
      <c r="J1665" t="s">
        <v>110</v>
      </c>
      <c r="K1665" t="s">
        <v>511</v>
      </c>
      <c r="L1665">
        <v>0</v>
      </c>
      <c r="M1665" t="s">
        <v>177</v>
      </c>
      <c r="N1665" t="s">
        <v>514</v>
      </c>
      <c r="O1665">
        <v>0</v>
      </c>
      <c r="P1665" t="s">
        <v>177</v>
      </c>
      <c r="Q1665" t="s">
        <v>514</v>
      </c>
      <c r="R1665" t="s">
        <v>515</v>
      </c>
      <c r="S1665" t="s">
        <v>516</v>
      </c>
      <c r="T1665">
        <v>2100</v>
      </c>
      <c r="U1665" t="s">
        <v>868</v>
      </c>
      <c r="V1665">
        <v>2523</v>
      </c>
      <c r="W1665" t="s">
        <v>518</v>
      </c>
      <c r="X1665">
        <v>8</v>
      </c>
      <c r="Y1665" t="s">
        <v>519</v>
      </c>
      <c r="Z1665">
        <v>5270895134</v>
      </c>
      <c r="AA1665">
        <v>-1</v>
      </c>
      <c r="AB1665" t="s">
        <v>129</v>
      </c>
      <c r="AC1665">
        <v>0</v>
      </c>
      <c r="AD1665">
        <v>5270895134</v>
      </c>
      <c r="AE1665">
        <v>0</v>
      </c>
      <c r="AF1665">
        <v>283959162</v>
      </c>
      <c r="AG1665">
        <v>283959162.185</v>
      </c>
      <c r="AH1665">
        <v>207068459.82300001</v>
      </c>
      <c r="AI1665">
        <v>0</v>
      </c>
    </row>
    <row r="1666" spans="1:35">
      <c r="A1666" t="s">
        <v>862</v>
      </c>
      <c r="B1666">
        <v>2018</v>
      </c>
      <c r="C1666">
        <v>2018</v>
      </c>
      <c r="D1666">
        <v>2018</v>
      </c>
      <c r="E1666">
        <v>4</v>
      </c>
      <c r="F1666">
        <v>0</v>
      </c>
      <c r="G1666">
        <v>0</v>
      </c>
      <c r="H1666" t="s">
        <v>568</v>
      </c>
      <c r="I1666">
        <v>36</v>
      </c>
      <c r="J1666" t="s">
        <v>110</v>
      </c>
      <c r="K1666" t="s">
        <v>511</v>
      </c>
      <c r="L1666">
        <v>156</v>
      </c>
      <c r="M1666" t="s">
        <v>183</v>
      </c>
      <c r="N1666" t="s">
        <v>562</v>
      </c>
      <c r="O1666">
        <v>0</v>
      </c>
      <c r="P1666" t="s">
        <v>177</v>
      </c>
      <c r="Q1666" t="s">
        <v>514</v>
      </c>
      <c r="R1666" t="s">
        <v>515</v>
      </c>
      <c r="S1666" t="s">
        <v>516</v>
      </c>
      <c r="T1666">
        <v>2100</v>
      </c>
      <c r="U1666" t="s">
        <v>868</v>
      </c>
      <c r="V1666">
        <v>2523</v>
      </c>
      <c r="W1666" t="s">
        <v>518</v>
      </c>
      <c r="X1666">
        <v>8</v>
      </c>
      <c r="Y1666" t="s">
        <v>519</v>
      </c>
      <c r="Z1666">
        <v>648056663</v>
      </c>
      <c r="AA1666">
        <v>-1</v>
      </c>
      <c r="AB1666" t="s">
        <v>129</v>
      </c>
      <c r="AC1666">
        <v>0</v>
      </c>
      <c r="AD1666">
        <v>648056663</v>
      </c>
      <c r="AE1666">
        <v>0</v>
      </c>
      <c r="AF1666">
        <v>39774543</v>
      </c>
      <c r="AG1666">
        <v>39774543.104999997</v>
      </c>
      <c r="AH1666">
        <v>28842433.511</v>
      </c>
      <c r="AI1666">
        <v>0</v>
      </c>
    </row>
    <row r="1667" spans="1:35">
      <c r="A1667" t="s">
        <v>862</v>
      </c>
      <c r="B1667">
        <v>2018</v>
      </c>
      <c r="C1667">
        <v>2018</v>
      </c>
      <c r="D1667">
        <v>2018</v>
      </c>
      <c r="E1667">
        <v>4</v>
      </c>
      <c r="F1667">
        <v>0</v>
      </c>
      <c r="G1667">
        <v>0</v>
      </c>
      <c r="H1667" t="s">
        <v>568</v>
      </c>
      <c r="I1667">
        <v>36</v>
      </c>
      <c r="J1667" t="s">
        <v>110</v>
      </c>
      <c r="K1667" t="s">
        <v>511</v>
      </c>
      <c r="L1667">
        <v>764</v>
      </c>
      <c r="M1667" t="s">
        <v>198</v>
      </c>
      <c r="N1667" t="s">
        <v>556</v>
      </c>
      <c r="O1667">
        <v>0</v>
      </c>
      <c r="P1667" t="s">
        <v>177</v>
      </c>
      <c r="Q1667" t="s">
        <v>514</v>
      </c>
      <c r="R1667" t="s">
        <v>515</v>
      </c>
      <c r="S1667" t="s">
        <v>516</v>
      </c>
      <c r="T1667">
        <v>2100</v>
      </c>
      <c r="U1667" t="s">
        <v>868</v>
      </c>
      <c r="V1667">
        <v>2523</v>
      </c>
      <c r="W1667" t="s">
        <v>518</v>
      </c>
      <c r="X1667">
        <v>8</v>
      </c>
      <c r="Y1667" t="s">
        <v>519</v>
      </c>
      <c r="Z1667">
        <v>410737899</v>
      </c>
      <c r="AA1667">
        <v>-1</v>
      </c>
      <c r="AB1667" t="s">
        <v>129</v>
      </c>
      <c r="AC1667">
        <v>0</v>
      </c>
      <c r="AD1667">
        <v>410737899</v>
      </c>
      <c r="AE1667">
        <v>0</v>
      </c>
      <c r="AF1667">
        <v>22392830</v>
      </c>
      <c r="AG1667">
        <v>22392830.291000001</v>
      </c>
      <c r="AH1667">
        <v>15343911.755000001</v>
      </c>
      <c r="AI1667">
        <v>0</v>
      </c>
    </row>
    <row r="1668" spans="1:35">
      <c r="A1668" t="s">
        <v>862</v>
      </c>
      <c r="B1668">
        <v>2018</v>
      </c>
      <c r="C1668">
        <v>2018</v>
      </c>
      <c r="D1668">
        <v>2018</v>
      </c>
      <c r="E1668">
        <v>4</v>
      </c>
      <c r="F1668">
        <v>0</v>
      </c>
      <c r="G1668">
        <v>0</v>
      </c>
      <c r="H1668" t="s">
        <v>568</v>
      </c>
      <c r="I1668">
        <v>36</v>
      </c>
      <c r="J1668" t="s">
        <v>110</v>
      </c>
      <c r="K1668" t="s">
        <v>511</v>
      </c>
      <c r="L1668">
        <v>842</v>
      </c>
      <c r="M1668" t="s">
        <v>593</v>
      </c>
      <c r="N1668" t="s">
        <v>593</v>
      </c>
      <c r="O1668">
        <v>0</v>
      </c>
      <c r="P1668" t="s">
        <v>177</v>
      </c>
      <c r="Q1668" t="s">
        <v>514</v>
      </c>
      <c r="R1668" t="s">
        <v>515</v>
      </c>
      <c r="S1668" t="s">
        <v>516</v>
      </c>
      <c r="T1668">
        <v>2100</v>
      </c>
      <c r="U1668" t="s">
        <v>868</v>
      </c>
      <c r="V1668">
        <v>2523</v>
      </c>
      <c r="W1668" t="s">
        <v>518</v>
      </c>
      <c r="X1668">
        <v>8</v>
      </c>
      <c r="Y1668" t="s">
        <v>519</v>
      </c>
      <c r="Z1668">
        <v>1707136</v>
      </c>
      <c r="AA1668">
        <v>-1</v>
      </c>
      <c r="AB1668" t="s">
        <v>129</v>
      </c>
      <c r="AC1668">
        <v>0</v>
      </c>
      <c r="AD1668">
        <v>1707136</v>
      </c>
      <c r="AE1668">
        <v>0</v>
      </c>
      <c r="AF1668">
        <v>1467600</v>
      </c>
      <c r="AG1668">
        <v>1467600.682</v>
      </c>
      <c r="AH1668">
        <v>1281614.2930000001</v>
      </c>
      <c r="AI1668">
        <v>0</v>
      </c>
    </row>
    <row r="1669" spans="1:35">
      <c r="A1669" t="s">
        <v>862</v>
      </c>
      <c r="B1669">
        <v>2018</v>
      </c>
      <c r="C1669">
        <v>2018</v>
      </c>
      <c r="D1669">
        <v>2018</v>
      </c>
      <c r="E1669">
        <v>4</v>
      </c>
      <c r="F1669">
        <v>0</v>
      </c>
      <c r="G1669">
        <v>0</v>
      </c>
      <c r="H1669" t="s">
        <v>568</v>
      </c>
      <c r="I1669">
        <v>36</v>
      </c>
      <c r="J1669" t="s">
        <v>110</v>
      </c>
      <c r="K1669" t="s">
        <v>511</v>
      </c>
      <c r="L1669">
        <v>0</v>
      </c>
      <c r="M1669" t="s">
        <v>177</v>
      </c>
      <c r="N1669" t="s">
        <v>514</v>
      </c>
      <c r="O1669">
        <v>0</v>
      </c>
      <c r="P1669" t="s">
        <v>177</v>
      </c>
      <c r="Q1669" t="s">
        <v>514</v>
      </c>
      <c r="R1669" t="s">
        <v>515</v>
      </c>
      <c r="S1669" t="s">
        <v>516</v>
      </c>
      <c r="T1669">
        <v>0</v>
      </c>
      <c r="U1669" t="s">
        <v>517</v>
      </c>
      <c r="V1669">
        <v>2523</v>
      </c>
      <c r="W1669" t="s">
        <v>518</v>
      </c>
      <c r="X1669">
        <v>8</v>
      </c>
      <c r="Y1669" t="s">
        <v>519</v>
      </c>
      <c r="Z1669">
        <v>5271082364</v>
      </c>
      <c r="AA1669">
        <v>-1</v>
      </c>
      <c r="AB1669" t="s">
        <v>129</v>
      </c>
      <c r="AC1669">
        <v>0</v>
      </c>
      <c r="AD1669">
        <v>5271082364</v>
      </c>
      <c r="AE1669">
        <v>0</v>
      </c>
      <c r="AF1669">
        <v>284036699</v>
      </c>
      <c r="AG1669">
        <v>284036699.43000001</v>
      </c>
      <c r="AH1669">
        <v>207134692.11500001</v>
      </c>
      <c r="AI1669">
        <v>0</v>
      </c>
    </row>
    <row r="1670" spans="1:35">
      <c r="A1670" t="s">
        <v>862</v>
      </c>
      <c r="B1670">
        <v>2018</v>
      </c>
      <c r="C1670">
        <v>2018</v>
      </c>
      <c r="D1670">
        <v>2018</v>
      </c>
      <c r="E1670">
        <v>4</v>
      </c>
      <c r="F1670">
        <v>0</v>
      </c>
      <c r="G1670">
        <v>0</v>
      </c>
      <c r="H1670" t="s">
        <v>568</v>
      </c>
      <c r="I1670">
        <v>36</v>
      </c>
      <c r="J1670" t="s">
        <v>110</v>
      </c>
      <c r="K1670" t="s">
        <v>511</v>
      </c>
      <c r="L1670">
        <v>156</v>
      </c>
      <c r="M1670" t="s">
        <v>183</v>
      </c>
      <c r="N1670" t="s">
        <v>562</v>
      </c>
      <c r="O1670">
        <v>0</v>
      </c>
      <c r="P1670" t="s">
        <v>177</v>
      </c>
      <c r="Q1670" t="s">
        <v>514</v>
      </c>
      <c r="R1670" t="s">
        <v>515</v>
      </c>
      <c r="S1670" t="s">
        <v>516</v>
      </c>
      <c r="T1670">
        <v>0</v>
      </c>
      <c r="U1670" t="s">
        <v>517</v>
      </c>
      <c r="V1670">
        <v>2523</v>
      </c>
      <c r="W1670" t="s">
        <v>518</v>
      </c>
      <c r="X1670">
        <v>8</v>
      </c>
      <c r="Y1670" t="s">
        <v>519</v>
      </c>
      <c r="Z1670">
        <v>648056663</v>
      </c>
      <c r="AA1670">
        <v>-1</v>
      </c>
      <c r="AB1670" t="s">
        <v>129</v>
      </c>
      <c r="AC1670">
        <v>0</v>
      </c>
      <c r="AD1670">
        <v>648056663</v>
      </c>
      <c r="AE1670">
        <v>0</v>
      </c>
      <c r="AF1670">
        <v>39774543</v>
      </c>
      <c r="AG1670">
        <v>39774543.104999997</v>
      </c>
      <c r="AH1670">
        <v>28842433.511</v>
      </c>
      <c r="AI1670">
        <v>0</v>
      </c>
    </row>
    <row r="1671" spans="1:35">
      <c r="A1671" t="s">
        <v>862</v>
      </c>
      <c r="B1671">
        <v>2018</v>
      </c>
      <c r="C1671">
        <v>2018</v>
      </c>
      <c r="D1671">
        <v>2018</v>
      </c>
      <c r="E1671">
        <v>4</v>
      </c>
      <c r="F1671">
        <v>0</v>
      </c>
      <c r="G1671">
        <v>0</v>
      </c>
      <c r="H1671" t="s">
        <v>568</v>
      </c>
      <c r="I1671">
        <v>36</v>
      </c>
      <c r="J1671" t="s">
        <v>110</v>
      </c>
      <c r="K1671" t="s">
        <v>511</v>
      </c>
      <c r="L1671">
        <v>764</v>
      </c>
      <c r="M1671" t="s">
        <v>198</v>
      </c>
      <c r="N1671" t="s">
        <v>556</v>
      </c>
      <c r="O1671">
        <v>0</v>
      </c>
      <c r="P1671" t="s">
        <v>177</v>
      </c>
      <c r="Q1671" t="s">
        <v>514</v>
      </c>
      <c r="R1671" t="s">
        <v>515</v>
      </c>
      <c r="S1671" t="s">
        <v>516</v>
      </c>
      <c r="T1671">
        <v>0</v>
      </c>
      <c r="U1671" t="s">
        <v>517</v>
      </c>
      <c r="V1671">
        <v>2523</v>
      </c>
      <c r="W1671" t="s">
        <v>518</v>
      </c>
      <c r="X1671">
        <v>8</v>
      </c>
      <c r="Y1671" t="s">
        <v>519</v>
      </c>
      <c r="Z1671">
        <v>410737949</v>
      </c>
      <c r="AA1671">
        <v>-1</v>
      </c>
      <c r="AB1671" t="s">
        <v>129</v>
      </c>
      <c r="AC1671">
        <v>0</v>
      </c>
      <c r="AD1671">
        <v>410737949</v>
      </c>
      <c r="AE1671">
        <v>0</v>
      </c>
      <c r="AF1671">
        <v>22393964</v>
      </c>
      <c r="AG1671">
        <v>22393964.395</v>
      </c>
      <c r="AH1671">
        <v>15344765.810000001</v>
      </c>
      <c r="AI1671">
        <v>0</v>
      </c>
    </row>
    <row r="1672" spans="1:35">
      <c r="A1672" t="s">
        <v>862</v>
      </c>
      <c r="B1672">
        <v>2018</v>
      </c>
      <c r="C1672">
        <v>2018</v>
      </c>
      <c r="D1672">
        <v>2018</v>
      </c>
      <c r="E1672">
        <v>4</v>
      </c>
      <c r="F1672">
        <v>0</v>
      </c>
      <c r="G1672">
        <v>0</v>
      </c>
      <c r="H1672" t="s">
        <v>568</v>
      </c>
      <c r="I1672">
        <v>36</v>
      </c>
      <c r="J1672" t="s">
        <v>110</v>
      </c>
      <c r="K1672" t="s">
        <v>511</v>
      </c>
      <c r="L1672">
        <v>842</v>
      </c>
      <c r="M1672" t="s">
        <v>593</v>
      </c>
      <c r="N1672" t="s">
        <v>593</v>
      </c>
      <c r="O1672">
        <v>0</v>
      </c>
      <c r="P1672" t="s">
        <v>177</v>
      </c>
      <c r="Q1672" t="s">
        <v>514</v>
      </c>
      <c r="R1672" t="s">
        <v>515</v>
      </c>
      <c r="S1672" t="s">
        <v>516</v>
      </c>
      <c r="T1672">
        <v>0</v>
      </c>
      <c r="U1672" t="s">
        <v>517</v>
      </c>
      <c r="V1672">
        <v>2523</v>
      </c>
      <c r="W1672" t="s">
        <v>518</v>
      </c>
      <c r="X1672">
        <v>8</v>
      </c>
      <c r="Y1672" t="s">
        <v>519</v>
      </c>
      <c r="Z1672">
        <v>1749823</v>
      </c>
      <c r="AA1672">
        <v>-1</v>
      </c>
      <c r="AB1672" t="s">
        <v>129</v>
      </c>
      <c r="AC1672">
        <v>0</v>
      </c>
      <c r="AD1672">
        <v>1749823</v>
      </c>
      <c r="AE1672">
        <v>0</v>
      </c>
      <c r="AF1672">
        <v>1500074</v>
      </c>
      <c r="AG1672">
        <v>1500074.1680000001</v>
      </c>
      <c r="AH1672">
        <v>1308699.7169999999</v>
      </c>
      <c r="AI1672">
        <v>0</v>
      </c>
    </row>
    <row r="1673" spans="1:35">
      <c r="A1673" t="s">
        <v>862</v>
      </c>
      <c r="B1673">
        <v>2018</v>
      </c>
      <c r="C1673">
        <v>2018</v>
      </c>
      <c r="D1673">
        <v>2018</v>
      </c>
      <c r="E1673">
        <v>4</v>
      </c>
      <c r="F1673">
        <v>0</v>
      </c>
      <c r="G1673">
        <v>0</v>
      </c>
      <c r="H1673" t="s">
        <v>568</v>
      </c>
      <c r="I1673">
        <v>36</v>
      </c>
      <c r="J1673" t="s">
        <v>110</v>
      </c>
      <c r="K1673" t="s">
        <v>511</v>
      </c>
      <c r="L1673">
        <v>0</v>
      </c>
      <c r="M1673" t="s">
        <v>177</v>
      </c>
      <c r="N1673" t="s">
        <v>514</v>
      </c>
      <c r="O1673">
        <v>0</v>
      </c>
      <c r="P1673" t="s">
        <v>177</v>
      </c>
      <c r="Q1673" t="s">
        <v>514</v>
      </c>
      <c r="R1673" t="s">
        <v>515</v>
      </c>
      <c r="S1673" t="s">
        <v>516</v>
      </c>
      <c r="T1673">
        <v>1000</v>
      </c>
      <c r="U1673" t="s">
        <v>866</v>
      </c>
      <c r="V1673">
        <v>2523</v>
      </c>
      <c r="W1673" t="s">
        <v>518</v>
      </c>
      <c r="X1673">
        <v>8</v>
      </c>
      <c r="Y1673" t="s">
        <v>519</v>
      </c>
      <c r="Z1673">
        <v>187230</v>
      </c>
      <c r="AA1673">
        <v>-1</v>
      </c>
      <c r="AB1673" t="s">
        <v>129</v>
      </c>
      <c r="AC1673">
        <v>0</v>
      </c>
      <c r="AD1673">
        <v>187230</v>
      </c>
      <c r="AE1673">
        <v>0</v>
      </c>
      <c r="AF1673">
        <v>77537</v>
      </c>
      <c r="AG1673">
        <v>77537.245999999999</v>
      </c>
      <c r="AH1673">
        <v>66232.292000000001</v>
      </c>
      <c r="AI1673">
        <v>0</v>
      </c>
    </row>
    <row r="1674" spans="1:35">
      <c r="A1674" t="s">
        <v>862</v>
      </c>
      <c r="B1674">
        <v>2019</v>
      </c>
      <c r="C1674">
        <v>2019</v>
      </c>
      <c r="D1674">
        <v>2019</v>
      </c>
      <c r="E1674">
        <v>4</v>
      </c>
      <c r="F1674">
        <v>0</v>
      </c>
      <c r="G1674">
        <v>0</v>
      </c>
      <c r="H1674" t="s">
        <v>510</v>
      </c>
      <c r="I1674">
        <v>36</v>
      </c>
      <c r="J1674" t="s">
        <v>110</v>
      </c>
      <c r="K1674" t="s">
        <v>511</v>
      </c>
      <c r="L1674">
        <v>162</v>
      </c>
      <c r="M1674" t="s">
        <v>599</v>
      </c>
      <c r="N1674" t="s">
        <v>600</v>
      </c>
      <c r="O1674">
        <v>0</v>
      </c>
      <c r="P1674" t="s">
        <v>177</v>
      </c>
      <c r="Q1674" t="s">
        <v>514</v>
      </c>
      <c r="R1674" t="s">
        <v>515</v>
      </c>
      <c r="S1674" t="s">
        <v>516</v>
      </c>
      <c r="T1674">
        <v>9900</v>
      </c>
      <c r="U1674" t="s">
        <v>863</v>
      </c>
      <c r="V1674">
        <v>2523</v>
      </c>
      <c r="W1674" t="s">
        <v>518</v>
      </c>
      <c r="X1674">
        <v>8</v>
      </c>
      <c r="Y1674" t="s">
        <v>519</v>
      </c>
      <c r="Z1674">
        <v>12540</v>
      </c>
      <c r="AA1674">
        <v>8</v>
      </c>
      <c r="AB1674" t="s">
        <v>519</v>
      </c>
      <c r="AC1674">
        <v>12540</v>
      </c>
      <c r="AD1674">
        <v>12540</v>
      </c>
      <c r="AE1674">
        <v>12540</v>
      </c>
      <c r="AF1674">
        <v>3029</v>
      </c>
      <c r="AG1674"/>
      <c r="AH1674">
        <v>3029.2339999999999</v>
      </c>
      <c r="AI1674">
        <v>0</v>
      </c>
    </row>
    <row r="1675" spans="1:35">
      <c r="A1675" t="s">
        <v>862</v>
      </c>
      <c r="B1675">
        <v>2019</v>
      </c>
      <c r="C1675">
        <v>2019</v>
      </c>
      <c r="D1675">
        <v>2019</v>
      </c>
      <c r="E1675">
        <v>4</v>
      </c>
      <c r="F1675">
        <v>0</v>
      </c>
      <c r="G1675">
        <v>0</v>
      </c>
      <c r="H1675" t="s">
        <v>510</v>
      </c>
      <c r="I1675">
        <v>36</v>
      </c>
      <c r="J1675" t="s">
        <v>110</v>
      </c>
      <c r="K1675" t="s">
        <v>511</v>
      </c>
      <c r="L1675">
        <v>166</v>
      </c>
      <c r="M1675" t="s">
        <v>522</v>
      </c>
      <c r="N1675" t="s">
        <v>523</v>
      </c>
      <c r="O1675">
        <v>0</v>
      </c>
      <c r="P1675" t="s">
        <v>177</v>
      </c>
      <c r="Q1675" t="s">
        <v>514</v>
      </c>
      <c r="R1675" t="s">
        <v>515</v>
      </c>
      <c r="S1675" t="s">
        <v>516</v>
      </c>
      <c r="T1675">
        <v>9900</v>
      </c>
      <c r="U1675" t="s">
        <v>863</v>
      </c>
      <c r="V1675">
        <v>2523</v>
      </c>
      <c r="W1675" t="s">
        <v>518</v>
      </c>
      <c r="X1675">
        <v>8</v>
      </c>
      <c r="Y1675" t="s">
        <v>519</v>
      </c>
      <c r="Z1675">
        <v>80950</v>
      </c>
      <c r="AA1675">
        <v>8</v>
      </c>
      <c r="AB1675" t="s">
        <v>519</v>
      </c>
      <c r="AC1675">
        <v>80950</v>
      </c>
      <c r="AD1675">
        <v>80950</v>
      </c>
      <c r="AE1675">
        <v>80950</v>
      </c>
      <c r="AF1675">
        <v>21843</v>
      </c>
      <c r="AG1675"/>
      <c r="AH1675">
        <v>21843.43</v>
      </c>
      <c r="AI1675">
        <v>0</v>
      </c>
    </row>
    <row r="1676" spans="1:35">
      <c r="A1676" t="s">
        <v>862</v>
      </c>
      <c r="B1676">
        <v>2019</v>
      </c>
      <c r="C1676">
        <v>2019</v>
      </c>
      <c r="D1676">
        <v>2019</v>
      </c>
      <c r="E1676">
        <v>4</v>
      </c>
      <c r="F1676">
        <v>0</v>
      </c>
      <c r="G1676">
        <v>0</v>
      </c>
      <c r="H1676" t="s">
        <v>510</v>
      </c>
      <c r="I1676">
        <v>36</v>
      </c>
      <c r="J1676" t="s">
        <v>110</v>
      </c>
      <c r="K1676" t="s">
        <v>511</v>
      </c>
      <c r="L1676">
        <v>218</v>
      </c>
      <c r="M1676" t="s">
        <v>767</v>
      </c>
      <c r="N1676" t="s">
        <v>768</v>
      </c>
      <c r="O1676">
        <v>0</v>
      </c>
      <c r="P1676" t="s">
        <v>177</v>
      </c>
      <c r="Q1676" t="s">
        <v>514</v>
      </c>
      <c r="R1676" t="s">
        <v>515</v>
      </c>
      <c r="S1676" t="s">
        <v>516</v>
      </c>
      <c r="T1676">
        <v>9900</v>
      </c>
      <c r="U1676" t="s">
        <v>863</v>
      </c>
      <c r="V1676">
        <v>2523</v>
      </c>
      <c r="W1676" t="s">
        <v>518</v>
      </c>
      <c r="X1676">
        <v>8</v>
      </c>
      <c r="Y1676" t="s">
        <v>519</v>
      </c>
      <c r="Z1676">
        <v>268</v>
      </c>
      <c r="AA1676">
        <v>8</v>
      </c>
      <c r="AB1676" t="s">
        <v>519</v>
      </c>
      <c r="AC1676">
        <v>268</v>
      </c>
      <c r="AD1676">
        <v>268</v>
      </c>
      <c r="AE1676">
        <v>268</v>
      </c>
      <c r="AF1676">
        <v>2093</v>
      </c>
      <c r="AG1676"/>
      <c r="AH1676">
        <v>2093.6329999999998</v>
      </c>
      <c r="AI1676">
        <v>0</v>
      </c>
    </row>
    <row r="1677" spans="1:35">
      <c r="A1677" t="s">
        <v>862</v>
      </c>
      <c r="B1677">
        <v>2019</v>
      </c>
      <c r="C1677">
        <v>2019</v>
      </c>
      <c r="D1677">
        <v>2019</v>
      </c>
      <c r="E1677">
        <v>4</v>
      </c>
      <c r="F1677">
        <v>0</v>
      </c>
      <c r="G1677">
        <v>0</v>
      </c>
      <c r="H1677" t="s">
        <v>510</v>
      </c>
      <c r="I1677">
        <v>36</v>
      </c>
      <c r="J1677" t="s">
        <v>110</v>
      </c>
      <c r="K1677" t="s">
        <v>511</v>
      </c>
      <c r="L1677">
        <v>296</v>
      </c>
      <c r="M1677" t="s">
        <v>528</v>
      </c>
      <c r="N1677" t="s">
        <v>529</v>
      </c>
      <c r="O1677">
        <v>0</v>
      </c>
      <c r="P1677" t="s">
        <v>177</v>
      </c>
      <c r="Q1677" t="s">
        <v>514</v>
      </c>
      <c r="R1677" t="s">
        <v>515</v>
      </c>
      <c r="S1677" t="s">
        <v>516</v>
      </c>
      <c r="T1677">
        <v>9900</v>
      </c>
      <c r="U1677" t="s">
        <v>863</v>
      </c>
      <c r="V1677">
        <v>2523</v>
      </c>
      <c r="W1677" t="s">
        <v>518</v>
      </c>
      <c r="X1677">
        <v>8</v>
      </c>
      <c r="Y1677" t="s">
        <v>519</v>
      </c>
      <c r="Z1677">
        <v>2940</v>
      </c>
      <c r="AA1677">
        <v>8</v>
      </c>
      <c r="AB1677" t="s">
        <v>519</v>
      </c>
      <c r="AC1677">
        <v>2940</v>
      </c>
      <c r="AD1677">
        <v>2940</v>
      </c>
      <c r="AE1677">
        <v>2940</v>
      </c>
      <c r="AF1677">
        <v>18306</v>
      </c>
      <c r="AG1677"/>
      <c r="AH1677">
        <v>18306.080999999998</v>
      </c>
      <c r="AI1677">
        <v>0</v>
      </c>
    </row>
    <row r="1678" spans="1:35">
      <c r="A1678" t="s">
        <v>862</v>
      </c>
      <c r="B1678">
        <v>2019</v>
      </c>
      <c r="C1678">
        <v>2019</v>
      </c>
      <c r="D1678">
        <v>2019</v>
      </c>
      <c r="E1678">
        <v>4</v>
      </c>
      <c r="F1678">
        <v>0</v>
      </c>
      <c r="G1678">
        <v>0</v>
      </c>
      <c r="H1678" t="s">
        <v>510</v>
      </c>
      <c r="I1678">
        <v>36</v>
      </c>
      <c r="J1678" t="s">
        <v>110</v>
      </c>
      <c r="K1678" t="s">
        <v>511</v>
      </c>
      <c r="L1678">
        <v>520</v>
      </c>
      <c r="M1678" t="s">
        <v>530</v>
      </c>
      <c r="N1678" t="s">
        <v>531</v>
      </c>
      <c r="O1678">
        <v>0</v>
      </c>
      <c r="P1678" t="s">
        <v>177</v>
      </c>
      <c r="Q1678" t="s">
        <v>514</v>
      </c>
      <c r="R1678" t="s">
        <v>515</v>
      </c>
      <c r="S1678" t="s">
        <v>516</v>
      </c>
      <c r="T1678">
        <v>9900</v>
      </c>
      <c r="U1678" t="s">
        <v>863</v>
      </c>
      <c r="V1678">
        <v>2523</v>
      </c>
      <c r="W1678" t="s">
        <v>518</v>
      </c>
      <c r="X1678">
        <v>8</v>
      </c>
      <c r="Y1678" t="s">
        <v>519</v>
      </c>
      <c r="Z1678">
        <v>175539</v>
      </c>
      <c r="AA1678">
        <v>8</v>
      </c>
      <c r="AB1678" t="s">
        <v>519</v>
      </c>
      <c r="AC1678">
        <v>175539</v>
      </c>
      <c r="AD1678">
        <v>175539</v>
      </c>
      <c r="AE1678">
        <v>176139</v>
      </c>
      <c r="AF1678">
        <v>34610</v>
      </c>
      <c r="AG1678"/>
      <c r="AH1678">
        <v>34610.976000000002</v>
      </c>
      <c r="AI1678">
        <v>0</v>
      </c>
    </row>
    <row r="1679" spans="1:35">
      <c r="A1679" t="s">
        <v>862</v>
      </c>
      <c r="B1679">
        <v>2019</v>
      </c>
      <c r="C1679">
        <v>2019</v>
      </c>
      <c r="D1679">
        <v>2019</v>
      </c>
      <c r="E1679">
        <v>4</v>
      </c>
      <c r="F1679">
        <v>0</v>
      </c>
      <c r="G1679">
        <v>0</v>
      </c>
      <c r="H1679" t="s">
        <v>510</v>
      </c>
      <c r="I1679">
        <v>36</v>
      </c>
      <c r="J1679" t="s">
        <v>110</v>
      </c>
      <c r="K1679" t="s">
        <v>511</v>
      </c>
      <c r="L1679">
        <v>584</v>
      </c>
      <c r="M1679" t="s">
        <v>823</v>
      </c>
      <c r="N1679" t="s">
        <v>824</v>
      </c>
      <c r="O1679">
        <v>0</v>
      </c>
      <c r="P1679" t="s">
        <v>177</v>
      </c>
      <c r="Q1679" t="s">
        <v>514</v>
      </c>
      <c r="R1679" t="s">
        <v>515</v>
      </c>
      <c r="S1679" t="s">
        <v>516</v>
      </c>
      <c r="T1679">
        <v>9900</v>
      </c>
      <c r="U1679" t="s">
        <v>863</v>
      </c>
      <c r="V1679">
        <v>2523</v>
      </c>
      <c r="W1679" t="s">
        <v>518</v>
      </c>
      <c r="X1679">
        <v>8</v>
      </c>
      <c r="Y1679" t="s">
        <v>519</v>
      </c>
      <c r="Z1679">
        <v>49025</v>
      </c>
      <c r="AA1679">
        <v>8</v>
      </c>
      <c r="AB1679" t="s">
        <v>519</v>
      </c>
      <c r="AC1679">
        <v>49025</v>
      </c>
      <c r="AD1679">
        <v>49025</v>
      </c>
      <c r="AE1679">
        <v>49025</v>
      </c>
      <c r="AF1679">
        <v>211791</v>
      </c>
      <c r="AG1679"/>
      <c r="AH1679">
        <v>211791.26</v>
      </c>
      <c r="AI1679">
        <v>0</v>
      </c>
    </row>
    <row r="1680" spans="1:35">
      <c r="A1680" t="s">
        <v>862</v>
      </c>
      <c r="B1680">
        <v>2019</v>
      </c>
      <c r="C1680">
        <v>2019</v>
      </c>
      <c r="D1680">
        <v>2019</v>
      </c>
      <c r="E1680">
        <v>4</v>
      </c>
      <c r="F1680">
        <v>0</v>
      </c>
      <c r="G1680">
        <v>0</v>
      </c>
      <c r="H1680" t="s">
        <v>510</v>
      </c>
      <c r="I1680">
        <v>36</v>
      </c>
      <c r="J1680" t="s">
        <v>110</v>
      </c>
      <c r="K1680" t="s">
        <v>511</v>
      </c>
      <c r="L1680">
        <v>643</v>
      </c>
      <c r="M1680" t="s">
        <v>670</v>
      </c>
      <c r="N1680" t="s">
        <v>671</v>
      </c>
      <c r="O1680">
        <v>0</v>
      </c>
      <c r="P1680" t="s">
        <v>177</v>
      </c>
      <c r="Q1680" t="s">
        <v>514</v>
      </c>
      <c r="R1680" t="s">
        <v>515</v>
      </c>
      <c r="S1680" t="s">
        <v>516</v>
      </c>
      <c r="T1680">
        <v>9900</v>
      </c>
      <c r="U1680" t="s">
        <v>863</v>
      </c>
      <c r="V1680">
        <v>2523</v>
      </c>
      <c r="W1680" t="s">
        <v>518</v>
      </c>
      <c r="X1680">
        <v>8</v>
      </c>
      <c r="Y1680" t="s">
        <v>519</v>
      </c>
      <c r="Z1680">
        <v>90</v>
      </c>
      <c r="AA1680">
        <v>8</v>
      </c>
      <c r="AB1680" t="s">
        <v>519</v>
      </c>
      <c r="AC1680">
        <v>90</v>
      </c>
      <c r="AD1680">
        <v>90</v>
      </c>
      <c r="AE1680">
        <v>90</v>
      </c>
      <c r="AF1680">
        <v>371</v>
      </c>
      <c r="AG1680"/>
      <c r="AH1680">
        <v>371.18200000000002</v>
      </c>
      <c r="AI1680">
        <v>0</v>
      </c>
    </row>
    <row r="1681" spans="1:35">
      <c r="A1681" t="s">
        <v>862</v>
      </c>
      <c r="B1681">
        <v>2019</v>
      </c>
      <c r="C1681">
        <v>2019</v>
      </c>
      <c r="D1681">
        <v>2019</v>
      </c>
      <c r="E1681">
        <v>4</v>
      </c>
      <c r="F1681">
        <v>0</v>
      </c>
      <c r="G1681">
        <v>0</v>
      </c>
      <c r="H1681" t="s">
        <v>510</v>
      </c>
      <c r="I1681">
        <v>36</v>
      </c>
      <c r="J1681" t="s">
        <v>110</v>
      </c>
      <c r="K1681" t="s">
        <v>511</v>
      </c>
      <c r="L1681">
        <v>776</v>
      </c>
      <c r="M1681" t="s">
        <v>869</v>
      </c>
      <c r="N1681" t="s">
        <v>870</v>
      </c>
      <c r="O1681">
        <v>0</v>
      </c>
      <c r="P1681" t="s">
        <v>177</v>
      </c>
      <c r="Q1681" t="s">
        <v>514</v>
      </c>
      <c r="R1681" t="s">
        <v>515</v>
      </c>
      <c r="S1681" t="s">
        <v>516</v>
      </c>
      <c r="T1681">
        <v>9900</v>
      </c>
      <c r="U1681" t="s">
        <v>863</v>
      </c>
      <c r="V1681">
        <v>2523</v>
      </c>
      <c r="W1681" t="s">
        <v>518</v>
      </c>
      <c r="X1681">
        <v>8</v>
      </c>
      <c r="Y1681" t="s">
        <v>519</v>
      </c>
      <c r="Z1681">
        <v>75600</v>
      </c>
      <c r="AA1681">
        <v>8</v>
      </c>
      <c r="AB1681" t="s">
        <v>519</v>
      </c>
      <c r="AC1681">
        <v>75600</v>
      </c>
      <c r="AD1681">
        <v>75600</v>
      </c>
      <c r="AE1681">
        <v>77000</v>
      </c>
      <c r="AF1681">
        <v>19051</v>
      </c>
      <c r="AG1681"/>
      <c r="AH1681">
        <v>19051.224999999999</v>
      </c>
      <c r="AI1681">
        <v>0</v>
      </c>
    </row>
    <row r="1682" spans="1:35">
      <c r="A1682" t="s">
        <v>862</v>
      </c>
      <c r="B1682">
        <v>2019</v>
      </c>
      <c r="C1682">
        <v>2019</v>
      </c>
      <c r="D1682">
        <v>2019</v>
      </c>
      <c r="E1682">
        <v>4</v>
      </c>
      <c r="F1682">
        <v>0</v>
      </c>
      <c r="G1682">
        <v>0</v>
      </c>
      <c r="H1682" t="s">
        <v>510</v>
      </c>
      <c r="I1682">
        <v>36</v>
      </c>
      <c r="J1682" t="s">
        <v>110</v>
      </c>
      <c r="K1682" t="s">
        <v>511</v>
      </c>
      <c r="L1682">
        <v>798</v>
      </c>
      <c r="M1682" t="s">
        <v>858</v>
      </c>
      <c r="N1682" t="s">
        <v>859</v>
      </c>
      <c r="O1682">
        <v>0</v>
      </c>
      <c r="P1682" t="s">
        <v>177</v>
      </c>
      <c r="Q1682" t="s">
        <v>514</v>
      </c>
      <c r="R1682" t="s">
        <v>515</v>
      </c>
      <c r="S1682" t="s">
        <v>516</v>
      </c>
      <c r="T1682">
        <v>9900</v>
      </c>
      <c r="U1682" t="s">
        <v>863</v>
      </c>
      <c r="V1682">
        <v>2523</v>
      </c>
      <c r="W1682" t="s">
        <v>518</v>
      </c>
      <c r="X1682">
        <v>8</v>
      </c>
      <c r="Y1682" t="s">
        <v>519</v>
      </c>
      <c r="Z1682">
        <v>1410</v>
      </c>
      <c r="AA1682">
        <v>8</v>
      </c>
      <c r="AB1682" t="s">
        <v>519</v>
      </c>
      <c r="AC1682">
        <v>1410</v>
      </c>
      <c r="AD1682">
        <v>1410</v>
      </c>
      <c r="AE1682">
        <v>1410</v>
      </c>
      <c r="AF1682">
        <v>2473</v>
      </c>
      <c r="AG1682"/>
      <c r="AH1682">
        <v>2473.8510000000001</v>
      </c>
      <c r="AI1682">
        <v>0</v>
      </c>
    </row>
    <row r="1683" spans="1:35">
      <c r="A1683" t="s">
        <v>862</v>
      </c>
      <c r="B1683">
        <v>2019</v>
      </c>
      <c r="C1683">
        <v>2019</v>
      </c>
      <c r="D1683">
        <v>2019</v>
      </c>
      <c r="E1683">
        <v>4</v>
      </c>
      <c r="F1683">
        <v>0</v>
      </c>
      <c r="G1683">
        <v>0</v>
      </c>
      <c r="H1683" t="s">
        <v>510</v>
      </c>
      <c r="I1683">
        <v>36</v>
      </c>
      <c r="J1683" t="s">
        <v>110</v>
      </c>
      <c r="K1683" t="s">
        <v>511</v>
      </c>
      <c r="L1683">
        <v>882</v>
      </c>
      <c r="M1683" t="s">
        <v>534</v>
      </c>
      <c r="N1683" t="s">
        <v>535</v>
      </c>
      <c r="O1683">
        <v>0</v>
      </c>
      <c r="P1683" t="s">
        <v>177</v>
      </c>
      <c r="Q1683" t="s">
        <v>514</v>
      </c>
      <c r="R1683" t="s">
        <v>515</v>
      </c>
      <c r="S1683" t="s">
        <v>516</v>
      </c>
      <c r="T1683">
        <v>9900</v>
      </c>
      <c r="U1683" t="s">
        <v>863</v>
      </c>
      <c r="V1683">
        <v>2523</v>
      </c>
      <c r="W1683" t="s">
        <v>518</v>
      </c>
      <c r="X1683">
        <v>8</v>
      </c>
      <c r="Y1683" t="s">
        <v>519</v>
      </c>
      <c r="Z1683">
        <v>235300</v>
      </c>
      <c r="AA1683">
        <v>8</v>
      </c>
      <c r="AB1683" t="s">
        <v>519</v>
      </c>
      <c r="AC1683">
        <v>235300</v>
      </c>
      <c r="AD1683">
        <v>235300</v>
      </c>
      <c r="AE1683">
        <v>241096</v>
      </c>
      <c r="AF1683">
        <v>38899</v>
      </c>
      <c r="AG1683"/>
      <c r="AH1683">
        <v>38899.726000000002</v>
      </c>
      <c r="AI1683">
        <v>0</v>
      </c>
    </row>
    <row r="1684" spans="1:35">
      <c r="A1684" t="s">
        <v>862</v>
      </c>
      <c r="B1684">
        <v>2019</v>
      </c>
      <c r="C1684">
        <v>2019</v>
      </c>
      <c r="D1684">
        <v>2019</v>
      </c>
      <c r="E1684">
        <v>4</v>
      </c>
      <c r="F1684">
        <v>0</v>
      </c>
      <c r="G1684">
        <v>0</v>
      </c>
      <c r="H1684" t="s">
        <v>510</v>
      </c>
      <c r="I1684">
        <v>36</v>
      </c>
      <c r="J1684" t="s">
        <v>110</v>
      </c>
      <c r="K1684" t="s">
        <v>511</v>
      </c>
      <c r="L1684">
        <v>899</v>
      </c>
      <c r="M1684" t="s">
        <v>520</v>
      </c>
      <c r="N1684" t="s">
        <v>521</v>
      </c>
      <c r="O1684">
        <v>0</v>
      </c>
      <c r="P1684" t="s">
        <v>177</v>
      </c>
      <c r="Q1684" t="s">
        <v>514</v>
      </c>
      <c r="R1684" t="s">
        <v>515</v>
      </c>
      <c r="S1684" t="s">
        <v>516</v>
      </c>
      <c r="T1684">
        <v>9900</v>
      </c>
      <c r="U1684" t="s">
        <v>863</v>
      </c>
      <c r="V1684">
        <v>2523</v>
      </c>
      <c r="W1684" t="s">
        <v>518</v>
      </c>
      <c r="X1684">
        <v>8</v>
      </c>
      <c r="Y1684" t="s">
        <v>519</v>
      </c>
      <c r="Z1684">
        <v>440000</v>
      </c>
      <c r="AA1684">
        <v>8</v>
      </c>
      <c r="AB1684" t="s">
        <v>519</v>
      </c>
      <c r="AC1684">
        <v>440000</v>
      </c>
      <c r="AD1684">
        <v>440000</v>
      </c>
      <c r="AE1684">
        <v>440000</v>
      </c>
      <c r="AF1684">
        <v>358855</v>
      </c>
      <c r="AG1684"/>
      <c r="AH1684">
        <v>358855.76199999999</v>
      </c>
      <c r="AI1684">
        <v>0</v>
      </c>
    </row>
    <row r="1685" spans="1:35">
      <c r="A1685" t="s">
        <v>862</v>
      </c>
      <c r="B1685">
        <v>2019</v>
      </c>
      <c r="C1685">
        <v>2019</v>
      </c>
      <c r="D1685">
        <v>2019</v>
      </c>
      <c r="E1685">
        <v>4</v>
      </c>
      <c r="F1685">
        <v>0</v>
      </c>
      <c r="G1685">
        <v>0</v>
      </c>
      <c r="H1685" t="s">
        <v>510</v>
      </c>
      <c r="I1685">
        <v>36</v>
      </c>
      <c r="J1685" t="s">
        <v>110</v>
      </c>
      <c r="K1685" t="s">
        <v>511</v>
      </c>
      <c r="L1685">
        <v>548</v>
      </c>
      <c r="M1685" t="s">
        <v>540</v>
      </c>
      <c r="N1685" t="s">
        <v>541</v>
      </c>
      <c r="O1685">
        <v>0</v>
      </c>
      <c r="P1685" t="s">
        <v>177</v>
      </c>
      <c r="Q1685" t="s">
        <v>514</v>
      </c>
      <c r="R1685" t="s">
        <v>515</v>
      </c>
      <c r="S1685" t="s">
        <v>516</v>
      </c>
      <c r="T1685">
        <v>9900</v>
      </c>
      <c r="U1685" t="s">
        <v>863</v>
      </c>
      <c r="V1685">
        <v>2523</v>
      </c>
      <c r="W1685" t="s">
        <v>518</v>
      </c>
      <c r="X1685">
        <v>8</v>
      </c>
      <c r="Y1685" t="s">
        <v>519</v>
      </c>
      <c r="Z1685">
        <v>83054</v>
      </c>
      <c r="AA1685">
        <v>8</v>
      </c>
      <c r="AB1685" t="s">
        <v>519</v>
      </c>
      <c r="AC1685">
        <v>83054</v>
      </c>
      <c r="AD1685">
        <v>83054</v>
      </c>
      <c r="AE1685">
        <v>83311</v>
      </c>
      <c r="AF1685">
        <v>44486</v>
      </c>
      <c r="AG1685"/>
      <c r="AH1685">
        <v>44486.917999999998</v>
      </c>
      <c r="AI1685">
        <v>0</v>
      </c>
    </row>
    <row r="1686" spans="1:35">
      <c r="A1686" t="s">
        <v>862</v>
      </c>
      <c r="B1686">
        <v>2019</v>
      </c>
      <c r="C1686">
        <v>2019</v>
      </c>
      <c r="D1686">
        <v>2019</v>
      </c>
      <c r="E1686">
        <v>4</v>
      </c>
      <c r="F1686">
        <v>0</v>
      </c>
      <c r="G1686">
        <v>0</v>
      </c>
      <c r="H1686" t="s">
        <v>510</v>
      </c>
      <c r="I1686">
        <v>36</v>
      </c>
      <c r="J1686" t="s">
        <v>110</v>
      </c>
      <c r="K1686" t="s">
        <v>511</v>
      </c>
      <c r="L1686">
        <v>90</v>
      </c>
      <c r="M1686" t="s">
        <v>601</v>
      </c>
      <c r="N1686" t="s">
        <v>602</v>
      </c>
      <c r="O1686">
        <v>0</v>
      </c>
      <c r="P1686" t="s">
        <v>177</v>
      </c>
      <c r="Q1686" t="s">
        <v>514</v>
      </c>
      <c r="R1686" t="s">
        <v>515</v>
      </c>
      <c r="S1686" t="s">
        <v>516</v>
      </c>
      <c r="T1686">
        <v>9900</v>
      </c>
      <c r="U1686" t="s">
        <v>863</v>
      </c>
      <c r="V1686">
        <v>2523</v>
      </c>
      <c r="W1686" t="s">
        <v>518</v>
      </c>
      <c r="X1686">
        <v>8</v>
      </c>
      <c r="Y1686" t="s">
        <v>519</v>
      </c>
      <c r="Z1686">
        <v>2500</v>
      </c>
      <c r="AA1686">
        <v>8</v>
      </c>
      <c r="AB1686" t="s">
        <v>519</v>
      </c>
      <c r="AC1686">
        <v>2500</v>
      </c>
      <c r="AD1686">
        <v>2500</v>
      </c>
      <c r="AE1686">
        <v>2500</v>
      </c>
      <c r="AF1686">
        <v>12511</v>
      </c>
      <c r="AG1686"/>
      <c r="AH1686">
        <v>12511.75</v>
      </c>
      <c r="AI1686">
        <v>0</v>
      </c>
    </row>
    <row r="1687" spans="1:35">
      <c r="A1687" t="s">
        <v>862</v>
      </c>
      <c r="B1687">
        <v>2019</v>
      </c>
      <c r="C1687">
        <v>2019</v>
      </c>
      <c r="D1687">
        <v>2019</v>
      </c>
      <c r="E1687">
        <v>4</v>
      </c>
      <c r="F1687">
        <v>0</v>
      </c>
      <c r="G1687">
        <v>0</v>
      </c>
      <c r="H1687" t="s">
        <v>510</v>
      </c>
      <c r="I1687">
        <v>36</v>
      </c>
      <c r="J1687" t="s">
        <v>110</v>
      </c>
      <c r="K1687" t="s">
        <v>511</v>
      </c>
      <c r="L1687">
        <v>490</v>
      </c>
      <c r="M1687" t="s">
        <v>546</v>
      </c>
      <c r="N1687" t="s">
        <v>547</v>
      </c>
      <c r="O1687">
        <v>0</v>
      </c>
      <c r="P1687" t="s">
        <v>177</v>
      </c>
      <c r="Q1687" t="s">
        <v>514</v>
      </c>
      <c r="R1687" t="s">
        <v>515</v>
      </c>
      <c r="S1687" t="s">
        <v>516</v>
      </c>
      <c r="T1687">
        <v>9900</v>
      </c>
      <c r="U1687" t="s">
        <v>863</v>
      </c>
      <c r="V1687">
        <v>2523</v>
      </c>
      <c r="W1687" t="s">
        <v>518</v>
      </c>
      <c r="X1687">
        <v>8</v>
      </c>
      <c r="Y1687" t="s">
        <v>519</v>
      </c>
      <c r="Z1687">
        <v>15750</v>
      </c>
      <c r="AA1687">
        <v>8</v>
      </c>
      <c r="AB1687" t="s">
        <v>519</v>
      </c>
      <c r="AC1687">
        <v>15750</v>
      </c>
      <c r="AD1687">
        <v>15750</v>
      </c>
      <c r="AE1687">
        <v>15750</v>
      </c>
      <c r="AF1687">
        <v>20886</v>
      </c>
      <c r="AG1687"/>
      <c r="AH1687">
        <v>20886.281999999999</v>
      </c>
      <c r="AI1687">
        <v>0</v>
      </c>
    </row>
    <row r="1688" spans="1:35">
      <c r="A1688" t="s">
        <v>862</v>
      </c>
      <c r="B1688">
        <v>2019</v>
      </c>
      <c r="C1688">
        <v>2019</v>
      </c>
      <c r="D1688">
        <v>2019</v>
      </c>
      <c r="E1688">
        <v>4</v>
      </c>
      <c r="F1688">
        <v>0</v>
      </c>
      <c r="G1688">
        <v>0</v>
      </c>
      <c r="H1688" t="s">
        <v>510</v>
      </c>
      <c r="I1688">
        <v>36</v>
      </c>
      <c r="J1688" t="s">
        <v>110</v>
      </c>
      <c r="K1688" t="s">
        <v>511</v>
      </c>
      <c r="L1688">
        <v>410</v>
      </c>
      <c r="M1688" t="s">
        <v>550</v>
      </c>
      <c r="N1688" t="s">
        <v>551</v>
      </c>
      <c r="O1688">
        <v>0</v>
      </c>
      <c r="P1688" t="s">
        <v>177</v>
      </c>
      <c r="Q1688" t="s">
        <v>514</v>
      </c>
      <c r="R1688" t="s">
        <v>515</v>
      </c>
      <c r="S1688" t="s">
        <v>516</v>
      </c>
      <c r="T1688">
        <v>9900</v>
      </c>
      <c r="U1688" t="s">
        <v>863</v>
      </c>
      <c r="V1688">
        <v>2523</v>
      </c>
      <c r="W1688" t="s">
        <v>518</v>
      </c>
      <c r="X1688">
        <v>8</v>
      </c>
      <c r="Y1688" t="s">
        <v>519</v>
      </c>
      <c r="Z1688">
        <v>40289</v>
      </c>
      <c r="AA1688">
        <v>8</v>
      </c>
      <c r="AB1688" t="s">
        <v>519</v>
      </c>
      <c r="AC1688">
        <v>40289</v>
      </c>
      <c r="AD1688">
        <v>40289</v>
      </c>
      <c r="AE1688">
        <v>40289</v>
      </c>
      <c r="AF1688">
        <v>30895</v>
      </c>
      <c r="AG1688"/>
      <c r="AH1688">
        <v>30895.682000000001</v>
      </c>
      <c r="AI1688">
        <v>0</v>
      </c>
    </row>
    <row r="1689" spans="1:35">
      <c r="A1689" t="s">
        <v>862</v>
      </c>
      <c r="B1689">
        <v>2019</v>
      </c>
      <c r="C1689">
        <v>2019</v>
      </c>
      <c r="D1689">
        <v>2019</v>
      </c>
      <c r="E1689">
        <v>4</v>
      </c>
      <c r="F1689">
        <v>0</v>
      </c>
      <c r="G1689">
        <v>0</v>
      </c>
      <c r="H1689" t="s">
        <v>510</v>
      </c>
      <c r="I1689">
        <v>36</v>
      </c>
      <c r="J1689" t="s">
        <v>110</v>
      </c>
      <c r="K1689" t="s">
        <v>511</v>
      </c>
      <c r="L1689">
        <v>704</v>
      </c>
      <c r="M1689" t="s">
        <v>570</v>
      </c>
      <c r="N1689" t="s">
        <v>571</v>
      </c>
      <c r="O1689">
        <v>0</v>
      </c>
      <c r="P1689" t="s">
        <v>177</v>
      </c>
      <c r="Q1689" t="s">
        <v>514</v>
      </c>
      <c r="R1689" t="s">
        <v>515</v>
      </c>
      <c r="S1689" t="s">
        <v>516</v>
      </c>
      <c r="T1689">
        <v>9900</v>
      </c>
      <c r="U1689" t="s">
        <v>863</v>
      </c>
      <c r="V1689">
        <v>2523</v>
      </c>
      <c r="W1689" t="s">
        <v>518</v>
      </c>
      <c r="X1689">
        <v>8</v>
      </c>
      <c r="Y1689" t="s">
        <v>519</v>
      </c>
      <c r="Z1689">
        <v>305680</v>
      </c>
      <c r="AA1689">
        <v>8</v>
      </c>
      <c r="AB1689" t="s">
        <v>519</v>
      </c>
      <c r="AC1689">
        <v>305680</v>
      </c>
      <c r="AD1689">
        <v>305680</v>
      </c>
      <c r="AE1689">
        <v>306293</v>
      </c>
      <c r="AF1689">
        <v>34215</v>
      </c>
      <c r="AG1689"/>
      <c r="AH1689">
        <v>34215.466</v>
      </c>
      <c r="AI1689">
        <v>0</v>
      </c>
    </row>
    <row r="1690" spans="1:35">
      <c r="A1690" t="s">
        <v>862</v>
      </c>
      <c r="B1690">
        <v>2019</v>
      </c>
      <c r="C1690">
        <v>2019</v>
      </c>
      <c r="D1690">
        <v>2019</v>
      </c>
      <c r="E1690">
        <v>4</v>
      </c>
      <c r="F1690">
        <v>0</v>
      </c>
      <c r="G1690">
        <v>0</v>
      </c>
      <c r="H1690" t="s">
        <v>510</v>
      </c>
      <c r="I1690">
        <v>36</v>
      </c>
      <c r="J1690" t="s">
        <v>110</v>
      </c>
      <c r="K1690" t="s">
        <v>511</v>
      </c>
      <c r="L1690">
        <v>540</v>
      </c>
      <c r="M1690" t="s">
        <v>552</v>
      </c>
      <c r="N1690" t="s">
        <v>553</v>
      </c>
      <c r="O1690">
        <v>0</v>
      </c>
      <c r="P1690" t="s">
        <v>177</v>
      </c>
      <c r="Q1690" t="s">
        <v>514</v>
      </c>
      <c r="R1690" t="s">
        <v>515</v>
      </c>
      <c r="S1690" t="s">
        <v>516</v>
      </c>
      <c r="T1690">
        <v>9900</v>
      </c>
      <c r="U1690" t="s">
        <v>863</v>
      </c>
      <c r="V1690">
        <v>2523</v>
      </c>
      <c r="W1690" t="s">
        <v>518</v>
      </c>
      <c r="X1690">
        <v>8</v>
      </c>
      <c r="Y1690" t="s">
        <v>519</v>
      </c>
      <c r="Z1690">
        <v>1580</v>
      </c>
      <c r="AA1690">
        <v>8</v>
      </c>
      <c r="AB1690" t="s">
        <v>519</v>
      </c>
      <c r="AC1690">
        <v>1580</v>
      </c>
      <c r="AD1690">
        <v>1580</v>
      </c>
      <c r="AE1690">
        <v>1630</v>
      </c>
      <c r="AF1690">
        <v>5486</v>
      </c>
      <c r="AG1690"/>
      <c r="AH1690">
        <v>5486.402</v>
      </c>
      <c r="AI1690">
        <v>0</v>
      </c>
    </row>
    <row r="1691" spans="1:35">
      <c r="A1691" t="s">
        <v>862</v>
      </c>
      <c r="B1691">
        <v>2019</v>
      </c>
      <c r="C1691">
        <v>2019</v>
      </c>
      <c r="D1691">
        <v>2019</v>
      </c>
      <c r="E1691">
        <v>4</v>
      </c>
      <c r="F1691">
        <v>0</v>
      </c>
      <c r="G1691">
        <v>0</v>
      </c>
      <c r="H1691" t="s">
        <v>510</v>
      </c>
      <c r="I1691">
        <v>36</v>
      </c>
      <c r="J1691" t="s">
        <v>110</v>
      </c>
      <c r="K1691" t="s">
        <v>511</v>
      </c>
      <c r="L1691">
        <v>392</v>
      </c>
      <c r="M1691" t="s">
        <v>223</v>
      </c>
      <c r="N1691" t="s">
        <v>584</v>
      </c>
      <c r="O1691">
        <v>0</v>
      </c>
      <c r="P1691" t="s">
        <v>177</v>
      </c>
      <c r="Q1691" t="s">
        <v>514</v>
      </c>
      <c r="R1691" t="s">
        <v>515</v>
      </c>
      <c r="S1691" t="s">
        <v>516</v>
      </c>
      <c r="T1691">
        <v>9900</v>
      </c>
      <c r="U1691" t="s">
        <v>863</v>
      </c>
      <c r="V1691">
        <v>2523</v>
      </c>
      <c r="W1691" t="s">
        <v>518</v>
      </c>
      <c r="X1691">
        <v>8</v>
      </c>
      <c r="Y1691" t="s">
        <v>519</v>
      </c>
      <c r="Z1691">
        <v>13032</v>
      </c>
      <c r="AA1691">
        <v>8</v>
      </c>
      <c r="AB1691" t="s">
        <v>519</v>
      </c>
      <c r="AC1691">
        <v>13032</v>
      </c>
      <c r="AD1691">
        <v>13032</v>
      </c>
      <c r="AE1691">
        <v>13032</v>
      </c>
      <c r="AF1691">
        <v>8836</v>
      </c>
      <c r="AG1691"/>
      <c r="AH1691">
        <v>8836.0759999999991</v>
      </c>
      <c r="AI1691">
        <v>0</v>
      </c>
    </row>
    <row r="1692" spans="1:35">
      <c r="A1692" t="s">
        <v>862</v>
      </c>
      <c r="B1692">
        <v>2019</v>
      </c>
      <c r="C1692">
        <v>2019</v>
      </c>
      <c r="D1692">
        <v>2019</v>
      </c>
      <c r="E1692">
        <v>4</v>
      </c>
      <c r="F1692">
        <v>0</v>
      </c>
      <c r="G1692">
        <v>0</v>
      </c>
      <c r="H1692" t="s">
        <v>510</v>
      </c>
      <c r="I1692">
        <v>36</v>
      </c>
      <c r="J1692" t="s">
        <v>110</v>
      </c>
      <c r="K1692" t="s">
        <v>511</v>
      </c>
      <c r="L1692">
        <v>360</v>
      </c>
      <c r="M1692" t="s">
        <v>578</v>
      </c>
      <c r="N1692" t="s">
        <v>579</v>
      </c>
      <c r="O1692">
        <v>0</v>
      </c>
      <c r="P1692" t="s">
        <v>177</v>
      </c>
      <c r="Q1692" t="s">
        <v>514</v>
      </c>
      <c r="R1692" t="s">
        <v>515</v>
      </c>
      <c r="S1692" t="s">
        <v>516</v>
      </c>
      <c r="T1692">
        <v>9900</v>
      </c>
      <c r="U1692" t="s">
        <v>863</v>
      </c>
      <c r="V1692">
        <v>2523</v>
      </c>
      <c r="W1692" t="s">
        <v>518</v>
      </c>
      <c r="X1692">
        <v>8</v>
      </c>
      <c r="Y1692" t="s">
        <v>519</v>
      </c>
      <c r="Z1692">
        <v>2200</v>
      </c>
      <c r="AA1692">
        <v>8</v>
      </c>
      <c r="AB1692" t="s">
        <v>519</v>
      </c>
      <c r="AC1692">
        <v>2200</v>
      </c>
      <c r="AD1692">
        <v>2200</v>
      </c>
      <c r="AE1692">
        <v>2214</v>
      </c>
      <c r="AF1692">
        <v>3809</v>
      </c>
      <c r="AG1692"/>
      <c r="AH1692">
        <v>3809.828</v>
      </c>
      <c r="AI1692">
        <v>0</v>
      </c>
    </row>
    <row r="1693" spans="1:35">
      <c r="A1693" t="s">
        <v>862</v>
      </c>
      <c r="B1693">
        <v>2019</v>
      </c>
      <c r="C1693">
        <v>2019</v>
      </c>
      <c r="D1693">
        <v>2019</v>
      </c>
      <c r="E1693">
        <v>4</v>
      </c>
      <c r="F1693">
        <v>0</v>
      </c>
      <c r="G1693">
        <v>0</v>
      </c>
      <c r="H1693" t="s">
        <v>510</v>
      </c>
      <c r="I1693">
        <v>36</v>
      </c>
      <c r="J1693" t="s">
        <v>110</v>
      </c>
      <c r="K1693" t="s">
        <v>511</v>
      </c>
      <c r="L1693">
        <v>242</v>
      </c>
      <c r="M1693" t="s">
        <v>554</v>
      </c>
      <c r="N1693" t="s">
        <v>555</v>
      </c>
      <c r="O1693">
        <v>0</v>
      </c>
      <c r="P1693" t="s">
        <v>177</v>
      </c>
      <c r="Q1693" t="s">
        <v>514</v>
      </c>
      <c r="R1693" t="s">
        <v>515</v>
      </c>
      <c r="S1693" t="s">
        <v>516</v>
      </c>
      <c r="T1693">
        <v>9900</v>
      </c>
      <c r="U1693" t="s">
        <v>863</v>
      </c>
      <c r="V1693">
        <v>2523</v>
      </c>
      <c r="W1693" t="s">
        <v>518</v>
      </c>
      <c r="X1693">
        <v>8</v>
      </c>
      <c r="Y1693" t="s">
        <v>519</v>
      </c>
      <c r="Z1693">
        <v>237337</v>
      </c>
      <c r="AA1693">
        <v>8</v>
      </c>
      <c r="AB1693" t="s">
        <v>519</v>
      </c>
      <c r="AC1693">
        <v>237337</v>
      </c>
      <c r="AD1693">
        <v>237337</v>
      </c>
      <c r="AE1693">
        <v>239055</v>
      </c>
      <c r="AF1693">
        <v>117930</v>
      </c>
      <c r="AG1693"/>
      <c r="AH1693">
        <v>117930.196</v>
      </c>
      <c r="AI1693">
        <v>0</v>
      </c>
    </row>
    <row r="1694" spans="1:35">
      <c r="A1694" t="s">
        <v>862</v>
      </c>
      <c r="B1694">
        <v>2019</v>
      </c>
      <c r="C1694">
        <v>2019</v>
      </c>
      <c r="D1694">
        <v>2019</v>
      </c>
      <c r="E1694">
        <v>4</v>
      </c>
      <c r="F1694">
        <v>0</v>
      </c>
      <c r="G1694">
        <v>0</v>
      </c>
      <c r="H1694" t="s">
        <v>510</v>
      </c>
      <c r="I1694">
        <v>36</v>
      </c>
      <c r="J1694" t="s">
        <v>110</v>
      </c>
      <c r="K1694" t="s">
        <v>511</v>
      </c>
      <c r="L1694">
        <v>156</v>
      </c>
      <c r="M1694" t="s">
        <v>183</v>
      </c>
      <c r="N1694" t="s">
        <v>562</v>
      </c>
      <c r="O1694">
        <v>0</v>
      </c>
      <c r="P1694" t="s">
        <v>177</v>
      </c>
      <c r="Q1694" t="s">
        <v>514</v>
      </c>
      <c r="R1694" t="s">
        <v>515</v>
      </c>
      <c r="S1694" t="s">
        <v>516</v>
      </c>
      <c r="T1694">
        <v>9900</v>
      </c>
      <c r="U1694" t="s">
        <v>863</v>
      </c>
      <c r="V1694">
        <v>2523</v>
      </c>
      <c r="W1694" t="s">
        <v>518</v>
      </c>
      <c r="X1694">
        <v>8</v>
      </c>
      <c r="Y1694" t="s">
        <v>519</v>
      </c>
      <c r="Z1694">
        <v>3150</v>
      </c>
      <c r="AA1694">
        <v>8</v>
      </c>
      <c r="AB1694" t="s">
        <v>519</v>
      </c>
      <c r="AC1694">
        <v>3150</v>
      </c>
      <c r="AD1694">
        <v>3150</v>
      </c>
      <c r="AE1694">
        <v>3150</v>
      </c>
      <c r="AF1694">
        <v>12166</v>
      </c>
      <c r="AG1694"/>
      <c r="AH1694">
        <v>12166.982</v>
      </c>
      <c r="AI1694">
        <v>0</v>
      </c>
    </row>
    <row r="1695" spans="1:35">
      <c r="A1695" t="s">
        <v>862</v>
      </c>
      <c r="B1695">
        <v>2019</v>
      </c>
      <c r="C1695">
        <v>2019</v>
      </c>
      <c r="D1695">
        <v>2019</v>
      </c>
      <c r="E1695">
        <v>4</v>
      </c>
      <c r="F1695">
        <v>0</v>
      </c>
      <c r="G1695">
        <v>0</v>
      </c>
      <c r="H1695" t="s">
        <v>510</v>
      </c>
      <c r="I1695">
        <v>36</v>
      </c>
      <c r="J1695" t="s">
        <v>110</v>
      </c>
      <c r="K1695" t="s">
        <v>511</v>
      </c>
      <c r="L1695">
        <v>598</v>
      </c>
      <c r="M1695" t="s">
        <v>564</v>
      </c>
      <c r="N1695" t="s">
        <v>565</v>
      </c>
      <c r="O1695">
        <v>0</v>
      </c>
      <c r="P1695" t="s">
        <v>177</v>
      </c>
      <c r="Q1695" t="s">
        <v>514</v>
      </c>
      <c r="R1695" t="s">
        <v>515</v>
      </c>
      <c r="S1695" t="s">
        <v>516</v>
      </c>
      <c r="T1695">
        <v>9900</v>
      </c>
      <c r="U1695" t="s">
        <v>863</v>
      </c>
      <c r="V1695">
        <v>2523</v>
      </c>
      <c r="W1695" t="s">
        <v>518</v>
      </c>
      <c r="X1695">
        <v>8</v>
      </c>
      <c r="Y1695" t="s">
        <v>519</v>
      </c>
      <c r="Z1695">
        <v>6932246</v>
      </c>
      <c r="AA1695">
        <v>8</v>
      </c>
      <c r="AB1695" t="s">
        <v>519</v>
      </c>
      <c r="AC1695">
        <v>6932246</v>
      </c>
      <c r="AD1695">
        <v>6932246</v>
      </c>
      <c r="AE1695">
        <v>6941926</v>
      </c>
      <c r="AF1695">
        <v>1392921</v>
      </c>
      <c r="AG1695"/>
      <c r="AH1695">
        <v>1392921.3259999999</v>
      </c>
      <c r="AI1695">
        <v>0</v>
      </c>
    </row>
    <row r="1696" spans="1:35">
      <c r="A1696" t="s">
        <v>862</v>
      </c>
      <c r="B1696">
        <v>2019</v>
      </c>
      <c r="C1696">
        <v>2019</v>
      </c>
      <c r="D1696">
        <v>2019</v>
      </c>
      <c r="E1696">
        <v>4</v>
      </c>
      <c r="F1696">
        <v>0</v>
      </c>
      <c r="G1696">
        <v>0</v>
      </c>
      <c r="H1696" t="s">
        <v>510</v>
      </c>
      <c r="I1696">
        <v>36</v>
      </c>
      <c r="J1696" t="s">
        <v>110</v>
      </c>
      <c r="K1696" t="s">
        <v>511</v>
      </c>
      <c r="L1696">
        <v>554</v>
      </c>
      <c r="M1696" t="s">
        <v>566</v>
      </c>
      <c r="N1696" t="s">
        <v>567</v>
      </c>
      <c r="O1696">
        <v>0</v>
      </c>
      <c r="P1696" t="s">
        <v>177</v>
      </c>
      <c r="Q1696" t="s">
        <v>514</v>
      </c>
      <c r="R1696" t="s">
        <v>515</v>
      </c>
      <c r="S1696" t="s">
        <v>516</v>
      </c>
      <c r="T1696">
        <v>9900</v>
      </c>
      <c r="U1696" t="s">
        <v>863</v>
      </c>
      <c r="V1696">
        <v>2523</v>
      </c>
      <c r="W1696" t="s">
        <v>518</v>
      </c>
      <c r="X1696">
        <v>8</v>
      </c>
      <c r="Y1696" t="s">
        <v>519</v>
      </c>
      <c r="Z1696">
        <v>2418797</v>
      </c>
      <c r="AA1696">
        <v>8</v>
      </c>
      <c r="AB1696" t="s">
        <v>519</v>
      </c>
      <c r="AC1696">
        <v>2418797</v>
      </c>
      <c r="AD1696">
        <v>2418797</v>
      </c>
      <c r="AE1696">
        <v>2458820</v>
      </c>
      <c r="AF1696">
        <v>474674</v>
      </c>
      <c r="AG1696"/>
      <c r="AH1696">
        <v>474674.94699999999</v>
      </c>
      <c r="AI1696">
        <v>0</v>
      </c>
    </row>
    <row r="1697" spans="1:35">
      <c r="A1697" t="s">
        <v>862</v>
      </c>
      <c r="B1697">
        <v>2019</v>
      </c>
      <c r="C1697">
        <v>2019</v>
      </c>
      <c r="D1697">
        <v>2019</v>
      </c>
      <c r="E1697">
        <v>4</v>
      </c>
      <c r="F1697">
        <v>0</v>
      </c>
      <c r="G1697">
        <v>0</v>
      </c>
      <c r="H1697" t="s">
        <v>510</v>
      </c>
      <c r="I1697">
        <v>36</v>
      </c>
      <c r="J1697" t="s">
        <v>110</v>
      </c>
      <c r="K1697" t="s">
        <v>511</v>
      </c>
      <c r="L1697">
        <v>0</v>
      </c>
      <c r="M1697" t="s">
        <v>177</v>
      </c>
      <c r="N1697" t="s">
        <v>514</v>
      </c>
      <c r="O1697">
        <v>0</v>
      </c>
      <c r="P1697" t="s">
        <v>177</v>
      </c>
      <c r="Q1697" t="s">
        <v>514</v>
      </c>
      <c r="R1697" t="s">
        <v>515</v>
      </c>
      <c r="S1697" t="s">
        <v>516</v>
      </c>
      <c r="T1697">
        <v>9900</v>
      </c>
      <c r="U1697" t="s">
        <v>863</v>
      </c>
      <c r="V1697">
        <v>2523</v>
      </c>
      <c r="W1697" t="s">
        <v>518</v>
      </c>
      <c r="X1697">
        <v>8</v>
      </c>
      <c r="Y1697" t="s">
        <v>519</v>
      </c>
      <c r="Z1697">
        <v>11129277</v>
      </c>
      <c r="AA1697">
        <v>8</v>
      </c>
      <c r="AB1697" t="s">
        <v>519</v>
      </c>
      <c r="AC1697">
        <v>11129277</v>
      </c>
      <c r="AD1697">
        <v>11129277</v>
      </c>
      <c r="AE1697">
        <v>11189428</v>
      </c>
      <c r="AF1697">
        <v>2870148</v>
      </c>
      <c r="AG1697"/>
      <c r="AH1697">
        <v>2870148.216</v>
      </c>
      <c r="AI1697">
        <v>0</v>
      </c>
    </row>
    <row r="1698" spans="1:35">
      <c r="A1698" t="s">
        <v>862</v>
      </c>
      <c r="B1698">
        <v>2019</v>
      </c>
      <c r="C1698">
        <v>2019</v>
      </c>
      <c r="D1698">
        <v>2019</v>
      </c>
      <c r="E1698">
        <v>4</v>
      </c>
      <c r="F1698">
        <v>0</v>
      </c>
      <c r="G1698">
        <v>0</v>
      </c>
      <c r="H1698" t="s">
        <v>510</v>
      </c>
      <c r="I1698">
        <v>36</v>
      </c>
      <c r="J1698" t="s">
        <v>110</v>
      </c>
      <c r="K1698" t="s">
        <v>511</v>
      </c>
      <c r="L1698">
        <v>360</v>
      </c>
      <c r="M1698" t="s">
        <v>578</v>
      </c>
      <c r="N1698" t="s">
        <v>579</v>
      </c>
      <c r="O1698">
        <v>0</v>
      </c>
      <c r="P1698" t="s">
        <v>177</v>
      </c>
      <c r="Q1698" t="s">
        <v>514</v>
      </c>
      <c r="R1698" t="s">
        <v>515</v>
      </c>
      <c r="S1698" t="s">
        <v>516</v>
      </c>
      <c r="T1698">
        <v>0</v>
      </c>
      <c r="U1698" t="s">
        <v>517</v>
      </c>
      <c r="V1698">
        <v>2523</v>
      </c>
      <c r="W1698" t="s">
        <v>518</v>
      </c>
      <c r="X1698">
        <v>8</v>
      </c>
      <c r="Y1698" t="s">
        <v>519</v>
      </c>
      <c r="Z1698">
        <v>2200</v>
      </c>
      <c r="AA1698">
        <v>8</v>
      </c>
      <c r="AB1698" t="s">
        <v>519</v>
      </c>
      <c r="AC1698">
        <v>2200</v>
      </c>
      <c r="AD1698">
        <v>2200</v>
      </c>
      <c r="AE1698">
        <v>2214</v>
      </c>
      <c r="AF1698">
        <v>3809</v>
      </c>
      <c r="AG1698"/>
      <c r="AH1698">
        <v>3809.828</v>
      </c>
      <c r="AI1698">
        <v>0</v>
      </c>
    </row>
    <row r="1699" spans="1:35">
      <c r="A1699" t="s">
        <v>862</v>
      </c>
      <c r="B1699">
        <v>2019</v>
      </c>
      <c r="C1699">
        <v>2019</v>
      </c>
      <c r="D1699">
        <v>2019</v>
      </c>
      <c r="E1699">
        <v>4</v>
      </c>
      <c r="F1699">
        <v>0</v>
      </c>
      <c r="G1699">
        <v>0</v>
      </c>
      <c r="H1699" t="s">
        <v>510</v>
      </c>
      <c r="I1699">
        <v>36</v>
      </c>
      <c r="J1699" t="s">
        <v>110</v>
      </c>
      <c r="K1699" t="s">
        <v>511</v>
      </c>
      <c r="L1699">
        <v>392</v>
      </c>
      <c r="M1699" t="s">
        <v>223</v>
      </c>
      <c r="N1699" t="s">
        <v>584</v>
      </c>
      <c r="O1699">
        <v>0</v>
      </c>
      <c r="P1699" t="s">
        <v>177</v>
      </c>
      <c r="Q1699" t="s">
        <v>514</v>
      </c>
      <c r="R1699" t="s">
        <v>515</v>
      </c>
      <c r="S1699" t="s">
        <v>516</v>
      </c>
      <c r="T1699">
        <v>0</v>
      </c>
      <c r="U1699" t="s">
        <v>517</v>
      </c>
      <c r="V1699">
        <v>2523</v>
      </c>
      <c r="W1699" t="s">
        <v>518</v>
      </c>
      <c r="X1699">
        <v>8</v>
      </c>
      <c r="Y1699" t="s">
        <v>519</v>
      </c>
      <c r="Z1699">
        <v>13032</v>
      </c>
      <c r="AA1699">
        <v>8</v>
      </c>
      <c r="AB1699" t="s">
        <v>519</v>
      </c>
      <c r="AC1699">
        <v>13032</v>
      </c>
      <c r="AD1699">
        <v>13032</v>
      </c>
      <c r="AE1699">
        <v>13032</v>
      </c>
      <c r="AF1699">
        <v>8836</v>
      </c>
      <c r="AG1699"/>
      <c r="AH1699">
        <v>8836.0759999999991</v>
      </c>
      <c r="AI1699">
        <v>0</v>
      </c>
    </row>
    <row r="1700" spans="1:35">
      <c r="A1700" t="s">
        <v>862</v>
      </c>
      <c r="B1700">
        <v>2019</v>
      </c>
      <c r="C1700">
        <v>2019</v>
      </c>
      <c r="D1700">
        <v>2019</v>
      </c>
      <c r="E1700">
        <v>4</v>
      </c>
      <c r="F1700">
        <v>0</v>
      </c>
      <c r="G1700">
        <v>0</v>
      </c>
      <c r="H1700" t="s">
        <v>510</v>
      </c>
      <c r="I1700">
        <v>36</v>
      </c>
      <c r="J1700" t="s">
        <v>110</v>
      </c>
      <c r="K1700" t="s">
        <v>511</v>
      </c>
      <c r="L1700">
        <v>540</v>
      </c>
      <c r="M1700" t="s">
        <v>552</v>
      </c>
      <c r="N1700" t="s">
        <v>553</v>
      </c>
      <c r="O1700">
        <v>0</v>
      </c>
      <c r="P1700" t="s">
        <v>177</v>
      </c>
      <c r="Q1700" t="s">
        <v>514</v>
      </c>
      <c r="R1700" t="s">
        <v>515</v>
      </c>
      <c r="S1700" t="s">
        <v>516</v>
      </c>
      <c r="T1700">
        <v>0</v>
      </c>
      <c r="U1700" t="s">
        <v>517</v>
      </c>
      <c r="V1700">
        <v>2523</v>
      </c>
      <c r="W1700" t="s">
        <v>518</v>
      </c>
      <c r="X1700">
        <v>8</v>
      </c>
      <c r="Y1700" t="s">
        <v>519</v>
      </c>
      <c r="Z1700">
        <v>1580</v>
      </c>
      <c r="AA1700">
        <v>8</v>
      </c>
      <c r="AB1700" t="s">
        <v>519</v>
      </c>
      <c r="AC1700">
        <v>1580</v>
      </c>
      <c r="AD1700">
        <v>1580</v>
      </c>
      <c r="AE1700">
        <v>1630</v>
      </c>
      <c r="AF1700">
        <v>5486</v>
      </c>
      <c r="AG1700"/>
      <c r="AH1700">
        <v>5486.402</v>
      </c>
      <c r="AI1700">
        <v>0</v>
      </c>
    </row>
    <row r="1701" spans="1:35">
      <c r="A1701" t="s">
        <v>862</v>
      </c>
      <c r="B1701">
        <v>2019</v>
      </c>
      <c r="C1701">
        <v>2019</v>
      </c>
      <c r="D1701">
        <v>2019</v>
      </c>
      <c r="E1701">
        <v>4</v>
      </c>
      <c r="F1701">
        <v>0</v>
      </c>
      <c r="G1701">
        <v>0</v>
      </c>
      <c r="H1701" t="s">
        <v>510</v>
      </c>
      <c r="I1701">
        <v>36</v>
      </c>
      <c r="J1701" t="s">
        <v>110</v>
      </c>
      <c r="K1701" t="s">
        <v>511</v>
      </c>
      <c r="L1701">
        <v>704</v>
      </c>
      <c r="M1701" t="s">
        <v>570</v>
      </c>
      <c r="N1701" t="s">
        <v>571</v>
      </c>
      <c r="O1701">
        <v>0</v>
      </c>
      <c r="P1701" t="s">
        <v>177</v>
      </c>
      <c r="Q1701" t="s">
        <v>514</v>
      </c>
      <c r="R1701" t="s">
        <v>515</v>
      </c>
      <c r="S1701" t="s">
        <v>516</v>
      </c>
      <c r="T1701">
        <v>0</v>
      </c>
      <c r="U1701" t="s">
        <v>517</v>
      </c>
      <c r="V1701">
        <v>2523</v>
      </c>
      <c r="W1701" t="s">
        <v>518</v>
      </c>
      <c r="X1701">
        <v>8</v>
      </c>
      <c r="Y1701" t="s">
        <v>519</v>
      </c>
      <c r="Z1701">
        <v>305680</v>
      </c>
      <c r="AA1701">
        <v>8</v>
      </c>
      <c r="AB1701" t="s">
        <v>519</v>
      </c>
      <c r="AC1701">
        <v>305680</v>
      </c>
      <c r="AD1701">
        <v>305680</v>
      </c>
      <c r="AE1701">
        <v>306293</v>
      </c>
      <c r="AF1701">
        <v>34215</v>
      </c>
      <c r="AG1701"/>
      <c r="AH1701">
        <v>34215.466</v>
      </c>
      <c r="AI1701">
        <v>0</v>
      </c>
    </row>
    <row r="1702" spans="1:35">
      <c r="A1702" t="s">
        <v>862</v>
      </c>
      <c r="B1702">
        <v>2019</v>
      </c>
      <c r="C1702">
        <v>2019</v>
      </c>
      <c r="D1702">
        <v>2019</v>
      </c>
      <c r="E1702">
        <v>4</v>
      </c>
      <c r="F1702">
        <v>0</v>
      </c>
      <c r="G1702">
        <v>0</v>
      </c>
      <c r="H1702" t="s">
        <v>510</v>
      </c>
      <c r="I1702">
        <v>36</v>
      </c>
      <c r="J1702" t="s">
        <v>110</v>
      </c>
      <c r="K1702" t="s">
        <v>511</v>
      </c>
      <c r="L1702">
        <v>410</v>
      </c>
      <c r="M1702" t="s">
        <v>550</v>
      </c>
      <c r="N1702" t="s">
        <v>551</v>
      </c>
      <c r="O1702">
        <v>0</v>
      </c>
      <c r="P1702" t="s">
        <v>177</v>
      </c>
      <c r="Q1702" t="s">
        <v>514</v>
      </c>
      <c r="R1702" t="s">
        <v>515</v>
      </c>
      <c r="S1702" t="s">
        <v>516</v>
      </c>
      <c r="T1702">
        <v>0</v>
      </c>
      <c r="U1702" t="s">
        <v>517</v>
      </c>
      <c r="V1702">
        <v>2523</v>
      </c>
      <c r="W1702" t="s">
        <v>518</v>
      </c>
      <c r="X1702">
        <v>8</v>
      </c>
      <c r="Y1702" t="s">
        <v>519</v>
      </c>
      <c r="Z1702">
        <v>40289</v>
      </c>
      <c r="AA1702">
        <v>8</v>
      </c>
      <c r="AB1702" t="s">
        <v>519</v>
      </c>
      <c r="AC1702">
        <v>40289</v>
      </c>
      <c r="AD1702">
        <v>40289</v>
      </c>
      <c r="AE1702">
        <v>40289</v>
      </c>
      <c r="AF1702">
        <v>30895</v>
      </c>
      <c r="AG1702"/>
      <c r="AH1702">
        <v>30895.682000000001</v>
      </c>
      <c r="AI1702">
        <v>0</v>
      </c>
    </row>
    <row r="1703" spans="1:35">
      <c r="A1703" t="s">
        <v>862</v>
      </c>
      <c r="B1703">
        <v>2019</v>
      </c>
      <c r="C1703">
        <v>2019</v>
      </c>
      <c r="D1703">
        <v>2019</v>
      </c>
      <c r="E1703">
        <v>4</v>
      </c>
      <c r="F1703">
        <v>0</v>
      </c>
      <c r="G1703">
        <v>0</v>
      </c>
      <c r="H1703" t="s">
        <v>510</v>
      </c>
      <c r="I1703">
        <v>36</v>
      </c>
      <c r="J1703" t="s">
        <v>110</v>
      </c>
      <c r="K1703" t="s">
        <v>511</v>
      </c>
      <c r="L1703">
        <v>490</v>
      </c>
      <c r="M1703" t="s">
        <v>546</v>
      </c>
      <c r="N1703" t="s">
        <v>547</v>
      </c>
      <c r="O1703">
        <v>0</v>
      </c>
      <c r="P1703" t="s">
        <v>177</v>
      </c>
      <c r="Q1703" t="s">
        <v>514</v>
      </c>
      <c r="R1703" t="s">
        <v>515</v>
      </c>
      <c r="S1703" t="s">
        <v>516</v>
      </c>
      <c r="T1703">
        <v>0</v>
      </c>
      <c r="U1703" t="s">
        <v>517</v>
      </c>
      <c r="V1703">
        <v>2523</v>
      </c>
      <c r="W1703" t="s">
        <v>518</v>
      </c>
      <c r="X1703">
        <v>8</v>
      </c>
      <c r="Y1703" t="s">
        <v>519</v>
      </c>
      <c r="Z1703">
        <v>15750</v>
      </c>
      <c r="AA1703">
        <v>8</v>
      </c>
      <c r="AB1703" t="s">
        <v>519</v>
      </c>
      <c r="AC1703">
        <v>15750</v>
      </c>
      <c r="AD1703">
        <v>15750</v>
      </c>
      <c r="AE1703">
        <v>15750</v>
      </c>
      <c r="AF1703">
        <v>20886</v>
      </c>
      <c r="AG1703"/>
      <c r="AH1703">
        <v>20886.281999999999</v>
      </c>
      <c r="AI1703">
        <v>0</v>
      </c>
    </row>
    <row r="1704" spans="1:35">
      <c r="A1704" t="s">
        <v>862</v>
      </c>
      <c r="B1704">
        <v>2019</v>
      </c>
      <c r="C1704">
        <v>2019</v>
      </c>
      <c r="D1704">
        <v>2019</v>
      </c>
      <c r="E1704">
        <v>4</v>
      </c>
      <c r="F1704">
        <v>0</v>
      </c>
      <c r="G1704">
        <v>0</v>
      </c>
      <c r="H1704" t="s">
        <v>510</v>
      </c>
      <c r="I1704">
        <v>36</v>
      </c>
      <c r="J1704" t="s">
        <v>110</v>
      </c>
      <c r="K1704" t="s">
        <v>511</v>
      </c>
      <c r="L1704">
        <v>90</v>
      </c>
      <c r="M1704" t="s">
        <v>601</v>
      </c>
      <c r="N1704" t="s">
        <v>602</v>
      </c>
      <c r="O1704">
        <v>0</v>
      </c>
      <c r="P1704" t="s">
        <v>177</v>
      </c>
      <c r="Q1704" t="s">
        <v>514</v>
      </c>
      <c r="R1704" t="s">
        <v>515</v>
      </c>
      <c r="S1704" t="s">
        <v>516</v>
      </c>
      <c r="T1704">
        <v>0</v>
      </c>
      <c r="U1704" t="s">
        <v>517</v>
      </c>
      <c r="V1704">
        <v>2523</v>
      </c>
      <c r="W1704" t="s">
        <v>518</v>
      </c>
      <c r="X1704">
        <v>8</v>
      </c>
      <c r="Y1704" t="s">
        <v>519</v>
      </c>
      <c r="Z1704">
        <v>2500</v>
      </c>
      <c r="AA1704">
        <v>8</v>
      </c>
      <c r="AB1704" t="s">
        <v>519</v>
      </c>
      <c r="AC1704">
        <v>2500</v>
      </c>
      <c r="AD1704">
        <v>2500</v>
      </c>
      <c r="AE1704">
        <v>2500</v>
      </c>
      <c r="AF1704">
        <v>12511</v>
      </c>
      <c r="AG1704"/>
      <c r="AH1704">
        <v>12511.75</v>
      </c>
      <c r="AI1704">
        <v>0</v>
      </c>
    </row>
    <row r="1705" spans="1:35">
      <c r="A1705" t="s">
        <v>862</v>
      </c>
      <c r="B1705">
        <v>2019</v>
      </c>
      <c r="C1705">
        <v>2019</v>
      </c>
      <c r="D1705">
        <v>2019</v>
      </c>
      <c r="E1705">
        <v>4</v>
      </c>
      <c r="F1705">
        <v>0</v>
      </c>
      <c r="G1705">
        <v>0</v>
      </c>
      <c r="H1705" t="s">
        <v>510</v>
      </c>
      <c r="I1705">
        <v>36</v>
      </c>
      <c r="J1705" t="s">
        <v>110</v>
      </c>
      <c r="K1705" t="s">
        <v>511</v>
      </c>
      <c r="L1705">
        <v>548</v>
      </c>
      <c r="M1705" t="s">
        <v>540</v>
      </c>
      <c r="N1705" t="s">
        <v>541</v>
      </c>
      <c r="O1705">
        <v>0</v>
      </c>
      <c r="P1705" t="s">
        <v>177</v>
      </c>
      <c r="Q1705" t="s">
        <v>514</v>
      </c>
      <c r="R1705" t="s">
        <v>515</v>
      </c>
      <c r="S1705" t="s">
        <v>516</v>
      </c>
      <c r="T1705">
        <v>0</v>
      </c>
      <c r="U1705" t="s">
        <v>517</v>
      </c>
      <c r="V1705">
        <v>2523</v>
      </c>
      <c r="W1705" t="s">
        <v>518</v>
      </c>
      <c r="X1705">
        <v>8</v>
      </c>
      <c r="Y1705" t="s">
        <v>519</v>
      </c>
      <c r="Z1705">
        <v>83054</v>
      </c>
      <c r="AA1705">
        <v>8</v>
      </c>
      <c r="AB1705" t="s">
        <v>519</v>
      </c>
      <c r="AC1705">
        <v>83054</v>
      </c>
      <c r="AD1705">
        <v>83054</v>
      </c>
      <c r="AE1705">
        <v>83311</v>
      </c>
      <c r="AF1705">
        <v>44486</v>
      </c>
      <c r="AG1705"/>
      <c r="AH1705">
        <v>44486.917999999998</v>
      </c>
      <c r="AI1705">
        <v>0</v>
      </c>
    </row>
    <row r="1706" spans="1:35">
      <c r="A1706" t="s">
        <v>862</v>
      </c>
      <c r="B1706">
        <v>2019</v>
      </c>
      <c r="C1706">
        <v>2019</v>
      </c>
      <c r="D1706">
        <v>2019</v>
      </c>
      <c r="E1706">
        <v>4</v>
      </c>
      <c r="F1706">
        <v>0</v>
      </c>
      <c r="G1706">
        <v>0</v>
      </c>
      <c r="H1706" t="s">
        <v>510</v>
      </c>
      <c r="I1706">
        <v>36</v>
      </c>
      <c r="J1706" t="s">
        <v>110</v>
      </c>
      <c r="K1706" t="s">
        <v>511</v>
      </c>
      <c r="L1706">
        <v>520</v>
      </c>
      <c r="M1706" t="s">
        <v>530</v>
      </c>
      <c r="N1706" t="s">
        <v>531</v>
      </c>
      <c r="O1706">
        <v>0</v>
      </c>
      <c r="P1706" t="s">
        <v>177</v>
      </c>
      <c r="Q1706" t="s">
        <v>514</v>
      </c>
      <c r="R1706" t="s">
        <v>515</v>
      </c>
      <c r="S1706" t="s">
        <v>516</v>
      </c>
      <c r="T1706">
        <v>0</v>
      </c>
      <c r="U1706" t="s">
        <v>517</v>
      </c>
      <c r="V1706">
        <v>2523</v>
      </c>
      <c r="W1706" t="s">
        <v>518</v>
      </c>
      <c r="X1706">
        <v>8</v>
      </c>
      <c r="Y1706" t="s">
        <v>519</v>
      </c>
      <c r="Z1706">
        <v>175539</v>
      </c>
      <c r="AA1706">
        <v>8</v>
      </c>
      <c r="AB1706" t="s">
        <v>519</v>
      </c>
      <c r="AC1706">
        <v>175539</v>
      </c>
      <c r="AD1706">
        <v>175539</v>
      </c>
      <c r="AE1706">
        <v>176139</v>
      </c>
      <c r="AF1706">
        <v>34610</v>
      </c>
      <c r="AG1706"/>
      <c r="AH1706">
        <v>34610.976000000002</v>
      </c>
      <c r="AI1706">
        <v>0</v>
      </c>
    </row>
    <row r="1707" spans="1:35">
      <c r="A1707" t="s">
        <v>862</v>
      </c>
      <c r="B1707">
        <v>2019</v>
      </c>
      <c r="C1707">
        <v>2019</v>
      </c>
      <c r="D1707">
        <v>2019</v>
      </c>
      <c r="E1707">
        <v>4</v>
      </c>
      <c r="F1707">
        <v>0</v>
      </c>
      <c r="G1707">
        <v>0</v>
      </c>
      <c r="H1707" t="s">
        <v>510</v>
      </c>
      <c r="I1707">
        <v>36</v>
      </c>
      <c r="J1707" t="s">
        <v>110</v>
      </c>
      <c r="K1707" t="s">
        <v>511</v>
      </c>
      <c r="L1707">
        <v>882</v>
      </c>
      <c r="M1707" t="s">
        <v>534</v>
      </c>
      <c r="N1707" t="s">
        <v>535</v>
      </c>
      <c r="O1707">
        <v>0</v>
      </c>
      <c r="P1707" t="s">
        <v>177</v>
      </c>
      <c r="Q1707" t="s">
        <v>514</v>
      </c>
      <c r="R1707" t="s">
        <v>515</v>
      </c>
      <c r="S1707" t="s">
        <v>516</v>
      </c>
      <c r="T1707">
        <v>0</v>
      </c>
      <c r="U1707" t="s">
        <v>517</v>
      </c>
      <c r="V1707">
        <v>2523</v>
      </c>
      <c r="W1707" t="s">
        <v>518</v>
      </c>
      <c r="X1707">
        <v>8</v>
      </c>
      <c r="Y1707" t="s">
        <v>519</v>
      </c>
      <c r="Z1707">
        <v>235300</v>
      </c>
      <c r="AA1707">
        <v>8</v>
      </c>
      <c r="AB1707" t="s">
        <v>519</v>
      </c>
      <c r="AC1707">
        <v>235300</v>
      </c>
      <c r="AD1707">
        <v>235300</v>
      </c>
      <c r="AE1707">
        <v>241096</v>
      </c>
      <c r="AF1707">
        <v>38899</v>
      </c>
      <c r="AG1707"/>
      <c r="AH1707">
        <v>38899.726000000002</v>
      </c>
      <c r="AI1707">
        <v>0</v>
      </c>
    </row>
    <row r="1708" spans="1:35">
      <c r="A1708" t="s">
        <v>862</v>
      </c>
      <c r="B1708">
        <v>2019</v>
      </c>
      <c r="C1708">
        <v>2019</v>
      </c>
      <c r="D1708">
        <v>2019</v>
      </c>
      <c r="E1708">
        <v>4</v>
      </c>
      <c r="F1708">
        <v>0</v>
      </c>
      <c r="G1708">
        <v>0</v>
      </c>
      <c r="H1708" t="s">
        <v>510</v>
      </c>
      <c r="I1708">
        <v>36</v>
      </c>
      <c r="J1708" t="s">
        <v>110</v>
      </c>
      <c r="K1708" t="s">
        <v>511</v>
      </c>
      <c r="L1708">
        <v>296</v>
      </c>
      <c r="M1708" t="s">
        <v>528</v>
      </c>
      <c r="N1708" t="s">
        <v>529</v>
      </c>
      <c r="O1708">
        <v>0</v>
      </c>
      <c r="P1708" t="s">
        <v>177</v>
      </c>
      <c r="Q1708" t="s">
        <v>514</v>
      </c>
      <c r="R1708" t="s">
        <v>515</v>
      </c>
      <c r="S1708" t="s">
        <v>516</v>
      </c>
      <c r="T1708">
        <v>0</v>
      </c>
      <c r="U1708" t="s">
        <v>517</v>
      </c>
      <c r="V1708">
        <v>2523</v>
      </c>
      <c r="W1708" t="s">
        <v>518</v>
      </c>
      <c r="X1708">
        <v>8</v>
      </c>
      <c r="Y1708" t="s">
        <v>519</v>
      </c>
      <c r="Z1708">
        <v>2940</v>
      </c>
      <c r="AA1708">
        <v>8</v>
      </c>
      <c r="AB1708" t="s">
        <v>519</v>
      </c>
      <c r="AC1708">
        <v>2940</v>
      </c>
      <c r="AD1708">
        <v>2940</v>
      </c>
      <c r="AE1708">
        <v>2940</v>
      </c>
      <c r="AF1708">
        <v>18306</v>
      </c>
      <c r="AG1708"/>
      <c r="AH1708">
        <v>18306.080999999998</v>
      </c>
      <c r="AI1708">
        <v>0</v>
      </c>
    </row>
    <row r="1709" spans="1:35">
      <c r="A1709" t="s">
        <v>862</v>
      </c>
      <c r="B1709">
        <v>2019</v>
      </c>
      <c r="C1709">
        <v>2019</v>
      </c>
      <c r="D1709">
        <v>2019</v>
      </c>
      <c r="E1709">
        <v>4</v>
      </c>
      <c r="F1709">
        <v>0</v>
      </c>
      <c r="G1709">
        <v>0</v>
      </c>
      <c r="H1709" t="s">
        <v>510</v>
      </c>
      <c r="I1709">
        <v>36</v>
      </c>
      <c r="J1709" t="s">
        <v>110</v>
      </c>
      <c r="K1709" t="s">
        <v>511</v>
      </c>
      <c r="L1709">
        <v>776</v>
      </c>
      <c r="M1709" t="s">
        <v>869</v>
      </c>
      <c r="N1709" t="s">
        <v>870</v>
      </c>
      <c r="O1709">
        <v>0</v>
      </c>
      <c r="P1709" t="s">
        <v>177</v>
      </c>
      <c r="Q1709" t="s">
        <v>514</v>
      </c>
      <c r="R1709" t="s">
        <v>515</v>
      </c>
      <c r="S1709" t="s">
        <v>516</v>
      </c>
      <c r="T1709">
        <v>0</v>
      </c>
      <c r="U1709" t="s">
        <v>517</v>
      </c>
      <c r="V1709">
        <v>2523</v>
      </c>
      <c r="W1709" t="s">
        <v>518</v>
      </c>
      <c r="X1709">
        <v>8</v>
      </c>
      <c r="Y1709" t="s">
        <v>519</v>
      </c>
      <c r="Z1709">
        <v>75600</v>
      </c>
      <c r="AA1709">
        <v>8</v>
      </c>
      <c r="AB1709" t="s">
        <v>519</v>
      </c>
      <c r="AC1709">
        <v>75600</v>
      </c>
      <c r="AD1709">
        <v>75600</v>
      </c>
      <c r="AE1709">
        <v>77000</v>
      </c>
      <c r="AF1709">
        <v>19051</v>
      </c>
      <c r="AG1709"/>
      <c r="AH1709">
        <v>19051.224999999999</v>
      </c>
      <c r="AI1709">
        <v>0</v>
      </c>
    </row>
    <row r="1710" spans="1:35">
      <c r="A1710" t="s">
        <v>862</v>
      </c>
      <c r="B1710">
        <v>2019</v>
      </c>
      <c r="C1710">
        <v>2019</v>
      </c>
      <c r="D1710">
        <v>2019</v>
      </c>
      <c r="E1710">
        <v>4</v>
      </c>
      <c r="F1710">
        <v>0</v>
      </c>
      <c r="G1710">
        <v>0</v>
      </c>
      <c r="H1710" t="s">
        <v>510</v>
      </c>
      <c r="I1710">
        <v>36</v>
      </c>
      <c r="J1710" t="s">
        <v>110</v>
      </c>
      <c r="K1710" t="s">
        <v>511</v>
      </c>
      <c r="L1710">
        <v>162</v>
      </c>
      <c r="M1710" t="s">
        <v>599</v>
      </c>
      <c r="N1710" t="s">
        <v>600</v>
      </c>
      <c r="O1710">
        <v>0</v>
      </c>
      <c r="P1710" t="s">
        <v>177</v>
      </c>
      <c r="Q1710" t="s">
        <v>514</v>
      </c>
      <c r="R1710" t="s">
        <v>515</v>
      </c>
      <c r="S1710" t="s">
        <v>516</v>
      </c>
      <c r="T1710">
        <v>0</v>
      </c>
      <c r="U1710" t="s">
        <v>517</v>
      </c>
      <c r="V1710">
        <v>2523</v>
      </c>
      <c r="W1710" t="s">
        <v>518</v>
      </c>
      <c r="X1710">
        <v>8</v>
      </c>
      <c r="Y1710" t="s">
        <v>519</v>
      </c>
      <c r="Z1710">
        <v>12540</v>
      </c>
      <c r="AA1710">
        <v>8</v>
      </c>
      <c r="AB1710" t="s">
        <v>519</v>
      </c>
      <c r="AC1710">
        <v>12540</v>
      </c>
      <c r="AD1710">
        <v>12540</v>
      </c>
      <c r="AE1710">
        <v>12540</v>
      </c>
      <c r="AF1710">
        <v>3029</v>
      </c>
      <c r="AG1710"/>
      <c r="AH1710">
        <v>3029.2339999999999</v>
      </c>
      <c r="AI1710">
        <v>0</v>
      </c>
    </row>
    <row r="1711" spans="1:35">
      <c r="A1711" t="s">
        <v>862</v>
      </c>
      <c r="B1711">
        <v>2019</v>
      </c>
      <c r="C1711">
        <v>2019</v>
      </c>
      <c r="D1711">
        <v>2019</v>
      </c>
      <c r="E1711">
        <v>4</v>
      </c>
      <c r="F1711">
        <v>0</v>
      </c>
      <c r="G1711">
        <v>0</v>
      </c>
      <c r="H1711" t="s">
        <v>510</v>
      </c>
      <c r="I1711">
        <v>36</v>
      </c>
      <c r="J1711" t="s">
        <v>110</v>
      </c>
      <c r="K1711" t="s">
        <v>511</v>
      </c>
      <c r="L1711">
        <v>166</v>
      </c>
      <c r="M1711" t="s">
        <v>522</v>
      </c>
      <c r="N1711" t="s">
        <v>523</v>
      </c>
      <c r="O1711">
        <v>0</v>
      </c>
      <c r="P1711" t="s">
        <v>177</v>
      </c>
      <c r="Q1711" t="s">
        <v>514</v>
      </c>
      <c r="R1711" t="s">
        <v>515</v>
      </c>
      <c r="S1711" t="s">
        <v>516</v>
      </c>
      <c r="T1711">
        <v>0</v>
      </c>
      <c r="U1711" t="s">
        <v>517</v>
      </c>
      <c r="V1711">
        <v>2523</v>
      </c>
      <c r="W1711" t="s">
        <v>518</v>
      </c>
      <c r="X1711">
        <v>8</v>
      </c>
      <c r="Y1711" t="s">
        <v>519</v>
      </c>
      <c r="Z1711">
        <v>80950</v>
      </c>
      <c r="AA1711">
        <v>8</v>
      </c>
      <c r="AB1711" t="s">
        <v>519</v>
      </c>
      <c r="AC1711">
        <v>80950</v>
      </c>
      <c r="AD1711">
        <v>80950</v>
      </c>
      <c r="AE1711">
        <v>80950</v>
      </c>
      <c r="AF1711">
        <v>21843</v>
      </c>
      <c r="AG1711"/>
      <c r="AH1711">
        <v>21843.43</v>
      </c>
      <c r="AI1711">
        <v>0</v>
      </c>
    </row>
    <row r="1712" spans="1:35">
      <c r="A1712" t="s">
        <v>862</v>
      </c>
      <c r="B1712">
        <v>2019</v>
      </c>
      <c r="C1712">
        <v>2019</v>
      </c>
      <c r="D1712">
        <v>2019</v>
      </c>
      <c r="E1712">
        <v>4</v>
      </c>
      <c r="F1712">
        <v>0</v>
      </c>
      <c r="G1712">
        <v>0</v>
      </c>
      <c r="H1712" t="s">
        <v>510</v>
      </c>
      <c r="I1712">
        <v>36</v>
      </c>
      <c r="J1712" t="s">
        <v>110</v>
      </c>
      <c r="K1712" t="s">
        <v>511</v>
      </c>
      <c r="L1712">
        <v>218</v>
      </c>
      <c r="M1712" t="s">
        <v>767</v>
      </c>
      <c r="N1712" t="s">
        <v>768</v>
      </c>
      <c r="O1712">
        <v>0</v>
      </c>
      <c r="P1712" t="s">
        <v>177</v>
      </c>
      <c r="Q1712" t="s">
        <v>514</v>
      </c>
      <c r="R1712" t="s">
        <v>515</v>
      </c>
      <c r="S1712" t="s">
        <v>516</v>
      </c>
      <c r="T1712">
        <v>0</v>
      </c>
      <c r="U1712" t="s">
        <v>517</v>
      </c>
      <c r="V1712">
        <v>2523</v>
      </c>
      <c r="W1712" t="s">
        <v>518</v>
      </c>
      <c r="X1712">
        <v>8</v>
      </c>
      <c r="Y1712" t="s">
        <v>519</v>
      </c>
      <c r="Z1712">
        <v>268</v>
      </c>
      <c r="AA1712">
        <v>8</v>
      </c>
      <c r="AB1712" t="s">
        <v>519</v>
      </c>
      <c r="AC1712">
        <v>268</v>
      </c>
      <c r="AD1712">
        <v>268</v>
      </c>
      <c r="AE1712">
        <v>268</v>
      </c>
      <c r="AF1712">
        <v>2093</v>
      </c>
      <c r="AG1712"/>
      <c r="AH1712">
        <v>2093.6329999999998</v>
      </c>
      <c r="AI1712">
        <v>0</v>
      </c>
    </row>
    <row r="1713" spans="1:35">
      <c r="A1713" t="s">
        <v>862</v>
      </c>
      <c r="B1713">
        <v>2019</v>
      </c>
      <c r="C1713">
        <v>2019</v>
      </c>
      <c r="D1713">
        <v>2019</v>
      </c>
      <c r="E1713">
        <v>4</v>
      </c>
      <c r="F1713">
        <v>0</v>
      </c>
      <c r="G1713">
        <v>0</v>
      </c>
      <c r="H1713" t="s">
        <v>510</v>
      </c>
      <c r="I1713">
        <v>36</v>
      </c>
      <c r="J1713" t="s">
        <v>110</v>
      </c>
      <c r="K1713" t="s">
        <v>511</v>
      </c>
      <c r="L1713">
        <v>584</v>
      </c>
      <c r="M1713" t="s">
        <v>823</v>
      </c>
      <c r="N1713" t="s">
        <v>824</v>
      </c>
      <c r="O1713">
        <v>0</v>
      </c>
      <c r="P1713" t="s">
        <v>177</v>
      </c>
      <c r="Q1713" t="s">
        <v>514</v>
      </c>
      <c r="R1713" t="s">
        <v>515</v>
      </c>
      <c r="S1713" t="s">
        <v>516</v>
      </c>
      <c r="T1713">
        <v>0</v>
      </c>
      <c r="U1713" t="s">
        <v>517</v>
      </c>
      <c r="V1713">
        <v>2523</v>
      </c>
      <c r="W1713" t="s">
        <v>518</v>
      </c>
      <c r="X1713">
        <v>8</v>
      </c>
      <c r="Y1713" t="s">
        <v>519</v>
      </c>
      <c r="Z1713">
        <v>49025</v>
      </c>
      <c r="AA1713">
        <v>8</v>
      </c>
      <c r="AB1713" t="s">
        <v>519</v>
      </c>
      <c r="AC1713">
        <v>49025</v>
      </c>
      <c r="AD1713">
        <v>49025</v>
      </c>
      <c r="AE1713">
        <v>49025</v>
      </c>
      <c r="AF1713">
        <v>211791</v>
      </c>
      <c r="AG1713"/>
      <c r="AH1713">
        <v>211791.26</v>
      </c>
      <c r="AI1713">
        <v>0</v>
      </c>
    </row>
    <row r="1714" spans="1:35">
      <c r="A1714" t="s">
        <v>862</v>
      </c>
      <c r="B1714">
        <v>2019</v>
      </c>
      <c r="C1714">
        <v>2019</v>
      </c>
      <c r="D1714">
        <v>2019</v>
      </c>
      <c r="E1714">
        <v>4</v>
      </c>
      <c r="F1714">
        <v>0</v>
      </c>
      <c r="G1714">
        <v>0</v>
      </c>
      <c r="H1714" t="s">
        <v>510</v>
      </c>
      <c r="I1714">
        <v>36</v>
      </c>
      <c r="J1714" t="s">
        <v>110</v>
      </c>
      <c r="K1714" t="s">
        <v>511</v>
      </c>
      <c r="L1714">
        <v>643</v>
      </c>
      <c r="M1714" t="s">
        <v>670</v>
      </c>
      <c r="N1714" t="s">
        <v>671</v>
      </c>
      <c r="O1714">
        <v>0</v>
      </c>
      <c r="P1714" t="s">
        <v>177</v>
      </c>
      <c r="Q1714" t="s">
        <v>514</v>
      </c>
      <c r="R1714" t="s">
        <v>515</v>
      </c>
      <c r="S1714" t="s">
        <v>516</v>
      </c>
      <c r="T1714">
        <v>0</v>
      </c>
      <c r="U1714" t="s">
        <v>517</v>
      </c>
      <c r="V1714">
        <v>2523</v>
      </c>
      <c r="W1714" t="s">
        <v>518</v>
      </c>
      <c r="X1714">
        <v>8</v>
      </c>
      <c r="Y1714" t="s">
        <v>519</v>
      </c>
      <c r="Z1714">
        <v>90</v>
      </c>
      <c r="AA1714">
        <v>8</v>
      </c>
      <c r="AB1714" t="s">
        <v>519</v>
      </c>
      <c r="AC1714">
        <v>90</v>
      </c>
      <c r="AD1714">
        <v>90</v>
      </c>
      <c r="AE1714">
        <v>90</v>
      </c>
      <c r="AF1714">
        <v>371</v>
      </c>
      <c r="AG1714"/>
      <c r="AH1714">
        <v>371.18200000000002</v>
      </c>
      <c r="AI1714">
        <v>0</v>
      </c>
    </row>
    <row r="1715" spans="1:35">
      <c r="A1715" t="s">
        <v>862</v>
      </c>
      <c r="B1715">
        <v>2019</v>
      </c>
      <c r="C1715">
        <v>2019</v>
      </c>
      <c r="D1715">
        <v>2019</v>
      </c>
      <c r="E1715">
        <v>4</v>
      </c>
      <c r="F1715">
        <v>0</v>
      </c>
      <c r="G1715">
        <v>0</v>
      </c>
      <c r="H1715" t="s">
        <v>510</v>
      </c>
      <c r="I1715">
        <v>36</v>
      </c>
      <c r="J1715" t="s">
        <v>110</v>
      </c>
      <c r="K1715" t="s">
        <v>511</v>
      </c>
      <c r="L1715">
        <v>798</v>
      </c>
      <c r="M1715" t="s">
        <v>858</v>
      </c>
      <c r="N1715" t="s">
        <v>859</v>
      </c>
      <c r="O1715">
        <v>0</v>
      </c>
      <c r="P1715" t="s">
        <v>177</v>
      </c>
      <c r="Q1715" t="s">
        <v>514</v>
      </c>
      <c r="R1715" t="s">
        <v>515</v>
      </c>
      <c r="S1715" t="s">
        <v>516</v>
      </c>
      <c r="T1715">
        <v>0</v>
      </c>
      <c r="U1715" t="s">
        <v>517</v>
      </c>
      <c r="V1715">
        <v>2523</v>
      </c>
      <c r="W1715" t="s">
        <v>518</v>
      </c>
      <c r="X1715">
        <v>8</v>
      </c>
      <c r="Y1715" t="s">
        <v>519</v>
      </c>
      <c r="Z1715">
        <v>1410</v>
      </c>
      <c r="AA1715">
        <v>8</v>
      </c>
      <c r="AB1715" t="s">
        <v>519</v>
      </c>
      <c r="AC1715">
        <v>1410</v>
      </c>
      <c r="AD1715">
        <v>1410</v>
      </c>
      <c r="AE1715">
        <v>1410</v>
      </c>
      <c r="AF1715">
        <v>2473</v>
      </c>
      <c r="AG1715"/>
      <c r="AH1715">
        <v>2473.8510000000001</v>
      </c>
      <c r="AI1715">
        <v>0</v>
      </c>
    </row>
    <row r="1716" spans="1:35">
      <c r="A1716" t="s">
        <v>862</v>
      </c>
      <c r="B1716">
        <v>2019</v>
      </c>
      <c r="C1716">
        <v>2019</v>
      </c>
      <c r="D1716">
        <v>2019</v>
      </c>
      <c r="E1716">
        <v>4</v>
      </c>
      <c r="F1716">
        <v>0</v>
      </c>
      <c r="G1716">
        <v>0</v>
      </c>
      <c r="H1716" t="s">
        <v>510</v>
      </c>
      <c r="I1716">
        <v>36</v>
      </c>
      <c r="J1716" t="s">
        <v>110</v>
      </c>
      <c r="K1716" t="s">
        <v>511</v>
      </c>
      <c r="L1716">
        <v>899</v>
      </c>
      <c r="M1716" t="s">
        <v>520</v>
      </c>
      <c r="N1716" t="s">
        <v>521</v>
      </c>
      <c r="O1716">
        <v>0</v>
      </c>
      <c r="P1716" t="s">
        <v>177</v>
      </c>
      <c r="Q1716" t="s">
        <v>514</v>
      </c>
      <c r="R1716" t="s">
        <v>515</v>
      </c>
      <c r="S1716" t="s">
        <v>516</v>
      </c>
      <c r="T1716">
        <v>0</v>
      </c>
      <c r="U1716" t="s">
        <v>517</v>
      </c>
      <c r="V1716">
        <v>2523</v>
      </c>
      <c r="W1716" t="s">
        <v>518</v>
      </c>
      <c r="X1716">
        <v>8</v>
      </c>
      <c r="Y1716" t="s">
        <v>519</v>
      </c>
      <c r="Z1716">
        <v>440000</v>
      </c>
      <c r="AA1716">
        <v>8</v>
      </c>
      <c r="AB1716" t="s">
        <v>519</v>
      </c>
      <c r="AC1716">
        <v>440000</v>
      </c>
      <c r="AD1716">
        <v>440000</v>
      </c>
      <c r="AE1716">
        <v>440000</v>
      </c>
      <c r="AF1716">
        <v>358855</v>
      </c>
      <c r="AG1716"/>
      <c r="AH1716">
        <v>358855.76199999999</v>
      </c>
      <c r="AI1716">
        <v>0</v>
      </c>
    </row>
    <row r="1717" spans="1:35">
      <c r="A1717" t="s">
        <v>862</v>
      </c>
      <c r="B1717">
        <v>2019</v>
      </c>
      <c r="C1717">
        <v>2019</v>
      </c>
      <c r="D1717">
        <v>2019</v>
      </c>
      <c r="E1717">
        <v>4</v>
      </c>
      <c r="F1717">
        <v>0</v>
      </c>
      <c r="G1717">
        <v>0</v>
      </c>
      <c r="H1717" t="s">
        <v>510</v>
      </c>
      <c r="I1717">
        <v>36</v>
      </c>
      <c r="J1717" t="s">
        <v>110</v>
      </c>
      <c r="K1717" t="s">
        <v>511</v>
      </c>
      <c r="L1717">
        <v>242</v>
      </c>
      <c r="M1717" t="s">
        <v>554</v>
      </c>
      <c r="N1717" t="s">
        <v>555</v>
      </c>
      <c r="O1717">
        <v>0</v>
      </c>
      <c r="P1717" t="s">
        <v>177</v>
      </c>
      <c r="Q1717" t="s">
        <v>514</v>
      </c>
      <c r="R1717" t="s">
        <v>515</v>
      </c>
      <c r="S1717" t="s">
        <v>516</v>
      </c>
      <c r="T1717">
        <v>0</v>
      </c>
      <c r="U1717" t="s">
        <v>517</v>
      </c>
      <c r="V1717">
        <v>2523</v>
      </c>
      <c r="W1717" t="s">
        <v>518</v>
      </c>
      <c r="X1717">
        <v>8</v>
      </c>
      <c r="Y1717" t="s">
        <v>519</v>
      </c>
      <c r="Z1717">
        <v>237337</v>
      </c>
      <c r="AA1717">
        <v>8</v>
      </c>
      <c r="AB1717" t="s">
        <v>519</v>
      </c>
      <c r="AC1717">
        <v>237337</v>
      </c>
      <c r="AD1717">
        <v>237337</v>
      </c>
      <c r="AE1717">
        <v>239055</v>
      </c>
      <c r="AF1717">
        <v>117930</v>
      </c>
      <c r="AG1717"/>
      <c r="AH1717">
        <v>117930.196</v>
      </c>
      <c r="AI1717">
        <v>0</v>
      </c>
    </row>
    <row r="1718" spans="1:35">
      <c r="A1718" t="s">
        <v>862</v>
      </c>
      <c r="B1718">
        <v>2019</v>
      </c>
      <c r="C1718">
        <v>2019</v>
      </c>
      <c r="D1718">
        <v>2019</v>
      </c>
      <c r="E1718">
        <v>4</v>
      </c>
      <c r="F1718">
        <v>0</v>
      </c>
      <c r="G1718">
        <v>0</v>
      </c>
      <c r="H1718" t="s">
        <v>510</v>
      </c>
      <c r="I1718">
        <v>36</v>
      </c>
      <c r="J1718" t="s">
        <v>110</v>
      </c>
      <c r="K1718" t="s">
        <v>511</v>
      </c>
      <c r="L1718">
        <v>156</v>
      </c>
      <c r="M1718" t="s">
        <v>183</v>
      </c>
      <c r="N1718" t="s">
        <v>562</v>
      </c>
      <c r="O1718">
        <v>0</v>
      </c>
      <c r="P1718" t="s">
        <v>177</v>
      </c>
      <c r="Q1718" t="s">
        <v>514</v>
      </c>
      <c r="R1718" t="s">
        <v>515</v>
      </c>
      <c r="S1718" t="s">
        <v>516</v>
      </c>
      <c r="T1718">
        <v>0</v>
      </c>
      <c r="U1718" t="s">
        <v>517</v>
      </c>
      <c r="V1718">
        <v>2523</v>
      </c>
      <c r="W1718" t="s">
        <v>518</v>
      </c>
      <c r="X1718">
        <v>8</v>
      </c>
      <c r="Y1718" t="s">
        <v>519</v>
      </c>
      <c r="Z1718">
        <v>3150</v>
      </c>
      <c r="AA1718">
        <v>8</v>
      </c>
      <c r="AB1718" t="s">
        <v>519</v>
      </c>
      <c r="AC1718">
        <v>3150</v>
      </c>
      <c r="AD1718">
        <v>3150</v>
      </c>
      <c r="AE1718">
        <v>3150</v>
      </c>
      <c r="AF1718">
        <v>12166</v>
      </c>
      <c r="AG1718"/>
      <c r="AH1718">
        <v>12166.982</v>
      </c>
      <c r="AI1718">
        <v>0</v>
      </c>
    </row>
    <row r="1719" spans="1:35">
      <c r="A1719" t="s">
        <v>862</v>
      </c>
      <c r="B1719">
        <v>2019</v>
      </c>
      <c r="C1719">
        <v>2019</v>
      </c>
      <c r="D1719">
        <v>2019</v>
      </c>
      <c r="E1719">
        <v>4</v>
      </c>
      <c r="F1719">
        <v>0</v>
      </c>
      <c r="G1719">
        <v>0</v>
      </c>
      <c r="H1719" t="s">
        <v>510</v>
      </c>
      <c r="I1719">
        <v>36</v>
      </c>
      <c r="J1719" t="s">
        <v>110</v>
      </c>
      <c r="K1719" t="s">
        <v>511</v>
      </c>
      <c r="L1719">
        <v>598</v>
      </c>
      <c r="M1719" t="s">
        <v>564</v>
      </c>
      <c r="N1719" t="s">
        <v>565</v>
      </c>
      <c r="O1719">
        <v>0</v>
      </c>
      <c r="P1719" t="s">
        <v>177</v>
      </c>
      <c r="Q1719" t="s">
        <v>514</v>
      </c>
      <c r="R1719" t="s">
        <v>515</v>
      </c>
      <c r="S1719" t="s">
        <v>516</v>
      </c>
      <c r="T1719">
        <v>0</v>
      </c>
      <c r="U1719" t="s">
        <v>517</v>
      </c>
      <c r="V1719">
        <v>2523</v>
      </c>
      <c r="W1719" t="s">
        <v>518</v>
      </c>
      <c r="X1719">
        <v>8</v>
      </c>
      <c r="Y1719" t="s">
        <v>519</v>
      </c>
      <c r="Z1719">
        <v>6932246</v>
      </c>
      <c r="AA1719">
        <v>8</v>
      </c>
      <c r="AB1719" t="s">
        <v>519</v>
      </c>
      <c r="AC1719">
        <v>6932246</v>
      </c>
      <c r="AD1719">
        <v>6932246</v>
      </c>
      <c r="AE1719">
        <v>6941926</v>
      </c>
      <c r="AF1719">
        <v>1392921</v>
      </c>
      <c r="AG1719"/>
      <c r="AH1719">
        <v>1392921.3259999999</v>
      </c>
      <c r="AI1719">
        <v>0</v>
      </c>
    </row>
    <row r="1720" spans="1:35">
      <c r="A1720" t="s">
        <v>862</v>
      </c>
      <c r="B1720">
        <v>2019</v>
      </c>
      <c r="C1720">
        <v>2019</v>
      </c>
      <c r="D1720">
        <v>2019</v>
      </c>
      <c r="E1720">
        <v>4</v>
      </c>
      <c r="F1720">
        <v>0</v>
      </c>
      <c r="G1720">
        <v>0</v>
      </c>
      <c r="H1720" t="s">
        <v>510</v>
      </c>
      <c r="I1720">
        <v>36</v>
      </c>
      <c r="J1720" t="s">
        <v>110</v>
      </c>
      <c r="K1720" t="s">
        <v>511</v>
      </c>
      <c r="L1720">
        <v>554</v>
      </c>
      <c r="M1720" t="s">
        <v>566</v>
      </c>
      <c r="N1720" t="s">
        <v>567</v>
      </c>
      <c r="O1720">
        <v>0</v>
      </c>
      <c r="P1720" t="s">
        <v>177</v>
      </c>
      <c r="Q1720" t="s">
        <v>514</v>
      </c>
      <c r="R1720" t="s">
        <v>515</v>
      </c>
      <c r="S1720" t="s">
        <v>516</v>
      </c>
      <c r="T1720">
        <v>0</v>
      </c>
      <c r="U1720" t="s">
        <v>517</v>
      </c>
      <c r="V1720">
        <v>2523</v>
      </c>
      <c r="W1720" t="s">
        <v>518</v>
      </c>
      <c r="X1720">
        <v>8</v>
      </c>
      <c r="Y1720" t="s">
        <v>519</v>
      </c>
      <c r="Z1720">
        <v>2418797</v>
      </c>
      <c r="AA1720">
        <v>8</v>
      </c>
      <c r="AB1720" t="s">
        <v>519</v>
      </c>
      <c r="AC1720">
        <v>2418797</v>
      </c>
      <c r="AD1720">
        <v>2418797</v>
      </c>
      <c r="AE1720">
        <v>2458820</v>
      </c>
      <c r="AF1720">
        <v>474674</v>
      </c>
      <c r="AG1720"/>
      <c r="AH1720">
        <v>474674.94699999999</v>
      </c>
      <c r="AI1720">
        <v>0</v>
      </c>
    </row>
    <row r="1721" spans="1:35">
      <c r="A1721" t="s">
        <v>862</v>
      </c>
      <c r="B1721">
        <v>2019</v>
      </c>
      <c r="C1721">
        <v>2019</v>
      </c>
      <c r="D1721">
        <v>2019</v>
      </c>
      <c r="E1721">
        <v>4</v>
      </c>
      <c r="F1721">
        <v>0</v>
      </c>
      <c r="G1721">
        <v>0</v>
      </c>
      <c r="H1721" t="s">
        <v>510</v>
      </c>
      <c r="I1721">
        <v>36</v>
      </c>
      <c r="J1721" t="s">
        <v>110</v>
      </c>
      <c r="K1721" t="s">
        <v>511</v>
      </c>
      <c r="L1721">
        <v>0</v>
      </c>
      <c r="M1721" t="s">
        <v>177</v>
      </c>
      <c r="N1721" t="s">
        <v>514</v>
      </c>
      <c r="O1721">
        <v>0</v>
      </c>
      <c r="P1721" t="s">
        <v>177</v>
      </c>
      <c r="Q1721" t="s">
        <v>514</v>
      </c>
      <c r="R1721" t="s">
        <v>515</v>
      </c>
      <c r="S1721" t="s">
        <v>516</v>
      </c>
      <c r="T1721">
        <v>0</v>
      </c>
      <c r="U1721" t="s">
        <v>517</v>
      </c>
      <c r="V1721">
        <v>2523</v>
      </c>
      <c r="W1721" t="s">
        <v>518</v>
      </c>
      <c r="X1721">
        <v>8</v>
      </c>
      <c r="Y1721" t="s">
        <v>519</v>
      </c>
      <c r="Z1721">
        <v>11129277</v>
      </c>
      <c r="AA1721">
        <v>8</v>
      </c>
      <c r="AB1721" t="s">
        <v>519</v>
      </c>
      <c r="AC1721">
        <v>11129277</v>
      </c>
      <c r="AD1721">
        <v>11129277</v>
      </c>
      <c r="AE1721">
        <v>11189428</v>
      </c>
      <c r="AF1721">
        <v>2870148</v>
      </c>
      <c r="AG1721"/>
      <c r="AH1721">
        <v>2870148.216</v>
      </c>
      <c r="AI1721">
        <v>0</v>
      </c>
    </row>
    <row r="1722" spans="1:35">
      <c r="A1722" t="s">
        <v>862</v>
      </c>
      <c r="B1722">
        <v>2019</v>
      </c>
      <c r="C1722">
        <v>2019</v>
      </c>
      <c r="D1722">
        <v>2019</v>
      </c>
      <c r="E1722">
        <v>4</v>
      </c>
      <c r="F1722">
        <v>0</v>
      </c>
      <c r="G1722">
        <v>0</v>
      </c>
      <c r="H1722" t="s">
        <v>568</v>
      </c>
      <c r="I1722">
        <v>36</v>
      </c>
      <c r="J1722" t="s">
        <v>110</v>
      </c>
      <c r="K1722" t="s">
        <v>511</v>
      </c>
      <c r="L1722">
        <v>724</v>
      </c>
      <c r="M1722" t="s">
        <v>214</v>
      </c>
      <c r="N1722" t="s">
        <v>580</v>
      </c>
      <c r="O1722">
        <v>0</v>
      </c>
      <c r="P1722" t="s">
        <v>177</v>
      </c>
      <c r="Q1722" t="s">
        <v>514</v>
      </c>
      <c r="R1722" t="s">
        <v>515</v>
      </c>
      <c r="S1722" t="s">
        <v>516</v>
      </c>
      <c r="T1722">
        <v>1000</v>
      </c>
      <c r="U1722" t="s">
        <v>866</v>
      </c>
      <c r="V1722">
        <v>2523</v>
      </c>
      <c r="W1722" t="s">
        <v>518</v>
      </c>
      <c r="X1722">
        <v>8</v>
      </c>
      <c r="Y1722" t="s">
        <v>519</v>
      </c>
      <c r="Z1722">
        <v>500</v>
      </c>
      <c r="AA1722">
        <v>21</v>
      </c>
      <c r="AB1722" t="s">
        <v>867</v>
      </c>
      <c r="AC1722">
        <v>0.5</v>
      </c>
      <c r="AD1722">
        <v>500</v>
      </c>
      <c r="AE1722">
        <v>892</v>
      </c>
      <c r="AF1722">
        <v>5216</v>
      </c>
      <c r="AG1722">
        <v>5216.3090000000002</v>
      </c>
      <c r="AH1722">
        <v>2643.7049999999999</v>
      </c>
      <c r="AI1722">
        <v>0</v>
      </c>
    </row>
    <row r="1723" spans="1:35">
      <c r="A1723" t="s">
        <v>862</v>
      </c>
      <c r="B1723">
        <v>2019</v>
      </c>
      <c r="C1723">
        <v>2019</v>
      </c>
      <c r="D1723">
        <v>2019</v>
      </c>
      <c r="E1723">
        <v>4</v>
      </c>
      <c r="F1723">
        <v>0</v>
      </c>
      <c r="G1723">
        <v>0</v>
      </c>
      <c r="H1723" t="s">
        <v>568</v>
      </c>
      <c r="I1723">
        <v>36</v>
      </c>
      <c r="J1723" t="s">
        <v>110</v>
      </c>
      <c r="K1723" t="s">
        <v>511</v>
      </c>
      <c r="L1723">
        <v>842</v>
      </c>
      <c r="M1723" t="s">
        <v>593</v>
      </c>
      <c r="N1723" t="s">
        <v>593</v>
      </c>
      <c r="O1723">
        <v>0</v>
      </c>
      <c r="P1723" t="s">
        <v>177</v>
      </c>
      <c r="Q1723" t="s">
        <v>514</v>
      </c>
      <c r="R1723" t="s">
        <v>515</v>
      </c>
      <c r="S1723" t="s">
        <v>516</v>
      </c>
      <c r="T1723">
        <v>1000</v>
      </c>
      <c r="U1723" t="s">
        <v>866</v>
      </c>
      <c r="V1723">
        <v>2523</v>
      </c>
      <c r="W1723" t="s">
        <v>518</v>
      </c>
      <c r="X1723">
        <v>8</v>
      </c>
      <c r="Y1723" t="s">
        <v>519</v>
      </c>
      <c r="Z1723">
        <v>2410</v>
      </c>
      <c r="AA1723">
        <v>21</v>
      </c>
      <c r="AB1723" t="s">
        <v>867</v>
      </c>
      <c r="AC1723">
        <v>2.41</v>
      </c>
      <c r="AD1723">
        <v>2410</v>
      </c>
      <c r="AE1723">
        <v>3238</v>
      </c>
      <c r="AF1723">
        <v>30612</v>
      </c>
      <c r="AG1723">
        <v>30612.982</v>
      </c>
      <c r="AH1723">
        <v>24126.929</v>
      </c>
      <c r="AI1723">
        <v>0</v>
      </c>
    </row>
    <row r="1724" spans="1:35">
      <c r="A1724" t="s">
        <v>862</v>
      </c>
      <c r="B1724">
        <v>2019</v>
      </c>
      <c r="C1724">
        <v>2019</v>
      </c>
      <c r="D1724">
        <v>2019</v>
      </c>
      <c r="E1724">
        <v>4</v>
      </c>
      <c r="F1724">
        <v>0</v>
      </c>
      <c r="G1724">
        <v>0</v>
      </c>
      <c r="H1724" t="s">
        <v>568</v>
      </c>
      <c r="I1724">
        <v>36</v>
      </c>
      <c r="J1724" t="s">
        <v>110</v>
      </c>
      <c r="K1724" t="s">
        <v>511</v>
      </c>
      <c r="L1724">
        <v>208</v>
      </c>
      <c r="M1724" t="s">
        <v>195</v>
      </c>
      <c r="N1724" t="s">
        <v>572</v>
      </c>
      <c r="O1724">
        <v>0</v>
      </c>
      <c r="P1724" t="s">
        <v>177</v>
      </c>
      <c r="Q1724" t="s">
        <v>514</v>
      </c>
      <c r="R1724" t="s">
        <v>515</v>
      </c>
      <c r="S1724" t="s">
        <v>516</v>
      </c>
      <c r="T1724">
        <v>0</v>
      </c>
      <c r="U1724" t="s">
        <v>517</v>
      </c>
      <c r="V1724">
        <v>2523</v>
      </c>
      <c r="W1724" t="s">
        <v>518</v>
      </c>
      <c r="X1724">
        <v>8</v>
      </c>
      <c r="Y1724" t="s">
        <v>519</v>
      </c>
      <c r="Z1724">
        <v>434500</v>
      </c>
      <c r="AA1724">
        <v>21</v>
      </c>
      <c r="AB1724" t="s">
        <v>867</v>
      </c>
      <c r="AC1724">
        <v>434.5</v>
      </c>
      <c r="AD1724">
        <v>434500</v>
      </c>
      <c r="AE1724">
        <v>446000</v>
      </c>
      <c r="AF1724">
        <v>112351</v>
      </c>
      <c r="AG1724">
        <v>112351.071</v>
      </c>
      <c r="AH1724">
        <v>95326.065000000002</v>
      </c>
      <c r="AI1724">
        <v>0</v>
      </c>
    </row>
    <row r="1725" spans="1:35">
      <c r="A1725" t="s">
        <v>862</v>
      </c>
      <c r="B1725">
        <v>2019</v>
      </c>
      <c r="C1725">
        <v>2019</v>
      </c>
      <c r="D1725">
        <v>2019</v>
      </c>
      <c r="E1725">
        <v>4</v>
      </c>
      <c r="F1725">
        <v>0</v>
      </c>
      <c r="G1725">
        <v>0</v>
      </c>
      <c r="H1725" t="s">
        <v>568</v>
      </c>
      <c r="I1725">
        <v>36</v>
      </c>
      <c r="J1725" t="s">
        <v>110</v>
      </c>
      <c r="K1725" t="s">
        <v>511</v>
      </c>
      <c r="L1725">
        <v>300</v>
      </c>
      <c r="M1725" t="s">
        <v>680</v>
      </c>
      <c r="N1725" t="s">
        <v>681</v>
      </c>
      <c r="O1725">
        <v>0</v>
      </c>
      <c r="P1725" t="s">
        <v>177</v>
      </c>
      <c r="Q1725" t="s">
        <v>514</v>
      </c>
      <c r="R1725" t="s">
        <v>515</v>
      </c>
      <c r="S1725" t="s">
        <v>516</v>
      </c>
      <c r="T1725">
        <v>0</v>
      </c>
      <c r="U1725" t="s">
        <v>517</v>
      </c>
      <c r="V1725">
        <v>2523</v>
      </c>
      <c r="W1725" t="s">
        <v>518</v>
      </c>
      <c r="X1725">
        <v>8</v>
      </c>
      <c r="Y1725" t="s">
        <v>519</v>
      </c>
      <c r="Z1725">
        <v>17994300</v>
      </c>
      <c r="AA1725">
        <v>21</v>
      </c>
      <c r="AB1725" t="s">
        <v>867</v>
      </c>
      <c r="AC1725">
        <v>17994.3</v>
      </c>
      <c r="AD1725">
        <v>17994300</v>
      </c>
      <c r="AE1725">
        <v>13626400</v>
      </c>
      <c r="AF1725">
        <v>2969023</v>
      </c>
      <c r="AG1725">
        <v>2969023.253</v>
      </c>
      <c r="AH1725">
        <v>2319868.5090000001</v>
      </c>
      <c r="AI1725">
        <v>0</v>
      </c>
    </row>
    <row r="1726" spans="1:35">
      <c r="A1726" t="s">
        <v>862</v>
      </c>
      <c r="B1726">
        <v>2019</v>
      </c>
      <c r="C1726">
        <v>2019</v>
      </c>
      <c r="D1726">
        <v>2019</v>
      </c>
      <c r="E1726">
        <v>4</v>
      </c>
      <c r="F1726">
        <v>0</v>
      </c>
      <c r="G1726">
        <v>0</v>
      </c>
      <c r="H1726" t="s">
        <v>568</v>
      </c>
      <c r="I1726">
        <v>36</v>
      </c>
      <c r="J1726" t="s">
        <v>110</v>
      </c>
      <c r="K1726" t="s">
        <v>511</v>
      </c>
      <c r="L1726">
        <v>400</v>
      </c>
      <c r="M1726" t="s">
        <v>208</v>
      </c>
      <c r="N1726" t="s">
        <v>619</v>
      </c>
      <c r="O1726">
        <v>0</v>
      </c>
      <c r="P1726" t="s">
        <v>177</v>
      </c>
      <c r="Q1726" t="s">
        <v>514</v>
      </c>
      <c r="R1726" t="s">
        <v>515</v>
      </c>
      <c r="S1726" t="s">
        <v>516</v>
      </c>
      <c r="T1726">
        <v>0</v>
      </c>
      <c r="U1726" t="s">
        <v>517</v>
      </c>
      <c r="V1726">
        <v>2523</v>
      </c>
      <c r="W1726" t="s">
        <v>518</v>
      </c>
      <c r="X1726">
        <v>8</v>
      </c>
      <c r="Y1726" t="s">
        <v>519</v>
      </c>
      <c r="Z1726">
        <v>1660400</v>
      </c>
      <c r="AA1726">
        <v>21</v>
      </c>
      <c r="AB1726" t="s">
        <v>867</v>
      </c>
      <c r="AC1726">
        <v>1660.4</v>
      </c>
      <c r="AD1726">
        <v>1660400</v>
      </c>
      <c r="AE1726">
        <v>1665850</v>
      </c>
      <c r="AF1726">
        <v>176835</v>
      </c>
      <c r="AG1726">
        <v>176835.454</v>
      </c>
      <c r="AH1726">
        <v>130871.25900000001</v>
      </c>
      <c r="AI1726">
        <v>0</v>
      </c>
    </row>
    <row r="1727" spans="1:35">
      <c r="A1727" t="s">
        <v>862</v>
      </c>
      <c r="B1727">
        <v>2019</v>
      </c>
      <c r="C1727">
        <v>2019</v>
      </c>
      <c r="D1727">
        <v>2019</v>
      </c>
      <c r="E1727">
        <v>4</v>
      </c>
      <c r="F1727">
        <v>0</v>
      </c>
      <c r="G1727">
        <v>0</v>
      </c>
      <c r="H1727" t="s">
        <v>568</v>
      </c>
      <c r="I1727">
        <v>36</v>
      </c>
      <c r="J1727" t="s">
        <v>110</v>
      </c>
      <c r="K1727" t="s">
        <v>511</v>
      </c>
      <c r="L1727">
        <v>702</v>
      </c>
      <c r="M1727" t="s">
        <v>211</v>
      </c>
      <c r="N1727" t="s">
        <v>563</v>
      </c>
      <c r="O1727">
        <v>0</v>
      </c>
      <c r="P1727" t="s">
        <v>177</v>
      </c>
      <c r="Q1727" t="s">
        <v>514</v>
      </c>
      <c r="R1727" t="s">
        <v>515</v>
      </c>
      <c r="S1727" t="s">
        <v>516</v>
      </c>
      <c r="T1727">
        <v>0</v>
      </c>
      <c r="U1727" t="s">
        <v>517</v>
      </c>
      <c r="V1727">
        <v>2523</v>
      </c>
      <c r="W1727" t="s">
        <v>518</v>
      </c>
      <c r="X1727">
        <v>8</v>
      </c>
      <c r="Y1727" t="s">
        <v>519</v>
      </c>
      <c r="Z1727">
        <v>50311500</v>
      </c>
      <c r="AA1727">
        <v>21</v>
      </c>
      <c r="AB1727" t="s">
        <v>867</v>
      </c>
      <c r="AC1727">
        <v>50311.5</v>
      </c>
      <c r="AD1727">
        <v>50311500</v>
      </c>
      <c r="AE1727">
        <v>50333300</v>
      </c>
      <c r="AF1727">
        <v>3505562</v>
      </c>
      <c r="AG1727">
        <v>3505562.7319999998</v>
      </c>
      <c r="AH1727">
        <v>2451687.6579999998</v>
      </c>
      <c r="AI1727">
        <v>0</v>
      </c>
    </row>
    <row r="1728" spans="1:35">
      <c r="A1728" t="s">
        <v>862</v>
      </c>
      <c r="B1728">
        <v>2019</v>
      </c>
      <c r="C1728">
        <v>2019</v>
      </c>
      <c r="D1728">
        <v>2019</v>
      </c>
      <c r="E1728">
        <v>4</v>
      </c>
      <c r="F1728">
        <v>0</v>
      </c>
      <c r="G1728">
        <v>0</v>
      </c>
      <c r="H1728" t="s">
        <v>568</v>
      </c>
      <c r="I1728">
        <v>36</v>
      </c>
      <c r="J1728" t="s">
        <v>110</v>
      </c>
      <c r="K1728" t="s">
        <v>511</v>
      </c>
      <c r="L1728">
        <v>704</v>
      </c>
      <c r="M1728" t="s">
        <v>570</v>
      </c>
      <c r="N1728" t="s">
        <v>571</v>
      </c>
      <c r="O1728">
        <v>0</v>
      </c>
      <c r="P1728" t="s">
        <v>177</v>
      </c>
      <c r="Q1728" t="s">
        <v>514</v>
      </c>
      <c r="R1728" t="s">
        <v>515</v>
      </c>
      <c r="S1728" t="s">
        <v>516</v>
      </c>
      <c r="T1728">
        <v>0</v>
      </c>
      <c r="U1728" t="s">
        <v>517</v>
      </c>
      <c r="V1728">
        <v>2523</v>
      </c>
      <c r="W1728" t="s">
        <v>518</v>
      </c>
      <c r="X1728">
        <v>8</v>
      </c>
      <c r="Y1728" t="s">
        <v>519</v>
      </c>
      <c r="Z1728">
        <v>120562200</v>
      </c>
      <c r="AA1728">
        <v>21</v>
      </c>
      <c r="AB1728" t="s">
        <v>867</v>
      </c>
      <c r="AC1728">
        <v>120562.2</v>
      </c>
      <c r="AD1728">
        <v>120562200</v>
      </c>
      <c r="AE1728">
        <v>122935130</v>
      </c>
      <c r="AF1728">
        <v>8551461</v>
      </c>
      <c r="AG1728">
        <v>8551461.6799999997</v>
      </c>
      <c r="AH1728">
        <v>6166629.3609999996</v>
      </c>
      <c r="AI1728">
        <v>0</v>
      </c>
    </row>
    <row r="1729" spans="1:35">
      <c r="A1729" t="s">
        <v>862</v>
      </c>
      <c r="B1729">
        <v>2019</v>
      </c>
      <c r="C1729">
        <v>2019</v>
      </c>
      <c r="D1729">
        <v>2019</v>
      </c>
      <c r="E1729">
        <v>4</v>
      </c>
      <c r="F1729">
        <v>0</v>
      </c>
      <c r="G1729">
        <v>0</v>
      </c>
      <c r="H1729" t="s">
        <v>568</v>
      </c>
      <c r="I1729">
        <v>36</v>
      </c>
      <c r="J1729" t="s">
        <v>110</v>
      </c>
      <c r="K1729" t="s">
        <v>511</v>
      </c>
      <c r="L1729">
        <v>410</v>
      </c>
      <c r="M1729" t="s">
        <v>550</v>
      </c>
      <c r="N1729" t="s">
        <v>551</v>
      </c>
      <c r="O1729">
        <v>0</v>
      </c>
      <c r="P1729" t="s">
        <v>177</v>
      </c>
      <c r="Q1729" t="s">
        <v>514</v>
      </c>
      <c r="R1729" t="s">
        <v>515</v>
      </c>
      <c r="S1729" t="s">
        <v>516</v>
      </c>
      <c r="T1729">
        <v>0</v>
      </c>
      <c r="U1729" t="s">
        <v>517</v>
      </c>
      <c r="V1729">
        <v>2523</v>
      </c>
      <c r="W1729" t="s">
        <v>518</v>
      </c>
      <c r="X1729">
        <v>8</v>
      </c>
      <c r="Y1729" t="s">
        <v>519</v>
      </c>
      <c r="Z1729">
        <v>272000</v>
      </c>
      <c r="AA1729">
        <v>21</v>
      </c>
      <c r="AB1729" t="s">
        <v>867</v>
      </c>
      <c r="AC1729">
        <v>272</v>
      </c>
      <c r="AD1729">
        <v>272000</v>
      </c>
      <c r="AE1729">
        <v>276360</v>
      </c>
      <c r="AF1729">
        <v>107146</v>
      </c>
      <c r="AG1729">
        <v>107146.269</v>
      </c>
      <c r="AH1729">
        <v>86065.625</v>
      </c>
      <c r="AI1729">
        <v>0</v>
      </c>
    </row>
    <row r="1730" spans="1:35">
      <c r="A1730" t="s">
        <v>862</v>
      </c>
      <c r="B1730">
        <v>2019</v>
      </c>
      <c r="C1730">
        <v>2019</v>
      </c>
      <c r="D1730">
        <v>2019</v>
      </c>
      <c r="E1730">
        <v>4</v>
      </c>
      <c r="F1730">
        <v>0</v>
      </c>
      <c r="G1730">
        <v>0</v>
      </c>
      <c r="H1730" t="s">
        <v>568</v>
      </c>
      <c r="I1730">
        <v>36</v>
      </c>
      <c r="J1730" t="s">
        <v>110</v>
      </c>
      <c r="K1730" t="s">
        <v>511</v>
      </c>
      <c r="L1730">
        <v>208</v>
      </c>
      <c r="M1730" t="s">
        <v>195</v>
      </c>
      <c r="N1730" t="s">
        <v>572</v>
      </c>
      <c r="O1730">
        <v>0</v>
      </c>
      <c r="P1730" t="s">
        <v>177</v>
      </c>
      <c r="Q1730" t="s">
        <v>514</v>
      </c>
      <c r="R1730" t="s">
        <v>515</v>
      </c>
      <c r="S1730" t="s">
        <v>516</v>
      </c>
      <c r="T1730">
        <v>2100</v>
      </c>
      <c r="U1730" t="s">
        <v>868</v>
      </c>
      <c r="V1730">
        <v>2523</v>
      </c>
      <c r="W1730" t="s">
        <v>518</v>
      </c>
      <c r="X1730">
        <v>8</v>
      </c>
      <c r="Y1730" t="s">
        <v>519</v>
      </c>
      <c r="Z1730">
        <v>434500</v>
      </c>
      <c r="AA1730">
        <v>21</v>
      </c>
      <c r="AB1730" t="s">
        <v>867</v>
      </c>
      <c r="AC1730">
        <v>434.5</v>
      </c>
      <c r="AD1730">
        <v>434500</v>
      </c>
      <c r="AE1730">
        <v>446000</v>
      </c>
      <c r="AF1730">
        <v>112351</v>
      </c>
      <c r="AG1730">
        <v>112351.071</v>
      </c>
      <c r="AH1730">
        <v>95326.065000000002</v>
      </c>
      <c r="AI1730">
        <v>0</v>
      </c>
    </row>
    <row r="1731" spans="1:35">
      <c r="A1731" t="s">
        <v>862</v>
      </c>
      <c r="B1731">
        <v>2019</v>
      </c>
      <c r="C1731">
        <v>2019</v>
      </c>
      <c r="D1731">
        <v>2019</v>
      </c>
      <c r="E1731">
        <v>4</v>
      </c>
      <c r="F1731">
        <v>0</v>
      </c>
      <c r="G1731">
        <v>0</v>
      </c>
      <c r="H1731" t="s">
        <v>568</v>
      </c>
      <c r="I1731">
        <v>36</v>
      </c>
      <c r="J1731" t="s">
        <v>110</v>
      </c>
      <c r="K1731" t="s">
        <v>511</v>
      </c>
      <c r="L1731">
        <v>300</v>
      </c>
      <c r="M1731" t="s">
        <v>680</v>
      </c>
      <c r="N1731" t="s">
        <v>681</v>
      </c>
      <c r="O1731">
        <v>0</v>
      </c>
      <c r="P1731" t="s">
        <v>177</v>
      </c>
      <c r="Q1731" t="s">
        <v>514</v>
      </c>
      <c r="R1731" t="s">
        <v>515</v>
      </c>
      <c r="S1731" t="s">
        <v>516</v>
      </c>
      <c r="T1731">
        <v>2100</v>
      </c>
      <c r="U1731" t="s">
        <v>868</v>
      </c>
      <c r="V1731">
        <v>2523</v>
      </c>
      <c r="W1731" t="s">
        <v>518</v>
      </c>
      <c r="X1731">
        <v>8</v>
      </c>
      <c r="Y1731" t="s">
        <v>519</v>
      </c>
      <c r="Z1731">
        <v>17994300</v>
      </c>
      <c r="AA1731">
        <v>21</v>
      </c>
      <c r="AB1731" t="s">
        <v>867</v>
      </c>
      <c r="AC1731">
        <v>17994.3</v>
      </c>
      <c r="AD1731">
        <v>17994300</v>
      </c>
      <c r="AE1731">
        <v>13626400</v>
      </c>
      <c r="AF1731">
        <v>2969023</v>
      </c>
      <c r="AG1731">
        <v>2969023.253</v>
      </c>
      <c r="AH1731">
        <v>2319868.5090000001</v>
      </c>
      <c r="AI1731">
        <v>0</v>
      </c>
    </row>
    <row r="1732" spans="1:35">
      <c r="A1732" t="s">
        <v>862</v>
      </c>
      <c r="B1732">
        <v>2019</v>
      </c>
      <c r="C1732">
        <v>2019</v>
      </c>
      <c r="D1732">
        <v>2019</v>
      </c>
      <c r="E1732">
        <v>4</v>
      </c>
      <c r="F1732">
        <v>0</v>
      </c>
      <c r="G1732">
        <v>0</v>
      </c>
      <c r="H1732" t="s">
        <v>568</v>
      </c>
      <c r="I1732">
        <v>36</v>
      </c>
      <c r="J1732" t="s">
        <v>110</v>
      </c>
      <c r="K1732" t="s">
        <v>511</v>
      </c>
      <c r="L1732">
        <v>400</v>
      </c>
      <c r="M1732" t="s">
        <v>208</v>
      </c>
      <c r="N1732" t="s">
        <v>619</v>
      </c>
      <c r="O1732">
        <v>0</v>
      </c>
      <c r="P1732" t="s">
        <v>177</v>
      </c>
      <c r="Q1732" t="s">
        <v>514</v>
      </c>
      <c r="R1732" t="s">
        <v>515</v>
      </c>
      <c r="S1732" t="s">
        <v>516</v>
      </c>
      <c r="T1732">
        <v>2100</v>
      </c>
      <c r="U1732" t="s">
        <v>868</v>
      </c>
      <c r="V1732">
        <v>2523</v>
      </c>
      <c r="W1732" t="s">
        <v>518</v>
      </c>
      <c r="X1732">
        <v>8</v>
      </c>
      <c r="Y1732" t="s">
        <v>519</v>
      </c>
      <c r="Z1732">
        <v>1660400</v>
      </c>
      <c r="AA1732">
        <v>21</v>
      </c>
      <c r="AB1732" t="s">
        <v>867</v>
      </c>
      <c r="AC1732">
        <v>1660.4</v>
      </c>
      <c r="AD1732">
        <v>1660400</v>
      </c>
      <c r="AE1732">
        <v>1665850</v>
      </c>
      <c r="AF1732">
        <v>176835</v>
      </c>
      <c r="AG1732">
        <v>176835.454</v>
      </c>
      <c r="AH1732">
        <v>130871.25900000001</v>
      </c>
      <c r="AI1732">
        <v>0</v>
      </c>
    </row>
    <row r="1733" spans="1:35">
      <c r="A1733" t="s">
        <v>862</v>
      </c>
      <c r="B1733">
        <v>2019</v>
      </c>
      <c r="C1733">
        <v>2019</v>
      </c>
      <c r="D1733">
        <v>2019</v>
      </c>
      <c r="E1733">
        <v>4</v>
      </c>
      <c r="F1733">
        <v>0</v>
      </c>
      <c r="G1733">
        <v>0</v>
      </c>
      <c r="H1733" t="s">
        <v>568</v>
      </c>
      <c r="I1733">
        <v>36</v>
      </c>
      <c r="J1733" t="s">
        <v>110</v>
      </c>
      <c r="K1733" t="s">
        <v>511</v>
      </c>
      <c r="L1733">
        <v>410</v>
      </c>
      <c r="M1733" t="s">
        <v>550</v>
      </c>
      <c r="N1733" t="s">
        <v>551</v>
      </c>
      <c r="O1733">
        <v>0</v>
      </c>
      <c r="P1733" t="s">
        <v>177</v>
      </c>
      <c r="Q1733" t="s">
        <v>514</v>
      </c>
      <c r="R1733" t="s">
        <v>515</v>
      </c>
      <c r="S1733" t="s">
        <v>516</v>
      </c>
      <c r="T1733">
        <v>2100</v>
      </c>
      <c r="U1733" t="s">
        <v>868</v>
      </c>
      <c r="V1733">
        <v>2523</v>
      </c>
      <c r="W1733" t="s">
        <v>518</v>
      </c>
      <c r="X1733">
        <v>8</v>
      </c>
      <c r="Y1733" t="s">
        <v>519</v>
      </c>
      <c r="Z1733">
        <v>272000</v>
      </c>
      <c r="AA1733">
        <v>21</v>
      </c>
      <c r="AB1733" t="s">
        <v>867</v>
      </c>
      <c r="AC1733">
        <v>272</v>
      </c>
      <c r="AD1733">
        <v>272000</v>
      </c>
      <c r="AE1733">
        <v>276360</v>
      </c>
      <c r="AF1733">
        <v>107146</v>
      </c>
      <c r="AG1733">
        <v>107146.269</v>
      </c>
      <c r="AH1733">
        <v>86065.625</v>
      </c>
      <c r="AI1733">
        <v>0</v>
      </c>
    </row>
    <row r="1734" spans="1:35">
      <c r="A1734" t="s">
        <v>862</v>
      </c>
      <c r="B1734">
        <v>2019</v>
      </c>
      <c r="C1734">
        <v>2019</v>
      </c>
      <c r="D1734">
        <v>2019</v>
      </c>
      <c r="E1734">
        <v>4</v>
      </c>
      <c r="F1734">
        <v>0</v>
      </c>
      <c r="G1734">
        <v>0</v>
      </c>
      <c r="H1734" t="s">
        <v>568</v>
      </c>
      <c r="I1734">
        <v>36</v>
      </c>
      <c r="J1734" t="s">
        <v>110</v>
      </c>
      <c r="K1734" t="s">
        <v>511</v>
      </c>
      <c r="L1734">
        <v>702</v>
      </c>
      <c r="M1734" t="s">
        <v>211</v>
      </c>
      <c r="N1734" t="s">
        <v>563</v>
      </c>
      <c r="O1734">
        <v>0</v>
      </c>
      <c r="P1734" t="s">
        <v>177</v>
      </c>
      <c r="Q1734" t="s">
        <v>514</v>
      </c>
      <c r="R1734" t="s">
        <v>515</v>
      </c>
      <c r="S1734" t="s">
        <v>516</v>
      </c>
      <c r="T1734">
        <v>2100</v>
      </c>
      <c r="U1734" t="s">
        <v>868</v>
      </c>
      <c r="V1734">
        <v>2523</v>
      </c>
      <c r="W1734" t="s">
        <v>518</v>
      </c>
      <c r="X1734">
        <v>8</v>
      </c>
      <c r="Y1734" t="s">
        <v>519</v>
      </c>
      <c r="Z1734">
        <v>50311500</v>
      </c>
      <c r="AA1734">
        <v>21</v>
      </c>
      <c r="AB1734" t="s">
        <v>867</v>
      </c>
      <c r="AC1734">
        <v>50311.5</v>
      </c>
      <c r="AD1734">
        <v>50311500</v>
      </c>
      <c r="AE1734">
        <v>50333300</v>
      </c>
      <c r="AF1734">
        <v>3505562</v>
      </c>
      <c r="AG1734">
        <v>3505562.7319999998</v>
      </c>
      <c r="AH1734">
        <v>2451687.6579999998</v>
      </c>
      <c r="AI1734">
        <v>0</v>
      </c>
    </row>
    <row r="1735" spans="1:35">
      <c r="A1735" t="s">
        <v>862</v>
      </c>
      <c r="B1735">
        <v>2019</v>
      </c>
      <c r="C1735">
        <v>2019</v>
      </c>
      <c r="D1735">
        <v>2019</v>
      </c>
      <c r="E1735">
        <v>4</v>
      </c>
      <c r="F1735">
        <v>0</v>
      </c>
      <c r="G1735">
        <v>0</v>
      </c>
      <c r="H1735" t="s">
        <v>568</v>
      </c>
      <c r="I1735">
        <v>36</v>
      </c>
      <c r="J1735" t="s">
        <v>110</v>
      </c>
      <c r="K1735" t="s">
        <v>511</v>
      </c>
      <c r="L1735">
        <v>704</v>
      </c>
      <c r="M1735" t="s">
        <v>570</v>
      </c>
      <c r="N1735" t="s">
        <v>571</v>
      </c>
      <c r="O1735">
        <v>0</v>
      </c>
      <c r="P1735" t="s">
        <v>177</v>
      </c>
      <c r="Q1735" t="s">
        <v>514</v>
      </c>
      <c r="R1735" t="s">
        <v>515</v>
      </c>
      <c r="S1735" t="s">
        <v>516</v>
      </c>
      <c r="T1735">
        <v>2100</v>
      </c>
      <c r="U1735" t="s">
        <v>868</v>
      </c>
      <c r="V1735">
        <v>2523</v>
      </c>
      <c r="W1735" t="s">
        <v>518</v>
      </c>
      <c r="X1735">
        <v>8</v>
      </c>
      <c r="Y1735" t="s">
        <v>519</v>
      </c>
      <c r="Z1735">
        <v>120562200</v>
      </c>
      <c r="AA1735">
        <v>21</v>
      </c>
      <c r="AB1735" t="s">
        <v>867</v>
      </c>
      <c r="AC1735">
        <v>120562.2</v>
      </c>
      <c r="AD1735">
        <v>120562200</v>
      </c>
      <c r="AE1735">
        <v>122935130</v>
      </c>
      <c r="AF1735">
        <v>8551461</v>
      </c>
      <c r="AG1735">
        <v>8551461.6799999997</v>
      </c>
      <c r="AH1735">
        <v>6166629.3609999996</v>
      </c>
      <c r="AI1735">
        <v>0</v>
      </c>
    </row>
    <row r="1736" spans="1:35">
      <c r="A1736" t="s">
        <v>862</v>
      </c>
      <c r="B1736">
        <v>2019</v>
      </c>
      <c r="C1736">
        <v>2019</v>
      </c>
      <c r="D1736">
        <v>2019</v>
      </c>
      <c r="E1736">
        <v>4</v>
      </c>
      <c r="F1736">
        <v>0</v>
      </c>
      <c r="G1736">
        <v>0</v>
      </c>
      <c r="H1736" t="s">
        <v>568</v>
      </c>
      <c r="I1736">
        <v>36</v>
      </c>
      <c r="J1736" t="s">
        <v>110</v>
      </c>
      <c r="K1736" t="s">
        <v>511</v>
      </c>
      <c r="L1736">
        <v>251</v>
      </c>
      <c r="M1736" t="s">
        <v>113</v>
      </c>
      <c r="N1736" t="s">
        <v>583</v>
      </c>
      <c r="O1736">
        <v>0</v>
      </c>
      <c r="P1736" t="s">
        <v>177</v>
      </c>
      <c r="Q1736" t="s">
        <v>514</v>
      </c>
      <c r="R1736" t="s">
        <v>515</v>
      </c>
      <c r="S1736" t="s">
        <v>516</v>
      </c>
      <c r="T1736">
        <v>1000</v>
      </c>
      <c r="U1736" t="s">
        <v>866</v>
      </c>
      <c r="V1736">
        <v>2523</v>
      </c>
      <c r="W1736" t="s">
        <v>518</v>
      </c>
      <c r="X1736">
        <v>8</v>
      </c>
      <c r="Y1736" t="s">
        <v>519</v>
      </c>
      <c r="Z1736">
        <v>36922</v>
      </c>
      <c r="AA1736">
        <v>8</v>
      </c>
      <c r="AB1736" t="s">
        <v>519</v>
      </c>
      <c r="AC1736">
        <v>36922.400000000001</v>
      </c>
      <c r="AD1736">
        <v>36922</v>
      </c>
      <c r="AE1736">
        <v>37629</v>
      </c>
      <c r="AF1736">
        <v>15137</v>
      </c>
      <c r="AG1736">
        <v>15137.811</v>
      </c>
      <c r="AH1736">
        <v>13766.359</v>
      </c>
      <c r="AI1736">
        <v>0</v>
      </c>
    </row>
    <row r="1737" spans="1:35">
      <c r="A1737" t="s">
        <v>862</v>
      </c>
      <c r="B1737">
        <v>2019</v>
      </c>
      <c r="C1737">
        <v>2019</v>
      </c>
      <c r="D1737">
        <v>2019</v>
      </c>
      <c r="E1737">
        <v>4</v>
      </c>
      <c r="F1737">
        <v>0</v>
      </c>
      <c r="G1737">
        <v>0</v>
      </c>
      <c r="H1737" t="s">
        <v>568</v>
      </c>
      <c r="I1737">
        <v>36</v>
      </c>
      <c r="J1737" t="s">
        <v>110</v>
      </c>
      <c r="K1737" t="s">
        <v>511</v>
      </c>
      <c r="L1737">
        <v>191</v>
      </c>
      <c r="M1737" t="s">
        <v>574</v>
      </c>
      <c r="N1737" t="s">
        <v>575</v>
      </c>
      <c r="O1737">
        <v>0</v>
      </c>
      <c r="P1737" t="s">
        <v>177</v>
      </c>
      <c r="Q1737" t="s">
        <v>514</v>
      </c>
      <c r="R1737" t="s">
        <v>515</v>
      </c>
      <c r="S1737" t="s">
        <v>516</v>
      </c>
      <c r="T1737">
        <v>2100</v>
      </c>
      <c r="U1737" t="s">
        <v>868</v>
      </c>
      <c r="V1737">
        <v>2523</v>
      </c>
      <c r="W1737" t="s">
        <v>518</v>
      </c>
      <c r="X1737">
        <v>8</v>
      </c>
      <c r="Y1737" t="s">
        <v>519</v>
      </c>
      <c r="Z1737">
        <v>3054600</v>
      </c>
      <c r="AA1737">
        <v>8</v>
      </c>
      <c r="AB1737" t="s">
        <v>519</v>
      </c>
      <c r="AC1737">
        <v>3054600</v>
      </c>
      <c r="AD1737">
        <v>3054600</v>
      </c>
      <c r="AE1737">
        <v>3163610</v>
      </c>
      <c r="AF1737">
        <v>1327072</v>
      </c>
      <c r="AG1737">
        <v>1327072.787</v>
      </c>
      <c r="AH1737">
        <v>1097357.97</v>
      </c>
      <c r="AI1737">
        <v>0</v>
      </c>
    </row>
    <row r="1738" spans="1:35">
      <c r="A1738" t="s">
        <v>862</v>
      </c>
      <c r="B1738">
        <v>2019</v>
      </c>
      <c r="C1738">
        <v>2019</v>
      </c>
      <c r="D1738">
        <v>2019</v>
      </c>
      <c r="E1738">
        <v>4</v>
      </c>
      <c r="F1738">
        <v>0</v>
      </c>
      <c r="G1738">
        <v>0</v>
      </c>
      <c r="H1738" t="s">
        <v>568</v>
      </c>
      <c r="I1738">
        <v>36</v>
      </c>
      <c r="J1738" t="s">
        <v>110</v>
      </c>
      <c r="K1738" t="s">
        <v>511</v>
      </c>
      <c r="L1738">
        <v>484</v>
      </c>
      <c r="M1738" t="s">
        <v>656</v>
      </c>
      <c r="N1738" t="s">
        <v>657</v>
      </c>
      <c r="O1738">
        <v>0</v>
      </c>
      <c r="P1738" t="s">
        <v>177</v>
      </c>
      <c r="Q1738" t="s">
        <v>514</v>
      </c>
      <c r="R1738" t="s">
        <v>515</v>
      </c>
      <c r="S1738" t="s">
        <v>516</v>
      </c>
      <c r="T1738">
        <v>2100</v>
      </c>
      <c r="U1738" t="s">
        <v>868</v>
      </c>
      <c r="V1738">
        <v>2523</v>
      </c>
      <c r="W1738" t="s">
        <v>518</v>
      </c>
      <c r="X1738">
        <v>8</v>
      </c>
      <c r="Y1738" t="s">
        <v>519</v>
      </c>
      <c r="Z1738">
        <v>1028214</v>
      </c>
      <c r="AA1738">
        <v>8</v>
      </c>
      <c r="AB1738" t="s">
        <v>519</v>
      </c>
      <c r="AC1738">
        <v>1028214</v>
      </c>
      <c r="AD1738">
        <v>1028214</v>
      </c>
      <c r="AE1738">
        <v>1145843</v>
      </c>
      <c r="AF1738">
        <v>682270</v>
      </c>
      <c r="AG1738">
        <v>682270.89300000004</v>
      </c>
      <c r="AH1738">
        <v>577989.26399999997</v>
      </c>
      <c r="AI1738">
        <v>0</v>
      </c>
    </row>
    <row r="1739" spans="1:35">
      <c r="A1739" t="s">
        <v>862</v>
      </c>
      <c r="B1739">
        <v>2019</v>
      </c>
      <c r="C1739">
        <v>2019</v>
      </c>
      <c r="D1739">
        <v>2019</v>
      </c>
      <c r="E1739">
        <v>4</v>
      </c>
      <c r="F1739">
        <v>0</v>
      </c>
      <c r="G1739">
        <v>0</v>
      </c>
      <c r="H1739" t="s">
        <v>568</v>
      </c>
      <c r="I1739">
        <v>36</v>
      </c>
      <c r="J1739" t="s">
        <v>110</v>
      </c>
      <c r="K1739" t="s">
        <v>511</v>
      </c>
      <c r="L1739">
        <v>484</v>
      </c>
      <c r="M1739" t="s">
        <v>656</v>
      </c>
      <c r="N1739" t="s">
        <v>657</v>
      </c>
      <c r="O1739">
        <v>0</v>
      </c>
      <c r="P1739" t="s">
        <v>177</v>
      </c>
      <c r="Q1739" t="s">
        <v>514</v>
      </c>
      <c r="R1739" t="s">
        <v>515</v>
      </c>
      <c r="S1739" t="s">
        <v>516</v>
      </c>
      <c r="T1739">
        <v>0</v>
      </c>
      <c r="U1739" t="s">
        <v>517</v>
      </c>
      <c r="V1739">
        <v>2523</v>
      </c>
      <c r="W1739" t="s">
        <v>518</v>
      </c>
      <c r="X1739">
        <v>8</v>
      </c>
      <c r="Y1739" t="s">
        <v>519</v>
      </c>
      <c r="Z1739">
        <v>1028214</v>
      </c>
      <c r="AA1739">
        <v>8</v>
      </c>
      <c r="AB1739" t="s">
        <v>519</v>
      </c>
      <c r="AC1739">
        <v>1028214</v>
      </c>
      <c r="AD1739">
        <v>1028214</v>
      </c>
      <c r="AE1739">
        <v>1145843</v>
      </c>
      <c r="AF1739">
        <v>682270</v>
      </c>
      <c r="AG1739">
        <v>682270.89300000004</v>
      </c>
      <c r="AH1739">
        <v>577989.26399999997</v>
      </c>
      <c r="AI1739">
        <v>0</v>
      </c>
    </row>
    <row r="1740" spans="1:35">
      <c r="A1740" t="s">
        <v>862</v>
      </c>
      <c r="B1740">
        <v>2019</v>
      </c>
      <c r="C1740">
        <v>2019</v>
      </c>
      <c r="D1740">
        <v>2019</v>
      </c>
      <c r="E1740">
        <v>4</v>
      </c>
      <c r="F1740">
        <v>0</v>
      </c>
      <c r="G1740">
        <v>0</v>
      </c>
      <c r="H1740" t="s">
        <v>568</v>
      </c>
      <c r="I1740">
        <v>36</v>
      </c>
      <c r="J1740" t="s">
        <v>110</v>
      </c>
      <c r="K1740" t="s">
        <v>511</v>
      </c>
      <c r="L1740">
        <v>191</v>
      </c>
      <c r="M1740" t="s">
        <v>574</v>
      </c>
      <c r="N1740" t="s">
        <v>575</v>
      </c>
      <c r="O1740">
        <v>0</v>
      </c>
      <c r="P1740" t="s">
        <v>177</v>
      </c>
      <c r="Q1740" t="s">
        <v>514</v>
      </c>
      <c r="R1740" t="s">
        <v>515</v>
      </c>
      <c r="S1740" t="s">
        <v>516</v>
      </c>
      <c r="T1740">
        <v>0</v>
      </c>
      <c r="U1740" t="s">
        <v>517</v>
      </c>
      <c r="V1740">
        <v>2523</v>
      </c>
      <c r="W1740" t="s">
        <v>518</v>
      </c>
      <c r="X1740">
        <v>8</v>
      </c>
      <c r="Y1740" t="s">
        <v>519</v>
      </c>
      <c r="Z1740">
        <v>3054600</v>
      </c>
      <c r="AA1740">
        <v>8</v>
      </c>
      <c r="AB1740" t="s">
        <v>519</v>
      </c>
      <c r="AC1740">
        <v>3054600</v>
      </c>
      <c r="AD1740">
        <v>3054600</v>
      </c>
      <c r="AE1740">
        <v>3163610</v>
      </c>
      <c r="AF1740">
        <v>1327072</v>
      </c>
      <c r="AG1740">
        <v>1327072.787</v>
      </c>
      <c r="AH1740">
        <v>1097357.97</v>
      </c>
      <c r="AI1740">
        <v>0</v>
      </c>
    </row>
    <row r="1741" spans="1:35">
      <c r="A1741" t="s">
        <v>862</v>
      </c>
      <c r="B1741">
        <v>2019</v>
      </c>
      <c r="C1741">
        <v>2019</v>
      </c>
      <c r="D1741">
        <v>2019</v>
      </c>
      <c r="E1741">
        <v>4</v>
      </c>
      <c r="F1741">
        <v>0</v>
      </c>
      <c r="G1741">
        <v>0</v>
      </c>
      <c r="H1741" t="s">
        <v>568</v>
      </c>
      <c r="I1741">
        <v>36</v>
      </c>
      <c r="J1741" t="s">
        <v>110</v>
      </c>
      <c r="K1741" t="s">
        <v>511</v>
      </c>
      <c r="L1741">
        <v>251</v>
      </c>
      <c r="M1741" t="s">
        <v>113</v>
      </c>
      <c r="N1741" t="s">
        <v>583</v>
      </c>
      <c r="O1741">
        <v>0</v>
      </c>
      <c r="P1741" t="s">
        <v>177</v>
      </c>
      <c r="Q1741" t="s">
        <v>514</v>
      </c>
      <c r="R1741" t="s">
        <v>515</v>
      </c>
      <c r="S1741" t="s">
        <v>516</v>
      </c>
      <c r="T1741">
        <v>0</v>
      </c>
      <c r="U1741" t="s">
        <v>517</v>
      </c>
      <c r="V1741">
        <v>2523</v>
      </c>
      <c r="W1741" t="s">
        <v>518</v>
      </c>
      <c r="X1741">
        <v>8</v>
      </c>
      <c r="Y1741" t="s">
        <v>519</v>
      </c>
      <c r="Z1741">
        <v>5098187</v>
      </c>
      <c r="AA1741">
        <v>8</v>
      </c>
      <c r="AB1741" t="s">
        <v>519</v>
      </c>
      <c r="AC1741">
        <v>5098187.4000000004</v>
      </c>
      <c r="AD1741">
        <v>5098187</v>
      </c>
      <c r="AE1741">
        <v>0</v>
      </c>
      <c r="AF1741">
        <v>2179230</v>
      </c>
      <c r="AG1741">
        <v>2179230.29</v>
      </c>
      <c r="AH1741">
        <v>1974891.7390000001</v>
      </c>
      <c r="AI1741">
        <v>0</v>
      </c>
    </row>
    <row r="1742" spans="1:35">
      <c r="A1742" t="s">
        <v>862</v>
      </c>
      <c r="B1742">
        <v>2019</v>
      </c>
      <c r="C1742">
        <v>2019</v>
      </c>
      <c r="D1742">
        <v>2019</v>
      </c>
      <c r="E1742">
        <v>4</v>
      </c>
      <c r="F1742">
        <v>0</v>
      </c>
      <c r="G1742">
        <v>0</v>
      </c>
      <c r="H1742" t="s">
        <v>568</v>
      </c>
      <c r="I1742">
        <v>36</v>
      </c>
      <c r="J1742" t="s">
        <v>110</v>
      </c>
      <c r="K1742" t="s">
        <v>511</v>
      </c>
      <c r="L1742">
        <v>528</v>
      </c>
      <c r="M1742" t="s">
        <v>581</v>
      </c>
      <c r="N1742" t="s">
        <v>582</v>
      </c>
      <c r="O1742">
        <v>0</v>
      </c>
      <c r="P1742" t="s">
        <v>177</v>
      </c>
      <c r="Q1742" t="s">
        <v>514</v>
      </c>
      <c r="R1742" t="s">
        <v>515</v>
      </c>
      <c r="S1742" t="s">
        <v>516</v>
      </c>
      <c r="T1742">
        <v>0</v>
      </c>
      <c r="U1742" t="s">
        <v>517</v>
      </c>
      <c r="V1742">
        <v>2523</v>
      </c>
      <c r="W1742" t="s">
        <v>518</v>
      </c>
      <c r="X1742">
        <v>8</v>
      </c>
      <c r="Y1742" t="s">
        <v>519</v>
      </c>
      <c r="Z1742">
        <v>364510</v>
      </c>
      <c r="AA1742">
        <v>8</v>
      </c>
      <c r="AB1742" t="s">
        <v>519</v>
      </c>
      <c r="AC1742">
        <v>364510</v>
      </c>
      <c r="AD1742">
        <v>364510</v>
      </c>
      <c r="AE1742">
        <v>0</v>
      </c>
      <c r="AF1742">
        <v>325902</v>
      </c>
      <c r="AG1742">
        <v>325902.48599999998</v>
      </c>
      <c r="AH1742">
        <v>304874.038</v>
      </c>
      <c r="AI1742">
        <v>0</v>
      </c>
    </row>
    <row r="1743" spans="1:35">
      <c r="A1743" t="s">
        <v>862</v>
      </c>
      <c r="B1743">
        <v>2019</v>
      </c>
      <c r="C1743">
        <v>2019</v>
      </c>
      <c r="D1743">
        <v>2019</v>
      </c>
      <c r="E1743">
        <v>4</v>
      </c>
      <c r="F1743">
        <v>0</v>
      </c>
      <c r="G1743">
        <v>0</v>
      </c>
      <c r="H1743" t="s">
        <v>568</v>
      </c>
      <c r="I1743">
        <v>36</v>
      </c>
      <c r="J1743" t="s">
        <v>110</v>
      </c>
      <c r="K1743" t="s">
        <v>511</v>
      </c>
      <c r="L1743">
        <v>124</v>
      </c>
      <c r="M1743" t="s">
        <v>542</v>
      </c>
      <c r="N1743" t="s">
        <v>543</v>
      </c>
      <c r="O1743">
        <v>0</v>
      </c>
      <c r="P1743" t="s">
        <v>177</v>
      </c>
      <c r="Q1743" t="s">
        <v>514</v>
      </c>
      <c r="R1743" t="s">
        <v>515</v>
      </c>
      <c r="S1743" t="s">
        <v>516</v>
      </c>
      <c r="T1743">
        <v>0</v>
      </c>
      <c r="U1743" t="s">
        <v>517</v>
      </c>
      <c r="V1743">
        <v>2523</v>
      </c>
      <c r="W1743" t="s">
        <v>518</v>
      </c>
      <c r="X1743">
        <v>8</v>
      </c>
      <c r="Y1743" t="s">
        <v>519</v>
      </c>
      <c r="Z1743">
        <v>3000</v>
      </c>
      <c r="AA1743">
        <v>8</v>
      </c>
      <c r="AB1743" t="s">
        <v>519</v>
      </c>
      <c r="AC1743">
        <v>3000</v>
      </c>
      <c r="AD1743">
        <v>3000</v>
      </c>
      <c r="AE1743">
        <v>0</v>
      </c>
      <c r="AF1743">
        <v>6883</v>
      </c>
      <c r="AG1743">
        <v>6883.3609999999999</v>
      </c>
      <c r="AH1743">
        <v>6479.9809999999998</v>
      </c>
      <c r="AI1743">
        <v>0</v>
      </c>
    </row>
    <row r="1744" spans="1:35">
      <c r="A1744" t="s">
        <v>862</v>
      </c>
      <c r="B1744">
        <v>2019</v>
      </c>
      <c r="C1744">
        <v>2019</v>
      </c>
      <c r="D1744">
        <v>2019</v>
      </c>
      <c r="E1744">
        <v>4</v>
      </c>
      <c r="F1744">
        <v>0</v>
      </c>
      <c r="G1744">
        <v>0</v>
      </c>
      <c r="H1744" t="s">
        <v>568</v>
      </c>
      <c r="I1744">
        <v>36</v>
      </c>
      <c r="J1744" t="s">
        <v>110</v>
      </c>
      <c r="K1744" t="s">
        <v>511</v>
      </c>
      <c r="L1744">
        <v>124</v>
      </c>
      <c r="M1744" t="s">
        <v>542</v>
      </c>
      <c r="N1744" t="s">
        <v>543</v>
      </c>
      <c r="O1744">
        <v>0</v>
      </c>
      <c r="P1744" t="s">
        <v>177</v>
      </c>
      <c r="Q1744" t="s">
        <v>514</v>
      </c>
      <c r="R1744" t="s">
        <v>515</v>
      </c>
      <c r="S1744" t="s">
        <v>516</v>
      </c>
      <c r="T1744">
        <v>2100</v>
      </c>
      <c r="U1744" t="s">
        <v>868</v>
      </c>
      <c r="V1744">
        <v>2523</v>
      </c>
      <c r="W1744" t="s">
        <v>518</v>
      </c>
      <c r="X1744">
        <v>8</v>
      </c>
      <c r="Y1744" t="s">
        <v>519</v>
      </c>
      <c r="Z1744">
        <v>3000</v>
      </c>
      <c r="AA1744">
        <v>8</v>
      </c>
      <c r="AB1744" t="s">
        <v>519</v>
      </c>
      <c r="AC1744">
        <v>3000</v>
      </c>
      <c r="AD1744">
        <v>3000</v>
      </c>
      <c r="AE1744">
        <v>0</v>
      </c>
      <c r="AF1744">
        <v>6883</v>
      </c>
      <c r="AG1744">
        <v>6883.3609999999999</v>
      </c>
      <c r="AH1744">
        <v>6479.9809999999998</v>
      </c>
      <c r="AI1744">
        <v>0</v>
      </c>
    </row>
    <row r="1745" spans="1:35">
      <c r="A1745" t="s">
        <v>862</v>
      </c>
      <c r="B1745">
        <v>2019</v>
      </c>
      <c r="C1745">
        <v>2019</v>
      </c>
      <c r="D1745">
        <v>2019</v>
      </c>
      <c r="E1745">
        <v>4</v>
      </c>
      <c r="F1745">
        <v>0</v>
      </c>
      <c r="G1745">
        <v>0</v>
      </c>
      <c r="H1745" t="s">
        <v>568</v>
      </c>
      <c r="I1745">
        <v>36</v>
      </c>
      <c r="J1745" t="s">
        <v>110</v>
      </c>
      <c r="K1745" t="s">
        <v>511</v>
      </c>
      <c r="L1745">
        <v>251</v>
      </c>
      <c r="M1745" t="s">
        <v>113</v>
      </c>
      <c r="N1745" t="s">
        <v>583</v>
      </c>
      <c r="O1745">
        <v>0</v>
      </c>
      <c r="P1745" t="s">
        <v>177</v>
      </c>
      <c r="Q1745" t="s">
        <v>514</v>
      </c>
      <c r="R1745" t="s">
        <v>515</v>
      </c>
      <c r="S1745" t="s">
        <v>516</v>
      </c>
      <c r="T1745">
        <v>2100</v>
      </c>
      <c r="U1745" t="s">
        <v>868</v>
      </c>
      <c r="V1745">
        <v>2523</v>
      </c>
      <c r="W1745" t="s">
        <v>518</v>
      </c>
      <c r="X1745">
        <v>8</v>
      </c>
      <c r="Y1745" t="s">
        <v>519</v>
      </c>
      <c r="Z1745">
        <v>5061265</v>
      </c>
      <c r="AA1745">
        <v>8</v>
      </c>
      <c r="AB1745" t="s">
        <v>519</v>
      </c>
      <c r="AC1745">
        <v>5061265</v>
      </c>
      <c r="AD1745">
        <v>5061265</v>
      </c>
      <c r="AE1745">
        <v>0</v>
      </c>
      <c r="AF1745">
        <v>2164092</v>
      </c>
      <c r="AG1745">
        <v>2164092.48</v>
      </c>
      <c r="AH1745">
        <v>1961125.3810000001</v>
      </c>
      <c r="AI1745">
        <v>0</v>
      </c>
    </row>
    <row r="1746" spans="1:35">
      <c r="A1746" t="s">
        <v>862</v>
      </c>
      <c r="B1746">
        <v>2019</v>
      </c>
      <c r="C1746">
        <v>2019</v>
      </c>
      <c r="D1746">
        <v>2019</v>
      </c>
      <c r="E1746">
        <v>4</v>
      </c>
      <c r="F1746">
        <v>0</v>
      </c>
      <c r="G1746">
        <v>0</v>
      </c>
      <c r="H1746" t="s">
        <v>568</v>
      </c>
      <c r="I1746">
        <v>36</v>
      </c>
      <c r="J1746" t="s">
        <v>110</v>
      </c>
      <c r="K1746" t="s">
        <v>511</v>
      </c>
      <c r="L1746">
        <v>380</v>
      </c>
      <c r="M1746" t="s">
        <v>587</v>
      </c>
      <c r="N1746" t="s">
        <v>588</v>
      </c>
      <c r="O1746">
        <v>0</v>
      </c>
      <c r="P1746" t="s">
        <v>177</v>
      </c>
      <c r="Q1746" t="s">
        <v>514</v>
      </c>
      <c r="R1746" t="s">
        <v>515</v>
      </c>
      <c r="S1746" t="s">
        <v>516</v>
      </c>
      <c r="T1746">
        <v>2100</v>
      </c>
      <c r="U1746" t="s">
        <v>868</v>
      </c>
      <c r="V1746">
        <v>2523</v>
      </c>
      <c r="W1746" t="s">
        <v>518</v>
      </c>
      <c r="X1746">
        <v>8</v>
      </c>
      <c r="Y1746" t="s">
        <v>519</v>
      </c>
      <c r="Z1746">
        <v>69200</v>
      </c>
      <c r="AA1746">
        <v>8</v>
      </c>
      <c r="AB1746" t="s">
        <v>519</v>
      </c>
      <c r="AC1746">
        <v>69200</v>
      </c>
      <c r="AD1746">
        <v>69200</v>
      </c>
      <c r="AE1746">
        <v>0</v>
      </c>
      <c r="AF1746">
        <v>23879</v>
      </c>
      <c r="AG1746">
        <v>23879.759999999998</v>
      </c>
      <c r="AH1746">
        <v>20522.593000000001</v>
      </c>
      <c r="AI1746">
        <v>0</v>
      </c>
    </row>
    <row r="1747" spans="1:35">
      <c r="A1747" t="s">
        <v>862</v>
      </c>
      <c r="B1747">
        <v>2019</v>
      </c>
      <c r="C1747">
        <v>2019</v>
      </c>
      <c r="D1747">
        <v>2019</v>
      </c>
      <c r="E1747">
        <v>4</v>
      </c>
      <c r="F1747">
        <v>0</v>
      </c>
      <c r="G1747">
        <v>0</v>
      </c>
      <c r="H1747" t="s">
        <v>568</v>
      </c>
      <c r="I1747">
        <v>36</v>
      </c>
      <c r="J1747" t="s">
        <v>110</v>
      </c>
      <c r="K1747" t="s">
        <v>511</v>
      </c>
      <c r="L1747">
        <v>528</v>
      </c>
      <c r="M1747" t="s">
        <v>581</v>
      </c>
      <c r="N1747" t="s">
        <v>582</v>
      </c>
      <c r="O1747">
        <v>0</v>
      </c>
      <c r="P1747" t="s">
        <v>177</v>
      </c>
      <c r="Q1747" t="s">
        <v>514</v>
      </c>
      <c r="R1747" t="s">
        <v>515</v>
      </c>
      <c r="S1747" t="s">
        <v>516</v>
      </c>
      <c r="T1747">
        <v>2100</v>
      </c>
      <c r="U1747" t="s">
        <v>868</v>
      </c>
      <c r="V1747">
        <v>2523</v>
      </c>
      <c r="W1747" t="s">
        <v>518</v>
      </c>
      <c r="X1747">
        <v>8</v>
      </c>
      <c r="Y1747" t="s">
        <v>519</v>
      </c>
      <c r="Z1747">
        <v>364510</v>
      </c>
      <c r="AA1747">
        <v>8</v>
      </c>
      <c r="AB1747" t="s">
        <v>519</v>
      </c>
      <c r="AC1747">
        <v>364510</v>
      </c>
      <c r="AD1747">
        <v>364510</v>
      </c>
      <c r="AE1747">
        <v>0</v>
      </c>
      <c r="AF1747">
        <v>325902</v>
      </c>
      <c r="AG1747">
        <v>325902.48599999998</v>
      </c>
      <c r="AH1747">
        <v>304874.038</v>
      </c>
      <c r="AI1747">
        <v>0</v>
      </c>
    </row>
    <row r="1748" spans="1:35">
      <c r="A1748" t="s">
        <v>862</v>
      </c>
      <c r="B1748">
        <v>2019</v>
      </c>
      <c r="C1748">
        <v>2019</v>
      </c>
      <c r="D1748">
        <v>2019</v>
      </c>
      <c r="E1748">
        <v>4</v>
      </c>
      <c r="F1748">
        <v>0</v>
      </c>
      <c r="G1748">
        <v>0</v>
      </c>
      <c r="H1748" t="s">
        <v>605</v>
      </c>
      <c r="I1748">
        <v>36</v>
      </c>
      <c r="J1748" t="s">
        <v>110</v>
      </c>
      <c r="K1748" t="s">
        <v>511</v>
      </c>
      <c r="L1748">
        <v>36</v>
      </c>
      <c r="M1748" t="s">
        <v>110</v>
      </c>
      <c r="N1748" t="s">
        <v>511</v>
      </c>
      <c r="O1748">
        <v>0</v>
      </c>
      <c r="P1748" t="s">
        <v>177</v>
      </c>
      <c r="Q1748" t="s">
        <v>514</v>
      </c>
      <c r="R1748" t="s">
        <v>515</v>
      </c>
      <c r="S1748" t="s">
        <v>516</v>
      </c>
      <c r="T1748">
        <v>0</v>
      </c>
      <c r="U1748" t="s">
        <v>517</v>
      </c>
      <c r="V1748">
        <v>2523</v>
      </c>
      <c r="W1748" t="s">
        <v>518</v>
      </c>
      <c r="X1748">
        <v>8</v>
      </c>
      <c r="Y1748" t="s">
        <v>519</v>
      </c>
      <c r="Z1748">
        <v>4500</v>
      </c>
      <c r="AA1748">
        <v>21</v>
      </c>
      <c r="AB1748" t="s">
        <v>867</v>
      </c>
      <c r="AC1748">
        <v>4.5</v>
      </c>
      <c r="AD1748">
        <v>4500</v>
      </c>
      <c r="AE1748">
        <v>0</v>
      </c>
      <c r="AF1748">
        <v>2455</v>
      </c>
      <c r="AG1748">
        <v>2455.9670000000001</v>
      </c>
      <c r="AH1748">
        <v>2432.84</v>
      </c>
      <c r="AI1748">
        <v>0</v>
      </c>
    </row>
    <row r="1749" spans="1:35">
      <c r="A1749" t="s">
        <v>862</v>
      </c>
      <c r="B1749">
        <v>2019</v>
      </c>
      <c r="C1749">
        <v>2019</v>
      </c>
      <c r="D1749">
        <v>2019</v>
      </c>
      <c r="E1749">
        <v>4</v>
      </c>
      <c r="F1749">
        <v>0</v>
      </c>
      <c r="G1749">
        <v>0</v>
      </c>
      <c r="H1749" t="s">
        <v>605</v>
      </c>
      <c r="I1749">
        <v>36</v>
      </c>
      <c r="J1749" t="s">
        <v>110</v>
      </c>
      <c r="K1749" t="s">
        <v>511</v>
      </c>
      <c r="L1749">
        <v>36</v>
      </c>
      <c r="M1749" t="s">
        <v>110</v>
      </c>
      <c r="N1749" t="s">
        <v>511</v>
      </c>
      <c r="O1749">
        <v>0</v>
      </c>
      <c r="P1749" t="s">
        <v>177</v>
      </c>
      <c r="Q1749" t="s">
        <v>514</v>
      </c>
      <c r="R1749" t="s">
        <v>515</v>
      </c>
      <c r="S1749" t="s">
        <v>516</v>
      </c>
      <c r="T1749">
        <v>2100</v>
      </c>
      <c r="U1749" t="s">
        <v>868</v>
      </c>
      <c r="V1749">
        <v>2523</v>
      </c>
      <c r="W1749" t="s">
        <v>518</v>
      </c>
      <c r="X1749">
        <v>8</v>
      </c>
      <c r="Y1749" t="s">
        <v>519</v>
      </c>
      <c r="Z1749">
        <v>4500</v>
      </c>
      <c r="AA1749">
        <v>21</v>
      </c>
      <c r="AB1749" t="s">
        <v>867</v>
      </c>
      <c r="AC1749">
        <v>4.5</v>
      </c>
      <c r="AD1749">
        <v>4500</v>
      </c>
      <c r="AE1749">
        <v>0</v>
      </c>
      <c r="AF1749">
        <v>2455</v>
      </c>
      <c r="AG1749">
        <v>2455.9670000000001</v>
      </c>
      <c r="AH1749">
        <v>2432.84</v>
      </c>
      <c r="AI1749">
        <v>0</v>
      </c>
    </row>
    <row r="1750" spans="1:35">
      <c r="A1750" t="s">
        <v>862</v>
      </c>
      <c r="B1750">
        <v>2019</v>
      </c>
      <c r="C1750">
        <v>2019</v>
      </c>
      <c r="D1750">
        <v>2019</v>
      </c>
      <c r="E1750">
        <v>4</v>
      </c>
      <c r="F1750">
        <v>0</v>
      </c>
      <c r="G1750">
        <v>0</v>
      </c>
      <c r="H1750" t="s">
        <v>605</v>
      </c>
      <c r="I1750">
        <v>36</v>
      </c>
      <c r="J1750" t="s">
        <v>110</v>
      </c>
      <c r="K1750" t="s">
        <v>511</v>
      </c>
      <c r="L1750">
        <v>0</v>
      </c>
      <c r="M1750" t="s">
        <v>177</v>
      </c>
      <c r="N1750" t="s">
        <v>514</v>
      </c>
      <c r="O1750">
        <v>0</v>
      </c>
      <c r="P1750" t="s">
        <v>177</v>
      </c>
      <c r="Q1750" t="s">
        <v>514</v>
      </c>
      <c r="R1750" t="s">
        <v>515</v>
      </c>
      <c r="S1750" t="s">
        <v>516</v>
      </c>
      <c r="T1750">
        <v>0</v>
      </c>
      <c r="U1750" t="s">
        <v>517</v>
      </c>
      <c r="V1750">
        <v>2523</v>
      </c>
      <c r="W1750" t="s">
        <v>518</v>
      </c>
      <c r="X1750">
        <v>8</v>
      </c>
      <c r="Y1750" t="s">
        <v>519</v>
      </c>
      <c r="Z1750">
        <v>4500</v>
      </c>
      <c r="AA1750">
        <v>21</v>
      </c>
      <c r="AB1750" t="s">
        <v>867</v>
      </c>
      <c r="AC1750">
        <v>4.5</v>
      </c>
      <c r="AD1750">
        <v>4500</v>
      </c>
      <c r="AE1750">
        <v>0</v>
      </c>
      <c r="AF1750">
        <v>2455</v>
      </c>
      <c r="AG1750">
        <v>2455.9670000000001</v>
      </c>
      <c r="AH1750">
        <v>2432.84</v>
      </c>
      <c r="AI1750">
        <v>0</v>
      </c>
    </row>
    <row r="1751" spans="1:35">
      <c r="A1751" t="s">
        <v>862</v>
      </c>
      <c r="B1751">
        <v>2019</v>
      </c>
      <c r="C1751">
        <v>2019</v>
      </c>
      <c r="D1751">
        <v>2019</v>
      </c>
      <c r="E1751">
        <v>4</v>
      </c>
      <c r="F1751">
        <v>0</v>
      </c>
      <c r="G1751">
        <v>0</v>
      </c>
      <c r="H1751" t="s">
        <v>605</v>
      </c>
      <c r="I1751">
        <v>36</v>
      </c>
      <c r="J1751" t="s">
        <v>110</v>
      </c>
      <c r="K1751" t="s">
        <v>511</v>
      </c>
      <c r="L1751">
        <v>0</v>
      </c>
      <c r="M1751" t="s">
        <v>177</v>
      </c>
      <c r="N1751" t="s">
        <v>514</v>
      </c>
      <c r="O1751">
        <v>0</v>
      </c>
      <c r="P1751" t="s">
        <v>177</v>
      </c>
      <c r="Q1751" t="s">
        <v>514</v>
      </c>
      <c r="R1751" t="s">
        <v>515</v>
      </c>
      <c r="S1751" t="s">
        <v>516</v>
      </c>
      <c r="T1751">
        <v>2100</v>
      </c>
      <c r="U1751" t="s">
        <v>868</v>
      </c>
      <c r="V1751">
        <v>2523</v>
      </c>
      <c r="W1751" t="s">
        <v>518</v>
      </c>
      <c r="X1751">
        <v>8</v>
      </c>
      <c r="Y1751" t="s">
        <v>519</v>
      </c>
      <c r="Z1751">
        <v>4500</v>
      </c>
      <c r="AA1751">
        <v>21</v>
      </c>
      <c r="AB1751" t="s">
        <v>867</v>
      </c>
      <c r="AC1751">
        <v>4.5</v>
      </c>
      <c r="AD1751">
        <v>4500</v>
      </c>
      <c r="AE1751">
        <v>0</v>
      </c>
      <c r="AF1751">
        <v>2455</v>
      </c>
      <c r="AG1751">
        <v>2455.9670000000001</v>
      </c>
      <c r="AH1751">
        <v>2432.84</v>
      </c>
      <c r="AI1751">
        <v>0</v>
      </c>
    </row>
    <row r="1752" spans="1:35">
      <c r="A1752" t="s">
        <v>862</v>
      </c>
      <c r="B1752">
        <v>2019</v>
      </c>
      <c r="C1752">
        <v>2019</v>
      </c>
      <c r="D1752">
        <v>2019</v>
      </c>
      <c r="E1752">
        <v>4</v>
      </c>
      <c r="F1752">
        <v>0</v>
      </c>
      <c r="G1752">
        <v>0</v>
      </c>
      <c r="H1752" t="s">
        <v>568</v>
      </c>
      <c r="I1752">
        <v>36</v>
      </c>
      <c r="J1752" t="s">
        <v>110</v>
      </c>
      <c r="K1752" t="s">
        <v>511</v>
      </c>
      <c r="L1752">
        <v>36</v>
      </c>
      <c r="M1752" t="s">
        <v>110</v>
      </c>
      <c r="N1752" t="s">
        <v>511</v>
      </c>
      <c r="O1752">
        <v>0</v>
      </c>
      <c r="P1752" t="s">
        <v>177</v>
      </c>
      <c r="Q1752" t="s">
        <v>514</v>
      </c>
      <c r="R1752" t="s">
        <v>515</v>
      </c>
      <c r="S1752" t="s">
        <v>516</v>
      </c>
      <c r="T1752">
        <v>2100</v>
      </c>
      <c r="U1752" t="s">
        <v>868</v>
      </c>
      <c r="V1752">
        <v>2523</v>
      </c>
      <c r="W1752" t="s">
        <v>518</v>
      </c>
      <c r="X1752">
        <v>8</v>
      </c>
      <c r="Y1752" t="s">
        <v>519</v>
      </c>
      <c r="Z1752">
        <v>4500</v>
      </c>
      <c r="AA1752">
        <v>21</v>
      </c>
      <c r="AB1752" t="s">
        <v>867</v>
      </c>
      <c r="AC1752">
        <v>4.5</v>
      </c>
      <c r="AD1752">
        <v>4500</v>
      </c>
      <c r="AE1752">
        <v>0</v>
      </c>
      <c r="AF1752">
        <v>2455</v>
      </c>
      <c r="AG1752">
        <v>2455.9670000000001</v>
      </c>
      <c r="AH1752">
        <v>2432.84</v>
      </c>
      <c r="AI1752">
        <v>0</v>
      </c>
    </row>
    <row r="1753" spans="1:35">
      <c r="A1753" t="s">
        <v>862</v>
      </c>
      <c r="B1753">
        <v>2019</v>
      </c>
      <c r="C1753">
        <v>2019</v>
      </c>
      <c r="D1753">
        <v>2019</v>
      </c>
      <c r="E1753">
        <v>4</v>
      </c>
      <c r="F1753">
        <v>0</v>
      </c>
      <c r="G1753">
        <v>0</v>
      </c>
      <c r="H1753" t="s">
        <v>568</v>
      </c>
      <c r="I1753">
        <v>36</v>
      </c>
      <c r="J1753" t="s">
        <v>110</v>
      </c>
      <c r="K1753" t="s">
        <v>511</v>
      </c>
      <c r="L1753">
        <v>554</v>
      </c>
      <c r="M1753" t="s">
        <v>566</v>
      </c>
      <c r="N1753" t="s">
        <v>567</v>
      </c>
      <c r="O1753">
        <v>0</v>
      </c>
      <c r="P1753" t="s">
        <v>177</v>
      </c>
      <c r="Q1753" t="s">
        <v>514</v>
      </c>
      <c r="R1753" t="s">
        <v>515</v>
      </c>
      <c r="S1753" t="s">
        <v>516</v>
      </c>
      <c r="T1753">
        <v>2100</v>
      </c>
      <c r="U1753" t="s">
        <v>868</v>
      </c>
      <c r="V1753">
        <v>2523</v>
      </c>
      <c r="W1753" t="s">
        <v>518</v>
      </c>
      <c r="X1753">
        <v>8</v>
      </c>
      <c r="Y1753" t="s">
        <v>519</v>
      </c>
      <c r="Z1753">
        <v>108600</v>
      </c>
      <c r="AA1753">
        <v>21</v>
      </c>
      <c r="AB1753" t="s">
        <v>867</v>
      </c>
      <c r="AC1753">
        <v>108.6</v>
      </c>
      <c r="AD1753">
        <v>108600</v>
      </c>
      <c r="AE1753">
        <v>0</v>
      </c>
      <c r="AF1753">
        <v>11749</v>
      </c>
      <c r="AG1753">
        <v>11749.022999999999</v>
      </c>
      <c r="AH1753">
        <v>9864.6319999999996</v>
      </c>
      <c r="AI1753">
        <v>0</v>
      </c>
    </row>
    <row r="1754" spans="1:35">
      <c r="A1754" t="s">
        <v>862</v>
      </c>
      <c r="B1754">
        <v>2019</v>
      </c>
      <c r="C1754">
        <v>2019</v>
      </c>
      <c r="D1754">
        <v>2019</v>
      </c>
      <c r="E1754">
        <v>4</v>
      </c>
      <c r="F1754">
        <v>0</v>
      </c>
      <c r="G1754">
        <v>0</v>
      </c>
      <c r="H1754" t="s">
        <v>568</v>
      </c>
      <c r="I1754">
        <v>36</v>
      </c>
      <c r="J1754" t="s">
        <v>110</v>
      </c>
      <c r="K1754" t="s">
        <v>511</v>
      </c>
      <c r="L1754">
        <v>36</v>
      </c>
      <c r="M1754" t="s">
        <v>110</v>
      </c>
      <c r="N1754" t="s">
        <v>511</v>
      </c>
      <c r="O1754">
        <v>0</v>
      </c>
      <c r="P1754" t="s">
        <v>177</v>
      </c>
      <c r="Q1754" t="s">
        <v>514</v>
      </c>
      <c r="R1754" t="s">
        <v>515</v>
      </c>
      <c r="S1754" t="s">
        <v>516</v>
      </c>
      <c r="T1754">
        <v>0</v>
      </c>
      <c r="U1754" t="s">
        <v>517</v>
      </c>
      <c r="V1754">
        <v>2523</v>
      </c>
      <c r="W1754" t="s">
        <v>518</v>
      </c>
      <c r="X1754">
        <v>8</v>
      </c>
      <c r="Y1754" t="s">
        <v>519</v>
      </c>
      <c r="Z1754">
        <v>4500</v>
      </c>
      <c r="AA1754">
        <v>21</v>
      </c>
      <c r="AB1754" t="s">
        <v>867</v>
      </c>
      <c r="AC1754">
        <v>4.5</v>
      </c>
      <c r="AD1754">
        <v>4500</v>
      </c>
      <c r="AE1754">
        <v>0</v>
      </c>
      <c r="AF1754">
        <v>2455</v>
      </c>
      <c r="AG1754">
        <v>2455.9670000000001</v>
      </c>
      <c r="AH1754">
        <v>2432.84</v>
      </c>
      <c r="AI1754">
        <v>0</v>
      </c>
    </row>
    <row r="1755" spans="1:35">
      <c r="A1755" t="s">
        <v>862</v>
      </c>
      <c r="B1755">
        <v>2019</v>
      </c>
      <c r="C1755">
        <v>2019</v>
      </c>
      <c r="D1755">
        <v>2019</v>
      </c>
      <c r="E1755">
        <v>4</v>
      </c>
      <c r="F1755">
        <v>0</v>
      </c>
      <c r="G1755">
        <v>0</v>
      </c>
      <c r="H1755" t="s">
        <v>568</v>
      </c>
      <c r="I1755">
        <v>36</v>
      </c>
      <c r="J1755" t="s">
        <v>110</v>
      </c>
      <c r="K1755" t="s">
        <v>511</v>
      </c>
      <c r="L1755">
        <v>554</v>
      </c>
      <c r="M1755" t="s">
        <v>566</v>
      </c>
      <c r="N1755" t="s">
        <v>567</v>
      </c>
      <c r="O1755">
        <v>0</v>
      </c>
      <c r="P1755" t="s">
        <v>177</v>
      </c>
      <c r="Q1755" t="s">
        <v>514</v>
      </c>
      <c r="R1755" t="s">
        <v>515</v>
      </c>
      <c r="S1755" t="s">
        <v>516</v>
      </c>
      <c r="T1755">
        <v>0</v>
      </c>
      <c r="U1755" t="s">
        <v>517</v>
      </c>
      <c r="V1755">
        <v>2523</v>
      </c>
      <c r="W1755" t="s">
        <v>518</v>
      </c>
      <c r="X1755">
        <v>8</v>
      </c>
      <c r="Y1755" t="s">
        <v>519</v>
      </c>
      <c r="Z1755">
        <v>108600</v>
      </c>
      <c r="AA1755">
        <v>21</v>
      </c>
      <c r="AB1755" t="s">
        <v>867</v>
      </c>
      <c r="AC1755">
        <v>108.6</v>
      </c>
      <c r="AD1755">
        <v>108600</v>
      </c>
      <c r="AE1755">
        <v>0</v>
      </c>
      <c r="AF1755">
        <v>11749</v>
      </c>
      <c r="AG1755">
        <v>11749.022999999999</v>
      </c>
      <c r="AH1755">
        <v>9864.6319999999996</v>
      </c>
      <c r="AI1755">
        <v>0</v>
      </c>
    </row>
    <row r="1756" spans="1:35">
      <c r="A1756" t="s">
        <v>862</v>
      </c>
      <c r="B1756">
        <v>2019</v>
      </c>
      <c r="C1756">
        <v>2019</v>
      </c>
      <c r="D1756">
        <v>2019</v>
      </c>
      <c r="E1756">
        <v>4</v>
      </c>
      <c r="F1756">
        <v>0</v>
      </c>
      <c r="G1756">
        <v>0</v>
      </c>
      <c r="H1756" t="s">
        <v>568</v>
      </c>
      <c r="I1756">
        <v>36</v>
      </c>
      <c r="J1756" t="s">
        <v>110</v>
      </c>
      <c r="K1756" t="s">
        <v>511</v>
      </c>
      <c r="L1756">
        <v>0</v>
      </c>
      <c r="M1756" t="s">
        <v>177</v>
      </c>
      <c r="N1756" t="s">
        <v>514</v>
      </c>
      <c r="O1756">
        <v>0</v>
      </c>
      <c r="P1756" t="s">
        <v>177</v>
      </c>
      <c r="Q1756" t="s">
        <v>514</v>
      </c>
      <c r="R1756" t="s">
        <v>515</v>
      </c>
      <c r="S1756" t="s">
        <v>516</v>
      </c>
      <c r="T1756">
        <v>1000</v>
      </c>
      <c r="U1756" t="s">
        <v>866</v>
      </c>
      <c r="V1756">
        <v>2523</v>
      </c>
      <c r="W1756" t="s">
        <v>518</v>
      </c>
      <c r="X1756">
        <v>8</v>
      </c>
      <c r="Y1756" t="s">
        <v>519</v>
      </c>
      <c r="Z1756">
        <v>43387</v>
      </c>
      <c r="AA1756">
        <v>-1</v>
      </c>
      <c r="AB1756" t="s">
        <v>129</v>
      </c>
      <c r="AC1756">
        <v>0</v>
      </c>
      <c r="AD1756">
        <v>43387</v>
      </c>
      <c r="AE1756">
        <v>0</v>
      </c>
      <c r="AF1756">
        <v>61387</v>
      </c>
      <c r="AG1756">
        <v>61387.964</v>
      </c>
      <c r="AH1756">
        <v>49860.589</v>
      </c>
      <c r="AI1756">
        <v>0</v>
      </c>
    </row>
    <row r="1757" spans="1:35">
      <c r="A1757" t="s">
        <v>862</v>
      </c>
      <c r="B1757">
        <v>2019</v>
      </c>
      <c r="C1757">
        <v>2019</v>
      </c>
      <c r="D1757">
        <v>2019</v>
      </c>
      <c r="E1757">
        <v>4</v>
      </c>
      <c r="F1757">
        <v>0</v>
      </c>
      <c r="G1757">
        <v>0</v>
      </c>
      <c r="H1757" t="s">
        <v>568</v>
      </c>
      <c r="I1757">
        <v>36</v>
      </c>
      <c r="J1757" t="s">
        <v>110</v>
      </c>
      <c r="K1757" t="s">
        <v>511</v>
      </c>
      <c r="L1757">
        <v>380</v>
      </c>
      <c r="M1757" t="s">
        <v>587</v>
      </c>
      <c r="N1757" t="s">
        <v>588</v>
      </c>
      <c r="O1757">
        <v>0</v>
      </c>
      <c r="P1757" t="s">
        <v>177</v>
      </c>
      <c r="Q1757" t="s">
        <v>514</v>
      </c>
      <c r="R1757" t="s">
        <v>515</v>
      </c>
      <c r="S1757" t="s">
        <v>516</v>
      </c>
      <c r="T1757">
        <v>1000</v>
      </c>
      <c r="U1757" t="s">
        <v>866</v>
      </c>
      <c r="V1757">
        <v>2523</v>
      </c>
      <c r="W1757" t="s">
        <v>518</v>
      </c>
      <c r="X1757">
        <v>8</v>
      </c>
      <c r="Y1757" t="s">
        <v>519</v>
      </c>
      <c r="Z1757">
        <v>445</v>
      </c>
      <c r="AA1757">
        <v>-1</v>
      </c>
      <c r="AB1757" t="s">
        <v>129</v>
      </c>
      <c r="AC1757">
        <v>0</v>
      </c>
      <c r="AD1757">
        <v>445</v>
      </c>
      <c r="AE1757">
        <v>0</v>
      </c>
      <c r="AF1757">
        <v>2440</v>
      </c>
      <c r="AG1757">
        <v>2440.1860000000001</v>
      </c>
      <c r="AH1757">
        <v>2186.9079999999999</v>
      </c>
      <c r="AI1757">
        <v>0</v>
      </c>
    </row>
    <row r="1758" spans="1:35">
      <c r="A1758" t="s">
        <v>862</v>
      </c>
      <c r="B1758">
        <v>2019</v>
      </c>
      <c r="C1758">
        <v>2019</v>
      </c>
      <c r="D1758">
        <v>2019</v>
      </c>
      <c r="E1758">
        <v>4</v>
      </c>
      <c r="F1758">
        <v>0</v>
      </c>
      <c r="G1758">
        <v>0</v>
      </c>
      <c r="H1758" t="s">
        <v>568</v>
      </c>
      <c r="I1758">
        <v>36</v>
      </c>
      <c r="J1758" t="s">
        <v>110</v>
      </c>
      <c r="K1758" t="s">
        <v>511</v>
      </c>
      <c r="L1758">
        <v>0</v>
      </c>
      <c r="M1758" t="s">
        <v>177</v>
      </c>
      <c r="N1758" t="s">
        <v>514</v>
      </c>
      <c r="O1758">
        <v>0</v>
      </c>
      <c r="P1758" t="s">
        <v>177</v>
      </c>
      <c r="Q1758" t="s">
        <v>514</v>
      </c>
      <c r="R1758" t="s">
        <v>515</v>
      </c>
      <c r="S1758" t="s">
        <v>516</v>
      </c>
      <c r="T1758">
        <v>2100</v>
      </c>
      <c r="U1758" t="s">
        <v>868</v>
      </c>
      <c r="V1758">
        <v>2523</v>
      </c>
      <c r="W1758" t="s">
        <v>518</v>
      </c>
      <c r="X1758">
        <v>8</v>
      </c>
      <c r="Y1758" t="s">
        <v>519</v>
      </c>
      <c r="Z1758">
        <v>4926709118</v>
      </c>
      <c r="AA1758">
        <v>-1</v>
      </c>
      <c r="AB1758" t="s">
        <v>129</v>
      </c>
      <c r="AC1758">
        <v>0</v>
      </c>
      <c r="AD1758">
        <v>4926709118</v>
      </c>
      <c r="AE1758">
        <v>0</v>
      </c>
      <c r="AF1758">
        <v>285087200</v>
      </c>
      <c r="AG1758">
        <v>285087200.45899999</v>
      </c>
      <c r="AH1758">
        <v>209337765.83500001</v>
      </c>
      <c r="AI1758">
        <v>0</v>
      </c>
    </row>
    <row r="1759" spans="1:35">
      <c r="A1759" t="s">
        <v>862</v>
      </c>
      <c r="B1759">
        <v>2019</v>
      </c>
      <c r="C1759">
        <v>2019</v>
      </c>
      <c r="D1759">
        <v>2019</v>
      </c>
      <c r="E1759">
        <v>4</v>
      </c>
      <c r="F1759">
        <v>0</v>
      </c>
      <c r="G1759">
        <v>0</v>
      </c>
      <c r="H1759" t="s">
        <v>568</v>
      </c>
      <c r="I1759">
        <v>36</v>
      </c>
      <c r="J1759" t="s">
        <v>110</v>
      </c>
      <c r="K1759" t="s">
        <v>511</v>
      </c>
      <c r="L1759">
        <v>392</v>
      </c>
      <c r="M1759" t="s">
        <v>223</v>
      </c>
      <c r="N1759" t="s">
        <v>584</v>
      </c>
      <c r="O1759">
        <v>0</v>
      </c>
      <c r="P1759" t="s">
        <v>177</v>
      </c>
      <c r="Q1759" t="s">
        <v>514</v>
      </c>
      <c r="R1759" t="s">
        <v>515</v>
      </c>
      <c r="S1759" t="s">
        <v>516</v>
      </c>
      <c r="T1759">
        <v>2100</v>
      </c>
      <c r="U1759" t="s">
        <v>868</v>
      </c>
      <c r="V1759">
        <v>2523</v>
      </c>
      <c r="W1759" t="s">
        <v>518</v>
      </c>
      <c r="X1759">
        <v>8</v>
      </c>
      <c r="Y1759" t="s">
        <v>519</v>
      </c>
      <c r="Z1759">
        <v>1838651618</v>
      </c>
      <c r="AA1759">
        <v>-1</v>
      </c>
      <c r="AB1759" t="s">
        <v>129</v>
      </c>
      <c r="AC1759">
        <v>0</v>
      </c>
      <c r="AD1759">
        <v>1838651618</v>
      </c>
      <c r="AE1759">
        <v>0</v>
      </c>
      <c r="AF1759">
        <v>87666491</v>
      </c>
      <c r="AG1759">
        <v>87666491.376000002</v>
      </c>
      <c r="AH1759">
        <v>60954376.034999996</v>
      </c>
      <c r="AI1759">
        <v>0</v>
      </c>
    </row>
    <row r="1760" spans="1:35">
      <c r="A1760" t="s">
        <v>862</v>
      </c>
      <c r="B1760">
        <v>2019</v>
      </c>
      <c r="C1760">
        <v>2019</v>
      </c>
      <c r="D1760">
        <v>2019</v>
      </c>
      <c r="E1760">
        <v>4</v>
      </c>
      <c r="F1760">
        <v>0</v>
      </c>
      <c r="G1760">
        <v>0</v>
      </c>
      <c r="H1760" t="s">
        <v>568</v>
      </c>
      <c r="I1760">
        <v>36</v>
      </c>
      <c r="J1760" t="s">
        <v>110</v>
      </c>
      <c r="K1760" t="s">
        <v>511</v>
      </c>
      <c r="L1760">
        <v>458</v>
      </c>
      <c r="M1760" t="s">
        <v>180</v>
      </c>
      <c r="N1760" t="s">
        <v>557</v>
      </c>
      <c r="O1760">
        <v>0</v>
      </c>
      <c r="P1760" t="s">
        <v>177</v>
      </c>
      <c r="Q1760" t="s">
        <v>514</v>
      </c>
      <c r="R1760" t="s">
        <v>515</v>
      </c>
      <c r="S1760" t="s">
        <v>516</v>
      </c>
      <c r="T1760">
        <v>2100</v>
      </c>
      <c r="U1760" t="s">
        <v>868</v>
      </c>
      <c r="V1760">
        <v>2523</v>
      </c>
      <c r="W1760" t="s">
        <v>518</v>
      </c>
      <c r="X1760">
        <v>8</v>
      </c>
      <c r="Y1760" t="s">
        <v>519</v>
      </c>
      <c r="Z1760">
        <v>199887900</v>
      </c>
      <c r="AA1760">
        <v>-1</v>
      </c>
      <c r="AB1760" t="s">
        <v>129</v>
      </c>
      <c r="AC1760">
        <v>0</v>
      </c>
      <c r="AD1760">
        <v>199887900</v>
      </c>
      <c r="AE1760">
        <v>0</v>
      </c>
      <c r="AF1760">
        <v>18235019</v>
      </c>
      <c r="AG1760">
        <v>18235019.846000001</v>
      </c>
      <c r="AH1760">
        <v>15848674.128</v>
      </c>
      <c r="AI1760">
        <v>0</v>
      </c>
    </row>
    <row r="1761" spans="1:35">
      <c r="A1761" t="s">
        <v>862</v>
      </c>
      <c r="B1761">
        <v>2019</v>
      </c>
      <c r="C1761">
        <v>2019</v>
      </c>
      <c r="D1761">
        <v>2019</v>
      </c>
      <c r="E1761">
        <v>4</v>
      </c>
      <c r="F1761">
        <v>0</v>
      </c>
      <c r="G1761">
        <v>0</v>
      </c>
      <c r="H1761" t="s">
        <v>568</v>
      </c>
      <c r="I1761">
        <v>36</v>
      </c>
      <c r="J1761" t="s">
        <v>110</v>
      </c>
      <c r="K1761" t="s">
        <v>511</v>
      </c>
      <c r="L1761">
        <v>764</v>
      </c>
      <c r="M1761" t="s">
        <v>198</v>
      </c>
      <c r="N1761" t="s">
        <v>556</v>
      </c>
      <c r="O1761">
        <v>0</v>
      </c>
      <c r="P1761" t="s">
        <v>177</v>
      </c>
      <c r="Q1761" t="s">
        <v>514</v>
      </c>
      <c r="R1761" t="s">
        <v>515</v>
      </c>
      <c r="S1761" t="s">
        <v>516</v>
      </c>
      <c r="T1761">
        <v>2100</v>
      </c>
      <c r="U1761" t="s">
        <v>868</v>
      </c>
      <c r="V1761">
        <v>2523</v>
      </c>
      <c r="W1761" t="s">
        <v>518</v>
      </c>
      <c r="X1761">
        <v>8</v>
      </c>
      <c r="Y1761" t="s">
        <v>519</v>
      </c>
      <c r="Z1761">
        <v>753121260</v>
      </c>
      <c r="AA1761">
        <v>-1</v>
      </c>
      <c r="AB1761" t="s">
        <v>129</v>
      </c>
      <c r="AC1761">
        <v>0</v>
      </c>
      <c r="AD1761">
        <v>753121260</v>
      </c>
      <c r="AE1761">
        <v>0</v>
      </c>
      <c r="AF1761">
        <v>47988184</v>
      </c>
      <c r="AG1761">
        <v>47988184.173</v>
      </c>
      <c r="AH1761">
        <v>34636080.408</v>
      </c>
      <c r="AI1761">
        <v>0</v>
      </c>
    </row>
    <row r="1762" spans="1:35">
      <c r="A1762" t="s">
        <v>862</v>
      </c>
      <c r="B1762">
        <v>2019</v>
      </c>
      <c r="C1762">
        <v>2019</v>
      </c>
      <c r="D1762">
        <v>2019</v>
      </c>
      <c r="E1762">
        <v>4</v>
      </c>
      <c r="F1762">
        <v>0</v>
      </c>
      <c r="G1762">
        <v>0</v>
      </c>
      <c r="H1762" t="s">
        <v>568</v>
      </c>
      <c r="I1762">
        <v>36</v>
      </c>
      <c r="J1762" t="s">
        <v>110</v>
      </c>
      <c r="K1762" t="s">
        <v>511</v>
      </c>
      <c r="L1762">
        <v>842</v>
      </c>
      <c r="M1762" t="s">
        <v>593</v>
      </c>
      <c r="N1762" t="s">
        <v>593</v>
      </c>
      <c r="O1762">
        <v>0</v>
      </c>
      <c r="P1762" t="s">
        <v>177</v>
      </c>
      <c r="Q1762" t="s">
        <v>514</v>
      </c>
      <c r="R1762" t="s">
        <v>515</v>
      </c>
      <c r="S1762" t="s">
        <v>516</v>
      </c>
      <c r="T1762">
        <v>2100</v>
      </c>
      <c r="U1762" t="s">
        <v>868</v>
      </c>
      <c r="V1762">
        <v>2523</v>
      </c>
      <c r="W1762" t="s">
        <v>518</v>
      </c>
      <c r="X1762">
        <v>8</v>
      </c>
      <c r="Y1762" t="s">
        <v>519</v>
      </c>
      <c r="Z1762">
        <v>5406703</v>
      </c>
      <c r="AA1762">
        <v>-1</v>
      </c>
      <c r="AB1762" t="s">
        <v>129</v>
      </c>
      <c r="AC1762">
        <v>0</v>
      </c>
      <c r="AD1762">
        <v>5406703</v>
      </c>
      <c r="AE1762">
        <v>0</v>
      </c>
      <c r="AF1762">
        <v>2187541</v>
      </c>
      <c r="AG1762">
        <v>2187541.3849999998</v>
      </c>
      <c r="AH1762">
        <v>1887867.6240000001</v>
      </c>
      <c r="AI1762">
        <v>0</v>
      </c>
    </row>
    <row r="1763" spans="1:35">
      <c r="A1763" t="s">
        <v>862</v>
      </c>
      <c r="B1763">
        <v>2019</v>
      </c>
      <c r="C1763">
        <v>2019</v>
      </c>
      <c r="D1763">
        <v>2019</v>
      </c>
      <c r="E1763">
        <v>4</v>
      </c>
      <c r="F1763">
        <v>0</v>
      </c>
      <c r="G1763">
        <v>0</v>
      </c>
      <c r="H1763" t="s">
        <v>568</v>
      </c>
      <c r="I1763">
        <v>36</v>
      </c>
      <c r="J1763" t="s">
        <v>110</v>
      </c>
      <c r="K1763" t="s">
        <v>511</v>
      </c>
      <c r="L1763">
        <v>0</v>
      </c>
      <c r="M1763" t="s">
        <v>177</v>
      </c>
      <c r="N1763" t="s">
        <v>514</v>
      </c>
      <c r="O1763">
        <v>0</v>
      </c>
      <c r="P1763" t="s">
        <v>177</v>
      </c>
      <c r="Q1763" t="s">
        <v>514</v>
      </c>
      <c r="R1763" t="s">
        <v>515</v>
      </c>
      <c r="S1763" t="s">
        <v>516</v>
      </c>
      <c r="T1763">
        <v>0</v>
      </c>
      <c r="U1763" t="s">
        <v>517</v>
      </c>
      <c r="V1763">
        <v>2523</v>
      </c>
      <c r="W1763" t="s">
        <v>518</v>
      </c>
      <c r="X1763">
        <v>8</v>
      </c>
      <c r="Y1763" t="s">
        <v>519</v>
      </c>
      <c r="Z1763">
        <v>4926752505</v>
      </c>
      <c r="AA1763">
        <v>-1</v>
      </c>
      <c r="AB1763" t="s">
        <v>129</v>
      </c>
      <c r="AC1763">
        <v>0</v>
      </c>
      <c r="AD1763">
        <v>4926752505</v>
      </c>
      <c r="AE1763">
        <v>0</v>
      </c>
      <c r="AF1763">
        <v>285148588</v>
      </c>
      <c r="AG1763">
        <v>285148588.42400002</v>
      </c>
      <c r="AH1763">
        <v>209387626.42399999</v>
      </c>
      <c r="AI1763">
        <v>0</v>
      </c>
    </row>
    <row r="1764" spans="1:35">
      <c r="A1764" t="s">
        <v>862</v>
      </c>
      <c r="B1764">
        <v>2019</v>
      </c>
      <c r="C1764">
        <v>2019</v>
      </c>
      <c r="D1764">
        <v>2019</v>
      </c>
      <c r="E1764">
        <v>4</v>
      </c>
      <c r="F1764">
        <v>0</v>
      </c>
      <c r="G1764">
        <v>0</v>
      </c>
      <c r="H1764" t="s">
        <v>568</v>
      </c>
      <c r="I1764">
        <v>36</v>
      </c>
      <c r="J1764" t="s">
        <v>110</v>
      </c>
      <c r="K1764" t="s">
        <v>511</v>
      </c>
      <c r="L1764">
        <v>380</v>
      </c>
      <c r="M1764" t="s">
        <v>587</v>
      </c>
      <c r="N1764" t="s">
        <v>588</v>
      </c>
      <c r="O1764">
        <v>0</v>
      </c>
      <c r="P1764" t="s">
        <v>177</v>
      </c>
      <c r="Q1764" t="s">
        <v>514</v>
      </c>
      <c r="R1764" t="s">
        <v>515</v>
      </c>
      <c r="S1764" t="s">
        <v>516</v>
      </c>
      <c r="T1764">
        <v>0</v>
      </c>
      <c r="U1764" t="s">
        <v>517</v>
      </c>
      <c r="V1764">
        <v>2523</v>
      </c>
      <c r="W1764" t="s">
        <v>518</v>
      </c>
      <c r="X1764">
        <v>8</v>
      </c>
      <c r="Y1764" t="s">
        <v>519</v>
      </c>
      <c r="Z1764">
        <v>69645</v>
      </c>
      <c r="AA1764">
        <v>-1</v>
      </c>
      <c r="AB1764" t="s">
        <v>129</v>
      </c>
      <c r="AC1764">
        <v>0</v>
      </c>
      <c r="AD1764">
        <v>69645</v>
      </c>
      <c r="AE1764">
        <v>0</v>
      </c>
      <c r="AF1764">
        <v>26319</v>
      </c>
      <c r="AG1764">
        <v>26319.947</v>
      </c>
      <c r="AH1764">
        <v>22709.501</v>
      </c>
      <c r="AI1764">
        <v>0</v>
      </c>
    </row>
    <row r="1765" spans="1:35">
      <c r="A1765" t="s">
        <v>862</v>
      </c>
      <c r="B1765">
        <v>2019</v>
      </c>
      <c r="C1765">
        <v>2019</v>
      </c>
      <c r="D1765">
        <v>2019</v>
      </c>
      <c r="E1765">
        <v>4</v>
      </c>
      <c r="F1765">
        <v>0</v>
      </c>
      <c r="G1765">
        <v>0</v>
      </c>
      <c r="H1765" t="s">
        <v>568</v>
      </c>
      <c r="I1765">
        <v>36</v>
      </c>
      <c r="J1765" t="s">
        <v>110</v>
      </c>
      <c r="K1765" t="s">
        <v>511</v>
      </c>
      <c r="L1765">
        <v>392</v>
      </c>
      <c r="M1765" t="s">
        <v>223</v>
      </c>
      <c r="N1765" t="s">
        <v>584</v>
      </c>
      <c r="O1765">
        <v>0</v>
      </c>
      <c r="P1765" t="s">
        <v>177</v>
      </c>
      <c r="Q1765" t="s">
        <v>514</v>
      </c>
      <c r="R1765" t="s">
        <v>515</v>
      </c>
      <c r="S1765" t="s">
        <v>516</v>
      </c>
      <c r="T1765">
        <v>0</v>
      </c>
      <c r="U1765" t="s">
        <v>517</v>
      </c>
      <c r="V1765">
        <v>2523</v>
      </c>
      <c r="W1765" t="s">
        <v>518</v>
      </c>
      <c r="X1765">
        <v>8</v>
      </c>
      <c r="Y1765" t="s">
        <v>519</v>
      </c>
      <c r="Z1765">
        <v>1838651618</v>
      </c>
      <c r="AA1765">
        <v>-1</v>
      </c>
      <c r="AB1765" t="s">
        <v>129</v>
      </c>
      <c r="AC1765">
        <v>0</v>
      </c>
      <c r="AD1765">
        <v>1838651618</v>
      </c>
      <c r="AE1765">
        <v>0</v>
      </c>
      <c r="AF1765">
        <v>87666491</v>
      </c>
      <c r="AG1765">
        <v>87666491.376000002</v>
      </c>
      <c r="AH1765">
        <v>60954376.034999996</v>
      </c>
      <c r="AI1765">
        <v>0</v>
      </c>
    </row>
    <row r="1766" spans="1:35">
      <c r="A1766" t="s">
        <v>862</v>
      </c>
      <c r="B1766">
        <v>2019</v>
      </c>
      <c r="C1766">
        <v>2019</v>
      </c>
      <c r="D1766">
        <v>2019</v>
      </c>
      <c r="E1766">
        <v>4</v>
      </c>
      <c r="F1766">
        <v>0</v>
      </c>
      <c r="G1766">
        <v>0</v>
      </c>
      <c r="H1766" t="s">
        <v>568</v>
      </c>
      <c r="I1766">
        <v>36</v>
      </c>
      <c r="J1766" t="s">
        <v>110</v>
      </c>
      <c r="K1766" t="s">
        <v>511</v>
      </c>
      <c r="L1766">
        <v>458</v>
      </c>
      <c r="M1766" t="s">
        <v>180</v>
      </c>
      <c r="N1766" t="s">
        <v>557</v>
      </c>
      <c r="O1766">
        <v>0</v>
      </c>
      <c r="P1766" t="s">
        <v>177</v>
      </c>
      <c r="Q1766" t="s">
        <v>514</v>
      </c>
      <c r="R1766" t="s">
        <v>515</v>
      </c>
      <c r="S1766" t="s">
        <v>516</v>
      </c>
      <c r="T1766">
        <v>0</v>
      </c>
      <c r="U1766" t="s">
        <v>517</v>
      </c>
      <c r="V1766">
        <v>2523</v>
      </c>
      <c r="W1766" t="s">
        <v>518</v>
      </c>
      <c r="X1766">
        <v>8</v>
      </c>
      <c r="Y1766" t="s">
        <v>519</v>
      </c>
      <c r="Z1766">
        <v>199887900</v>
      </c>
      <c r="AA1766">
        <v>-1</v>
      </c>
      <c r="AB1766" t="s">
        <v>129</v>
      </c>
      <c r="AC1766">
        <v>0</v>
      </c>
      <c r="AD1766">
        <v>199887900</v>
      </c>
      <c r="AE1766">
        <v>0</v>
      </c>
      <c r="AF1766">
        <v>18235019</v>
      </c>
      <c r="AG1766">
        <v>18235019.846000001</v>
      </c>
      <c r="AH1766">
        <v>15848674.128</v>
      </c>
      <c r="AI1766">
        <v>0</v>
      </c>
    </row>
    <row r="1767" spans="1:35">
      <c r="A1767" t="s">
        <v>862</v>
      </c>
      <c r="B1767">
        <v>2019</v>
      </c>
      <c r="C1767">
        <v>2019</v>
      </c>
      <c r="D1767">
        <v>2019</v>
      </c>
      <c r="E1767">
        <v>4</v>
      </c>
      <c r="F1767">
        <v>0</v>
      </c>
      <c r="G1767">
        <v>0</v>
      </c>
      <c r="H1767" t="s">
        <v>568</v>
      </c>
      <c r="I1767">
        <v>36</v>
      </c>
      <c r="J1767" t="s">
        <v>110</v>
      </c>
      <c r="K1767" t="s">
        <v>511</v>
      </c>
      <c r="L1767">
        <v>764</v>
      </c>
      <c r="M1767" t="s">
        <v>198</v>
      </c>
      <c r="N1767" t="s">
        <v>556</v>
      </c>
      <c r="O1767">
        <v>0</v>
      </c>
      <c r="P1767" t="s">
        <v>177</v>
      </c>
      <c r="Q1767" t="s">
        <v>514</v>
      </c>
      <c r="R1767" t="s">
        <v>515</v>
      </c>
      <c r="S1767" t="s">
        <v>516</v>
      </c>
      <c r="T1767">
        <v>0</v>
      </c>
      <c r="U1767" t="s">
        <v>517</v>
      </c>
      <c r="V1767">
        <v>2523</v>
      </c>
      <c r="W1767" t="s">
        <v>518</v>
      </c>
      <c r="X1767">
        <v>8</v>
      </c>
      <c r="Y1767" t="s">
        <v>519</v>
      </c>
      <c r="Z1767">
        <v>753121260</v>
      </c>
      <c r="AA1767">
        <v>-1</v>
      </c>
      <c r="AB1767" t="s">
        <v>129</v>
      </c>
      <c r="AC1767">
        <v>0</v>
      </c>
      <c r="AD1767">
        <v>753121260</v>
      </c>
      <c r="AE1767">
        <v>0</v>
      </c>
      <c r="AF1767">
        <v>47988184</v>
      </c>
      <c r="AG1767">
        <v>47988184.173</v>
      </c>
      <c r="AH1767">
        <v>34636080.408</v>
      </c>
      <c r="AI1767">
        <v>0</v>
      </c>
    </row>
    <row r="1768" spans="1:35">
      <c r="A1768" t="s">
        <v>862</v>
      </c>
      <c r="B1768">
        <v>2019</v>
      </c>
      <c r="C1768">
        <v>2019</v>
      </c>
      <c r="D1768">
        <v>2019</v>
      </c>
      <c r="E1768">
        <v>4</v>
      </c>
      <c r="F1768">
        <v>0</v>
      </c>
      <c r="G1768">
        <v>0</v>
      </c>
      <c r="H1768" t="s">
        <v>568</v>
      </c>
      <c r="I1768">
        <v>36</v>
      </c>
      <c r="J1768" t="s">
        <v>110</v>
      </c>
      <c r="K1768" t="s">
        <v>511</v>
      </c>
      <c r="L1768">
        <v>842</v>
      </c>
      <c r="M1768" t="s">
        <v>593</v>
      </c>
      <c r="N1768" t="s">
        <v>593</v>
      </c>
      <c r="O1768">
        <v>0</v>
      </c>
      <c r="P1768" t="s">
        <v>177</v>
      </c>
      <c r="Q1768" t="s">
        <v>514</v>
      </c>
      <c r="R1768" t="s">
        <v>515</v>
      </c>
      <c r="S1768" t="s">
        <v>516</v>
      </c>
      <c r="T1768">
        <v>0</v>
      </c>
      <c r="U1768" t="s">
        <v>517</v>
      </c>
      <c r="V1768">
        <v>2523</v>
      </c>
      <c r="W1768" t="s">
        <v>518</v>
      </c>
      <c r="X1768">
        <v>8</v>
      </c>
      <c r="Y1768" t="s">
        <v>519</v>
      </c>
      <c r="Z1768">
        <v>5409113</v>
      </c>
      <c r="AA1768">
        <v>-1</v>
      </c>
      <c r="AB1768" t="s">
        <v>129</v>
      </c>
      <c r="AC1768">
        <v>0</v>
      </c>
      <c r="AD1768">
        <v>5409113</v>
      </c>
      <c r="AE1768">
        <v>0</v>
      </c>
      <c r="AF1768">
        <v>2218154</v>
      </c>
      <c r="AG1768">
        <v>2218154.3679999998</v>
      </c>
      <c r="AH1768">
        <v>1911994.5530000001</v>
      </c>
      <c r="AI1768">
        <v>0</v>
      </c>
    </row>
    <row r="1769" spans="1:35">
      <c r="A1769" t="s">
        <v>862</v>
      </c>
      <c r="B1769">
        <v>2019</v>
      </c>
      <c r="C1769">
        <v>2019</v>
      </c>
      <c r="D1769">
        <v>2019</v>
      </c>
      <c r="E1769">
        <v>4</v>
      </c>
      <c r="F1769">
        <v>0</v>
      </c>
      <c r="G1769">
        <v>0</v>
      </c>
      <c r="H1769" t="s">
        <v>568</v>
      </c>
      <c r="I1769">
        <v>36</v>
      </c>
      <c r="J1769" t="s">
        <v>110</v>
      </c>
      <c r="K1769" t="s">
        <v>511</v>
      </c>
      <c r="L1769">
        <v>826</v>
      </c>
      <c r="M1769" t="s">
        <v>589</v>
      </c>
      <c r="N1769" t="s">
        <v>590</v>
      </c>
      <c r="O1769">
        <v>0</v>
      </c>
      <c r="P1769" t="s">
        <v>177</v>
      </c>
      <c r="Q1769" t="s">
        <v>514</v>
      </c>
      <c r="R1769" t="s">
        <v>515</v>
      </c>
      <c r="S1769" t="s">
        <v>516</v>
      </c>
      <c r="T1769">
        <v>1000</v>
      </c>
      <c r="U1769" t="s">
        <v>866</v>
      </c>
      <c r="V1769">
        <v>2523</v>
      </c>
      <c r="W1769" t="s">
        <v>518</v>
      </c>
      <c r="X1769">
        <v>8</v>
      </c>
      <c r="Y1769" t="s">
        <v>519</v>
      </c>
      <c r="Z1769">
        <v>3110</v>
      </c>
      <c r="AA1769">
        <v>-1</v>
      </c>
      <c r="AB1769" t="s">
        <v>129</v>
      </c>
      <c r="AC1769">
        <v>0</v>
      </c>
      <c r="AD1769">
        <v>3110</v>
      </c>
      <c r="AE1769">
        <v>3220</v>
      </c>
      <c r="AF1769">
        <v>7980</v>
      </c>
      <c r="AG1769">
        <v>7980.6760000000004</v>
      </c>
      <c r="AH1769">
        <v>7136.6880000000001</v>
      </c>
      <c r="AI1769">
        <v>0</v>
      </c>
    </row>
    <row r="1770" spans="1:35">
      <c r="A1770" t="s">
        <v>862</v>
      </c>
      <c r="B1770">
        <v>2019</v>
      </c>
      <c r="C1770">
        <v>2019</v>
      </c>
      <c r="D1770">
        <v>2019</v>
      </c>
      <c r="E1770">
        <v>4</v>
      </c>
      <c r="F1770">
        <v>0</v>
      </c>
      <c r="G1770">
        <v>0</v>
      </c>
      <c r="H1770" t="s">
        <v>568</v>
      </c>
      <c r="I1770">
        <v>36</v>
      </c>
      <c r="J1770" t="s">
        <v>110</v>
      </c>
      <c r="K1770" t="s">
        <v>511</v>
      </c>
      <c r="L1770">
        <v>156</v>
      </c>
      <c r="M1770" t="s">
        <v>183</v>
      </c>
      <c r="N1770" t="s">
        <v>562</v>
      </c>
      <c r="O1770">
        <v>0</v>
      </c>
      <c r="P1770" t="s">
        <v>177</v>
      </c>
      <c r="Q1770" t="s">
        <v>514</v>
      </c>
      <c r="R1770" t="s">
        <v>515</v>
      </c>
      <c r="S1770" t="s">
        <v>516</v>
      </c>
      <c r="T1770">
        <v>0</v>
      </c>
      <c r="U1770" t="s">
        <v>517</v>
      </c>
      <c r="V1770">
        <v>2523</v>
      </c>
      <c r="W1770" t="s">
        <v>518</v>
      </c>
      <c r="X1770">
        <v>8</v>
      </c>
      <c r="Y1770" t="s">
        <v>519</v>
      </c>
      <c r="Z1770">
        <v>409547566</v>
      </c>
      <c r="AA1770">
        <v>-1</v>
      </c>
      <c r="AB1770" t="s">
        <v>129</v>
      </c>
      <c r="AC1770">
        <v>0</v>
      </c>
      <c r="AD1770">
        <v>409547566</v>
      </c>
      <c r="AE1770">
        <v>355142605</v>
      </c>
      <c r="AF1770">
        <v>25360529</v>
      </c>
      <c r="AG1770">
        <v>25360529.227000002</v>
      </c>
      <c r="AH1770">
        <v>18768905.815000001</v>
      </c>
      <c r="AI1770">
        <v>0</v>
      </c>
    </row>
    <row r="1771" spans="1:35">
      <c r="A1771" t="s">
        <v>862</v>
      </c>
      <c r="B1771">
        <v>2019</v>
      </c>
      <c r="C1771">
        <v>2019</v>
      </c>
      <c r="D1771">
        <v>2019</v>
      </c>
      <c r="E1771">
        <v>4</v>
      </c>
      <c r="F1771">
        <v>0</v>
      </c>
      <c r="G1771">
        <v>0</v>
      </c>
      <c r="H1771" t="s">
        <v>568</v>
      </c>
      <c r="I1771">
        <v>36</v>
      </c>
      <c r="J1771" t="s">
        <v>110</v>
      </c>
      <c r="K1771" t="s">
        <v>511</v>
      </c>
      <c r="L1771">
        <v>276</v>
      </c>
      <c r="M1771" t="s">
        <v>591</v>
      </c>
      <c r="N1771" t="s">
        <v>592</v>
      </c>
      <c r="O1771">
        <v>0</v>
      </c>
      <c r="P1771" t="s">
        <v>177</v>
      </c>
      <c r="Q1771" t="s">
        <v>514</v>
      </c>
      <c r="R1771" t="s">
        <v>515</v>
      </c>
      <c r="S1771" t="s">
        <v>516</v>
      </c>
      <c r="T1771">
        <v>0</v>
      </c>
      <c r="U1771" t="s">
        <v>517</v>
      </c>
      <c r="V1771">
        <v>2523</v>
      </c>
      <c r="W1771" t="s">
        <v>518</v>
      </c>
      <c r="X1771">
        <v>8</v>
      </c>
      <c r="Y1771" t="s">
        <v>519</v>
      </c>
      <c r="Z1771">
        <v>8484380</v>
      </c>
      <c r="AA1771">
        <v>-1</v>
      </c>
      <c r="AB1771" t="s">
        <v>129</v>
      </c>
      <c r="AC1771">
        <v>0</v>
      </c>
      <c r="AD1771">
        <v>8484380</v>
      </c>
      <c r="AE1771">
        <v>7947425</v>
      </c>
      <c r="AF1771">
        <v>1618332</v>
      </c>
      <c r="AG1771">
        <v>1618332.6329999999</v>
      </c>
      <c r="AH1771">
        <v>1271087.047</v>
      </c>
      <c r="AI1771">
        <v>0</v>
      </c>
    </row>
    <row r="1772" spans="1:35">
      <c r="A1772" t="s">
        <v>862</v>
      </c>
      <c r="B1772">
        <v>2019</v>
      </c>
      <c r="C1772">
        <v>2019</v>
      </c>
      <c r="D1772">
        <v>2019</v>
      </c>
      <c r="E1772">
        <v>4</v>
      </c>
      <c r="F1772">
        <v>0</v>
      </c>
      <c r="G1772">
        <v>0</v>
      </c>
      <c r="H1772" t="s">
        <v>568</v>
      </c>
      <c r="I1772">
        <v>36</v>
      </c>
      <c r="J1772" t="s">
        <v>110</v>
      </c>
      <c r="K1772" t="s">
        <v>511</v>
      </c>
      <c r="L1772">
        <v>360</v>
      </c>
      <c r="M1772" t="s">
        <v>578</v>
      </c>
      <c r="N1772" t="s">
        <v>579</v>
      </c>
      <c r="O1772">
        <v>0</v>
      </c>
      <c r="P1772" t="s">
        <v>177</v>
      </c>
      <c r="Q1772" t="s">
        <v>514</v>
      </c>
      <c r="R1772" t="s">
        <v>515</v>
      </c>
      <c r="S1772" t="s">
        <v>516</v>
      </c>
      <c r="T1772">
        <v>0</v>
      </c>
      <c r="U1772" t="s">
        <v>517</v>
      </c>
      <c r="V1772">
        <v>2523</v>
      </c>
      <c r="W1772" t="s">
        <v>518</v>
      </c>
      <c r="X1772">
        <v>8</v>
      </c>
      <c r="Y1772" t="s">
        <v>519</v>
      </c>
      <c r="Z1772">
        <v>1440420000</v>
      </c>
      <c r="AA1772">
        <v>-1</v>
      </c>
      <c r="AB1772" t="s">
        <v>129</v>
      </c>
      <c r="AC1772">
        <v>0</v>
      </c>
      <c r="AD1772">
        <v>1440420000</v>
      </c>
      <c r="AE1772">
        <v>1382141000</v>
      </c>
      <c r="AF1772">
        <v>76992373</v>
      </c>
      <c r="AG1772">
        <v>76992373.127000004</v>
      </c>
      <c r="AH1772">
        <v>56472091.468999997</v>
      </c>
      <c r="AI1772">
        <v>0</v>
      </c>
    </row>
    <row r="1773" spans="1:35">
      <c r="A1773" t="s">
        <v>862</v>
      </c>
      <c r="B1773">
        <v>2019</v>
      </c>
      <c r="C1773">
        <v>2019</v>
      </c>
      <c r="D1773">
        <v>2019</v>
      </c>
      <c r="E1773">
        <v>4</v>
      </c>
      <c r="F1773">
        <v>0</v>
      </c>
      <c r="G1773">
        <v>0</v>
      </c>
      <c r="H1773" t="s">
        <v>568</v>
      </c>
      <c r="I1773">
        <v>36</v>
      </c>
      <c r="J1773" t="s">
        <v>110</v>
      </c>
      <c r="K1773" t="s">
        <v>511</v>
      </c>
      <c r="L1773">
        <v>724</v>
      </c>
      <c r="M1773" t="s">
        <v>214</v>
      </c>
      <c r="N1773" t="s">
        <v>580</v>
      </c>
      <c r="O1773">
        <v>0</v>
      </c>
      <c r="P1773" t="s">
        <v>177</v>
      </c>
      <c r="Q1773" t="s">
        <v>514</v>
      </c>
      <c r="R1773" t="s">
        <v>515</v>
      </c>
      <c r="S1773" t="s">
        <v>516</v>
      </c>
      <c r="T1773">
        <v>0</v>
      </c>
      <c r="U1773" t="s">
        <v>517</v>
      </c>
      <c r="V1773">
        <v>2523</v>
      </c>
      <c r="W1773" t="s">
        <v>518</v>
      </c>
      <c r="X1773">
        <v>8</v>
      </c>
      <c r="Y1773" t="s">
        <v>519</v>
      </c>
      <c r="Z1773">
        <v>3395480</v>
      </c>
      <c r="AA1773">
        <v>-1</v>
      </c>
      <c r="AB1773" t="s">
        <v>129</v>
      </c>
      <c r="AC1773">
        <v>0</v>
      </c>
      <c r="AD1773">
        <v>3395480</v>
      </c>
      <c r="AE1773">
        <v>3573222</v>
      </c>
      <c r="AF1773">
        <v>1609723</v>
      </c>
      <c r="AG1773">
        <v>1609723.548</v>
      </c>
      <c r="AH1773">
        <v>1399105.412</v>
      </c>
      <c r="AI1773">
        <v>0</v>
      </c>
    </row>
    <row r="1774" spans="1:35">
      <c r="A1774" t="s">
        <v>862</v>
      </c>
      <c r="B1774">
        <v>2019</v>
      </c>
      <c r="C1774">
        <v>2019</v>
      </c>
      <c r="D1774">
        <v>2019</v>
      </c>
      <c r="E1774">
        <v>4</v>
      </c>
      <c r="F1774">
        <v>0</v>
      </c>
      <c r="G1774">
        <v>0</v>
      </c>
      <c r="H1774" t="s">
        <v>568</v>
      </c>
      <c r="I1774">
        <v>36</v>
      </c>
      <c r="J1774" t="s">
        <v>110</v>
      </c>
      <c r="K1774" t="s">
        <v>511</v>
      </c>
      <c r="L1774">
        <v>784</v>
      </c>
      <c r="M1774" t="s">
        <v>186</v>
      </c>
      <c r="N1774" t="s">
        <v>618</v>
      </c>
      <c r="O1774">
        <v>0</v>
      </c>
      <c r="P1774" t="s">
        <v>177</v>
      </c>
      <c r="Q1774" t="s">
        <v>514</v>
      </c>
      <c r="R1774" t="s">
        <v>515</v>
      </c>
      <c r="S1774" t="s">
        <v>516</v>
      </c>
      <c r="T1774">
        <v>0</v>
      </c>
      <c r="U1774" t="s">
        <v>517</v>
      </c>
      <c r="V1774">
        <v>2523</v>
      </c>
      <c r="W1774" t="s">
        <v>518</v>
      </c>
      <c r="X1774">
        <v>8</v>
      </c>
      <c r="Y1774" t="s">
        <v>519</v>
      </c>
      <c r="Z1774">
        <v>65195340</v>
      </c>
      <c r="AA1774">
        <v>-1</v>
      </c>
      <c r="AB1774" t="s">
        <v>129</v>
      </c>
      <c r="AC1774">
        <v>0</v>
      </c>
      <c r="AD1774">
        <v>65195340</v>
      </c>
      <c r="AE1774">
        <v>24559300</v>
      </c>
      <c r="AF1774">
        <v>2623048</v>
      </c>
      <c r="AG1774">
        <v>2623048.4550000001</v>
      </c>
      <c r="AH1774">
        <v>2096480.0649999999</v>
      </c>
      <c r="AI1774">
        <v>0</v>
      </c>
    </row>
    <row r="1775" spans="1:35">
      <c r="A1775" t="s">
        <v>862</v>
      </c>
      <c r="B1775">
        <v>2019</v>
      </c>
      <c r="C1775">
        <v>2019</v>
      </c>
      <c r="D1775">
        <v>2019</v>
      </c>
      <c r="E1775">
        <v>4</v>
      </c>
      <c r="F1775">
        <v>0</v>
      </c>
      <c r="G1775">
        <v>0</v>
      </c>
      <c r="H1775" t="s">
        <v>568</v>
      </c>
      <c r="I1775">
        <v>36</v>
      </c>
      <c r="J1775" t="s">
        <v>110</v>
      </c>
      <c r="K1775" t="s">
        <v>511</v>
      </c>
      <c r="L1775">
        <v>792</v>
      </c>
      <c r="M1775" t="s">
        <v>217</v>
      </c>
      <c r="N1775" t="s">
        <v>573</v>
      </c>
      <c r="O1775">
        <v>0</v>
      </c>
      <c r="P1775" t="s">
        <v>177</v>
      </c>
      <c r="Q1775" t="s">
        <v>514</v>
      </c>
      <c r="R1775" t="s">
        <v>515</v>
      </c>
      <c r="S1775" t="s">
        <v>516</v>
      </c>
      <c r="T1775">
        <v>0</v>
      </c>
      <c r="U1775" t="s">
        <v>517</v>
      </c>
      <c r="V1775">
        <v>2523</v>
      </c>
      <c r="W1775" t="s">
        <v>518</v>
      </c>
      <c r="X1775">
        <v>8</v>
      </c>
      <c r="Y1775" t="s">
        <v>519</v>
      </c>
      <c r="Z1775">
        <v>45190</v>
      </c>
      <c r="AA1775">
        <v>-1</v>
      </c>
      <c r="AB1775" t="s">
        <v>129</v>
      </c>
      <c r="AC1775">
        <v>0</v>
      </c>
      <c r="AD1775">
        <v>45190</v>
      </c>
      <c r="AE1775">
        <v>45190</v>
      </c>
      <c r="AF1775">
        <v>11326</v>
      </c>
      <c r="AG1775">
        <v>11326.978999999999</v>
      </c>
      <c r="AH1775">
        <v>9564.2950000000001</v>
      </c>
      <c r="AI1775">
        <v>0</v>
      </c>
    </row>
    <row r="1776" spans="1:35">
      <c r="A1776" t="s">
        <v>862</v>
      </c>
      <c r="B1776">
        <v>2019</v>
      </c>
      <c r="C1776">
        <v>2019</v>
      </c>
      <c r="D1776">
        <v>2019</v>
      </c>
      <c r="E1776">
        <v>4</v>
      </c>
      <c r="F1776">
        <v>0</v>
      </c>
      <c r="G1776">
        <v>0</v>
      </c>
      <c r="H1776" t="s">
        <v>568</v>
      </c>
      <c r="I1776">
        <v>36</v>
      </c>
      <c r="J1776" t="s">
        <v>110</v>
      </c>
      <c r="K1776" t="s">
        <v>511</v>
      </c>
      <c r="L1776">
        <v>826</v>
      </c>
      <c r="M1776" t="s">
        <v>589</v>
      </c>
      <c r="N1776" t="s">
        <v>590</v>
      </c>
      <c r="O1776">
        <v>0</v>
      </c>
      <c r="P1776" t="s">
        <v>177</v>
      </c>
      <c r="Q1776" t="s">
        <v>514</v>
      </c>
      <c r="R1776" t="s">
        <v>515</v>
      </c>
      <c r="S1776" t="s">
        <v>516</v>
      </c>
      <c r="T1776">
        <v>0</v>
      </c>
      <c r="U1776" t="s">
        <v>517</v>
      </c>
      <c r="V1776">
        <v>2523</v>
      </c>
      <c r="W1776" t="s">
        <v>518</v>
      </c>
      <c r="X1776">
        <v>8</v>
      </c>
      <c r="Y1776" t="s">
        <v>519</v>
      </c>
      <c r="Z1776">
        <v>1628502</v>
      </c>
      <c r="AA1776">
        <v>-1</v>
      </c>
      <c r="AB1776" t="s">
        <v>129</v>
      </c>
      <c r="AC1776">
        <v>0</v>
      </c>
      <c r="AD1776">
        <v>1628502</v>
      </c>
      <c r="AE1776">
        <v>2484900</v>
      </c>
      <c r="AF1776">
        <v>841139</v>
      </c>
      <c r="AG1776">
        <v>841139.47900000005</v>
      </c>
      <c r="AH1776">
        <v>772218.75399999996</v>
      </c>
      <c r="AI1776">
        <v>0</v>
      </c>
    </row>
    <row r="1777" spans="1:35">
      <c r="A1777" t="s">
        <v>862</v>
      </c>
      <c r="B1777">
        <v>2019</v>
      </c>
      <c r="C1777">
        <v>2019</v>
      </c>
      <c r="D1777">
        <v>2019</v>
      </c>
      <c r="E1777">
        <v>4</v>
      </c>
      <c r="F1777">
        <v>0</v>
      </c>
      <c r="G1777">
        <v>0</v>
      </c>
      <c r="H1777" t="s">
        <v>568</v>
      </c>
      <c r="I1777">
        <v>36</v>
      </c>
      <c r="J1777" t="s">
        <v>110</v>
      </c>
      <c r="K1777" t="s">
        <v>511</v>
      </c>
      <c r="L1777">
        <v>156</v>
      </c>
      <c r="M1777" t="s">
        <v>183</v>
      </c>
      <c r="N1777" t="s">
        <v>562</v>
      </c>
      <c r="O1777">
        <v>0</v>
      </c>
      <c r="P1777" t="s">
        <v>177</v>
      </c>
      <c r="Q1777" t="s">
        <v>514</v>
      </c>
      <c r="R1777" t="s">
        <v>515</v>
      </c>
      <c r="S1777" t="s">
        <v>516</v>
      </c>
      <c r="T1777">
        <v>2100</v>
      </c>
      <c r="U1777" t="s">
        <v>868</v>
      </c>
      <c r="V1777">
        <v>2523</v>
      </c>
      <c r="W1777" t="s">
        <v>518</v>
      </c>
      <c r="X1777">
        <v>8</v>
      </c>
      <c r="Y1777" t="s">
        <v>519</v>
      </c>
      <c r="Z1777">
        <v>409547566</v>
      </c>
      <c r="AA1777">
        <v>-1</v>
      </c>
      <c r="AB1777" t="s">
        <v>129</v>
      </c>
      <c r="AC1777">
        <v>0</v>
      </c>
      <c r="AD1777">
        <v>409547566</v>
      </c>
      <c r="AE1777">
        <v>355142605</v>
      </c>
      <c r="AF1777">
        <v>25360529</v>
      </c>
      <c r="AG1777">
        <v>25360529.227000002</v>
      </c>
      <c r="AH1777">
        <v>18768905.815000001</v>
      </c>
      <c r="AI1777">
        <v>0</v>
      </c>
    </row>
    <row r="1778" spans="1:35">
      <c r="A1778" t="s">
        <v>862</v>
      </c>
      <c r="B1778">
        <v>2019</v>
      </c>
      <c r="C1778">
        <v>2019</v>
      </c>
      <c r="D1778">
        <v>2019</v>
      </c>
      <c r="E1778">
        <v>4</v>
      </c>
      <c r="F1778">
        <v>0</v>
      </c>
      <c r="G1778">
        <v>0</v>
      </c>
      <c r="H1778" t="s">
        <v>568</v>
      </c>
      <c r="I1778">
        <v>36</v>
      </c>
      <c r="J1778" t="s">
        <v>110</v>
      </c>
      <c r="K1778" t="s">
        <v>511</v>
      </c>
      <c r="L1778">
        <v>276</v>
      </c>
      <c r="M1778" t="s">
        <v>591</v>
      </c>
      <c r="N1778" t="s">
        <v>592</v>
      </c>
      <c r="O1778">
        <v>0</v>
      </c>
      <c r="P1778" t="s">
        <v>177</v>
      </c>
      <c r="Q1778" t="s">
        <v>514</v>
      </c>
      <c r="R1778" t="s">
        <v>515</v>
      </c>
      <c r="S1778" t="s">
        <v>516</v>
      </c>
      <c r="T1778">
        <v>2100</v>
      </c>
      <c r="U1778" t="s">
        <v>868</v>
      </c>
      <c r="V1778">
        <v>2523</v>
      </c>
      <c r="W1778" t="s">
        <v>518</v>
      </c>
      <c r="X1778">
        <v>8</v>
      </c>
      <c r="Y1778" t="s">
        <v>519</v>
      </c>
      <c r="Z1778">
        <v>8484380</v>
      </c>
      <c r="AA1778">
        <v>-1</v>
      </c>
      <c r="AB1778" t="s">
        <v>129</v>
      </c>
      <c r="AC1778">
        <v>0</v>
      </c>
      <c r="AD1778">
        <v>8484380</v>
      </c>
      <c r="AE1778">
        <v>7947425</v>
      </c>
      <c r="AF1778">
        <v>1618332</v>
      </c>
      <c r="AG1778">
        <v>1618332.6329999999</v>
      </c>
      <c r="AH1778">
        <v>1271087.047</v>
      </c>
      <c r="AI1778">
        <v>0</v>
      </c>
    </row>
    <row r="1779" spans="1:35">
      <c r="A1779" t="s">
        <v>862</v>
      </c>
      <c r="B1779">
        <v>2019</v>
      </c>
      <c r="C1779">
        <v>2019</v>
      </c>
      <c r="D1779">
        <v>2019</v>
      </c>
      <c r="E1779">
        <v>4</v>
      </c>
      <c r="F1779">
        <v>0</v>
      </c>
      <c r="G1779">
        <v>0</v>
      </c>
      <c r="H1779" t="s">
        <v>568</v>
      </c>
      <c r="I1779">
        <v>36</v>
      </c>
      <c r="J1779" t="s">
        <v>110</v>
      </c>
      <c r="K1779" t="s">
        <v>511</v>
      </c>
      <c r="L1779">
        <v>360</v>
      </c>
      <c r="M1779" t="s">
        <v>578</v>
      </c>
      <c r="N1779" t="s">
        <v>579</v>
      </c>
      <c r="O1779">
        <v>0</v>
      </c>
      <c r="P1779" t="s">
        <v>177</v>
      </c>
      <c r="Q1779" t="s">
        <v>514</v>
      </c>
      <c r="R1779" t="s">
        <v>515</v>
      </c>
      <c r="S1779" t="s">
        <v>516</v>
      </c>
      <c r="T1779">
        <v>2100</v>
      </c>
      <c r="U1779" t="s">
        <v>868</v>
      </c>
      <c r="V1779">
        <v>2523</v>
      </c>
      <c r="W1779" t="s">
        <v>518</v>
      </c>
      <c r="X1779">
        <v>8</v>
      </c>
      <c r="Y1779" t="s">
        <v>519</v>
      </c>
      <c r="Z1779">
        <v>1440420000</v>
      </c>
      <c r="AA1779">
        <v>-1</v>
      </c>
      <c r="AB1779" t="s">
        <v>129</v>
      </c>
      <c r="AC1779">
        <v>0</v>
      </c>
      <c r="AD1779">
        <v>1440420000</v>
      </c>
      <c r="AE1779">
        <v>1382141000</v>
      </c>
      <c r="AF1779">
        <v>76992373</v>
      </c>
      <c r="AG1779">
        <v>76992373.127000004</v>
      </c>
      <c r="AH1779">
        <v>56472091.468999997</v>
      </c>
      <c r="AI1779">
        <v>0</v>
      </c>
    </row>
    <row r="1780" spans="1:35">
      <c r="A1780" t="s">
        <v>862</v>
      </c>
      <c r="B1780">
        <v>2019</v>
      </c>
      <c r="C1780">
        <v>2019</v>
      </c>
      <c r="D1780">
        <v>2019</v>
      </c>
      <c r="E1780">
        <v>4</v>
      </c>
      <c r="F1780">
        <v>0</v>
      </c>
      <c r="G1780">
        <v>0</v>
      </c>
      <c r="H1780" t="s">
        <v>568</v>
      </c>
      <c r="I1780">
        <v>36</v>
      </c>
      <c r="J1780" t="s">
        <v>110</v>
      </c>
      <c r="K1780" t="s">
        <v>511</v>
      </c>
      <c r="L1780">
        <v>724</v>
      </c>
      <c r="M1780" t="s">
        <v>214</v>
      </c>
      <c r="N1780" t="s">
        <v>580</v>
      </c>
      <c r="O1780">
        <v>0</v>
      </c>
      <c r="P1780" t="s">
        <v>177</v>
      </c>
      <c r="Q1780" t="s">
        <v>514</v>
      </c>
      <c r="R1780" t="s">
        <v>515</v>
      </c>
      <c r="S1780" t="s">
        <v>516</v>
      </c>
      <c r="T1780">
        <v>2100</v>
      </c>
      <c r="U1780" t="s">
        <v>868</v>
      </c>
      <c r="V1780">
        <v>2523</v>
      </c>
      <c r="W1780" t="s">
        <v>518</v>
      </c>
      <c r="X1780">
        <v>8</v>
      </c>
      <c r="Y1780" t="s">
        <v>519</v>
      </c>
      <c r="Z1780">
        <v>3394980</v>
      </c>
      <c r="AA1780">
        <v>-1</v>
      </c>
      <c r="AB1780" t="s">
        <v>129</v>
      </c>
      <c r="AC1780">
        <v>0</v>
      </c>
      <c r="AD1780">
        <v>3394980</v>
      </c>
      <c r="AE1780">
        <v>3572330</v>
      </c>
      <c r="AF1780">
        <v>1604507</v>
      </c>
      <c r="AG1780">
        <v>1604507.2390000001</v>
      </c>
      <c r="AH1780">
        <v>1396461.7069999999</v>
      </c>
      <c r="AI1780">
        <v>0</v>
      </c>
    </row>
    <row r="1781" spans="1:35">
      <c r="A1781" t="s">
        <v>862</v>
      </c>
      <c r="B1781">
        <v>2019</v>
      </c>
      <c r="C1781">
        <v>2019</v>
      </c>
      <c r="D1781">
        <v>2019</v>
      </c>
      <c r="E1781">
        <v>4</v>
      </c>
      <c r="F1781">
        <v>0</v>
      </c>
      <c r="G1781">
        <v>0</v>
      </c>
      <c r="H1781" t="s">
        <v>568</v>
      </c>
      <c r="I1781">
        <v>36</v>
      </c>
      <c r="J1781" t="s">
        <v>110</v>
      </c>
      <c r="K1781" t="s">
        <v>511</v>
      </c>
      <c r="L1781">
        <v>784</v>
      </c>
      <c r="M1781" t="s">
        <v>186</v>
      </c>
      <c r="N1781" t="s">
        <v>618</v>
      </c>
      <c r="O1781">
        <v>0</v>
      </c>
      <c r="P1781" t="s">
        <v>177</v>
      </c>
      <c r="Q1781" t="s">
        <v>514</v>
      </c>
      <c r="R1781" t="s">
        <v>515</v>
      </c>
      <c r="S1781" t="s">
        <v>516</v>
      </c>
      <c r="T1781">
        <v>2100</v>
      </c>
      <c r="U1781" t="s">
        <v>868</v>
      </c>
      <c r="V1781">
        <v>2523</v>
      </c>
      <c r="W1781" t="s">
        <v>518</v>
      </c>
      <c r="X1781">
        <v>8</v>
      </c>
      <c r="Y1781" t="s">
        <v>519</v>
      </c>
      <c r="Z1781">
        <v>65195340</v>
      </c>
      <c r="AA1781">
        <v>-1</v>
      </c>
      <c r="AB1781" t="s">
        <v>129</v>
      </c>
      <c r="AC1781">
        <v>0</v>
      </c>
      <c r="AD1781">
        <v>65195340</v>
      </c>
      <c r="AE1781">
        <v>24559300</v>
      </c>
      <c r="AF1781">
        <v>2623048</v>
      </c>
      <c r="AG1781">
        <v>2623048.4550000001</v>
      </c>
      <c r="AH1781">
        <v>2096480.0649999999</v>
      </c>
      <c r="AI1781">
        <v>0</v>
      </c>
    </row>
    <row r="1782" spans="1:35">
      <c r="A1782" t="s">
        <v>862</v>
      </c>
      <c r="B1782">
        <v>2019</v>
      </c>
      <c r="C1782">
        <v>2019</v>
      </c>
      <c r="D1782">
        <v>2019</v>
      </c>
      <c r="E1782">
        <v>4</v>
      </c>
      <c r="F1782">
        <v>0</v>
      </c>
      <c r="G1782">
        <v>0</v>
      </c>
      <c r="H1782" t="s">
        <v>568</v>
      </c>
      <c r="I1782">
        <v>36</v>
      </c>
      <c r="J1782" t="s">
        <v>110</v>
      </c>
      <c r="K1782" t="s">
        <v>511</v>
      </c>
      <c r="L1782">
        <v>792</v>
      </c>
      <c r="M1782" t="s">
        <v>217</v>
      </c>
      <c r="N1782" t="s">
        <v>573</v>
      </c>
      <c r="O1782">
        <v>0</v>
      </c>
      <c r="P1782" t="s">
        <v>177</v>
      </c>
      <c r="Q1782" t="s">
        <v>514</v>
      </c>
      <c r="R1782" t="s">
        <v>515</v>
      </c>
      <c r="S1782" t="s">
        <v>516</v>
      </c>
      <c r="T1782">
        <v>2100</v>
      </c>
      <c r="U1782" t="s">
        <v>868</v>
      </c>
      <c r="V1782">
        <v>2523</v>
      </c>
      <c r="W1782" t="s">
        <v>518</v>
      </c>
      <c r="X1782">
        <v>8</v>
      </c>
      <c r="Y1782" t="s">
        <v>519</v>
      </c>
      <c r="Z1782">
        <v>45190</v>
      </c>
      <c r="AA1782">
        <v>-1</v>
      </c>
      <c r="AB1782" t="s">
        <v>129</v>
      </c>
      <c r="AC1782">
        <v>0</v>
      </c>
      <c r="AD1782">
        <v>45190</v>
      </c>
      <c r="AE1782">
        <v>45190</v>
      </c>
      <c r="AF1782">
        <v>11326</v>
      </c>
      <c r="AG1782">
        <v>11326.978999999999</v>
      </c>
      <c r="AH1782">
        <v>9564.2950000000001</v>
      </c>
      <c r="AI1782">
        <v>0</v>
      </c>
    </row>
    <row r="1783" spans="1:35">
      <c r="A1783" t="s">
        <v>862</v>
      </c>
      <c r="B1783">
        <v>2019</v>
      </c>
      <c r="C1783">
        <v>2019</v>
      </c>
      <c r="D1783">
        <v>2019</v>
      </c>
      <c r="E1783">
        <v>4</v>
      </c>
      <c r="F1783">
        <v>0</v>
      </c>
      <c r="G1783">
        <v>0</v>
      </c>
      <c r="H1783" t="s">
        <v>568</v>
      </c>
      <c r="I1783">
        <v>36</v>
      </c>
      <c r="J1783" t="s">
        <v>110</v>
      </c>
      <c r="K1783" t="s">
        <v>511</v>
      </c>
      <c r="L1783">
        <v>826</v>
      </c>
      <c r="M1783" t="s">
        <v>589</v>
      </c>
      <c r="N1783" t="s">
        <v>590</v>
      </c>
      <c r="O1783">
        <v>0</v>
      </c>
      <c r="P1783" t="s">
        <v>177</v>
      </c>
      <c r="Q1783" t="s">
        <v>514</v>
      </c>
      <c r="R1783" t="s">
        <v>515</v>
      </c>
      <c r="S1783" t="s">
        <v>516</v>
      </c>
      <c r="T1783">
        <v>2100</v>
      </c>
      <c r="U1783" t="s">
        <v>868</v>
      </c>
      <c r="V1783">
        <v>2523</v>
      </c>
      <c r="W1783" t="s">
        <v>518</v>
      </c>
      <c r="X1783">
        <v>8</v>
      </c>
      <c r="Y1783" t="s">
        <v>519</v>
      </c>
      <c r="Z1783">
        <v>1625392</v>
      </c>
      <c r="AA1783">
        <v>-1</v>
      </c>
      <c r="AB1783" t="s">
        <v>129</v>
      </c>
      <c r="AC1783">
        <v>0</v>
      </c>
      <c r="AD1783">
        <v>1625392</v>
      </c>
      <c r="AE1783">
        <v>2481680</v>
      </c>
      <c r="AF1783">
        <v>833158</v>
      </c>
      <c r="AG1783">
        <v>833158.804</v>
      </c>
      <c r="AH1783">
        <v>765082.06599999999</v>
      </c>
      <c r="AI1783">
        <v>0</v>
      </c>
    </row>
    <row r="1784" spans="1:35">
      <c r="A1784" t="s">
        <v>594</v>
      </c>
      <c r="B1784">
        <v>2015</v>
      </c>
      <c r="C1784">
        <v>2015</v>
      </c>
      <c r="D1784">
        <v>2015</v>
      </c>
      <c r="E1784">
        <v>4</v>
      </c>
      <c r="F1784">
        <v>0</v>
      </c>
      <c r="G1784">
        <v>0</v>
      </c>
      <c r="H1784" t="s">
        <v>605</v>
      </c>
      <c r="I1784">
        <v>251</v>
      </c>
      <c r="J1784" t="s">
        <v>113</v>
      </c>
      <c r="K1784" t="s">
        <v>583</v>
      </c>
      <c r="L1784">
        <v>251</v>
      </c>
      <c r="M1784" t="s">
        <v>113</v>
      </c>
      <c r="N1784" t="s">
        <v>583</v>
      </c>
      <c r="O1784">
        <v>0</v>
      </c>
      <c r="P1784" t="s">
        <v>177</v>
      </c>
      <c r="Q1784" t="s">
        <v>514</v>
      </c>
      <c r="R1784" t="s">
        <v>515</v>
      </c>
      <c r="S1784" t="s">
        <v>516</v>
      </c>
      <c r="T1784">
        <v>0</v>
      </c>
      <c r="U1784" t="s">
        <v>517</v>
      </c>
      <c r="V1784">
        <v>2523</v>
      </c>
      <c r="W1784" t="s">
        <v>518</v>
      </c>
      <c r="X1784">
        <v>8</v>
      </c>
      <c r="Y1784" t="s">
        <v>519</v>
      </c>
      <c r="Z1784">
        <v>96277</v>
      </c>
      <c r="AA1784">
        <v>-1</v>
      </c>
      <c r="AB1784" t="s">
        <v>129</v>
      </c>
      <c r="AC1784"/>
      <c r="AD1784">
        <v>96277</v>
      </c>
      <c r="AE1784"/>
      <c r="AF1784">
        <v>34238</v>
      </c>
      <c r="AG1784"/>
      <c r="AH1784"/>
      <c r="AI1784">
        <v>0</v>
      </c>
    </row>
    <row r="1785" spans="1:35">
      <c r="A1785" t="s">
        <v>594</v>
      </c>
      <c r="B1785">
        <v>2015</v>
      </c>
      <c r="C1785">
        <v>2015</v>
      </c>
      <c r="D1785">
        <v>2015</v>
      </c>
      <c r="E1785">
        <v>4</v>
      </c>
      <c r="F1785">
        <v>0</v>
      </c>
      <c r="G1785">
        <v>0</v>
      </c>
      <c r="H1785" t="s">
        <v>605</v>
      </c>
      <c r="I1785">
        <v>251</v>
      </c>
      <c r="J1785" t="s">
        <v>113</v>
      </c>
      <c r="K1785" t="s">
        <v>583</v>
      </c>
      <c r="L1785">
        <v>0</v>
      </c>
      <c r="M1785" t="s">
        <v>177</v>
      </c>
      <c r="N1785" t="s">
        <v>514</v>
      </c>
      <c r="O1785">
        <v>0</v>
      </c>
      <c r="P1785" t="s">
        <v>177</v>
      </c>
      <c r="Q1785" t="s">
        <v>514</v>
      </c>
      <c r="R1785" t="s">
        <v>515</v>
      </c>
      <c r="S1785" t="s">
        <v>516</v>
      </c>
      <c r="T1785">
        <v>0</v>
      </c>
      <c r="U1785" t="s">
        <v>517</v>
      </c>
      <c r="V1785">
        <v>2523</v>
      </c>
      <c r="W1785" t="s">
        <v>518</v>
      </c>
      <c r="X1785">
        <v>8</v>
      </c>
      <c r="Y1785" t="s">
        <v>519</v>
      </c>
      <c r="Z1785">
        <v>96277</v>
      </c>
      <c r="AA1785">
        <v>-1</v>
      </c>
      <c r="AB1785" t="s">
        <v>129</v>
      </c>
      <c r="AC1785"/>
      <c r="AD1785">
        <v>96277</v>
      </c>
      <c r="AE1785"/>
      <c r="AF1785">
        <v>34238</v>
      </c>
      <c r="AG1785"/>
      <c r="AH1785"/>
      <c r="AI1785">
        <v>0</v>
      </c>
    </row>
    <row r="1786" spans="1:35">
      <c r="A1786" t="s">
        <v>594</v>
      </c>
      <c r="B1786">
        <v>2015</v>
      </c>
      <c r="C1786">
        <v>2015</v>
      </c>
      <c r="D1786">
        <v>2015</v>
      </c>
      <c r="E1786">
        <v>4</v>
      </c>
      <c r="F1786">
        <v>0</v>
      </c>
      <c r="G1786">
        <v>0</v>
      </c>
      <c r="H1786" t="s">
        <v>510</v>
      </c>
      <c r="I1786">
        <v>251</v>
      </c>
      <c r="J1786" t="s">
        <v>113</v>
      </c>
      <c r="K1786" t="s">
        <v>583</v>
      </c>
      <c r="L1786">
        <v>132</v>
      </c>
      <c r="M1786" t="s">
        <v>871</v>
      </c>
      <c r="N1786" t="s">
        <v>872</v>
      </c>
      <c r="O1786">
        <v>0</v>
      </c>
      <c r="P1786" t="s">
        <v>177</v>
      </c>
      <c r="Q1786" t="s">
        <v>514</v>
      </c>
      <c r="R1786" t="s">
        <v>515</v>
      </c>
      <c r="S1786" t="s">
        <v>516</v>
      </c>
      <c r="T1786">
        <v>0</v>
      </c>
      <c r="U1786" t="s">
        <v>517</v>
      </c>
      <c r="V1786">
        <v>2523</v>
      </c>
      <c r="W1786" t="s">
        <v>518</v>
      </c>
      <c r="X1786">
        <v>8</v>
      </c>
      <c r="Y1786" t="s">
        <v>519</v>
      </c>
      <c r="Z1786">
        <v>10900</v>
      </c>
      <c r="AA1786">
        <v>-1</v>
      </c>
      <c r="AB1786" t="s">
        <v>129</v>
      </c>
      <c r="AC1786"/>
      <c r="AD1786">
        <v>10900</v>
      </c>
      <c r="AE1786"/>
      <c r="AF1786">
        <v>3547</v>
      </c>
      <c r="AG1786"/>
      <c r="AH1786">
        <v>3547</v>
      </c>
      <c r="AI1786">
        <v>0</v>
      </c>
    </row>
    <row r="1787" spans="1:35">
      <c r="A1787" t="s">
        <v>594</v>
      </c>
      <c r="B1787">
        <v>2015</v>
      </c>
      <c r="C1787">
        <v>2015</v>
      </c>
      <c r="D1787">
        <v>2015</v>
      </c>
      <c r="E1787">
        <v>4</v>
      </c>
      <c r="F1787">
        <v>0</v>
      </c>
      <c r="G1787">
        <v>0</v>
      </c>
      <c r="H1787" t="s">
        <v>510</v>
      </c>
      <c r="I1787">
        <v>251</v>
      </c>
      <c r="J1787" t="s">
        <v>113</v>
      </c>
      <c r="K1787" t="s">
        <v>583</v>
      </c>
      <c r="L1787">
        <v>8</v>
      </c>
      <c r="M1787" t="s">
        <v>747</v>
      </c>
      <c r="N1787" t="s">
        <v>748</v>
      </c>
      <c r="O1787">
        <v>0</v>
      </c>
      <c r="P1787" t="s">
        <v>177</v>
      </c>
      <c r="Q1787" t="s">
        <v>514</v>
      </c>
      <c r="R1787" t="s">
        <v>515</v>
      </c>
      <c r="S1787" t="s">
        <v>516</v>
      </c>
      <c r="T1787">
        <v>0</v>
      </c>
      <c r="U1787" t="s">
        <v>517</v>
      </c>
      <c r="V1787">
        <v>2523</v>
      </c>
      <c r="W1787" t="s">
        <v>518</v>
      </c>
      <c r="X1787">
        <v>8</v>
      </c>
      <c r="Y1787" t="s">
        <v>519</v>
      </c>
      <c r="Z1787">
        <v>72000</v>
      </c>
      <c r="AA1787">
        <v>-1</v>
      </c>
      <c r="AB1787" t="s">
        <v>129</v>
      </c>
      <c r="AC1787"/>
      <c r="AD1787">
        <v>72000</v>
      </c>
      <c r="AE1787"/>
      <c r="AF1787">
        <v>28131</v>
      </c>
      <c r="AG1787"/>
      <c r="AH1787">
        <v>28131</v>
      </c>
      <c r="AI1787">
        <v>0</v>
      </c>
    </row>
    <row r="1788" spans="1:35">
      <c r="A1788" t="s">
        <v>594</v>
      </c>
      <c r="B1788">
        <v>2015</v>
      </c>
      <c r="C1788">
        <v>2015</v>
      </c>
      <c r="D1788">
        <v>2015</v>
      </c>
      <c r="E1788">
        <v>4</v>
      </c>
      <c r="F1788">
        <v>0</v>
      </c>
      <c r="G1788">
        <v>0</v>
      </c>
      <c r="H1788" t="s">
        <v>510</v>
      </c>
      <c r="I1788">
        <v>251</v>
      </c>
      <c r="J1788" t="s">
        <v>113</v>
      </c>
      <c r="K1788" t="s">
        <v>583</v>
      </c>
      <c r="L1788">
        <v>807</v>
      </c>
      <c r="M1788" t="s">
        <v>873</v>
      </c>
      <c r="N1788" t="s">
        <v>874</v>
      </c>
      <c r="O1788">
        <v>0</v>
      </c>
      <c r="P1788" t="s">
        <v>177</v>
      </c>
      <c r="Q1788" t="s">
        <v>514</v>
      </c>
      <c r="R1788" t="s">
        <v>515</v>
      </c>
      <c r="S1788" t="s">
        <v>516</v>
      </c>
      <c r="T1788">
        <v>0</v>
      </c>
      <c r="U1788" t="s">
        <v>517</v>
      </c>
      <c r="V1788">
        <v>2523</v>
      </c>
      <c r="W1788" t="s">
        <v>518</v>
      </c>
      <c r="X1788">
        <v>8</v>
      </c>
      <c r="Y1788" t="s">
        <v>519</v>
      </c>
      <c r="Z1788">
        <v>31240</v>
      </c>
      <c r="AA1788">
        <v>-1</v>
      </c>
      <c r="AB1788" t="s">
        <v>129</v>
      </c>
      <c r="AC1788"/>
      <c r="AD1788">
        <v>31240</v>
      </c>
      <c r="AE1788"/>
      <c r="AF1788">
        <v>59083</v>
      </c>
      <c r="AG1788"/>
      <c r="AH1788">
        <v>59083</v>
      </c>
      <c r="AI1788">
        <v>0</v>
      </c>
    </row>
    <row r="1789" spans="1:35">
      <c r="A1789" t="s">
        <v>594</v>
      </c>
      <c r="B1789">
        <v>2015</v>
      </c>
      <c r="C1789">
        <v>2015</v>
      </c>
      <c r="D1789">
        <v>2015</v>
      </c>
      <c r="E1789">
        <v>4</v>
      </c>
      <c r="F1789">
        <v>0</v>
      </c>
      <c r="G1789">
        <v>0</v>
      </c>
      <c r="H1789" t="s">
        <v>510</v>
      </c>
      <c r="I1789">
        <v>251</v>
      </c>
      <c r="J1789" t="s">
        <v>113</v>
      </c>
      <c r="K1789" t="s">
        <v>583</v>
      </c>
      <c r="L1789">
        <v>174</v>
      </c>
      <c r="M1789" t="s">
        <v>755</v>
      </c>
      <c r="N1789" t="s">
        <v>756</v>
      </c>
      <c r="O1789">
        <v>0</v>
      </c>
      <c r="P1789" t="s">
        <v>177</v>
      </c>
      <c r="Q1789" t="s">
        <v>514</v>
      </c>
      <c r="R1789" t="s">
        <v>515</v>
      </c>
      <c r="S1789" t="s">
        <v>516</v>
      </c>
      <c r="T1789">
        <v>0</v>
      </c>
      <c r="U1789" t="s">
        <v>517</v>
      </c>
      <c r="V1789">
        <v>2523</v>
      </c>
      <c r="W1789" t="s">
        <v>518</v>
      </c>
      <c r="X1789">
        <v>8</v>
      </c>
      <c r="Y1789" t="s">
        <v>519</v>
      </c>
      <c r="Z1789">
        <v>2400000</v>
      </c>
      <c r="AA1789">
        <v>-1</v>
      </c>
      <c r="AB1789" t="s">
        <v>129</v>
      </c>
      <c r="AC1789"/>
      <c r="AD1789">
        <v>2400000</v>
      </c>
      <c r="AE1789"/>
      <c r="AF1789">
        <v>372638</v>
      </c>
      <c r="AG1789"/>
      <c r="AH1789">
        <v>372638</v>
      </c>
      <c r="AI1789">
        <v>0</v>
      </c>
    </row>
    <row r="1790" spans="1:35">
      <c r="A1790" t="s">
        <v>594</v>
      </c>
      <c r="B1790">
        <v>2015</v>
      </c>
      <c r="C1790">
        <v>2015</v>
      </c>
      <c r="D1790">
        <v>2015</v>
      </c>
      <c r="E1790">
        <v>4</v>
      </c>
      <c r="F1790">
        <v>0</v>
      </c>
      <c r="G1790">
        <v>0</v>
      </c>
      <c r="H1790" t="s">
        <v>510</v>
      </c>
      <c r="I1790">
        <v>251</v>
      </c>
      <c r="J1790" t="s">
        <v>113</v>
      </c>
      <c r="K1790" t="s">
        <v>583</v>
      </c>
      <c r="L1790">
        <v>48</v>
      </c>
      <c r="M1790" t="s">
        <v>759</v>
      </c>
      <c r="N1790" t="s">
        <v>760</v>
      </c>
      <c r="O1790">
        <v>0</v>
      </c>
      <c r="P1790" t="s">
        <v>177</v>
      </c>
      <c r="Q1790" t="s">
        <v>514</v>
      </c>
      <c r="R1790" t="s">
        <v>515</v>
      </c>
      <c r="S1790" t="s">
        <v>516</v>
      </c>
      <c r="T1790">
        <v>0</v>
      </c>
      <c r="U1790" t="s">
        <v>517</v>
      </c>
      <c r="V1790">
        <v>2523</v>
      </c>
      <c r="W1790" t="s">
        <v>518</v>
      </c>
      <c r="X1790">
        <v>8</v>
      </c>
      <c r="Y1790" t="s">
        <v>519</v>
      </c>
      <c r="Z1790">
        <v>84</v>
      </c>
      <c r="AA1790">
        <v>-1</v>
      </c>
      <c r="AB1790" t="s">
        <v>129</v>
      </c>
      <c r="AC1790"/>
      <c r="AD1790">
        <v>84</v>
      </c>
      <c r="AE1790"/>
      <c r="AF1790">
        <v>723</v>
      </c>
      <c r="AG1790"/>
      <c r="AH1790">
        <v>723</v>
      </c>
      <c r="AI1790">
        <v>0</v>
      </c>
    </row>
    <row r="1791" spans="1:35">
      <c r="A1791" t="s">
        <v>594</v>
      </c>
      <c r="B1791">
        <v>2015</v>
      </c>
      <c r="C1791">
        <v>2015</v>
      </c>
      <c r="D1791">
        <v>2015</v>
      </c>
      <c r="E1791">
        <v>4</v>
      </c>
      <c r="F1791">
        <v>0</v>
      </c>
      <c r="G1791">
        <v>0</v>
      </c>
      <c r="H1791" t="s">
        <v>510</v>
      </c>
      <c r="I1791">
        <v>251</v>
      </c>
      <c r="J1791" t="s">
        <v>113</v>
      </c>
      <c r="K1791" t="s">
        <v>583</v>
      </c>
      <c r="L1791">
        <v>400</v>
      </c>
      <c r="M1791" t="s">
        <v>208</v>
      </c>
      <c r="N1791" t="s">
        <v>619</v>
      </c>
      <c r="O1791">
        <v>0</v>
      </c>
      <c r="P1791" t="s">
        <v>177</v>
      </c>
      <c r="Q1791" t="s">
        <v>514</v>
      </c>
      <c r="R1791" t="s">
        <v>515</v>
      </c>
      <c r="S1791" t="s">
        <v>516</v>
      </c>
      <c r="T1791">
        <v>0</v>
      </c>
      <c r="U1791" t="s">
        <v>517</v>
      </c>
      <c r="V1791">
        <v>2523</v>
      </c>
      <c r="W1791" t="s">
        <v>518</v>
      </c>
      <c r="X1791">
        <v>8</v>
      </c>
      <c r="Y1791" t="s">
        <v>519</v>
      </c>
      <c r="Z1791">
        <v>94</v>
      </c>
      <c r="AA1791">
        <v>-1</v>
      </c>
      <c r="AB1791" t="s">
        <v>129</v>
      </c>
      <c r="AC1791"/>
      <c r="AD1791">
        <v>94</v>
      </c>
      <c r="AE1791"/>
      <c r="AF1791">
        <v>550</v>
      </c>
      <c r="AG1791"/>
      <c r="AH1791">
        <v>550</v>
      </c>
      <c r="AI1791">
        <v>0</v>
      </c>
    </row>
    <row r="1792" spans="1:35">
      <c r="A1792" t="s">
        <v>594</v>
      </c>
      <c r="B1792">
        <v>2015</v>
      </c>
      <c r="C1792">
        <v>2015</v>
      </c>
      <c r="D1792">
        <v>2015</v>
      </c>
      <c r="E1792">
        <v>4</v>
      </c>
      <c r="F1792">
        <v>0</v>
      </c>
      <c r="G1792">
        <v>0</v>
      </c>
      <c r="H1792" t="s">
        <v>510</v>
      </c>
      <c r="I1792">
        <v>251</v>
      </c>
      <c r="J1792" t="s">
        <v>113</v>
      </c>
      <c r="K1792" t="s">
        <v>583</v>
      </c>
      <c r="L1792">
        <v>262</v>
      </c>
      <c r="M1792" t="s">
        <v>630</v>
      </c>
      <c r="N1792" t="s">
        <v>631</v>
      </c>
      <c r="O1792">
        <v>0</v>
      </c>
      <c r="P1792" t="s">
        <v>177</v>
      </c>
      <c r="Q1792" t="s">
        <v>514</v>
      </c>
      <c r="R1792" t="s">
        <v>515</v>
      </c>
      <c r="S1792" t="s">
        <v>516</v>
      </c>
      <c r="T1792">
        <v>0</v>
      </c>
      <c r="U1792" t="s">
        <v>517</v>
      </c>
      <c r="V1792">
        <v>2523</v>
      </c>
      <c r="W1792" t="s">
        <v>518</v>
      </c>
      <c r="X1792">
        <v>8</v>
      </c>
      <c r="Y1792" t="s">
        <v>519</v>
      </c>
      <c r="Z1792">
        <v>25655</v>
      </c>
      <c r="AA1792">
        <v>-1</v>
      </c>
      <c r="AB1792" t="s">
        <v>129</v>
      </c>
      <c r="AC1792"/>
      <c r="AD1792">
        <v>25655</v>
      </c>
      <c r="AE1792"/>
      <c r="AF1792">
        <v>1</v>
      </c>
      <c r="AG1792"/>
      <c r="AH1792">
        <v>1</v>
      </c>
      <c r="AI1792">
        <v>0</v>
      </c>
    </row>
    <row r="1793" spans="1:35">
      <c r="A1793" t="s">
        <v>594</v>
      </c>
      <c r="B1793">
        <v>2015</v>
      </c>
      <c r="C1793">
        <v>2015</v>
      </c>
      <c r="D1793">
        <v>2015</v>
      </c>
      <c r="E1793">
        <v>4</v>
      </c>
      <c r="F1793">
        <v>0</v>
      </c>
      <c r="G1793">
        <v>0</v>
      </c>
      <c r="H1793" t="s">
        <v>510</v>
      </c>
      <c r="I1793">
        <v>251</v>
      </c>
      <c r="J1793" t="s">
        <v>113</v>
      </c>
      <c r="K1793" t="s">
        <v>583</v>
      </c>
      <c r="L1793">
        <v>148</v>
      </c>
      <c r="M1793" t="s">
        <v>628</v>
      </c>
      <c r="N1793" t="s">
        <v>629</v>
      </c>
      <c r="O1793">
        <v>0</v>
      </c>
      <c r="P1793" t="s">
        <v>177</v>
      </c>
      <c r="Q1793" t="s">
        <v>514</v>
      </c>
      <c r="R1793" t="s">
        <v>515</v>
      </c>
      <c r="S1793" t="s">
        <v>516</v>
      </c>
      <c r="T1793">
        <v>0</v>
      </c>
      <c r="U1793" t="s">
        <v>517</v>
      </c>
      <c r="V1793">
        <v>2523</v>
      </c>
      <c r="W1793" t="s">
        <v>518</v>
      </c>
      <c r="X1793">
        <v>8</v>
      </c>
      <c r="Y1793" t="s">
        <v>519</v>
      </c>
      <c r="Z1793">
        <v>128536</v>
      </c>
      <c r="AA1793">
        <v>-1</v>
      </c>
      <c r="AB1793" t="s">
        <v>129</v>
      </c>
      <c r="AC1793"/>
      <c r="AD1793">
        <v>128536</v>
      </c>
      <c r="AE1793"/>
      <c r="AF1793">
        <v>22753</v>
      </c>
      <c r="AG1793"/>
      <c r="AH1793">
        <v>22753</v>
      </c>
      <c r="AI1793">
        <v>0</v>
      </c>
    </row>
    <row r="1794" spans="1:35">
      <c r="A1794" t="s">
        <v>594</v>
      </c>
      <c r="B1794">
        <v>2015</v>
      </c>
      <c r="C1794">
        <v>2015</v>
      </c>
      <c r="D1794">
        <v>2015</v>
      </c>
      <c r="E1794">
        <v>4</v>
      </c>
      <c r="F1794">
        <v>0</v>
      </c>
      <c r="G1794">
        <v>0</v>
      </c>
      <c r="H1794" t="s">
        <v>510</v>
      </c>
      <c r="I1794">
        <v>251</v>
      </c>
      <c r="J1794" t="s">
        <v>113</v>
      </c>
      <c r="K1794" t="s">
        <v>583</v>
      </c>
      <c r="L1794">
        <v>20</v>
      </c>
      <c r="M1794" t="s">
        <v>640</v>
      </c>
      <c r="N1794" t="s">
        <v>641</v>
      </c>
      <c r="O1794">
        <v>0</v>
      </c>
      <c r="P1794" t="s">
        <v>177</v>
      </c>
      <c r="Q1794" t="s">
        <v>514</v>
      </c>
      <c r="R1794" t="s">
        <v>515</v>
      </c>
      <c r="S1794" t="s">
        <v>516</v>
      </c>
      <c r="T1794">
        <v>0</v>
      </c>
      <c r="U1794" t="s">
        <v>517</v>
      </c>
      <c r="V1794">
        <v>2523</v>
      </c>
      <c r="W1794" t="s">
        <v>518</v>
      </c>
      <c r="X1794">
        <v>8</v>
      </c>
      <c r="Y1794" t="s">
        <v>519</v>
      </c>
      <c r="Z1794">
        <v>2365826</v>
      </c>
      <c r="AA1794">
        <v>-1</v>
      </c>
      <c r="AB1794" t="s">
        <v>129</v>
      </c>
      <c r="AC1794"/>
      <c r="AD1794">
        <v>2365826</v>
      </c>
      <c r="AE1794"/>
      <c r="AF1794">
        <v>234621</v>
      </c>
      <c r="AG1794"/>
      <c r="AH1794">
        <v>234621</v>
      </c>
      <c r="AI1794">
        <v>0</v>
      </c>
    </row>
    <row r="1795" spans="1:35">
      <c r="A1795" t="s">
        <v>594</v>
      </c>
      <c r="B1795">
        <v>2015</v>
      </c>
      <c r="C1795">
        <v>2015</v>
      </c>
      <c r="D1795">
        <v>2015</v>
      </c>
      <c r="E1795">
        <v>4</v>
      </c>
      <c r="F1795">
        <v>0</v>
      </c>
      <c r="G1795">
        <v>0</v>
      </c>
      <c r="H1795" t="s">
        <v>510</v>
      </c>
      <c r="I1795">
        <v>251</v>
      </c>
      <c r="J1795" t="s">
        <v>113</v>
      </c>
      <c r="K1795" t="s">
        <v>583</v>
      </c>
      <c r="L1795">
        <v>152</v>
      </c>
      <c r="M1795" t="s">
        <v>642</v>
      </c>
      <c r="N1795" t="s">
        <v>643</v>
      </c>
      <c r="O1795">
        <v>0</v>
      </c>
      <c r="P1795" t="s">
        <v>177</v>
      </c>
      <c r="Q1795" t="s">
        <v>514</v>
      </c>
      <c r="R1795" t="s">
        <v>515</v>
      </c>
      <c r="S1795" t="s">
        <v>516</v>
      </c>
      <c r="T1795">
        <v>0</v>
      </c>
      <c r="U1795" t="s">
        <v>517</v>
      </c>
      <c r="V1795">
        <v>2523</v>
      </c>
      <c r="W1795" t="s">
        <v>518</v>
      </c>
      <c r="X1795">
        <v>8</v>
      </c>
      <c r="Y1795" t="s">
        <v>519</v>
      </c>
      <c r="Z1795">
        <v>47840</v>
      </c>
      <c r="AA1795">
        <v>-1</v>
      </c>
      <c r="AB1795" t="s">
        <v>129</v>
      </c>
      <c r="AC1795"/>
      <c r="AD1795">
        <v>47840</v>
      </c>
      <c r="AE1795"/>
      <c r="AF1795">
        <v>30087</v>
      </c>
      <c r="AG1795"/>
      <c r="AH1795">
        <v>30087</v>
      </c>
      <c r="AI1795">
        <v>0</v>
      </c>
    </row>
    <row r="1796" spans="1:35">
      <c r="A1796" t="s">
        <v>594</v>
      </c>
      <c r="B1796">
        <v>2015</v>
      </c>
      <c r="C1796">
        <v>2015</v>
      </c>
      <c r="D1796">
        <v>2015</v>
      </c>
      <c r="E1796">
        <v>4</v>
      </c>
      <c r="F1796">
        <v>0</v>
      </c>
      <c r="G1796">
        <v>0</v>
      </c>
      <c r="H1796" t="s">
        <v>510</v>
      </c>
      <c r="I1796">
        <v>251</v>
      </c>
      <c r="J1796" t="s">
        <v>113</v>
      </c>
      <c r="K1796" t="s">
        <v>583</v>
      </c>
      <c r="L1796">
        <v>854</v>
      </c>
      <c r="M1796" t="s">
        <v>697</v>
      </c>
      <c r="N1796" t="s">
        <v>698</v>
      </c>
      <c r="O1796">
        <v>0</v>
      </c>
      <c r="P1796" t="s">
        <v>177</v>
      </c>
      <c r="Q1796" t="s">
        <v>514</v>
      </c>
      <c r="R1796" t="s">
        <v>515</v>
      </c>
      <c r="S1796" t="s">
        <v>516</v>
      </c>
      <c r="T1796">
        <v>0</v>
      </c>
      <c r="U1796" t="s">
        <v>517</v>
      </c>
      <c r="V1796">
        <v>2523</v>
      </c>
      <c r="W1796" t="s">
        <v>518</v>
      </c>
      <c r="X1796">
        <v>8</v>
      </c>
      <c r="Y1796" t="s">
        <v>519</v>
      </c>
      <c r="Z1796">
        <v>10800</v>
      </c>
      <c r="AA1796">
        <v>-1</v>
      </c>
      <c r="AB1796" t="s">
        <v>129</v>
      </c>
      <c r="AC1796"/>
      <c r="AD1796">
        <v>10800</v>
      </c>
      <c r="AE1796"/>
      <c r="AF1796">
        <v>5801</v>
      </c>
      <c r="AG1796"/>
      <c r="AH1796">
        <v>5801</v>
      </c>
      <c r="AI1796">
        <v>0</v>
      </c>
    </row>
    <row r="1797" spans="1:35">
      <c r="A1797" t="s">
        <v>594</v>
      </c>
      <c r="B1797">
        <v>2015</v>
      </c>
      <c r="C1797">
        <v>2015</v>
      </c>
      <c r="D1797">
        <v>2015</v>
      </c>
      <c r="E1797">
        <v>4</v>
      </c>
      <c r="F1797">
        <v>0</v>
      </c>
      <c r="G1797">
        <v>0</v>
      </c>
      <c r="H1797" t="s">
        <v>510</v>
      </c>
      <c r="I1797">
        <v>251</v>
      </c>
      <c r="J1797" t="s">
        <v>113</v>
      </c>
      <c r="K1797" t="s">
        <v>583</v>
      </c>
      <c r="L1797">
        <v>652</v>
      </c>
      <c r="M1797" t="s">
        <v>771</v>
      </c>
      <c r="N1797" t="s">
        <v>772</v>
      </c>
      <c r="O1797">
        <v>0</v>
      </c>
      <c r="P1797" t="s">
        <v>177</v>
      </c>
      <c r="Q1797" t="s">
        <v>514</v>
      </c>
      <c r="R1797" t="s">
        <v>515</v>
      </c>
      <c r="S1797" t="s">
        <v>516</v>
      </c>
      <c r="T1797">
        <v>0</v>
      </c>
      <c r="U1797" t="s">
        <v>517</v>
      </c>
      <c r="V1797">
        <v>2523</v>
      </c>
      <c r="W1797" t="s">
        <v>518</v>
      </c>
      <c r="X1797">
        <v>8</v>
      </c>
      <c r="Y1797" t="s">
        <v>519</v>
      </c>
      <c r="Z1797">
        <v>13805330</v>
      </c>
      <c r="AA1797">
        <v>-1</v>
      </c>
      <c r="AB1797" t="s">
        <v>129</v>
      </c>
      <c r="AC1797"/>
      <c r="AD1797">
        <v>13805330</v>
      </c>
      <c r="AE1797"/>
      <c r="AF1797">
        <v>2199591</v>
      </c>
      <c r="AG1797"/>
      <c r="AH1797">
        <v>2199591</v>
      </c>
      <c r="AI1797">
        <v>0</v>
      </c>
    </row>
    <row r="1798" spans="1:35">
      <c r="A1798" t="s">
        <v>594</v>
      </c>
      <c r="B1798">
        <v>2015</v>
      </c>
      <c r="C1798">
        <v>2015</v>
      </c>
      <c r="D1798">
        <v>2015</v>
      </c>
      <c r="E1798">
        <v>4</v>
      </c>
      <c r="F1798">
        <v>0</v>
      </c>
      <c r="G1798">
        <v>0</v>
      </c>
      <c r="H1798" t="s">
        <v>510</v>
      </c>
      <c r="I1798">
        <v>251</v>
      </c>
      <c r="J1798" t="s">
        <v>113</v>
      </c>
      <c r="K1798" t="s">
        <v>583</v>
      </c>
      <c r="L1798">
        <v>688</v>
      </c>
      <c r="M1798" t="s">
        <v>644</v>
      </c>
      <c r="N1798" t="s">
        <v>645</v>
      </c>
      <c r="O1798">
        <v>0</v>
      </c>
      <c r="P1798" t="s">
        <v>177</v>
      </c>
      <c r="Q1798" t="s">
        <v>514</v>
      </c>
      <c r="R1798" t="s">
        <v>515</v>
      </c>
      <c r="S1798" t="s">
        <v>516</v>
      </c>
      <c r="T1798">
        <v>0</v>
      </c>
      <c r="U1798" t="s">
        <v>517</v>
      </c>
      <c r="V1798">
        <v>2523</v>
      </c>
      <c r="W1798" t="s">
        <v>518</v>
      </c>
      <c r="X1798">
        <v>8</v>
      </c>
      <c r="Y1798" t="s">
        <v>519</v>
      </c>
      <c r="Z1798">
        <v>1610</v>
      </c>
      <c r="AA1798">
        <v>-1</v>
      </c>
      <c r="AB1798" t="s">
        <v>129</v>
      </c>
      <c r="AC1798"/>
      <c r="AD1798">
        <v>1610</v>
      </c>
      <c r="AE1798"/>
      <c r="AF1798">
        <v>423</v>
      </c>
      <c r="AG1798"/>
      <c r="AH1798">
        <v>423</v>
      </c>
      <c r="AI1798">
        <v>0</v>
      </c>
    </row>
    <row r="1799" spans="1:35">
      <c r="A1799" t="s">
        <v>594</v>
      </c>
      <c r="B1799">
        <v>2015</v>
      </c>
      <c r="C1799">
        <v>2015</v>
      </c>
      <c r="D1799">
        <v>2015</v>
      </c>
      <c r="E1799">
        <v>4</v>
      </c>
      <c r="F1799">
        <v>0</v>
      </c>
      <c r="G1799">
        <v>0</v>
      </c>
      <c r="H1799" t="s">
        <v>510</v>
      </c>
      <c r="I1799">
        <v>251</v>
      </c>
      <c r="J1799" t="s">
        <v>113</v>
      </c>
      <c r="K1799" t="s">
        <v>583</v>
      </c>
      <c r="L1799">
        <v>579</v>
      </c>
      <c r="M1799" t="s">
        <v>705</v>
      </c>
      <c r="N1799" t="s">
        <v>706</v>
      </c>
      <c r="O1799">
        <v>0</v>
      </c>
      <c r="P1799" t="s">
        <v>177</v>
      </c>
      <c r="Q1799" t="s">
        <v>514</v>
      </c>
      <c r="R1799" t="s">
        <v>515</v>
      </c>
      <c r="S1799" t="s">
        <v>516</v>
      </c>
      <c r="T1799">
        <v>0</v>
      </c>
      <c r="U1799" t="s">
        <v>517</v>
      </c>
      <c r="V1799">
        <v>2523</v>
      </c>
      <c r="W1799" t="s">
        <v>518</v>
      </c>
      <c r="X1799">
        <v>8</v>
      </c>
      <c r="Y1799" t="s">
        <v>519</v>
      </c>
      <c r="Z1799">
        <v>1617</v>
      </c>
      <c r="AA1799">
        <v>-1</v>
      </c>
      <c r="AB1799" t="s">
        <v>129</v>
      </c>
      <c r="AC1799"/>
      <c r="AD1799">
        <v>1617</v>
      </c>
      <c r="AE1799"/>
      <c r="AF1799">
        <v>688</v>
      </c>
      <c r="AG1799"/>
      <c r="AH1799">
        <v>688</v>
      </c>
      <c r="AI1799">
        <v>0</v>
      </c>
    </row>
    <row r="1800" spans="1:35">
      <c r="A1800" t="s">
        <v>594</v>
      </c>
      <c r="B1800">
        <v>2015</v>
      </c>
      <c r="C1800">
        <v>2015</v>
      </c>
      <c r="D1800">
        <v>2015</v>
      </c>
      <c r="E1800">
        <v>4</v>
      </c>
      <c r="F1800">
        <v>0</v>
      </c>
      <c r="G1800">
        <v>0</v>
      </c>
      <c r="H1800" t="s">
        <v>510</v>
      </c>
      <c r="I1800">
        <v>251</v>
      </c>
      <c r="J1800" t="s">
        <v>113</v>
      </c>
      <c r="K1800" t="s">
        <v>583</v>
      </c>
      <c r="L1800">
        <v>710</v>
      </c>
      <c r="M1800" t="s">
        <v>616</v>
      </c>
      <c r="N1800" t="s">
        <v>617</v>
      </c>
      <c r="O1800">
        <v>0</v>
      </c>
      <c r="P1800" t="s">
        <v>177</v>
      </c>
      <c r="Q1800" t="s">
        <v>514</v>
      </c>
      <c r="R1800" t="s">
        <v>515</v>
      </c>
      <c r="S1800" t="s">
        <v>516</v>
      </c>
      <c r="T1800">
        <v>0</v>
      </c>
      <c r="U1800" t="s">
        <v>517</v>
      </c>
      <c r="V1800">
        <v>2523</v>
      </c>
      <c r="W1800" t="s">
        <v>518</v>
      </c>
      <c r="X1800">
        <v>8</v>
      </c>
      <c r="Y1800" t="s">
        <v>519</v>
      </c>
      <c r="Z1800">
        <v>8395873</v>
      </c>
      <c r="AA1800">
        <v>-1</v>
      </c>
      <c r="AB1800" t="s">
        <v>129</v>
      </c>
      <c r="AC1800"/>
      <c r="AD1800">
        <v>8395873</v>
      </c>
      <c r="AE1800"/>
      <c r="AF1800">
        <v>2590344</v>
      </c>
      <c r="AG1800"/>
      <c r="AH1800">
        <v>2590344</v>
      </c>
      <c r="AI1800">
        <v>0</v>
      </c>
    </row>
    <row r="1801" spans="1:35">
      <c r="A1801" t="s">
        <v>594</v>
      </c>
      <c r="B1801">
        <v>2015</v>
      </c>
      <c r="C1801">
        <v>2015</v>
      </c>
      <c r="D1801">
        <v>2015</v>
      </c>
      <c r="E1801">
        <v>4</v>
      </c>
      <c r="F1801">
        <v>0</v>
      </c>
      <c r="G1801">
        <v>0</v>
      </c>
      <c r="H1801" t="s">
        <v>510</v>
      </c>
      <c r="I1801">
        <v>251</v>
      </c>
      <c r="J1801" t="s">
        <v>113</v>
      </c>
      <c r="K1801" t="s">
        <v>583</v>
      </c>
      <c r="L1801">
        <v>490</v>
      </c>
      <c r="M1801" t="s">
        <v>546</v>
      </c>
      <c r="N1801" t="s">
        <v>547</v>
      </c>
      <c r="O1801">
        <v>0</v>
      </c>
      <c r="P1801" t="s">
        <v>177</v>
      </c>
      <c r="Q1801" t="s">
        <v>514</v>
      </c>
      <c r="R1801" t="s">
        <v>515</v>
      </c>
      <c r="S1801" t="s">
        <v>516</v>
      </c>
      <c r="T1801">
        <v>0</v>
      </c>
      <c r="U1801" t="s">
        <v>517</v>
      </c>
      <c r="V1801">
        <v>2523</v>
      </c>
      <c r="W1801" t="s">
        <v>518</v>
      </c>
      <c r="X1801">
        <v>8</v>
      </c>
      <c r="Y1801" t="s">
        <v>519</v>
      </c>
      <c r="Z1801">
        <v>38030</v>
      </c>
      <c r="AA1801">
        <v>-1</v>
      </c>
      <c r="AB1801" t="s">
        <v>129</v>
      </c>
      <c r="AC1801"/>
      <c r="AD1801">
        <v>38030</v>
      </c>
      <c r="AE1801"/>
      <c r="AF1801">
        <v>31080</v>
      </c>
      <c r="AG1801"/>
      <c r="AH1801">
        <v>31080</v>
      </c>
      <c r="AI1801">
        <v>0</v>
      </c>
    </row>
    <row r="1802" spans="1:35">
      <c r="A1802" t="s">
        <v>594</v>
      </c>
      <c r="B1802">
        <v>2015</v>
      </c>
      <c r="C1802">
        <v>2015</v>
      </c>
      <c r="D1802">
        <v>2015</v>
      </c>
      <c r="E1802">
        <v>4</v>
      </c>
      <c r="F1802">
        <v>0</v>
      </c>
      <c r="G1802">
        <v>0</v>
      </c>
      <c r="H1802" t="s">
        <v>510</v>
      </c>
      <c r="I1802">
        <v>251</v>
      </c>
      <c r="J1802" t="s">
        <v>113</v>
      </c>
      <c r="K1802" t="s">
        <v>583</v>
      </c>
      <c r="L1802">
        <v>643</v>
      </c>
      <c r="M1802" t="s">
        <v>670</v>
      </c>
      <c r="N1802" t="s">
        <v>671</v>
      </c>
      <c r="O1802">
        <v>0</v>
      </c>
      <c r="P1802" t="s">
        <v>177</v>
      </c>
      <c r="Q1802" t="s">
        <v>514</v>
      </c>
      <c r="R1802" t="s">
        <v>515</v>
      </c>
      <c r="S1802" t="s">
        <v>516</v>
      </c>
      <c r="T1802">
        <v>0</v>
      </c>
      <c r="U1802" t="s">
        <v>517</v>
      </c>
      <c r="V1802">
        <v>2523</v>
      </c>
      <c r="W1802" t="s">
        <v>518</v>
      </c>
      <c r="X1802">
        <v>8</v>
      </c>
      <c r="Y1802" t="s">
        <v>519</v>
      </c>
      <c r="Z1802">
        <v>177730</v>
      </c>
      <c r="AA1802">
        <v>-1</v>
      </c>
      <c r="AB1802" t="s">
        <v>129</v>
      </c>
      <c r="AC1802"/>
      <c r="AD1802">
        <v>177730</v>
      </c>
      <c r="AE1802"/>
      <c r="AF1802">
        <v>139971</v>
      </c>
      <c r="AG1802"/>
      <c r="AH1802">
        <v>139971</v>
      </c>
      <c r="AI1802">
        <v>0</v>
      </c>
    </row>
    <row r="1803" spans="1:35">
      <c r="A1803" t="s">
        <v>594</v>
      </c>
      <c r="B1803">
        <v>2015</v>
      </c>
      <c r="C1803">
        <v>2015</v>
      </c>
      <c r="D1803">
        <v>2015</v>
      </c>
      <c r="E1803">
        <v>4</v>
      </c>
      <c r="F1803">
        <v>0</v>
      </c>
      <c r="G1803">
        <v>0</v>
      </c>
      <c r="H1803" t="s">
        <v>510</v>
      </c>
      <c r="I1803">
        <v>251</v>
      </c>
      <c r="J1803" t="s">
        <v>113</v>
      </c>
      <c r="K1803" t="s">
        <v>583</v>
      </c>
      <c r="L1803">
        <v>36</v>
      </c>
      <c r="M1803" t="s">
        <v>110</v>
      </c>
      <c r="N1803" t="s">
        <v>511</v>
      </c>
      <c r="O1803">
        <v>0</v>
      </c>
      <c r="P1803" t="s">
        <v>177</v>
      </c>
      <c r="Q1803" t="s">
        <v>514</v>
      </c>
      <c r="R1803" t="s">
        <v>515</v>
      </c>
      <c r="S1803" t="s">
        <v>516</v>
      </c>
      <c r="T1803">
        <v>0</v>
      </c>
      <c r="U1803" t="s">
        <v>517</v>
      </c>
      <c r="V1803">
        <v>2523</v>
      </c>
      <c r="W1803" t="s">
        <v>518</v>
      </c>
      <c r="X1803">
        <v>8</v>
      </c>
      <c r="Y1803" t="s">
        <v>519</v>
      </c>
      <c r="Z1803">
        <v>401400</v>
      </c>
      <c r="AA1803">
        <v>-1</v>
      </c>
      <c r="AB1803" t="s">
        <v>129</v>
      </c>
      <c r="AC1803"/>
      <c r="AD1803">
        <v>401400</v>
      </c>
      <c r="AE1803"/>
      <c r="AF1803">
        <v>192202</v>
      </c>
      <c r="AG1803"/>
      <c r="AH1803">
        <v>192202</v>
      </c>
      <c r="AI1803">
        <v>0</v>
      </c>
    </row>
    <row r="1804" spans="1:35">
      <c r="A1804" t="s">
        <v>594</v>
      </c>
      <c r="B1804">
        <v>2015</v>
      </c>
      <c r="C1804">
        <v>2015</v>
      </c>
      <c r="D1804">
        <v>2015</v>
      </c>
      <c r="E1804">
        <v>4</v>
      </c>
      <c r="F1804">
        <v>0</v>
      </c>
      <c r="G1804">
        <v>0</v>
      </c>
      <c r="H1804" t="s">
        <v>510</v>
      </c>
      <c r="I1804">
        <v>251</v>
      </c>
      <c r="J1804" t="s">
        <v>113</v>
      </c>
      <c r="K1804" t="s">
        <v>583</v>
      </c>
      <c r="L1804">
        <v>484</v>
      </c>
      <c r="M1804" t="s">
        <v>656</v>
      </c>
      <c r="N1804" t="s">
        <v>657</v>
      </c>
      <c r="O1804">
        <v>0</v>
      </c>
      <c r="P1804" t="s">
        <v>177</v>
      </c>
      <c r="Q1804" t="s">
        <v>514</v>
      </c>
      <c r="R1804" t="s">
        <v>515</v>
      </c>
      <c r="S1804" t="s">
        <v>516</v>
      </c>
      <c r="T1804">
        <v>0</v>
      </c>
      <c r="U1804" t="s">
        <v>517</v>
      </c>
      <c r="V1804">
        <v>2523</v>
      </c>
      <c r="W1804" t="s">
        <v>518</v>
      </c>
      <c r="X1804">
        <v>8</v>
      </c>
      <c r="Y1804" t="s">
        <v>519</v>
      </c>
      <c r="Z1804">
        <v>21000</v>
      </c>
      <c r="AA1804">
        <v>-1</v>
      </c>
      <c r="AB1804" t="s">
        <v>129</v>
      </c>
      <c r="AC1804"/>
      <c r="AD1804">
        <v>21000</v>
      </c>
      <c r="AE1804"/>
      <c r="AF1804">
        <v>10330</v>
      </c>
      <c r="AG1804"/>
      <c r="AH1804">
        <v>10330</v>
      </c>
      <c r="AI1804">
        <v>0</v>
      </c>
    </row>
    <row r="1805" spans="1:35">
      <c r="A1805" t="s">
        <v>594</v>
      </c>
      <c r="B1805">
        <v>2015</v>
      </c>
      <c r="C1805">
        <v>2015</v>
      </c>
      <c r="D1805">
        <v>2015</v>
      </c>
      <c r="E1805">
        <v>4</v>
      </c>
      <c r="F1805">
        <v>0</v>
      </c>
      <c r="G1805">
        <v>0</v>
      </c>
      <c r="H1805" t="s">
        <v>510</v>
      </c>
      <c r="I1805">
        <v>251</v>
      </c>
      <c r="J1805" t="s">
        <v>113</v>
      </c>
      <c r="K1805" t="s">
        <v>583</v>
      </c>
      <c r="L1805">
        <v>76</v>
      </c>
      <c r="M1805" t="s">
        <v>538</v>
      </c>
      <c r="N1805" t="s">
        <v>539</v>
      </c>
      <c r="O1805">
        <v>0</v>
      </c>
      <c r="P1805" t="s">
        <v>177</v>
      </c>
      <c r="Q1805" t="s">
        <v>514</v>
      </c>
      <c r="R1805" t="s">
        <v>515</v>
      </c>
      <c r="S1805" t="s">
        <v>516</v>
      </c>
      <c r="T1805">
        <v>0</v>
      </c>
      <c r="U1805" t="s">
        <v>517</v>
      </c>
      <c r="V1805">
        <v>2523</v>
      </c>
      <c r="W1805" t="s">
        <v>518</v>
      </c>
      <c r="X1805">
        <v>8</v>
      </c>
      <c r="Y1805" t="s">
        <v>519</v>
      </c>
      <c r="Z1805">
        <v>1637735</v>
      </c>
      <c r="AA1805">
        <v>-1</v>
      </c>
      <c r="AB1805" t="s">
        <v>129</v>
      </c>
      <c r="AC1805"/>
      <c r="AD1805">
        <v>1637735</v>
      </c>
      <c r="AE1805"/>
      <c r="AF1805">
        <v>901354</v>
      </c>
      <c r="AG1805"/>
      <c r="AH1805">
        <v>901354</v>
      </c>
      <c r="AI1805">
        <v>0</v>
      </c>
    </row>
    <row r="1806" spans="1:35">
      <c r="A1806" t="s">
        <v>594</v>
      </c>
      <c r="B1806">
        <v>2015</v>
      </c>
      <c r="C1806">
        <v>2015</v>
      </c>
      <c r="D1806">
        <v>2015</v>
      </c>
      <c r="E1806">
        <v>4</v>
      </c>
      <c r="F1806">
        <v>0</v>
      </c>
      <c r="G1806">
        <v>0</v>
      </c>
      <c r="H1806" t="s">
        <v>510</v>
      </c>
      <c r="I1806">
        <v>251</v>
      </c>
      <c r="J1806" t="s">
        <v>113</v>
      </c>
      <c r="K1806" t="s">
        <v>583</v>
      </c>
      <c r="L1806">
        <v>233</v>
      </c>
      <c r="M1806" t="s">
        <v>749</v>
      </c>
      <c r="N1806" t="s">
        <v>750</v>
      </c>
      <c r="O1806">
        <v>0</v>
      </c>
      <c r="P1806" t="s">
        <v>177</v>
      </c>
      <c r="Q1806" t="s">
        <v>514</v>
      </c>
      <c r="R1806" t="s">
        <v>515</v>
      </c>
      <c r="S1806" t="s">
        <v>516</v>
      </c>
      <c r="T1806">
        <v>0</v>
      </c>
      <c r="U1806" t="s">
        <v>517</v>
      </c>
      <c r="V1806">
        <v>2523</v>
      </c>
      <c r="W1806" t="s">
        <v>518</v>
      </c>
      <c r="X1806">
        <v>8</v>
      </c>
      <c r="Y1806" t="s">
        <v>519</v>
      </c>
      <c r="Z1806">
        <v>6000</v>
      </c>
      <c r="AA1806">
        <v>-1</v>
      </c>
      <c r="AB1806" t="s">
        <v>129</v>
      </c>
      <c r="AC1806"/>
      <c r="AD1806">
        <v>6000</v>
      </c>
      <c r="AE1806"/>
      <c r="AF1806">
        <v>6322</v>
      </c>
      <c r="AG1806"/>
      <c r="AH1806">
        <v>6322</v>
      </c>
      <c r="AI1806">
        <v>0</v>
      </c>
    </row>
    <row r="1807" spans="1:35">
      <c r="A1807" t="s">
        <v>594</v>
      </c>
      <c r="B1807">
        <v>2015</v>
      </c>
      <c r="C1807">
        <v>2015</v>
      </c>
      <c r="D1807">
        <v>2015</v>
      </c>
      <c r="E1807">
        <v>4</v>
      </c>
      <c r="F1807">
        <v>0</v>
      </c>
      <c r="G1807">
        <v>0</v>
      </c>
      <c r="H1807" t="s">
        <v>510</v>
      </c>
      <c r="I1807">
        <v>251</v>
      </c>
      <c r="J1807" t="s">
        <v>113</v>
      </c>
      <c r="K1807" t="s">
        <v>583</v>
      </c>
      <c r="L1807">
        <v>120</v>
      </c>
      <c r="M1807" t="s">
        <v>660</v>
      </c>
      <c r="N1807" t="s">
        <v>661</v>
      </c>
      <c r="O1807">
        <v>0</v>
      </c>
      <c r="P1807" t="s">
        <v>177</v>
      </c>
      <c r="Q1807" t="s">
        <v>514</v>
      </c>
      <c r="R1807" t="s">
        <v>515</v>
      </c>
      <c r="S1807" t="s">
        <v>516</v>
      </c>
      <c r="T1807">
        <v>0</v>
      </c>
      <c r="U1807" t="s">
        <v>517</v>
      </c>
      <c r="V1807">
        <v>2523</v>
      </c>
      <c r="W1807" t="s">
        <v>518</v>
      </c>
      <c r="X1807">
        <v>8</v>
      </c>
      <c r="Y1807" t="s">
        <v>519</v>
      </c>
      <c r="Z1807">
        <v>122375</v>
      </c>
      <c r="AA1807">
        <v>-1</v>
      </c>
      <c r="AB1807" t="s">
        <v>129</v>
      </c>
      <c r="AC1807"/>
      <c r="AD1807">
        <v>122375</v>
      </c>
      <c r="AE1807"/>
      <c r="AF1807">
        <v>31892</v>
      </c>
      <c r="AG1807"/>
      <c r="AH1807">
        <v>31892</v>
      </c>
      <c r="AI1807">
        <v>0</v>
      </c>
    </row>
    <row r="1808" spans="1:35">
      <c r="A1808" t="s">
        <v>594</v>
      </c>
      <c r="B1808">
        <v>2015</v>
      </c>
      <c r="C1808">
        <v>2015</v>
      </c>
      <c r="D1808">
        <v>2015</v>
      </c>
      <c r="E1808">
        <v>4</v>
      </c>
      <c r="F1808">
        <v>0</v>
      </c>
      <c r="G1808">
        <v>0</v>
      </c>
      <c r="H1808" t="s">
        <v>510</v>
      </c>
      <c r="I1808">
        <v>251</v>
      </c>
      <c r="J1808" t="s">
        <v>113</v>
      </c>
      <c r="K1808" t="s">
        <v>583</v>
      </c>
      <c r="L1808">
        <v>344</v>
      </c>
      <c r="M1808" t="s">
        <v>558</v>
      </c>
      <c r="N1808" t="s">
        <v>559</v>
      </c>
      <c r="O1808">
        <v>0</v>
      </c>
      <c r="P1808" t="s">
        <v>177</v>
      </c>
      <c r="Q1808" t="s">
        <v>514</v>
      </c>
      <c r="R1808" t="s">
        <v>515</v>
      </c>
      <c r="S1808" t="s">
        <v>516</v>
      </c>
      <c r="T1808">
        <v>0</v>
      </c>
      <c r="U1808" t="s">
        <v>517</v>
      </c>
      <c r="V1808">
        <v>2523</v>
      </c>
      <c r="W1808" t="s">
        <v>518</v>
      </c>
      <c r="X1808">
        <v>8</v>
      </c>
      <c r="Y1808" t="s">
        <v>519</v>
      </c>
      <c r="Z1808">
        <v>152950</v>
      </c>
      <c r="AA1808">
        <v>-1</v>
      </c>
      <c r="AB1808" t="s">
        <v>129</v>
      </c>
      <c r="AC1808"/>
      <c r="AD1808">
        <v>152950</v>
      </c>
      <c r="AE1808"/>
      <c r="AF1808">
        <v>110576</v>
      </c>
      <c r="AG1808"/>
      <c r="AH1808">
        <v>110576</v>
      </c>
      <c r="AI1808">
        <v>0</v>
      </c>
    </row>
    <row r="1809" spans="1:35">
      <c r="A1809" t="s">
        <v>594</v>
      </c>
      <c r="B1809">
        <v>2015</v>
      </c>
      <c r="C1809">
        <v>2015</v>
      </c>
      <c r="D1809">
        <v>2015</v>
      </c>
      <c r="E1809">
        <v>4</v>
      </c>
      <c r="F1809">
        <v>0</v>
      </c>
      <c r="G1809">
        <v>0</v>
      </c>
      <c r="H1809" t="s">
        <v>510</v>
      </c>
      <c r="I1809">
        <v>251</v>
      </c>
      <c r="J1809" t="s">
        <v>113</v>
      </c>
      <c r="K1809" t="s">
        <v>583</v>
      </c>
      <c r="L1809">
        <v>258</v>
      </c>
      <c r="M1809" t="s">
        <v>536</v>
      </c>
      <c r="N1809" t="s">
        <v>537</v>
      </c>
      <c r="O1809">
        <v>0</v>
      </c>
      <c r="P1809" t="s">
        <v>177</v>
      </c>
      <c r="Q1809" t="s">
        <v>514</v>
      </c>
      <c r="R1809" t="s">
        <v>515</v>
      </c>
      <c r="S1809" t="s">
        <v>516</v>
      </c>
      <c r="T1809">
        <v>0</v>
      </c>
      <c r="U1809" t="s">
        <v>517</v>
      </c>
      <c r="V1809">
        <v>2523</v>
      </c>
      <c r="W1809" t="s">
        <v>518</v>
      </c>
      <c r="X1809">
        <v>8</v>
      </c>
      <c r="Y1809" t="s">
        <v>519</v>
      </c>
      <c r="Z1809">
        <v>561419</v>
      </c>
      <c r="AA1809">
        <v>-1</v>
      </c>
      <c r="AB1809" t="s">
        <v>129</v>
      </c>
      <c r="AC1809"/>
      <c r="AD1809">
        <v>561419</v>
      </c>
      <c r="AE1809"/>
      <c r="AF1809">
        <v>151350</v>
      </c>
      <c r="AG1809"/>
      <c r="AH1809">
        <v>151350</v>
      </c>
      <c r="AI1809">
        <v>0</v>
      </c>
    </row>
    <row r="1810" spans="1:35">
      <c r="A1810" t="s">
        <v>594</v>
      </c>
      <c r="B1810">
        <v>2015</v>
      </c>
      <c r="C1810">
        <v>2015</v>
      </c>
      <c r="D1810">
        <v>2015</v>
      </c>
      <c r="E1810">
        <v>4</v>
      </c>
      <c r="F1810">
        <v>0</v>
      </c>
      <c r="G1810">
        <v>0</v>
      </c>
      <c r="H1810" t="s">
        <v>510</v>
      </c>
      <c r="I1810">
        <v>251</v>
      </c>
      <c r="J1810" t="s">
        <v>113</v>
      </c>
      <c r="K1810" t="s">
        <v>583</v>
      </c>
      <c r="L1810">
        <v>178</v>
      </c>
      <c r="M1810" t="s">
        <v>512</v>
      </c>
      <c r="N1810" t="s">
        <v>513</v>
      </c>
      <c r="O1810">
        <v>0</v>
      </c>
      <c r="P1810" t="s">
        <v>177</v>
      </c>
      <c r="Q1810" t="s">
        <v>514</v>
      </c>
      <c r="R1810" t="s">
        <v>515</v>
      </c>
      <c r="S1810" t="s">
        <v>516</v>
      </c>
      <c r="T1810">
        <v>0</v>
      </c>
      <c r="U1810" t="s">
        <v>517</v>
      </c>
      <c r="V1810">
        <v>2523</v>
      </c>
      <c r="W1810" t="s">
        <v>518</v>
      </c>
      <c r="X1810">
        <v>8</v>
      </c>
      <c r="Y1810" t="s">
        <v>519</v>
      </c>
      <c r="Z1810">
        <v>134300</v>
      </c>
      <c r="AA1810">
        <v>-1</v>
      </c>
      <c r="AB1810" t="s">
        <v>129</v>
      </c>
      <c r="AC1810"/>
      <c r="AD1810">
        <v>134300</v>
      </c>
      <c r="AE1810"/>
      <c r="AF1810">
        <v>26778</v>
      </c>
      <c r="AG1810"/>
      <c r="AH1810">
        <v>26778</v>
      </c>
      <c r="AI1810">
        <v>0</v>
      </c>
    </row>
    <row r="1811" spans="1:35">
      <c r="A1811" t="s">
        <v>594</v>
      </c>
      <c r="B1811">
        <v>2015</v>
      </c>
      <c r="C1811">
        <v>2015</v>
      </c>
      <c r="D1811">
        <v>2015</v>
      </c>
      <c r="E1811">
        <v>4</v>
      </c>
      <c r="F1811">
        <v>0</v>
      </c>
      <c r="G1811">
        <v>0</v>
      </c>
      <c r="H1811" t="s">
        <v>510</v>
      </c>
      <c r="I1811">
        <v>251</v>
      </c>
      <c r="J1811" t="s">
        <v>113</v>
      </c>
      <c r="K1811" t="s">
        <v>583</v>
      </c>
      <c r="L1811">
        <v>784</v>
      </c>
      <c r="M1811" t="s">
        <v>186</v>
      </c>
      <c r="N1811" t="s">
        <v>618</v>
      </c>
      <c r="O1811">
        <v>0</v>
      </c>
      <c r="P1811" t="s">
        <v>177</v>
      </c>
      <c r="Q1811" t="s">
        <v>514</v>
      </c>
      <c r="R1811" t="s">
        <v>515</v>
      </c>
      <c r="S1811" t="s">
        <v>516</v>
      </c>
      <c r="T1811">
        <v>0</v>
      </c>
      <c r="U1811" t="s">
        <v>517</v>
      </c>
      <c r="V1811">
        <v>2523</v>
      </c>
      <c r="W1811" t="s">
        <v>518</v>
      </c>
      <c r="X1811">
        <v>8</v>
      </c>
      <c r="Y1811" t="s">
        <v>519</v>
      </c>
      <c r="Z1811">
        <v>128</v>
      </c>
      <c r="AA1811">
        <v>-1</v>
      </c>
      <c r="AB1811" t="s">
        <v>129</v>
      </c>
      <c r="AC1811"/>
      <c r="AD1811">
        <v>128</v>
      </c>
      <c r="AE1811"/>
      <c r="AF1811">
        <v>720</v>
      </c>
      <c r="AG1811"/>
      <c r="AH1811">
        <v>720</v>
      </c>
      <c r="AI1811">
        <v>0</v>
      </c>
    </row>
    <row r="1812" spans="1:35">
      <c r="A1812" t="s">
        <v>594</v>
      </c>
      <c r="B1812">
        <v>2015</v>
      </c>
      <c r="C1812">
        <v>2015</v>
      </c>
      <c r="D1812">
        <v>2015</v>
      </c>
      <c r="E1812">
        <v>4</v>
      </c>
      <c r="F1812">
        <v>0</v>
      </c>
      <c r="G1812">
        <v>0</v>
      </c>
      <c r="H1812" t="s">
        <v>510</v>
      </c>
      <c r="I1812">
        <v>251</v>
      </c>
      <c r="J1812" t="s">
        <v>113</v>
      </c>
      <c r="K1812" t="s">
        <v>583</v>
      </c>
      <c r="L1812">
        <v>686</v>
      </c>
      <c r="M1812" t="s">
        <v>560</v>
      </c>
      <c r="N1812" t="s">
        <v>561</v>
      </c>
      <c r="O1812">
        <v>0</v>
      </c>
      <c r="P1812" t="s">
        <v>177</v>
      </c>
      <c r="Q1812" t="s">
        <v>514</v>
      </c>
      <c r="R1812" t="s">
        <v>515</v>
      </c>
      <c r="S1812" t="s">
        <v>516</v>
      </c>
      <c r="T1812">
        <v>0</v>
      </c>
      <c r="U1812" t="s">
        <v>517</v>
      </c>
      <c r="V1812">
        <v>2523</v>
      </c>
      <c r="W1812" t="s">
        <v>518</v>
      </c>
      <c r="X1812">
        <v>8</v>
      </c>
      <c r="Y1812" t="s">
        <v>519</v>
      </c>
      <c r="Z1812">
        <v>9606</v>
      </c>
      <c r="AA1812">
        <v>-1</v>
      </c>
      <c r="AB1812" t="s">
        <v>129</v>
      </c>
      <c r="AC1812"/>
      <c r="AD1812">
        <v>9606</v>
      </c>
      <c r="AE1812"/>
      <c r="AF1812">
        <v>4788</v>
      </c>
      <c r="AG1812"/>
      <c r="AH1812">
        <v>4788</v>
      </c>
      <c r="AI1812">
        <v>0</v>
      </c>
    </row>
    <row r="1813" spans="1:35">
      <c r="A1813" t="s">
        <v>594</v>
      </c>
      <c r="B1813">
        <v>2015</v>
      </c>
      <c r="C1813">
        <v>2015</v>
      </c>
      <c r="D1813">
        <v>2015</v>
      </c>
      <c r="E1813">
        <v>4</v>
      </c>
      <c r="F1813">
        <v>0</v>
      </c>
      <c r="G1813">
        <v>0</v>
      </c>
      <c r="H1813" t="s">
        <v>510</v>
      </c>
      <c r="I1813">
        <v>251</v>
      </c>
      <c r="J1813" t="s">
        <v>113</v>
      </c>
      <c r="K1813" t="s">
        <v>583</v>
      </c>
      <c r="L1813">
        <v>410</v>
      </c>
      <c r="M1813" t="s">
        <v>550</v>
      </c>
      <c r="N1813" t="s">
        <v>551</v>
      </c>
      <c r="O1813">
        <v>0</v>
      </c>
      <c r="P1813" t="s">
        <v>177</v>
      </c>
      <c r="Q1813" t="s">
        <v>514</v>
      </c>
      <c r="R1813" t="s">
        <v>515</v>
      </c>
      <c r="S1813" t="s">
        <v>516</v>
      </c>
      <c r="T1813">
        <v>0</v>
      </c>
      <c r="U1813" t="s">
        <v>517</v>
      </c>
      <c r="V1813">
        <v>2523</v>
      </c>
      <c r="W1813" t="s">
        <v>518</v>
      </c>
      <c r="X1813">
        <v>8</v>
      </c>
      <c r="Y1813" t="s">
        <v>519</v>
      </c>
      <c r="Z1813">
        <v>122880</v>
      </c>
      <c r="AA1813">
        <v>-1</v>
      </c>
      <c r="AB1813" t="s">
        <v>129</v>
      </c>
      <c r="AC1813"/>
      <c r="AD1813">
        <v>122880</v>
      </c>
      <c r="AE1813"/>
      <c r="AF1813">
        <v>49823</v>
      </c>
      <c r="AG1813"/>
      <c r="AH1813">
        <v>49823</v>
      </c>
      <c r="AI1813">
        <v>0</v>
      </c>
    </row>
    <row r="1814" spans="1:35">
      <c r="A1814" t="s">
        <v>594</v>
      </c>
      <c r="B1814">
        <v>2015</v>
      </c>
      <c r="C1814">
        <v>2015</v>
      </c>
      <c r="D1814">
        <v>2015</v>
      </c>
      <c r="E1814">
        <v>4</v>
      </c>
      <c r="F1814">
        <v>0</v>
      </c>
      <c r="G1814">
        <v>0</v>
      </c>
      <c r="H1814" t="s">
        <v>510</v>
      </c>
      <c r="I1814">
        <v>251</v>
      </c>
      <c r="J1814" t="s">
        <v>113</v>
      </c>
      <c r="K1814" t="s">
        <v>583</v>
      </c>
      <c r="L1814">
        <v>384</v>
      </c>
      <c r="M1814" t="s">
        <v>751</v>
      </c>
      <c r="N1814" t="s">
        <v>752</v>
      </c>
      <c r="O1814">
        <v>0</v>
      </c>
      <c r="P1814" t="s">
        <v>177</v>
      </c>
      <c r="Q1814" t="s">
        <v>514</v>
      </c>
      <c r="R1814" t="s">
        <v>515</v>
      </c>
      <c r="S1814" t="s">
        <v>516</v>
      </c>
      <c r="T1814">
        <v>0</v>
      </c>
      <c r="U1814" t="s">
        <v>517</v>
      </c>
      <c r="V1814">
        <v>2523</v>
      </c>
      <c r="W1814" t="s">
        <v>518</v>
      </c>
      <c r="X1814">
        <v>8</v>
      </c>
      <c r="Y1814" t="s">
        <v>519</v>
      </c>
      <c r="Z1814">
        <v>3411</v>
      </c>
      <c r="AA1814">
        <v>-1</v>
      </c>
      <c r="AB1814" t="s">
        <v>129</v>
      </c>
      <c r="AC1814"/>
      <c r="AD1814">
        <v>3411</v>
      </c>
      <c r="AE1814"/>
      <c r="AF1814">
        <v>251</v>
      </c>
      <c r="AG1814"/>
      <c r="AH1814">
        <v>251</v>
      </c>
      <c r="AI1814">
        <v>0</v>
      </c>
    </row>
    <row r="1815" spans="1:35">
      <c r="A1815" t="s">
        <v>594</v>
      </c>
      <c r="B1815">
        <v>2015</v>
      </c>
      <c r="C1815">
        <v>2015</v>
      </c>
      <c r="D1815">
        <v>2015</v>
      </c>
      <c r="E1815">
        <v>4</v>
      </c>
      <c r="F1815">
        <v>0</v>
      </c>
      <c r="G1815">
        <v>0</v>
      </c>
      <c r="H1815" t="s">
        <v>510</v>
      </c>
      <c r="I1815">
        <v>251</v>
      </c>
      <c r="J1815" t="s">
        <v>113</v>
      </c>
      <c r="K1815" t="s">
        <v>583</v>
      </c>
      <c r="L1815">
        <v>540</v>
      </c>
      <c r="M1815" t="s">
        <v>552</v>
      </c>
      <c r="N1815" t="s">
        <v>553</v>
      </c>
      <c r="O1815">
        <v>0</v>
      </c>
      <c r="P1815" t="s">
        <v>177</v>
      </c>
      <c r="Q1815" t="s">
        <v>514</v>
      </c>
      <c r="R1815" t="s">
        <v>515</v>
      </c>
      <c r="S1815" t="s">
        <v>516</v>
      </c>
      <c r="T1815">
        <v>0</v>
      </c>
      <c r="U1815" t="s">
        <v>517</v>
      </c>
      <c r="V1815">
        <v>2523</v>
      </c>
      <c r="W1815" t="s">
        <v>518</v>
      </c>
      <c r="X1815">
        <v>8</v>
      </c>
      <c r="Y1815" t="s">
        <v>519</v>
      </c>
      <c r="Z1815">
        <v>1410</v>
      </c>
      <c r="AA1815">
        <v>-1</v>
      </c>
      <c r="AB1815" t="s">
        <v>129</v>
      </c>
      <c r="AC1815"/>
      <c r="AD1815">
        <v>1410</v>
      </c>
      <c r="AE1815"/>
      <c r="AF1815">
        <v>686</v>
      </c>
      <c r="AG1815"/>
      <c r="AH1815">
        <v>686</v>
      </c>
      <c r="AI1815">
        <v>0</v>
      </c>
    </row>
    <row r="1816" spans="1:35">
      <c r="A1816" t="s">
        <v>594</v>
      </c>
      <c r="B1816">
        <v>2015</v>
      </c>
      <c r="C1816">
        <v>2015</v>
      </c>
      <c r="D1816">
        <v>2015</v>
      </c>
      <c r="E1816">
        <v>4</v>
      </c>
      <c r="F1816">
        <v>0</v>
      </c>
      <c r="G1816">
        <v>0</v>
      </c>
      <c r="H1816" t="s">
        <v>510</v>
      </c>
      <c r="I1816">
        <v>251</v>
      </c>
      <c r="J1816" t="s">
        <v>113</v>
      </c>
      <c r="K1816" t="s">
        <v>583</v>
      </c>
      <c r="L1816">
        <v>368</v>
      </c>
      <c r="M1816" t="s">
        <v>622</v>
      </c>
      <c r="N1816" t="s">
        <v>623</v>
      </c>
      <c r="O1816">
        <v>0</v>
      </c>
      <c r="P1816" t="s">
        <v>177</v>
      </c>
      <c r="Q1816" t="s">
        <v>514</v>
      </c>
      <c r="R1816" t="s">
        <v>515</v>
      </c>
      <c r="S1816" t="s">
        <v>516</v>
      </c>
      <c r="T1816">
        <v>0</v>
      </c>
      <c r="U1816" t="s">
        <v>517</v>
      </c>
      <c r="V1816">
        <v>2523</v>
      </c>
      <c r="W1816" t="s">
        <v>518</v>
      </c>
      <c r="X1816">
        <v>8</v>
      </c>
      <c r="Y1816" t="s">
        <v>519</v>
      </c>
      <c r="Z1816">
        <v>350</v>
      </c>
      <c r="AA1816">
        <v>-1</v>
      </c>
      <c r="AB1816" t="s">
        <v>129</v>
      </c>
      <c r="AC1816"/>
      <c r="AD1816">
        <v>350</v>
      </c>
      <c r="AE1816"/>
      <c r="AF1816">
        <v>1105</v>
      </c>
      <c r="AG1816"/>
      <c r="AH1816">
        <v>1105</v>
      </c>
      <c r="AI1816">
        <v>0</v>
      </c>
    </row>
    <row r="1817" spans="1:35">
      <c r="A1817" t="s">
        <v>594</v>
      </c>
      <c r="B1817">
        <v>2015</v>
      </c>
      <c r="C1817">
        <v>2015</v>
      </c>
      <c r="D1817">
        <v>2015</v>
      </c>
      <c r="E1817">
        <v>4</v>
      </c>
      <c r="F1817">
        <v>0</v>
      </c>
      <c r="G1817">
        <v>0</v>
      </c>
      <c r="H1817" t="s">
        <v>510</v>
      </c>
      <c r="I1817">
        <v>251</v>
      </c>
      <c r="J1817" t="s">
        <v>113</v>
      </c>
      <c r="K1817" t="s">
        <v>583</v>
      </c>
      <c r="L1817">
        <v>0</v>
      </c>
      <c r="M1817" t="s">
        <v>177</v>
      </c>
      <c r="N1817" t="s">
        <v>514</v>
      </c>
      <c r="O1817">
        <v>0</v>
      </c>
      <c r="P1817" t="s">
        <v>177</v>
      </c>
      <c r="Q1817" t="s">
        <v>514</v>
      </c>
      <c r="R1817" t="s">
        <v>515</v>
      </c>
      <c r="S1817" t="s">
        <v>516</v>
      </c>
      <c r="T1817">
        <v>0</v>
      </c>
      <c r="U1817" t="s">
        <v>517</v>
      </c>
      <c r="V1817">
        <v>2523</v>
      </c>
      <c r="W1817" t="s">
        <v>518</v>
      </c>
      <c r="X1817">
        <v>8</v>
      </c>
      <c r="Y1817" t="s">
        <v>519</v>
      </c>
      <c r="Z1817">
        <v>933900196</v>
      </c>
      <c r="AA1817">
        <v>-1</v>
      </c>
      <c r="AB1817" t="s">
        <v>129</v>
      </c>
      <c r="AC1817"/>
      <c r="AD1817">
        <v>933900196</v>
      </c>
      <c r="AE1817"/>
      <c r="AF1817">
        <v>119741999</v>
      </c>
      <c r="AG1817"/>
      <c r="AH1817">
        <v>119741999</v>
      </c>
      <c r="AI1817">
        <v>0</v>
      </c>
    </row>
    <row r="1818" spans="1:35">
      <c r="A1818" t="s">
        <v>594</v>
      </c>
      <c r="B1818">
        <v>2015</v>
      </c>
      <c r="C1818">
        <v>2015</v>
      </c>
      <c r="D1818">
        <v>2015</v>
      </c>
      <c r="E1818">
        <v>4</v>
      </c>
      <c r="F1818">
        <v>0</v>
      </c>
      <c r="G1818">
        <v>0</v>
      </c>
      <c r="H1818" t="s">
        <v>510</v>
      </c>
      <c r="I1818">
        <v>251</v>
      </c>
      <c r="J1818" t="s">
        <v>113</v>
      </c>
      <c r="K1818" t="s">
        <v>583</v>
      </c>
      <c r="L1818">
        <v>792</v>
      </c>
      <c r="M1818" t="s">
        <v>217</v>
      </c>
      <c r="N1818" t="s">
        <v>573</v>
      </c>
      <c r="O1818">
        <v>0</v>
      </c>
      <c r="P1818" t="s">
        <v>177</v>
      </c>
      <c r="Q1818" t="s">
        <v>514</v>
      </c>
      <c r="R1818" t="s">
        <v>515</v>
      </c>
      <c r="S1818" t="s">
        <v>516</v>
      </c>
      <c r="T1818">
        <v>0</v>
      </c>
      <c r="U1818" t="s">
        <v>517</v>
      </c>
      <c r="V1818">
        <v>2523</v>
      </c>
      <c r="W1818" t="s">
        <v>518</v>
      </c>
      <c r="X1818">
        <v>8</v>
      </c>
      <c r="Y1818" t="s">
        <v>519</v>
      </c>
      <c r="Z1818">
        <v>126028</v>
      </c>
      <c r="AA1818">
        <v>-1</v>
      </c>
      <c r="AB1818" t="s">
        <v>129</v>
      </c>
      <c r="AC1818"/>
      <c r="AD1818">
        <v>126028</v>
      </c>
      <c r="AE1818"/>
      <c r="AF1818">
        <v>66709</v>
      </c>
      <c r="AG1818"/>
      <c r="AH1818">
        <v>66709</v>
      </c>
      <c r="AI1818">
        <v>0</v>
      </c>
    </row>
    <row r="1819" spans="1:35">
      <c r="A1819" t="s">
        <v>594</v>
      </c>
      <c r="B1819">
        <v>2015</v>
      </c>
      <c r="C1819">
        <v>2015</v>
      </c>
      <c r="D1819">
        <v>2015</v>
      </c>
      <c r="E1819">
        <v>4</v>
      </c>
      <c r="F1819">
        <v>0</v>
      </c>
      <c r="G1819">
        <v>0</v>
      </c>
      <c r="H1819" t="s">
        <v>510</v>
      </c>
      <c r="I1819">
        <v>251</v>
      </c>
      <c r="J1819" t="s">
        <v>113</v>
      </c>
      <c r="K1819" t="s">
        <v>583</v>
      </c>
      <c r="L1819">
        <v>266</v>
      </c>
      <c r="M1819" t="s">
        <v>664</v>
      </c>
      <c r="N1819" t="s">
        <v>665</v>
      </c>
      <c r="O1819">
        <v>0</v>
      </c>
      <c r="P1819" t="s">
        <v>177</v>
      </c>
      <c r="Q1819" t="s">
        <v>514</v>
      </c>
      <c r="R1819" t="s">
        <v>515</v>
      </c>
      <c r="S1819" t="s">
        <v>516</v>
      </c>
      <c r="T1819">
        <v>0</v>
      </c>
      <c r="U1819" t="s">
        <v>517</v>
      </c>
      <c r="V1819">
        <v>2523</v>
      </c>
      <c r="W1819" t="s">
        <v>518</v>
      </c>
      <c r="X1819">
        <v>8</v>
      </c>
      <c r="Y1819" t="s">
        <v>519</v>
      </c>
      <c r="Z1819">
        <v>153665</v>
      </c>
      <c r="AA1819">
        <v>-1</v>
      </c>
      <c r="AB1819" t="s">
        <v>129</v>
      </c>
      <c r="AC1819"/>
      <c r="AD1819">
        <v>153665</v>
      </c>
      <c r="AE1819"/>
      <c r="AF1819">
        <v>41452</v>
      </c>
      <c r="AG1819"/>
      <c r="AH1819">
        <v>41452</v>
      </c>
      <c r="AI1819">
        <v>0</v>
      </c>
    </row>
    <row r="1820" spans="1:35">
      <c r="A1820" t="s">
        <v>594</v>
      </c>
      <c r="B1820">
        <v>2015</v>
      </c>
      <c r="C1820">
        <v>2015</v>
      </c>
      <c r="D1820">
        <v>2015</v>
      </c>
      <c r="E1820">
        <v>4</v>
      </c>
      <c r="F1820">
        <v>0</v>
      </c>
      <c r="G1820">
        <v>0</v>
      </c>
      <c r="H1820" t="s">
        <v>510</v>
      </c>
      <c r="I1820">
        <v>251</v>
      </c>
      <c r="J1820" t="s">
        <v>113</v>
      </c>
      <c r="K1820" t="s">
        <v>583</v>
      </c>
      <c r="L1820">
        <v>440</v>
      </c>
      <c r="M1820" t="s">
        <v>773</v>
      </c>
      <c r="N1820" t="s">
        <v>774</v>
      </c>
      <c r="O1820">
        <v>0</v>
      </c>
      <c r="P1820" t="s">
        <v>177</v>
      </c>
      <c r="Q1820" t="s">
        <v>514</v>
      </c>
      <c r="R1820" t="s">
        <v>515</v>
      </c>
      <c r="S1820" t="s">
        <v>516</v>
      </c>
      <c r="T1820">
        <v>0</v>
      </c>
      <c r="U1820" t="s">
        <v>517</v>
      </c>
      <c r="V1820">
        <v>2523</v>
      </c>
      <c r="W1820" t="s">
        <v>518</v>
      </c>
      <c r="X1820">
        <v>8</v>
      </c>
      <c r="Y1820" t="s">
        <v>519</v>
      </c>
      <c r="Z1820">
        <v>1200</v>
      </c>
      <c r="AA1820">
        <v>-1</v>
      </c>
      <c r="AB1820" t="s">
        <v>129</v>
      </c>
      <c r="AC1820"/>
      <c r="AD1820">
        <v>1200</v>
      </c>
      <c r="AE1820"/>
      <c r="AF1820">
        <v>133</v>
      </c>
      <c r="AG1820"/>
      <c r="AH1820">
        <v>133</v>
      </c>
      <c r="AI1820">
        <v>0</v>
      </c>
    </row>
    <row r="1821" spans="1:35">
      <c r="A1821" t="s">
        <v>594</v>
      </c>
      <c r="B1821">
        <v>2015</v>
      </c>
      <c r="C1821">
        <v>2015</v>
      </c>
      <c r="D1821">
        <v>2015</v>
      </c>
      <c r="E1821">
        <v>4</v>
      </c>
      <c r="F1821">
        <v>0</v>
      </c>
      <c r="G1821">
        <v>0</v>
      </c>
      <c r="H1821" t="s">
        <v>510</v>
      </c>
      <c r="I1821">
        <v>251</v>
      </c>
      <c r="J1821" t="s">
        <v>113</v>
      </c>
      <c r="K1821" t="s">
        <v>583</v>
      </c>
      <c r="L1821">
        <v>156</v>
      </c>
      <c r="M1821" t="s">
        <v>183</v>
      </c>
      <c r="N1821" t="s">
        <v>562</v>
      </c>
      <c r="O1821">
        <v>0</v>
      </c>
      <c r="P1821" t="s">
        <v>177</v>
      </c>
      <c r="Q1821" t="s">
        <v>514</v>
      </c>
      <c r="R1821" t="s">
        <v>515</v>
      </c>
      <c r="S1821" t="s">
        <v>516</v>
      </c>
      <c r="T1821">
        <v>0</v>
      </c>
      <c r="U1821" t="s">
        <v>517</v>
      </c>
      <c r="V1821">
        <v>2523</v>
      </c>
      <c r="W1821" t="s">
        <v>518</v>
      </c>
      <c r="X1821">
        <v>8</v>
      </c>
      <c r="Y1821" t="s">
        <v>519</v>
      </c>
      <c r="Z1821">
        <v>183820</v>
      </c>
      <c r="AA1821">
        <v>-1</v>
      </c>
      <c r="AB1821" t="s">
        <v>129</v>
      </c>
      <c r="AC1821"/>
      <c r="AD1821">
        <v>183820</v>
      </c>
      <c r="AE1821"/>
      <c r="AF1821">
        <v>51244</v>
      </c>
      <c r="AG1821"/>
      <c r="AH1821">
        <v>51244</v>
      </c>
      <c r="AI1821">
        <v>0</v>
      </c>
    </row>
    <row r="1822" spans="1:35">
      <c r="A1822" t="s">
        <v>594</v>
      </c>
      <c r="B1822">
        <v>2015</v>
      </c>
      <c r="C1822">
        <v>2015</v>
      </c>
      <c r="D1822">
        <v>2015</v>
      </c>
      <c r="E1822">
        <v>4</v>
      </c>
      <c r="F1822">
        <v>0</v>
      </c>
      <c r="G1822">
        <v>0</v>
      </c>
      <c r="H1822" t="s">
        <v>510</v>
      </c>
      <c r="I1822">
        <v>251</v>
      </c>
      <c r="J1822" t="s">
        <v>113</v>
      </c>
      <c r="K1822" t="s">
        <v>583</v>
      </c>
      <c r="L1822">
        <v>392</v>
      </c>
      <c r="M1822" t="s">
        <v>223</v>
      </c>
      <c r="N1822" t="s">
        <v>584</v>
      </c>
      <c r="O1822">
        <v>0</v>
      </c>
      <c r="P1822" t="s">
        <v>177</v>
      </c>
      <c r="Q1822" t="s">
        <v>514</v>
      </c>
      <c r="R1822" t="s">
        <v>515</v>
      </c>
      <c r="S1822" t="s">
        <v>516</v>
      </c>
      <c r="T1822">
        <v>0</v>
      </c>
      <c r="U1822" t="s">
        <v>517</v>
      </c>
      <c r="V1822">
        <v>2523</v>
      </c>
      <c r="W1822" t="s">
        <v>518</v>
      </c>
      <c r="X1822">
        <v>8</v>
      </c>
      <c r="Y1822" t="s">
        <v>519</v>
      </c>
      <c r="Z1822">
        <v>5960</v>
      </c>
      <c r="AA1822">
        <v>-1</v>
      </c>
      <c r="AB1822" t="s">
        <v>129</v>
      </c>
      <c r="AC1822"/>
      <c r="AD1822">
        <v>5960</v>
      </c>
      <c r="AE1822"/>
      <c r="AF1822">
        <v>6401</v>
      </c>
      <c r="AG1822"/>
      <c r="AH1822">
        <v>6401</v>
      </c>
      <c r="AI1822">
        <v>0</v>
      </c>
    </row>
    <row r="1823" spans="1:35">
      <c r="A1823" t="s">
        <v>594</v>
      </c>
      <c r="B1823">
        <v>2015</v>
      </c>
      <c r="C1823">
        <v>2015</v>
      </c>
      <c r="D1823">
        <v>2015</v>
      </c>
      <c r="E1823">
        <v>4</v>
      </c>
      <c r="F1823">
        <v>0</v>
      </c>
      <c r="G1823">
        <v>0</v>
      </c>
      <c r="H1823" t="s">
        <v>510</v>
      </c>
      <c r="I1823">
        <v>251</v>
      </c>
      <c r="J1823" t="s">
        <v>113</v>
      </c>
      <c r="K1823" t="s">
        <v>583</v>
      </c>
      <c r="L1823">
        <v>703</v>
      </c>
      <c r="M1823" t="s">
        <v>672</v>
      </c>
      <c r="N1823" t="s">
        <v>673</v>
      </c>
      <c r="O1823">
        <v>0</v>
      </c>
      <c r="P1823" t="s">
        <v>177</v>
      </c>
      <c r="Q1823" t="s">
        <v>514</v>
      </c>
      <c r="R1823" t="s">
        <v>515</v>
      </c>
      <c r="S1823" t="s">
        <v>516</v>
      </c>
      <c r="T1823">
        <v>0</v>
      </c>
      <c r="U1823" t="s">
        <v>517</v>
      </c>
      <c r="V1823">
        <v>2523</v>
      </c>
      <c r="W1823" t="s">
        <v>518</v>
      </c>
      <c r="X1823">
        <v>8</v>
      </c>
      <c r="Y1823" t="s">
        <v>519</v>
      </c>
      <c r="Z1823">
        <v>2310</v>
      </c>
      <c r="AA1823">
        <v>-1</v>
      </c>
      <c r="AB1823" t="s">
        <v>129</v>
      </c>
      <c r="AC1823"/>
      <c r="AD1823">
        <v>2310</v>
      </c>
      <c r="AE1823"/>
      <c r="AF1823">
        <v>265</v>
      </c>
      <c r="AG1823"/>
      <c r="AH1823">
        <v>265</v>
      </c>
      <c r="AI1823">
        <v>0</v>
      </c>
    </row>
    <row r="1824" spans="1:35">
      <c r="A1824" t="s">
        <v>594</v>
      </c>
      <c r="B1824">
        <v>2015</v>
      </c>
      <c r="C1824">
        <v>2015</v>
      </c>
      <c r="D1824">
        <v>2015</v>
      </c>
      <c r="E1824">
        <v>4</v>
      </c>
      <c r="F1824">
        <v>0</v>
      </c>
      <c r="G1824">
        <v>0</v>
      </c>
      <c r="H1824" t="s">
        <v>510</v>
      </c>
      <c r="I1824">
        <v>251</v>
      </c>
      <c r="J1824" t="s">
        <v>113</v>
      </c>
      <c r="K1824" t="s">
        <v>583</v>
      </c>
      <c r="L1824">
        <v>12</v>
      </c>
      <c r="M1824" t="s">
        <v>666</v>
      </c>
      <c r="N1824" t="s">
        <v>667</v>
      </c>
      <c r="O1824">
        <v>0</v>
      </c>
      <c r="P1824" t="s">
        <v>177</v>
      </c>
      <c r="Q1824" t="s">
        <v>514</v>
      </c>
      <c r="R1824" t="s">
        <v>515</v>
      </c>
      <c r="S1824" t="s">
        <v>516</v>
      </c>
      <c r="T1824">
        <v>0</v>
      </c>
      <c r="U1824" t="s">
        <v>517</v>
      </c>
      <c r="V1824">
        <v>2523</v>
      </c>
      <c r="W1824" t="s">
        <v>518</v>
      </c>
      <c r="X1824">
        <v>8</v>
      </c>
      <c r="Y1824" t="s">
        <v>519</v>
      </c>
      <c r="Z1824">
        <v>2000</v>
      </c>
      <c r="AA1824">
        <v>-1</v>
      </c>
      <c r="AB1824" t="s">
        <v>129</v>
      </c>
      <c r="AC1824"/>
      <c r="AD1824">
        <v>2000</v>
      </c>
      <c r="AE1824"/>
      <c r="AF1824">
        <v>2409</v>
      </c>
      <c r="AG1824"/>
      <c r="AH1824">
        <v>2409</v>
      </c>
      <c r="AI1824">
        <v>0</v>
      </c>
    </row>
    <row r="1825" spans="1:35">
      <c r="A1825" t="s">
        <v>594</v>
      </c>
      <c r="B1825">
        <v>2015</v>
      </c>
      <c r="C1825">
        <v>2015</v>
      </c>
      <c r="D1825">
        <v>2015</v>
      </c>
      <c r="E1825">
        <v>4</v>
      </c>
      <c r="F1825">
        <v>0</v>
      </c>
      <c r="G1825">
        <v>0</v>
      </c>
      <c r="H1825" t="s">
        <v>510</v>
      </c>
      <c r="I1825">
        <v>251</v>
      </c>
      <c r="J1825" t="s">
        <v>113</v>
      </c>
      <c r="K1825" t="s">
        <v>583</v>
      </c>
      <c r="L1825">
        <v>100</v>
      </c>
      <c r="M1825" t="s">
        <v>668</v>
      </c>
      <c r="N1825" t="s">
        <v>669</v>
      </c>
      <c r="O1825">
        <v>0</v>
      </c>
      <c r="P1825" t="s">
        <v>177</v>
      </c>
      <c r="Q1825" t="s">
        <v>514</v>
      </c>
      <c r="R1825" t="s">
        <v>515</v>
      </c>
      <c r="S1825" t="s">
        <v>516</v>
      </c>
      <c r="T1825">
        <v>0</v>
      </c>
      <c r="U1825" t="s">
        <v>517</v>
      </c>
      <c r="V1825">
        <v>2523</v>
      </c>
      <c r="W1825" t="s">
        <v>518</v>
      </c>
      <c r="X1825">
        <v>8</v>
      </c>
      <c r="Y1825" t="s">
        <v>519</v>
      </c>
      <c r="Z1825">
        <v>1035</v>
      </c>
      <c r="AA1825">
        <v>-1</v>
      </c>
      <c r="AB1825" t="s">
        <v>129</v>
      </c>
      <c r="AC1825"/>
      <c r="AD1825">
        <v>1035</v>
      </c>
      <c r="AE1825"/>
      <c r="AF1825">
        <v>205</v>
      </c>
      <c r="AG1825"/>
      <c r="AH1825">
        <v>205</v>
      </c>
      <c r="AI1825">
        <v>0</v>
      </c>
    </row>
    <row r="1826" spans="1:35">
      <c r="A1826" t="s">
        <v>594</v>
      </c>
      <c r="B1826">
        <v>2015</v>
      </c>
      <c r="C1826">
        <v>2015</v>
      </c>
      <c r="D1826">
        <v>2015</v>
      </c>
      <c r="E1826">
        <v>4</v>
      </c>
      <c r="F1826">
        <v>0</v>
      </c>
      <c r="G1826">
        <v>0</v>
      </c>
      <c r="H1826" t="s">
        <v>510</v>
      </c>
      <c r="I1826">
        <v>251</v>
      </c>
      <c r="J1826" t="s">
        <v>113</v>
      </c>
      <c r="K1826" t="s">
        <v>583</v>
      </c>
      <c r="L1826">
        <v>504</v>
      </c>
      <c r="M1826" t="s">
        <v>686</v>
      </c>
      <c r="N1826" t="s">
        <v>687</v>
      </c>
      <c r="O1826">
        <v>0</v>
      </c>
      <c r="P1826" t="s">
        <v>177</v>
      </c>
      <c r="Q1826" t="s">
        <v>514</v>
      </c>
      <c r="R1826" t="s">
        <v>515</v>
      </c>
      <c r="S1826" t="s">
        <v>516</v>
      </c>
      <c r="T1826">
        <v>0</v>
      </c>
      <c r="U1826" t="s">
        <v>517</v>
      </c>
      <c r="V1826">
        <v>2523</v>
      </c>
      <c r="W1826" t="s">
        <v>518</v>
      </c>
      <c r="X1826">
        <v>8</v>
      </c>
      <c r="Y1826" t="s">
        <v>519</v>
      </c>
      <c r="Z1826">
        <v>24623</v>
      </c>
      <c r="AA1826">
        <v>-1</v>
      </c>
      <c r="AB1826" t="s">
        <v>129</v>
      </c>
      <c r="AC1826"/>
      <c r="AD1826">
        <v>24623</v>
      </c>
      <c r="AE1826"/>
      <c r="AF1826">
        <v>13314</v>
      </c>
      <c r="AG1826"/>
      <c r="AH1826">
        <v>13314</v>
      </c>
      <c r="AI1826">
        <v>0</v>
      </c>
    </row>
    <row r="1827" spans="1:35">
      <c r="A1827" t="s">
        <v>594</v>
      </c>
      <c r="B1827">
        <v>2015</v>
      </c>
      <c r="C1827">
        <v>2015</v>
      </c>
      <c r="D1827">
        <v>2015</v>
      </c>
      <c r="E1827">
        <v>4</v>
      </c>
      <c r="F1827">
        <v>0</v>
      </c>
      <c r="G1827">
        <v>0</v>
      </c>
      <c r="H1827" t="s">
        <v>510</v>
      </c>
      <c r="I1827">
        <v>251</v>
      </c>
      <c r="J1827" t="s">
        <v>113</v>
      </c>
      <c r="K1827" t="s">
        <v>583</v>
      </c>
      <c r="L1827">
        <v>788</v>
      </c>
      <c r="M1827" t="s">
        <v>729</v>
      </c>
      <c r="N1827" t="s">
        <v>730</v>
      </c>
      <c r="O1827">
        <v>0</v>
      </c>
      <c r="P1827" t="s">
        <v>177</v>
      </c>
      <c r="Q1827" t="s">
        <v>514</v>
      </c>
      <c r="R1827" t="s">
        <v>515</v>
      </c>
      <c r="S1827" t="s">
        <v>516</v>
      </c>
      <c r="T1827">
        <v>0</v>
      </c>
      <c r="U1827" t="s">
        <v>517</v>
      </c>
      <c r="V1827">
        <v>2523</v>
      </c>
      <c r="W1827" t="s">
        <v>518</v>
      </c>
      <c r="X1827">
        <v>8</v>
      </c>
      <c r="Y1827" t="s">
        <v>519</v>
      </c>
      <c r="Z1827">
        <v>95472</v>
      </c>
      <c r="AA1827">
        <v>-1</v>
      </c>
      <c r="AB1827" t="s">
        <v>129</v>
      </c>
      <c r="AC1827"/>
      <c r="AD1827">
        <v>95472</v>
      </c>
      <c r="AE1827"/>
      <c r="AF1827">
        <v>62032</v>
      </c>
      <c r="AG1827"/>
      <c r="AH1827">
        <v>62032</v>
      </c>
      <c r="AI1827">
        <v>0</v>
      </c>
    </row>
    <row r="1828" spans="1:35">
      <c r="A1828" t="s">
        <v>594</v>
      </c>
      <c r="B1828">
        <v>2015</v>
      </c>
      <c r="C1828">
        <v>2015</v>
      </c>
      <c r="D1828">
        <v>2015</v>
      </c>
      <c r="E1828">
        <v>4</v>
      </c>
      <c r="F1828">
        <v>0</v>
      </c>
      <c r="G1828">
        <v>0</v>
      </c>
      <c r="H1828" t="s">
        <v>510</v>
      </c>
      <c r="I1828">
        <v>251</v>
      </c>
      <c r="J1828" t="s">
        <v>113</v>
      </c>
      <c r="K1828" t="s">
        <v>583</v>
      </c>
      <c r="L1828">
        <v>246</v>
      </c>
      <c r="M1828" t="s">
        <v>678</v>
      </c>
      <c r="N1828" t="s">
        <v>679</v>
      </c>
      <c r="O1828">
        <v>0</v>
      </c>
      <c r="P1828" t="s">
        <v>177</v>
      </c>
      <c r="Q1828" t="s">
        <v>514</v>
      </c>
      <c r="R1828" t="s">
        <v>515</v>
      </c>
      <c r="S1828" t="s">
        <v>516</v>
      </c>
      <c r="T1828">
        <v>0</v>
      </c>
      <c r="U1828" t="s">
        <v>517</v>
      </c>
      <c r="V1828">
        <v>2523</v>
      </c>
      <c r="W1828" t="s">
        <v>518</v>
      </c>
      <c r="X1828">
        <v>8</v>
      </c>
      <c r="Y1828" t="s">
        <v>519</v>
      </c>
      <c r="Z1828">
        <v>522900</v>
      </c>
      <c r="AA1828">
        <v>-1</v>
      </c>
      <c r="AB1828" t="s">
        <v>129</v>
      </c>
      <c r="AC1828"/>
      <c r="AD1828">
        <v>522900</v>
      </c>
      <c r="AE1828"/>
      <c r="AF1828">
        <v>399031</v>
      </c>
      <c r="AG1828"/>
      <c r="AH1828">
        <v>399031</v>
      </c>
      <c r="AI1828">
        <v>0</v>
      </c>
    </row>
    <row r="1829" spans="1:35">
      <c r="A1829" t="s">
        <v>594</v>
      </c>
      <c r="B1829">
        <v>2015</v>
      </c>
      <c r="C1829">
        <v>2015</v>
      </c>
      <c r="D1829">
        <v>2015</v>
      </c>
      <c r="E1829">
        <v>4</v>
      </c>
      <c r="F1829">
        <v>0</v>
      </c>
      <c r="G1829">
        <v>0</v>
      </c>
      <c r="H1829" t="s">
        <v>510</v>
      </c>
      <c r="I1829">
        <v>251</v>
      </c>
      <c r="J1829" t="s">
        <v>113</v>
      </c>
      <c r="K1829" t="s">
        <v>583</v>
      </c>
      <c r="L1829">
        <v>842</v>
      </c>
      <c r="M1829" t="s">
        <v>593</v>
      </c>
      <c r="N1829" t="s">
        <v>593</v>
      </c>
      <c r="O1829">
        <v>0</v>
      </c>
      <c r="P1829" t="s">
        <v>177</v>
      </c>
      <c r="Q1829" t="s">
        <v>514</v>
      </c>
      <c r="R1829" t="s">
        <v>515</v>
      </c>
      <c r="S1829" t="s">
        <v>516</v>
      </c>
      <c r="T1829">
        <v>0</v>
      </c>
      <c r="U1829" t="s">
        <v>517</v>
      </c>
      <c r="V1829">
        <v>2523</v>
      </c>
      <c r="W1829" t="s">
        <v>518</v>
      </c>
      <c r="X1829">
        <v>8</v>
      </c>
      <c r="Y1829" t="s">
        <v>519</v>
      </c>
      <c r="Z1829">
        <v>95297540</v>
      </c>
      <c r="AA1829">
        <v>-1</v>
      </c>
      <c r="AB1829" t="s">
        <v>129</v>
      </c>
      <c r="AC1829"/>
      <c r="AD1829">
        <v>95297540</v>
      </c>
      <c r="AE1829"/>
      <c r="AF1829">
        <v>33452049</v>
      </c>
      <c r="AG1829"/>
      <c r="AH1829">
        <v>33452049</v>
      </c>
      <c r="AI1829">
        <v>0</v>
      </c>
    </row>
    <row r="1830" spans="1:35">
      <c r="A1830" t="s">
        <v>594</v>
      </c>
      <c r="B1830">
        <v>2015</v>
      </c>
      <c r="C1830">
        <v>2015</v>
      </c>
      <c r="D1830">
        <v>2015</v>
      </c>
      <c r="E1830">
        <v>4</v>
      </c>
      <c r="F1830">
        <v>0</v>
      </c>
      <c r="G1830">
        <v>0</v>
      </c>
      <c r="H1830" t="s">
        <v>510</v>
      </c>
      <c r="I1830">
        <v>251</v>
      </c>
      <c r="J1830" t="s">
        <v>113</v>
      </c>
      <c r="K1830" t="s">
        <v>583</v>
      </c>
      <c r="L1830">
        <v>372</v>
      </c>
      <c r="M1830" t="s">
        <v>676</v>
      </c>
      <c r="N1830" t="s">
        <v>677</v>
      </c>
      <c r="O1830">
        <v>0</v>
      </c>
      <c r="P1830" t="s">
        <v>177</v>
      </c>
      <c r="Q1830" t="s">
        <v>514</v>
      </c>
      <c r="R1830" t="s">
        <v>515</v>
      </c>
      <c r="S1830" t="s">
        <v>516</v>
      </c>
      <c r="T1830">
        <v>0</v>
      </c>
      <c r="U1830" t="s">
        <v>517</v>
      </c>
      <c r="V1830">
        <v>2523</v>
      </c>
      <c r="W1830" t="s">
        <v>518</v>
      </c>
      <c r="X1830">
        <v>8</v>
      </c>
      <c r="Y1830" t="s">
        <v>519</v>
      </c>
      <c r="Z1830">
        <v>74600</v>
      </c>
      <c r="AA1830">
        <v>-1</v>
      </c>
      <c r="AB1830" t="s">
        <v>129</v>
      </c>
      <c r="AC1830"/>
      <c r="AD1830">
        <v>74600</v>
      </c>
      <c r="AE1830"/>
      <c r="AF1830">
        <v>22870</v>
      </c>
      <c r="AG1830"/>
      <c r="AH1830">
        <v>22870</v>
      </c>
      <c r="AI1830">
        <v>0</v>
      </c>
    </row>
    <row r="1831" spans="1:35">
      <c r="A1831" t="s">
        <v>594</v>
      </c>
      <c r="B1831">
        <v>2015</v>
      </c>
      <c r="C1831">
        <v>2015</v>
      </c>
      <c r="D1831">
        <v>2015</v>
      </c>
      <c r="E1831">
        <v>4</v>
      </c>
      <c r="F1831">
        <v>0</v>
      </c>
      <c r="G1831">
        <v>0</v>
      </c>
      <c r="H1831" t="s">
        <v>510</v>
      </c>
      <c r="I1831">
        <v>251</v>
      </c>
      <c r="J1831" t="s">
        <v>113</v>
      </c>
      <c r="K1831" t="s">
        <v>583</v>
      </c>
      <c r="L1831">
        <v>300</v>
      </c>
      <c r="M1831" t="s">
        <v>680</v>
      </c>
      <c r="N1831" t="s">
        <v>681</v>
      </c>
      <c r="O1831">
        <v>0</v>
      </c>
      <c r="P1831" t="s">
        <v>177</v>
      </c>
      <c r="Q1831" t="s">
        <v>514</v>
      </c>
      <c r="R1831" t="s">
        <v>515</v>
      </c>
      <c r="S1831" t="s">
        <v>516</v>
      </c>
      <c r="T1831">
        <v>0</v>
      </c>
      <c r="U1831" t="s">
        <v>517</v>
      </c>
      <c r="V1831">
        <v>2523</v>
      </c>
      <c r="W1831" t="s">
        <v>518</v>
      </c>
      <c r="X1831">
        <v>8</v>
      </c>
      <c r="Y1831" t="s">
        <v>519</v>
      </c>
      <c r="Z1831">
        <v>6300</v>
      </c>
      <c r="AA1831">
        <v>-1</v>
      </c>
      <c r="AB1831" t="s">
        <v>129</v>
      </c>
      <c r="AC1831"/>
      <c r="AD1831">
        <v>6300</v>
      </c>
      <c r="AE1831"/>
      <c r="AF1831">
        <v>3263</v>
      </c>
      <c r="AG1831"/>
      <c r="AH1831">
        <v>3263</v>
      </c>
      <c r="AI1831">
        <v>0</v>
      </c>
    </row>
    <row r="1832" spans="1:35">
      <c r="A1832" t="s">
        <v>594</v>
      </c>
      <c r="B1832">
        <v>2015</v>
      </c>
      <c r="C1832">
        <v>2015</v>
      </c>
      <c r="D1832">
        <v>2015</v>
      </c>
      <c r="E1832">
        <v>4</v>
      </c>
      <c r="F1832">
        <v>0</v>
      </c>
      <c r="G1832">
        <v>0</v>
      </c>
      <c r="H1832" t="s">
        <v>510</v>
      </c>
      <c r="I1832">
        <v>251</v>
      </c>
      <c r="J1832" t="s">
        <v>113</v>
      </c>
      <c r="K1832" t="s">
        <v>583</v>
      </c>
      <c r="L1832">
        <v>757</v>
      </c>
      <c r="M1832" t="s">
        <v>597</v>
      </c>
      <c r="N1832" t="s">
        <v>598</v>
      </c>
      <c r="O1832">
        <v>0</v>
      </c>
      <c r="P1832" t="s">
        <v>177</v>
      </c>
      <c r="Q1832" t="s">
        <v>514</v>
      </c>
      <c r="R1832" t="s">
        <v>515</v>
      </c>
      <c r="S1832" t="s">
        <v>516</v>
      </c>
      <c r="T1832">
        <v>0</v>
      </c>
      <c r="U1832" t="s">
        <v>517</v>
      </c>
      <c r="V1832">
        <v>2523</v>
      </c>
      <c r="W1832" t="s">
        <v>518</v>
      </c>
      <c r="X1832">
        <v>8</v>
      </c>
      <c r="Y1832" t="s">
        <v>519</v>
      </c>
      <c r="Z1832">
        <v>5826494</v>
      </c>
      <c r="AA1832">
        <v>-1</v>
      </c>
      <c r="AB1832" t="s">
        <v>129</v>
      </c>
      <c r="AC1832"/>
      <c r="AD1832">
        <v>5826494</v>
      </c>
      <c r="AE1832"/>
      <c r="AF1832">
        <v>1771168</v>
      </c>
      <c r="AG1832"/>
      <c r="AH1832">
        <v>1771168</v>
      </c>
      <c r="AI1832">
        <v>0</v>
      </c>
    </row>
    <row r="1833" spans="1:35">
      <c r="A1833" t="s">
        <v>594</v>
      </c>
      <c r="B1833">
        <v>2015</v>
      </c>
      <c r="C1833">
        <v>2015</v>
      </c>
      <c r="D1833">
        <v>2015</v>
      </c>
      <c r="E1833">
        <v>4</v>
      </c>
      <c r="F1833">
        <v>0</v>
      </c>
      <c r="G1833">
        <v>0</v>
      </c>
      <c r="H1833" t="s">
        <v>510</v>
      </c>
      <c r="I1833">
        <v>251</v>
      </c>
      <c r="J1833" t="s">
        <v>113</v>
      </c>
      <c r="K1833" t="s">
        <v>583</v>
      </c>
      <c r="L1833">
        <v>208</v>
      </c>
      <c r="M1833" t="s">
        <v>195</v>
      </c>
      <c r="N1833" t="s">
        <v>572</v>
      </c>
      <c r="O1833">
        <v>0</v>
      </c>
      <c r="P1833" t="s">
        <v>177</v>
      </c>
      <c r="Q1833" t="s">
        <v>514</v>
      </c>
      <c r="R1833" t="s">
        <v>515</v>
      </c>
      <c r="S1833" t="s">
        <v>516</v>
      </c>
      <c r="T1833">
        <v>0</v>
      </c>
      <c r="U1833" t="s">
        <v>517</v>
      </c>
      <c r="V1833">
        <v>2523</v>
      </c>
      <c r="W1833" t="s">
        <v>518</v>
      </c>
      <c r="X1833">
        <v>8</v>
      </c>
      <c r="Y1833" t="s">
        <v>519</v>
      </c>
      <c r="Z1833">
        <v>25000</v>
      </c>
      <c r="AA1833">
        <v>-1</v>
      </c>
      <c r="AB1833" t="s">
        <v>129</v>
      </c>
      <c r="AC1833"/>
      <c r="AD1833">
        <v>25000</v>
      </c>
      <c r="AE1833"/>
      <c r="AF1833">
        <v>19852</v>
      </c>
      <c r="AG1833"/>
      <c r="AH1833">
        <v>19852</v>
      </c>
      <c r="AI1833">
        <v>0</v>
      </c>
    </row>
    <row r="1834" spans="1:35">
      <c r="A1834" t="s">
        <v>594</v>
      </c>
      <c r="B1834">
        <v>2015</v>
      </c>
      <c r="C1834">
        <v>2015</v>
      </c>
      <c r="D1834">
        <v>2015</v>
      </c>
      <c r="E1834">
        <v>4</v>
      </c>
      <c r="F1834">
        <v>0</v>
      </c>
      <c r="G1834">
        <v>0</v>
      </c>
      <c r="H1834" t="s">
        <v>510</v>
      </c>
      <c r="I1834">
        <v>251</v>
      </c>
      <c r="J1834" t="s">
        <v>113</v>
      </c>
      <c r="K1834" t="s">
        <v>583</v>
      </c>
      <c r="L1834">
        <v>348</v>
      </c>
      <c r="M1834" t="s">
        <v>739</v>
      </c>
      <c r="N1834" t="s">
        <v>740</v>
      </c>
      <c r="O1834">
        <v>0</v>
      </c>
      <c r="P1834" t="s">
        <v>177</v>
      </c>
      <c r="Q1834" t="s">
        <v>514</v>
      </c>
      <c r="R1834" t="s">
        <v>515</v>
      </c>
      <c r="S1834" t="s">
        <v>516</v>
      </c>
      <c r="T1834">
        <v>0</v>
      </c>
      <c r="U1834" t="s">
        <v>517</v>
      </c>
      <c r="V1834">
        <v>2523</v>
      </c>
      <c r="W1834" t="s">
        <v>518</v>
      </c>
      <c r="X1834">
        <v>8</v>
      </c>
      <c r="Y1834" t="s">
        <v>519</v>
      </c>
      <c r="Z1834">
        <v>1109</v>
      </c>
      <c r="AA1834">
        <v>-1</v>
      </c>
      <c r="AB1834" t="s">
        <v>129</v>
      </c>
      <c r="AC1834"/>
      <c r="AD1834">
        <v>1109</v>
      </c>
      <c r="AE1834"/>
      <c r="AF1834">
        <v>135</v>
      </c>
      <c r="AG1834"/>
      <c r="AH1834">
        <v>135</v>
      </c>
      <c r="AI1834">
        <v>0</v>
      </c>
    </row>
    <row r="1835" spans="1:35">
      <c r="A1835" t="s">
        <v>594</v>
      </c>
      <c r="B1835">
        <v>2015</v>
      </c>
      <c r="C1835">
        <v>2015</v>
      </c>
      <c r="D1835">
        <v>2015</v>
      </c>
      <c r="E1835">
        <v>4</v>
      </c>
      <c r="F1835">
        <v>0</v>
      </c>
      <c r="G1835">
        <v>0</v>
      </c>
      <c r="H1835" t="s">
        <v>510</v>
      </c>
      <c r="I1835">
        <v>251</v>
      </c>
      <c r="J1835" t="s">
        <v>113</v>
      </c>
      <c r="K1835" t="s">
        <v>583</v>
      </c>
      <c r="L1835">
        <v>752</v>
      </c>
      <c r="M1835" t="s">
        <v>189</v>
      </c>
      <c r="N1835" t="s">
        <v>569</v>
      </c>
      <c r="O1835">
        <v>0</v>
      </c>
      <c r="P1835" t="s">
        <v>177</v>
      </c>
      <c r="Q1835" t="s">
        <v>514</v>
      </c>
      <c r="R1835" t="s">
        <v>515</v>
      </c>
      <c r="S1835" t="s">
        <v>516</v>
      </c>
      <c r="T1835">
        <v>0</v>
      </c>
      <c r="U1835" t="s">
        <v>517</v>
      </c>
      <c r="V1835">
        <v>2523</v>
      </c>
      <c r="W1835" t="s">
        <v>518</v>
      </c>
      <c r="X1835">
        <v>8</v>
      </c>
      <c r="Y1835" t="s">
        <v>519</v>
      </c>
      <c r="Z1835">
        <v>333135</v>
      </c>
      <c r="AA1835">
        <v>-1</v>
      </c>
      <c r="AB1835" t="s">
        <v>129</v>
      </c>
      <c r="AC1835"/>
      <c r="AD1835">
        <v>333135</v>
      </c>
      <c r="AE1835"/>
      <c r="AF1835">
        <v>220577</v>
      </c>
      <c r="AG1835"/>
      <c r="AH1835">
        <v>220577</v>
      </c>
      <c r="AI1835">
        <v>0</v>
      </c>
    </row>
    <row r="1836" spans="1:35">
      <c r="A1836" t="s">
        <v>594</v>
      </c>
      <c r="B1836">
        <v>2015</v>
      </c>
      <c r="C1836">
        <v>2015</v>
      </c>
      <c r="D1836">
        <v>2015</v>
      </c>
      <c r="E1836">
        <v>4</v>
      </c>
      <c r="F1836">
        <v>0</v>
      </c>
      <c r="G1836">
        <v>0</v>
      </c>
      <c r="H1836" t="s">
        <v>510</v>
      </c>
      <c r="I1836">
        <v>251</v>
      </c>
      <c r="J1836" t="s">
        <v>113</v>
      </c>
      <c r="K1836" t="s">
        <v>583</v>
      </c>
      <c r="L1836">
        <v>642</v>
      </c>
      <c r="M1836" t="s">
        <v>682</v>
      </c>
      <c r="N1836" t="s">
        <v>683</v>
      </c>
      <c r="O1836">
        <v>0</v>
      </c>
      <c r="P1836" t="s">
        <v>177</v>
      </c>
      <c r="Q1836" t="s">
        <v>514</v>
      </c>
      <c r="R1836" t="s">
        <v>515</v>
      </c>
      <c r="S1836" t="s">
        <v>516</v>
      </c>
      <c r="T1836">
        <v>0</v>
      </c>
      <c r="U1836" t="s">
        <v>517</v>
      </c>
      <c r="V1836">
        <v>2523</v>
      </c>
      <c r="W1836" t="s">
        <v>518</v>
      </c>
      <c r="X1836">
        <v>8</v>
      </c>
      <c r="Y1836" t="s">
        <v>519</v>
      </c>
      <c r="Z1836">
        <v>7935</v>
      </c>
      <c r="AA1836">
        <v>-1</v>
      </c>
      <c r="AB1836" t="s">
        <v>129</v>
      </c>
      <c r="AC1836"/>
      <c r="AD1836">
        <v>7935</v>
      </c>
      <c r="AE1836"/>
      <c r="AF1836">
        <v>1443</v>
      </c>
      <c r="AG1836"/>
      <c r="AH1836">
        <v>1443</v>
      </c>
      <c r="AI1836">
        <v>0</v>
      </c>
    </row>
    <row r="1837" spans="1:35">
      <c r="A1837" t="s">
        <v>594</v>
      </c>
      <c r="B1837">
        <v>2015</v>
      </c>
      <c r="C1837">
        <v>2015</v>
      </c>
      <c r="D1837">
        <v>2015</v>
      </c>
      <c r="E1837">
        <v>4</v>
      </c>
      <c r="F1837">
        <v>0</v>
      </c>
      <c r="G1837">
        <v>0</v>
      </c>
      <c r="H1837" t="s">
        <v>510</v>
      </c>
      <c r="I1837">
        <v>251</v>
      </c>
      <c r="J1837" t="s">
        <v>113</v>
      </c>
      <c r="K1837" t="s">
        <v>583</v>
      </c>
      <c r="L1837">
        <v>40</v>
      </c>
      <c r="M1837" t="s">
        <v>690</v>
      </c>
      <c r="N1837" t="s">
        <v>691</v>
      </c>
      <c r="O1837">
        <v>0</v>
      </c>
      <c r="P1837" t="s">
        <v>177</v>
      </c>
      <c r="Q1837" t="s">
        <v>514</v>
      </c>
      <c r="R1837" t="s">
        <v>515</v>
      </c>
      <c r="S1837" t="s">
        <v>516</v>
      </c>
      <c r="T1837">
        <v>0</v>
      </c>
      <c r="U1837" t="s">
        <v>517</v>
      </c>
      <c r="V1837">
        <v>2523</v>
      </c>
      <c r="W1837" t="s">
        <v>518</v>
      </c>
      <c r="X1837">
        <v>8</v>
      </c>
      <c r="Y1837" t="s">
        <v>519</v>
      </c>
      <c r="Z1837">
        <v>7350</v>
      </c>
      <c r="AA1837">
        <v>-1</v>
      </c>
      <c r="AB1837" t="s">
        <v>129</v>
      </c>
      <c r="AC1837"/>
      <c r="AD1837">
        <v>7350</v>
      </c>
      <c r="AE1837"/>
      <c r="AF1837">
        <v>5370</v>
      </c>
      <c r="AG1837"/>
      <c r="AH1837">
        <v>5370</v>
      </c>
      <c r="AI1837">
        <v>0</v>
      </c>
    </row>
    <row r="1838" spans="1:35">
      <c r="A1838" t="s">
        <v>594</v>
      </c>
      <c r="B1838">
        <v>2015</v>
      </c>
      <c r="C1838">
        <v>2015</v>
      </c>
      <c r="D1838">
        <v>2015</v>
      </c>
      <c r="E1838">
        <v>4</v>
      </c>
      <c r="F1838">
        <v>0</v>
      </c>
      <c r="G1838">
        <v>0</v>
      </c>
      <c r="H1838" t="s">
        <v>510</v>
      </c>
      <c r="I1838">
        <v>251</v>
      </c>
      <c r="J1838" t="s">
        <v>113</v>
      </c>
      <c r="K1838" t="s">
        <v>583</v>
      </c>
      <c r="L1838">
        <v>203</v>
      </c>
      <c r="M1838" t="s">
        <v>684</v>
      </c>
      <c r="N1838" t="s">
        <v>685</v>
      </c>
      <c r="O1838">
        <v>0</v>
      </c>
      <c r="P1838" t="s">
        <v>177</v>
      </c>
      <c r="Q1838" t="s">
        <v>514</v>
      </c>
      <c r="R1838" t="s">
        <v>515</v>
      </c>
      <c r="S1838" t="s">
        <v>516</v>
      </c>
      <c r="T1838">
        <v>0</v>
      </c>
      <c r="U1838" t="s">
        <v>517</v>
      </c>
      <c r="V1838">
        <v>2523</v>
      </c>
      <c r="W1838" t="s">
        <v>518</v>
      </c>
      <c r="X1838">
        <v>8</v>
      </c>
      <c r="Y1838" t="s">
        <v>519</v>
      </c>
      <c r="Z1838">
        <v>201730</v>
      </c>
      <c r="AA1838">
        <v>-1</v>
      </c>
      <c r="AB1838" t="s">
        <v>129</v>
      </c>
      <c r="AC1838"/>
      <c r="AD1838">
        <v>201730</v>
      </c>
      <c r="AE1838"/>
      <c r="AF1838">
        <v>103551</v>
      </c>
      <c r="AG1838"/>
      <c r="AH1838">
        <v>103551</v>
      </c>
      <c r="AI1838">
        <v>0</v>
      </c>
    </row>
    <row r="1839" spans="1:35">
      <c r="A1839" t="s">
        <v>594</v>
      </c>
      <c r="B1839">
        <v>2015</v>
      </c>
      <c r="C1839">
        <v>2015</v>
      </c>
      <c r="D1839">
        <v>2015</v>
      </c>
      <c r="E1839">
        <v>4</v>
      </c>
      <c r="F1839">
        <v>0</v>
      </c>
      <c r="G1839">
        <v>0</v>
      </c>
      <c r="H1839" t="s">
        <v>510</v>
      </c>
      <c r="I1839">
        <v>251</v>
      </c>
      <c r="J1839" t="s">
        <v>113</v>
      </c>
      <c r="K1839" t="s">
        <v>583</v>
      </c>
      <c r="L1839">
        <v>442</v>
      </c>
      <c r="M1839" t="s">
        <v>688</v>
      </c>
      <c r="N1839" t="s">
        <v>689</v>
      </c>
      <c r="O1839">
        <v>0</v>
      </c>
      <c r="P1839" t="s">
        <v>177</v>
      </c>
      <c r="Q1839" t="s">
        <v>514</v>
      </c>
      <c r="R1839" t="s">
        <v>515</v>
      </c>
      <c r="S1839" t="s">
        <v>516</v>
      </c>
      <c r="T1839">
        <v>0</v>
      </c>
      <c r="U1839" t="s">
        <v>517</v>
      </c>
      <c r="V1839">
        <v>2523</v>
      </c>
      <c r="W1839" t="s">
        <v>518</v>
      </c>
      <c r="X1839">
        <v>8</v>
      </c>
      <c r="Y1839" t="s">
        <v>519</v>
      </c>
      <c r="Z1839">
        <v>92932523</v>
      </c>
      <c r="AA1839">
        <v>-1</v>
      </c>
      <c r="AB1839" t="s">
        <v>129</v>
      </c>
      <c r="AC1839"/>
      <c r="AD1839">
        <v>92932523</v>
      </c>
      <c r="AE1839"/>
      <c r="AF1839">
        <v>8281635</v>
      </c>
      <c r="AG1839"/>
      <c r="AH1839">
        <v>8281635</v>
      </c>
      <c r="AI1839">
        <v>0</v>
      </c>
    </row>
    <row r="1840" spans="1:35">
      <c r="A1840" t="s">
        <v>594</v>
      </c>
      <c r="B1840">
        <v>2015</v>
      </c>
      <c r="C1840">
        <v>2015</v>
      </c>
      <c r="D1840">
        <v>2015</v>
      </c>
      <c r="E1840">
        <v>4</v>
      </c>
      <c r="F1840">
        <v>0</v>
      </c>
      <c r="G1840">
        <v>0</v>
      </c>
      <c r="H1840" t="s">
        <v>510</v>
      </c>
      <c r="I1840">
        <v>251</v>
      </c>
      <c r="J1840" t="s">
        <v>113</v>
      </c>
      <c r="K1840" t="s">
        <v>583</v>
      </c>
      <c r="L1840">
        <v>616</v>
      </c>
      <c r="M1840" t="s">
        <v>692</v>
      </c>
      <c r="N1840" t="s">
        <v>693</v>
      </c>
      <c r="O1840">
        <v>0</v>
      </c>
      <c r="P1840" t="s">
        <v>177</v>
      </c>
      <c r="Q1840" t="s">
        <v>514</v>
      </c>
      <c r="R1840" t="s">
        <v>515</v>
      </c>
      <c r="S1840" t="s">
        <v>516</v>
      </c>
      <c r="T1840">
        <v>0</v>
      </c>
      <c r="U1840" t="s">
        <v>517</v>
      </c>
      <c r="V1840">
        <v>2523</v>
      </c>
      <c r="W1840" t="s">
        <v>518</v>
      </c>
      <c r="X1840">
        <v>8</v>
      </c>
      <c r="Y1840" t="s">
        <v>519</v>
      </c>
      <c r="Z1840">
        <v>10946</v>
      </c>
      <c r="AA1840">
        <v>-1</v>
      </c>
      <c r="AB1840" t="s">
        <v>129</v>
      </c>
      <c r="AC1840"/>
      <c r="AD1840">
        <v>10946</v>
      </c>
      <c r="AE1840"/>
      <c r="AF1840">
        <v>1433</v>
      </c>
      <c r="AG1840"/>
      <c r="AH1840">
        <v>1433</v>
      </c>
      <c r="AI1840">
        <v>0</v>
      </c>
    </row>
    <row r="1841" spans="1:35">
      <c r="A1841" t="s">
        <v>594</v>
      </c>
      <c r="B1841">
        <v>2015</v>
      </c>
      <c r="C1841">
        <v>2015</v>
      </c>
      <c r="D1841">
        <v>2015</v>
      </c>
      <c r="E1841">
        <v>4</v>
      </c>
      <c r="F1841">
        <v>0</v>
      </c>
      <c r="G1841">
        <v>0</v>
      </c>
      <c r="H1841" t="s">
        <v>510</v>
      </c>
      <c r="I1841">
        <v>251</v>
      </c>
      <c r="J1841" t="s">
        <v>113</v>
      </c>
      <c r="K1841" t="s">
        <v>583</v>
      </c>
      <c r="L1841">
        <v>620</v>
      </c>
      <c r="M1841" t="s">
        <v>603</v>
      </c>
      <c r="N1841" t="s">
        <v>604</v>
      </c>
      <c r="O1841">
        <v>0</v>
      </c>
      <c r="P1841" t="s">
        <v>177</v>
      </c>
      <c r="Q1841" t="s">
        <v>514</v>
      </c>
      <c r="R1841" t="s">
        <v>515</v>
      </c>
      <c r="S1841" t="s">
        <v>516</v>
      </c>
      <c r="T1841">
        <v>0</v>
      </c>
      <c r="U1841" t="s">
        <v>517</v>
      </c>
      <c r="V1841">
        <v>2523</v>
      </c>
      <c r="W1841" t="s">
        <v>518</v>
      </c>
      <c r="X1841">
        <v>8</v>
      </c>
      <c r="Y1841" t="s">
        <v>519</v>
      </c>
      <c r="Z1841">
        <v>20874</v>
      </c>
      <c r="AA1841">
        <v>-1</v>
      </c>
      <c r="AB1841" t="s">
        <v>129</v>
      </c>
      <c r="AC1841"/>
      <c r="AD1841">
        <v>20874</v>
      </c>
      <c r="AE1841"/>
      <c r="AF1841">
        <v>2604</v>
      </c>
      <c r="AG1841"/>
      <c r="AH1841">
        <v>2604</v>
      </c>
      <c r="AI1841">
        <v>0</v>
      </c>
    </row>
    <row r="1842" spans="1:35">
      <c r="A1842" t="s">
        <v>594</v>
      </c>
      <c r="B1842">
        <v>2015</v>
      </c>
      <c r="C1842">
        <v>2015</v>
      </c>
      <c r="D1842">
        <v>2015</v>
      </c>
      <c r="E1842">
        <v>4</v>
      </c>
      <c r="F1842">
        <v>0</v>
      </c>
      <c r="G1842">
        <v>0</v>
      </c>
      <c r="H1842" t="s">
        <v>510</v>
      </c>
      <c r="I1842">
        <v>251</v>
      </c>
      <c r="J1842" t="s">
        <v>113</v>
      </c>
      <c r="K1842" t="s">
        <v>583</v>
      </c>
      <c r="L1842">
        <v>826</v>
      </c>
      <c r="M1842" t="s">
        <v>589</v>
      </c>
      <c r="N1842" t="s">
        <v>590</v>
      </c>
      <c r="O1842">
        <v>0</v>
      </c>
      <c r="P1842" t="s">
        <v>177</v>
      </c>
      <c r="Q1842" t="s">
        <v>514</v>
      </c>
      <c r="R1842" t="s">
        <v>515</v>
      </c>
      <c r="S1842" t="s">
        <v>516</v>
      </c>
      <c r="T1842">
        <v>0</v>
      </c>
      <c r="U1842" t="s">
        <v>517</v>
      </c>
      <c r="V1842">
        <v>2523</v>
      </c>
      <c r="W1842" t="s">
        <v>518</v>
      </c>
      <c r="X1842">
        <v>8</v>
      </c>
      <c r="Y1842" t="s">
        <v>519</v>
      </c>
      <c r="Z1842">
        <v>79425871</v>
      </c>
      <c r="AA1842">
        <v>-1</v>
      </c>
      <c r="AB1842" t="s">
        <v>129</v>
      </c>
      <c r="AC1842"/>
      <c r="AD1842">
        <v>79425871</v>
      </c>
      <c r="AE1842"/>
      <c r="AF1842">
        <v>23921656</v>
      </c>
      <c r="AG1842"/>
      <c r="AH1842">
        <v>23921656</v>
      </c>
      <c r="AI1842">
        <v>0</v>
      </c>
    </row>
    <row r="1843" spans="1:35">
      <c r="A1843" t="s">
        <v>594</v>
      </c>
      <c r="B1843">
        <v>2015</v>
      </c>
      <c r="C1843">
        <v>2015</v>
      </c>
      <c r="D1843">
        <v>2015</v>
      </c>
      <c r="E1843">
        <v>4</v>
      </c>
      <c r="F1843">
        <v>0</v>
      </c>
      <c r="G1843">
        <v>0</v>
      </c>
      <c r="H1843" t="s">
        <v>510</v>
      </c>
      <c r="I1843">
        <v>251</v>
      </c>
      <c r="J1843" t="s">
        <v>113</v>
      </c>
      <c r="K1843" t="s">
        <v>583</v>
      </c>
      <c r="L1843">
        <v>528</v>
      </c>
      <c r="M1843" t="s">
        <v>581</v>
      </c>
      <c r="N1843" t="s">
        <v>582</v>
      </c>
      <c r="O1843">
        <v>0</v>
      </c>
      <c r="P1843" t="s">
        <v>177</v>
      </c>
      <c r="Q1843" t="s">
        <v>514</v>
      </c>
      <c r="R1843" t="s">
        <v>515</v>
      </c>
      <c r="S1843" t="s">
        <v>516</v>
      </c>
      <c r="T1843">
        <v>0</v>
      </c>
      <c r="U1843" t="s">
        <v>517</v>
      </c>
      <c r="V1843">
        <v>2523</v>
      </c>
      <c r="W1843" t="s">
        <v>518</v>
      </c>
      <c r="X1843">
        <v>8</v>
      </c>
      <c r="Y1843" t="s">
        <v>519</v>
      </c>
      <c r="Z1843">
        <v>789297</v>
      </c>
      <c r="AA1843">
        <v>-1</v>
      </c>
      <c r="AB1843" t="s">
        <v>129</v>
      </c>
      <c r="AC1843"/>
      <c r="AD1843">
        <v>789297</v>
      </c>
      <c r="AE1843"/>
      <c r="AF1843">
        <v>504516</v>
      </c>
      <c r="AG1843"/>
      <c r="AH1843">
        <v>504516</v>
      </c>
      <c r="AI1843">
        <v>0</v>
      </c>
    </row>
    <row r="1844" spans="1:35">
      <c r="A1844" t="s">
        <v>594</v>
      </c>
      <c r="B1844">
        <v>2015</v>
      </c>
      <c r="C1844">
        <v>2015</v>
      </c>
      <c r="D1844">
        <v>2015</v>
      </c>
      <c r="E1844">
        <v>4</v>
      </c>
      <c r="F1844">
        <v>0</v>
      </c>
      <c r="G1844">
        <v>0</v>
      </c>
      <c r="H1844" t="s">
        <v>510</v>
      </c>
      <c r="I1844">
        <v>251</v>
      </c>
      <c r="J1844" t="s">
        <v>113</v>
      </c>
      <c r="K1844" t="s">
        <v>583</v>
      </c>
      <c r="L1844">
        <v>724</v>
      </c>
      <c r="M1844" t="s">
        <v>214</v>
      </c>
      <c r="N1844" t="s">
        <v>580</v>
      </c>
      <c r="O1844">
        <v>0</v>
      </c>
      <c r="P1844" t="s">
        <v>177</v>
      </c>
      <c r="Q1844" t="s">
        <v>514</v>
      </c>
      <c r="R1844" t="s">
        <v>515</v>
      </c>
      <c r="S1844" t="s">
        <v>516</v>
      </c>
      <c r="T1844">
        <v>0</v>
      </c>
      <c r="U1844" t="s">
        <v>517</v>
      </c>
      <c r="V1844">
        <v>2523</v>
      </c>
      <c r="W1844" t="s">
        <v>518</v>
      </c>
      <c r="X1844">
        <v>8</v>
      </c>
      <c r="Y1844" t="s">
        <v>519</v>
      </c>
      <c r="Z1844">
        <v>42114476</v>
      </c>
      <c r="AA1844">
        <v>-1</v>
      </c>
      <c r="AB1844" t="s">
        <v>129</v>
      </c>
      <c r="AC1844"/>
      <c r="AD1844">
        <v>42114476</v>
      </c>
      <c r="AE1844"/>
      <c r="AF1844">
        <v>3830706</v>
      </c>
      <c r="AG1844"/>
      <c r="AH1844">
        <v>3830706</v>
      </c>
      <c r="AI1844">
        <v>0</v>
      </c>
    </row>
    <row r="1845" spans="1:35">
      <c r="A1845" t="s">
        <v>594</v>
      </c>
      <c r="B1845">
        <v>2015</v>
      </c>
      <c r="C1845">
        <v>2015</v>
      </c>
      <c r="D1845">
        <v>2015</v>
      </c>
      <c r="E1845">
        <v>4</v>
      </c>
      <c r="F1845">
        <v>0</v>
      </c>
      <c r="G1845">
        <v>0</v>
      </c>
      <c r="H1845" t="s">
        <v>510</v>
      </c>
      <c r="I1845">
        <v>251</v>
      </c>
      <c r="J1845" t="s">
        <v>113</v>
      </c>
      <c r="K1845" t="s">
        <v>583</v>
      </c>
      <c r="L1845">
        <v>682</v>
      </c>
      <c r="M1845" t="s">
        <v>707</v>
      </c>
      <c r="N1845" t="s">
        <v>708</v>
      </c>
      <c r="O1845">
        <v>0</v>
      </c>
      <c r="P1845" t="s">
        <v>177</v>
      </c>
      <c r="Q1845" t="s">
        <v>514</v>
      </c>
      <c r="R1845" t="s">
        <v>515</v>
      </c>
      <c r="S1845" t="s">
        <v>516</v>
      </c>
      <c r="T1845">
        <v>0</v>
      </c>
      <c r="U1845" t="s">
        <v>517</v>
      </c>
      <c r="V1845">
        <v>2523</v>
      </c>
      <c r="W1845" t="s">
        <v>518</v>
      </c>
      <c r="X1845">
        <v>8</v>
      </c>
      <c r="Y1845" t="s">
        <v>519</v>
      </c>
      <c r="Z1845">
        <v>36</v>
      </c>
      <c r="AA1845">
        <v>-1</v>
      </c>
      <c r="AB1845" t="s">
        <v>129</v>
      </c>
      <c r="AC1845"/>
      <c r="AD1845">
        <v>36</v>
      </c>
      <c r="AE1845"/>
      <c r="AF1845">
        <v>327</v>
      </c>
      <c r="AG1845"/>
      <c r="AH1845">
        <v>327</v>
      </c>
      <c r="AI1845">
        <v>0</v>
      </c>
    </row>
    <row r="1846" spans="1:35">
      <c r="A1846" t="s">
        <v>594</v>
      </c>
      <c r="B1846">
        <v>2015</v>
      </c>
      <c r="C1846">
        <v>2015</v>
      </c>
      <c r="D1846">
        <v>2015</v>
      </c>
      <c r="E1846">
        <v>4</v>
      </c>
      <c r="F1846">
        <v>0</v>
      </c>
      <c r="G1846">
        <v>0</v>
      </c>
      <c r="H1846" t="s">
        <v>510</v>
      </c>
      <c r="I1846">
        <v>251</v>
      </c>
      <c r="J1846" t="s">
        <v>113</v>
      </c>
      <c r="K1846" t="s">
        <v>583</v>
      </c>
      <c r="L1846">
        <v>380</v>
      </c>
      <c r="M1846" t="s">
        <v>587</v>
      </c>
      <c r="N1846" t="s">
        <v>588</v>
      </c>
      <c r="O1846">
        <v>0</v>
      </c>
      <c r="P1846" t="s">
        <v>177</v>
      </c>
      <c r="Q1846" t="s">
        <v>514</v>
      </c>
      <c r="R1846" t="s">
        <v>515</v>
      </c>
      <c r="S1846" t="s">
        <v>516</v>
      </c>
      <c r="T1846">
        <v>0</v>
      </c>
      <c r="U1846" t="s">
        <v>517</v>
      </c>
      <c r="V1846">
        <v>2523</v>
      </c>
      <c r="W1846" t="s">
        <v>518</v>
      </c>
      <c r="X1846">
        <v>8</v>
      </c>
      <c r="Y1846" t="s">
        <v>519</v>
      </c>
      <c r="Z1846">
        <v>52503693</v>
      </c>
      <c r="AA1846">
        <v>-1</v>
      </c>
      <c r="AB1846" t="s">
        <v>129</v>
      </c>
      <c r="AC1846"/>
      <c r="AD1846">
        <v>52503693</v>
      </c>
      <c r="AE1846"/>
      <c r="AF1846">
        <v>4379333</v>
      </c>
      <c r="AG1846"/>
      <c r="AH1846">
        <v>4379333</v>
      </c>
      <c r="AI1846">
        <v>0</v>
      </c>
    </row>
    <row r="1847" spans="1:35">
      <c r="A1847" t="s">
        <v>594</v>
      </c>
      <c r="B1847">
        <v>2015</v>
      </c>
      <c r="C1847">
        <v>2015</v>
      </c>
      <c r="D1847">
        <v>2015</v>
      </c>
      <c r="E1847">
        <v>4</v>
      </c>
      <c r="F1847">
        <v>0</v>
      </c>
      <c r="G1847">
        <v>0</v>
      </c>
      <c r="H1847" t="s">
        <v>510</v>
      </c>
      <c r="I1847">
        <v>251</v>
      </c>
      <c r="J1847" t="s">
        <v>113</v>
      </c>
      <c r="K1847" t="s">
        <v>583</v>
      </c>
      <c r="L1847">
        <v>276</v>
      </c>
      <c r="M1847" t="s">
        <v>591</v>
      </c>
      <c r="N1847" t="s">
        <v>592</v>
      </c>
      <c r="O1847">
        <v>0</v>
      </c>
      <c r="P1847" t="s">
        <v>177</v>
      </c>
      <c r="Q1847" t="s">
        <v>514</v>
      </c>
      <c r="R1847" t="s">
        <v>515</v>
      </c>
      <c r="S1847" t="s">
        <v>516</v>
      </c>
      <c r="T1847">
        <v>0</v>
      </c>
      <c r="U1847" t="s">
        <v>517</v>
      </c>
      <c r="V1847">
        <v>2523</v>
      </c>
      <c r="W1847" t="s">
        <v>518</v>
      </c>
      <c r="X1847">
        <v>8</v>
      </c>
      <c r="Y1847" t="s">
        <v>519</v>
      </c>
      <c r="Z1847">
        <v>477978022</v>
      </c>
      <c r="AA1847">
        <v>-1</v>
      </c>
      <c r="AB1847" t="s">
        <v>129</v>
      </c>
      <c r="AC1847"/>
      <c r="AD1847">
        <v>477978022</v>
      </c>
      <c r="AE1847"/>
      <c r="AF1847">
        <v>30636693</v>
      </c>
      <c r="AG1847"/>
      <c r="AH1847">
        <v>30636693</v>
      </c>
      <c r="AI1847">
        <v>0</v>
      </c>
    </row>
    <row r="1848" spans="1:35">
      <c r="A1848" t="s">
        <v>594</v>
      </c>
      <c r="B1848">
        <v>2015</v>
      </c>
      <c r="C1848">
        <v>2015</v>
      </c>
      <c r="D1848">
        <v>2015</v>
      </c>
      <c r="E1848">
        <v>4</v>
      </c>
      <c r="F1848">
        <v>0</v>
      </c>
      <c r="G1848">
        <v>0</v>
      </c>
      <c r="H1848" t="s">
        <v>510</v>
      </c>
      <c r="I1848">
        <v>251</v>
      </c>
      <c r="J1848" t="s">
        <v>113</v>
      </c>
      <c r="K1848" t="s">
        <v>583</v>
      </c>
      <c r="L1848">
        <v>56</v>
      </c>
      <c r="M1848" t="s">
        <v>694</v>
      </c>
      <c r="N1848" t="s">
        <v>695</v>
      </c>
      <c r="O1848">
        <v>0</v>
      </c>
      <c r="P1848" t="s">
        <v>177</v>
      </c>
      <c r="Q1848" t="s">
        <v>514</v>
      </c>
      <c r="R1848" t="s">
        <v>515</v>
      </c>
      <c r="S1848" t="s">
        <v>516</v>
      </c>
      <c r="T1848">
        <v>0</v>
      </c>
      <c r="U1848" t="s">
        <v>517</v>
      </c>
      <c r="V1848">
        <v>2523</v>
      </c>
      <c r="W1848" t="s">
        <v>518</v>
      </c>
      <c r="X1848">
        <v>8</v>
      </c>
      <c r="Y1848" t="s">
        <v>519</v>
      </c>
      <c r="Z1848">
        <v>54535959</v>
      </c>
      <c r="AA1848">
        <v>-1</v>
      </c>
      <c r="AB1848" t="s">
        <v>129</v>
      </c>
      <c r="AC1848"/>
      <c r="AD1848">
        <v>54535959</v>
      </c>
      <c r="AE1848"/>
      <c r="AF1848">
        <v>4730308</v>
      </c>
      <c r="AG1848"/>
      <c r="AH1848">
        <v>4730308</v>
      </c>
      <c r="AI1848">
        <v>0</v>
      </c>
    </row>
    <row r="1849" spans="1:35">
      <c r="A1849" t="s">
        <v>594</v>
      </c>
      <c r="B1849">
        <v>2015</v>
      </c>
      <c r="C1849">
        <v>2015</v>
      </c>
      <c r="D1849">
        <v>2015</v>
      </c>
      <c r="E1849">
        <v>4</v>
      </c>
      <c r="F1849">
        <v>0</v>
      </c>
      <c r="G1849">
        <v>0</v>
      </c>
      <c r="H1849" t="s">
        <v>510</v>
      </c>
      <c r="I1849">
        <v>251</v>
      </c>
      <c r="J1849" t="s">
        <v>113</v>
      </c>
      <c r="K1849" t="s">
        <v>583</v>
      </c>
      <c r="L1849">
        <v>702</v>
      </c>
      <c r="M1849" t="s">
        <v>211</v>
      </c>
      <c r="N1849" t="s">
        <v>563</v>
      </c>
      <c r="O1849">
        <v>0</v>
      </c>
      <c r="P1849" t="s">
        <v>177</v>
      </c>
      <c r="Q1849" t="s">
        <v>514</v>
      </c>
      <c r="R1849" t="s">
        <v>515</v>
      </c>
      <c r="S1849" t="s">
        <v>516</v>
      </c>
      <c r="T1849">
        <v>0</v>
      </c>
      <c r="U1849" t="s">
        <v>517</v>
      </c>
      <c r="V1849">
        <v>2523</v>
      </c>
      <c r="W1849" t="s">
        <v>518</v>
      </c>
      <c r="X1849">
        <v>8</v>
      </c>
      <c r="Y1849" t="s">
        <v>519</v>
      </c>
      <c r="Z1849">
        <v>25</v>
      </c>
      <c r="AA1849">
        <v>-1</v>
      </c>
      <c r="AB1849" t="s">
        <v>129</v>
      </c>
      <c r="AC1849"/>
      <c r="AD1849">
        <v>25</v>
      </c>
      <c r="AE1849"/>
      <c r="AF1849">
        <v>16</v>
      </c>
      <c r="AG1849"/>
      <c r="AH1849">
        <v>16</v>
      </c>
      <c r="AI1849">
        <v>0</v>
      </c>
    </row>
    <row r="1850" spans="1:35">
      <c r="A1850" t="s">
        <v>594</v>
      </c>
      <c r="B1850">
        <v>2015</v>
      </c>
      <c r="C1850">
        <v>2015</v>
      </c>
      <c r="D1850">
        <v>2015</v>
      </c>
      <c r="E1850">
        <v>4</v>
      </c>
      <c r="F1850">
        <v>0</v>
      </c>
      <c r="G1850">
        <v>0</v>
      </c>
      <c r="H1850" t="s">
        <v>510</v>
      </c>
      <c r="I1850">
        <v>251</v>
      </c>
      <c r="J1850" t="s">
        <v>113</v>
      </c>
      <c r="K1850" t="s">
        <v>583</v>
      </c>
      <c r="L1850">
        <v>516</v>
      </c>
      <c r="M1850" t="s">
        <v>743</v>
      </c>
      <c r="N1850" t="s">
        <v>744</v>
      </c>
      <c r="O1850">
        <v>0</v>
      </c>
      <c r="P1850" t="s">
        <v>177</v>
      </c>
      <c r="Q1850" t="s">
        <v>514</v>
      </c>
      <c r="R1850" t="s">
        <v>515</v>
      </c>
      <c r="S1850" t="s">
        <v>516</v>
      </c>
      <c r="T1850">
        <v>0</v>
      </c>
      <c r="U1850" t="s">
        <v>517</v>
      </c>
      <c r="V1850">
        <v>2523</v>
      </c>
      <c r="W1850" t="s">
        <v>518</v>
      </c>
      <c r="X1850">
        <v>8</v>
      </c>
      <c r="Y1850" t="s">
        <v>519</v>
      </c>
      <c r="Z1850">
        <v>50</v>
      </c>
      <c r="AA1850">
        <v>-1</v>
      </c>
      <c r="AB1850" t="s">
        <v>129</v>
      </c>
      <c r="AC1850"/>
      <c r="AD1850">
        <v>50</v>
      </c>
      <c r="AE1850"/>
      <c r="AF1850">
        <v>65</v>
      </c>
      <c r="AG1850"/>
      <c r="AH1850">
        <v>65</v>
      </c>
      <c r="AI1850">
        <v>0</v>
      </c>
    </row>
    <row r="1851" spans="1:35">
      <c r="A1851" t="s">
        <v>594</v>
      </c>
      <c r="B1851">
        <v>2015</v>
      </c>
      <c r="C1851">
        <v>2015</v>
      </c>
      <c r="D1851">
        <v>2015</v>
      </c>
      <c r="E1851">
        <v>4</v>
      </c>
      <c r="F1851">
        <v>0</v>
      </c>
      <c r="G1851">
        <v>0</v>
      </c>
      <c r="H1851" t="s">
        <v>510</v>
      </c>
      <c r="I1851">
        <v>251</v>
      </c>
      <c r="J1851" t="s">
        <v>113</v>
      </c>
      <c r="K1851" t="s">
        <v>583</v>
      </c>
      <c r="L1851">
        <v>818</v>
      </c>
      <c r="M1851" t="s">
        <v>532</v>
      </c>
      <c r="N1851" t="s">
        <v>533</v>
      </c>
      <c r="O1851">
        <v>0</v>
      </c>
      <c r="P1851" t="s">
        <v>177</v>
      </c>
      <c r="Q1851" t="s">
        <v>514</v>
      </c>
      <c r="R1851" t="s">
        <v>515</v>
      </c>
      <c r="S1851" t="s">
        <v>516</v>
      </c>
      <c r="T1851">
        <v>0</v>
      </c>
      <c r="U1851" t="s">
        <v>517</v>
      </c>
      <c r="V1851">
        <v>2523</v>
      </c>
      <c r="W1851" t="s">
        <v>518</v>
      </c>
      <c r="X1851">
        <v>8</v>
      </c>
      <c r="Y1851" t="s">
        <v>519</v>
      </c>
      <c r="Z1851">
        <v>50</v>
      </c>
      <c r="AA1851">
        <v>-1</v>
      </c>
      <c r="AB1851" t="s">
        <v>129</v>
      </c>
      <c r="AC1851"/>
      <c r="AD1851">
        <v>50</v>
      </c>
      <c r="AE1851"/>
      <c r="AF1851">
        <v>555</v>
      </c>
      <c r="AG1851"/>
      <c r="AH1851">
        <v>555</v>
      </c>
      <c r="AI1851">
        <v>0</v>
      </c>
    </row>
    <row r="1852" spans="1:35">
      <c r="A1852" t="s">
        <v>594</v>
      </c>
      <c r="B1852">
        <v>2015</v>
      </c>
      <c r="C1852">
        <v>2015</v>
      </c>
      <c r="D1852">
        <v>2015</v>
      </c>
      <c r="E1852">
        <v>4</v>
      </c>
      <c r="F1852">
        <v>0</v>
      </c>
      <c r="G1852">
        <v>0</v>
      </c>
      <c r="H1852" t="s">
        <v>510</v>
      </c>
      <c r="I1852">
        <v>251</v>
      </c>
      <c r="J1852" t="s">
        <v>113</v>
      </c>
      <c r="K1852" t="s">
        <v>583</v>
      </c>
      <c r="L1852">
        <v>24</v>
      </c>
      <c r="M1852" t="s">
        <v>753</v>
      </c>
      <c r="N1852" t="s">
        <v>754</v>
      </c>
      <c r="O1852">
        <v>0</v>
      </c>
      <c r="P1852" t="s">
        <v>177</v>
      </c>
      <c r="Q1852" t="s">
        <v>514</v>
      </c>
      <c r="R1852" t="s">
        <v>515</v>
      </c>
      <c r="S1852" t="s">
        <v>516</v>
      </c>
      <c r="T1852">
        <v>0</v>
      </c>
      <c r="U1852" t="s">
        <v>517</v>
      </c>
      <c r="V1852">
        <v>2523</v>
      </c>
      <c r="W1852" t="s">
        <v>518</v>
      </c>
      <c r="X1852">
        <v>8</v>
      </c>
      <c r="Y1852" t="s">
        <v>519</v>
      </c>
      <c r="Z1852">
        <v>15</v>
      </c>
      <c r="AA1852">
        <v>-1</v>
      </c>
      <c r="AB1852" t="s">
        <v>129</v>
      </c>
      <c r="AC1852"/>
      <c r="AD1852">
        <v>15</v>
      </c>
      <c r="AE1852"/>
      <c r="AF1852">
        <v>248</v>
      </c>
      <c r="AG1852"/>
      <c r="AH1852">
        <v>248</v>
      </c>
      <c r="AI1852">
        <v>0</v>
      </c>
    </row>
    <row r="1853" spans="1:35">
      <c r="A1853" t="s">
        <v>594</v>
      </c>
      <c r="B1853">
        <v>2015</v>
      </c>
      <c r="C1853">
        <v>2015</v>
      </c>
      <c r="D1853">
        <v>2015</v>
      </c>
      <c r="E1853">
        <v>4</v>
      </c>
      <c r="F1853">
        <v>0</v>
      </c>
      <c r="G1853">
        <v>0</v>
      </c>
      <c r="H1853" t="s">
        <v>510</v>
      </c>
      <c r="I1853">
        <v>251</v>
      </c>
      <c r="J1853" t="s">
        <v>113</v>
      </c>
      <c r="K1853" t="s">
        <v>583</v>
      </c>
      <c r="L1853">
        <v>116</v>
      </c>
      <c r="M1853" t="s">
        <v>864</v>
      </c>
      <c r="N1853" t="s">
        <v>865</v>
      </c>
      <c r="O1853">
        <v>0</v>
      </c>
      <c r="P1853" t="s">
        <v>177</v>
      </c>
      <c r="Q1853" t="s">
        <v>514</v>
      </c>
      <c r="R1853" t="s">
        <v>515</v>
      </c>
      <c r="S1853" t="s">
        <v>516</v>
      </c>
      <c r="T1853">
        <v>0</v>
      </c>
      <c r="U1853" t="s">
        <v>517</v>
      </c>
      <c r="V1853">
        <v>2523</v>
      </c>
      <c r="W1853" t="s">
        <v>518</v>
      </c>
      <c r="X1853">
        <v>8</v>
      </c>
      <c r="Y1853" t="s">
        <v>519</v>
      </c>
      <c r="Z1853">
        <v>12</v>
      </c>
      <c r="AA1853">
        <v>-1</v>
      </c>
      <c r="AB1853" t="s">
        <v>129</v>
      </c>
      <c r="AC1853"/>
      <c r="AD1853">
        <v>12</v>
      </c>
      <c r="AE1853"/>
      <c r="AF1853">
        <v>111</v>
      </c>
      <c r="AG1853"/>
      <c r="AH1853">
        <v>111</v>
      </c>
      <c r="AI1853">
        <v>0</v>
      </c>
    </row>
    <row r="1854" spans="1:35">
      <c r="A1854" t="s">
        <v>594</v>
      </c>
      <c r="B1854">
        <v>2015</v>
      </c>
      <c r="C1854">
        <v>2015</v>
      </c>
      <c r="D1854">
        <v>2015</v>
      </c>
      <c r="E1854">
        <v>4</v>
      </c>
      <c r="F1854">
        <v>0</v>
      </c>
      <c r="G1854">
        <v>0</v>
      </c>
      <c r="H1854" t="s">
        <v>510</v>
      </c>
      <c r="I1854">
        <v>251</v>
      </c>
      <c r="J1854" t="s">
        <v>113</v>
      </c>
      <c r="K1854" t="s">
        <v>583</v>
      </c>
      <c r="L1854">
        <v>508</v>
      </c>
      <c r="M1854" t="s">
        <v>763</v>
      </c>
      <c r="N1854" t="s">
        <v>764</v>
      </c>
      <c r="O1854">
        <v>0</v>
      </c>
      <c r="P1854" t="s">
        <v>177</v>
      </c>
      <c r="Q1854" t="s">
        <v>514</v>
      </c>
      <c r="R1854" t="s">
        <v>515</v>
      </c>
      <c r="S1854" t="s">
        <v>516</v>
      </c>
      <c r="T1854">
        <v>0</v>
      </c>
      <c r="U1854" t="s">
        <v>517</v>
      </c>
      <c r="V1854">
        <v>2523</v>
      </c>
      <c r="W1854" t="s">
        <v>518</v>
      </c>
      <c r="X1854">
        <v>8</v>
      </c>
      <c r="Y1854" t="s">
        <v>519</v>
      </c>
      <c r="Z1854">
        <v>12</v>
      </c>
      <c r="AA1854">
        <v>-1</v>
      </c>
      <c r="AB1854" t="s">
        <v>129</v>
      </c>
      <c r="AC1854"/>
      <c r="AD1854">
        <v>12</v>
      </c>
      <c r="AE1854"/>
      <c r="AF1854">
        <v>113</v>
      </c>
      <c r="AG1854"/>
      <c r="AH1854">
        <v>113</v>
      </c>
      <c r="AI1854">
        <v>0</v>
      </c>
    </row>
    <row r="1855" spans="1:35">
      <c r="A1855" t="s">
        <v>594</v>
      </c>
      <c r="B1855">
        <v>2015</v>
      </c>
      <c r="C1855">
        <v>2015</v>
      </c>
      <c r="D1855">
        <v>2015</v>
      </c>
      <c r="E1855">
        <v>4</v>
      </c>
      <c r="F1855">
        <v>0</v>
      </c>
      <c r="G1855">
        <v>0</v>
      </c>
      <c r="H1855" t="s">
        <v>568</v>
      </c>
      <c r="I1855">
        <v>251</v>
      </c>
      <c r="J1855" t="s">
        <v>113</v>
      </c>
      <c r="K1855" t="s">
        <v>583</v>
      </c>
      <c r="L1855">
        <v>398</v>
      </c>
      <c r="M1855" t="s">
        <v>731</v>
      </c>
      <c r="N1855" t="s">
        <v>732</v>
      </c>
      <c r="O1855">
        <v>0</v>
      </c>
      <c r="P1855" t="s">
        <v>177</v>
      </c>
      <c r="Q1855" t="s">
        <v>514</v>
      </c>
      <c r="R1855" t="s">
        <v>515</v>
      </c>
      <c r="S1855" t="s">
        <v>516</v>
      </c>
      <c r="T1855">
        <v>0</v>
      </c>
      <c r="U1855" t="s">
        <v>517</v>
      </c>
      <c r="V1855">
        <v>2523</v>
      </c>
      <c r="W1855" t="s">
        <v>518</v>
      </c>
      <c r="X1855">
        <v>8</v>
      </c>
      <c r="Y1855" t="s">
        <v>519</v>
      </c>
      <c r="Z1855">
        <v>8</v>
      </c>
      <c r="AA1855">
        <v>-1</v>
      </c>
      <c r="AB1855" t="s">
        <v>129</v>
      </c>
      <c r="AC1855"/>
      <c r="AD1855">
        <v>8</v>
      </c>
      <c r="AE1855"/>
      <c r="AF1855">
        <v>179</v>
      </c>
      <c r="AG1855">
        <v>179</v>
      </c>
      <c r="AH1855"/>
      <c r="AI1855">
        <v>0</v>
      </c>
    </row>
    <row r="1856" spans="1:35">
      <c r="A1856" t="s">
        <v>594</v>
      </c>
      <c r="B1856">
        <v>2015</v>
      </c>
      <c r="C1856">
        <v>2015</v>
      </c>
      <c r="D1856">
        <v>2015</v>
      </c>
      <c r="E1856">
        <v>4</v>
      </c>
      <c r="F1856">
        <v>0</v>
      </c>
      <c r="G1856">
        <v>0</v>
      </c>
      <c r="H1856" t="s">
        <v>568</v>
      </c>
      <c r="I1856">
        <v>251</v>
      </c>
      <c r="J1856" t="s">
        <v>113</v>
      </c>
      <c r="K1856" t="s">
        <v>583</v>
      </c>
      <c r="L1856">
        <v>634</v>
      </c>
      <c r="M1856" t="s">
        <v>662</v>
      </c>
      <c r="N1856" t="s">
        <v>663</v>
      </c>
      <c r="O1856">
        <v>0</v>
      </c>
      <c r="P1856" t="s">
        <v>177</v>
      </c>
      <c r="Q1856" t="s">
        <v>514</v>
      </c>
      <c r="R1856" t="s">
        <v>515</v>
      </c>
      <c r="S1856" t="s">
        <v>516</v>
      </c>
      <c r="T1856">
        <v>0</v>
      </c>
      <c r="U1856" t="s">
        <v>517</v>
      </c>
      <c r="V1856">
        <v>2523</v>
      </c>
      <c r="W1856" t="s">
        <v>518</v>
      </c>
      <c r="X1856">
        <v>8</v>
      </c>
      <c r="Y1856" t="s">
        <v>519</v>
      </c>
      <c r="Z1856">
        <v>12</v>
      </c>
      <c r="AA1856">
        <v>-1</v>
      </c>
      <c r="AB1856" t="s">
        <v>129</v>
      </c>
      <c r="AC1856"/>
      <c r="AD1856">
        <v>12</v>
      </c>
      <c r="AE1856"/>
      <c r="AF1856">
        <v>334</v>
      </c>
      <c r="AG1856">
        <v>334</v>
      </c>
      <c r="AH1856"/>
      <c r="AI1856">
        <v>0</v>
      </c>
    </row>
    <row r="1857" spans="1:35">
      <c r="A1857" t="s">
        <v>594</v>
      </c>
      <c r="B1857">
        <v>2015</v>
      </c>
      <c r="C1857">
        <v>2015</v>
      </c>
      <c r="D1857">
        <v>2015</v>
      </c>
      <c r="E1857">
        <v>4</v>
      </c>
      <c r="F1857">
        <v>0</v>
      </c>
      <c r="G1857">
        <v>0</v>
      </c>
      <c r="H1857" t="s">
        <v>568</v>
      </c>
      <c r="I1857">
        <v>251</v>
      </c>
      <c r="J1857" t="s">
        <v>113</v>
      </c>
      <c r="K1857" t="s">
        <v>583</v>
      </c>
      <c r="L1857">
        <v>604</v>
      </c>
      <c r="M1857" t="s">
        <v>769</v>
      </c>
      <c r="N1857" t="s">
        <v>770</v>
      </c>
      <c r="O1857">
        <v>0</v>
      </c>
      <c r="P1857" t="s">
        <v>177</v>
      </c>
      <c r="Q1857" t="s">
        <v>514</v>
      </c>
      <c r="R1857" t="s">
        <v>515</v>
      </c>
      <c r="S1857" t="s">
        <v>516</v>
      </c>
      <c r="T1857">
        <v>0</v>
      </c>
      <c r="U1857" t="s">
        <v>517</v>
      </c>
      <c r="V1857">
        <v>2523</v>
      </c>
      <c r="W1857" t="s">
        <v>518</v>
      </c>
      <c r="X1857">
        <v>8</v>
      </c>
      <c r="Y1857" t="s">
        <v>519</v>
      </c>
      <c r="Z1857">
        <v>20</v>
      </c>
      <c r="AA1857">
        <v>-1</v>
      </c>
      <c r="AB1857" t="s">
        <v>129</v>
      </c>
      <c r="AC1857"/>
      <c r="AD1857">
        <v>20</v>
      </c>
      <c r="AE1857"/>
      <c r="AF1857">
        <v>457</v>
      </c>
      <c r="AG1857">
        <v>457</v>
      </c>
      <c r="AH1857"/>
      <c r="AI1857">
        <v>0</v>
      </c>
    </row>
    <row r="1858" spans="1:35">
      <c r="A1858" t="s">
        <v>594</v>
      </c>
      <c r="B1858">
        <v>2015</v>
      </c>
      <c r="C1858">
        <v>2015</v>
      </c>
      <c r="D1858">
        <v>2015</v>
      </c>
      <c r="E1858">
        <v>4</v>
      </c>
      <c r="F1858">
        <v>0</v>
      </c>
      <c r="G1858">
        <v>0</v>
      </c>
      <c r="H1858" t="s">
        <v>568</v>
      </c>
      <c r="I1858">
        <v>251</v>
      </c>
      <c r="J1858" t="s">
        <v>113</v>
      </c>
      <c r="K1858" t="s">
        <v>583</v>
      </c>
      <c r="L1858">
        <v>818</v>
      </c>
      <c r="M1858" t="s">
        <v>532</v>
      </c>
      <c r="N1858" t="s">
        <v>533</v>
      </c>
      <c r="O1858">
        <v>0</v>
      </c>
      <c r="P1858" t="s">
        <v>177</v>
      </c>
      <c r="Q1858" t="s">
        <v>514</v>
      </c>
      <c r="R1858" t="s">
        <v>515</v>
      </c>
      <c r="S1858" t="s">
        <v>516</v>
      </c>
      <c r="T1858">
        <v>0</v>
      </c>
      <c r="U1858" t="s">
        <v>517</v>
      </c>
      <c r="V1858">
        <v>2523</v>
      </c>
      <c r="W1858" t="s">
        <v>518</v>
      </c>
      <c r="X1858">
        <v>8</v>
      </c>
      <c r="Y1858" t="s">
        <v>519</v>
      </c>
      <c r="Z1858">
        <v>22</v>
      </c>
      <c r="AA1858">
        <v>-1</v>
      </c>
      <c r="AB1858" t="s">
        <v>129</v>
      </c>
      <c r="AC1858"/>
      <c r="AD1858">
        <v>22</v>
      </c>
      <c r="AE1858"/>
      <c r="AF1858">
        <v>6</v>
      </c>
      <c r="AG1858">
        <v>6</v>
      </c>
      <c r="AH1858"/>
      <c r="AI1858">
        <v>0</v>
      </c>
    </row>
    <row r="1859" spans="1:35">
      <c r="A1859" t="s">
        <v>594</v>
      </c>
      <c r="B1859">
        <v>2015</v>
      </c>
      <c r="C1859">
        <v>2015</v>
      </c>
      <c r="D1859">
        <v>2015</v>
      </c>
      <c r="E1859">
        <v>4</v>
      </c>
      <c r="F1859">
        <v>0</v>
      </c>
      <c r="G1859">
        <v>0</v>
      </c>
      <c r="H1859" t="s">
        <v>568</v>
      </c>
      <c r="I1859">
        <v>251</v>
      </c>
      <c r="J1859" t="s">
        <v>113</v>
      </c>
      <c r="K1859" t="s">
        <v>583</v>
      </c>
      <c r="L1859">
        <v>76</v>
      </c>
      <c r="M1859" t="s">
        <v>538</v>
      </c>
      <c r="N1859" t="s">
        <v>539</v>
      </c>
      <c r="O1859">
        <v>0</v>
      </c>
      <c r="P1859" t="s">
        <v>177</v>
      </c>
      <c r="Q1859" t="s">
        <v>514</v>
      </c>
      <c r="R1859" t="s">
        <v>515</v>
      </c>
      <c r="S1859" t="s">
        <v>516</v>
      </c>
      <c r="T1859">
        <v>0</v>
      </c>
      <c r="U1859" t="s">
        <v>517</v>
      </c>
      <c r="V1859">
        <v>2523</v>
      </c>
      <c r="W1859" t="s">
        <v>518</v>
      </c>
      <c r="X1859">
        <v>8</v>
      </c>
      <c r="Y1859" t="s">
        <v>519</v>
      </c>
      <c r="Z1859">
        <v>55</v>
      </c>
      <c r="AA1859">
        <v>-1</v>
      </c>
      <c r="AB1859" t="s">
        <v>129</v>
      </c>
      <c r="AC1859"/>
      <c r="AD1859">
        <v>55</v>
      </c>
      <c r="AE1859"/>
      <c r="AF1859">
        <v>1717</v>
      </c>
      <c r="AG1859">
        <v>1717</v>
      </c>
      <c r="AH1859"/>
      <c r="AI1859">
        <v>0</v>
      </c>
    </row>
    <row r="1860" spans="1:35">
      <c r="A1860" t="s">
        <v>594</v>
      </c>
      <c r="B1860">
        <v>2015</v>
      </c>
      <c r="C1860">
        <v>2015</v>
      </c>
      <c r="D1860">
        <v>2015</v>
      </c>
      <c r="E1860">
        <v>4</v>
      </c>
      <c r="F1860">
        <v>0</v>
      </c>
      <c r="G1860">
        <v>0</v>
      </c>
      <c r="H1860" t="s">
        <v>568</v>
      </c>
      <c r="I1860">
        <v>251</v>
      </c>
      <c r="J1860" t="s">
        <v>113</v>
      </c>
      <c r="K1860" t="s">
        <v>583</v>
      </c>
      <c r="L1860">
        <v>178</v>
      </c>
      <c r="M1860" t="s">
        <v>512</v>
      </c>
      <c r="N1860" t="s">
        <v>513</v>
      </c>
      <c r="O1860">
        <v>0</v>
      </c>
      <c r="P1860" t="s">
        <v>177</v>
      </c>
      <c r="Q1860" t="s">
        <v>514</v>
      </c>
      <c r="R1860" t="s">
        <v>515</v>
      </c>
      <c r="S1860" t="s">
        <v>516</v>
      </c>
      <c r="T1860">
        <v>0</v>
      </c>
      <c r="U1860" t="s">
        <v>517</v>
      </c>
      <c r="V1860">
        <v>2523</v>
      </c>
      <c r="W1860" t="s">
        <v>518</v>
      </c>
      <c r="X1860">
        <v>8</v>
      </c>
      <c r="Y1860" t="s">
        <v>519</v>
      </c>
      <c r="Z1860">
        <v>151</v>
      </c>
      <c r="AA1860">
        <v>-1</v>
      </c>
      <c r="AB1860" t="s">
        <v>129</v>
      </c>
      <c r="AC1860"/>
      <c r="AD1860">
        <v>151</v>
      </c>
      <c r="AE1860"/>
      <c r="AF1860">
        <v>1455</v>
      </c>
      <c r="AG1860">
        <v>1455</v>
      </c>
      <c r="AH1860"/>
      <c r="AI1860">
        <v>0</v>
      </c>
    </row>
    <row r="1861" spans="1:35">
      <c r="A1861" t="s">
        <v>594</v>
      </c>
      <c r="B1861">
        <v>2015</v>
      </c>
      <c r="C1861">
        <v>2015</v>
      </c>
      <c r="D1861">
        <v>2015</v>
      </c>
      <c r="E1861">
        <v>4</v>
      </c>
      <c r="F1861">
        <v>0</v>
      </c>
      <c r="G1861">
        <v>0</v>
      </c>
      <c r="H1861" t="s">
        <v>568</v>
      </c>
      <c r="I1861">
        <v>251</v>
      </c>
      <c r="J1861" t="s">
        <v>113</v>
      </c>
      <c r="K1861" t="s">
        <v>583</v>
      </c>
      <c r="L1861">
        <v>368</v>
      </c>
      <c r="M1861" t="s">
        <v>622</v>
      </c>
      <c r="N1861" t="s">
        <v>623</v>
      </c>
      <c r="O1861">
        <v>0</v>
      </c>
      <c r="P1861" t="s">
        <v>177</v>
      </c>
      <c r="Q1861" t="s">
        <v>514</v>
      </c>
      <c r="R1861" t="s">
        <v>515</v>
      </c>
      <c r="S1861" t="s">
        <v>516</v>
      </c>
      <c r="T1861">
        <v>0</v>
      </c>
      <c r="U1861" t="s">
        <v>517</v>
      </c>
      <c r="V1861">
        <v>2523</v>
      </c>
      <c r="W1861" t="s">
        <v>518</v>
      </c>
      <c r="X1861">
        <v>8</v>
      </c>
      <c r="Y1861" t="s">
        <v>519</v>
      </c>
      <c r="Z1861">
        <v>79</v>
      </c>
      <c r="AA1861">
        <v>-1</v>
      </c>
      <c r="AB1861" t="s">
        <v>129</v>
      </c>
      <c r="AC1861"/>
      <c r="AD1861">
        <v>79</v>
      </c>
      <c r="AE1861"/>
      <c r="AF1861">
        <v>158</v>
      </c>
      <c r="AG1861">
        <v>158</v>
      </c>
      <c r="AH1861"/>
      <c r="AI1861">
        <v>0</v>
      </c>
    </row>
    <row r="1862" spans="1:35">
      <c r="A1862" t="s">
        <v>594</v>
      </c>
      <c r="B1862">
        <v>2015</v>
      </c>
      <c r="C1862">
        <v>2015</v>
      </c>
      <c r="D1862">
        <v>2015</v>
      </c>
      <c r="E1862">
        <v>4</v>
      </c>
      <c r="F1862">
        <v>0</v>
      </c>
      <c r="G1862">
        <v>0</v>
      </c>
      <c r="H1862" t="s">
        <v>568</v>
      </c>
      <c r="I1862">
        <v>251</v>
      </c>
      <c r="J1862" t="s">
        <v>113</v>
      </c>
      <c r="K1862" t="s">
        <v>583</v>
      </c>
      <c r="L1862">
        <v>540</v>
      </c>
      <c r="M1862" t="s">
        <v>552</v>
      </c>
      <c r="N1862" t="s">
        <v>553</v>
      </c>
      <c r="O1862">
        <v>0</v>
      </c>
      <c r="P1862" t="s">
        <v>177</v>
      </c>
      <c r="Q1862" t="s">
        <v>514</v>
      </c>
      <c r="R1862" t="s">
        <v>515</v>
      </c>
      <c r="S1862" t="s">
        <v>516</v>
      </c>
      <c r="T1862">
        <v>0</v>
      </c>
      <c r="U1862" t="s">
        <v>517</v>
      </c>
      <c r="V1862">
        <v>2523</v>
      </c>
      <c r="W1862" t="s">
        <v>518</v>
      </c>
      <c r="X1862">
        <v>8</v>
      </c>
      <c r="Y1862" t="s">
        <v>519</v>
      </c>
      <c r="Z1862">
        <v>220</v>
      </c>
      <c r="AA1862">
        <v>-1</v>
      </c>
      <c r="AB1862" t="s">
        <v>129</v>
      </c>
      <c r="AC1862"/>
      <c r="AD1862">
        <v>220</v>
      </c>
      <c r="AE1862"/>
      <c r="AF1862">
        <v>1473</v>
      </c>
      <c r="AG1862">
        <v>1473</v>
      </c>
      <c r="AH1862"/>
      <c r="AI1862">
        <v>0</v>
      </c>
    </row>
    <row r="1863" spans="1:35">
      <c r="A1863" t="s">
        <v>594</v>
      </c>
      <c r="B1863">
        <v>2015</v>
      </c>
      <c r="C1863">
        <v>2015</v>
      </c>
      <c r="D1863">
        <v>2015</v>
      </c>
      <c r="E1863">
        <v>4</v>
      </c>
      <c r="F1863">
        <v>0</v>
      </c>
      <c r="G1863">
        <v>0</v>
      </c>
      <c r="H1863" t="s">
        <v>568</v>
      </c>
      <c r="I1863">
        <v>251</v>
      </c>
      <c r="J1863" t="s">
        <v>113</v>
      </c>
      <c r="K1863" t="s">
        <v>583</v>
      </c>
      <c r="L1863">
        <v>740</v>
      </c>
      <c r="M1863" t="s">
        <v>709</v>
      </c>
      <c r="N1863" t="s">
        <v>710</v>
      </c>
      <c r="O1863">
        <v>0</v>
      </c>
      <c r="P1863" t="s">
        <v>177</v>
      </c>
      <c r="Q1863" t="s">
        <v>514</v>
      </c>
      <c r="R1863" t="s">
        <v>515</v>
      </c>
      <c r="S1863" t="s">
        <v>516</v>
      </c>
      <c r="T1863">
        <v>0</v>
      </c>
      <c r="U1863" t="s">
        <v>517</v>
      </c>
      <c r="V1863">
        <v>2523</v>
      </c>
      <c r="W1863" t="s">
        <v>518</v>
      </c>
      <c r="X1863">
        <v>8</v>
      </c>
      <c r="Y1863" t="s">
        <v>519</v>
      </c>
      <c r="Z1863">
        <v>7000</v>
      </c>
      <c r="AA1863">
        <v>-1</v>
      </c>
      <c r="AB1863" t="s">
        <v>129</v>
      </c>
      <c r="AC1863"/>
      <c r="AD1863">
        <v>7000</v>
      </c>
      <c r="AE1863"/>
      <c r="AF1863">
        <v>1553</v>
      </c>
      <c r="AG1863">
        <v>1553</v>
      </c>
      <c r="AH1863"/>
      <c r="AI1863">
        <v>0</v>
      </c>
    </row>
    <row r="1864" spans="1:35">
      <c r="A1864" t="s">
        <v>594</v>
      </c>
      <c r="B1864">
        <v>2015</v>
      </c>
      <c r="C1864">
        <v>2015</v>
      </c>
      <c r="D1864">
        <v>2015</v>
      </c>
      <c r="E1864">
        <v>4</v>
      </c>
      <c r="F1864">
        <v>0</v>
      </c>
      <c r="G1864">
        <v>0</v>
      </c>
      <c r="H1864" t="s">
        <v>568</v>
      </c>
      <c r="I1864">
        <v>251</v>
      </c>
      <c r="J1864" t="s">
        <v>113</v>
      </c>
      <c r="K1864" t="s">
        <v>583</v>
      </c>
      <c r="L1864">
        <v>404</v>
      </c>
      <c r="M1864" t="s">
        <v>610</v>
      </c>
      <c r="N1864" t="s">
        <v>611</v>
      </c>
      <c r="O1864">
        <v>0</v>
      </c>
      <c r="P1864" t="s">
        <v>177</v>
      </c>
      <c r="Q1864" t="s">
        <v>514</v>
      </c>
      <c r="R1864" t="s">
        <v>515</v>
      </c>
      <c r="S1864" t="s">
        <v>516</v>
      </c>
      <c r="T1864">
        <v>0</v>
      </c>
      <c r="U1864" t="s">
        <v>517</v>
      </c>
      <c r="V1864">
        <v>2523</v>
      </c>
      <c r="W1864" t="s">
        <v>518</v>
      </c>
      <c r="X1864">
        <v>8</v>
      </c>
      <c r="Y1864" t="s">
        <v>519</v>
      </c>
      <c r="Z1864">
        <v>96</v>
      </c>
      <c r="AA1864">
        <v>-1</v>
      </c>
      <c r="AB1864" t="s">
        <v>129</v>
      </c>
      <c r="AC1864"/>
      <c r="AD1864">
        <v>96</v>
      </c>
      <c r="AE1864"/>
      <c r="AF1864">
        <v>383</v>
      </c>
      <c r="AG1864">
        <v>383</v>
      </c>
      <c r="AH1864"/>
      <c r="AI1864">
        <v>0</v>
      </c>
    </row>
    <row r="1865" spans="1:35">
      <c r="A1865" t="s">
        <v>594</v>
      </c>
      <c r="B1865">
        <v>2015</v>
      </c>
      <c r="C1865">
        <v>2015</v>
      </c>
      <c r="D1865">
        <v>2015</v>
      </c>
      <c r="E1865">
        <v>4</v>
      </c>
      <c r="F1865">
        <v>0</v>
      </c>
      <c r="G1865">
        <v>0</v>
      </c>
      <c r="H1865" t="s">
        <v>568</v>
      </c>
      <c r="I1865">
        <v>251</v>
      </c>
      <c r="J1865" t="s">
        <v>113</v>
      </c>
      <c r="K1865" t="s">
        <v>583</v>
      </c>
      <c r="L1865">
        <v>12</v>
      </c>
      <c r="M1865" t="s">
        <v>666</v>
      </c>
      <c r="N1865" t="s">
        <v>667</v>
      </c>
      <c r="O1865">
        <v>0</v>
      </c>
      <c r="P1865" t="s">
        <v>177</v>
      </c>
      <c r="Q1865" t="s">
        <v>514</v>
      </c>
      <c r="R1865" t="s">
        <v>515</v>
      </c>
      <c r="S1865" t="s">
        <v>516</v>
      </c>
      <c r="T1865">
        <v>0</v>
      </c>
      <c r="U1865" t="s">
        <v>517</v>
      </c>
      <c r="V1865">
        <v>2523</v>
      </c>
      <c r="W1865" t="s">
        <v>518</v>
      </c>
      <c r="X1865">
        <v>8</v>
      </c>
      <c r="Y1865" t="s">
        <v>519</v>
      </c>
      <c r="Z1865">
        <v>757</v>
      </c>
      <c r="AA1865">
        <v>-1</v>
      </c>
      <c r="AB1865" t="s">
        <v>129</v>
      </c>
      <c r="AC1865"/>
      <c r="AD1865">
        <v>757</v>
      </c>
      <c r="AE1865"/>
      <c r="AF1865">
        <v>28</v>
      </c>
      <c r="AG1865">
        <v>28</v>
      </c>
      <c r="AH1865"/>
      <c r="AI1865">
        <v>0</v>
      </c>
    </row>
    <row r="1866" spans="1:35">
      <c r="A1866" t="s">
        <v>594</v>
      </c>
      <c r="B1866">
        <v>2015</v>
      </c>
      <c r="C1866">
        <v>2015</v>
      </c>
      <c r="D1866">
        <v>2015</v>
      </c>
      <c r="E1866">
        <v>4</v>
      </c>
      <c r="F1866">
        <v>0</v>
      </c>
      <c r="G1866">
        <v>0</v>
      </c>
      <c r="H1866" t="s">
        <v>568</v>
      </c>
      <c r="I1866">
        <v>251</v>
      </c>
      <c r="J1866" t="s">
        <v>113</v>
      </c>
      <c r="K1866" t="s">
        <v>583</v>
      </c>
      <c r="L1866">
        <v>120</v>
      </c>
      <c r="M1866" t="s">
        <v>660</v>
      </c>
      <c r="N1866" t="s">
        <v>661</v>
      </c>
      <c r="O1866">
        <v>0</v>
      </c>
      <c r="P1866" t="s">
        <v>177</v>
      </c>
      <c r="Q1866" t="s">
        <v>514</v>
      </c>
      <c r="R1866" t="s">
        <v>515</v>
      </c>
      <c r="S1866" t="s">
        <v>516</v>
      </c>
      <c r="T1866">
        <v>0</v>
      </c>
      <c r="U1866" t="s">
        <v>517</v>
      </c>
      <c r="V1866">
        <v>2523</v>
      </c>
      <c r="W1866" t="s">
        <v>518</v>
      </c>
      <c r="X1866">
        <v>8</v>
      </c>
      <c r="Y1866" t="s">
        <v>519</v>
      </c>
      <c r="Z1866">
        <v>220</v>
      </c>
      <c r="AA1866">
        <v>-1</v>
      </c>
      <c r="AB1866" t="s">
        <v>129</v>
      </c>
      <c r="AC1866"/>
      <c r="AD1866">
        <v>220</v>
      </c>
      <c r="AE1866"/>
      <c r="AF1866">
        <v>1169</v>
      </c>
      <c r="AG1866">
        <v>1169</v>
      </c>
      <c r="AH1866"/>
      <c r="AI1866">
        <v>0</v>
      </c>
    </row>
    <row r="1867" spans="1:35">
      <c r="A1867" t="s">
        <v>594</v>
      </c>
      <c r="B1867">
        <v>2015</v>
      </c>
      <c r="C1867">
        <v>2015</v>
      </c>
      <c r="D1867">
        <v>2015</v>
      </c>
      <c r="E1867">
        <v>4</v>
      </c>
      <c r="F1867">
        <v>0</v>
      </c>
      <c r="G1867">
        <v>0</v>
      </c>
      <c r="H1867" t="s">
        <v>568</v>
      </c>
      <c r="I1867">
        <v>251</v>
      </c>
      <c r="J1867" t="s">
        <v>113</v>
      </c>
      <c r="K1867" t="s">
        <v>583</v>
      </c>
      <c r="L1867">
        <v>218</v>
      </c>
      <c r="M1867" t="s">
        <v>767</v>
      </c>
      <c r="N1867" t="s">
        <v>768</v>
      </c>
      <c r="O1867">
        <v>0</v>
      </c>
      <c r="P1867" t="s">
        <v>177</v>
      </c>
      <c r="Q1867" t="s">
        <v>514</v>
      </c>
      <c r="R1867" t="s">
        <v>515</v>
      </c>
      <c r="S1867" t="s">
        <v>516</v>
      </c>
      <c r="T1867">
        <v>0</v>
      </c>
      <c r="U1867" t="s">
        <v>517</v>
      </c>
      <c r="V1867">
        <v>2523</v>
      </c>
      <c r="W1867" t="s">
        <v>518</v>
      </c>
      <c r="X1867">
        <v>8</v>
      </c>
      <c r="Y1867" t="s">
        <v>519</v>
      </c>
      <c r="Z1867">
        <v>818</v>
      </c>
      <c r="AA1867">
        <v>-1</v>
      </c>
      <c r="AB1867" t="s">
        <v>129</v>
      </c>
      <c r="AC1867"/>
      <c r="AD1867">
        <v>818</v>
      </c>
      <c r="AE1867"/>
      <c r="AF1867">
        <v>222</v>
      </c>
      <c r="AG1867">
        <v>222</v>
      </c>
      <c r="AH1867"/>
      <c r="AI1867">
        <v>0</v>
      </c>
    </row>
    <row r="1868" spans="1:35">
      <c r="A1868" t="s">
        <v>594</v>
      </c>
      <c r="B1868">
        <v>2015</v>
      </c>
      <c r="C1868">
        <v>2015</v>
      </c>
      <c r="D1868">
        <v>2015</v>
      </c>
      <c r="E1868">
        <v>4</v>
      </c>
      <c r="F1868">
        <v>0</v>
      </c>
      <c r="G1868">
        <v>0</v>
      </c>
      <c r="H1868" t="s">
        <v>568</v>
      </c>
      <c r="I1868">
        <v>251</v>
      </c>
      <c r="J1868" t="s">
        <v>113</v>
      </c>
      <c r="K1868" t="s">
        <v>583</v>
      </c>
      <c r="L1868">
        <v>170</v>
      </c>
      <c r="M1868" t="s">
        <v>725</v>
      </c>
      <c r="N1868" t="s">
        <v>726</v>
      </c>
      <c r="O1868">
        <v>0</v>
      </c>
      <c r="P1868" t="s">
        <v>177</v>
      </c>
      <c r="Q1868" t="s">
        <v>514</v>
      </c>
      <c r="R1868" t="s">
        <v>515</v>
      </c>
      <c r="S1868" t="s">
        <v>516</v>
      </c>
      <c r="T1868">
        <v>0</v>
      </c>
      <c r="U1868" t="s">
        <v>517</v>
      </c>
      <c r="V1868">
        <v>2523</v>
      </c>
      <c r="W1868" t="s">
        <v>518</v>
      </c>
      <c r="X1868">
        <v>8</v>
      </c>
      <c r="Y1868" t="s">
        <v>519</v>
      </c>
      <c r="Z1868">
        <v>229266948</v>
      </c>
      <c r="AA1868">
        <v>-1</v>
      </c>
      <c r="AB1868" t="s">
        <v>129</v>
      </c>
      <c r="AC1868"/>
      <c r="AD1868">
        <v>229266948</v>
      </c>
      <c r="AE1868"/>
      <c r="AF1868">
        <v>28396592</v>
      </c>
      <c r="AG1868">
        <v>28396592</v>
      </c>
      <c r="AH1868"/>
      <c r="AI1868">
        <v>0</v>
      </c>
    </row>
    <row r="1869" spans="1:35">
      <c r="A1869" t="s">
        <v>594</v>
      </c>
      <c r="B1869">
        <v>2015</v>
      </c>
      <c r="C1869">
        <v>2015</v>
      </c>
      <c r="D1869">
        <v>2015</v>
      </c>
      <c r="E1869">
        <v>4</v>
      </c>
      <c r="F1869">
        <v>0</v>
      </c>
      <c r="G1869">
        <v>0</v>
      </c>
      <c r="H1869" t="s">
        <v>568</v>
      </c>
      <c r="I1869">
        <v>251</v>
      </c>
      <c r="J1869" t="s">
        <v>113</v>
      </c>
      <c r="K1869" t="s">
        <v>583</v>
      </c>
      <c r="L1869">
        <v>686</v>
      </c>
      <c r="M1869" t="s">
        <v>560</v>
      </c>
      <c r="N1869" t="s">
        <v>561</v>
      </c>
      <c r="O1869">
        <v>0</v>
      </c>
      <c r="P1869" t="s">
        <v>177</v>
      </c>
      <c r="Q1869" t="s">
        <v>514</v>
      </c>
      <c r="R1869" t="s">
        <v>515</v>
      </c>
      <c r="S1869" t="s">
        <v>516</v>
      </c>
      <c r="T1869">
        <v>0</v>
      </c>
      <c r="U1869" t="s">
        <v>517</v>
      </c>
      <c r="V1869">
        <v>2523</v>
      </c>
      <c r="W1869" t="s">
        <v>518</v>
      </c>
      <c r="X1869">
        <v>8</v>
      </c>
      <c r="Y1869" t="s">
        <v>519</v>
      </c>
      <c r="Z1869">
        <v>1162</v>
      </c>
      <c r="AA1869">
        <v>-1</v>
      </c>
      <c r="AB1869" t="s">
        <v>129</v>
      </c>
      <c r="AC1869"/>
      <c r="AD1869">
        <v>1162</v>
      </c>
      <c r="AE1869"/>
      <c r="AF1869">
        <v>3384</v>
      </c>
      <c r="AG1869">
        <v>3384</v>
      </c>
      <c r="AH1869"/>
      <c r="AI1869">
        <v>0</v>
      </c>
    </row>
    <row r="1870" spans="1:35">
      <c r="A1870" t="s">
        <v>594</v>
      </c>
      <c r="B1870">
        <v>2015</v>
      </c>
      <c r="C1870">
        <v>2015</v>
      </c>
      <c r="D1870">
        <v>2015</v>
      </c>
      <c r="E1870">
        <v>4</v>
      </c>
      <c r="F1870">
        <v>0</v>
      </c>
      <c r="G1870">
        <v>0</v>
      </c>
      <c r="H1870" t="s">
        <v>568</v>
      </c>
      <c r="I1870">
        <v>251</v>
      </c>
      <c r="J1870" t="s">
        <v>113</v>
      </c>
      <c r="K1870" t="s">
        <v>583</v>
      </c>
      <c r="L1870">
        <v>608</v>
      </c>
      <c r="M1870" t="s">
        <v>548</v>
      </c>
      <c r="N1870" t="s">
        <v>549</v>
      </c>
      <c r="O1870">
        <v>0</v>
      </c>
      <c r="P1870" t="s">
        <v>177</v>
      </c>
      <c r="Q1870" t="s">
        <v>514</v>
      </c>
      <c r="R1870" t="s">
        <v>515</v>
      </c>
      <c r="S1870" t="s">
        <v>516</v>
      </c>
      <c r="T1870">
        <v>0</v>
      </c>
      <c r="U1870" t="s">
        <v>517</v>
      </c>
      <c r="V1870">
        <v>2523</v>
      </c>
      <c r="W1870" t="s">
        <v>518</v>
      </c>
      <c r="X1870">
        <v>8</v>
      </c>
      <c r="Y1870" t="s">
        <v>519</v>
      </c>
      <c r="Z1870">
        <v>965</v>
      </c>
      <c r="AA1870">
        <v>-1</v>
      </c>
      <c r="AB1870" t="s">
        <v>129</v>
      </c>
      <c r="AC1870"/>
      <c r="AD1870">
        <v>965</v>
      </c>
      <c r="AE1870"/>
      <c r="AF1870">
        <v>4026</v>
      </c>
      <c r="AG1870">
        <v>4026</v>
      </c>
      <c r="AH1870"/>
      <c r="AI1870">
        <v>0</v>
      </c>
    </row>
    <row r="1871" spans="1:35">
      <c r="A1871" t="s">
        <v>594</v>
      </c>
      <c r="B1871">
        <v>2015</v>
      </c>
      <c r="C1871">
        <v>2015</v>
      </c>
      <c r="D1871">
        <v>2015</v>
      </c>
      <c r="E1871">
        <v>4</v>
      </c>
      <c r="F1871">
        <v>0</v>
      </c>
      <c r="G1871">
        <v>0</v>
      </c>
      <c r="H1871" t="s">
        <v>568</v>
      </c>
      <c r="I1871">
        <v>251</v>
      </c>
      <c r="J1871" t="s">
        <v>113</v>
      </c>
      <c r="K1871" t="s">
        <v>583</v>
      </c>
      <c r="L1871">
        <v>586</v>
      </c>
      <c r="M1871" t="s">
        <v>781</v>
      </c>
      <c r="N1871" t="s">
        <v>782</v>
      </c>
      <c r="O1871">
        <v>0</v>
      </c>
      <c r="P1871" t="s">
        <v>177</v>
      </c>
      <c r="Q1871" t="s">
        <v>514</v>
      </c>
      <c r="R1871" t="s">
        <v>515</v>
      </c>
      <c r="S1871" t="s">
        <v>516</v>
      </c>
      <c r="T1871">
        <v>0</v>
      </c>
      <c r="U1871" t="s">
        <v>517</v>
      </c>
      <c r="V1871">
        <v>2523</v>
      </c>
      <c r="W1871" t="s">
        <v>518</v>
      </c>
      <c r="X1871">
        <v>8</v>
      </c>
      <c r="Y1871" t="s">
        <v>519</v>
      </c>
      <c r="Z1871">
        <v>34270800</v>
      </c>
      <c r="AA1871">
        <v>-1</v>
      </c>
      <c r="AB1871" t="s">
        <v>129</v>
      </c>
      <c r="AC1871"/>
      <c r="AD1871">
        <v>34270800</v>
      </c>
      <c r="AE1871"/>
      <c r="AF1871">
        <v>4480929</v>
      </c>
      <c r="AG1871">
        <v>4480929</v>
      </c>
      <c r="AH1871"/>
      <c r="AI1871">
        <v>0</v>
      </c>
    </row>
    <row r="1872" spans="1:35">
      <c r="A1872" t="s">
        <v>594</v>
      </c>
      <c r="B1872">
        <v>2015</v>
      </c>
      <c r="C1872">
        <v>2015</v>
      </c>
      <c r="D1872">
        <v>2015</v>
      </c>
      <c r="E1872">
        <v>4</v>
      </c>
      <c r="F1872">
        <v>0</v>
      </c>
      <c r="G1872">
        <v>0</v>
      </c>
      <c r="H1872" t="s">
        <v>568</v>
      </c>
      <c r="I1872">
        <v>251</v>
      </c>
      <c r="J1872" t="s">
        <v>113</v>
      </c>
      <c r="K1872" t="s">
        <v>583</v>
      </c>
      <c r="L1872">
        <v>191</v>
      </c>
      <c r="M1872" t="s">
        <v>574</v>
      </c>
      <c r="N1872" t="s">
        <v>575</v>
      </c>
      <c r="O1872">
        <v>0</v>
      </c>
      <c r="P1872" t="s">
        <v>177</v>
      </c>
      <c r="Q1872" t="s">
        <v>514</v>
      </c>
      <c r="R1872" t="s">
        <v>515</v>
      </c>
      <c r="S1872" t="s">
        <v>516</v>
      </c>
      <c r="T1872">
        <v>0</v>
      </c>
      <c r="U1872" t="s">
        <v>517</v>
      </c>
      <c r="V1872">
        <v>2523</v>
      </c>
      <c r="W1872" t="s">
        <v>518</v>
      </c>
      <c r="X1872">
        <v>8</v>
      </c>
      <c r="Y1872" t="s">
        <v>519</v>
      </c>
      <c r="Z1872">
        <v>23847</v>
      </c>
      <c r="AA1872">
        <v>-1</v>
      </c>
      <c r="AB1872" t="s">
        <v>129</v>
      </c>
      <c r="AC1872"/>
      <c r="AD1872">
        <v>23847</v>
      </c>
      <c r="AE1872"/>
      <c r="AF1872">
        <v>18385</v>
      </c>
      <c r="AG1872">
        <v>18385</v>
      </c>
      <c r="AH1872"/>
      <c r="AI1872">
        <v>0</v>
      </c>
    </row>
    <row r="1873" spans="1:35">
      <c r="A1873" t="s">
        <v>594</v>
      </c>
      <c r="B1873">
        <v>2015</v>
      </c>
      <c r="C1873">
        <v>2015</v>
      </c>
      <c r="D1873">
        <v>2015</v>
      </c>
      <c r="E1873">
        <v>4</v>
      </c>
      <c r="F1873">
        <v>0</v>
      </c>
      <c r="G1873">
        <v>0</v>
      </c>
      <c r="H1873" t="s">
        <v>568</v>
      </c>
      <c r="I1873">
        <v>251</v>
      </c>
      <c r="J1873" t="s">
        <v>113</v>
      </c>
      <c r="K1873" t="s">
        <v>583</v>
      </c>
      <c r="L1873">
        <v>36</v>
      </c>
      <c r="M1873" t="s">
        <v>110</v>
      </c>
      <c r="N1873" t="s">
        <v>511</v>
      </c>
      <c r="O1873">
        <v>0</v>
      </c>
      <c r="P1873" t="s">
        <v>177</v>
      </c>
      <c r="Q1873" t="s">
        <v>514</v>
      </c>
      <c r="R1873" t="s">
        <v>515</v>
      </c>
      <c r="S1873" t="s">
        <v>516</v>
      </c>
      <c r="T1873">
        <v>0</v>
      </c>
      <c r="U1873" t="s">
        <v>517</v>
      </c>
      <c r="V1873">
        <v>2523</v>
      </c>
      <c r="W1873" t="s">
        <v>518</v>
      </c>
      <c r="X1873">
        <v>8</v>
      </c>
      <c r="Y1873" t="s">
        <v>519</v>
      </c>
      <c r="Z1873">
        <v>9584</v>
      </c>
      <c r="AA1873">
        <v>-1</v>
      </c>
      <c r="AB1873" t="s">
        <v>129</v>
      </c>
      <c r="AC1873"/>
      <c r="AD1873">
        <v>9584</v>
      </c>
      <c r="AE1873"/>
      <c r="AF1873">
        <v>21817</v>
      </c>
      <c r="AG1873">
        <v>21817</v>
      </c>
      <c r="AH1873"/>
      <c r="AI1873">
        <v>0</v>
      </c>
    </row>
    <row r="1874" spans="1:35">
      <c r="A1874" t="s">
        <v>594</v>
      </c>
      <c r="B1874">
        <v>2015</v>
      </c>
      <c r="C1874">
        <v>2015</v>
      </c>
      <c r="D1874">
        <v>2015</v>
      </c>
      <c r="E1874">
        <v>4</v>
      </c>
      <c r="F1874">
        <v>0</v>
      </c>
      <c r="G1874">
        <v>0</v>
      </c>
      <c r="H1874" t="s">
        <v>568</v>
      </c>
      <c r="I1874">
        <v>251</v>
      </c>
      <c r="J1874" t="s">
        <v>113</v>
      </c>
      <c r="K1874" t="s">
        <v>583</v>
      </c>
      <c r="L1874">
        <v>688</v>
      </c>
      <c r="M1874" t="s">
        <v>644</v>
      </c>
      <c r="N1874" t="s">
        <v>645</v>
      </c>
      <c r="O1874">
        <v>0</v>
      </c>
      <c r="P1874" t="s">
        <v>177</v>
      </c>
      <c r="Q1874" t="s">
        <v>514</v>
      </c>
      <c r="R1874" t="s">
        <v>515</v>
      </c>
      <c r="S1874" t="s">
        <v>516</v>
      </c>
      <c r="T1874">
        <v>0</v>
      </c>
      <c r="U1874" t="s">
        <v>517</v>
      </c>
      <c r="V1874">
        <v>2523</v>
      </c>
      <c r="W1874" t="s">
        <v>518</v>
      </c>
      <c r="X1874">
        <v>8</v>
      </c>
      <c r="Y1874" t="s">
        <v>519</v>
      </c>
      <c r="Z1874">
        <v>3200</v>
      </c>
      <c r="AA1874">
        <v>-1</v>
      </c>
      <c r="AB1874" t="s">
        <v>129</v>
      </c>
      <c r="AC1874"/>
      <c r="AD1874">
        <v>3200</v>
      </c>
      <c r="AE1874"/>
      <c r="AF1874">
        <v>473</v>
      </c>
      <c r="AG1874">
        <v>473</v>
      </c>
      <c r="AH1874"/>
      <c r="AI1874">
        <v>0</v>
      </c>
    </row>
    <row r="1875" spans="1:35">
      <c r="A1875" t="s">
        <v>594</v>
      </c>
      <c r="B1875">
        <v>2015</v>
      </c>
      <c r="C1875">
        <v>2015</v>
      </c>
      <c r="D1875">
        <v>2015</v>
      </c>
      <c r="E1875">
        <v>4</v>
      </c>
      <c r="F1875">
        <v>0</v>
      </c>
      <c r="G1875">
        <v>0</v>
      </c>
      <c r="H1875" t="s">
        <v>568</v>
      </c>
      <c r="I1875">
        <v>251</v>
      </c>
      <c r="J1875" t="s">
        <v>113</v>
      </c>
      <c r="K1875" t="s">
        <v>583</v>
      </c>
      <c r="L1875">
        <v>579</v>
      </c>
      <c r="M1875" t="s">
        <v>705</v>
      </c>
      <c r="N1875" t="s">
        <v>706</v>
      </c>
      <c r="O1875">
        <v>0</v>
      </c>
      <c r="P1875" t="s">
        <v>177</v>
      </c>
      <c r="Q1875" t="s">
        <v>514</v>
      </c>
      <c r="R1875" t="s">
        <v>515</v>
      </c>
      <c r="S1875" t="s">
        <v>516</v>
      </c>
      <c r="T1875">
        <v>0</v>
      </c>
      <c r="U1875" t="s">
        <v>517</v>
      </c>
      <c r="V1875">
        <v>2523</v>
      </c>
      <c r="W1875" t="s">
        <v>518</v>
      </c>
      <c r="X1875">
        <v>8</v>
      </c>
      <c r="Y1875" t="s">
        <v>519</v>
      </c>
      <c r="Z1875">
        <v>400</v>
      </c>
      <c r="AA1875">
        <v>-1</v>
      </c>
      <c r="AB1875" t="s">
        <v>129</v>
      </c>
      <c r="AC1875"/>
      <c r="AD1875">
        <v>400</v>
      </c>
      <c r="AE1875"/>
      <c r="AF1875">
        <v>306</v>
      </c>
      <c r="AG1875">
        <v>306</v>
      </c>
      <c r="AH1875"/>
      <c r="AI1875">
        <v>0</v>
      </c>
    </row>
    <row r="1876" spans="1:35">
      <c r="A1876" t="s">
        <v>594</v>
      </c>
      <c r="B1876">
        <v>2015</v>
      </c>
      <c r="C1876">
        <v>2015</v>
      </c>
      <c r="D1876">
        <v>2015</v>
      </c>
      <c r="E1876">
        <v>4</v>
      </c>
      <c r="F1876">
        <v>0</v>
      </c>
      <c r="G1876">
        <v>0</v>
      </c>
      <c r="H1876" t="s">
        <v>568</v>
      </c>
      <c r="I1876">
        <v>251</v>
      </c>
      <c r="J1876" t="s">
        <v>113</v>
      </c>
      <c r="K1876" t="s">
        <v>583</v>
      </c>
      <c r="L1876">
        <v>458</v>
      </c>
      <c r="M1876" t="s">
        <v>180</v>
      </c>
      <c r="N1876" t="s">
        <v>557</v>
      </c>
      <c r="O1876">
        <v>0</v>
      </c>
      <c r="P1876" t="s">
        <v>177</v>
      </c>
      <c r="Q1876" t="s">
        <v>514</v>
      </c>
      <c r="R1876" t="s">
        <v>515</v>
      </c>
      <c r="S1876" t="s">
        <v>516</v>
      </c>
      <c r="T1876">
        <v>0</v>
      </c>
      <c r="U1876" t="s">
        <v>517</v>
      </c>
      <c r="V1876">
        <v>2523</v>
      </c>
      <c r="W1876" t="s">
        <v>518</v>
      </c>
      <c r="X1876">
        <v>8</v>
      </c>
      <c r="Y1876" t="s">
        <v>519</v>
      </c>
      <c r="Z1876">
        <v>131343000</v>
      </c>
      <c r="AA1876">
        <v>-1</v>
      </c>
      <c r="AB1876" t="s">
        <v>129</v>
      </c>
      <c r="AC1876"/>
      <c r="AD1876">
        <v>131343000</v>
      </c>
      <c r="AE1876"/>
      <c r="AF1876">
        <v>13762972</v>
      </c>
      <c r="AG1876">
        <v>13762972</v>
      </c>
      <c r="AH1876"/>
      <c r="AI1876">
        <v>0</v>
      </c>
    </row>
    <row r="1877" spans="1:35">
      <c r="A1877" t="s">
        <v>594</v>
      </c>
      <c r="B1877">
        <v>2015</v>
      </c>
      <c r="C1877">
        <v>2015</v>
      </c>
      <c r="D1877">
        <v>2015</v>
      </c>
      <c r="E1877">
        <v>4</v>
      </c>
      <c r="F1877">
        <v>0</v>
      </c>
      <c r="G1877">
        <v>0</v>
      </c>
      <c r="H1877" t="s">
        <v>568</v>
      </c>
      <c r="I1877">
        <v>251</v>
      </c>
      <c r="J1877" t="s">
        <v>113</v>
      </c>
      <c r="K1877" t="s">
        <v>583</v>
      </c>
      <c r="L1877">
        <v>643</v>
      </c>
      <c r="M1877" t="s">
        <v>670</v>
      </c>
      <c r="N1877" t="s">
        <v>671</v>
      </c>
      <c r="O1877">
        <v>0</v>
      </c>
      <c r="P1877" t="s">
        <v>177</v>
      </c>
      <c r="Q1877" t="s">
        <v>514</v>
      </c>
      <c r="R1877" t="s">
        <v>515</v>
      </c>
      <c r="S1877" t="s">
        <v>516</v>
      </c>
      <c r="T1877">
        <v>0</v>
      </c>
      <c r="U1877" t="s">
        <v>517</v>
      </c>
      <c r="V1877">
        <v>2523</v>
      </c>
      <c r="W1877" t="s">
        <v>518</v>
      </c>
      <c r="X1877">
        <v>8</v>
      </c>
      <c r="Y1877" t="s">
        <v>519</v>
      </c>
      <c r="Z1877">
        <v>158</v>
      </c>
      <c r="AA1877">
        <v>-1</v>
      </c>
      <c r="AB1877" t="s">
        <v>129</v>
      </c>
      <c r="AC1877"/>
      <c r="AD1877">
        <v>158</v>
      </c>
      <c r="AE1877"/>
      <c r="AF1877">
        <v>1250</v>
      </c>
      <c r="AG1877">
        <v>1250</v>
      </c>
      <c r="AH1877"/>
      <c r="AI1877">
        <v>0</v>
      </c>
    </row>
    <row r="1878" spans="1:35">
      <c r="A1878" t="s">
        <v>594</v>
      </c>
      <c r="B1878">
        <v>2015</v>
      </c>
      <c r="C1878">
        <v>2015</v>
      </c>
      <c r="D1878">
        <v>2015</v>
      </c>
      <c r="E1878">
        <v>4</v>
      </c>
      <c r="F1878">
        <v>0</v>
      </c>
      <c r="G1878">
        <v>0</v>
      </c>
      <c r="H1878" t="s">
        <v>568</v>
      </c>
      <c r="I1878">
        <v>251</v>
      </c>
      <c r="J1878" t="s">
        <v>113</v>
      </c>
      <c r="K1878" t="s">
        <v>583</v>
      </c>
      <c r="L1878">
        <v>480</v>
      </c>
      <c r="M1878" t="s">
        <v>652</v>
      </c>
      <c r="N1878" t="s">
        <v>653</v>
      </c>
      <c r="O1878">
        <v>0</v>
      </c>
      <c r="P1878" t="s">
        <v>177</v>
      </c>
      <c r="Q1878" t="s">
        <v>514</v>
      </c>
      <c r="R1878" t="s">
        <v>515</v>
      </c>
      <c r="S1878" t="s">
        <v>516</v>
      </c>
      <c r="T1878">
        <v>0</v>
      </c>
      <c r="U1878" t="s">
        <v>517</v>
      </c>
      <c r="V1878">
        <v>2523</v>
      </c>
      <c r="W1878" t="s">
        <v>518</v>
      </c>
      <c r="X1878">
        <v>8</v>
      </c>
      <c r="Y1878" t="s">
        <v>519</v>
      </c>
      <c r="Z1878">
        <v>656</v>
      </c>
      <c r="AA1878">
        <v>-1</v>
      </c>
      <c r="AB1878" t="s">
        <v>129</v>
      </c>
      <c r="AC1878"/>
      <c r="AD1878">
        <v>656</v>
      </c>
      <c r="AE1878"/>
      <c r="AF1878">
        <v>258</v>
      </c>
      <c r="AG1878">
        <v>258</v>
      </c>
      <c r="AH1878"/>
      <c r="AI1878">
        <v>0</v>
      </c>
    </row>
    <row r="1879" spans="1:35">
      <c r="A1879" t="s">
        <v>594</v>
      </c>
      <c r="B1879">
        <v>2015</v>
      </c>
      <c r="C1879">
        <v>2015</v>
      </c>
      <c r="D1879">
        <v>2015</v>
      </c>
      <c r="E1879">
        <v>4</v>
      </c>
      <c r="F1879">
        <v>0</v>
      </c>
      <c r="G1879">
        <v>0</v>
      </c>
      <c r="H1879" t="s">
        <v>568</v>
      </c>
      <c r="I1879">
        <v>251</v>
      </c>
      <c r="J1879" t="s">
        <v>113</v>
      </c>
      <c r="K1879" t="s">
        <v>583</v>
      </c>
      <c r="L1879">
        <v>704</v>
      </c>
      <c r="M1879" t="s">
        <v>570</v>
      </c>
      <c r="N1879" t="s">
        <v>571</v>
      </c>
      <c r="O1879">
        <v>0</v>
      </c>
      <c r="P1879" t="s">
        <v>177</v>
      </c>
      <c r="Q1879" t="s">
        <v>514</v>
      </c>
      <c r="R1879" t="s">
        <v>515</v>
      </c>
      <c r="S1879" t="s">
        <v>516</v>
      </c>
      <c r="T1879">
        <v>0</v>
      </c>
      <c r="U1879" t="s">
        <v>517</v>
      </c>
      <c r="V1879">
        <v>2523</v>
      </c>
      <c r="W1879" t="s">
        <v>518</v>
      </c>
      <c r="X1879">
        <v>8</v>
      </c>
      <c r="Y1879" t="s">
        <v>519</v>
      </c>
      <c r="Z1879">
        <v>275184581</v>
      </c>
      <c r="AA1879">
        <v>-1</v>
      </c>
      <c r="AB1879" t="s">
        <v>129</v>
      </c>
      <c r="AC1879"/>
      <c r="AD1879">
        <v>275184581</v>
      </c>
      <c r="AE1879"/>
      <c r="AF1879">
        <v>18253194</v>
      </c>
      <c r="AG1879">
        <v>18253194</v>
      </c>
      <c r="AH1879"/>
      <c r="AI1879">
        <v>0</v>
      </c>
    </row>
    <row r="1880" spans="1:35">
      <c r="A1880" t="s">
        <v>594</v>
      </c>
      <c r="B1880">
        <v>2015</v>
      </c>
      <c r="C1880">
        <v>2015</v>
      </c>
      <c r="D1880">
        <v>2015</v>
      </c>
      <c r="E1880">
        <v>4</v>
      </c>
      <c r="F1880">
        <v>0</v>
      </c>
      <c r="G1880">
        <v>0</v>
      </c>
      <c r="H1880" t="s">
        <v>568</v>
      </c>
      <c r="I1880">
        <v>251</v>
      </c>
      <c r="J1880" t="s">
        <v>113</v>
      </c>
      <c r="K1880" t="s">
        <v>583</v>
      </c>
      <c r="L1880">
        <v>490</v>
      </c>
      <c r="M1880" t="s">
        <v>546</v>
      </c>
      <c r="N1880" t="s">
        <v>547</v>
      </c>
      <c r="O1880">
        <v>0</v>
      </c>
      <c r="P1880" t="s">
        <v>177</v>
      </c>
      <c r="Q1880" t="s">
        <v>514</v>
      </c>
      <c r="R1880" t="s">
        <v>515</v>
      </c>
      <c r="S1880" t="s">
        <v>516</v>
      </c>
      <c r="T1880">
        <v>0</v>
      </c>
      <c r="U1880" t="s">
        <v>517</v>
      </c>
      <c r="V1880">
        <v>2523</v>
      </c>
      <c r="W1880" t="s">
        <v>518</v>
      </c>
      <c r="X1880">
        <v>8</v>
      </c>
      <c r="Y1880" t="s">
        <v>519</v>
      </c>
      <c r="Z1880">
        <v>12000</v>
      </c>
      <c r="AA1880">
        <v>-1</v>
      </c>
      <c r="AB1880" t="s">
        <v>129</v>
      </c>
      <c r="AC1880"/>
      <c r="AD1880">
        <v>12000</v>
      </c>
      <c r="AE1880"/>
      <c r="AF1880">
        <v>1277</v>
      </c>
      <c r="AG1880">
        <v>1277</v>
      </c>
      <c r="AH1880"/>
      <c r="AI1880">
        <v>0</v>
      </c>
    </row>
    <row r="1881" spans="1:35">
      <c r="A1881" t="s">
        <v>594</v>
      </c>
      <c r="B1881">
        <v>2015</v>
      </c>
      <c r="C1881">
        <v>2015</v>
      </c>
      <c r="D1881">
        <v>2015</v>
      </c>
      <c r="E1881">
        <v>4</v>
      </c>
      <c r="F1881">
        <v>0</v>
      </c>
      <c r="G1881">
        <v>0</v>
      </c>
      <c r="H1881" t="s">
        <v>568</v>
      </c>
      <c r="I1881">
        <v>251</v>
      </c>
      <c r="J1881" t="s">
        <v>113</v>
      </c>
      <c r="K1881" t="s">
        <v>583</v>
      </c>
      <c r="L1881">
        <v>784</v>
      </c>
      <c r="M1881" t="s">
        <v>186</v>
      </c>
      <c r="N1881" t="s">
        <v>618</v>
      </c>
      <c r="O1881">
        <v>0</v>
      </c>
      <c r="P1881" t="s">
        <v>177</v>
      </c>
      <c r="Q1881" t="s">
        <v>514</v>
      </c>
      <c r="R1881" t="s">
        <v>515</v>
      </c>
      <c r="S1881" t="s">
        <v>516</v>
      </c>
      <c r="T1881">
        <v>0</v>
      </c>
      <c r="U1881" t="s">
        <v>517</v>
      </c>
      <c r="V1881">
        <v>2523</v>
      </c>
      <c r="W1881" t="s">
        <v>518</v>
      </c>
      <c r="X1881">
        <v>8</v>
      </c>
      <c r="Y1881" t="s">
        <v>519</v>
      </c>
      <c r="Z1881">
        <v>34573</v>
      </c>
      <c r="AA1881">
        <v>-1</v>
      </c>
      <c r="AB1881" t="s">
        <v>129</v>
      </c>
      <c r="AC1881"/>
      <c r="AD1881">
        <v>34573</v>
      </c>
      <c r="AE1881"/>
      <c r="AF1881">
        <v>5777</v>
      </c>
      <c r="AG1881">
        <v>5777</v>
      </c>
      <c r="AH1881"/>
      <c r="AI1881">
        <v>0</v>
      </c>
    </row>
    <row r="1882" spans="1:35">
      <c r="A1882" t="s">
        <v>594</v>
      </c>
      <c r="B1882">
        <v>2015</v>
      </c>
      <c r="C1882">
        <v>2015</v>
      </c>
      <c r="D1882">
        <v>2015</v>
      </c>
      <c r="E1882">
        <v>4</v>
      </c>
      <c r="F1882">
        <v>0</v>
      </c>
      <c r="G1882">
        <v>0</v>
      </c>
      <c r="H1882" t="s">
        <v>568</v>
      </c>
      <c r="I1882">
        <v>251</v>
      </c>
      <c r="J1882" t="s">
        <v>113</v>
      </c>
      <c r="K1882" t="s">
        <v>583</v>
      </c>
      <c r="L1882">
        <v>410</v>
      </c>
      <c r="M1882" t="s">
        <v>550</v>
      </c>
      <c r="N1882" t="s">
        <v>551</v>
      </c>
      <c r="O1882">
        <v>0</v>
      </c>
      <c r="P1882" t="s">
        <v>177</v>
      </c>
      <c r="Q1882" t="s">
        <v>514</v>
      </c>
      <c r="R1882" t="s">
        <v>515</v>
      </c>
      <c r="S1882" t="s">
        <v>516</v>
      </c>
      <c r="T1882">
        <v>0</v>
      </c>
      <c r="U1882" t="s">
        <v>517</v>
      </c>
      <c r="V1882">
        <v>2523</v>
      </c>
      <c r="W1882" t="s">
        <v>518</v>
      </c>
      <c r="X1882">
        <v>8</v>
      </c>
      <c r="Y1882" t="s">
        <v>519</v>
      </c>
      <c r="Z1882">
        <v>24220</v>
      </c>
      <c r="AA1882">
        <v>-1</v>
      </c>
      <c r="AB1882" t="s">
        <v>129</v>
      </c>
      <c r="AC1882"/>
      <c r="AD1882">
        <v>24220</v>
      </c>
      <c r="AE1882"/>
      <c r="AF1882">
        <v>18187</v>
      </c>
      <c r="AG1882">
        <v>18187</v>
      </c>
      <c r="AH1882"/>
      <c r="AI1882">
        <v>0</v>
      </c>
    </row>
    <row r="1883" spans="1:35">
      <c r="A1883" t="s">
        <v>594</v>
      </c>
      <c r="B1883">
        <v>2015</v>
      </c>
      <c r="C1883">
        <v>2015</v>
      </c>
      <c r="D1883">
        <v>2015</v>
      </c>
      <c r="E1883">
        <v>4</v>
      </c>
      <c r="F1883">
        <v>0</v>
      </c>
      <c r="G1883">
        <v>0</v>
      </c>
      <c r="H1883" t="s">
        <v>568</v>
      </c>
      <c r="I1883">
        <v>251</v>
      </c>
      <c r="J1883" t="s">
        <v>113</v>
      </c>
      <c r="K1883" t="s">
        <v>583</v>
      </c>
      <c r="L1883">
        <v>899</v>
      </c>
      <c r="M1883" t="s">
        <v>520</v>
      </c>
      <c r="N1883" t="s">
        <v>521</v>
      </c>
      <c r="O1883">
        <v>0</v>
      </c>
      <c r="P1883" t="s">
        <v>177</v>
      </c>
      <c r="Q1883" t="s">
        <v>514</v>
      </c>
      <c r="R1883" t="s">
        <v>515</v>
      </c>
      <c r="S1883" t="s">
        <v>516</v>
      </c>
      <c r="T1883">
        <v>0</v>
      </c>
      <c r="U1883" t="s">
        <v>517</v>
      </c>
      <c r="V1883">
        <v>2523</v>
      </c>
      <c r="W1883" t="s">
        <v>518</v>
      </c>
      <c r="X1883">
        <v>8</v>
      </c>
      <c r="Y1883" t="s">
        <v>519</v>
      </c>
      <c r="Z1883">
        <v>5305</v>
      </c>
      <c r="AA1883">
        <v>-1</v>
      </c>
      <c r="AB1883" t="s">
        <v>129</v>
      </c>
      <c r="AC1883"/>
      <c r="AD1883">
        <v>5305</v>
      </c>
      <c r="AE1883"/>
      <c r="AF1883">
        <v>4140</v>
      </c>
      <c r="AG1883">
        <v>4140</v>
      </c>
      <c r="AH1883"/>
      <c r="AI1883">
        <v>0</v>
      </c>
    </row>
    <row r="1884" spans="1:35">
      <c r="A1884" t="s">
        <v>594</v>
      </c>
      <c r="B1884">
        <v>2015</v>
      </c>
      <c r="C1884">
        <v>2015</v>
      </c>
      <c r="D1884">
        <v>2015</v>
      </c>
      <c r="E1884">
        <v>4</v>
      </c>
      <c r="F1884">
        <v>0</v>
      </c>
      <c r="G1884">
        <v>0</v>
      </c>
      <c r="H1884" t="s">
        <v>568</v>
      </c>
      <c r="I1884">
        <v>251</v>
      </c>
      <c r="J1884" t="s">
        <v>113</v>
      </c>
      <c r="K1884" t="s">
        <v>583</v>
      </c>
      <c r="L1884">
        <v>300</v>
      </c>
      <c r="M1884" t="s">
        <v>680</v>
      </c>
      <c r="N1884" t="s">
        <v>681</v>
      </c>
      <c r="O1884">
        <v>0</v>
      </c>
      <c r="P1884" t="s">
        <v>177</v>
      </c>
      <c r="Q1884" t="s">
        <v>514</v>
      </c>
      <c r="R1884" t="s">
        <v>515</v>
      </c>
      <c r="S1884" t="s">
        <v>516</v>
      </c>
      <c r="T1884">
        <v>0</v>
      </c>
      <c r="U1884" t="s">
        <v>517</v>
      </c>
      <c r="V1884">
        <v>2523</v>
      </c>
      <c r="W1884" t="s">
        <v>518</v>
      </c>
      <c r="X1884">
        <v>8</v>
      </c>
      <c r="Y1884" t="s">
        <v>519</v>
      </c>
      <c r="Z1884">
        <v>73969000</v>
      </c>
      <c r="AA1884">
        <v>-1</v>
      </c>
      <c r="AB1884" t="s">
        <v>129</v>
      </c>
      <c r="AC1884"/>
      <c r="AD1884">
        <v>73969000</v>
      </c>
      <c r="AE1884"/>
      <c r="AF1884">
        <v>6153947</v>
      </c>
      <c r="AG1884">
        <v>6153947</v>
      </c>
      <c r="AH1884"/>
      <c r="AI1884">
        <v>0</v>
      </c>
    </row>
    <row r="1885" spans="1:35">
      <c r="A1885" t="s">
        <v>594</v>
      </c>
      <c r="B1885">
        <v>2015</v>
      </c>
      <c r="C1885">
        <v>2015</v>
      </c>
      <c r="D1885">
        <v>2015</v>
      </c>
      <c r="E1885">
        <v>4</v>
      </c>
      <c r="F1885">
        <v>0</v>
      </c>
      <c r="G1885">
        <v>0</v>
      </c>
      <c r="H1885" t="s">
        <v>568</v>
      </c>
      <c r="I1885">
        <v>251</v>
      </c>
      <c r="J1885" t="s">
        <v>113</v>
      </c>
      <c r="K1885" t="s">
        <v>583</v>
      </c>
      <c r="L1885">
        <v>764</v>
      </c>
      <c r="M1885" t="s">
        <v>198</v>
      </c>
      <c r="N1885" t="s">
        <v>556</v>
      </c>
      <c r="O1885">
        <v>0</v>
      </c>
      <c r="P1885" t="s">
        <v>177</v>
      </c>
      <c r="Q1885" t="s">
        <v>514</v>
      </c>
      <c r="R1885" t="s">
        <v>515</v>
      </c>
      <c r="S1885" t="s">
        <v>516</v>
      </c>
      <c r="T1885">
        <v>0</v>
      </c>
      <c r="U1885" t="s">
        <v>517</v>
      </c>
      <c r="V1885">
        <v>2523</v>
      </c>
      <c r="W1885" t="s">
        <v>518</v>
      </c>
      <c r="X1885">
        <v>8</v>
      </c>
      <c r="Y1885" t="s">
        <v>519</v>
      </c>
      <c r="Z1885">
        <v>56</v>
      </c>
      <c r="AA1885">
        <v>-1</v>
      </c>
      <c r="AB1885" t="s">
        <v>129</v>
      </c>
      <c r="AC1885"/>
      <c r="AD1885">
        <v>56</v>
      </c>
      <c r="AE1885"/>
      <c r="AF1885">
        <v>673</v>
      </c>
      <c r="AG1885">
        <v>673</v>
      </c>
      <c r="AH1885"/>
      <c r="AI1885">
        <v>0</v>
      </c>
    </row>
    <row r="1886" spans="1:35">
      <c r="A1886" t="s">
        <v>594</v>
      </c>
      <c r="B1886">
        <v>2015</v>
      </c>
      <c r="C1886">
        <v>2015</v>
      </c>
      <c r="D1886">
        <v>2015</v>
      </c>
      <c r="E1886">
        <v>4</v>
      </c>
      <c r="F1886">
        <v>0</v>
      </c>
      <c r="G1886">
        <v>0</v>
      </c>
      <c r="H1886" t="s">
        <v>568</v>
      </c>
      <c r="I1886">
        <v>251</v>
      </c>
      <c r="J1886" t="s">
        <v>113</v>
      </c>
      <c r="K1886" t="s">
        <v>583</v>
      </c>
      <c r="L1886">
        <v>392</v>
      </c>
      <c r="M1886" t="s">
        <v>223</v>
      </c>
      <c r="N1886" t="s">
        <v>584</v>
      </c>
      <c r="O1886">
        <v>0</v>
      </c>
      <c r="P1886" t="s">
        <v>177</v>
      </c>
      <c r="Q1886" t="s">
        <v>514</v>
      </c>
      <c r="R1886" t="s">
        <v>515</v>
      </c>
      <c r="S1886" t="s">
        <v>516</v>
      </c>
      <c r="T1886">
        <v>0</v>
      </c>
      <c r="U1886" t="s">
        <v>517</v>
      </c>
      <c r="V1886">
        <v>2523</v>
      </c>
      <c r="W1886" t="s">
        <v>518</v>
      </c>
      <c r="X1886">
        <v>8</v>
      </c>
      <c r="Y1886" t="s">
        <v>519</v>
      </c>
      <c r="Z1886">
        <v>140220</v>
      </c>
      <c r="AA1886">
        <v>-1</v>
      </c>
      <c r="AB1886" t="s">
        <v>129</v>
      </c>
      <c r="AC1886"/>
      <c r="AD1886">
        <v>140220</v>
      </c>
      <c r="AE1886"/>
      <c r="AF1886">
        <v>106345</v>
      </c>
      <c r="AG1886">
        <v>106345</v>
      </c>
      <c r="AH1886"/>
      <c r="AI1886">
        <v>0</v>
      </c>
    </row>
    <row r="1887" spans="1:35">
      <c r="A1887" t="s">
        <v>594</v>
      </c>
      <c r="B1887">
        <v>2015</v>
      </c>
      <c r="C1887">
        <v>2015</v>
      </c>
      <c r="D1887">
        <v>2015</v>
      </c>
      <c r="E1887">
        <v>4</v>
      </c>
      <c r="F1887">
        <v>0</v>
      </c>
      <c r="G1887">
        <v>0</v>
      </c>
      <c r="H1887" t="s">
        <v>568</v>
      </c>
      <c r="I1887">
        <v>251</v>
      </c>
      <c r="J1887" t="s">
        <v>113</v>
      </c>
      <c r="K1887" t="s">
        <v>583</v>
      </c>
      <c r="L1887">
        <v>504</v>
      </c>
      <c r="M1887" t="s">
        <v>686</v>
      </c>
      <c r="N1887" t="s">
        <v>687</v>
      </c>
      <c r="O1887">
        <v>0</v>
      </c>
      <c r="P1887" t="s">
        <v>177</v>
      </c>
      <c r="Q1887" t="s">
        <v>514</v>
      </c>
      <c r="R1887" t="s">
        <v>515</v>
      </c>
      <c r="S1887" t="s">
        <v>516</v>
      </c>
      <c r="T1887">
        <v>0</v>
      </c>
      <c r="U1887" t="s">
        <v>517</v>
      </c>
      <c r="V1887">
        <v>2523</v>
      </c>
      <c r="W1887" t="s">
        <v>518</v>
      </c>
      <c r="X1887">
        <v>8</v>
      </c>
      <c r="Y1887" t="s">
        <v>519</v>
      </c>
      <c r="Z1887">
        <v>11920</v>
      </c>
      <c r="AA1887">
        <v>-1</v>
      </c>
      <c r="AB1887" t="s">
        <v>129</v>
      </c>
      <c r="AC1887"/>
      <c r="AD1887">
        <v>11920</v>
      </c>
      <c r="AE1887"/>
      <c r="AF1887">
        <v>1082</v>
      </c>
      <c r="AG1887">
        <v>1082</v>
      </c>
      <c r="AH1887"/>
      <c r="AI1887">
        <v>0</v>
      </c>
    </row>
    <row r="1888" spans="1:35">
      <c r="A1888" t="s">
        <v>594</v>
      </c>
      <c r="B1888">
        <v>2015</v>
      </c>
      <c r="C1888">
        <v>2015</v>
      </c>
      <c r="D1888">
        <v>2015</v>
      </c>
      <c r="E1888">
        <v>4</v>
      </c>
      <c r="F1888">
        <v>0</v>
      </c>
      <c r="G1888">
        <v>0</v>
      </c>
      <c r="H1888" t="s">
        <v>568</v>
      </c>
      <c r="I1888">
        <v>251</v>
      </c>
      <c r="J1888" t="s">
        <v>113</v>
      </c>
      <c r="K1888" t="s">
        <v>583</v>
      </c>
      <c r="L1888">
        <v>788</v>
      </c>
      <c r="M1888" t="s">
        <v>729</v>
      </c>
      <c r="N1888" t="s">
        <v>730</v>
      </c>
      <c r="O1888">
        <v>0</v>
      </c>
      <c r="P1888" t="s">
        <v>177</v>
      </c>
      <c r="Q1888" t="s">
        <v>514</v>
      </c>
      <c r="R1888" t="s">
        <v>515</v>
      </c>
      <c r="S1888" t="s">
        <v>516</v>
      </c>
      <c r="T1888">
        <v>0</v>
      </c>
      <c r="U1888" t="s">
        <v>517</v>
      </c>
      <c r="V1888">
        <v>2523</v>
      </c>
      <c r="W1888" t="s">
        <v>518</v>
      </c>
      <c r="X1888">
        <v>8</v>
      </c>
      <c r="Y1888" t="s">
        <v>519</v>
      </c>
      <c r="Z1888">
        <v>22781049</v>
      </c>
      <c r="AA1888">
        <v>-1</v>
      </c>
      <c r="AB1888" t="s">
        <v>129</v>
      </c>
      <c r="AC1888"/>
      <c r="AD1888">
        <v>22781049</v>
      </c>
      <c r="AE1888"/>
      <c r="AF1888">
        <v>2825169</v>
      </c>
      <c r="AG1888">
        <v>2825169</v>
      </c>
      <c r="AH1888"/>
      <c r="AI1888">
        <v>0</v>
      </c>
    </row>
    <row r="1889" spans="1:35">
      <c r="A1889" t="s">
        <v>594</v>
      </c>
      <c r="B1889">
        <v>2015</v>
      </c>
      <c r="C1889">
        <v>2015</v>
      </c>
      <c r="D1889">
        <v>2015</v>
      </c>
      <c r="E1889">
        <v>4</v>
      </c>
      <c r="F1889">
        <v>0</v>
      </c>
      <c r="G1889">
        <v>0</v>
      </c>
      <c r="H1889" t="s">
        <v>568</v>
      </c>
      <c r="I1889">
        <v>251</v>
      </c>
      <c r="J1889" t="s">
        <v>113</v>
      </c>
      <c r="K1889" t="s">
        <v>583</v>
      </c>
      <c r="L1889">
        <v>757</v>
      </c>
      <c r="M1889" t="s">
        <v>597</v>
      </c>
      <c r="N1889" t="s">
        <v>598</v>
      </c>
      <c r="O1889">
        <v>0</v>
      </c>
      <c r="P1889" t="s">
        <v>177</v>
      </c>
      <c r="Q1889" t="s">
        <v>514</v>
      </c>
      <c r="R1889" t="s">
        <v>515</v>
      </c>
      <c r="S1889" t="s">
        <v>516</v>
      </c>
      <c r="T1889">
        <v>0</v>
      </c>
      <c r="U1889" t="s">
        <v>517</v>
      </c>
      <c r="V1889">
        <v>2523</v>
      </c>
      <c r="W1889" t="s">
        <v>518</v>
      </c>
      <c r="X1889">
        <v>8</v>
      </c>
      <c r="Y1889" t="s">
        <v>519</v>
      </c>
      <c r="Z1889">
        <v>1339970</v>
      </c>
      <c r="AA1889">
        <v>-1</v>
      </c>
      <c r="AB1889" t="s">
        <v>129</v>
      </c>
      <c r="AC1889"/>
      <c r="AD1889">
        <v>1339970</v>
      </c>
      <c r="AE1889"/>
      <c r="AF1889">
        <v>223563</v>
      </c>
      <c r="AG1889">
        <v>223563</v>
      </c>
      <c r="AH1889"/>
      <c r="AI1889">
        <v>0</v>
      </c>
    </row>
    <row r="1890" spans="1:35">
      <c r="A1890" t="s">
        <v>594</v>
      </c>
      <c r="B1890">
        <v>2015</v>
      </c>
      <c r="C1890">
        <v>2015</v>
      </c>
      <c r="D1890">
        <v>2015</v>
      </c>
      <c r="E1890">
        <v>4</v>
      </c>
      <c r="F1890">
        <v>0</v>
      </c>
      <c r="G1890">
        <v>0</v>
      </c>
      <c r="H1890" t="s">
        <v>568</v>
      </c>
      <c r="I1890">
        <v>251</v>
      </c>
      <c r="J1890" t="s">
        <v>113</v>
      </c>
      <c r="K1890" t="s">
        <v>583</v>
      </c>
      <c r="L1890">
        <v>372</v>
      </c>
      <c r="M1890" t="s">
        <v>676</v>
      </c>
      <c r="N1890" t="s">
        <v>677</v>
      </c>
      <c r="O1890">
        <v>0</v>
      </c>
      <c r="P1890" t="s">
        <v>177</v>
      </c>
      <c r="Q1890" t="s">
        <v>514</v>
      </c>
      <c r="R1890" t="s">
        <v>515</v>
      </c>
      <c r="S1890" t="s">
        <v>516</v>
      </c>
      <c r="T1890">
        <v>0</v>
      </c>
      <c r="U1890" t="s">
        <v>517</v>
      </c>
      <c r="V1890">
        <v>2523</v>
      </c>
      <c r="W1890" t="s">
        <v>518</v>
      </c>
      <c r="X1890">
        <v>8</v>
      </c>
      <c r="Y1890" t="s">
        <v>519</v>
      </c>
      <c r="Z1890">
        <v>3028640</v>
      </c>
      <c r="AA1890">
        <v>-1</v>
      </c>
      <c r="AB1890" t="s">
        <v>129</v>
      </c>
      <c r="AC1890"/>
      <c r="AD1890">
        <v>3028640</v>
      </c>
      <c r="AE1890"/>
      <c r="AF1890">
        <v>434961</v>
      </c>
      <c r="AG1890">
        <v>434961</v>
      </c>
      <c r="AH1890"/>
      <c r="AI1890">
        <v>0</v>
      </c>
    </row>
    <row r="1891" spans="1:35">
      <c r="A1891" t="s">
        <v>594</v>
      </c>
      <c r="B1891">
        <v>2015</v>
      </c>
      <c r="C1891">
        <v>2015</v>
      </c>
      <c r="D1891">
        <v>2015</v>
      </c>
      <c r="E1891">
        <v>4</v>
      </c>
      <c r="F1891">
        <v>0</v>
      </c>
      <c r="G1891">
        <v>0</v>
      </c>
      <c r="H1891" t="s">
        <v>568</v>
      </c>
      <c r="I1891">
        <v>251</v>
      </c>
      <c r="J1891" t="s">
        <v>113</v>
      </c>
      <c r="K1891" t="s">
        <v>583</v>
      </c>
      <c r="L1891">
        <v>699</v>
      </c>
      <c r="M1891" t="s">
        <v>585</v>
      </c>
      <c r="N1891" t="s">
        <v>586</v>
      </c>
      <c r="O1891">
        <v>0</v>
      </c>
      <c r="P1891" t="s">
        <v>177</v>
      </c>
      <c r="Q1891" t="s">
        <v>514</v>
      </c>
      <c r="R1891" t="s">
        <v>515</v>
      </c>
      <c r="S1891" t="s">
        <v>516</v>
      </c>
      <c r="T1891">
        <v>0</v>
      </c>
      <c r="U1891" t="s">
        <v>517</v>
      </c>
      <c r="V1891">
        <v>2523</v>
      </c>
      <c r="W1891" t="s">
        <v>518</v>
      </c>
      <c r="X1891">
        <v>8</v>
      </c>
      <c r="Y1891" t="s">
        <v>519</v>
      </c>
      <c r="Z1891">
        <v>137750</v>
      </c>
      <c r="AA1891">
        <v>-1</v>
      </c>
      <c r="AB1891" t="s">
        <v>129</v>
      </c>
      <c r="AC1891"/>
      <c r="AD1891">
        <v>137750</v>
      </c>
      <c r="AE1891"/>
      <c r="AF1891">
        <v>14280</v>
      </c>
      <c r="AG1891">
        <v>14280</v>
      </c>
      <c r="AH1891"/>
      <c r="AI1891">
        <v>0</v>
      </c>
    </row>
    <row r="1892" spans="1:35">
      <c r="A1892" t="s">
        <v>594</v>
      </c>
      <c r="B1892">
        <v>2015</v>
      </c>
      <c r="C1892">
        <v>2015</v>
      </c>
      <c r="D1892">
        <v>2015</v>
      </c>
      <c r="E1892">
        <v>4</v>
      </c>
      <c r="F1892">
        <v>0</v>
      </c>
      <c r="G1892">
        <v>0</v>
      </c>
      <c r="H1892" t="s">
        <v>568</v>
      </c>
      <c r="I1892">
        <v>251</v>
      </c>
      <c r="J1892" t="s">
        <v>113</v>
      </c>
      <c r="K1892" t="s">
        <v>583</v>
      </c>
      <c r="L1892">
        <v>792</v>
      </c>
      <c r="M1892" t="s">
        <v>217</v>
      </c>
      <c r="N1892" t="s">
        <v>573</v>
      </c>
      <c r="O1892">
        <v>0</v>
      </c>
      <c r="P1892" t="s">
        <v>177</v>
      </c>
      <c r="Q1892" t="s">
        <v>514</v>
      </c>
      <c r="R1892" t="s">
        <v>515</v>
      </c>
      <c r="S1892" t="s">
        <v>516</v>
      </c>
      <c r="T1892">
        <v>0</v>
      </c>
      <c r="U1892" t="s">
        <v>517</v>
      </c>
      <c r="V1892">
        <v>2523</v>
      </c>
      <c r="W1892" t="s">
        <v>518</v>
      </c>
      <c r="X1892">
        <v>8</v>
      </c>
      <c r="Y1892" t="s">
        <v>519</v>
      </c>
      <c r="Z1892">
        <v>3527140</v>
      </c>
      <c r="AA1892">
        <v>-1</v>
      </c>
      <c r="AB1892" t="s">
        <v>129</v>
      </c>
      <c r="AC1892"/>
      <c r="AD1892">
        <v>3527140</v>
      </c>
      <c r="AE1892"/>
      <c r="AF1892">
        <v>600615</v>
      </c>
      <c r="AG1892">
        <v>600615</v>
      </c>
      <c r="AH1892"/>
      <c r="AI1892">
        <v>0</v>
      </c>
    </row>
    <row r="1893" spans="1:35">
      <c r="A1893" t="s">
        <v>594</v>
      </c>
      <c r="B1893">
        <v>2015</v>
      </c>
      <c r="C1893">
        <v>2015</v>
      </c>
      <c r="D1893">
        <v>2015</v>
      </c>
      <c r="E1893">
        <v>4</v>
      </c>
      <c r="F1893">
        <v>0</v>
      </c>
      <c r="G1893">
        <v>0</v>
      </c>
      <c r="H1893" t="s">
        <v>568</v>
      </c>
      <c r="I1893">
        <v>251</v>
      </c>
      <c r="J1893" t="s">
        <v>113</v>
      </c>
      <c r="K1893" t="s">
        <v>583</v>
      </c>
      <c r="L1893">
        <v>442</v>
      </c>
      <c r="M1893" t="s">
        <v>688</v>
      </c>
      <c r="N1893" t="s">
        <v>689</v>
      </c>
      <c r="O1893">
        <v>0</v>
      </c>
      <c r="P1893" t="s">
        <v>177</v>
      </c>
      <c r="Q1893" t="s">
        <v>514</v>
      </c>
      <c r="R1893" t="s">
        <v>515</v>
      </c>
      <c r="S1893" t="s">
        <v>516</v>
      </c>
      <c r="T1893">
        <v>0</v>
      </c>
      <c r="U1893" t="s">
        <v>517</v>
      </c>
      <c r="V1893">
        <v>2523</v>
      </c>
      <c r="W1893" t="s">
        <v>518</v>
      </c>
      <c r="X1893">
        <v>8</v>
      </c>
      <c r="Y1893" t="s">
        <v>519</v>
      </c>
      <c r="Z1893">
        <v>353280634</v>
      </c>
      <c r="AA1893">
        <v>-1</v>
      </c>
      <c r="AB1893" t="s">
        <v>129</v>
      </c>
      <c r="AC1893"/>
      <c r="AD1893">
        <v>353280634</v>
      </c>
      <c r="AE1893"/>
      <c r="AF1893">
        <v>34873493</v>
      </c>
      <c r="AG1893">
        <v>34873493</v>
      </c>
      <c r="AH1893"/>
      <c r="AI1893">
        <v>0</v>
      </c>
    </row>
    <row r="1894" spans="1:35">
      <c r="A1894" t="s">
        <v>594</v>
      </c>
      <c r="B1894">
        <v>2015</v>
      </c>
      <c r="C1894">
        <v>2015</v>
      </c>
      <c r="D1894">
        <v>2015</v>
      </c>
      <c r="E1894">
        <v>4</v>
      </c>
      <c r="F1894">
        <v>0</v>
      </c>
      <c r="G1894">
        <v>0</v>
      </c>
      <c r="H1894" t="s">
        <v>568</v>
      </c>
      <c r="I1894">
        <v>251</v>
      </c>
      <c r="J1894" t="s">
        <v>113</v>
      </c>
      <c r="K1894" t="s">
        <v>583</v>
      </c>
      <c r="L1894">
        <v>203</v>
      </c>
      <c r="M1894" t="s">
        <v>684</v>
      </c>
      <c r="N1894" t="s">
        <v>685</v>
      </c>
      <c r="O1894">
        <v>0</v>
      </c>
      <c r="P1894" t="s">
        <v>177</v>
      </c>
      <c r="Q1894" t="s">
        <v>514</v>
      </c>
      <c r="R1894" t="s">
        <v>515</v>
      </c>
      <c r="S1894" t="s">
        <v>516</v>
      </c>
      <c r="T1894">
        <v>0</v>
      </c>
      <c r="U1894" t="s">
        <v>517</v>
      </c>
      <c r="V1894">
        <v>2523</v>
      </c>
      <c r="W1894" t="s">
        <v>518</v>
      </c>
      <c r="X1894">
        <v>8</v>
      </c>
      <c r="Y1894" t="s">
        <v>519</v>
      </c>
      <c r="Z1894">
        <v>594</v>
      </c>
      <c r="AA1894">
        <v>-1</v>
      </c>
      <c r="AB1894" t="s">
        <v>129</v>
      </c>
      <c r="AC1894"/>
      <c r="AD1894">
        <v>594</v>
      </c>
      <c r="AE1894"/>
      <c r="AF1894">
        <v>2222</v>
      </c>
      <c r="AG1894">
        <v>2222</v>
      </c>
      <c r="AH1894"/>
      <c r="AI1894">
        <v>0</v>
      </c>
    </row>
    <row r="1895" spans="1:35">
      <c r="A1895" t="s">
        <v>594</v>
      </c>
      <c r="B1895">
        <v>2015</v>
      </c>
      <c r="C1895">
        <v>2015</v>
      </c>
      <c r="D1895">
        <v>2015</v>
      </c>
      <c r="E1895">
        <v>4</v>
      </c>
      <c r="F1895">
        <v>0</v>
      </c>
      <c r="G1895">
        <v>0</v>
      </c>
      <c r="H1895" t="s">
        <v>568</v>
      </c>
      <c r="I1895">
        <v>251</v>
      </c>
      <c r="J1895" t="s">
        <v>113</v>
      </c>
      <c r="K1895" t="s">
        <v>583</v>
      </c>
      <c r="L1895">
        <v>208</v>
      </c>
      <c r="M1895" t="s">
        <v>195</v>
      </c>
      <c r="N1895" t="s">
        <v>572</v>
      </c>
      <c r="O1895">
        <v>0</v>
      </c>
      <c r="P1895" t="s">
        <v>177</v>
      </c>
      <c r="Q1895" t="s">
        <v>514</v>
      </c>
      <c r="R1895" t="s">
        <v>515</v>
      </c>
      <c r="S1895" t="s">
        <v>516</v>
      </c>
      <c r="T1895">
        <v>0</v>
      </c>
      <c r="U1895" t="s">
        <v>517</v>
      </c>
      <c r="V1895">
        <v>2523</v>
      </c>
      <c r="W1895" t="s">
        <v>518</v>
      </c>
      <c r="X1895">
        <v>8</v>
      </c>
      <c r="Y1895" t="s">
        <v>519</v>
      </c>
      <c r="Z1895">
        <v>6643626</v>
      </c>
      <c r="AA1895">
        <v>-1</v>
      </c>
      <c r="AB1895" t="s">
        <v>129</v>
      </c>
      <c r="AC1895"/>
      <c r="AD1895">
        <v>6643626</v>
      </c>
      <c r="AE1895"/>
      <c r="AF1895">
        <v>1024872</v>
      </c>
      <c r="AG1895">
        <v>1024872</v>
      </c>
      <c r="AH1895"/>
      <c r="AI1895">
        <v>0</v>
      </c>
    </row>
    <row r="1896" spans="1:35">
      <c r="A1896" t="s">
        <v>594</v>
      </c>
      <c r="B1896">
        <v>2015</v>
      </c>
      <c r="C1896">
        <v>2015</v>
      </c>
      <c r="D1896">
        <v>2015</v>
      </c>
      <c r="E1896">
        <v>4</v>
      </c>
      <c r="F1896">
        <v>0</v>
      </c>
      <c r="G1896">
        <v>0</v>
      </c>
      <c r="H1896" t="s">
        <v>568</v>
      </c>
      <c r="I1896">
        <v>251</v>
      </c>
      <c r="J1896" t="s">
        <v>113</v>
      </c>
      <c r="K1896" t="s">
        <v>583</v>
      </c>
      <c r="L1896">
        <v>40</v>
      </c>
      <c r="M1896" t="s">
        <v>690</v>
      </c>
      <c r="N1896" t="s">
        <v>691</v>
      </c>
      <c r="O1896">
        <v>0</v>
      </c>
      <c r="P1896" t="s">
        <v>177</v>
      </c>
      <c r="Q1896" t="s">
        <v>514</v>
      </c>
      <c r="R1896" t="s">
        <v>515</v>
      </c>
      <c r="S1896" t="s">
        <v>516</v>
      </c>
      <c r="T1896">
        <v>0</v>
      </c>
      <c r="U1896" t="s">
        <v>517</v>
      </c>
      <c r="V1896">
        <v>2523</v>
      </c>
      <c r="W1896" t="s">
        <v>518</v>
      </c>
      <c r="X1896">
        <v>8</v>
      </c>
      <c r="Y1896" t="s">
        <v>519</v>
      </c>
      <c r="Z1896">
        <v>12998</v>
      </c>
      <c r="AA1896">
        <v>-1</v>
      </c>
      <c r="AB1896" t="s">
        <v>129</v>
      </c>
      <c r="AC1896"/>
      <c r="AD1896">
        <v>12998</v>
      </c>
      <c r="AE1896"/>
      <c r="AF1896">
        <v>7913</v>
      </c>
      <c r="AG1896">
        <v>7913</v>
      </c>
      <c r="AH1896"/>
      <c r="AI1896">
        <v>0</v>
      </c>
    </row>
    <row r="1897" spans="1:35">
      <c r="A1897" t="s">
        <v>594</v>
      </c>
      <c r="B1897">
        <v>2015</v>
      </c>
      <c r="C1897">
        <v>2015</v>
      </c>
      <c r="D1897">
        <v>2015</v>
      </c>
      <c r="E1897">
        <v>4</v>
      </c>
      <c r="F1897">
        <v>0</v>
      </c>
      <c r="G1897">
        <v>0</v>
      </c>
      <c r="H1897" t="s">
        <v>568</v>
      </c>
      <c r="I1897">
        <v>251</v>
      </c>
      <c r="J1897" t="s">
        <v>113</v>
      </c>
      <c r="K1897" t="s">
        <v>583</v>
      </c>
      <c r="L1897">
        <v>620</v>
      </c>
      <c r="M1897" t="s">
        <v>603</v>
      </c>
      <c r="N1897" t="s">
        <v>604</v>
      </c>
      <c r="O1897">
        <v>0</v>
      </c>
      <c r="P1897" t="s">
        <v>177</v>
      </c>
      <c r="Q1897" t="s">
        <v>514</v>
      </c>
      <c r="R1897" t="s">
        <v>515</v>
      </c>
      <c r="S1897" t="s">
        <v>516</v>
      </c>
      <c r="T1897">
        <v>0</v>
      </c>
      <c r="U1897" t="s">
        <v>517</v>
      </c>
      <c r="V1897">
        <v>2523</v>
      </c>
      <c r="W1897" t="s">
        <v>518</v>
      </c>
      <c r="X1897">
        <v>8</v>
      </c>
      <c r="Y1897" t="s">
        <v>519</v>
      </c>
      <c r="Z1897">
        <v>26731969</v>
      </c>
      <c r="AA1897">
        <v>-1</v>
      </c>
      <c r="AB1897" t="s">
        <v>129</v>
      </c>
      <c r="AC1897"/>
      <c r="AD1897">
        <v>26731969</v>
      </c>
      <c r="AE1897"/>
      <c r="AF1897">
        <v>4433350</v>
      </c>
      <c r="AG1897">
        <v>4433350</v>
      </c>
      <c r="AH1897"/>
      <c r="AI1897">
        <v>0</v>
      </c>
    </row>
    <row r="1898" spans="1:35">
      <c r="A1898" t="s">
        <v>594</v>
      </c>
      <c r="B1898">
        <v>2015</v>
      </c>
      <c r="C1898">
        <v>2015</v>
      </c>
      <c r="D1898">
        <v>2015</v>
      </c>
      <c r="E1898">
        <v>4</v>
      </c>
      <c r="F1898">
        <v>0</v>
      </c>
      <c r="G1898">
        <v>0</v>
      </c>
      <c r="H1898" t="s">
        <v>568</v>
      </c>
      <c r="I1898">
        <v>251</v>
      </c>
      <c r="J1898" t="s">
        <v>113</v>
      </c>
      <c r="K1898" t="s">
        <v>583</v>
      </c>
      <c r="L1898">
        <v>616</v>
      </c>
      <c r="M1898" t="s">
        <v>692</v>
      </c>
      <c r="N1898" t="s">
        <v>693</v>
      </c>
      <c r="O1898">
        <v>0</v>
      </c>
      <c r="P1898" t="s">
        <v>177</v>
      </c>
      <c r="Q1898" t="s">
        <v>514</v>
      </c>
      <c r="R1898" t="s">
        <v>515</v>
      </c>
      <c r="S1898" t="s">
        <v>516</v>
      </c>
      <c r="T1898">
        <v>0</v>
      </c>
      <c r="U1898" t="s">
        <v>517</v>
      </c>
      <c r="V1898">
        <v>2523</v>
      </c>
      <c r="W1898" t="s">
        <v>518</v>
      </c>
      <c r="X1898">
        <v>8</v>
      </c>
      <c r="Y1898" t="s">
        <v>519</v>
      </c>
      <c r="Z1898">
        <v>480290</v>
      </c>
      <c r="AA1898">
        <v>-1</v>
      </c>
      <c r="AB1898" t="s">
        <v>129</v>
      </c>
      <c r="AC1898"/>
      <c r="AD1898">
        <v>480290</v>
      </c>
      <c r="AE1898"/>
      <c r="AF1898">
        <v>425931</v>
      </c>
      <c r="AG1898">
        <v>425931</v>
      </c>
      <c r="AH1898"/>
      <c r="AI1898">
        <v>0</v>
      </c>
    </row>
    <row r="1899" spans="1:35">
      <c r="A1899" t="s">
        <v>594</v>
      </c>
      <c r="B1899">
        <v>2015</v>
      </c>
      <c r="C1899">
        <v>2015</v>
      </c>
      <c r="D1899">
        <v>2015</v>
      </c>
      <c r="E1899">
        <v>4</v>
      </c>
      <c r="F1899">
        <v>0</v>
      </c>
      <c r="G1899">
        <v>0</v>
      </c>
      <c r="H1899" t="s">
        <v>568</v>
      </c>
      <c r="I1899">
        <v>251</v>
      </c>
      <c r="J1899" t="s">
        <v>113</v>
      </c>
      <c r="K1899" t="s">
        <v>583</v>
      </c>
      <c r="L1899">
        <v>251</v>
      </c>
      <c r="M1899" t="s">
        <v>113</v>
      </c>
      <c r="N1899" t="s">
        <v>583</v>
      </c>
      <c r="O1899">
        <v>0</v>
      </c>
      <c r="P1899" t="s">
        <v>177</v>
      </c>
      <c r="Q1899" t="s">
        <v>514</v>
      </c>
      <c r="R1899" t="s">
        <v>515</v>
      </c>
      <c r="S1899" t="s">
        <v>516</v>
      </c>
      <c r="T1899">
        <v>0</v>
      </c>
      <c r="U1899" t="s">
        <v>517</v>
      </c>
      <c r="V1899">
        <v>2523</v>
      </c>
      <c r="W1899" t="s">
        <v>518</v>
      </c>
      <c r="X1899">
        <v>8</v>
      </c>
      <c r="Y1899" t="s">
        <v>519</v>
      </c>
      <c r="Z1899">
        <v>96277</v>
      </c>
      <c r="AA1899">
        <v>-1</v>
      </c>
      <c r="AB1899" t="s">
        <v>129</v>
      </c>
      <c r="AC1899"/>
      <c r="AD1899">
        <v>96277</v>
      </c>
      <c r="AE1899"/>
      <c r="AF1899">
        <v>34238</v>
      </c>
      <c r="AG1899">
        <v>34238</v>
      </c>
      <c r="AH1899"/>
      <c r="AI1899">
        <v>0</v>
      </c>
    </row>
    <row r="1900" spans="1:35">
      <c r="A1900" t="s">
        <v>594</v>
      </c>
      <c r="B1900">
        <v>2015</v>
      </c>
      <c r="C1900">
        <v>2015</v>
      </c>
      <c r="D1900">
        <v>2015</v>
      </c>
      <c r="E1900">
        <v>4</v>
      </c>
      <c r="F1900">
        <v>0</v>
      </c>
      <c r="G1900">
        <v>0</v>
      </c>
      <c r="H1900" t="s">
        <v>568</v>
      </c>
      <c r="I1900">
        <v>251</v>
      </c>
      <c r="J1900" t="s">
        <v>113</v>
      </c>
      <c r="K1900" t="s">
        <v>583</v>
      </c>
      <c r="L1900">
        <v>826</v>
      </c>
      <c r="M1900" t="s">
        <v>589</v>
      </c>
      <c r="N1900" t="s">
        <v>590</v>
      </c>
      <c r="O1900">
        <v>0</v>
      </c>
      <c r="P1900" t="s">
        <v>177</v>
      </c>
      <c r="Q1900" t="s">
        <v>514</v>
      </c>
      <c r="R1900" t="s">
        <v>515</v>
      </c>
      <c r="S1900" t="s">
        <v>516</v>
      </c>
      <c r="T1900">
        <v>0</v>
      </c>
      <c r="U1900" t="s">
        <v>517</v>
      </c>
      <c r="V1900">
        <v>2523</v>
      </c>
      <c r="W1900" t="s">
        <v>518</v>
      </c>
      <c r="X1900">
        <v>8</v>
      </c>
      <c r="Y1900" t="s">
        <v>519</v>
      </c>
      <c r="Z1900">
        <v>9493614</v>
      </c>
      <c r="AA1900">
        <v>-1</v>
      </c>
      <c r="AB1900" t="s">
        <v>129</v>
      </c>
      <c r="AC1900"/>
      <c r="AD1900">
        <v>9493614</v>
      </c>
      <c r="AE1900"/>
      <c r="AF1900">
        <v>6416129</v>
      </c>
      <c r="AG1900">
        <v>6416129</v>
      </c>
      <c r="AH1900"/>
      <c r="AI1900">
        <v>0</v>
      </c>
    </row>
    <row r="1901" spans="1:35">
      <c r="A1901" t="s">
        <v>594</v>
      </c>
      <c r="B1901">
        <v>2015</v>
      </c>
      <c r="C1901">
        <v>2015</v>
      </c>
      <c r="D1901">
        <v>2015</v>
      </c>
      <c r="E1901">
        <v>4</v>
      </c>
      <c r="F1901">
        <v>0</v>
      </c>
      <c r="G1901">
        <v>0</v>
      </c>
      <c r="H1901" t="s">
        <v>568</v>
      </c>
      <c r="I1901">
        <v>251</v>
      </c>
      <c r="J1901" t="s">
        <v>113</v>
      </c>
      <c r="K1901" t="s">
        <v>583</v>
      </c>
      <c r="L1901">
        <v>380</v>
      </c>
      <c r="M1901" t="s">
        <v>587</v>
      </c>
      <c r="N1901" t="s">
        <v>588</v>
      </c>
      <c r="O1901">
        <v>0</v>
      </c>
      <c r="P1901" t="s">
        <v>177</v>
      </c>
      <c r="Q1901" t="s">
        <v>514</v>
      </c>
      <c r="R1901" t="s">
        <v>515</v>
      </c>
      <c r="S1901" t="s">
        <v>516</v>
      </c>
      <c r="T1901">
        <v>0</v>
      </c>
      <c r="U1901" t="s">
        <v>517</v>
      </c>
      <c r="V1901">
        <v>2523</v>
      </c>
      <c r="W1901" t="s">
        <v>518</v>
      </c>
      <c r="X1901">
        <v>8</v>
      </c>
      <c r="Y1901" t="s">
        <v>519</v>
      </c>
      <c r="Z1901">
        <v>228870423</v>
      </c>
      <c r="AA1901">
        <v>-1</v>
      </c>
      <c r="AB1901" t="s">
        <v>129</v>
      </c>
      <c r="AC1901"/>
      <c r="AD1901">
        <v>228870423</v>
      </c>
      <c r="AE1901"/>
      <c r="AF1901">
        <v>20919727</v>
      </c>
      <c r="AG1901">
        <v>20919727</v>
      </c>
      <c r="AH1901"/>
      <c r="AI1901">
        <v>0</v>
      </c>
    </row>
    <row r="1902" spans="1:35">
      <c r="A1902" t="s">
        <v>594</v>
      </c>
      <c r="B1902">
        <v>2015</v>
      </c>
      <c r="C1902">
        <v>2015</v>
      </c>
      <c r="D1902">
        <v>2015</v>
      </c>
      <c r="E1902">
        <v>4</v>
      </c>
      <c r="F1902">
        <v>0</v>
      </c>
      <c r="G1902">
        <v>0</v>
      </c>
      <c r="H1902" t="s">
        <v>568</v>
      </c>
      <c r="I1902">
        <v>251</v>
      </c>
      <c r="J1902" t="s">
        <v>113</v>
      </c>
      <c r="K1902" t="s">
        <v>583</v>
      </c>
      <c r="L1902">
        <v>528</v>
      </c>
      <c r="M1902" t="s">
        <v>581</v>
      </c>
      <c r="N1902" t="s">
        <v>582</v>
      </c>
      <c r="O1902">
        <v>0</v>
      </c>
      <c r="P1902" t="s">
        <v>177</v>
      </c>
      <c r="Q1902" t="s">
        <v>514</v>
      </c>
      <c r="R1902" t="s">
        <v>515</v>
      </c>
      <c r="S1902" t="s">
        <v>516</v>
      </c>
      <c r="T1902">
        <v>0</v>
      </c>
      <c r="U1902" t="s">
        <v>517</v>
      </c>
      <c r="V1902">
        <v>2523</v>
      </c>
      <c r="W1902" t="s">
        <v>518</v>
      </c>
      <c r="X1902">
        <v>8</v>
      </c>
      <c r="Y1902" t="s">
        <v>519</v>
      </c>
      <c r="Z1902">
        <v>15943826</v>
      </c>
      <c r="AA1902">
        <v>-1</v>
      </c>
      <c r="AB1902" t="s">
        <v>129</v>
      </c>
      <c r="AC1902"/>
      <c r="AD1902">
        <v>15943826</v>
      </c>
      <c r="AE1902"/>
      <c r="AF1902">
        <v>4633287</v>
      </c>
      <c r="AG1902">
        <v>4633287</v>
      </c>
      <c r="AH1902"/>
      <c r="AI1902">
        <v>0</v>
      </c>
    </row>
    <row r="1903" spans="1:35">
      <c r="A1903" t="s">
        <v>594</v>
      </c>
      <c r="B1903">
        <v>2015</v>
      </c>
      <c r="C1903">
        <v>2015</v>
      </c>
      <c r="D1903">
        <v>2015</v>
      </c>
      <c r="E1903">
        <v>4</v>
      </c>
      <c r="F1903">
        <v>0</v>
      </c>
      <c r="G1903">
        <v>0</v>
      </c>
      <c r="H1903" t="s">
        <v>568</v>
      </c>
      <c r="I1903">
        <v>251</v>
      </c>
      <c r="J1903" t="s">
        <v>113</v>
      </c>
      <c r="K1903" t="s">
        <v>583</v>
      </c>
      <c r="L1903">
        <v>276</v>
      </c>
      <c r="M1903" t="s">
        <v>591</v>
      </c>
      <c r="N1903" t="s">
        <v>592</v>
      </c>
      <c r="O1903">
        <v>0</v>
      </c>
      <c r="P1903" t="s">
        <v>177</v>
      </c>
      <c r="Q1903" t="s">
        <v>514</v>
      </c>
      <c r="R1903" t="s">
        <v>515</v>
      </c>
      <c r="S1903" t="s">
        <v>516</v>
      </c>
      <c r="T1903">
        <v>0</v>
      </c>
      <c r="U1903" t="s">
        <v>517</v>
      </c>
      <c r="V1903">
        <v>2523</v>
      </c>
      <c r="W1903" t="s">
        <v>518</v>
      </c>
      <c r="X1903">
        <v>8</v>
      </c>
      <c r="Y1903" t="s">
        <v>519</v>
      </c>
      <c r="Z1903">
        <v>358855054</v>
      </c>
      <c r="AA1903">
        <v>-1</v>
      </c>
      <c r="AB1903" t="s">
        <v>129</v>
      </c>
      <c r="AC1903"/>
      <c r="AD1903">
        <v>358855054</v>
      </c>
      <c r="AE1903"/>
      <c r="AF1903">
        <v>39717788</v>
      </c>
      <c r="AG1903">
        <v>39717788</v>
      </c>
      <c r="AH1903"/>
      <c r="AI1903">
        <v>0</v>
      </c>
    </row>
    <row r="1904" spans="1:35">
      <c r="A1904" t="s">
        <v>594</v>
      </c>
      <c r="B1904">
        <v>2015</v>
      </c>
      <c r="C1904">
        <v>2015</v>
      </c>
      <c r="D1904">
        <v>2015</v>
      </c>
      <c r="E1904">
        <v>4</v>
      </c>
      <c r="F1904">
        <v>0</v>
      </c>
      <c r="G1904">
        <v>0</v>
      </c>
      <c r="H1904" t="s">
        <v>568</v>
      </c>
      <c r="I1904">
        <v>251</v>
      </c>
      <c r="J1904" t="s">
        <v>113</v>
      </c>
      <c r="K1904" t="s">
        <v>583</v>
      </c>
      <c r="L1904">
        <v>724</v>
      </c>
      <c r="M1904" t="s">
        <v>214</v>
      </c>
      <c r="N1904" t="s">
        <v>580</v>
      </c>
      <c r="O1904">
        <v>0</v>
      </c>
      <c r="P1904" t="s">
        <v>177</v>
      </c>
      <c r="Q1904" t="s">
        <v>514</v>
      </c>
      <c r="R1904" t="s">
        <v>515</v>
      </c>
      <c r="S1904" t="s">
        <v>516</v>
      </c>
      <c r="T1904">
        <v>0</v>
      </c>
      <c r="U1904" t="s">
        <v>517</v>
      </c>
      <c r="V1904">
        <v>2523</v>
      </c>
      <c r="W1904" t="s">
        <v>518</v>
      </c>
      <c r="X1904">
        <v>8</v>
      </c>
      <c r="Y1904" t="s">
        <v>519</v>
      </c>
      <c r="Z1904">
        <v>896426248</v>
      </c>
      <c r="AA1904">
        <v>-1</v>
      </c>
      <c r="AB1904" t="s">
        <v>129</v>
      </c>
      <c r="AC1904"/>
      <c r="AD1904">
        <v>896426248</v>
      </c>
      <c r="AE1904"/>
      <c r="AF1904">
        <v>79100356</v>
      </c>
      <c r="AG1904">
        <v>79100356</v>
      </c>
      <c r="AH1904"/>
      <c r="AI1904">
        <v>0</v>
      </c>
    </row>
    <row r="1905" spans="1:35">
      <c r="A1905" t="s">
        <v>594</v>
      </c>
      <c r="B1905">
        <v>2015</v>
      </c>
      <c r="C1905">
        <v>2015</v>
      </c>
      <c r="D1905">
        <v>2015</v>
      </c>
      <c r="E1905">
        <v>4</v>
      </c>
      <c r="F1905">
        <v>0</v>
      </c>
      <c r="G1905">
        <v>0</v>
      </c>
      <c r="H1905" t="s">
        <v>568</v>
      </c>
      <c r="I1905">
        <v>251</v>
      </c>
      <c r="J1905" t="s">
        <v>113</v>
      </c>
      <c r="K1905" t="s">
        <v>583</v>
      </c>
      <c r="L1905">
        <v>56</v>
      </c>
      <c r="M1905" t="s">
        <v>694</v>
      </c>
      <c r="N1905" t="s">
        <v>695</v>
      </c>
      <c r="O1905">
        <v>0</v>
      </c>
      <c r="P1905" t="s">
        <v>177</v>
      </c>
      <c r="Q1905" t="s">
        <v>514</v>
      </c>
      <c r="R1905" t="s">
        <v>515</v>
      </c>
      <c r="S1905" t="s">
        <v>516</v>
      </c>
      <c r="T1905">
        <v>0</v>
      </c>
      <c r="U1905" t="s">
        <v>517</v>
      </c>
      <c r="V1905">
        <v>2523</v>
      </c>
      <c r="W1905" t="s">
        <v>518</v>
      </c>
      <c r="X1905">
        <v>8</v>
      </c>
      <c r="Y1905" t="s">
        <v>519</v>
      </c>
      <c r="Z1905">
        <v>883436599</v>
      </c>
      <c r="AA1905">
        <v>-1</v>
      </c>
      <c r="AB1905" t="s">
        <v>129</v>
      </c>
      <c r="AC1905"/>
      <c r="AD1905">
        <v>883436599</v>
      </c>
      <c r="AE1905"/>
      <c r="AF1905">
        <v>71368918</v>
      </c>
      <c r="AG1905">
        <v>71368918</v>
      </c>
      <c r="AH1905"/>
      <c r="AI1905">
        <v>0</v>
      </c>
    </row>
    <row r="1906" spans="1:35">
      <c r="A1906" t="s">
        <v>594</v>
      </c>
      <c r="B1906">
        <v>2015</v>
      </c>
      <c r="C1906">
        <v>2015</v>
      </c>
      <c r="D1906">
        <v>2015</v>
      </c>
      <c r="E1906">
        <v>4</v>
      </c>
      <c r="F1906">
        <v>0</v>
      </c>
      <c r="G1906">
        <v>0</v>
      </c>
      <c r="H1906" t="s">
        <v>568</v>
      </c>
      <c r="I1906">
        <v>251</v>
      </c>
      <c r="J1906" t="s">
        <v>113</v>
      </c>
      <c r="K1906" t="s">
        <v>583</v>
      </c>
      <c r="L1906">
        <v>0</v>
      </c>
      <c r="M1906" t="s">
        <v>177</v>
      </c>
      <c r="N1906" t="s">
        <v>514</v>
      </c>
      <c r="O1906">
        <v>0</v>
      </c>
      <c r="P1906" t="s">
        <v>177</v>
      </c>
      <c r="Q1906" t="s">
        <v>514</v>
      </c>
      <c r="R1906" t="s">
        <v>515</v>
      </c>
      <c r="S1906" t="s">
        <v>516</v>
      </c>
      <c r="T1906">
        <v>0</v>
      </c>
      <c r="U1906" t="s">
        <v>517</v>
      </c>
      <c r="V1906">
        <v>2523</v>
      </c>
      <c r="W1906" t="s">
        <v>518</v>
      </c>
      <c r="X1906">
        <v>8</v>
      </c>
      <c r="Y1906" t="s">
        <v>519</v>
      </c>
      <c r="Z1906">
        <v>3661519099</v>
      </c>
      <c r="AA1906">
        <v>-1</v>
      </c>
      <c r="AB1906" t="s">
        <v>129</v>
      </c>
      <c r="AC1906"/>
      <c r="AD1906">
        <v>3661519099</v>
      </c>
      <c r="AE1906"/>
      <c r="AF1906">
        <v>351146677</v>
      </c>
      <c r="AG1906">
        <v>351146677</v>
      </c>
      <c r="AH1906"/>
      <c r="AI1906">
        <v>6</v>
      </c>
    </row>
    <row r="1907" spans="1:35">
      <c r="A1907" t="s">
        <v>594</v>
      </c>
      <c r="B1907">
        <v>2015</v>
      </c>
      <c r="C1907">
        <v>2015</v>
      </c>
      <c r="D1907">
        <v>2015</v>
      </c>
      <c r="E1907">
        <v>4</v>
      </c>
      <c r="F1907">
        <v>0</v>
      </c>
      <c r="G1907">
        <v>0</v>
      </c>
      <c r="H1907" t="s">
        <v>568</v>
      </c>
      <c r="I1907">
        <v>251</v>
      </c>
      <c r="J1907" t="s">
        <v>113</v>
      </c>
      <c r="K1907" t="s">
        <v>583</v>
      </c>
      <c r="L1907">
        <v>842</v>
      </c>
      <c r="M1907" t="s">
        <v>593</v>
      </c>
      <c r="N1907" t="s">
        <v>593</v>
      </c>
      <c r="O1907">
        <v>0</v>
      </c>
      <c r="P1907" t="s">
        <v>177</v>
      </c>
      <c r="Q1907" t="s">
        <v>514</v>
      </c>
      <c r="R1907" t="s">
        <v>515</v>
      </c>
      <c r="S1907" t="s">
        <v>516</v>
      </c>
      <c r="T1907">
        <v>0</v>
      </c>
      <c r="U1907" t="s">
        <v>517</v>
      </c>
      <c r="V1907">
        <v>2523</v>
      </c>
      <c r="W1907" t="s">
        <v>518</v>
      </c>
      <c r="X1907">
        <v>8</v>
      </c>
      <c r="Y1907" t="s">
        <v>519</v>
      </c>
      <c r="Z1907">
        <v>104111839</v>
      </c>
      <c r="AA1907">
        <v>-1</v>
      </c>
      <c r="AB1907" t="s">
        <v>129</v>
      </c>
      <c r="AC1907"/>
      <c r="AD1907">
        <v>104111839</v>
      </c>
      <c r="AE1907"/>
      <c r="AF1907">
        <v>11892586</v>
      </c>
      <c r="AG1907">
        <v>11892586</v>
      </c>
      <c r="AH1907"/>
      <c r="AI1907">
        <v>6</v>
      </c>
    </row>
    <row r="1908" spans="1:35">
      <c r="A1908" t="s">
        <v>594</v>
      </c>
      <c r="B1908">
        <v>2015</v>
      </c>
      <c r="C1908">
        <v>2015</v>
      </c>
      <c r="D1908">
        <v>2015</v>
      </c>
      <c r="E1908">
        <v>4</v>
      </c>
      <c r="F1908">
        <v>0</v>
      </c>
      <c r="G1908">
        <v>0</v>
      </c>
      <c r="H1908" t="s">
        <v>568</v>
      </c>
      <c r="I1908">
        <v>251</v>
      </c>
      <c r="J1908" t="s">
        <v>113</v>
      </c>
      <c r="K1908" t="s">
        <v>583</v>
      </c>
      <c r="L1908">
        <v>156</v>
      </c>
      <c r="M1908" t="s">
        <v>183</v>
      </c>
      <c r="N1908" t="s">
        <v>562</v>
      </c>
      <c r="O1908">
        <v>0</v>
      </c>
      <c r="P1908" t="s">
        <v>177</v>
      </c>
      <c r="Q1908" t="s">
        <v>514</v>
      </c>
      <c r="R1908" t="s">
        <v>515</v>
      </c>
      <c r="S1908" t="s">
        <v>516</v>
      </c>
      <c r="T1908">
        <v>0</v>
      </c>
      <c r="U1908" t="s">
        <v>517</v>
      </c>
      <c r="V1908">
        <v>2523</v>
      </c>
      <c r="W1908" t="s">
        <v>518</v>
      </c>
      <c r="X1908">
        <v>8</v>
      </c>
      <c r="Y1908" t="s">
        <v>519</v>
      </c>
      <c r="Z1908">
        <v>1992024</v>
      </c>
      <c r="AA1908">
        <v>-1</v>
      </c>
      <c r="AB1908" t="s">
        <v>129</v>
      </c>
      <c r="AC1908"/>
      <c r="AD1908">
        <v>1992024</v>
      </c>
      <c r="AE1908"/>
      <c r="AF1908">
        <v>933344</v>
      </c>
      <c r="AG1908">
        <v>933344</v>
      </c>
      <c r="AH1908"/>
      <c r="AI1908">
        <v>6</v>
      </c>
    </row>
    <row r="1909" spans="1:35">
      <c r="A1909" t="s">
        <v>594</v>
      </c>
      <c r="B1909">
        <v>2015</v>
      </c>
      <c r="C1909">
        <v>2015</v>
      </c>
      <c r="D1909">
        <v>2015</v>
      </c>
      <c r="E1909">
        <v>4</v>
      </c>
      <c r="F1909">
        <v>0</v>
      </c>
      <c r="G1909">
        <v>0</v>
      </c>
      <c r="H1909" t="s">
        <v>568</v>
      </c>
      <c r="I1909">
        <v>251</v>
      </c>
      <c r="J1909" t="s">
        <v>113</v>
      </c>
      <c r="K1909" t="s">
        <v>583</v>
      </c>
      <c r="L1909">
        <v>124</v>
      </c>
      <c r="M1909" t="s">
        <v>542</v>
      </c>
      <c r="N1909" t="s">
        <v>543</v>
      </c>
      <c r="O1909">
        <v>0</v>
      </c>
      <c r="P1909" t="s">
        <v>177</v>
      </c>
      <c r="Q1909" t="s">
        <v>514</v>
      </c>
      <c r="R1909" t="s">
        <v>515</v>
      </c>
      <c r="S1909" t="s">
        <v>516</v>
      </c>
      <c r="T1909">
        <v>0</v>
      </c>
      <c r="U1909" t="s">
        <v>517</v>
      </c>
      <c r="V1909">
        <v>2523</v>
      </c>
      <c r="W1909" t="s">
        <v>518</v>
      </c>
      <c r="X1909">
        <v>8</v>
      </c>
      <c r="Y1909" t="s">
        <v>519</v>
      </c>
      <c r="Z1909">
        <v>10005</v>
      </c>
      <c r="AA1909">
        <v>-1</v>
      </c>
      <c r="AB1909" t="s">
        <v>129</v>
      </c>
      <c r="AC1909"/>
      <c r="AD1909">
        <v>10005</v>
      </c>
      <c r="AE1909"/>
      <c r="AF1909">
        <v>16637</v>
      </c>
      <c r="AG1909">
        <v>16637</v>
      </c>
      <c r="AH1909"/>
      <c r="AI1909">
        <v>6</v>
      </c>
    </row>
    <row r="1910" spans="1:35">
      <c r="A1910" t="s">
        <v>594</v>
      </c>
      <c r="B1910">
        <v>2015</v>
      </c>
      <c r="C1910">
        <v>2015</v>
      </c>
      <c r="D1910">
        <v>2015</v>
      </c>
      <c r="E1910">
        <v>4</v>
      </c>
      <c r="F1910">
        <v>0</v>
      </c>
      <c r="G1910">
        <v>0</v>
      </c>
      <c r="H1910" t="s">
        <v>568</v>
      </c>
      <c r="I1910">
        <v>251</v>
      </c>
      <c r="J1910" t="s">
        <v>113</v>
      </c>
      <c r="K1910" t="s">
        <v>583</v>
      </c>
      <c r="L1910">
        <v>484</v>
      </c>
      <c r="M1910" t="s">
        <v>656</v>
      </c>
      <c r="N1910" t="s">
        <v>657</v>
      </c>
      <c r="O1910">
        <v>0</v>
      </c>
      <c r="P1910" t="s">
        <v>177</v>
      </c>
      <c r="Q1910" t="s">
        <v>514</v>
      </c>
      <c r="R1910" t="s">
        <v>515</v>
      </c>
      <c r="S1910" t="s">
        <v>516</v>
      </c>
      <c r="T1910">
        <v>0</v>
      </c>
      <c r="U1910" t="s">
        <v>517</v>
      </c>
      <c r="V1910">
        <v>2523</v>
      </c>
      <c r="W1910" t="s">
        <v>518</v>
      </c>
      <c r="X1910">
        <v>8</v>
      </c>
      <c r="Y1910" t="s">
        <v>519</v>
      </c>
      <c r="Z1910">
        <v>3880</v>
      </c>
      <c r="AA1910">
        <v>-1</v>
      </c>
      <c r="AB1910" t="s">
        <v>129</v>
      </c>
      <c r="AC1910"/>
      <c r="AD1910">
        <v>3880</v>
      </c>
      <c r="AE1910"/>
      <c r="AF1910">
        <v>384</v>
      </c>
      <c r="AG1910">
        <v>384</v>
      </c>
      <c r="AH1910"/>
      <c r="AI1910">
        <v>6</v>
      </c>
    </row>
    <row r="1911" spans="1:35">
      <c r="A1911" t="s">
        <v>594</v>
      </c>
      <c r="B1911">
        <v>2015</v>
      </c>
      <c r="C1911">
        <v>2015</v>
      </c>
      <c r="D1911">
        <v>2015</v>
      </c>
      <c r="E1911">
        <v>4</v>
      </c>
      <c r="F1911">
        <v>0</v>
      </c>
      <c r="G1911">
        <v>0</v>
      </c>
      <c r="H1911" t="s">
        <v>568</v>
      </c>
      <c r="I1911">
        <v>251</v>
      </c>
      <c r="J1911" t="s">
        <v>113</v>
      </c>
      <c r="K1911" t="s">
        <v>583</v>
      </c>
      <c r="L1911">
        <v>710</v>
      </c>
      <c r="M1911" t="s">
        <v>616</v>
      </c>
      <c r="N1911" t="s">
        <v>617</v>
      </c>
      <c r="O1911">
        <v>0</v>
      </c>
      <c r="P1911" t="s">
        <v>177</v>
      </c>
      <c r="Q1911" t="s">
        <v>514</v>
      </c>
      <c r="R1911" t="s">
        <v>515</v>
      </c>
      <c r="S1911" t="s">
        <v>516</v>
      </c>
      <c r="T1911">
        <v>0</v>
      </c>
      <c r="U1911" t="s">
        <v>517</v>
      </c>
      <c r="V1911">
        <v>2523</v>
      </c>
      <c r="W1911" t="s">
        <v>518</v>
      </c>
      <c r="X1911">
        <v>8</v>
      </c>
      <c r="Y1911" t="s">
        <v>519</v>
      </c>
      <c r="Z1911">
        <v>2596</v>
      </c>
      <c r="AA1911">
        <v>-1</v>
      </c>
      <c r="AB1911" t="s">
        <v>129</v>
      </c>
      <c r="AC1911"/>
      <c r="AD1911">
        <v>2596</v>
      </c>
      <c r="AE1911"/>
      <c r="AF1911">
        <v>2767</v>
      </c>
      <c r="AG1911">
        <v>2767</v>
      </c>
      <c r="AH1911"/>
      <c r="AI1911">
        <v>6</v>
      </c>
    </row>
    <row r="1912" spans="1:35">
      <c r="A1912" t="s">
        <v>594</v>
      </c>
      <c r="B1912">
        <v>2016</v>
      </c>
      <c r="C1912">
        <v>2016</v>
      </c>
      <c r="D1912">
        <v>2016</v>
      </c>
      <c r="E1912">
        <v>4</v>
      </c>
      <c r="F1912">
        <v>0</v>
      </c>
      <c r="G1912">
        <v>0</v>
      </c>
      <c r="H1912" t="s">
        <v>510</v>
      </c>
      <c r="I1912">
        <v>251</v>
      </c>
      <c r="J1912" t="s">
        <v>113</v>
      </c>
      <c r="K1912" t="s">
        <v>583</v>
      </c>
      <c r="L1912">
        <v>212</v>
      </c>
      <c r="M1912" t="s">
        <v>815</v>
      </c>
      <c r="N1912" t="s">
        <v>816</v>
      </c>
      <c r="O1912">
        <v>0</v>
      </c>
      <c r="P1912" t="s">
        <v>177</v>
      </c>
      <c r="Q1912" t="s">
        <v>514</v>
      </c>
      <c r="R1912" t="s">
        <v>515</v>
      </c>
      <c r="S1912" t="s">
        <v>516</v>
      </c>
      <c r="T1912">
        <v>0</v>
      </c>
      <c r="U1912" t="s">
        <v>517</v>
      </c>
      <c r="V1912">
        <v>2523</v>
      </c>
      <c r="W1912" t="s">
        <v>518</v>
      </c>
      <c r="X1912">
        <v>8</v>
      </c>
      <c r="Y1912" t="s">
        <v>519</v>
      </c>
      <c r="Z1912">
        <v>75000</v>
      </c>
      <c r="AA1912">
        <v>-1</v>
      </c>
      <c r="AB1912" t="s">
        <v>129</v>
      </c>
      <c r="AC1912"/>
      <c r="AD1912">
        <v>75000</v>
      </c>
      <c r="AE1912"/>
      <c r="AF1912">
        <v>4704</v>
      </c>
      <c r="AG1912"/>
      <c r="AH1912">
        <v>4704</v>
      </c>
      <c r="AI1912">
        <v>0</v>
      </c>
    </row>
    <row r="1913" spans="1:35">
      <c r="A1913" t="s">
        <v>594</v>
      </c>
      <c r="B1913">
        <v>2016</v>
      </c>
      <c r="C1913">
        <v>2016</v>
      </c>
      <c r="D1913">
        <v>2016</v>
      </c>
      <c r="E1913">
        <v>4</v>
      </c>
      <c r="F1913">
        <v>0</v>
      </c>
      <c r="G1913">
        <v>0</v>
      </c>
      <c r="H1913" t="s">
        <v>510</v>
      </c>
      <c r="I1913">
        <v>251</v>
      </c>
      <c r="J1913" t="s">
        <v>113</v>
      </c>
      <c r="K1913" t="s">
        <v>583</v>
      </c>
      <c r="L1913">
        <v>308</v>
      </c>
      <c r="M1913" t="s">
        <v>819</v>
      </c>
      <c r="N1913" t="s">
        <v>820</v>
      </c>
      <c r="O1913">
        <v>0</v>
      </c>
      <c r="P1913" t="s">
        <v>177</v>
      </c>
      <c r="Q1913" t="s">
        <v>514</v>
      </c>
      <c r="R1913" t="s">
        <v>515</v>
      </c>
      <c r="S1913" t="s">
        <v>516</v>
      </c>
      <c r="T1913">
        <v>0</v>
      </c>
      <c r="U1913" t="s">
        <v>517</v>
      </c>
      <c r="V1913">
        <v>2523</v>
      </c>
      <c r="W1913" t="s">
        <v>518</v>
      </c>
      <c r="X1913">
        <v>8</v>
      </c>
      <c r="Y1913" t="s">
        <v>519</v>
      </c>
      <c r="Z1913">
        <v>764</v>
      </c>
      <c r="AA1913">
        <v>-1</v>
      </c>
      <c r="AB1913" t="s">
        <v>129</v>
      </c>
      <c r="AC1913"/>
      <c r="AD1913">
        <v>764</v>
      </c>
      <c r="AE1913"/>
      <c r="AF1913">
        <v>1253</v>
      </c>
      <c r="AG1913"/>
      <c r="AH1913">
        <v>1253</v>
      </c>
      <c r="AI1913">
        <v>0</v>
      </c>
    </row>
    <row r="1914" spans="1:35">
      <c r="A1914" t="s">
        <v>594</v>
      </c>
      <c r="B1914">
        <v>2016</v>
      </c>
      <c r="C1914">
        <v>2016</v>
      </c>
      <c r="D1914">
        <v>2016</v>
      </c>
      <c r="E1914">
        <v>4</v>
      </c>
      <c r="F1914">
        <v>0</v>
      </c>
      <c r="G1914">
        <v>0</v>
      </c>
      <c r="H1914" t="s">
        <v>510</v>
      </c>
      <c r="I1914">
        <v>251</v>
      </c>
      <c r="J1914" t="s">
        <v>113</v>
      </c>
      <c r="K1914" t="s">
        <v>583</v>
      </c>
      <c r="L1914">
        <v>132</v>
      </c>
      <c r="M1914" t="s">
        <v>871</v>
      </c>
      <c r="N1914" t="s">
        <v>872</v>
      </c>
      <c r="O1914">
        <v>0</v>
      </c>
      <c r="P1914" t="s">
        <v>177</v>
      </c>
      <c r="Q1914" t="s">
        <v>514</v>
      </c>
      <c r="R1914" t="s">
        <v>515</v>
      </c>
      <c r="S1914" t="s">
        <v>516</v>
      </c>
      <c r="T1914">
        <v>0</v>
      </c>
      <c r="U1914" t="s">
        <v>517</v>
      </c>
      <c r="V1914">
        <v>2523</v>
      </c>
      <c r="W1914" t="s">
        <v>518</v>
      </c>
      <c r="X1914">
        <v>8</v>
      </c>
      <c r="Y1914" t="s">
        <v>519</v>
      </c>
      <c r="Z1914">
        <v>18594</v>
      </c>
      <c r="AA1914">
        <v>-1</v>
      </c>
      <c r="AB1914" t="s">
        <v>129</v>
      </c>
      <c r="AC1914"/>
      <c r="AD1914">
        <v>18594</v>
      </c>
      <c r="AE1914"/>
      <c r="AF1914">
        <v>8941</v>
      </c>
      <c r="AG1914"/>
      <c r="AH1914">
        <v>8941</v>
      </c>
      <c r="AI1914">
        <v>0</v>
      </c>
    </row>
    <row r="1915" spans="1:35">
      <c r="A1915" t="s">
        <v>594</v>
      </c>
      <c r="B1915">
        <v>2016</v>
      </c>
      <c r="C1915">
        <v>2016</v>
      </c>
      <c r="D1915">
        <v>2016</v>
      </c>
      <c r="E1915">
        <v>4</v>
      </c>
      <c r="F1915">
        <v>0</v>
      </c>
      <c r="G1915">
        <v>0</v>
      </c>
      <c r="H1915" t="s">
        <v>510</v>
      </c>
      <c r="I1915">
        <v>251</v>
      </c>
      <c r="J1915" t="s">
        <v>113</v>
      </c>
      <c r="K1915" t="s">
        <v>583</v>
      </c>
      <c r="L1915">
        <v>807</v>
      </c>
      <c r="M1915" t="s">
        <v>873</v>
      </c>
      <c r="N1915" t="s">
        <v>874</v>
      </c>
      <c r="O1915">
        <v>0</v>
      </c>
      <c r="P1915" t="s">
        <v>177</v>
      </c>
      <c r="Q1915" t="s">
        <v>514</v>
      </c>
      <c r="R1915" t="s">
        <v>515</v>
      </c>
      <c r="S1915" t="s">
        <v>516</v>
      </c>
      <c r="T1915">
        <v>0</v>
      </c>
      <c r="U1915" t="s">
        <v>517</v>
      </c>
      <c r="V1915">
        <v>2523</v>
      </c>
      <c r="W1915" t="s">
        <v>518</v>
      </c>
      <c r="X1915">
        <v>8</v>
      </c>
      <c r="Y1915" t="s">
        <v>519</v>
      </c>
      <c r="Z1915">
        <v>20602</v>
      </c>
      <c r="AA1915">
        <v>-1</v>
      </c>
      <c r="AB1915" t="s">
        <v>129</v>
      </c>
      <c r="AC1915"/>
      <c r="AD1915">
        <v>20602</v>
      </c>
      <c r="AE1915"/>
      <c r="AF1915">
        <v>39763</v>
      </c>
      <c r="AG1915"/>
      <c r="AH1915">
        <v>39763</v>
      </c>
      <c r="AI1915">
        <v>0</v>
      </c>
    </row>
    <row r="1916" spans="1:35">
      <c r="A1916" t="s">
        <v>594</v>
      </c>
      <c r="B1916">
        <v>2016</v>
      </c>
      <c r="C1916">
        <v>2016</v>
      </c>
      <c r="D1916">
        <v>2016</v>
      </c>
      <c r="E1916">
        <v>4</v>
      </c>
      <c r="F1916">
        <v>0</v>
      </c>
      <c r="G1916">
        <v>0</v>
      </c>
      <c r="H1916" t="s">
        <v>510</v>
      </c>
      <c r="I1916">
        <v>251</v>
      </c>
      <c r="J1916" t="s">
        <v>113</v>
      </c>
      <c r="K1916" t="s">
        <v>583</v>
      </c>
      <c r="L1916">
        <v>174</v>
      </c>
      <c r="M1916" t="s">
        <v>755</v>
      </c>
      <c r="N1916" t="s">
        <v>756</v>
      </c>
      <c r="O1916">
        <v>0</v>
      </c>
      <c r="P1916" t="s">
        <v>177</v>
      </c>
      <c r="Q1916" t="s">
        <v>514</v>
      </c>
      <c r="R1916" t="s">
        <v>515</v>
      </c>
      <c r="S1916" t="s">
        <v>516</v>
      </c>
      <c r="T1916">
        <v>0</v>
      </c>
      <c r="U1916" t="s">
        <v>517</v>
      </c>
      <c r="V1916">
        <v>2523</v>
      </c>
      <c r="W1916" t="s">
        <v>518</v>
      </c>
      <c r="X1916">
        <v>8</v>
      </c>
      <c r="Y1916" t="s">
        <v>519</v>
      </c>
      <c r="Z1916">
        <v>620</v>
      </c>
      <c r="AA1916">
        <v>-1</v>
      </c>
      <c r="AB1916" t="s">
        <v>129</v>
      </c>
      <c r="AC1916"/>
      <c r="AD1916">
        <v>620</v>
      </c>
      <c r="AE1916"/>
      <c r="AF1916">
        <v>1549</v>
      </c>
      <c r="AG1916"/>
      <c r="AH1916">
        <v>1549</v>
      </c>
      <c r="AI1916">
        <v>0</v>
      </c>
    </row>
    <row r="1917" spans="1:35">
      <c r="A1917" t="s">
        <v>594</v>
      </c>
      <c r="B1917">
        <v>2016</v>
      </c>
      <c r="C1917">
        <v>2016</v>
      </c>
      <c r="D1917">
        <v>2016</v>
      </c>
      <c r="E1917">
        <v>4</v>
      </c>
      <c r="F1917">
        <v>0</v>
      </c>
      <c r="G1917">
        <v>0</v>
      </c>
      <c r="H1917" t="s">
        <v>510</v>
      </c>
      <c r="I1917">
        <v>251</v>
      </c>
      <c r="J1917" t="s">
        <v>113</v>
      </c>
      <c r="K1917" t="s">
        <v>583</v>
      </c>
      <c r="L1917">
        <v>180</v>
      </c>
      <c r="M1917" t="s">
        <v>875</v>
      </c>
      <c r="N1917" t="s">
        <v>876</v>
      </c>
      <c r="O1917">
        <v>0</v>
      </c>
      <c r="P1917" t="s">
        <v>177</v>
      </c>
      <c r="Q1917" t="s">
        <v>514</v>
      </c>
      <c r="R1917" t="s">
        <v>515</v>
      </c>
      <c r="S1917" t="s">
        <v>516</v>
      </c>
      <c r="T1917">
        <v>0</v>
      </c>
      <c r="U1917" t="s">
        <v>517</v>
      </c>
      <c r="V1917">
        <v>2523</v>
      </c>
      <c r="W1917" t="s">
        <v>518</v>
      </c>
      <c r="X1917">
        <v>8</v>
      </c>
      <c r="Y1917" t="s">
        <v>519</v>
      </c>
      <c r="Z1917">
        <v>12000</v>
      </c>
      <c r="AA1917">
        <v>-1</v>
      </c>
      <c r="AB1917" t="s">
        <v>129</v>
      </c>
      <c r="AC1917"/>
      <c r="AD1917">
        <v>12000</v>
      </c>
      <c r="AE1917"/>
      <c r="AF1917">
        <v>25768</v>
      </c>
      <c r="AG1917"/>
      <c r="AH1917">
        <v>25768</v>
      </c>
      <c r="AI1917">
        <v>0</v>
      </c>
    </row>
    <row r="1918" spans="1:35">
      <c r="A1918" t="s">
        <v>594</v>
      </c>
      <c r="B1918">
        <v>2016</v>
      </c>
      <c r="C1918">
        <v>2016</v>
      </c>
      <c r="D1918">
        <v>2016</v>
      </c>
      <c r="E1918">
        <v>4</v>
      </c>
      <c r="F1918">
        <v>0</v>
      </c>
      <c r="G1918">
        <v>0</v>
      </c>
      <c r="H1918" t="s">
        <v>510</v>
      </c>
      <c r="I1918">
        <v>251</v>
      </c>
      <c r="J1918" t="s">
        <v>113</v>
      </c>
      <c r="K1918" t="s">
        <v>583</v>
      </c>
      <c r="L1918">
        <v>400</v>
      </c>
      <c r="M1918" t="s">
        <v>208</v>
      </c>
      <c r="N1918" t="s">
        <v>619</v>
      </c>
      <c r="O1918">
        <v>0</v>
      </c>
      <c r="P1918" t="s">
        <v>177</v>
      </c>
      <c r="Q1918" t="s">
        <v>514</v>
      </c>
      <c r="R1918" t="s">
        <v>515</v>
      </c>
      <c r="S1918" t="s">
        <v>516</v>
      </c>
      <c r="T1918">
        <v>0</v>
      </c>
      <c r="U1918" t="s">
        <v>517</v>
      </c>
      <c r="V1918">
        <v>2523</v>
      </c>
      <c r="W1918" t="s">
        <v>518</v>
      </c>
      <c r="X1918">
        <v>8</v>
      </c>
      <c r="Y1918" t="s">
        <v>519</v>
      </c>
      <c r="Z1918">
        <v>159</v>
      </c>
      <c r="AA1918">
        <v>-1</v>
      </c>
      <c r="AB1918" t="s">
        <v>129</v>
      </c>
      <c r="AC1918"/>
      <c r="AD1918">
        <v>159</v>
      </c>
      <c r="AE1918"/>
      <c r="AF1918">
        <v>817</v>
      </c>
      <c r="AG1918"/>
      <c r="AH1918">
        <v>817</v>
      </c>
      <c r="AI1918">
        <v>0</v>
      </c>
    </row>
    <row r="1919" spans="1:35">
      <c r="A1919" t="s">
        <v>594</v>
      </c>
      <c r="B1919">
        <v>2016</v>
      </c>
      <c r="C1919">
        <v>2016</v>
      </c>
      <c r="D1919">
        <v>2016</v>
      </c>
      <c r="E1919">
        <v>4</v>
      </c>
      <c r="F1919">
        <v>0</v>
      </c>
      <c r="G1919">
        <v>0</v>
      </c>
      <c r="H1919" t="s">
        <v>510</v>
      </c>
      <c r="I1919">
        <v>251</v>
      </c>
      <c r="J1919" t="s">
        <v>113</v>
      </c>
      <c r="K1919" t="s">
        <v>583</v>
      </c>
      <c r="L1919">
        <v>414</v>
      </c>
      <c r="M1919" t="s">
        <v>775</v>
      </c>
      <c r="N1919" t="s">
        <v>776</v>
      </c>
      <c r="O1919">
        <v>0</v>
      </c>
      <c r="P1919" t="s">
        <v>177</v>
      </c>
      <c r="Q1919" t="s">
        <v>514</v>
      </c>
      <c r="R1919" t="s">
        <v>515</v>
      </c>
      <c r="S1919" t="s">
        <v>516</v>
      </c>
      <c r="T1919">
        <v>0</v>
      </c>
      <c r="U1919" t="s">
        <v>517</v>
      </c>
      <c r="V1919">
        <v>2523</v>
      </c>
      <c r="W1919" t="s">
        <v>518</v>
      </c>
      <c r="X1919">
        <v>8</v>
      </c>
      <c r="Y1919" t="s">
        <v>519</v>
      </c>
      <c r="Z1919">
        <v>98</v>
      </c>
      <c r="AA1919">
        <v>-1</v>
      </c>
      <c r="AB1919" t="s">
        <v>129</v>
      </c>
      <c r="AC1919"/>
      <c r="AD1919">
        <v>98</v>
      </c>
      <c r="AE1919"/>
      <c r="AF1919">
        <v>981</v>
      </c>
      <c r="AG1919"/>
      <c r="AH1919">
        <v>981</v>
      </c>
      <c r="AI1919">
        <v>0</v>
      </c>
    </row>
    <row r="1920" spans="1:35">
      <c r="A1920" t="s">
        <v>594</v>
      </c>
      <c r="B1920">
        <v>2016</v>
      </c>
      <c r="C1920">
        <v>2016</v>
      </c>
      <c r="D1920">
        <v>2016</v>
      </c>
      <c r="E1920">
        <v>4</v>
      </c>
      <c r="F1920">
        <v>0</v>
      </c>
      <c r="G1920">
        <v>0</v>
      </c>
      <c r="H1920" t="s">
        <v>510</v>
      </c>
      <c r="I1920">
        <v>251</v>
      </c>
      <c r="J1920" t="s">
        <v>113</v>
      </c>
      <c r="K1920" t="s">
        <v>583</v>
      </c>
      <c r="L1920">
        <v>566</v>
      </c>
      <c r="M1920" t="s">
        <v>638</v>
      </c>
      <c r="N1920" t="s">
        <v>639</v>
      </c>
      <c r="O1920">
        <v>0</v>
      </c>
      <c r="P1920" t="s">
        <v>177</v>
      </c>
      <c r="Q1920" t="s">
        <v>514</v>
      </c>
      <c r="R1920" t="s">
        <v>515</v>
      </c>
      <c r="S1920" t="s">
        <v>516</v>
      </c>
      <c r="T1920">
        <v>0</v>
      </c>
      <c r="U1920" t="s">
        <v>517</v>
      </c>
      <c r="V1920">
        <v>2523</v>
      </c>
      <c r="W1920" t="s">
        <v>518</v>
      </c>
      <c r="X1920">
        <v>8</v>
      </c>
      <c r="Y1920" t="s">
        <v>519</v>
      </c>
      <c r="Z1920">
        <v>455</v>
      </c>
      <c r="AA1920">
        <v>-1</v>
      </c>
      <c r="AB1920" t="s">
        <v>129</v>
      </c>
      <c r="AC1920"/>
      <c r="AD1920">
        <v>455</v>
      </c>
      <c r="AE1920"/>
      <c r="AF1920">
        <v>111</v>
      </c>
      <c r="AG1920"/>
      <c r="AH1920">
        <v>111</v>
      </c>
      <c r="AI1920">
        <v>0</v>
      </c>
    </row>
    <row r="1921" spans="1:35">
      <c r="A1921" t="s">
        <v>594</v>
      </c>
      <c r="B1921">
        <v>2016</v>
      </c>
      <c r="C1921">
        <v>2016</v>
      </c>
      <c r="D1921">
        <v>2016</v>
      </c>
      <c r="E1921">
        <v>4</v>
      </c>
      <c r="F1921">
        <v>0</v>
      </c>
      <c r="G1921">
        <v>0</v>
      </c>
      <c r="H1921" t="s">
        <v>510</v>
      </c>
      <c r="I1921">
        <v>251</v>
      </c>
      <c r="J1921" t="s">
        <v>113</v>
      </c>
      <c r="K1921" t="s">
        <v>583</v>
      </c>
      <c r="L1921">
        <v>20</v>
      </c>
      <c r="M1921" t="s">
        <v>640</v>
      </c>
      <c r="N1921" t="s">
        <v>641</v>
      </c>
      <c r="O1921">
        <v>0</v>
      </c>
      <c r="P1921" t="s">
        <v>177</v>
      </c>
      <c r="Q1921" t="s">
        <v>514</v>
      </c>
      <c r="R1921" t="s">
        <v>515</v>
      </c>
      <c r="S1921" t="s">
        <v>516</v>
      </c>
      <c r="T1921">
        <v>0</v>
      </c>
      <c r="U1921" t="s">
        <v>517</v>
      </c>
      <c r="V1921">
        <v>2523</v>
      </c>
      <c r="W1921" t="s">
        <v>518</v>
      </c>
      <c r="X1921">
        <v>8</v>
      </c>
      <c r="Y1921" t="s">
        <v>519</v>
      </c>
      <c r="Z1921">
        <v>3023346</v>
      </c>
      <c r="AA1921">
        <v>-1</v>
      </c>
      <c r="AB1921" t="s">
        <v>129</v>
      </c>
      <c r="AC1921"/>
      <c r="AD1921">
        <v>3023346</v>
      </c>
      <c r="AE1921"/>
      <c r="AF1921">
        <v>288024</v>
      </c>
      <c r="AG1921"/>
      <c r="AH1921">
        <v>288024</v>
      </c>
      <c r="AI1921">
        <v>0</v>
      </c>
    </row>
    <row r="1922" spans="1:35">
      <c r="A1922" t="s">
        <v>594</v>
      </c>
      <c r="B1922">
        <v>2016</v>
      </c>
      <c r="C1922">
        <v>2016</v>
      </c>
      <c r="D1922">
        <v>2016</v>
      </c>
      <c r="E1922">
        <v>4</v>
      </c>
      <c r="F1922">
        <v>0</v>
      </c>
      <c r="G1922">
        <v>0</v>
      </c>
      <c r="H1922" t="s">
        <v>510</v>
      </c>
      <c r="I1922">
        <v>251</v>
      </c>
      <c r="J1922" t="s">
        <v>113</v>
      </c>
      <c r="K1922" t="s">
        <v>583</v>
      </c>
      <c r="L1922">
        <v>634</v>
      </c>
      <c r="M1922" t="s">
        <v>662</v>
      </c>
      <c r="N1922" t="s">
        <v>663</v>
      </c>
      <c r="O1922">
        <v>0</v>
      </c>
      <c r="P1922" t="s">
        <v>177</v>
      </c>
      <c r="Q1922" t="s">
        <v>514</v>
      </c>
      <c r="R1922" t="s">
        <v>515</v>
      </c>
      <c r="S1922" t="s">
        <v>516</v>
      </c>
      <c r="T1922">
        <v>0</v>
      </c>
      <c r="U1922" t="s">
        <v>517</v>
      </c>
      <c r="V1922">
        <v>2523</v>
      </c>
      <c r="W1922" t="s">
        <v>518</v>
      </c>
      <c r="X1922">
        <v>8</v>
      </c>
      <c r="Y1922" t="s">
        <v>519</v>
      </c>
      <c r="Z1922">
        <v>257</v>
      </c>
      <c r="AA1922">
        <v>-1</v>
      </c>
      <c r="AB1922" t="s">
        <v>129</v>
      </c>
      <c r="AC1922"/>
      <c r="AD1922">
        <v>257</v>
      </c>
      <c r="AE1922"/>
      <c r="AF1922">
        <v>3482</v>
      </c>
      <c r="AG1922"/>
      <c r="AH1922">
        <v>3482</v>
      </c>
      <c r="AI1922">
        <v>0</v>
      </c>
    </row>
    <row r="1923" spans="1:35">
      <c r="A1923" t="s">
        <v>594</v>
      </c>
      <c r="B1923">
        <v>2016</v>
      </c>
      <c r="C1923">
        <v>2016</v>
      </c>
      <c r="D1923">
        <v>2016</v>
      </c>
      <c r="E1923">
        <v>4</v>
      </c>
      <c r="F1923">
        <v>0</v>
      </c>
      <c r="G1923">
        <v>0</v>
      </c>
      <c r="H1923" t="s">
        <v>510</v>
      </c>
      <c r="I1923">
        <v>251</v>
      </c>
      <c r="J1923" t="s">
        <v>113</v>
      </c>
      <c r="K1923" t="s">
        <v>583</v>
      </c>
      <c r="L1923">
        <v>152</v>
      </c>
      <c r="M1923" t="s">
        <v>642</v>
      </c>
      <c r="N1923" t="s">
        <v>643</v>
      </c>
      <c r="O1923">
        <v>0</v>
      </c>
      <c r="P1923" t="s">
        <v>177</v>
      </c>
      <c r="Q1923" t="s">
        <v>514</v>
      </c>
      <c r="R1923" t="s">
        <v>515</v>
      </c>
      <c r="S1923" t="s">
        <v>516</v>
      </c>
      <c r="T1923">
        <v>0</v>
      </c>
      <c r="U1923" t="s">
        <v>517</v>
      </c>
      <c r="V1923">
        <v>2523</v>
      </c>
      <c r="W1923" t="s">
        <v>518</v>
      </c>
      <c r="X1923">
        <v>8</v>
      </c>
      <c r="Y1923" t="s">
        <v>519</v>
      </c>
      <c r="Z1923">
        <v>38175</v>
      </c>
      <c r="AA1923">
        <v>-1</v>
      </c>
      <c r="AB1923" t="s">
        <v>129</v>
      </c>
      <c r="AC1923"/>
      <c r="AD1923">
        <v>38175</v>
      </c>
      <c r="AE1923"/>
      <c r="AF1923">
        <v>29504</v>
      </c>
      <c r="AG1923"/>
      <c r="AH1923">
        <v>29504</v>
      </c>
      <c r="AI1923">
        <v>0</v>
      </c>
    </row>
    <row r="1924" spans="1:35">
      <c r="A1924" t="s">
        <v>594</v>
      </c>
      <c r="B1924">
        <v>2016</v>
      </c>
      <c r="C1924">
        <v>2016</v>
      </c>
      <c r="D1924">
        <v>2016</v>
      </c>
      <c r="E1924">
        <v>4</v>
      </c>
      <c r="F1924">
        <v>0</v>
      </c>
      <c r="G1924">
        <v>0</v>
      </c>
      <c r="H1924" t="s">
        <v>510</v>
      </c>
      <c r="I1924">
        <v>251</v>
      </c>
      <c r="J1924" t="s">
        <v>113</v>
      </c>
      <c r="K1924" t="s">
        <v>583</v>
      </c>
      <c r="L1924">
        <v>652</v>
      </c>
      <c r="M1924" t="s">
        <v>771</v>
      </c>
      <c r="N1924" t="s">
        <v>772</v>
      </c>
      <c r="O1924">
        <v>0</v>
      </c>
      <c r="P1924" t="s">
        <v>177</v>
      </c>
      <c r="Q1924" t="s">
        <v>514</v>
      </c>
      <c r="R1924" t="s">
        <v>515</v>
      </c>
      <c r="S1924" t="s">
        <v>516</v>
      </c>
      <c r="T1924">
        <v>0</v>
      </c>
      <c r="U1924" t="s">
        <v>517</v>
      </c>
      <c r="V1924">
        <v>2523</v>
      </c>
      <c r="W1924" t="s">
        <v>518</v>
      </c>
      <c r="X1924">
        <v>8</v>
      </c>
      <c r="Y1924" t="s">
        <v>519</v>
      </c>
      <c r="Z1924">
        <v>12179363</v>
      </c>
      <c r="AA1924">
        <v>-1</v>
      </c>
      <c r="AB1924" t="s">
        <v>129</v>
      </c>
      <c r="AC1924"/>
      <c r="AD1924">
        <v>12179363</v>
      </c>
      <c r="AE1924"/>
      <c r="AF1924">
        <v>2023746</v>
      </c>
      <c r="AG1924"/>
      <c r="AH1924">
        <v>2023746</v>
      </c>
      <c r="AI1924">
        <v>0</v>
      </c>
    </row>
    <row r="1925" spans="1:35">
      <c r="A1925" t="s">
        <v>594</v>
      </c>
      <c r="B1925">
        <v>2016</v>
      </c>
      <c r="C1925">
        <v>2016</v>
      </c>
      <c r="D1925">
        <v>2016</v>
      </c>
      <c r="E1925">
        <v>4</v>
      </c>
      <c r="F1925">
        <v>0</v>
      </c>
      <c r="G1925">
        <v>0</v>
      </c>
      <c r="H1925" t="s">
        <v>510</v>
      </c>
      <c r="I1925">
        <v>251</v>
      </c>
      <c r="J1925" t="s">
        <v>113</v>
      </c>
      <c r="K1925" t="s">
        <v>583</v>
      </c>
      <c r="L1925">
        <v>688</v>
      </c>
      <c r="M1925" t="s">
        <v>644</v>
      </c>
      <c r="N1925" t="s">
        <v>645</v>
      </c>
      <c r="O1925">
        <v>0</v>
      </c>
      <c r="P1925" t="s">
        <v>177</v>
      </c>
      <c r="Q1925" t="s">
        <v>514</v>
      </c>
      <c r="R1925" t="s">
        <v>515</v>
      </c>
      <c r="S1925" t="s">
        <v>516</v>
      </c>
      <c r="T1925">
        <v>0</v>
      </c>
      <c r="U1925" t="s">
        <v>517</v>
      </c>
      <c r="V1925">
        <v>2523</v>
      </c>
      <c r="W1925" t="s">
        <v>518</v>
      </c>
      <c r="X1925">
        <v>8</v>
      </c>
      <c r="Y1925" t="s">
        <v>519</v>
      </c>
      <c r="Z1925">
        <v>800</v>
      </c>
      <c r="AA1925">
        <v>-1</v>
      </c>
      <c r="AB1925" t="s">
        <v>129</v>
      </c>
      <c r="AC1925"/>
      <c r="AD1925">
        <v>800</v>
      </c>
      <c r="AE1925"/>
      <c r="AF1925">
        <v>170</v>
      </c>
      <c r="AG1925"/>
      <c r="AH1925">
        <v>170</v>
      </c>
      <c r="AI1925">
        <v>0</v>
      </c>
    </row>
    <row r="1926" spans="1:35">
      <c r="A1926" t="s">
        <v>594</v>
      </c>
      <c r="B1926">
        <v>2016</v>
      </c>
      <c r="C1926">
        <v>2016</v>
      </c>
      <c r="D1926">
        <v>2016</v>
      </c>
      <c r="E1926">
        <v>4</v>
      </c>
      <c r="F1926">
        <v>0</v>
      </c>
      <c r="G1926">
        <v>0</v>
      </c>
      <c r="H1926" t="s">
        <v>510</v>
      </c>
      <c r="I1926">
        <v>251</v>
      </c>
      <c r="J1926" t="s">
        <v>113</v>
      </c>
      <c r="K1926" t="s">
        <v>583</v>
      </c>
      <c r="L1926">
        <v>579</v>
      </c>
      <c r="M1926" t="s">
        <v>705</v>
      </c>
      <c r="N1926" t="s">
        <v>706</v>
      </c>
      <c r="O1926">
        <v>0</v>
      </c>
      <c r="P1926" t="s">
        <v>177</v>
      </c>
      <c r="Q1926" t="s">
        <v>514</v>
      </c>
      <c r="R1926" t="s">
        <v>515</v>
      </c>
      <c r="S1926" t="s">
        <v>516</v>
      </c>
      <c r="T1926">
        <v>0</v>
      </c>
      <c r="U1926" t="s">
        <v>517</v>
      </c>
      <c r="V1926">
        <v>2523</v>
      </c>
      <c r="W1926" t="s">
        <v>518</v>
      </c>
      <c r="X1926">
        <v>8</v>
      </c>
      <c r="Y1926" t="s">
        <v>519</v>
      </c>
      <c r="Z1926">
        <v>193</v>
      </c>
      <c r="AA1926">
        <v>-1</v>
      </c>
      <c r="AB1926" t="s">
        <v>129</v>
      </c>
      <c r="AC1926"/>
      <c r="AD1926">
        <v>193</v>
      </c>
      <c r="AE1926"/>
      <c r="AF1926">
        <v>42</v>
      </c>
      <c r="AG1926"/>
      <c r="AH1926">
        <v>42</v>
      </c>
      <c r="AI1926">
        <v>0</v>
      </c>
    </row>
    <row r="1927" spans="1:35">
      <c r="A1927" t="s">
        <v>594</v>
      </c>
      <c r="B1927">
        <v>2016</v>
      </c>
      <c r="C1927">
        <v>2016</v>
      </c>
      <c r="D1927">
        <v>2016</v>
      </c>
      <c r="E1927">
        <v>4</v>
      </c>
      <c r="F1927">
        <v>0</v>
      </c>
      <c r="G1927">
        <v>0</v>
      </c>
      <c r="H1927" t="s">
        <v>510</v>
      </c>
      <c r="I1927">
        <v>251</v>
      </c>
      <c r="J1927" t="s">
        <v>113</v>
      </c>
      <c r="K1927" t="s">
        <v>583</v>
      </c>
      <c r="L1927">
        <v>36</v>
      </c>
      <c r="M1927" t="s">
        <v>110</v>
      </c>
      <c r="N1927" t="s">
        <v>511</v>
      </c>
      <c r="O1927">
        <v>0</v>
      </c>
      <c r="P1927" t="s">
        <v>177</v>
      </c>
      <c r="Q1927" t="s">
        <v>514</v>
      </c>
      <c r="R1927" t="s">
        <v>515</v>
      </c>
      <c r="S1927" t="s">
        <v>516</v>
      </c>
      <c r="T1927">
        <v>0</v>
      </c>
      <c r="U1927" t="s">
        <v>517</v>
      </c>
      <c r="V1927">
        <v>2523</v>
      </c>
      <c r="W1927" t="s">
        <v>518</v>
      </c>
      <c r="X1927">
        <v>8</v>
      </c>
      <c r="Y1927" t="s">
        <v>519</v>
      </c>
      <c r="Z1927">
        <v>946970</v>
      </c>
      <c r="AA1927">
        <v>-1</v>
      </c>
      <c r="AB1927" t="s">
        <v>129</v>
      </c>
      <c r="AC1927"/>
      <c r="AD1927">
        <v>946970</v>
      </c>
      <c r="AE1927"/>
      <c r="AF1927">
        <v>443536</v>
      </c>
      <c r="AG1927"/>
      <c r="AH1927">
        <v>443536</v>
      </c>
      <c r="AI1927">
        <v>0</v>
      </c>
    </row>
    <row r="1928" spans="1:35">
      <c r="A1928" t="s">
        <v>594</v>
      </c>
      <c r="B1928">
        <v>2016</v>
      </c>
      <c r="C1928">
        <v>2016</v>
      </c>
      <c r="D1928">
        <v>2016</v>
      </c>
      <c r="E1928">
        <v>4</v>
      </c>
      <c r="F1928">
        <v>0</v>
      </c>
      <c r="G1928">
        <v>0</v>
      </c>
      <c r="H1928" t="s">
        <v>510</v>
      </c>
      <c r="I1928">
        <v>251</v>
      </c>
      <c r="J1928" t="s">
        <v>113</v>
      </c>
      <c r="K1928" t="s">
        <v>583</v>
      </c>
      <c r="L1928">
        <v>480</v>
      </c>
      <c r="M1928" t="s">
        <v>652</v>
      </c>
      <c r="N1928" t="s">
        <v>653</v>
      </c>
      <c r="O1928">
        <v>0</v>
      </c>
      <c r="P1928" t="s">
        <v>177</v>
      </c>
      <c r="Q1928" t="s">
        <v>514</v>
      </c>
      <c r="R1928" t="s">
        <v>515</v>
      </c>
      <c r="S1928" t="s">
        <v>516</v>
      </c>
      <c r="T1928">
        <v>0</v>
      </c>
      <c r="U1928" t="s">
        <v>517</v>
      </c>
      <c r="V1928">
        <v>2523</v>
      </c>
      <c r="W1928" t="s">
        <v>518</v>
      </c>
      <c r="X1928">
        <v>8</v>
      </c>
      <c r="Y1928" t="s">
        <v>519</v>
      </c>
      <c r="Z1928">
        <v>1359</v>
      </c>
      <c r="AA1928">
        <v>-1</v>
      </c>
      <c r="AB1928" t="s">
        <v>129</v>
      </c>
      <c r="AC1928"/>
      <c r="AD1928">
        <v>1359</v>
      </c>
      <c r="AE1928"/>
      <c r="AF1928">
        <v>12362</v>
      </c>
      <c r="AG1928"/>
      <c r="AH1928">
        <v>12362</v>
      </c>
      <c r="AI1928">
        <v>0</v>
      </c>
    </row>
    <row r="1929" spans="1:35">
      <c r="A1929" t="s">
        <v>594</v>
      </c>
      <c r="B1929">
        <v>2016</v>
      </c>
      <c r="C1929">
        <v>2016</v>
      </c>
      <c r="D1929">
        <v>2016</v>
      </c>
      <c r="E1929">
        <v>4</v>
      </c>
      <c r="F1929">
        <v>0</v>
      </c>
      <c r="G1929">
        <v>0</v>
      </c>
      <c r="H1929" t="s">
        <v>510</v>
      </c>
      <c r="I1929">
        <v>251</v>
      </c>
      <c r="J1929" t="s">
        <v>113</v>
      </c>
      <c r="K1929" t="s">
        <v>583</v>
      </c>
      <c r="L1929">
        <v>76</v>
      </c>
      <c r="M1929" t="s">
        <v>538</v>
      </c>
      <c r="N1929" t="s">
        <v>539</v>
      </c>
      <c r="O1929">
        <v>0</v>
      </c>
      <c r="P1929" t="s">
        <v>177</v>
      </c>
      <c r="Q1929" t="s">
        <v>514</v>
      </c>
      <c r="R1929" t="s">
        <v>515</v>
      </c>
      <c r="S1929" t="s">
        <v>516</v>
      </c>
      <c r="T1929">
        <v>0</v>
      </c>
      <c r="U1929" t="s">
        <v>517</v>
      </c>
      <c r="V1929">
        <v>2523</v>
      </c>
      <c r="W1929" t="s">
        <v>518</v>
      </c>
      <c r="X1929">
        <v>8</v>
      </c>
      <c r="Y1929" t="s">
        <v>519</v>
      </c>
      <c r="Z1929">
        <v>1620775</v>
      </c>
      <c r="AA1929">
        <v>-1</v>
      </c>
      <c r="AB1929" t="s">
        <v>129</v>
      </c>
      <c r="AC1929"/>
      <c r="AD1929">
        <v>1620775</v>
      </c>
      <c r="AE1929"/>
      <c r="AF1929">
        <v>1084014</v>
      </c>
      <c r="AG1929"/>
      <c r="AH1929">
        <v>1084014</v>
      </c>
      <c r="AI1929">
        <v>0</v>
      </c>
    </row>
    <row r="1930" spans="1:35">
      <c r="A1930" t="s">
        <v>594</v>
      </c>
      <c r="B1930">
        <v>2016</v>
      </c>
      <c r="C1930">
        <v>2016</v>
      </c>
      <c r="D1930">
        <v>2016</v>
      </c>
      <c r="E1930">
        <v>4</v>
      </c>
      <c r="F1930">
        <v>0</v>
      </c>
      <c r="G1930">
        <v>0</v>
      </c>
      <c r="H1930" t="s">
        <v>510</v>
      </c>
      <c r="I1930">
        <v>251</v>
      </c>
      <c r="J1930" t="s">
        <v>113</v>
      </c>
      <c r="K1930" t="s">
        <v>583</v>
      </c>
      <c r="L1930">
        <v>710</v>
      </c>
      <c r="M1930" t="s">
        <v>616</v>
      </c>
      <c r="N1930" t="s">
        <v>617</v>
      </c>
      <c r="O1930">
        <v>0</v>
      </c>
      <c r="P1930" t="s">
        <v>177</v>
      </c>
      <c r="Q1930" t="s">
        <v>514</v>
      </c>
      <c r="R1930" t="s">
        <v>515</v>
      </c>
      <c r="S1930" t="s">
        <v>516</v>
      </c>
      <c r="T1930">
        <v>0</v>
      </c>
      <c r="U1930" t="s">
        <v>517</v>
      </c>
      <c r="V1930">
        <v>2523</v>
      </c>
      <c r="W1930" t="s">
        <v>518</v>
      </c>
      <c r="X1930">
        <v>8</v>
      </c>
      <c r="Y1930" t="s">
        <v>519</v>
      </c>
      <c r="Z1930">
        <v>8010660</v>
      </c>
      <c r="AA1930">
        <v>-1</v>
      </c>
      <c r="AB1930" t="s">
        <v>129</v>
      </c>
      <c r="AC1930"/>
      <c r="AD1930">
        <v>8010660</v>
      </c>
      <c r="AE1930"/>
      <c r="AF1930">
        <v>2140570</v>
      </c>
      <c r="AG1930"/>
      <c r="AH1930">
        <v>2140570</v>
      </c>
      <c r="AI1930">
        <v>0</v>
      </c>
    </row>
    <row r="1931" spans="1:35">
      <c r="A1931" t="s">
        <v>594</v>
      </c>
      <c r="B1931">
        <v>2016</v>
      </c>
      <c r="C1931">
        <v>2016</v>
      </c>
      <c r="D1931">
        <v>2016</v>
      </c>
      <c r="E1931">
        <v>4</v>
      </c>
      <c r="F1931">
        <v>0</v>
      </c>
      <c r="G1931">
        <v>0</v>
      </c>
      <c r="H1931" t="s">
        <v>510</v>
      </c>
      <c r="I1931">
        <v>251</v>
      </c>
      <c r="J1931" t="s">
        <v>113</v>
      </c>
      <c r="K1931" t="s">
        <v>583</v>
      </c>
      <c r="L1931">
        <v>643</v>
      </c>
      <c r="M1931" t="s">
        <v>670</v>
      </c>
      <c r="N1931" t="s">
        <v>671</v>
      </c>
      <c r="O1931">
        <v>0</v>
      </c>
      <c r="P1931" t="s">
        <v>177</v>
      </c>
      <c r="Q1931" t="s">
        <v>514</v>
      </c>
      <c r="R1931" t="s">
        <v>515</v>
      </c>
      <c r="S1931" t="s">
        <v>516</v>
      </c>
      <c r="T1931">
        <v>0</v>
      </c>
      <c r="U1931" t="s">
        <v>517</v>
      </c>
      <c r="V1931">
        <v>2523</v>
      </c>
      <c r="W1931" t="s">
        <v>518</v>
      </c>
      <c r="X1931">
        <v>8</v>
      </c>
      <c r="Y1931" t="s">
        <v>519</v>
      </c>
      <c r="Z1931">
        <v>59280</v>
      </c>
      <c r="AA1931">
        <v>-1</v>
      </c>
      <c r="AB1931" t="s">
        <v>129</v>
      </c>
      <c r="AC1931"/>
      <c r="AD1931">
        <v>59280</v>
      </c>
      <c r="AE1931"/>
      <c r="AF1931">
        <v>96903</v>
      </c>
      <c r="AG1931"/>
      <c r="AH1931">
        <v>96903</v>
      </c>
      <c r="AI1931">
        <v>0</v>
      </c>
    </row>
    <row r="1932" spans="1:35">
      <c r="A1932" t="s">
        <v>594</v>
      </c>
      <c r="B1932">
        <v>2016</v>
      </c>
      <c r="C1932">
        <v>2016</v>
      </c>
      <c r="D1932">
        <v>2016</v>
      </c>
      <c r="E1932">
        <v>4</v>
      </c>
      <c r="F1932">
        <v>0</v>
      </c>
      <c r="G1932">
        <v>0</v>
      </c>
      <c r="H1932" t="s">
        <v>510</v>
      </c>
      <c r="I1932">
        <v>251</v>
      </c>
      <c r="J1932" t="s">
        <v>113</v>
      </c>
      <c r="K1932" t="s">
        <v>583</v>
      </c>
      <c r="L1932">
        <v>178</v>
      </c>
      <c r="M1932" t="s">
        <v>512</v>
      </c>
      <c r="N1932" t="s">
        <v>513</v>
      </c>
      <c r="O1932">
        <v>0</v>
      </c>
      <c r="P1932" t="s">
        <v>177</v>
      </c>
      <c r="Q1932" t="s">
        <v>514</v>
      </c>
      <c r="R1932" t="s">
        <v>515</v>
      </c>
      <c r="S1932" t="s">
        <v>516</v>
      </c>
      <c r="T1932">
        <v>0</v>
      </c>
      <c r="U1932" t="s">
        <v>517</v>
      </c>
      <c r="V1932">
        <v>2523</v>
      </c>
      <c r="W1932" t="s">
        <v>518</v>
      </c>
      <c r="X1932">
        <v>8</v>
      </c>
      <c r="Y1932" t="s">
        <v>519</v>
      </c>
      <c r="Z1932">
        <v>17525</v>
      </c>
      <c r="AA1932">
        <v>-1</v>
      </c>
      <c r="AB1932" t="s">
        <v>129</v>
      </c>
      <c r="AC1932"/>
      <c r="AD1932">
        <v>17525</v>
      </c>
      <c r="AE1932"/>
      <c r="AF1932">
        <v>6979</v>
      </c>
      <c r="AG1932"/>
      <c r="AH1932">
        <v>6979</v>
      </c>
      <c r="AI1932">
        <v>0</v>
      </c>
    </row>
    <row r="1933" spans="1:35">
      <c r="A1933" t="s">
        <v>594</v>
      </c>
      <c r="B1933">
        <v>2016</v>
      </c>
      <c r="C1933">
        <v>2016</v>
      </c>
      <c r="D1933">
        <v>2016</v>
      </c>
      <c r="E1933">
        <v>4</v>
      </c>
      <c r="F1933">
        <v>0</v>
      </c>
      <c r="G1933">
        <v>0</v>
      </c>
      <c r="H1933" t="s">
        <v>510</v>
      </c>
      <c r="I1933">
        <v>251</v>
      </c>
      <c r="J1933" t="s">
        <v>113</v>
      </c>
      <c r="K1933" t="s">
        <v>583</v>
      </c>
      <c r="L1933">
        <v>191</v>
      </c>
      <c r="M1933" t="s">
        <v>574</v>
      </c>
      <c r="N1933" t="s">
        <v>575</v>
      </c>
      <c r="O1933">
        <v>0</v>
      </c>
      <c r="P1933" t="s">
        <v>177</v>
      </c>
      <c r="Q1933" t="s">
        <v>514</v>
      </c>
      <c r="R1933" t="s">
        <v>515</v>
      </c>
      <c r="S1933" t="s">
        <v>516</v>
      </c>
      <c r="T1933">
        <v>0</v>
      </c>
      <c r="U1933" t="s">
        <v>517</v>
      </c>
      <c r="V1933">
        <v>2523</v>
      </c>
      <c r="W1933" t="s">
        <v>518</v>
      </c>
      <c r="X1933">
        <v>8</v>
      </c>
      <c r="Y1933" t="s">
        <v>519</v>
      </c>
      <c r="Z1933">
        <v>2209</v>
      </c>
      <c r="AA1933">
        <v>-1</v>
      </c>
      <c r="AB1933" t="s">
        <v>129</v>
      </c>
      <c r="AC1933"/>
      <c r="AD1933">
        <v>2209</v>
      </c>
      <c r="AE1933"/>
      <c r="AF1933">
        <v>269</v>
      </c>
      <c r="AG1933"/>
      <c r="AH1933">
        <v>269</v>
      </c>
      <c r="AI1933">
        <v>0</v>
      </c>
    </row>
    <row r="1934" spans="1:35">
      <c r="A1934" t="s">
        <v>594</v>
      </c>
      <c r="B1934">
        <v>2016</v>
      </c>
      <c r="C1934">
        <v>2016</v>
      </c>
      <c r="D1934">
        <v>2016</v>
      </c>
      <c r="E1934">
        <v>4</v>
      </c>
      <c r="F1934">
        <v>0</v>
      </c>
      <c r="G1934">
        <v>0</v>
      </c>
      <c r="H1934" t="s">
        <v>510</v>
      </c>
      <c r="I1934">
        <v>251</v>
      </c>
      <c r="J1934" t="s">
        <v>113</v>
      </c>
      <c r="K1934" t="s">
        <v>583</v>
      </c>
      <c r="L1934">
        <v>120</v>
      </c>
      <c r="M1934" t="s">
        <v>660</v>
      </c>
      <c r="N1934" t="s">
        <v>661</v>
      </c>
      <c r="O1934">
        <v>0</v>
      </c>
      <c r="P1934" t="s">
        <v>177</v>
      </c>
      <c r="Q1934" t="s">
        <v>514</v>
      </c>
      <c r="R1934" t="s">
        <v>515</v>
      </c>
      <c r="S1934" t="s">
        <v>516</v>
      </c>
      <c r="T1934">
        <v>0</v>
      </c>
      <c r="U1934" t="s">
        <v>517</v>
      </c>
      <c r="V1934">
        <v>2523</v>
      </c>
      <c r="W1934" t="s">
        <v>518</v>
      </c>
      <c r="X1934">
        <v>8</v>
      </c>
      <c r="Y1934" t="s">
        <v>519</v>
      </c>
      <c r="Z1934">
        <v>170327</v>
      </c>
      <c r="AA1934">
        <v>-1</v>
      </c>
      <c r="AB1934" t="s">
        <v>129</v>
      </c>
      <c r="AC1934"/>
      <c r="AD1934">
        <v>170327</v>
      </c>
      <c r="AE1934"/>
      <c r="AF1934">
        <v>29568</v>
      </c>
      <c r="AG1934"/>
      <c r="AH1934">
        <v>29568</v>
      </c>
      <c r="AI1934">
        <v>0</v>
      </c>
    </row>
    <row r="1935" spans="1:35">
      <c r="A1935" t="s">
        <v>594</v>
      </c>
      <c r="B1935">
        <v>2016</v>
      </c>
      <c r="C1935">
        <v>2016</v>
      </c>
      <c r="D1935">
        <v>2016</v>
      </c>
      <c r="E1935">
        <v>4</v>
      </c>
      <c r="F1935">
        <v>0</v>
      </c>
      <c r="G1935">
        <v>0</v>
      </c>
      <c r="H1935" t="s">
        <v>510</v>
      </c>
      <c r="I1935">
        <v>251</v>
      </c>
      <c r="J1935" t="s">
        <v>113</v>
      </c>
      <c r="K1935" t="s">
        <v>583</v>
      </c>
      <c r="L1935">
        <v>428</v>
      </c>
      <c r="M1935" t="s">
        <v>735</v>
      </c>
      <c r="N1935" t="s">
        <v>736</v>
      </c>
      <c r="O1935">
        <v>0</v>
      </c>
      <c r="P1935" t="s">
        <v>177</v>
      </c>
      <c r="Q1935" t="s">
        <v>514</v>
      </c>
      <c r="R1935" t="s">
        <v>515</v>
      </c>
      <c r="S1935" t="s">
        <v>516</v>
      </c>
      <c r="T1935">
        <v>0</v>
      </c>
      <c r="U1935" t="s">
        <v>517</v>
      </c>
      <c r="V1935">
        <v>2523</v>
      </c>
      <c r="W1935" t="s">
        <v>518</v>
      </c>
      <c r="X1935">
        <v>8</v>
      </c>
      <c r="Y1935" t="s">
        <v>519</v>
      </c>
      <c r="Z1935">
        <v>575</v>
      </c>
      <c r="AA1935">
        <v>-1</v>
      </c>
      <c r="AB1935" t="s">
        <v>129</v>
      </c>
      <c r="AC1935"/>
      <c r="AD1935">
        <v>575</v>
      </c>
      <c r="AE1935"/>
      <c r="AF1935">
        <v>76</v>
      </c>
      <c r="AG1935"/>
      <c r="AH1935">
        <v>76</v>
      </c>
      <c r="AI1935">
        <v>0</v>
      </c>
    </row>
    <row r="1936" spans="1:35">
      <c r="A1936" t="s">
        <v>594</v>
      </c>
      <c r="B1936">
        <v>2016</v>
      </c>
      <c r="C1936">
        <v>2016</v>
      </c>
      <c r="D1936">
        <v>2016</v>
      </c>
      <c r="E1936">
        <v>4</v>
      </c>
      <c r="F1936">
        <v>0</v>
      </c>
      <c r="G1936">
        <v>0</v>
      </c>
      <c r="H1936" t="s">
        <v>510</v>
      </c>
      <c r="I1936">
        <v>251</v>
      </c>
      <c r="J1936" t="s">
        <v>113</v>
      </c>
      <c r="K1936" t="s">
        <v>583</v>
      </c>
      <c r="L1936">
        <v>344</v>
      </c>
      <c r="M1936" t="s">
        <v>558</v>
      </c>
      <c r="N1936" t="s">
        <v>559</v>
      </c>
      <c r="O1936">
        <v>0</v>
      </c>
      <c r="P1936" t="s">
        <v>177</v>
      </c>
      <c r="Q1936" t="s">
        <v>514</v>
      </c>
      <c r="R1936" t="s">
        <v>515</v>
      </c>
      <c r="S1936" t="s">
        <v>516</v>
      </c>
      <c r="T1936">
        <v>0</v>
      </c>
      <c r="U1936" t="s">
        <v>517</v>
      </c>
      <c r="V1936">
        <v>2523</v>
      </c>
      <c r="W1936" t="s">
        <v>518</v>
      </c>
      <c r="X1936">
        <v>8</v>
      </c>
      <c r="Y1936" t="s">
        <v>519</v>
      </c>
      <c r="Z1936">
        <v>23400</v>
      </c>
      <c r="AA1936">
        <v>-1</v>
      </c>
      <c r="AB1936" t="s">
        <v>129</v>
      </c>
      <c r="AC1936"/>
      <c r="AD1936">
        <v>23400</v>
      </c>
      <c r="AE1936"/>
      <c r="AF1936">
        <v>16546</v>
      </c>
      <c r="AG1936"/>
      <c r="AH1936">
        <v>16546</v>
      </c>
      <c r="AI1936">
        <v>0</v>
      </c>
    </row>
    <row r="1937" spans="1:35">
      <c r="A1937" t="s">
        <v>594</v>
      </c>
      <c r="B1937">
        <v>2016</v>
      </c>
      <c r="C1937">
        <v>2016</v>
      </c>
      <c r="D1937">
        <v>2016</v>
      </c>
      <c r="E1937">
        <v>4</v>
      </c>
      <c r="F1937">
        <v>0</v>
      </c>
      <c r="G1937">
        <v>0</v>
      </c>
      <c r="H1937" t="s">
        <v>510</v>
      </c>
      <c r="I1937">
        <v>251</v>
      </c>
      <c r="J1937" t="s">
        <v>113</v>
      </c>
      <c r="K1937" t="s">
        <v>583</v>
      </c>
      <c r="L1937">
        <v>699</v>
      </c>
      <c r="M1937" t="s">
        <v>585</v>
      </c>
      <c r="N1937" t="s">
        <v>586</v>
      </c>
      <c r="O1937">
        <v>0</v>
      </c>
      <c r="P1937" t="s">
        <v>177</v>
      </c>
      <c r="Q1937" t="s">
        <v>514</v>
      </c>
      <c r="R1937" t="s">
        <v>515</v>
      </c>
      <c r="S1937" t="s">
        <v>516</v>
      </c>
      <c r="T1937">
        <v>0</v>
      </c>
      <c r="U1937" t="s">
        <v>517</v>
      </c>
      <c r="V1937">
        <v>2523</v>
      </c>
      <c r="W1937" t="s">
        <v>518</v>
      </c>
      <c r="X1937">
        <v>8</v>
      </c>
      <c r="Y1937" t="s">
        <v>519</v>
      </c>
      <c r="Z1937">
        <v>71000</v>
      </c>
      <c r="AA1937">
        <v>-1</v>
      </c>
      <c r="AB1937" t="s">
        <v>129</v>
      </c>
      <c r="AC1937"/>
      <c r="AD1937">
        <v>71000</v>
      </c>
      <c r="AE1937"/>
      <c r="AF1937">
        <v>43624</v>
      </c>
      <c r="AG1937"/>
      <c r="AH1937">
        <v>43624</v>
      </c>
      <c r="AI1937">
        <v>0</v>
      </c>
    </row>
    <row r="1938" spans="1:35">
      <c r="A1938" t="s">
        <v>594</v>
      </c>
      <c r="B1938">
        <v>2016</v>
      </c>
      <c r="C1938">
        <v>2016</v>
      </c>
      <c r="D1938">
        <v>2016</v>
      </c>
      <c r="E1938">
        <v>4</v>
      </c>
      <c r="F1938">
        <v>0</v>
      </c>
      <c r="G1938">
        <v>0</v>
      </c>
      <c r="H1938" t="s">
        <v>510</v>
      </c>
      <c r="I1938">
        <v>251</v>
      </c>
      <c r="J1938" t="s">
        <v>113</v>
      </c>
      <c r="K1938" t="s">
        <v>583</v>
      </c>
      <c r="L1938">
        <v>266</v>
      </c>
      <c r="M1938" t="s">
        <v>664</v>
      </c>
      <c r="N1938" t="s">
        <v>665</v>
      </c>
      <c r="O1938">
        <v>0</v>
      </c>
      <c r="P1938" t="s">
        <v>177</v>
      </c>
      <c r="Q1938" t="s">
        <v>514</v>
      </c>
      <c r="R1938" t="s">
        <v>515</v>
      </c>
      <c r="S1938" t="s">
        <v>516</v>
      </c>
      <c r="T1938">
        <v>0</v>
      </c>
      <c r="U1938" t="s">
        <v>517</v>
      </c>
      <c r="V1938">
        <v>2523</v>
      </c>
      <c r="W1938" t="s">
        <v>518</v>
      </c>
      <c r="X1938">
        <v>8</v>
      </c>
      <c r="Y1938" t="s">
        <v>519</v>
      </c>
      <c r="Z1938">
        <v>179200</v>
      </c>
      <c r="AA1938">
        <v>-1</v>
      </c>
      <c r="AB1938" t="s">
        <v>129</v>
      </c>
      <c r="AC1938"/>
      <c r="AD1938">
        <v>179200</v>
      </c>
      <c r="AE1938"/>
      <c r="AF1938">
        <v>39269</v>
      </c>
      <c r="AG1938"/>
      <c r="AH1938">
        <v>39269</v>
      </c>
      <c r="AI1938">
        <v>0</v>
      </c>
    </row>
    <row r="1939" spans="1:35">
      <c r="A1939" t="s">
        <v>594</v>
      </c>
      <c r="B1939">
        <v>2016</v>
      </c>
      <c r="C1939">
        <v>2016</v>
      </c>
      <c r="D1939">
        <v>2016</v>
      </c>
      <c r="E1939">
        <v>4</v>
      </c>
      <c r="F1939">
        <v>0</v>
      </c>
      <c r="G1939">
        <v>0</v>
      </c>
      <c r="H1939" t="s">
        <v>510</v>
      </c>
      <c r="I1939">
        <v>251</v>
      </c>
      <c r="J1939" t="s">
        <v>113</v>
      </c>
      <c r="K1939" t="s">
        <v>583</v>
      </c>
      <c r="L1939">
        <v>258</v>
      </c>
      <c r="M1939" t="s">
        <v>536</v>
      </c>
      <c r="N1939" t="s">
        <v>537</v>
      </c>
      <c r="O1939">
        <v>0</v>
      </c>
      <c r="P1939" t="s">
        <v>177</v>
      </c>
      <c r="Q1939" t="s">
        <v>514</v>
      </c>
      <c r="R1939" t="s">
        <v>515</v>
      </c>
      <c r="S1939" t="s">
        <v>516</v>
      </c>
      <c r="T1939">
        <v>0</v>
      </c>
      <c r="U1939" t="s">
        <v>517</v>
      </c>
      <c r="V1939">
        <v>2523</v>
      </c>
      <c r="W1939" t="s">
        <v>518</v>
      </c>
      <c r="X1939">
        <v>8</v>
      </c>
      <c r="Y1939" t="s">
        <v>519</v>
      </c>
      <c r="Z1939">
        <v>405539</v>
      </c>
      <c r="AA1939">
        <v>-1</v>
      </c>
      <c r="AB1939" t="s">
        <v>129</v>
      </c>
      <c r="AC1939"/>
      <c r="AD1939">
        <v>405539</v>
      </c>
      <c r="AE1939"/>
      <c r="AF1939">
        <v>110980</v>
      </c>
      <c r="AG1939"/>
      <c r="AH1939">
        <v>110980</v>
      </c>
      <c r="AI1939">
        <v>0</v>
      </c>
    </row>
    <row r="1940" spans="1:35">
      <c r="A1940" t="s">
        <v>594</v>
      </c>
      <c r="B1940">
        <v>2016</v>
      </c>
      <c r="C1940">
        <v>2016</v>
      </c>
      <c r="D1940">
        <v>2016</v>
      </c>
      <c r="E1940">
        <v>4</v>
      </c>
      <c r="F1940">
        <v>0</v>
      </c>
      <c r="G1940">
        <v>0</v>
      </c>
      <c r="H1940" t="s">
        <v>510</v>
      </c>
      <c r="I1940">
        <v>251</v>
      </c>
      <c r="J1940" t="s">
        <v>113</v>
      </c>
      <c r="K1940" t="s">
        <v>583</v>
      </c>
      <c r="L1940">
        <v>784</v>
      </c>
      <c r="M1940" t="s">
        <v>186</v>
      </c>
      <c r="N1940" t="s">
        <v>618</v>
      </c>
      <c r="O1940">
        <v>0</v>
      </c>
      <c r="P1940" t="s">
        <v>177</v>
      </c>
      <c r="Q1940" t="s">
        <v>514</v>
      </c>
      <c r="R1940" t="s">
        <v>515</v>
      </c>
      <c r="S1940" t="s">
        <v>516</v>
      </c>
      <c r="T1940">
        <v>0</v>
      </c>
      <c r="U1940" t="s">
        <v>517</v>
      </c>
      <c r="V1940">
        <v>2523</v>
      </c>
      <c r="W1940" t="s">
        <v>518</v>
      </c>
      <c r="X1940">
        <v>8</v>
      </c>
      <c r="Y1940" t="s">
        <v>519</v>
      </c>
      <c r="Z1940">
        <v>24061</v>
      </c>
      <c r="AA1940">
        <v>-1</v>
      </c>
      <c r="AB1940" t="s">
        <v>129</v>
      </c>
      <c r="AC1940"/>
      <c r="AD1940">
        <v>24061</v>
      </c>
      <c r="AE1940"/>
      <c r="AF1940">
        <v>14120</v>
      </c>
      <c r="AG1940"/>
      <c r="AH1940">
        <v>14120</v>
      </c>
      <c r="AI1940">
        <v>0</v>
      </c>
    </row>
    <row r="1941" spans="1:35">
      <c r="A1941" t="s">
        <v>594</v>
      </c>
      <c r="B1941">
        <v>2016</v>
      </c>
      <c r="C1941">
        <v>2016</v>
      </c>
      <c r="D1941">
        <v>2016</v>
      </c>
      <c r="E1941">
        <v>4</v>
      </c>
      <c r="F1941">
        <v>0</v>
      </c>
      <c r="G1941">
        <v>0</v>
      </c>
      <c r="H1941" t="s">
        <v>510</v>
      </c>
      <c r="I1941">
        <v>251</v>
      </c>
      <c r="J1941" t="s">
        <v>113</v>
      </c>
      <c r="K1941" t="s">
        <v>583</v>
      </c>
      <c r="L1941">
        <v>792</v>
      </c>
      <c r="M1941" t="s">
        <v>217</v>
      </c>
      <c r="N1941" t="s">
        <v>573</v>
      </c>
      <c r="O1941">
        <v>0</v>
      </c>
      <c r="P1941" t="s">
        <v>177</v>
      </c>
      <c r="Q1941" t="s">
        <v>514</v>
      </c>
      <c r="R1941" t="s">
        <v>515</v>
      </c>
      <c r="S1941" t="s">
        <v>516</v>
      </c>
      <c r="T1941">
        <v>0</v>
      </c>
      <c r="U1941" t="s">
        <v>517</v>
      </c>
      <c r="V1941">
        <v>2523</v>
      </c>
      <c r="W1941" t="s">
        <v>518</v>
      </c>
      <c r="X1941">
        <v>8</v>
      </c>
      <c r="Y1941" t="s">
        <v>519</v>
      </c>
      <c r="Z1941">
        <v>236864</v>
      </c>
      <c r="AA1941">
        <v>-1</v>
      </c>
      <c r="AB1941" t="s">
        <v>129</v>
      </c>
      <c r="AC1941"/>
      <c r="AD1941">
        <v>236864</v>
      </c>
      <c r="AE1941"/>
      <c r="AF1941">
        <v>118914</v>
      </c>
      <c r="AG1941"/>
      <c r="AH1941">
        <v>118914</v>
      </c>
      <c r="AI1941">
        <v>0</v>
      </c>
    </row>
    <row r="1942" spans="1:35">
      <c r="A1942" t="s">
        <v>594</v>
      </c>
      <c r="B1942">
        <v>2016</v>
      </c>
      <c r="C1942">
        <v>2016</v>
      </c>
      <c r="D1942">
        <v>2016</v>
      </c>
      <c r="E1942">
        <v>4</v>
      </c>
      <c r="F1942">
        <v>0</v>
      </c>
      <c r="G1942">
        <v>0</v>
      </c>
      <c r="H1942" t="s">
        <v>510</v>
      </c>
      <c r="I1942">
        <v>251</v>
      </c>
      <c r="J1942" t="s">
        <v>113</v>
      </c>
      <c r="K1942" t="s">
        <v>583</v>
      </c>
      <c r="L1942">
        <v>0</v>
      </c>
      <c r="M1942" t="s">
        <v>177</v>
      </c>
      <c r="N1942" t="s">
        <v>514</v>
      </c>
      <c r="O1942">
        <v>0</v>
      </c>
      <c r="P1942" t="s">
        <v>177</v>
      </c>
      <c r="Q1942" t="s">
        <v>514</v>
      </c>
      <c r="R1942" t="s">
        <v>515</v>
      </c>
      <c r="S1942" t="s">
        <v>516</v>
      </c>
      <c r="T1942">
        <v>0</v>
      </c>
      <c r="U1942" t="s">
        <v>517</v>
      </c>
      <c r="V1942">
        <v>2523</v>
      </c>
      <c r="W1942" t="s">
        <v>518</v>
      </c>
      <c r="X1942">
        <v>8</v>
      </c>
      <c r="Y1942" t="s">
        <v>519</v>
      </c>
      <c r="Z1942">
        <v>922977744</v>
      </c>
      <c r="AA1942">
        <v>-1</v>
      </c>
      <c r="AB1942" t="s">
        <v>129</v>
      </c>
      <c r="AC1942"/>
      <c r="AD1942">
        <v>922977744</v>
      </c>
      <c r="AE1942"/>
      <c r="AF1942">
        <v>113345682</v>
      </c>
      <c r="AG1942"/>
      <c r="AH1942">
        <v>113345682</v>
      </c>
      <c r="AI1942">
        <v>0</v>
      </c>
    </row>
    <row r="1943" spans="1:35">
      <c r="A1943" t="s">
        <v>594</v>
      </c>
      <c r="B1943">
        <v>2016</v>
      </c>
      <c r="C1943">
        <v>2016</v>
      </c>
      <c r="D1943">
        <v>2016</v>
      </c>
      <c r="E1943">
        <v>4</v>
      </c>
      <c r="F1943">
        <v>0</v>
      </c>
      <c r="G1943">
        <v>0</v>
      </c>
      <c r="H1943" t="s">
        <v>510</v>
      </c>
      <c r="I1943">
        <v>251</v>
      </c>
      <c r="J1943" t="s">
        <v>113</v>
      </c>
      <c r="K1943" t="s">
        <v>583</v>
      </c>
      <c r="L1943">
        <v>384</v>
      </c>
      <c r="M1943" t="s">
        <v>751</v>
      </c>
      <c r="N1943" t="s">
        <v>752</v>
      </c>
      <c r="O1943">
        <v>0</v>
      </c>
      <c r="P1943" t="s">
        <v>177</v>
      </c>
      <c r="Q1943" t="s">
        <v>514</v>
      </c>
      <c r="R1943" t="s">
        <v>515</v>
      </c>
      <c r="S1943" t="s">
        <v>516</v>
      </c>
      <c r="T1943">
        <v>0</v>
      </c>
      <c r="U1943" t="s">
        <v>517</v>
      </c>
      <c r="V1943">
        <v>2523</v>
      </c>
      <c r="W1943" t="s">
        <v>518</v>
      </c>
      <c r="X1943">
        <v>8</v>
      </c>
      <c r="Y1943" t="s">
        <v>519</v>
      </c>
      <c r="Z1943">
        <v>170</v>
      </c>
      <c r="AA1943">
        <v>-1</v>
      </c>
      <c r="AB1943" t="s">
        <v>129</v>
      </c>
      <c r="AC1943"/>
      <c r="AD1943">
        <v>170</v>
      </c>
      <c r="AE1943"/>
      <c r="AF1943">
        <v>175</v>
      </c>
      <c r="AG1943"/>
      <c r="AH1943">
        <v>175</v>
      </c>
      <c r="AI1943">
        <v>0</v>
      </c>
    </row>
    <row r="1944" spans="1:35">
      <c r="A1944" t="s">
        <v>594</v>
      </c>
      <c r="B1944">
        <v>2016</v>
      </c>
      <c r="C1944">
        <v>2016</v>
      </c>
      <c r="D1944">
        <v>2016</v>
      </c>
      <c r="E1944">
        <v>4</v>
      </c>
      <c r="F1944">
        <v>0</v>
      </c>
      <c r="G1944">
        <v>0</v>
      </c>
      <c r="H1944" t="s">
        <v>510</v>
      </c>
      <c r="I1944">
        <v>251</v>
      </c>
      <c r="J1944" t="s">
        <v>113</v>
      </c>
      <c r="K1944" t="s">
        <v>583</v>
      </c>
      <c r="L1944">
        <v>540</v>
      </c>
      <c r="M1944" t="s">
        <v>552</v>
      </c>
      <c r="N1944" t="s">
        <v>553</v>
      </c>
      <c r="O1944">
        <v>0</v>
      </c>
      <c r="P1944" t="s">
        <v>177</v>
      </c>
      <c r="Q1944" t="s">
        <v>514</v>
      </c>
      <c r="R1944" t="s">
        <v>515</v>
      </c>
      <c r="S1944" t="s">
        <v>516</v>
      </c>
      <c r="T1944">
        <v>0</v>
      </c>
      <c r="U1944" t="s">
        <v>517</v>
      </c>
      <c r="V1944">
        <v>2523</v>
      </c>
      <c r="W1944" t="s">
        <v>518</v>
      </c>
      <c r="X1944">
        <v>8</v>
      </c>
      <c r="Y1944" t="s">
        <v>519</v>
      </c>
      <c r="Z1944">
        <v>1760</v>
      </c>
      <c r="AA1944">
        <v>-1</v>
      </c>
      <c r="AB1944" t="s">
        <v>129</v>
      </c>
      <c r="AC1944"/>
      <c r="AD1944">
        <v>1760</v>
      </c>
      <c r="AE1944"/>
      <c r="AF1944">
        <v>978</v>
      </c>
      <c r="AG1944"/>
      <c r="AH1944">
        <v>978</v>
      </c>
      <c r="AI1944">
        <v>0</v>
      </c>
    </row>
    <row r="1945" spans="1:35">
      <c r="A1945" t="s">
        <v>594</v>
      </c>
      <c r="B1945">
        <v>2016</v>
      </c>
      <c r="C1945">
        <v>2016</v>
      </c>
      <c r="D1945">
        <v>2016</v>
      </c>
      <c r="E1945">
        <v>4</v>
      </c>
      <c r="F1945">
        <v>0</v>
      </c>
      <c r="G1945">
        <v>0</v>
      </c>
      <c r="H1945" t="s">
        <v>510</v>
      </c>
      <c r="I1945">
        <v>251</v>
      </c>
      <c r="J1945" t="s">
        <v>113</v>
      </c>
      <c r="K1945" t="s">
        <v>583</v>
      </c>
      <c r="L1945">
        <v>392</v>
      </c>
      <c r="M1945" t="s">
        <v>223</v>
      </c>
      <c r="N1945" t="s">
        <v>584</v>
      </c>
      <c r="O1945">
        <v>0</v>
      </c>
      <c r="P1945" t="s">
        <v>177</v>
      </c>
      <c r="Q1945" t="s">
        <v>514</v>
      </c>
      <c r="R1945" t="s">
        <v>515</v>
      </c>
      <c r="S1945" t="s">
        <v>516</v>
      </c>
      <c r="T1945">
        <v>0</v>
      </c>
      <c r="U1945" t="s">
        <v>517</v>
      </c>
      <c r="V1945">
        <v>2523</v>
      </c>
      <c r="W1945" t="s">
        <v>518</v>
      </c>
      <c r="X1945">
        <v>8</v>
      </c>
      <c r="Y1945" t="s">
        <v>519</v>
      </c>
      <c r="Z1945">
        <v>29038</v>
      </c>
      <c r="AA1945">
        <v>-1</v>
      </c>
      <c r="AB1945" t="s">
        <v>129</v>
      </c>
      <c r="AC1945"/>
      <c r="AD1945">
        <v>29038</v>
      </c>
      <c r="AE1945"/>
      <c r="AF1945">
        <v>17896</v>
      </c>
      <c r="AG1945"/>
      <c r="AH1945">
        <v>17896</v>
      </c>
      <c r="AI1945">
        <v>0</v>
      </c>
    </row>
    <row r="1946" spans="1:35">
      <c r="A1946" t="s">
        <v>594</v>
      </c>
      <c r="B1946">
        <v>2016</v>
      </c>
      <c r="C1946">
        <v>2016</v>
      </c>
      <c r="D1946">
        <v>2016</v>
      </c>
      <c r="E1946">
        <v>4</v>
      </c>
      <c r="F1946">
        <v>0</v>
      </c>
      <c r="G1946">
        <v>0</v>
      </c>
      <c r="H1946" t="s">
        <v>510</v>
      </c>
      <c r="I1946">
        <v>251</v>
      </c>
      <c r="J1946" t="s">
        <v>113</v>
      </c>
      <c r="K1946" t="s">
        <v>583</v>
      </c>
      <c r="L1946">
        <v>156</v>
      </c>
      <c r="M1946" t="s">
        <v>183</v>
      </c>
      <c r="N1946" t="s">
        <v>562</v>
      </c>
      <c r="O1946">
        <v>0</v>
      </c>
      <c r="P1946" t="s">
        <v>177</v>
      </c>
      <c r="Q1946" t="s">
        <v>514</v>
      </c>
      <c r="R1946" t="s">
        <v>515</v>
      </c>
      <c r="S1946" t="s">
        <v>516</v>
      </c>
      <c r="T1946">
        <v>0</v>
      </c>
      <c r="U1946" t="s">
        <v>517</v>
      </c>
      <c r="V1946">
        <v>2523</v>
      </c>
      <c r="W1946" t="s">
        <v>518</v>
      </c>
      <c r="X1946">
        <v>8</v>
      </c>
      <c r="Y1946" t="s">
        <v>519</v>
      </c>
      <c r="Z1946">
        <v>133038</v>
      </c>
      <c r="AA1946">
        <v>-1</v>
      </c>
      <c r="AB1946" t="s">
        <v>129</v>
      </c>
      <c r="AC1946"/>
      <c r="AD1946">
        <v>133038</v>
      </c>
      <c r="AE1946"/>
      <c r="AF1946">
        <v>70169</v>
      </c>
      <c r="AG1946"/>
      <c r="AH1946">
        <v>70169</v>
      </c>
      <c r="AI1946">
        <v>0</v>
      </c>
    </row>
    <row r="1947" spans="1:35">
      <c r="A1947" t="s">
        <v>594</v>
      </c>
      <c r="B1947">
        <v>2016</v>
      </c>
      <c r="C1947">
        <v>2016</v>
      </c>
      <c r="D1947">
        <v>2016</v>
      </c>
      <c r="E1947">
        <v>4</v>
      </c>
      <c r="F1947">
        <v>0</v>
      </c>
      <c r="G1947">
        <v>0</v>
      </c>
      <c r="H1947" t="s">
        <v>510</v>
      </c>
      <c r="I1947">
        <v>251</v>
      </c>
      <c r="J1947" t="s">
        <v>113</v>
      </c>
      <c r="K1947" t="s">
        <v>583</v>
      </c>
      <c r="L1947">
        <v>100</v>
      </c>
      <c r="M1947" t="s">
        <v>668</v>
      </c>
      <c r="N1947" t="s">
        <v>669</v>
      </c>
      <c r="O1947">
        <v>0</v>
      </c>
      <c r="P1947" t="s">
        <v>177</v>
      </c>
      <c r="Q1947" t="s">
        <v>514</v>
      </c>
      <c r="R1947" t="s">
        <v>515</v>
      </c>
      <c r="S1947" t="s">
        <v>516</v>
      </c>
      <c r="T1947">
        <v>0</v>
      </c>
      <c r="U1947" t="s">
        <v>517</v>
      </c>
      <c r="V1947">
        <v>2523</v>
      </c>
      <c r="W1947" t="s">
        <v>518</v>
      </c>
      <c r="X1947">
        <v>8</v>
      </c>
      <c r="Y1947" t="s">
        <v>519</v>
      </c>
      <c r="Z1947">
        <v>536</v>
      </c>
      <c r="AA1947">
        <v>-1</v>
      </c>
      <c r="AB1947" t="s">
        <v>129</v>
      </c>
      <c r="AC1947"/>
      <c r="AD1947">
        <v>536</v>
      </c>
      <c r="AE1947"/>
      <c r="AF1947">
        <v>65</v>
      </c>
      <c r="AG1947"/>
      <c r="AH1947">
        <v>65</v>
      </c>
      <c r="AI1947">
        <v>0</v>
      </c>
    </row>
    <row r="1948" spans="1:35">
      <c r="A1948" t="s">
        <v>594</v>
      </c>
      <c r="B1948">
        <v>2016</v>
      </c>
      <c r="C1948">
        <v>2016</v>
      </c>
      <c r="D1948">
        <v>2016</v>
      </c>
      <c r="E1948">
        <v>4</v>
      </c>
      <c r="F1948">
        <v>0</v>
      </c>
      <c r="G1948">
        <v>0</v>
      </c>
      <c r="H1948" t="s">
        <v>510</v>
      </c>
      <c r="I1948">
        <v>251</v>
      </c>
      <c r="J1948" t="s">
        <v>113</v>
      </c>
      <c r="K1948" t="s">
        <v>583</v>
      </c>
      <c r="L1948">
        <v>788</v>
      </c>
      <c r="M1948" t="s">
        <v>729</v>
      </c>
      <c r="N1948" t="s">
        <v>730</v>
      </c>
      <c r="O1948">
        <v>0</v>
      </c>
      <c r="P1948" t="s">
        <v>177</v>
      </c>
      <c r="Q1948" t="s">
        <v>514</v>
      </c>
      <c r="R1948" t="s">
        <v>515</v>
      </c>
      <c r="S1948" t="s">
        <v>516</v>
      </c>
      <c r="T1948">
        <v>0</v>
      </c>
      <c r="U1948" t="s">
        <v>517</v>
      </c>
      <c r="V1948">
        <v>2523</v>
      </c>
      <c r="W1948" t="s">
        <v>518</v>
      </c>
      <c r="X1948">
        <v>8</v>
      </c>
      <c r="Y1948" t="s">
        <v>519</v>
      </c>
      <c r="Z1948">
        <v>120916</v>
      </c>
      <c r="AA1948">
        <v>-1</v>
      </c>
      <c r="AB1948" t="s">
        <v>129</v>
      </c>
      <c r="AC1948"/>
      <c r="AD1948">
        <v>120916</v>
      </c>
      <c r="AE1948"/>
      <c r="AF1948">
        <v>58041</v>
      </c>
      <c r="AG1948"/>
      <c r="AH1948">
        <v>58041</v>
      </c>
      <c r="AI1948">
        <v>0</v>
      </c>
    </row>
    <row r="1949" spans="1:35">
      <c r="A1949" t="s">
        <v>594</v>
      </c>
      <c r="B1949">
        <v>2016</v>
      </c>
      <c r="C1949">
        <v>2016</v>
      </c>
      <c r="D1949">
        <v>2016</v>
      </c>
      <c r="E1949">
        <v>4</v>
      </c>
      <c r="F1949">
        <v>0</v>
      </c>
      <c r="G1949">
        <v>0</v>
      </c>
      <c r="H1949" t="s">
        <v>510</v>
      </c>
      <c r="I1949">
        <v>251</v>
      </c>
      <c r="J1949" t="s">
        <v>113</v>
      </c>
      <c r="K1949" t="s">
        <v>583</v>
      </c>
      <c r="L1949">
        <v>842</v>
      </c>
      <c r="M1949" t="s">
        <v>593</v>
      </c>
      <c r="N1949" t="s">
        <v>593</v>
      </c>
      <c r="O1949">
        <v>0</v>
      </c>
      <c r="P1949" t="s">
        <v>177</v>
      </c>
      <c r="Q1949" t="s">
        <v>514</v>
      </c>
      <c r="R1949" t="s">
        <v>515</v>
      </c>
      <c r="S1949" t="s">
        <v>516</v>
      </c>
      <c r="T1949">
        <v>0</v>
      </c>
      <c r="U1949" t="s">
        <v>517</v>
      </c>
      <c r="V1949">
        <v>2523</v>
      </c>
      <c r="W1949" t="s">
        <v>518</v>
      </c>
      <c r="X1949">
        <v>8</v>
      </c>
      <c r="Y1949" t="s">
        <v>519</v>
      </c>
      <c r="Z1949">
        <v>94123136</v>
      </c>
      <c r="AA1949">
        <v>-1</v>
      </c>
      <c r="AB1949" t="s">
        <v>129</v>
      </c>
      <c r="AC1949"/>
      <c r="AD1949">
        <v>94123136</v>
      </c>
      <c r="AE1949"/>
      <c r="AF1949">
        <v>32935082</v>
      </c>
      <c r="AG1949"/>
      <c r="AH1949">
        <v>32935082</v>
      </c>
      <c r="AI1949">
        <v>0</v>
      </c>
    </row>
    <row r="1950" spans="1:35">
      <c r="A1950" t="s">
        <v>594</v>
      </c>
      <c r="B1950">
        <v>2016</v>
      </c>
      <c r="C1950">
        <v>2016</v>
      </c>
      <c r="D1950">
        <v>2016</v>
      </c>
      <c r="E1950">
        <v>4</v>
      </c>
      <c r="F1950">
        <v>0</v>
      </c>
      <c r="G1950">
        <v>0</v>
      </c>
      <c r="H1950" t="s">
        <v>510</v>
      </c>
      <c r="I1950">
        <v>251</v>
      </c>
      <c r="J1950" t="s">
        <v>113</v>
      </c>
      <c r="K1950" t="s">
        <v>583</v>
      </c>
      <c r="L1950">
        <v>422</v>
      </c>
      <c r="M1950" t="s">
        <v>451</v>
      </c>
      <c r="N1950" t="s">
        <v>696</v>
      </c>
      <c r="O1950">
        <v>0</v>
      </c>
      <c r="P1950" t="s">
        <v>177</v>
      </c>
      <c r="Q1950" t="s">
        <v>514</v>
      </c>
      <c r="R1950" t="s">
        <v>515</v>
      </c>
      <c r="S1950" t="s">
        <v>516</v>
      </c>
      <c r="T1950">
        <v>0</v>
      </c>
      <c r="U1950" t="s">
        <v>517</v>
      </c>
      <c r="V1950">
        <v>2523</v>
      </c>
      <c r="W1950" t="s">
        <v>518</v>
      </c>
      <c r="X1950">
        <v>8</v>
      </c>
      <c r="Y1950" t="s">
        <v>519</v>
      </c>
      <c r="Z1950">
        <v>53</v>
      </c>
      <c r="AA1950">
        <v>-1</v>
      </c>
      <c r="AB1950" t="s">
        <v>129</v>
      </c>
      <c r="AC1950"/>
      <c r="AD1950">
        <v>53</v>
      </c>
      <c r="AE1950"/>
      <c r="AF1950">
        <v>294</v>
      </c>
      <c r="AG1950"/>
      <c r="AH1950">
        <v>294</v>
      </c>
      <c r="AI1950">
        <v>0</v>
      </c>
    </row>
    <row r="1951" spans="1:35">
      <c r="A1951" t="s">
        <v>594</v>
      </c>
      <c r="B1951">
        <v>2016</v>
      </c>
      <c r="C1951">
        <v>2016</v>
      </c>
      <c r="D1951">
        <v>2016</v>
      </c>
      <c r="E1951">
        <v>4</v>
      </c>
      <c r="F1951">
        <v>0</v>
      </c>
      <c r="G1951">
        <v>0</v>
      </c>
      <c r="H1951" t="s">
        <v>510</v>
      </c>
      <c r="I1951">
        <v>251</v>
      </c>
      <c r="J1951" t="s">
        <v>113</v>
      </c>
      <c r="K1951" t="s">
        <v>583</v>
      </c>
      <c r="L1951">
        <v>246</v>
      </c>
      <c r="M1951" t="s">
        <v>678</v>
      </c>
      <c r="N1951" t="s">
        <v>679</v>
      </c>
      <c r="O1951">
        <v>0</v>
      </c>
      <c r="P1951" t="s">
        <v>177</v>
      </c>
      <c r="Q1951" t="s">
        <v>514</v>
      </c>
      <c r="R1951" t="s">
        <v>515</v>
      </c>
      <c r="S1951" t="s">
        <v>516</v>
      </c>
      <c r="T1951">
        <v>0</v>
      </c>
      <c r="U1951" t="s">
        <v>517</v>
      </c>
      <c r="V1951">
        <v>2523</v>
      </c>
      <c r="W1951" t="s">
        <v>518</v>
      </c>
      <c r="X1951">
        <v>8</v>
      </c>
      <c r="Y1951" t="s">
        <v>519</v>
      </c>
      <c r="Z1951">
        <v>661550</v>
      </c>
      <c r="AA1951">
        <v>-1</v>
      </c>
      <c r="AB1951" t="s">
        <v>129</v>
      </c>
      <c r="AC1951"/>
      <c r="AD1951">
        <v>661550</v>
      </c>
      <c r="AE1951"/>
      <c r="AF1951">
        <v>512549</v>
      </c>
      <c r="AG1951"/>
      <c r="AH1951">
        <v>512549</v>
      </c>
      <c r="AI1951">
        <v>0</v>
      </c>
    </row>
    <row r="1952" spans="1:35">
      <c r="A1952" t="s">
        <v>594</v>
      </c>
      <c r="B1952">
        <v>2016</v>
      </c>
      <c r="C1952">
        <v>2016</v>
      </c>
      <c r="D1952">
        <v>2016</v>
      </c>
      <c r="E1952">
        <v>4</v>
      </c>
      <c r="F1952">
        <v>0</v>
      </c>
      <c r="G1952">
        <v>0</v>
      </c>
      <c r="H1952" t="s">
        <v>510</v>
      </c>
      <c r="I1952">
        <v>251</v>
      </c>
      <c r="J1952" t="s">
        <v>113</v>
      </c>
      <c r="K1952" t="s">
        <v>583</v>
      </c>
      <c r="L1952">
        <v>508</v>
      </c>
      <c r="M1952" t="s">
        <v>763</v>
      </c>
      <c r="N1952" t="s">
        <v>764</v>
      </c>
      <c r="O1952">
        <v>0</v>
      </c>
      <c r="P1952" t="s">
        <v>177</v>
      </c>
      <c r="Q1952" t="s">
        <v>514</v>
      </c>
      <c r="R1952" t="s">
        <v>515</v>
      </c>
      <c r="S1952" t="s">
        <v>516</v>
      </c>
      <c r="T1952">
        <v>0</v>
      </c>
      <c r="U1952" t="s">
        <v>517</v>
      </c>
      <c r="V1952">
        <v>2523</v>
      </c>
      <c r="W1952" t="s">
        <v>518</v>
      </c>
      <c r="X1952">
        <v>8</v>
      </c>
      <c r="Y1952" t="s">
        <v>519</v>
      </c>
      <c r="Z1952">
        <v>54</v>
      </c>
      <c r="AA1952">
        <v>-1</v>
      </c>
      <c r="AB1952" t="s">
        <v>129</v>
      </c>
      <c r="AC1952"/>
      <c r="AD1952">
        <v>54</v>
      </c>
      <c r="AE1952"/>
      <c r="AF1952">
        <v>547</v>
      </c>
      <c r="AG1952"/>
      <c r="AH1952">
        <v>547</v>
      </c>
      <c r="AI1952">
        <v>0</v>
      </c>
    </row>
    <row r="1953" spans="1:35">
      <c r="A1953" t="s">
        <v>594</v>
      </c>
      <c r="B1953">
        <v>2016</v>
      </c>
      <c r="C1953">
        <v>2016</v>
      </c>
      <c r="D1953">
        <v>2016</v>
      </c>
      <c r="E1953">
        <v>4</v>
      </c>
      <c r="F1953">
        <v>0</v>
      </c>
      <c r="G1953">
        <v>0</v>
      </c>
      <c r="H1953" t="s">
        <v>510</v>
      </c>
      <c r="I1953">
        <v>251</v>
      </c>
      <c r="J1953" t="s">
        <v>113</v>
      </c>
      <c r="K1953" t="s">
        <v>583</v>
      </c>
      <c r="L1953">
        <v>504</v>
      </c>
      <c r="M1953" t="s">
        <v>686</v>
      </c>
      <c r="N1953" t="s">
        <v>687</v>
      </c>
      <c r="O1953">
        <v>0</v>
      </c>
      <c r="P1953" t="s">
        <v>177</v>
      </c>
      <c r="Q1953" t="s">
        <v>514</v>
      </c>
      <c r="R1953" t="s">
        <v>515</v>
      </c>
      <c r="S1953" t="s">
        <v>516</v>
      </c>
      <c r="T1953">
        <v>0</v>
      </c>
      <c r="U1953" t="s">
        <v>517</v>
      </c>
      <c r="V1953">
        <v>2523</v>
      </c>
      <c r="W1953" t="s">
        <v>518</v>
      </c>
      <c r="X1953">
        <v>8</v>
      </c>
      <c r="Y1953" t="s">
        <v>519</v>
      </c>
      <c r="Z1953">
        <v>158102</v>
      </c>
      <c r="AA1953">
        <v>-1</v>
      </c>
      <c r="AB1953" t="s">
        <v>129</v>
      </c>
      <c r="AC1953"/>
      <c r="AD1953">
        <v>158102</v>
      </c>
      <c r="AE1953"/>
      <c r="AF1953">
        <v>67574</v>
      </c>
      <c r="AG1953"/>
      <c r="AH1953">
        <v>67574</v>
      </c>
      <c r="AI1953">
        <v>0</v>
      </c>
    </row>
    <row r="1954" spans="1:35">
      <c r="A1954" t="s">
        <v>594</v>
      </c>
      <c r="B1954">
        <v>2016</v>
      </c>
      <c r="C1954">
        <v>2016</v>
      </c>
      <c r="D1954">
        <v>2016</v>
      </c>
      <c r="E1954">
        <v>4</v>
      </c>
      <c r="F1954">
        <v>0</v>
      </c>
      <c r="G1954">
        <v>0</v>
      </c>
      <c r="H1954" t="s">
        <v>510</v>
      </c>
      <c r="I1954">
        <v>251</v>
      </c>
      <c r="J1954" t="s">
        <v>113</v>
      </c>
      <c r="K1954" t="s">
        <v>583</v>
      </c>
      <c r="L1954">
        <v>300</v>
      </c>
      <c r="M1954" t="s">
        <v>680</v>
      </c>
      <c r="N1954" t="s">
        <v>681</v>
      </c>
      <c r="O1954">
        <v>0</v>
      </c>
      <c r="P1954" t="s">
        <v>177</v>
      </c>
      <c r="Q1954" t="s">
        <v>514</v>
      </c>
      <c r="R1954" t="s">
        <v>515</v>
      </c>
      <c r="S1954" t="s">
        <v>516</v>
      </c>
      <c r="T1954">
        <v>0</v>
      </c>
      <c r="U1954" t="s">
        <v>517</v>
      </c>
      <c r="V1954">
        <v>2523</v>
      </c>
      <c r="W1954" t="s">
        <v>518</v>
      </c>
      <c r="X1954">
        <v>8</v>
      </c>
      <c r="Y1954" t="s">
        <v>519</v>
      </c>
      <c r="Z1954">
        <v>52500</v>
      </c>
      <c r="AA1954">
        <v>-1</v>
      </c>
      <c r="AB1954" t="s">
        <v>129</v>
      </c>
      <c r="AC1954"/>
      <c r="AD1954">
        <v>52500</v>
      </c>
      <c r="AE1954"/>
      <c r="AF1954">
        <v>27136</v>
      </c>
      <c r="AG1954"/>
      <c r="AH1954">
        <v>27136</v>
      </c>
      <c r="AI1954">
        <v>0</v>
      </c>
    </row>
    <row r="1955" spans="1:35">
      <c r="A1955" t="s">
        <v>594</v>
      </c>
      <c r="B1955">
        <v>2016</v>
      </c>
      <c r="C1955">
        <v>2016</v>
      </c>
      <c r="D1955">
        <v>2016</v>
      </c>
      <c r="E1955">
        <v>4</v>
      </c>
      <c r="F1955">
        <v>0</v>
      </c>
      <c r="G1955">
        <v>0</v>
      </c>
      <c r="H1955" t="s">
        <v>510</v>
      </c>
      <c r="I1955">
        <v>251</v>
      </c>
      <c r="J1955" t="s">
        <v>113</v>
      </c>
      <c r="K1955" t="s">
        <v>583</v>
      </c>
      <c r="L1955">
        <v>275</v>
      </c>
      <c r="M1955" t="s">
        <v>741</v>
      </c>
      <c r="N1955" t="s">
        <v>742</v>
      </c>
      <c r="O1955">
        <v>0</v>
      </c>
      <c r="P1955" t="s">
        <v>177</v>
      </c>
      <c r="Q1955" t="s">
        <v>514</v>
      </c>
      <c r="R1955" t="s">
        <v>515</v>
      </c>
      <c r="S1955" t="s">
        <v>516</v>
      </c>
      <c r="T1955">
        <v>0</v>
      </c>
      <c r="U1955" t="s">
        <v>517</v>
      </c>
      <c r="V1955">
        <v>2523</v>
      </c>
      <c r="W1955" t="s">
        <v>518</v>
      </c>
      <c r="X1955">
        <v>8</v>
      </c>
      <c r="Y1955" t="s">
        <v>519</v>
      </c>
      <c r="Z1955">
        <v>52</v>
      </c>
      <c r="AA1955">
        <v>-1</v>
      </c>
      <c r="AB1955" t="s">
        <v>129</v>
      </c>
      <c r="AC1955"/>
      <c r="AD1955">
        <v>52</v>
      </c>
      <c r="AE1955"/>
      <c r="AF1955">
        <v>221</v>
      </c>
      <c r="AG1955"/>
      <c r="AH1955">
        <v>221</v>
      </c>
      <c r="AI1955">
        <v>0</v>
      </c>
    </row>
    <row r="1956" spans="1:35">
      <c r="A1956" t="s">
        <v>594</v>
      </c>
      <c r="B1956">
        <v>2016</v>
      </c>
      <c r="C1956">
        <v>2016</v>
      </c>
      <c r="D1956">
        <v>2016</v>
      </c>
      <c r="E1956">
        <v>4</v>
      </c>
      <c r="F1956">
        <v>0</v>
      </c>
      <c r="G1956">
        <v>0</v>
      </c>
      <c r="H1956" t="s">
        <v>510</v>
      </c>
      <c r="I1956">
        <v>251</v>
      </c>
      <c r="J1956" t="s">
        <v>113</v>
      </c>
      <c r="K1956" t="s">
        <v>583</v>
      </c>
      <c r="L1956">
        <v>752</v>
      </c>
      <c r="M1956" t="s">
        <v>189</v>
      </c>
      <c r="N1956" t="s">
        <v>569</v>
      </c>
      <c r="O1956">
        <v>0</v>
      </c>
      <c r="P1956" t="s">
        <v>177</v>
      </c>
      <c r="Q1956" t="s">
        <v>514</v>
      </c>
      <c r="R1956" t="s">
        <v>515</v>
      </c>
      <c r="S1956" t="s">
        <v>516</v>
      </c>
      <c r="T1956">
        <v>0</v>
      </c>
      <c r="U1956" t="s">
        <v>517</v>
      </c>
      <c r="V1956">
        <v>2523</v>
      </c>
      <c r="W1956" t="s">
        <v>518</v>
      </c>
      <c r="X1956">
        <v>8</v>
      </c>
      <c r="Y1956" t="s">
        <v>519</v>
      </c>
      <c r="Z1956">
        <v>384505</v>
      </c>
      <c r="AA1956">
        <v>-1</v>
      </c>
      <c r="AB1956" t="s">
        <v>129</v>
      </c>
      <c r="AC1956"/>
      <c r="AD1956">
        <v>384505</v>
      </c>
      <c r="AE1956"/>
      <c r="AF1956">
        <v>256217</v>
      </c>
      <c r="AG1956"/>
      <c r="AH1956">
        <v>256217</v>
      </c>
      <c r="AI1956">
        <v>0</v>
      </c>
    </row>
    <row r="1957" spans="1:35">
      <c r="A1957" t="s">
        <v>594</v>
      </c>
      <c r="B1957">
        <v>2016</v>
      </c>
      <c r="C1957">
        <v>2016</v>
      </c>
      <c r="D1957">
        <v>2016</v>
      </c>
      <c r="E1957">
        <v>4</v>
      </c>
      <c r="F1957">
        <v>0</v>
      </c>
      <c r="G1957">
        <v>0</v>
      </c>
      <c r="H1957" t="s">
        <v>510</v>
      </c>
      <c r="I1957">
        <v>251</v>
      </c>
      <c r="J1957" t="s">
        <v>113</v>
      </c>
      <c r="K1957" t="s">
        <v>583</v>
      </c>
      <c r="L1957">
        <v>260</v>
      </c>
      <c r="M1957" t="s">
        <v>877</v>
      </c>
      <c r="N1957" t="s">
        <v>878</v>
      </c>
      <c r="O1957">
        <v>0</v>
      </c>
      <c r="P1957" t="s">
        <v>177</v>
      </c>
      <c r="Q1957" t="s">
        <v>514</v>
      </c>
      <c r="R1957" t="s">
        <v>515</v>
      </c>
      <c r="S1957" t="s">
        <v>516</v>
      </c>
      <c r="T1957">
        <v>0</v>
      </c>
      <c r="U1957" t="s">
        <v>517</v>
      </c>
      <c r="V1957">
        <v>2523</v>
      </c>
      <c r="W1957" t="s">
        <v>518</v>
      </c>
      <c r="X1957">
        <v>8</v>
      </c>
      <c r="Y1957" t="s">
        <v>519</v>
      </c>
      <c r="Z1957">
        <v>250</v>
      </c>
      <c r="AA1957">
        <v>-1</v>
      </c>
      <c r="AB1957" t="s">
        <v>129</v>
      </c>
      <c r="AC1957"/>
      <c r="AD1957">
        <v>250</v>
      </c>
      <c r="AE1957"/>
      <c r="AF1957">
        <v>492</v>
      </c>
      <c r="AG1957"/>
      <c r="AH1957">
        <v>492</v>
      </c>
      <c r="AI1957">
        <v>0</v>
      </c>
    </row>
    <row r="1958" spans="1:35">
      <c r="A1958" t="s">
        <v>594</v>
      </c>
      <c r="B1958">
        <v>2016</v>
      </c>
      <c r="C1958">
        <v>2016</v>
      </c>
      <c r="D1958">
        <v>2016</v>
      </c>
      <c r="E1958">
        <v>4</v>
      </c>
      <c r="F1958">
        <v>0</v>
      </c>
      <c r="G1958">
        <v>0</v>
      </c>
      <c r="H1958" t="s">
        <v>510</v>
      </c>
      <c r="I1958">
        <v>251</v>
      </c>
      <c r="J1958" t="s">
        <v>113</v>
      </c>
      <c r="K1958" t="s">
        <v>583</v>
      </c>
      <c r="L1958">
        <v>757</v>
      </c>
      <c r="M1958" t="s">
        <v>597</v>
      </c>
      <c r="N1958" t="s">
        <v>598</v>
      </c>
      <c r="O1958">
        <v>0</v>
      </c>
      <c r="P1958" t="s">
        <v>177</v>
      </c>
      <c r="Q1958" t="s">
        <v>514</v>
      </c>
      <c r="R1958" t="s">
        <v>515</v>
      </c>
      <c r="S1958" t="s">
        <v>516</v>
      </c>
      <c r="T1958">
        <v>0</v>
      </c>
      <c r="U1958" t="s">
        <v>517</v>
      </c>
      <c r="V1958">
        <v>2523</v>
      </c>
      <c r="W1958" t="s">
        <v>518</v>
      </c>
      <c r="X1958">
        <v>8</v>
      </c>
      <c r="Y1958" t="s">
        <v>519</v>
      </c>
      <c r="Z1958">
        <v>9631419</v>
      </c>
      <c r="AA1958">
        <v>-1</v>
      </c>
      <c r="AB1958" t="s">
        <v>129</v>
      </c>
      <c r="AC1958"/>
      <c r="AD1958">
        <v>9631419</v>
      </c>
      <c r="AE1958"/>
      <c r="AF1958">
        <v>1909557</v>
      </c>
      <c r="AG1958"/>
      <c r="AH1958">
        <v>1909557</v>
      </c>
      <c r="AI1958">
        <v>0</v>
      </c>
    </row>
    <row r="1959" spans="1:35">
      <c r="A1959" t="s">
        <v>594</v>
      </c>
      <c r="B1959">
        <v>2016</v>
      </c>
      <c r="C1959">
        <v>2016</v>
      </c>
      <c r="D1959">
        <v>2016</v>
      </c>
      <c r="E1959">
        <v>4</v>
      </c>
      <c r="F1959">
        <v>0</v>
      </c>
      <c r="G1959">
        <v>0</v>
      </c>
      <c r="H1959" t="s">
        <v>510</v>
      </c>
      <c r="I1959">
        <v>251</v>
      </c>
      <c r="J1959" t="s">
        <v>113</v>
      </c>
      <c r="K1959" t="s">
        <v>583</v>
      </c>
      <c r="L1959">
        <v>642</v>
      </c>
      <c r="M1959" t="s">
        <v>682</v>
      </c>
      <c r="N1959" t="s">
        <v>683</v>
      </c>
      <c r="O1959">
        <v>0</v>
      </c>
      <c r="P1959" t="s">
        <v>177</v>
      </c>
      <c r="Q1959" t="s">
        <v>514</v>
      </c>
      <c r="R1959" t="s">
        <v>515</v>
      </c>
      <c r="S1959" t="s">
        <v>516</v>
      </c>
      <c r="T1959">
        <v>0</v>
      </c>
      <c r="U1959" t="s">
        <v>517</v>
      </c>
      <c r="V1959">
        <v>2523</v>
      </c>
      <c r="W1959" t="s">
        <v>518</v>
      </c>
      <c r="X1959">
        <v>8</v>
      </c>
      <c r="Y1959" t="s">
        <v>519</v>
      </c>
      <c r="Z1959">
        <v>1569</v>
      </c>
      <c r="AA1959">
        <v>-1</v>
      </c>
      <c r="AB1959" t="s">
        <v>129</v>
      </c>
      <c r="AC1959"/>
      <c r="AD1959">
        <v>1569</v>
      </c>
      <c r="AE1959"/>
      <c r="AF1959">
        <v>863</v>
      </c>
      <c r="AG1959"/>
      <c r="AH1959">
        <v>863</v>
      </c>
      <c r="AI1959">
        <v>0</v>
      </c>
    </row>
    <row r="1960" spans="1:35">
      <c r="A1960" t="s">
        <v>594</v>
      </c>
      <c r="B1960">
        <v>2016</v>
      </c>
      <c r="C1960">
        <v>2016</v>
      </c>
      <c r="D1960">
        <v>2016</v>
      </c>
      <c r="E1960">
        <v>4</v>
      </c>
      <c r="F1960">
        <v>0</v>
      </c>
      <c r="G1960">
        <v>0</v>
      </c>
      <c r="H1960" t="s">
        <v>510</v>
      </c>
      <c r="I1960">
        <v>251</v>
      </c>
      <c r="J1960" t="s">
        <v>113</v>
      </c>
      <c r="K1960" t="s">
        <v>583</v>
      </c>
      <c r="L1960">
        <v>203</v>
      </c>
      <c r="M1960" t="s">
        <v>684</v>
      </c>
      <c r="N1960" t="s">
        <v>685</v>
      </c>
      <c r="O1960">
        <v>0</v>
      </c>
      <c r="P1960" t="s">
        <v>177</v>
      </c>
      <c r="Q1960" t="s">
        <v>514</v>
      </c>
      <c r="R1960" t="s">
        <v>515</v>
      </c>
      <c r="S1960" t="s">
        <v>516</v>
      </c>
      <c r="T1960">
        <v>0</v>
      </c>
      <c r="U1960" t="s">
        <v>517</v>
      </c>
      <c r="V1960">
        <v>2523</v>
      </c>
      <c r="W1960" t="s">
        <v>518</v>
      </c>
      <c r="X1960">
        <v>8</v>
      </c>
      <c r="Y1960" t="s">
        <v>519</v>
      </c>
      <c r="Z1960">
        <v>204525</v>
      </c>
      <c r="AA1960">
        <v>-1</v>
      </c>
      <c r="AB1960" t="s">
        <v>129</v>
      </c>
      <c r="AC1960"/>
      <c r="AD1960">
        <v>204525</v>
      </c>
      <c r="AE1960"/>
      <c r="AF1960">
        <v>111173</v>
      </c>
      <c r="AG1960"/>
      <c r="AH1960">
        <v>111173</v>
      </c>
      <c r="AI1960">
        <v>0</v>
      </c>
    </row>
    <row r="1961" spans="1:35">
      <c r="A1961" t="s">
        <v>594</v>
      </c>
      <c r="B1961">
        <v>2016</v>
      </c>
      <c r="C1961">
        <v>2016</v>
      </c>
      <c r="D1961">
        <v>2016</v>
      </c>
      <c r="E1961">
        <v>4</v>
      </c>
      <c r="F1961">
        <v>0</v>
      </c>
      <c r="G1961">
        <v>0</v>
      </c>
      <c r="H1961" t="s">
        <v>510</v>
      </c>
      <c r="I1961">
        <v>251</v>
      </c>
      <c r="J1961" t="s">
        <v>113</v>
      </c>
      <c r="K1961" t="s">
        <v>583</v>
      </c>
      <c r="L1961">
        <v>442</v>
      </c>
      <c r="M1961" t="s">
        <v>688</v>
      </c>
      <c r="N1961" t="s">
        <v>689</v>
      </c>
      <c r="O1961">
        <v>0</v>
      </c>
      <c r="P1961" t="s">
        <v>177</v>
      </c>
      <c r="Q1961" t="s">
        <v>514</v>
      </c>
      <c r="R1961" t="s">
        <v>515</v>
      </c>
      <c r="S1961" t="s">
        <v>516</v>
      </c>
      <c r="T1961">
        <v>0</v>
      </c>
      <c r="U1961" t="s">
        <v>517</v>
      </c>
      <c r="V1961">
        <v>2523</v>
      </c>
      <c r="W1961" t="s">
        <v>518</v>
      </c>
      <c r="X1961">
        <v>8</v>
      </c>
      <c r="Y1961" t="s">
        <v>519</v>
      </c>
      <c r="Z1961">
        <v>86869723</v>
      </c>
      <c r="AA1961">
        <v>-1</v>
      </c>
      <c r="AB1961" t="s">
        <v>129</v>
      </c>
      <c r="AC1961"/>
      <c r="AD1961">
        <v>86869723</v>
      </c>
      <c r="AE1961"/>
      <c r="AF1961">
        <v>7807432</v>
      </c>
      <c r="AG1961"/>
      <c r="AH1961">
        <v>7807432</v>
      </c>
      <c r="AI1961">
        <v>0</v>
      </c>
    </row>
    <row r="1962" spans="1:35">
      <c r="A1962" t="s">
        <v>594</v>
      </c>
      <c r="B1962">
        <v>2016</v>
      </c>
      <c r="C1962">
        <v>2016</v>
      </c>
      <c r="D1962">
        <v>2016</v>
      </c>
      <c r="E1962">
        <v>4</v>
      </c>
      <c r="F1962">
        <v>0</v>
      </c>
      <c r="G1962">
        <v>0</v>
      </c>
      <c r="H1962" t="s">
        <v>510</v>
      </c>
      <c r="I1962">
        <v>251</v>
      </c>
      <c r="J1962" t="s">
        <v>113</v>
      </c>
      <c r="K1962" t="s">
        <v>583</v>
      </c>
      <c r="L1962">
        <v>376</v>
      </c>
      <c r="M1962" t="s">
        <v>658</v>
      </c>
      <c r="N1962" t="s">
        <v>659</v>
      </c>
      <c r="O1962">
        <v>0</v>
      </c>
      <c r="P1962" t="s">
        <v>177</v>
      </c>
      <c r="Q1962" t="s">
        <v>514</v>
      </c>
      <c r="R1962" t="s">
        <v>515</v>
      </c>
      <c r="S1962" t="s">
        <v>516</v>
      </c>
      <c r="T1962">
        <v>0</v>
      </c>
      <c r="U1962" t="s">
        <v>517</v>
      </c>
      <c r="V1962">
        <v>2523</v>
      </c>
      <c r="W1962" t="s">
        <v>518</v>
      </c>
      <c r="X1962">
        <v>8</v>
      </c>
      <c r="Y1962" t="s">
        <v>519</v>
      </c>
      <c r="Z1962">
        <v>57</v>
      </c>
      <c r="AA1962">
        <v>-1</v>
      </c>
      <c r="AB1962" t="s">
        <v>129</v>
      </c>
      <c r="AC1962"/>
      <c r="AD1962">
        <v>57</v>
      </c>
      <c r="AE1962"/>
      <c r="AF1962">
        <v>66</v>
      </c>
      <c r="AG1962"/>
      <c r="AH1962">
        <v>66</v>
      </c>
      <c r="AI1962">
        <v>0</v>
      </c>
    </row>
    <row r="1963" spans="1:35">
      <c r="A1963" t="s">
        <v>594</v>
      </c>
      <c r="B1963">
        <v>2016</v>
      </c>
      <c r="C1963">
        <v>2016</v>
      </c>
      <c r="D1963">
        <v>2016</v>
      </c>
      <c r="E1963">
        <v>4</v>
      </c>
      <c r="F1963">
        <v>0</v>
      </c>
      <c r="G1963">
        <v>0</v>
      </c>
      <c r="H1963" t="s">
        <v>510</v>
      </c>
      <c r="I1963">
        <v>251</v>
      </c>
      <c r="J1963" t="s">
        <v>113</v>
      </c>
      <c r="K1963" t="s">
        <v>583</v>
      </c>
      <c r="L1963">
        <v>620</v>
      </c>
      <c r="M1963" t="s">
        <v>603</v>
      </c>
      <c r="N1963" t="s">
        <v>604</v>
      </c>
      <c r="O1963">
        <v>0</v>
      </c>
      <c r="P1963" t="s">
        <v>177</v>
      </c>
      <c r="Q1963" t="s">
        <v>514</v>
      </c>
      <c r="R1963" t="s">
        <v>515</v>
      </c>
      <c r="S1963" t="s">
        <v>516</v>
      </c>
      <c r="T1963">
        <v>0</v>
      </c>
      <c r="U1963" t="s">
        <v>517</v>
      </c>
      <c r="V1963">
        <v>2523</v>
      </c>
      <c r="W1963" t="s">
        <v>518</v>
      </c>
      <c r="X1963">
        <v>8</v>
      </c>
      <c r="Y1963" t="s">
        <v>519</v>
      </c>
      <c r="Z1963">
        <v>217160</v>
      </c>
      <c r="AA1963">
        <v>-1</v>
      </c>
      <c r="AB1963" t="s">
        <v>129</v>
      </c>
      <c r="AC1963"/>
      <c r="AD1963">
        <v>217160</v>
      </c>
      <c r="AE1963"/>
      <c r="AF1963">
        <v>79359</v>
      </c>
      <c r="AG1963"/>
      <c r="AH1963">
        <v>79359</v>
      </c>
      <c r="AI1963">
        <v>0</v>
      </c>
    </row>
    <row r="1964" spans="1:35">
      <c r="A1964" t="s">
        <v>594</v>
      </c>
      <c r="B1964">
        <v>2016</v>
      </c>
      <c r="C1964">
        <v>2016</v>
      </c>
      <c r="D1964">
        <v>2016</v>
      </c>
      <c r="E1964">
        <v>4</v>
      </c>
      <c r="F1964">
        <v>0</v>
      </c>
      <c r="G1964">
        <v>0</v>
      </c>
      <c r="H1964" t="s">
        <v>510</v>
      </c>
      <c r="I1964">
        <v>251</v>
      </c>
      <c r="J1964" t="s">
        <v>113</v>
      </c>
      <c r="K1964" t="s">
        <v>583</v>
      </c>
      <c r="L1964">
        <v>616</v>
      </c>
      <c r="M1964" t="s">
        <v>692</v>
      </c>
      <c r="N1964" t="s">
        <v>693</v>
      </c>
      <c r="O1964">
        <v>0</v>
      </c>
      <c r="P1964" t="s">
        <v>177</v>
      </c>
      <c r="Q1964" t="s">
        <v>514</v>
      </c>
      <c r="R1964" t="s">
        <v>515</v>
      </c>
      <c r="S1964" t="s">
        <v>516</v>
      </c>
      <c r="T1964">
        <v>0</v>
      </c>
      <c r="U1964" t="s">
        <v>517</v>
      </c>
      <c r="V1964">
        <v>2523</v>
      </c>
      <c r="W1964" t="s">
        <v>518</v>
      </c>
      <c r="X1964">
        <v>8</v>
      </c>
      <c r="Y1964" t="s">
        <v>519</v>
      </c>
      <c r="Z1964">
        <v>3072</v>
      </c>
      <c r="AA1964">
        <v>-1</v>
      </c>
      <c r="AB1964" t="s">
        <v>129</v>
      </c>
      <c r="AC1964"/>
      <c r="AD1964">
        <v>3072</v>
      </c>
      <c r="AE1964"/>
      <c r="AF1964">
        <v>1863</v>
      </c>
      <c r="AG1964"/>
      <c r="AH1964">
        <v>1863</v>
      </c>
      <c r="AI1964">
        <v>0</v>
      </c>
    </row>
    <row r="1965" spans="1:35">
      <c r="A1965" t="s">
        <v>594</v>
      </c>
      <c r="B1965">
        <v>2016</v>
      </c>
      <c r="C1965">
        <v>2016</v>
      </c>
      <c r="D1965">
        <v>2016</v>
      </c>
      <c r="E1965">
        <v>4</v>
      </c>
      <c r="F1965">
        <v>0</v>
      </c>
      <c r="G1965">
        <v>0</v>
      </c>
      <c r="H1965" t="s">
        <v>510</v>
      </c>
      <c r="I1965">
        <v>251</v>
      </c>
      <c r="J1965" t="s">
        <v>113</v>
      </c>
      <c r="K1965" t="s">
        <v>583</v>
      </c>
      <c r="L1965">
        <v>894</v>
      </c>
      <c r="M1965" t="s">
        <v>839</v>
      </c>
      <c r="N1965" t="s">
        <v>840</v>
      </c>
      <c r="O1965">
        <v>0</v>
      </c>
      <c r="P1965" t="s">
        <v>177</v>
      </c>
      <c r="Q1965" t="s">
        <v>514</v>
      </c>
      <c r="R1965" t="s">
        <v>515</v>
      </c>
      <c r="S1965" t="s">
        <v>516</v>
      </c>
      <c r="T1965">
        <v>0</v>
      </c>
      <c r="U1965" t="s">
        <v>517</v>
      </c>
      <c r="V1965">
        <v>2523</v>
      </c>
      <c r="W1965" t="s">
        <v>518</v>
      </c>
      <c r="X1965">
        <v>8</v>
      </c>
      <c r="Y1965" t="s">
        <v>519</v>
      </c>
      <c r="Z1965">
        <v>90</v>
      </c>
      <c r="AA1965">
        <v>-1</v>
      </c>
      <c r="AB1965" t="s">
        <v>129</v>
      </c>
      <c r="AC1965"/>
      <c r="AD1965">
        <v>90</v>
      </c>
      <c r="AE1965"/>
      <c r="AF1965">
        <v>319</v>
      </c>
      <c r="AG1965"/>
      <c r="AH1965">
        <v>319</v>
      </c>
      <c r="AI1965">
        <v>0</v>
      </c>
    </row>
    <row r="1966" spans="1:35">
      <c r="A1966" t="s">
        <v>594</v>
      </c>
      <c r="B1966">
        <v>2016</v>
      </c>
      <c r="C1966">
        <v>2016</v>
      </c>
      <c r="D1966">
        <v>2016</v>
      </c>
      <c r="E1966">
        <v>4</v>
      </c>
      <c r="F1966">
        <v>0</v>
      </c>
      <c r="G1966">
        <v>0</v>
      </c>
      <c r="H1966" t="s">
        <v>510</v>
      </c>
      <c r="I1966">
        <v>251</v>
      </c>
      <c r="J1966" t="s">
        <v>113</v>
      </c>
      <c r="K1966" t="s">
        <v>583</v>
      </c>
      <c r="L1966">
        <v>826</v>
      </c>
      <c r="M1966" t="s">
        <v>589</v>
      </c>
      <c r="N1966" t="s">
        <v>590</v>
      </c>
      <c r="O1966">
        <v>0</v>
      </c>
      <c r="P1966" t="s">
        <v>177</v>
      </c>
      <c r="Q1966" t="s">
        <v>514</v>
      </c>
      <c r="R1966" t="s">
        <v>515</v>
      </c>
      <c r="S1966" t="s">
        <v>516</v>
      </c>
      <c r="T1966">
        <v>0</v>
      </c>
      <c r="U1966" t="s">
        <v>517</v>
      </c>
      <c r="V1966">
        <v>2523</v>
      </c>
      <c r="W1966" t="s">
        <v>518</v>
      </c>
      <c r="X1966">
        <v>8</v>
      </c>
      <c r="Y1966" t="s">
        <v>519</v>
      </c>
      <c r="Z1966">
        <v>137219932</v>
      </c>
      <c r="AA1966">
        <v>-1</v>
      </c>
      <c r="AB1966" t="s">
        <v>129</v>
      </c>
      <c r="AC1966"/>
      <c r="AD1966">
        <v>137219932</v>
      </c>
      <c r="AE1966"/>
      <c r="AF1966">
        <v>22687378</v>
      </c>
      <c r="AG1966"/>
      <c r="AH1966">
        <v>22687378</v>
      </c>
      <c r="AI1966">
        <v>0</v>
      </c>
    </row>
    <row r="1967" spans="1:35">
      <c r="A1967" t="s">
        <v>594</v>
      </c>
      <c r="B1967">
        <v>2016</v>
      </c>
      <c r="C1967">
        <v>2016</v>
      </c>
      <c r="D1967">
        <v>2016</v>
      </c>
      <c r="E1967">
        <v>4</v>
      </c>
      <c r="F1967">
        <v>0</v>
      </c>
      <c r="G1967">
        <v>0</v>
      </c>
      <c r="H1967" t="s">
        <v>510</v>
      </c>
      <c r="I1967">
        <v>251</v>
      </c>
      <c r="J1967" t="s">
        <v>113</v>
      </c>
      <c r="K1967" t="s">
        <v>583</v>
      </c>
      <c r="L1967">
        <v>724</v>
      </c>
      <c r="M1967" t="s">
        <v>214</v>
      </c>
      <c r="N1967" t="s">
        <v>580</v>
      </c>
      <c r="O1967">
        <v>0</v>
      </c>
      <c r="P1967" t="s">
        <v>177</v>
      </c>
      <c r="Q1967" t="s">
        <v>514</v>
      </c>
      <c r="R1967" t="s">
        <v>515</v>
      </c>
      <c r="S1967" t="s">
        <v>516</v>
      </c>
      <c r="T1967">
        <v>0</v>
      </c>
      <c r="U1967" t="s">
        <v>517</v>
      </c>
      <c r="V1967">
        <v>2523</v>
      </c>
      <c r="W1967" t="s">
        <v>518</v>
      </c>
      <c r="X1967">
        <v>8</v>
      </c>
      <c r="Y1967" t="s">
        <v>519</v>
      </c>
      <c r="Z1967">
        <v>55822920</v>
      </c>
      <c r="AA1967">
        <v>-1</v>
      </c>
      <c r="AB1967" t="s">
        <v>129</v>
      </c>
      <c r="AC1967"/>
      <c r="AD1967">
        <v>55822920</v>
      </c>
      <c r="AE1967"/>
      <c r="AF1967">
        <v>4433675</v>
      </c>
      <c r="AG1967"/>
      <c r="AH1967">
        <v>4433675</v>
      </c>
      <c r="AI1967">
        <v>0</v>
      </c>
    </row>
    <row r="1968" spans="1:35">
      <c r="A1968" t="s">
        <v>594</v>
      </c>
      <c r="B1968">
        <v>2016</v>
      </c>
      <c r="C1968">
        <v>2016</v>
      </c>
      <c r="D1968">
        <v>2016</v>
      </c>
      <c r="E1968">
        <v>4</v>
      </c>
      <c r="F1968">
        <v>0</v>
      </c>
      <c r="G1968">
        <v>0</v>
      </c>
      <c r="H1968" t="s">
        <v>510</v>
      </c>
      <c r="I1968">
        <v>251</v>
      </c>
      <c r="J1968" t="s">
        <v>113</v>
      </c>
      <c r="K1968" t="s">
        <v>583</v>
      </c>
      <c r="L1968">
        <v>528</v>
      </c>
      <c r="M1968" t="s">
        <v>581</v>
      </c>
      <c r="N1968" t="s">
        <v>582</v>
      </c>
      <c r="O1968">
        <v>0</v>
      </c>
      <c r="P1968" t="s">
        <v>177</v>
      </c>
      <c r="Q1968" t="s">
        <v>514</v>
      </c>
      <c r="R1968" t="s">
        <v>515</v>
      </c>
      <c r="S1968" t="s">
        <v>516</v>
      </c>
      <c r="T1968">
        <v>0</v>
      </c>
      <c r="U1968" t="s">
        <v>517</v>
      </c>
      <c r="V1968">
        <v>2523</v>
      </c>
      <c r="W1968" t="s">
        <v>518</v>
      </c>
      <c r="X1968">
        <v>8</v>
      </c>
      <c r="Y1968" t="s">
        <v>519</v>
      </c>
      <c r="Z1968">
        <v>1585502</v>
      </c>
      <c r="AA1968">
        <v>-1</v>
      </c>
      <c r="AB1968" t="s">
        <v>129</v>
      </c>
      <c r="AC1968"/>
      <c r="AD1968">
        <v>1585502</v>
      </c>
      <c r="AE1968"/>
      <c r="AF1968">
        <v>403312</v>
      </c>
      <c r="AG1968"/>
      <c r="AH1968">
        <v>403312</v>
      </c>
      <c r="AI1968">
        <v>0</v>
      </c>
    </row>
    <row r="1969" spans="1:35">
      <c r="A1969" t="s">
        <v>594</v>
      </c>
      <c r="B1969">
        <v>2016</v>
      </c>
      <c r="C1969">
        <v>2016</v>
      </c>
      <c r="D1969">
        <v>2016</v>
      </c>
      <c r="E1969">
        <v>4</v>
      </c>
      <c r="F1969">
        <v>0</v>
      </c>
      <c r="G1969">
        <v>0</v>
      </c>
      <c r="H1969" t="s">
        <v>510</v>
      </c>
      <c r="I1969">
        <v>251</v>
      </c>
      <c r="J1969" t="s">
        <v>113</v>
      </c>
      <c r="K1969" t="s">
        <v>583</v>
      </c>
      <c r="L1969">
        <v>380</v>
      </c>
      <c r="M1969" t="s">
        <v>587</v>
      </c>
      <c r="N1969" t="s">
        <v>588</v>
      </c>
      <c r="O1969">
        <v>0</v>
      </c>
      <c r="P1969" t="s">
        <v>177</v>
      </c>
      <c r="Q1969" t="s">
        <v>514</v>
      </c>
      <c r="R1969" t="s">
        <v>515</v>
      </c>
      <c r="S1969" t="s">
        <v>516</v>
      </c>
      <c r="T1969">
        <v>0</v>
      </c>
      <c r="U1969" t="s">
        <v>517</v>
      </c>
      <c r="V1969">
        <v>2523</v>
      </c>
      <c r="W1969" t="s">
        <v>518</v>
      </c>
      <c r="X1969">
        <v>8</v>
      </c>
      <c r="Y1969" t="s">
        <v>519</v>
      </c>
      <c r="Z1969">
        <v>39973143</v>
      </c>
      <c r="AA1969">
        <v>-1</v>
      </c>
      <c r="AB1969" t="s">
        <v>129</v>
      </c>
      <c r="AC1969"/>
      <c r="AD1969">
        <v>39973143</v>
      </c>
      <c r="AE1969"/>
      <c r="AF1969">
        <v>4078661</v>
      </c>
      <c r="AG1969"/>
      <c r="AH1969">
        <v>4078661</v>
      </c>
      <c r="AI1969">
        <v>0</v>
      </c>
    </row>
    <row r="1970" spans="1:35">
      <c r="A1970" t="s">
        <v>594</v>
      </c>
      <c r="B1970">
        <v>2016</v>
      </c>
      <c r="C1970">
        <v>2016</v>
      </c>
      <c r="D1970">
        <v>2016</v>
      </c>
      <c r="E1970">
        <v>4</v>
      </c>
      <c r="F1970">
        <v>0</v>
      </c>
      <c r="G1970">
        <v>0</v>
      </c>
      <c r="H1970" t="s">
        <v>510</v>
      </c>
      <c r="I1970">
        <v>251</v>
      </c>
      <c r="J1970" t="s">
        <v>113</v>
      </c>
      <c r="K1970" t="s">
        <v>583</v>
      </c>
      <c r="L1970">
        <v>276</v>
      </c>
      <c r="M1970" t="s">
        <v>591</v>
      </c>
      <c r="N1970" t="s">
        <v>592</v>
      </c>
      <c r="O1970">
        <v>0</v>
      </c>
      <c r="P1970" t="s">
        <v>177</v>
      </c>
      <c r="Q1970" t="s">
        <v>514</v>
      </c>
      <c r="R1970" t="s">
        <v>515</v>
      </c>
      <c r="S1970" t="s">
        <v>516</v>
      </c>
      <c r="T1970">
        <v>0</v>
      </c>
      <c r="U1970" t="s">
        <v>517</v>
      </c>
      <c r="V1970">
        <v>2523</v>
      </c>
      <c r="W1970" t="s">
        <v>518</v>
      </c>
      <c r="X1970">
        <v>8</v>
      </c>
      <c r="Y1970" t="s">
        <v>519</v>
      </c>
      <c r="Z1970">
        <v>456526201</v>
      </c>
      <c r="AA1970">
        <v>-1</v>
      </c>
      <c r="AB1970" t="s">
        <v>129</v>
      </c>
      <c r="AC1970"/>
      <c r="AD1970">
        <v>456526201</v>
      </c>
      <c r="AE1970"/>
      <c r="AF1970">
        <v>28906374</v>
      </c>
      <c r="AG1970"/>
      <c r="AH1970">
        <v>28906374</v>
      </c>
      <c r="AI1970">
        <v>0</v>
      </c>
    </row>
    <row r="1971" spans="1:35">
      <c r="A1971" t="s">
        <v>594</v>
      </c>
      <c r="B1971">
        <v>2016</v>
      </c>
      <c r="C1971">
        <v>2016</v>
      </c>
      <c r="D1971">
        <v>2016</v>
      </c>
      <c r="E1971">
        <v>4</v>
      </c>
      <c r="F1971">
        <v>0</v>
      </c>
      <c r="G1971">
        <v>0</v>
      </c>
      <c r="H1971" t="s">
        <v>510</v>
      </c>
      <c r="I1971">
        <v>251</v>
      </c>
      <c r="J1971" t="s">
        <v>113</v>
      </c>
      <c r="K1971" t="s">
        <v>583</v>
      </c>
      <c r="L1971">
        <v>686</v>
      </c>
      <c r="M1971" t="s">
        <v>560</v>
      </c>
      <c r="N1971" t="s">
        <v>561</v>
      </c>
      <c r="O1971">
        <v>0</v>
      </c>
      <c r="P1971" t="s">
        <v>177</v>
      </c>
      <c r="Q1971" t="s">
        <v>514</v>
      </c>
      <c r="R1971" t="s">
        <v>515</v>
      </c>
      <c r="S1971" t="s">
        <v>516</v>
      </c>
      <c r="T1971">
        <v>0</v>
      </c>
      <c r="U1971" t="s">
        <v>517</v>
      </c>
      <c r="V1971">
        <v>2523</v>
      </c>
      <c r="W1971" t="s">
        <v>518</v>
      </c>
      <c r="X1971">
        <v>8</v>
      </c>
      <c r="Y1971" t="s">
        <v>519</v>
      </c>
      <c r="Z1971">
        <v>27</v>
      </c>
      <c r="AA1971">
        <v>-1</v>
      </c>
      <c r="AB1971" t="s">
        <v>129</v>
      </c>
      <c r="AC1971"/>
      <c r="AD1971">
        <v>27</v>
      </c>
      <c r="AE1971"/>
      <c r="AF1971">
        <v>24</v>
      </c>
      <c r="AG1971"/>
      <c r="AH1971">
        <v>24</v>
      </c>
      <c r="AI1971">
        <v>0</v>
      </c>
    </row>
    <row r="1972" spans="1:35">
      <c r="A1972" t="s">
        <v>594</v>
      </c>
      <c r="B1972">
        <v>2016</v>
      </c>
      <c r="C1972">
        <v>2016</v>
      </c>
      <c r="D1972">
        <v>2016</v>
      </c>
      <c r="E1972">
        <v>4</v>
      </c>
      <c r="F1972">
        <v>0</v>
      </c>
      <c r="G1972">
        <v>0</v>
      </c>
      <c r="H1972" t="s">
        <v>510</v>
      </c>
      <c r="I1972">
        <v>251</v>
      </c>
      <c r="J1972" t="s">
        <v>113</v>
      </c>
      <c r="K1972" t="s">
        <v>583</v>
      </c>
      <c r="L1972">
        <v>56</v>
      </c>
      <c r="M1972" t="s">
        <v>694</v>
      </c>
      <c r="N1972" t="s">
        <v>695</v>
      </c>
      <c r="O1972">
        <v>0</v>
      </c>
      <c r="P1972" t="s">
        <v>177</v>
      </c>
      <c r="Q1972" t="s">
        <v>514</v>
      </c>
      <c r="R1972" t="s">
        <v>515</v>
      </c>
      <c r="S1972" t="s">
        <v>516</v>
      </c>
      <c r="T1972">
        <v>0</v>
      </c>
      <c r="U1972" t="s">
        <v>517</v>
      </c>
      <c r="V1972">
        <v>2523</v>
      </c>
      <c r="W1972" t="s">
        <v>518</v>
      </c>
      <c r="X1972">
        <v>8</v>
      </c>
      <c r="Y1972" t="s">
        <v>519</v>
      </c>
      <c r="Z1972">
        <v>12116359</v>
      </c>
      <c r="AA1972">
        <v>-1</v>
      </c>
      <c r="AB1972" t="s">
        <v>129</v>
      </c>
      <c r="AC1972"/>
      <c r="AD1972">
        <v>12116359</v>
      </c>
      <c r="AE1972"/>
      <c r="AF1972">
        <v>2390447</v>
      </c>
      <c r="AG1972"/>
      <c r="AH1972">
        <v>2390447</v>
      </c>
      <c r="AI1972">
        <v>0</v>
      </c>
    </row>
    <row r="1973" spans="1:35">
      <c r="A1973" t="s">
        <v>594</v>
      </c>
      <c r="B1973">
        <v>2016</v>
      </c>
      <c r="C1973">
        <v>2016</v>
      </c>
      <c r="D1973">
        <v>2016</v>
      </c>
      <c r="E1973">
        <v>4</v>
      </c>
      <c r="F1973">
        <v>0</v>
      </c>
      <c r="G1973">
        <v>0</v>
      </c>
      <c r="H1973" t="s">
        <v>510</v>
      </c>
      <c r="I1973">
        <v>251</v>
      </c>
      <c r="J1973" t="s">
        <v>113</v>
      </c>
      <c r="K1973" t="s">
        <v>583</v>
      </c>
      <c r="L1973">
        <v>554</v>
      </c>
      <c r="M1973" t="s">
        <v>566</v>
      </c>
      <c r="N1973" t="s">
        <v>567</v>
      </c>
      <c r="O1973">
        <v>0</v>
      </c>
      <c r="P1973" t="s">
        <v>177</v>
      </c>
      <c r="Q1973" t="s">
        <v>514</v>
      </c>
      <c r="R1973" t="s">
        <v>515</v>
      </c>
      <c r="S1973" t="s">
        <v>516</v>
      </c>
      <c r="T1973">
        <v>0</v>
      </c>
      <c r="U1973" t="s">
        <v>517</v>
      </c>
      <c r="V1973">
        <v>2523</v>
      </c>
      <c r="W1973" t="s">
        <v>518</v>
      </c>
      <c r="X1973">
        <v>8</v>
      </c>
      <c r="Y1973" t="s">
        <v>519</v>
      </c>
      <c r="Z1973">
        <v>38</v>
      </c>
      <c r="AA1973">
        <v>-1</v>
      </c>
      <c r="AB1973" t="s">
        <v>129</v>
      </c>
      <c r="AC1973"/>
      <c r="AD1973">
        <v>38</v>
      </c>
      <c r="AE1973"/>
      <c r="AF1973">
        <v>44</v>
      </c>
      <c r="AG1973"/>
      <c r="AH1973">
        <v>44</v>
      </c>
      <c r="AI1973">
        <v>0</v>
      </c>
    </row>
    <row r="1974" spans="1:35">
      <c r="A1974" t="s">
        <v>594</v>
      </c>
      <c r="B1974">
        <v>2016</v>
      </c>
      <c r="C1974">
        <v>2016</v>
      </c>
      <c r="D1974">
        <v>2016</v>
      </c>
      <c r="E1974">
        <v>4</v>
      </c>
      <c r="F1974">
        <v>0</v>
      </c>
      <c r="G1974">
        <v>0</v>
      </c>
      <c r="H1974" t="s">
        <v>510</v>
      </c>
      <c r="I1974">
        <v>251</v>
      </c>
      <c r="J1974" t="s">
        <v>113</v>
      </c>
      <c r="K1974" t="s">
        <v>583</v>
      </c>
      <c r="L1974">
        <v>702</v>
      </c>
      <c r="M1974" t="s">
        <v>211</v>
      </c>
      <c r="N1974" t="s">
        <v>563</v>
      </c>
      <c r="O1974">
        <v>0</v>
      </c>
      <c r="P1974" t="s">
        <v>177</v>
      </c>
      <c r="Q1974" t="s">
        <v>514</v>
      </c>
      <c r="R1974" t="s">
        <v>515</v>
      </c>
      <c r="S1974" t="s">
        <v>516</v>
      </c>
      <c r="T1974">
        <v>0</v>
      </c>
      <c r="U1974" t="s">
        <v>517</v>
      </c>
      <c r="V1974">
        <v>2523</v>
      </c>
      <c r="W1974" t="s">
        <v>518</v>
      </c>
      <c r="X1974">
        <v>8</v>
      </c>
      <c r="Y1974" t="s">
        <v>519</v>
      </c>
      <c r="Z1974">
        <v>19</v>
      </c>
      <c r="AA1974">
        <v>-1</v>
      </c>
      <c r="AB1974" t="s">
        <v>129</v>
      </c>
      <c r="AC1974"/>
      <c r="AD1974">
        <v>19</v>
      </c>
      <c r="AE1974"/>
      <c r="AF1974">
        <v>22</v>
      </c>
      <c r="AG1974"/>
      <c r="AH1974">
        <v>22</v>
      </c>
      <c r="AI1974">
        <v>0</v>
      </c>
    </row>
    <row r="1975" spans="1:35">
      <c r="A1975" t="s">
        <v>594</v>
      </c>
      <c r="B1975">
        <v>2016</v>
      </c>
      <c r="C1975">
        <v>2016</v>
      </c>
      <c r="D1975">
        <v>2016</v>
      </c>
      <c r="E1975">
        <v>4</v>
      </c>
      <c r="F1975">
        <v>0</v>
      </c>
      <c r="G1975">
        <v>0</v>
      </c>
      <c r="H1975" t="s">
        <v>510</v>
      </c>
      <c r="I1975">
        <v>251</v>
      </c>
      <c r="J1975" t="s">
        <v>113</v>
      </c>
      <c r="K1975" t="s">
        <v>583</v>
      </c>
      <c r="L1975">
        <v>48</v>
      </c>
      <c r="M1975" t="s">
        <v>759</v>
      </c>
      <c r="N1975" t="s">
        <v>760</v>
      </c>
      <c r="O1975">
        <v>0</v>
      </c>
      <c r="P1975" t="s">
        <v>177</v>
      </c>
      <c r="Q1975" t="s">
        <v>514</v>
      </c>
      <c r="R1975" t="s">
        <v>515</v>
      </c>
      <c r="S1975" t="s">
        <v>516</v>
      </c>
      <c r="T1975">
        <v>0</v>
      </c>
      <c r="U1975" t="s">
        <v>517</v>
      </c>
      <c r="V1975">
        <v>2523</v>
      </c>
      <c r="W1975" t="s">
        <v>518</v>
      </c>
      <c r="X1975">
        <v>8</v>
      </c>
      <c r="Y1975" t="s">
        <v>519</v>
      </c>
      <c r="Z1975">
        <v>80</v>
      </c>
      <c r="AA1975">
        <v>-1</v>
      </c>
      <c r="AB1975" t="s">
        <v>129</v>
      </c>
      <c r="AC1975"/>
      <c r="AD1975">
        <v>80</v>
      </c>
      <c r="AE1975"/>
      <c r="AF1975">
        <v>653</v>
      </c>
      <c r="AG1975"/>
      <c r="AH1975">
        <v>653</v>
      </c>
      <c r="AI1975">
        <v>0</v>
      </c>
    </row>
    <row r="1976" spans="1:35">
      <c r="A1976" t="s">
        <v>594</v>
      </c>
      <c r="B1976">
        <v>2016</v>
      </c>
      <c r="C1976">
        <v>2016</v>
      </c>
      <c r="D1976">
        <v>2016</v>
      </c>
      <c r="E1976">
        <v>4</v>
      </c>
      <c r="F1976">
        <v>0</v>
      </c>
      <c r="G1976">
        <v>0</v>
      </c>
      <c r="H1976" t="s">
        <v>510</v>
      </c>
      <c r="I1976">
        <v>251</v>
      </c>
      <c r="J1976" t="s">
        <v>113</v>
      </c>
      <c r="K1976" t="s">
        <v>583</v>
      </c>
      <c r="L1976">
        <v>558</v>
      </c>
      <c r="M1976" t="s">
        <v>831</v>
      </c>
      <c r="N1976" t="s">
        <v>832</v>
      </c>
      <c r="O1976">
        <v>0</v>
      </c>
      <c r="P1976" t="s">
        <v>177</v>
      </c>
      <c r="Q1976" t="s">
        <v>514</v>
      </c>
      <c r="R1976" t="s">
        <v>515</v>
      </c>
      <c r="S1976" t="s">
        <v>516</v>
      </c>
      <c r="T1976">
        <v>0</v>
      </c>
      <c r="U1976" t="s">
        <v>517</v>
      </c>
      <c r="V1976">
        <v>2523</v>
      </c>
      <c r="W1976" t="s">
        <v>518</v>
      </c>
      <c r="X1976">
        <v>8</v>
      </c>
      <c r="Y1976" t="s">
        <v>519</v>
      </c>
      <c r="Z1976">
        <v>18</v>
      </c>
      <c r="AA1976">
        <v>-1</v>
      </c>
      <c r="AB1976" t="s">
        <v>129</v>
      </c>
      <c r="AC1976"/>
      <c r="AD1976">
        <v>18</v>
      </c>
      <c r="AE1976"/>
      <c r="AF1976">
        <v>229</v>
      </c>
      <c r="AG1976"/>
      <c r="AH1976">
        <v>229</v>
      </c>
      <c r="AI1976">
        <v>0</v>
      </c>
    </row>
    <row r="1977" spans="1:35">
      <c r="A1977" t="s">
        <v>594</v>
      </c>
      <c r="B1977">
        <v>2016</v>
      </c>
      <c r="C1977">
        <v>2016</v>
      </c>
      <c r="D1977">
        <v>2016</v>
      </c>
      <c r="E1977">
        <v>4</v>
      </c>
      <c r="F1977">
        <v>0</v>
      </c>
      <c r="G1977">
        <v>0</v>
      </c>
      <c r="H1977" t="s">
        <v>510</v>
      </c>
      <c r="I1977">
        <v>251</v>
      </c>
      <c r="J1977" t="s">
        <v>113</v>
      </c>
      <c r="K1977" t="s">
        <v>583</v>
      </c>
      <c r="L1977">
        <v>288</v>
      </c>
      <c r="M1977" t="s">
        <v>544</v>
      </c>
      <c r="N1977" t="s">
        <v>545</v>
      </c>
      <c r="O1977">
        <v>0</v>
      </c>
      <c r="P1977" t="s">
        <v>177</v>
      </c>
      <c r="Q1977" t="s">
        <v>514</v>
      </c>
      <c r="R1977" t="s">
        <v>515</v>
      </c>
      <c r="S1977" t="s">
        <v>516</v>
      </c>
      <c r="T1977">
        <v>0</v>
      </c>
      <c r="U1977" t="s">
        <v>517</v>
      </c>
      <c r="V1977">
        <v>2523</v>
      </c>
      <c r="W1977" t="s">
        <v>518</v>
      </c>
      <c r="X1977">
        <v>8</v>
      </c>
      <c r="Y1977" t="s">
        <v>519</v>
      </c>
      <c r="Z1977">
        <v>25</v>
      </c>
      <c r="AA1977">
        <v>-1</v>
      </c>
      <c r="AB1977" t="s">
        <v>129</v>
      </c>
      <c r="AC1977"/>
      <c r="AD1977">
        <v>25</v>
      </c>
      <c r="AE1977"/>
      <c r="AF1977">
        <v>40</v>
      </c>
      <c r="AG1977"/>
      <c r="AH1977">
        <v>40</v>
      </c>
      <c r="AI1977">
        <v>0</v>
      </c>
    </row>
    <row r="1978" spans="1:35">
      <c r="A1978" t="s">
        <v>594</v>
      </c>
      <c r="B1978">
        <v>2016</v>
      </c>
      <c r="C1978">
        <v>2016</v>
      </c>
      <c r="D1978">
        <v>2016</v>
      </c>
      <c r="E1978">
        <v>4</v>
      </c>
      <c r="F1978">
        <v>0</v>
      </c>
      <c r="G1978">
        <v>0</v>
      </c>
      <c r="H1978" t="s">
        <v>510</v>
      </c>
      <c r="I1978">
        <v>251</v>
      </c>
      <c r="J1978" t="s">
        <v>113</v>
      </c>
      <c r="K1978" t="s">
        <v>583</v>
      </c>
      <c r="L1978">
        <v>144</v>
      </c>
      <c r="M1978" t="s">
        <v>791</v>
      </c>
      <c r="N1978" t="s">
        <v>792</v>
      </c>
      <c r="O1978">
        <v>0</v>
      </c>
      <c r="P1978" t="s">
        <v>177</v>
      </c>
      <c r="Q1978" t="s">
        <v>514</v>
      </c>
      <c r="R1978" t="s">
        <v>515</v>
      </c>
      <c r="S1978" t="s">
        <v>516</v>
      </c>
      <c r="T1978">
        <v>0</v>
      </c>
      <c r="U1978" t="s">
        <v>517</v>
      </c>
      <c r="V1978">
        <v>2523</v>
      </c>
      <c r="W1978" t="s">
        <v>518</v>
      </c>
      <c r="X1978">
        <v>8</v>
      </c>
      <c r="Y1978" t="s">
        <v>519</v>
      </c>
      <c r="Z1978">
        <v>30</v>
      </c>
      <c r="AA1978">
        <v>-1</v>
      </c>
      <c r="AB1978" t="s">
        <v>129</v>
      </c>
      <c r="AC1978"/>
      <c r="AD1978">
        <v>30</v>
      </c>
      <c r="AE1978"/>
      <c r="AF1978">
        <v>154</v>
      </c>
      <c r="AG1978"/>
      <c r="AH1978">
        <v>154</v>
      </c>
      <c r="AI1978">
        <v>0</v>
      </c>
    </row>
    <row r="1979" spans="1:35">
      <c r="A1979" t="s">
        <v>594</v>
      </c>
      <c r="B1979">
        <v>2016</v>
      </c>
      <c r="C1979">
        <v>2016</v>
      </c>
      <c r="D1979">
        <v>2016</v>
      </c>
      <c r="E1979">
        <v>4</v>
      </c>
      <c r="F1979">
        <v>0</v>
      </c>
      <c r="G1979">
        <v>0</v>
      </c>
      <c r="H1979" t="s">
        <v>510</v>
      </c>
      <c r="I1979">
        <v>251</v>
      </c>
      <c r="J1979" t="s">
        <v>113</v>
      </c>
      <c r="K1979" t="s">
        <v>583</v>
      </c>
      <c r="L1979">
        <v>450</v>
      </c>
      <c r="M1979" t="s">
        <v>654</v>
      </c>
      <c r="N1979" t="s">
        <v>655</v>
      </c>
      <c r="O1979">
        <v>0</v>
      </c>
      <c r="P1979" t="s">
        <v>177</v>
      </c>
      <c r="Q1979" t="s">
        <v>514</v>
      </c>
      <c r="R1979" t="s">
        <v>515</v>
      </c>
      <c r="S1979" t="s">
        <v>516</v>
      </c>
      <c r="T1979">
        <v>0</v>
      </c>
      <c r="U1979" t="s">
        <v>517</v>
      </c>
      <c r="V1979">
        <v>2523</v>
      </c>
      <c r="W1979" t="s">
        <v>518</v>
      </c>
      <c r="X1979">
        <v>8</v>
      </c>
      <c r="Y1979" t="s">
        <v>519</v>
      </c>
      <c r="Z1979">
        <v>5</v>
      </c>
      <c r="AA1979">
        <v>-1</v>
      </c>
      <c r="AB1979" t="s">
        <v>129</v>
      </c>
      <c r="AC1979"/>
      <c r="AD1979">
        <v>5</v>
      </c>
      <c r="AE1979"/>
      <c r="AF1979">
        <v>15</v>
      </c>
      <c r="AG1979"/>
      <c r="AH1979">
        <v>15</v>
      </c>
      <c r="AI1979">
        <v>0</v>
      </c>
    </row>
    <row r="1980" spans="1:35">
      <c r="A1980" t="s">
        <v>594</v>
      </c>
      <c r="B1980">
        <v>2016</v>
      </c>
      <c r="C1980">
        <v>2016</v>
      </c>
      <c r="D1980">
        <v>2016</v>
      </c>
      <c r="E1980">
        <v>4</v>
      </c>
      <c r="F1980">
        <v>0</v>
      </c>
      <c r="G1980">
        <v>0</v>
      </c>
      <c r="H1980" t="s">
        <v>568</v>
      </c>
      <c r="I1980">
        <v>251</v>
      </c>
      <c r="J1980" t="s">
        <v>113</v>
      </c>
      <c r="K1980" t="s">
        <v>583</v>
      </c>
      <c r="L1980">
        <v>368</v>
      </c>
      <c r="M1980" t="s">
        <v>622</v>
      </c>
      <c r="N1980" t="s">
        <v>623</v>
      </c>
      <c r="O1980">
        <v>0</v>
      </c>
      <c r="P1980" t="s">
        <v>177</v>
      </c>
      <c r="Q1980" t="s">
        <v>514</v>
      </c>
      <c r="R1980" t="s">
        <v>515</v>
      </c>
      <c r="S1980" t="s">
        <v>516</v>
      </c>
      <c r="T1980">
        <v>0</v>
      </c>
      <c r="U1980" t="s">
        <v>517</v>
      </c>
      <c r="V1980">
        <v>2523</v>
      </c>
      <c r="W1980" t="s">
        <v>518</v>
      </c>
      <c r="X1980">
        <v>8</v>
      </c>
      <c r="Y1980" t="s">
        <v>519</v>
      </c>
      <c r="Z1980">
        <v>5</v>
      </c>
      <c r="AA1980">
        <v>-1</v>
      </c>
      <c r="AB1980" t="s">
        <v>129</v>
      </c>
      <c r="AC1980"/>
      <c r="AD1980">
        <v>5</v>
      </c>
      <c r="AE1980"/>
      <c r="AF1980">
        <v>108</v>
      </c>
      <c r="AG1980">
        <v>108</v>
      </c>
      <c r="AH1980"/>
      <c r="AI1980">
        <v>0</v>
      </c>
    </row>
    <row r="1981" spans="1:35">
      <c r="A1981" t="s">
        <v>594</v>
      </c>
      <c r="B1981">
        <v>2016</v>
      </c>
      <c r="C1981">
        <v>2016</v>
      </c>
      <c r="D1981">
        <v>2016</v>
      </c>
      <c r="E1981">
        <v>4</v>
      </c>
      <c r="F1981">
        <v>0</v>
      </c>
      <c r="G1981">
        <v>0</v>
      </c>
      <c r="H1981" t="s">
        <v>568</v>
      </c>
      <c r="I1981">
        <v>251</v>
      </c>
      <c r="J1981" t="s">
        <v>113</v>
      </c>
      <c r="K1981" t="s">
        <v>583</v>
      </c>
      <c r="L1981">
        <v>32</v>
      </c>
      <c r="M1981" t="s">
        <v>646</v>
      </c>
      <c r="N1981" t="s">
        <v>647</v>
      </c>
      <c r="O1981">
        <v>0</v>
      </c>
      <c r="P1981" t="s">
        <v>177</v>
      </c>
      <c r="Q1981" t="s">
        <v>514</v>
      </c>
      <c r="R1981" t="s">
        <v>515</v>
      </c>
      <c r="S1981" t="s">
        <v>516</v>
      </c>
      <c r="T1981">
        <v>0</v>
      </c>
      <c r="U1981" t="s">
        <v>517</v>
      </c>
      <c r="V1981">
        <v>2523</v>
      </c>
      <c r="W1981" t="s">
        <v>518</v>
      </c>
      <c r="X1981">
        <v>8</v>
      </c>
      <c r="Y1981" t="s">
        <v>519</v>
      </c>
      <c r="Z1981">
        <v>20</v>
      </c>
      <c r="AA1981">
        <v>-1</v>
      </c>
      <c r="AB1981" t="s">
        <v>129</v>
      </c>
      <c r="AC1981"/>
      <c r="AD1981">
        <v>20</v>
      </c>
      <c r="AE1981"/>
      <c r="AF1981">
        <v>401</v>
      </c>
      <c r="AG1981">
        <v>401</v>
      </c>
      <c r="AH1981"/>
      <c r="AI1981">
        <v>0</v>
      </c>
    </row>
    <row r="1982" spans="1:35">
      <c r="A1982" t="s">
        <v>594</v>
      </c>
      <c r="B1982">
        <v>2016</v>
      </c>
      <c r="C1982">
        <v>2016</v>
      </c>
      <c r="D1982">
        <v>2016</v>
      </c>
      <c r="E1982">
        <v>4</v>
      </c>
      <c r="F1982">
        <v>0</v>
      </c>
      <c r="G1982">
        <v>0</v>
      </c>
      <c r="H1982" t="s">
        <v>568</v>
      </c>
      <c r="I1982">
        <v>251</v>
      </c>
      <c r="J1982" t="s">
        <v>113</v>
      </c>
      <c r="K1982" t="s">
        <v>583</v>
      </c>
      <c r="L1982">
        <v>834</v>
      </c>
      <c r="M1982" t="s">
        <v>721</v>
      </c>
      <c r="N1982" t="s">
        <v>722</v>
      </c>
      <c r="O1982">
        <v>0</v>
      </c>
      <c r="P1982" t="s">
        <v>177</v>
      </c>
      <c r="Q1982" t="s">
        <v>514</v>
      </c>
      <c r="R1982" t="s">
        <v>515</v>
      </c>
      <c r="S1982" t="s">
        <v>516</v>
      </c>
      <c r="T1982">
        <v>0</v>
      </c>
      <c r="U1982" t="s">
        <v>517</v>
      </c>
      <c r="V1982">
        <v>2523</v>
      </c>
      <c r="W1982" t="s">
        <v>518</v>
      </c>
      <c r="X1982">
        <v>8</v>
      </c>
      <c r="Y1982" t="s">
        <v>519</v>
      </c>
      <c r="Z1982">
        <v>12</v>
      </c>
      <c r="AA1982">
        <v>-1</v>
      </c>
      <c r="AB1982" t="s">
        <v>129</v>
      </c>
      <c r="AC1982"/>
      <c r="AD1982">
        <v>12</v>
      </c>
      <c r="AE1982"/>
      <c r="AF1982">
        <v>271</v>
      </c>
      <c r="AG1982">
        <v>271</v>
      </c>
      <c r="AH1982"/>
      <c r="AI1982">
        <v>0</v>
      </c>
    </row>
    <row r="1983" spans="1:35">
      <c r="A1983" t="s">
        <v>594</v>
      </c>
      <c r="B1983">
        <v>2016</v>
      </c>
      <c r="C1983">
        <v>2016</v>
      </c>
      <c r="D1983">
        <v>2016</v>
      </c>
      <c r="E1983">
        <v>4</v>
      </c>
      <c r="F1983">
        <v>0</v>
      </c>
      <c r="G1983">
        <v>0</v>
      </c>
      <c r="H1983" t="s">
        <v>568</v>
      </c>
      <c r="I1983">
        <v>251</v>
      </c>
      <c r="J1983" t="s">
        <v>113</v>
      </c>
      <c r="K1983" t="s">
        <v>583</v>
      </c>
      <c r="L1983">
        <v>682</v>
      </c>
      <c r="M1983" t="s">
        <v>707</v>
      </c>
      <c r="N1983" t="s">
        <v>708</v>
      </c>
      <c r="O1983">
        <v>0</v>
      </c>
      <c r="P1983" t="s">
        <v>177</v>
      </c>
      <c r="Q1983" t="s">
        <v>514</v>
      </c>
      <c r="R1983" t="s">
        <v>515</v>
      </c>
      <c r="S1983" t="s">
        <v>516</v>
      </c>
      <c r="T1983">
        <v>0</v>
      </c>
      <c r="U1983" t="s">
        <v>517</v>
      </c>
      <c r="V1983">
        <v>2523</v>
      </c>
      <c r="W1983" t="s">
        <v>518</v>
      </c>
      <c r="X1983">
        <v>8</v>
      </c>
      <c r="Y1983" t="s">
        <v>519</v>
      </c>
      <c r="Z1983">
        <v>50</v>
      </c>
      <c r="AA1983">
        <v>-1</v>
      </c>
      <c r="AB1983" t="s">
        <v>129</v>
      </c>
      <c r="AC1983"/>
      <c r="AD1983">
        <v>50</v>
      </c>
      <c r="AE1983"/>
      <c r="AF1983">
        <v>1013</v>
      </c>
      <c r="AG1983">
        <v>1013</v>
      </c>
      <c r="AH1983"/>
      <c r="AI1983">
        <v>0</v>
      </c>
    </row>
    <row r="1984" spans="1:35">
      <c r="A1984" t="s">
        <v>594</v>
      </c>
      <c r="B1984">
        <v>2016</v>
      </c>
      <c r="C1984">
        <v>2016</v>
      </c>
      <c r="D1984">
        <v>2016</v>
      </c>
      <c r="E1984">
        <v>4</v>
      </c>
      <c r="F1984">
        <v>0</v>
      </c>
      <c r="G1984">
        <v>0</v>
      </c>
      <c r="H1984" t="s">
        <v>568</v>
      </c>
      <c r="I1984">
        <v>251</v>
      </c>
      <c r="J1984" t="s">
        <v>113</v>
      </c>
      <c r="K1984" t="s">
        <v>583</v>
      </c>
      <c r="L1984">
        <v>710</v>
      </c>
      <c r="M1984" t="s">
        <v>616</v>
      </c>
      <c r="N1984" t="s">
        <v>617</v>
      </c>
      <c r="O1984">
        <v>0</v>
      </c>
      <c r="P1984" t="s">
        <v>177</v>
      </c>
      <c r="Q1984" t="s">
        <v>514</v>
      </c>
      <c r="R1984" t="s">
        <v>515</v>
      </c>
      <c r="S1984" t="s">
        <v>516</v>
      </c>
      <c r="T1984">
        <v>0</v>
      </c>
      <c r="U1984" t="s">
        <v>517</v>
      </c>
      <c r="V1984">
        <v>2523</v>
      </c>
      <c r="W1984" t="s">
        <v>518</v>
      </c>
      <c r="X1984">
        <v>8</v>
      </c>
      <c r="Y1984" t="s">
        <v>519</v>
      </c>
      <c r="Z1984">
        <v>100</v>
      </c>
      <c r="AA1984">
        <v>-1</v>
      </c>
      <c r="AB1984" t="s">
        <v>129</v>
      </c>
      <c r="AC1984"/>
      <c r="AD1984">
        <v>100</v>
      </c>
      <c r="AE1984"/>
      <c r="AF1984">
        <v>20</v>
      </c>
      <c r="AG1984">
        <v>20</v>
      </c>
      <c r="AH1984"/>
      <c r="AI1984">
        <v>0</v>
      </c>
    </row>
    <row r="1985" spans="1:35">
      <c r="A1985" t="s">
        <v>594</v>
      </c>
      <c r="B1985">
        <v>2016</v>
      </c>
      <c r="C1985">
        <v>2016</v>
      </c>
      <c r="D1985">
        <v>2016</v>
      </c>
      <c r="E1985">
        <v>4</v>
      </c>
      <c r="F1985">
        <v>0</v>
      </c>
      <c r="G1985">
        <v>0</v>
      </c>
      <c r="H1985" t="s">
        <v>568</v>
      </c>
      <c r="I1985">
        <v>251</v>
      </c>
      <c r="J1985" t="s">
        <v>113</v>
      </c>
      <c r="K1985" t="s">
        <v>583</v>
      </c>
      <c r="L1985">
        <v>180</v>
      </c>
      <c r="M1985" t="s">
        <v>875</v>
      </c>
      <c r="N1985" t="s">
        <v>876</v>
      </c>
      <c r="O1985">
        <v>0</v>
      </c>
      <c r="P1985" t="s">
        <v>177</v>
      </c>
      <c r="Q1985" t="s">
        <v>514</v>
      </c>
      <c r="R1985" t="s">
        <v>515</v>
      </c>
      <c r="S1985" t="s">
        <v>516</v>
      </c>
      <c r="T1985">
        <v>0</v>
      </c>
      <c r="U1985" t="s">
        <v>517</v>
      </c>
      <c r="V1985">
        <v>2523</v>
      </c>
      <c r="W1985" t="s">
        <v>518</v>
      </c>
      <c r="X1985">
        <v>8</v>
      </c>
      <c r="Y1985" t="s">
        <v>519</v>
      </c>
      <c r="Z1985">
        <v>40</v>
      </c>
      <c r="AA1985">
        <v>-1</v>
      </c>
      <c r="AB1985" t="s">
        <v>129</v>
      </c>
      <c r="AC1985"/>
      <c r="AD1985">
        <v>40</v>
      </c>
      <c r="AE1985"/>
      <c r="AF1985">
        <v>666</v>
      </c>
      <c r="AG1985">
        <v>666</v>
      </c>
      <c r="AH1985"/>
      <c r="AI1985">
        <v>0</v>
      </c>
    </row>
    <row r="1986" spans="1:35">
      <c r="A1986" t="s">
        <v>594</v>
      </c>
      <c r="B1986">
        <v>2016</v>
      </c>
      <c r="C1986">
        <v>2016</v>
      </c>
      <c r="D1986">
        <v>2016</v>
      </c>
      <c r="E1986">
        <v>4</v>
      </c>
      <c r="F1986">
        <v>0</v>
      </c>
      <c r="G1986">
        <v>0</v>
      </c>
      <c r="H1986" t="s">
        <v>568</v>
      </c>
      <c r="I1986">
        <v>251</v>
      </c>
      <c r="J1986" t="s">
        <v>113</v>
      </c>
      <c r="K1986" t="s">
        <v>583</v>
      </c>
      <c r="L1986">
        <v>384</v>
      </c>
      <c r="M1986" t="s">
        <v>751</v>
      </c>
      <c r="N1986" t="s">
        <v>752</v>
      </c>
      <c r="O1986">
        <v>0</v>
      </c>
      <c r="P1986" t="s">
        <v>177</v>
      </c>
      <c r="Q1986" t="s">
        <v>514</v>
      </c>
      <c r="R1986" t="s">
        <v>515</v>
      </c>
      <c r="S1986" t="s">
        <v>516</v>
      </c>
      <c r="T1986">
        <v>0</v>
      </c>
      <c r="U1986" t="s">
        <v>517</v>
      </c>
      <c r="V1986">
        <v>2523</v>
      </c>
      <c r="W1986" t="s">
        <v>518</v>
      </c>
      <c r="X1986">
        <v>8</v>
      </c>
      <c r="Y1986" t="s">
        <v>519</v>
      </c>
      <c r="Z1986">
        <v>28</v>
      </c>
      <c r="AA1986">
        <v>-1</v>
      </c>
      <c r="AB1986" t="s">
        <v>129</v>
      </c>
      <c r="AC1986"/>
      <c r="AD1986">
        <v>28</v>
      </c>
      <c r="AE1986"/>
      <c r="AF1986">
        <v>481</v>
      </c>
      <c r="AG1986">
        <v>481</v>
      </c>
      <c r="AH1986"/>
      <c r="AI1986">
        <v>0</v>
      </c>
    </row>
    <row r="1987" spans="1:35">
      <c r="A1987" t="s">
        <v>594</v>
      </c>
      <c r="B1987">
        <v>2016</v>
      </c>
      <c r="C1987">
        <v>2016</v>
      </c>
      <c r="D1987">
        <v>2016</v>
      </c>
      <c r="E1987">
        <v>4</v>
      </c>
      <c r="F1987">
        <v>0</v>
      </c>
      <c r="G1987">
        <v>0</v>
      </c>
      <c r="H1987" t="s">
        <v>568</v>
      </c>
      <c r="I1987">
        <v>251</v>
      </c>
      <c r="J1987" t="s">
        <v>113</v>
      </c>
      <c r="K1987" t="s">
        <v>583</v>
      </c>
      <c r="L1987">
        <v>894</v>
      </c>
      <c r="M1987" t="s">
        <v>839</v>
      </c>
      <c r="N1987" t="s">
        <v>840</v>
      </c>
      <c r="O1987">
        <v>0</v>
      </c>
      <c r="P1987" t="s">
        <v>177</v>
      </c>
      <c r="Q1987" t="s">
        <v>514</v>
      </c>
      <c r="R1987" t="s">
        <v>515</v>
      </c>
      <c r="S1987" t="s">
        <v>516</v>
      </c>
      <c r="T1987">
        <v>0</v>
      </c>
      <c r="U1987" t="s">
        <v>517</v>
      </c>
      <c r="V1987">
        <v>2523</v>
      </c>
      <c r="W1987" t="s">
        <v>518</v>
      </c>
      <c r="X1987">
        <v>8</v>
      </c>
      <c r="Y1987" t="s">
        <v>519</v>
      </c>
      <c r="Z1987">
        <v>28</v>
      </c>
      <c r="AA1987">
        <v>-1</v>
      </c>
      <c r="AB1987" t="s">
        <v>129</v>
      </c>
      <c r="AC1987"/>
      <c r="AD1987">
        <v>28</v>
      </c>
      <c r="AE1987"/>
      <c r="AF1987">
        <v>417</v>
      </c>
      <c r="AG1987">
        <v>417</v>
      </c>
      <c r="AH1987"/>
      <c r="AI1987">
        <v>0</v>
      </c>
    </row>
    <row r="1988" spans="1:35">
      <c r="A1988" t="s">
        <v>594</v>
      </c>
      <c r="B1988">
        <v>2016</v>
      </c>
      <c r="C1988">
        <v>2016</v>
      </c>
      <c r="D1988">
        <v>2016</v>
      </c>
      <c r="E1988">
        <v>4</v>
      </c>
      <c r="F1988">
        <v>0</v>
      </c>
      <c r="G1988">
        <v>0</v>
      </c>
      <c r="H1988" t="s">
        <v>568</v>
      </c>
      <c r="I1988">
        <v>251</v>
      </c>
      <c r="J1988" t="s">
        <v>113</v>
      </c>
      <c r="K1988" t="s">
        <v>583</v>
      </c>
      <c r="L1988">
        <v>466</v>
      </c>
      <c r="M1988" t="s">
        <v>879</v>
      </c>
      <c r="N1988" t="s">
        <v>880</v>
      </c>
      <c r="O1988">
        <v>0</v>
      </c>
      <c r="P1988" t="s">
        <v>177</v>
      </c>
      <c r="Q1988" t="s">
        <v>514</v>
      </c>
      <c r="R1988" t="s">
        <v>515</v>
      </c>
      <c r="S1988" t="s">
        <v>516</v>
      </c>
      <c r="T1988">
        <v>0</v>
      </c>
      <c r="U1988" t="s">
        <v>517</v>
      </c>
      <c r="V1988">
        <v>2523</v>
      </c>
      <c r="W1988" t="s">
        <v>518</v>
      </c>
      <c r="X1988">
        <v>8</v>
      </c>
      <c r="Y1988" t="s">
        <v>519</v>
      </c>
      <c r="Z1988">
        <v>75</v>
      </c>
      <c r="AA1988">
        <v>-1</v>
      </c>
      <c r="AB1988" t="s">
        <v>129</v>
      </c>
      <c r="AC1988"/>
      <c r="AD1988">
        <v>75</v>
      </c>
      <c r="AE1988"/>
      <c r="AF1988">
        <v>106</v>
      </c>
      <c r="AG1988">
        <v>106</v>
      </c>
      <c r="AH1988"/>
      <c r="AI1988">
        <v>0</v>
      </c>
    </row>
    <row r="1989" spans="1:35">
      <c r="A1989" t="s">
        <v>594</v>
      </c>
      <c r="B1989">
        <v>2016</v>
      </c>
      <c r="C1989">
        <v>2016</v>
      </c>
      <c r="D1989">
        <v>2016</v>
      </c>
      <c r="E1989">
        <v>4</v>
      </c>
      <c r="F1989">
        <v>0</v>
      </c>
      <c r="G1989">
        <v>0</v>
      </c>
      <c r="H1989" t="s">
        <v>568</v>
      </c>
      <c r="I1989">
        <v>251</v>
      </c>
      <c r="J1989" t="s">
        <v>113</v>
      </c>
      <c r="K1989" t="s">
        <v>583</v>
      </c>
      <c r="L1989">
        <v>214</v>
      </c>
      <c r="M1989" t="s">
        <v>837</v>
      </c>
      <c r="N1989" t="s">
        <v>838</v>
      </c>
      <c r="O1989">
        <v>0</v>
      </c>
      <c r="P1989" t="s">
        <v>177</v>
      </c>
      <c r="Q1989" t="s">
        <v>514</v>
      </c>
      <c r="R1989" t="s">
        <v>515</v>
      </c>
      <c r="S1989" t="s">
        <v>516</v>
      </c>
      <c r="T1989">
        <v>0</v>
      </c>
      <c r="U1989" t="s">
        <v>517</v>
      </c>
      <c r="V1989">
        <v>2523</v>
      </c>
      <c r="W1989" t="s">
        <v>518</v>
      </c>
      <c r="X1989">
        <v>8</v>
      </c>
      <c r="Y1989" t="s">
        <v>519</v>
      </c>
      <c r="Z1989">
        <v>120</v>
      </c>
      <c r="AA1989">
        <v>-1</v>
      </c>
      <c r="AB1989" t="s">
        <v>129</v>
      </c>
      <c r="AC1989"/>
      <c r="AD1989">
        <v>120</v>
      </c>
      <c r="AE1989"/>
      <c r="AF1989">
        <v>1026</v>
      </c>
      <c r="AG1989">
        <v>1026</v>
      </c>
      <c r="AH1989"/>
      <c r="AI1989">
        <v>0</v>
      </c>
    </row>
    <row r="1990" spans="1:35">
      <c r="A1990" t="s">
        <v>594</v>
      </c>
      <c r="B1990">
        <v>2016</v>
      </c>
      <c r="C1990">
        <v>2016</v>
      </c>
      <c r="D1990">
        <v>2016</v>
      </c>
      <c r="E1990">
        <v>4</v>
      </c>
      <c r="F1990">
        <v>0</v>
      </c>
      <c r="G1990">
        <v>0</v>
      </c>
      <c r="H1990" t="s">
        <v>568</v>
      </c>
      <c r="I1990">
        <v>251</v>
      </c>
      <c r="J1990" t="s">
        <v>113</v>
      </c>
      <c r="K1990" t="s">
        <v>583</v>
      </c>
      <c r="L1990">
        <v>96</v>
      </c>
      <c r="M1990" t="s">
        <v>783</v>
      </c>
      <c r="N1990" t="s">
        <v>784</v>
      </c>
      <c r="O1990">
        <v>0</v>
      </c>
      <c r="P1990" t="s">
        <v>177</v>
      </c>
      <c r="Q1990" t="s">
        <v>514</v>
      </c>
      <c r="R1990" t="s">
        <v>515</v>
      </c>
      <c r="S1990" t="s">
        <v>516</v>
      </c>
      <c r="T1990">
        <v>0</v>
      </c>
      <c r="U1990" t="s">
        <v>517</v>
      </c>
      <c r="V1990">
        <v>2523</v>
      </c>
      <c r="W1990" t="s">
        <v>518</v>
      </c>
      <c r="X1990">
        <v>8</v>
      </c>
      <c r="Y1990" t="s">
        <v>519</v>
      </c>
      <c r="Z1990">
        <v>147</v>
      </c>
      <c r="AA1990">
        <v>-1</v>
      </c>
      <c r="AB1990" t="s">
        <v>129</v>
      </c>
      <c r="AC1990"/>
      <c r="AD1990">
        <v>147</v>
      </c>
      <c r="AE1990"/>
      <c r="AF1990">
        <v>3804</v>
      </c>
      <c r="AG1990">
        <v>3804</v>
      </c>
      <c r="AH1990"/>
      <c r="AI1990">
        <v>0</v>
      </c>
    </row>
    <row r="1991" spans="1:35">
      <c r="A1991" t="s">
        <v>594</v>
      </c>
      <c r="B1991">
        <v>2016</v>
      </c>
      <c r="C1991">
        <v>2016</v>
      </c>
      <c r="D1991">
        <v>2016</v>
      </c>
      <c r="E1991">
        <v>4</v>
      </c>
      <c r="F1991">
        <v>0</v>
      </c>
      <c r="G1991">
        <v>0</v>
      </c>
      <c r="H1991" t="s">
        <v>568</v>
      </c>
      <c r="I1991">
        <v>251</v>
      </c>
      <c r="J1991" t="s">
        <v>113</v>
      </c>
      <c r="K1991" t="s">
        <v>583</v>
      </c>
      <c r="L1991">
        <v>222</v>
      </c>
      <c r="M1991" t="s">
        <v>833</v>
      </c>
      <c r="N1991" t="s">
        <v>834</v>
      </c>
      <c r="O1991">
        <v>0</v>
      </c>
      <c r="P1991" t="s">
        <v>177</v>
      </c>
      <c r="Q1991" t="s">
        <v>514</v>
      </c>
      <c r="R1991" t="s">
        <v>515</v>
      </c>
      <c r="S1991" t="s">
        <v>516</v>
      </c>
      <c r="T1991">
        <v>0</v>
      </c>
      <c r="U1991" t="s">
        <v>517</v>
      </c>
      <c r="V1991">
        <v>2523</v>
      </c>
      <c r="W1991" t="s">
        <v>518</v>
      </c>
      <c r="X1991">
        <v>8</v>
      </c>
      <c r="Y1991" t="s">
        <v>519</v>
      </c>
      <c r="Z1991">
        <v>178</v>
      </c>
      <c r="AA1991">
        <v>-1</v>
      </c>
      <c r="AB1991" t="s">
        <v>129</v>
      </c>
      <c r="AC1991"/>
      <c r="AD1991">
        <v>178</v>
      </c>
      <c r="AE1991"/>
      <c r="AF1991">
        <v>3357</v>
      </c>
      <c r="AG1991">
        <v>3357</v>
      </c>
      <c r="AH1991"/>
      <c r="AI1991">
        <v>0</v>
      </c>
    </row>
    <row r="1992" spans="1:35">
      <c r="A1992" t="s">
        <v>594</v>
      </c>
      <c r="B1992">
        <v>2016</v>
      </c>
      <c r="C1992">
        <v>2016</v>
      </c>
      <c r="D1992">
        <v>2016</v>
      </c>
      <c r="E1992">
        <v>4</v>
      </c>
      <c r="F1992">
        <v>0</v>
      </c>
      <c r="G1992">
        <v>0</v>
      </c>
      <c r="H1992" t="s">
        <v>568</v>
      </c>
      <c r="I1992">
        <v>251</v>
      </c>
      <c r="J1992" t="s">
        <v>113</v>
      </c>
      <c r="K1992" t="s">
        <v>583</v>
      </c>
      <c r="L1992">
        <v>562</v>
      </c>
      <c r="M1992" t="s">
        <v>636</v>
      </c>
      <c r="N1992" t="s">
        <v>637</v>
      </c>
      <c r="O1992">
        <v>0</v>
      </c>
      <c r="P1992" t="s">
        <v>177</v>
      </c>
      <c r="Q1992" t="s">
        <v>514</v>
      </c>
      <c r="R1992" t="s">
        <v>515</v>
      </c>
      <c r="S1992" t="s">
        <v>516</v>
      </c>
      <c r="T1992">
        <v>0</v>
      </c>
      <c r="U1992" t="s">
        <v>517</v>
      </c>
      <c r="V1992">
        <v>2523</v>
      </c>
      <c r="W1992" t="s">
        <v>518</v>
      </c>
      <c r="X1992">
        <v>8</v>
      </c>
      <c r="Y1992" t="s">
        <v>519</v>
      </c>
      <c r="Z1992">
        <v>79980</v>
      </c>
      <c r="AA1992">
        <v>-1</v>
      </c>
      <c r="AB1992" t="s">
        <v>129</v>
      </c>
      <c r="AC1992"/>
      <c r="AD1992">
        <v>79980</v>
      </c>
      <c r="AE1992"/>
      <c r="AF1992">
        <v>6532</v>
      </c>
      <c r="AG1992">
        <v>6532</v>
      </c>
      <c r="AH1992"/>
      <c r="AI1992">
        <v>0</v>
      </c>
    </row>
    <row r="1993" spans="1:35">
      <c r="A1993" t="s">
        <v>594</v>
      </c>
      <c r="B1993">
        <v>2016</v>
      </c>
      <c r="C1993">
        <v>2016</v>
      </c>
      <c r="D1993">
        <v>2016</v>
      </c>
      <c r="E1993">
        <v>4</v>
      </c>
      <c r="F1993">
        <v>0</v>
      </c>
      <c r="G1993">
        <v>0</v>
      </c>
      <c r="H1993" t="s">
        <v>568</v>
      </c>
      <c r="I1993">
        <v>251</v>
      </c>
      <c r="J1993" t="s">
        <v>113</v>
      </c>
      <c r="K1993" t="s">
        <v>583</v>
      </c>
      <c r="L1993">
        <v>800</v>
      </c>
      <c r="M1993" t="s">
        <v>881</v>
      </c>
      <c r="N1993" t="s">
        <v>882</v>
      </c>
      <c r="O1993">
        <v>0</v>
      </c>
      <c r="P1993" t="s">
        <v>177</v>
      </c>
      <c r="Q1993" t="s">
        <v>514</v>
      </c>
      <c r="R1993" t="s">
        <v>515</v>
      </c>
      <c r="S1993" t="s">
        <v>516</v>
      </c>
      <c r="T1993">
        <v>0</v>
      </c>
      <c r="U1993" t="s">
        <v>517</v>
      </c>
      <c r="V1993">
        <v>2523</v>
      </c>
      <c r="W1993" t="s">
        <v>518</v>
      </c>
      <c r="X1993">
        <v>8</v>
      </c>
      <c r="Y1993" t="s">
        <v>519</v>
      </c>
      <c r="Z1993">
        <v>380</v>
      </c>
      <c r="AA1993">
        <v>-1</v>
      </c>
      <c r="AB1993" t="s">
        <v>129</v>
      </c>
      <c r="AC1993"/>
      <c r="AD1993">
        <v>380</v>
      </c>
      <c r="AE1993"/>
      <c r="AF1993">
        <v>398</v>
      </c>
      <c r="AG1993">
        <v>398</v>
      </c>
      <c r="AH1993"/>
      <c r="AI1993">
        <v>0</v>
      </c>
    </row>
    <row r="1994" spans="1:35">
      <c r="A1994" t="s">
        <v>594</v>
      </c>
      <c r="B1994">
        <v>2016</v>
      </c>
      <c r="C1994">
        <v>2016</v>
      </c>
      <c r="D1994">
        <v>2016</v>
      </c>
      <c r="E1994">
        <v>4</v>
      </c>
      <c r="F1994">
        <v>0</v>
      </c>
      <c r="G1994">
        <v>0</v>
      </c>
      <c r="H1994" t="s">
        <v>568</v>
      </c>
      <c r="I1994">
        <v>251</v>
      </c>
      <c r="J1994" t="s">
        <v>113</v>
      </c>
      <c r="K1994" t="s">
        <v>583</v>
      </c>
      <c r="L1994">
        <v>288</v>
      </c>
      <c r="M1994" t="s">
        <v>544</v>
      </c>
      <c r="N1994" t="s">
        <v>545</v>
      </c>
      <c r="O1994">
        <v>0</v>
      </c>
      <c r="P1994" t="s">
        <v>177</v>
      </c>
      <c r="Q1994" t="s">
        <v>514</v>
      </c>
      <c r="R1994" t="s">
        <v>515</v>
      </c>
      <c r="S1994" t="s">
        <v>516</v>
      </c>
      <c r="T1994">
        <v>0</v>
      </c>
      <c r="U1994" t="s">
        <v>517</v>
      </c>
      <c r="V1994">
        <v>2523</v>
      </c>
      <c r="W1994" t="s">
        <v>518</v>
      </c>
      <c r="X1994">
        <v>8</v>
      </c>
      <c r="Y1994" t="s">
        <v>519</v>
      </c>
      <c r="Z1994">
        <v>76</v>
      </c>
      <c r="AA1994">
        <v>-1</v>
      </c>
      <c r="AB1994" t="s">
        <v>129</v>
      </c>
      <c r="AC1994"/>
      <c r="AD1994">
        <v>76</v>
      </c>
      <c r="AE1994"/>
      <c r="AF1994">
        <v>75</v>
      </c>
      <c r="AG1994">
        <v>75</v>
      </c>
      <c r="AH1994"/>
      <c r="AI1994">
        <v>0</v>
      </c>
    </row>
    <row r="1995" spans="1:35">
      <c r="A1995" t="s">
        <v>594</v>
      </c>
      <c r="B1995">
        <v>2016</v>
      </c>
      <c r="C1995">
        <v>2016</v>
      </c>
      <c r="D1995">
        <v>2016</v>
      </c>
      <c r="E1995">
        <v>4</v>
      </c>
      <c r="F1995">
        <v>0</v>
      </c>
      <c r="G1995">
        <v>0</v>
      </c>
      <c r="H1995" t="s">
        <v>568</v>
      </c>
      <c r="I1995">
        <v>251</v>
      </c>
      <c r="J1995" t="s">
        <v>113</v>
      </c>
      <c r="K1995" t="s">
        <v>583</v>
      </c>
      <c r="L1995">
        <v>540</v>
      </c>
      <c r="M1995" t="s">
        <v>552</v>
      </c>
      <c r="N1995" t="s">
        <v>553</v>
      </c>
      <c r="O1995">
        <v>0</v>
      </c>
      <c r="P1995" t="s">
        <v>177</v>
      </c>
      <c r="Q1995" t="s">
        <v>514</v>
      </c>
      <c r="R1995" t="s">
        <v>515</v>
      </c>
      <c r="S1995" t="s">
        <v>516</v>
      </c>
      <c r="T1995">
        <v>0</v>
      </c>
      <c r="U1995" t="s">
        <v>517</v>
      </c>
      <c r="V1995">
        <v>2523</v>
      </c>
      <c r="W1995" t="s">
        <v>518</v>
      </c>
      <c r="X1995">
        <v>8</v>
      </c>
      <c r="Y1995" t="s">
        <v>519</v>
      </c>
      <c r="Z1995">
        <v>2997</v>
      </c>
      <c r="AA1995">
        <v>-1</v>
      </c>
      <c r="AB1995" t="s">
        <v>129</v>
      </c>
      <c r="AC1995"/>
      <c r="AD1995">
        <v>2997</v>
      </c>
      <c r="AE1995"/>
      <c r="AF1995">
        <v>1452</v>
      </c>
      <c r="AG1995">
        <v>1452</v>
      </c>
      <c r="AH1995"/>
      <c r="AI1995">
        <v>0</v>
      </c>
    </row>
    <row r="1996" spans="1:35">
      <c r="A1996" t="s">
        <v>594</v>
      </c>
      <c r="B1996">
        <v>2016</v>
      </c>
      <c r="C1996">
        <v>2016</v>
      </c>
      <c r="D1996">
        <v>2016</v>
      </c>
      <c r="E1996">
        <v>4</v>
      </c>
      <c r="F1996">
        <v>0</v>
      </c>
      <c r="G1996">
        <v>0</v>
      </c>
      <c r="H1996" t="s">
        <v>568</v>
      </c>
      <c r="I1996">
        <v>251</v>
      </c>
      <c r="J1996" t="s">
        <v>113</v>
      </c>
      <c r="K1996" t="s">
        <v>583</v>
      </c>
      <c r="L1996">
        <v>404</v>
      </c>
      <c r="M1996" t="s">
        <v>610</v>
      </c>
      <c r="N1996" t="s">
        <v>611</v>
      </c>
      <c r="O1996">
        <v>0</v>
      </c>
      <c r="P1996" t="s">
        <v>177</v>
      </c>
      <c r="Q1996" t="s">
        <v>514</v>
      </c>
      <c r="R1996" t="s">
        <v>515</v>
      </c>
      <c r="S1996" t="s">
        <v>516</v>
      </c>
      <c r="T1996">
        <v>0</v>
      </c>
      <c r="U1996" t="s">
        <v>517</v>
      </c>
      <c r="V1996">
        <v>2523</v>
      </c>
      <c r="W1996" t="s">
        <v>518</v>
      </c>
      <c r="X1996">
        <v>8</v>
      </c>
      <c r="Y1996" t="s">
        <v>519</v>
      </c>
      <c r="Z1996">
        <v>11293</v>
      </c>
      <c r="AA1996">
        <v>-1</v>
      </c>
      <c r="AB1996" t="s">
        <v>129</v>
      </c>
      <c r="AC1996"/>
      <c r="AD1996">
        <v>11293</v>
      </c>
      <c r="AE1996"/>
      <c r="AF1996">
        <v>4084</v>
      </c>
      <c r="AG1996">
        <v>4084</v>
      </c>
      <c r="AH1996"/>
      <c r="AI1996">
        <v>0</v>
      </c>
    </row>
    <row r="1997" spans="1:35">
      <c r="A1997" t="s">
        <v>594</v>
      </c>
      <c r="B1997">
        <v>2016</v>
      </c>
      <c r="C1997">
        <v>2016</v>
      </c>
      <c r="D1997">
        <v>2016</v>
      </c>
      <c r="E1997">
        <v>4</v>
      </c>
      <c r="F1997">
        <v>0</v>
      </c>
      <c r="G1997">
        <v>0</v>
      </c>
      <c r="H1997" t="s">
        <v>568</v>
      </c>
      <c r="I1997">
        <v>251</v>
      </c>
      <c r="J1997" t="s">
        <v>113</v>
      </c>
      <c r="K1997" t="s">
        <v>583</v>
      </c>
      <c r="L1997">
        <v>112</v>
      </c>
      <c r="M1997" t="s">
        <v>848</v>
      </c>
      <c r="N1997" t="s">
        <v>849</v>
      </c>
      <c r="O1997">
        <v>0</v>
      </c>
      <c r="P1997" t="s">
        <v>177</v>
      </c>
      <c r="Q1997" t="s">
        <v>514</v>
      </c>
      <c r="R1997" t="s">
        <v>515</v>
      </c>
      <c r="S1997" t="s">
        <v>516</v>
      </c>
      <c r="T1997">
        <v>0</v>
      </c>
      <c r="U1997" t="s">
        <v>517</v>
      </c>
      <c r="V1997">
        <v>2523</v>
      </c>
      <c r="W1997" t="s">
        <v>518</v>
      </c>
      <c r="X1997">
        <v>8</v>
      </c>
      <c r="Y1997" t="s">
        <v>519</v>
      </c>
      <c r="Z1997">
        <v>600</v>
      </c>
      <c r="AA1997">
        <v>-1</v>
      </c>
      <c r="AB1997" t="s">
        <v>129</v>
      </c>
      <c r="AC1997"/>
      <c r="AD1997">
        <v>600</v>
      </c>
      <c r="AE1997"/>
      <c r="AF1997">
        <v>847</v>
      </c>
      <c r="AG1997">
        <v>847</v>
      </c>
      <c r="AH1997"/>
      <c r="AI1997">
        <v>0</v>
      </c>
    </row>
    <row r="1998" spans="1:35">
      <c r="A1998" t="s">
        <v>594</v>
      </c>
      <c r="B1998">
        <v>2016</v>
      </c>
      <c r="C1998">
        <v>2016</v>
      </c>
      <c r="D1998">
        <v>2016</v>
      </c>
      <c r="E1998">
        <v>4</v>
      </c>
      <c r="F1998">
        <v>0</v>
      </c>
      <c r="G1998">
        <v>0</v>
      </c>
      <c r="H1998" t="s">
        <v>568</v>
      </c>
      <c r="I1998">
        <v>251</v>
      </c>
      <c r="J1998" t="s">
        <v>113</v>
      </c>
      <c r="K1998" t="s">
        <v>583</v>
      </c>
      <c r="L1998">
        <v>12</v>
      </c>
      <c r="M1998" t="s">
        <v>666</v>
      </c>
      <c r="N1998" t="s">
        <v>667</v>
      </c>
      <c r="O1998">
        <v>0</v>
      </c>
      <c r="P1998" t="s">
        <v>177</v>
      </c>
      <c r="Q1998" t="s">
        <v>514</v>
      </c>
      <c r="R1998" t="s">
        <v>515</v>
      </c>
      <c r="S1998" t="s">
        <v>516</v>
      </c>
      <c r="T1998">
        <v>0</v>
      </c>
      <c r="U1998" t="s">
        <v>517</v>
      </c>
      <c r="V1998">
        <v>2523</v>
      </c>
      <c r="W1998" t="s">
        <v>518</v>
      </c>
      <c r="X1998">
        <v>8</v>
      </c>
      <c r="Y1998" t="s">
        <v>519</v>
      </c>
      <c r="Z1998">
        <v>1991</v>
      </c>
      <c r="AA1998">
        <v>-1</v>
      </c>
      <c r="AB1998" t="s">
        <v>129</v>
      </c>
      <c r="AC1998"/>
      <c r="AD1998">
        <v>1991</v>
      </c>
      <c r="AE1998"/>
      <c r="AF1998">
        <v>563</v>
      </c>
      <c r="AG1998">
        <v>563</v>
      </c>
      <c r="AH1998"/>
      <c r="AI1998">
        <v>0</v>
      </c>
    </row>
    <row r="1999" spans="1:35">
      <c r="A1999" t="s">
        <v>594</v>
      </c>
      <c r="B1999">
        <v>2016</v>
      </c>
      <c r="C1999">
        <v>2016</v>
      </c>
      <c r="D1999">
        <v>2016</v>
      </c>
      <c r="E1999">
        <v>4</v>
      </c>
      <c r="F1999">
        <v>0</v>
      </c>
      <c r="G1999">
        <v>0</v>
      </c>
      <c r="H1999" t="s">
        <v>568</v>
      </c>
      <c r="I1999">
        <v>251</v>
      </c>
      <c r="J1999" t="s">
        <v>113</v>
      </c>
      <c r="K1999" t="s">
        <v>583</v>
      </c>
      <c r="L1999">
        <v>170</v>
      </c>
      <c r="M1999" t="s">
        <v>725</v>
      </c>
      <c r="N1999" t="s">
        <v>726</v>
      </c>
      <c r="O1999">
        <v>0</v>
      </c>
      <c r="P1999" t="s">
        <v>177</v>
      </c>
      <c r="Q1999" t="s">
        <v>514</v>
      </c>
      <c r="R1999" t="s">
        <v>515</v>
      </c>
      <c r="S1999" t="s">
        <v>516</v>
      </c>
      <c r="T1999">
        <v>0</v>
      </c>
      <c r="U1999" t="s">
        <v>517</v>
      </c>
      <c r="V1999">
        <v>2523</v>
      </c>
      <c r="W1999" t="s">
        <v>518</v>
      </c>
      <c r="X1999">
        <v>8</v>
      </c>
      <c r="Y1999" t="s">
        <v>519</v>
      </c>
      <c r="Z1999">
        <v>268149909</v>
      </c>
      <c r="AA1999">
        <v>-1</v>
      </c>
      <c r="AB1999" t="s">
        <v>129</v>
      </c>
      <c r="AC1999"/>
      <c r="AD1999">
        <v>268149909</v>
      </c>
      <c r="AE1999"/>
      <c r="AF1999">
        <v>26656585</v>
      </c>
      <c r="AG1999">
        <v>26656585</v>
      </c>
      <c r="AH1999"/>
      <c r="AI1999">
        <v>0</v>
      </c>
    </row>
    <row r="2000" spans="1:35">
      <c r="A2000" t="s">
        <v>594</v>
      </c>
      <c r="B2000">
        <v>2016</v>
      </c>
      <c r="C2000">
        <v>2016</v>
      </c>
      <c r="D2000">
        <v>2016</v>
      </c>
      <c r="E2000">
        <v>4</v>
      </c>
      <c r="F2000">
        <v>0</v>
      </c>
      <c r="G2000">
        <v>0</v>
      </c>
      <c r="H2000" t="s">
        <v>568</v>
      </c>
      <c r="I2000">
        <v>251</v>
      </c>
      <c r="J2000" t="s">
        <v>113</v>
      </c>
      <c r="K2000" t="s">
        <v>583</v>
      </c>
      <c r="L2000">
        <v>686</v>
      </c>
      <c r="M2000" t="s">
        <v>560</v>
      </c>
      <c r="N2000" t="s">
        <v>561</v>
      </c>
      <c r="O2000">
        <v>0</v>
      </c>
      <c r="P2000" t="s">
        <v>177</v>
      </c>
      <c r="Q2000" t="s">
        <v>514</v>
      </c>
      <c r="R2000" t="s">
        <v>515</v>
      </c>
      <c r="S2000" t="s">
        <v>516</v>
      </c>
      <c r="T2000">
        <v>0</v>
      </c>
      <c r="U2000" t="s">
        <v>517</v>
      </c>
      <c r="V2000">
        <v>2523</v>
      </c>
      <c r="W2000" t="s">
        <v>518</v>
      </c>
      <c r="X2000">
        <v>8</v>
      </c>
      <c r="Y2000" t="s">
        <v>519</v>
      </c>
      <c r="Z2000">
        <v>1232</v>
      </c>
      <c r="AA2000">
        <v>-1</v>
      </c>
      <c r="AB2000" t="s">
        <v>129</v>
      </c>
      <c r="AC2000"/>
      <c r="AD2000">
        <v>1232</v>
      </c>
      <c r="AE2000"/>
      <c r="AF2000">
        <v>10068</v>
      </c>
      <c r="AG2000">
        <v>10068</v>
      </c>
      <c r="AH2000"/>
      <c r="AI2000">
        <v>0</v>
      </c>
    </row>
    <row r="2001" spans="1:35">
      <c r="A2001" t="s">
        <v>594</v>
      </c>
      <c r="B2001">
        <v>2016</v>
      </c>
      <c r="C2001">
        <v>2016</v>
      </c>
      <c r="D2001">
        <v>2016</v>
      </c>
      <c r="E2001">
        <v>4</v>
      </c>
      <c r="F2001">
        <v>0</v>
      </c>
      <c r="G2001">
        <v>0</v>
      </c>
      <c r="H2001" t="s">
        <v>568</v>
      </c>
      <c r="I2001">
        <v>251</v>
      </c>
      <c r="J2001" t="s">
        <v>113</v>
      </c>
      <c r="K2001" t="s">
        <v>583</v>
      </c>
      <c r="L2001">
        <v>144</v>
      </c>
      <c r="M2001" t="s">
        <v>791</v>
      </c>
      <c r="N2001" t="s">
        <v>792</v>
      </c>
      <c r="O2001">
        <v>0</v>
      </c>
      <c r="P2001" t="s">
        <v>177</v>
      </c>
      <c r="Q2001" t="s">
        <v>514</v>
      </c>
      <c r="R2001" t="s">
        <v>515</v>
      </c>
      <c r="S2001" t="s">
        <v>516</v>
      </c>
      <c r="T2001">
        <v>0</v>
      </c>
      <c r="U2001" t="s">
        <v>517</v>
      </c>
      <c r="V2001">
        <v>2523</v>
      </c>
      <c r="W2001" t="s">
        <v>518</v>
      </c>
      <c r="X2001">
        <v>8</v>
      </c>
      <c r="Y2001" t="s">
        <v>519</v>
      </c>
      <c r="Z2001">
        <v>56</v>
      </c>
      <c r="AA2001">
        <v>-1</v>
      </c>
      <c r="AB2001" t="s">
        <v>129</v>
      </c>
      <c r="AC2001"/>
      <c r="AD2001">
        <v>56</v>
      </c>
      <c r="AE2001"/>
      <c r="AF2001">
        <v>709</v>
      </c>
      <c r="AG2001">
        <v>709</v>
      </c>
      <c r="AH2001"/>
      <c r="AI2001">
        <v>0</v>
      </c>
    </row>
    <row r="2002" spans="1:35">
      <c r="A2002" t="s">
        <v>594</v>
      </c>
      <c r="B2002">
        <v>2016</v>
      </c>
      <c r="C2002">
        <v>2016</v>
      </c>
      <c r="D2002">
        <v>2016</v>
      </c>
      <c r="E2002">
        <v>4</v>
      </c>
      <c r="F2002">
        <v>0</v>
      </c>
      <c r="G2002">
        <v>0</v>
      </c>
      <c r="H2002" t="s">
        <v>568</v>
      </c>
      <c r="I2002">
        <v>251</v>
      </c>
      <c r="J2002" t="s">
        <v>113</v>
      </c>
      <c r="K2002" t="s">
        <v>583</v>
      </c>
      <c r="L2002">
        <v>8</v>
      </c>
      <c r="M2002" t="s">
        <v>747</v>
      </c>
      <c r="N2002" t="s">
        <v>748</v>
      </c>
      <c r="O2002">
        <v>0</v>
      </c>
      <c r="P2002" t="s">
        <v>177</v>
      </c>
      <c r="Q2002" t="s">
        <v>514</v>
      </c>
      <c r="R2002" t="s">
        <v>515</v>
      </c>
      <c r="S2002" t="s">
        <v>516</v>
      </c>
      <c r="T2002">
        <v>0</v>
      </c>
      <c r="U2002" t="s">
        <v>517</v>
      </c>
      <c r="V2002">
        <v>2523</v>
      </c>
      <c r="W2002" t="s">
        <v>518</v>
      </c>
      <c r="X2002">
        <v>8</v>
      </c>
      <c r="Y2002" t="s">
        <v>519</v>
      </c>
      <c r="Z2002">
        <v>136600</v>
      </c>
      <c r="AA2002">
        <v>-1</v>
      </c>
      <c r="AB2002" t="s">
        <v>129</v>
      </c>
      <c r="AC2002"/>
      <c r="AD2002">
        <v>136600</v>
      </c>
      <c r="AE2002"/>
      <c r="AF2002">
        <v>8916</v>
      </c>
      <c r="AG2002">
        <v>8916</v>
      </c>
      <c r="AH2002"/>
      <c r="AI2002">
        <v>0</v>
      </c>
    </row>
    <row r="2003" spans="1:35">
      <c r="A2003" t="s">
        <v>594</v>
      </c>
      <c r="B2003">
        <v>2016</v>
      </c>
      <c r="C2003">
        <v>2016</v>
      </c>
      <c r="D2003">
        <v>2016</v>
      </c>
      <c r="E2003">
        <v>4</v>
      </c>
      <c r="F2003">
        <v>0</v>
      </c>
      <c r="G2003">
        <v>0</v>
      </c>
      <c r="H2003" t="s">
        <v>568</v>
      </c>
      <c r="I2003">
        <v>251</v>
      </c>
      <c r="J2003" t="s">
        <v>113</v>
      </c>
      <c r="K2003" t="s">
        <v>583</v>
      </c>
      <c r="L2003">
        <v>608</v>
      </c>
      <c r="M2003" t="s">
        <v>548</v>
      </c>
      <c r="N2003" t="s">
        <v>549</v>
      </c>
      <c r="O2003">
        <v>0</v>
      </c>
      <c r="P2003" t="s">
        <v>177</v>
      </c>
      <c r="Q2003" t="s">
        <v>514</v>
      </c>
      <c r="R2003" t="s">
        <v>515</v>
      </c>
      <c r="S2003" t="s">
        <v>516</v>
      </c>
      <c r="T2003">
        <v>0</v>
      </c>
      <c r="U2003" t="s">
        <v>517</v>
      </c>
      <c r="V2003">
        <v>2523</v>
      </c>
      <c r="W2003" t="s">
        <v>518</v>
      </c>
      <c r="X2003">
        <v>8</v>
      </c>
      <c r="Y2003" t="s">
        <v>519</v>
      </c>
      <c r="Z2003">
        <v>5636</v>
      </c>
      <c r="AA2003">
        <v>-1</v>
      </c>
      <c r="AB2003" t="s">
        <v>129</v>
      </c>
      <c r="AC2003"/>
      <c r="AD2003">
        <v>5636</v>
      </c>
      <c r="AE2003"/>
      <c r="AF2003">
        <v>6067</v>
      </c>
      <c r="AG2003">
        <v>6067</v>
      </c>
      <c r="AH2003"/>
      <c r="AI2003">
        <v>0</v>
      </c>
    </row>
    <row r="2004" spans="1:35">
      <c r="A2004" t="s">
        <v>594</v>
      </c>
      <c r="B2004">
        <v>2016</v>
      </c>
      <c r="C2004">
        <v>2016</v>
      </c>
      <c r="D2004">
        <v>2016</v>
      </c>
      <c r="E2004">
        <v>4</v>
      </c>
      <c r="F2004">
        <v>0</v>
      </c>
      <c r="G2004">
        <v>0</v>
      </c>
      <c r="H2004" t="s">
        <v>568</v>
      </c>
      <c r="I2004">
        <v>251</v>
      </c>
      <c r="J2004" t="s">
        <v>113</v>
      </c>
      <c r="K2004" t="s">
        <v>583</v>
      </c>
      <c r="L2004">
        <v>586</v>
      </c>
      <c r="M2004" t="s">
        <v>781</v>
      </c>
      <c r="N2004" t="s">
        <v>782</v>
      </c>
      <c r="O2004">
        <v>0</v>
      </c>
      <c r="P2004" t="s">
        <v>177</v>
      </c>
      <c r="Q2004" t="s">
        <v>514</v>
      </c>
      <c r="R2004" t="s">
        <v>515</v>
      </c>
      <c r="S2004" t="s">
        <v>516</v>
      </c>
      <c r="T2004">
        <v>0</v>
      </c>
      <c r="U2004" t="s">
        <v>517</v>
      </c>
      <c r="V2004">
        <v>2523</v>
      </c>
      <c r="W2004" t="s">
        <v>518</v>
      </c>
      <c r="X2004">
        <v>8</v>
      </c>
      <c r="Y2004" t="s">
        <v>519</v>
      </c>
      <c r="Z2004">
        <v>28994350</v>
      </c>
      <c r="AA2004">
        <v>-1</v>
      </c>
      <c r="AB2004" t="s">
        <v>129</v>
      </c>
      <c r="AC2004"/>
      <c r="AD2004">
        <v>28994350</v>
      </c>
      <c r="AE2004"/>
      <c r="AF2004">
        <v>3652588</v>
      </c>
      <c r="AG2004">
        <v>3652588</v>
      </c>
      <c r="AH2004"/>
      <c r="AI2004">
        <v>0</v>
      </c>
    </row>
    <row r="2005" spans="1:35">
      <c r="A2005" t="s">
        <v>594</v>
      </c>
      <c r="B2005">
        <v>2016</v>
      </c>
      <c r="C2005">
        <v>2016</v>
      </c>
      <c r="D2005">
        <v>2016</v>
      </c>
      <c r="E2005">
        <v>4</v>
      </c>
      <c r="F2005">
        <v>0</v>
      </c>
      <c r="G2005">
        <v>0</v>
      </c>
      <c r="H2005" t="s">
        <v>568</v>
      </c>
      <c r="I2005">
        <v>251</v>
      </c>
      <c r="J2005" t="s">
        <v>113</v>
      </c>
      <c r="K2005" t="s">
        <v>583</v>
      </c>
      <c r="L2005">
        <v>484</v>
      </c>
      <c r="M2005" t="s">
        <v>656</v>
      </c>
      <c r="N2005" t="s">
        <v>657</v>
      </c>
      <c r="O2005">
        <v>0</v>
      </c>
      <c r="P2005" t="s">
        <v>177</v>
      </c>
      <c r="Q2005" t="s">
        <v>514</v>
      </c>
      <c r="R2005" t="s">
        <v>515</v>
      </c>
      <c r="S2005" t="s">
        <v>516</v>
      </c>
      <c r="T2005">
        <v>0</v>
      </c>
      <c r="U2005" t="s">
        <v>517</v>
      </c>
      <c r="V2005">
        <v>2523</v>
      </c>
      <c r="W2005" t="s">
        <v>518</v>
      </c>
      <c r="X2005">
        <v>8</v>
      </c>
      <c r="Y2005" t="s">
        <v>519</v>
      </c>
      <c r="Z2005">
        <v>52</v>
      </c>
      <c r="AA2005">
        <v>-1</v>
      </c>
      <c r="AB2005" t="s">
        <v>129</v>
      </c>
      <c r="AC2005"/>
      <c r="AD2005">
        <v>52</v>
      </c>
      <c r="AE2005"/>
      <c r="AF2005">
        <v>4</v>
      </c>
      <c r="AG2005">
        <v>4</v>
      </c>
      <c r="AH2005"/>
      <c r="AI2005">
        <v>0</v>
      </c>
    </row>
    <row r="2006" spans="1:35">
      <c r="A2006" t="s">
        <v>594</v>
      </c>
      <c r="B2006">
        <v>2016</v>
      </c>
      <c r="C2006">
        <v>2016</v>
      </c>
      <c r="D2006">
        <v>2016</v>
      </c>
      <c r="E2006">
        <v>4</v>
      </c>
      <c r="F2006">
        <v>0</v>
      </c>
      <c r="G2006">
        <v>0</v>
      </c>
      <c r="H2006" t="s">
        <v>568</v>
      </c>
      <c r="I2006">
        <v>251</v>
      </c>
      <c r="J2006" t="s">
        <v>113</v>
      </c>
      <c r="K2006" t="s">
        <v>583</v>
      </c>
      <c r="L2006">
        <v>579</v>
      </c>
      <c r="M2006" t="s">
        <v>705</v>
      </c>
      <c r="N2006" t="s">
        <v>706</v>
      </c>
      <c r="O2006">
        <v>0</v>
      </c>
      <c r="P2006" t="s">
        <v>177</v>
      </c>
      <c r="Q2006" t="s">
        <v>514</v>
      </c>
      <c r="R2006" t="s">
        <v>515</v>
      </c>
      <c r="S2006" t="s">
        <v>516</v>
      </c>
      <c r="T2006">
        <v>0</v>
      </c>
      <c r="U2006" t="s">
        <v>517</v>
      </c>
      <c r="V2006">
        <v>2523</v>
      </c>
      <c r="W2006" t="s">
        <v>518</v>
      </c>
      <c r="X2006">
        <v>8</v>
      </c>
      <c r="Y2006" t="s">
        <v>519</v>
      </c>
      <c r="Z2006">
        <v>155</v>
      </c>
      <c r="AA2006">
        <v>-1</v>
      </c>
      <c r="AB2006" t="s">
        <v>129</v>
      </c>
      <c r="AC2006"/>
      <c r="AD2006">
        <v>155</v>
      </c>
      <c r="AE2006"/>
      <c r="AF2006">
        <v>117</v>
      </c>
      <c r="AG2006">
        <v>117</v>
      </c>
      <c r="AH2006"/>
      <c r="AI2006">
        <v>0</v>
      </c>
    </row>
    <row r="2007" spans="1:35">
      <c r="A2007" t="s">
        <v>594</v>
      </c>
      <c r="B2007">
        <v>2016</v>
      </c>
      <c r="C2007">
        <v>2016</v>
      </c>
      <c r="D2007">
        <v>2016</v>
      </c>
      <c r="E2007">
        <v>4</v>
      </c>
      <c r="F2007">
        <v>0</v>
      </c>
      <c r="G2007">
        <v>0</v>
      </c>
      <c r="H2007" t="s">
        <v>568</v>
      </c>
      <c r="I2007">
        <v>251</v>
      </c>
      <c r="J2007" t="s">
        <v>113</v>
      </c>
      <c r="K2007" t="s">
        <v>583</v>
      </c>
      <c r="L2007">
        <v>458</v>
      </c>
      <c r="M2007" t="s">
        <v>180</v>
      </c>
      <c r="N2007" t="s">
        <v>557</v>
      </c>
      <c r="O2007">
        <v>0</v>
      </c>
      <c r="P2007" t="s">
        <v>177</v>
      </c>
      <c r="Q2007" t="s">
        <v>514</v>
      </c>
      <c r="R2007" t="s">
        <v>515</v>
      </c>
      <c r="S2007" t="s">
        <v>516</v>
      </c>
      <c r="T2007">
        <v>0</v>
      </c>
      <c r="U2007" t="s">
        <v>517</v>
      </c>
      <c r="V2007">
        <v>2523</v>
      </c>
      <c r="W2007" t="s">
        <v>518</v>
      </c>
      <c r="X2007">
        <v>8</v>
      </c>
      <c r="Y2007" t="s">
        <v>519</v>
      </c>
      <c r="Z2007">
        <v>88689360</v>
      </c>
      <c r="AA2007">
        <v>-1</v>
      </c>
      <c r="AB2007" t="s">
        <v>129</v>
      </c>
      <c r="AC2007"/>
      <c r="AD2007">
        <v>88689360</v>
      </c>
      <c r="AE2007"/>
      <c r="AF2007">
        <v>9513137</v>
      </c>
      <c r="AG2007">
        <v>9513137</v>
      </c>
      <c r="AH2007"/>
      <c r="AI2007">
        <v>0</v>
      </c>
    </row>
    <row r="2008" spans="1:35">
      <c r="A2008" t="s">
        <v>594</v>
      </c>
      <c r="B2008">
        <v>2016</v>
      </c>
      <c r="C2008">
        <v>2016</v>
      </c>
      <c r="D2008">
        <v>2016</v>
      </c>
      <c r="E2008">
        <v>4</v>
      </c>
      <c r="F2008">
        <v>0</v>
      </c>
      <c r="G2008">
        <v>0</v>
      </c>
      <c r="H2008" t="s">
        <v>568</v>
      </c>
      <c r="I2008">
        <v>251</v>
      </c>
      <c r="J2008" t="s">
        <v>113</v>
      </c>
      <c r="K2008" t="s">
        <v>583</v>
      </c>
      <c r="L2008">
        <v>643</v>
      </c>
      <c r="M2008" t="s">
        <v>670</v>
      </c>
      <c r="N2008" t="s">
        <v>671</v>
      </c>
      <c r="O2008">
        <v>0</v>
      </c>
      <c r="P2008" t="s">
        <v>177</v>
      </c>
      <c r="Q2008" t="s">
        <v>514</v>
      </c>
      <c r="R2008" t="s">
        <v>515</v>
      </c>
      <c r="S2008" t="s">
        <v>516</v>
      </c>
      <c r="T2008">
        <v>0</v>
      </c>
      <c r="U2008" t="s">
        <v>517</v>
      </c>
      <c r="V2008">
        <v>2523</v>
      </c>
      <c r="W2008" t="s">
        <v>518</v>
      </c>
      <c r="X2008">
        <v>8</v>
      </c>
      <c r="Y2008" t="s">
        <v>519</v>
      </c>
      <c r="Z2008">
        <v>922</v>
      </c>
      <c r="AA2008">
        <v>-1</v>
      </c>
      <c r="AB2008" t="s">
        <v>129</v>
      </c>
      <c r="AC2008"/>
      <c r="AD2008">
        <v>922</v>
      </c>
      <c r="AE2008"/>
      <c r="AF2008">
        <v>3777</v>
      </c>
      <c r="AG2008">
        <v>3777</v>
      </c>
      <c r="AH2008"/>
      <c r="AI2008">
        <v>0</v>
      </c>
    </row>
    <row r="2009" spans="1:35">
      <c r="A2009" t="s">
        <v>594</v>
      </c>
      <c r="B2009">
        <v>2016</v>
      </c>
      <c r="C2009">
        <v>2016</v>
      </c>
      <c r="D2009">
        <v>2016</v>
      </c>
      <c r="E2009">
        <v>4</v>
      </c>
      <c r="F2009">
        <v>0</v>
      </c>
      <c r="G2009">
        <v>0</v>
      </c>
      <c r="H2009" t="s">
        <v>568</v>
      </c>
      <c r="I2009">
        <v>251</v>
      </c>
      <c r="J2009" t="s">
        <v>113</v>
      </c>
      <c r="K2009" t="s">
        <v>583</v>
      </c>
      <c r="L2009">
        <v>440</v>
      </c>
      <c r="M2009" t="s">
        <v>773</v>
      </c>
      <c r="N2009" t="s">
        <v>774</v>
      </c>
      <c r="O2009">
        <v>0</v>
      </c>
      <c r="P2009" t="s">
        <v>177</v>
      </c>
      <c r="Q2009" t="s">
        <v>514</v>
      </c>
      <c r="R2009" t="s">
        <v>515</v>
      </c>
      <c r="S2009" t="s">
        <v>516</v>
      </c>
      <c r="T2009">
        <v>0</v>
      </c>
      <c r="U2009" t="s">
        <v>517</v>
      </c>
      <c r="V2009">
        <v>2523</v>
      </c>
      <c r="W2009" t="s">
        <v>518</v>
      </c>
      <c r="X2009">
        <v>8</v>
      </c>
      <c r="Y2009" t="s">
        <v>519</v>
      </c>
      <c r="Z2009">
        <v>1050</v>
      </c>
      <c r="AA2009">
        <v>-1</v>
      </c>
      <c r="AB2009" t="s">
        <v>129</v>
      </c>
      <c r="AC2009"/>
      <c r="AD2009">
        <v>1050</v>
      </c>
      <c r="AE2009"/>
      <c r="AF2009">
        <v>394</v>
      </c>
      <c r="AG2009">
        <v>394</v>
      </c>
      <c r="AH2009"/>
      <c r="AI2009">
        <v>0</v>
      </c>
    </row>
    <row r="2010" spans="1:35">
      <c r="A2010" t="s">
        <v>594</v>
      </c>
      <c r="B2010">
        <v>2016</v>
      </c>
      <c r="C2010">
        <v>2016</v>
      </c>
      <c r="D2010">
        <v>2016</v>
      </c>
      <c r="E2010">
        <v>4</v>
      </c>
      <c r="F2010">
        <v>0</v>
      </c>
      <c r="G2010">
        <v>0</v>
      </c>
      <c r="H2010" t="s">
        <v>568</v>
      </c>
      <c r="I2010">
        <v>251</v>
      </c>
      <c r="J2010" t="s">
        <v>113</v>
      </c>
      <c r="K2010" t="s">
        <v>583</v>
      </c>
      <c r="L2010">
        <v>360</v>
      </c>
      <c r="M2010" t="s">
        <v>578</v>
      </c>
      <c r="N2010" t="s">
        <v>579</v>
      </c>
      <c r="O2010">
        <v>0</v>
      </c>
      <c r="P2010" t="s">
        <v>177</v>
      </c>
      <c r="Q2010" t="s">
        <v>514</v>
      </c>
      <c r="R2010" t="s">
        <v>515</v>
      </c>
      <c r="S2010" t="s">
        <v>516</v>
      </c>
      <c r="T2010">
        <v>0</v>
      </c>
      <c r="U2010" t="s">
        <v>517</v>
      </c>
      <c r="V2010">
        <v>2523</v>
      </c>
      <c r="W2010" t="s">
        <v>518</v>
      </c>
      <c r="X2010">
        <v>8</v>
      </c>
      <c r="Y2010" t="s">
        <v>519</v>
      </c>
      <c r="Z2010">
        <v>126</v>
      </c>
      <c r="AA2010">
        <v>-1</v>
      </c>
      <c r="AB2010" t="s">
        <v>129</v>
      </c>
      <c r="AC2010"/>
      <c r="AD2010">
        <v>126</v>
      </c>
      <c r="AE2010"/>
      <c r="AF2010">
        <v>1549</v>
      </c>
      <c r="AG2010">
        <v>1549</v>
      </c>
      <c r="AH2010"/>
      <c r="AI2010">
        <v>0</v>
      </c>
    </row>
    <row r="2011" spans="1:35">
      <c r="A2011" t="s">
        <v>594</v>
      </c>
      <c r="B2011">
        <v>2016</v>
      </c>
      <c r="C2011">
        <v>2016</v>
      </c>
      <c r="D2011">
        <v>2016</v>
      </c>
      <c r="E2011">
        <v>4</v>
      </c>
      <c r="F2011">
        <v>0</v>
      </c>
      <c r="G2011">
        <v>0</v>
      </c>
      <c r="H2011" t="s">
        <v>568</v>
      </c>
      <c r="I2011">
        <v>251</v>
      </c>
      <c r="J2011" t="s">
        <v>113</v>
      </c>
      <c r="K2011" t="s">
        <v>583</v>
      </c>
      <c r="L2011">
        <v>704</v>
      </c>
      <c r="M2011" t="s">
        <v>570</v>
      </c>
      <c r="N2011" t="s">
        <v>571</v>
      </c>
      <c r="O2011">
        <v>0</v>
      </c>
      <c r="P2011" t="s">
        <v>177</v>
      </c>
      <c r="Q2011" t="s">
        <v>514</v>
      </c>
      <c r="R2011" t="s">
        <v>515</v>
      </c>
      <c r="S2011" t="s">
        <v>516</v>
      </c>
      <c r="T2011">
        <v>0</v>
      </c>
      <c r="U2011" t="s">
        <v>517</v>
      </c>
      <c r="V2011">
        <v>2523</v>
      </c>
      <c r="W2011" t="s">
        <v>518</v>
      </c>
      <c r="X2011">
        <v>8</v>
      </c>
      <c r="Y2011" t="s">
        <v>519</v>
      </c>
      <c r="Z2011">
        <v>235141920</v>
      </c>
      <c r="AA2011">
        <v>-1</v>
      </c>
      <c r="AB2011" t="s">
        <v>129</v>
      </c>
      <c r="AC2011"/>
      <c r="AD2011">
        <v>235141920</v>
      </c>
      <c r="AE2011"/>
      <c r="AF2011">
        <v>15346866</v>
      </c>
      <c r="AG2011">
        <v>15346866</v>
      </c>
      <c r="AH2011"/>
      <c r="AI2011">
        <v>0</v>
      </c>
    </row>
    <row r="2012" spans="1:35">
      <c r="A2012" t="s">
        <v>594</v>
      </c>
      <c r="B2012">
        <v>2016</v>
      </c>
      <c r="C2012">
        <v>2016</v>
      </c>
      <c r="D2012">
        <v>2016</v>
      </c>
      <c r="E2012">
        <v>4</v>
      </c>
      <c r="F2012">
        <v>0</v>
      </c>
      <c r="G2012">
        <v>0</v>
      </c>
      <c r="H2012" t="s">
        <v>568</v>
      </c>
      <c r="I2012">
        <v>251</v>
      </c>
      <c r="J2012" t="s">
        <v>113</v>
      </c>
      <c r="K2012" t="s">
        <v>583</v>
      </c>
      <c r="L2012">
        <v>784</v>
      </c>
      <c r="M2012" t="s">
        <v>186</v>
      </c>
      <c r="N2012" t="s">
        <v>618</v>
      </c>
      <c r="O2012">
        <v>0</v>
      </c>
      <c r="P2012" t="s">
        <v>177</v>
      </c>
      <c r="Q2012" t="s">
        <v>514</v>
      </c>
      <c r="R2012" t="s">
        <v>515</v>
      </c>
      <c r="S2012" t="s">
        <v>516</v>
      </c>
      <c r="T2012">
        <v>0</v>
      </c>
      <c r="U2012" t="s">
        <v>517</v>
      </c>
      <c r="V2012">
        <v>2523</v>
      </c>
      <c r="W2012" t="s">
        <v>518</v>
      </c>
      <c r="X2012">
        <v>8</v>
      </c>
      <c r="Y2012" t="s">
        <v>519</v>
      </c>
      <c r="Z2012">
        <v>60115</v>
      </c>
      <c r="AA2012">
        <v>-1</v>
      </c>
      <c r="AB2012" t="s">
        <v>129</v>
      </c>
      <c r="AC2012"/>
      <c r="AD2012">
        <v>60115</v>
      </c>
      <c r="AE2012"/>
      <c r="AF2012">
        <v>10299</v>
      </c>
      <c r="AG2012">
        <v>10299</v>
      </c>
      <c r="AH2012"/>
      <c r="AI2012">
        <v>0</v>
      </c>
    </row>
    <row r="2013" spans="1:35">
      <c r="A2013" t="s">
        <v>594</v>
      </c>
      <c r="B2013">
        <v>2016</v>
      </c>
      <c r="C2013">
        <v>2016</v>
      </c>
      <c r="D2013">
        <v>2016</v>
      </c>
      <c r="E2013">
        <v>4</v>
      </c>
      <c r="F2013">
        <v>0</v>
      </c>
      <c r="G2013">
        <v>0</v>
      </c>
      <c r="H2013" t="s">
        <v>568</v>
      </c>
      <c r="I2013">
        <v>251</v>
      </c>
      <c r="J2013" t="s">
        <v>113</v>
      </c>
      <c r="K2013" t="s">
        <v>583</v>
      </c>
      <c r="L2013">
        <v>490</v>
      </c>
      <c r="M2013" t="s">
        <v>546</v>
      </c>
      <c r="N2013" t="s">
        <v>547</v>
      </c>
      <c r="O2013">
        <v>0</v>
      </c>
      <c r="P2013" t="s">
        <v>177</v>
      </c>
      <c r="Q2013" t="s">
        <v>514</v>
      </c>
      <c r="R2013" t="s">
        <v>515</v>
      </c>
      <c r="S2013" t="s">
        <v>516</v>
      </c>
      <c r="T2013">
        <v>0</v>
      </c>
      <c r="U2013" t="s">
        <v>517</v>
      </c>
      <c r="V2013">
        <v>2523</v>
      </c>
      <c r="W2013" t="s">
        <v>518</v>
      </c>
      <c r="X2013">
        <v>8</v>
      </c>
      <c r="Y2013" t="s">
        <v>519</v>
      </c>
      <c r="Z2013">
        <v>13316</v>
      </c>
      <c r="AA2013">
        <v>-1</v>
      </c>
      <c r="AB2013" t="s">
        <v>129</v>
      </c>
      <c r="AC2013"/>
      <c r="AD2013">
        <v>13316</v>
      </c>
      <c r="AE2013"/>
      <c r="AF2013">
        <v>1889</v>
      </c>
      <c r="AG2013">
        <v>1889</v>
      </c>
      <c r="AH2013"/>
      <c r="AI2013">
        <v>0</v>
      </c>
    </row>
    <row r="2014" spans="1:35">
      <c r="A2014" t="s">
        <v>594</v>
      </c>
      <c r="B2014">
        <v>2016</v>
      </c>
      <c r="C2014">
        <v>2016</v>
      </c>
      <c r="D2014">
        <v>2016</v>
      </c>
      <c r="E2014">
        <v>4</v>
      </c>
      <c r="F2014">
        <v>0</v>
      </c>
      <c r="G2014">
        <v>0</v>
      </c>
      <c r="H2014" t="s">
        <v>568</v>
      </c>
      <c r="I2014">
        <v>251</v>
      </c>
      <c r="J2014" t="s">
        <v>113</v>
      </c>
      <c r="K2014" t="s">
        <v>583</v>
      </c>
      <c r="L2014">
        <v>76</v>
      </c>
      <c r="M2014" t="s">
        <v>538</v>
      </c>
      <c r="N2014" t="s">
        <v>539</v>
      </c>
      <c r="O2014">
        <v>0</v>
      </c>
      <c r="P2014" t="s">
        <v>177</v>
      </c>
      <c r="Q2014" t="s">
        <v>514</v>
      </c>
      <c r="R2014" t="s">
        <v>515</v>
      </c>
      <c r="S2014" t="s">
        <v>516</v>
      </c>
      <c r="T2014">
        <v>0</v>
      </c>
      <c r="U2014" t="s">
        <v>517</v>
      </c>
      <c r="V2014">
        <v>2523</v>
      </c>
      <c r="W2014" t="s">
        <v>518</v>
      </c>
      <c r="X2014">
        <v>8</v>
      </c>
      <c r="Y2014" t="s">
        <v>519</v>
      </c>
      <c r="Z2014">
        <v>152</v>
      </c>
      <c r="AA2014">
        <v>-1</v>
      </c>
      <c r="AB2014" t="s">
        <v>129</v>
      </c>
      <c r="AC2014"/>
      <c r="AD2014">
        <v>152</v>
      </c>
      <c r="AE2014"/>
      <c r="AF2014">
        <v>4069</v>
      </c>
      <c r="AG2014">
        <v>4069</v>
      </c>
      <c r="AH2014"/>
      <c r="AI2014">
        <v>0</v>
      </c>
    </row>
    <row r="2015" spans="1:35">
      <c r="A2015" t="s">
        <v>594</v>
      </c>
      <c r="B2015">
        <v>2016</v>
      </c>
      <c r="C2015">
        <v>2016</v>
      </c>
      <c r="D2015">
        <v>2016</v>
      </c>
      <c r="E2015">
        <v>4</v>
      </c>
      <c r="F2015">
        <v>0</v>
      </c>
      <c r="G2015">
        <v>0</v>
      </c>
      <c r="H2015" t="s">
        <v>568</v>
      </c>
      <c r="I2015">
        <v>251</v>
      </c>
      <c r="J2015" t="s">
        <v>113</v>
      </c>
      <c r="K2015" t="s">
        <v>583</v>
      </c>
      <c r="L2015">
        <v>410</v>
      </c>
      <c r="M2015" t="s">
        <v>550</v>
      </c>
      <c r="N2015" t="s">
        <v>551</v>
      </c>
      <c r="O2015">
        <v>0</v>
      </c>
      <c r="P2015" t="s">
        <v>177</v>
      </c>
      <c r="Q2015" t="s">
        <v>514</v>
      </c>
      <c r="R2015" t="s">
        <v>515</v>
      </c>
      <c r="S2015" t="s">
        <v>516</v>
      </c>
      <c r="T2015">
        <v>0</v>
      </c>
      <c r="U2015" t="s">
        <v>517</v>
      </c>
      <c r="V2015">
        <v>2523</v>
      </c>
      <c r="W2015" t="s">
        <v>518</v>
      </c>
      <c r="X2015">
        <v>8</v>
      </c>
      <c r="Y2015" t="s">
        <v>519</v>
      </c>
      <c r="Z2015">
        <v>600</v>
      </c>
      <c r="AA2015">
        <v>-1</v>
      </c>
      <c r="AB2015" t="s">
        <v>129</v>
      </c>
      <c r="AC2015"/>
      <c r="AD2015">
        <v>600</v>
      </c>
      <c r="AE2015"/>
      <c r="AF2015">
        <v>3425</v>
      </c>
      <c r="AG2015">
        <v>3425</v>
      </c>
      <c r="AH2015"/>
      <c r="AI2015">
        <v>0</v>
      </c>
    </row>
    <row r="2016" spans="1:35">
      <c r="A2016" t="s">
        <v>594</v>
      </c>
      <c r="B2016">
        <v>2016</v>
      </c>
      <c r="C2016">
        <v>2016</v>
      </c>
      <c r="D2016">
        <v>2016</v>
      </c>
      <c r="E2016">
        <v>4</v>
      </c>
      <c r="F2016">
        <v>0</v>
      </c>
      <c r="G2016">
        <v>0</v>
      </c>
      <c r="H2016" t="s">
        <v>568</v>
      </c>
      <c r="I2016">
        <v>251</v>
      </c>
      <c r="J2016" t="s">
        <v>113</v>
      </c>
      <c r="K2016" t="s">
        <v>583</v>
      </c>
      <c r="L2016">
        <v>392</v>
      </c>
      <c r="M2016" t="s">
        <v>223</v>
      </c>
      <c r="N2016" t="s">
        <v>584</v>
      </c>
      <c r="O2016">
        <v>0</v>
      </c>
      <c r="P2016" t="s">
        <v>177</v>
      </c>
      <c r="Q2016" t="s">
        <v>514</v>
      </c>
      <c r="R2016" t="s">
        <v>515</v>
      </c>
      <c r="S2016" t="s">
        <v>516</v>
      </c>
      <c r="T2016">
        <v>0</v>
      </c>
      <c r="U2016" t="s">
        <v>517</v>
      </c>
      <c r="V2016">
        <v>2523</v>
      </c>
      <c r="W2016" t="s">
        <v>518</v>
      </c>
      <c r="X2016">
        <v>8</v>
      </c>
      <c r="Y2016" t="s">
        <v>519</v>
      </c>
      <c r="Z2016">
        <v>100000</v>
      </c>
      <c r="AA2016">
        <v>-1</v>
      </c>
      <c r="AB2016" t="s">
        <v>129</v>
      </c>
      <c r="AC2016"/>
      <c r="AD2016">
        <v>100000</v>
      </c>
      <c r="AE2016"/>
      <c r="AF2016">
        <v>75136</v>
      </c>
      <c r="AG2016">
        <v>75136</v>
      </c>
      <c r="AH2016"/>
      <c r="AI2016">
        <v>0</v>
      </c>
    </row>
    <row r="2017" spans="1:35">
      <c r="A2017" t="s">
        <v>594</v>
      </c>
      <c r="B2017">
        <v>2016</v>
      </c>
      <c r="C2017">
        <v>2016</v>
      </c>
      <c r="D2017">
        <v>2016</v>
      </c>
      <c r="E2017">
        <v>4</v>
      </c>
      <c r="F2017">
        <v>0</v>
      </c>
      <c r="G2017">
        <v>0</v>
      </c>
      <c r="H2017" t="s">
        <v>568</v>
      </c>
      <c r="I2017">
        <v>251</v>
      </c>
      <c r="J2017" t="s">
        <v>113</v>
      </c>
      <c r="K2017" t="s">
        <v>583</v>
      </c>
      <c r="L2017">
        <v>764</v>
      </c>
      <c r="M2017" t="s">
        <v>198</v>
      </c>
      <c r="N2017" t="s">
        <v>556</v>
      </c>
      <c r="O2017">
        <v>0</v>
      </c>
      <c r="P2017" t="s">
        <v>177</v>
      </c>
      <c r="Q2017" t="s">
        <v>514</v>
      </c>
      <c r="R2017" t="s">
        <v>515</v>
      </c>
      <c r="S2017" t="s">
        <v>516</v>
      </c>
      <c r="T2017">
        <v>0</v>
      </c>
      <c r="U2017" t="s">
        <v>517</v>
      </c>
      <c r="V2017">
        <v>2523</v>
      </c>
      <c r="W2017" t="s">
        <v>518</v>
      </c>
      <c r="X2017">
        <v>8</v>
      </c>
      <c r="Y2017" t="s">
        <v>519</v>
      </c>
      <c r="Z2017">
        <v>6577</v>
      </c>
      <c r="AA2017">
        <v>-1</v>
      </c>
      <c r="AB2017" t="s">
        <v>129</v>
      </c>
      <c r="AC2017"/>
      <c r="AD2017">
        <v>6577</v>
      </c>
      <c r="AE2017"/>
      <c r="AF2017">
        <v>2475</v>
      </c>
      <c r="AG2017">
        <v>2475</v>
      </c>
      <c r="AH2017"/>
      <c r="AI2017">
        <v>0</v>
      </c>
    </row>
    <row r="2018" spans="1:35">
      <c r="A2018" t="s">
        <v>594</v>
      </c>
      <c r="B2018">
        <v>2016</v>
      </c>
      <c r="C2018">
        <v>2016</v>
      </c>
      <c r="D2018">
        <v>2016</v>
      </c>
      <c r="E2018">
        <v>4</v>
      </c>
      <c r="F2018">
        <v>0</v>
      </c>
      <c r="G2018">
        <v>0</v>
      </c>
      <c r="H2018" t="s">
        <v>568</v>
      </c>
      <c r="I2018">
        <v>251</v>
      </c>
      <c r="J2018" t="s">
        <v>113</v>
      </c>
      <c r="K2018" t="s">
        <v>583</v>
      </c>
      <c r="L2018">
        <v>300</v>
      </c>
      <c r="M2018" t="s">
        <v>680</v>
      </c>
      <c r="N2018" t="s">
        <v>681</v>
      </c>
      <c r="O2018">
        <v>0</v>
      </c>
      <c r="P2018" t="s">
        <v>177</v>
      </c>
      <c r="Q2018" t="s">
        <v>514</v>
      </c>
      <c r="R2018" t="s">
        <v>515</v>
      </c>
      <c r="S2018" t="s">
        <v>516</v>
      </c>
      <c r="T2018">
        <v>0</v>
      </c>
      <c r="U2018" t="s">
        <v>517</v>
      </c>
      <c r="V2018">
        <v>2523</v>
      </c>
      <c r="W2018" t="s">
        <v>518</v>
      </c>
      <c r="X2018">
        <v>8</v>
      </c>
      <c r="Y2018" t="s">
        <v>519</v>
      </c>
      <c r="Z2018">
        <v>87486000</v>
      </c>
      <c r="AA2018">
        <v>-1</v>
      </c>
      <c r="AB2018" t="s">
        <v>129</v>
      </c>
      <c r="AC2018"/>
      <c r="AD2018">
        <v>87486000</v>
      </c>
      <c r="AE2018"/>
      <c r="AF2018">
        <v>7237451</v>
      </c>
      <c r="AG2018">
        <v>7237451</v>
      </c>
      <c r="AH2018"/>
      <c r="AI2018">
        <v>0</v>
      </c>
    </row>
    <row r="2019" spans="1:35">
      <c r="A2019" t="s">
        <v>594</v>
      </c>
      <c r="B2019">
        <v>2016</v>
      </c>
      <c r="C2019">
        <v>2016</v>
      </c>
      <c r="D2019">
        <v>2016</v>
      </c>
      <c r="E2019">
        <v>4</v>
      </c>
      <c r="F2019">
        <v>0</v>
      </c>
      <c r="G2019">
        <v>0</v>
      </c>
      <c r="H2019" t="s">
        <v>568</v>
      </c>
      <c r="I2019">
        <v>251</v>
      </c>
      <c r="J2019" t="s">
        <v>113</v>
      </c>
      <c r="K2019" t="s">
        <v>583</v>
      </c>
      <c r="L2019">
        <v>504</v>
      </c>
      <c r="M2019" t="s">
        <v>686</v>
      </c>
      <c r="N2019" t="s">
        <v>687</v>
      </c>
      <c r="O2019">
        <v>0</v>
      </c>
      <c r="P2019" t="s">
        <v>177</v>
      </c>
      <c r="Q2019" t="s">
        <v>514</v>
      </c>
      <c r="R2019" t="s">
        <v>515</v>
      </c>
      <c r="S2019" t="s">
        <v>516</v>
      </c>
      <c r="T2019">
        <v>0</v>
      </c>
      <c r="U2019" t="s">
        <v>517</v>
      </c>
      <c r="V2019">
        <v>2523</v>
      </c>
      <c r="W2019" t="s">
        <v>518</v>
      </c>
      <c r="X2019">
        <v>8</v>
      </c>
      <c r="Y2019" t="s">
        <v>519</v>
      </c>
      <c r="Z2019">
        <v>6026321</v>
      </c>
      <c r="AA2019">
        <v>-1</v>
      </c>
      <c r="AB2019" t="s">
        <v>129</v>
      </c>
      <c r="AC2019"/>
      <c r="AD2019">
        <v>6026321</v>
      </c>
      <c r="AE2019"/>
      <c r="AF2019">
        <v>339387</v>
      </c>
      <c r="AG2019">
        <v>339387</v>
      </c>
      <c r="AH2019"/>
      <c r="AI2019">
        <v>0</v>
      </c>
    </row>
    <row r="2020" spans="1:35">
      <c r="A2020" t="s">
        <v>594</v>
      </c>
      <c r="B2020">
        <v>2016</v>
      </c>
      <c r="C2020">
        <v>2016</v>
      </c>
      <c r="D2020">
        <v>2016</v>
      </c>
      <c r="E2020">
        <v>4</v>
      </c>
      <c r="F2020">
        <v>0</v>
      </c>
      <c r="G2020">
        <v>0</v>
      </c>
      <c r="H2020" t="s">
        <v>568</v>
      </c>
      <c r="I2020">
        <v>251</v>
      </c>
      <c r="J2020" t="s">
        <v>113</v>
      </c>
      <c r="K2020" t="s">
        <v>583</v>
      </c>
      <c r="L2020">
        <v>788</v>
      </c>
      <c r="M2020" t="s">
        <v>729</v>
      </c>
      <c r="N2020" t="s">
        <v>730</v>
      </c>
      <c r="O2020">
        <v>0</v>
      </c>
      <c r="P2020" t="s">
        <v>177</v>
      </c>
      <c r="Q2020" t="s">
        <v>514</v>
      </c>
      <c r="R2020" t="s">
        <v>515</v>
      </c>
      <c r="S2020" t="s">
        <v>516</v>
      </c>
      <c r="T2020">
        <v>0</v>
      </c>
      <c r="U2020" t="s">
        <v>517</v>
      </c>
      <c r="V2020">
        <v>2523</v>
      </c>
      <c r="W2020" t="s">
        <v>518</v>
      </c>
      <c r="X2020">
        <v>8</v>
      </c>
      <c r="Y2020" t="s">
        <v>519</v>
      </c>
      <c r="Z2020">
        <v>15667000</v>
      </c>
      <c r="AA2020">
        <v>-1</v>
      </c>
      <c r="AB2020" t="s">
        <v>129</v>
      </c>
      <c r="AC2020"/>
      <c r="AD2020">
        <v>15667000</v>
      </c>
      <c r="AE2020"/>
      <c r="AF2020">
        <v>1924366</v>
      </c>
      <c r="AG2020">
        <v>1924366</v>
      </c>
      <c r="AH2020"/>
      <c r="AI2020">
        <v>0</v>
      </c>
    </row>
    <row r="2021" spans="1:35">
      <c r="A2021" t="s">
        <v>594</v>
      </c>
      <c r="B2021">
        <v>2016</v>
      </c>
      <c r="C2021">
        <v>2016</v>
      </c>
      <c r="D2021">
        <v>2016</v>
      </c>
      <c r="E2021">
        <v>4</v>
      </c>
      <c r="F2021">
        <v>0</v>
      </c>
      <c r="G2021">
        <v>0</v>
      </c>
      <c r="H2021" t="s">
        <v>568</v>
      </c>
      <c r="I2021">
        <v>251</v>
      </c>
      <c r="J2021" t="s">
        <v>113</v>
      </c>
      <c r="K2021" t="s">
        <v>583</v>
      </c>
      <c r="L2021">
        <v>757</v>
      </c>
      <c r="M2021" t="s">
        <v>597</v>
      </c>
      <c r="N2021" t="s">
        <v>598</v>
      </c>
      <c r="O2021">
        <v>0</v>
      </c>
      <c r="P2021" t="s">
        <v>177</v>
      </c>
      <c r="Q2021" t="s">
        <v>514</v>
      </c>
      <c r="R2021" t="s">
        <v>515</v>
      </c>
      <c r="S2021" t="s">
        <v>516</v>
      </c>
      <c r="T2021">
        <v>0</v>
      </c>
      <c r="U2021" t="s">
        <v>517</v>
      </c>
      <c r="V2021">
        <v>2523</v>
      </c>
      <c r="W2021" t="s">
        <v>518</v>
      </c>
      <c r="X2021">
        <v>8</v>
      </c>
      <c r="Y2021" t="s">
        <v>519</v>
      </c>
      <c r="Z2021">
        <v>1282088</v>
      </c>
      <c r="AA2021">
        <v>-1</v>
      </c>
      <c r="AB2021" t="s">
        <v>129</v>
      </c>
      <c r="AC2021"/>
      <c r="AD2021">
        <v>1282088</v>
      </c>
      <c r="AE2021"/>
      <c r="AF2021">
        <v>282977</v>
      </c>
      <c r="AG2021">
        <v>282977</v>
      </c>
      <c r="AH2021"/>
      <c r="AI2021">
        <v>0</v>
      </c>
    </row>
    <row r="2022" spans="1:35">
      <c r="A2022" t="s">
        <v>594</v>
      </c>
      <c r="B2022">
        <v>2016</v>
      </c>
      <c r="C2022">
        <v>2016</v>
      </c>
      <c r="D2022">
        <v>2016</v>
      </c>
      <c r="E2022">
        <v>4</v>
      </c>
      <c r="F2022">
        <v>0</v>
      </c>
      <c r="G2022">
        <v>0</v>
      </c>
      <c r="H2022" t="s">
        <v>568</v>
      </c>
      <c r="I2022">
        <v>251</v>
      </c>
      <c r="J2022" t="s">
        <v>113</v>
      </c>
      <c r="K2022" t="s">
        <v>583</v>
      </c>
      <c r="L2022">
        <v>372</v>
      </c>
      <c r="M2022" t="s">
        <v>676</v>
      </c>
      <c r="N2022" t="s">
        <v>677</v>
      </c>
      <c r="O2022">
        <v>0</v>
      </c>
      <c r="P2022" t="s">
        <v>177</v>
      </c>
      <c r="Q2022" t="s">
        <v>514</v>
      </c>
      <c r="R2022" t="s">
        <v>515</v>
      </c>
      <c r="S2022" t="s">
        <v>516</v>
      </c>
      <c r="T2022">
        <v>0</v>
      </c>
      <c r="U2022" t="s">
        <v>517</v>
      </c>
      <c r="V2022">
        <v>2523</v>
      </c>
      <c r="W2022" t="s">
        <v>518</v>
      </c>
      <c r="X2022">
        <v>8</v>
      </c>
      <c r="Y2022" t="s">
        <v>519</v>
      </c>
      <c r="Z2022">
        <v>2800340</v>
      </c>
      <c r="AA2022">
        <v>-1</v>
      </c>
      <c r="AB2022" t="s">
        <v>129</v>
      </c>
      <c r="AC2022"/>
      <c r="AD2022">
        <v>2800340</v>
      </c>
      <c r="AE2022"/>
      <c r="AF2022">
        <v>464487</v>
      </c>
      <c r="AG2022">
        <v>464487</v>
      </c>
      <c r="AH2022"/>
      <c r="AI2022">
        <v>0</v>
      </c>
    </row>
    <row r="2023" spans="1:35">
      <c r="A2023" t="s">
        <v>594</v>
      </c>
      <c r="B2023">
        <v>2016</v>
      </c>
      <c r="C2023">
        <v>2016</v>
      </c>
      <c r="D2023">
        <v>2016</v>
      </c>
      <c r="E2023">
        <v>4</v>
      </c>
      <c r="F2023">
        <v>0</v>
      </c>
      <c r="G2023">
        <v>0</v>
      </c>
      <c r="H2023" t="s">
        <v>568</v>
      </c>
      <c r="I2023">
        <v>251</v>
      </c>
      <c r="J2023" t="s">
        <v>113</v>
      </c>
      <c r="K2023" t="s">
        <v>583</v>
      </c>
      <c r="L2023">
        <v>156</v>
      </c>
      <c r="M2023" t="s">
        <v>183</v>
      </c>
      <c r="N2023" t="s">
        <v>562</v>
      </c>
      <c r="O2023">
        <v>0</v>
      </c>
      <c r="P2023" t="s">
        <v>177</v>
      </c>
      <c r="Q2023" t="s">
        <v>514</v>
      </c>
      <c r="R2023" t="s">
        <v>515</v>
      </c>
      <c r="S2023" t="s">
        <v>516</v>
      </c>
      <c r="T2023">
        <v>0</v>
      </c>
      <c r="U2023" t="s">
        <v>517</v>
      </c>
      <c r="V2023">
        <v>2523</v>
      </c>
      <c r="W2023" t="s">
        <v>518</v>
      </c>
      <c r="X2023">
        <v>8</v>
      </c>
      <c r="Y2023" t="s">
        <v>519</v>
      </c>
      <c r="Z2023">
        <v>4960289</v>
      </c>
      <c r="AA2023">
        <v>-1</v>
      </c>
      <c r="AB2023" t="s">
        <v>129</v>
      </c>
      <c r="AC2023"/>
      <c r="AD2023">
        <v>4960289</v>
      </c>
      <c r="AE2023"/>
      <c r="AF2023">
        <v>1762944</v>
      </c>
      <c r="AG2023">
        <v>1762944</v>
      </c>
      <c r="AH2023"/>
      <c r="AI2023">
        <v>0</v>
      </c>
    </row>
    <row r="2024" spans="1:35">
      <c r="A2024" t="s">
        <v>594</v>
      </c>
      <c r="B2024">
        <v>2016</v>
      </c>
      <c r="C2024">
        <v>2016</v>
      </c>
      <c r="D2024">
        <v>2016</v>
      </c>
      <c r="E2024">
        <v>4</v>
      </c>
      <c r="F2024">
        <v>0</v>
      </c>
      <c r="G2024">
        <v>0</v>
      </c>
      <c r="H2024" t="s">
        <v>568</v>
      </c>
      <c r="I2024">
        <v>251</v>
      </c>
      <c r="J2024" t="s">
        <v>113</v>
      </c>
      <c r="K2024" t="s">
        <v>583</v>
      </c>
      <c r="L2024">
        <v>699</v>
      </c>
      <c r="M2024" t="s">
        <v>585</v>
      </c>
      <c r="N2024" t="s">
        <v>586</v>
      </c>
      <c r="O2024">
        <v>0</v>
      </c>
      <c r="P2024" t="s">
        <v>177</v>
      </c>
      <c r="Q2024" t="s">
        <v>514</v>
      </c>
      <c r="R2024" t="s">
        <v>515</v>
      </c>
      <c r="S2024" t="s">
        <v>516</v>
      </c>
      <c r="T2024">
        <v>0</v>
      </c>
      <c r="U2024" t="s">
        <v>517</v>
      </c>
      <c r="V2024">
        <v>2523</v>
      </c>
      <c r="W2024" t="s">
        <v>518</v>
      </c>
      <c r="X2024">
        <v>8</v>
      </c>
      <c r="Y2024" t="s">
        <v>519</v>
      </c>
      <c r="Z2024">
        <v>7798707</v>
      </c>
      <c r="AA2024">
        <v>-1</v>
      </c>
      <c r="AB2024" t="s">
        <v>129</v>
      </c>
      <c r="AC2024"/>
      <c r="AD2024">
        <v>7798707</v>
      </c>
      <c r="AE2024"/>
      <c r="AF2024">
        <v>811161</v>
      </c>
      <c r="AG2024">
        <v>811161</v>
      </c>
      <c r="AH2024"/>
      <c r="AI2024">
        <v>0</v>
      </c>
    </row>
    <row r="2025" spans="1:35">
      <c r="A2025" t="s">
        <v>594</v>
      </c>
      <c r="B2025">
        <v>2016</v>
      </c>
      <c r="C2025">
        <v>2016</v>
      </c>
      <c r="D2025">
        <v>2016</v>
      </c>
      <c r="E2025">
        <v>4</v>
      </c>
      <c r="F2025">
        <v>0</v>
      </c>
      <c r="G2025">
        <v>0</v>
      </c>
      <c r="H2025" t="s">
        <v>568</v>
      </c>
      <c r="I2025">
        <v>251</v>
      </c>
      <c r="J2025" t="s">
        <v>113</v>
      </c>
      <c r="K2025" t="s">
        <v>583</v>
      </c>
      <c r="L2025">
        <v>642</v>
      </c>
      <c r="M2025" t="s">
        <v>682</v>
      </c>
      <c r="N2025" t="s">
        <v>683</v>
      </c>
      <c r="O2025">
        <v>0</v>
      </c>
      <c r="P2025" t="s">
        <v>177</v>
      </c>
      <c r="Q2025" t="s">
        <v>514</v>
      </c>
      <c r="R2025" t="s">
        <v>515</v>
      </c>
      <c r="S2025" t="s">
        <v>516</v>
      </c>
      <c r="T2025">
        <v>0</v>
      </c>
      <c r="U2025" t="s">
        <v>517</v>
      </c>
      <c r="V2025">
        <v>2523</v>
      </c>
      <c r="W2025" t="s">
        <v>518</v>
      </c>
      <c r="X2025">
        <v>8</v>
      </c>
      <c r="Y2025" t="s">
        <v>519</v>
      </c>
      <c r="Z2025">
        <v>1611</v>
      </c>
      <c r="AA2025">
        <v>-1</v>
      </c>
      <c r="AB2025" t="s">
        <v>129</v>
      </c>
      <c r="AC2025"/>
      <c r="AD2025">
        <v>1611</v>
      </c>
      <c r="AE2025"/>
      <c r="AF2025">
        <v>996</v>
      </c>
      <c r="AG2025">
        <v>996</v>
      </c>
      <c r="AH2025"/>
      <c r="AI2025">
        <v>0</v>
      </c>
    </row>
    <row r="2026" spans="1:35">
      <c r="A2026" t="s">
        <v>594</v>
      </c>
      <c r="B2026">
        <v>2016</v>
      </c>
      <c r="C2026">
        <v>2016</v>
      </c>
      <c r="D2026">
        <v>2016</v>
      </c>
      <c r="E2026">
        <v>4</v>
      </c>
      <c r="F2026">
        <v>0</v>
      </c>
      <c r="G2026">
        <v>0</v>
      </c>
      <c r="H2026" t="s">
        <v>568</v>
      </c>
      <c r="I2026">
        <v>251</v>
      </c>
      <c r="J2026" t="s">
        <v>113</v>
      </c>
      <c r="K2026" t="s">
        <v>583</v>
      </c>
      <c r="L2026">
        <v>792</v>
      </c>
      <c r="M2026" t="s">
        <v>217</v>
      </c>
      <c r="N2026" t="s">
        <v>573</v>
      </c>
      <c r="O2026">
        <v>0</v>
      </c>
      <c r="P2026" t="s">
        <v>177</v>
      </c>
      <c r="Q2026" t="s">
        <v>514</v>
      </c>
      <c r="R2026" t="s">
        <v>515</v>
      </c>
      <c r="S2026" t="s">
        <v>516</v>
      </c>
      <c r="T2026">
        <v>0</v>
      </c>
      <c r="U2026" t="s">
        <v>517</v>
      </c>
      <c r="V2026">
        <v>2523</v>
      </c>
      <c r="W2026" t="s">
        <v>518</v>
      </c>
      <c r="X2026">
        <v>8</v>
      </c>
      <c r="Y2026" t="s">
        <v>519</v>
      </c>
      <c r="Z2026">
        <v>16343918</v>
      </c>
      <c r="AA2026">
        <v>-1</v>
      </c>
      <c r="AB2026" t="s">
        <v>129</v>
      </c>
      <c r="AC2026"/>
      <c r="AD2026">
        <v>16343918</v>
      </c>
      <c r="AE2026"/>
      <c r="AF2026">
        <v>2121398</v>
      </c>
      <c r="AG2026">
        <v>2121398</v>
      </c>
      <c r="AH2026"/>
      <c r="AI2026">
        <v>0</v>
      </c>
    </row>
    <row r="2027" spans="1:35">
      <c r="A2027" t="s">
        <v>594</v>
      </c>
      <c r="B2027">
        <v>2016</v>
      </c>
      <c r="C2027">
        <v>2016</v>
      </c>
      <c r="D2027">
        <v>2016</v>
      </c>
      <c r="E2027">
        <v>4</v>
      </c>
      <c r="F2027">
        <v>0</v>
      </c>
      <c r="G2027">
        <v>0</v>
      </c>
      <c r="H2027" t="s">
        <v>568</v>
      </c>
      <c r="I2027">
        <v>251</v>
      </c>
      <c r="J2027" t="s">
        <v>113</v>
      </c>
      <c r="K2027" t="s">
        <v>583</v>
      </c>
      <c r="L2027">
        <v>442</v>
      </c>
      <c r="M2027" t="s">
        <v>688</v>
      </c>
      <c r="N2027" t="s">
        <v>689</v>
      </c>
      <c r="O2027">
        <v>0</v>
      </c>
      <c r="P2027" t="s">
        <v>177</v>
      </c>
      <c r="Q2027" t="s">
        <v>514</v>
      </c>
      <c r="R2027" t="s">
        <v>515</v>
      </c>
      <c r="S2027" t="s">
        <v>516</v>
      </c>
      <c r="T2027">
        <v>0</v>
      </c>
      <c r="U2027" t="s">
        <v>517</v>
      </c>
      <c r="V2027">
        <v>2523</v>
      </c>
      <c r="W2027" t="s">
        <v>518</v>
      </c>
      <c r="X2027">
        <v>8</v>
      </c>
      <c r="Y2027" t="s">
        <v>519</v>
      </c>
      <c r="Z2027">
        <v>386526119</v>
      </c>
      <c r="AA2027">
        <v>-1</v>
      </c>
      <c r="AB2027" t="s">
        <v>129</v>
      </c>
      <c r="AC2027"/>
      <c r="AD2027">
        <v>386526119</v>
      </c>
      <c r="AE2027"/>
      <c r="AF2027">
        <v>37769494</v>
      </c>
      <c r="AG2027">
        <v>37769494</v>
      </c>
      <c r="AH2027"/>
      <c r="AI2027">
        <v>0</v>
      </c>
    </row>
    <row r="2028" spans="1:35">
      <c r="A2028" t="s">
        <v>594</v>
      </c>
      <c r="B2028">
        <v>2016</v>
      </c>
      <c r="C2028">
        <v>2016</v>
      </c>
      <c r="D2028">
        <v>2016</v>
      </c>
      <c r="E2028">
        <v>4</v>
      </c>
      <c r="F2028">
        <v>0</v>
      </c>
      <c r="G2028">
        <v>0</v>
      </c>
      <c r="H2028" t="s">
        <v>568</v>
      </c>
      <c r="I2028">
        <v>251</v>
      </c>
      <c r="J2028" t="s">
        <v>113</v>
      </c>
      <c r="K2028" t="s">
        <v>583</v>
      </c>
      <c r="L2028">
        <v>899</v>
      </c>
      <c r="M2028" t="s">
        <v>520</v>
      </c>
      <c r="N2028" t="s">
        <v>521</v>
      </c>
      <c r="O2028">
        <v>0</v>
      </c>
      <c r="P2028" t="s">
        <v>177</v>
      </c>
      <c r="Q2028" t="s">
        <v>514</v>
      </c>
      <c r="R2028" t="s">
        <v>515</v>
      </c>
      <c r="S2028" t="s">
        <v>516</v>
      </c>
      <c r="T2028">
        <v>0</v>
      </c>
      <c r="U2028" t="s">
        <v>517</v>
      </c>
      <c r="V2028">
        <v>2523</v>
      </c>
      <c r="W2028" t="s">
        <v>518</v>
      </c>
      <c r="X2028">
        <v>8</v>
      </c>
      <c r="Y2028" t="s">
        <v>519</v>
      </c>
      <c r="Z2028">
        <v>3308367</v>
      </c>
      <c r="AA2028">
        <v>-1</v>
      </c>
      <c r="AB2028" t="s">
        <v>129</v>
      </c>
      <c r="AC2028"/>
      <c r="AD2028">
        <v>3308367</v>
      </c>
      <c r="AE2028"/>
      <c r="AF2028">
        <v>591793</v>
      </c>
      <c r="AG2028">
        <v>591793</v>
      </c>
      <c r="AH2028"/>
      <c r="AI2028">
        <v>0</v>
      </c>
    </row>
    <row r="2029" spans="1:35">
      <c r="A2029" t="s">
        <v>594</v>
      </c>
      <c r="B2029">
        <v>2016</v>
      </c>
      <c r="C2029">
        <v>2016</v>
      </c>
      <c r="D2029">
        <v>2016</v>
      </c>
      <c r="E2029">
        <v>4</v>
      </c>
      <c r="F2029">
        <v>0</v>
      </c>
      <c r="G2029">
        <v>0</v>
      </c>
      <c r="H2029" t="s">
        <v>568</v>
      </c>
      <c r="I2029">
        <v>251</v>
      </c>
      <c r="J2029" t="s">
        <v>113</v>
      </c>
      <c r="K2029" t="s">
        <v>583</v>
      </c>
      <c r="L2029">
        <v>752</v>
      </c>
      <c r="M2029" t="s">
        <v>189</v>
      </c>
      <c r="N2029" t="s">
        <v>569</v>
      </c>
      <c r="O2029">
        <v>0</v>
      </c>
      <c r="P2029" t="s">
        <v>177</v>
      </c>
      <c r="Q2029" t="s">
        <v>514</v>
      </c>
      <c r="R2029" t="s">
        <v>515</v>
      </c>
      <c r="S2029" t="s">
        <v>516</v>
      </c>
      <c r="T2029">
        <v>0</v>
      </c>
      <c r="U2029" t="s">
        <v>517</v>
      </c>
      <c r="V2029">
        <v>2523</v>
      </c>
      <c r="W2029" t="s">
        <v>518</v>
      </c>
      <c r="X2029">
        <v>8</v>
      </c>
      <c r="Y2029" t="s">
        <v>519</v>
      </c>
      <c r="Z2029">
        <v>140</v>
      </c>
      <c r="AA2029">
        <v>-1</v>
      </c>
      <c r="AB2029" t="s">
        <v>129</v>
      </c>
      <c r="AC2029"/>
      <c r="AD2029">
        <v>140</v>
      </c>
      <c r="AE2029"/>
      <c r="AF2029">
        <v>18</v>
      </c>
      <c r="AG2029">
        <v>18</v>
      </c>
      <c r="AH2029"/>
      <c r="AI2029">
        <v>0</v>
      </c>
    </row>
    <row r="2030" spans="1:35">
      <c r="A2030" t="s">
        <v>594</v>
      </c>
      <c r="B2030">
        <v>2016</v>
      </c>
      <c r="C2030">
        <v>2016</v>
      </c>
      <c r="D2030">
        <v>2016</v>
      </c>
      <c r="E2030">
        <v>4</v>
      </c>
      <c r="F2030">
        <v>0</v>
      </c>
      <c r="G2030">
        <v>0</v>
      </c>
      <c r="H2030" t="s">
        <v>568</v>
      </c>
      <c r="I2030">
        <v>251</v>
      </c>
      <c r="J2030" t="s">
        <v>113</v>
      </c>
      <c r="K2030" t="s">
        <v>583</v>
      </c>
      <c r="L2030">
        <v>208</v>
      </c>
      <c r="M2030" t="s">
        <v>195</v>
      </c>
      <c r="N2030" t="s">
        <v>572</v>
      </c>
      <c r="O2030">
        <v>0</v>
      </c>
      <c r="P2030" t="s">
        <v>177</v>
      </c>
      <c r="Q2030" t="s">
        <v>514</v>
      </c>
      <c r="R2030" t="s">
        <v>515</v>
      </c>
      <c r="S2030" t="s">
        <v>516</v>
      </c>
      <c r="T2030">
        <v>0</v>
      </c>
      <c r="U2030" t="s">
        <v>517</v>
      </c>
      <c r="V2030">
        <v>2523</v>
      </c>
      <c r="W2030" t="s">
        <v>518</v>
      </c>
      <c r="X2030">
        <v>8</v>
      </c>
      <c r="Y2030" t="s">
        <v>519</v>
      </c>
      <c r="Z2030">
        <v>16946319</v>
      </c>
      <c r="AA2030">
        <v>-1</v>
      </c>
      <c r="AB2030" t="s">
        <v>129</v>
      </c>
      <c r="AC2030"/>
      <c r="AD2030">
        <v>16946319</v>
      </c>
      <c r="AE2030"/>
      <c r="AF2030">
        <v>2464242</v>
      </c>
      <c r="AG2030">
        <v>2464242</v>
      </c>
      <c r="AH2030"/>
      <c r="AI2030">
        <v>0</v>
      </c>
    </row>
    <row r="2031" spans="1:35">
      <c r="A2031" t="s">
        <v>594</v>
      </c>
      <c r="B2031">
        <v>2016</v>
      </c>
      <c r="C2031">
        <v>2016</v>
      </c>
      <c r="D2031">
        <v>2016</v>
      </c>
      <c r="E2031">
        <v>4</v>
      </c>
      <c r="F2031">
        <v>0</v>
      </c>
      <c r="G2031">
        <v>0</v>
      </c>
      <c r="H2031" t="s">
        <v>568</v>
      </c>
      <c r="I2031">
        <v>251</v>
      </c>
      <c r="J2031" t="s">
        <v>113</v>
      </c>
      <c r="K2031" t="s">
        <v>583</v>
      </c>
      <c r="L2031">
        <v>40</v>
      </c>
      <c r="M2031" t="s">
        <v>690</v>
      </c>
      <c r="N2031" t="s">
        <v>691</v>
      </c>
      <c r="O2031">
        <v>0</v>
      </c>
      <c r="P2031" t="s">
        <v>177</v>
      </c>
      <c r="Q2031" t="s">
        <v>514</v>
      </c>
      <c r="R2031" t="s">
        <v>515</v>
      </c>
      <c r="S2031" t="s">
        <v>516</v>
      </c>
      <c r="T2031">
        <v>0</v>
      </c>
      <c r="U2031" t="s">
        <v>517</v>
      </c>
      <c r="V2031">
        <v>2523</v>
      </c>
      <c r="W2031" t="s">
        <v>518</v>
      </c>
      <c r="X2031">
        <v>8</v>
      </c>
      <c r="Y2031" t="s">
        <v>519</v>
      </c>
      <c r="Z2031">
        <v>7632</v>
      </c>
      <c r="AA2031">
        <v>-1</v>
      </c>
      <c r="AB2031" t="s">
        <v>129</v>
      </c>
      <c r="AC2031"/>
      <c r="AD2031">
        <v>7632</v>
      </c>
      <c r="AE2031"/>
      <c r="AF2031">
        <v>5148</v>
      </c>
      <c r="AG2031">
        <v>5148</v>
      </c>
      <c r="AH2031"/>
      <c r="AI2031">
        <v>0</v>
      </c>
    </row>
    <row r="2032" spans="1:35">
      <c r="A2032" t="s">
        <v>594</v>
      </c>
      <c r="B2032">
        <v>2016</v>
      </c>
      <c r="C2032">
        <v>2016</v>
      </c>
      <c r="D2032">
        <v>2016</v>
      </c>
      <c r="E2032">
        <v>4</v>
      </c>
      <c r="F2032">
        <v>0</v>
      </c>
      <c r="G2032">
        <v>0</v>
      </c>
      <c r="H2032" t="s">
        <v>568</v>
      </c>
      <c r="I2032">
        <v>251</v>
      </c>
      <c r="J2032" t="s">
        <v>113</v>
      </c>
      <c r="K2032" t="s">
        <v>583</v>
      </c>
      <c r="L2032">
        <v>620</v>
      </c>
      <c r="M2032" t="s">
        <v>603</v>
      </c>
      <c r="N2032" t="s">
        <v>604</v>
      </c>
      <c r="O2032">
        <v>0</v>
      </c>
      <c r="P2032" t="s">
        <v>177</v>
      </c>
      <c r="Q2032" t="s">
        <v>514</v>
      </c>
      <c r="R2032" t="s">
        <v>515</v>
      </c>
      <c r="S2032" t="s">
        <v>516</v>
      </c>
      <c r="T2032">
        <v>0</v>
      </c>
      <c r="U2032" t="s">
        <v>517</v>
      </c>
      <c r="V2032">
        <v>2523</v>
      </c>
      <c r="W2032" t="s">
        <v>518</v>
      </c>
      <c r="X2032">
        <v>8</v>
      </c>
      <c r="Y2032" t="s">
        <v>519</v>
      </c>
      <c r="Z2032">
        <v>39867290</v>
      </c>
      <c r="AA2032">
        <v>-1</v>
      </c>
      <c r="AB2032" t="s">
        <v>129</v>
      </c>
      <c r="AC2032"/>
      <c r="AD2032">
        <v>39867290</v>
      </c>
      <c r="AE2032"/>
      <c r="AF2032">
        <v>6629131</v>
      </c>
      <c r="AG2032">
        <v>6629131</v>
      </c>
      <c r="AH2032"/>
      <c r="AI2032">
        <v>0</v>
      </c>
    </row>
    <row r="2033" spans="1:35">
      <c r="A2033" t="s">
        <v>594</v>
      </c>
      <c r="B2033">
        <v>2016</v>
      </c>
      <c r="C2033">
        <v>2016</v>
      </c>
      <c r="D2033">
        <v>2016</v>
      </c>
      <c r="E2033">
        <v>4</v>
      </c>
      <c r="F2033">
        <v>0</v>
      </c>
      <c r="G2033">
        <v>0</v>
      </c>
      <c r="H2033" t="s">
        <v>568</v>
      </c>
      <c r="I2033">
        <v>251</v>
      </c>
      <c r="J2033" t="s">
        <v>113</v>
      </c>
      <c r="K2033" t="s">
        <v>583</v>
      </c>
      <c r="L2033">
        <v>616</v>
      </c>
      <c r="M2033" t="s">
        <v>692</v>
      </c>
      <c r="N2033" t="s">
        <v>693</v>
      </c>
      <c r="O2033">
        <v>0</v>
      </c>
      <c r="P2033" t="s">
        <v>177</v>
      </c>
      <c r="Q2033" t="s">
        <v>514</v>
      </c>
      <c r="R2033" t="s">
        <v>515</v>
      </c>
      <c r="S2033" t="s">
        <v>516</v>
      </c>
      <c r="T2033">
        <v>0</v>
      </c>
      <c r="U2033" t="s">
        <v>517</v>
      </c>
      <c r="V2033">
        <v>2523</v>
      </c>
      <c r="W2033" t="s">
        <v>518</v>
      </c>
      <c r="X2033">
        <v>8</v>
      </c>
      <c r="Y2033" t="s">
        <v>519</v>
      </c>
      <c r="Z2033">
        <v>407270</v>
      </c>
      <c r="AA2033">
        <v>-1</v>
      </c>
      <c r="AB2033" t="s">
        <v>129</v>
      </c>
      <c r="AC2033"/>
      <c r="AD2033">
        <v>407270</v>
      </c>
      <c r="AE2033"/>
      <c r="AF2033">
        <v>360147</v>
      </c>
      <c r="AG2033">
        <v>360147</v>
      </c>
      <c r="AH2033"/>
      <c r="AI2033">
        <v>0</v>
      </c>
    </row>
    <row r="2034" spans="1:35">
      <c r="A2034" t="s">
        <v>594</v>
      </c>
      <c r="B2034">
        <v>2016</v>
      </c>
      <c r="C2034">
        <v>2016</v>
      </c>
      <c r="D2034">
        <v>2016</v>
      </c>
      <c r="E2034">
        <v>4</v>
      </c>
      <c r="F2034">
        <v>0</v>
      </c>
      <c r="G2034">
        <v>0</v>
      </c>
      <c r="H2034" t="s">
        <v>568</v>
      </c>
      <c r="I2034">
        <v>251</v>
      </c>
      <c r="J2034" t="s">
        <v>113</v>
      </c>
      <c r="K2034" t="s">
        <v>583</v>
      </c>
      <c r="L2034">
        <v>826</v>
      </c>
      <c r="M2034" t="s">
        <v>589</v>
      </c>
      <c r="N2034" t="s">
        <v>590</v>
      </c>
      <c r="O2034">
        <v>0</v>
      </c>
      <c r="P2034" t="s">
        <v>177</v>
      </c>
      <c r="Q2034" t="s">
        <v>514</v>
      </c>
      <c r="R2034" t="s">
        <v>515</v>
      </c>
      <c r="S2034" t="s">
        <v>516</v>
      </c>
      <c r="T2034">
        <v>0</v>
      </c>
      <c r="U2034" t="s">
        <v>517</v>
      </c>
      <c r="V2034">
        <v>2523</v>
      </c>
      <c r="W2034" t="s">
        <v>518</v>
      </c>
      <c r="X2034">
        <v>8</v>
      </c>
      <c r="Y2034" t="s">
        <v>519</v>
      </c>
      <c r="Z2034">
        <v>10644774</v>
      </c>
      <c r="AA2034">
        <v>-1</v>
      </c>
      <c r="AB2034" t="s">
        <v>129</v>
      </c>
      <c r="AC2034"/>
      <c r="AD2034">
        <v>10644774</v>
      </c>
      <c r="AE2034"/>
      <c r="AF2034">
        <v>5709492</v>
      </c>
      <c r="AG2034">
        <v>5709492</v>
      </c>
      <c r="AH2034"/>
      <c r="AI2034">
        <v>0</v>
      </c>
    </row>
    <row r="2035" spans="1:35">
      <c r="A2035" t="s">
        <v>594</v>
      </c>
      <c r="B2035">
        <v>2016</v>
      </c>
      <c r="C2035">
        <v>2016</v>
      </c>
      <c r="D2035">
        <v>2016</v>
      </c>
      <c r="E2035">
        <v>4</v>
      </c>
      <c r="F2035">
        <v>0</v>
      </c>
      <c r="G2035">
        <v>0</v>
      </c>
      <c r="H2035" t="s">
        <v>568</v>
      </c>
      <c r="I2035">
        <v>251</v>
      </c>
      <c r="J2035" t="s">
        <v>113</v>
      </c>
      <c r="K2035" t="s">
        <v>583</v>
      </c>
      <c r="L2035">
        <v>380</v>
      </c>
      <c r="M2035" t="s">
        <v>587</v>
      </c>
      <c r="N2035" t="s">
        <v>588</v>
      </c>
      <c r="O2035">
        <v>0</v>
      </c>
      <c r="P2035" t="s">
        <v>177</v>
      </c>
      <c r="Q2035" t="s">
        <v>514</v>
      </c>
      <c r="R2035" t="s">
        <v>515</v>
      </c>
      <c r="S2035" t="s">
        <v>516</v>
      </c>
      <c r="T2035">
        <v>0</v>
      </c>
      <c r="U2035" t="s">
        <v>517</v>
      </c>
      <c r="V2035">
        <v>2523</v>
      </c>
      <c r="W2035" t="s">
        <v>518</v>
      </c>
      <c r="X2035">
        <v>8</v>
      </c>
      <c r="Y2035" t="s">
        <v>519</v>
      </c>
      <c r="Z2035">
        <v>206021790</v>
      </c>
      <c r="AA2035">
        <v>-1</v>
      </c>
      <c r="AB2035" t="s">
        <v>129</v>
      </c>
      <c r="AC2035"/>
      <c r="AD2035">
        <v>206021790</v>
      </c>
      <c r="AE2035"/>
      <c r="AF2035">
        <v>20065996</v>
      </c>
      <c r="AG2035">
        <v>20065996</v>
      </c>
      <c r="AH2035"/>
      <c r="AI2035">
        <v>0</v>
      </c>
    </row>
    <row r="2036" spans="1:35">
      <c r="A2036" t="s">
        <v>594</v>
      </c>
      <c r="B2036">
        <v>2016</v>
      </c>
      <c r="C2036">
        <v>2016</v>
      </c>
      <c r="D2036">
        <v>2016</v>
      </c>
      <c r="E2036">
        <v>4</v>
      </c>
      <c r="F2036">
        <v>0</v>
      </c>
      <c r="G2036">
        <v>0</v>
      </c>
      <c r="H2036" t="s">
        <v>568</v>
      </c>
      <c r="I2036">
        <v>251</v>
      </c>
      <c r="J2036" t="s">
        <v>113</v>
      </c>
      <c r="K2036" t="s">
        <v>583</v>
      </c>
      <c r="L2036">
        <v>528</v>
      </c>
      <c r="M2036" t="s">
        <v>581</v>
      </c>
      <c r="N2036" t="s">
        <v>582</v>
      </c>
      <c r="O2036">
        <v>0</v>
      </c>
      <c r="P2036" t="s">
        <v>177</v>
      </c>
      <c r="Q2036" t="s">
        <v>514</v>
      </c>
      <c r="R2036" t="s">
        <v>515</v>
      </c>
      <c r="S2036" t="s">
        <v>516</v>
      </c>
      <c r="T2036">
        <v>0</v>
      </c>
      <c r="U2036" t="s">
        <v>517</v>
      </c>
      <c r="V2036">
        <v>2523</v>
      </c>
      <c r="W2036" t="s">
        <v>518</v>
      </c>
      <c r="X2036">
        <v>8</v>
      </c>
      <c r="Y2036" t="s">
        <v>519</v>
      </c>
      <c r="Z2036">
        <v>18484260</v>
      </c>
      <c r="AA2036">
        <v>-1</v>
      </c>
      <c r="AB2036" t="s">
        <v>129</v>
      </c>
      <c r="AC2036"/>
      <c r="AD2036">
        <v>18484260</v>
      </c>
      <c r="AE2036"/>
      <c r="AF2036">
        <v>5335163</v>
      </c>
      <c r="AG2036">
        <v>5335163</v>
      </c>
      <c r="AH2036"/>
      <c r="AI2036">
        <v>0</v>
      </c>
    </row>
    <row r="2037" spans="1:35">
      <c r="A2037" t="s">
        <v>594</v>
      </c>
      <c r="B2037">
        <v>2016</v>
      </c>
      <c r="C2037">
        <v>2016</v>
      </c>
      <c r="D2037">
        <v>2016</v>
      </c>
      <c r="E2037">
        <v>4</v>
      </c>
      <c r="F2037">
        <v>0</v>
      </c>
      <c r="G2037">
        <v>0</v>
      </c>
      <c r="H2037" t="s">
        <v>568</v>
      </c>
      <c r="I2037">
        <v>251</v>
      </c>
      <c r="J2037" t="s">
        <v>113</v>
      </c>
      <c r="K2037" t="s">
        <v>583</v>
      </c>
      <c r="L2037">
        <v>276</v>
      </c>
      <c r="M2037" t="s">
        <v>591</v>
      </c>
      <c r="N2037" t="s">
        <v>592</v>
      </c>
      <c r="O2037">
        <v>0</v>
      </c>
      <c r="P2037" t="s">
        <v>177</v>
      </c>
      <c r="Q2037" t="s">
        <v>514</v>
      </c>
      <c r="R2037" t="s">
        <v>515</v>
      </c>
      <c r="S2037" t="s">
        <v>516</v>
      </c>
      <c r="T2037">
        <v>0</v>
      </c>
      <c r="U2037" t="s">
        <v>517</v>
      </c>
      <c r="V2037">
        <v>2523</v>
      </c>
      <c r="W2037" t="s">
        <v>518</v>
      </c>
      <c r="X2037">
        <v>8</v>
      </c>
      <c r="Y2037" t="s">
        <v>519</v>
      </c>
      <c r="Z2037">
        <v>332786947</v>
      </c>
      <c r="AA2037">
        <v>-1</v>
      </c>
      <c r="AB2037" t="s">
        <v>129</v>
      </c>
      <c r="AC2037"/>
      <c r="AD2037">
        <v>332786947</v>
      </c>
      <c r="AE2037"/>
      <c r="AF2037">
        <v>33307427</v>
      </c>
      <c r="AG2037">
        <v>33307427</v>
      </c>
      <c r="AH2037"/>
      <c r="AI2037">
        <v>0</v>
      </c>
    </row>
    <row r="2038" spans="1:35">
      <c r="A2038" t="s">
        <v>594</v>
      </c>
      <c r="B2038">
        <v>2016</v>
      </c>
      <c r="C2038">
        <v>2016</v>
      </c>
      <c r="D2038">
        <v>2016</v>
      </c>
      <c r="E2038">
        <v>4</v>
      </c>
      <c r="F2038">
        <v>0</v>
      </c>
      <c r="G2038">
        <v>0</v>
      </c>
      <c r="H2038" t="s">
        <v>568</v>
      </c>
      <c r="I2038">
        <v>251</v>
      </c>
      <c r="J2038" t="s">
        <v>113</v>
      </c>
      <c r="K2038" t="s">
        <v>583</v>
      </c>
      <c r="L2038">
        <v>724</v>
      </c>
      <c r="M2038" t="s">
        <v>214</v>
      </c>
      <c r="N2038" t="s">
        <v>580</v>
      </c>
      <c r="O2038">
        <v>0</v>
      </c>
      <c r="P2038" t="s">
        <v>177</v>
      </c>
      <c r="Q2038" t="s">
        <v>514</v>
      </c>
      <c r="R2038" t="s">
        <v>515</v>
      </c>
      <c r="S2038" t="s">
        <v>516</v>
      </c>
      <c r="T2038">
        <v>0</v>
      </c>
      <c r="U2038" t="s">
        <v>517</v>
      </c>
      <c r="V2038">
        <v>2523</v>
      </c>
      <c r="W2038" t="s">
        <v>518</v>
      </c>
      <c r="X2038">
        <v>8</v>
      </c>
      <c r="Y2038" t="s">
        <v>519</v>
      </c>
      <c r="Z2038">
        <v>814928820</v>
      </c>
      <c r="AA2038">
        <v>-1</v>
      </c>
      <c r="AB2038" t="s">
        <v>129</v>
      </c>
      <c r="AC2038"/>
      <c r="AD2038">
        <v>814928820</v>
      </c>
      <c r="AE2038"/>
      <c r="AF2038">
        <v>70955620</v>
      </c>
      <c r="AG2038">
        <v>70955620</v>
      </c>
      <c r="AH2038"/>
      <c r="AI2038">
        <v>0</v>
      </c>
    </row>
    <row r="2039" spans="1:35">
      <c r="A2039" t="s">
        <v>594</v>
      </c>
      <c r="B2039">
        <v>2016</v>
      </c>
      <c r="C2039">
        <v>2016</v>
      </c>
      <c r="D2039">
        <v>2016</v>
      </c>
      <c r="E2039">
        <v>4</v>
      </c>
      <c r="F2039">
        <v>0</v>
      </c>
      <c r="G2039">
        <v>0</v>
      </c>
      <c r="H2039" t="s">
        <v>568</v>
      </c>
      <c r="I2039">
        <v>251</v>
      </c>
      <c r="J2039" t="s">
        <v>113</v>
      </c>
      <c r="K2039" t="s">
        <v>583</v>
      </c>
      <c r="L2039">
        <v>56</v>
      </c>
      <c r="M2039" t="s">
        <v>694</v>
      </c>
      <c r="N2039" t="s">
        <v>695</v>
      </c>
      <c r="O2039">
        <v>0</v>
      </c>
      <c r="P2039" t="s">
        <v>177</v>
      </c>
      <c r="Q2039" t="s">
        <v>514</v>
      </c>
      <c r="R2039" t="s">
        <v>515</v>
      </c>
      <c r="S2039" t="s">
        <v>516</v>
      </c>
      <c r="T2039">
        <v>0</v>
      </c>
      <c r="U2039" t="s">
        <v>517</v>
      </c>
      <c r="V2039">
        <v>2523</v>
      </c>
      <c r="W2039" t="s">
        <v>518</v>
      </c>
      <c r="X2039">
        <v>8</v>
      </c>
      <c r="Y2039" t="s">
        <v>519</v>
      </c>
      <c r="Z2039">
        <v>911984938</v>
      </c>
      <c r="AA2039">
        <v>-1</v>
      </c>
      <c r="AB2039" t="s">
        <v>129</v>
      </c>
      <c r="AC2039"/>
      <c r="AD2039">
        <v>911984938</v>
      </c>
      <c r="AE2039"/>
      <c r="AF2039">
        <v>75269311</v>
      </c>
      <c r="AG2039">
        <v>75269311</v>
      </c>
      <c r="AH2039"/>
      <c r="AI2039">
        <v>0</v>
      </c>
    </row>
    <row r="2040" spans="1:35">
      <c r="A2040" t="s">
        <v>594</v>
      </c>
      <c r="B2040">
        <v>2016</v>
      </c>
      <c r="C2040">
        <v>2016</v>
      </c>
      <c r="D2040">
        <v>2016</v>
      </c>
      <c r="E2040">
        <v>4</v>
      </c>
      <c r="F2040">
        <v>0</v>
      </c>
      <c r="G2040">
        <v>0</v>
      </c>
      <c r="H2040" t="s">
        <v>568</v>
      </c>
      <c r="I2040">
        <v>251</v>
      </c>
      <c r="J2040" t="s">
        <v>113</v>
      </c>
      <c r="K2040" t="s">
        <v>583</v>
      </c>
      <c r="L2040">
        <v>0</v>
      </c>
      <c r="M2040" t="s">
        <v>177</v>
      </c>
      <c r="N2040" t="s">
        <v>514</v>
      </c>
      <c r="O2040">
        <v>0</v>
      </c>
      <c r="P2040" t="s">
        <v>177</v>
      </c>
      <c r="Q2040" t="s">
        <v>514</v>
      </c>
      <c r="R2040" t="s">
        <v>515</v>
      </c>
      <c r="S2040" t="s">
        <v>516</v>
      </c>
      <c r="T2040">
        <v>0</v>
      </c>
      <c r="U2040" t="s">
        <v>517</v>
      </c>
      <c r="V2040">
        <v>2523</v>
      </c>
      <c r="W2040" t="s">
        <v>518</v>
      </c>
      <c r="X2040">
        <v>8</v>
      </c>
      <c r="Y2040" t="s">
        <v>519</v>
      </c>
      <c r="Z2040">
        <v>3579171941</v>
      </c>
      <c r="AA2040">
        <v>-1</v>
      </c>
      <c r="AB2040" t="s">
        <v>129</v>
      </c>
      <c r="AC2040"/>
      <c r="AD2040">
        <v>3579171941</v>
      </c>
      <c r="AE2040"/>
      <c r="AF2040">
        <v>336339866</v>
      </c>
      <c r="AG2040">
        <v>336339866</v>
      </c>
      <c r="AH2040"/>
      <c r="AI2040">
        <v>6</v>
      </c>
    </row>
    <row r="2041" spans="1:35">
      <c r="A2041" t="s">
        <v>594</v>
      </c>
      <c r="B2041">
        <v>2016</v>
      </c>
      <c r="C2041">
        <v>2016</v>
      </c>
      <c r="D2041">
        <v>2016</v>
      </c>
      <c r="E2041">
        <v>4</v>
      </c>
      <c r="F2041">
        <v>0</v>
      </c>
      <c r="G2041">
        <v>0</v>
      </c>
      <c r="H2041" t="s">
        <v>568</v>
      </c>
      <c r="I2041">
        <v>251</v>
      </c>
      <c r="J2041" t="s">
        <v>113</v>
      </c>
      <c r="K2041" t="s">
        <v>583</v>
      </c>
      <c r="L2041">
        <v>842</v>
      </c>
      <c r="M2041" t="s">
        <v>593</v>
      </c>
      <c r="N2041" t="s">
        <v>593</v>
      </c>
      <c r="O2041">
        <v>0</v>
      </c>
      <c r="P2041" t="s">
        <v>177</v>
      </c>
      <c r="Q2041" t="s">
        <v>514</v>
      </c>
      <c r="R2041" t="s">
        <v>515</v>
      </c>
      <c r="S2041" t="s">
        <v>516</v>
      </c>
      <c r="T2041">
        <v>0</v>
      </c>
      <c r="U2041" t="s">
        <v>517</v>
      </c>
      <c r="V2041">
        <v>2523</v>
      </c>
      <c r="W2041" t="s">
        <v>518</v>
      </c>
      <c r="X2041">
        <v>8</v>
      </c>
      <c r="Y2041" t="s">
        <v>519</v>
      </c>
      <c r="Z2041">
        <v>73482765</v>
      </c>
      <c r="AA2041">
        <v>-1</v>
      </c>
      <c r="AB2041" t="s">
        <v>129</v>
      </c>
      <c r="AC2041"/>
      <c r="AD2041">
        <v>73482765</v>
      </c>
      <c r="AE2041"/>
      <c r="AF2041">
        <v>7606366</v>
      </c>
      <c r="AG2041">
        <v>7606366</v>
      </c>
      <c r="AH2041"/>
      <c r="AI2041">
        <v>6</v>
      </c>
    </row>
    <row r="2042" spans="1:35">
      <c r="A2042" t="s">
        <v>594</v>
      </c>
      <c r="B2042">
        <v>2016</v>
      </c>
      <c r="C2042">
        <v>2016</v>
      </c>
      <c r="D2042">
        <v>2016</v>
      </c>
      <c r="E2042">
        <v>4</v>
      </c>
      <c r="F2042">
        <v>0</v>
      </c>
      <c r="G2042">
        <v>0</v>
      </c>
      <c r="H2042" t="s">
        <v>568</v>
      </c>
      <c r="I2042">
        <v>251</v>
      </c>
      <c r="J2042" t="s">
        <v>113</v>
      </c>
      <c r="K2042" t="s">
        <v>583</v>
      </c>
      <c r="L2042">
        <v>124</v>
      </c>
      <c r="M2042" t="s">
        <v>542</v>
      </c>
      <c r="N2042" t="s">
        <v>543</v>
      </c>
      <c r="O2042">
        <v>0</v>
      </c>
      <c r="P2042" t="s">
        <v>177</v>
      </c>
      <c r="Q2042" t="s">
        <v>514</v>
      </c>
      <c r="R2042" t="s">
        <v>515</v>
      </c>
      <c r="S2042" t="s">
        <v>516</v>
      </c>
      <c r="T2042">
        <v>0</v>
      </c>
      <c r="U2042" t="s">
        <v>517</v>
      </c>
      <c r="V2042">
        <v>2523</v>
      </c>
      <c r="W2042" t="s">
        <v>518</v>
      </c>
      <c r="X2042">
        <v>8</v>
      </c>
      <c r="Y2042" t="s">
        <v>519</v>
      </c>
      <c r="Z2042">
        <v>7988</v>
      </c>
      <c r="AA2042">
        <v>-1</v>
      </c>
      <c r="AB2042" t="s">
        <v>129</v>
      </c>
      <c r="AC2042"/>
      <c r="AD2042">
        <v>7988</v>
      </c>
      <c r="AE2042"/>
      <c r="AF2042">
        <v>1661</v>
      </c>
      <c r="AG2042">
        <v>1661</v>
      </c>
      <c r="AH2042"/>
      <c r="AI2042">
        <v>6</v>
      </c>
    </row>
    <row r="2043" spans="1:35">
      <c r="A2043" t="s">
        <v>862</v>
      </c>
      <c r="B2043">
        <v>2017</v>
      </c>
      <c r="C2043">
        <v>2017</v>
      </c>
      <c r="D2043">
        <v>2017</v>
      </c>
      <c r="E2043">
        <v>4</v>
      </c>
      <c r="F2043">
        <v>0</v>
      </c>
      <c r="G2043">
        <v>0</v>
      </c>
      <c r="H2043" t="s">
        <v>568</v>
      </c>
      <c r="I2043">
        <v>251</v>
      </c>
      <c r="J2043" t="s">
        <v>113</v>
      </c>
      <c r="K2043" t="s">
        <v>583</v>
      </c>
      <c r="L2043">
        <v>56</v>
      </c>
      <c r="M2043" t="s">
        <v>694</v>
      </c>
      <c r="N2043" t="s">
        <v>695</v>
      </c>
      <c r="O2043">
        <v>56</v>
      </c>
      <c r="P2043" t="s">
        <v>694</v>
      </c>
      <c r="Q2043" t="s">
        <v>695</v>
      </c>
      <c r="R2043" t="s">
        <v>515</v>
      </c>
      <c r="S2043" t="s">
        <v>516</v>
      </c>
      <c r="T2043">
        <v>2200</v>
      </c>
      <c r="U2043" t="s">
        <v>883</v>
      </c>
      <c r="V2043">
        <v>2523</v>
      </c>
      <c r="W2043" t="s">
        <v>518</v>
      </c>
      <c r="X2043">
        <v>8</v>
      </c>
      <c r="Y2043" t="s">
        <v>519</v>
      </c>
      <c r="Z2043">
        <v>13419000</v>
      </c>
      <c r="AA2043">
        <v>8</v>
      </c>
      <c r="AB2043" t="s">
        <v>519</v>
      </c>
      <c r="AC2043">
        <v>13419000</v>
      </c>
      <c r="AD2043">
        <v>13419000</v>
      </c>
      <c r="AE2043"/>
      <c r="AF2043">
        <v>1340466</v>
      </c>
      <c r="AG2043">
        <v>1340466.4609999999</v>
      </c>
      <c r="AH2043"/>
      <c r="AI2043">
        <v>0</v>
      </c>
    </row>
    <row r="2044" spans="1:35">
      <c r="A2044" t="s">
        <v>862</v>
      </c>
      <c r="B2044">
        <v>2017</v>
      </c>
      <c r="C2044">
        <v>2017</v>
      </c>
      <c r="D2044">
        <v>2017</v>
      </c>
      <c r="E2044">
        <v>4</v>
      </c>
      <c r="F2044">
        <v>0</v>
      </c>
      <c r="G2044">
        <v>0</v>
      </c>
      <c r="H2044" t="s">
        <v>568</v>
      </c>
      <c r="I2044">
        <v>251</v>
      </c>
      <c r="J2044" t="s">
        <v>113</v>
      </c>
      <c r="K2044" t="s">
        <v>583</v>
      </c>
      <c r="L2044">
        <v>56</v>
      </c>
      <c r="M2044" t="s">
        <v>694</v>
      </c>
      <c r="N2044" t="s">
        <v>695</v>
      </c>
      <c r="O2044">
        <v>56</v>
      </c>
      <c r="P2044" t="s">
        <v>694</v>
      </c>
      <c r="Q2044" t="s">
        <v>695</v>
      </c>
      <c r="R2044" t="s">
        <v>515</v>
      </c>
      <c r="S2044" t="s">
        <v>516</v>
      </c>
      <c r="T2044">
        <v>3100</v>
      </c>
      <c r="U2044" t="s">
        <v>884</v>
      </c>
      <c r="V2044">
        <v>2523</v>
      </c>
      <c r="W2044" t="s">
        <v>518</v>
      </c>
      <c r="X2044">
        <v>8</v>
      </c>
      <c r="Y2044" t="s">
        <v>519</v>
      </c>
      <c r="Z2044">
        <v>52996200</v>
      </c>
      <c r="AA2044">
        <v>8</v>
      </c>
      <c r="AB2044" t="s">
        <v>519</v>
      </c>
      <c r="AC2044">
        <v>52996200</v>
      </c>
      <c r="AD2044">
        <v>52996200</v>
      </c>
      <c r="AE2044"/>
      <c r="AF2044">
        <v>3293786</v>
      </c>
      <c r="AG2044">
        <v>3293786.8629999999</v>
      </c>
      <c r="AH2044"/>
      <c r="AI2044">
        <v>0</v>
      </c>
    </row>
    <row r="2045" spans="1:35">
      <c r="A2045" t="s">
        <v>862</v>
      </c>
      <c r="B2045">
        <v>2017</v>
      </c>
      <c r="C2045">
        <v>2017</v>
      </c>
      <c r="D2045">
        <v>2017</v>
      </c>
      <c r="E2045">
        <v>4</v>
      </c>
      <c r="F2045">
        <v>0</v>
      </c>
      <c r="G2045">
        <v>0</v>
      </c>
      <c r="H2045" t="s">
        <v>568</v>
      </c>
      <c r="I2045">
        <v>251</v>
      </c>
      <c r="J2045" t="s">
        <v>113</v>
      </c>
      <c r="K2045" t="s">
        <v>583</v>
      </c>
      <c r="L2045">
        <v>120</v>
      </c>
      <c r="M2045" t="s">
        <v>660</v>
      </c>
      <c r="N2045" t="s">
        <v>661</v>
      </c>
      <c r="O2045">
        <v>120</v>
      </c>
      <c r="P2045" t="s">
        <v>660</v>
      </c>
      <c r="Q2045" t="s">
        <v>661</v>
      </c>
      <c r="R2045" t="s">
        <v>515</v>
      </c>
      <c r="S2045" t="s">
        <v>516</v>
      </c>
      <c r="T2045">
        <v>2100</v>
      </c>
      <c r="U2045" t="s">
        <v>868</v>
      </c>
      <c r="V2045">
        <v>2523</v>
      </c>
      <c r="W2045" t="s">
        <v>518</v>
      </c>
      <c r="X2045">
        <v>8</v>
      </c>
      <c r="Y2045" t="s">
        <v>519</v>
      </c>
      <c r="Z2045">
        <v>2450</v>
      </c>
      <c r="AA2045">
        <v>8</v>
      </c>
      <c r="AB2045" t="s">
        <v>519</v>
      </c>
      <c r="AC2045">
        <v>2450</v>
      </c>
      <c r="AD2045">
        <v>2450</v>
      </c>
      <c r="AE2045"/>
      <c r="AF2045">
        <v>190</v>
      </c>
      <c r="AG2045">
        <v>190.756</v>
      </c>
      <c r="AH2045"/>
      <c r="AI2045">
        <v>0</v>
      </c>
    </row>
    <row r="2046" spans="1:35">
      <c r="A2046" t="s">
        <v>862</v>
      </c>
      <c r="B2046">
        <v>2017</v>
      </c>
      <c r="C2046">
        <v>2017</v>
      </c>
      <c r="D2046">
        <v>2017</v>
      </c>
      <c r="E2046">
        <v>4</v>
      </c>
      <c r="F2046">
        <v>0</v>
      </c>
      <c r="G2046">
        <v>0</v>
      </c>
      <c r="H2046" t="s">
        <v>568</v>
      </c>
      <c r="I2046">
        <v>251</v>
      </c>
      <c r="J2046" t="s">
        <v>113</v>
      </c>
      <c r="K2046" t="s">
        <v>583</v>
      </c>
      <c r="L2046">
        <v>56</v>
      </c>
      <c r="M2046" t="s">
        <v>694</v>
      </c>
      <c r="N2046" t="s">
        <v>695</v>
      </c>
      <c r="O2046">
        <v>528</v>
      </c>
      <c r="P2046" t="s">
        <v>581</v>
      </c>
      <c r="Q2046" t="s">
        <v>582</v>
      </c>
      <c r="R2046" t="s">
        <v>515</v>
      </c>
      <c r="S2046" t="s">
        <v>516</v>
      </c>
      <c r="T2046">
        <v>2100</v>
      </c>
      <c r="U2046" t="s">
        <v>868</v>
      </c>
      <c r="V2046">
        <v>2523</v>
      </c>
      <c r="W2046" t="s">
        <v>518</v>
      </c>
      <c r="X2046">
        <v>8</v>
      </c>
      <c r="Y2046" t="s">
        <v>519</v>
      </c>
      <c r="Z2046">
        <v>338</v>
      </c>
      <c r="AA2046">
        <v>8</v>
      </c>
      <c r="AB2046" t="s">
        <v>519</v>
      </c>
      <c r="AC2046">
        <v>338</v>
      </c>
      <c r="AD2046">
        <v>338</v>
      </c>
      <c r="AE2046"/>
      <c r="AF2046">
        <v>1160</v>
      </c>
      <c r="AG2046">
        <v>1160.3409999999999</v>
      </c>
      <c r="AH2046"/>
      <c r="AI2046">
        <v>0</v>
      </c>
    </row>
    <row r="2047" spans="1:35">
      <c r="A2047" t="s">
        <v>862</v>
      </c>
      <c r="B2047">
        <v>2017</v>
      </c>
      <c r="C2047">
        <v>2017</v>
      </c>
      <c r="D2047">
        <v>2017</v>
      </c>
      <c r="E2047">
        <v>4</v>
      </c>
      <c r="F2047">
        <v>0</v>
      </c>
      <c r="G2047">
        <v>0</v>
      </c>
      <c r="H2047" t="s">
        <v>568</v>
      </c>
      <c r="I2047">
        <v>251</v>
      </c>
      <c r="J2047" t="s">
        <v>113</v>
      </c>
      <c r="K2047" t="s">
        <v>583</v>
      </c>
      <c r="L2047">
        <v>56</v>
      </c>
      <c r="M2047" t="s">
        <v>694</v>
      </c>
      <c r="N2047" t="s">
        <v>695</v>
      </c>
      <c r="O2047">
        <v>56</v>
      </c>
      <c r="P2047" t="s">
        <v>694</v>
      </c>
      <c r="Q2047" t="s">
        <v>695</v>
      </c>
      <c r="R2047" t="s">
        <v>515</v>
      </c>
      <c r="S2047" t="s">
        <v>516</v>
      </c>
      <c r="T2047">
        <v>2100</v>
      </c>
      <c r="U2047" t="s">
        <v>868</v>
      </c>
      <c r="V2047">
        <v>2523</v>
      </c>
      <c r="W2047" t="s">
        <v>518</v>
      </c>
      <c r="X2047">
        <v>8</v>
      </c>
      <c r="Y2047" t="s">
        <v>519</v>
      </c>
      <c r="Z2047">
        <v>67123433</v>
      </c>
      <c r="AA2047">
        <v>8</v>
      </c>
      <c r="AB2047" t="s">
        <v>519</v>
      </c>
      <c r="AC2047">
        <v>67123433</v>
      </c>
      <c r="AD2047">
        <v>67123433</v>
      </c>
      <c r="AE2047"/>
      <c r="AF2047">
        <v>5027633</v>
      </c>
      <c r="AG2047">
        <v>5027633.5949999997</v>
      </c>
      <c r="AH2047"/>
      <c r="AI2047">
        <v>0</v>
      </c>
    </row>
    <row r="2048" spans="1:35">
      <c r="A2048" t="s">
        <v>862</v>
      </c>
      <c r="B2048">
        <v>2017</v>
      </c>
      <c r="C2048">
        <v>2017</v>
      </c>
      <c r="D2048">
        <v>2017</v>
      </c>
      <c r="E2048">
        <v>4</v>
      </c>
      <c r="F2048">
        <v>0</v>
      </c>
      <c r="G2048">
        <v>0</v>
      </c>
      <c r="H2048" t="s">
        <v>568</v>
      </c>
      <c r="I2048">
        <v>251</v>
      </c>
      <c r="J2048" t="s">
        <v>113</v>
      </c>
      <c r="K2048" t="s">
        <v>583</v>
      </c>
      <c r="L2048">
        <v>32</v>
      </c>
      <c r="M2048" t="s">
        <v>646</v>
      </c>
      <c r="N2048" t="s">
        <v>647</v>
      </c>
      <c r="O2048">
        <v>32</v>
      </c>
      <c r="P2048" t="s">
        <v>646</v>
      </c>
      <c r="Q2048" t="s">
        <v>647</v>
      </c>
      <c r="R2048" t="s">
        <v>515</v>
      </c>
      <c r="S2048" t="s">
        <v>516</v>
      </c>
      <c r="T2048">
        <v>1000</v>
      </c>
      <c r="U2048" t="s">
        <v>866</v>
      </c>
      <c r="V2048">
        <v>2523</v>
      </c>
      <c r="W2048" t="s">
        <v>518</v>
      </c>
      <c r="X2048">
        <v>8</v>
      </c>
      <c r="Y2048" t="s">
        <v>519</v>
      </c>
      <c r="Z2048">
        <v>24</v>
      </c>
      <c r="AA2048">
        <v>8</v>
      </c>
      <c r="AB2048" t="s">
        <v>519</v>
      </c>
      <c r="AC2048">
        <v>24</v>
      </c>
      <c r="AD2048">
        <v>24</v>
      </c>
      <c r="AE2048"/>
      <c r="AF2048">
        <v>382</v>
      </c>
      <c r="AG2048">
        <v>382.64100000000002</v>
      </c>
      <c r="AH2048"/>
      <c r="AI2048">
        <v>0</v>
      </c>
    </row>
    <row r="2049" spans="1:35">
      <c r="A2049" t="s">
        <v>862</v>
      </c>
      <c r="B2049">
        <v>2017</v>
      </c>
      <c r="C2049">
        <v>2017</v>
      </c>
      <c r="D2049">
        <v>2017</v>
      </c>
      <c r="E2049">
        <v>4</v>
      </c>
      <c r="F2049">
        <v>0</v>
      </c>
      <c r="G2049">
        <v>0</v>
      </c>
      <c r="H2049" t="s">
        <v>568</v>
      </c>
      <c r="I2049">
        <v>251</v>
      </c>
      <c r="J2049" t="s">
        <v>113</v>
      </c>
      <c r="K2049" t="s">
        <v>583</v>
      </c>
      <c r="L2049">
        <v>120</v>
      </c>
      <c r="M2049" t="s">
        <v>660</v>
      </c>
      <c r="N2049" t="s">
        <v>661</v>
      </c>
      <c r="O2049">
        <v>120</v>
      </c>
      <c r="P2049" t="s">
        <v>660</v>
      </c>
      <c r="Q2049" t="s">
        <v>661</v>
      </c>
      <c r="R2049" t="s">
        <v>515</v>
      </c>
      <c r="S2049" t="s">
        <v>516</v>
      </c>
      <c r="T2049">
        <v>1000</v>
      </c>
      <c r="U2049" t="s">
        <v>866</v>
      </c>
      <c r="V2049">
        <v>2523</v>
      </c>
      <c r="W2049" t="s">
        <v>518</v>
      </c>
      <c r="X2049">
        <v>8</v>
      </c>
      <c r="Y2049" t="s">
        <v>519</v>
      </c>
      <c r="Z2049">
        <v>420</v>
      </c>
      <c r="AA2049">
        <v>8</v>
      </c>
      <c r="AB2049" t="s">
        <v>519</v>
      </c>
      <c r="AC2049">
        <v>420</v>
      </c>
      <c r="AD2049">
        <v>420</v>
      </c>
      <c r="AE2049"/>
      <c r="AF2049">
        <v>1</v>
      </c>
      <c r="AG2049">
        <v>1.129</v>
      </c>
      <c r="AH2049"/>
      <c r="AI2049">
        <v>0</v>
      </c>
    </row>
    <row r="2050" spans="1:35">
      <c r="A2050" t="s">
        <v>862</v>
      </c>
      <c r="B2050">
        <v>2017</v>
      </c>
      <c r="C2050">
        <v>2017</v>
      </c>
      <c r="D2050">
        <v>2017</v>
      </c>
      <c r="E2050">
        <v>4</v>
      </c>
      <c r="F2050">
        <v>0</v>
      </c>
      <c r="G2050">
        <v>0</v>
      </c>
      <c r="H2050" t="s">
        <v>568</v>
      </c>
      <c r="I2050">
        <v>251</v>
      </c>
      <c r="J2050" t="s">
        <v>113</v>
      </c>
      <c r="K2050" t="s">
        <v>583</v>
      </c>
      <c r="L2050">
        <v>8</v>
      </c>
      <c r="M2050" t="s">
        <v>747</v>
      </c>
      <c r="N2050" t="s">
        <v>748</v>
      </c>
      <c r="O2050">
        <v>8</v>
      </c>
      <c r="P2050" t="s">
        <v>747</v>
      </c>
      <c r="Q2050" t="s">
        <v>748</v>
      </c>
      <c r="R2050" t="s">
        <v>515</v>
      </c>
      <c r="S2050" t="s">
        <v>516</v>
      </c>
      <c r="T2050">
        <v>1000</v>
      </c>
      <c r="U2050" t="s">
        <v>866</v>
      </c>
      <c r="V2050">
        <v>2523</v>
      </c>
      <c r="W2050" t="s">
        <v>518</v>
      </c>
      <c r="X2050">
        <v>8</v>
      </c>
      <c r="Y2050" t="s">
        <v>519</v>
      </c>
      <c r="Z2050">
        <v>120</v>
      </c>
      <c r="AA2050">
        <v>8</v>
      </c>
      <c r="AB2050" t="s">
        <v>519</v>
      </c>
      <c r="AC2050">
        <v>120</v>
      </c>
      <c r="AD2050">
        <v>120</v>
      </c>
      <c r="AE2050"/>
      <c r="AF2050">
        <v>13</v>
      </c>
      <c r="AG2050">
        <v>13.545</v>
      </c>
      <c r="AH2050"/>
      <c r="AI2050">
        <v>0</v>
      </c>
    </row>
    <row r="2051" spans="1:35">
      <c r="A2051" t="s">
        <v>862</v>
      </c>
      <c r="B2051">
        <v>2017</v>
      </c>
      <c r="C2051">
        <v>2017</v>
      </c>
      <c r="D2051">
        <v>2017</v>
      </c>
      <c r="E2051">
        <v>4</v>
      </c>
      <c r="F2051">
        <v>0</v>
      </c>
      <c r="G2051">
        <v>0</v>
      </c>
      <c r="H2051" t="s">
        <v>568</v>
      </c>
      <c r="I2051">
        <v>251</v>
      </c>
      <c r="J2051" t="s">
        <v>113</v>
      </c>
      <c r="K2051" t="s">
        <v>583</v>
      </c>
      <c r="L2051">
        <v>124</v>
      </c>
      <c r="M2051" t="s">
        <v>542</v>
      </c>
      <c r="N2051" t="s">
        <v>543</v>
      </c>
      <c r="O2051">
        <v>842</v>
      </c>
      <c r="P2051" t="s">
        <v>593</v>
      </c>
      <c r="Q2051" t="s">
        <v>593</v>
      </c>
      <c r="R2051" t="s">
        <v>515</v>
      </c>
      <c r="S2051" t="s">
        <v>516</v>
      </c>
      <c r="T2051">
        <v>1000</v>
      </c>
      <c r="U2051" t="s">
        <v>866</v>
      </c>
      <c r="V2051">
        <v>2523</v>
      </c>
      <c r="W2051" t="s">
        <v>518</v>
      </c>
      <c r="X2051">
        <v>8</v>
      </c>
      <c r="Y2051" t="s">
        <v>519</v>
      </c>
      <c r="Z2051">
        <v>100</v>
      </c>
      <c r="AA2051">
        <v>8</v>
      </c>
      <c r="AB2051" t="s">
        <v>519</v>
      </c>
      <c r="AC2051">
        <v>100</v>
      </c>
      <c r="AD2051">
        <v>100</v>
      </c>
      <c r="AE2051"/>
      <c r="AF2051">
        <v>709</v>
      </c>
      <c r="AG2051">
        <v>709.97500000000002</v>
      </c>
      <c r="AH2051"/>
      <c r="AI2051">
        <v>0</v>
      </c>
    </row>
    <row r="2052" spans="1:35">
      <c r="A2052" t="s">
        <v>862</v>
      </c>
      <c r="B2052">
        <v>2017</v>
      </c>
      <c r="C2052">
        <v>2017</v>
      </c>
      <c r="D2052">
        <v>2017</v>
      </c>
      <c r="E2052">
        <v>4</v>
      </c>
      <c r="F2052">
        <v>0</v>
      </c>
      <c r="G2052">
        <v>0</v>
      </c>
      <c r="H2052" t="s">
        <v>568</v>
      </c>
      <c r="I2052">
        <v>251</v>
      </c>
      <c r="J2052" t="s">
        <v>113</v>
      </c>
      <c r="K2052" t="s">
        <v>583</v>
      </c>
      <c r="L2052">
        <v>12</v>
      </c>
      <c r="M2052" t="s">
        <v>666</v>
      </c>
      <c r="N2052" t="s">
        <v>667</v>
      </c>
      <c r="O2052">
        <v>12</v>
      </c>
      <c r="P2052" t="s">
        <v>666</v>
      </c>
      <c r="Q2052" t="s">
        <v>667</v>
      </c>
      <c r="R2052" t="s">
        <v>515</v>
      </c>
      <c r="S2052" t="s">
        <v>516</v>
      </c>
      <c r="T2052">
        <v>3200</v>
      </c>
      <c r="U2052" t="s">
        <v>74</v>
      </c>
      <c r="V2052">
        <v>2523</v>
      </c>
      <c r="W2052" t="s">
        <v>518</v>
      </c>
      <c r="X2052">
        <v>8</v>
      </c>
      <c r="Y2052" t="s">
        <v>519</v>
      </c>
      <c r="Z2052">
        <v>430</v>
      </c>
      <c r="AA2052">
        <v>8</v>
      </c>
      <c r="AB2052" t="s">
        <v>519</v>
      </c>
      <c r="AC2052">
        <v>430</v>
      </c>
      <c r="AD2052">
        <v>430</v>
      </c>
      <c r="AE2052"/>
      <c r="AF2052">
        <v>734</v>
      </c>
      <c r="AG2052">
        <v>734.80700000000002</v>
      </c>
      <c r="AH2052"/>
      <c r="AI2052">
        <v>0</v>
      </c>
    </row>
    <row r="2053" spans="1:35">
      <c r="A2053" t="s">
        <v>862</v>
      </c>
      <c r="B2053">
        <v>2017</v>
      </c>
      <c r="C2053">
        <v>2017</v>
      </c>
      <c r="D2053">
        <v>2017</v>
      </c>
      <c r="E2053">
        <v>4</v>
      </c>
      <c r="F2053">
        <v>0</v>
      </c>
      <c r="G2053">
        <v>0</v>
      </c>
      <c r="H2053" t="s">
        <v>568</v>
      </c>
      <c r="I2053">
        <v>251</v>
      </c>
      <c r="J2053" t="s">
        <v>113</v>
      </c>
      <c r="K2053" t="s">
        <v>583</v>
      </c>
      <c r="L2053">
        <v>40</v>
      </c>
      <c r="M2053" t="s">
        <v>690</v>
      </c>
      <c r="N2053" t="s">
        <v>691</v>
      </c>
      <c r="O2053">
        <v>40</v>
      </c>
      <c r="P2053" t="s">
        <v>690</v>
      </c>
      <c r="Q2053" t="s">
        <v>691</v>
      </c>
      <c r="R2053" t="s">
        <v>515</v>
      </c>
      <c r="S2053" t="s">
        <v>516</v>
      </c>
      <c r="T2053">
        <v>3200</v>
      </c>
      <c r="U2053" t="s">
        <v>74</v>
      </c>
      <c r="V2053">
        <v>2523</v>
      </c>
      <c r="W2053" t="s">
        <v>518</v>
      </c>
      <c r="X2053">
        <v>8</v>
      </c>
      <c r="Y2053" t="s">
        <v>519</v>
      </c>
      <c r="Z2053">
        <v>11948</v>
      </c>
      <c r="AA2053">
        <v>8</v>
      </c>
      <c r="AB2053" t="s">
        <v>519</v>
      </c>
      <c r="AC2053">
        <v>11948</v>
      </c>
      <c r="AD2053">
        <v>11948</v>
      </c>
      <c r="AE2053"/>
      <c r="AF2053">
        <v>8218</v>
      </c>
      <c r="AG2053">
        <v>8218.3259999999991</v>
      </c>
      <c r="AH2053"/>
      <c r="AI2053">
        <v>0</v>
      </c>
    </row>
    <row r="2054" spans="1:35">
      <c r="A2054" t="s">
        <v>862</v>
      </c>
      <c r="B2054">
        <v>2017</v>
      </c>
      <c r="C2054">
        <v>2017</v>
      </c>
      <c r="D2054">
        <v>2017</v>
      </c>
      <c r="E2054">
        <v>4</v>
      </c>
      <c r="F2054">
        <v>0</v>
      </c>
      <c r="G2054">
        <v>0</v>
      </c>
      <c r="H2054" t="s">
        <v>568</v>
      </c>
      <c r="I2054">
        <v>251</v>
      </c>
      <c r="J2054" t="s">
        <v>113</v>
      </c>
      <c r="K2054" t="s">
        <v>583</v>
      </c>
      <c r="L2054">
        <v>56</v>
      </c>
      <c r="M2054" t="s">
        <v>694</v>
      </c>
      <c r="N2054" t="s">
        <v>695</v>
      </c>
      <c r="O2054">
        <v>442</v>
      </c>
      <c r="P2054" t="s">
        <v>688</v>
      </c>
      <c r="Q2054" t="s">
        <v>689</v>
      </c>
      <c r="R2054" t="s">
        <v>515</v>
      </c>
      <c r="S2054" t="s">
        <v>516</v>
      </c>
      <c r="T2054">
        <v>3200</v>
      </c>
      <c r="U2054" t="s">
        <v>74</v>
      </c>
      <c r="V2054">
        <v>2523</v>
      </c>
      <c r="W2054" t="s">
        <v>518</v>
      </c>
      <c r="X2054">
        <v>8</v>
      </c>
      <c r="Y2054" t="s">
        <v>519</v>
      </c>
      <c r="Z2054">
        <v>108140</v>
      </c>
      <c r="AA2054">
        <v>8</v>
      </c>
      <c r="AB2054" t="s">
        <v>519</v>
      </c>
      <c r="AC2054">
        <v>108140</v>
      </c>
      <c r="AD2054">
        <v>108140</v>
      </c>
      <c r="AE2054"/>
      <c r="AF2054">
        <v>9764</v>
      </c>
      <c r="AG2054">
        <v>9764.6939999999995</v>
      </c>
      <c r="AH2054"/>
      <c r="AI2054">
        <v>0</v>
      </c>
    </row>
    <row r="2055" spans="1:35">
      <c r="A2055" t="s">
        <v>862</v>
      </c>
      <c r="B2055">
        <v>2017</v>
      </c>
      <c r="C2055">
        <v>2017</v>
      </c>
      <c r="D2055">
        <v>2017</v>
      </c>
      <c r="E2055">
        <v>4</v>
      </c>
      <c r="F2055">
        <v>0</v>
      </c>
      <c r="G2055">
        <v>0</v>
      </c>
      <c r="H2055" t="s">
        <v>568</v>
      </c>
      <c r="I2055">
        <v>251</v>
      </c>
      <c r="J2055" t="s">
        <v>113</v>
      </c>
      <c r="K2055" t="s">
        <v>583</v>
      </c>
      <c r="L2055">
        <v>56</v>
      </c>
      <c r="M2055" t="s">
        <v>694</v>
      </c>
      <c r="N2055" t="s">
        <v>695</v>
      </c>
      <c r="O2055">
        <v>276</v>
      </c>
      <c r="P2055" t="s">
        <v>591</v>
      </c>
      <c r="Q2055" t="s">
        <v>592</v>
      </c>
      <c r="R2055" t="s">
        <v>515</v>
      </c>
      <c r="S2055" t="s">
        <v>516</v>
      </c>
      <c r="T2055">
        <v>3200</v>
      </c>
      <c r="U2055" t="s">
        <v>74</v>
      </c>
      <c r="V2055">
        <v>2523</v>
      </c>
      <c r="W2055" t="s">
        <v>518</v>
      </c>
      <c r="X2055">
        <v>8</v>
      </c>
      <c r="Y2055" t="s">
        <v>519</v>
      </c>
      <c r="Z2055">
        <v>1440</v>
      </c>
      <c r="AA2055">
        <v>8</v>
      </c>
      <c r="AB2055" t="s">
        <v>519</v>
      </c>
      <c r="AC2055">
        <v>1440</v>
      </c>
      <c r="AD2055">
        <v>1440</v>
      </c>
      <c r="AE2055"/>
      <c r="AF2055">
        <v>2763</v>
      </c>
      <c r="AG2055">
        <v>2763.1460000000002</v>
      </c>
      <c r="AH2055"/>
      <c r="AI2055">
        <v>0</v>
      </c>
    </row>
    <row r="2056" spans="1:35">
      <c r="A2056" t="s">
        <v>862</v>
      </c>
      <c r="B2056">
        <v>2017</v>
      </c>
      <c r="C2056">
        <v>2017</v>
      </c>
      <c r="D2056">
        <v>2017</v>
      </c>
      <c r="E2056">
        <v>4</v>
      </c>
      <c r="F2056">
        <v>0</v>
      </c>
      <c r="G2056">
        <v>0</v>
      </c>
      <c r="H2056" t="s">
        <v>568</v>
      </c>
      <c r="I2056">
        <v>251</v>
      </c>
      <c r="J2056" t="s">
        <v>113</v>
      </c>
      <c r="K2056" t="s">
        <v>583</v>
      </c>
      <c r="L2056">
        <v>32</v>
      </c>
      <c r="M2056" t="s">
        <v>646</v>
      </c>
      <c r="N2056" t="s">
        <v>647</v>
      </c>
      <c r="O2056">
        <v>56</v>
      </c>
      <c r="P2056" t="s">
        <v>694</v>
      </c>
      <c r="Q2056" t="s">
        <v>695</v>
      </c>
      <c r="R2056" t="s">
        <v>515</v>
      </c>
      <c r="S2056" t="s">
        <v>516</v>
      </c>
      <c r="T2056">
        <v>3200</v>
      </c>
      <c r="U2056" t="s">
        <v>74</v>
      </c>
      <c r="V2056">
        <v>2523</v>
      </c>
      <c r="W2056" t="s">
        <v>518</v>
      </c>
      <c r="X2056">
        <v>8</v>
      </c>
      <c r="Y2056" t="s">
        <v>519</v>
      </c>
      <c r="Z2056">
        <v>75</v>
      </c>
      <c r="AA2056">
        <v>8</v>
      </c>
      <c r="AB2056" t="s">
        <v>519</v>
      </c>
      <c r="AC2056">
        <v>75</v>
      </c>
      <c r="AD2056">
        <v>75</v>
      </c>
      <c r="AE2056"/>
      <c r="AF2056">
        <v>738</v>
      </c>
      <c r="AG2056">
        <v>738.19299999999998</v>
      </c>
      <c r="AH2056"/>
      <c r="AI2056">
        <v>0</v>
      </c>
    </row>
    <row r="2057" spans="1:35">
      <c r="A2057" t="s">
        <v>862</v>
      </c>
      <c r="B2057">
        <v>2017</v>
      </c>
      <c r="C2057">
        <v>2017</v>
      </c>
      <c r="D2057">
        <v>2017</v>
      </c>
      <c r="E2057">
        <v>4</v>
      </c>
      <c r="F2057">
        <v>0</v>
      </c>
      <c r="G2057">
        <v>0</v>
      </c>
      <c r="H2057" t="s">
        <v>568</v>
      </c>
      <c r="I2057">
        <v>251</v>
      </c>
      <c r="J2057" t="s">
        <v>113</v>
      </c>
      <c r="K2057" t="s">
        <v>583</v>
      </c>
      <c r="L2057">
        <v>56</v>
      </c>
      <c r="M2057" t="s">
        <v>694</v>
      </c>
      <c r="N2057" t="s">
        <v>695</v>
      </c>
      <c r="O2057">
        <v>56</v>
      </c>
      <c r="P2057" t="s">
        <v>694</v>
      </c>
      <c r="Q2057" t="s">
        <v>695</v>
      </c>
      <c r="R2057" t="s">
        <v>515</v>
      </c>
      <c r="S2057" t="s">
        <v>516</v>
      </c>
      <c r="T2057">
        <v>3200</v>
      </c>
      <c r="U2057" t="s">
        <v>74</v>
      </c>
      <c r="V2057">
        <v>2523</v>
      </c>
      <c r="W2057" t="s">
        <v>518</v>
      </c>
      <c r="X2057">
        <v>8</v>
      </c>
      <c r="Y2057" t="s">
        <v>519</v>
      </c>
      <c r="Z2057">
        <v>760024500</v>
      </c>
      <c r="AA2057">
        <v>8</v>
      </c>
      <c r="AB2057" t="s">
        <v>519</v>
      </c>
      <c r="AC2057">
        <v>760024500</v>
      </c>
      <c r="AD2057">
        <v>760024500</v>
      </c>
      <c r="AE2057"/>
      <c r="AF2057">
        <v>77181051</v>
      </c>
      <c r="AG2057">
        <v>77181051.260000005</v>
      </c>
      <c r="AH2057"/>
      <c r="AI2057">
        <v>0</v>
      </c>
    </row>
    <row r="2058" spans="1:35">
      <c r="A2058" t="s">
        <v>862</v>
      </c>
      <c r="B2058">
        <v>2017</v>
      </c>
      <c r="C2058">
        <v>2017</v>
      </c>
      <c r="D2058">
        <v>2017</v>
      </c>
      <c r="E2058">
        <v>4</v>
      </c>
      <c r="F2058">
        <v>0</v>
      </c>
      <c r="G2058">
        <v>0</v>
      </c>
      <c r="H2058" t="s">
        <v>568</v>
      </c>
      <c r="I2058">
        <v>251</v>
      </c>
      <c r="J2058" t="s">
        <v>113</v>
      </c>
      <c r="K2058" t="s">
        <v>583</v>
      </c>
      <c r="L2058">
        <v>32</v>
      </c>
      <c r="M2058" t="s">
        <v>646</v>
      </c>
      <c r="N2058" t="s">
        <v>647</v>
      </c>
      <c r="O2058">
        <v>32</v>
      </c>
      <c r="P2058" t="s">
        <v>646</v>
      </c>
      <c r="Q2058" t="s">
        <v>647</v>
      </c>
      <c r="R2058" t="s">
        <v>515</v>
      </c>
      <c r="S2058" t="s">
        <v>516</v>
      </c>
      <c r="T2058">
        <v>0</v>
      </c>
      <c r="U2058" t="s">
        <v>517</v>
      </c>
      <c r="V2058">
        <v>2523</v>
      </c>
      <c r="W2058" t="s">
        <v>518</v>
      </c>
      <c r="X2058">
        <v>8</v>
      </c>
      <c r="Y2058" t="s">
        <v>519</v>
      </c>
      <c r="Z2058">
        <v>24</v>
      </c>
      <c r="AA2058">
        <v>8</v>
      </c>
      <c r="AB2058" t="s">
        <v>519</v>
      </c>
      <c r="AC2058">
        <v>24</v>
      </c>
      <c r="AD2058">
        <v>24</v>
      </c>
      <c r="AE2058"/>
      <c r="AF2058">
        <v>382</v>
      </c>
      <c r="AG2058">
        <v>382.64100000000002</v>
      </c>
      <c r="AH2058"/>
      <c r="AI2058">
        <v>0</v>
      </c>
    </row>
    <row r="2059" spans="1:35">
      <c r="A2059" t="s">
        <v>862</v>
      </c>
      <c r="B2059">
        <v>2017</v>
      </c>
      <c r="C2059">
        <v>2017</v>
      </c>
      <c r="D2059">
        <v>2017</v>
      </c>
      <c r="E2059">
        <v>4</v>
      </c>
      <c r="F2059">
        <v>0</v>
      </c>
      <c r="G2059">
        <v>0</v>
      </c>
      <c r="H2059" t="s">
        <v>568</v>
      </c>
      <c r="I2059">
        <v>251</v>
      </c>
      <c r="J2059" t="s">
        <v>113</v>
      </c>
      <c r="K2059" t="s">
        <v>583</v>
      </c>
      <c r="L2059">
        <v>120</v>
      </c>
      <c r="M2059" t="s">
        <v>660</v>
      </c>
      <c r="N2059" t="s">
        <v>661</v>
      </c>
      <c r="O2059">
        <v>120</v>
      </c>
      <c r="P2059" t="s">
        <v>660</v>
      </c>
      <c r="Q2059" t="s">
        <v>661</v>
      </c>
      <c r="R2059" t="s">
        <v>515</v>
      </c>
      <c r="S2059" t="s">
        <v>516</v>
      </c>
      <c r="T2059">
        <v>0</v>
      </c>
      <c r="U2059" t="s">
        <v>517</v>
      </c>
      <c r="V2059">
        <v>2523</v>
      </c>
      <c r="W2059" t="s">
        <v>518</v>
      </c>
      <c r="X2059">
        <v>8</v>
      </c>
      <c r="Y2059" t="s">
        <v>519</v>
      </c>
      <c r="Z2059">
        <v>2870</v>
      </c>
      <c r="AA2059">
        <v>8</v>
      </c>
      <c r="AB2059" t="s">
        <v>519</v>
      </c>
      <c r="AC2059">
        <v>2870</v>
      </c>
      <c r="AD2059">
        <v>2870</v>
      </c>
      <c r="AE2059"/>
      <c r="AF2059">
        <v>191</v>
      </c>
      <c r="AG2059">
        <v>191.88499999999999</v>
      </c>
      <c r="AH2059"/>
      <c r="AI2059">
        <v>0</v>
      </c>
    </row>
    <row r="2060" spans="1:35">
      <c r="A2060" t="s">
        <v>862</v>
      </c>
      <c r="B2060">
        <v>2017</v>
      </c>
      <c r="C2060">
        <v>2017</v>
      </c>
      <c r="D2060">
        <v>2017</v>
      </c>
      <c r="E2060">
        <v>4</v>
      </c>
      <c r="F2060">
        <v>0</v>
      </c>
      <c r="G2060">
        <v>0</v>
      </c>
      <c r="H2060" t="s">
        <v>568</v>
      </c>
      <c r="I2060">
        <v>251</v>
      </c>
      <c r="J2060" t="s">
        <v>113</v>
      </c>
      <c r="K2060" t="s">
        <v>583</v>
      </c>
      <c r="L2060">
        <v>8</v>
      </c>
      <c r="M2060" t="s">
        <v>747</v>
      </c>
      <c r="N2060" t="s">
        <v>748</v>
      </c>
      <c r="O2060">
        <v>8</v>
      </c>
      <c r="P2060" t="s">
        <v>747</v>
      </c>
      <c r="Q2060" t="s">
        <v>748</v>
      </c>
      <c r="R2060" t="s">
        <v>515</v>
      </c>
      <c r="S2060" t="s">
        <v>516</v>
      </c>
      <c r="T2060">
        <v>0</v>
      </c>
      <c r="U2060" t="s">
        <v>517</v>
      </c>
      <c r="V2060">
        <v>2523</v>
      </c>
      <c r="W2060" t="s">
        <v>518</v>
      </c>
      <c r="X2060">
        <v>8</v>
      </c>
      <c r="Y2060" t="s">
        <v>519</v>
      </c>
      <c r="Z2060">
        <v>120</v>
      </c>
      <c r="AA2060">
        <v>8</v>
      </c>
      <c r="AB2060" t="s">
        <v>519</v>
      </c>
      <c r="AC2060">
        <v>120</v>
      </c>
      <c r="AD2060">
        <v>120</v>
      </c>
      <c r="AE2060"/>
      <c r="AF2060">
        <v>13</v>
      </c>
      <c r="AG2060">
        <v>13.545</v>
      </c>
      <c r="AH2060"/>
      <c r="AI2060">
        <v>0</v>
      </c>
    </row>
    <row r="2061" spans="1:35">
      <c r="A2061" t="s">
        <v>862</v>
      </c>
      <c r="B2061">
        <v>2017</v>
      </c>
      <c r="C2061">
        <v>2017</v>
      </c>
      <c r="D2061">
        <v>2017</v>
      </c>
      <c r="E2061">
        <v>4</v>
      </c>
      <c r="F2061">
        <v>0</v>
      </c>
      <c r="G2061">
        <v>0</v>
      </c>
      <c r="H2061" t="s">
        <v>568</v>
      </c>
      <c r="I2061">
        <v>251</v>
      </c>
      <c r="J2061" t="s">
        <v>113</v>
      </c>
      <c r="K2061" t="s">
        <v>583</v>
      </c>
      <c r="L2061">
        <v>12</v>
      </c>
      <c r="M2061" t="s">
        <v>666</v>
      </c>
      <c r="N2061" t="s">
        <v>667</v>
      </c>
      <c r="O2061">
        <v>12</v>
      </c>
      <c r="P2061" t="s">
        <v>666</v>
      </c>
      <c r="Q2061" t="s">
        <v>667</v>
      </c>
      <c r="R2061" t="s">
        <v>515</v>
      </c>
      <c r="S2061" t="s">
        <v>516</v>
      </c>
      <c r="T2061">
        <v>0</v>
      </c>
      <c r="U2061" t="s">
        <v>517</v>
      </c>
      <c r="V2061">
        <v>2523</v>
      </c>
      <c r="W2061" t="s">
        <v>518</v>
      </c>
      <c r="X2061">
        <v>8</v>
      </c>
      <c r="Y2061" t="s">
        <v>519</v>
      </c>
      <c r="Z2061">
        <v>430</v>
      </c>
      <c r="AA2061">
        <v>8</v>
      </c>
      <c r="AB2061" t="s">
        <v>519</v>
      </c>
      <c r="AC2061">
        <v>430</v>
      </c>
      <c r="AD2061">
        <v>430</v>
      </c>
      <c r="AE2061"/>
      <c r="AF2061">
        <v>734</v>
      </c>
      <c r="AG2061">
        <v>734.80700000000002</v>
      </c>
      <c r="AH2061"/>
      <c r="AI2061">
        <v>0</v>
      </c>
    </row>
    <row r="2062" spans="1:35">
      <c r="A2062" t="s">
        <v>862</v>
      </c>
      <c r="B2062">
        <v>2017</v>
      </c>
      <c r="C2062">
        <v>2017</v>
      </c>
      <c r="D2062">
        <v>2017</v>
      </c>
      <c r="E2062">
        <v>4</v>
      </c>
      <c r="F2062">
        <v>0</v>
      </c>
      <c r="G2062">
        <v>0</v>
      </c>
      <c r="H2062" t="s">
        <v>568</v>
      </c>
      <c r="I2062">
        <v>251</v>
      </c>
      <c r="J2062" t="s">
        <v>113</v>
      </c>
      <c r="K2062" t="s">
        <v>583</v>
      </c>
      <c r="L2062">
        <v>124</v>
      </c>
      <c r="M2062" t="s">
        <v>542</v>
      </c>
      <c r="N2062" t="s">
        <v>543</v>
      </c>
      <c r="O2062">
        <v>842</v>
      </c>
      <c r="P2062" t="s">
        <v>593</v>
      </c>
      <c r="Q2062" t="s">
        <v>593</v>
      </c>
      <c r="R2062" t="s">
        <v>515</v>
      </c>
      <c r="S2062" t="s">
        <v>516</v>
      </c>
      <c r="T2062">
        <v>0</v>
      </c>
      <c r="U2062" t="s">
        <v>517</v>
      </c>
      <c r="V2062">
        <v>2523</v>
      </c>
      <c r="W2062" t="s">
        <v>518</v>
      </c>
      <c r="X2062">
        <v>8</v>
      </c>
      <c r="Y2062" t="s">
        <v>519</v>
      </c>
      <c r="Z2062">
        <v>100</v>
      </c>
      <c r="AA2062">
        <v>8</v>
      </c>
      <c r="AB2062" t="s">
        <v>519</v>
      </c>
      <c r="AC2062">
        <v>100</v>
      </c>
      <c r="AD2062">
        <v>100</v>
      </c>
      <c r="AE2062"/>
      <c r="AF2062">
        <v>709</v>
      </c>
      <c r="AG2062">
        <v>709.97500000000002</v>
      </c>
      <c r="AH2062"/>
      <c r="AI2062">
        <v>0</v>
      </c>
    </row>
    <row r="2063" spans="1:35">
      <c r="A2063" t="s">
        <v>862</v>
      </c>
      <c r="B2063">
        <v>2017</v>
      </c>
      <c r="C2063">
        <v>2017</v>
      </c>
      <c r="D2063">
        <v>2017</v>
      </c>
      <c r="E2063">
        <v>4</v>
      </c>
      <c r="F2063">
        <v>0</v>
      </c>
      <c r="G2063">
        <v>0</v>
      </c>
      <c r="H2063" t="s">
        <v>568</v>
      </c>
      <c r="I2063">
        <v>251</v>
      </c>
      <c r="J2063" t="s">
        <v>113</v>
      </c>
      <c r="K2063" t="s">
        <v>583</v>
      </c>
      <c r="L2063">
        <v>40</v>
      </c>
      <c r="M2063" t="s">
        <v>690</v>
      </c>
      <c r="N2063" t="s">
        <v>691</v>
      </c>
      <c r="O2063">
        <v>40</v>
      </c>
      <c r="P2063" t="s">
        <v>690</v>
      </c>
      <c r="Q2063" t="s">
        <v>691</v>
      </c>
      <c r="R2063" t="s">
        <v>515</v>
      </c>
      <c r="S2063" t="s">
        <v>516</v>
      </c>
      <c r="T2063">
        <v>0</v>
      </c>
      <c r="U2063" t="s">
        <v>517</v>
      </c>
      <c r="V2063">
        <v>2523</v>
      </c>
      <c r="W2063" t="s">
        <v>518</v>
      </c>
      <c r="X2063">
        <v>8</v>
      </c>
      <c r="Y2063" t="s">
        <v>519</v>
      </c>
      <c r="Z2063">
        <v>11948</v>
      </c>
      <c r="AA2063">
        <v>8</v>
      </c>
      <c r="AB2063" t="s">
        <v>519</v>
      </c>
      <c r="AC2063">
        <v>11948</v>
      </c>
      <c r="AD2063">
        <v>11948</v>
      </c>
      <c r="AE2063"/>
      <c r="AF2063">
        <v>8218</v>
      </c>
      <c r="AG2063">
        <v>8218.3259999999991</v>
      </c>
      <c r="AH2063"/>
      <c r="AI2063">
        <v>0</v>
      </c>
    </row>
    <row r="2064" spans="1:35">
      <c r="A2064" t="s">
        <v>862</v>
      </c>
      <c r="B2064">
        <v>2017</v>
      </c>
      <c r="C2064">
        <v>2017</v>
      </c>
      <c r="D2064">
        <v>2017</v>
      </c>
      <c r="E2064">
        <v>4</v>
      </c>
      <c r="F2064">
        <v>0</v>
      </c>
      <c r="G2064">
        <v>0</v>
      </c>
      <c r="H2064" t="s">
        <v>568</v>
      </c>
      <c r="I2064">
        <v>251</v>
      </c>
      <c r="J2064" t="s">
        <v>113</v>
      </c>
      <c r="K2064" t="s">
        <v>583</v>
      </c>
      <c r="L2064">
        <v>56</v>
      </c>
      <c r="M2064" t="s">
        <v>694</v>
      </c>
      <c r="N2064" t="s">
        <v>695</v>
      </c>
      <c r="O2064">
        <v>442</v>
      </c>
      <c r="P2064" t="s">
        <v>688</v>
      </c>
      <c r="Q2064" t="s">
        <v>689</v>
      </c>
      <c r="R2064" t="s">
        <v>515</v>
      </c>
      <c r="S2064" t="s">
        <v>516</v>
      </c>
      <c r="T2064">
        <v>0</v>
      </c>
      <c r="U2064" t="s">
        <v>517</v>
      </c>
      <c r="V2064">
        <v>2523</v>
      </c>
      <c r="W2064" t="s">
        <v>518</v>
      </c>
      <c r="X2064">
        <v>8</v>
      </c>
      <c r="Y2064" t="s">
        <v>519</v>
      </c>
      <c r="Z2064">
        <v>108140</v>
      </c>
      <c r="AA2064">
        <v>8</v>
      </c>
      <c r="AB2064" t="s">
        <v>519</v>
      </c>
      <c r="AC2064">
        <v>108140</v>
      </c>
      <c r="AD2064">
        <v>108140</v>
      </c>
      <c r="AE2064"/>
      <c r="AF2064">
        <v>9764</v>
      </c>
      <c r="AG2064">
        <v>9764.6939999999995</v>
      </c>
      <c r="AH2064"/>
      <c r="AI2064">
        <v>0</v>
      </c>
    </row>
    <row r="2065" spans="1:35">
      <c r="A2065" t="s">
        <v>862</v>
      </c>
      <c r="B2065">
        <v>2017</v>
      </c>
      <c r="C2065">
        <v>2017</v>
      </c>
      <c r="D2065">
        <v>2017</v>
      </c>
      <c r="E2065">
        <v>4</v>
      </c>
      <c r="F2065">
        <v>0</v>
      </c>
      <c r="G2065">
        <v>0</v>
      </c>
      <c r="H2065" t="s">
        <v>568</v>
      </c>
      <c r="I2065">
        <v>251</v>
      </c>
      <c r="J2065" t="s">
        <v>113</v>
      </c>
      <c r="K2065" t="s">
        <v>583</v>
      </c>
      <c r="L2065">
        <v>56</v>
      </c>
      <c r="M2065" t="s">
        <v>694</v>
      </c>
      <c r="N2065" t="s">
        <v>695</v>
      </c>
      <c r="O2065">
        <v>528</v>
      </c>
      <c r="P2065" t="s">
        <v>581</v>
      </c>
      <c r="Q2065" t="s">
        <v>582</v>
      </c>
      <c r="R2065" t="s">
        <v>515</v>
      </c>
      <c r="S2065" t="s">
        <v>516</v>
      </c>
      <c r="T2065">
        <v>0</v>
      </c>
      <c r="U2065" t="s">
        <v>517</v>
      </c>
      <c r="V2065">
        <v>2523</v>
      </c>
      <c r="W2065" t="s">
        <v>518</v>
      </c>
      <c r="X2065">
        <v>8</v>
      </c>
      <c r="Y2065" t="s">
        <v>519</v>
      </c>
      <c r="Z2065">
        <v>338</v>
      </c>
      <c r="AA2065">
        <v>8</v>
      </c>
      <c r="AB2065" t="s">
        <v>519</v>
      </c>
      <c r="AC2065">
        <v>338</v>
      </c>
      <c r="AD2065">
        <v>338</v>
      </c>
      <c r="AE2065"/>
      <c r="AF2065">
        <v>1160</v>
      </c>
      <c r="AG2065">
        <v>1160.3409999999999</v>
      </c>
      <c r="AH2065"/>
      <c r="AI2065">
        <v>0</v>
      </c>
    </row>
    <row r="2066" spans="1:35">
      <c r="A2066" t="s">
        <v>862</v>
      </c>
      <c r="B2066">
        <v>2017</v>
      </c>
      <c r="C2066">
        <v>2017</v>
      </c>
      <c r="D2066">
        <v>2017</v>
      </c>
      <c r="E2066">
        <v>4</v>
      </c>
      <c r="F2066">
        <v>0</v>
      </c>
      <c r="G2066">
        <v>0</v>
      </c>
      <c r="H2066" t="s">
        <v>568</v>
      </c>
      <c r="I2066">
        <v>251</v>
      </c>
      <c r="J2066" t="s">
        <v>113</v>
      </c>
      <c r="K2066" t="s">
        <v>583</v>
      </c>
      <c r="L2066">
        <v>56</v>
      </c>
      <c r="M2066" t="s">
        <v>694</v>
      </c>
      <c r="N2066" t="s">
        <v>695</v>
      </c>
      <c r="O2066">
        <v>276</v>
      </c>
      <c r="P2066" t="s">
        <v>591</v>
      </c>
      <c r="Q2066" t="s">
        <v>592</v>
      </c>
      <c r="R2066" t="s">
        <v>515</v>
      </c>
      <c r="S2066" t="s">
        <v>516</v>
      </c>
      <c r="T2066">
        <v>0</v>
      </c>
      <c r="U2066" t="s">
        <v>517</v>
      </c>
      <c r="V2066">
        <v>2523</v>
      </c>
      <c r="W2066" t="s">
        <v>518</v>
      </c>
      <c r="X2066">
        <v>8</v>
      </c>
      <c r="Y2066" t="s">
        <v>519</v>
      </c>
      <c r="Z2066">
        <v>1440</v>
      </c>
      <c r="AA2066">
        <v>8</v>
      </c>
      <c r="AB2066" t="s">
        <v>519</v>
      </c>
      <c r="AC2066">
        <v>1440</v>
      </c>
      <c r="AD2066">
        <v>1440</v>
      </c>
      <c r="AE2066"/>
      <c r="AF2066">
        <v>2763</v>
      </c>
      <c r="AG2066">
        <v>2763.1460000000002</v>
      </c>
      <c r="AH2066"/>
      <c r="AI2066">
        <v>0</v>
      </c>
    </row>
    <row r="2067" spans="1:35">
      <c r="A2067" t="s">
        <v>862</v>
      </c>
      <c r="B2067">
        <v>2017</v>
      </c>
      <c r="C2067">
        <v>2017</v>
      </c>
      <c r="D2067">
        <v>2017</v>
      </c>
      <c r="E2067">
        <v>4</v>
      </c>
      <c r="F2067">
        <v>0</v>
      </c>
      <c r="G2067">
        <v>0</v>
      </c>
      <c r="H2067" t="s">
        <v>568</v>
      </c>
      <c r="I2067">
        <v>251</v>
      </c>
      <c r="J2067" t="s">
        <v>113</v>
      </c>
      <c r="K2067" t="s">
        <v>583</v>
      </c>
      <c r="L2067">
        <v>32</v>
      </c>
      <c r="M2067" t="s">
        <v>646</v>
      </c>
      <c r="N2067" t="s">
        <v>647</v>
      </c>
      <c r="O2067">
        <v>56</v>
      </c>
      <c r="P2067" t="s">
        <v>694</v>
      </c>
      <c r="Q2067" t="s">
        <v>695</v>
      </c>
      <c r="R2067" t="s">
        <v>515</v>
      </c>
      <c r="S2067" t="s">
        <v>516</v>
      </c>
      <c r="T2067">
        <v>0</v>
      </c>
      <c r="U2067" t="s">
        <v>517</v>
      </c>
      <c r="V2067">
        <v>2523</v>
      </c>
      <c r="W2067" t="s">
        <v>518</v>
      </c>
      <c r="X2067">
        <v>8</v>
      </c>
      <c r="Y2067" t="s">
        <v>519</v>
      </c>
      <c r="Z2067">
        <v>75</v>
      </c>
      <c r="AA2067">
        <v>8</v>
      </c>
      <c r="AB2067" t="s">
        <v>519</v>
      </c>
      <c r="AC2067">
        <v>75</v>
      </c>
      <c r="AD2067">
        <v>75</v>
      </c>
      <c r="AE2067"/>
      <c r="AF2067">
        <v>738</v>
      </c>
      <c r="AG2067">
        <v>738.19299999999998</v>
      </c>
      <c r="AH2067"/>
      <c r="AI2067">
        <v>0</v>
      </c>
    </row>
    <row r="2068" spans="1:35">
      <c r="A2068" t="s">
        <v>862</v>
      </c>
      <c r="B2068">
        <v>2017</v>
      </c>
      <c r="C2068">
        <v>2017</v>
      </c>
      <c r="D2068">
        <v>2017</v>
      </c>
      <c r="E2068">
        <v>4</v>
      </c>
      <c r="F2068">
        <v>0</v>
      </c>
      <c r="G2068">
        <v>0</v>
      </c>
      <c r="H2068" t="s">
        <v>568</v>
      </c>
      <c r="I2068">
        <v>251</v>
      </c>
      <c r="J2068" t="s">
        <v>113</v>
      </c>
      <c r="K2068" t="s">
        <v>583</v>
      </c>
      <c r="L2068">
        <v>56</v>
      </c>
      <c r="M2068" t="s">
        <v>694</v>
      </c>
      <c r="N2068" t="s">
        <v>695</v>
      </c>
      <c r="O2068">
        <v>56</v>
      </c>
      <c r="P2068" t="s">
        <v>694</v>
      </c>
      <c r="Q2068" t="s">
        <v>695</v>
      </c>
      <c r="R2068" t="s">
        <v>515</v>
      </c>
      <c r="S2068" t="s">
        <v>516</v>
      </c>
      <c r="T2068">
        <v>0</v>
      </c>
      <c r="U2068" t="s">
        <v>517</v>
      </c>
      <c r="V2068">
        <v>2523</v>
      </c>
      <c r="W2068" t="s">
        <v>518</v>
      </c>
      <c r="X2068">
        <v>8</v>
      </c>
      <c r="Y2068" t="s">
        <v>519</v>
      </c>
      <c r="Z2068">
        <v>893563133</v>
      </c>
      <c r="AA2068">
        <v>8</v>
      </c>
      <c r="AB2068" t="s">
        <v>519</v>
      </c>
      <c r="AC2068">
        <v>893563133</v>
      </c>
      <c r="AD2068">
        <v>893563133</v>
      </c>
      <c r="AE2068"/>
      <c r="AF2068">
        <v>86842938</v>
      </c>
      <c r="AG2068">
        <v>86842938.179000005</v>
      </c>
      <c r="AH2068"/>
      <c r="AI2068">
        <v>0</v>
      </c>
    </row>
    <row r="2069" spans="1:35">
      <c r="A2069" t="s">
        <v>862</v>
      </c>
      <c r="B2069">
        <v>2017</v>
      </c>
      <c r="C2069">
        <v>2017</v>
      </c>
      <c r="D2069">
        <v>2017</v>
      </c>
      <c r="E2069">
        <v>4</v>
      </c>
      <c r="F2069">
        <v>0</v>
      </c>
      <c r="G2069">
        <v>0</v>
      </c>
      <c r="H2069" t="s">
        <v>568</v>
      </c>
      <c r="I2069">
        <v>251</v>
      </c>
      <c r="J2069" t="s">
        <v>113</v>
      </c>
      <c r="K2069" t="s">
        <v>583</v>
      </c>
      <c r="L2069">
        <v>56</v>
      </c>
      <c r="M2069" t="s">
        <v>694</v>
      </c>
      <c r="N2069" t="s">
        <v>695</v>
      </c>
      <c r="O2069">
        <v>0</v>
      </c>
      <c r="P2069" t="s">
        <v>177</v>
      </c>
      <c r="Q2069" t="s">
        <v>514</v>
      </c>
      <c r="R2069" t="s">
        <v>515</v>
      </c>
      <c r="S2069" t="s">
        <v>516</v>
      </c>
      <c r="T2069">
        <v>3100</v>
      </c>
      <c r="U2069" t="s">
        <v>884</v>
      </c>
      <c r="V2069">
        <v>2523</v>
      </c>
      <c r="W2069" t="s">
        <v>518</v>
      </c>
      <c r="X2069">
        <v>8</v>
      </c>
      <c r="Y2069" t="s">
        <v>519</v>
      </c>
      <c r="Z2069">
        <v>52996200</v>
      </c>
      <c r="AA2069">
        <v>8</v>
      </c>
      <c r="AB2069" t="s">
        <v>519</v>
      </c>
      <c r="AC2069">
        <v>52996200</v>
      </c>
      <c r="AD2069">
        <v>52996200</v>
      </c>
      <c r="AE2069"/>
      <c r="AF2069">
        <v>3293786</v>
      </c>
      <c r="AG2069">
        <v>3293786.8629999999</v>
      </c>
      <c r="AH2069"/>
      <c r="AI2069">
        <v>0</v>
      </c>
    </row>
    <row r="2070" spans="1:35">
      <c r="A2070" t="s">
        <v>862</v>
      </c>
      <c r="B2070">
        <v>2017</v>
      </c>
      <c r="C2070">
        <v>2017</v>
      </c>
      <c r="D2070">
        <v>2017</v>
      </c>
      <c r="E2070">
        <v>4</v>
      </c>
      <c r="F2070">
        <v>0</v>
      </c>
      <c r="G2070">
        <v>0</v>
      </c>
      <c r="H2070" t="s">
        <v>568</v>
      </c>
      <c r="I2070">
        <v>251</v>
      </c>
      <c r="J2070" t="s">
        <v>113</v>
      </c>
      <c r="K2070" t="s">
        <v>583</v>
      </c>
      <c r="L2070">
        <v>56</v>
      </c>
      <c r="M2070" t="s">
        <v>694</v>
      </c>
      <c r="N2070" t="s">
        <v>695</v>
      </c>
      <c r="O2070">
        <v>0</v>
      </c>
      <c r="P2070" t="s">
        <v>177</v>
      </c>
      <c r="Q2070" t="s">
        <v>514</v>
      </c>
      <c r="R2070" t="s">
        <v>515</v>
      </c>
      <c r="S2070" t="s">
        <v>516</v>
      </c>
      <c r="T2070">
        <v>2200</v>
      </c>
      <c r="U2070" t="s">
        <v>883</v>
      </c>
      <c r="V2070">
        <v>2523</v>
      </c>
      <c r="W2070" t="s">
        <v>518</v>
      </c>
      <c r="X2070">
        <v>8</v>
      </c>
      <c r="Y2070" t="s">
        <v>519</v>
      </c>
      <c r="Z2070">
        <v>13419000</v>
      </c>
      <c r="AA2070">
        <v>8</v>
      </c>
      <c r="AB2070" t="s">
        <v>519</v>
      </c>
      <c r="AC2070">
        <v>13419000</v>
      </c>
      <c r="AD2070">
        <v>13419000</v>
      </c>
      <c r="AE2070"/>
      <c r="AF2070">
        <v>1340466</v>
      </c>
      <c r="AG2070">
        <v>1340466.4609999999</v>
      </c>
      <c r="AH2070"/>
      <c r="AI2070">
        <v>0</v>
      </c>
    </row>
    <row r="2071" spans="1:35">
      <c r="A2071" t="s">
        <v>862</v>
      </c>
      <c r="B2071">
        <v>2017</v>
      </c>
      <c r="C2071">
        <v>2017</v>
      </c>
      <c r="D2071">
        <v>2017</v>
      </c>
      <c r="E2071">
        <v>4</v>
      </c>
      <c r="F2071">
        <v>0</v>
      </c>
      <c r="G2071">
        <v>0</v>
      </c>
      <c r="H2071" t="s">
        <v>568</v>
      </c>
      <c r="I2071">
        <v>251</v>
      </c>
      <c r="J2071" t="s">
        <v>113</v>
      </c>
      <c r="K2071" t="s">
        <v>583</v>
      </c>
      <c r="L2071">
        <v>32</v>
      </c>
      <c r="M2071" t="s">
        <v>646</v>
      </c>
      <c r="N2071" t="s">
        <v>647</v>
      </c>
      <c r="O2071">
        <v>0</v>
      </c>
      <c r="P2071" t="s">
        <v>177</v>
      </c>
      <c r="Q2071" t="s">
        <v>514</v>
      </c>
      <c r="R2071" t="s">
        <v>515</v>
      </c>
      <c r="S2071" t="s">
        <v>516</v>
      </c>
      <c r="T2071">
        <v>1000</v>
      </c>
      <c r="U2071" t="s">
        <v>866</v>
      </c>
      <c r="V2071">
        <v>2523</v>
      </c>
      <c r="W2071" t="s">
        <v>518</v>
      </c>
      <c r="X2071">
        <v>8</v>
      </c>
      <c r="Y2071" t="s">
        <v>519</v>
      </c>
      <c r="Z2071">
        <v>24</v>
      </c>
      <c r="AA2071">
        <v>8</v>
      </c>
      <c r="AB2071" t="s">
        <v>519</v>
      </c>
      <c r="AC2071">
        <v>24</v>
      </c>
      <c r="AD2071">
        <v>24</v>
      </c>
      <c r="AE2071"/>
      <c r="AF2071">
        <v>382</v>
      </c>
      <c r="AG2071">
        <v>382.64100000000002</v>
      </c>
      <c r="AH2071"/>
      <c r="AI2071">
        <v>0</v>
      </c>
    </row>
    <row r="2072" spans="1:35">
      <c r="A2072" t="s">
        <v>862</v>
      </c>
      <c r="B2072">
        <v>2017</v>
      </c>
      <c r="C2072">
        <v>2017</v>
      </c>
      <c r="D2072">
        <v>2017</v>
      </c>
      <c r="E2072">
        <v>4</v>
      </c>
      <c r="F2072">
        <v>0</v>
      </c>
      <c r="G2072">
        <v>0</v>
      </c>
      <c r="H2072" t="s">
        <v>568</v>
      </c>
      <c r="I2072">
        <v>251</v>
      </c>
      <c r="J2072" t="s">
        <v>113</v>
      </c>
      <c r="K2072" t="s">
        <v>583</v>
      </c>
      <c r="L2072">
        <v>120</v>
      </c>
      <c r="M2072" t="s">
        <v>660</v>
      </c>
      <c r="N2072" t="s">
        <v>661</v>
      </c>
      <c r="O2072">
        <v>0</v>
      </c>
      <c r="P2072" t="s">
        <v>177</v>
      </c>
      <c r="Q2072" t="s">
        <v>514</v>
      </c>
      <c r="R2072" t="s">
        <v>515</v>
      </c>
      <c r="S2072" t="s">
        <v>516</v>
      </c>
      <c r="T2072">
        <v>1000</v>
      </c>
      <c r="U2072" t="s">
        <v>866</v>
      </c>
      <c r="V2072">
        <v>2523</v>
      </c>
      <c r="W2072" t="s">
        <v>518</v>
      </c>
      <c r="X2072">
        <v>8</v>
      </c>
      <c r="Y2072" t="s">
        <v>519</v>
      </c>
      <c r="Z2072">
        <v>420</v>
      </c>
      <c r="AA2072">
        <v>8</v>
      </c>
      <c r="AB2072" t="s">
        <v>519</v>
      </c>
      <c r="AC2072">
        <v>420</v>
      </c>
      <c r="AD2072">
        <v>420</v>
      </c>
      <c r="AE2072"/>
      <c r="AF2072">
        <v>1</v>
      </c>
      <c r="AG2072">
        <v>1.129</v>
      </c>
      <c r="AH2072"/>
      <c r="AI2072">
        <v>0</v>
      </c>
    </row>
    <row r="2073" spans="1:35">
      <c r="A2073" t="s">
        <v>862</v>
      </c>
      <c r="B2073">
        <v>2017</v>
      </c>
      <c r="C2073">
        <v>2017</v>
      </c>
      <c r="D2073">
        <v>2017</v>
      </c>
      <c r="E2073">
        <v>4</v>
      </c>
      <c r="F2073">
        <v>0</v>
      </c>
      <c r="G2073">
        <v>0</v>
      </c>
      <c r="H2073" t="s">
        <v>568</v>
      </c>
      <c r="I2073">
        <v>251</v>
      </c>
      <c r="J2073" t="s">
        <v>113</v>
      </c>
      <c r="K2073" t="s">
        <v>583</v>
      </c>
      <c r="L2073">
        <v>8</v>
      </c>
      <c r="M2073" t="s">
        <v>747</v>
      </c>
      <c r="N2073" t="s">
        <v>748</v>
      </c>
      <c r="O2073">
        <v>0</v>
      </c>
      <c r="P2073" t="s">
        <v>177</v>
      </c>
      <c r="Q2073" t="s">
        <v>514</v>
      </c>
      <c r="R2073" t="s">
        <v>515</v>
      </c>
      <c r="S2073" t="s">
        <v>516</v>
      </c>
      <c r="T2073">
        <v>1000</v>
      </c>
      <c r="U2073" t="s">
        <v>866</v>
      </c>
      <c r="V2073">
        <v>2523</v>
      </c>
      <c r="W2073" t="s">
        <v>518</v>
      </c>
      <c r="X2073">
        <v>8</v>
      </c>
      <c r="Y2073" t="s">
        <v>519</v>
      </c>
      <c r="Z2073">
        <v>120</v>
      </c>
      <c r="AA2073">
        <v>8</v>
      </c>
      <c r="AB2073" t="s">
        <v>519</v>
      </c>
      <c r="AC2073">
        <v>120</v>
      </c>
      <c r="AD2073">
        <v>120</v>
      </c>
      <c r="AE2073"/>
      <c r="AF2073">
        <v>13</v>
      </c>
      <c r="AG2073">
        <v>13.545</v>
      </c>
      <c r="AH2073"/>
      <c r="AI2073">
        <v>0</v>
      </c>
    </row>
    <row r="2074" spans="1:35">
      <c r="A2074" t="s">
        <v>862</v>
      </c>
      <c r="B2074">
        <v>2017</v>
      </c>
      <c r="C2074">
        <v>2017</v>
      </c>
      <c r="D2074">
        <v>2017</v>
      </c>
      <c r="E2074">
        <v>4</v>
      </c>
      <c r="F2074">
        <v>0</v>
      </c>
      <c r="G2074">
        <v>0</v>
      </c>
      <c r="H2074" t="s">
        <v>568</v>
      </c>
      <c r="I2074">
        <v>251</v>
      </c>
      <c r="J2074" t="s">
        <v>113</v>
      </c>
      <c r="K2074" t="s">
        <v>583</v>
      </c>
      <c r="L2074">
        <v>124</v>
      </c>
      <c r="M2074" t="s">
        <v>542</v>
      </c>
      <c r="N2074" t="s">
        <v>543</v>
      </c>
      <c r="O2074">
        <v>0</v>
      </c>
      <c r="P2074" t="s">
        <v>177</v>
      </c>
      <c r="Q2074" t="s">
        <v>514</v>
      </c>
      <c r="R2074" t="s">
        <v>515</v>
      </c>
      <c r="S2074" t="s">
        <v>516</v>
      </c>
      <c r="T2074">
        <v>1000</v>
      </c>
      <c r="U2074" t="s">
        <v>866</v>
      </c>
      <c r="V2074">
        <v>2523</v>
      </c>
      <c r="W2074" t="s">
        <v>518</v>
      </c>
      <c r="X2074">
        <v>8</v>
      </c>
      <c r="Y2074" t="s">
        <v>519</v>
      </c>
      <c r="Z2074">
        <v>100</v>
      </c>
      <c r="AA2074">
        <v>8</v>
      </c>
      <c r="AB2074" t="s">
        <v>519</v>
      </c>
      <c r="AC2074">
        <v>100</v>
      </c>
      <c r="AD2074">
        <v>100</v>
      </c>
      <c r="AE2074"/>
      <c r="AF2074">
        <v>709</v>
      </c>
      <c r="AG2074">
        <v>709.97500000000002</v>
      </c>
      <c r="AH2074"/>
      <c r="AI2074">
        <v>0</v>
      </c>
    </row>
    <row r="2075" spans="1:35">
      <c r="A2075" t="s">
        <v>862</v>
      </c>
      <c r="B2075">
        <v>2017</v>
      </c>
      <c r="C2075">
        <v>2017</v>
      </c>
      <c r="D2075">
        <v>2017</v>
      </c>
      <c r="E2075">
        <v>4</v>
      </c>
      <c r="F2075">
        <v>0</v>
      </c>
      <c r="G2075">
        <v>0</v>
      </c>
      <c r="H2075" t="s">
        <v>568</v>
      </c>
      <c r="I2075">
        <v>251</v>
      </c>
      <c r="J2075" t="s">
        <v>113</v>
      </c>
      <c r="K2075" t="s">
        <v>583</v>
      </c>
      <c r="L2075">
        <v>120</v>
      </c>
      <c r="M2075" t="s">
        <v>660</v>
      </c>
      <c r="N2075" t="s">
        <v>661</v>
      </c>
      <c r="O2075">
        <v>0</v>
      </c>
      <c r="P2075" t="s">
        <v>177</v>
      </c>
      <c r="Q2075" t="s">
        <v>514</v>
      </c>
      <c r="R2075" t="s">
        <v>515</v>
      </c>
      <c r="S2075" t="s">
        <v>516</v>
      </c>
      <c r="T2075">
        <v>2100</v>
      </c>
      <c r="U2075" t="s">
        <v>868</v>
      </c>
      <c r="V2075">
        <v>2523</v>
      </c>
      <c r="W2075" t="s">
        <v>518</v>
      </c>
      <c r="X2075">
        <v>8</v>
      </c>
      <c r="Y2075" t="s">
        <v>519</v>
      </c>
      <c r="Z2075">
        <v>2450</v>
      </c>
      <c r="AA2075">
        <v>8</v>
      </c>
      <c r="AB2075" t="s">
        <v>519</v>
      </c>
      <c r="AC2075">
        <v>2450</v>
      </c>
      <c r="AD2075">
        <v>2450</v>
      </c>
      <c r="AE2075"/>
      <c r="AF2075">
        <v>190</v>
      </c>
      <c r="AG2075">
        <v>190.756</v>
      </c>
      <c r="AH2075"/>
      <c r="AI2075">
        <v>0</v>
      </c>
    </row>
    <row r="2076" spans="1:35">
      <c r="A2076" t="s">
        <v>862</v>
      </c>
      <c r="B2076">
        <v>2017</v>
      </c>
      <c r="C2076">
        <v>2017</v>
      </c>
      <c r="D2076">
        <v>2017</v>
      </c>
      <c r="E2076">
        <v>4</v>
      </c>
      <c r="F2076">
        <v>0</v>
      </c>
      <c r="G2076">
        <v>0</v>
      </c>
      <c r="H2076" t="s">
        <v>568</v>
      </c>
      <c r="I2076">
        <v>251</v>
      </c>
      <c r="J2076" t="s">
        <v>113</v>
      </c>
      <c r="K2076" t="s">
        <v>583</v>
      </c>
      <c r="L2076">
        <v>56</v>
      </c>
      <c r="M2076" t="s">
        <v>694</v>
      </c>
      <c r="N2076" t="s">
        <v>695</v>
      </c>
      <c r="O2076">
        <v>0</v>
      </c>
      <c r="P2076" t="s">
        <v>177</v>
      </c>
      <c r="Q2076" t="s">
        <v>514</v>
      </c>
      <c r="R2076" t="s">
        <v>515</v>
      </c>
      <c r="S2076" t="s">
        <v>516</v>
      </c>
      <c r="T2076">
        <v>2100</v>
      </c>
      <c r="U2076" t="s">
        <v>868</v>
      </c>
      <c r="V2076">
        <v>2523</v>
      </c>
      <c r="W2076" t="s">
        <v>518</v>
      </c>
      <c r="X2076">
        <v>8</v>
      </c>
      <c r="Y2076" t="s">
        <v>519</v>
      </c>
      <c r="Z2076">
        <v>67123771</v>
      </c>
      <c r="AA2076">
        <v>8</v>
      </c>
      <c r="AB2076" t="s">
        <v>519</v>
      </c>
      <c r="AC2076">
        <v>67123771</v>
      </c>
      <c r="AD2076">
        <v>67123771</v>
      </c>
      <c r="AE2076"/>
      <c r="AF2076">
        <v>5028793</v>
      </c>
      <c r="AG2076">
        <v>5028793.9349999996</v>
      </c>
      <c r="AH2076"/>
      <c r="AI2076">
        <v>0</v>
      </c>
    </row>
    <row r="2077" spans="1:35">
      <c r="A2077" t="s">
        <v>862</v>
      </c>
      <c r="B2077">
        <v>2017</v>
      </c>
      <c r="C2077">
        <v>2017</v>
      </c>
      <c r="D2077">
        <v>2017</v>
      </c>
      <c r="E2077">
        <v>4</v>
      </c>
      <c r="F2077">
        <v>0</v>
      </c>
      <c r="G2077">
        <v>0</v>
      </c>
      <c r="H2077" t="s">
        <v>568</v>
      </c>
      <c r="I2077">
        <v>251</v>
      </c>
      <c r="J2077" t="s">
        <v>113</v>
      </c>
      <c r="K2077" t="s">
        <v>583</v>
      </c>
      <c r="L2077">
        <v>156</v>
      </c>
      <c r="M2077" t="s">
        <v>183</v>
      </c>
      <c r="N2077" t="s">
        <v>562</v>
      </c>
      <c r="O2077">
        <v>0</v>
      </c>
      <c r="P2077" t="s">
        <v>177</v>
      </c>
      <c r="Q2077" t="s">
        <v>514</v>
      </c>
      <c r="R2077" t="s">
        <v>515</v>
      </c>
      <c r="S2077" t="s">
        <v>516</v>
      </c>
      <c r="T2077">
        <v>2100</v>
      </c>
      <c r="U2077" t="s">
        <v>868</v>
      </c>
      <c r="V2077">
        <v>2523</v>
      </c>
      <c r="W2077" t="s">
        <v>518</v>
      </c>
      <c r="X2077">
        <v>8</v>
      </c>
      <c r="Y2077" t="s">
        <v>519</v>
      </c>
      <c r="Z2077">
        <v>8130750</v>
      </c>
      <c r="AA2077">
        <v>8</v>
      </c>
      <c r="AB2077" t="s">
        <v>519</v>
      </c>
      <c r="AC2077">
        <v>8130750</v>
      </c>
      <c r="AD2077">
        <v>8130750</v>
      </c>
      <c r="AE2077"/>
      <c r="AF2077">
        <v>3303563</v>
      </c>
      <c r="AG2077">
        <v>3303563.9730000002</v>
      </c>
      <c r="AH2077"/>
      <c r="AI2077">
        <v>0</v>
      </c>
    </row>
    <row r="2078" spans="1:35">
      <c r="A2078" t="s">
        <v>862</v>
      </c>
      <c r="B2078">
        <v>2017</v>
      </c>
      <c r="C2078">
        <v>2017</v>
      </c>
      <c r="D2078">
        <v>2017</v>
      </c>
      <c r="E2078">
        <v>4</v>
      </c>
      <c r="F2078">
        <v>0</v>
      </c>
      <c r="G2078">
        <v>0</v>
      </c>
      <c r="H2078" t="s">
        <v>568</v>
      </c>
      <c r="I2078">
        <v>251</v>
      </c>
      <c r="J2078" t="s">
        <v>113</v>
      </c>
      <c r="K2078" t="s">
        <v>583</v>
      </c>
      <c r="L2078">
        <v>156</v>
      </c>
      <c r="M2078" t="s">
        <v>183</v>
      </c>
      <c r="N2078" t="s">
        <v>562</v>
      </c>
      <c r="O2078">
        <v>0</v>
      </c>
      <c r="P2078" t="s">
        <v>177</v>
      </c>
      <c r="Q2078" t="s">
        <v>514</v>
      </c>
      <c r="R2078" t="s">
        <v>515</v>
      </c>
      <c r="S2078" t="s">
        <v>516</v>
      </c>
      <c r="T2078">
        <v>1000</v>
      </c>
      <c r="U2078" t="s">
        <v>866</v>
      </c>
      <c r="V2078">
        <v>2523</v>
      </c>
      <c r="W2078" t="s">
        <v>518</v>
      </c>
      <c r="X2078">
        <v>8</v>
      </c>
      <c r="Y2078" t="s">
        <v>519</v>
      </c>
      <c r="Z2078">
        <v>1146</v>
      </c>
      <c r="AA2078">
        <v>8</v>
      </c>
      <c r="AB2078" t="s">
        <v>519</v>
      </c>
      <c r="AC2078">
        <v>1146</v>
      </c>
      <c r="AD2078">
        <v>1146</v>
      </c>
      <c r="AE2078"/>
      <c r="AF2078">
        <v>531</v>
      </c>
      <c r="AG2078">
        <v>531.63499999999999</v>
      </c>
      <c r="AH2078"/>
      <c r="AI2078">
        <v>0</v>
      </c>
    </row>
    <row r="2079" spans="1:35">
      <c r="A2079" t="s">
        <v>862</v>
      </c>
      <c r="B2079">
        <v>2017</v>
      </c>
      <c r="C2079">
        <v>2017</v>
      </c>
      <c r="D2079">
        <v>2017</v>
      </c>
      <c r="E2079">
        <v>4</v>
      </c>
      <c r="F2079">
        <v>0</v>
      </c>
      <c r="G2079">
        <v>0</v>
      </c>
      <c r="H2079" t="s">
        <v>568</v>
      </c>
      <c r="I2079">
        <v>251</v>
      </c>
      <c r="J2079" t="s">
        <v>113</v>
      </c>
      <c r="K2079" t="s">
        <v>583</v>
      </c>
      <c r="L2079">
        <v>56</v>
      </c>
      <c r="M2079" t="s">
        <v>694</v>
      </c>
      <c r="N2079" t="s">
        <v>695</v>
      </c>
      <c r="O2079">
        <v>0</v>
      </c>
      <c r="P2079" t="s">
        <v>177</v>
      </c>
      <c r="Q2079" t="s">
        <v>514</v>
      </c>
      <c r="R2079" t="s">
        <v>515</v>
      </c>
      <c r="S2079" t="s">
        <v>516</v>
      </c>
      <c r="T2079">
        <v>3200</v>
      </c>
      <c r="U2079" t="s">
        <v>74</v>
      </c>
      <c r="V2079">
        <v>2523</v>
      </c>
      <c r="W2079" t="s">
        <v>518</v>
      </c>
      <c r="X2079">
        <v>8</v>
      </c>
      <c r="Y2079" t="s">
        <v>519</v>
      </c>
      <c r="Z2079">
        <v>760134080</v>
      </c>
      <c r="AA2079">
        <v>8</v>
      </c>
      <c r="AB2079" t="s">
        <v>519</v>
      </c>
      <c r="AC2079">
        <v>760134080</v>
      </c>
      <c r="AD2079">
        <v>760134080</v>
      </c>
      <c r="AE2079"/>
      <c r="AF2079">
        <v>77193579</v>
      </c>
      <c r="AG2079">
        <v>77193579.099999994</v>
      </c>
      <c r="AH2079"/>
      <c r="AI2079">
        <v>0</v>
      </c>
    </row>
    <row r="2080" spans="1:35">
      <c r="A2080" t="s">
        <v>862</v>
      </c>
      <c r="B2080">
        <v>2017</v>
      </c>
      <c r="C2080">
        <v>2017</v>
      </c>
      <c r="D2080">
        <v>2017</v>
      </c>
      <c r="E2080">
        <v>4</v>
      </c>
      <c r="F2080">
        <v>0</v>
      </c>
      <c r="G2080">
        <v>0</v>
      </c>
      <c r="H2080" t="s">
        <v>568</v>
      </c>
      <c r="I2080">
        <v>251</v>
      </c>
      <c r="J2080" t="s">
        <v>113</v>
      </c>
      <c r="K2080" t="s">
        <v>583</v>
      </c>
      <c r="L2080">
        <v>156</v>
      </c>
      <c r="M2080" t="s">
        <v>183</v>
      </c>
      <c r="N2080" t="s">
        <v>562</v>
      </c>
      <c r="O2080">
        <v>0</v>
      </c>
      <c r="P2080" t="s">
        <v>177</v>
      </c>
      <c r="Q2080" t="s">
        <v>514</v>
      </c>
      <c r="R2080" t="s">
        <v>515</v>
      </c>
      <c r="S2080" t="s">
        <v>516</v>
      </c>
      <c r="T2080">
        <v>3200</v>
      </c>
      <c r="U2080" t="s">
        <v>74</v>
      </c>
      <c r="V2080">
        <v>2523</v>
      </c>
      <c r="W2080" t="s">
        <v>518</v>
      </c>
      <c r="X2080">
        <v>8</v>
      </c>
      <c r="Y2080" t="s">
        <v>519</v>
      </c>
      <c r="Z2080">
        <v>11913</v>
      </c>
      <c r="AA2080">
        <v>8</v>
      </c>
      <c r="AB2080" t="s">
        <v>519</v>
      </c>
      <c r="AC2080">
        <v>11913</v>
      </c>
      <c r="AD2080">
        <v>11913</v>
      </c>
      <c r="AE2080"/>
      <c r="AF2080">
        <v>2263</v>
      </c>
      <c r="AG2080">
        <v>2263.116</v>
      </c>
      <c r="AH2080"/>
      <c r="AI2080">
        <v>0</v>
      </c>
    </row>
    <row r="2081" spans="1:35">
      <c r="A2081" t="s">
        <v>862</v>
      </c>
      <c r="B2081">
        <v>2017</v>
      </c>
      <c r="C2081">
        <v>2017</v>
      </c>
      <c r="D2081">
        <v>2017</v>
      </c>
      <c r="E2081">
        <v>4</v>
      </c>
      <c r="F2081">
        <v>0</v>
      </c>
      <c r="G2081">
        <v>0</v>
      </c>
      <c r="H2081" t="s">
        <v>568</v>
      </c>
      <c r="I2081">
        <v>251</v>
      </c>
      <c r="J2081" t="s">
        <v>113</v>
      </c>
      <c r="K2081" t="s">
        <v>583</v>
      </c>
      <c r="L2081">
        <v>40</v>
      </c>
      <c r="M2081" t="s">
        <v>690</v>
      </c>
      <c r="N2081" t="s">
        <v>691</v>
      </c>
      <c r="O2081">
        <v>0</v>
      </c>
      <c r="P2081" t="s">
        <v>177</v>
      </c>
      <c r="Q2081" t="s">
        <v>514</v>
      </c>
      <c r="R2081" t="s">
        <v>515</v>
      </c>
      <c r="S2081" t="s">
        <v>516</v>
      </c>
      <c r="T2081">
        <v>3200</v>
      </c>
      <c r="U2081" t="s">
        <v>74</v>
      </c>
      <c r="V2081">
        <v>2523</v>
      </c>
      <c r="W2081" t="s">
        <v>518</v>
      </c>
      <c r="X2081">
        <v>8</v>
      </c>
      <c r="Y2081" t="s">
        <v>519</v>
      </c>
      <c r="Z2081">
        <v>11948</v>
      </c>
      <c r="AA2081">
        <v>8</v>
      </c>
      <c r="AB2081" t="s">
        <v>519</v>
      </c>
      <c r="AC2081">
        <v>11948</v>
      </c>
      <c r="AD2081">
        <v>11948</v>
      </c>
      <c r="AE2081"/>
      <c r="AF2081">
        <v>8218</v>
      </c>
      <c r="AG2081">
        <v>8218.3259999999991</v>
      </c>
      <c r="AH2081"/>
      <c r="AI2081">
        <v>0</v>
      </c>
    </row>
    <row r="2082" spans="1:35">
      <c r="A2082" t="s">
        <v>862</v>
      </c>
      <c r="B2082">
        <v>2017</v>
      </c>
      <c r="C2082">
        <v>2017</v>
      </c>
      <c r="D2082">
        <v>2017</v>
      </c>
      <c r="E2082">
        <v>4</v>
      </c>
      <c r="F2082">
        <v>0</v>
      </c>
      <c r="G2082">
        <v>0</v>
      </c>
      <c r="H2082" t="s">
        <v>568</v>
      </c>
      <c r="I2082">
        <v>251</v>
      </c>
      <c r="J2082" t="s">
        <v>113</v>
      </c>
      <c r="K2082" t="s">
        <v>583</v>
      </c>
      <c r="L2082">
        <v>32</v>
      </c>
      <c r="M2082" t="s">
        <v>646</v>
      </c>
      <c r="N2082" t="s">
        <v>647</v>
      </c>
      <c r="O2082">
        <v>0</v>
      </c>
      <c r="P2082" t="s">
        <v>177</v>
      </c>
      <c r="Q2082" t="s">
        <v>514</v>
      </c>
      <c r="R2082" t="s">
        <v>515</v>
      </c>
      <c r="S2082" t="s">
        <v>516</v>
      </c>
      <c r="T2082">
        <v>3200</v>
      </c>
      <c r="U2082" t="s">
        <v>74</v>
      </c>
      <c r="V2082">
        <v>2523</v>
      </c>
      <c r="W2082" t="s">
        <v>518</v>
      </c>
      <c r="X2082">
        <v>8</v>
      </c>
      <c r="Y2082" t="s">
        <v>519</v>
      </c>
      <c r="Z2082">
        <v>75</v>
      </c>
      <c r="AA2082">
        <v>8</v>
      </c>
      <c r="AB2082" t="s">
        <v>519</v>
      </c>
      <c r="AC2082">
        <v>75</v>
      </c>
      <c r="AD2082">
        <v>75</v>
      </c>
      <c r="AE2082"/>
      <c r="AF2082">
        <v>738</v>
      </c>
      <c r="AG2082">
        <v>738.19299999999998</v>
      </c>
      <c r="AH2082"/>
      <c r="AI2082">
        <v>0</v>
      </c>
    </row>
    <row r="2083" spans="1:35">
      <c r="A2083" t="s">
        <v>862</v>
      </c>
      <c r="B2083">
        <v>2017</v>
      </c>
      <c r="C2083">
        <v>2017</v>
      </c>
      <c r="D2083">
        <v>2017</v>
      </c>
      <c r="E2083">
        <v>4</v>
      </c>
      <c r="F2083">
        <v>0</v>
      </c>
      <c r="G2083">
        <v>0</v>
      </c>
      <c r="H2083" t="s">
        <v>568</v>
      </c>
      <c r="I2083">
        <v>251</v>
      </c>
      <c r="J2083" t="s">
        <v>113</v>
      </c>
      <c r="K2083" t="s">
        <v>583</v>
      </c>
      <c r="L2083">
        <v>12</v>
      </c>
      <c r="M2083" t="s">
        <v>666</v>
      </c>
      <c r="N2083" t="s">
        <v>667</v>
      </c>
      <c r="O2083">
        <v>0</v>
      </c>
      <c r="P2083" t="s">
        <v>177</v>
      </c>
      <c r="Q2083" t="s">
        <v>514</v>
      </c>
      <c r="R2083" t="s">
        <v>515</v>
      </c>
      <c r="S2083" t="s">
        <v>516</v>
      </c>
      <c r="T2083">
        <v>3200</v>
      </c>
      <c r="U2083" t="s">
        <v>74</v>
      </c>
      <c r="V2083">
        <v>2523</v>
      </c>
      <c r="W2083" t="s">
        <v>518</v>
      </c>
      <c r="X2083">
        <v>8</v>
      </c>
      <c r="Y2083" t="s">
        <v>519</v>
      </c>
      <c r="Z2083">
        <v>430</v>
      </c>
      <c r="AA2083">
        <v>8</v>
      </c>
      <c r="AB2083" t="s">
        <v>519</v>
      </c>
      <c r="AC2083">
        <v>430</v>
      </c>
      <c r="AD2083">
        <v>430</v>
      </c>
      <c r="AE2083"/>
      <c r="AF2083">
        <v>734</v>
      </c>
      <c r="AG2083">
        <v>734.80700000000002</v>
      </c>
      <c r="AH2083"/>
      <c r="AI2083">
        <v>0</v>
      </c>
    </row>
    <row r="2084" spans="1:35">
      <c r="A2084" t="s">
        <v>862</v>
      </c>
      <c r="B2084">
        <v>2017</v>
      </c>
      <c r="C2084">
        <v>2017</v>
      </c>
      <c r="D2084">
        <v>2017</v>
      </c>
      <c r="E2084">
        <v>4</v>
      </c>
      <c r="F2084">
        <v>0</v>
      </c>
      <c r="G2084">
        <v>0</v>
      </c>
      <c r="H2084" t="s">
        <v>568</v>
      </c>
      <c r="I2084">
        <v>251</v>
      </c>
      <c r="J2084" t="s">
        <v>113</v>
      </c>
      <c r="K2084" t="s">
        <v>583</v>
      </c>
      <c r="L2084">
        <v>120</v>
      </c>
      <c r="M2084" t="s">
        <v>660</v>
      </c>
      <c r="N2084" t="s">
        <v>661</v>
      </c>
      <c r="O2084">
        <v>0</v>
      </c>
      <c r="P2084" t="s">
        <v>177</v>
      </c>
      <c r="Q2084" t="s">
        <v>514</v>
      </c>
      <c r="R2084" t="s">
        <v>515</v>
      </c>
      <c r="S2084" t="s">
        <v>516</v>
      </c>
      <c r="T2084">
        <v>0</v>
      </c>
      <c r="U2084" t="s">
        <v>517</v>
      </c>
      <c r="V2084">
        <v>2523</v>
      </c>
      <c r="W2084" t="s">
        <v>518</v>
      </c>
      <c r="X2084">
        <v>8</v>
      </c>
      <c r="Y2084" t="s">
        <v>519</v>
      </c>
      <c r="Z2084">
        <v>2870</v>
      </c>
      <c r="AA2084">
        <v>8</v>
      </c>
      <c r="AB2084" t="s">
        <v>519</v>
      </c>
      <c r="AC2084">
        <v>2870</v>
      </c>
      <c r="AD2084">
        <v>2870</v>
      </c>
      <c r="AE2084"/>
      <c r="AF2084">
        <v>191</v>
      </c>
      <c r="AG2084">
        <v>191.88499999999999</v>
      </c>
      <c r="AH2084"/>
      <c r="AI2084">
        <v>0</v>
      </c>
    </row>
    <row r="2085" spans="1:35">
      <c r="A2085" t="s">
        <v>862</v>
      </c>
      <c r="B2085">
        <v>2017</v>
      </c>
      <c r="C2085">
        <v>2017</v>
      </c>
      <c r="D2085">
        <v>2017</v>
      </c>
      <c r="E2085">
        <v>4</v>
      </c>
      <c r="F2085">
        <v>0</v>
      </c>
      <c r="G2085">
        <v>0</v>
      </c>
      <c r="H2085" t="s">
        <v>568</v>
      </c>
      <c r="I2085">
        <v>251</v>
      </c>
      <c r="J2085" t="s">
        <v>113</v>
      </c>
      <c r="K2085" t="s">
        <v>583</v>
      </c>
      <c r="L2085">
        <v>12</v>
      </c>
      <c r="M2085" t="s">
        <v>666</v>
      </c>
      <c r="N2085" t="s">
        <v>667</v>
      </c>
      <c r="O2085">
        <v>0</v>
      </c>
      <c r="P2085" t="s">
        <v>177</v>
      </c>
      <c r="Q2085" t="s">
        <v>514</v>
      </c>
      <c r="R2085" t="s">
        <v>515</v>
      </c>
      <c r="S2085" t="s">
        <v>516</v>
      </c>
      <c r="T2085">
        <v>0</v>
      </c>
      <c r="U2085" t="s">
        <v>517</v>
      </c>
      <c r="V2085">
        <v>2523</v>
      </c>
      <c r="W2085" t="s">
        <v>518</v>
      </c>
      <c r="X2085">
        <v>8</v>
      </c>
      <c r="Y2085" t="s">
        <v>519</v>
      </c>
      <c r="Z2085">
        <v>430</v>
      </c>
      <c r="AA2085">
        <v>8</v>
      </c>
      <c r="AB2085" t="s">
        <v>519</v>
      </c>
      <c r="AC2085">
        <v>430</v>
      </c>
      <c r="AD2085">
        <v>430</v>
      </c>
      <c r="AE2085"/>
      <c r="AF2085">
        <v>734</v>
      </c>
      <c r="AG2085">
        <v>734.80700000000002</v>
      </c>
      <c r="AH2085"/>
      <c r="AI2085">
        <v>0</v>
      </c>
    </row>
    <row r="2086" spans="1:35">
      <c r="A2086" t="s">
        <v>862</v>
      </c>
      <c r="B2086">
        <v>2017</v>
      </c>
      <c r="C2086">
        <v>2017</v>
      </c>
      <c r="D2086">
        <v>2017</v>
      </c>
      <c r="E2086">
        <v>4</v>
      </c>
      <c r="F2086">
        <v>0</v>
      </c>
      <c r="G2086">
        <v>0</v>
      </c>
      <c r="H2086" t="s">
        <v>568</v>
      </c>
      <c r="I2086">
        <v>251</v>
      </c>
      <c r="J2086" t="s">
        <v>113</v>
      </c>
      <c r="K2086" t="s">
        <v>583</v>
      </c>
      <c r="L2086">
        <v>8</v>
      </c>
      <c r="M2086" t="s">
        <v>747</v>
      </c>
      <c r="N2086" t="s">
        <v>748</v>
      </c>
      <c r="O2086">
        <v>0</v>
      </c>
      <c r="P2086" t="s">
        <v>177</v>
      </c>
      <c r="Q2086" t="s">
        <v>514</v>
      </c>
      <c r="R2086" t="s">
        <v>515</v>
      </c>
      <c r="S2086" t="s">
        <v>516</v>
      </c>
      <c r="T2086">
        <v>0</v>
      </c>
      <c r="U2086" t="s">
        <v>517</v>
      </c>
      <c r="V2086">
        <v>2523</v>
      </c>
      <c r="W2086" t="s">
        <v>518</v>
      </c>
      <c r="X2086">
        <v>8</v>
      </c>
      <c r="Y2086" t="s">
        <v>519</v>
      </c>
      <c r="Z2086">
        <v>120</v>
      </c>
      <c r="AA2086">
        <v>8</v>
      </c>
      <c r="AB2086" t="s">
        <v>519</v>
      </c>
      <c r="AC2086">
        <v>120</v>
      </c>
      <c r="AD2086">
        <v>120</v>
      </c>
      <c r="AE2086"/>
      <c r="AF2086">
        <v>13</v>
      </c>
      <c r="AG2086">
        <v>13.545</v>
      </c>
      <c r="AH2086"/>
      <c r="AI2086">
        <v>0</v>
      </c>
    </row>
    <row r="2087" spans="1:35">
      <c r="A2087" t="s">
        <v>862</v>
      </c>
      <c r="B2087">
        <v>2017</v>
      </c>
      <c r="C2087">
        <v>2017</v>
      </c>
      <c r="D2087">
        <v>2017</v>
      </c>
      <c r="E2087">
        <v>4</v>
      </c>
      <c r="F2087">
        <v>0</v>
      </c>
      <c r="G2087">
        <v>0</v>
      </c>
      <c r="H2087" t="s">
        <v>568</v>
      </c>
      <c r="I2087">
        <v>251</v>
      </c>
      <c r="J2087" t="s">
        <v>113</v>
      </c>
      <c r="K2087" t="s">
        <v>583</v>
      </c>
      <c r="L2087">
        <v>32</v>
      </c>
      <c r="M2087" t="s">
        <v>646</v>
      </c>
      <c r="N2087" t="s">
        <v>647</v>
      </c>
      <c r="O2087">
        <v>0</v>
      </c>
      <c r="P2087" t="s">
        <v>177</v>
      </c>
      <c r="Q2087" t="s">
        <v>514</v>
      </c>
      <c r="R2087" t="s">
        <v>515</v>
      </c>
      <c r="S2087" t="s">
        <v>516</v>
      </c>
      <c r="T2087">
        <v>0</v>
      </c>
      <c r="U2087" t="s">
        <v>517</v>
      </c>
      <c r="V2087">
        <v>2523</v>
      </c>
      <c r="W2087" t="s">
        <v>518</v>
      </c>
      <c r="X2087">
        <v>8</v>
      </c>
      <c r="Y2087" t="s">
        <v>519</v>
      </c>
      <c r="Z2087">
        <v>99</v>
      </c>
      <c r="AA2087">
        <v>8</v>
      </c>
      <c r="AB2087" t="s">
        <v>519</v>
      </c>
      <c r="AC2087">
        <v>99</v>
      </c>
      <c r="AD2087">
        <v>99</v>
      </c>
      <c r="AE2087"/>
      <c r="AF2087">
        <v>1120</v>
      </c>
      <c r="AG2087">
        <v>1120.835</v>
      </c>
      <c r="AH2087"/>
      <c r="AI2087">
        <v>0</v>
      </c>
    </row>
    <row r="2088" spans="1:35">
      <c r="A2088" t="s">
        <v>862</v>
      </c>
      <c r="B2088">
        <v>2017</v>
      </c>
      <c r="C2088">
        <v>2017</v>
      </c>
      <c r="D2088">
        <v>2017</v>
      </c>
      <c r="E2088">
        <v>4</v>
      </c>
      <c r="F2088">
        <v>0</v>
      </c>
      <c r="G2088">
        <v>0</v>
      </c>
      <c r="H2088" t="s">
        <v>568</v>
      </c>
      <c r="I2088">
        <v>251</v>
      </c>
      <c r="J2088" t="s">
        <v>113</v>
      </c>
      <c r="K2088" t="s">
        <v>583</v>
      </c>
      <c r="L2088">
        <v>124</v>
      </c>
      <c r="M2088" t="s">
        <v>542</v>
      </c>
      <c r="N2088" t="s">
        <v>543</v>
      </c>
      <c r="O2088">
        <v>0</v>
      </c>
      <c r="P2088" t="s">
        <v>177</v>
      </c>
      <c r="Q2088" t="s">
        <v>514</v>
      </c>
      <c r="R2088" t="s">
        <v>515</v>
      </c>
      <c r="S2088" t="s">
        <v>516</v>
      </c>
      <c r="T2088">
        <v>0</v>
      </c>
      <c r="U2088" t="s">
        <v>517</v>
      </c>
      <c r="V2088">
        <v>2523</v>
      </c>
      <c r="W2088" t="s">
        <v>518</v>
      </c>
      <c r="X2088">
        <v>8</v>
      </c>
      <c r="Y2088" t="s">
        <v>519</v>
      </c>
      <c r="Z2088">
        <v>100</v>
      </c>
      <c r="AA2088">
        <v>8</v>
      </c>
      <c r="AB2088" t="s">
        <v>519</v>
      </c>
      <c r="AC2088">
        <v>100</v>
      </c>
      <c r="AD2088">
        <v>100</v>
      </c>
      <c r="AE2088"/>
      <c r="AF2088">
        <v>709</v>
      </c>
      <c r="AG2088">
        <v>709.97500000000002</v>
      </c>
      <c r="AH2088"/>
      <c r="AI2088">
        <v>0</v>
      </c>
    </row>
    <row r="2089" spans="1:35">
      <c r="A2089" t="s">
        <v>862</v>
      </c>
      <c r="B2089">
        <v>2017</v>
      </c>
      <c r="C2089">
        <v>2017</v>
      </c>
      <c r="D2089">
        <v>2017</v>
      </c>
      <c r="E2089">
        <v>4</v>
      </c>
      <c r="F2089">
        <v>0</v>
      </c>
      <c r="G2089">
        <v>0</v>
      </c>
      <c r="H2089" t="s">
        <v>568</v>
      </c>
      <c r="I2089">
        <v>251</v>
      </c>
      <c r="J2089" t="s">
        <v>113</v>
      </c>
      <c r="K2089" t="s">
        <v>583</v>
      </c>
      <c r="L2089">
        <v>156</v>
      </c>
      <c r="M2089" t="s">
        <v>183</v>
      </c>
      <c r="N2089" t="s">
        <v>562</v>
      </c>
      <c r="O2089">
        <v>0</v>
      </c>
      <c r="P2089" t="s">
        <v>177</v>
      </c>
      <c r="Q2089" t="s">
        <v>514</v>
      </c>
      <c r="R2089" t="s">
        <v>515</v>
      </c>
      <c r="S2089" t="s">
        <v>516</v>
      </c>
      <c r="T2089">
        <v>0</v>
      </c>
      <c r="U2089" t="s">
        <v>517</v>
      </c>
      <c r="V2089">
        <v>2523</v>
      </c>
      <c r="W2089" t="s">
        <v>518</v>
      </c>
      <c r="X2089">
        <v>8</v>
      </c>
      <c r="Y2089" t="s">
        <v>519</v>
      </c>
      <c r="Z2089">
        <v>8143809</v>
      </c>
      <c r="AA2089">
        <v>8</v>
      </c>
      <c r="AB2089" t="s">
        <v>519</v>
      </c>
      <c r="AC2089">
        <v>8143809</v>
      </c>
      <c r="AD2089">
        <v>8143809</v>
      </c>
      <c r="AE2089"/>
      <c r="AF2089">
        <v>3306358</v>
      </c>
      <c r="AG2089">
        <v>3306358.7239999999</v>
      </c>
      <c r="AH2089"/>
      <c r="AI2089">
        <v>0</v>
      </c>
    </row>
    <row r="2090" spans="1:35">
      <c r="A2090" t="s">
        <v>862</v>
      </c>
      <c r="B2090">
        <v>2017</v>
      </c>
      <c r="C2090">
        <v>2017</v>
      </c>
      <c r="D2090">
        <v>2017</v>
      </c>
      <c r="E2090">
        <v>4</v>
      </c>
      <c r="F2090">
        <v>0</v>
      </c>
      <c r="G2090">
        <v>0</v>
      </c>
      <c r="H2090" t="s">
        <v>568</v>
      </c>
      <c r="I2090">
        <v>251</v>
      </c>
      <c r="J2090" t="s">
        <v>113</v>
      </c>
      <c r="K2090" t="s">
        <v>583</v>
      </c>
      <c r="L2090">
        <v>40</v>
      </c>
      <c r="M2090" t="s">
        <v>690</v>
      </c>
      <c r="N2090" t="s">
        <v>691</v>
      </c>
      <c r="O2090">
        <v>0</v>
      </c>
      <c r="P2090" t="s">
        <v>177</v>
      </c>
      <c r="Q2090" t="s">
        <v>514</v>
      </c>
      <c r="R2090" t="s">
        <v>515</v>
      </c>
      <c r="S2090" t="s">
        <v>516</v>
      </c>
      <c r="T2090">
        <v>0</v>
      </c>
      <c r="U2090" t="s">
        <v>517</v>
      </c>
      <c r="V2090">
        <v>2523</v>
      </c>
      <c r="W2090" t="s">
        <v>518</v>
      </c>
      <c r="X2090">
        <v>8</v>
      </c>
      <c r="Y2090" t="s">
        <v>519</v>
      </c>
      <c r="Z2090">
        <v>11948</v>
      </c>
      <c r="AA2090">
        <v>8</v>
      </c>
      <c r="AB2090" t="s">
        <v>519</v>
      </c>
      <c r="AC2090">
        <v>11948</v>
      </c>
      <c r="AD2090">
        <v>11948</v>
      </c>
      <c r="AE2090"/>
      <c r="AF2090">
        <v>8218</v>
      </c>
      <c r="AG2090">
        <v>8218.3259999999991</v>
      </c>
      <c r="AH2090"/>
      <c r="AI2090">
        <v>0</v>
      </c>
    </row>
    <row r="2091" spans="1:35">
      <c r="A2091" t="s">
        <v>862</v>
      </c>
      <c r="B2091">
        <v>2017</v>
      </c>
      <c r="C2091">
        <v>2017</v>
      </c>
      <c r="D2091">
        <v>2017</v>
      </c>
      <c r="E2091">
        <v>4</v>
      </c>
      <c r="F2091">
        <v>0</v>
      </c>
      <c r="G2091">
        <v>0</v>
      </c>
      <c r="H2091" t="s">
        <v>568</v>
      </c>
      <c r="I2091">
        <v>251</v>
      </c>
      <c r="J2091" t="s">
        <v>113</v>
      </c>
      <c r="K2091" t="s">
        <v>583</v>
      </c>
      <c r="L2091">
        <v>56</v>
      </c>
      <c r="M2091" t="s">
        <v>694</v>
      </c>
      <c r="N2091" t="s">
        <v>695</v>
      </c>
      <c r="O2091">
        <v>0</v>
      </c>
      <c r="P2091" t="s">
        <v>177</v>
      </c>
      <c r="Q2091" t="s">
        <v>514</v>
      </c>
      <c r="R2091" t="s">
        <v>515</v>
      </c>
      <c r="S2091" t="s">
        <v>516</v>
      </c>
      <c r="T2091">
        <v>0</v>
      </c>
      <c r="U2091" t="s">
        <v>517</v>
      </c>
      <c r="V2091">
        <v>2523</v>
      </c>
      <c r="W2091" t="s">
        <v>518</v>
      </c>
      <c r="X2091">
        <v>8</v>
      </c>
      <c r="Y2091" t="s">
        <v>519</v>
      </c>
      <c r="Z2091">
        <v>893673051</v>
      </c>
      <c r="AA2091">
        <v>8</v>
      </c>
      <c r="AB2091" t="s">
        <v>519</v>
      </c>
      <c r="AC2091">
        <v>893673051</v>
      </c>
      <c r="AD2091">
        <v>893673051</v>
      </c>
      <c r="AE2091"/>
      <c r="AF2091">
        <v>86856626</v>
      </c>
      <c r="AG2091">
        <v>86856626.358999997</v>
      </c>
      <c r="AH2091"/>
      <c r="AI2091">
        <v>0</v>
      </c>
    </row>
    <row r="2092" spans="1:35">
      <c r="A2092" t="s">
        <v>862</v>
      </c>
      <c r="B2092">
        <v>2017</v>
      </c>
      <c r="C2092">
        <v>2017</v>
      </c>
      <c r="D2092">
        <v>2017</v>
      </c>
      <c r="E2092">
        <v>4</v>
      </c>
      <c r="F2092">
        <v>0</v>
      </c>
      <c r="G2092">
        <v>0</v>
      </c>
      <c r="H2092" t="s">
        <v>568</v>
      </c>
      <c r="I2092">
        <v>251</v>
      </c>
      <c r="J2092" t="s">
        <v>113</v>
      </c>
      <c r="K2092" t="s">
        <v>583</v>
      </c>
      <c r="L2092">
        <v>76</v>
      </c>
      <c r="M2092" t="s">
        <v>538</v>
      </c>
      <c r="N2092" t="s">
        <v>539</v>
      </c>
      <c r="O2092">
        <v>0</v>
      </c>
      <c r="P2092" t="s">
        <v>177</v>
      </c>
      <c r="Q2092" t="s">
        <v>514</v>
      </c>
      <c r="R2092" t="s">
        <v>515</v>
      </c>
      <c r="S2092" t="s">
        <v>516</v>
      </c>
      <c r="T2092">
        <v>3200</v>
      </c>
      <c r="U2092" t="s">
        <v>74</v>
      </c>
      <c r="V2092">
        <v>2523</v>
      </c>
      <c r="W2092" t="s">
        <v>518</v>
      </c>
      <c r="X2092">
        <v>8</v>
      </c>
      <c r="Y2092" t="s">
        <v>519</v>
      </c>
      <c r="Z2092">
        <v>1</v>
      </c>
      <c r="AA2092">
        <v>8</v>
      </c>
      <c r="AB2092" t="s">
        <v>519</v>
      </c>
      <c r="AC2092">
        <v>1</v>
      </c>
      <c r="AD2092">
        <v>1</v>
      </c>
      <c r="AE2092"/>
      <c r="AF2092">
        <v>102</v>
      </c>
      <c r="AG2092">
        <v>102.715</v>
      </c>
      <c r="AH2092"/>
      <c r="AI2092">
        <v>0</v>
      </c>
    </row>
    <row r="2093" spans="1:35">
      <c r="A2093" t="s">
        <v>862</v>
      </c>
      <c r="B2093">
        <v>2017</v>
      </c>
      <c r="C2093">
        <v>2017</v>
      </c>
      <c r="D2093">
        <v>2017</v>
      </c>
      <c r="E2093">
        <v>4</v>
      </c>
      <c r="F2093">
        <v>0</v>
      </c>
      <c r="G2093">
        <v>0</v>
      </c>
      <c r="H2093" t="s">
        <v>568</v>
      </c>
      <c r="I2093">
        <v>251</v>
      </c>
      <c r="J2093" t="s">
        <v>113</v>
      </c>
      <c r="K2093" t="s">
        <v>583</v>
      </c>
      <c r="L2093">
        <v>76</v>
      </c>
      <c r="M2093" t="s">
        <v>538</v>
      </c>
      <c r="N2093" t="s">
        <v>539</v>
      </c>
      <c r="O2093">
        <v>56</v>
      </c>
      <c r="P2093" t="s">
        <v>694</v>
      </c>
      <c r="Q2093" t="s">
        <v>695</v>
      </c>
      <c r="R2093" t="s">
        <v>515</v>
      </c>
      <c r="S2093" t="s">
        <v>516</v>
      </c>
      <c r="T2093">
        <v>3200</v>
      </c>
      <c r="U2093" t="s">
        <v>74</v>
      </c>
      <c r="V2093">
        <v>2523</v>
      </c>
      <c r="W2093" t="s">
        <v>518</v>
      </c>
      <c r="X2093">
        <v>8</v>
      </c>
      <c r="Y2093" t="s">
        <v>519</v>
      </c>
      <c r="Z2093">
        <v>1</v>
      </c>
      <c r="AA2093">
        <v>8</v>
      </c>
      <c r="AB2093" t="s">
        <v>519</v>
      </c>
      <c r="AC2093">
        <v>1</v>
      </c>
      <c r="AD2093">
        <v>1</v>
      </c>
      <c r="AE2093"/>
      <c r="AF2093">
        <v>102</v>
      </c>
      <c r="AG2093">
        <v>102.715</v>
      </c>
      <c r="AH2093"/>
      <c r="AI2093">
        <v>0</v>
      </c>
    </row>
    <row r="2094" spans="1:35">
      <c r="A2094" t="s">
        <v>862</v>
      </c>
      <c r="B2094">
        <v>2017</v>
      </c>
      <c r="C2094">
        <v>2017</v>
      </c>
      <c r="D2094">
        <v>2017</v>
      </c>
      <c r="E2094">
        <v>4</v>
      </c>
      <c r="F2094">
        <v>0</v>
      </c>
      <c r="G2094">
        <v>0</v>
      </c>
      <c r="H2094" t="s">
        <v>568</v>
      </c>
      <c r="I2094">
        <v>251</v>
      </c>
      <c r="J2094" t="s">
        <v>113</v>
      </c>
      <c r="K2094" t="s">
        <v>583</v>
      </c>
      <c r="L2094">
        <v>76</v>
      </c>
      <c r="M2094" t="s">
        <v>538</v>
      </c>
      <c r="N2094" t="s">
        <v>539</v>
      </c>
      <c r="O2094">
        <v>56</v>
      </c>
      <c r="P2094" t="s">
        <v>694</v>
      </c>
      <c r="Q2094" t="s">
        <v>695</v>
      </c>
      <c r="R2094" t="s">
        <v>515</v>
      </c>
      <c r="S2094" t="s">
        <v>516</v>
      </c>
      <c r="T2094">
        <v>0</v>
      </c>
      <c r="U2094" t="s">
        <v>517</v>
      </c>
      <c r="V2094">
        <v>2523</v>
      </c>
      <c r="W2094" t="s">
        <v>518</v>
      </c>
      <c r="X2094">
        <v>8</v>
      </c>
      <c r="Y2094" t="s">
        <v>519</v>
      </c>
      <c r="Z2094">
        <v>1</v>
      </c>
      <c r="AA2094">
        <v>8</v>
      </c>
      <c r="AB2094" t="s">
        <v>519</v>
      </c>
      <c r="AC2094">
        <v>1</v>
      </c>
      <c r="AD2094">
        <v>1</v>
      </c>
      <c r="AE2094"/>
      <c r="AF2094">
        <v>102</v>
      </c>
      <c r="AG2094">
        <v>102.715</v>
      </c>
      <c r="AH2094"/>
      <c r="AI2094">
        <v>0</v>
      </c>
    </row>
    <row r="2095" spans="1:35">
      <c r="A2095" t="s">
        <v>862</v>
      </c>
      <c r="B2095">
        <v>2017</v>
      </c>
      <c r="C2095">
        <v>2017</v>
      </c>
      <c r="D2095">
        <v>2017</v>
      </c>
      <c r="E2095">
        <v>4</v>
      </c>
      <c r="F2095">
        <v>0</v>
      </c>
      <c r="G2095">
        <v>0</v>
      </c>
      <c r="H2095" t="s">
        <v>568</v>
      </c>
      <c r="I2095">
        <v>251</v>
      </c>
      <c r="J2095" t="s">
        <v>113</v>
      </c>
      <c r="K2095" t="s">
        <v>583</v>
      </c>
      <c r="L2095">
        <v>0</v>
      </c>
      <c r="M2095" t="s">
        <v>177</v>
      </c>
      <c r="N2095" t="s">
        <v>514</v>
      </c>
      <c r="O2095">
        <v>795</v>
      </c>
      <c r="P2095" t="s">
        <v>785</v>
      </c>
      <c r="Q2095" t="s">
        <v>786</v>
      </c>
      <c r="R2095" t="s">
        <v>515</v>
      </c>
      <c r="S2095" t="s">
        <v>516</v>
      </c>
      <c r="T2095">
        <v>1000</v>
      </c>
      <c r="U2095" t="s">
        <v>866</v>
      </c>
      <c r="V2095">
        <v>2523</v>
      </c>
      <c r="W2095" t="s">
        <v>518</v>
      </c>
      <c r="X2095">
        <v>8</v>
      </c>
      <c r="Y2095" t="s">
        <v>519</v>
      </c>
      <c r="Z2095">
        <v>2</v>
      </c>
      <c r="AA2095">
        <v>8</v>
      </c>
      <c r="AB2095" t="s">
        <v>519</v>
      </c>
      <c r="AC2095">
        <v>2</v>
      </c>
      <c r="AD2095">
        <v>2</v>
      </c>
      <c r="AE2095"/>
      <c r="AF2095">
        <v>25</v>
      </c>
      <c r="AG2095">
        <v>25.960999999999999</v>
      </c>
      <c r="AH2095"/>
      <c r="AI2095">
        <v>0</v>
      </c>
    </row>
    <row r="2096" spans="1:35">
      <c r="A2096" t="s">
        <v>862</v>
      </c>
      <c r="B2096">
        <v>2017</v>
      </c>
      <c r="C2096">
        <v>2017</v>
      </c>
      <c r="D2096">
        <v>2017</v>
      </c>
      <c r="E2096">
        <v>4</v>
      </c>
      <c r="F2096">
        <v>0</v>
      </c>
      <c r="G2096">
        <v>0</v>
      </c>
      <c r="H2096" t="s">
        <v>568</v>
      </c>
      <c r="I2096">
        <v>251</v>
      </c>
      <c r="J2096" t="s">
        <v>113</v>
      </c>
      <c r="K2096" t="s">
        <v>583</v>
      </c>
      <c r="L2096">
        <v>0</v>
      </c>
      <c r="M2096" t="s">
        <v>177</v>
      </c>
      <c r="N2096" t="s">
        <v>514</v>
      </c>
      <c r="O2096">
        <v>56</v>
      </c>
      <c r="P2096" t="s">
        <v>694</v>
      </c>
      <c r="Q2096" t="s">
        <v>695</v>
      </c>
      <c r="R2096" t="s">
        <v>515</v>
      </c>
      <c r="S2096" t="s">
        <v>516</v>
      </c>
      <c r="T2096">
        <v>2200</v>
      </c>
      <c r="U2096" t="s">
        <v>883</v>
      </c>
      <c r="V2096">
        <v>2523</v>
      </c>
      <c r="W2096" t="s">
        <v>518</v>
      </c>
      <c r="X2096">
        <v>8</v>
      </c>
      <c r="Y2096" t="s">
        <v>519</v>
      </c>
      <c r="Z2096">
        <v>13419000</v>
      </c>
      <c r="AA2096">
        <v>8</v>
      </c>
      <c r="AB2096" t="s">
        <v>519</v>
      </c>
      <c r="AC2096">
        <v>13419000</v>
      </c>
      <c r="AD2096">
        <v>13419000</v>
      </c>
      <c r="AE2096"/>
      <c r="AF2096">
        <v>1340466</v>
      </c>
      <c r="AG2096">
        <v>1340466.4609999999</v>
      </c>
      <c r="AH2096"/>
      <c r="AI2096">
        <v>0</v>
      </c>
    </row>
    <row r="2097" spans="1:35">
      <c r="A2097" t="s">
        <v>862</v>
      </c>
      <c r="B2097">
        <v>2017</v>
      </c>
      <c r="C2097">
        <v>2017</v>
      </c>
      <c r="D2097">
        <v>2017</v>
      </c>
      <c r="E2097">
        <v>4</v>
      </c>
      <c r="F2097">
        <v>0</v>
      </c>
      <c r="G2097">
        <v>0</v>
      </c>
      <c r="H2097" t="s">
        <v>568</v>
      </c>
      <c r="I2097">
        <v>251</v>
      </c>
      <c r="J2097" t="s">
        <v>113</v>
      </c>
      <c r="K2097" t="s">
        <v>583</v>
      </c>
      <c r="L2097">
        <v>0</v>
      </c>
      <c r="M2097" t="s">
        <v>177</v>
      </c>
      <c r="N2097" t="s">
        <v>514</v>
      </c>
      <c r="O2097">
        <v>0</v>
      </c>
      <c r="P2097" t="s">
        <v>177</v>
      </c>
      <c r="Q2097" t="s">
        <v>514</v>
      </c>
      <c r="R2097" t="s">
        <v>515</v>
      </c>
      <c r="S2097" t="s">
        <v>516</v>
      </c>
      <c r="T2097">
        <v>2200</v>
      </c>
      <c r="U2097" t="s">
        <v>883</v>
      </c>
      <c r="V2097">
        <v>2523</v>
      </c>
      <c r="W2097" t="s">
        <v>518</v>
      </c>
      <c r="X2097">
        <v>8</v>
      </c>
      <c r="Y2097" t="s">
        <v>519</v>
      </c>
      <c r="Z2097">
        <v>13419000</v>
      </c>
      <c r="AA2097">
        <v>8</v>
      </c>
      <c r="AB2097" t="s">
        <v>519</v>
      </c>
      <c r="AC2097">
        <v>13419000</v>
      </c>
      <c r="AD2097">
        <v>13419000</v>
      </c>
      <c r="AE2097"/>
      <c r="AF2097">
        <v>1340466</v>
      </c>
      <c r="AG2097">
        <v>1340466.4609999999</v>
      </c>
      <c r="AH2097"/>
      <c r="AI2097">
        <v>0</v>
      </c>
    </row>
    <row r="2098" spans="1:35">
      <c r="A2098" t="s">
        <v>862</v>
      </c>
      <c r="B2098">
        <v>2017</v>
      </c>
      <c r="C2098">
        <v>2017</v>
      </c>
      <c r="D2098">
        <v>2017</v>
      </c>
      <c r="E2098">
        <v>4</v>
      </c>
      <c r="F2098">
        <v>0</v>
      </c>
      <c r="G2098">
        <v>0</v>
      </c>
      <c r="H2098" t="s">
        <v>568</v>
      </c>
      <c r="I2098">
        <v>251</v>
      </c>
      <c r="J2098" t="s">
        <v>113</v>
      </c>
      <c r="K2098" t="s">
        <v>583</v>
      </c>
      <c r="L2098">
        <v>0</v>
      </c>
      <c r="M2098" t="s">
        <v>177</v>
      </c>
      <c r="N2098" t="s">
        <v>514</v>
      </c>
      <c r="O2098">
        <v>442</v>
      </c>
      <c r="P2098" t="s">
        <v>688</v>
      </c>
      <c r="Q2098" t="s">
        <v>689</v>
      </c>
      <c r="R2098" t="s">
        <v>515</v>
      </c>
      <c r="S2098" t="s">
        <v>516</v>
      </c>
      <c r="T2098">
        <v>3100</v>
      </c>
      <c r="U2098" t="s">
        <v>884</v>
      </c>
      <c r="V2098">
        <v>2523</v>
      </c>
      <c r="W2098" t="s">
        <v>518</v>
      </c>
      <c r="X2098">
        <v>8</v>
      </c>
      <c r="Y2098" t="s">
        <v>519</v>
      </c>
      <c r="Z2098">
        <v>2028620</v>
      </c>
      <c r="AA2098">
        <v>8</v>
      </c>
      <c r="AB2098" t="s">
        <v>519</v>
      </c>
      <c r="AC2098">
        <v>2028620</v>
      </c>
      <c r="AD2098">
        <v>2028620</v>
      </c>
      <c r="AE2098"/>
      <c r="AF2098">
        <v>195441</v>
      </c>
      <c r="AG2098">
        <v>195441.753</v>
      </c>
      <c r="AH2098"/>
      <c r="AI2098">
        <v>0</v>
      </c>
    </row>
    <row r="2099" spans="1:35">
      <c r="A2099" t="s">
        <v>862</v>
      </c>
      <c r="B2099">
        <v>2017</v>
      </c>
      <c r="C2099">
        <v>2017</v>
      </c>
      <c r="D2099">
        <v>2017</v>
      </c>
      <c r="E2099">
        <v>4</v>
      </c>
      <c r="F2099">
        <v>0</v>
      </c>
      <c r="G2099">
        <v>0</v>
      </c>
      <c r="H2099" t="s">
        <v>568</v>
      </c>
      <c r="I2099">
        <v>251</v>
      </c>
      <c r="J2099" t="s">
        <v>113</v>
      </c>
      <c r="K2099" t="s">
        <v>583</v>
      </c>
      <c r="L2099">
        <v>0</v>
      </c>
      <c r="M2099" t="s">
        <v>177</v>
      </c>
      <c r="N2099" t="s">
        <v>514</v>
      </c>
      <c r="O2099">
        <v>380</v>
      </c>
      <c r="P2099" t="s">
        <v>587</v>
      </c>
      <c r="Q2099" t="s">
        <v>588</v>
      </c>
      <c r="R2099" t="s">
        <v>515</v>
      </c>
      <c r="S2099" t="s">
        <v>516</v>
      </c>
      <c r="T2099">
        <v>3100</v>
      </c>
      <c r="U2099" t="s">
        <v>884</v>
      </c>
      <c r="V2099">
        <v>2523</v>
      </c>
      <c r="W2099" t="s">
        <v>518</v>
      </c>
      <c r="X2099">
        <v>8</v>
      </c>
      <c r="Y2099" t="s">
        <v>519</v>
      </c>
      <c r="Z2099">
        <v>17452600</v>
      </c>
      <c r="AA2099">
        <v>8</v>
      </c>
      <c r="AB2099" t="s">
        <v>519</v>
      </c>
      <c r="AC2099">
        <v>17452600</v>
      </c>
      <c r="AD2099">
        <v>17452600</v>
      </c>
      <c r="AE2099"/>
      <c r="AF2099">
        <v>1138220</v>
      </c>
      <c r="AG2099">
        <v>1138220.6880000001</v>
      </c>
      <c r="AH2099"/>
      <c r="AI2099">
        <v>0</v>
      </c>
    </row>
    <row r="2100" spans="1:35">
      <c r="A2100" t="s">
        <v>862</v>
      </c>
      <c r="B2100">
        <v>2017</v>
      </c>
      <c r="C2100">
        <v>2017</v>
      </c>
      <c r="D2100">
        <v>2017</v>
      </c>
      <c r="E2100">
        <v>4</v>
      </c>
      <c r="F2100">
        <v>0</v>
      </c>
      <c r="G2100">
        <v>0</v>
      </c>
      <c r="H2100" t="s">
        <v>568</v>
      </c>
      <c r="I2100">
        <v>251</v>
      </c>
      <c r="J2100" t="s">
        <v>113</v>
      </c>
      <c r="K2100" t="s">
        <v>583</v>
      </c>
      <c r="L2100">
        <v>0</v>
      </c>
      <c r="M2100" t="s">
        <v>177</v>
      </c>
      <c r="N2100" t="s">
        <v>514</v>
      </c>
      <c r="O2100">
        <v>56</v>
      </c>
      <c r="P2100" t="s">
        <v>694</v>
      </c>
      <c r="Q2100" t="s">
        <v>695</v>
      </c>
      <c r="R2100" t="s">
        <v>515</v>
      </c>
      <c r="S2100" t="s">
        <v>516</v>
      </c>
      <c r="T2100">
        <v>3100</v>
      </c>
      <c r="U2100" t="s">
        <v>884</v>
      </c>
      <c r="V2100">
        <v>2523</v>
      </c>
      <c r="W2100" t="s">
        <v>518</v>
      </c>
      <c r="X2100">
        <v>8</v>
      </c>
      <c r="Y2100" t="s">
        <v>519</v>
      </c>
      <c r="Z2100">
        <v>52996200</v>
      </c>
      <c r="AA2100">
        <v>8</v>
      </c>
      <c r="AB2100" t="s">
        <v>519</v>
      </c>
      <c r="AC2100">
        <v>52996200</v>
      </c>
      <c r="AD2100">
        <v>52996200</v>
      </c>
      <c r="AE2100"/>
      <c r="AF2100">
        <v>3293786</v>
      </c>
      <c r="AG2100">
        <v>3293786.8629999999</v>
      </c>
      <c r="AH2100"/>
      <c r="AI2100">
        <v>0</v>
      </c>
    </row>
    <row r="2101" spans="1:35">
      <c r="A2101" t="s">
        <v>862</v>
      </c>
      <c r="B2101">
        <v>2017</v>
      </c>
      <c r="C2101">
        <v>2017</v>
      </c>
      <c r="D2101">
        <v>2017</v>
      </c>
      <c r="E2101">
        <v>4</v>
      </c>
      <c r="F2101">
        <v>0</v>
      </c>
      <c r="G2101">
        <v>0</v>
      </c>
      <c r="H2101" t="s">
        <v>568</v>
      </c>
      <c r="I2101">
        <v>251</v>
      </c>
      <c r="J2101" t="s">
        <v>113</v>
      </c>
      <c r="K2101" t="s">
        <v>583</v>
      </c>
      <c r="L2101">
        <v>0</v>
      </c>
      <c r="M2101" t="s">
        <v>177</v>
      </c>
      <c r="N2101" t="s">
        <v>514</v>
      </c>
      <c r="O2101">
        <v>0</v>
      </c>
      <c r="P2101" t="s">
        <v>177</v>
      </c>
      <c r="Q2101" t="s">
        <v>514</v>
      </c>
      <c r="R2101" t="s">
        <v>515</v>
      </c>
      <c r="S2101" t="s">
        <v>516</v>
      </c>
      <c r="T2101">
        <v>3100</v>
      </c>
      <c r="U2101" t="s">
        <v>884</v>
      </c>
      <c r="V2101">
        <v>2523</v>
      </c>
      <c r="W2101" t="s">
        <v>518</v>
      </c>
      <c r="X2101">
        <v>8</v>
      </c>
      <c r="Y2101" t="s">
        <v>519</v>
      </c>
      <c r="Z2101">
        <v>72477420</v>
      </c>
      <c r="AA2101">
        <v>8</v>
      </c>
      <c r="AB2101" t="s">
        <v>519</v>
      </c>
      <c r="AC2101">
        <v>72477420</v>
      </c>
      <c r="AD2101">
        <v>72477420</v>
      </c>
      <c r="AE2101"/>
      <c r="AF2101">
        <v>4627449</v>
      </c>
      <c r="AG2101">
        <v>4627449.3039999995</v>
      </c>
      <c r="AH2101"/>
      <c r="AI2101">
        <v>0</v>
      </c>
    </row>
    <row r="2102" spans="1:35">
      <c r="A2102" t="s">
        <v>862</v>
      </c>
      <c r="B2102">
        <v>2017</v>
      </c>
      <c r="C2102">
        <v>2017</v>
      </c>
      <c r="D2102">
        <v>2017</v>
      </c>
      <c r="E2102">
        <v>4</v>
      </c>
      <c r="F2102">
        <v>0</v>
      </c>
      <c r="G2102">
        <v>0</v>
      </c>
      <c r="H2102" t="s">
        <v>568</v>
      </c>
      <c r="I2102">
        <v>251</v>
      </c>
      <c r="J2102" t="s">
        <v>113</v>
      </c>
      <c r="K2102" t="s">
        <v>583</v>
      </c>
      <c r="L2102">
        <v>0</v>
      </c>
      <c r="M2102" t="s">
        <v>177</v>
      </c>
      <c r="N2102" t="s">
        <v>514</v>
      </c>
      <c r="O2102">
        <v>203</v>
      </c>
      <c r="P2102" t="s">
        <v>684</v>
      </c>
      <c r="Q2102" t="s">
        <v>685</v>
      </c>
      <c r="R2102" t="s">
        <v>515</v>
      </c>
      <c r="S2102" t="s">
        <v>516</v>
      </c>
      <c r="T2102">
        <v>9200</v>
      </c>
      <c r="U2102" t="s">
        <v>885</v>
      </c>
      <c r="V2102">
        <v>2523</v>
      </c>
      <c r="W2102" t="s">
        <v>518</v>
      </c>
      <c r="X2102">
        <v>8</v>
      </c>
      <c r="Y2102" t="s">
        <v>519</v>
      </c>
      <c r="Z2102">
        <v>260</v>
      </c>
      <c r="AA2102">
        <v>8</v>
      </c>
      <c r="AB2102" t="s">
        <v>519</v>
      </c>
      <c r="AC2102">
        <v>260</v>
      </c>
      <c r="AD2102">
        <v>260</v>
      </c>
      <c r="AE2102"/>
      <c r="AF2102">
        <v>29</v>
      </c>
      <c r="AG2102">
        <v>29.347000000000001</v>
      </c>
      <c r="AH2102"/>
      <c r="AI2102">
        <v>0</v>
      </c>
    </row>
    <row r="2103" spans="1:35">
      <c r="A2103" t="s">
        <v>862</v>
      </c>
      <c r="B2103">
        <v>2017</v>
      </c>
      <c r="C2103">
        <v>2017</v>
      </c>
      <c r="D2103">
        <v>2017</v>
      </c>
      <c r="E2103">
        <v>4</v>
      </c>
      <c r="F2103">
        <v>0</v>
      </c>
      <c r="G2103">
        <v>0</v>
      </c>
      <c r="H2103" t="s">
        <v>568</v>
      </c>
      <c r="I2103">
        <v>251</v>
      </c>
      <c r="J2103" t="s">
        <v>113</v>
      </c>
      <c r="K2103" t="s">
        <v>583</v>
      </c>
      <c r="L2103">
        <v>0</v>
      </c>
      <c r="M2103" t="s">
        <v>177</v>
      </c>
      <c r="N2103" t="s">
        <v>514</v>
      </c>
      <c r="O2103">
        <v>616</v>
      </c>
      <c r="P2103" t="s">
        <v>692</v>
      </c>
      <c r="Q2103" t="s">
        <v>693</v>
      </c>
      <c r="R2103" t="s">
        <v>515</v>
      </c>
      <c r="S2103" t="s">
        <v>516</v>
      </c>
      <c r="T2103">
        <v>9200</v>
      </c>
      <c r="U2103" t="s">
        <v>885</v>
      </c>
      <c r="V2103">
        <v>2523</v>
      </c>
      <c r="W2103" t="s">
        <v>518</v>
      </c>
      <c r="X2103">
        <v>8</v>
      </c>
      <c r="Y2103" t="s">
        <v>519</v>
      </c>
      <c r="Z2103">
        <v>1170</v>
      </c>
      <c r="AA2103">
        <v>8</v>
      </c>
      <c r="AB2103" t="s">
        <v>519</v>
      </c>
      <c r="AC2103">
        <v>1170</v>
      </c>
      <c r="AD2103">
        <v>1170</v>
      </c>
      <c r="AE2103"/>
      <c r="AF2103">
        <v>132</v>
      </c>
      <c r="AG2103">
        <v>132.06200000000001</v>
      </c>
      <c r="AH2103"/>
      <c r="AI2103">
        <v>0</v>
      </c>
    </row>
    <row r="2104" spans="1:35">
      <c r="A2104" t="s">
        <v>862</v>
      </c>
      <c r="B2104">
        <v>2017</v>
      </c>
      <c r="C2104">
        <v>2017</v>
      </c>
      <c r="D2104">
        <v>2017</v>
      </c>
      <c r="E2104">
        <v>4</v>
      </c>
      <c r="F2104">
        <v>0</v>
      </c>
      <c r="G2104">
        <v>0</v>
      </c>
      <c r="H2104" t="s">
        <v>568</v>
      </c>
      <c r="I2104">
        <v>251</v>
      </c>
      <c r="J2104" t="s">
        <v>113</v>
      </c>
      <c r="K2104" t="s">
        <v>583</v>
      </c>
      <c r="L2104">
        <v>0</v>
      </c>
      <c r="M2104" t="s">
        <v>177</v>
      </c>
      <c r="N2104" t="s">
        <v>514</v>
      </c>
      <c r="O2104">
        <v>724</v>
      </c>
      <c r="P2104" t="s">
        <v>214</v>
      </c>
      <c r="Q2104" t="s">
        <v>580</v>
      </c>
      <c r="R2104" t="s">
        <v>515</v>
      </c>
      <c r="S2104" t="s">
        <v>516</v>
      </c>
      <c r="T2104">
        <v>9200</v>
      </c>
      <c r="U2104" t="s">
        <v>885</v>
      </c>
      <c r="V2104">
        <v>2523</v>
      </c>
      <c r="W2104" t="s">
        <v>518</v>
      </c>
      <c r="X2104">
        <v>8</v>
      </c>
      <c r="Y2104" t="s">
        <v>519</v>
      </c>
      <c r="Z2104">
        <v>4320</v>
      </c>
      <c r="AA2104">
        <v>8</v>
      </c>
      <c r="AB2104" t="s">
        <v>519</v>
      </c>
      <c r="AC2104">
        <v>4320</v>
      </c>
      <c r="AD2104">
        <v>4320</v>
      </c>
      <c r="AE2104"/>
      <c r="AF2104">
        <v>487</v>
      </c>
      <c r="AG2104">
        <v>487.61399999999998</v>
      </c>
      <c r="AH2104"/>
      <c r="AI2104">
        <v>0</v>
      </c>
    </row>
    <row r="2105" spans="1:35">
      <c r="A2105" t="s">
        <v>862</v>
      </c>
      <c r="B2105">
        <v>2017</v>
      </c>
      <c r="C2105">
        <v>2017</v>
      </c>
      <c r="D2105">
        <v>2017</v>
      </c>
      <c r="E2105">
        <v>4</v>
      </c>
      <c r="F2105">
        <v>0</v>
      </c>
      <c r="G2105">
        <v>0</v>
      </c>
      <c r="H2105" t="s">
        <v>568</v>
      </c>
      <c r="I2105">
        <v>251</v>
      </c>
      <c r="J2105" t="s">
        <v>113</v>
      </c>
      <c r="K2105" t="s">
        <v>583</v>
      </c>
      <c r="L2105">
        <v>0</v>
      </c>
      <c r="M2105" t="s">
        <v>177</v>
      </c>
      <c r="N2105" t="s">
        <v>514</v>
      </c>
      <c r="O2105">
        <v>380</v>
      </c>
      <c r="P2105" t="s">
        <v>587</v>
      </c>
      <c r="Q2105" t="s">
        <v>588</v>
      </c>
      <c r="R2105" t="s">
        <v>515</v>
      </c>
      <c r="S2105" t="s">
        <v>516</v>
      </c>
      <c r="T2105">
        <v>9200</v>
      </c>
      <c r="U2105" t="s">
        <v>885</v>
      </c>
      <c r="V2105">
        <v>2523</v>
      </c>
      <c r="W2105" t="s">
        <v>518</v>
      </c>
      <c r="X2105">
        <v>8</v>
      </c>
      <c r="Y2105" t="s">
        <v>519</v>
      </c>
      <c r="Z2105">
        <v>150</v>
      </c>
      <c r="AA2105">
        <v>8</v>
      </c>
      <c r="AB2105" t="s">
        <v>519</v>
      </c>
      <c r="AC2105">
        <v>150</v>
      </c>
      <c r="AD2105">
        <v>150</v>
      </c>
      <c r="AE2105"/>
      <c r="AF2105">
        <v>16</v>
      </c>
      <c r="AG2105">
        <v>16.931000000000001</v>
      </c>
      <c r="AH2105"/>
      <c r="AI2105">
        <v>0</v>
      </c>
    </row>
    <row r="2106" spans="1:35">
      <c r="A2106" t="s">
        <v>862</v>
      </c>
      <c r="B2106">
        <v>2017</v>
      </c>
      <c r="C2106">
        <v>2017</v>
      </c>
      <c r="D2106">
        <v>2017</v>
      </c>
      <c r="E2106">
        <v>4</v>
      </c>
      <c r="F2106">
        <v>0</v>
      </c>
      <c r="G2106">
        <v>0</v>
      </c>
      <c r="H2106" t="s">
        <v>568</v>
      </c>
      <c r="I2106">
        <v>251</v>
      </c>
      <c r="J2106" t="s">
        <v>113</v>
      </c>
      <c r="K2106" t="s">
        <v>583</v>
      </c>
      <c r="L2106">
        <v>0</v>
      </c>
      <c r="M2106" t="s">
        <v>177</v>
      </c>
      <c r="N2106" t="s">
        <v>514</v>
      </c>
      <c r="O2106">
        <v>826</v>
      </c>
      <c r="P2106" t="s">
        <v>589</v>
      </c>
      <c r="Q2106" t="s">
        <v>590</v>
      </c>
      <c r="R2106" t="s">
        <v>515</v>
      </c>
      <c r="S2106" t="s">
        <v>516</v>
      </c>
      <c r="T2106">
        <v>9200</v>
      </c>
      <c r="U2106" t="s">
        <v>885</v>
      </c>
      <c r="V2106">
        <v>2523</v>
      </c>
      <c r="W2106" t="s">
        <v>518</v>
      </c>
      <c r="X2106">
        <v>8</v>
      </c>
      <c r="Y2106" t="s">
        <v>519</v>
      </c>
      <c r="Z2106">
        <v>3190</v>
      </c>
      <c r="AA2106">
        <v>8</v>
      </c>
      <c r="AB2106" t="s">
        <v>519</v>
      </c>
      <c r="AC2106">
        <v>3190</v>
      </c>
      <c r="AD2106">
        <v>3190</v>
      </c>
      <c r="AE2106"/>
      <c r="AF2106">
        <v>542</v>
      </c>
      <c r="AG2106">
        <v>542.92200000000003</v>
      </c>
      <c r="AH2106"/>
      <c r="AI2106">
        <v>0</v>
      </c>
    </row>
    <row r="2107" spans="1:35">
      <c r="A2107" t="s">
        <v>862</v>
      </c>
      <c r="B2107">
        <v>2017</v>
      </c>
      <c r="C2107">
        <v>2017</v>
      </c>
      <c r="D2107">
        <v>2017</v>
      </c>
      <c r="E2107">
        <v>4</v>
      </c>
      <c r="F2107">
        <v>0</v>
      </c>
      <c r="G2107">
        <v>0</v>
      </c>
      <c r="H2107" t="s">
        <v>568</v>
      </c>
      <c r="I2107">
        <v>251</v>
      </c>
      <c r="J2107" t="s">
        <v>113</v>
      </c>
      <c r="K2107" t="s">
        <v>583</v>
      </c>
      <c r="L2107">
        <v>0</v>
      </c>
      <c r="M2107" t="s">
        <v>177</v>
      </c>
      <c r="N2107" t="s">
        <v>514</v>
      </c>
      <c r="O2107">
        <v>0</v>
      </c>
      <c r="P2107" t="s">
        <v>177</v>
      </c>
      <c r="Q2107" t="s">
        <v>514</v>
      </c>
      <c r="R2107" t="s">
        <v>515</v>
      </c>
      <c r="S2107" t="s">
        <v>516</v>
      </c>
      <c r="T2107">
        <v>9200</v>
      </c>
      <c r="U2107" t="s">
        <v>885</v>
      </c>
      <c r="V2107">
        <v>2523</v>
      </c>
      <c r="W2107" t="s">
        <v>518</v>
      </c>
      <c r="X2107">
        <v>8</v>
      </c>
      <c r="Y2107" t="s">
        <v>519</v>
      </c>
      <c r="Z2107">
        <v>9820</v>
      </c>
      <c r="AA2107">
        <v>8</v>
      </c>
      <c r="AB2107" t="s">
        <v>519</v>
      </c>
      <c r="AC2107">
        <v>9820</v>
      </c>
      <c r="AD2107">
        <v>9820</v>
      </c>
      <c r="AE2107"/>
      <c r="AF2107">
        <v>1291</v>
      </c>
      <c r="AG2107">
        <v>1291.2739999999999</v>
      </c>
      <c r="AH2107"/>
      <c r="AI2107">
        <v>0</v>
      </c>
    </row>
    <row r="2108" spans="1:35">
      <c r="A2108" t="s">
        <v>862</v>
      </c>
      <c r="B2108">
        <v>2017</v>
      </c>
      <c r="C2108">
        <v>2017</v>
      </c>
      <c r="D2108">
        <v>2017</v>
      </c>
      <c r="E2108">
        <v>4</v>
      </c>
      <c r="F2108">
        <v>0</v>
      </c>
      <c r="G2108">
        <v>0</v>
      </c>
      <c r="H2108" t="s">
        <v>568</v>
      </c>
      <c r="I2108">
        <v>251</v>
      </c>
      <c r="J2108" t="s">
        <v>113</v>
      </c>
      <c r="K2108" t="s">
        <v>583</v>
      </c>
      <c r="L2108">
        <v>0</v>
      </c>
      <c r="M2108" t="s">
        <v>177</v>
      </c>
      <c r="N2108" t="s">
        <v>514</v>
      </c>
      <c r="O2108">
        <v>276</v>
      </c>
      <c r="P2108" t="s">
        <v>591</v>
      </c>
      <c r="Q2108" t="s">
        <v>592</v>
      </c>
      <c r="R2108" t="s">
        <v>515</v>
      </c>
      <c r="S2108" t="s">
        <v>516</v>
      </c>
      <c r="T2108">
        <v>9200</v>
      </c>
      <c r="U2108" t="s">
        <v>885</v>
      </c>
      <c r="V2108">
        <v>2523</v>
      </c>
      <c r="W2108" t="s">
        <v>518</v>
      </c>
      <c r="X2108">
        <v>8</v>
      </c>
      <c r="Y2108" t="s">
        <v>519</v>
      </c>
      <c r="Z2108">
        <v>730</v>
      </c>
      <c r="AA2108">
        <v>8</v>
      </c>
      <c r="AB2108" t="s">
        <v>519</v>
      </c>
      <c r="AC2108">
        <v>730</v>
      </c>
      <c r="AD2108">
        <v>730</v>
      </c>
      <c r="AE2108"/>
      <c r="AF2108">
        <v>82</v>
      </c>
      <c r="AG2108">
        <v>82.397999999999996</v>
      </c>
      <c r="AH2108"/>
      <c r="AI2108">
        <v>0</v>
      </c>
    </row>
    <row r="2109" spans="1:35">
      <c r="A2109" t="s">
        <v>862</v>
      </c>
      <c r="B2109">
        <v>2017</v>
      </c>
      <c r="C2109">
        <v>2017</v>
      </c>
      <c r="D2109">
        <v>2017</v>
      </c>
      <c r="E2109">
        <v>4</v>
      </c>
      <c r="F2109">
        <v>0</v>
      </c>
      <c r="G2109">
        <v>0</v>
      </c>
      <c r="H2109" t="s">
        <v>568</v>
      </c>
      <c r="I2109">
        <v>251</v>
      </c>
      <c r="J2109" t="s">
        <v>113</v>
      </c>
      <c r="K2109" t="s">
        <v>583</v>
      </c>
      <c r="L2109">
        <v>0</v>
      </c>
      <c r="M2109" t="s">
        <v>177</v>
      </c>
      <c r="N2109" t="s">
        <v>514</v>
      </c>
      <c r="O2109">
        <v>8</v>
      </c>
      <c r="P2109" t="s">
        <v>747</v>
      </c>
      <c r="Q2109" t="s">
        <v>748</v>
      </c>
      <c r="R2109" t="s">
        <v>515</v>
      </c>
      <c r="S2109" t="s">
        <v>516</v>
      </c>
      <c r="T2109">
        <v>1000</v>
      </c>
      <c r="U2109" t="s">
        <v>866</v>
      </c>
      <c r="V2109">
        <v>2523</v>
      </c>
      <c r="W2109" t="s">
        <v>518</v>
      </c>
      <c r="X2109">
        <v>8</v>
      </c>
      <c r="Y2109" t="s">
        <v>519</v>
      </c>
      <c r="Z2109">
        <v>120</v>
      </c>
      <c r="AA2109">
        <v>8</v>
      </c>
      <c r="AB2109" t="s">
        <v>519</v>
      </c>
      <c r="AC2109">
        <v>120</v>
      </c>
      <c r="AD2109">
        <v>120</v>
      </c>
      <c r="AE2109"/>
      <c r="AF2109">
        <v>13</v>
      </c>
      <c r="AG2109">
        <v>13.545</v>
      </c>
      <c r="AH2109"/>
      <c r="AI2109">
        <v>0</v>
      </c>
    </row>
    <row r="2110" spans="1:35">
      <c r="A2110" t="s">
        <v>862</v>
      </c>
      <c r="B2110">
        <v>2017</v>
      </c>
      <c r="C2110">
        <v>2017</v>
      </c>
      <c r="D2110">
        <v>2017</v>
      </c>
      <c r="E2110">
        <v>4</v>
      </c>
      <c r="F2110">
        <v>0</v>
      </c>
      <c r="G2110">
        <v>0</v>
      </c>
      <c r="H2110" t="s">
        <v>568</v>
      </c>
      <c r="I2110">
        <v>251</v>
      </c>
      <c r="J2110" t="s">
        <v>113</v>
      </c>
      <c r="K2110" t="s">
        <v>583</v>
      </c>
      <c r="L2110">
        <v>0</v>
      </c>
      <c r="M2110" t="s">
        <v>177</v>
      </c>
      <c r="N2110" t="s">
        <v>514</v>
      </c>
      <c r="O2110">
        <v>694</v>
      </c>
      <c r="P2110" t="s">
        <v>886</v>
      </c>
      <c r="Q2110" t="s">
        <v>887</v>
      </c>
      <c r="R2110" t="s">
        <v>515</v>
      </c>
      <c r="S2110" t="s">
        <v>516</v>
      </c>
      <c r="T2110">
        <v>1000</v>
      </c>
      <c r="U2110" t="s">
        <v>866</v>
      </c>
      <c r="V2110">
        <v>2523</v>
      </c>
      <c r="W2110" t="s">
        <v>518</v>
      </c>
      <c r="X2110">
        <v>8</v>
      </c>
      <c r="Y2110" t="s">
        <v>519</v>
      </c>
      <c r="Z2110">
        <v>59</v>
      </c>
      <c r="AA2110">
        <v>8</v>
      </c>
      <c r="AB2110" t="s">
        <v>519</v>
      </c>
      <c r="AC2110">
        <v>59</v>
      </c>
      <c r="AD2110">
        <v>59</v>
      </c>
      <c r="AE2110"/>
      <c r="AF2110">
        <v>185</v>
      </c>
      <c r="AG2110">
        <v>185.113</v>
      </c>
      <c r="AH2110"/>
      <c r="AI2110">
        <v>0</v>
      </c>
    </row>
    <row r="2111" spans="1:35">
      <c r="A2111" t="s">
        <v>862</v>
      </c>
      <c r="B2111">
        <v>2017</v>
      </c>
      <c r="C2111">
        <v>2017</v>
      </c>
      <c r="D2111">
        <v>2017</v>
      </c>
      <c r="E2111">
        <v>4</v>
      </c>
      <c r="F2111">
        <v>0</v>
      </c>
      <c r="G2111">
        <v>0</v>
      </c>
      <c r="H2111" t="s">
        <v>568</v>
      </c>
      <c r="I2111">
        <v>251</v>
      </c>
      <c r="J2111" t="s">
        <v>113</v>
      </c>
      <c r="K2111" t="s">
        <v>583</v>
      </c>
      <c r="L2111">
        <v>0</v>
      </c>
      <c r="M2111" t="s">
        <v>177</v>
      </c>
      <c r="N2111" t="s">
        <v>514</v>
      </c>
      <c r="O2111">
        <v>858</v>
      </c>
      <c r="P2111" t="s">
        <v>829</v>
      </c>
      <c r="Q2111" t="s">
        <v>830</v>
      </c>
      <c r="R2111" t="s">
        <v>515</v>
      </c>
      <c r="S2111" t="s">
        <v>516</v>
      </c>
      <c r="T2111">
        <v>1000</v>
      </c>
      <c r="U2111" t="s">
        <v>866</v>
      </c>
      <c r="V2111">
        <v>2523</v>
      </c>
      <c r="W2111" t="s">
        <v>518</v>
      </c>
      <c r="X2111">
        <v>8</v>
      </c>
      <c r="Y2111" t="s">
        <v>519</v>
      </c>
      <c r="Z2111">
        <v>430</v>
      </c>
      <c r="AA2111">
        <v>8</v>
      </c>
      <c r="AB2111" t="s">
        <v>519</v>
      </c>
      <c r="AC2111">
        <v>430</v>
      </c>
      <c r="AD2111">
        <v>430</v>
      </c>
      <c r="AE2111"/>
      <c r="AF2111">
        <v>1356</v>
      </c>
      <c r="AG2111">
        <v>1356.741</v>
      </c>
      <c r="AH2111"/>
      <c r="AI2111">
        <v>0</v>
      </c>
    </row>
    <row r="2112" spans="1:35">
      <c r="A2112" t="s">
        <v>862</v>
      </c>
      <c r="B2112">
        <v>2017</v>
      </c>
      <c r="C2112">
        <v>2017</v>
      </c>
      <c r="D2112">
        <v>2017</v>
      </c>
      <c r="E2112">
        <v>4</v>
      </c>
      <c r="F2112">
        <v>0</v>
      </c>
      <c r="G2112">
        <v>0</v>
      </c>
      <c r="H2112" t="s">
        <v>568</v>
      </c>
      <c r="I2112">
        <v>251</v>
      </c>
      <c r="J2112" t="s">
        <v>113</v>
      </c>
      <c r="K2112" t="s">
        <v>583</v>
      </c>
      <c r="L2112">
        <v>0</v>
      </c>
      <c r="M2112" t="s">
        <v>177</v>
      </c>
      <c r="N2112" t="s">
        <v>514</v>
      </c>
      <c r="O2112">
        <v>686</v>
      </c>
      <c r="P2112" t="s">
        <v>560</v>
      </c>
      <c r="Q2112" t="s">
        <v>561</v>
      </c>
      <c r="R2112" t="s">
        <v>515</v>
      </c>
      <c r="S2112" t="s">
        <v>516</v>
      </c>
      <c r="T2112">
        <v>1000</v>
      </c>
      <c r="U2112" t="s">
        <v>866</v>
      </c>
      <c r="V2112">
        <v>2523</v>
      </c>
      <c r="W2112" t="s">
        <v>518</v>
      </c>
      <c r="X2112">
        <v>8</v>
      </c>
      <c r="Y2112" t="s">
        <v>519</v>
      </c>
      <c r="Z2112">
        <v>595</v>
      </c>
      <c r="AA2112">
        <v>8</v>
      </c>
      <c r="AB2112" t="s">
        <v>519</v>
      </c>
      <c r="AC2112">
        <v>595</v>
      </c>
      <c r="AD2112">
        <v>595</v>
      </c>
      <c r="AE2112"/>
      <c r="AF2112">
        <v>1699</v>
      </c>
      <c r="AG2112">
        <v>1699.876</v>
      </c>
      <c r="AH2112"/>
      <c r="AI2112">
        <v>0</v>
      </c>
    </row>
    <row r="2113" spans="1:35">
      <c r="A2113" t="s">
        <v>862</v>
      </c>
      <c r="B2113">
        <v>2017</v>
      </c>
      <c r="C2113">
        <v>2017</v>
      </c>
      <c r="D2113">
        <v>2017</v>
      </c>
      <c r="E2113">
        <v>4</v>
      </c>
      <c r="F2113">
        <v>0</v>
      </c>
      <c r="G2113">
        <v>0</v>
      </c>
      <c r="H2113" t="s">
        <v>568</v>
      </c>
      <c r="I2113">
        <v>251</v>
      </c>
      <c r="J2113" t="s">
        <v>113</v>
      </c>
      <c r="K2113" t="s">
        <v>583</v>
      </c>
      <c r="L2113">
        <v>0</v>
      </c>
      <c r="M2113" t="s">
        <v>177</v>
      </c>
      <c r="N2113" t="s">
        <v>514</v>
      </c>
      <c r="O2113">
        <v>120</v>
      </c>
      <c r="P2113" t="s">
        <v>660</v>
      </c>
      <c r="Q2113" t="s">
        <v>661</v>
      </c>
      <c r="R2113" t="s">
        <v>515</v>
      </c>
      <c r="S2113" t="s">
        <v>516</v>
      </c>
      <c r="T2113">
        <v>1000</v>
      </c>
      <c r="U2113" t="s">
        <v>866</v>
      </c>
      <c r="V2113">
        <v>2523</v>
      </c>
      <c r="W2113" t="s">
        <v>518</v>
      </c>
      <c r="X2113">
        <v>8</v>
      </c>
      <c r="Y2113" t="s">
        <v>519</v>
      </c>
      <c r="Z2113">
        <v>420</v>
      </c>
      <c r="AA2113">
        <v>8</v>
      </c>
      <c r="AB2113" t="s">
        <v>519</v>
      </c>
      <c r="AC2113">
        <v>420</v>
      </c>
      <c r="AD2113">
        <v>420</v>
      </c>
      <c r="AE2113"/>
      <c r="AF2113">
        <v>1</v>
      </c>
      <c r="AG2113">
        <v>1.129</v>
      </c>
      <c r="AH2113"/>
      <c r="AI2113">
        <v>0</v>
      </c>
    </row>
    <row r="2114" spans="1:35">
      <c r="A2114" t="s">
        <v>862</v>
      </c>
      <c r="B2114">
        <v>2017</v>
      </c>
      <c r="C2114">
        <v>2017</v>
      </c>
      <c r="D2114">
        <v>2017</v>
      </c>
      <c r="E2114">
        <v>4</v>
      </c>
      <c r="F2114">
        <v>0</v>
      </c>
      <c r="G2114">
        <v>0</v>
      </c>
      <c r="H2114" t="s">
        <v>568</v>
      </c>
      <c r="I2114">
        <v>251</v>
      </c>
      <c r="J2114" t="s">
        <v>113</v>
      </c>
      <c r="K2114" t="s">
        <v>583</v>
      </c>
      <c r="L2114">
        <v>0</v>
      </c>
      <c r="M2114" t="s">
        <v>177</v>
      </c>
      <c r="N2114" t="s">
        <v>514</v>
      </c>
      <c r="O2114">
        <v>504</v>
      </c>
      <c r="P2114" t="s">
        <v>686</v>
      </c>
      <c r="Q2114" t="s">
        <v>687</v>
      </c>
      <c r="R2114" t="s">
        <v>515</v>
      </c>
      <c r="S2114" t="s">
        <v>516</v>
      </c>
      <c r="T2114">
        <v>1000</v>
      </c>
      <c r="U2114" t="s">
        <v>866</v>
      </c>
      <c r="V2114">
        <v>2523</v>
      </c>
      <c r="W2114" t="s">
        <v>518</v>
      </c>
      <c r="X2114">
        <v>8</v>
      </c>
      <c r="Y2114" t="s">
        <v>519</v>
      </c>
      <c r="Z2114">
        <v>221</v>
      </c>
      <c r="AA2114">
        <v>8</v>
      </c>
      <c r="AB2114" t="s">
        <v>519</v>
      </c>
      <c r="AC2114">
        <v>221</v>
      </c>
      <c r="AD2114">
        <v>221</v>
      </c>
      <c r="AE2114"/>
      <c r="AF2114">
        <v>1197</v>
      </c>
      <c r="AG2114">
        <v>1197.5889999999999</v>
      </c>
      <c r="AH2114"/>
      <c r="AI2114">
        <v>0</v>
      </c>
    </row>
    <row r="2115" spans="1:35">
      <c r="A2115" t="s">
        <v>862</v>
      </c>
      <c r="B2115">
        <v>2017</v>
      </c>
      <c r="C2115">
        <v>2017</v>
      </c>
      <c r="D2115">
        <v>2017</v>
      </c>
      <c r="E2115">
        <v>4</v>
      </c>
      <c r="F2115">
        <v>0</v>
      </c>
      <c r="G2115">
        <v>0</v>
      </c>
      <c r="H2115" t="s">
        <v>568</v>
      </c>
      <c r="I2115">
        <v>251</v>
      </c>
      <c r="J2115" t="s">
        <v>113</v>
      </c>
      <c r="K2115" t="s">
        <v>583</v>
      </c>
      <c r="L2115">
        <v>0</v>
      </c>
      <c r="M2115" t="s">
        <v>177</v>
      </c>
      <c r="N2115" t="s">
        <v>514</v>
      </c>
      <c r="O2115">
        <v>484</v>
      </c>
      <c r="P2115" t="s">
        <v>656</v>
      </c>
      <c r="Q2115" t="s">
        <v>657</v>
      </c>
      <c r="R2115" t="s">
        <v>515</v>
      </c>
      <c r="S2115" t="s">
        <v>516</v>
      </c>
      <c r="T2115">
        <v>1000</v>
      </c>
      <c r="U2115" t="s">
        <v>866</v>
      </c>
      <c r="V2115">
        <v>2523</v>
      </c>
      <c r="W2115" t="s">
        <v>518</v>
      </c>
      <c r="X2115">
        <v>8</v>
      </c>
      <c r="Y2115" t="s">
        <v>519</v>
      </c>
      <c r="Z2115">
        <v>302</v>
      </c>
      <c r="AA2115">
        <v>8</v>
      </c>
      <c r="AB2115" t="s">
        <v>519</v>
      </c>
      <c r="AC2115">
        <v>302</v>
      </c>
      <c r="AD2115">
        <v>302</v>
      </c>
      <c r="AE2115"/>
      <c r="AF2115">
        <v>5931</v>
      </c>
      <c r="AG2115">
        <v>5931.5069999999996</v>
      </c>
      <c r="AH2115"/>
      <c r="AI2115">
        <v>0</v>
      </c>
    </row>
    <row r="2116" spans="1:35">
      <c r="A2116" t="s">
        <v>862</v>
      </c>
      <c r="B2116">
        <v>2017</v>
      </c>
      <c r="C2116">
        <v>2017</v>
      </c>
      <c r="D2116">
        <v>2017</v>
      </c>
      <c r="E2116">
        <v>4</v>
      </c>
      <c r="F2116">
        <v>0</v>
      </c>
      <c r="G2116">
        <v>0</v>
      </c>
      <c r="H2116" t="s">
        <v>568</v>
      </c>
      <c r="I2116">
        <v>251</v>
      </c>
      <c r="J2116" t="s">
        <v>113</v>
      </c>
      <c r="K2116" t="s">
        <v>583</v>
      </c>
      <c r="L2116">
        <v>0</v>
      </c>
      <c r="M2116" t="s">
        <v>177</v>
      </c>
      <c r="N2116" t="s">
        <v>514</v>
      </c>
      <c r="O2116">
        <v>710</v>
      </c>
      <c r="P2116" t="s">
        <v>616</v>
      </c>
      <c r="Q2116" t="s">
        <v>617</v>
      </c>
      <c r="R2116" t="s">
        <v>515</v>
      </c>
      <c r="S2116" t="s">
        <v>516</v>
      </c>
      <c r="T2116">
        <v>1000</v>
      </c>
      <c r="U2116" t="s">
        <v>866</v>
      </c>
      <c r="V2116">
        <v>2523</v>
      </c>
      <c r="W2116" t="s">
        <v>518</v>
      </c>
      <c r="X2116">
        <v>8</v>
      </c>
      <c r="Y2116" t="s">
        <v>519</v>
      </c>
      <c r="Z2116">
        <v>1355</v>
      </c>
      <c r="AA2116">
        <v>8</v>
      </c>
      <c r="AB2116" t="s">
        <v>519</v>
      </c>
      <c r="AC2116">
        <v>1355</v>
      </c>
      <c r="AD2116">
        <v>1355</v>
      </c>
      <c r="AE2116"/>
      <c r="AF2116">
        <v>1610</v>
      </c>
      <c r="AG2116">
        <v>1610.7059999999999</v>
      </c>
      <c r="AH2116"/>
      <c r="AI2116">
        <v>0</v>
      </c>
    </row>
    <row r="2117" spans="1:35">
      <c r="A2117" t="s">
        <v>862</v>
      </c>
      <c r="B2117">
        <v>2017</v>
      </c>
      <c r="C2117">
        <v>2017</v>
      </c>
      <c r="D2117">
        <v>2017</v>
      </c>
      <c r="E2117">
        <v>4</v>
      </c>
      <c r="F2117">
        <v>0</v>
      </c>
      <c r="G2117">
        <v>0</v>
      </c>
      <c r="H2117" t="s">
        <v>568</v>
      </c>
      <c r="I2117">
        <v>251</v>
      </c>
      <c r="J2117" t="s">
        <v>113</v>
      </c>
      <c r="K2117" t="s">
        <v>583</v>
      </c>
      <c r="L2117">
        <v>0</v>
      </c>
      <c r="M2117" t="s">
        <v>177</v>
      </c>
      <c r="N2117" t="s">
        <v>514</v>
      </c>
      <c r="O2117">
        <v>792</v>
      </c>
      <c r="P2117" t="s">
        <v>217</v>
      </c>
      <c r="Q2117" t="s">
        <v>573</v>
      </c>
      <c r="R2117" t="s">
        <v>515</v>
      </c>
      <c r="S2117" t="s">
        <v>516</v>
      </c>
      <c r="T2117">
        <v>1000</v>
      </c>
      <c r="U2117" t="s">
        <v>866</v>
      </c>
      <c r="V2117">
        <v>2523</v>
      </c>
      <c r="W2117" t="s">
        <v>518</v>
      </c>
      <c r="X2117">
        <v>8</v>
      </c>
      <c r="Y2117" t="s">
        <v>519</v>
      </c>
      <c r="Z2117">
        <v>600</v>
      </c>
      <c r="AA2117">
        <v>8</v>
      </c>
      <c r="AB2117" t="s">
        <v>519</v>
      </c>
      <c r="AC2117">
        <v>600</v>
      </c>
      <c r="AD2117">
        <v>600</v>
      </c>
      <c r="AE2117"/>
      <c r="AF2117">
        <v>2133</v>
      </c>
      <c r="AG2117">
        <v>2133.3110000000001</v>
      </c>
      <c r="AH2117"/>
      <c r="AI2117">
        <v>0</v>
      </c>
    </row>
    <row r="2118" spans="1:35">
      <c r="A2118" t="s">
        <v>862</v>
      </c>
      <c r="B2118">
        <v>2017</v>
      </c>
      <c r="C2118">
        <v>2017</v>
      </c>
      <c r="D2118">
        <v>2017</v>
      </c>
      <c r="E2118">
        <v>4</v>
      </c>
      <c r="F2118">
        <v>0</v>
      </c>
      <c r="G2118">
        <v>0</v>
      </c>
      <c r="H2118" t="s">
        <v>568</v>
      </c>
      <c r="I2118">
        <v>251</v>
      </c>
      <c r="J2118" t="s">
        <v>113</v>
      </c>
      <c r="K2118" t="s">
        <v>583</v>
      </c>
      <c r="L2118">
        <v>0</v>
      </c>
      <c r="M2118" t="s">
        <v>177</v>
      </c>
      <c r="N2118" t="s">
        <v>514</v>
      </c>
      <c r="O2118">
        <v>276</v>
      </c>
      <c r="P2118" t="s">
        <v>591</v>
      </c>
      <c r="Q2118" t="s">
        <v>592</v>
      </c>
      <c r="R2118" t="s">
        <v>515</v>
      </c>
      <c r="S2118" t="s">
        <v>516</v>
      </c>
      <c r="T2118">
        <v>1000</v>
      </c>
      <c r="U2118" t="s">
        <v>866</v>
      </c>
      <c r="V2118">
        <v>2523</v>
      </c>
      <c r="W2118" t="s">
        <v>518</v>
      </c>
      <c r="X2118">
        <v>8</v>
      </c>
      <c r="Y2118" t="s">
        <v>519</v>
      </c>
      <c r="Z2118">
        <v>1241</v>
      </c>
      <c r="AA2118">
        <v>8</v>
      </c>
      <c r="AB2118" t="s">
        <v>519</v>
      </c>
      <c r="AC2118">
        <v>1241</v>
      </c>
      <c r="AD2118">
        <v>1241</v>
      </c>
      <c r="AE2118"/>
      <c r="AF2118">
        <v>211</v>
      </c>
      <c r="AG2118">
        <v>211.07400000000001</v>
      </c>
      <c r="AH2118"/>
      <c r="AI2118">
        <v>0</v>
      </c>
    </row>
    <row r="2119" spans="1:35">
      <c r="A2119" t="s">
        <v>862</v>
      </c>
      <c r="B2119">
        <v>2017</v>
      </c>
      <c r="C2119">
        <v>2017</v>
      </c>
      <c r="D2119">
        <v>2017</v>
      </c>
      <c r="E2119">
        <v>4</v>
      </c>
      <c r="F2119">
        <v>0</v>
      </c>
      <c r="G2119">
        <v>0</v>
      </c>
      <c r="H2119" t="s">
        <v>568</v>
      </c>
      <c r="I2119">
        <v>251</v>
      </c>
      <c r="J2119" t="s">
        <v>113</v>
      </c>
      <c r="K2119" t="s">
        <v>583</v>
      </c>
      <c r="L2119">
        <v>0</v>
      </c>
      <c r="M2119" t="s">
        <v>177</v>
      </c>
      <c r="N2119" t="s">
        <v>514</v>
      </c>
      <c r="O2119">
        <v>404</v>
      </c>
      <c r="P2119" t="s">
        <v>610</v>
      </c>
      <c r="Q2119" t="s">
        <v>611</v>
      </c>
      <c r="R2119" t="s">
        <v>515</v>
      </c>
      <c r="S2119" t="s">
        <v>516</v>
      </c>
      <c r="T2119">
        <v>1000</v>
      </c>
      <c r="U2119" t="s">
        <v>866</v>
      </c>
      <c r="V2119">
        <v>2523</v>
      </c>
      <c r="W2119" t="s">
        <v>518</v>
      </c>
      <c r="X2119">
        <v>8</v>
      </c>
      <c r="Y2119" t="s">
        <v>519</v>
      </c>
      <c r="Z2119">
        <v>200</v>
      </c>
      <c r="AA2119">
        <v>8</v>
      </c>
      <c r="AB2119" t="s">
        <v>519</v>
      </c>
      <c r="AC2119">
        <v>200</v>
      </c>
      <c r="AD2119">
        <v>200</v>
      </c>
      <c r="AE2119"/>
      <c r="AF2119">
        <v>897</v>
      </c>
      <c r="AG2119">
        <v>897.34500000000003</v>
      </c>
      <c r="AH2119"/>
      <c r="AI2119">
        <v>0</v>
      </c>
    </row>
    <row r="2120" spans="1:35">
      <c r="A2120" t="s">
        <v>862</v>
      </c>
      <c r="B2120">
        <v>2017</v>
      </c>
      <c r="C2120">
        <v>2017</v>
      </c>
      <c r="D2120">
        <v>2017</v>
      </c>
      <c r="E2120">
        <v>4</v>
      </c>
      <c r="F2120">
        <v>0</v>
      </c>
      <c r="G2120">
        <v>0</v>
      </c>
      <c r="H2120" t="s">
        <v>568</v>
      </c>
      <c r="I2120">
        <v>251</v>
      </c>
      <c r="J2120" t="s">
        <v>113</v>
      </c>
      <c r="K2120" t="s">
        <v>583</v>
      </c>
      <c r="L2120">
        <v>0</v>
      </c>
      <c r="M2120" t="s">
        <v>177</v>
      </c>
      <c r="N2120" t="s">
        <v>514</v>
      </c>
      <c r="O2120">
        <v>392</v>
      </c>
      <c r="P2120" t="s">
        <v>223</v>
      </c>
      <c r="Q2120" t="s">
        <v>584</v>
      </c>
      <c r="R2120" t="s">
        <v>515</v>
      </c>
      <c r="S2120" t="s">
        <v>516</v>
      </c>
      <c r="T2120">
        <v>1000</v>
      </c>
      <c r="U2120" t="s">
        <v>866</v>
      </c>
      <c r="V2120">
        <v>2523</v>
      </c>
      <c r="W2120" t="s">
        <v>518</v>
      </c>
      <c r="X2120">
        <v>8</v>
      </c>
      <c r="Y2120" t="s">
        <v>519</v>
      </c>
      <c r="Z2120">
        <v>38</v>
      </c>
      <c r="AA2120">
        <v>8</v>
      </c>
      <c r="AB2120" t="s">
        <v>519</v>
      </c>
      <c r="AC2120">
        <v>38</v>
      </c>
      <c r="AD2120">
        <v>38</v>
      </c>
      <c r="AE2120"/>
      <c r="AF2120">
        <v>852</v>
      </c>
      <c r="AG2120">
        <v>852.19600000000003</v>
      </c>
      <c r="AH2120"/>
      <c r="AI2120">
        <v>0</v>
      </c>
    </row>
    <row r="2121" spans="1:35">
      <c r="A2121" t="s">
        <v>862</v>
      </c>
      <c r="B2121">
        <v>2017</v>
      </c>
      <c r="C2121">
        <v>2017</v>
      </c>
      <c r="D2121">
        <v>2017</v>
      </c>
      <c r="E2121">
        <v>4</v>
      </c>
      <c r="F2121">
        <v>0</v>
      </c>
      <c r="G2121">
        <v>0</v>
      </c>
      <c r="H2121" t="s">
        <v>568</v>
      </c>
      <c r="I2121">
        <v>251</v>
      </c>
      <c r="J2121" t="s">
        <v>113</v>
      </c>
      <c r="K2121" t="s">
        <v>583</v>
      </c>
      <c r="L2121">
        <v>0</v>
      </c>
      <c r="M2121" t="s">
        <v>177</v>
      </c>
      <c r="N2121" t="s">
        <v>514</v>
      </c>
      <c r="O2121">
        <v>268</v>
      </c>
      <c r="P2121" t="s">
        <v>779</v>
      </c>
      <c r="Q2121" t="s">
        <v>780</v>
      </c>
      <c r="R2121" t="s">
        <v>515</v>
      </c>
      <c r="S2121" t="s">
        <v>516</v>
      </c>
      <c r="T2121">
        <v>1000</v>
      </c>
      <c r="U2121" t="s">
        <v>866</v>
      </c>
      <c r="V2121">
        <v>2523</v>
      </c>
      <c r="W2121" t="s">
        <v>518</v>
      </c>
      <c r="X2121">
        <v>8</v>
      </c>
      <c r="Y2121" t="s">
        <v>519</v>
      </c>
      <c r="Z2121">
        <v>90</v>
      </c>
      <c r="AA2121">
        <v>8</v>
      </c>
      <c r="AB2121" t="s">
        <v>519</v>
      </c>
      <c r="AC2121">
        <v>90</v>
      </c>
      <c r="AD2121">
        <v>90</v>
      </c>
      <c r="AE2121"/>
      <c r="AF2121">
        <v>467</v>
      </c>
      <c r="AG2121">
        <v>467.29700000000003</v>
      </c>
      <c r="AH2121"/>
      <c r="AI2121">
        <v>0</v>
      </c>
    </row>
    <row r="2122" spans="1:35">
      <c r="A2122" t="s">
        <v>862</v>
      </c>
      <c r="B2122">
        <v>2017</v>
      </c>
      <c r="C2122">
        <v>2017</v>
      </c>
      <c r="D2122">
        <v>2017</v>
      </c>
      <c r="E2122">
        <v>4</v>
      </c>
      <c r="F2122">
        <v>0</v>
      </c>
      <c r="G2122">
        <v>0</v>
      </c>
      <c r="H2122" t="s">
        <v>568</v>
      </c>
      <c r="I2122">
        <v>251</v>
      </c>
      <c r="J2122" t="s">
        <v>113</v>
      </c>
      <c r="K2122" t="s">
        <v>583</v>
      </c>
      <c r="L2122">
        <v>0</v>
      </c>
      <c r="M2122" t="s">
        <v>177</v>
      </c>
      <c r="N2122" t="s">
        <v>514</v>
      </c>
      <c r="O2122">
        <v>702</v>
      </c>
      <c r="P2122" t="s">
        <v>211</v>
      </c>
      <c r="Q2122" t="s">
        <v>563</v>
      </c>
      <c r="R2122" t="s">
        <v>515</v>
      </c>
      <c r="S2122" t="s">
        <v>516</v>
      </c>
      <c r="T2122">
        <v>1000</v>
      </c>
      <c r="U2122" t="s">
        <v>866</v>
      </c>
      <c r="V2122">
        <v>2523</v>
      </c>
      <c r="W2122" t="s">
        <v>518</v>
      </c>
      <c r="X2122">
        <v>8</v>
      </c>
      <c r="Y2122" t="s">
        <v>519</v>
      </c>
      <c r="Z2122">
        <v>90</v>
      </c>
      <c r="AA2122">
        <v>8</v>
      </c>
      <c r="AB2122" t="s">
        <v>519</v>
      </c>
      <c r="AC2122">
        <v>90</v>
      </c>
      <c r="AD2122">
        <v>90</v>
      </c>
      <c r="AE2122"/>
      <c r="AF2122">
        <v>144</v>
      </c>
      <c r="AG2122">
        <v>144.47800000000001</v>
      </c>
      <c r="AH2122"/>
      <c r="AI2122">
        <v>0</v>
      </c>
    </row>
    <row r="2123" spans="1:35">
      <c r="A2123" t="s">
        <v>862</v>
      </c>
      <c r="B2123">
        <v>2017</v>
      </c>
      <c r="C2123">
        <v>2017</v>
      </c>
      <c r="D2123">
        <v>2017</v>
      </c>
      <c r="E2123">
        <v>4</v>
      </c>
      <c r="F2123">
        <v>0</v>
      </c>
      <c r="G2123">
        <v>0</v>
      </c>
      <c r="H2123" t="s">
        <v>568</v>
      </c>
      <c r="I2123">
        <v>251</v>
      </c>
      <c r="J2123" t="s">
        <v>113</v>
      </c>
      <c r="K2123" t="s">
        <v>583</v>
      </c>
      <c r="L2123">
        <v>0</v>
      </c>
      <c r="M2123" t="s">
        <v>177</v>
      </c>
      <c r="N2123" t="s">
        <v>514</v>
      </c>
      <c r="O2123">
        <v>156</v>
      </c>
      <c r="P2123" t="s">
        <v>183</v>
      </c>
      <c r="Q2123" t="s">
        <v>562</v>
      </c>
      <c r="R2123" t="s">
        <v>515</v>
      </c>
      <c r="S2123" t="s">
        <v>516</v>
      </c>
      <c r="T2123">
        <v>1000</v>
      </c>
      <c r="U2123" t="s">
        <v>866</v>
      </c>
      <c r="V2123">
        <v>2523</v>
      </c>
      <c r="W2123" t="s">
        <v>518</v>
      </c>
      <c r="X2123">
        <v>8</v>
      </c>
      <c r="Y2123" t="s">
        <v>519</v>
      </c>
      <c r="Z2123">
        <v>1046</v>
      </c>
      <c r="AA2123">
        <v>8</v>
      </c>
      <c r="AB2123" t="s">
        <v>519</v>
      </c>
      <c r="AC2123">
        <v>1046</v>
      </c>
      <c r="AD2123">
        <v>1046</v>
      </c>
      <c r="AE2123"/>
      <c r="AF2123">
        <v>518</v>
      </c>
      <c r="AG2123">
        <v>518.09</v>
      </c>
      <c r="AH2123"/>
      <c r="AI2123">
        <v>0</v>
      </c>
    </row>
    <row r="2124" spans="1:35">
      <c r="A2124" t="s">
        <v>862</v>
      </c>
      <c r="B2124">
        <v>2017</v>
      </c>
      <c r="C2124">
        <v>2017</v>
      </c>
      <c r="D2124">
        <v>2017</v>
      </c>
      <c r="E2124">
        <v>4</v>
      </c>
      <c r="F2124">
        <v>0</v>
      </c>
      <c r="G2124">
        <v>0</v>
      </c>
      <c r="H2124" t="s">
        <v>568</v>
      </c>
      <c r="I2124">
        <v>251</v>
      </c>
      <c r="J2124" t="s">
        <v>113</v>
      </c>
      <c r="K2124" t="s">
        <v>583</v>
      </c>
      <c r="L2124">
        <v>0</v>
      </c>
      <c r="M2124" t="s">
        <v>177</v>
      </c>
      <c r="N2124" t="s">
        <v>514</v>
      </c>
      <c r="O2124">
        <v>894</v>
      </c>
      <c r="P2124" t="s">
        <v>839</v>
      </c>
      <c r="Q2124" t="s">
        <v>840</v>
      </c>
      <c r="R2124" t="s">
        <v>515</v>
      </c>
      <c r="S2124" t="s">
        <v>516</v>
      </c>
      <c r="T2124">
        <v>1000</v>
      </c>
      <c r="U2124" t="s">
        <v>866</v>
      </c>
      <c r="V2124">
        <v>2523</v>
      </c>
      <c r="W2124" t="s">
        <v>518</v>
      </c>
      <c r="X2124">
        <v>8</v>
      </c>
      <c r="Y2124" t="s">
        <v>519</v>
      </c>
      <c r="Z2124">
        <v>23</v>
      </c>
      <c r="AA2124">
        <v>8</v>
      </c>
      <c r="AB2124" t="s">
        <v>519</v>
      </c>
      <c r="AC2124">
        <v>23</v>
      </c>
      <c r="AD2124">
        <v>23</v>
      </c>
      <c r="AE2124"/>
      <c r="AF2124">
        <v>327</v>
      </c>
      <c r="AG2124">
        <v>327.33300000000003</v>
      </c>
      <c r="AH2124"/>
      <c r="AI2124">
        <v>0</v>
      </c>
    </row>
    <row r="2125" spans="1:35">
      <c r="A2125" t="s">
        <v>862</v>
      </c>
      <c r="B2125">
        <v>2017</v>
      </c>
      <c r="C2125">
        <v>2017</v>
      </c>
      <c r="D2125">
        <v>2017</v>
      </c>
      <c r="E2125">
        <v>4</v>
      </c>
      <c r="F2125">
        <v>0</v>
      </c>
      <c r="G2125">
        <v>0</v>
      </c>
      <c r="H2125" t="s">
        <v>568</v>
      </c>
      <c r="I2125">
        <v>251</v>
      </c>
      <c r="J2125" t="s">
        <v>113</v>
      </c>
      <c r="K2125" t="s">
        <v>583</v>
      </c>
      <c r="L2125">
        <v>0</v>
      </c>
      <c r="M2125" t="s">
        <v>177</v>
      </c>
      <c r="N2125" t="s">
        <v>514</v>
      </c>
      <c r="O2125">
        <v>32</v>
      </c>
      <c r="P2125" t="s">
        <v>646</v>
      </c>
      <c r="Q2125" t="s">
        <v>647</v>
      </c>
      <c r="R2125" t="s">
        <v>515</v>
      </c>
      <c r="S2125" t="s">
        <v>516</v>
      </c>
      <c r="T2125">
        <v>1000</v>
      </c>
      <c r="U2125" t="s">
        <v>866</v>
      </c>
      <c r="V2125">
        <v>2523</v>
      </c>
      <c r="W2125" t="s">
        <v>518</v>
      </c>
      <c r="X2125">
        <v>8</v>
      </c>
      <c r="Y2125" t="s">
        <v>519</v>
      </c>
      <c r="Z2125">
        <v>24</v>
      </c>
      <c r="AA2125">
        <v>8</v>
      </c>
      <c r="AB2125" t="s">
        <v>519</v>
      </c>
      <c r="AC2125">
        <v>24</v>
      </c>
      <c r="AD2125">
        <v>24</v>
      </c>
      <c r="AE2125"/>
      <c r="AF2125">
        <v>382</v>
      </c>
      <c r="AG2125">
        <v>382.64100000000002</v>
      </c>
      <c r="AH2125"/>
      <c r="AI2125">
        <v>0</v>
      </c>
    </row>
    <row r="2126" spans="1:35">
      <c r="A2126" t="s">
        <v>862</v>
      </c>
      <c r="B2126">
        <v>2017</v>
      </c>
      <c r="C2126">
        <v>2017</v>
      </c>
      <c r="D2126">
        <v>2017</v>
      </c>
      <c r="E2126">
        <v>4</v>
      </c>
      <c r="F2126">
        <v>0</v>
      </c>
      <c r="G2126">
        <v>0</v>
      </c>
      <c r="H2126" t="s">
        <v>568</v>
      </c>
      <c r="I2126">
        <v>251</v>
      </c>
      <c r="J2126" t="s">
        <v>113</v>
      </c>
      <c r="K2126" t="s">
        <v>583</v>
      </c>
      <c r="L2126">
        <v>0</v>
      </c>
      <c r="M2126" t="s">
        <v>177</v>
      </c>
      <c r="N2126" t="s">
        <v>514</v>
      </c>
      <c r="O2126">
        <v>192</v>
      </c>
      <c r="P2126" t="s">
        <v>888</v>
      </c>
      <c r="Q2126" t="s">
        <v>889</v>
      </c>
      <c r="R2126" t="s">
        <v>515</v>
      </c>
      <c r="S2126" t="s">
        <v>516</v>
      </c>
      <c r="T2126">
        <v>1000</v>
      </c>
      <c r="U2126" t="s">
        <v>866</v>
      </c>
      <c r="V2126">
        <v>2523</v>
      </c>
      <c r="W2126" t="s">
        <v>518</v>
      </c>
      <c r="X2126">
        <v>8</v>
      </c>
      <c r="Y2126" t="s">
        <v>519</v>
      </c>
      <c r="Z2126">
        <v>19</v>
      </c>
      <c r="AA2126">
        <v>8</v>
      </c>
      <c r="AB2126" t="s">
        <v>519</v>
      </c>
      <c r="AC2126">
        <v>19</v>
      </c>
      <c r="AD2126">
        <v>19</v>
      </c>
      <c r="AE2126"/>
      <c r="AF2126">
        <v>82</v>
      </c>
      <c r="AG2126">
        <v>82.397999999999996</v>
      </c>
      <c r="AH2126"/>
      <c r="AI2126">
        <v>0</v>
      </c>
    </row>
    <row r="2127" spans="1:35">
      <c r="A2127" t="s">
        <v>862</v>
      </c>
      <c r="B2127">
        <v>2017</v>
      </c>
      <c r="C2127">
        <v>2017</v>
      </c>
      <c r="D2127">
        <v>2017</v>
      </c>
      <c r="E2127">
        <v>4</v>
      </c>
      <c r="F2127">
        <v>0</v>
      </c>
      <c r="G2127">
        <v>0</v>
      </c>
      <c r="H2127" t="s">
        <v>568</v>
      </c>
      <c r="I2127">
        <v>251</v>
      </c>
      <c r="J2127" t="s">
        <v>113</v>
      </c>
      <c r="K2127" t="s">
        <v>583</v>
      </c>
      <c r="L2127">
        <v>0</v>
      </c>
      <c r="M2127" t="s">
        <v>177</v>
      </c>
      <c r="N2127" t="s">
        <v>514</v>
      </c>
      <c r="O2127">
        <v>258</v>
      </c>
      <c r="P2127" t="s">
        <v>536</v>
      </c>
      <c r="Q2127" t="s">
        <v>537</v>
      </c>
      <c r="R2127" t="s">
        <v>515</v>
      </c>
      <c r="S2127" t="s">
        <v>516</v>
      </c>
      <c r="T2127">
        <v>2100</v>
      </c>
      <c r="U2127" t="s">
        <v>868</v>
      </c>
      <c r="V2127">
        <v>2523</v>
      </c>
      <c r="W2127" t="s">
        <v>518</v>
      </c>
      <c r="X2127">
        <v>8</v>
      </c>
      <c r="Y2127" t="s">
        <v>519</v>
      </c>
      <c r="Z2127">
        <v>20</v>
      </c>
      <c r="AA2127">
        <v>8</v>
      </c>
      <c r="AB2127" t="s">
        <v>519</v>
      </c>
      <c r="AC2127">
        <v>20</v>
      </c>
      <c r="AD2127">
        <v>20</v>
      </c>
      <c r="AE2127"/>
      <c r="AF2127">
        <v>20</v>
      </c>
      <c r="AG2127">
        <v>20.317</v>
      </c>
      <c r="AH2127"/>
      <c r="AI2127">
        <v>0</v>
      </c>
    </row>
    <row r="2128" spans="1:35">
      <c r="A2128" t="s">
        <v>862</v>
      </c>
      <c r="B2128">
        <v>2017</v>
      </c>
      <c r="C2128">
        <v>2017</v>
      </c>
      <c r="D2128">
        <v>2017</v>
      </c>
      <c r="E2128">
        <v>4</v>
      </c>
      <c r="F2128">
        <v>0</v>
      </c>
      <c r="G2128">
        <v>0</v>
      </c>
      <c r="H2128" t="s">
        <v>568</v>
      </c>
      <c r="I2128">
        <v>251</v>
      </c>
      <c r="J2128" t="s">
        <v>113</v>
      </c>
      <c r="K2128" t="s">
        <v>583</v>
      </c>
      <c r="L2128">
        <v>0</v>
      </c>
      <c r="M2128" t="s">
        <v>177</v>
      </c>
      <c r="N2128" t="s">
        <v>514</v>
      </c>
      <c r="O2128">
        <v>320</v>
      </c>
      <c r="P2128" t="s">
        <v>835</v>
      </c>
      <c r="Q2128" t="s">
        <v>836</v>
      </c>
      <c r="R2128" t="s">
        <v>515</v>
      </c>
      <c r="S2128" t="s">
        <v>516</v>
      </c>
      <c r="T2128">
        <v>2100</v>
      </c>
      <c r="U2128" t="s">
        <v>868</v>
      </c>
      <c r="V2128">
        <v>2523</v>
      </c>
      <c r="W2128" t="s">
        <v>518</v>
      </c>
      <c r="X2128">
        <v>8</v>
      </c>
      <c r="Y2128" t="s">
        <v>519</v>
      </c>
      <c r="Z2128">
        <v>1129</v>
      </c>
      <c r="AA2128">
        <v>8</v>
      </c>
      <c r="AB2128" t="s">
        <v>519</v>
      </c>
      <c r="AC2128">
        <v>1129</v>
      </c>
      <c r="AD2128">
        <v>1129</v>
      </c>
      <c r="AE2128"/>
      <c r="AF2128">
        <v>1625</v>
      </c>
      <c r="AG2128">
        <v>1625.38</v>
      </c>
      <c r="AH2128"/>
      <c r="AI2128">
        <v>0</v>
      </c>
    </row>
    <row r="2129" spans="1:35">
      <c r="A2129" t="s">
        <v>862</v>
      </c>
      <c r="B2129">
        <v>2017</v>
      </c>
      <c r="C2129">
        <v>2017</v>
      </c>
      <c r="D2129">
        <v>2017</v>
      </c>
      <c r="E2129">
        <v>4</v>
      </c>
      <c r="F2129">
        <v>0</v>
      </c>
      <c r="G2129">
        <v>0</v>
      </c>
      <c r="H2129" t="s">
        <v>568</v>
      </c>
      <c r="I2129">
        <v>251</v>
      </c>
      <c r="J2129" t="s">
        <v>113</v>
      </c>
      <c r="K2129" t="s">
        <v>583</v>
      </c>
      <c r="L2129">
        <v>0</v>
      </c>
      <c r="M2129" t="s">
        <v>177</v>
      </c>
      <c r="N2129" t="s">
        <v>514</v>
      </c>
      <c r="O2129">
        <v>862</v>
      </c>
      <c r="P2129" t="s">
        <v>723</v>
      </c>
      <c r="Q2129" t="s">
        <v>724</v>
      </c>
      <c r="R2129" t="s">
        <v>515</v>
      </c>
      <c r="S2129" t="s">
        <v>516</v>
      </c>
      <c r="T2129">
        <v>2100</v>
      </c>
      <c r="U2129" t="s">
        <v>868</v>
      </c>
      <c r="V2129">
        <v>2523</v>
      </c>
      <c r="W2129" t="s">
        <v>518</v>
      </c>
      <c r="X2129">
        <v>8</v>
      </c>
      <c r="Y2129" t="s">
        <v>519</v>
      </c>
      <c r="Z2129">
        <v>50653300</v>
      </c>
      <c r="AA2129">
        <v>8</v>
      </c>
      <c r="AB2129" t="s">
        <v>519</v>
      </c>
      <c r="AC2129">
        <v>50653300</v>
      </c>
      <c r="AD2129">
        <v>50653300</v>
      </c>
      <c r="AE2129"/>
      <c r="AF2129">
        <v>4373825</v>
      </c>
      <c r="AG2129">
        <v>4373825.7290000003</v>
      </c>
      <c r="AH2129"/>
      <c r="AI2129">
        <v>0</v>
      </c>
    </row>
    <row r="2130" spans="1:35">
      <c r="A2130" t="s">
        <v>862</v>
      </c>
      <c r="B2130">
        <v>2017</v>
      </c>
      <c r="C2130">
        <v>2017</v>
      </c>
      <c r="D2130">
        <v>2017</v>
      </c>
      <c r="E2130">
        <v>4</v>
      </c>
      <c r="F2130">
        <v>0</v>
      </c>
      <c r="G2130">
        <v>0</v>
      </c>
      <c r="H2130" t="s">
        <v>568</v>
      </c>
      <c r="I2130">
        <v>251</v>
      </c>
      <c r="J2130" t="s">
        <v>113</v>
      </c>
      <c r="K2130" t="s">
        <v>583</v>
      </c>
      <c r="L2130">
        <v>0</v>
      </c>
      <c r="M2130" t="s">
        <v>177</v>
      </c>
      <c r="N2130" t="s">
        <v>514</v>
      </c>
      <c r="O2130">
        <v>120</v>
      </c>
      <c r="P2130" t="s">
        <v>660</v>
      </c>
      <c r="Q2130" t="s">
        <v>661</v>
      </c>
      <c r="R2130" t="s">
        <v>515</v>
      </c>
      <c r="S2130" t="s">
        <v>516</v>
      </c>
      <c r="T2130">
        <v>2100</v>
      </c>
      <c r="U2130" t="s">
        <v>868</v>
      </c>
      <c r="V2130">
        <v>2523</v>
      </c>
      <c r="W2130" t="s">
        <v>518</v>
      </c>
      <c r="X2130">
        <v>8</v>
      </c>
      <c r="Y2130" t="s">
        <v>519</v>
      </c>
      <c r="Z2130">
        <v>2450</v>
      </c>
      <c r="AA2130">
        <v>8</v>
      </c>
      <c r="AB2130" t="s">
        <v>519</v>
      </c>
      <c r="AC2130">
        <v>2450</v>
      </c>
      <c r="AD2130">
        <v>2450</v>
      </c>
      <c r="AE2130"/>
      <c r="AF2130">
        <v>190</v>
      </c>
      <c r="AG2130">
        <v>190.756</v>
      </c>
      <c r="AH2130"/>
      <c r="AI2130">
        <v>0</v>
      </c>
    </row>
    <row r="2131" spans="1:35">
      <c r="A2131" t="s">
        <v>862</v>
      </c>
      <c r="B2131">
        <v>2017</v>
      </c>
      <c r="C2131">
        <v>2017</v>
      </c>
      <c r="D2131">
        <v>2017</v>
      </c>
      <c r="E2131">
        <v>4</v>
      </c>
      <c r="F2131">
        <v>0</v>
      </c>
      <c r="G2131">
        <v>0</v>
      </c>
      <c r="H2131" t="s">
        <v>568</v>
      </c>
      <c r="I2131">
        <v>251</v>
      </c>
      <c r="J2131" t="s">
        <v>113</v>
      </c>
      <c r="K2131" t="s">
        <v>583</v>
      </c>
      <c r="L2131">
        <v>0</v>
      </c>
      <c r="M2131" t="s">
        <v>177</v>
      </c>
      <c r="N2131" t="s">
        <v>514</v>
      </c>
      <c r="O2131">
        <v>170</v>
      </c>
      <c r="P2131" t="s">
        <v>725</v>
      </c>
      <c r="Q2131" t="s">
        <v>726</v>
      </c>
      <c r="R2131" t="s">
        <v>515</v>
      </c>
      <c r="S2131" t="s">
        <v>516</v>
      </c>
      <c r="T2131">
        <v>2100</v>
      </c>
      <c r="U2131" t="s">
        <v>868</v>
      </c>
      <c r="V2131">
        <v>2523</v>
      </c>
      <c r="W2131" t="s">
        <v>518</v>
      </c>
      <c r="X2131">
        <v>8</v>
      </c>
      <c r="Y2131" t="s">
        <v>519</v>
      </c>
      <c r="Z2131">
        <v>179696000</v>
      </c>
      <c r="AA2131">
        <v>8</v>
      </c>
      <c r="AB2131" t="s">
        <v>519</v>
      </c>
      <c r="AC2131">
        <v>179696000</v>
      </c>
      <c r="AD2131">
        <v>179696000</v>
      </c>
      <c r="AE2131"/>
      <c r="AF2131">
        <v>18307506</v>
      </c>
      <c r="AG2131">
        <v>18307506.294</v>
      </c>
      <c r="AH2131"/>
      <c r="AI2131">
        <v>0</v>
      </c>
    </row>
    <row r="2132" spans="1:35">
      <c r="A2132" t="s">
        <v>862</v>
      </c>
      <c r="B2132">
        <v>2017</v>
      </c>
      <c r="C2132">
        <v>2017</v>
      </c>
      <c r="D2132">
        <v>2017</v>
      </c>
      <c r="E2132">
        <v>4</v>
      </c>
      <c r="F2132">
        <v>0</v>
      </c>
      <c r="G2132">
        <v>0</v>
      </c>
      <c r="H2132" t="s">
        <v>568</v>
      </c>
      <c r="I2132">
        <v>251</v>
      </c>
      <c r="J2132" t="s">
        <v>113</v>
      </c>
      <c r="K2132" t="s">
        <v>583</v>
      </c>
      <c r="L2132">
        <v>0</v>
      </c>
      <c r="M2132" t="s">
        <v>177</v>
      </c>
      <c r="N2132" t="s">
        <v>514</v>
      </c>
      <c r="O2132">
        <v>300</v>
      </c>
      <c r="P2132" t="s">
        <v>680</v>
      </c>
      <c r="Q2132" t="s">
        <v>681</v>
      </c>
      <c r="R2132" t="s">
        <v>515</v>
      </c>
      <c r="S2132" t="s">
        <v>516</v>
      </c>
      <c r="T2132">
        <v>2100</v>
      </c>
      <c r="U2132" t="s">
        <v>868</v>
      </c>
      <c r="V2132">
        <v>2523</v>
      </c>
      <c r="W2132" t="s">
        <v>518</v>
      </c>
      <c r="X2132">
        <v>8</v>
      </c>
      <c r="Y2132" t="s">
        <v>519</v>
      </c>
      <c r="Z2132">
        <v>84926000</v>
      </c>
      <c r="AA2132">
        <v>8</v>
      </c>
      <c r="AB2132" t="s">
        <v>519</v>
      </c>
      <c r="AC2132">
        <v>84926000</v>
      </c>
      <c r="AD2132">
        <v>84926000</v>
      </c>
      <c r="AE2132"/>
      <c r="AF2132">
        <v>6823793</v>
      </c>
      <c r="AG2132">
        <v>6823793.3219999997</v>
      </c>
      <c r="AH2132"/>
      <c r="AI2132">
        <v>0</v>
      </c>
    </row>
    <row r="2133" spans="1:35">
      <c r="A2133" t="s">
        <v>862</v>
      </c>
      <c r="B2133">
        <v>2017</v>
      </c>
      <c r="C2133">
        <v>2017</v>
      </c>
      <c r="D2133">
        <v>2017</v>
      </c>
      <c r="E2133">
        <v>4</v>
      </c>
      <c r="F2133">
        <v>0</v>
      </c>
      <c r="G2133">
        <v>0</v>
      </c>
      <c r="H2133" t="s">
        <v>568</v>
      </c>
      <c r="I2133">
        <v>251</v>
      </c>
      <c r="J2133" t="s">
        <v>113</v>
      </c>
      <c r="K2133" t="s">
        <v>583</v>
      </c>
      <c r="L2133">
        <v>0</v>
      </c>
      <c r="M2133" t="s">
        <v>177</v>
      </c>
      <c r="N2133" t="s">
        <v>514</v>
      </c>
      <c r="O2133">
        <v>208</v>
      </c>
      <c r="P2133" t="s">
        <v>195</v>
      </c>
      <c r="Q2133" t="s">
        <v>572</v>
      </c>
      <c r="R2133" t="s">
        <v>515</v>
      </c>
      <c r="S2133" t="s">
        <v>516</v>
      </c>
      <c r="T2133">
        <v>2100</v>
      </c>
      <c r="U2133" t="s">
        <v>868</v>
      </c>
      <c r="V2133">
        <v>2523</v>
      </c>
      <c r="W2133" t="s">
        <v>518</v>
      </c>
      <c r="X2133">
        <v>8</v>
      </c>
      <c r="Y2133" t="s">
        <v>519</v>
      </c>
      <c r="Z2133">
        <v>11624700</v>
      </c>
      <c r="AA2133">
        <v>8</v>
      </c>
      <c r="AB2133" t="s">
        <v>519</v>
      </c>
      <c r="AC2133">
        <v>11624700</v>
      </c>
      <c r="AD2133">
        <v>11624700</v>
      </c>
      <c r="AE2133"/>
      <c r="AF2133">
        <v>1256368</v>
      </c>
      <c r="AG2133">
        <v>1256368.8629999999</v>
      </c>
      <c r="AH2133"/>
      <c r="AI2133">
        <v>0</v>
      </c>
    </row>
    <row r="2134" spans="1:35">
      <c r="A2134" t="s">
        <v>862</v>
      </c>
      <c r="B2134">
        <v>2017</v>
      </c>
      <c r="C2134">
        <v>2017</v>
      </c>
      <c r="D2134">
        <v>2017</v>
      </c>
      <c r="E2134">
        <v>4</v>
      </c>
      <c r="F2134">
        <v>0</v>
      </c>
      <c r="G2134">
        <v>0</v>
      </c>
      <c r="H2134" t="s">
        <v>568</v>
      </c>
      <c r="I2134">
        <v>251</v>
      </c>
      <c r="J2134" t="s">
        <v>113</v>
      </c>
      <c r="K2134" t="s">
        <v>583</v>
      </c>
      <c r="L2134">
        <v>0</v>
      </c>
      <c r="M2134" t="s">
        <v>177</v>
      </c>
      <c r="N2134" t="s">
        <v>514</v>
      </c>
      <c r="O2134">
        <v>586</v>
      </c>
      <c r="P2134" t="s">
        <v>781</v>
      </c>
      <c r="Q2134" t="s">
        <v>782</v>
      </c>
      <c r="R2134" t="s">
        <v>515</v>
      </c>
      <c r="S2134" t="s">
        <v>516</v>
      </c>
      <c r="T2134">
        <v>2100</v>
      </c>
      <c r="U2134" t="s">
        <v>868</v>
      </c>
      <c r="V2134">
        <v>2523</v>
      </c>
      <c r="W2134" t="s">
        <v>518</v>
      </c>
      <c r="X2134">
        <v>8</v>
      </c>
      <c r="Y2134" t="s">
        <v>519</v>
      </c>
      <c r="Z2134">
        <v>30568500</v>
      </c>
      <c r="AA2134">
        <v>8</v>
      </c>
      <c r="AB2134" t="s">
        <v>519</v>
      </c>
      <c r="AC2134">
        <v>30568500</v>
      </c>
      <c r="AD2134">
        <v>30568500</v>
      </c>
      <c r="AE2134"/>
      <c r="AF2134">
        <v>3968269</v>
      </c>
      <c r="AG2134">
        <v>3968269.784</v>
      </c>
      <c r="AH2134"/>
      <c r="AI2134">
        <v>0</v>
      </c>
    </row>
    <row r="2135" spans="1:35">
      <c r="A2135" t="s">
        <v>862</v>
      </c>
      <c r="B2135">
        <v>2017</v>
      </c>
      <c r="C2135">
        <v>2017</v>
      </c>
      <c r="D2135">
        <v>2017</v>
      </c>
      <c r="E2135">
        <v>4</v>
      </c>
      <c r="F2135">
        <v>0</v>
      </c>
      <c r="G2135">
        <v>0</v>
      </c>
      <c r="H2135" t="s">
        <v>568</v>
      </c>
      <c r="I2135">
        <v>251</v>
      </c>
      <c r="J2135" t="s">
        <v>113</v>
      </c>
      <c r="K2135" t="s">
        <v>583</v>
      </c>
      <c r="L2135">
        <v>0</v>
      </c>
      <c r="M2135" t="s">
        <v>177</v>
      </c>
      <c r="N2135" t="s">
        <v>514</v>
      </c>
      <c r="O2135">
        <v>620</v>
      </c>
      <c r="P2135" t="s">
        <v>603</v>
      </c>
      <c r="Q2135" t="s">
        <v>604</v>
      </c>
      <c r="R2135" t="s">
        <v>515</v>
      </c>
      <c r="S2135" t="s">
        <v>516</v>
      </c>
      <c r="T2135">
        <v>2100</v>
      </c>
      <c r="U2135" t="s">
        <v>868</v>
      </c>
      <c r="V2135">
        <v>2523</v>
      </c>
      <c r="W2135" t="s">
        <v>518</v>
      </c>
      <c r="X2135">
        <v>8</v>
      </c>
      <c r="Y2135" t="s">
        <v>519</v>
      </c>
      <c r="Z2135">
        <v>41229000</v>
      </c>
      <c r="AA2135">
        <v>8</v>
      </c>
      <c r="AB2135" t="s">
        <v>519</v>
      </c>
      <c r="AC2135">
        <v>41229000</v>
      </c>
      <c r="AD2135">
        <v>41229000</v>
      </c>
      <c r="AE2135"/>
      <c r="AF2135">
        <v>6690469</v>
      </c>
      <c r="AG2135">
        <v>6690469.2920000004</v>
      </c>
      <c r="AH2135"/>
      <c r="AI2135">
        <v>0</v>
      </c>
    </row>
    <row r="2136" spans="1:35">
      <c r="A2136" t="s">
        <v>862</v>
      </c>
      <c r="B2136">
        <v>2017</v>
      </c>
      <c r="C2136">
        <v>2017</v>
      </c>
      <c r="D2136">
        <v>2017</v>
      </c>
      <c r="E2136">
        <v>4</v>
      </c>
      <c r="F2136">
        <v>0</v>
      </c>
      <c r="G2136">
        <v>0</v>
      </c>
      <c r="H2136" t="s">
        <v>568</v>
      </c>
      <c r="I2136">
        <v>251</v>
      </c>
      <c r="J2136" t="s">
        <v>113</v>
      </c>
      <c r="K2136" t="s">
        <v>583</v>
      </c>
      <c r="L2136">
        <v>0</v>
      </c>
      <c r="M2136" t="s">
        <v>177</v>
      </c>
      <c r="N2136" t="s">
        <v>514</v>
      </c>
      <c r="O2136">
        <v>458</v>
      </c>
      <c r="P2136" t="s">
        <v>180</v>
      </c>
      <c r="Q2136" t="s">
        <v>557</v>
      </c>
      <c r="R2136" t="s">
        <v>515</v>
      </c>
      <c r="S2136" t="s">
        <v>516</v>
      </c>
      <c r="T2136">
        <v>2100</v>
      </c>
      <c r="U2136" t="s">
        <v>868</v>
      </c>
      <c r="V2136">
        <v>2523</v>
      </c>
      <c r="W2136" t="s">
        <v>518</v>
      </c>
      <c r="X2136">
        <v>8</v>
      </c>
      <c r="Y2136" t="s">
        <v>519</v>
      </c>
      <c r="Z2136">
        <v>87977000</v>
      </c>
      <c r="AA2136">
        <v>8</v>
      </c>
      <c r="AB2136" t="s">
        <v>519</v>
      </c>
      <c r="AC2136">
        <v>87977000</v>
      </c>
      <c r="AD2136">
        <v>87977000</v>
      </c>
      <c r="AE2136"/>
      <c r="AF2136">
        <v>9050025</v>
      </c>
      <c r="AG2136">
        <v>9050025.1380000003</v>
      </c>
      <c r="AH2136"/>
      <c r="AI2136">
        <v>0</v>
      </c>
    </row>
    <row r="2137" spans="1:35">
      <c r="A2137" t="s">
        <v>862</v>
      </c>
      <c r="B2137">
        <v>2017</v>
      </c>
      <c r="C2137">
        <v>2017</v>
      </c>
      <c r="D2137">
        <v>2017</v>
      </c>
      <c r="E2137">
        <v>4</v>
      </c>
      <c r="F2137">
        <v>0</v>
      </c>
      <c r="G2137">
        <v>0</v>
      </c>
      <c r="H2137" t="s">
        <v>568</v>
      </c>
      <c r="I2137">
        <v>251</v>
      </c>
      <c r="J2137" t="s">
        <v>113</v>
      </c>
      <c r="K2137" t="s">
        <v>583</v>
      </c>
      <c r="L2137">
        <v>0</v>
      </c>
      <c r="M2137" t="s">
        <v>177</v>
      </c>
      <c r="N2137" t="s">
        <v>514</v>
      </c>
      <c r="O2137">
        <v>710</v>
      </c>
      <c r="P2137" t="s">
        <v>616</v>
      </c>
      <c r="Q2137" t="s">
        <v>617</v>
      </c>
      <c r="R2137" t="s">
        <v>515</v>
      </c>
      <c r="S2137" t="s">
        <v>516</v>
      </c>
      <c r="T2137">
        <v>2100</v>
      </c>
      <c r="U2137" t="s">
        <v>868</v>
      </c>
      <c r="V2137">
        <v>2523</v>
      </c>
      <c r="W2137" t="s">
        <v>518</v>
      </c>
      <c r="X2137">
        <v>8</v>
      </c>
      <c r="Y2137" t="s">
        <v>519</v>
      </c>
      <c r="Z2137">
        <v>437</v>
      </c>
      <c r="AA2137">
        <v>8</v>
      </c>
      <c r="AB2137" t="s">
        <v>519</v>
      </c>
      <c r="AC2137">
        <v>437</v>
      </c>
      <c r="AD2137">
        <v>437</v>
      </c>
      <c r="AE2137"/>
      <c r="AF2137">
        <v>620</v>
      </c>
      <c r="AG2137">
        <v>620.80499999999995</v>
      </c>
      <c r="AH2137"/>
      <c r="AI2137">
        <v>0</v>
      </c>
    </row>
    <row r="2138" spans="1:35">
      <c r="A2138" t="s">
        <v>862</v>
      </c>
      <c r="B2138">
        <v>2017</v>
      </c>
      <c r="C2138">
        <v>2017</v>
      </c>
      <c r="D2138">
        <v>2017</v>
      </c>
      <c r="E2138">
        <v>4</v>
      </c>
      <c r="F2138">
        <v>0</v>
      </c>
      <c r="G2138">
        <v>0</v>
      </c>
      <c r="H2138" t="s">
        <v>568</v>
      </c>
      <c r="I2138">
        <v>251</v>
      </c>
      <c r="J2138" t="s">
        <v>113</v>
      </c>
      <c r="K2138" t="s">
        <v>583</v>
      </c>
      <c r="L2138">
        <v>0</v>
      </c>
      <c r="M2138" t="s">
        <v>177</v>
      </c>
      <c r="N2138" t="s">
        <v>514</v>
      </c>
      <c r="O2138">
        <v>76</v>
      </c>
      <c r="P2138" t="s">
        <v>538</v>
      </c>
      <c r="Q2138" t="s">
        <v>539</v>
      </c>
      <c r="R2138" t="s">
        <v>515</v>
      </c>
      <c r="S2138" t="s">
        <v>516</v>
      </c>
      <c r="T2138">
        <v>2100</v>
      </c>
      <c r="U2138" t="s">
        <v>868</v>
      </c>
      <c r="V2138">
        <v>2523</v>
      </c>
      <c r="W2138" t="s">
        <v>518</v>
      </c>
      <c r="X2138">
        <v>8</v>
      </c>
      <c r="Y2138" t="s">
        <v>519</v>
      </c>
      <c r="Z2138">
        <v>51390</v>
      </c>
      <c r="AA2138">
        <v>8</v>
      </c>
      <c r="AB2138" t="s">
        <v>519</v>
      </c>
      <c r="AC2138">
        <v>51390</v>
      </c>
      <c r="AD2138">
        <v>51390</v>
      </c>
      <c r="AE2138"/>
      <c r="AF2138">
        <v>24858</v>
      </c>
      <c r="AG2138">
        <v>24858.151000000002</v>
      </c>
      <c r="AH2138"/>
      <c r="AI2138">
        <v>0</v>
      </c>
    </row>
    <row r="2139" spans="1:35">
      <c r="A2139" t="s">
        <v>862</v>
      </c>
      <c r="B2139">
        <v>2017</v>
      </c>
      <c r="C2139">
        <v>2017</v>
      </c>
      <c r="D2139">
        <v>2017</v>
      </c>
      <c r="E2139">
        <v>4</v>
      </c>
      <c r="F2139">
        <v>0</v>
      </c>
      <c r="G2139">
        <v>0</v>
      </c>
      <c r="H2139" t="s">
        <v>568</v>
      </c>
      <c r="I2139">
        <v>251</v>
      </c>
      <c r="J2139" t="s">
        <v>113</v>
      </c>
      <c r="K2139" t="s">
        <v>583</v>
      </c>
      <c r="L2139">
        <v>0</v>
      </c>
      <c r="M2139" t="s">
        <v>177</v>
      </c>
      <c r="N2139" t="s">
        <v>514</v>
      </c>
      <c r="O2139">
        <v>704</v>
      </c>
      <c r="P2139" t="s">
        <v>570</v>
      </c>
      <c r="Q2139" t="s">
        <v>571</v>
      </c>
      <c r="R2139" t="s">
        <v>515</v>
      </c>
      <c r="S2139" t="s">
        <v>516</v>
      </c>
      <c r="T2139">
        <v>2100</v>
      </c>
      <c r="U2139" t="s">
        <v>868</v>
      </c>
      <c r="V2139">
        <v>2523</v>
      </c>
      <c r="W2139" t="s">
        <v>518</v>
      </c>
      <c r="X2139">
        <v>8</v>
      </c>
      <c r="Y2139" t="s">
        <v>519</v>
      </c>
      <c r="Z2139">
        <v>273062800</v>
      </c>
      <c r="AA2139">
        <v>8</v>
      </c>
      <c r="AB2139" t="s">
        <v>519</v>
      </c>
      <c r="AC2139">
        <v>273062800</v>
      </c>
      <c r="AD2139">
        <v>273062800</v>
      </c>
      <c r="AE2139"/>
      <c r="AF2139">
        <v>17491924</v>
      </c>
      <c r="AG2139">
        <v>17491924.609999999</v>
      </c>
      <c r="AH2139"/>
      <c r="AI2139">
        <v>0</v>
      </c>
    </row>
    <row r="2140" spans="1:35">
      <c r="A2140" t="s">
        <v>862</v>
      </c>
      <c r="B2140">
        <v>2017</v>
      </c>
      <c r="C2140">
        <v>2017</v>
      </c>
      <c r="D2140">
        <v>2017</v>
      </c>
      <c r="E2140">
        <v>4</v>
      </c>
      <c r="F2140">
        <v>0</v>
      </c>
      <c r="G2140">
        <v>0</v>
      </c>
      <c r="H2140" t="s">
        <v>568</v>
      </c>
      <c r="I2140">
        <v>251</v>
      </c>
      <c r="J2140" t="s">
        <v>113</v>
      </c>
      <c r="K2140" t="s">
        <v>583</v>
      </c>
      <c r="L2140">
        <v>0</v>
      </c>
      <c r="M2140" t="s">
        <v>177</v>
      </c>
      <c r="N2140" t="s">
        <v>514</v>
      </c>
      <c r="O2140">
        <v>504</v>
      </c>
      <c r="P2140" t="s">
        <v>686</v>
      </c>
      <c r="Q2140" t="s">
        <v>687</v>
      </c>
      <c r="R2140" t="s">
        <v>515</v>
      </c>
      <c r="S2140" t="s">
        <v>516</v>
      </c>
      <c r="T2140">
        <v>2100</v>
      </c>
      <c r="U2140" t="s">
        <v>868</v>
      </c>
      <c r="V2140">
        <v>2523</v>
      </c>
      <c r="W2140" t="s">
        <v>518</v>
      </c>
      <c r="X2140">
        <v>8</v>
      </c>
      <c r="Y2140" t="s">
        <v>519</v>
      </c>
      <c r="Z2140">
        <v>68483767</v>
      </c>
      <c r="AA2140">
        <v>8</v>
      </c>
      <c r="AB2140" t="s">
        <v>519</v>
      </c>
      <c r="AC2140">
        <v>68483767</v>
      </c>
      <c r="AD2140">
        <v>68483767</v>
      </c>
      <c r="AE2140"/>
      <c r="AF2140">
        <v>4078972</v>
      </c>
      <c r="AG2140">
        <v>4078972.8169999998</v>
      </c>
      <c r="AH2140"/>
      <c r="AI2140">
        <v>0</v>
      </c>
    </row>
    <row r="2141" spans="1:35">
      <c r="A2141" t="s">
        <v>862</v>
      </c>
      <c r="B2141">
        <v>2017</v>
      </c>
      <c r="C2141">
        <v>2017</v>
      </c>
      <c r="D2141">
        <v>2017</v>
      </c>
      <c r="E2141">
        <v>4</v>
      </c>
      <c r="F2141">
        <v>0</v>
      </c>
      <c r="G2141">
        <v>0</v>
      </c>
      <c r="H2141" t="s">
        <v>568</v>
      </c>
      <c r="I2141">
        <v>251</v>
      </c>
      <c r="J2141" t="s">
        <v>113</v>
      </c>
      <c r="K2141" t="s">
        <v>583</v>
      </c>
      <c r="L2141">
        <v>0</v>
      </c>
      <c r="M2141" t="s">
        <v>177</v>
      </c>
      <c r="N2141" t="s">
        <v>514</v>
      </c>
      <c r="O2141">
        <v>480</v>
      </c>
      <c r="P2141" t="s">
        <v>652</v>
      </c>
      <c r="Q2141" t="s">
        <v>653</v>
      </c>
      <c r="R2141" t="s">
        <v>515</v>
      </c>
      <c r="S2141" t="s">
        <v>516</v>
      </c>
      <c r="T2141">
        <v>2100</v>
      </c>
      <c r="U2141" t="s">
        <v>868</v>
      </c>
      <c r="V2141">
        <v>2523</v>
      </c>
      <c r="W2141" t="s">
        <v>518</v>
      </c>
      <c r="X2141">
        <v>8</v>
      </c>
      <c r="Y2141" t="s">
        <v>519</v>
      </c>
      <c r="Z2141">
        <v>111</v>
      </c>
      <c r="AA2141">
        <v>8</v>
      </c>
      <c r="AB2141" t="s">
        <v>519</v>
      </c>
      <c r="AC2141">
        <v>111</v>
      </c>
      <c r="AD2141">
        <v>111</v>
      </c>
      <c r="AE2141"/>
      <c r="AF2141">
        <v>1030</v>
      </c>
      <c r="AG2141">
        <v>1030.5360000000001</v>
      </c>
      <c r="AH2141"/>
      <c r="AI2141">
        <v>0</v>
      </c>
    </row>
    <row r="2142" spans="1:35">
      <c r="A2142" t="s">
        <v>862</v>
      </c>
      <c r="B2142">
        <v>2017</v>
      </c>
      <c r="C2142">
        <v>2017</v>
      </c>
      <c r="D2142">
        <v>2017</v>
      </c>
      <c r="E2142">
        <v>4</v>
      </c>
      <c r="F2142">
        <v>0</v>
      </c>
      <c r="G2142">
        <v>0</v>
      </c>
      <c r="H2142" t="s">
        <v>568</v>
      </c>
      <c r="I2142">
        <v>251</v>
      </c>
      <c r="J2142" t="s">
        <v>113</v>
      </c>
      <c r="K2142" t="s">
        <v>583</v>
      </c>
      <c r="L2142">
        <v>0</v>
      </c>
      <c r="M2142" t="s">
        <v>177</v>
      </c>
      <c r="N2142" t="s">
        <v>514</v>
      </c>
      <c r="O2142">
        <v>764</v>
      </c>
      <c r="P2142" t="s">
        <v>198</v>
      </c>
      <c r="Q2142" t="s">
        <v>556</v>
      </c>
      <c r="R2142" t="s">
        <v>515</v>
      </c>
      <c r="S2142" t="s">
        <v>516</v>
      </c>
      <c r="T2142">
        <v>2100</v>
      </c>
      <c r="U2142" t="s">
        <v>868</v>
      </c>
      <c r="V2142">
        <v>2523</v>
      </c>
      <c r="W2142" t="s">
        <v>518</v>
      </c>
      <c r="X2142">
        <v>8</v>
      </c>
      <c r="Y2142" t="s">
        <v>519</v>
      </c>
      <c r="Z2142">
        <v>316</v>
      </c>
      <c r="AA2142">
        <v>8</v>
      </c>
      <c r="AB2142" t="s">
        <v>519</v>
      </c>
      <c r="AC2142">
        <v>316</v>
      </c>
      <c r="AD2142">
        <v>316</v>
      </c>
      <c r="AE2142"/>
      <c r="AF2142">
        <v>597</v>
      </c>
      <c r="AG2142">
        <v>597.101</v>
      </c>
      <c r="AH2142"/>
      <c r="AI2142">
        <v>0</v>
      </c>
    </row>
    <row r="2143" spans="1:35">
      <c r="A2143" t="s">
        <v>862</v>
      </c>
      <c r="B2143">
        <v>2017</v>
      </c>
      <c r="C2143">
        <v>2017</v>
      </c>
      <c r="D2143">
        <v>2017</v>
      </c>
      <c r="E2143">
        <v>4</v>
      </c>
      <c r="F2143">
        <v>0</v>
      </c>
      <c r="G2143">
        <v>0</v>
      </c>
      <c r="H2143" t="s">
        <v>568</v>
      </c>
      <c r="I2143">
        <v>251</v>
      </c>
      <c r="J2143" t="s">
        <v>113</v>
      </c>
      <c r="K2143" t="s">
        <v>583</v>
      </c>
      <c r="L2143">
        <v>0</v>
      </c>
      <c r="M2143" t="s">
        <v>177</v>
      </c>
      <c r="N2143" t="s">
        <v>514</v>
      </c>
      <c r="O2143">
        <v>490</v>
      </c>
      <c r="P2143" t="s">
        <v>546</v>
      </c>
      <c r="Q2143" t="s">
        <v>547</v>
      </c>
      <c r="R2143" t="s">
        <v>515</v>
      </c>
      <c r="S2143" t="s">
        <v>516</v>
      </c>
      <c r="T2143">
        <v>2100</v>
      </c>
      <c r="U2143" t="s">
        <v>868</v>
      </c>
      <c r="V2143">
        <v>2523</v>
      </c>
      <c r="W2143" t="s">
        <v>518</v>
      </c>
      <c r="X2143">
        <v>8</v>
      </c>
      <c r="Y2143" t="s">
        <v>519</v>
      </c>
      <c r="Z2143">
        <v>23212</v>
      </c>
      <c r="AA2143">
        <v>8</v>
      </c>
      <c r="AB2143" t="s">
        <v>519</v>
      </c>
      <c r="AC2143">
        <v>23212</v>
      </c>
      <c r="AD2143">
        <v>23212</v>
      </c>
      <c r="AE2143"/>
      <c r="AF2143">
        <v>2715</v>
      </c>
      <c r="AG2143">
        <v>2715.739</v>
      </c>
      <c r="AH2143"/>
      <c r="AI2143">
        <v>0</v>
      </c>
    </row>
    <row r="2144" spans="1:35">
      <c r="A2144" t="s">
        <v>862</v>
      </c>
      <c r="B2144">
        <v>2017</v>
      </c>
      <c r="C2144">
        <v>2017</v>
      </c>
      <c r="D2144">
        <v>2017</v>
      </c>
      <c r="E2144">
        <v>4</v>
      </c>
      <c r="F2144">
        <v>0</v>
      </c>
      <c r="G2144">
        <v>0</v>
      </c>
      <c r="H2144" t="s">
        <v>568</v>
      </c>
      <c r="I2144">
        <v>251</v>
      </c>
      <c r="J2144" t="s">
        <v>113</v>
      </c>
      <c r="K2144" t="s">
        <v>583</v>
      </c>
      <c r="L2144">
        <v>0</v>
      </c>
      <c r="M2144" t="s">
        <v>177</v>
      </c>
      <c r="N2144" t="s">
        <v>514</v>
      </c>
      <c r="O2144">
        <v>784</v>
      </c>
      <c r="P2144" t="s">
        <v>186</v>
      </c>
      <c r="Q2144" t="s">
        <v>618</v>
      </c>
      <c r="R2144" t="s">
        <v>515</v>
      </c>
      <c r="S2144" t="s">
        <v>516</v>
      </c>
      <c r="T2144">
        <v>2100</v>
      </c>
      <c r="U2144" t="s">
        <v>868</v>
      </c>
      <c r="V2144">
        <v>2523</v>
      </c>
      <c r="W2144" t="s">
        <v>518</v>
      </c>
      <c r="X2144">
        <v>8</v>
      </c>
      <c r="Y2144" t="s">
        <v>519</v>
      </c>
      <c r="Z2144">
        <v>27165</v>
      </c>
      <c r="AA2144">
        <v>8</v>
      </c>
      <c r="AB2144" t="s">
        <v>519</v>
      </c>
      <c r="AC2144">
        <v>27165</v>
      </c>
      <c r="AD2144">
        <v>27165</v>
      </c>
      <c r="AE2144"/>
      <c r="AF2144">
        <v>5677</v>
      </c>
      <c r="AG2144">
        <v>5677.5420000000004</v>
      </c>
      <c r="AH2144"/>
      <c r="AI2144">
        <v>0</v>
      </c>
    </row>
    <row r="2145" spans="1:35">
      <c r="A2145" t="s">
        <v>862</v>
      </c>
      <c r="B2145">
        <v>2017</v>
      </c>
      <c r="C2145">
        <v>2017</v>
      </c>
      <c r="D2145">
        <v>2017</v>
      </c>
      <c r="E2145">
        <v>4</v>
      </c>
      <c r="F2145">
        <v>0</v>
      </c>
      <c r="G2145">
        <v>0</v>
      </c>
      <c r="H2145" t="s">
        <v>568</v>
      </c>
      <c r="I2145">
        <v>251</v>
      </c>
      <c r="J2145" t="s">
        <v>113</v>
      </c>
      <c r="K2145" t="s">
        <v>583</v>
      </c>
      <c r="L2145">
        <v>0</v>
      </c>
      <c r="M2145" t="s">
        <v>177</v>
      </c>
      <c r="N2145" t="s">
        <v>514</v>
      </c>
      <c r="O2145">
        <v>392</v>
      </c>
      <c r="P2145" t="s">
        <v>223</v>
      </c>
      <c r="Q2145" t="s">
        <v>584</v>
      </c>
      <c r="R2145" t="s">
        <v>515</v>
      </c>
      <c r="S2145" t="s">
        <v>516</v>
      </c>
      <c r="T2145">
        <v>2100</v>
      </c>
      <c r="U2145" t="s">
        <v>868</v>
      </c>
      <c r="V2145">
        <v>2523</v>
      </c>
      <c r="W2145" t="s">
        <v>518</v>
      </c>
      <c r="X2145">
        <v>8</v>
      </c>
      <c r="Y2145" t="s">
        <v>519</v>
      </c>
      <c r="Z2145">
        <v>100000</v>
      </c>
      <c r="AA2145">
        <v>8</v>
      </c>
      <c r="AB2145" t="s">
        <v>519</v>
      </c>
      <c r="AC2145">
        <v>100000</v>
      </c>
      <c r="AD2145">
        <v>100000</v>
      </c>
      <c r="AE2145"/>
      <c r="AF2145">
        <v>76641</v>
      </c>
      <c r="AG2145">
        <v>76641.168999999994</v>
      </c>
      <c r="AH2145"/>
      <c r="AI2145">
        <v>0</v>
      </c>
    </row>
    <row r="2146" spans="1:35">
      <c r="A2146" t="s">
        <v>862</v>
      </c>
      <c r="B2146">
        <v>2017</v>
      </c>
      <c r="C2146">
        <v>2017</v>
      </c>
      <c r="D2146">
        <v>2017</v>
      </c>
      <c r="E2146">
        <v>4</v>
      </c>
      <c r="F2146">
        <v>0</v>
      </c>
      <c r="G2146">
        <v>0</v>
      </c>
      <c r="H2146" t="s">
        <v>568</v>
      </c>
      <c r="I2146">
        <v>251</v>
      </c>
      <c r="J2146" t="s">
        <v>113</v>
      </c>
      <c r="K2146" t="s">
        <v>583</v>
      </c>
      <c r="L2146">
        <v>0</v>
      </c>
      <c r="M2146" t="s">
        <v>177</v>
      </c>
      <c r="N2146" t="s">
        <v>514</v>
      </c>
      <c r="O2146">
        <v>788</v>
      </c>
      <c r="P2146" t="s">
        <v>729</v>
      </c>
      <c r="Q2146" t="s">
        <v>730</v>
      </c>
      <c r="R2146" t="s">
        <v>515</v>
      </c>
      <c r="S2146" t="s">
        <v>516</v>
      </c>
      <c r="T2146">
        <v>2100</v>
      </c>
      <c r="U2146" t="s">
        <v>868</v>
      </c>
      <c r="V2146">
        <v>2523</v>
      </c>
      <c r="W2146" t="s">
        <v>518</v>
      </c>
      <c r="X2146">
        <v>8</v>
      </c>
      <c r="Y2146" t="s">
        <v>519</v>
      </c>
      <c r="Z2146">
        <v>11507000</v>
      </c>
      <c r="AA2146">
        <v>8</v>
      </c>
      <c r="AB2146" t="s">
        <v>519</v>
      </c>
      <c r="AC2146">
        <v>11507000</v>
      </c>
      <c r="AD2146">
        <v>11507000</v>
      </c>
      <c r="AE2146"/>
      <c r="AF2146">
        <v>1324232</v>
      </c>
      <c r="AG2146">
        <v>1324232.9809999999</v>
      </c>
      <c r="AH2146"/>
      <c r="AI2146">
        <v>0</v>
      </c>
    </row>
    <row r="2147" spans="1:35">
      <c r="A2147" t="s">
        <v>862</v>
      </c>
      <c r="B2147">
        <v>2017</v>
      </c>
      <c r="C2147">
        <v>2017</v>
      </c>
      <c r="D2147">
        <v>2017</v>
      </c>
      <c r="E2147">
        <v>4</v>
      </c>
      <c r="F2147">
        <v>0</v>
      </c>
      <c r="G2147">
        <v>0</v>
      </c>
      <c r="H2147" t="s">
        <v>568</v>
      </c>
      <c r="I2147">
        <v>251</v>
      </c>
      <c r="J2147" t="s">
        <v>113</v>
      </c>
      <c r="K2147" t="s">
        <v>583</v>
      </c>
      <c r="L2147">
        <v>0</v>
      </c>
      <c r="M2147" t="s">
        <v>177</v>
      </c>
      <c r="N2147" t="s">
        <v>514</v>
      </c>
      <c r="O2147">
        <v>528</v>
      </c>
      <c r="P2147" t="s">
        <v>581</v>
      </c>
      <c r="Q2147" t="s">
        <v>582</v>
      </c>
      <c r="R2147" t="s">
        <v>515</v>
      </c>
      <c r="S2147" t="s">
        <v>516</v>
      </c>
      <c r="T2147">
        <v>2100</v>
      </c>
      <c r="U2147" t="s">
        <v>868</v>
      </c>
      <c r="V2147">
        <v>2523</v>
      </c>
      <c r="W2147" t="s">
        <v>518</v>
      </c>
      <c r="X2147">
        <v>8</v>
      </c>
      <c r="Y2147" t="s">
        <v>519</v>
      </c>
      <c r="Z2147">
        <v>338</v>
      </c>
      <c r="AA2147">
        <v>8</v>
      </c>
      <c r="AB2147" t="s">
        <v>519</v>
      </c>
      <c r="AC2147">
        <v>338</v>
      </c>
      <c r="AD2147">
        <v>338</v>
      </c>
      <c r="AE2147"/>
      <c r="AF2147">
        <v>1160</v>
      </c>
      <c r="AG2147">
        <v>1160.3409999999999</v>
      </c>
      <c r="AH2147"/>
      <c r="AI2147">
        <v>0</v>
      </c>
    </row>
    <row r="2148" spans="1:35">
      <c r="A2148" t="s">
        <v>862</v>
      </c>
      <c r="B2148">
        <v>2017</v>
      </c>
      <c r="C2148">
        <v>2017</v>
      </c>
      <c r="D2148">
        <v>2017</v>
      </c>
      <c r="E2148">
        <v>4</v>
      </c>
      <c r="F2148">
        <v>0</v>
      </c>
      <c r="G2148">
        <v>0</v>
      </c>
      <c r="H2148" t="s">
        <v>568</v>
      </c>
      <c r="I2148">
        <v>251</v>
      </c>
      <c r="J2148" t="s">
        <v>113</v>
      </c>
      <c r="K2148" t="s">
        <v>583</v>
      </c>
      <c r="L2148">
        <v>0</v>
      </c>
      <c r="M2148" t="s">
        <v>177</v>
      </c>
      <c r="N2148" t="s">
        <v>514</v>
      </c>
      <c r="O2148">
        <v>792</v>
      </c>
      <c r="P2148" t="s">
        <v>217</v>
      </c>
      <c r="Q2148" t="s">
        <v>573</v>
      </c>
      <c r="R2148" t="s">
        <v>515</v>
      </c>
      <c r="S2148" t="s">
        <v>516</v>
      </c>
      <c r="T2148">
        <v>2100</v>
      </c>
      <c r="U2148" t="s">
        <v>868</v>
      </c>
      <c r="V2148">
        <v>2523</v>
      </c>
      <c r="W2148" t="s">
        <v>518</v>
      </c>
      <c r="X2148">
        <v>8</v>
      </c>
      <c r="Y2148" t="s">
        <v>519</v>
      </c>
      <c r="Z2148">
        <v>18366880</v>
      </c>
      <c r="AA2148">
        <v>8</v>
      </c>
      <c r="AB2148" t="s">
        <v>519</v>
      </c>
      <c r="AC2148">
        <v>18366880</v>
      </c>
      <c r="AD2148">
        <v>18366880</v>
      </c>
      <c r="AE2148"/>
      <c r="AF2148">
        <v>3121060</v>
      </c>
      <c r="AG2148">
        <v>3121060.92</v>
      </c>
      <c r="AH2148"/>
      <c r="AI2148">
        <v>0</v>
      </c>
    </row>
    <row r="2149" spans="1:35">
      <c r="A2149" t="s">
        <v>862</v>
      </c>
      <c r="B2149">
        <v>2017</v>
      </c>
      <c r="C2149">
        <v>2017</v>
      </c>
      <c r="D2149">
        <v>2017</v>
      </c>
      <c r="E2149">
        <v>4</v>
      </c>
      <c r="F2149">
        <v>0</v>
      </c>
      <c r="G2149">
        <v>0</v>
      </c>
      <c r="H2149" t="s">
        <v>568</v>
      </c>
      <c r="I2149">
        <v>251</v>
      </c>
      <c r="J2149" t="s">
        <v>113</v>
      </c>
      <c r="K2149" t="s">
        <v>583</v>
      </c>
      <c r="L2149">
        <v>0</v>
      </c>
      <c r="M2149" t="s">
        <v>177</v>
      </c>
      <c r="N2149" t="s">
        <v>514</v>
      </c>
      <c r="O2149">
        <v>724</v>
      </c>
      <c r="P2149" t="s">
        <v>214</v>
      </c>
      <c r="Q2149" t="s">
        <v>580</v>
      </c>
      <c r="R2149" t="s">
        <v>515</v>
      </c>
      <c r="S2149" t="s">
        <v>516</v>
      </c>
      <c r="T2149">
        <v>2100</v>
      </c>
      <c r="U2149" t="s">
        <v>868</v>
      </c>
      <c r="V2149">
        <v>2523</v>
      </c>
      <c r="W2149" t="s">
        <v>518</v>
      </c>
      <c r="X2149">
        <v>8</v>
      </c>
      <c r="Y2149" t="s">
        <v>519</v>
      </c>
      <c r="Z2149">
        <v>108797270</v>
      </c>
      <c r="AA2149">
        <v>8</v>
      </c>
      <c r="AB2149" t="s">
        <v>519</v>
      </c>
      <c r="AC2149">
        <v>108797270</v>
      </c>
      <c r="AD2149">
        <v>108797270</v>
      </c>
      <c r="AE2149"/>
      <c r="AF2149">
        <v>9917997</v>
      </c>
      <c r="AG2149">
        <v>9917997.0989999995</v>
      </c>
      <c r="AH2149"/>
      <c r="AI2149">
        <v>0</v>
      </c>
    </row>
    <row r="2150" spans="1:35">
      <c r="A2150" t="s">
        <v>862</v>
      </c>
      <c r="B2150">
        <v>2017</v>
      </c>
      <c r="C2150">
        <v>2017</v>
      </c>
      <c r="D2150">
        <v>2017</v>
      </c>
      <c r="E2150">
        <v>4</v>
      </c>
      <c r="F2150">
        <v>0</v>
      </c>
      <c r="G2150">
        <v>0</v>
      </c>
      <c r="H2150" t="s">
        <v>568</v>
      </c>
      <c r="I2150">
        <v>251</v>
      </c>
      <c r="J2150" t="s">
        <v>113</v>
      </c>
      <c r="K2150" t="s">
        <v>583</v>
      </c>
      <c r="L2150">
        <v>0</v>
      </c>
      <c r="M2150" t="s">
        <v>177</v>
      </c>
      <c r="N2150" t="s">
        <v>514</v>
      </c>
      <c r="O2150">
        <v>380</v>
      </c>
      <c r="P2150" t="s">
        <v>587</v>
      </c>
      <c r="Q2150" t="s">
        <v>588</v>
      </c>
      <c r="R2150" t="s">
        <v>515</v>
      </c>
      <c r="S2150" t="s">
        <v>516</v>
      </c>
      <c r="T2150">
        <v>2100</v>
      </c>
      <c r="U2150" t="s">
        <v>868</v>
      </c>
      <c r="V2150">
        <v>2523</v>
      </c>
      <c r="W2150" t="s">
        <v>518</v>
      </c>
      <c r="X2150">
        <v>8</v>
      </c>
      <c r="Y2150" t="s">
        <v>519</v>
      </c>
      <c r="Z2150">
        <v>33258239</v>
      </c>
      <c r="AA2150">
        <v>8</v>
      </c>
      <c r="AB2150" t="s">
        <v>519</v>
      </c>
      <c r="AC2150">
        <v>33258239</v>
      </c>
      <c r="AD2150">
        <v>33258239</v>
      </c>
      <c r="AE2150"/>
      <c r="AF2150">
        <v>3528252</v>
      </c>
      <c r="AG2150">
        <v>3528252.4029999999</v>
      </c>
      <c r="AH2150"/>
      <c r="AI2150">
        <v>0</v>
      </c>
    </row>
    <row r="2151" spans="1:35">
      <c r="A2151" t="s">
        <v>862</v>
      </c>
      <c r="B2151">
        <v>2017</v>
      </c>
      <c r="C2151">
        <v>2017</v>
      </c>
      <c r="D2151">
        <v>2017</v>
      </c>
      <c r="E2151">
        <v>4</v>
      </c>
      <c r="F2151">
        <v>0</v>
      </c>
      <c r="G2151">
        <v>0</v>
      </c>
      <c r="H2151" t="s">
        <v>568</v>
      </c>
      <c r="I2151">
        <v>251</v>
      </c>
      <c r="J2151" t="s">
        <v>113</v>
      </c>
      <c r="K2151" t="s">
        <v>583</v>
      </c>
      <c r="L2151">
        <v>0</v>
      </c>
      <c r="M2151" t="s">
        <v>177</v>
      </c>
      <c r="N2151" t="s">
        <v>514</v>
      </c>
      <c r="O2151">
        <v>699</v>
      </c>
      <c r="P2151" t="s">
        <v>585</v>
      </c>
      <c r="Q2151" t="s">
        <v>586</v>
      </c>
      <c r="R2151" t="s">
        <v>515</v>
      </c>
      <c r="S2151" t="s">
        <v>516</v>
      </c>
      <c r="T2151">
        <v>2100</v>
      </c>
      <c r="U2151" t="s">
        <v>868</v>
      </c>
      <c r="V2151">
        <v>2523</v>
      </c>
      <c r="W2151" t="s">
        <v>518</v>
      </c>
      <c r="X2151">
        <v>8</v>
      </c>
      <c r="Y2151" t="s">
        <v>519</v>
      </c>
      <c r="Z2151">
        <v>14592120</v>
      </c>
      <c r="AA2151">
        <v>8</v>
      </c>
      <c r="AB2151" t="s">
        <v>519</v>
      </c>
      <c r="AC2151">
        <v>14592120</v>
      </c>
      <c r="AD2151">
        <v>14592120</v>
      </c>
      <c r="AE2151"/>
      <c r="AF2151">
        <v>1508877</v>
      </c>
      <c r="AG2151">
        <v>1508877.247</v>
      </c>
      <c r="AH2151"/>
      <c r="AI2151">
        <v>0</v>
      </c>
    </row>
    <row r="2152" spans="1:35">
      <c r="A2152" t="s">
        <v>862</v>
      </c>
      <c r="B2152">
        <v>2017</v>
      </c>
      <c r="C2152">
        <v>2017</v>
      </c>
      <c r="D2152">
        <v>2017</v>
      </c>
      <c r="E2152">
        <v>4</v>
      </c>
      <c r="F2152">
        <v>0</v>
      </c>
      <c r="G2152">
        <v>0</v>
      </c>
      <c r="H2152" t="s">
        <v>568</v>
      </c>
      <c r="I2152">
        <v>251</v>
      </c>
      <c r="J2152" t="s">
        <v>113</v>
      </c>
      <c r="K2152" t="s">
        <v>583</v>
      </c>
      <c r="L2152">
        <v>0</v>
      </c>
      <c r="M2152" t="s">
        <v>177</v>
      </c>
      <c r="N2152" t="s">
        <v>514</v>
      </c>
      <c r="O2152">
        <v>56</v>
      </c>
      <c r="P2152" t="s">
        <v>694</v>
      </c>
      <c r="Q2152" t="s">
        <v>695</v>
      </c>
      <c r="R2152" t="s">
        <v>515</v>
      </c>
      <c r="S2152" t="s">
        <v>516</v>
      </c>
      <c r="T2152">
        <v>2100</v>
      </c>
      <c r="U2152" t="s">
        <v>868</v>
      </c>
      <c r="V2152">
        <v>2523</v>
      </c>
      <c r="W2152" t="s">
        <v>518</v>
      </c>
      <c r="X2152">
        <v>8</v>
      </c>
      <c r="Y2152" t="s">
        <v>519</v>
      </c>
      <c r="Z2152">
        <v>67173203</v>
      </c>
      <c r="AA2152">
        <v>8</v>
      </c>
      <c r="AB2152" t="s">
        <v>519</v>
      </c>
      <c r="AC2152">
        <v>67173203</v>
      </c>
      <c r="AD2152">
        <v>67173203</v>
      </c>
      <c r="AE2152"/>
      <c r="AF2152">
        <v>5035763</v>
      </c>
      <c r="AG2152">
        <v>5035763.8789999997</v>
      </c>
      <c r="AH2152"/>
      <c r="AI2152">
        <v>0</v>
      </c>
    </row>
    <row r="2153" spans="1:35">
      <c r="A2153" t="s">
        <v>862</v>
      </c>
      <c r="B2153">
        <v>2017</v>
      </c>
      <c r="C2153">
        <v>2017</v>
      </c>
      <c r="D2153">
        <v>2017</v>
      </c>
      <c r="E2153">
        <v>4</v>
      </c>
      <c r="F2153">
        <v>0</v>
      </c>
      <c r="G2153">
        <v>0</v>
      </c>
      <c r="H2153" t="s">
        <v>568</v>
      </c>
      <c r="I2153">
        <v>251</v>
      </c>
      <c r="J2153" t="s">
        <v>113</v>
      </c>
      <c r="K2153" t="s">
        <v>583</v>
      </c>
      <c r="L2153">
        <v>0</v>
      </c>
      <c r="M2153" t="s">
        <v>177</v>
      </c>
      <c r="N2153" t="s">
        <v>514</v>
      </c>
      <c r="O2153">
        <v>842</v>
      </c>
      <c r="P2153" t="s">
        <v>593</v>
      </c>
      <c r="Q2153" t="s">
        <v>593</v>
      </c>
      <c r="R2153" t="s">
        <v>515</v>
      </c>
      <c r="S2153" t="s">
        <v>516</v>
      </c>
      <c r="T2153">
        <v>2100</v>
      </c>
      <c r="U2153" t="s">
        <v>868</v>
      </c>
      <c r="V2153">
        <v>2523</v>
      </c>
      <c r="W2153" t="s">
        <v>518</v>
      </c>
      <c r="X2153">
        <v>8</v>
      </c>
      <c r="Y2153" t="s">
        <v>519</v>
      </c>
      <c r="Z2153">
        <v>85600784</v>
      </c>
      <c r="AA2153">
        <v>8</v>
      </c>
      <c r="AB2153" t="s">
        <v>519</v>
      </c>
      <c r="AC2153">
        <v>85600784</v>
      </c>
      <c r="AD2153">
        <v>85600784</v>
      </c>
      <c r="AE2153"/>
      <c r="AF2153">
        <v>7429900</v>
      </c>
      <c r="AG2153">
        <v>7429900.807</v>
      </c>
      <c r="AH2153"/>
      <c r="AI2153">
        <v>0</v>
      </c>
    </row>
    <row r="2154" spans="1:35">
      <c r="A2154" t="s">
        <v>862</v>
      </c>
      <c r="B2154">
        <v>2017</v>
      </c>
      <c r="C2154">
        <v>2017</v>
      </c>
      <c r="D2154">
        <v>2017</v>
      </c>
      <c r="E2154">
        <v>4</v>
      </c>
      <c r="F2154">
        <v>0</v>
      </c>
      <c r="G2154">
        <v>0</v>
      </c>
      <c r="H2154" t="s">
        <v>568</v>
      </c>
      <c r="I2154">
        <v>251</v>
      </c>
      <c r="J2154" t="s">
        <v>113</v>
      </c>
      <c r="K2154" t="s">
        <v>583</v>
      </c>
      <c r="L2154">
        <v>0</v>
      </c>
      <c r="M2154" t="s">
        <v>177</v>
      </c>
      <c r="N2154" t="s">
        <v>514</v>
      </c>
      <c r="O2154">
        <v>156</v>
      </c>
      <c r="P2154" t="s">
        <v>183</v>
      </c>
      <c r="Q2154" t="s">
        <v>562</v>
      </c>
      <c r="R2154" t="s">
        <v>515</v>
      </c>
      <c r="S2154" t="s">
        <v>516</v>
      </c>
      <c r="T2154">
        <v>2100</v>
      </c>
      <c r="U2154" t="s">
        <v>868</v>
      </c>
      <c r="V2154">
        <v>2523</v>
      </c>
      <c r="W2154" t="s">
        <v>518</v>
      </c>
      <c r="X2154">
        <v>8</v>
      </c>
      <c r="Y2154" t="s">
        <v>519</v>
      </c>
      <c r="Z2154">
        <v>8079360</v>
      </c>
      <c r="AA2154">
        <v>8</v>
      </c>
      <c r="AB2154" t="s">
        <v>519</v>
      </c>
      <c r="AC2154">
        <v>8079360</v>
      </c>
      <c r="AD2154">
        <v>8079360</v>
      </c>
      <c r="AE2154"/>
      <c r="AF2154">
        <v>3278705</v>
      </c>
      <c r="AG2154">
        <v>3278705.8220000002</v>
      </c>
      <c r="AH2154"/>
      <c r="AI2154">
        <v>0</v>
      </c>
    </row>
    <row r="2155" spans="1:35">
      <c r="A2155" t="s">
        <v>862</v>
      </c>
      <c r="B2155">
        <v>2017</v>
      </c>
      <c r="C2155">
        <v>2017</v>
      </c>
      <c r="D2155">
        <v>2017</v>
      </c>
      <c r="E2155">
        <v>4</v>
      </c>
      <c r="F2155">
        <v>0</v>
      </c>
      <c r="G2155">
        <v>0</v>
      </c>
      <c r="H2155" t="s">
        <v>568</v>
      </c>
      <c r="I2155">
        <v>251</v>
      </c>
      <c r="J2155" t="s">
        <v>113</v>
      </c>
      <c r="K2155" t="s">
        <v>583</v>
      </c>
      <c r="L2155">
        <v>0</v>
      </c>
      <c r="M2155" t="s">
        <v>177</v>
      </c>
      <c r="N2155" t="s">
        <v>514</v>
      </c>
      <c r="O2155">
        <v>0</v>
      </c>
      <c r="P2155" t="s">
        <v>177</v>
      </c>
      <c r="Q2155" t="s">
        <v>514</v>
      </c>
      <c r="R2155" t="s">
        <v>515</v>
      </c>
      <c r="S2155" t="s">
        <v>516</v>
      </c>
      <c r="T2155">
        <v>2100</v>
      </c>
      <c r="U2155" t="s">
        <v>868</v>
      </c>
      <c r="V2155">
        <v>2523</v>
      </c>
      <c r="W2155" t="s">
        <v>518</v>
      </c>
      <c r="X2155">
        <v>8</v>
      </c>
      <c r="Y2155" t="s">
        <v>519</v>
      </c>
      <c r="Z2155">
        <v>1175802491</v>
      </c>
      <c r="AA2155">
        <v>8</v>
      </c>
      <c r="AB2155" t="s">
        <v>519</v>
      </c>
      <c r="AC2155">
        <v>1175802491</v>
      </c>
      <c r="AD2155">
        <v>1175802491</v>
      </c>
      <c r="AE2155"/>
      <c r="AF2155">
        <v>107301084</v>
      </c>
      <c r="AG2155">
        <v>107301084.84299999</v>
      </c>
      <c r="AH2155"/>
      <c r="AI2155">
        <v>0</v>
      </c>
    </row>
    <row r="2156" spans="1:35">
      <c r="A2156" t="s">
        <v>862</v>
      </c>
      <c r="B2156">
        <v>2017</v>
      </c>
      <c r="C2156">
        <v>2017</v>
      </c>
      <c r="D2156">
        <v>2017</v>
      </c>
      <c r="E2156">
        <v>4</v>
      </c>
      <c r="F2156">
        <v>0</v>
      </c>
      <c r="G2156">
        <v>0</v>
      </c>
      <c r="H2156" t="s">
        <v>568</v>
      </c>
      <c r="I2156">
        <v>251</v>
      </c>
      <c r="J2156" t="s">
        <v>113</v>
      </c>
      <c r="K2156" t="s">
        <v>583</v>
      </c>
      <c r="L2156">
        <v>0</v>
      </c>
      <c r="M2156" t="s">
        <v>177</v>
      </c>
      <c r="N2156" t="s">
        <v>514</v>
      </c>
      <c r="O2156">
        <v>616</v>
      </c>
      <c r="P2156" t="s">
        <v>692</v>
      </c>
      <c r="Q2156" t="s">
        <v>693</v>
      </c>
      <c r="R2156" t="s">
        <v>515</v>
      </c>
      <c r="S2156" t="s">
        <v>516</v>
      </c>
      <c r="T2156">
        <v>3200</v>
      </c>
      <c r="U2156" t="s">
        <v>74</v>
      </c>
      <c r="V2156">
        <v>2523</v>
      </c>
      <c r="W2156" t="s">
        <v>518</v>
      </c>
      <c r="X2156">
        <v>8</v>
      </c>
      <c r="Y2156" t="s">
        <v>519</v>
      </c>
      <c r="Z2156">
        <v>517176</v>
      </c>
      <c r="AA2156">
        <v>8</v>
      </c>
      <c r="AB2156" t="s">
        <v>519</v>
      </c>
      <c r="AC2156">
        <v>517176</v>
      </c>
      <c r="AD2156">
        <v>517176</v>
      </c>
      <c r="AE2156"/>
      <c r="AF2156">
        <v>447670</v>
      </c>
      <c r="AG2156">
        <v>447670.21100000001</v>
      </c>
      <c r="AH2156"/>
      <c r="AI2156">
        <v>0</v>
      </c>
    </row>
    <row r="2157" spans="1:35">
      <c r="A2157" t="s">
        <v>862</v>
      </c>
      <c r="B2157">
        <v>2017</v>
      </c>
      <c r="C2157">
        <v>2017</v>
      </c>
      <c r="D2157">
        <v>2017</v>
      </c>
      <c r="E2157">
        <v>4</v>
      </c>
      <c r="F2157">
        <v>0</v>
      </c>
      <c r="G2157">
        <v>0</v>
      </c>
      <c r="H2157" t="s">
        <v>568</v>
      </c>
      <c r="I2157">
        <v>251</v>
      </c>
      <c r="J2157" t="s">
        <v>113</v>
      </c>
      <c r="K2157" t="s">
        <v>583</v>
      </c>
      <c r="L2157">
        <v>0</v>
      </c>
      <c r="M2157" t="s">
        <v>177</v>
      </c>
      <c r="N2157" t="s">
        <v>514</v>
      </c>
      <c r="O2157">
        <v>620</v>
      </c>
      <c r="P2157" t="s">
        <v>603</v>
      </c>
      <c r="Q2157" t="s">
        <v>604</v>
      </c>
      <c r="R2157" t="s">
        <v>515</v>
      </c>
      <c r="S2157" t="s">
        <v>516</v>
      </c>
      <c r="T2157">
        <v>3200</v>
      </c>
      <c r="U2157" t="s">
        <v>74</v>
      </c>
      <c r="V2157">
        <v>2523</v>
      </c>
      <c r="W2157" t="s">
        <v>518</v>
      </c>
      <c r="X2157">
        <v>8</v>
      </c>
      <c r="Y2157" t="s">
        <v>519</v>
      </c>
      <c r="Z2157">
        <v>2496670</v>
      </c>
      <c r="AA2157">
        <v>8</v>
      </c>
      <c r="AB2157" t="s">
        <v>519</v>
      </c>
      <c r="AC2157">
        <v>2496670</v>
      </c>
      <c r="AD2157">
        <v>2496670</v>
      </c>
      <c r="AE2157"/>
      <c r="AF2157">
        <v>460649</v>
      </c>
      <c r="AG2157">
        <v>460649.54499999998</v>
      </c>
      <c r="AH2157"/>
      <c r="AI2157">
        <v>0</v>
      </c>
    </row>
    <row r="2158" spans="1:35">
      <c r="A2158" t="s">
        <v>862</v>
      </c>
      <c r="B2158">
        <v>2017</v>
      </c>
      <c r="C2158">
        <v>2017</v>
      </c>
      <c r="D2158">
        <v>2017</v>
      </c>
      <c r="E2158">
        <v>4</v>
      </c>
      <c r="F2158">
        <v>0</v>
      </c>
      <c r="G2158">
        <v>0</v>
      </c>
      <c r="H2158" t="s">
        <v>568</v>
      </c>
      <c r="I2158">
        <v>251</v>
      </c>
      <c r="J2158" t="s">
        <v>113</v>
      </c>
      <c r="K2158" t="s">
        <v>583</v>
      </c>
      <c r="L2158">
        <v>0</v>
      </c>
      <c r="M2158" t="s">
        <v>177</v>
      </c>
      <c r="N2158" t="s">
        <v>514</v>
      </c>
      <c r="O2158">
        <v>56</v>
      </c>
      <c r="P2158" t="s">
        <v>694</v>
      </c>
      <c r="Q2158" t="s">
        <v>695</v>
      </c>
      <c r="R2158" t="s">
        <v>515</v>
      </c>
      <c r="S2158" t="s">
        <v>516</v>
      </c>
      <c r="T2158">
        <v>3200</v>
      </c>
      <c r="U2158" t="s">
        <v>74</v>
      </c>
      <c r="V2158">
        <v>2523</v>
      </c>
      <c r="W2158" t="s">
        <v>518</v>
      </c>
      <c r="X2158">
        <v>8</v>
      </c>
      <c r="Y2158" t="s">
        <v>519</v>
      </c>
      <c r="Z2158">
        <v>797072965</v>
      </c>
      <c r="AA2158">
        <v>8</v>
      </c>
      <c r="AB2158" t="s">
        <v>519</v>
      </c>
      <c r="AC2158">
        <v>797072965</v>
      </c>
      <c r="AD2158">
        <v>797072965</v>
      </c>
      <c r="AE2158"/>
      <c r="AF2158">
        <v>79288345</v>
      </c>
      <c r="AG2158">
        <v>79288345.914000005</v>
      </c>
      <c r="AH2158"/>
      <c r="AI2158">
        <v>0</v>
      </c>
    </row>
    <row r="2159" spans="1:35">
      <c r="A2159" t="s">
        <v>862</v>
      </c>
      <c r="B2159">
        <v>2017</v>
      </c>
      <c r="C2159">
        <v>2017</v>
      </c>
      <c r="D2159">
        <v>2017</v>
      </c>
      <c r="E2159">
        <v>4</v>
      </c>
      <c r="F2159">
        <v>0</v>
      </c>
      <c r="G2159">
        <v>0</v>
      </c>
      <c r="H2159" t="s">
        <v>568</v>
      </c>
      <c r="I2159">
        <v>251</v>
      </c>
      <c r="J2159" t="s">
        <v>113</v>
      </c>
      <c r="K2159" t="s">
        <v>583</v>
      </c>
      <c r="L2159">
        <v>0</v>
      </c>
      <c r="M2159" t="s">
        <v>177</v>
      </c>
      <c r="N2159" t="s">
        <v>514</v>
      </c>
      <c r="O2159">
        <v>40</v>
      </c>
      <c r="P2159" t="s">
        <v>690</v>
      </c>
      <c r="Q2159" t="s">
        <v>691</v>
      </c>
      <c r="R2159" t="s">
        <v>515</v>
      </c>
      <c r="S2159" t="s">
        <v>516</v>
      </c>
      <c r="T2159">
        <v>3200</v>
      </c>
      <c r="U2159" t="s">
        <v>74</v>
      </c>
      <c r="V2159">
        <v>2523</v>
      </c>
      <c r="W2159" t="s">
        <v>518</v>
      </c>
      <c r="X2159">
        <v>8</v>
      </c>
      <c r="Y2159" t="s">
        <v>519</v>
      </c>
      <c r="Z2159">
        <v>11948</v>
      </c>
      <c r="AA2159">
        <v>8</v>
      </c>
      <c r="AB2159" t="s">
        <v>519</v>
      </c>
      <c r="AC2159">
        <v>11948</v>
      </c>
      <c r="AD2159">
        <v>11948</v>
      </c>
      <c r="AE2159"/>
      <c r="AF2159">
        <v>8218</v>
      </c>
      <c r="AG2159">
        <v>8218.3259999999991</v>
      </c>
      <c r="AH2159"/>
      <c r="AI2159">
        <v>0</v>
      </c>
    </row>
    <row r="2160" spans="1:35">
      <c r="A2160" t="s">
        <v>862</v>
      </c>
      <c r="B2160">
        <v>2017</v>
      </c>
      <c r="C2160">
        <v>2017</v>
      </c>
      <c r="D2160">
        <v>2017</v>
      </c>
      <c r="E2160">
        <v>4</v>
      </c>
      <c r="F2160">
        <v>0</v>
      </c>
      <c r="G2160">
        <v>0</v>
      </c>
      <c r="H2160" t="s">
        <v>568</v>
      </c>
      <c r="I2160">
        <v>251</v>
      </c>
      <c r="J2160" t="s">
        <v>113</v>
      </c>
      <c r="K2160" t="s">
        <v>583</v>
      </c>
      <c r="L2160">
        <v>0</v>
      </c>
      <c r="M2160" t="s">
        <v>177</v>
      </c>
      <c r="N2160" t="s">
        <v>514</v>
      </c>
      <c r="O2160">
        <v>208</v>
      </c>
      <c r="P2160" t="s">
        <v>195</v>
      </c>
      <c r="Q2160" t="s">
        <v>572</v>
      </c>
      <c r="R2160" t="s">
        <v>515</v>
      </c>
      <c r="S2160" t="s">
        <v>516</v>
      </c>
      <c r="T2160">
        <v>3200</v>
      </c>
      <c r="U2160" t="s">
        <v>74</v>
      </c>
      <c r="V2160">
        <v>2523</v>
      </c>
      <c r="W2160" t="s">
        <v>518</v>
      </c>
      <c r="X2160">
        <v>8</v>
      </c>
      <c r="Y2160" t="s">
        <v>519</v>
      </c>
      <c r="Z2160">
        <v>24905640</v>
      </c>
      <c r="AA2160">
        <v>8</v>
      </c>
      <c r="AB2160" t="s">
        <v>519</v>
      </c>
      <c r="AC2160">
        <v>24905640</v>
      </c>
      <c r="AD2160">
        <v>24905640</v>
      </c>
      <c r="AE2160"/>
      <c r="AF2160">
        <v>3687135</v>
      </c>
      <c r="AG2160">
        <v>3687135.5290000001</v>
      </c>
      <c r="AH2160"/>
      <c r="AI2160">
        <v>0</v>
      </c>
    </row>
    <row r="2161" spans="1:35">
      <c r="A2161" t="s">
        <v>862</v>
      </c>
      <c r="B2161">
        <v>2017</v>
      </c>
      <c r="C2161">
        <v>2017</v>
      </c>
      <c r="D2161">
        <v>2017</v>
      </c>
      <c r="E2161">
        <v>4</v>
      </c>
      <c r="F2161">
        <v>0</v>
      </c>
      <c r="G2161">
        <v>0</v>
      </c>
      <c r="H2161" t="s">
        <v>568</v>
      </c>
      <c r="I2161">
        <v>251</v>
      </c>
      <c r="J2161" t="s">
        <v>113</v>
      </c>
      <c r="K2161" t="s">
        <v>583</v>
      </c>
      <c r="L2161">
        <v>0</v>
      </c>
      <c r="M2161" t="s">
        <v>177</v>
      </c>
      <c r="N2161" t="s">
        <v>514</v>
      </c>
      <c r="O2161">
        <v>442</v>
      </c>
      <c r="P2161" t="s">
        <v>688</v>
      </c>
      <c r="Q2161" t="s">
        <v>689</v>
      </c>
      <c r="R2161" t="s">
        <v>515</v>
      </c>
      <c r="S2161" t="s">
        <v>516</v>
      </c>
      <c r="T2161">
        <v>3200</v>
      </c>
      <c r="U2161" t="s">
        <v>74</v>
      </c>
      <c r="V2161">
        <v>2523</v>
      </c>
      <c r="W2161" t="s">
        <v>518</v>
      </c>
      <c r="X2161">
        <v>8</v>
      </c>
      <c r="Y2161" t="s">
        <v>519</v>
      </c>
      <c r="Z2161">
        <v>418813870</v>
      </c>
      <c r="AA2161">
        <v>8</v>
      </c>
      <c r="AB2161" t="s">
        <v>519</v>
      </c>
      <c r="AC2161">
        <v>418813870</v>
      </c>
      <c r="AD2161">
        <v>418813870</v>
      </c>
      <c r="AE2161"/>
      <c r="AF2161">
        <v>40761512</v>
      </c>
      <c r="AG2161">
        <v>40761512.031000003</v>
      </c>
      <c r="AH2161"/>
      <c r="AI2161">
        <v>0</v>
      </c>
    </row>
    <row r="2162" spans="1:35">
      <c r="A2162" t="s">
        <v>862</v>
      </c>
      <c r="B2162">
        <v>2017</v>
      </c>
      <c r="C2162">
        <v>2017</v>
      </c>
      <c r="D2162">
        <v>2017</v>
      </c>
      <c r="E2162">
        <v>4</v>
      </c>
      <c r="F2162">
        <v>0</v>
      </c>
      <c r="G2162">
        <v>0</v>
      </c>
      <c r="H2162" t="s">
        <v>568</v>
      </c>
      <c r="I2162">
        <v>251</v>
      </c>
      <c r="J2162" t="s">
        <v>113</v>
      </c>
      <c r="K2162" t="s">
        <v>583</v>
      </c>
      <c r="L2162">
        <v>0</v>
      </c>
      <c r="M2162" t="s">
        <v>177</v>
      </c>
      <c r="N2162" t="s">
        <v>514</v>
      </c>
      <c r="O2162">
        <v>752</v>
      </c>
      <c r="P2162" t="s">
        <v>189</v>
      </c>
      <c r="Q2162" t="s">
        <v>569</v>
      </c>
      <c r="R2162" t="s">
        <v>515</v>
      </c>
      <c r="S2162" t="s">
        <v>516</v>
      </c>
      <c r="T2162">
        <v>3200</v>
      </c>
      <c r="U2162" t="s">
        <v>74</v>
      </c>
      <c r="V2162">
        <v>2523</v>
      </c>
      <c r="W2162" t="s">
        <v>518</v>
      </c>
      <c r="X2162">
        <v>8</v>
      </c>
      <c r="Y2162" t="s">
        <v>519</v>
      </c>
      <c r="Z2162">
        <v>67600</v>
      </c>
      <c r="AA2162">
        <v>8</v>
      </c>
      <c r="AB2162" t="s">
        <v>519</v>
      </c>
      <c r="AC2162">
        <v>67600</v>
      </c>
      <c r="AD2162">
        <v>67600</v>
      </c>
      <c r="AE2162"/>
      <c r="AF2162">
        <v>148803</v>
      </c>
      <c r="AG2162">
        <v>148803.514</v>
      </c>
      <c r="AH2162"/>
      <c r="AI2162">
        <v>0</v>
      </c>
    </row>
    <row r="2163" spans="1:35">
      <c r="A2163" t="s">
        <v>862</v>
      </c>
      <c r="B2163">
        <v>2017</v>
      </c>
      <c r="C2163">
        <v>2017</v>
      </c>
      <c r="D2163">
        <v>2017</v>
      </c>
      <c r="E2163">
        <v>4</v>
      </c>
      <c r="F2163">
        <v>0</v>
      </c>
      <c r="G2163">
        <v>0</v>
      </c>
      <c r="H2163" t="s">
        <v>568</v>
      </c>
      <c r="I2163">
        <v>251</v>
      </c>
      <c r="J2163" t="s">
        <v>113</v>
      </c>
      <c r="K2163" t="s">
        <v>583</v>
      </c>
      <c r="L2163">
        <v>0</v>
      </c>
      <c r="M2163" t="s">
        <v>177</v>
      </c>
      <c r="N2163" t="s">
        <v>514</v>
      </c>
      <c r="O2163">
        <v>203</v>
      </c>
      <c r="P2163" t="s">
        <v>684</v>
      </c>
      <c r="Q2163" t="s">
        <v>685</v>
      </c>
      <c r="R2163" t="s">
        <v>515</v>
      </c>
      <c r="S2163" t="s">
        <v>516</v>
      </c>
      <c r="T2163">
        <v>3200</v>
      </c>
      <c r="U2163" t="s">
        <v>74</v>
      </c>
      <c r="V2163">
        <v>2523</v>
      </c>
      <c r="W2163" t="s">
        <v>518</v>
      </c>
      <c r="X2163">
        <v>8</v>
      </c>
      <c r="Y2163" t="s">
        <v>519</v>
      </c>
      <c r="Z2163">
        <v>815</v>
      </c>
      <c r="AA2163">
        <v>8</v>
      </c>
      <c r="AB2163" t="s">
        <v>519</v>
      </c>
      <c r="AC2163">
        <v>815</v>
      </c>
      <c r="AD2163">
        <v>815</v>
      </c>
      <c r="AE2163"/>
      <c r="AF2163">
        <v>376</v>
      </c>
      <c r="AG2163">
        <v>376.99799999999999</v>
      </c>
      <c r="AH2163"/>
      <c r="AI2163">
        <v>0</v>
      </c>
    </row>
    <row r="2164" spans="1:35">
      <c r="A2164" t="s">
        <v>862</v>
      </c>
      <c r="B2164">
        <v>2017</v>
      </c>
      <c r="C2164">
        <v>2017</v>
      </c>
      <c r="D2164">
        <v>2017</v>
      </c>
      <c r="E2164">
        <v>4</v>
      </c>
      <c r="F2164">
        <v>0</v>
      </c>
      <c r="G2164">
        <v>0</v>
      </c>
      <c r="H2164" t="s">
        <v>568</v>
      </c>
      <c r="I2164">
        <v>251</v>
      </c>
      <c r="J2164" t="s">
        <v>113</v>
      </c>
      <c r="K2164" t="s">
        <v>583</v>
      </c>
      <c r="L2164">
        <v>0</v>
      </c>
      <c r="M2164" t="s">
        <v>177</v>
      </c>
      <c r="N2164" t="s">
        <v>514</v>
      </c>
      <c r="O2164">
        <v>757</v>
      </c>
      <c r="P2164" t="s">
        <v>597</v>
      </c>
      <c r="Q2164" t="s">
        <v>598</v>
      </c>
      <c r="R2164" t="s">
        <v>515</v>
      </c>
      <c r="S2164" t="s">
        <v>516</v>
      </c>
      <c r="T2164">
        <v>3200</v>
      </c>
      <c r="U2164" t="s">
        <v>74</v>
      </c>
      <c r="V2164">
        <v>2523</v>
      </c>
      <c r="W2164" t="s">
        <v>518</v>
      </c>
      <c r="X2164">
        <v>8</v>
      </c>
      <c r="Y2164" t="s">
        <v>519</v>
      </c>
      <c r="Z2164">
        <v>9545098</v>
      </c>
      <c r="AA2164">
        <v>8</v>
      </c>
      <c r="AB2164" t="s">
        <v>519</v>
      </c>
      <c r="AC2164">
        <v>9545098</v>
      </c>
      <c r="AD2164">
        <v>9545098</v>
      </c>
      <c r="AE2164"/>
      <c r="AF2164">
        <v>433348</v>
      </c>
      <c r="AG2164">
        <v>433348.80900000001</v>
      </c>
      <c r="AH2164"/>
      <c r="AI2164">
        <v>0</v>
      </c>
    </row>
    <row r="2165" spans="1:35">
      <c r="A2165" t="s">
        <v>862</v>
      </c>
      <c r="B2165">
        <v>2017</v>
      </c>
      <c r="C2165">
        <v>2017</v>
      </c>
      <c r="D2165">
        <v>2017</v>
      </c>
      <c r="E2165">
        <v>4</v>
      </c>
      <c r="F2165">
        <v>0</v>
      </c>
      <c r="G2165">
        <v>0</v>
      </c>
      <c r="H2165" t="s">
        <v>568</v>
      </c>
      <c r="I2165">
        <v>251</v>
      </c>
      <c r="J2165" t="s">
        <v>113</v>
      </c>
      <c r="K2165" t="s">
        <v>583</v>
      </c>
      <c r="L2165">
        <v>0</v>
      </c>
      <c r="M2165" t="s">
        <v>177</v>
      </c>
      <c r="N2165" t="s">
        <v>514</v>
      </c>
      <c r="O2165">
        <v>372</v>
      </c>
      <c r="P2165" t="s">
        <v>676</v>
      </c>
      <c r="Q2165" t="s">
        <v>677</v>
      </c>
      <c r="R2165" t="s">
        <v>515</v>
      </c>
      <c r="S2165" t="s">
        <v>516</v>
      </c>
      <c r="T2165">
        <v>3200</v>
      </c>
      <c r="U2165" t="s">
        <v>74</v>
      </c>
      <c r="V2165">
        <v>2523</v>
      </c>
      <c r="W2165" t="s">
        <v>518</v>
      </c>
      <c r="X2165">
        <v>8</v>
      </c>
      <c r="Y2165" t="s">
        <v>519</v>
      </c>
      <c r="Z2165">
        <v>552000</v>
      </c>
      <c r="AA2165">
        <v>8</v>
      </c>
      <c r="AB2165" t="s">
        <v>519</v>
      </c>
      <c r="AC2165">
        <v>552000</v>
      </c>
      <c r="AD2165">
        <v>552000</v>
      </c>
      <c r="AE2165"/>
      <c r="AF2165">
        <v>247649</v>
      </c>
      <c r="AG2165">
        <v>247649.17600000001</v>
      </c>
      <c r="AH2165"/>
      <c r="AI2165">
        <v>0</v>
      </c>
    </row>
    <row r="2166" spans="1:35">
      <c r="A2166" t="s">
        <v>862</v>
      </c>
      <c r="B2166">
        <v>2017</v>
      </c>
      <c r="C2166">
        <v>2017</v>
      </c>
      <c r="D2166">
        <v>2017</v>
      </c>
      <c r="E2166">
        <v>4</v>
      </c>
      <c r="F2166">
        <v>0</v>
      </c>
      <c r="G2166">
        <v>0</v>
      </c>
      <c r="H2166" t="s">
        <v>568</v>
      </c>
      <c r="I2166">
        <v>251</v>
      </c>
      <c r="J2166" t="s">
        <v>113</v>
      </c>
      <c r="K2166" t="s">
        <v>583</v>
      </c>
      <c r="L2166">
        <v>0</v>
      </c>
      <c r="M2166" t="s">
        <v>177</v>
      </c>
      <c r="N2166" t="s">
        <v>514</v>
      </c>
      <c r="O2166">
        <v>792</v>
      </c>
      <c r="P2166" t="s">
        <v>217</v>
      </c>
      <c r="Q2166" t="s">
        <v>573</v>
      </c>
      <c r="R2166" t="s">
        <v>515</v>
      </c>
      <c r="S2166" t="s">
        <v>516</v>
      </c>
      <c r="T2166">
        <v>3200</v>
      </c>
      <c r="U2166" t="s">
        <v>74</v>
      </c>
      <c r="V2166">
        <v>2523</v>
      </c>
      <c r="W2166" t="s">
        <v>518</v>
      </c>
      <c r="X2166">
        <v>8</v>
      </c>
      <c r="Y2166" t="s">
        <v>519</v>
      </c>
      <c r="Z2166">
        <v>767</v>
      </c>
      <c r="AA2166">
        <v>8</v>
      </c>
      <c r="AB2166" t="s">
        <v>519</v>
      </c>
      <c r="AC2166">
        <v>767</v>
      </c>
      <c r="AD2166">
        <v>767</v>
      </c>
      <c r="AE2166"/>
      <c r="AF2166">
        <v>62</v>
      </c>
      <c r="AG2166">
        <v>62.08</v>
      </c>
      <c r="AH2166"/>
      <c r="AI2166">
        <v>0</v>
      </c>
    </row>
    <row r="2167" spans="1:35">
      <c r="A2167" t="s">
        <v>862</v>
      </c>
      <c r="B2167">
        <v>2017</v>
      </c>
      <c r="C2167">
        <v>2017</v>
      </c>
      <c r="D2167">
        <v>2017</v>
      </c>
      <c r="E2167">
        <v>4</v>
      </c>
      <c r="F2167">
        <v>0</v>
      </c>
      <c r="G2167">
        <v>0</v>
      </c>
      <c r="H2167" t="s">
        <v>568</v>
      </c>
      <c r="I2167">
        <v>251</v>
      </c>
      <c r="J2167" t="s">
        <v>113</v>
      </c>
      <c r="K2167" t="s">
        <v>583</v>
      </c>
      <c r="L2167">
        <v>0</v>
      </c>
      <c r="M2167" t="s">
        <v>177</v>
      </c>
      <c r="N2167" t="s">
        <v>514</v>
      </c>
      <c r="O2167">
        <v>348</v>
      </c>
      <c r="P2167" t="s">
        <v>739</v>
      </c>
      <c r="Q2167" t="s">
        <v>740</v>
      </c>
      <c r="R2167" t="s">
        <v>515</v>
      </c>
      <c r="S2167" t="s">
        <v>516</v>
      </c>
      <c r="T2167">
        <v>3200</v>
      </c>
      <c r="U2167" t="s">
        <v>74</v>
      </c>
      <c r="V2167">
        <v>2523</v>
      </c>
      <c r="W2167" t="s">
        <v>518</v>
      </c>
      <c r="X2167">
        <v>8</v>
      </c>
      <c r="Y2167" t="s">
        <v>519</v>
      </c>
      <c r="Z2167">
        <v>13000</v>
      </c>
      <c r="AA2167">
        <v>8</v>
      </c>
      <c r="AB2167" t="s">
        <v>519</v>
      </c>
      <c r="AC2167">
        <v>13000</v>
      </c>
      <c r="AD2167">
        <v>13000</v>
      </c>
      <c r="AE2167"/>
      <c r="AF2167">
        <v>4668</v>
      </c>
      <c r="AG2167">
        <v>4668.4520000000002</v>
      </c>
      <c r="AH2167"/>
      <c r="AI2167">
        <v>0</v>
      </c>
    </row>
    <row r="2168" spans="1:35">
      <c r="A2168" t="s">
        <v>862</v>
      </c>
      <c r="B2168">
        <v>2017</v>
      </c>
      <c r="C2168">
        <v>2017</v>
      </c>
      <c r="D2168">
        <v>2017</v>
      </c>
      <c r="E2168">
        <v>4</v>
      </c>
      <c r="F2168">
        <v>0</v>
      </c>
      <c r="G2168">
        <v>0</v>
      </c>
      <c r="H2168" t="s">
        <v>568</v>
      </c>
      <c r="I2168">
        <v>251</v>
      </c>
      <c r="J2168" t="s">
        <v>113</v>
      </c>
      <c r="K2168" t="s">
        <v>583</v>
      </c>
      <c r="L2168">
        <v>0</v>
      </c>
      <c r="M2168" t="s">
        <v>177</v>
      </c>
      <c r="N2168" t="s">
        <v>514</v>
      </c>
      <c r="O2168">
        <v>688</v>
      </c>
      <c r="P2168" t="s">
        <v>644</v>
      </c>
      <c r="Q2168" t="s">
        <v>645</v>
      </c>
      <c r="R2168" t="s">
        <v>515</v>
      </c>
      <c r="S2168" t="s">
        <v>516</v>
      </c>
      <c r="T2168">
        <v>3200</v>
      </c>
      <c r="U2168" t="s">
        <v>74</v>
      </c>
      <c r="V2168">
        <v>2523</v>
      </c>
      <c r="W2168" t="s">
        <v>518</v>
      </c>
      <c r="X2168">
        <v>8</v>
      </c>
      <c r="Y2168" t="s">
        <v>519</v>
      </c>
      <c r="Z2168">
        <v>1840</v>
      </c>
      <c r="AA2168">
        <v>8</v>
      </c>
      <c r="AB2168" t="s">
        <v>519</v>
      </c>
      <c r="AC2168">
        <v>1840</v>
      </c>
      <c r="AD2168">
        <v>1840</v>
      </c>
      <c r="AE2168"/>
      <c r="AF2168">
        <v>706</v>
      </c>
      <c r="AG2168">
        <v>706.58900000000006</v>
      </c>
      <c r="AH2168"/>
      <c r="AI2168">
        <v>0</v>
      </c>
    </row>
    <row r="2169" spans="1:35">
      <c r="A2169" t="s">
        <v>862</v>
      </c>
      <c r="B2169">
        <v>2017</v>
      </c>
      <c r="C2169">
        <v>2017</v>
      </c>
      <c r="D2169">
        <v>2017</v>
      </c>
      <c r="E2169">
        <v>4</v>
      </c>
      <c r="F2169">
        <v>0</v>
      </c>
      <c r="G2169">
        <v>0</v>
      </c>
      <c r="H2169" t="s">
        <v>568</v>
      </c>
      <c r="I2169">
        <v>251</v>
      </c>
      <c r="J2169" t="s">
        <v>113</v>
      </c>
      <c r="K2169" t="s">
        <v>583</v>
      </c>
      <c r="L2169">
        <v>0</v>
      </c>
      <c r="M2169" t="s">
        <v>177</v>
      </c>
      <c r="N2169" t="s">
        <v>514</v>
      </c>
      <c r="O2169">
        <v>804</v>
      </c>
      <c r="P2169" t="s">
        <v>650</v>
      </c>
      <c r="Q2169" t="s">
        <v>651</v>
      </c>
      <c r="R2169" t="s">
        <v>515</v>
      </c>
      <c r="S2169" t="s">
        <v>516</v>
      </c>
      <c r="T2169">
        <v>3200</v>
      </c>
      <c r="U2169" t="s">
        <v>74</v>
      </c>
      <c r="V2169">
        <v>2523</v>
      </c>
      <c r="W2169" t="s">
        <v>518</v>
      </c>
      <c r="X2169">
        <v>8</v>
      </c>
      <c r="Y2169" t="s">
        <v>519</v>
      </c>
      <c r="Z2169">
        <v>3100</v>
      </c>
      <c r="AA2169">
        <v>8</v>
      </c>
      <c r="AB2169" t="s">
        <v>519</v>
      </c>
      <c r="AC2169">
        <v>3100</v>
      </c>
      <c r="AD2169">
        <v>3100</v>
      </c>
      <c r="AE2169"/>
      <c r="AF2169">
        <v>329</v>
      </c>
      <c r="AG2169">
        <v>329.59100000000001</v>
      </c>
      <c r="AH2169"/>
      <c r="AI2169">
        <v>0</v>
      </c>
    </row>
    <row r="2170" spans="1:35">
      <c r="A2170" t="s">
        <v>862</v>
      </c>
      <c r="B2170">
        <v>2017</v>
      </c>
      <c r="C2170">
        <v>2017</v>
      </c>
      <c r="D2170">
        <v>2017</v>
      </c>
      <c r="E2170">
        <v>4</v>
      </c>
      <c r="F2170">
        <v>0</v>
      </c>
      <c r="G2170">
        <v>0</v>
      </c>
      <c r="H2170" t="s">
        <v>568</v>
      </c>
      <c r="I2170">
        <v>251</v>
      </c>
      <c r="J2170" t="s">
        <v>113</v>
      </c>
      <c r="K2170" t="s">
        <v>583</v>
      </c>
      <c r="L2170">
        <v>0</v>
      </c>
      <c r="M2170" t="s">
        <v>177</v>
      </c>
      <c r="N2170" t="s">
        <v>514</v>
      </c>
      <c r="O2170">
        <v>740</v>
      </c>
      <c r="P2170" t="s">
        <v>709</v>
      </c>
      <c r="Q2170" t="s">
        <v>710</v>
      </c>
      <c r="R2170" t="s">
        <v>515</v>
      </c>
      <c r="S2170" t="s">
        <v>516</v>
      </c>
      <c r="T2170">
        <v>3200</v>
      </c>
      <c r="U2170" t="s">
        <v>74</v>
      </c>
      <c r="V2170">
        <v>2523</v>
      </c>
      <c r="W2170" t="s">
        <v>518</v>
      </c>
      <c r="X2170">
        <v>8</v>
      </c>
      <c r="Y2170" t="s">
        <v>519</v>
      </c>
      <c r="Z2170">
        <v>91976</v>
      </c>
      <c r="AA2170">
        <v>8</v>
      </c>
      <c r="AB2170" t="s">
        <v>519</v>
      </c>
      <c r="AC2170">
        <v>91976</v>
      </c>
      <c r="AD2170">
        <v>91976</v>
      </c>
      <c r="AE2170"/>
      <c r="AF2170">
        <v>15576</v>
      </c>
      <c r="AG2170">
        <v>15576.556</v>
      </c>
      <c r="AH2170"/>
      <c r="AI2170">
        <v>0</v>
      </c>
    </row>
    <row r="2171" spans="1:35">
      <c r="A2171" t="s">
        <v>862</v>
      </c>
      <c r="B2171">
        <v>2017</v>
      </c>
      <c r="C2171">
        <v>2017</v>
      </c>
      <c r="D2171">
        <v>2017</v>
      </c>
      <c r="E2171">
        <v>4</v>
      </c>
      <c r="F2171">
        <v>0</v>
      </c>
      <c r="G2171">
        <v>0</v>
      </c>
      <c r="H2171" t="s">
        <v>568</v>
      </c>
      <c r="I2171">
        <v>251</v>
      </c>
      <c r="J2171" t="s">
        <v>113</v>
      </c>
      <c r="K2171" t="s">
        <v>583</v>
      </c>
      <c r="L2171">
        <v>0</v>
      </c>
      <c r="M2171" t="s">
        <v>177</v>
      </c>
      <c r="N2171" t="s">
        <v>514</v>
      </c>
      <c r="O2171">
        <v>12</v>
      </c>
      <c r="P2171" t="s">
        <v>666</v>
      </c>
      <c r="Q2171" t="s">
        <v>667</v>
      </c>
      <c r="R2171" t="s">
        <v>515</v>
      </c>
      <c r="S2171" t="s">
        <v>516</v>
      </c>
      <c r="T2171">
        <v>3200</v>
      </c>
      <c r="U2171" t="s">
        <v>74</v>
      </c>
      <c r="V2171">
        <v>2523</v>
      </c>
      <c r="W2171" t="s">
        <v>518</v>
      </c>
      <c r="X2171">
        <v>8</v>
      </c>
      <c r="Y2171" t="s">
        <v>519</v>
      </c>
      <c r="Z2171">
        <v>430</v>
      </c>
      <c r="AA2171">
        <v>8</v>
      </c>
      <c r="AB2171" t="s">
        <v>519</v>
      </c>
      <c r="AC2171">
        <v>430</v>
      </c>
      <c r="AD2171">
        <v>430</v>
      </c>
      <c r="AE2171"/>
      <c r="AF2171">
        <v>734</v>
      </c>
      <c r="AG2171">
        <v>734.80700000000002</v>
      </c>
      <c r="AH2171"/>
      <c r="AI2171">
        <v>0</v>
      </c>
    </row>
    <row r="2172" spans="1:35">
      <c r="A2172" t="s">
        <v>862</v>
      </c>
      <c r="B2172">
        <v>2017</v>
      </c>
      <c r="C2172">
        <v>2017</v>
      </c>
      <c r="D2172">
        <v>2017</v>
      </c>
      <c r="E2172">
        <v>4</v>
      </c>
      <c r="F2172">
        <v>0</v>
      </c>
      <c r="G2172">
        <v>0</v>
      </c>
      <c r="H2172" t="s">
        <v>568</v>
      </c>
      <c r="I2172">
        <v>251</v>
      </c>
      <c r="J2172" t="s">
        <v>113</v>
      </c>
      <c r="K2172" t="s">
        <v>583</v>
      </c>
      <c r="L2172">
        <v>0</v>
      </c>
      <c r="M2172" t="s">
        <v>177</v>
      </c>
      <c r="N2172" t="s">
        <v>514</v>
      </c>
      <c r="O2172">
        <v>826</v>
      </c>
      <c r="P2172" t="s">
        <v>589</v>
      </c>
      <c r="Q2172" t="s">
        <v>590</v>
      </c>
      <c r="R2172" t="s">
        <v>515</v>
      </c>
      <c r="S2172" t="s">
        <v>516</v>
      </c>
      <c r="T2172">
        <v>3200</v>
      </c>
      <c r="U2172" t="s">
        <v>74</v>
      </c>
      <c r="V2172">
        <v>2523</v>
      </c>
      <c r="W2172" t="s">
        <v>518</v>
      </c>
      <c r="X2172">
        <v>8</v>
      </c>
      <c r="Y2172" t="s">
        <v>519</v>
      </c>
      <c r="Z2172">
        <v>10875341</v>
      </c>
      <c r="AA2172">
        <v>8</v>
      </c>
      <c r="AB2172" t="s">
        <v>519</v>
      </c>
      <c r="AC2172">
        <v>10875341</v>
      </c>
      <c r="AD2172">
        <v>10875341</v>
      </c>
      <c r="AE2172"/>
      <c r="AF2172">
        <v>5757063</v>
      </c>
      <c r="AG2172">
        <v>5757063.3810000001</v>
      </c>
      <c r="AH2172"/>
      <c r="AI2172">
        <v>0</v>
      </c>
    </row>
    <row r="2173" spans="1:35">
      <c r="A2173" t="s">
        <v>862</v>
      </c>
      <c r="B2173">
        <v>2017</v>
      </c>
      <c r="C2173">
        <v>2017</v>
      </c>
      <c r="D2173">
        <v>2017</v>
      </c>
      <c r="E2173">
        <v>4</v>
      </c>
      <c r="F2173">
        <v>0</v>
      </c>
      <c r="G2173">
        <v>0</v>
      </c>
      <c r="H2173" t="s">
        <v>568</v>
      </c>
      <c r="I2173">
        <v>251</v>
      </c>
      <c r="J2173" t="s">
        <v>113</v>
      </c>
      <c r="K2173" t="s">
        <v>583</v>
      </c>
      <c r="L2173">
        <v>0</v>
      </c>
      <c r="M2173" t="s">
        <v>177</v>
      </c>
      <c r="N2173" t="s">
        <v>514</v>
      </c>
      <c r="O2173">
        <v>528</v>
      </c>
      <c r="P2173" t="s">
        <v>581</v>
      </c>
      <c r="Q2173" t="s">
        <v>582</v>
      </c>
      <c r="R2173" t="s">
        <v>515</v>
      </c>
      <c r="S2173" t="s">
        <v>516</v>
      </c>
      <c r="T2173">
        <v>3200</v>
      </c>
      <c r="U2173" t="s">
        <v>74</v>
      </c>
      <c r="V2173">
        <v>2523</v>
      </c>
      <c r="W2173" t="s">
        <v>518</v>
      </c>
      <c r="X2173">
        <v>8</v>
      </c>
      <c r="Y2173" t="s">
        <v>519</v>
      </c>
      <c r="Z2173">
        <v>14171395</v>
      </c>
      <c r="AA2173">
        <v>8</v>
      </c>
      <c r="AB2173" t="s">
        <v>519</v>
      </c>
      <c r="AC2173">
        <v>14171395</v>
      </c>
      <c r="AD2173">
        <v>14171395</v>
      </c>
      <c r="AE2173"/>
      <c r="AF2173">
        <v>3910094</v>
      </c>
      <c r="AG2173">
        <v>3910094.7349999999</v>
      </c>
      <c r="AH2173"/>
      <c r="AI2173">
        <v>0</v>
      </c>
    </row>
    <row r="2174" spans="1:35">
      <c r="A2174" t="s">
        <v>862</v>
      </c>
      <c r="B2174">
        <v>2017</v>
      </c>
      <c r="C2174">
        <v>2017</v>
      </c>
      <c r="D2174">
        <v>2017</v>
      </c>
      <c r="E2174">
        <v>4</v>
      </c>
      <c r="F2174">
        <v>0</v>
      </c>
      <c r="G2174">
        <v>0</v>
      </c>
      <c r="H2174" t="s">
        <v>568</v>
      </c>
      <c r="I2174">
        <v>251</v>
      </c>
      <c r="J2174" t="s">
        <v>113</v>
      </c>
      <c r="K2174" t="s">
        <v>583</v>
      </c>
      <c r="L2174">
        <v>0</v>
      </c>
      <c r="M2174" t="s">
        <v>177</v>
      </c>
      <c r="N2174" t="s">
        <v>514</v>
      </c>
      <c r="O2174">
        <v>380</v>
      </c>
      <c r="P2174" t="s">
        <v>587</v>
      </c>
      <c r="Q2174" t="s">
        <v>588</v>
      </c>
      <c r="R2174" t="s">
        <v>515</v>
      </c>
      <c r="S2174" t="s">
        <v>516</v>
      </c>
      <c r="T2174">
        <v>3200</v>
      </c>
      <c r="U2174" t="s">
        <v>74</v>
      </c>
      <c r="V2174">
        <v>2523</v>
      </c>
      <c r="W2174" t="s">
        <v>518</v>
      </c>
      <c r="X2174">
        <v>8</v>
      </c>
      <c r="Y2174" t="s">
        <v>519</v>
      </c>
      <c r="Z2174">
        <v>204126250</v>
      </c>
      <c r="AA2174">
        <v>8</v>
      </c>
      <c r="AB2174" t="s">
        <v>519</v>
      </c>
      <c r="AC2174">
        <v>204126250</v>
      </c>
      <c r="AD2174">
        <v>204126250</v>
      </c>
      <c r="AE2174"/>
      <c r="AF2174">
        <v>20428159</v>
      </c>
      <c r="AG2174">
        <v>20428159.537999999</v>
      </c>
      <c r="AH2174"/>
      <c r="AI2174">
        <v>0</v>
      </c>
    </row>
    <row r="2175" spans="1:35">
      <c r="A2175" t="s">
        <v>862</v>
      </c>
      <c r="B2175">
        <v>2017</v>
      </c>
      <c r="C2175">
        <v>2017</v>
      </c>
      <c r="D2175">
        <v>2017</v>
      </c>
      <c r="E2175">
        <v>4</v>
      </c>
      <c r="F2175">
        <v>0</v>
      </c>
      <c r="G2175">
        <v>0</v>
      </c>
      <c r="H2175" t="s">
        <v>568</v>
      </c>
      <c r="I2175">
        <v>251</v>
      </c>
      <c r="J2175" t="s">
        <v>113</v>
      </c>
      <c r="K2175" t="s">
        <v>583</v>
      </c>
      <c r="L2175">
        <v>0</v>
      </c>
      <c r="M2175" t="s">
        <v>177</v>
      </c>
      <c r="N2175" t="s">
        <v>514</v>
      </c>
      <c r="O2175">
        <v>724</v>
      </c>
      <c r="P2175" t="s">
        <v>214</v>
      </c>
      <c r="Q2175" t="s">
        <v>580</v>
      </c>
      <c r="R2175" t="s">
        <v>515</v>
      </c>
      <c r="S2175" t="s">
        <v>516</v>
      </c>
      <c r="T2175">
        <v>3200</v>
      </c>
      <c r="U2175" t="s">
        <v>74</v>
      </c>
      <c r="V2175">
        <v>2523</v>
      </c>
      <c r="W2175" t="s">
        <v>518</v>
      </c>
      <c r="X2175">
        <v>8</v>
      </c>
      <c r="Y2175" t="s">
        <v>519</v>
      </c>
      <c r="Z2175">
        <v>1097577968</v>
      </c>
      <c r="AA2175">
        <v>8</v>
      </c>
      <c r="AB2175" t="s">
        <v>519</v>
      </c>
      <c r="AC2175">
        <v>1097577968</v>
      </c>
      <c r="AD2175">
        <v>1097577968</v>
      </c>
      <c r="AE2175"/>
      <c r="AF2175">
        <v>83403945</v>
      </c>
      <c r="AG2175">
        <v>83403945.083000004</v>
      </c>
      <c r="AH2175"/>
      <c r="AI2175">
        <v>0</v>
      </c>
    </row>
    <row r="2176" spans="1:35">
      <c r="A2176" t="s">
        <v>862</v>
      </c>
      <c r="B2176">
        <v>2017</v>
      </c>
      <c r="C2176">
        <v>2017</v>
      </c>
      <c r="D2176">
        <v>2017</v>
      </c>
      <c r="E2176">
        <v>4</v>
      </c>
      <c r="F2176">
        <v>0</v>
      </c>
      <c r="G2176">
        <v>0</v>
      </c>
      <c r="H2176" t="s">
        <v>568</v>
      </c>
      <c r="I2176">
        <v>251</v>
      </c>
      <c r="J2176" t="s">
        <v>113</v>
      </c>
      <c r="K2176" t="s">
        <v>583</v>
      </c>
      <c r="L2176">
        <v>0</v>
      </c>
      <c r="M2176" t="s">
        <v>177</v>
      </c>
      <c r="N2176" t="s">
        <v>514</v>
      </c>
      <c r="O2176">
        <v>32</v>
      </c>
      <c r="P2176" t="s">
        <v>646</v>
      </c>
      <c r="Q2176" t="s">
        <v>647</v>
      </c>
      <c r="R2176" t="s">
        <v>515</v>
      </c>
      <c r="S2176" t="s">
        <v>516</v>
      </c>
      <c r="T2176">
        <v>0</v>
      </c>
      <c r="U2176" t="s">
        <v>517</v>
      </c>
      <c r="V2176">
        <v>2523</v>
      </c>
      <c r="W2176" t="s">
        <v>518</v>
      </c>
      <c r="X2176">
        <v>8</v>
      </c>
      <c r="Y2176" t="s">
        <v>519</v>
      </c>
      <c r="Z2176">
        <v>24</v>
      </c>
      <c r="AA2176">
        <v>8</v>
      </c>
      <c r="AB2176" t="s">
        <v>519</v>
      </c>
      <c r="AC2176">
        <v>24</v>
      </c>
      <c r="AD2176">
        <v>24</v>
      </c>
      <c r="AE2176"/>
      <c r="AF2176">
        <v>382</v>
      </c>
      <c r="AG2176">
        <v>382.64100000000002</v>
      </c>
      <c r="AH2176"/>
      <c r="AI2176">
        <v>0</v>
      </c>
    </row>
    <row r="2177" spans="1:35">
      <c r="A2177" t="s">
        <v>862</v>
      </c>
      <c r="B2177">
        <v>2017</v>
      </c>
      <c r="C2177">
        <v>2017</v>
      </c>
      <c r="D2177">
        <v>2017</v>
      </c>
      <c r="E2177">
        <v>4</v>
      </c>
      <c r="F2177">
        <v>0</v>
      </c>
      <c r="G2177">
        <v>0</v>
      </c>
      <c r="H2177" t="s">
        <v>568</v>
      </c>
      <c r="I2177">
        <v>251</v>
      </c>
      <c r="J2177" t="s">
        <v>113</v>
      </c>
      <c r="K2177" t="s">
        <v>583</v>
      </c>
      <c r="L2177">
        <v>0</v>
      </c>
      <c r="M2177" t="s">
        <v>177</v>
      </c>
      <c r="N2177" t="s">
        <v>514</v>
      </c>
      <c r="O2177">
        <v>894</v>
      </c>
      <c r="P2177" t="s">
        <v>839</v>
      </c>
      <c r="Q2177" t="s">
        <v>840</v>
      </c>
      <c r="R2177" t="s">
        <v>515</v>
      </c>
      <c r="S2177" t="s">
        <v>516</v>
      </c>
      <c r="T2177">
        <v>0</v>
      </c>
      <c r="U2177" t="s">
        <v>517</v>
      </c>
      <c r="V2177">
        <v>2523</v>
      </c>
      <c r="W2177" t="s">
        <v>518</v>
      </c>
      <c r="X2177">
        <v>8</v>
      </c>
      <c r="Y2177" t="s">
        <v>519</v>
      </c>
      <c r="Z2177">
        <v>23</v>
      </c>
      <c r="AA2177">
        <v>8</v>
      </c>
      <c r="AB2177" t="s">
        <v>519</v>
      </c>
      <c r="AC2177">
        <v>23</v>
      </c>
      <c r="AD2177">
        <v>23</v>
      </c>
      <c r="AE2177"/>
      <c r="AF2177">
        <v>327</v>
      </c>
      <c r="AG2177">
        <v>327.33300000000003</v>
      </c>
      <c r="AH2177"/>
      <c r="AI2177">
        <v>0</v>
      </c>
    </row>
    <row r="2178" spans="1:35">
      <c r="A2178" t="s">
        <v>862</v>
      </c>
      <c r="B2178">
        <v>2017</v>
      </c>
      <c r="C2178">
        <v>2017</v>
      </c>
      <c r="D2178">
        <v>2017</v>
      </c>
      <c r="E2178">
        <v>4</v>
      </c>
      <c r="F2178">
        <v>0</v>
      </c>
      <c r="G2178">
        <v>0</v>
      </c>
      <c r="H2178" t="s">
        <v>568</v>
      </c>
      <c r="I2178">
        <v>251</v>
      </c>
      <c r="J2178" t="s">
        <v>113</v>
      </c>
      <c r="K2178" t="s">
        <v>583</v>
      </c>
      <c r="L2178">
        <v>0</v>
      </c>
      <c r="M2178" t="s">
        <v>177</v>
      </c>
      <c r="N2178" t="s">
        <v>514</v>
      </c>
      <c r="O2178">
        <v>268</v>
      </c>
      <c r="P2178" t="s">
        <v>779</v>
      </c>
      <c r="Q2178" t="s">
        <v>780</v>
      </c>
      <c r="R2178" t="s">
        <v>515</v>
      </c>
      <c r="S2178" t="s">
        <v>516</v>
      </c>
      <c r="T2178">
        <v>0</v>
      </c>
      <c r="U2178" t="s">
        <v>517</v>
      </c>
      <c r="V2178">
        <v>2523</v>
      </c>
      <c r="W2178" t="s">
        <v>518</v>
      </c>
      <c r="X2178">
        <v>8</v>
      </c>
      <c r="Y2178" t="s">
        <v>519</v>
      </c>
      <c r="Z2178">
        <v>90</v>
      </c>
      <c r="AA2178">
        <v>8</v>
      </c>
      <c r="AB2178" t="s">
        <v>519</v>
      </c>
      <c r="AC2178">
        <v>90</v>
      </c>
      <c r="AD2178">
        <v>90</v>
      </c>
      <c r="AE2178"/>
      <c r="AF2178">
        <v>467</v>
      </c>
      <c r="AG2178">
        <v>467.29700000000003</v>
      </c>
      <c r="AH2178"/>
      <c r="AI2178">
        <v>0</v>
      </c>
    </row>
    <row r="2179" spans="1:35">
      <c r="A2179" t="s">
        <v>862</v>
      </c>
      <c r="B2179">
        <v>2017</v>
      </c>
      <c r="C2179">
        <v>2017</v>
      </c>
      <c r="D2179">
        <v>2017</v>
      </c>
      <c r="E2179">
        <v>4</v>
      </c>
      <c r="F2179">
        <v>0</v>
      </c>
      <c r="G2179">
        <v>0</v>
      </c>
      <c r="H2179" t="s">
        <v>568</v>
      </c>
      <c r="I2179">
        <v>251</v>
      </c>
      <c r="J2179" t="s">
        <v>113</v>
      </c>
      <c r="K2179" t="s">
        <v>583</v>
      </c>
      <c r="L2179">
        <v>0</v>
      </c>
      <c r="M2179" t="s">
        <v>177</v>
      </c>
      <c r="N2179" t="s">
        <v>514</v>
      </c>
      <c r="O2179">
        <v>702</v>
      </c>
      <c r="P2179" t="s">
        <v>211</v>
      </c>
      <c r="Q2179" t="s">
        <v>563</v>
      </c>
      <c r="R2179" t="s">
        <v>515</v>
      </c>
      <c r="S2179" t="s">
        <v>516</v>
      </c>
      <c r="T2179">
        <v>0</v>
      </c>
      <c r="U2179" t="s">
        <v>517</v>
      </c>
      <c r="V2179">
        <v>2523</v>
      </c>
      <c r="W2179" t="s">
        <v>518</v>
      </c>
      <c r="X2179">
        <v>8</v>
      </c>
      <c r="Y2179" t="s">
        <v>519</v>
      </c>
      <c r="Z2179">
        <v>90</v>
      </c>
      <c r="AA2179">
        <v>8</v>
      </c>
      <c r="AB2179" t="s">
        <v>519</v>
      </c>
      <c r="AC2179">
        <v>90</v>
      </c>
      <c r="AD2179">
        <v>90</v>
      </c>
      <c r="AE2179"/>
      <c r="AF2179">
        <v>144</v>
      </c>
      <c r="AG2179">
        <v>144.47800000000001</v>
      </c>
      <c r="AH2179"/>
      <c r="AI2179">
        <v>0</v>
      </c>
    </row>
    <row r="2180" spans="1:35">
      <c r="A2180" t="s">
        <v>862</v>
      </c>
      <c r="B2180">
        <v>2017</v>
      </c>
      <c r="C2180">
        <v>2017</v>
      </c>
      <c r="D2180">
        <v>2017</v>
      </c>
      <c r="E2180">
        <v>4</v>
      </c>
      <c r="F2180">
        <v>0</v>
      </c>
      <c r="G2180">
        <v>0</v>
      </c>
      <c r="H2180" t="s">
        <v>568</v>
      </c>
      <c r="I2180">
        <v>251</v>
      </c>
      <c r="J2180" t="s">
        <v>113</v>
      </c>
      <c r="K2180" t="s">
        <v>583</v>
      </c>
      <c r="L2180">
        <v>0</v>
      </c>
      <c r="M2180" t="s">
        <v>177</v>
      </c>
      <c r="N2180" t="s">
        <v>514</v>
      </c>
      <c r="O2180">
        <v>404</v>
      </c>
      <c r="P2180" t="s">
        <v>610</v>
      </c>
      <c r="Q2180" t="s">
        <v>611</v>
      </c>
      <c r="R2180" t="s">
        <v>515</v>
      </c>
      <c r="S2180" t="s">
        <v>516</v>
      </c>
      <c r="T2180">
        <v>0</v>
      </c>
      <c r="U2180" t="s">
        <v>517</v>
      </c>
      <c r="V2180">
        <v>2523</v>
      </c>
      <c r="W2180" t="s">
        <v>518</v>
      </c>
      <c r="X2180">
        <v>8</v>
      </c>
      <c r="Y2180" t="s">
        <v>519</v>
      </c>
      <c r="Z2180">
        <v>200</v>
      </c>
      <c r="AA2180">
        <v>8</v>
      </c>
      <c r="AB2180" t="s">
        <v>519</v>
      </c>
      <c r="AC2180">
        <v>200</v>
      </c>
      <c r="AD2180">
        <v>200</v>
      </c>
      <c r="AE2180"/>
      <c r="AF2180">
        <v>897</v>
      </c>
      <c r="AG2180">
        <v>897.34500000000003</v>
      </c>
      <c r="AH2180"/>
      <c r="AI2180">
        <v>0</v>
      </c>
    </row>
    <row r="2181" spans="1:35">
      <c r="A2181" t="s">
        <v>862</v>
      </c>
      <c r="B2181">
        <v>2017</v>
      </c>
      <c r="C2181">
        <v>2017</v>
      </c>
      <c r="D2181">
        <v>2017</v>
      </c>
      <c r="E2181">
        <v>4</v>
      </c>
      <c r="F2181">
        <v>0</v>
      </c>
      <c r="G2181">
        <v>0</v>
      </c>
      <c r="H2181" t="s">
        <v>568</v>
      </c>
      <c r="I2181">
        <v>251</v>
      </c>
      <c r="J2181" t="s">
        <v>113</v>
      </c>
      <c r="K2181" t="s">
        <v>583</v>
      </c>
      <c r="L2181">
        <v>0</v>
      </c>
      <c r="M2181" t="s">
        <v>177</v>
      </c>
      <c r="N2181" t="s">
        <v>514</v>
      </c>
      <c r="O2181">
        <v>320</v>
      </c>
      <c r="P2181" t="s">
        <v>835</v>
      </c>
      <c r="Q2181" t="s">
        <v>836</v>
      </c>
      <c r="R2181" t="s">
        <v>515</v>
      </c>
      <c r="S2181" t="s">
        <v>516</v>
      </c>
      <c r="T2181">
        <v>0</v>
      </c>
      <c r="U2181" t="s">
        <v>517</v>
      </c>
      <c r="V2181">
        <v>2523</v>
      </c>
      <c r="W2181" t="s">
        <v>518</v>
      </c>
      <c r="X2181">
        <v>8</v>
      </c>
      <c r="Y2181" t="s">
        <v>519</v>
      </c>
      <c r="Z2181">
        <v>1129</v>
      </c>
      <c r="AA2181">
        <v>8</v>
      </c>
      <c r="AB2181" t="s">
        <v>519</v>
      </c>
      <c r="AC2181">
        <v>1129</v>
      </c>
      <c r="AD2181">
        <v>1129</v>
      </c>
      <c r="AE2181"/>
      <c r="AF2181">
        <v>1625</v>
      </c>
      <c r="AG2181">
        <v>1625.38</v>
      </c>
      <c r="AH2181"/>
      <c r="AI2181">
        <v>0</v>
      </c>
    </row>
    <row r="2182" spans="1:35">
      <c r="A2182" t="s">
        <v>862</v>
      </c>
      <c r="B2182">
        <v>2017</v>
      </c>
      <c r="C2182">
        <v>2017</v>
      </c>
      <c r="D2182">
        <v>2017</v>
      </c>
      <c r="E2182">
        <v>4</v>
      </c>
      <c r="F2182">
        <v>0</v>
      </c>
      <c r="G2182">
        <v>0</v>
      </c>
      <c r="H2182" t="s">
        <v>568</v>
      </c>
      <c r="I2182">
        <v>251</v>
      </c>
      <c r="J2182" t="s">
        <v>113</v>
      </c>
      <c r="K2182" t="s">
        <v>583</v>
      </c>
      <c r="L2182">
        <v>0</v>
      </c>
      <c r="M2182" t="s">
        <v>177</v>
      </c>
      <c r="N2182" t="s">
        <v>514</v>
      </c>
      <c r="O2182">
        <v>694</v>
      </c>
      <c r="P2182" t="s">
        <v>886</v>
      </c>
      <c r="Q2182" t="s">
        <v>887</v>
      </c>
      <c r="R2182" t="s">
        <v>515</v>
      </c>
      <c r="S2182" t="s">
        <v>516</v>
      </c>
      <c r="T2182">
        <v>0</v>
      </c>
      <c r="U2182" t="s">
        <v>517</v>
      </c>
      <c r="V2182">
        <v>2523</v>
      </c>
      <c r="W2182" t="s">
        <v>518</v>
      </c>
      <c r="X2182">
        <v>8</v>
      </c>
      <c r="Y2182" t="s">
        <v>519</v>
      </c>
      <c r="Z2182">
        <v>59</v>
      </c>
      <c r="AA2182">
        <v>8</v>
      </c>
      <c r="AB2182" t="s">
        <v>519</v>
      </c>
      <c r="AC2182">
        <v>59</v>
      </c>
      <c r="AD2182">
        <v>59</v>
      </c>
      <c r="AE2182"/>
      <c r="AF2182">
        <v>185</v>
      </c>
      <c r="AG2182">
        <v>185.113</v>
      </c>
      <c r="AH2182"/>
      <c r="AI2182">
        <v>0</v>
      </c>
    </row>
    <row r="2183" spans="1:35">
      <c r="A2183" t="s">
        <v>862</v>
      </c>
      <c r="B2183">
        <v>2017</v>
      </c>
      <c r="C2183">
        <v>2017</v>
      </c>
      <c r="D2183">
        <v>2017</v>
      </c>
      <c r="E2183">
        <v>4</v>
      </c>
      <c r="F2183">
        <v>0</v>
      </c>
      <c r="G2183">
        <v>0</v>
      </c>
      <c r="H2183" t="s">
        <v>568</v>
      </c>
      <c r="I2183">
        <v>251</v>
      </c>
      <c r="J2183" t="s">
        <v>113</v>
      </c>
      <c r="K2183" t="s">
        <v>583</v>
      </c>
      <c r="L2183">
        <v>0</v>
      </c>
      <c r="M2183" t="s">
        <v>177</v>
      </c>
      <c r="N2183" t="s">
        <v>514</v>
      </c>
      <c r="O2183">
        <v>862</v>
      </c>
      <c r="P2183" t="s">
        <v>723</v>
      </c>
      <c r="Q2183" t="s">
        <v>724</v>
      </c>
      <c r="R2183" t="s">
        <v>515</v>
      </c>
      <c r="S2183" t="s">
        <v>516</v>
      </c>
      <c r="T2183">
        <v>0</v>
      </c>
      <c r="U2183" t="s">
        <v>517</v>
      </c>
      <c r="V2183">
        <v>2523</v>
      </c>
      <c r="W2183" t="s">
        <v>518</v>
      </c>
      <c r="X2183">
        <v>8</v>
      </c>
      <c r="Y2183" t="s">
        <v>519</v>
      </c>
      <c r="Z2183">
        <v>50653300</v>
      </c>
      <c r="AA2183">
        <v>8</v>
      </c>
      <c r="AB2183" t="s">
        <v>519</v>
      </c>
      <c r="AC2183">
        <v>50653300</v>
      </c>
      <c r="AD2183">
        <v>50653300</v>
      </c>
      <c r="AE2183"/>
      <c r="AF2183">
        <v>4373825</v>
      </c>
      <c r="AG2183">
        <v>4373825.7290000003</v>
      </c>
      <c r="AH2183"/>
      <c r="AI2183">
        <v>0</v>
      </c>
    </row>
    <row r="2184" spans="1:35">
      <c r="A2184" t="s">
        <v>862</v>
      </c>
      <c r="B2184">
        <v>2017</v>
      </c>
      <c r="C2184">
        <v>2017</v>
      </c>
      <c r="D2184">
        <v>2017</v>
      </c>
      <c r="E2184">
        <v>4</v>
      </c>
      <c r="F2184">
        <v>0</v>
      </c>
      <c r="G2184">
        <v>0</v>
      </c>
      <c r="H2184" t="s">
        <v>568</v>
      </c>
      <c r="I2184">
        <v>251</v>
      </c>
      <c r="J2184" t="s">
        <v>113</v>
      </c>
      <c r="K2184" t="s">
        <v>583</v>
      </c>
      <c r="L2184">
        <v>0</v>
      </c>
      <c r="M2184" t="s">
        <v>177</v>
      </c>
      <c r="N2184" t="s">
        <v>514</v>
      </c>
      <c r="O2184">
        <v>8</v>
      </c>
      <c r="P2184" t="s">
        <v>747</v>
      </c>
      <c r="Q2184" t="s">
        <v>748</v>
      </c>
      <c r="R2184" t="s">
        <v>515</v>
      </c>
      <c r="S2184" t="s">
        <v>516</v>
      </c>
      <c r="T2184">
        <v>0</v>
      </c>
      <c r="U2184" t="s">
        <v>517</v>
      </c>
      <c r="V2184">
        <v>2523</v>
      </c>
      <c r="W2184" t="s">
        <v>518</v>
      </c>
      <c r="X2184">
        <v>8</v>
      </c>
      <c r="Y2184" t="s">
        <v>519</v>
      </c>
      <c r="Z2184">
        <v>120</v>
      </c>
      <c r="AA2184">
        <v>8</v>
      </c>
      <c r="AB2184" t="s">
        <v>519</v>
      </c>
      <c r="AC2184">
        <v>120</v>
      </c>
      <c r="AD2184">
        <v>120</v>
      </c>
      <c r="AE2184"/>
      <c r="AF2184">
        <v>13</v>
      </c>
      <c r="AG2184">
        <v>13.545</v>
      </c>
      <c r="AH2184"/>
      <c r="AI2184">
        <v>0</v>
      </c>
    </row>
    <row r="2185" spans="1:35">
      <c r="A2185" t="s">
        <v>862</v>
      </c>
      <c r="B2185">
        <v>2017</v>
      </c>
      <c r="C2185">
        <v>2017</v>
      </c>
      <c r="D2185">
        <v>2017</v>
      </c>
      <c r="E2185">
        <v>4</v>
      </c>
      <c r="F2185">
        <v>0</v>
      </c>
      <c r="G2185">
        <v>0</v>
      </c>
      <c r="H2185" t="s">
        <v>568</v>
      </c>
      <c r="I2185">
        <v>251</v>
      </c>
      <c r="J2185" t="s">
        <v>113</v>
      </c>
      <c r="K2185" t="s">
        <v>583</v>
      </c>
      <c r="L2185">
        <v>0</v>
      </c>
      <c r="M2185" t="s">
        <v>177</v>
      </c>
      <c r="N2185" t="s">
        <v>514</v>
      </c>
      <c r="O2185">
        <v>858</v>
      </c>
      <c r="P2185" t="s">
        <v>829</v>
      </c>
      <c r="Q2185" t="s">
        <v>830</v>
      </c>
      <c r="R2185" t="s">
        <v>515</v>
      </c>
      <c r="S2185" t="s">
        <v>516</v>
      </c>
      <c r="T2185">
        <v>0</v>
      </c>
      <c r="U2185" t="s">
        <v>517</v>
      </c>
      <c r="V2185">
        <v>2523</v>
      </c>
      <c r="W2185" t="s">
        <v>518</v>
      </c>
      <c r="X2185">
        <v>8</v>
      </c>
      <c r="Y2185" t="s">
        <v>519</v>
      </c>
      <c r="Z2185">
        <v>430</v>
      </c>
      <c r="AA2185">
        <v>8</v>
      </c>
      <c r="AB2185" t="s">
        <v>519</v>
      </c>
      <c r="AC2185">
        <v>430</v>
      </c>
      <c r="AD2185">
        <v>430</v>
      </c>
      <c r="AE2185"/>
      <c r="AF2185">
        <v>1356</v>
      </c>
      <c r="AG2185">
        <v>1356.741</v>
      </c>
      <c r="AH2185"/>
      <c r="AI2185">
        <v>0</v>
      </c>
    </row>
    <row r="2186" spans="1:35">
      <c r="A2186" t="s">
        <v>862</v>
      </c>
      <c r="B2186">
        <v>2017</v>
      </c>
      <c r="C2186">
        <v>2017</v>
      </c>
      <c r="D2186">
        <v>2017</v>
      </c>
      <c r="E2186">
        <v>4</v>
      </c>
      <c r="F2186">
        <v>0</v>
      </c>
      <c r="G2186">
        <v>0</v>
      </c>
      <c r="H2186" t="s">
        <v>568</v>
      </c>
      <c r="I2186">
        <v>251</v>
      </c>
      <c r="J2186" t="s">
        <v>113</v>
      </c>
      <c r="K2186" t="s">
        <v>583</v>
      </c>
      <c r="L2186">
        <v>0</v>
      </c>
      <c r="M2186" t="s">
        <v>177</v>
      </c>
      <c r="N2186" t="s">
        <v>514</v>
      </c>
      <c r="O2186">
        <v>740</v>
      </c>
      <c r="P2186" t="s">
        <v>709</v>
      </c>
      <c r="Q2186" t="s">
        <v>710</v>
      </c>
      <c r="R2186" t="s">
        <v>515</v>
      </c>
      <c r="S2186" t="s">
        <v>516</v>
      </c>
      <c r="T2186">
        <v>0</v>
      </c>
      <c r="U2186" t="s">
        <v>517</v>
      </c>
      <c r="V2186">
        <v>2523</v>
      </c>
      <c r="W2186" t="s">
        <v>518</v>
      </c>
      <c r="X2186">
        <v>8</v>
      </c>
      <c r="Y2186" t="s">
        <v>519</v>
      </c>
      <c r="Z2186">
        <v>91976</v>
      </c>
      <c r="AA2186">
        <v>8</v>
      </c>
      <c r="AB2186" t="s">
        <v>519</v>
      </c>
      <c r="AC2186">
        <v>91976</v>
      </c>
      <c r="AD2186">
        <v>91976</v>
      </c>
      <c r="AE2186"/>
      <c r="AF2186">
        <v>15576</v>
      </c>
      <c r="AG2186">
        <v>15576.556</v>
      </c>
      <c r="AH2186"/>
      <c r="AI2186">
        <v>0</v>
      </c>
    </row>
    <row r="2187" spans="1:35">
      <c r="A2187" t="s">
        <v>862</v>
      </c>
      <c r="B2187">
        <v>2017</v>
      </c>
      <c r="C2187">
        <v>2017</v>
      </c>
      <c r="D2187">
        <v>2017</v>
      </c>
      <c r="E2187">
        <v>4</v>
      </c>
      <c r="F2187">
        <v>0</v>
      </c>
      <c r="G2187">
        <v>0</v>
      </c>
      <c r="H2187" t="s">
        <v>568</v>
      </c>
      <c r="I2187">
        <v>251</v>
      </c>
      <c r="J2187" t="s">
        <v>113</v>
      </c>
      <c r="K2187" t="s">
        <v>583</v>
      </c>
      <c r="L2187">
        <v>0</v>
      </c>
      <c r="M2187" t="s">
        <v>177</v>
      </c>
      <c r="N2187" t="s">
        <v>514</v>
      </c>
      <c r="O2187">
        <v>120</v>
      </c>
      <c r="P2187" t="s">
        <v>660</v>
      </c>
      <c r="Q2187" t="s">
        <v>661</v>
      </c>
      <c r="R2187" t="s">
        <v>515</v>
      </c>
      <c r="S2187" t="s">
        <v>516</v>
      </c>
      <c r="T2187">
        <v>0</v>
      </c>
      <c r="U2187" t="s">
        <v>517</v>
      </c>
      <c r="V2187">
        <v>2523</v>
      </c>
      <c r="W2187" t="s">
        <v>518</v>
      </c>
      <c r="X2187">
        <v>8</v>
      </c>
      <c r="Y2187" t="s">
        <v>519</v>
      </c>
      <c r="Z2187">
        <v>2870</v>
      </c>
      <c r="AA2187">
        <v>8</v>
      </c>
      <c r="AB2187" t="s">
        <v>519</v>
      </c>
      <c r="AC2187">
        <v>2870</v>
      </c>
      <c r="AD2187">
        <v>2870</v>
      </c>
      <c r="AE2187"/>
      <c r="AF2187">
        <v>191</v>
      </c>
      <c r="AG2187">
        <v>191.88499999999999</v>
      </c>
      <c r="AH2187"/>
      <c r="AI2187">
        <v>0</v>
      </c>
    </row>
    <row r="2188" spans="1:35">
      <c r="A2188" t="s">
        <v>862</v>
      </c>
      <c r="B2188">
        <v>2017</v>
      </c>
      <c r="C2188">
        <v>2017</v>
      </c>
      <c r="D2188">
        <v>2017</v>
      </c>
      <c r="E2188">
        <v>4</v>
      </c>
      <c r="F2188">
        <v>0</v>
      </c>
      <c r="G2188">
        <v>0</v>
      </c>
      <c r="H2188" t="s">
        <v>568</v>
      </c>
      <c r="I2188">
        <v>251</v>
      </c>
      <c r="J2188" t="s">
        <v>113</v>
      </c>
      <c r="K2188" t="s">
        <v>583</v>
      </c>
      <c r="L2188">
        <v>0</v>
      </c>
      <c r="M2188" t="s">
        <v>177</v>
      </c>
      <c r="N2188" t="s">
        <v>514</v>
      </c>
      <c r="O2188">
        <v>170</v>
      </c>
      <c r="P2188" t="s">
        <v>725</v>
      </c>
      <c r="Q2188" t="s">
        <v>726</v>
      </c>
      <c r="R2188" t="s">
        <v>515</v>
      </c>
      <c r="S2188" t="s">
        <v>516</v>
      </c>
      <c r="T2188">
        <v>0</v>
      </c>
      <c r="U2188" t="s">
        <v>517</v>
      </c>
      <c r="V2188">
        <v>2523</v>
      </c>
      <c r="W2188" t="s">
        <v>518</v>
      </c>
      <c r="X2188">
        <v>8</v>
      </c>
      <c r="Y2188" t="s">
        <v>519</v>
      </c>
      <c r="Z2188">
        <v>179696000</v>
      </c>
      <c r="AA2188">
        <v>8</v>
      </c>
      <c r="AB2188" t="s">
        <v>519</v>
      </c>
      <c r="AC2188">
        <v>179696000</v>
      </c>
      <c r="AD2188">
        <v>179696000</v>
      </c>
      <c r="AE2188"/>
      <c r="AF2188">
        <v>18307506</v>
      </c>
      <c r="AG2188">
        <v>18307506.294</v>
      </c>
      <c r="AH2188"/>
      <c r="AI2188">
        <v>0</v>
      </c>
    </row>
    <row r="2189" spans="1:35">
      <c r="A2189" t="s">
        <v>862</v>
      </c>
      <c r="B2189">
        <v>2017</v>
      </c>
      <c r="C2189">
        <v>2017</v>
      </c>
      <c r="D2189">
        <v>2017</v>
      </c>
      <c r="E2189">
        <v>4</v>
      </c>
      <c r="F2189">
        <v>0</v>
      </c>
      <c r="G2189">
        <v>0</v>
      </c>
      <c r="H2189" t="s">
        <v>568</v>
      </c>
      <c r="I2189">
        <v>251</v>
      </c>
      <c r="J2189" t="s">
        <v>113</v>
      </c>
      <c r="K2189" t="s">
        <v>583</v>
      </c>
      <c r="L2189">
        <v>0</v>
      </c>
      <c r="M2189" t="s">
        <v>177</v>
      </c>
      <c r="N2189" t="s">
        <v>514</v>
      </c>
      <c r="O2189">
        <v>12</v>
      </c>
      <c r="P2189" t="s">
        <v>666</v>
      </c>
      <c r="Q2189" t="s">
        <v>667</v>
      </c>
      <c r="R2189" t="s">
        <v>515</v>
      </c>
      <c r="S2189" t="s">
        <v>516</v>
      </c>
      <c r="T2189">
        <v>0</v>
      </c>
      <c r="U2189" t="s">
        <v>517</v>
      </c>
      <c r="V2189">
        <v>2523</v>
      </c>
      <c r="W2189" t="s">
        <v>518</v>
      </c>
      <c r="X2189">
        <v>8</v>
      </c>
      <c r="Y2189" t="s">
        <v>519</v>
      </c>
      <c r="Z2189">
        <v>430</v>
      </c>
      <c r="AA2189">
        <v>8</v>
      </c>
      <c r="AB2189" t="s">
        <v>519</v>
      </c>
      <c r="AC2189">
        <v>430</v>
      </c>
      <c r="AD2189">
        <v>430</v>
      </c>
      <c r="AE2189"/>
      <c r="AF2189">
        <v>734</v>
      </c>
      <c r="AG2189">
        <v>734.80700000000002</v>
      </c>
      <c r="AH2189"/>
      <c r="AI2189">
        <v>0</v>
      </c>
    </row>
    <row r="2190" spans="1:35">
      <c r="A2190" t="s">
        <v>862</v>
      </c>
      <c r="B2190">
        <v>2017</v>
      </c>
      <c r="C2190">
        <v>2017</v>
      </c>
      <c r="D2190">
        <v>2017</v>
      </c>
      <c r="E2190">
        <v>4</v>
      </c>
      <c r="F2190">
        <v>0</v>
      </c>
      <c r="G2190">
        <v>0</v>
      </c>
      <c r="H2190" t="s">
        <v>568</v>
      </c>
      <c r="I2190">
        <v>251</v>
      </c>
      <c r="J2190" t="s">
        <v>113</v>
      </c>
      <c r="K2190" t="s">
        <v>583</v>
      </c>
      <c r="L2190">
        <v>0</v>
      </c>
      <c r="M2190" t="s">
        <v>177</v>
      </c>
      <c r="N2190" t="s">
        <v>514</v>
      </c>
      <c r="O2190">
        <v>686</v>
      </c>
      <c r="P2190" t="s">
        <v>560</v>
      </c>
      <c r="Q2190" t="s">
        <v>561</v>
      </c>
      <c r="R2190" t="s">
        <v>515</v>
      </c>
      <c r="S2190" t="s">
        <v>516</v>
      </c>
      <c r="T2190">
        <v>0</v>
      </c>
      <c r="U2190" t="s">
        <v>517</v>
      </c>
      <c r="V2190">
        <v>2523</v>
      </c>
      <c r="W2190" t="s">
        <v>518</v>
      </c>
      <c r="X2190">
        <v>8</v>
      </c>
      <c r="Y2190" t="s">
        <v>519</v>
      </c>
      <c r="Z2190">
        <v>595</v>
      </c>
      <c r="AA2190">
        <v>8</v>
      </c>
      <c r="AB2190" t="s">
        <v>519</v>
      </c>
      <c r="AC2190">
        <v>595</v>
      </c>
      <c r="AD2190">
        <v>595</v>
      </c>
      <c r="AE2190"/>
      <c r="AF2190">
        <v>1699</v>
      </c>
      <c r="AG2190">
        <v>1699.876</v>
      </c>
      <c r="AH2190"/>
      <c r="AI2190">
        <v>0</v>
      </c>
    </row>
    <row r="2191" spans="1:35">
      <c r="A2191" t="s">
        <v>862</v>
      </c>
      <c r="B2191">
        <v>2017</v>
      </c>
      <c r="C2191">
        <v>2017</v>
      </c>
      <c r="D2191">
        <v>2017</v>
      </c>
      <c r="E2191">
        <v>4</v>
      </c>
      <c r="F2191">
        <v>0</v>
      </c>
      <c r="G2191">
        <v>0</v>
      </c>
      <c r="H2191" t="s">
        <v>568</v>
      </c>
      <c r="I2191">
        <v>251</v>
      </c>
      <c r="J2191" t="s">
        <v>113</v>
      </c>
      <c r="K2191" t="s">
        <v>583</v>
      </c>
      <c r="L2191">
        <v>0</v>
      </c>
      <c r="M2191" t="s">
        <v>177</v>
      </c>
      <c r="N2191" t="s">
        <v>514</v>
      </c>
      <c r="O2191">
        <v>804</v>
      </c>
      <c r="P2191" t="s">
        <v>650</v>
      </c>
      <c r="Q2191" t="s">
        <v>651</v>
      </c>
      <c r="R2191" t="s">
        <v>515</v>
      </c>
      <c r="S2191" t="s">
        <v>516</v>
      </c>
      <c r="T2191">
        <v>0</v>
      </c>
      <c r="U2191" t="s">
        <v>517</v>
      </c>
      <c r="V2191">
        <v>2523</v>
      </c>
      <c r="W2191" t="s">
        <v>518</v>
      </c>
      <c r="X2191">
        <v>8</v>
      </c>
      <c r="Y2191" t="s">
        <v>519</v>
      </c>
      <c r="Z2191">
        <v>3100</v>
      </c>
      <c r="AA2191">
        <v>8</v>
      </c>
      <c r="AB2191" t="s">
        <v>519</v>
      </c>
      <c r="AC2191">
        <v>3100</v>
      </c>
      <c r="AD2191">
        <v>3100</v>
      </c>
      <c r="AE2191"/>
      <c r="AF2191">
        <v>329</v>
      </c>
      <c r="AG2191">
        <v>329.59100000000001</v>
      </c>
      <c r="AH2191"/>
      <c r="AI2191">
        <v>0</v>
      </c>
    </row>
    <row r="2192" spans="1:35">
      <c r="A2192" t="s">
        <v>862</v>
      </c>
      <c r="B2192">
        <v>2017</v>
      </c>
      <c r="C2192">
        <v>2017</v>
      </c>
      <c r="D2192">
        <v>2017</v>
      </c>
      <c r="E2192">
        <v>4</v>
      </c>
      <c r="F2192">
        <v>0</v>
      </c>
      <c r="G2192">
        <v>0</v>
      </c>
      <c r="H2192" t="s">
        <v>568</v>
      </c>
      <c r="I2192">
        <v>251</v>
      </c>
      <c r="J2192" t="s">
        <v>113</v>
      </c>
      <c r="K2192" t="s">
        <v>583</v>
      </c>
      <c r="L2192">
        <v>0</v>
      </c>
      <c r="M2192" t="s">
        <v>177</v>
      </c>
      <c r="N2192" t="s">
        <v>514</v>
      </c>
      <c r="O2192">
        <v>586</v>
      </c>
      <c r="P2192" t="s">
        <v>781</v>
      </c>
      <c r="Q2192" t="s">
        <v>782</v>
      </c>
      <c r="R2192" t="s">
        <v>515</v>
      </c>
      <c r="S2192" t="s">
        <v>516</v>
      </c>
      <c r="T2192">
        <v>0</v>
      </c>
      <c r="U2192" t="s">
        <v>517</v>
      </c>
      <c r="V2192">
        <v>2523</v>
      </c>
      <c r="W2192" t="s">
        <v>518</v>
      </c>
      <c r="X2192">
        <v>8</v>
      </c>
      <c r="Y2192" t="s">
        <v>519</v>
      </c>
      <c r="Z2192">
        <v>30568500</v>
      </c>
      <c r="AA2192">
        <v>8</v>
      </c>
      <c r="AB2192" t="s">
        <v>519</v>
      </c>
      <c r="AC2192">
        <v>30568500</v>
      </c>
      <c r="AD2192">
        <v>30568500</v>
      </c>
      <c r="AE2192"/>
      <c r="AF2192">
        <v>3968269</v>
      </c>
      <c r="AG2192">
        <v>3968269.784</v>
      </c>
      <c r="AH2192"/>
      <c r="AI2192">
        <v>0</v>
      </c>
    </row>
    <row r="2193" spans="1:35">
      <c r="A2193" t="s">
        <v>862</v>
      </c>
      <c r="B2193">
        <v>2017</v>
      </c>
      <c r="C2193">
        <v>2017</v>
      </c>
      <c r="D2193">
        <v>2017</v>
      </c>
      <c r="E2193">
        <v>4</v>
      </c>
      <c r="F2193">
        <v>0</v>
      </c>
      <c r="G2193">
        <v>0</v>
      </c>
      <c r="H2193" t="s">
        <v>568</v>
      </c>
      <c r="I2193">
        <v>251</v>
      </c>
      <c r="J2193" t="s">
        <v>113</v>
      </c>
      <c r="K2193" t="s">
        <v>583</v>
      </c>
      <c r="L2193">
        <v>0</v>
      </c>
      <c r="M2193" t="s">
        <v>177</v>
      </c>
      <c r="N2193" t="s">
        <v>514</v>
      </c>
      <c r="O2193">
        <v>484</v>
      </c>
      <c r="P2193" t="s">
        <v>656</v>
      </c>
      <c r="Q2193" t="s">
        <v>657</v>
      </c>
      <c r="R2193" t="s">
        <v>515</v>
      </c>
      <c r="S2193" t="s">
        <v>516</v>
      </c>
      <c r="T2193">
        <v>0</v>
      </c>
      <c r="U2193" t="s">
        <v>517</v>
      </c>
      <c r="V2193">
        <v>2523</v>
      </c>
      <c r="W2193" t="s">
        <v>518</v>
      </c>
      <c r="X2193">
        <v>8</v>
      </c>
      <c r="Y2193" t="s">
        <v>519</v>
      </c>
      <c r="Z2193">
        <v>302</v>
      </c>
      <c r="AA2193">
        <v>8</v>
      </c>
      <c r="AB2193" t="s">
        <v>519</v>
      </c>
      <c r="AC2193">
        <v>302</v>
      </c>
      <c r="AD2193">
        <v>302</v>
      </c>
      <c r="AE2193"/>
      <c r="AF2193">
        <v>5931</v>
      </c>
      <c r="AG2193">
        <v>5931.5069999999996</v>
      </c>
      <c r="AH2193"/>
      <c r="AI2193">
        <v>0</v>
      </c>
    </row>
    <row r="2194" spans="1:35">
      <c r="A2194" t="s">
        <v>862</v>
      </c>
      <c r="B2194">
        <v>2017</v>
      </c>
      <c r="C2194">
        <v>2017</v>
      </c>
      <c r="D2194">
        <v>2017</v>
      </c>
      <c r="E2194">
        <v>4</v>
      </c>
      <c r="F2194">
        <v>0</v>
      </c>
      <c r="G2194">
        <v>0</v>
      </c>
      <c r="H2194" t="s">
        <v>568</v>
      </c>
      <c r="I2194">
        <v>251</v>
      </c>
      <c r="J2194" t="s">
        <v>113</v>
      </c>
      <c r="K2194" t="s">
        <v>583</v>
      </c>
      <c r="L2194">
        <v>0</v>
      </c>
      <c r="M2194" t="s">
        <v>177</v>
      </c>
      <c r="N2194" t="s">
        <v>514</v>
      </c>
      <c r="O2194">
        <v>458</v>
      </c>
      <c r="P2194" t="s">
        <v>180</v>
      </c>
      <c r="Q2194" t="s">
        <v>557</v>
      </c>
      <c r="R2194" t="s">
        <v>515</v>
      </c>
      <c r="S2194" t="s">
        <v>516</v>
      </c>
      <c r="T2194">
        <v>0</v>
      </c>
      <c r="U2194" t="s">
        <v>517</v>
      </c>
      <c r="V2194">
        <v>2523</v>
      </c>
      <c r="W2194" t="s">
        <v>518</v>
      </c>
      <c r="X2194">
        <v>8</v>
      </c>
      <c r="Y2194" t="s">
        <v>519</v>
      </c>
      <c r="Z2194">
        <v>87977000</v>
      </c>
      <c r="AA2194">
        <v>8</v>
      </c>
      <c r="AB2194" t="s">
        <v>519</v>
      </c>
      <c r="AC2194">
        <v>87977000</v>
      </c>
      <c r="AD2194">
        <v>87977000</v>
      </c>
      <c r="AE2194"/>
      <c r="AF2194">
        <v>9050025</v>
      </c>
      <c r="AG2194">
        <v>9050025.1380000003</v>
      </c>
      <c r="AH2194"/>
      <c r="AI2194">
        <v>0</v>
      </c>
    </row>
    <row r="2195" spans="1:35">
      <c r="A2195" t="s">
        <v>862</v>
      </c>
      <c r="B2195">
        <v>2017</v>
      </c>
      <c r="C2195">
        <v>2017</v>
      </c>
      <c r="D2195">
        <v>2017</v>
      </c>
      <c r="E2195">
        <v>4</v>
      </c>
      <c r="F2195">
        <v>0</v>
      </c>
      <c r="G2195">
        <v>0</v>
      </c>
      <c r="H2195" t="s">
        <v>568</v>
      </c>
      <c r="I2195">
        <v>251</v>
      </c>
      <c r="J2195" t="s">
        <v>113</v>
      </c>
      <c r="K2195" t="s">
        <v>583</v>
      </c>
      <c r="L2195">
        <v>0</v>
      </c>
      <c r="M2195" t="s">
        <v>177</v>
      </c>
      <c r="N2195" t="s">
        <v>514</v>
      </c>
      <c r="O2195">
        <v>688</v>
      </c>
      <c r="P2195" t="s">
        <v>644</v>
      </c>
      <c r="Q2195" t="s">
        <v>645</v>
      </c>
      <c r="R2195" t="s">
        <v>515</v>
      </c>
      <c r="S2195" t="s">
        <v>516</v>
      </c>
      <c r="T2195">
        <v>0</v>
      </c>
      <c r="U2195" t="s">
        <v>517</v>
      </c>
      <c r="V2195">
        <v>2523</v>
      </c>
      <c r="W2195" t="s">
        <v>518</v>
      </c>
      <c r="X2195">
        <v>8</v>
      </c>
      <c r="Y2195" t="s">
        <v>519</v>
      </c>
      <c r="Z2195">
        <v>1840</v>
      </c>
      <c r="AA2195">
        <v>8</v>
      </c>
      <c r="AB2195" t="s">
        <v>519</v>
      </c>
      <c r="AC2195">
        <v>1840</v>
      </c>
      <c r="AD2195">
        <v>1840</v>
      </c>
      <c r="AE2195"/>
      <c r="AF2195">
        <v>706</v>
      </c>
      <c r="AG2195">
        <v>706.58900000000006</v>
      </c>
      <c r="AH2195"/>
      <c r="AI2195">
        <v>0</v>
      </c>
    </row>
    <row r="2196" spans="1:35">
      <c r="A2196" t="s">
        <v>862</v>
      </c>
      <c r="B2196">
        <v>2017</v>
      </c>
      <c r="C2196">
        <v>2017</v>
      </c>
      <c r="D2196">
        <v>2017</v>
      </c>
      <c r="E2196">
        <v>4</v>
      </c>
      <c r="F2196">
        <v>0</v>
      </c>
      <c r="G2196">
        <v>0</v>
      </c>
      <c r="H2196" t="s">
        <v>568</v>
      </c>
      <c r="I2196">
        <v>251</v>
      </c>
      <c r="J2196" t="s">
        <v>113</v>
      </c>
      <c r="K2196" t="s">
        <v>583</v>
      </c>
      <c r="L2196">
        <v>0</v>
      </c>
      <c r="M2196" t="s">
        <v>177</v>
      </c>
      <c r="N2196" t="s">
        <v>514</v>
      </c>
      <c r="O2196">
        <v>704</v>
      </c>
      <c r="P2196" t="s">
        <v>570</v>
      </c>
      <c r="Q2196" t="s">
        <v>571</v>
      </c>
      <c r="R2196" t="s">
        <v>515</v>
      </c>
      <c r="S2196" t="s">
        <v>516</v>
      </c>
      <c r="T2196">
        <v>0</v>
      </c>
      <c r="U2196" t="s">
        <v>517</v>
      </c>
      <c r="V2196">
        <v>2523</v>
      </c>
      <c r="W2196" t="s">
        <v>518</v>
      </c>
      <c r="X2196">
        <v>8</v>
      </c>
      <c r="Y2196" t="s">
        <v>519</v>
      </c>
      <c r="Z2196">
        <v>273062800</v>
      </c>
      <c r="AA2196">
        <v>8</v>
      </c>
      <c r="AB2196" t="s">
        <v>519</v>
      </c>
      <c r="AC2196">
        <v>273062800</v>
      </c>
      <c r="AD2196">
        <v>273062800</v>
      </c>
      <c r="AE2196"/>
      <c r="AF2196">
        <v>17491924</v>
      </c>
      <c r="AG2196">
        <v>17491924.609999999</v>
      </c>
      <c r="AH2196"/>
      <c r="AI2196">
        <v>0</v>
      </c>
    </row>
    <row r="2197" spans="1:35">
      <c r="A2197" t="s">
        <v>862</v>
      </c>
      <c r="B2197">
        <v>2017</v>
      </c>
      <c r="C2197">
        <v>2017</v>
      </c>
      <c r="D2197">
        <v>2017</v>
      </c>
      <c r="E2197">
        <v>4</v>
      </c>
      <c r="F2197">
        <v>0</v>
      </c>
      <c r="G2197">
        <v>0</v>
      </c>
      <c r="H2197" t="s">
        <v>568</v>
      </c>
      <c r="I2197">
        <v>251</v>
      </c>
      <c r="J2197" t="s">
        <v>113</v>
      </c>
      <c r="K2197" t="s">
        <v>583</v>
      </c>
      <c r="L2197">
        <v>0</v>
      </c>
      <c r="M2197" t="s">
        <v>177</v>
      </c>
      <c r="N2197" t="s">
        <v>514</v>
      </c>
      <c r="O2197">
        <v>710</v>
      </c>
      <c r="P2197" t="s">
        <v>616</v>
      </c>
      <c r="Q2197" t="s">
        <v>617</v>
      </c>
      <c r="R2197" t="s">
        <v>515</v>
      </c>
      <c r="S2197" t="s">
        <v>516</v>
      </c>
      <c r="T2197">
        <v>0</v>
      </c>
      <c r="U2197" t="s">
        <v>517</v>
      </c>
      <c r="V2197">
        <v>2523</v>
      </c>
      <c r="W2197" t="s">
        <v>518</v>
      </c>
      <c r="X2197">
        <v>8</v>
      </c>
      <c r="Y2197" t="s">
        <v>519</v>
      </c>
      <c r="Z2197">
        <v>1792</v>
      </c>
      <c r="AA2197">
        <v>8</v>
      </c>
      <c r="AB2197" t="s">
        <v>519</v>
      </c>
      <c r="AC2197">
        <v>1792</v>
      </c>
      <c r="AD2197">
        <v>1792</v>
      </c>
      <c r="AE2197"/>
      <c r="AF2197">
        <v>2231</v>
      </c>
      <c r="AG2197">
        <v>2231.511</v>
      </c>
      <c r="AH2197"/>
      <c r="AI2197">
        <v>0</v>
      </c>
    </row>
    <row r="2198" spans="1:35">
      <c r="A2198" t="s">
        <v>862</v>
      </c>
      <c r="B2198">
        <v>2017</v>
      </c>
      <c r="C2198">
        <v>2017</v>
      </c>
      <c r="D2198">
        <v>2017</v>
      </c>
      <c r="E2198">
        <v>4</v>
      </c>
      <c r="F2198">
        <v>0</v>
      </c>
      <c r="G2198">
        <v>0</v>
      </c>
      <c r="H2198" t="s">
        <v>568</v>
      </c>
      <c r="I2198">
        <v>251</v>
      </c>
      <c r="J2198" t="s">
        <v>113</v>
      </c>
      <c r="K2198" t="s">
        <v>583</v>
      </c>
      <c r="L2198">
        <v>0</v>
      </c>
      <c r="M2198" t="s">
        <v>177</v>
      </c>
      <c r="N2198" t="s">
        <v>514</v>
      </c>
      <c r="O2198">
        <v>480</v>
      </c>
      <c r="P2198" t="s">
        <v>652</v>
      </c>
      <c r="Q2198" t="s">
        <v>653</v>
      </c>
      <c r="R2198" t="s">
        <v>515</v>
      </c>
      <c r="S2198" t="s">
        <v>516</v>
      </c>
      <c r="T2198">
        <v>0</v>
      </c>
      <c r="U2198" t="s">
        <v>517</v>
      </c>
      <c r="V2198">
        <v>2523</v>
      </c>
      <c r="W2198" t="s">
        <v>518</v>
      </c>
      <c r="X2198">
        <v>8</v>
      </c>
      <c r="Y2198" t="s">
        <v>519</v>
      </c>
      <c r="Z2198">
        <v>111</v>
      </c>
      <c r="AA2198">
        <v>8</v>
      </c>
      <c r="AB2198" t="s">
        <v>519</v>
      </c>
      <c r="AC2198">
        <v>111</v>
      </c>
      <c r="AD2198">
        <v>111</v>
      </c>
      <c r="AE2198"/>
      <c r="AF2198">
        <v>1030</v>
      </c>
      <c r="AG2198">
        <v>1030.5360000000001</v>
      </c>
      <c r="AH2198"/>
      <c r="AI2198">
        <v>0</v>
      </c>
    </row>
    <row r="2199" spans="1:35">
      <c r="A2199" t="s">
        <v>862</v>
      </c>
      <c r="B2199">
        <v>2017</v>
      </c>
      <c r="C2199">
        <v>2017</v>
      </c>
      <c r="D2199">
        <v>2017</v>
      </c>
      <c r="E2199">
        <v>4</v>
      </c>
      <c r="F2199">
        <v>0</v>
      </c>
      <c r="G2199">
        <v>0</v>
      </c>
      <c r="H2199" t="s">
        <v>568</v>
      </c>
      <c r="I2199">
        <v>251</v>
      </c>
      <c r="J2199" t="s">
        <v>113</v>
      </c>
      <c r="K2199" t="s">
        <v>583</v>
      </c>
      <c r="L2199">
        <v>0</v>
      </c>
      <c r="M2199" t="s">
        <v>177</v>
      </c>
      <c r="N2199" t="s">
        <v>514</v>
      </c>
      <c r="O2199">
        <v>490</v>
      </c>
      <c r="P2199" t="s">
        <v>546</v>
      </c>
      <c r="Q2199" t="s">
        <v>547</v>
      </c>
      <c r="R2199" t="s">
        <v>515</v>
      </c>
      <c r="S2199" t="s">
        <v>516</v>
      </c>
      <c r="T2199">
        <v>0</v>
      </c>
      <c r="U2199" t="s">
        <v>517</v>
      </c>
      <c r="V2199">
        <v>2523</v>
      </c>
      <c r="W2199" t="s">
        <v>518</v>
      </c>
      <c r="X2199">
        <v>8</v>
      </c>
      <c r="Y2199" t="s">
        <v>519</v>
      </c>
      <c r="Z2199">
        <v>23212</v>
      </c>
      <c r="AA2199">
        <v>8</v>
      </c>
      <c r="AB2199" t="s">
        <v>519</v>
      </c>
      <c r="AC2199">
        <v>23212</v>
      </c>
      <c r="AD2199">
        <v>23212</v>
      </c>
      <c r="AE2199"/>
      <c r="AF2199">
        <v>2715</v>
      </c>
      <c r="AG2199">
        <v>2715.739</v>
      </c>
      <c r="AH2199"/>
      <c r="AI2199">
        <v>0</v>
      </c>
    </row>
    <row r="2200" spans="1:35">
      <c r="A2200" t="s">
        <v>862</v>
      </c>
      <c r="B2200">
        <v>2017</v>
      </c>
      <c r="C2200">
        <v>2017</v>
      </c>
      <c r="D2200">
        <v>2017</v>
      </c>
      <c r="E2200">
        <v>4</v>
      </c>
      <c r="F2200">
        <v>0</v>
      </c>
      <c r="G2200">
        <v>0</v>
      </c>
      <c r="H2200" t="s">
        <v>568</v>
      </c>
      <c r="I2200">
        <v>251</v>
      </c>
      <c r="J2200" t="s">
        <v>113</v>
      </c>
      <c r="K2200" t="s">
        <v>583</v>
      </c>
      <c r="L2200">
        <v>0</v>
      </c>
      <c r="M2200" t="s">
        <v>177</v>
      </c>
      <c r="N2200" t="s">
        <v>514</v>
      </c>
      <c r="O2200">
        <v>784</v>
      </c>
      <c r="P2200" t="s">
        <v>186</v>
      </c>
      <c r="Q2200" t="s">
        <v>618</v>
      </c>
      <c r="R2200" t="s">
        <v>515</v>
      </c>
      <c r="S2200" t="s">
        <v>516</v>
      </c>
      <c r="T2200">
        <v>0</v>
      </c>
      <c r="U2200" t="s">
        <v>517</v>
      </c>
      <c r="V2200">
        <v>2523</v>
      </c>
      <c r="W2200" t="s">
        <v>518</v>
      </c>
      <c r="X2200">
        <v>8</v>
      </c>
      <c r="Y2200" t="s">
        <v>519</v>
      </c>
      <c r="Z2200">
        <v>27165</v>
      </c>
      <c r="AA2200">
        <v>8</v>
      </c>
      <c r="AB2200" t="s">
        <v>519</v>
      </c>
      <c r="AC2200">
        <v>27165</v>
      </c>
      <c r="AD2200">
        <v>27165</v>
      </c>
      <c r="AE2200"/>
      <c r="AF2200">
        <v>5677</v>
      </c>
      <c r="AG2200">
        <v>5677.5420000000004</v>
      </c>
      <c r="AH2200"/>
      <c r="AI2200">
        <v>0</v>
      </c>
    </row>
    <row r="2201" spans="1:35">
      <c r="A2201" t="s">
        <v>862</v>
      </c>
      <c r="B2201">
        <v>2017</v>
      </c>
      <c r="C2201">
        <v>2017</v>
      </c>
      <c r="D2201">
        <v>2017</v>
      </c>
      <c r="E2201">
        <v>4</v>
      </c>
      <c r="F2201">
        <v>0</v>
      </c>
      <c r="G2201">
        <v>0</v>
      </c>
      <c r="H2201" t="s">
        <v>568</v>
      </c>
      <c r="I2201">
        <v>251</v>
      </c>
      <c r="J2201" t="s">
        <v>113</v>
      </c>
      <c r="K2201" t="s">
        <v>583</v>
      </c>
      <c r="L2201">
        <v>0</v>
      </c>
      <c r="M2201" t="s">
        <v>177</v>
      </c>
      <c r="N2201" t="s">
        <v>514</v>
      </c>
      <c r="O2201">
        <v>300</v>
      </c>
      <c r="P2201" t="s">
        <v>680</v>
      </c>
      <c r="Q2201" t="s">
        <v>681</v>
      </c>
      <c r="R2201" t="s">
        <v>515</v>
      </c>
      <c r="S2201" t="s">
        <v>516</v>
      </c>
      <c r="T2201">
        <v>0</v>
      </c>
      <c r="U2201" t="s">
        <v>517</v>
      </c>
      <c r="V2201">
        <v>2523</v>
      </c>
      <c r="W2201" t="s">
        <v>518</v>
      </c>
      <c r="X2201">
        <v>8</v>
      </c>
      <c r="Y2201" t="s">
        <v>519</v>
      </c>
      <c r="Z2201">
        <v>84926000</v>
      </c>
      <c r="AA2201">
        <v>8</v>
      </c>
      <c r="AB2201" t="s">
        <v>519</v>
      </c>
      <c r="AC2201">
        <v>84926000</v>
      </c>
      <c r="AD2201">
        <v>84926000</v>
      </c>
      <c r="AE2201"/>
      <c r="AF2201">
        <v>6823793</v>
      </c>
      <c r="AG2201">
        <v>6823793.3219999997</v>
      </c>
      <c r="AH2201"/>
      <c r="AI2201">
        <v>0</v>
      </c>
    </row>
    <row r="2202" spans="1:35">
      <c r="A2202" t="s">
        <v>862</v>
      </c>
      <c r="B2202">
        <v>2017</v>
      </c>
      <c r="C2202">
        <v>2017</v>
      </c>
      <c r="D2202">
        <v>2017</v>
      </c>
      <c r="E2202">
        <v>4</v>
      </c>
      <c r="F2202">
        <v>0</v>
      </c>
      <c r="G2202">
        <v>0</v>
      </c>
      <c r="H2202" t="s">
        <v>568</v>
      </c>
      <c r="I2202">
        <v>251</v>
      </c>
      <c r="J2202" t="s">
        <v>113</v>
      </c>
      <c r="K2202" t="s">
        <v>583</v>
      </c>
      <c r="L2202">
        <v>0</v>
      </c>
      <c r="M2202" t="s">
        <v>177</v>
      </c>
      <c r="N2202" t="s">
        <v>514</v>
      </c>
      <c r="O2202">
        <v>764</v>
      </c>
      <c r="P2202" t="s">
        <v>198</v>
      </c>
      <c r="Q2202" t="s">
        <v>556</v>
      </c>
      <c r="R2202" t="s">
        <v>515</v>
      </c>
      <c r="S2202" t="s">
        <v>516</v>
      </c>
      <c r="T2202">
        <v>0</v>
      </c>
      <c r="U2202" t="s">
        <v>517</v>
      </c>
      <c r="V2202">
        <v>2523</v>
      </c>
      <c r="W2202" t="s">
        <v>518</v>
      </c>
      <c r="X2202">
        <v>8</v>
      </c>
      <c r="Y2202" t="s">
        <v>519</v>
      </c>
      <c r="Z2202">
        <v>316</v>
      </c>
      <c r="AA2202">
        <v>8</v>
      </c>
      <c r="AB2202" t="s">
        <v>519</v>
      </c>
      <c r="AC2202">
        <v>316</v>
      </c>
      <c r="AD2202">
        <v>316</v>
      </c>
      <c r="AE2202"/>
      <c r="AF2202">
        <v>597</v>
      </c>
      <c r="AG2202">
        <v>597.101</v>
      </c>
      <c r="AH2202"/>
      <c r="AI2202">
        <v>0</v>
      </c>
    </row>
    <row r="2203" spans="1:35">
      <c r="A2203" t="s">
        <v>862</v>
      </c>
      <c r="B2203">
        <v>2017</v>
      </c>
      <c r="C2203">
        <v>2017</v>
      </c>
      <c r="D2203">
        <v>2017</v>
      </c>
      <c r="E2203">
        <v>4</v>
      </c>
      <c r="F2203">
        <v>0</v>
      </c>
      <c r="G2203">
        <v>0</v>
      </c>
      <c r="H2203" t="s">
        <v>568</v>
      </c>
      <c r="I2203">
        <v>251</v>
      </c>
      <c r="J2203" t="s">
        <v>113</v>
      </c>
      <c r="K2203" t="s">
        <v>583</v>
      </c>
      <c r="L2203">
        <v>0</v>
      </c>
      <c r="M2203" t="s">
        <v>177</v>
      </c>
      <c r="N2203" t="s">
        <v>514</v>
      </c>
      <c r="O2203">
        <v>504</v>
      </c>
      <c r="P2203" t="s">
        <v>686</v>
      </c>
      <c r="Q2203" t="s">
        <v>687</v>
      </c>
      <c r="R2203" t="s">
        <v>515</v>
      </c>
      <c r="S2203" t="s">
        <v>516</v>
      </c>
      <c r="T2203">
        <v>0</v>
      </c>
      <c r="U2203" t="s">
        <v>517</v>
      </c>
      <c r="V2203">
        <v>2523</v>
      </c>
      <c r="W2203" t="s">
        <v>518</v>
      </c>
      <c r="X2203">
        <v>8</v>
      </c>
      <c r="Y2203" t="s">
        <v>519</v>
      </c>
      <c r="Z2203">
        <v>68483988</v>
      </c>
      <c r="AA2203">
        <v>8</v>
      </c>
      <c r="AB2203" t="s">
        <v>519</v>
      </c>
      <c r="AC2203">
        <v>68483988</v>
      </c>
      <c r="AD2203">
        <v>68483988</v>
      </c>
      <c r="AE2203"/>
      <c r="AF2203">
        <v>4080170</v>
      </c>
      <c r="AG2203">
        <v>4080170.406</v>
      </c>
      <c r="AH2203"/>
      <c r="AI2203">
        <v>0</v>
      </c>
    </row>
    <row r="2204" spans="1:35">
      <c r="A2204" t="s">
        <v>862</v>
      </c>
      <c r="B2204">
        <v>2017</v>
      </c>
      <c r="C2204">
        <v>2017</v>
      </c>
      <c r="D2204">
        <v>2017</v>
      </c>
      <c r="E2204">
        <v>4</v>
      </c>
      <c r="F2204">
        <v>0</v>
      </c>
      <c r="G2204">
        <v>0</v>
      </c>
      <c r="H2204" t="s">
        <v>568</v>
      </c>
      <c r="I2204">
        <v>251</v>
      </c>
      <c r="J2204" t="s">
        <v>113</v>
      </c>
      <c r="K2204" t="s">
        <v>583</v>
      </c>
      <c r="L2204">
        <v>0</v>
      </c>
      <c r="M2204" t="s">
        <v>177</v>
      </c>
      <c r="N2204" t="s">
        <v>514</v>
      </c>
      <c r="O2204">
        <v>757</v>
      </c>
      <c r="P2204" t="s">
        <v>597</v>
      </c>
      <c r="Q2204" t="s">
        <v>598</v>
      </c>
      <c r="R2204" t="s">
        <v>515</v>
      </c>
      <c r="S2204" t="s">
        <v>516</v>
      </c>
      <c r="T2204">
        <v>0</v>
      </c>
      <c r="U2204" t="s">
        <v>517</v>
      </c>
      <c r="V2204">
        <v>2523</v>
      </c>
      <c r="W2204" t="s">
        <v>518</v>
      </c>
      <c r="X2204">
        <v>8</v>
      </c>
      <c r="Y2204" t="s">
        <v>519</v>
      </c>
      <c r="Z2204">
        <v>9545098</v>
      </c>
      <c r="AA2204">
        <v>8</v>
      </c>
      <c r="AB2204" t="s">
        <v>519</v>
      </c>
      <c r="AC2204">
        <v>9545098</v>
      </c>
      <c r="AD2204">
        <v>9545098</v>
      </c>
      <c r="AE2204"/>
      <c r="AF2204">
        <v>433348</v>
      </c>
      <c r="AG2204">
        <v>433348.80900000001</v>
      </c>
      <c r="AH2204"/>
      <c r="AI2204">
        <v>0</v>
      </c>
    </row>
    <row r="2205" spans="1:35">
      <c r="A2205" t="s">
        <v>862</v>
      </c>
      <c r="B2205">
        <v>2017</v>
      </c>
      <c r="C2205">
        <v>2017</v>
      </c>
      <c r="D2205">
        <v>2017</v>
      </c>
      <c r="E2205">
        <v>4</v>
      </c>
      <c r="F2205">
        <v>0</v>
      </c>
      <c r="G2205">
        <v>0</v>
      </c>
      <c r="H2205" t="s">
        <v>568</v>
      </c>
      <c r="I2205">
        <v>251</v>
      </c>
      <c r="J2205" t="s">
        <v>113</v>
      </c>
      <c r="K2205" t="s">
        <v>583</v>
      </c>
      <c r="L2205">
        <v>0</v>
      </c>
      <c r="M2205" t="s">
        <v>177</v>
      </c>
      <c r="N2205" t="s">
        <v>514</v>
      </c>
      <c r="O2205">
        <v>392</v>
      </c>
      <c r="P2205" t="s">
        <v>223</v>
      </c>
      <c r="Q2205" t="s">
        <v>584</v>
      </c>
      <c r="R2205" t="s">
        <v>515</v>
      </c>
      <c r="S2205" t="s">
        <v>516</v>
      </c>
      <c r="T2205">
        <v>0</v>
      </c>
      <c r="U2205" t="s">
        <v>517</v>
      </c>
      <c r="V2205">
        <v>2523</v>
      </c>
      <c r="W2205" t="s">
        <v>518</v>
      </c>
      <c r="X2205">
        <v>8</v>
      </c>
      <c r="Y2205" t="s">
        <v>519</v>
      </c>
      <c r="Z2205">
        <v>100038</v>
      </c>
      <c r="AA2205">
        <v>8</v>
      </c>
      <c r="AB2205" t="s">
        <v>519</v>
      </c>
      <c r="AC2205">
        <v>100038</v>
      </c>
      <c r="AD2205">
        <v>100038</v>
      </c>
      <c r="AE2205"/>
      <c r="AF2205">
        <v>77493</v>
      </c>
      <c r="AG2205">
        <v>77493.365000000005</v>
      </c>
      <c r="AH2205"/>
      <c r="AI2205">
        <v>0</v>
      </c>
    </row>
    <row r="2206" spans="1:35">
      <c r="A2206" t="s">
        <v>862</v>
      </c>
      <c r="B2206">
        <v>2017</v>
      </c>
      <c r="C2206">
        <v>2017</v>
      </c>
      <c r="D2206">
        <v>2017</v>
      </c>
      <c r="E2206">
        <v>4</v>
      </c>
      <c r="F2206">
        <v>0</v>
      </c>
      <c r="G2206">
        <v>0</v>
      </c>
      <c r="H2206" t="s">
        <v>568</v>
      </c>
      <c r="I2206">
        <v>251</v>
      </c>
      <c r="J2206" t="s">
        <v>113</v>
      </c>
      <c r="K2206" t="s">
        <v>583</v>
      </c>
      <c r="L2206">
        <v>0</v>
      </c>
      <c r="M2206" t="s">
        <v>177</v>
      </c>
      <c r="N2206" t="s">
        <v>514</v>
      </c>
      <c r="O2206">
        <v>788</v>
      </c>
      <c r="P2206" t="s">
        <v>729</v>
      </c>
      <c r="Q2206" t="s">
        <v>730</v>
      </c>
      <c r="R2206" t="s">
        <v>515</v>
      </c>
      <c r="S2206" t="s">
        <v>516</v>
      </c>
      <c r="T2206">
        <v>0</v>
      </c>
      <c r="U2206" t="s">
        <v>517</v>
      </c>
      <c r="V2206">
        <v>2523</v>
      </c>
      <c r="W2206" t="s">
        <v>518</v>
      </c>
      <c r="X2206">
        <v>8</v>
      </c>
      <c r="Y2206" t="s">
        <v>519</v>
      </c>
      <c r="Z2206">
        <v>11507000</v>
      </c>
      <c r="AA2206">
        <v>8</v>
      </c>
      <c r="AB2206" t="s">
        <v>519</v>
      </c>
      <c r="AC2206">
        <v>11507000</v>
      </c>
      <c r="AD2206">
        <v>11507000</v>
      </c>
      <c r="AE2206"/>
      <c r="AF2206">
        <v>1324232</v>
      </c>
      <c r="AG2206">
        <v>1324232.9809999999</v>
      </c>
      <c r="AH2206"/>
      <c r="AI2206">
        <v>0</v>
      </c>
    </row>
    <row r="2207" spans="1:35">
      <c r="A2207" t="s">
        <v>862</v>
      </c>
      <c r="B2207">
        <v>2017</v>
      </c>
      <c r="C2207">
        <v>2017</v>
      </c>
      <c r="D2207">
        <v>2017</v>
      </c>
      <c r="E2207">
        <v>4</v>
      </c>
      <c r="F2207">
        <v>0</v>
      </c>
      <c r="G2207">
        <v>0</v>
      </c>
      <c r="H2207" t="s">
        <v>568</v>
      </c>
      <c r="I2207">
        <v>251</v>
      </c>
      <c r="J2207" t="s">
        <v>113</v>
      </c>
      <c r="K2207" t="s">
        <v>583</v>
      </c>
      <c r="L2207">
        <v>0</v>
      </c>
      <c r="M2207" t="s">
        <v>177</v>
      </c>
      <c r="N2207" t="s">
        <v>514</v>
      </c>
      <c r="O2207">
        <v>348</v>
      </c>
      <c r="P2207" t="s">
        <v>739</v>
      </c>
      <c r="Q2207" t="s">
        <v>740</v>
      </c>
      <c r="R2207" t="s">
        <v>515</v>
      </c>
      <c r="S2207" t="s">
        <v>516</v>
      </c>
      <c r="T2207">
        <v>0</v>
      </c>
      <c r="U2207" t="s">
        <v>517</v>
      </c>
      <c r="V2207">
        <v>2523</v>
      </c>
      <c r="W2207" t="s">
        <v>518</v>
      </c>
      <c r="X2207">
        <v>8</v>
      </c>
      <c r="Y2207" t="s">
        <v>519</v>
      </c>
      <c r="Z2207">
        <v>13000</v>
      </c>
      <c r="AA2207">
        <v>8</v>
      </c>
      <c r="AB2207" t="s">
        <v>519</v>
      </c>
      <c r="AC2207">
        <v>13000</v>
      </c>
      <c r="AD2207">
        <v>13000</v>
      </c>
      <c r="AE2207"/>
      <c r="AF2207">
        <v>4668</v>
      </c>
      <c r="AG2207">
        <v>4668.4520000000002</v>
      </c>
      <c r="AH2207"/>
      <c r="AI2207">
        <v>0</v>
      </c>
    </row>
    <row r="2208" spans="1:35">
      <c r="A2208" t="s">
        <v>862</v>
      </c>
      <c r="B2208">
        <v>2017</v>
      </c>
      <c r="C2208">
        <v>2017</v>
      </c>
      <c r="D2208">
        <v>2017</v>
      </c>
      <c r="E2208">
        <v>4</v>
      </c>
      <c r="F2208">
        <v>0</v>
      </c>
      <c r="G2208">
        <v>0</v>
      </c>
      <c r="H2208" t="s">
        <v>568</v>
      </c>
      <c r="I2208">
        <v>251</v>
      </c>
      <c r="J2208" t="s">
        <v>113</v>
      </c>
      <c r="K2208" t="s">
        <v>583</v>
      </c>
      <c r="L2208">
        <v>0</v>
      </c>
      <c r="M2208" t="s">
        <v>177</v>
      </c>
      <c r="N2208" t="s">
        <v>514</v>
      </c>
      <c r="O2208">
        <v>372</v>
      </c>
      <c r="P2208" t="s">
        <v>676</v>
      </c>
      <c r="Q2208" t="s">
        <v>677</v>
      </c>
      <c r="R2208" t="s">
        <v>515</v>
      </c>
      <c r="S2208" t="s">
        <v>516</v>
      </c>
      <c r="T2208">
        <v>0</v>
      </c>
      <c r="U2208" t="s">
        <v>517</v>
      </c>
      <c r="V2208">
        <v>2523</v>
      </c>
      <c r="W2208" t="s">
        <v>518</v>
      </c>
      <c r="X2208">
        <v>8</v>
      </c>
      <c r="Y2208" t="s">
        <v>519</v>
      </c>
      <c r="Z2208">
        <v>552000</v>
      </c>
      <c r="AA2208">
        <v>8</v>
      </c>
      <c r="AB2208" t="s">
        <v>519</v>
      </c>
      <c r="AC2208">
        <v>552000</v>
      </c>
      <c r="AD2208">
        <v>552000</v>
      </c>
      <c r="AE2208"/>
      <c r="AF2208">
        <v>247649</v>
      </c>
      <c r="AG2208">
        <v>247649.17600000001</v>
      </c>
      <c r="AH2208"/>
      <c r="AI2208">
        <v>0</v>
      </c>
    </row>
    <row r="2209" spans="1:35">
      <c r="A2209" t="s">
        <v>862</v>
      </c>
      <c r="B2209">
        <v>2017</v>
      </c>
      <c r="C2209">
        <v>2017</v>
      </c>
      <c r="D2209">
        <v>2017</v>
      </c>
      <c r="E2209">
        <v>4</v>
      </c>
      <c r="F2209">
        <v>0</v>
      </c>
      <c r="G2209">
        <v>0</v>
      </c>
      <c r="H2209" t="s">
        <v>568</v>
      </c>
      <c r="I2209">
        <v>251</v>
      </c>
      <c r="J2209" t="s">
        <v>113</v>
      </c>
      <c r="K2209" t="s">
        <v>583</v>
      </c>
      <c r="L2209">
        <v>0</v>
      </c>
      <c r="M2209" t="s">
        <v>177</v>
      </c>
      <c r="N2209" t="s">
        <v>514</v>
      </c>
      <c r="O2209">
        <v>699</v>
      </c>
      <c r="P2209" t="s">
        <v>585</v>
      </c>
      <c r="Q2209" t="s">
        <v>586</v>
      </c>
      <c r="R2209" t="s">
        <v>515</v>
      </c>
      <c r="S2209" t="s">
        <v>516</v>
      </c>
      <c r="T2209">
        <v>0</v>
      </c>
      <c r="U2209" t="s">
        <v>517</v>
      </c>
      <c r="V2209">
        <v>2523</v>
      </c>
      <c r="W2209" t="s">
        <v>518</v>
      </c>
      <c r="X2209">
        <v>8</v>
      </c>
      <c r="Y2209" t="s">
        <v>519</v>
      </c>
      <c r="Z2209">
        <v>14592120</v>
      </c>
      <c r="AA2209">
        <v>8</v>
      </c>
      <c r="AB2209" t="s">
        <v>519</v>
      </c>
      <c r="AC2209">
        <v>14592120</v>
      </c>
      <c r="AD2209">
        <v>14592120</v>
      </c>
      <c r="AE2209"/>
      <c r="AF2209">
        <v>1508877</v>
      </c>
      <c r="AG2209">
        <v>1508877.247</v>
      </c>
      <c r="AH2209"/>
      <c r="AI2209">
        <v>0</v>
      </c>
    </row>
    <row r="2210" spans="1:35">
      <c r="A2210" t="s">
        <v>862</v>
      </c>
      <c r="B2210">
        <v>2017</v>
      </c>
      <c r="C2210">
        <v>2017</v>
      </c>
      <c r="D2210">
        <v>2017</v>
      </c>
      <c r="E2210">
        <v>4</v>
      </c>
      <c r="F2210">
        <v>0</v>
      </c>
      <c r="G2210">
        <v>0</v>
      </c>
      <c r="H2210" t="s">
        <v>568</v>
      </c>
      <c r="I2210">
        <v>251</v>
      </c>
      <c r="J2210" t="s">
        <v>113</v>
      </c>
      <c r="K2210" t="s">
        <v>583</v>
      </c>
      <c r="L2210">
        <v>0</v>
      </c>
      <c r="M2210" t="s">
        <v>177</v>
      </c>
      <c r="N2210" t="s">
        <v>514</v>
      </c>
      <c r="O2210">
        <v>792</v>
      </c>
      <c r="P2210" t="s">
        <v>217</v>
      </c>
      <c r="Q2210" t="s">
        <v>573</v>
      </c>
      <c r="R2210" t="s">
        <v>515</v>
      </c>
      <c r="S2210" t="s">
        <v>516</v>
      </c>
      <c r="T2210">
        <v>0</v>
      </c>
      <c r="U2210" t="s">
        <v>517</v>
      </c>
      <c r="V2210">
        <v>2523</v>
      </c>
      <c r="W2210" t="s">
        <v>518</v>
      </c>
      <c r="X2210">
        <v>8</v>
      </c>
      <c r="Y2210" t="s">
        <v>519</v>
      </c>
      <c r="Z2210">
        <v>18368247</v>
      </c>
      <c r="AA2210">
        <v>8</v>
      </c>
      <c r="AB2210" t="s">
        <v>519</v>
      </c>
      <c r="AC2210">
        <v>18368247</v>
      </c>
      <c r="AD2210">
        <v>18368247</v>
      </c>
      <c r="AE2210"/>
      <c r="AF2210">
        <v>3123256</v>
      </c>
      <c r="AG2210">
        <v>3123256.3110000002</v>
      </c>
      <c r="AH2210"/>
      <c r="AI2210">
        <v>0</v>
      </c>
    </row>
    <row r="2211" spans="1:35">
      <c r="A2211" t="s">
        <v>862</v>
      </c>
      <c r="B2211">
        <v>2017</v>
      </c>
      <c r="C2211">
        <v>2017</v>
      </c>
      <c r="D2211">
        <v>2017</v>
      </c>
      <c r="E2211">
        <v>4</v>
      </c>
      <c r="F2211">
        <v>0</v>
      </c>
      <c r="G2211">
        <v>0</v>
      </c>
      <c r="H2211" t="s">
        <v>568</v>
      </c>
      <c r="I2211">
        <v>251</v>
      </c>
      <c r="J2211" t="s">
        <v>113</v>
      </c>
      <c r="K2211" t="s">
        <v>583</v>
      </c>
      <c r="L2211">
        <v>0</v>
      </c>
      <c r="M2211" t="s">
        <v>177</v>
      </c>
      <c r="N2211" t="s">
        <v>514</v>
      </c>
      <c r="O2211">
        <v>752</v>
      </c>
      <c r="P2211" t="s">
        <v>189</v>
      </c>
      <c r="Q2211" t="s">
        <v>569</v>
      </c>
      <c r="R2211" t="s">
        <v>515</v>
      </c>
      <c r="S2211" t="s">
        <v>516</v>
      </c>
      <c r="T2211">
        <v>0</v>
      </c>
      <c r="U2211" t="s">
        <v>517</v>
      </c>
      <c r="V2211">
        <v>2523</v>
      </c>
      <c r="W2211" t="s">
        <v>518</v>
      </c>
      <c r="X2211">
        <v>8</v>
      </c>
      <c r="Y2211" t="s">
        <v>519</v>
      </c>
      <c r="Z2211">
        <v>67600</v>
      </c>
      <c r="AA2211">
        <v>8</v>
      </c>
      <c r="AB2211" t="s">
        <v>519</v>
      </c>
      <c r="AC2211">
        <v>67600</v>
      </c>
      <c r="AD2211">
        <v>67600</v>
      </c>
      <c r="AE2211"/>
      <c r="AF2211">
        <v>148803</v>
      </c>
      <c r="AG2211">
        <v>148803.514</v>
      </c>
      <c r="AH2211"/>
      <c r="AI2211">
        <v>0</v>
      </c>
    </row>
    <row r="2212" spans="1:35">
      <c r="A2212" t="s">
        <v>862</v>
      </c>
      <c r="B2212">
        <v>2017</v>
      </c>
      <c r="C2212">
        <v>2017</v>
      </c>
      <c r="D2212">
        <v>2017</v>
      </c>
      <c r="E2212">
        <v>4</v>
      </c>
      <c r="F2212">
        <v>0</v>
      </c>
      <c r="G2212">
        <v>0</v>
      </c>
      <c r="H2212" t="s">
        <v>568</v>
      </c>
      <c r="I2212">
        <v>251</v>
      </c>
      <c r="J2212" t="s">
        <v>113</v>
      </c>
      <c r="K2212" t="s">
        <v>583</v>
      </c>
      <c r="L2212">
        <v>0</v>
      </c>
      <c r="M2212" t="s">
        <v>177</v>
      </c>
      <c r="N2212" t="s">
        <v>514</v>
      </c>
      <c r="O2212">
        <v>203</v>
      </c>
      <c r="P2212" t="s">
        <v>684</v>
      </c>
      <c r="Q2212" t="s">
        <v>685</v>
      </c>
      <c r="R2212" t="s">
        <v>515</v>
      </c>
      <c r="S2212" t="s">
        <v>516</v>
      </c>
      <c r="T2212">
        <v>0</v>
      </c>
      <c r="U2212" t="s">
        <v>517</v>
      </c>
      <c r="V2212">
        <v>2523</v>
      </c>
      <c r="W2212" t="s">
        <v>518</v>
      </c>
      <c r="X2212">
        <v>8</v>
      </c>
      <c r="Y2212" t="s">
        <v>519</v>
      </c>
      <c r="Z2212">
        <v>1075</v>
      </c>
      <c r="AA2212">
        <v>8</v>
      </c>
      <c r="AB2212" t="s">
        <v>519</v>
      </c>
      <c r="AC2212">
        <v>1075</v>
      </c>
      <c r="AD2212">
        <v>1075</v>
      </c>
      <c r="AE2212"/>
      <c r="AF2212">
        <v>406</v>
      </c>
      <c r="AG2212">
        <v>406.34500000000003</v>
      </c>
      <c r="AH2212"/>
      <c r="AI2212">
        <v>0</v>
      </c>
    </row>
    <row r="2213" spans="1:35">
      <c r="A2213" t="s">
        <v>862</v>
      </c>
      <c r="B2213">
        <v>2017</v>
      </c>
      <c r="C2213">
        <v>2017</v>
      </c>
      <c r="D2213">
        <v>2017</v>
      </c>
      <c r="E2213">
        <v>4</v>
      </c>
      <c r="F2213">
        <v>0</v>
      </c>
      <c r="G2213">
        <v>0</v>
      </c>
      <c r="H2213" t="s">
        <v>568</v>
      </c>
      <c r="I2213">
        <v>251</v>
      </c>
      <c r="J2213" t="s">
        <v>113</v>
      </c>
      <c r="K2213" t="s">
        <v>583</v>
      </c>
      <c r="L2213">
        <v>0</v>
      </c>
      <c r="M2213" t="s">
        <v>177</v>
      </c>
      <c r="N2213" t="s">
        <v>514</v>
      </c>
      <c r="O2213">
        <v>442</v>
      </c>
      <c r="P2213" t="s">
        <v>688</v>
      </c>
      <c r="Q2213" t="s">
        <v>689</v>
      </c>
      <c r="R2213" t="s">
        <v>515</v>
      </c>
      <c r="S2213" t="s">
        <v>516</v>
      </c>
      <c r="T2213">
        <v>0</v>
      </c>
      <c r="U2213" t="s">
        <v>517</v>
      </c>
      <c r="V2213">
        <v>2523</v>
      </c>
      <c r="W2213" t="s">
        <v>518</v>
      </c>
      <c r="X2213">
        <v>8</v>
      </c>
      <c r="Y2213" t="s">
        <v>519</v>
      </c>
      <c r="Z2213">
        <v>420842490</v>
      </c>
      <c r="AA2213">
        <v>8</v>
      </c>
      <c r="AB2213" t="s">
        <v>519</v>
      </c>
      <c r="AC2213">
        <v>420842490</v>
      </c>
      <c r="AD2213">
        <v>420842490</v>
      </c>
      <c r="AE2213"/>
      <c r="AF2213">
        <v>40956953</v>
      </c>
      <c r="AG2213">
        <v>40956953.784000002</v>
      </c>
      <c r="AH2213"/>
      <c r="AI2213">
        <v>0</v>
      </c>
    </row>
    <row r="2214" spans="1:35">
      <c r="A2214" t="s">
        <v>862</v>
      </c>
      <c r="B2214">
        <v>2017</v>
      </c>
      <c r="C2214">
        <v>2017</v>
      </c>
      <c r="D2214">
        <v>2017</v>
      </c>
      <c r="E2214">
        <v>4</v>
      </c>
      <c r="F2214">
        <v>0</v>
      </c>
      <c r="G2214">
        <v>0</v>
      </c>
      <c r="H2214" t="s">
        <v>568</v>
      </c>
      <c r="I2214">
        <v>251</v>
      </c>
      <c r="J2214" t="s">
        <v>113</v>
      </c>
      <c r="K2214" t="s">
        <v>583</v>
      </c>
      <c r="L2214">
        <v>0</v>
      </c>
      <c r="M2214" t="s">
        <v>177</v>
      </c>
      <c r="N2214" t="s">
        <v>514</v>
      </c>
      <c r="O2214">
        <v>156</v>
      </c>
      <c r="P2214" t="s">
        <v>183</v>
      </c>
      <c r="Q2214" t="s">
        <v>562</v>
      </c>
      <c r="R2214" t="s">
        <v>515</v>
      </c>
      <c r="S2214" t="s">
        <v>516</v>
      </c>
      <c r="T2214">
        <v>0</v>
      </c>
      <c r="U2214" t="s">
        <v>517</v>
      </c>
      <c r="V2214">
        <v>2523</v>
      </c>
      <c r="W2214" t="s">
        <v>518</v>
      </c>
      <c r="X2214">
        <v>8</v>
      </c>
      <c r="Y2214" t="s">
        <v>519</v>
      </c>
      <c r="Z2214">
        <v>8080406</v>
      </c>
      <c r="AA2214">
        <v>8</v>
      </c>
      <c r="AB2214" t="s">
        <v>519</v>
      </c>
      <c r="AC2214">
        <v>8080406</v>
      </c>
      <c r="AD2214">
        <v>8080406</v>
      </c>
      <c r="AE2214"/>
      <c r="AF2214">
        <v>3279223</v>
      </c>
      <c r="AG2214">
        <v>3279223.912</v>
      </c>
      <c r="AH2214"/>
      <c r="AI2214">
        <v>0</v>
      </c>
    </row>
    <row r="2215" spans="1:35">
      <c r="A2215" t="s">
        <v>862</v>
      </c>
      <c r="B2215">
        <v>2017</v>
      </c>
      <c r="C2215">
        <v>2017</v>
      </c>
      <c r="D2215">
        <v>2017</v>
      </c>
      <c r="E2215">
        <v>4</v>
      </c>
      <c r="F2215">
        <v>0</v>
      </c>
      <c r="G2215">
        <v>0</v>
      </c>
      <c r="H2215" t="s">
        <v>568</v>
      </c>
      <c r="I2215">
        <v>251</v>
      </c>
      <c r="J2215" t="s">
        <v>113</v>
      </c>
      <c r="K2215" t="s">
        <v>583</v>
      </c>
      <c r="L2215">
        <v>0</v>
      </c>
      <c r="M2215" t="s">
        <v>177</v>
      </c>
      <c r="N2215" t="s">
        <v>514</v>
      </c>
      <c r="O2215">
        <v>208</v>
      </c>
      <c r="P2215" t="s">
        <v>195</v>
      </c>
      <c r="Q2215" t="s">
        <v>572</v>
      </c>
      <c r="R2215" t="s">
        <v>515</v>
      </c>
      <c r="S2215" t="s">
        <v>516</v>
      </c>
      <c r="T2215">
        <v>0</v>
      </c>
      <c r="U2215" t="s">
        <v>517</v>
      </c>
      <c r="V2215">
        <v>2523</v>
      </c>
      <c r="W2215" t="s">
        <v>518</v>
      </c>
      <c r="X2215">
        <v>8</v>
      </c>
      <c r="Y2215" t="s">
        <v>519</v>
      </c>
      <c r="Z2215">
        <v>36530340</v>
      </c>
      <c r="AA2215">
        <v>8</v>
      </c>
      <c r="AB2215" t="s">
        <v>519</v>
      </c>
      <c r="AC2215">
        <v>36530340</v>
      </c>
      <c r="AD2215">
        <v>36530340</v>
      </c>
      <c r="AE2215"/>
      <c r="AF2215">
        <v>4943504</v>
      </c>
      <c r="AG2215">
        <v>4943504.392</v>
      </c>
      <c r="AH2215"/>
      <c r="AI2215">
        <v>0</v>
      </c>
    </row>
    <row r="2216" spans="1:35">
      <c r="A2216" t="s">
        <v>862</v>
      </c>
      <c r="B2216">
        <v>2017</v>
      </c>
      <c r="C2216">
        <v>2017</v>
      </c>
      <c r="D2216">
        <v>2017</v>
      </c>
      <c r="E2216">
        <v>4</v>
      </c>
      <c r="F2216">
        <v>0</v>
      </c>
      <c r="G2216">
        <v>0</v>
      </c>
      <c r="H2216" t="s">
        <v>568</v>
      </c>
      <c r="I2216">
        <v>251</v>
      </c>
      <c r="J2216" t="s">
        <v>113</v>
      </c>
      <c r="K2216" t="s">
        <v>583</v>
      </c>
      <c r="L2216">
        <v>0</v>
      </c>
      <c r="M2216" t="s">
        <v>177</v>
      </c>
      <c r="N2216" t="s">
        <v>514</v>
      </c>
      <c r="O2216">
        <v>56</v>
      </c>
      <c r="P2216" t="s">
        <v>694</v>
      </c>
      <c r="Q2216" t="s">
        <v>695</v>
      </c>
      <c r="R2216" t="s">
        <v>515</v>
      </c>
      <c r="S2216" t="s">
        <v>516</v>
      </c>
      <c r="T2216">
        <v>0</v>
      </c>
      <c r="U2216" t="s">
        <v>517</v>
      </c>
      <c r="V2216">
        <v>2523</v>
      </c>
      <c r="W2216" t="s">
        <v>518</v>
      </c>
      <c r="X2216">
        <v>8</v>
      </c>
      <c r="Y2216" t="s">
        <v>519</v>
      </c>
      <c r="Z2216">
        <v>930661368</v>
      </c>
      <c r="AA2216">
        <v>8</v>
      </c>
      <c r="AB2216" t="s">
        <v>519</v>
      </c>
      <c r="AC2216">
        <v>930661368</v>
      </c>
      <c r="AD2216">
        <v>930661368</v>
      </c>
      <c r="AE2216"/>
      <c r="AF2216">
        <v>88958363</v>
      </c>
      <c r="AG2216">
        <v>88958363.118000001</v>
      </c>
      <c r="AH2216"/>
      <c r="AI2216">
        <v>0</v>
      </c>
    </row>
    <row r="2217" spans="1:35">
      <c r="A2217" t="s">
        <v>862</v>
      </c>
      <c r="B2217">
        <v>2017</v>
      </c>
      <c r="C2217">
        <v>2017</v>
      </c>
      <c r="D2217">
        <v>2017</v>
      </c>
      <c r="E2217">
        <v>4</v>
      </c>
      <c r="F2217">
        <v>0</v>
      </c>
      <c r="G2217">
        <v>0</v>
      </c>
      <c r="H2217" t="s">
        <v>568</v>
      </c>
      <c r="I2217">
        <v>251</v>
      </c>
      <c r="J2217" t="s">
        <v>113</v>
      </c>
      <c r="K2217" t="s">
        <v>583</v>
      </c>
      <c r="L2217">
        <v>0</v>
      </c>
      <c r="M2217" t="s">
        <v>177</v>
      </c>
      <c r="N2217" t="s">
        <v>514</v>
      </c>
      <c r="O2217">
        <v>40</v>
      </c>
      <c r="P2217" t="s">
        <v>690</v>
      </c>
      <c r="Q2217" t="s">
        <v>691</v>
      </c>
      <c r="R2217" t="s">
        <v>515</v>
      </c>
      <c r="S2217" t="s">
        <v>516</v>
      </c>
      <c r="T2217">
        <v>0</v>
      </c>
      <c r="U2217" t="s">
        <v>517</v>
      </c>
      <c r="V2217">
        <v>2523</v>
      </c>
      <c r="W2217" t="s">
        <v>518</v>
      </c>
      <c r="X2217">
        <v>8</v>
      </c>
      <c r="Y2217" t="s">
        <v>519</v>
      </c>
      <c r="Z2217">
        <v>11948</v>
      </c>
      <c r="AA2217">
        <v>8</v>
      </c>
      <c r="AB2217" t="s">
        <v>519</v>
      </c>
      <c r="AC2217">
        <v>11948</v>
      </c>
      <c r="AD2217">
        <v>11948</v>
      </c>
      <c r="AE2217"/>
      <c r="AF2217">
        <v>8218</v>
      </c>
      <c r="AG2217">
        <v>8218.3259999999991</v>
      </c>
      <c r="AH2217"/>
      <c r="AI2217">
        <v>0</v>
      </c>
    </row>
    <row r="2218" spans="1:35">
      <c r="A2218" t="s">
        <v>862</v>
      </c>
      <c r="B2218">
        <v>2017</v>
      </c>
      <c r="C2218">
        <v>2017</v>
      </c>
      <c r="D2218">
        <v>2017</v>
      </c>
      <c r="E2218">
        <v>4</v>
      </c>
      <c r="F2218">
        <v>0</v>
      </c>
      <c r="G2218">
        <v>0</v>
      </c>
      <c r="H2218" t="s">
        <v>568</v>
      </c>
      <c r="I2218">
        <v>251</v>
      </c>
      <c r="J2218" t="s">
        <v>113</v>
      </c>
      <c r="K2218" t="s">
        <v>583</v>
      </c>
      <c r="L2218">
        <v>0</v>
      </c>
      <c r="M2218" t="s">
        <v>177</v>
      </c>
      <c r="N2218" t="s">
        <v>514</v>
      </c>
      <c r="O2218">
        <v>620</v>
      </c>
      <c r="P2218" t="s">
        <v>603</v>
      </c>
      <c r="Q2218" t="s">
        <v>604</v>
      </c>
      <c r="R2218" t="s">
        <v>515</v>
      </c>
      <c r="S2218" t="s">
        <v>516</v>
      </c>
      <c r="T2218">
        <v>0</v>
      </c>
      <c r="U2218" t="s">
        <v>517</v>
      </c>
      <c r="V2218">
        <v>2523</v>
      </c>
      <c r="W2218" t="s">
        <v>518</v>
      </c>
      <c r="X2218">
        <v>8</v>
      </c>
      <c r="Y2218" t="s">
        <v>519</v>
      </c>
      <c r="Z2218">
        <v>43725670</v>
      </c>
      <c r="AA2218">
        <v>8</v>
      </c>
      <c r="AB2218" t="s">
        <v>519</v>
      </c>
      <c r="AC2218">
        <v>43725670</v>
      </c>
      <c r="AD2218">
        <v>43725670</v>
      </c>
      <c r="AE2218"/>
      <c r="AF2218">
        <v>7151118</v>
      </c>
      <c r="AG2218">
        <v>7151118.8370000003</v>
      </c>
      <c r="AH2218"/>
      <c r="AI2218">
        <v>0</v>
      </c>
    </row>
    <row r="2219" spans="1:35">
      <c r="A2219" t="s">
        <v>862</v>
      </c>
      <c r="B2219">
        <v>2017</v>
      </c>
      <c r="C2219">
        <v>2017</v>
      </c>
      <c r="D2219">
        <v>2017</v>
      </c>
      <c r="E2219">
        <v>4</v>
      </c>
      <c r="F2219">
        <v>0</v>
      </c>
      <c r="G2219">
        <v>0</v>
      </c>
      <c r="H2219" t="s">
        <v>568</v>
      </c>
      <c r="I2219">
        <v>251</v>
      </c>
      <c r="J2219" t="s">
        <v>113</v>
      </c>
      <c r="K2219" t="s">
        <v>583</v>
      </c>
      <c r="L2219">
        <v>0</v>
      </c>
      <c r="M2219" t="s">
        <v>177</v>
      </c>
      <c r="N2219" t="s">
        <v>514</v>
      </c>
      <c r="O2219">
        <v>616</v>
      </c>
      <c r="P2219" t="s">
        <v>692</v>
      </c>
      <c r="Q2219" t="s">
        <v>693</v>
      </c>
      <c r="R2219" t="s">
        <v>515</v>
      </c>
      <c r="S2219" t="s">
        <v>516</v>
      </c>
      <c r="T2219">
        <v>0</v>
      </c>
      <c r="U2219" t="s">
        <v>517</v>
      </c>
      <c r="V2219">
        <v>2523</v>
      </c>
      <c r="W2219" t="s">
        <v>518</v>
      </c>
      <c r="X2219">
        <v>8</v>
      </c>
      <c r="Y2219" t="s">
        <v>519</v>
      </c>
      <c r="Z2219">
        <v>518346</v>
      </c>
      <c r="AA2219">
        <v>8</v>
      </c>
      <c r="AB2219" t="s">
        <v>519</v>
      </c>
      <c r="AC2219">
        <v>518346</v>
      </c>
      <c r="AD2219">
        <v>518346</v>
      </c>
      <c r="AE2219"/>
      <c r="AF2219">
        <v>447802</v>
      </c>
      <c r="AG2219">
        <v>447802.27299999999</v>
      </c>
      <c r="AH2219"/>
      <c r="AI2219">
        <v>0</v>
      </c>
    </row>
    <row r="2220" spans="1:35">
      <c r="A2220" t="s">
        <v>862</v>
      </c>
      <c r="B2220">
        <v>2017</v>
      </c>
      <c r="C2220">
        <v>2017</v>
      </c>
      <c r="D2220">
        <v>2017</v>
      </c>
      <c r="E2220">
        <v>4</v>
      </c>
      <c r="F2220">
        <v>0</v>
      </c>
      <c r="G2220">
        <v>0</v>
      </c>
      <c r="H2220" t="s">
        <v>568</v>
      </c>
      <c r="I2220">
        <v>251</v>
      </c>
      <c r="J2220" t="s">
        <v>113</v>
      </c>
      <c r="K2220" t="s">
        <v>583</v>
      </c>
      <c r="L2220">
        <v>0</v>
      </c>
      <c r="M2220" t="s">
        <v>177</v>
      </c>
      <c r="N2220" t="s">
        <v>514</v>
      </c>
      <c r="O2220">
        <v>192</v>
      </c>
      <c r="P2220" t="s">
        <v>888</v>
      </c>
      <c r="Q2220" t="s">
        <v>889</v>
      </c>
      <c r="R2220" t="s">
        <v>515</v>
      </c>
      <c r="S2220" t="s">
        <v>516</v>
      </c>
      <c r="T2220">
        <v>0</v>
      </c>
      <c r="U2220" t="s">
        <v>517</v>
      </c>
      <c r="V2220">
        <v>2523</v>
      </c>
      <c r="W2220" t="s">
        <v>518</v>
      </c>
      <c r="X2220">
        <v>8</v>
      </c>
      <c r="Y2220" t="s">
        <v>519</v>
      </c>
      <c r="Z2220">
        <v>19</v>
      </c>
      <c r="AA2220">
        <v>8</v>
      </c>
      <c r="AB2220" t="s">
        <v>519</v>
      </c>
      <c r="AC2220">
        <v>19</v>
      </c>
      <c r="AD2220">
        <v>19</v>
      </c>
      <c r="AE2220"/>
      <c r="AF2220">
        <v>82</v>
      </c>
      <c r="AG2220">
        <v>82.397999999999996</v>
      </c>
      <c r="AH2220"/>
      <c r="AI2220">
        <v>0</v>
      </c>
    </row>
    <row r="2221" spans="1:35">
      <c r="A2221" t="s">
        <v>862</v>
      </c>
      <c r="B2221">
        <v>2017</v>
      </c>
      <c r="C2221">
        <v>2017</v>
      </c>
      <c r="D2221">
        <v>2017</v>
      </c>
      <c r="E2221">
        <v>4</v>
      </c>
      <c r="F2221">
        <v>0</v>
      </c>
      <c r="G2221">
        <v>0</v>
      </c>
      <c r="H2221" t="s">
        <v>568</v>
      </c>
      <c r="I2221">
        <v>251</v>
      </c>
      <c r="J2221" t="s">
        <v>113</v>
      </c>
      <c r="K2221" t="s">
        <v>583</v>
      </c>
      <c r="L2221">
        <v>0</v>
      </c>
      <c r="M2221" t="s">
        <v>177</v>
      </c>
      <c r="N2221" t="s">
        <v>514</v>
      </c>
      <c r="O2221">
        <v>826</v>
      </c>
      <c r="P2221" t="s">
        <v>589</v>
      </c>
      <c r="Q2221" t="s">
        <v>590</v>
      </c>
      <c r="R2221" t="s">
        <v>515</v>
      </c>
      <c r="S2221" t="s">
        <v>516</v>
      </c>
      <c r="T2221">
        <v>0</v>
      </c>
      <c r="U2221" t="s">
        <v>517</v>
      </c>
      <c r="V2221">
        <v>2523</v>
      </c>
      <c r="W2221" t="s">
        <v>518</v>
      </c>
      <c r="X2221">
        <v>8</v>
      </c>
      <c r="Y2221" t="s">
        <v>519</v>
      </c>
      <c r="Z2221">
        <v>10878531</v>
      </c>
      <c r="AA2221">
        <v>8</v>
      </c>
      <c r="AB2221" t="s">
        <v>519</v>
      </c>
      <c r="AC2221">
        <v>10878531</v>
      </c>
      <c r="AD2221">
        <v>10878531</v>
      </c>
      <c r="AE2221"/>
      <c r="AF2221">
        <v>5757606</v>
      </c>
      <c r="AG2221">
        <v>5757606.3030000003</v>
      </c>
      <c r="AH2221"/>
      <c r="AI2221">
        <v>0</v>
      </c>
    </row>
    <row r="2222" spans="1:35">
      <c r="A2222" t="s">
        <v>862</v>
      </c>
      <c r="B2222">
        <v>2017</v>
      </c>
      <c r="C2222">
        <v>2017</v>
      </c>
      <c r="D2222">
        <v>2017</v>
      </c>
      <c r="E2222">
        <v>4</v>
      </c>
      <c r="F2222">
        <v>0</v>
      </c>
      <c r="G2222">
        <v>0</v>
      </c>
      <c r="H2222" t="s">
        <v>568</v>
      </c>
      <c r="I2222">
        <v>251</v>
      </c>
      <c r="J2222" t="s">
        <v>113</v>
      </c>
      <c r="K2222" t="s">
        <v>583</v>
      </c>
      <c r="L2222">
        <v>0</v>
      </c>
      <c r="M2222" t="s">
        <v>177</v>
      </c>
      <c r="N2222" t="s">
        <v>514</v>
      </c>
      <c r="O2222">
        <v>528</v>
      </c>
      <c r="P2222" t="s">
        <v>581</v>
      </c>
      <c r="Q2222" t="s">
        <v>582</v>
      </c>
      <c r="R2222" t="s">
        <v>515</v>
      </c>
      <c r="S2222" t="s">
        <v>516</v>
      </c>
      <c r="T2222">
        <v>0</v>
      </c>
      <c r="U2222" t="s">
        <v>517</v>
      </c>
      <c r="V2222">
        <v>2523</v>
      </c>
      <c r="W2222" t="s">
        <v>518</v>
      </c>
      <c r="X2222">
        <v>8</v>
      </c>
      <c r="Y2222" t="s">
        <v>519</v>
      </c>
      <c r="Z2222">
        <v>14171733</v>
      </c>
      <c r="AA2222">
        <v>8</v>
      </c>
      <c r="AB2222" t="s">
        <v>519</v>
      </c>
      <c r="AC2222">
        <v>14171733</v>
      </c>
      <c r="AD2222">
        <v>14171733</v>
      </c>
      <c r="AE2222"/>
      <c r="AF2222">
        <v>3911255</v>
      </c>
      <c r="AG2222">
        <v>3911255.0750000002</v>
      </c>
      <c r="AH2222"/>
      <c r="AI2222">
        <v>0</v>
      </c>
    </row>
    <row r="2223" spans="1:35">
      <c r="A2223" t="s">
        <v>862</v>
      </c>
      <c r="B2223">
        <v>2017</v>
      </c>
      <c r="C2223">
        <v>2017</v>
      </c>
      <c r="D2223">
        <v>2017</v>
      </c>
      <c r="E2223">
        <v>4</v>
      </c>
      <c r="F2223">
        <v>0</v>
      </c>
      <c r="G2223">
        <v>0</v>
      </c>
      <c r="H2223" t="s">
        <v>568</v>
      </c>
      <c r="I2223">
        <v>251</v>
      </c>
      <c r="J2223" t="s">
        <v>113</v>
      </c>
      <c r="K2223" t="s">
        <v>583</v>
      </c>
      <c r="L2223">
        <v>0</v>
      </c>
      <c r="M2223" t="s">
        <v>177</v>
      </c>
      <c r="N2223" t="s">
        <v>514</v>
      </c>
      <c r="O2223">
        <v>380</v>
      </c>
      <c r="P2223" t="s">
        <v>587</v>
      </c>
      <c r="Q2223" t="s">
        <v>588</v>
      </c>
      <c r="R2223" t="s">
        <v>515</v>
      </c>
      <c r="S2223" t="s">
        <v>516</v>
      </c>
      <c r="T2223">
        <v>0</v>
      </c>
      <c r="U2223" t="s">
        <v>517</v>
      </c>
      <c r="V2223">
        <v>2523</v>
      </c>
      <c r="W2223" t="s">
        <v>518</v>
      </c>
      <c r="X2223">
        <v>8</v>
      </c>
      <c r="Y2223" t="s">
        <v>519</v>
      </c>
      <c r="Z2223">
        <v>254837239</v>
      </c>
      <c r="AA2223">
        <v>8</v>
      </c>
      <c r="AB2223" t="s">
        <v>519</v>
      </c>
      <c r="AC2223">
        <v>254837239</v>
      </c>
      <c r="AD2223">
        <v>254837239</v>
      </c>
      <c r="AE2223"/>
      <c r="AF2223">
        <v>25094649</v>
      </c>
      <c r="AG2223">
        <v>25094649.559999999</v>
      </c>
      <c r="AH2223"/>
      <c r="AI2223">
        <v>0</v>
      </c>
    </row>
    <row r="2224" spans="1:35">
      <c r="A2224" t="s">
        <v>862</v>
      </c>
      <c r="B2224">
        <v>2017</v>
      </c>
      <c r="C2224">
        <v>2017</v>
      </c>
      <c r="D2224">
        <v>2017</v>
      </c>
      <c r="E2224">
        <v>4</v>
      </c>
      <c r="F2224">
        <v>0</v>
      </c>
      <c r="G2224">
        <v>0</v>
      </c>
      <c r="H2224" t="s">
        <v>568</v>
      </c>
      <c r="I2224">
        <v>251</v>
      </c>
      <c r="J2224" t="s">
        <v>113</v>
      </c>
      <c r="K2224" t="s">
        <v>583</v>
      </c>
      <c r="L2224">
        <v>0</v>
      </c>
      <c r="M2224" t="s">
        <v>177</v>
      </c>
      <c r="N2224" t="s">
        <v>514</v>
      </c>
      <c r="O2224">
        <v>724</v>
      </c>
      <c r="P2224" t="s">
        <v>214</v>
      </c>
      <c r="Q2224" t="s">
        <v>580</v>
      </c>
      <c r="R2224" t="s">
        <v>515</v>
      </c>
      <c r="S2224" t="s">
        <v>516</v>
      </c>
      <c r="T2224">
        <v>0</v>
      </c>
      <c r="U2224" t="s">
        <v>517</v>
      </c>
      <c r="V2224">
        <v>2523</v>
      </c>
      <c r="W2224" t="s">
        <v>518</v>
      </c>
      <c r="X2224">
        <v>8</v>
      </c>
      <c r="Y2224" t="s">
        <v>519</v>
      </c>
      <c r="Z2224">
        <v>1206379558</v>
      </c>
      <c r="AA2224">
        <v>8</v>
      </c>
      <c r="AB2224" t="s">
        <v>519</v>
      </c>
      <c r="AC2224">
        <v>1206379558</v>
      </c>
      <c r="AD2224">
        <v>1206379558</v>
      </c>
      <c r="AE2224"/>
      <c r="AF2224">
        <v>93322429</v>
      </c>
      <c r="AG2224">
        <v>93322429.796000004</v>
      </c>
      <c r="AH2224"/>
      <c r="AI2224">
        <v>0</v>
      </c>
    </row>
    <row r="2225" spans="1:35">
      <c r="A2225" t="s">
        <v>862</v>
      </c>
      <c r="B2225">
        <v>2017</v>
      </c>
      <c r="C2225">
        <v>2017</v>
      </c>
      <c r="D2225">
        <v>2017</v>
      </c>
      <c r="E2225">
        <v>4</v>
      </c>
      <c r="F2225">
        <v>0</v>
      </c>
      <c r="G2225">
        <v>0</v>
      </c>
      <c r="H2225" t="s">
        <v>568</v>
      </c>
      <c r="I2225">
        <v>251</v>
      </c>
      <c r="J2225" t="s">
        <v>113</v>
      </c>
      <c r="K2225" t="s">
        <v>583</v>
      </c>
      <c r="L2225">
        <v>0</v>
      </c>
      <c r="M2225" t="s">
        <v>177</v>
      </c>
      <c r="N2225" t="s">
        <v>514</v>
      </c>
      <c r="O2225">
        <v>258</v>
      </c>
      <c r="P2225" t="s">
        <v>536</v>
      </c>
      <c r="Q2225" t="s">
        <v>537</v>
      </c>
      <c r="R2225" t="s">
        <v>515</v>
      </c>
      <c r="S2225" t="s">
        <v>516</v>
      </c>
      <c r="T2225">
        <v>0</v>
      </c>
      <c r="U2225" t="s">
        <v>517</v>
      </c>
      <c r="V2225">
        <v>2523</v>
      </c>
      <c r="W2225" t="s">
        <v>518</v>
      </c>
      <c r="X2225">
        <v>8</v>
      </c>
      <c r="Y2225" t="s">
        <v>519</v>
      </c>
      <c r="Z2225">
        <v>20</v>
      </c>
      <c r="AA2225">
        <v>8</v>
      </c>
      <c r="AB2225" t="s">
        <v>519</v>
      </c>
      <c r="AC2225">
        <v>20</v>
      </c>
      <c r="AD2225">
        <v>20</v>
      </c>
      <c r="AE2225"/>
      <c r="AF2225">
        <v>20</v>
      </c>
      <c r="AG2225">
        <v>20.317</v>
      </c>
      <c r="AH2225"/>
      <c r="AI2225">
        <v>0</v>
      </c>
    </row>
    <row r="2226" spans="1:35">
      <c r="A2226" t="s">
        <v>862</v>
      </c>
      <c r="B2226">
        <v>2017</v>
      </c>
      <c r="C2226">
        <v>2017</v>
      </c>
      <c r="D2226">
        <v>2017</v>
      </c>
      <c r="E2226">
        <v>4</v>
      </c>
      <c r="F2226">
        <v>0</v>
      </c>
      <c r="G2226">
        <v>0</v>
      </c>
      <c r="H2226" t="s">
        <v>568</v>
      </c>
      <c r="I2226">
        <v>251</v>
      </c>
      <c r="J2226" t="s">
        <v>113</v>
      </c>
      <c r="K2226" t="s">
        <v>583</v>
      </c>
      <c r="L2226">
        <v>0</v>
      </c>
      <c r="M2226" t="s">
        <v>177</v>
      </c>
      <c r="N2226" t="s">
        <v>514</v>
      </c>
      <c r="O2226">
        <v>795</v>
      </c>
      <c r="P2226" t="s">
        <v>785</v>
      </c>
      <c r="Q2226" t="s">
        <v>786</v>
      </c>
      <c r="R2226" t="s">
        <v>515</v>
      </c>
      <c r="S2226" t="s">
        <v>516</v>
      </c>
      <c r="T2226">
        <v>0</v>
      </c>
      <c r="U2226" t="s">
        <v>517</v>
      </c>
      <c r="V2226">
        <v>2523</v>
      </c>
      <c r="W2226" t="s">
        <v>518</v>
      </c>
      <c r="X2226">
        <v>8</v>
      </c>
      <c r="Y2226" t="s">
        <v>519</v>
      </c>
      <c r="Z2226">
        <v>2</v>
      </c>
      <c r="AA2226">
        <v>8</v>
      </c>
      <c r="AB2226" t="s">
        <v>519</v>
      </c>
      <c r="AC2226">
        <v>2</v>
      </c>
      <c r="AD2226">
        <v>2</v>
      </c>
      <c r="AE2226"/>
      <c r="AF2226">
        <v>25</v>
      </c>
      <c r="AG2226">
        <v>25.960999999999999</v>
      </c>
      <c r="AH2226"/>
      <c r="AI2226">
        <v>0</v>
      </c>
    </row>
    <row r="2227" spans="1:35">
      <c r="A2227" t="s">
        <v>862</v>
      </c>
      <c r="B2227">
        <v>2017</v>
      </c>
      <c r="C2227">
        <v>2017</v>
      </c>
      <c r="D2227">
        <v>2017</v>
      </c>
      <c r="E2227">
        <v>4</v>
      </c>
      <c r="F2227">
        <v>0</v>
      </c>
      <c r="G2227">
        <v>0</v>
      </c>
      <c r="H2227" t="s">
        <v>568</v>
      </c>
      <c r="I2227">
        <v>251</v>
      </c>
      <c r="J2227" t="s">
        <v>113</v>
      </c>
      <c r="K2227" t="s">
        <v>583</v>
      </c>
      <c r="L2227">
        <v>0</v>
      </c>
      <c r="M2227" t="s">
        <v>177</v>
      </c>
      <c r="N2227" t="s">
        <v>514</v>
      </c>
      <c r="O2227">
        <v>276</v>
      </c>
      <c r="P2227" t="s">
        <v>591</v>
      </c>
      <c r="Q2227" t="s">
        <v>592</v>
      </c>
      <c r="R2227" t="s">
        <v>515</v>
      </c>
      <c r="S2227" t="s">
        <v>516</v>
      </c>
      <c r="T2227">
        <v>3200</v>
      </c>
      <c r="U2227" t="s">
        <v>74</v>
      </c>
      <c r="V2227">
        <v>2523</v>
      </c>
      <c r="W2227" t="s">
        <v>518</v>
      </c>
      <c r="X2227">
        <v>8</v>
      </c>
      <c r="Y2227" t="s">
        <v>519</v>
      </c>
      <c r="Z2227">
        <v>279750874</v>
      </c>
      <c r="AA2227">
        <v>-1</v>
      </c>
      <c r="AB2227" t="s">
        <v>129</v>
      </c>
      <c r="AC2227">
        <v>0</v>
      </c>
      <c r="AD2227">
        <v>279750874</v>
      </c>
      <c r="AE2227"/>
      <c r="AF2227">
        <v>32045310</v>
      </c>
      <c r="AG2227">
        <v>32045310.541000001</v>
      </c>
      <c r="AH2227"/>
      <c r="AI2227">
        <v>0</v>
      </c>
    </row>
    <row r="2228" spans="1:35">
      <c r="A2228" t="s">
        <v>862</v>
      </c>
      <c r="B2228">
        <v>2017</v>
      </c>
      <c r="C2228">
        <v>2017</v>
      </c>
      <c r="D2228">
        <v>2017</v>
      </c>
      <c r="E2228">
        <v>4</v>
      </c>
      <c r="F2228">
        <v>0</v>
      </c>
      <c r="G2228">
        <v>0</v>
      </c>
      <c r="H2228" t="s">
        <v>568</v>
      </c>
      <c r="I2228">
        <v>251</v>
      </c>
      <c r="J2228" t="s">
        <v>113</v>
      </c>
      <c r="K2228" t="s">
        <v>583</v>
      </c>
      <c r="L2228">
        <v>0</v>
      </c>
      <c r="M2228" t="s">
        <v>177</v>
      </c>
      <c r="N2228" t="s">
        <v>514</v>
      </c>
      <c r="O2228">
        <v>0</v>
      </c>
      <c r="P2228" t="s">
        <v>177</v>
      </c>
      <c r="Q2228" t="s">
        <v>514</v>
      </c>
      <c r="R2228" t="s">
        <v>515</v>
      </c>
      <c r="S2228" t="s">
        <v>516</v>
      </c>
      <c r="T2228">
        <v>3200</v>
      </c>
      <c r="U2228" t="s">
        <v>74</v>
      </c>
      <c r="V2228">
        <v>2523</v>
      </c>
      <c r="W2228" t="s">
        <v>518</v>
      </c>
      <c r="X2228">
        <v>8</v>
      </c>
      <c r="Y2228" t="s">
        <v>519</v>
      </c>
      <c r="Z2228">
        <v>2860596723</v>
      </c>
      <c r="AA2228">
        <v>-1</v>
      </c>
      <c r="AB2228" t="s">
        <v>129</v>
      </c>
      <c r="AC2228">
        <v>0</v>
      </c>
      <c r="AD2228">
        <v>2860596723</v>
      </c>
      <c r="AE2228"/>
      <c r="AF2228">
        <v>271050361</v>
      </c>
      <c r="AG2228">
        <v>271050361.40499997</v>
      </c>
      <c r="AH2228"/>
      <c r="AI2228">
        <v>0</v>
      </c>
    </row>
    <row r="2229" spans="1:35">
      <c r="A2229" t="s">
        <v>862</v>
      </c>
      <c r="B2229">
        <v>2017</v>
      </c>
      <c r="C2229">
        <v>2017</v>
      </c>
      <c r="D2229">
        <v>2017</v>
      </c>
      <c r="E2229">
        <v>4</v>
      </c>
      <c r="F2229">
        <v>0</v>
      </c>
      <c r="G2229">
        <v>0</v>
      </c>
      <c r="H2229" t="s">
        <v>568</v>
      </c>
      <c r="I2229">
        <v>251</v>
      </c>
      <c r="J2229" t="s">
        <v>113</v>
      </c>
      <c r="K2229" t="s">
        <v>583</v>
      </c>
      <c r="L2229">
        <v>0</v>
      </c>
      <c r="M2229" t="s">
        <v>177</v>
      </c>
      <c r="N2229" t="s">
        <v>514</v>
      </c>
      <c r="O2229">
        <v>800</v>
      </c>
      <c r="P2229" t="s">
        <v>881</v>
      </c>
      <c r="Q2229" t="s">
        <v>882</v>
      </c>
      <c r="R2229" t="s">
        <v>515</v>
      </c>
      <c r="S2229" t="s">
        <v>516</v>
      </c>
      <c r="T2229">
        <v>1000</v>
      </c>
      <c r="U2229" t="s">
        <v>866</v>
      </c>
      <c r="V2229">
        <v>2523</v>
      </c>
      <c r="W2229" t="s">
        <v>518</v>
      </c>
      <c r="X2229">
        <v>8</v>
      </c>
      <c r="Y2229" t="s">
        <v>519</v>
      </c>
      <c r="Z2229">
        <v>1551</v>
      </c>
      <c r="AA2229">
        <v>-1</v>
      </c>
      <c r="AB2229" t="s">
        <v>129</v>
      </c>
      <c r="AC2229">
        <v>0</v>
      </c>
      <c r="AD2229">
        <v>1551</v>
      </c>
      <c r="AE2229"/>
      <c r="AF2229">
        <v>2105</v>
      </c>
      <c r="AG2229">
        <v>2105.0920000000001</v>
      </c>
      <c r="AH2229"/>
      <c r="AI2229">
        <v>0</v>
      </c>
    </row>
    <row r="2230" spans="1:35">
      <c r="A2230" t="s">
        <v>862</v>
      </c>
      <c r="B2230">
        <v>2017</v>
      </c>
      <c r="C2230">
        <v>2017</v>
      </c>
      <c r="D2230">
        <v>2017</v>
      </c>
      <c r="E2230">
        <v>4</v>
      </c>
      <c r="F2230">
        <v>0</v>
      </c>
      <c r="G2230">
        <v>0</v>
      </c>
      <c r="H2230" t="s">
        <v>568</v>
      </c>
      <c r="I2230">
        <v>251</v>
      </c>
      <c r="J2230" t="s">
        <v>113</v>
      </c>
      <c r="K2230" t="s">
        <v>583</v>
      </c>
      <c r="L2230">
        <v>0</v>
      </c>
      <c r="M2230" t="s">
        <v>177</v>
      </c>
      <c r="N2230" t="s">
        <v>514</v>
      </c>
      <c r="O2230">
        <v>842</v>
      </c>
      <c r="P2230" t="s">
        <v>593</v>
      </c>
      <c r="Q2230" t="s">
        <v>593</v>
      </c>
      <c r="R2230" t="s">
        <v>515</v>
      </c>
      <c r="S2230" t="s">
        <v>516</v>
      </c>
      <c r="T2230">
        <v>1000</v>
      </c>
      <c r="U2230" t="s">
        <v>866</v>
      </c>
      <c r="V2230">
        <v>2523</v>
      </c>
      <c r="W2230" t="s">
        <v>518</v>
      </c>
      <c r="X2230">
        <v>8</v>
      </c>
      <c r="Y2230" t="s">
        <v>519</v>
      </c>
      <c r="Z2230">
        <v>12044</v>
      </c>
      <c r="AA2230">
        <v>-1</v>
      </c>
      <c r="AB2230" t="s">
        <v>129</v>
      </c>
      <c r="AC2230">
        <v>0</v>
      </c>
      <c r="AD2230">
        <v>12044</v>
      </c>
      <c r="AE2230"/>
      <c r="AF2230">
        <v>8352</v>
      </c>
      <c r="AG2230">
        <v>8352.6460000000006</v>
      </c>
      <c r="AH2230"/>
      <c r="AI2230">
        <v>0</v>
      </c>
    </row>
    <row r="2231" spans="1:35">
      <c r="A2231" t="s">
        <v>862</v>
      </c>
      <c r="B2231">
        <v>2017</v>
      </c>
      <c r="C2231">
        <v>2017</v>
      </c>
      <c r="D2231">
        <v>2017</v>
      </c>
      <c r="E2231">
        <v>4</v>
      </c>
      <c r="F2231">
        <v>0</v>
      </c>
      <c r="G2231">
        <v>0</v>
      </c>
      <c r="H2231" t="s">
        <v>568</v>
      </c>
      <c r="I2231">
        <v>251</v>
      </c>
      <c r="J2231" t="s">
        <v>113</v>
      </c>
      <c r="K2231" t="s">
        <v>583</v>
      </c>
      <c r="L2231">
        <v>0</v>
      </c>
      <c r="M2231" t="s">
        <v>177</v>
      </c>
      <c r="N2231" t="s">
        <v>514</v>
      </c>
      <c r="O2231">
        <v>800</v>
      </c>
      <c r="P2231" t="s">
        <v>881</v>
      </c>
      <c r="Q2231" t="s">
        <v>882</v>
      </c>
      <c r="R2231" t="s">
        <v>515</v>
      </c>
      <c r="S2231" t="s">
        <v>516</v>
      </c>
      <c r="T2231">
        <v>0</v>
      </c>
      <c r="U2231" t="s">
        <v>517</v>
      </c>
      <c r="V2231">
        <v>2523</v>
      </c>
      <c r="W2231" t="s">
        <v>518</v>
      </c>
      <c r="X2231">
        <v>8</v>
      </c>
      <c r="Y2231" t="s">
        <v>519</v>
      </c>
      <c r="Z2231">
        <v>1551</v>
      </c>
      <c r="AA2231">
        <v>-1</v>
      </c>
      <c r="AB2231" t="s">
        <v>129</v>
      </c>
      <c r="AC2231">
        <v>0</v>
      </c>
      <c r="AD2231">
        <v>1551</v>
      </c>
      <c r="AE2231"/>
      <c r="AF2231">
        <v>2105</v>
      </c>
      <c r="AG2231">
        <v>2105.0920000000001</v>
      </c>
      <c r="AH2231"/>
      <c r="AI2231">
        <v>0</v>
      </c>
    </row>
    <row r="2232" spans="1:35">
      <c r="A2232" t="s">
        <v>862</v>
      </c>
      <c r="B2232">
        <v>2017</v>
      </c>
      <c r="C2232">
        <v>2017</v>
      </c>
      <c r="D2232">
        <v>2017</v>
      </c>
      <c r="E2232">
        <v>4</v>
      </c>
      <c r="F2232">
        <v>0</v>
      </c>
      <c r="G2232">
        <v>0</v>
      </c>
      <c r="H2232" t="s">
        <v>568</v>
      </c>
      <c r="I2232">
        <v>251</v>
      </c>
      <c r="J2232" t="s">
        <v>113</v>
      </c>
      <c r="K2232" t="s">
        <v>583</v>
      </c>
      <c r="L2232">
        <v>0</v>
      </c>
      <c r="M2232" t="s">
        <v>177</v>
      </c>
      <c r="N2232" t="s">
        <v>514</v>
      </c>
      <c r="O2232">
        <v>276</v>
      </c>
      <c r="P2232" t="s">
        <v>591</v>
      </c>
      <c r="Q2232" t="s">
        <v>592</v>
      </c>
      <c r="R2232" t="s">
        <v>515</v>
      </c>
      <c r="S2232" t="s">
        <v>516</v>
      </c>
      <c r="T2232">
        <v>0</v>
      </c>
      <c r="U2232" t="s">
        <v>517</v>
      </c>
      <c r="V2232">
        <v>2523</v>
      </c>
      <c r="W2232" t="s">
        <v>518</v>
      </c>
      <c r="X2232">
        <v>8</v>
      </c>
      <c r="Y2232" t="s">
        <v>519</v>
      </c>
      <c r="Z2232">
        <v>279752845</v>
      </c>
      <c r="AA2232">
        <v>-1</v>
      </c>
      <c r="AB2232" t="s">
        <v>129</v>
      </c>
      <c r="AC2232">
        <v>0</v>
      </c>
      <c r="AD2232">
        <v>279752845</v>
      </c>
      <c r="AE2232"/>
      <c r="AF2232">
        <v>32045604</v>
      </c>
      <c r="AG2232">
        <v>32045604.013</v>
      </c>
      <c r="AH2232"/>
      <c r="AI2232">
        <v>0</v>
      </c>
    </row>
    <row r="2233" spans="1:35">
      <c r="A2233" t="s">
        <v>862</v>
      </c>
      <c r="B2233">
        <v>2017</v>
      </c>
      <c r="C2233">
        <v>2017</v>
      </c>
      <c r="D2233">
        <v>2017</v>
      </c>
      <c r="E2233">
        <v>4</v>
      </c>
      <c r="F2233">
        <v>0</v>
      </c>
      <c r="G2233">
        <v>0</v>
      </c>
      <c r="H2233" t="s">
        <v>568</v>
      </c>
      <c r="I2233">
        <v>251</v>
      </c>
      <c r="J2233" t="s">
        <v>113</v>
      </c>
      <c r="K2233" t="s">
        <v>583</v>
      </c>
      <c r="L2233">
        <v>0</v>
      </c>
      <c r="M2233" t="s">
        <v>177</v>
      </c>
      <c r="N2233" t="s">
        <v>514</v>
      </c>
      <c r="O2233">
        <v>842</v>
      </c>
      <c r="P2233" t="s">
        <v>593</v>
      </c>
      <c r="Q2233" t="s">
        <v>593</v>
      </c>
      <c r="R2233" t="s">
        <v>515</v>
      </c>
      <c r="S2233" t="s">
        <v>516</v>
      </c>
      <c r="T2233">
        <v>0</v>
      </c>
      <c r="U2233" t="s">
        <v>517</v>
      </c>
      <c r="V2233">
        <v>2523</v>
      </c>
      <c r="W2233" t="s">
        <v>518</v>
      </c>
      <c r="X2233">
        <v>8</v>
      </c>
      <c r="Y2233" t="s">
        <v>519</v>
      </c>
      <c r="Z2233">
        <v>85612828</v>
      </c>
      <c r="AA2233">
        <v>-1</v>
      </c>
      <c r="AB2233" t="s">
        <v>129</v>
      </c>
      <c r="AC2233">
        <v>0</v>
      </c>
      <c r="AD2233">
        <v>85612828</v>
      </c>
      <c r="AE2233"/>
      <c r="AF2233">
        <v>7438253</v>
      </c>
      <c r="AG2233">
        <v>7438253.4529999997</v>
      </c>
      <c r="AH2233"/>
      <c r="AI2233">
        <v>0</v>
      </c>
    </row>
    <row r="2234" spans="1:35">
      <c r="A2234" t="s">
        <v>862</v>
      </c>
      <c r="B2234">
        <v>2017</v>
      </c>
      <c r="C2234">
        <v>2017</v>
      </c>
      <c r="D2234">
        <v>2017</v>
      </c>
      <c r="E2234">
        <v>4</v>
      </c>
      <c r="F2234">
        <v>0</v>
      </c>
      <c r="G2234">
        <v>0</v>
      </c>
      <c r="H2234" t="s">
        <v>568</v>
      </c>
      <c r="I2234">
        <v>251</v>
      </c>
      <c r="J2234" t="s">
        <v>113</v>
      </c>
      <c r="K2234" t="s">
        <v>583</v>
      </c>
      <c r="L2234">
        <v>0</v>
      </c>
      <c r="M2234" t="s">
        <v>177</v>
      </c>
      <c r="N2234" t="s">
        <v>514</v>
      </c>
      <c r="O2234">
        <v>0</v>
      </c>
      <c r="P2234" t="s">
        <v>177</v>
      </c>
      <c r="Q2234" t="s">
        <v>514</v>
      </c>
      <c r="R2234" t="s">
        <v>515</v>
      </c>
      <c r="S2234" t="s">
        <v>516</v>
      </c>
      <c r="T2234">
        <v>0</v>
      </c>
      <c r="U2234" t="s">
        <v>517</v>
      </c>
      <c r="V2234">
        <v>2523</v>
      </c>
      <c r="W2234" t="s">
        <v>518</v>
      </c>
      <c r="X2234">
        <v>8</v>
      </c>
      <c r="Y2234" t="s">
        <v>519</v>
      </c>
      <c r="Z2234">
        <v>4122336282</v>
      </c>
      <c r="AA2234">
        <v>-1</v>
      </c>
      <c r="AB2234" t="s">
        <v>129</v>
      </c>
      <c r="AC2234">
        <v>0</v>
      </c>
      <c r="AD2234"/>
      <c r="AE2234"/>
      <c r="AF2234">
        <v>384353020</v>
      </c>
      <c r="AG2234">
        <v>384353020.91900003</v>
      </c>
      <c r="AH2234"/>
      <c r="AI2234">
        <v>0</v>
      </c>
    </row>
    <row r="2235" spans="1:35">
      <c r="A2235" t="s">
        <v>862</v>
      </c>
      <c r="B2235">
        <v>2017</v>
      </c>
      <c r="C2235">
        <v>2017</v>
      </c>
      <c r="D2235">
        <v>2017</v>
      </c>
      <c r="E2235">
        <v>4</v>
      </c>
      <c r="F2235">
        <v>0</v>
      </c>
      <c r="G2235">
        <v>0</v>
      </c>
      <c r="H2235" t="s">
        <v>568</v>
      </c>
      <c r="I2235">
        <v>251</v>
      </c>
      <c r="J2235" t="s">
        <v>113</v>
      </c>
      <c r="K2235" t="s">
        <v>583</v>
      </c>
      <c r="L2235">
        <v>0</v>
      </c>
      <c r="M2235" t="s">
        <v>177</v>
      </c>
      <c r="N2235" t="s">
        <v>514</v>
      </c>
      <c r="O2235">
        <v>0</v>
      </c>
      <c r="P2235" t="s">
        <v>177</v>
      </c>
      <c r="Q2235" t="s">
        <v>514</v>
      </c>
      <c r="R2235" t="s">
        <v>515</v>
      </c>
      <c r="S2235" t="s">
        <v>516</v>
      </c>
      <c r="T2235">
        <v>1000</v>
      </c>
      <c r="U2235" t="s">
        <v>866</v>
      </c>
      <c r="V2235">
        <v>2523</v>
      </c>
      <c r="W2235" t="s">
        <v>518</v>
      </c>
      <c r="X2235">
        <v>8</v>
      </c>
      <c r="Y2235" t="s">
        <v>519</v>
      </c>
      <c r="Z2235">
        <v>29489</v>
      </c>
      <c r="AA2235">
        <v>-1</v>
      </c>
      <c r="AB2235" t="s">
        <v>129</v>
      </c>
      <c r="AC2235">
        <v>0</v>
      </c>
      <c r="AD2235"/>
      <c r="AE2235"/>
      <c r="AF2235">
        <v>32220</v>
      </c>
      <c r="AG2235">
        <v>32220.896000000001</v>
      </c>
      <c r="AH2235"/>
      <c r="AI2235">
        <v>0</v>
      </c>
    </row>
    <row r="2236" spans="1:35">
      <c r="A2236" t="s">
        <v>862</v>
      </c>
      <c r="B2236">
        <v>2017</v>
      </c>
      <c r="C2236">
        <v>2017</v>
      </c>
      <c r="D2236">
        <v>2017</v>
      </c>
      <c r="E2236">
        <v>4</v>
      </c>
      <c r="F2236">
        <v>0</v>
      </c>
      <c r="G2236">
        <v>0</v>
      </c>
      <c r="H2236" t="s">
        <v>568</v>
      </c>
      <c r="I2236">
        <v>251</v>
      </c>
      <c r="J2236" t="s">
        <v>113</v>
      </c>
      <c r="K2236" t="s">
        <v>583</v>
      </c>
      <c r="L2236">
        <v>0</v>
      </c>
      <c r="M2236" t="s">
        <v>177</v>
      </c>
      <c r="N2236" t="s">
        <v>514</v>
      </c>
      <c r="O2236">
        <v>0</v>
      </c>
      <c r="P2236" t="s">
        <v>177</v>
      </c>
      <c r="Q2236" t="s">
        <v>514</v>
      </c>
      <c r="R2236" t="s">
        <v>515</v>
      </c>
      <c r="S2236" t="s">
        <v>516</v>
      </c>
      <c r="T2236">
        <v>9900</v>
      </c>
      <c r="U2236" t="s">
        <v>863</v>
      </c>
      <c r="V2236">
        <v>2523</v>
      </c>
      <c r="W2236" t="s">
        <v>518</v>
      </c>
      <c r="X2236">
        <v>8</v>
      </c>
      <c r="Y2236" t="s">
        <v>519</v>
      </c>
      <c r="Z2236">
        <v>1338</v>
      </c>
      <c r="AA2236">
        <v>-1</v>
      </c>
      <c r="AB2236" t="s">
        <v>129</v>
      </c>
      <c r="AC2236">
        <v>0</v>
      </c>
      <c r="AD2236"/>
      <c r="AE2236"/>
      <c r="AF2236">
        <v>146</v>
      </c>
      <c r="AG2236">
        <v>146.73599999999999</v>
      </c>
      <c r="AH2236"/>
      <c r="AI2236">
        <v>0</v>
      </c>
    </row>
    <row r="2237" spans="1:35">
      <c r="A2237" t="s">
        <v>862</v>
      </c>
      <c r="B2237">
        <v>2017</v>
      </c>
      <c r="C2237">
        <v>2017</v>
      </c>
      <c r="D2237">
        <v>2017</v>
      </c>
      <c r="E2237">
        <v>4</v>
      </c>
      <c r="F2237">
        <v>0</v>
      </c>
      <c r="G2237">
        <v>0</v>
      </c>
      <c r="H2237" t="s">
        <v>568</v>
      </c>
      <c r="I2237">
        <v>251</v>
      </c>
      <c r="J2237" t="s">
        <v>113</v>
      </c>
      <c r="K2237" t="s">
        <v>583</v>
      </c>
      <c r="L2237">
        <v>0</v>
      </c>
      <c r="M2237" t="s">
        <v>177</v>
      </c>
      <c r="N2237" t="s">
        <v>514</v>
      </c>
      <c r="O2237">
        <v>76</v>
      </c>
      <c r="P2237" t="s">
        <v>538</v>
      </c>
      <c r="Q2237" t="s">
        <v>539</v>
      </c>
      <c r="R2237" t="s">
        <v>515</v>
      </c>
      <c r="S2237" t="s">
        <v>516</v>
      </c>
      <c r="T2237">
        <v>9900</v>
      </c>
      <c r="U2237" t="s">
        <v>863</v>
      </c>
      <c r="V2237">
        <v>2523</v>
      </c>
      <c r="W2237" t="s">
        <v>518</v>
      </c>
      <c r="X2237">
        <v>8</v>
      </c>
      <c r="Y2237" t="s">
        <v>519</v>
      </c>
      <c r="Z2237">
        <v>1338</v>
      </c>
      <c r="AA2237">
        <v>-1</v>
      </c>
      <c r="AB2237" t="s">
        <v>129</v>
      </c>
      <c r="AC2237">
        <v>0</v>
      </c>
      <c r="AD2237"/>
      <c r="AE2237"/>
      <c r="AF2237">
        <v>146</v>
      </c>
      <c r="AG2237">
        <v>146.73599999999999</v>
      </c>
      <c r="AH2237"/>
      <c r="AI2237">
        <v>0</v>
      </c>
    </row>
    <row r="2238" spans="1:35">
      <c r="A2238" t="s">
        <v>862</v>
      </c>
      <c r="B2238">
        <v>2017</v>
      </c>
      <c r="C2238">
        <v>2017</v>
      </c>
      <c r="D2238">
        <v>2017</v>
      </c>
      <c r="E2238">
        <v>4</v>
      </c>
      <c r="F2238">
        <v>0</v>
      </c>
      <c r="G2238">
        <v>0</v>
      </c>
      <c r="H2238" t="s">
        <v>568</v>
      </c>
      <c r="I2238">
        <v>251</v>
      </c>
      <c r="J2238" t="s">
        <v>113</v>
      </c>
      <c r="K2238" t="s">
        <v>583</v>
      </c>
      <c r="L2238">
        <v>0</v>
      </c>
      <c r="M2238" t="s">
        <v>177</v>
      </c>
      <c r="N2238" t="s">
        <v>514</v>
      </c>
      <c r="O2238">
        <v>384</v>
      </c>
      <c r="P2238" t="s">
        <v>751</v>
      </c>
      <c r="Q2238" t="s">
        <v>752</v>
      </c>
      <c r="R2238" t="s">
        <v>515</v>
      </c>
      <c r="S2238" t="s">
        <v>516</v>
      </c>
      <c r="T2238">
        <v>1000</v>
      </c>
      <c r="U2238" t="s">
        <v>866</v>
      </c>
      <c r="V2238">
        <v>2523</v>
      </c>
      <c r="W2238" t="s">
        <v>518</v>
      </c>
      <c r="X2238">
        <v>8</v>
      </c>
      <c r="Y2238" t="s">
        <v>519</v>
      </c>
      <c r="Z2238">
        <v>9017</v>
      </c>
      <c r="AA2238">
        <v>-1</v>
      </c>
      <c r="AB2238" t="s">
        <v>129</v>
      </c>
      <c r="AC2238">
        <v>0</v>
      </c>
      <c r="AD2238"/>
      <c r="AE2238"/>
      <c r="AF2238">
        <v>3724</v>
      </c>
      <c r="AG2238">
        <v>3724.8290000000002</v>
      </c>
      <c r="AH2238"/>
      <c r="AI2238">
        <v>0</v>
      </c>
    </row>
    <row r="2239" spans="1:35">
      <c r="A2239" t="s">
        <v>862</v>
      </c>
      <c r="B2239">
        <v>2017</v>
      </c>
      <c r="C2239">
        <v>2017</v>
      </c>
      <c r="D2239">
        <v>2017</v>
      </c>
      <c r="E2239">
        <v>4</v>
      </c>
      <c r="F2239">
        <v>0</v>
      </c>
      <c r="G2239">
        <v>0</v>
      </c>
      <c r="H2239" t="s">
        <v>568</v>
      </c>
      <c r="I2239">
        <v>251</v>
      </c>
      <c r="J2239" t="s">
        <v>113</v>
      </c>
      <c r="K2239" t="s">
        <v>583</v>
      </c>
      <c r="L2239">
        <v>0</v>
      </c>
      <c r="M2239" t="s">
        <v>177</v>
      </c>
      <c r="N2239" t="s">
        <v>514</v>
      </c>
      <c r="O2239">
        <v>76</v>
      </c>
      <c r="P2239" t="s">
        <v>538</v>
      </c>
      <c r="Q2239" t="s">
        <v>539</v>
      </c>
      <c r="R2239" t="s">
        <v>515</v>
      </c>
      <c r="S2239" t="s">
        <v>516</v>
      </c>
      <c r="T2239">
        <v>0</v>
      </c>
      <c r="U2239" t="s">
        <v>517</v>
      </c>
      <c r="V2239">
        <v>2523</v>
      </c>
      <c r="W2239" t="s">
        <v>518</v>
      </c>
      <c r="X2239">
        <v>8</v>
      </c>
      <c r="Y2239" t="s">
        <v>519</v>
      </c>
      <c r="Z2239">
        <v>52728</v>
      </c>
      <c r="AA2239">
        <v>-1</v>
      </c>
      <c r="AB2239" t="s">
        <v>129</v>
      </c>
      <c r="AC2239">
        <v>0</v>
      </c>
      <c r="AD2239"/>
      <c r="AE2239"/>
      <c r="AF2239">
        <v>25004</v>
      </c>
      <c r="AG2239">
        <v>25004.886999999999</v>
      </c>
      <c r="AH2239"/>
      <c r="AI2239">
        <v>0</v>
      </c>
    </row>
    <row r="2240" spans="1:35">
      <c r="A2240" t="s">
        <v>862</v>
      </c>
      <c r="B2240">
        <v>2017</v>
      </c>
      <c r="C2240">
        <v>2017</v>
      </c>
      <c r="D2240">
        <v>2017</v>
      </c>
      <c r="E2240">
        <v>4</v>
      </c>
      <c r="F2240">
        <v>0</v>
      </c>
      <c r="G2240">
        <v>0</v>
      </c>
      <c r="H2240" t="s">
        <v>568</v>
      </c>
      <c r="I2240">
        <v>251</v>
      </c>
      <c r="J2240" t="s">
        <v>113</v>
      </c>
      <c r="K2240" t="s">
        <v>583</v>
      </c>
      <c r="L2240">
        <v>0</v>
      </c>
      <c r="M2240" t="s">
        <v>177</v>
      </c>
      <c r="N2240" t="s">
        <v>514</v>
      </c>
      <c r="O2240">
        <v>384</v>
      </c>
      <c r="P2240" t="s">
        <v>751</v>
      </c>
      <c r="Q2240" t="s">
        <v>752</v>
      </c>
      <c r="R2240" t="s">
        <v>515</v>
      </c>
      <c r="S2240" t="s">
        <v>516</v>
      </c>
      <c r="T2240">
        <v>0</v>
      </c>
      <c r="U2240" t="s">
        <v>517</v>
      </c>
      <c r="V2240">
        <v>2523</v>
      </c>
      <c r="W2240" t="s">
        <v>518</v>
      </c>
      <c r="X2240">
        <v>8</v>
      </c>
      <c r="Y2240" t="s">
        <v>519</v>
      </c>
      <c r="Z2240">
        <v>9017</v>
      </c>
      <c r="AA2240">
        <v>-1</v>
      </c>
      <c r="AB2240" t="s">
        <v>129</v>
      </c>
      <c r="AC2240">
        <v>0</v>
      </c>
      <c r="AD2240"/>
      <c r="AE2240"/>
      <c r="AF2240">
        <v>3724</v>
      </c>
      <c r="AG2240">
        <v>3724.8290000000002</v>
      </c>
      <c r="AH2240"/>
      <c r="AI2240">
        <v>0</v>
      </c>
    </row>
    <row r="2241" spans="1:35">
      <c r="A2241" t="s">
        <v>862</v>
      </c>
      <c r="B2241">
        <v>2017</v>
      </c>
      <c r="C2241">
        <v>2017</v>
      </c>
      <c r="D2241">
        <v>2017</v>
      </c>
      <c r="E2241">
        <v>4</v>
      </c>
      <c r="F2241">
        <v>0</v>
      </c>
      <c r="G2241">
        <v>0</v>
      </c>
      <c r="H2241" t="s">
        <v>568</v>
      </c>
      <c r="I2241">
        <v>251</v>
      </c>
      <c r="J2241" t="s">
        <v>113</v>
      </c>
      <c r="K2241" t="s">
        <v>583</v>
      </c>
      <c r="L2241">
        <v>76</v>
      </c>
      <c r="M2241" t="s">
        <v>538</v>
      </c>
      <c r="N2241" t="s">
        <v>539</v>
      </c>
      <c r="O2241">
        <v>76</v>
      </c>
      <c r="P2241" t="s">
        <v>538</v>
      </c>
      <c r="Q2241" t="s">
        <v>539</v>
      </c>
      <c r="R2241" t="s">
        <v>515</v>
      </c>
      <c r="S2241" t="s">
        <v>516</v>
      </c>
      <c r="T2241">
        <v>9900</v>
      </c>
      <c r="U2241" t="s">
        <v>863</v>
      </c>
      <c r="V2241">
        <v>2523</v>
      </c>
      <c r="W2241" t="s">
        <v>518</v>
      </c>
      <c r="X2241">
        <v>8</v>
      </c>
      <c r="Y2241" t="s">
        <v>519</v>
      </c>
      <c r="Z2241">
        <v>1338</v>
      </c>
      <c r="AA2241">
        <v>-1</v>
      </c>
      <c r="AB2241" t="s">
        <v>129</v>
      </c>
      <c r="AC2241">
        <v>0</v>
      </c>
      <c r="AD2241"/>
      <c r="AE2241"/>
      <c r="AF2241">
        <v>146</v>
      </c>
      <c r="AG2241">
        <v>146.73599999999999</v>
      </c>
      <c r="AH2241"/>
      <c r="AI2241">
        <v>0</v>
      </c>
    </row>
    <row r="2242" spans="1:35">
      <c r="A2242" t="s">
        <v>862</v>
      </c>
      <c r="B2242">
        <v>2017</v>
      </c>
      <c r="C2242">
        <v>2017</v>
      </c>
      <c r="D2242">
        <v>2017</v>
      </c>
      <c r="E2242">
        <v>4</v>
      </c>
      <c r="F2242">
        <v>0</v>
      </c>
      <c r="G2242">
        <v>0</v>
      </c>
      <c r="H2242" t="s">
        <v>568</v>
      </c>
      <c r="I2242">
        <v>251</v>
      </c>
      <c r="J2242" t="s">
        <v>113</v>
      </c>
      <c r="K2242" t="s">
        <v>583</v>
      </c>
      <c r="L2242">
        <v>76</v>
      </c>
      <c r="M2242" t="s">
        <v>538</v>
      </c>
      <c r="N2242" t="s">
        <v>539</v>
      </c>
      <c r="O2242">
        <v>76</v>
      </c>
      <c r="P2242" t="s">
        <v>538</v>
      </c>
      <c r="Q2242" t="s">
        <v>539</v>
      </c>
      <c r="R2242" t="s">
        <v>515</v>
      </c>
      <c r="S2242" t="s">
        <v>516</v>
      </c>
      <c r="T2242">
        <v>0</v>
      </c>
      <c r="U2242" t="s">
        <v>517</v>
      </c>
      <c r="V2242">
        <v>2523</v>
      </c>
      <c r="W2242" t="s">
        <v>518</v>
      </c>
      <c r="X2242">
        <v>8</v>
      </c>
      <c r="Y2242" t="s">
        <v>519</v>
      </c>
      <c r="Z2242">
        <v>1338</v>
      </c>
      <c r="AA2242">
        <v>-1</v>
      </c>
      <c r="AB2242" t="s">
        <v>129</v>
      </c>
      <c r="AC2242">
        <v>0</v>
      </c>
      <c r="AD2242"/>
      <c r="AE2242"/>
      <c r="AF2242">
        <v>146</v>
      </c>
      <c r="AG2242">
        <v>146.73599999999999</v>
      </c>
      <c r="AH2242"/>
      <c r="AI2242">
        <v>0</v>
      </c>
    </row>
    <row r="2243" spans="1:35">
      <c r="A2243" t="s">
        <v>862</v>
      </c>
      <c r="B2243">
        <v>2017</v>
      </c>
      <c r="C2243">
        <v>2017</v>
      </c>
      <c r="D2243">
        <v>2017</v>
      </c>
      <c r="E2243">
        <v>4</v>
      </c>
      <c r="F2243">
        <v>0</v>
      </c>
      <c r="G2243">
        <v>0</v>
      </c>
      <c r="H2243" t="s">
        <v>568</v>
      </c>
      <c r="I2243">
        <v>251</v>
      </c>
      <c r="J2243" t="s">
        <v>113</v>
      </c>
      <c r="K2243" t="s">
        <v>583</v>
      </c>
      <c r="L2243">
        <v>76</v>
      </c>
      <c r="M2243" t="s">
        <v>538</v>
      </c>
      <c r="N2243" t="s">
        <v>539</v>
      </c>
      <c r="O2243">
        <v>0</v>
      </c>
      <c r="P2243" t="s">
        <v>177</v>
      </c>
      <c r="Q2243" t="s">
        <v>514</v>
      </c>
      <c r="R2243" t="s">
        <v>515</v>
      </c>
      <c r="S2243" t="s">
        <v>516</v>
      </c>
      <c r="T2243">
        <v>9900</v>
      </c>
      <c r="U2243" t="s">
        <v>863</v>
      </c>
      <c r="V2243">
        <v>2523</v>
      </c>
      <c r="W2243" t="s">
        <v>518</v>
      </c>
      <c r="X2243">
        <v>8</v>
      </c>
      <c r="Y2243" t="s">
        <v>519</v>
      </c>
      <c r="Z2243">
        <v>1338</v>
      </c>
      <c r="AA2243">
        <v>-1</v>
      </c>
      <c r="AB2243" t="s">
        <v>129</v>
      </c>
      <c r="AC2243">
        <v>0</v>
      </c>
      <c r="AD2243"/>
      <c r="AE2243"/>
      <c r="AF2243">
        <v>146</v>
      </c>
      <c r="AG2243">
        <v>146.73599999999999</v>
      </c>
      <c r="AH2243"/>
      <c r="AI2243">
        <v>0</v>
      </c>
    </row>
    <row r="2244" spans="1:35">
      <c r="A2244" t="s">
        <v>862</v>
      </c>
      <c r="B2244">
        <v>2017</v>
      </c>
      <c r="C2244">
        <v>2017</v>
      </c>
      <c r="D2244">
        <v>2017</v>
      </c>
      <c r="E2244">
        <v>4</v>
      </c>
      <c r="F2244">
        <v>0</v>
      </c>
      <c r="G2244">
        <v>0</v>
      </c>
      <c r="H2244" t="s">
        <v>568</v>
      </c>
      <c r="I2244">
        <v>251</v>
      </c>
      <c r="J2244" t="s">
        <v>113</v>
      </c>
      <c r="K2244" t="s">
        <v>583</v>
      </c>
      <c r="L2244">
        <v>76</v>
      </c>
      <c r="M2244" t="s">
        <v>538</v>
      </c>
      <c r="N2244" t="s">
        <v>539</v>
      </c>
      <c r="O2244">
        <v>0</v>
      </c>
      <c r="P2244" t="s">
        <v>177</v>
      </c>
      <c r="Q2244" t="s">
        <v>514</v>
      </c>
      <c r="R2244" t="s">
        <v>515</v>
      </c>
      <c r="S2244" t="s">
        <v>516</v>
      </c>
      <c r="T2244">
        <v>0</v>
      </c>
      <c r="U2244" t="s">
        <v>517</v>
      </c>
      <c r="V2244">
        <v>2523</v>
      </c>
      <c r="W2244" t="s">
        <v>518</v>
      </c>
      <c r="X2244">
        <v>8</v>
      </c>
      <c r="Y2244" t="s">
        <v>519</v>
      </c>
      <c r="Z2244">
        <v>1339</v>
      </c>
      <c r="AA2244">
        <v>-1</v>
      </c>
      <c r="AB2244" t="s">
        <v>129</v>
      </c>
      <c r="AC2244">
        <v>0</v>
      </c>
      <c r="AD2244"/>
      <c r="AE2244"/>
      <c r="AF2244">
        <v>249</v>
      </c>
      <c r="AG2244">
        <v>249.45099999999999</v>
      </c>
      <c r="AH2244"/>
      <c r="AI2244">
        <v>0</v>
      </c>
    </row>
    <row r="2245" spans="1:35">
      <c r="A2245" t="s">
        <v>862</v>
      </c>
      <c r="B2245">
        <v>2017</v>
      </c>
      <c r="C2245">
        <v>2017</v>
      </c>
      <c r="D2245">
        <v>2017</v>
      </c>
      <c r="E2245">
        <v>4</v>
      </c>
      <c r="F2245">
        <v>0</v>
      </c>
      <c r="G2245">
        <v>0</v>
      </c>
      <c r="H2245" t="s">
        <v>568</v>
      </c>
      <c r="I2245">
        <v>251</v>
      </c>
      <c r="J2245" t="s">
        <v>113</v>
      </c>
      <c r="K2245" t="s">
        <v>583</v>
      </c>
      <c r="L2245">
        <v>380</v>
      </c>
      <c r="M2245" t="s">
        <v>587</v>
      </c>
      <c r="N2245" t="s">
        <v>588</v>
      </c>
      <c r="O2245">
        <v>380</v>
      </c>
      <c r="P2245" t="s">
        <v>587</v>
      </c>
      <c r="Q2245" t="s">
        <v>588</v>
      </c>
      <c r="R2245" t="s">
        <v>515</v>
      </c>
      <c r="S2245" t="s">
        <v>516</v>
      </c>
      <c r="T2245">
        <v>3100</v>
      </c>
      <c r="U2245" t="s">
        <v>884</v>
      </c>
      <c r="V2245">
        <v>2523</v>
      </c>
      <c r="W2245" t="s">
        <v>518</v>
      </c>
      <c r="X2245">
        <v>8</v>
      </c>
      <c r="Y2245" t="s">
        <v>519</v>
      </c>
      <c r="Z2245">
        <v>17452600</v>
      </c>
      <c r="AA2245">
        <v>8</v>
      </c>
      <c r="AB2245" t="s">
        <v>519</v>
      </c>
      <c r="AC2245">
        <v>17452600</v>
      </c>
      <c r="AD2245">
        <v>17452600</v>
      </c>
      <c r="AE2245"/>
      <c r="AF2245">
        <v>1138220</v>
      </c>
      <c r="AG2245">
        <v>1138220.6880000001</v>
      </c>
      <c r="AH2245"/>
      <c r="AI2245">
        <v>0</v>
      </c>
    </row>
    <row r="2246" spans="1:35">
      <c r="A2246" t="s">
        <v>862</v>
      </c>
      <c r="B2246">
        <v>2017</v>
      </c>
      <c r="C2246">
        <v>2017</v>
      </c>
      <c r="D2246">
        <v>2017</v>
      </c>
      <c r="E2246">
        <v>4</v>
      </c>
      <c r="F2246">
        <v>0</v>
      </c>
      <c r="G2246">
        <v>0</v>
      </c>
      <c r="H2246" t="s">
        <v>568</v>
      </c>
      <c r="I2246">
        <v>251</v>
      </c>
      <c r="J2246" t="s">
        <v>113</v>
      </c>
      <c r="K2246" t="s">
        <v>583</v>
      </c>
      <c r="L2246">
        <v>380</v>
      </c>
      <c r="M2246" t="s">
        <v>587</v>
      </c>
      <c r="N2246" t="s">
        <v>588</v>
      </c>
      <c r="O2246">
        <v>826</v>
      </c>
      <c r="P2246" t="s">
        <v>589</v>
      </c>
      <c r="Q2246" t="s">
        <v>590</v>
      </c>
      <c r="R2246" t="s">
        <v>515</v>
      </c>
      <c r="S2246" t="s">
        <v>516</v>
      </c>
      <c r="T2246">
        <v>9200</v>
      </c>
      <c r="U2246" t="s">
        <v>885</v>
      </c>
      <c r="V2246">
        <v>2523</v>
      </c>
      <c r="W2246" t="s">
        <v>518</v>
      </c>
      <c r="X2246">
        <v>8</v>
      </c>
      <c r="Y2246" t="s">
        <v>519</v>
      </c>
      <c r="Z2246">
        <v>355</v>
      </c>
      <c r="AA2246">
        <v>8</v>
      </c>
      <c r="AB2246" t="s">
        <v>519</v>
      </c>
      <c r="AC2246">
        <v>355</v>
      </c>
      <c r="AD2246">
        <v>355</v>
      </c>
      <c r="AE2246"/>
      <c r="AF2246">
        <v>80</v>
      </c>
      <c r="AG2246">
        <v>80.14</v>
      </c>
      <c r="AH2246"/>
      <c r="AI2246">
        <v>0</v>
      </c>
    </row>
    <row r="2247" spans="1:35">
      <c r="A2247" t="s">
        <v>862</v>
      </c>
      <c r="B2247">
        <v>2017</v>
      </c>
      <c r="C2247">
        <v>2017</v>
      </c>
      <c r="D2247">
        <v>2017</v>
      </c>
      <c r="E2247">
        <v>4</v>
      </c>
      <c r="F2247">
        <v>0</v>
      </c>
      <c r="G2247">
        <v>0</v>
      </c>
      <c r="H2247" t="s">
        <v>568</v>
      </c>
      <c r="I2247">
        <v>251</v>
      </c>
      <c r="J2247" t="s">
        <v>113</v>
      </c>
      <c r="K2247" t="s">
        <v>583</v>
      </c>
      <c r="L2247">
        <v>203</v>
      </c>
      <c r="M2247" t="s">
        <v>684</v>
      </c>
      <c r="N2247" t="s">
        <v>685</v>
      </c>
      <c r="O2247">
        <v>203</v>
      </c>
      <c r="P2247" t="s">
        <v>684</v>
      </c>
      <c r="Q2247" t="s">
        <v>685</v>
      </c>
      <c r="R2247" t="s">
        <v>515</v>
      </c>
      <c r="S2247" t="s">
        <v>516</v>
      </c>
      <c r="T2247">
        <v>9200</v>
      </c>
      <c r="U2247" t="s">
        <v>885</v>
      </c>
      <c r="V2247">
        <v>2523</v>
      </c>
      <c r="W2247" t="s">
        <v>518</v>
      </c>
      <c r="X2247">
        <v>8</v>
      </c>
      <c r="Y2247" t="s">
        <v>519</v>
      </c>
      <c r="Z2247">
        <v>260</v>
      </c>
      <c r="AA2247">
        <v>8</v>
      </c>
      <c r="AB2247" t="s">
        <v>519</v>
      </c>
      <c r="AC2247">
        <v>260</v>
      </c>
      <c r="AD2247">
        <v>260</v>
      </c>
      <c r="AE2247"/>
      <c r="AF2247">
        <v>29</v>
      </c>
      <c r="AG2247">
        <v>29.347000000000001</v>
      </c>
      <c r="AH2247"/>
      <c r="AI2247">
        <v>0</v>
      </c>
    </row>
    <row r="2248" spans="1:35">
      <c r="A2248" t="s">
        <v>862</v>
      </c>
      <c r="B2248">
        <v>2017</v>
      </c>
      <c r="C2248">
        <v>2017</v>
      </c>
      <c r="D2248">
        <v>2017</v>
      </c>
      <c r="E2248">
        <v>4</v>
      </c>
      <c r="F2248">
        <v>0</v>
      </c>
      <c r="G2248">
        <v>0</v>
      </c>
      <c r="H2248" t="s">
        <v>568</v>
      </c>
      <c r="I2248">
        <v>251</v>
      </c>
      <c r="J2248" t="s">
        <v>113</v>
      </c>
      <c r="K2248" t="s">
        <v>583</v>
      </c>
      <c r="L2248">
        <v>380</v>
      </c>
      <c r="M2248" t="s">
        <v>587</v>
      </c>
      <c r="N2248" t="s">
        <v>588</v>
      </c>
      <c r="O2248">
        <v>380</v>
      </c>
      <c r="P2248" t="s">
        <v>587</v>
      </c>
      <c r="Q2248" t="s">
        <v>588</v>
      </c>
      <c r="R2248" t="s">
        <v>515</v>
      </c>
      <c r="S2248" t="s">
        <v>516</v>
      </c>
      <c r="T2248">
        <v>9200</v>
      </c>
      <c r="U2248" t="s">
        <v>885</v>
      </c>
      <c r="V2248">
        <v>2523</v>
      </c>
      <c r="W2248" t="s">
        <v>518</v>
      </c>
      <c r="X2248">
        <v>8</v>
      </c>
      <c r="Y2248" t="s">
        <v>519</v>
      </c>
      <c r="Z2248">
        <v>150</v>
      </c>
      <c r="AA2248">
        <v>8</v>
      </c>
      <c r="AB2248" t="s">
        <v>519</v>
      </c>
      <c r="AC2248">
        <v>150</v>
      </c>
      <c r="AD2248">
        <v>150</v>
      </c>
      <c r="AE2248"/>
      <c r="AF2248">
        <v>16</v>
      </c>
      <c r="AG2248">
        <v>16.931000000000001</v>
      </c>
      <c r="AH2248"/>
      <c r="AI2248">
        <v>0</v>
      </c>
    </row>
    <row r="2249" spans="1:35">
      <c r="A2249" t="s">
        <v>862</v>
      </c>
      <c r="B2249">
        <v>2017</v>
      </c>
      <c r="C2249">
        <v>2017</v>
      </c>
      <c r="D2249">
        <v>2017</v>
      </c>
      <c r="E2249">
        <v>4</v>
      </c>
      <c r="F2249">
        <v>0</v>
      </c>
      <c r="G2249">
        <v>0</v>
      </c>
      <c r="H2249" t="s">
        <v>568</v>
      </c>
      <c r="I2249">
        <v>251</v>
      </c>
      <c r="J2249" t="s">
        <v>113</v>
      </c>
      <c r="K2249" t="s">
        <v>583</v>
      </c>
      <c r="L2249">
        <v>276</v>
      </c>
      <c r="M2249" t="s">
        <v>591</v>
      </c>
      <c r="N2249" t="s">
        <v>592</v>
      </c>
      <c r="O2249">
        <v>276</v>
      </c>
      <c r="P2249" t="s">
        <v>591</v>
      </c>
      <c r="Q2249" t="s">
        <v>592</v>
      </c>
      <c r="R2249" t="s">
        <v>515</v>
      </c>
      <c r="S2249" t="s">
        <v>516</v>
      </c>
      <c r="T2249">
        <v>9200</v>
      </c>
      <c r="U2249" t="s">
        <v>885</v>
      </c>
      <c r="V2249">
        <v>2523</v>
      </c>
      <c r="W2249" t="s">
        <v>518</v>
      </c>
      <c r="X2249">
        <v>8</v>
      </c>
      <c r="Y2249" t="s">
        <v>519</v>
      </c>
      <c r="Z2249">
        <v>730</v>
      </c>
      <c r="AA2249">
        <v>8</v>
      </c>
      <c r="AB2249" t="s">
        <v>519</v>
      </c>
      <c r="AC2249">
        <v>730</v>
      </c>
      <c r="AD2249">
        <v>730</v>
      </c>
      <c r="AE2249"/>
      <c r="AF2249">
        <v>82</v>
      </c>
      <c r="AG2249">
        <v>82.397999999999996</v>
      </c>
      <c r="AH2249"/>
      <c r="AI2249">
        <v>0</v>
      </c>
    </row>
    <row r="2250" spans="1:35">
      <c r="A2250" t="s">
        <v>862</v>
      </c>
      <c r="B2250">
        <v>2017</v>
      </c>
      <c r="C2250">
        <v>2017</v>
      </c>
      <c r="D2250">
        <v>2017</v>
      </c>
      <c r="E2250">
        <v>4</v>
      </c>
      <c r="F2250">
        <v>0</v>
      </c>
      <c r="G2250">
        <v>0</v>
      </c>
      <c r="H2250" t="s">
        <v>568</v>
      </c>
      <c r="I2250">
        <v>251</v>
      </c>
      <c r="J2250" t="s">
        <v>113</v>
      </c>
      <c r="K2250" t="s">
        <v>583</v>
      </c>
      <c r="L2250">
        <v>380</v>
      </c>
      <c r="M2250" t="s">
        <v>587</v>
      </c>
      <c r="N2250" t="s">
        <v>588</v>
      </c>
      <c r="O2250">
        <v>380</v>
      </c>
      <c r="P2250" t="s">
        <v>587</v>
      </c>
      <c r="Q2250" t="s">
        <v>588</v>
      </c>
      <c r="R2250" t="s">
        <v>515</v>
      </c>
      <c r="S2250" t="s">
        <v>516</v>
      </c>
      <c r="T2250">
        <v>2100</v>
      </c>
      <c r="U2250" t="s">
        <v>868</v>
      </c>
      <c r="V2250">
        <v>2523</v>
      </c>
      <c r="W2250" t="s">
        <v>518</v>
      </c>
      <c r="X2250">
        <v>8</v>
      </c>
      <c r="Y2250" t="s">
        <v>519</v>
      </c>
      <c r="Z2250">
        <v>33258239</v>
      </c>
      <c r="AA2250">
        <v>8</v>
      </c>
      <c r="AB2250" t="s">
        <v>519</v>
      </c>
      <c r="AC2250">
        <v>33258239</v>
      </c>
      <c r="AD2250">
        <v>33258239</v>
      </c>
      <c r="AE2250"/>
      <c r="AF2250">
        <v>3528252</v>
      </c>
      <c r="AG2250">
        <v>3528252.4029999999</v>
      </c>
      <c r="AH2250"/>
      <c r="AI2250">
        <v>0</v>
      </c>
    </row>
    <row r="2251" spans="1:35">
      <c r="A2251" t="s">
        <v>862</v>
      </c>
      <c r="B2251">
        <v>2017</v>
      </c>
      <c r="C2251">
        <v>2017</v>
      </c>
      <c r="D2251">
        <v>2017</v>
      </c>
      <c r="E2251">
        <v>4</v>
      </c>
      <c r="F2251">
        <v>0</v>
      </c>
      <c r="G2251">
        <v>0</v>
      </c>
      <c r="H2251" t="s">
        <v>568</v>
      </c>
      <c r="I2251">
        <v>251</v>
      </c>
      <c r="J2251" t="s">
        <v>113</v>
      </c>
      <c r="K2251" t="s">
        <v>583</v>
      </c>
      <c r="L2251">
        <v>170</v>
      </c>
      <c r="M2251" t="s">
        <v>725</v>
      </c>
      <c r="N2251" t="s">
        <v>726</v>
      </c>
      <c r="O2251">
        <v>170</v>
      </c>
      <c r="P2251" t="s">
        <v>725</v>
      </c>
      <c r="Q2251" t="s">
        <v>726</v>
      </c>
      <c r="R2251" t="s">
        <v>515</v>
      </c>
      <c r="S2251" t="s">
        <v>516</v>
      </c>
      <c r="T2251">
        <v>2100</v>
      </c>
      <c r="U2251" t="s">
        <v>868</v>
      </c>
      <c r="V2251">
        <v>2523</v>
      </c>
      <c r="W2251" t="s">
        <v>518</v>
      </c>
      <c r="X2251">
        <v>8</v>
      </c>
      <c r="Y2251" t="s">
        <v>519</v>
      </c>
      <c r="Z2251">
        <v>179696000</v>
      </c>
      <c r="AA2251">
        <v>8</v>
      </c>
      <c r="AB2251" t="s">
        <v>519</v>
      </c>
      <c r="AC2251">
        <v>179696000</v>
      </c>
      <c r="AD2251">
        <v>179696000</v>
      </c>
      <c r="AE2251"/>
      <c r="AF2251">
        <v>18307506</v>
      </c>
      <c r="AG2251">
        <v>18307506.294</v>
      </c>
      <c r="AH2251"/>
      <c r="AI2251">
        <v>0</v>
      </c>
    </row>
    <row r="2252" spans="1:35">
      <c r="A2252" t="s">
        <v>862</v>
      </c>
      <c r="B2252">
        <v>2017</v>
      </c>
      <c r="C2252">
        <v>2017</v>
      </c>
      <c r="D2252">
        <v>2017</v>
      </c>
      <c r="E2252">
        <v>4</v>
      </c>
      <c r="F2252">
        <v>0</v>
      </c>
      <c r="G2252">
        <v>0</v>
      </c>
      <c r="H2252" t="s">
        <v>568</v>
      </c>
      <c r="I2252">
        <v>251</v>
      </c>
      <c r="J2252" t="s">
        <v>113</v>
      </c>
      <c r="K2252" t="s">
        <v>583</v>
      </c>
      <c r="L2252">
        <v>208</v>
      </c>
      <c r="M2252" t="s">
        <v>195</v>
      </c>
      <c r="N2252" t="s">
        <v>572</v>
      </c>
      <c r="O2252">
        <v>208</v>
      </c>
      <c r="P2252" t="s">
        <v>195</v>
      </c>
      <c r="Q2252" t="s">
        <v>572</v>
      </c>
      <c r="R2252" t="s">
        <v>515</v>
      </c>
      <c r="S2252" t="s">
        <v>516</v>
      </c>
      <c r="T2252">
        <v>2100</v>
      </c>
      <c r="U2252" t="s">
        <v>868</v>
      </c>
      <c r="V2252">
        <v>2523</v>
      </c>
      <c r="W2252" t="s">
        <v>518</v>
      </c>
      <c r="X2252">
        <v>8</v>
      </c>
      <c r="Y2252" t="s">
        <v>519</v>
      </c>
      <c r="Z2252">
        <v>11624700</v>
      </c>
      <c r="AA2252">
        <v>8</v>
      </c>
      <c r="AB2252" t="s">
        <v>519</v>
      </c>
      <c r="AC2252">
        <v>11624700</v>
      </c>
      <c r="AD2252">
        <v>11624700</v>
      </c>
      <c r="AE2252"/>
      <c r="AF2252">
        <v>1256368</v>
      </c>
      <c r="AG2252">
        <v>1256368.8629999999</v>
      </c>
      <c r="AH2252"/>
      <c r="AI2252">
        <v>0</v>
      </c>
    </row>
    <row r="2253" spans="1:35">
      <c r="A2253" t="s">
        <v>862</v>
      </c>
      <c r="B2253">
        <v>2017</v>
      </c>
      <c r="C2253">
        <v>2017</v>
      </c>
      <c r="D2253">
        <v>2017</v>
      </c>
      <c r="E2253">
        <v>4</v>
      </c>
      <c r="F2253">
        <v>0</v>
      </c>
      <c r="G2253">
        <v>0</v>
      </c>
      <c r="H2253" t="s">
        <v>568</v>
      </c>
      <c r="I2253">
        <v>251</v>
      </c>
      <c r="J2253" t="s">
        <v>113</v>
      </c>
      <c r="K2253" t="s">
        <v>583</v>
      </c>
      <c r="L2253">
        <v>222</v>
      </c>
      <c r="M2253" t="s">
        <v>833</v>
      </c>
      <c r="N2253" t="s">
        <v>834</v>
      </c>
      <c r="O2253">
        <v>320</v>
      </c>
      <c r="P2253" t="s">
        <v>835</v>
      </c>
      <c r="Q2253" t="s">
        <v>836</v>
      </c>
      <c r="R2253" t="s">
        <v>515</v>
      </c>
      <c r="S2253" t="s">
        <v>516</v>
      </c>
      <c r="T2253">
        <v>2100</v>
      </c>
      <c r="U2253" t="s">
        <v>868</v>
      </c>
      <c r="V2253">
        <v>2523</v>
      </c>
      <c r="W2253" t="s">
        <v>518</v>
      </c>
      <c r="X2253">
        <v>8</v>
      </c>
      <c r="Y2253" t="s">
        <v>519</v>
      </c>
      <c r="Z2253">
        <v>1129</v>
      </c>
      <c r="AA2253">
        <v>8</v>
      </c>
      <c r="AB2253" t="s">
        <v>519</v>
      </c>
      <c r="AC2253">
        <v>1129</v>
      </c>
      <c r="AD2253">
        <v>1129</v>
      </c>
      <c r="AE2253"/>
      <c r="AF2253">
        <v>1625</v>
      </c>
      <c r="AG2253">
        <v>1625.38</v>
      </c>
      <c r="AH2253"/>
      <c r="AI2253">
        <v>0</v>
      </c>
    </row>
    <row r="2254" spans="1:35">
      <c r="A2254" t="s">
        <v>862</v>
      </c>
      <c r="B2254">
        <v>2017</v>
      </c>
      <c r="C2254">
        <v>2017</v>
      </c>
      <c r="D2254">
        <v>2017</v>
      </c>
      <c r="E2254">
        <v>4</v>
      </c>
      <c r="F2254">
        <v>0</v>
      </c>
      <c r="G2254">
        <v>0</v>
      </c>
      <c r="H2254" t="s">
        <v>568</v>
      </c>
      <c r="I2254">
        <v>251</v>
      </c>
      <c r="J2254" t="s">
        <v>113</v>
      </c>
      <c r="K2254" t="s">
        <v>583</v>
      </c>
      <c r="L2254">
        <v>258</v>
      </c>
      <c r="M2254" t="s">
        <v>536</v>
      </c>
      <c r="N2254" t="s">
        <v>537</v>
      </c>
      <c r="O2254">
        <v>258</v>
      </c>
      <c r="P2254" t="s">
        <v>536</v>
      </c>
      <c r="Q2254" t="s">
        <v>537</v>
      </c>
      <c r="R2254" t="s">
        <v>515</v>
      </c>
      <c r="S2254" t="s">
        <v>516</v>
      </c>
      <c r="T2254">
        <v>2100</v>
      </c>
      <c r="U2254" t="s">
        <v>868</v>
      </c>
      <c r="V2254">
        <v>2523</v>
      </c>
      <c r="W2254" t="s">
        <v>518</v>
      </c>
      <c r="X2254">
        <v>8</v>
      </c>
      <c r="Y2254" t="s">
        <v>519</v>
      </c>
      <c r="Z2254">
        <v>20</v>
      </c>
      <c r="AA2254">
        <v>8</v>
      </c>
      <c r="AB2254" t="s">
        <v>519</v>
      </c>
      <c r="AC2254">
        <v>20</v>
      </c>
      <c r="AD2254">
        <v>20</v>
      </c>
      <c r="AE2254"/>
      <c r="AF2254">
        <v>20</v>
      </c>
      <c r="AG2254">
        <v>20.317</v>
      </c>
      <c r="AH2254"/>
      <c r="AI2254">
        <v>0</v>
      </c>
    </row>
    <row r="2255" spans="1:35">
      <c r="A2255" t="s">
        <v>862</v>
      </c>
      <c r="B2255">
        <v>2017</v>
      </c>
      <c r="C2255">
        <v>2017</v>
      </c>
      <c r="D2255">
        <v>2017</v>
      </c>
      <c r="E2255">
        <v>4</v>
      </c>
      <c r="F2255">
        <v>0</v>
      </c>
      <c r="G2255">
        <v>0</v>
      </c>
      <c r="H2255" t="s">
        <v>568</v>
      </c>
      <c r="I2255">
        <v>251</v>
      </c>
      <c r="J2255" t="s">
        <v>113</v>
      </c>
      <c r="K2255" t="s">
        <v>583</v>
      </c>
      <c r="L2255">
        <v>300</v>
      </c>
      <c r="M2255" t="s">
        <v>680</v>
      </c>
      <c r="N2255" t="s">
        <v>681</v>
      </c>
      <c r="O2255">
        <v>300</v>
      </c>
      <c r="P2255" t="s">
        <v>680</v>
      </c>
      <c r="Q2255" t="s">
        <v>681</v>
      </c>
      <c r="R2255" t="s">
        <v>515</v>
      </c>
      <c r="S2255" t="s">
        <v>516</v>
      </c>
      <c r="T2255">
        <v>2100</v>
      </c>
      <c r="U2255" t="s">
        <v>868</v>
      </c>
      <c r="V2255">
        <v>2523</v>
      </c>
      <c r="W2255" t="s">
        <v>518</v>
      </c>
      <c r="X2255">
        <v>8</v>
      </c>
      <c r="Y2255" t="s">
        <v>519</v>
      </c>
      <c r="Z2255">
        <v>84926000</v>
      </c>
      <c r="AA2255">
        <v>8</v>
      </c>
      <c r="AB2255" t="s">
        <v>519</v>
      </c>
      <c r="AC2255">
        <v>84926000</v>
      </c>
      <c r="AD2255">
        <v>84926000</v>
      </c>
      <c r="AE2255"/>
      <c r="AF2255">
        <v>6823793</v>
      </c>
      <c r="AG2255">
        <v>6823793.3219999997</v>
      </c>
      <c r="AH2255"/>
      <c r="AI2255">
        <v>0</v>
      </c>
    </row>
    <row r="2256" spans="1:35">
      <c r="A2256" t="s">
        <v>862</v>
      </c>
      <c r="B2256">
        <v>2017</v>
      </c>
      <c r="C2256">
        <v>2017</v>
      </c>
      <c r="D2256">
        <v>2017</v>
      </c>
      <c r="E2256">
        <v>4</v>
      </c>
      <c r="F2256">
        <v>0</v>
      </c>
      <c r="G2256">
        <v>0</v>
      </c>
      <c r="H2256" t="s">
        <v>568</v>
      </c>
      <c r="I2256">
        <v>251</v>
      </c>
      <c r="J2256" t="s">
        <v>113</v>
      </c>
      <c r="K2256" t="s">
        <v>583</v>
      </c>
      <c r="L2256">
        <v>251</v>
      </c>
      <c r="M2256" t="s">
        <v>113</v>
      </c>
      <c r="N2256" t="s">
        <v>583</v>
      </c>
      <c r="O2256">
        <v>56</v>
      </c>
      <c r="P2256" t="s">
        <v>694</v>
      </c>
      <c r="Q2256" t="s">
        <v>695</v>
      </c>
      <c r="R2256" t="s">
        <v>515</v>
      </c>
      <c r="S2256" t="s">
        <v>516</v>
      </c>
      <c r="T2256">
        <v>2100</v>
      </c>
      <c r="U2256" t="s">
        <v>868</v>
      </c>
      <c r="V2256">
        <v>2523</v>
      </c>
      <c r="W2256" t="s">
        <v>518</v>
      </c>
      <c r="X2256">
        <v>8</v>
      </c>
      <c r="Y2256" t="s">
        <v>519</v>
      </c>
      <c r="Z2256">
        <v>49770</v>
      </c>
      <c r="AA2256">
        <v>8</v>
      </c>
      <c r="AB2256" t="s">
        <v>519</v>
      </c>
      <c r="AC2256">
        <v>49770</v>
      </c>
      <c r="AD2256">
        <v>49770</v>
      </c>
      <c r="AE2256"/>
      <c r="AF2256">
        <v>8130</v>
      </c>
      <c r="AG2256">
        <v>8130.2849999999999</v>
      </c>
      <c r="AH2256"/>
      <c r="AI2256">
        <v>0</v>
      </c>
    </row>
    <row r="2257" spans="1:35">
      <c r="A2257" t="s">
        <v>862</v>
      </c>
      <c r="B2257">
        <v>2017</v>
      </c>
      <c r="C2257">
        <v>2017</v>
      </c>
      <c r="D2257">
        <v>2017</v>
      </c>
      <c r="E2257">
        <v>4</v>
      </c>
      <c r="F2257">
        <v>0</v>
      </c>
      <c r="G2257">
        <v>0</v>
      </c>
      <c r="H2257" t="s">
        <v>568</v>
      </c>
      <c r="I2257">
        <v>251</v>
      </c>
      <c r="J2257" t="s">
        <v>113</v>
      </c>
      <c r="K2257" t="s">
        <v>583</v>
      </c>
      <c r="L2257">
        <v>392</v>
      </c>
      <c r="M2257" t="s">
        <v>223</v>
      </c>
      <c r="N2257" t="s">
        <v>584</v>
      </c>
      <c r="O2257">
        <v>392</v>
      </c>
      <c r="P2257" t="s">
        <v>223</v>
      </c>
      <c r="Q2257" t="s">
        <v>584</v>
      </c>
      <c r="R2257" t="s">
        <v>515</v>
      </c>
      <c r="S2257" t="s">
        <v>516</v>
      </c>
      <c r="T2257">
        <v>2100</v>
      </c>
      <c r="U2257" t="s">
        <v>868</v>
      </c>
      <c r="V2257">
        <v>2523</v>
      </c>
      <c r="W2257" t="s">
        <v>518</v>
      </c>
      <c r="X2257">
        <v>8</v>
      </c>
      <c r="Y2257" t="s">
        <v>519</v>
      </c>
      <c r="Z2257">
        <v>100000</v>
      </c>
      <c r="AA2257">
        <v>8</v>
      </c>
      <c r="AB2257" t="s">
        <v>519</v>
      </c>
      <c r="AC2257">
        <v>100000</v>
      </c>
      <c r="AD2257">
        <v>100000</v>
      </c>
      <c r="AE2257"/>
      <c r="AF2257">
        <v>76641</v>
      </c>
      <c r="AG2257">
        <v>76641.168999999994</v>
      </c>
      <c r="AH2257"/>
      <c r="AI2257">
        <v>0</v>
      </c>
    </row>
    <row r="2258" spans="1:35">
      <c r="A2258" t="s">
        <v>862</v>
      </c>
      <c r="B2258">
        <v>2017</v>
      </c>
      <c r="C2258">
        <v>2017</v>
      </c>
      <c r="D2258">
        <v>2017</v>
      </c>
      <c r="E2258">
        <v>4</v>
      </c>
      <c r="F2258">
        <v>0</v>
      </c>
      <c r="G2258">
        <v>0</v>
      </c>
      <c r="H2258" t="s">
        <v>568</v>
      </c>
      <c r="I2258">
        <v>251</v>
      </c>
      <c r="J2258" t="s">
        <v>113</v>
      </c>
      <c r="K2258" t="s">
        <v>583</v>
      </c>
      <c r="L2258">
        <v>268</v>
      </c>
      <c r="M2258" t="s">
        <v>779</v>
      </c>
      <c r="N2258" t="s">
        <v>780</v>
      </c>
      <c r="O2258">
        <v>268</v>
      </c>
      <c r="P2258" t="s">
        <v>779</v>
      </c>
      <c r="Q2258" t="s">
        <v>780</v>
      </c>
      <c r="R2258" t="s">
        <v>515</v>
      </c>
      <c r="S2258" t="s">
        <v>516</v>
      </c>
      <c r="T2258">
        <v>1000</v>
      </c>
      <c r="U2258" t="s">
        <v>866</v>
      </c>
      <c r="V2258">
        <v>2523</v>
      </c>
      <c r="W2258" t="s">
        <v>518</v>
      </c>
      <c r="X2258">
        <v>8</v>
      </c>
      <c r="Y2258" t="s">
        <v>519</v>
      </c>
      <c r="Z2258">
        <v>90</v>
      </c>
      <c r="AA2258">
        <v>8</v>
      </c>
      <c r="AB2258" t="s">
        <v>519</v>
      </c>
      <c r="AC2258">
        <v>90</v>
      </c>
      <c r="AD2258">
        <v>90</v>
      </c>
      <c r="AE2258"/>
      <c r="AF2258">
        <v>467</v>
      </c>
      <c r="AG2258">
        <v>467.29700000000003</v>
      </c>
      <c r="AH2258"/>
      <c r="AI2258">
        <v>0</v>
      </c>
    </row>
    <row r="2259" spans="1:35">
      <c r="A2259" t="s">
        <v>862</v>
      </c>
      <c r="B2259">
        <v>2017</v>
      </c>
      <c r="C2259">
        <v>2017</v>
      </c>
      <c r="D2259">
        <v>2017</v>
      </c>
      <c r="E2259">
        <v>4</v>
      </c>
      <c r="F2259">
        <v>0</v>
      </c>
      <c r="G2259">
        <v>0</v>
      </c>
      <c r="H2259" t="s">
        <v>568</v>
      </c>
      <c r="I2259">
        <v>251</v>
      </c>
      <c r="J2259" t="s">
        <v>113</v>
      </c>
      <c r="K2259" t="s">
        <v>583</v>
      </c>
      <c r="L2259">
        <v>404</v>
      </c>
      <c r="M2259" t="s">
        <v>610</v>
      </c>
      <c r="N2259" t="s">
        <v>611</v>
      </c>
      <c r="O2259">
        <v>404</v>
      </c>
      <c r="P2259" t="s">
        <v>610</v>
      </c>
      <c r="Q2259" t="s">
        <v>611</v>
      </c>
      <c r="R2259" t="s">
        <v>515</v>
      </c>
      <c r="S2259" t="s">
        <v>516</v>
      </c>
      <c r="T2259">
        <v>1000</v>
      </c>
      <c r="U2259" t="s">
        <v>866</v>
      </c>
      <c r="V2259">
        <v>2523</v>
      </c>
      <c r="W2259" t="s">
        <v>518</v>
      </c>
      <c r="X2259">
        <v>8</v>
      </c>
      <c r="Y2259" t="s">
        <v>519</v>
      </c>
      <c r="Z2259">
        <v>200</v>
      </c>
      <c r="AA2259">
        <v>8</v>
      </c>
      <c r="AB2259" t="s">
        <v>519</v>
      </c>
      <c r="AC2259">
        <v>200</v>
      </c>
      <c r="AD2259">
        <v>200</v>
      </c>
      <c r="AE2259"/>
      <c r="AF2259">
        <v>897</v>
      </c>
      <c r="AG2259">
        <v>897.34500000000003</v>
      </c>
      <c r="AH2259"/>
      <c r="AI2259">
        <v>0</v>
      </c>
    </row>
    <row r="2260" spans="1:35">
      <c r="A2260" t="s">
        <v>862</v>
      </c>
      <c r="B2260">
        <v>2017</v>
      </c>
      <c r="C2260">
        <v>2017</v>
      </c>
      <c r="D2260">
        <v>2017</v>
      </c>
      <c r="E2260">
        <v>4</v>
      </c>
      <c r="F2260">
        <v>0</v>
      </c>
      <c r="G2260">
        <v>0</v>
      </c>
      <c r="H2260" t="s">
        <v>568</v>
      </c>
      <c r="I2260">
        <v>251</v>
      </c>
      <c r="J2260" t="s">
        <v>113</v>
      </c>
      <c r="K2260" t="s">
        <v>583</v>
      </c>
      <c r="L2260">
        <v>384</v>
      </c>
      <c r="M2260" t="s">
        <v>751</v>
      </c>
      <c r="N2260" t="s">
        <v>752</v>
      </c>
      <c r="O2260">
        <v>384</v>
      </c>
      <c r="P2260" t="s">
        <v>751</v>
      </c>
      <c r="Q2260" t="s">
        <v>752</v>
      </c>
      <c r="R2260" t="s">
        <v>515</v>
      </c>
      <c r="S2260" t="s">
        <v>516</v>
      </c>
      <c r="T2260">
        <v>1000</v>
      </c>
      <c r="U2260" t="s">
        <v>866</v>
      </c>
      <c r="V2260">
        <v>2523</v>
      </c>
      <c r="W2260" t="s">
        <v>518</v>
      </c>
      <c r="X2260">
        <v>8</v>
      </c>
      <c r="Y2260" t="s">
        <v>519</v>
      </c>
      <c r="Z2260">
        <v>543</v>
      </c>
      <c r="AA2260">
        <v>8</v>
      </c>
      <c r="AB2260" t="s">
        <v>519</v>
      </c>
      <c r="AC2260">
        <v>543</v>
      </c>
      <c r="AD2260">
        <v>543</v>
      </c>
      <c r="AE2260"/>
      <c r="AF2260">
        <v>2868</v>
      </c>
      <c r="AG2260">
        <v>2868.1179999999999</v>
      </c>
      <c r="AH2260"/>
      <c r="AI2260">
        <v>0</v>
      </c>
    </row>
    <row r="2261" spans="1:35">
      <c r="A2261" t="s">
        <v>862</v>
      </c>
      <c r="B2261">
        <v>2017</v>
      </c>
      <c r="C2261">
        <v>2017</v>
      </c>
      <c r="D2261">
        <v>2017</v>
      </c>
      <c r="E2261">
        <v>4</v>
      </c>
      <c r="F2261">
        <v>0</v>
      </c>
      <c r="G2261">
        <v>0</v>
      </c>
      <c r="H2261" t="s">
        <v>568</v>
      </c>
      <c r="I2261">
        <v>251</v>
      </c>
      <c r="J2261" t="s">
        <v>113</v>
      </c>
      <c r="K2261" t="s">
        <v>583</v>
      </c>
      <c r="L2261">
        <v>192</v>
      </c>
      <c r="M2261" t="s">
        <v>888</v>
      </c>
      <c r="N2261" t="s">
        <v>889</v>
      </c>
      <c r="O2261">
        <v>192</v>
      </c>
      <c r="P2261" t="s">
        <v>888</v>
      </c>
      <c r="Q2261" t="s">
        <v>889</v>
      </c>
      <c r="R2261" t="s">
        <v>515</v>
      </c>
      <c r="S2261" t="s">
        <v>516</v>
      </c>
      <c r="T2261">
        <v>1000</v>
      </c>
      <c r="U2261" t="s">
        <v>866</v>
      </c>
      <c r="V2261">
        <v>2523</v>
      </c>
      <c r="W2261" t="s">
        <v>518</v>
      </c>
      <c r="X2261">
        <v>8</v>
      </c>
      <c r="Y2261" t="s">
        <v>519</v>
      </c>
      <c r="Z2261">
        <v>19</v>
      </c>
      <c r="AA2261">
        <v>8</v>
      </c>
      <c r="AB2261" t="s">
        <v>519</v>
      </c>
      <c r="AC2261">
        <v>19</v>
      </c>
      <c r="AD2261">
        <v>19</v>
      </c>
      <c r="AE2261"/>
      <c r="AF2261">
        <v>82</v>
      </c>
      <c r="AG2261">
        <v>82.397999999999996</v>
      </c>
      <c r="AH2261"/>
      <c r="AI2261">
        <v>0</v>
      </c>
    </row>
    <row r="2262" spans="1:35">
      <c r="A2262" t="s">
        <v>862</v>
      </c>
      <c r="B2262">
        <v>2017</v>
      </c>
      <c r="C2262">
        <v>2017</v>
      </c>
      <c r="D2262">
        <v>2017</v>
      </c>
      <c r="E2262">
        <v>4</v>
      </c>
      <c r="F2262">
        <v>0</v>
      </c>
      <c r="G2262">
        <v>0</v>
      </c>
      <c r="H2262" t="s">
        <v>568</v>
      </c>
      <c r="I2262">
        <v>251</v>
      </c>
      <c r="J2262" t="s">
        <v>113</v>
      </c>
      <c r="K2262" t="s">
        <v>583</v>
      </c>
      <c r="L2262">
        <v>276</v>
      </c>
      <c r="M2262" t="s">
        <v>591</v>
      </c>
      <c r="N2262" t="s">
        <v>592</v>
      </c>
      <c r="O2262">
        <v>276</v>
      </c>
      <c r="P2262" t="s">
        <v>591</v>
      </c>
      <c r="Q2262" t="s">
        <v>592</v>
      </c>
      <c r="R2262" t="s">
        <v>515</v>
      </c>
      <c r="S2262" t="s">
        <v>516</v>
      </c>
      <c r="T2262">
        <v>1000</v>
      </c>
      <c r="U2262" t="s">
        <v>866</v>
      </c>
      <c r="V2262">
        <v>2523</v>
      </c>
      <c r="W2262" t="s">
        <v>518</v>
      </c>
      <c r="X2262">
        <v>8</v>
      </c>
      <c r="Y2262" t="s">
        <v>519</v>
      </c>
      <c r="Z2262">
        <v>1140</v>
      </c>
      <c r="AA2262">
        <v>8</v>
      </c>
      <c r="AB2262" t="s">
        <v>519</v>
      </c>
      <c r="AC2262">
        <v>1140</v>
      </c>
      <c r="AD2262">
        <v>1140</v>
      </c>
      <c r="AE2262"/>
      <c r="AF2262">
        <v>128</v>
      </c>
      <c r="AG2262">
        <v>128.67599999999999</v>
      </c>
      <c r="AH2262"/>
      <c r="AI2262">
        <v>0</v>
      </c>
    </row>
    <row r="2263" spans="1:35">
      <c r="A2263" t="s">
        <v>862</v>
      </c>
      <c r="B2263">
        <v>2017</v>
      </c>
      <c r="C2263">
        <v>2017</v>
      </c>
      <c r="D2263">
        <v>2017</v>
      </c>
      <c r="E2263">
        <v>4</v>
      </c>
      <c r="F2263">
        <v>0</v>
      </c>
      <c r="G2263">
        <v>0</v>
      </c>
      <c r="H2263" t="s">
        <v>568</v>
      </c>
      <c r="I2263">
        <v>251</v>
      </c>
      <c r="J2263" t="s">
        <v>113</v>
      </c>
      <c r="K2263" t="s">
        <v>583</v>
      </c>
      <c r="L2263">
        <v>392</v>
      </c>
      <c r="M2263" t="s">
        <v>223</v>
      </c>
      <c r="N2263" t="s">
        <v>584</v>
      </c>
      <c r="O2263">
        <v>392</v>
      </c>
      <c r="P2263" t="s">
        <v>223</v>
      </c>
      <c r="Q2263" t="s">
        <v>584</v>
      </c>
      <c r="R2263" t="s">
        <v>515</v>
      </c>
      <c r="S2263" t="s">
        <v>516</v>
      </c>
      <c r="T2263">
        <v>1000</v>
      </c>
      <c r="U2263" t="s">
        <v>866</v>
      </c>
      <c r="V2263">
        <v>2523</v>
      </c>
      <c r="W2263" t="s">
        <v>518</v>
      </c>
      <c r="X2263">
        <v>8</v>
      </c>
      <c r="Y2263" t="s">
        <v>519</v>
      </c>
      <c r="Z2263">
        <v>35</v>
      </c>
      <c r="AA2263">
        <v>8</v>
      </c>
      <c r="AB2263" t="s">
        <v>519</v>
      </c>
      <c r="AC2263">
        <v>35</v>
      </c>
      <c r="AD2263">
        <v>35</v>
      </c>
      <c r="AE2263"/>
      <c r="AF2263">
        <v>616</v>
      </c>
      <c r="AG2263">
        <v>616.29</v>
      </c>
      <c r="AH2263"/>
      <c r="AI2263">
        <v>0</v>
      </c>
    </row>
    <row r="2264" spans="1:35">
      <c r="A2264" t="s">
        <v>862</v>
      </c>
      <c r="B2264">
        <v>2017</v>
      </c>
      <c r="C2264">
        <v>2017</v>
      </c>
      <c r="D2264">
        <v>2017</v>
      </c>
      <c r="E2264">
        <v>4</v>
      </c>
      <c r="F2264">
        <v>0</v>
      </c>
      <c r="G2264">
        <v>0</v>
      </c>
      <c r="H2264" t="s">
        <v>568</v>
      </c>
      <c r="I2264">
        <v>251</v>
      </c>
      <c r="J2264" t="s">
        <v>113</v>
      </c>
      <c r="K2264" t="s">
        <v>583</v>
      </c>
      <c r="L2264">
        <v>344</v>
      </c>
      <c r="M2264" t="s">
        <v>558</v>
      </c>
      <c r="N2264" t="s">
        <v>559</v>
      </c>
      <c r="O2264">
        <v>392</v>
      </c>
      <c r="P2264" t="s">
        <v>223</v>
      </c>
      <c r="Q2264" t="s">
        <v>584</v>
      </c>
      <c r="R2264" t="s">
        <v>515</v>
      </c>
      <c r="S2264" t="s">
        <v>516</v>
      </c>
      <c r="T2264">
        <v>1000</v>
      </c>
      <c r="U2264" t="s">
        <v>866</v>
      </c>
      <c r="V2264">
        <v>2523</v>
      </c>
      <c r="W2264" t="s">
        <v>518</v>
      </c>
      <c r="X2264">
        <v>8</v>
      </c>
      <c r="Y2264" t="s">
        <v>519</v>
      </c>
      <c r="Z2264">
        <v>3</v>
      </c>
      <c r="AA2264">
        <v>8</v>
      </c>
      <c r="AB2264" t="s">
        <v>519</v>
      </c>
      <c r="AC2264">
        <v>3</v>
      </c>
      <c r="AD2264">
        <v>3</v>
      </c>
      <c r="AE2264"/>
      <c r="AF2264">
        <v>235</v>
      </c>
      <c r="AG2264">
        <v>235.90600000000001</v>
      </c>
      <c r="AH2264"/>
      <c r="AI2264">
        <v>0</v>
      </c>
    </row>
    <row r="2265" spans="1:35">
      <c r="A2265" t="s">
        <v>862</v>
      </c>
      <c r="B2265">
        <v>2017</v>
      </c>
      <c r="C2265">
        <v>2017</v>
      </c>
      <c r="D2265">
        <v>2017</v>
      </c>
      <c r="E2265">
        <v>4</v>
      </c>
      <c r="F2265">
        <v>0</v>
      </c>
      <c r="G2265">
        <v>0</v>
      </c>
      <c r="H2265" t="s">
        <v>568</v>
      </c>
      <c r="I2265">
        <v>251</v>
      </c>
      <c r="J2265" t="s">
        <v>113</v>
      </c>
      <c r="K2265" t="s">
        <v>583</v>
      </c>
      <c r="L2265">
        <v>156</v>
      </c>
      <c r="M2265" t="s">
        <v>183</v>
      </c>
      <c r="N2265" t="s">
        <v>562</v>
      </c>
      <c r="O2265">
        <v>76</v>
      </c>
      <c r="P2265" t="s">
        <v>538</v>
      </c>
      <c r="Q2265" t="s">
        <v>539</v>
      </c>
      <c r="R2265" t="s">
        <v>515</v>
      </c>
      <c r="S2265" t="s">
        <v>516</v>
      </c>
      <c r="T2265">
        <v>2100</v>
      </c>
      <c r="U2265" t="s">
        <v>868</v>
      </c>
      <c r="V2265">
        <v>2523</v>
      </c>
      <c r="W2265" t="s">
        <v>518</v>
      </c>
      <c r="X2265">
        <v>8</v>
      </c>
      <c r="Y2265" t="s">
        <v>519</v>
      </c>
      <c r="Z2265">
        <v>51390</v>
      </c>
      <c r="AA2265">
        <v>8</v>
      </c>
      <c r="AB2265" t="s">
        <v>519</v>
      </c>
      <c r="AC2265">
        <v>51390</v>
      </c>
      <c r="AD2265">
        <v>51390</v>
      </c>
      <c r="AE2265"/>
      <c r="AF2265">
        <v>24858</v>
      </c>
      <c r="AG2265">
        <v>24858.151000000002</v>
      </c>
      <c r="AH2265"/>
      <c r="AI2265">
        <v>0</v>
      </c>
    </row>
    <row r="2266" spans="1:35">
      <c r="A2266" t="s">
        <v>862</v>
      </c>
      <c r="B2266">
        <v>2017</v>
      </c>
      <c r="C2266">
        <v>2017</v>
      </c>
      <c r="D2266">
        <v>2017</v>
      </c>
      <c r="E2266">
        <v>4</v>
      </c>
      <c r="F2266">
        <v>0</v>
      </c>
      <c r="G2266">
        <v>0</v>
      </c>
      <c r="H2266" t="s">
        <v>568</v>
      </c>
      <c r="I2266">
        <v>251</v>
      </c>
      <c r="J2266" t="s">
        <v>113</v>
      </c>
      <c r="K2266" t="s">
        <v>583</v>
      </c>
      <c r="L2266">
        <v>156</v>
      </c>
      <c r="M2266" t="s">
        <v>183</v>
      </c>
      <c r="N2266" t="s">
        <v>562</v>
      </c>
      <c r="O2266">
        <v>156</v>
      </c>
      <c r="P2266" t="s">
        <v>183</v>
      </c>
      <c r="Q2266" t="s">
        <v>562</v>
      </c>
      <c r="R2266" t="s">
        <v>515</v>
      </c>
      <c r="S2266" t="s">
        <v>516</v>
      </c>
      <c r="T2266">
        <v>2100</v>
      </c>
      <c r="U2266" t="s">
        <v>868</v>
      </c>
      <c r="V2266">
        <v>2523</v>
      </c>
      <c r="W2266" t="s">
        <v>518</v>
      </c>
      <c r="X2266">
        <v>8</v>
      </c>
      <c r="Y2266" t="s">
        <v>519</v>
      </c>
      <c r="Z2266">
        <v>8079360</v>
      </c>
      <c r="AA2266">
        <v>8</v>
      </c>
      <c r="AB2266" t="s">
        <v>519</v>
      </c>
      <c r="AC2266">
        <v>8079360</v>
      </c>
      <c r="AD2266">
        <v>8079360</v>
      </c>
      <c r="AE2266"/>
      <c r="AF2266">
        <v>3278705</v>
      </c>
      <c r="AG2266">
        <v>3278705.8220000002</v>
      </c>
      <c r="AH2266"/>
      <c r="AI2266">
        <v>0</v>
      </c>
    </row>
    <row r="2267" spans="1:35">
      <c r="A2267" t="s">
        <v>862</v>
      </c>
      <c r="B2267">
        <v>2017</v>
      </c>
      <c r="C2267">
        <v>2017</v>
      </c>
      <c r="D2267">
        <v>2017</v>
      </c>
      <c r="E2267">
        <v>4</v>
      </c>
      <c r="F2267">
        <v>0</v>
      </c>
      <c r="G2267">
        <v>0</v>
      </c>
      <c r="H2267" t="s">
        <v>568</v>
      </c>
      <c r="I2267">
        <v>251</v>
      </c>
      <c r="J2267" t="s">
        <v>113</v>
      </c>
      <c r="K2267" t="s">
        <v>583</v>
      </c>
      <c r="L2267">
        <v>156</v>
      </c>
      <c r="M2267" t="s">
        <v>183</v>
      </c>
      <c r="N2267" t="s">
        <v>562</v>
      </c>
      <c r="O2267">
        <v>276</v>
      </c>
      <c r="P2267" t="s">
        <v>591</v>
      </c>
      <c r="Q2267" t="s">
        <v>592</v>
      </c>
      <c r="R2267" t="s">
        <v>515</v>
      </c>
      <c r="S2267" t="s">
        <v>516</v>
      </c>
      <c r="T2267">
        <v>1000</v>
      </c>
      <c r="U2267" t="s">
        <v>866</v>
      </c>
      <c r="V2267">
        <v>2523</v>
      </c>
      <c r="W2267" t="s">
        <v>518</v>
      </c>
      <c r="X2267">
        <v>8</v>
      </c>
      <c r="Y2267" t="s">
        <v>519</v>
      </c>
      <c r="Z2267">
        <v>100</v>
      </c>
      <c r="AA2267">
        <v>8</v>
      </c>
      <c r="AB2267" t="s">
        <v>519</v>
      </c>
      <c r="AC2267">
        <v>100</v>
      </c>
      <c r="AD2267">
        <v>100</v>
      </c>
      <c r="AE2267"/>
      <c r="AF2267">
        <v>13</v>
      </c>
      <c r="AG2267">
        <v>13.545</v>
      </c>
      <c r="AH2267"/>
      <c r="AI2267">
        <v>0</v>
      </c>
    </row>
    <row r="2268" spans="1:35">
      <c r="A2268" t="s">
        <v>862</v>
      </c>
      <c r="B2268">
        <v>2017</v>
      </c>
      <c r="C2268">
        <v>2017</v>
      </c>
      <c r="D2268">
        <v>2017</v>
      </c>
      <c r="E2268">
        <v>4</v>
      </c>
      <c r="F2268">
        <v>0</v>
      </c>
      <c r="G2268">
        <v>0</v>
      </c>
      <c r="H2268" t="s">
        <v>568</v>
      </c>
      <c r="I2268">
        <v>251</v>
      </c>
      <c r="J2268" t="s">
        <v>113</v>
      </c>
      <c r="K2268" t="s">
        <v>583</v>
      </c>
      <c r="L2268">
        <v>156</v>
      </c>
      <c r="M2268" t="s">
        <v>183</v>
      </c>
      <c r="N2268" t="s">
        <v>562</v>
      </c>
      <c r="O2268">
        <v>156</v>
      </c>
      <c r="P2268" t="s">
        <v>183</v>
      </c>
      <c r="Q2268" t="s">
        <v>562</v>
      </c>
      <c r="R2268" t="s">
        <v>515</v>
      </c>
      <c r="S2268" t="s">
        <v>516</v>
      </c>
      <c r="T2268">
        <v>1000</v>
      </c>
      <c r="U2268" t="s">
        <v>866</v>
      </c>
      <c r="V2268">
        <v>2523</v>
      </c>
      <c r="W2268" t="s">
        <v>518</v>
      </c>
      <c r="X2268">
        <v>8</v>
      </c>
      <c r="Y2268" t="s">
        <v>519</v>
      </c>
      <c r="Z2268">
        <v>1046</v>
      </c>
      <c r="AA2268">
        <v>8</v>
      </c>
      <c r="AB2268" t="s">
        <v>519</v>
      </c>
      <c r="AC2268">
        <v>1046</v>
      </c>
      <c r="AD2268">
        <v>1046</v>
      </c>
      <c r="AE2268"/>
      <c r="AF2268">
        <v>518</v>
      </c>
      <c r="AG2268">
        <v>518.09</v>
      </c>
      <c r="AH2268"/>
      <c r="AI2268">
        <v>0</v>
      </c>
    </row>
    <row r="2269" spans="1:35">
      <c r="A2269" t="s">
        <v>862</v>
      </c>
      <c r="B2269">
        <v>2017</v>
      </c>
      <c r="C2269">
        <v>2017</v>
      </c>
      <c r="D2269">
        <v>2017</v>
      </c>
      <c r="E2269">
        <v>4</v>
      </c>
      <c r="F2269">
        <v>0</v>
      </c>
      <c r="G2269">
        <v>0</v>
      </c>
      <c r="H2269" t="s">
        <v>568</v>
      </c>
      <c r="I2269">
        <v>251</v>
      </c>
      <c r="J2269" t="s">
        <v>113</v>
      </c>
      <c r="K2269" t="s">
        <v>583</v>
      </c>
      <c r="L2269">
        <v>156</v>
      </c>
      <c r="M2269" t="s">
        <v>183</v>
      </c>
      <c r="N2269" t="s">
        <v>562</v>
      </c>
      <c r="O2269">
        <v>826</v>
      </c>
      <c r="P2269" t="s">
        <v>589</v>
      </c>
      <c r="Q2269" t="s">
        <v>590</v>
      </c>
      <c r="R2269" t="s">
        <v>515</v>
      </c>
      <c r="S2269" t="s">
        <v>516</v>
      </c>
      <c r="T2269">
        <v>3200</v>
      </c>
      <c r="U2269" t="s">
        <v>74</v>
      </c>
      <c r="V2269">
        <v>2523</v>
      </c>
      <c r="W2269" t="s">
        <v>518</v>
      </c>
      <c r="X2269">
        <v>8</v>
      </c>
      <c r="Y2269" t="s">
        <v>519</v>
      </c>
      <c r="Z2269">
        <v>2082</v>
      </c>
      <c r="AA2269">
        <v>8</v>
      </c>
      <c r="AB2269" t="s">
        <v>519</v>
      </c>
      <c r="AC2269">
        <v>2082</v>
      </c>
      <c r="AD2269">
        <v>2082</v>
      </c>
      <c r="AE2269"/>
      <c r="AF2269">
        <v>258</v>
      </c>
      <c r="AG2269">
        <v>258.48099999999999</v>
      </c>
      <c r="AH2269"/>
      <c r="AI2269">
        <v>0</v>
      </c>
    </row>
    <row r="2270" spans="1:35">
      <c r="A2270" t="s">
        <v>862</v>
      </c>
      <c r="B2270">
        <v>2017</v>
      </c>
      <c r="C2270">
        <v>2017</v>
      </c>
      <c r="D2270">
        <v>2017</v>
      </c>
      <c r="E2270">
        <v>4</v>
      </c>
      <c r="F2270">
        <v>0</v>
      </c>
      <c r="G2270">
        <v>0</v>
      </c>
      <c r="H2270" t="s">
        <v>568</v>
      </c>
      <c r="I2270">
        <v>251</v>
      </c>
      <c r="J2270" t="s">
        <v>113</v>
      </c>
      <c r="K2270" t="s">
        <v>583</v>
      </c>
      <c r="L2270">
        <v>251</v>
      </c>
      <c r="M2270" t="s">
        <v>113</v>
      </c>
      <c r="N2270" t="s">
        <v>583</v>
      </c>
      <c r="O2270">
        <v>724</v>
      </c>
      <c r="P2270" t="s">
        <v>214</v>
      </c>
      <c r="Q2270" t="s">
        <v>580</v>
      </c>
      <c r="R2270" t="s">
        <v>515</v>
      </c>
      <c r="S2270" t="s">
        <v>516</v>
      </c>
      <c r="T2270">
        <v>3200</v>
      </c>
      <c r="U2270" t="s">
        <v>74</v>
      </c>
      <c r="V2270">
        <v>2523</v>
      </c>
      <c r="W2270" t="s">
        <v>518</v>
      </c>
      <c r="X2270">
        <v>8</v>
      </c>
      <c r="Y2270" t="s">
        <v>519</v>
      </c>
      <c r="Z2270">
        <v>497534</v>
      </c>
      <c r="AA2270">
        <v>8</v>
      </c>
      <c r="AB2270" t="s">
        <v>519</v>
      </c>
      <c r="AC2270">
        <v>497534</v>
      </c>
      <c r="AD2270">
        <v>497534</v>
      </c>
      <c r="AE2270"/>
      <c r="AF2270">
        <v>55274</v>
      </c>
      <c r="AG2270">
        <v>55274.197999999997</v>
      </c>
      <c r="AH2270"/>
      <c r="AI2270">
        <v>0</v>
      </c>
    </row>
    <row r="2271" spans="1:35">
      <c r="A2271" t="s">
        <v>862</v>
      </c>
      <c r="B2271">
        <v>2017</v>
      </c>
      <c r="C2271">
        <v>2017</v>
      </c>
      <c r="D2271">
        <v>2017</v>
      </c>
      <c r="E2271">
        <v>4</v>
      </c>
      <c r="F2271">
        <v>0</v>
      </c>
      <c r="G2271">
        <v>0</v>
      </c>
      <c r="H2271" t="s">
        <v>568</v>
      </c>
      <c r="I2271">
        <v>251</v>
      </c>
      <c r="J2271" t="s">
        <v>113</v>
      </c>
      <c r="K2271" t="s">
        <v>583</v>
      </c>
      <c r="L2271">
        <v>251</v>
      </c>
      <c r="M2271" t="s">
        <v>113</v>
      </c>
      <c r="N2271" t="s">
        <v>583</v>
      </c>
      <c r="O2271">
        <v>826</v>
      </c>
      <c r="P2271" t="s">
        <v>589</v>
      </c>
      <c r="Q2271" t="s">
        <v>590</v>
      </c>
      <c r="R2271" t="s">
        <v>515</v>
      </c>
      <c r="S2271" t="s">
        <v>516</v>
      </c>
      <c r="T2271">
        <v>3200</v>
      </c>
      <c r="U2271" t="s">
        <v>74</v>
      </c>
      <c r="V2271">
        <v>2523</v>
      </c>
      <c r="W2271" t="s">
        <v>518</v>
      </c>
      <c r="X2271">
        <v>8</v>
      </c>
      <c r="Y2271" t="s">
        <v>519</v>
      </c>
      <c r="Z2271">
        <v>940</v>
      </c>
      <c r="AA2271">
        <v>8</v>
      </c>
      <c r="AB2271" t="s">
        <v>519</v>
      </c>
      <c r="AC2271">
        <v>940</v>
      </c>
      <c r="AD2271">
        <v>940</v>
      </c>
      <c r="AE2271"/>
      <c r="AF2271">
        <v>106</v>
      </c>
      <c r="AG2271">
        <v>106.101</v>
      </c>
      <c r="AH2271"/>
      <c r="AI2271">
        <v>0</v>
      </c>
    </row>
    <row r="2272" spans="1:35">
      <c r="A2272" t="s">
        <v>862</v>
      </c>
      <c r="B2272">
        <v>2017</v>
      </c>
      <c r="C2272">
        <v>2017</v>
      </c>
      <c r="D2272">
        <v>2017</v>
      </c>
      <c r="E2272">
        <v>4</v>
      </c>
      <c r="F2272">
        <v>0</v>
      </c>
      <c r="G2272">
        <v>0</v>
      </c>
      <c r="H2272" t="s">
        <v>568</v>
      </c>
      <c r="I2272">
        <v>251</v>
      </c>
      <c r="J2272" t="s">
        <v>113</v>
      </c>
      <c r="K2272" t="s">
        <v>583</v>
      </c>
      <c r="L2272">
        <v>251</v>
      </c>
      <c r="M2272" t="s">
        <v>113</v>
      </c>
      <c r="N2272" t="s">
        <v>583</v>
      </c>
      <c r="O2272">
        <v>442</v>
      </c>
      <c r="P2272" t="s">
        <v>688</v>
      </c>
      <c r="Q2272" t="s">
        <v>689</v>
      </c>
      <c r="R2272" t="s">
        <v>515</v>
      </c>
      <c r="S2272" t="s">
        <v>516</v>
      </c>
      <c r="T2272">
        <v>3200</v>
      </c>
      <c r="U2272" t="s">
        <v>74</v>
      </c>
      <c r="V2272">
        <v>2523</v>
      </c>
      <c r="W2272" t="s">
        <v>518</v>
      </c>
      <c r="X2272">
        <v>8</v>
      </c>
      <c r="Y2272" t="s">
        <v>519</v>
      </c>
      <c r="Z2272">
        <v>3312440</v>
      </c>
      <c r="AA2272">
        <v>8</v>
      </c>
      <c r="AB2272" t="s">
        <v>519</v>
      </c>
      <c r="AC2272">
        <v>3312440</v>
      </c>
      <c r="AD2272">
        <v>3312440</v>
      </c>
      <c r="AE2272"/>
      <c r="AF2272">
        <v>330120</v>
      </c>
      <c r="AG2272">
        <v>330120.266</v>
      </c>
      <c r="AH2272"/>
      <c r="AI2272">
        <v>0</v>
      </c>
    </row>
    <row r="2273" spans="1:35">
      <c r="A2273" t="s">
        <v>862</v>
      </c>
      <c r="B2273">
        <v>2017</v>
      </c>
      <c r="C2273">
        <v>2017</v>
      </c>
      <c r="D2273">
        <v>2017</v>
      </c>
      <c r="E2273">
        <v>4</v>
      </c>
      <c r="F2273">
        <v>0</v>
      </c>
      <c r="G2273">
        <v>0</v>
      </c>
      <c r="H2273" t="s">
        <v>568</v>
      </c>
      <c r="I2273">
        <v>251</v>
      </c>
      <c r="J2273" t="s">
        <v>113</v>
      </c>
      <c r="K2273" t="s">
        <v>583</v>
      </c>
      <c r="L2273">
        <v>276</v>
      </c>
      <c r="M2273" t="s">
        <v>591</v>
      </c>
      <c r="N2273" t="s">
        <v>592</v>
      </c>
      <c r="O2273">
        <v>380</v>
      </c>
      <c r="P2273" t="s">
        <v>587</v>
      </c>
      <c r="Q2273" t="s">
        <v>588</v>
      </c>
      <c r="R2273" t="s">
        <v>515</v>
      </c>
      <c r="S2273" t="s">
        <v>516</v>
      </c>
      <c r="T2273">
        <v>3200</v>
      </c>
      <c r="U2273" t="s">
        <v>74</v>
      </c>
      <c r="V2273">
        <v>2523</v>
      </c>
      <c r="W2273" t="s">
        <v>518</v>
      </c>
      <c r="X2273">
        <v>8</v>
      </c>
      <c r="Y2273" t="s">
        <v>519</v>
      </c>
      <c r="Z2273">
        <v>152600</v>
      </c>
      <c r="AA2273">
        <v>8</v>
      </c>
      <c r="AB2273" t="s">
        <v>519</v>
      </c>
      <c r="AC2273">
        <v>152600</v>
      </c>
      <c r="AD2273">
        <v>152600</v>
      </c>
      <c r="AE2273"/>
      <c r="AF2273">
        <v>13855</v>
      </c>
      <c r="AG2273">
        <v>13855.233</v>
      </c>
      <c r="AH2273"/>
      <c r="AI2273">
        <v>0</v>
      </c>
    </row>
    <row r="2274" spans="1:35">
      <c r="A2274" t="s">
        <v>862</v>
      </c>
      <c r="B2274">
        <v>2017</v>
      </c>
      <c r="C2274">
        <v>2017</v>
      </c>
      <c r="D2274">
        <v>2017</v>
      </c>
      <c r="E2274">
        <v>4</v>
      </c>
      <c r="F2274">
        <v>0</v>
      </c>
      <c r="G2274">
        <v>0</v>
      </c>
      <c r="H2274" t="s">
        <v>568</v>
      </c>
      <c r="I2274">
        <v>251</v>
      </c>
      <c r="J2274" t="s">
        <v>113</v>
      </c>
      <c r="K2274" t="s">
        <v>583</v>
      </c>
      <c r="L2274">
        <v>276</v>
      </c>
      <c r="M2274" t="s">
        <v>591</v>
      </c>
      <c r="N2274" t="s">
        <v>592</v>
      </c>
      <c r="O2274">
        <v>528</v>
      </c>
      <c r="P2274" t="s">
        <v>581</v>
      </c>
      <c r="Q2274" t="s">
        <v>582</v>
      </c>
      <c r="R2274" t="s">
        <v>515</v>
      </c>
      <c r="S2274" t="s">
        <v>516</v>
      </c>
      <c r="T2274">
        <v>3200</v>
      </c>
      <c r="U2274" t="s">
        <v>74</v>
      </c>
      <c r="V2274">
        <v>2523</v>
      </c>
      <c r="W2274" t="s">
        <v>518</v>
      </c>
      <c r="X2274">
        <v>8</v>
      </c>
      <c r="Y2274" t="s">
        <v>519</v>
      </c>
      <c r="Z2274">
        <v>4323935</v>
      </c>
      <c r="AA2274">
        <v>8</v>
      </c>
      <c r="AB2274" t="s">
        <v>519</v>
      </c>
      <c r="AC2274">
        <v>4323935</v>
      </c>
      <c r="AD2274">
        <v>4323935</v>
      </c>
      <c r="AE2274"/>
      <c r="AF2274">
        <v>541363</v>
      </c>
      <c r="AG2274">
        <v>541363.19299999997</v>
      </c>
      <c r="AH2274"/>
      <c r="AI2274">
        <v>0</v>
      </c>
    </row>
    <row r="2275" spans="1:35">
      <c r="A2275" t="s">
        <v>862</v>
      </c>
      <c r="B2275">
        <v>2017</v>
      </c>
      <c r="C2275">
        <v>2017</v>
      </c>
      <c r="D2275">
        <v>2017</v>
      </c>
      <c r="E2275">
        <v>4</v>
      </c>
      <c r="F2275">
        <v>0</v>
      </c>
      <c r="G2275">
        <v>0</v>
      </c>
      <c r="H2275" t="s">
        <v>568</v>
      </c>
      <c r="I2275">
        <v>251</v>
      </c>
      <c r="J2275" t="s">
        <v>113</v>
      </c>
      <c r="K2275" t="s">
        <v>583</v>
      </c>
      <c r="L2275">
        <v>380</v>
      </c>
      <c r="M2275" t="s">
        <v>587</v>
      </c>
      <c r="N2275" t="s">
        <v>588</v>
      </c>
      <c r="O2275">
        <v>380</v>
      </c>
      <c r="P2275" t="s">
        <v>587</v>
      </c>
      <c r="Q2275" t="s">
        <v>588</v>
      </c>
      <c r="R2275" t="s">
        <v>515</v>
      </c>
      <c r="S2275" t="s">
        <v>516</v>
      </c>
      <c r="T2275">
        <v>3200</v>
      </c>
      <c r="U2275" t="s">
        <v>74</v>
      </c>
      <c r="V2275">
        <v>2523</v>
      </c>
      <c r="W2275" t="s">
        <v>518</v>
      </c>
      <c r="X2275">
        <v>8</v>
      </c>
      <c r="Y2275" t="s">
        <v>519</v>
      </c>
      <c r="Z2275">
        <v>203973650</v>
      </c>
      <c r="AA2275">
        <v>8</v>
      </c>
      <c r="AB2275" t="s">
        <v>519</v>
      </c>
      <c r="AC2275">
        <v>203973650</v>
      </c>
      <c r="AD2275">
        <v>203973650</v>
      </c>
      <c r="AE2275"/>
      <c r="AF2275">
        <v>20414304</v>
      </c>
      <c r="AG2275">
        <v>20414304.304000001</v>
      </c>
      <c r="AH2275"/>
      <c r="AI2275">
        <v>0</v>
      </c>
    </row>
    <row r="2276" spans="1:35">
      <c r="A2276" t="s">
        <v>862</v>
      </c>
      <c r="B2276">
        <v>2017</v>
      </c>
      <c r="C2276">
        <v>2017</v>
      </c>
      <c r="D2276">
        <v>2017</v>
      </c>
      <c r="E2276">
        <v>4</v>
      </c>
      <c r="F2276">
        <v>0</v>
      </c>
      <c r="G2276">
        <v>0</v>
      </c>
      <c r="H2276" t="s">
        <v>568</v>
      </c>
      <c r="I2276">
        <v>251</v>
      </c>
      <c r="J2276" t="s">
        <v>113</v>
      </c>
      <c r="K2276" t="s">
        <v>583</v>
      </c>
      <c r="L2276">
        <v>380</v>
      </c>
      <c r="M2276" t="s">
        <v>587</v>
      </c>
      <c r="N2276" t="s">
        <v>588</v>
      </c>
      <c r="O2276">
        <v>724</v>
      </c>
      <c r="P2276" t="s">
        <v>214</v>
      </c>
      <c r="Q2276" t="s">
        <v>580</v>
      </c>
      <c r="R2276" t="s">
        <v>515</v>
      </c>
      <c r="S2276" t="s">
        <v>516</v>
      </c>
      <c r="T2276">
        <v>3200</v>
      </c>
      <c r="U2276" t="s">
        <v>74</v>
      </c>
      <c r="V2276">
        <v>2523</v>
      </c>
      <c r="W2276" t="s">
        <v>518</v>
      </c>
      <c r="X2276">
        <v>8</v>
      </c>
      <c r="Y2276" t="s">
        <v>519</v>
      </c>
      <c r="Z2276">
        <v>29714</v>
      </c>
      <c r="AA2276">
        <v>8</v>
      </c>
      <c r="AB2276" t="s">
        <v>519</v>
      </c>
      <c r="AC2276">
        <v>29714</v>
      </c>
      <c r="AD2276">
        <v>29714</v>
      </c>
      <c r="AE2276"/>
      <c r="AF2276">
        <v>4221</v>
      </c>
      <c r="AG2276">
        <v>4221.4719999999998</v>
      </c>
      <c r="AH2276"/>
      <c r="AI2276">
        <v>0</v>
      </c>
    </row>
    <row r="2277" spans="1:35">
      <c r="A2277" t="s">
        <v>862</v>
      </c>
      <c r="B2277">
        <v>2017</v>
      </c>
      <c r="C2277">
        <v>2017</v>
      </c>
      <c r="D2277">
        <v>2017</v>
      </c>
      <c r="E2277">
        <v>4</v>
      </c>
      <c r="F2277">
        <v>0</v>
      </c>
      <c r="G2277">
        <v>0</v>
      </c>
      <c r="H2277" t="s">
        <v>568</v>
      </c>
      <c r="I2277">
        <v>251</v>
      </c>
      <c r="J2277" t="s">
        <v>113</v>
      </c>
      <c r="K2277" t="s">
        <v>583</v>
      </c>
      <c r="L2277">
        <v>203</v>
      </c>
      <c r="M2277" t="s">
        <v>684</v>
      </c>
      <c r="N2277" t="s">
        <v>685</v>
      </c>
      <c r="O2277">
        <v>203</v>
      </c>
      <c r="P2277" t="s">
        <v>684</v>
      </c>
      <c r="Q2277" t="s">
        <v>685</v>
      </c>
      <c r="R2277" t="s">
        <v>515</v>
      </c>
      <c r="S2277" t="s">
        <v>516</v>
      </c>
      <c r="T2277">
        <v>3200</v>
      </c>
      <c r="U2277" t="s">
        <v>74</v>
      </c>
      <c r="V2277">
        <v>2523</v>
      </c>
      <c r="W2277" t="s">
        <v>518</v>
      </c>
      <c r="X2277">
        <v>8</v>
      </c>
      <c r="Y2277" t="s">
        <v>519</v>
      </c>
      <c r="Z2277">
        <v>815</v>
      </c>
      <c r="AA2277">
        <v>8</v>
      </c>
      <c r="AB2277" t="s">
        <v>519</v>
      </c>
      <c r="AC2277">
        <v>815</v>
      </c>
      <c r="AD2277">
        <v>815</v>
      </c>
      <c r="AE2277"/>
      <c r="AF2277">
        <v>376</v>
      </c>
      <c r="AG2277">
        <v>376.99799999999999</v>
      </c>
      <c r="AH2277"/>
      <c r="AI2277">
        <v>0</v>
      </c>
    </row>
    <row r="2278" spans="1:35">
      <c r="A2278" t="s">
        <v>862</v>
      </c>
      <c r="B2278">
        <v>2017</v>
      </c>
      <c r="C2278">
        <v>2017</v>
      </c>
      <c r="D2278">
        <v>2017</v>
      </c>
      <c r="E2278">
        <v>4</v>
      </c>
      <c r="F2278">
        <v>0</v>
      </c>
      <c r="G2278">
        <v>0</v>
      </c>
      <c r="H2278" t="s">
        <v>568</v>
      </c>
      <c r="I2278">
        <v>251</v>
      </c>
      <c r="J2278" t="s">
        <v>113</v>
      </c>
      <c r="K2278" t="s">
        <v>583</v>
      </c>
      <c r="L2278">
        <v>348</v>
      </c>
      <c r="M2278" t="s">
        <v>739</v>
      </c>
      <c r="N2278" t="s">
        <v>740</v>
      </c>
      <c r="O2278">
        <v>348</v>
      </c>
      <c r="P2278" t="s">
        <v>739</v>
      </c>
      <c r="Q2278" t="s">
        <v>740</v>
      </c>
      <c r="R2278" t="s">
        <v>515</v>
      </c>
      <c r="S2278" t="s">
        <v>516</v>
      </c>
      <c r="T2278">
        <v>3200</v>
      </c>
      <c r="U2278" t="s">
        <v>74</v>
      </c>
      <c r="V2278">
        <v>2523</v>
      </c>
      <c r="W2278" t="s">
        <v>518</v>
      </c>
      <c r="X2278">
        <v>8</v>
      </c>
      <c r="Y2278" t="s">
        <v>519</v>
      </c>
      <c r="Z2278">
        <v>13000</v>
      </c>
      <c r="AA2278">
        <v>8</v>
      </c>
      <c r="AB2278" t="s">
        <v>519</v>
      </c>
      <c r="AC2278">
        <v>13000</v>
      </c>
      <c r="AD2278">
        <v>13000</v>
      </c>
      <c r="AE2278"/>
      <c r="AF2278">
        <v>4668</v>
      </c>
      <c r="AG2278">
        <v>4668.4520000000002</v>
      </c>
      <c r="AH2278"/>
      <c r="AI2278">
        <v>0</v>
      </c>
    </row>
    <row r="2279" spans="1:35">
      <c r="A2279" t="s">
        <v>862</v>
      </c>
      <c r="B2279">
        <v>2017</v>
      </c>
      <c r="C2279">
        <v>2017</v>
      </c>
      <c r="D2279">
        <v>2017</v>
      </c>
      <c r="E2279">
        <v>4</v>
      </c>
      <c r="F2279">
        <v>0</v>
      </c>
      <c r="G2279">
        <v>0</v>
      </c>
      <c r="H2279" t="s">
        <v>568</v>
      </c>
      <c r="I2279">
        <v>251</v>
      </c>
      <c r="J2279" t="s">
        <v>113</v>
      </c>
      <c r="K2279" t="s">
        <v>583</v>
      </c>
      <c r="L2279">
        <v>372</v>
      </c>
      <c r="M2279" t="s">
        <v>676</v>
      </c>
      <c r="N2279" t="s">
        <v>677</v>
      </c>
      <c r="O2279">
        <v>372</v>
      </c>
      <c r="P2279" t="s">
        <v>676</v>
      </c>
      <c r="Q2279" t="s">
        <v>677</v>
      </c>
      <c r="R2279" t="s">
        <v>515</v>
      </c>
      <c r="S2279" t="s">
        <v>516</v>
      </c>
      <c r="T2279">
        <v>3200</v>
      </c>
      <c r="U2279" t="s">
        <v>74</v>
      </c>
      <c r="V2279">
        <v>2523</v>
      </c>
      <c r="W2279" t="s">
        <v>518</v>
      </c>
      <c r="X2279">
        <v>8</v>
      </c>
      <c r="Y2279" t="s">
        <v>519</v>
      </c>
      <c r="Z2279">
        <v>552000</v>
      </c>
      <c r="AA2279">
        <v>8</v>
      </c>
      <c r="AB2279" t="s">
        <v>519</v>
      </c>
      <c r="AC2279">
        <v>552000</v>
      </c>
      <c r="AD2279">
        <v>552000</v>
      </c>
      <c r="AE2279"/>
      <c r="AF2279">
        <v>247649</v>
      </c>
      <c r="AG2279">
        <v>247649.17600000001</v>
      </c>
      <c r="AH2279"/>
      <c r="AI2279">
        <v>0</v>
      </c>
    </row>
    <row r="2280" spans="1:35">
      <c r="A2280" t="s">
        <v>862</v>
      </c>
      <c r="B2280">
        <v>2017</v>
      </c>
      <c r="C2280">
        <v>2017</v>
      </c>
      <c r="D2280">
        <v>2017</v>
      </c>
      <c r="E2280">
        <v>4</v>
      </c>
      <c r="F2280">
        <v>0</v>
      </c>
      <c r="G2280">
        <v>0</v>
      </c>
      <c r="H2280" t="s">
        <v>568</v>
      </c>
      <c r="I2280">
        <v>251</v>
      </c>
      <c r="J2280" t="s">
        <v>113</v>
      </c>
      <c r="K2280" t="s">
        <v>583</v>
      </c>
      <c r="L2280">
        <v>208</v>
      </c>
      <c r="M2280" t="s">
        <v>195</v>
      </c>
      <c r="N2280" t="s">
        <v>572</v>
      </c>
      <c r="O2280">
        <v>208</v>
      </c>
      <c r="P2280" t="s">
        <v>195</v>
      </c>
      <c r="Q2280" t="s">
        <v>572</v>
      </c>
      <c r="R2280" t="s">
        <v>515</v>
      </c>
      <c r="S2280" t="s">
        <v>516</v>
      </c>
      <c r="T2280">
        <v>3200</v>
      </c>
      <c r="U2280" t="s">
        <v>74</v>
      </c>
      <c r="V2280">
        <v>2523</v>
      </c>
      <c r="W2280" t="s">
        <v>518</v>
      </c>
      <c r="X2280">
        <v>8</v>
      </c>
      <c r="Y2280" t="s">
        <v>519</v>
      </c>
      <c r="Z2280">
        <v>24905640</v>
      </c>
      <c r="AA2280">
        <v>8</v>
      </c>
      <c r="AB2280" t="s">
        <v>519</v>
      </c>
      <c r="AC2280">
        <v>24905640</v>
      </c>
      <c r="AD2280">
        <v>24905640</v>
      </c>
      <c r="AE2280"/>
      <c r="AF2280">
        <v>3687135</v>
      </c>
      <c r="AG2280">
        <v>3687135.5290000001</v>
      </c>
      <c r="AH2280"/>
      <c r="AI2280">
        <v>0</v>
      </c>
    </row>
    <row r="2281" spans="1:35">
      <c r="A2281" t="s">
        <v>862</v>
      </c>
      <c r="B2281">
        <v>2017</v>
      </c>
      <c r="C2281">
        <v>2017</v>
      </c>
      <c r="D2281">
        <v>2017</v>
      </c>
      <c r="E2281">
        <v>4</v>
      </c>
      <c r="F2281">
        <v>0</v>
      </c>
      <c r="G2281">
        <v>0</v>
      </c>
      <c r="H2281" t="s">
        <v>568</v>
      </c>
      <c r="I2281">
        <v>251</v>
      </c>
      <c r="J2281" t="s">
        <v>113</v>
      </c>
      <c r="K2281" t="s">
        <v>583</v>
      </c>
      <c r="L2281">
        <v>384</v>
      </c>
      <c r="M2281" t="s">
        <v>751</v>
      </c>
      <c r="N2281" t="s">
        <v>752</v>
      </c>
      <c r="O2281">
        <v>56</v>
      </c>
      <c r="P2281" t="s">
        <v>694</v>
      </c>
      <c r="Q2281" t="s">
        <v>695</v>
      </c>
      <c r="R2281" t="s">
        <v>515</v>
      </c>
      <c r="S2281" t="s">
        <v>516</v>
      </c>
      <c r="T2281">
        <v>3200</v>
      </c>
      <c r="U2281" t="s">
        <v>74</v>
      </c>
      <c r="V2281">
        <v>2523</v>
      </c>
      <c r="W2281" t="s">
        <v>518</v>
      </c>
      <c r="X2281">
        <v>8</v>
      </c>
      <c r="Y2281" t="s">
        <v>519</v>
      </c>
      <c r="Z2281">
        <v>378</v>
      </c>
      <c r="AA2281">
        <v>8</v>
      </c>
      <c r="AB2281" t="s">
        <v>519</v>
      </c>
      <c r="AC2281">
        <v>378</v>
      </c>
      <c r="AD2281">
        <v>378</v>
      </c>
      <c r="AE2281"/>
      <c r="AF2281">
        <v>9280</v>
      </c>
      <c r="AG2281">
        <v>9280.4670000000006</v>
      </c>
      <c r="AH2281"/>
      <c r="AI2281">
        <v>0</v>
      </c>
    </row>
    <row r="2282" spans="1:35">
      <c r="A2282" t="s">
        <v>862</v>
      </c>
      <c r="B2282">
        <v>2017</v>
      </c>
      <c r="C2282">
        <v>2017</v>
      </c>
      <c r="D2282">
        <v>2017</v>
      </c>
      <c r="E2282">
        <v>4</v>
      </c>
      <c r="F2282">
        <v>0</v>
      </c>
      <c r="G2282">
        <v>0</v>
      </c>
      <c r="H2282" t="s">
        <v>568</v>
      </c>
      <c r="I2282">
        <v>251</v>
      </c>
      <c r="J2282" t="s">
        <v>113</v>
      </c>
      <c r="K2282" t="s">
        <v>583</v>
      </c>
      <c r="L2282">
        <v>276</v>
      </c>
      <c r="M2282" t="s">
        <v>591</v>
      </c>
      <c r="N2282" t="s">
        <v>592</v>
      </c>
      <c r="O2282">
        <v>56</v>
      </c>
      <c r="P2282" t="s">
        <v>694</v>
      </c>
      <c r="Q2282" t="s">
        <v>695</v>
      </c>
      <c r="R2282" t="s">
        <v>515</v>
      </c>
      <c r="S2282" t="s">
        <v>516</v>
      </c>
      <c r="T2282">
        <v>3200</v>
      </c>
      <c r="U2282" t="s">
        <v>74</v>
      </c>
      <c r="V2282">
        <v>2523</v>
      </c>
      <c r="W2282" t="s">
        <v>518</v>
      </c>
      <c r="X2282">
        <v>8</v>
      </c>
      <c r="Y2282" t="s">
        <v>519</v>
      </c>
      <c r="Z2282">
        <v>16890340</v>
      </c>
      <c r="AA2282">
        <v>8</v>
      </c>
      <c r="AB2282" t="s">
        <v>519</v>
      </c>
      <c r="AC2282">
        <v>16890340</v>
      </c>
      <c r="AD2282">
        <v>16890340</v>
      </c>
      <c r="AE2282"/>
      <c r="AF2282">
        <v>389290</v>
      </c>
      <c r="AG2282">
        <v>389290.86</v>
      </c>
      <c r="AH2282"/>
      <c r="AI2282">
        <v>0</v>
      </c>
    </row>
    <row r="2283" spans="1:35">
      <c r="A2283" t="s">
        <v>862</v>
      </c>
      <c r="B2283">
        <v>2017</v>
      </c>
      <c r="C2283">
        <v>2017</v>
      </c>
      <c r="D2283">
        <v>2017</v>
      </c>
      <c r="E2283">
        <v>4</v>
      </c>
      <c r="F2283">
        <v>0</v>
      </c>
      <c r="G2283">
        <v>0</v>
      </c>
      <c r="H2283" t="s">
        <v>568</v>
      </c>
      <c r="I2283">
        <v>251</v>
      </c>
      <c r="J2283" t="s">
        <v>113</v>
      </c>
      <c r="K2283" t="s">
        <v>583</v>
      </c>
      <c r="L2283">
        <v>251</v>
      </c>
      <c r="M2283" t="s">
        <v>113</v>
      </c>
      <c r="N2283" t="s">
        <v>583</v>
      </c>
      <c r="O2283">
        <v>56</v>
      </c>
      <c r="P2283" t="s">
        <v>694</v>
      </c>
      <c r="Q2283" t="s">
        <v>695</v>
      </c>
      <c r="R2283" t="s">
        <v>515</v>
      </c>
      <c r="S2283" t="s">
        <v>516</v>
      </c>
      <c r="T2283">
        <v>3200</v>
      </c>
      <c r="U2283" t="s">
        <v>74</v>
      </c>
      <c r="V2283">
        <v>2523</v>
      </c>
      <c r="W2283" t="s">
        <v>518</v>
      </c>
      <c r="X2283">
        <v>8</v>
      </c>
      <c r="Y2283" t="s">
        <v>519</v>
      </c>
      <c r="Z2283">
        <v>20144670</v>
      </c>
      <c r="AA2283">
        <v>8</v>
      </c>
      <c r="AB2283" t="s">
        <v>519</v>
      </c>
      <c r="AC2283">
        <v>20144670</v>
      </c>
      <c r="AD2283">
        <v>20144670</v>
      </c>
      <c r="AE2283"/>
      <c r="AF2283">
        <v>1685238</v>
      </c>
      <c r="AG2283">
        <v>1685238.848</v>
      </c>
      <c r="AH2283"/>
      <c r="AI2283">
        <v>0</v>
      </c>
    </row>
    <row r="2284" spans="1:35">
      <c r="A2284" t="s">
        <v>862</v>
      </c>
      <c r="B2284">
        <v>2017</v>
      </c>
      <c r="C2284">
        <v>2017</v>
      </c>
      <c r="D2284">
        <v>2017</v>
      </c>
      <c r="E2284">
        <v>4</v>
      </c>
      <c r="F2284">
        <v>0</v>
      </c>
      <c r="G2284">
        <v>0</v>
      </c>
      <c r="H2284" t="s">
        <v>568</v>
      </c>
      <c r="I2284">
        <v>251</v>
      </c>
      <c r="J2284" t="s">
        <v>113</v>
      </c>
      <c r="K2284" t="s">
        <v>583</v>
      </c>
      <c r="L2284">
        <v>156</v>
      </c>
      <c r="M2284" t="s">
        <v>183</v>
      </c>
      <c r="N2284" t="s">
        <v>562</v>
      </c>
      <c r="O2284">
        <v>56</v>
      </c>
      <c r="P2284" t="s">
        <v>694</v>
      </c>
      <c r="Q2284" t="s">
        <v>695</v>
      </c>
      <c r="R2284" t="s">
        <v>515</v>
      </c>
      <c r="S2284" t="s">
        <v>516</v>
      </c>
      <c r="T2284">
        <v>3200</v>
      </c>
      <c r="U2284" t="s">
        <v>74</v>
      </c>
      <c r="V2284">
        <v>2523</v>
      </c>
      <c r="W2284" t="s">
        <v>518</v>
      </c>
      <c r="X2284">
        <v>8</v>
      </c>
      <c r="Y2284" t="s">
        <v>519</v>
      </c>
      <c r="Z2284">
        <v>7592</v>
      </c>
      <c r="AA2284">
        <v>8</v>
      </c>
      <c r="AB2284" t="s">
        <v>519</v>
      </c>
      <c r="AC2284">
        <v>7592</v>
      </c>
      <c r="AD2284">
        <v>7592</v>
      </c>
      <c r="AE2284"/>
      <c r="AF2284">
        <v>1371</v>
      </c>
      <c r="AG2284">
        <v>1371.414</v>
      </c>
      <c r="AH2284"/>
      <c r="AI2284">
        <v>0</v>
      </c>
    </row>
    <row r="2285" spans="1:35">
      <c r="A2285" t="s">
        <v>862</v>
      </c>
      <c r="B2285">
        <v>2017</v>
      </c>
      <c r="C2285">
        <v>2017</v>
      </c>
      <c r="D2285">
        <v>2017</v>
      </c>
      <c r="E2285">
        <v>4</v>
      </c>
      <c r="F2285">
        <v>0</v>
      </c>
      <c r="G2285">
        <v>0</v>
      </c>
      <c r="H2285" t="s">
        <v>568</v>
      </c>
      <c r="I2285">
        <v>251</v>
      </c>
      <c r="J2285" t="s">
        <v>113</v>
      </c>
      <c r="K2285" t="s">
        <v>583</v>
      </c>
      <c r="L2285">
        <v>360</v>
      </c>
      <c r="M2285" t="s">
        <v>578</v>
      </c>
      <c r="N2285" t="s">
        <v>579</v>
      </c>
      <c r="O2285">
        <v>276</v>
      </c>
      <c r="P2285" t="s">
        <v>591</v>
      </c>
      <c r="Q2285" t="s">
        <v>592</v>
      </c>
      <c r="R2285" t="s">
        <v>515</v>
      </c>
      <c r="S2285" t="s">
        <v>516</v>
      </c>
      <c r="T2285">
        <v>3200</v>
      </c>
      <c r="U2285" t="s">
        <v>74</v>
      </c>
      <c r="V2285">
        <v>2523</v>
      </c>
      <c r="W2285" t="s">
        <v>518</v>
      </c>
      <c r="X2285">
        <v>8</v>
      </c>
      <c r="Y2285" t="s">
        <v>519</v>
      </c>
      <c r="Z2285">
        <v>18</v>
      </c>
      <c r="AA2285">
        <v>8</v>
      </c>
      <c r="AB2285" t="s">
        <v>519</v>
      </c>
      <c r="AC2285">
        <v>18</v>
      </c>
      <c r="AD2285">
        <v>18</v>
      </c>
      <c r="AE2285"/>
      <c r="AF2285">
        <v>461</v>
      </c>
      <c r="AG2285">
        <v>461.65300000000002</v>
      </c>
      <c r="AH2285"/>
      <c r="AI2285">
        <v>0</v>
      </c>
    </row>
    <row r="2286" spans="1:35">
      <c r="A2286" t="s">
        <v>862</v>
      </c>
      <c r="B2286">
        <v>2017</v>
      </c>
      <c r="C2286">
        <v>2017</v>
      </c>
      <c r="D2286">
        <v>2017</v>
      </c>
      <c r="E2286">
        <v>4</v>
      </c>
      <c r="F2286">
        <v>0</v>
      </c>
      <c r="G2286">
        <v>0</v>
      </c>
      <c r="H2286" t="s">
        <v>568</v>
      </c>
      <c r="I2286">
        <v>251</v>
      </c>
      <c r="J2286" t="s">
        <v>113</v>
      </c>
      <c r="K2286" t="s">
        <v>583</v>
      </c>
      <c r="L2286">
        <v>208</v>
      </c>
      <c r="M2286" t="s">
        <v>195</v>
      </c>
      <c r="N2286" t="s">
        <v>572</v>
      </c>
      <c r="O2286">
        <v>276</v>
      </c>
      <c r="P2286" t="s">
        <v>591</v>
      </c>
      <c r="Q2286" t="s">
        <v>592</v>
      </c>
      <c r="R2286" t="s">
        <v>515</v>
      </c>
      <c r="S2286" t="s">
        <v>516</v>
      </c>
      <c r="T2286">
        <v>3200</v>
      </c>
      <c r="U2286" t="s">
        <v>74</v>
      </c>
      <c r="V2286">
        <v>2523</v>
      </c>
      <c r="W2286" t="s">
        <v>518</v>
      </c>
      <c r="X2286">
        <v>8</v>
      </c>
      <c r="Y2286" t="s">
        <v>519</v>
      </c>
      <c r="Z2286">
        <v>2750</v>
      </c>
      <c r="AA2286">
        <v>8</v>
      </c>
      <c r="AB2286" t="s">
        <v>519</v>
      </c>
      <c r="AC2286">
        <v>2750</v>
      </c>
      <c r="AD2286">
        <v>2750</v>
      </c>
      <c r="AE2286"/>
      <c r="AF2286">
        <v>697</v>
      </c>
      <c r="AG2286">
        <v>697.55899999999997</v>
      </c>
      <c r="AH2286"/>
      <c r="AI2286">
        <v>0</v>
      </c>
    </row>
    <row r="2287" spans="1:35">
      <c r="A2287" t="s">
        <v>862</v>
      </c>
      <c r="B2287">
        <v>2017</v>
      </c>
      <c r="C2287">
        <v>2017</v>
      </c>
      <c r="D2287">
        <v>2017</v>
      </c>
      <c r="E2287">
        <v>4</v>
      </c>
      <c r="F2287">
        <v>0</v>
      </c>
      <c r="G2287">
        <v>0</v>
      </c>
      <c r="H2287" t="s">
        <v>568</v>
      </c>
      <c r="I2287">
        <v>251</v>
      </c>
      <c r="J2287" t="s">
        <v>113</v>
      </c>
      <c r="K2287" t="s">
        <v>583</v>
      </c>
      <c r="L2287">
        <v>380</v>
      </c>
      <c r="M2287" t="s">
        <v>587</v>
      </c>
      <c r="N2287" t="s">
        <v>588</v>
      </c>
      <c r="O2287">
        <v>276</v>
      </c>
      <c r="P2287" t="s">
        <v>591</v>
      </c>
      <c r="Q2287" t="s">
        <v>592</v>
      </c>
      <c r="R2287" t="s">
        <v>515</v>
      </c>
      <c r="S2287" t="s">
        <v>516</v>
      </c>
      <c r="T2287">
        <v>3200</v>
      </c>
      <c r="U2287" t="s">
        <v>74</v>
      </c>
      <c r="V2287">
        <v>2523</v>
      </c>
      <c r="W2287" t="s">
        <v>518</v>
      </c>
      <c r="X2287">
        <v>8</v>
      </c>
      <c r="Y2287" t="s">
        <v>519</v>
      </c>
      <c r="Z2287">
        <v>6552</v>
      </c>
      <c r="AA2287">
        <v>8</v>
      </c>
      <c r="AB2287" t="s">
        <v>519</v>
      </c>
      <c r="AC2287">
        <v>6552</v>
      </c>
      <c r="AD2287">
        <v>6552</v>
      </c>
      <c r="AE2287"/>
      <c r="AF2287">
        <v>1381</v>
      </c>
      <c r="AG2287">
        <v>1381.5730000000001</v>
      </c>
      <c r="AH2287"/>
      <c r="AI2287">
        <v>0</v>
      </c>
    </row>
    <row r="2288" spans="1:35">
      <c r="A2288" t="s">
        <v>862</v>
      </c>
      <c r="B2288">
        <v>2017</v>
      </c>
      <c r="C2288">
        <v>2017</v>
      </c>
      <c r="D2288">
        <v>2017</v>
      </c>
      <c r="E2288">
        <v>4</v>
      </c>
      <c r="F2288">
        <v>0</v>
      </c>
      <c r="G2288">
        <v>0</v>
      </c>
      <c r="H2288" t="s">
        <v>568</v>
      </c>
      <c r="I2288">
        <v>251</v>
      </c>
      <c r="J2288" t="s">
        <v>113</v>
      </c>
      <c r="K2288" t="s">
        <v>583</v>
      </c>
      <c r="L2288">
        <v>156</v>
      </c>
      <c r="M2288" t="s">
        <v>183</v>
      </c>
      <c r="N2288" t="s">
        <v>562</v>
      </c>
      <c r="O2288">
        <v>276</v>
      </c>
      <c r="P2288" t="s">
        <v>591</v>
      </c>
      <c r="Q2288" t="s">
        <v>592</v>
      </c>
      <c r="R2288" t="s">
        <v>515</v>
      </c>
      <c r="S2288" t="s">
        <v>516</v>
      </c>
      <c r="T2288">
        <v>3200</v>
      </c>
      <c r="U2288" t="s">
        <v>74</v>
      </c>
      <c r="V2288">
        <v>2523</v>
      </c>
      <c r="W2288" t="s">
        <v>518</v>
      </c>
      <c r="X2288">
        <v>8</v>
      </c>
      <c r="Y2288" t="s">
        <v>519</v>
      </c>
      <c r="Z2288">
        <v>2239</v>
      </c>
      <c r="AA2288">
        <v>8</v>
      </c>
      <c r="AB2288" t="s">
        <v>519</v>
      </c>
      <c r="AC2288">
        <v>2239</v>
      </c>
      <c r="AD2288">
        <v>2239</v>
      </c>
      <c r="AE2288"/>
      <c r="AF2288">
        <v>633</v>
      </c>
      <c r="AG2288">
        <v>633.221</v>
      </c>
      <c r="AH2288"/>
      <c r="AI2288">
        <v>0</v>
      </c>
    </row>
    <row r="2289" spans="1:35">
      <c r="A2289" t="s">
        <v>862</v>
      </c>
      <c r="B2289">
        <v>2017</v>
      </c>
      <c r="C2289">
        <v>2017</v>
      </c>
      <c r="D2289">
        <v>2017</v>
      </c>
      <c r="E2289">
        <v>4</v>
      </c>
      <c r="F2289">
        <v>0</v>
      </c>
      <c r="G2289">
        <v>0</v>
      </c>
      <c r="H2289" t="s">
        <v>568</v>
      </c>
      <c r="I2289">
        <v>251</v>
      </c>
      <c r="J2289" t="s">
        <v>113</v>
      </c>
      <c r="K2289" t="s">
        <v>583</v>
      </c>
      <c r="L2289">
        <v>276</v>
      </c>
      <c r="M2289" t="s">
        <v>591</v>
      </c>
      <c r="N2289" t="s">
        <v>592</v>
      </c>
      <c r="O2289">
        <v>276</v>
      </c>
      <c r="P2289" t="s">
        <v>591</v>
      </c>
      <c r="Q2289" t="s">
        <v>592</v>
      </c>
      <c r="R2289" t="s">
        <v>515</v>
      </c>
      <c r="S2289" t="s">
        <v>516</v>
      </c>
      <c r="T2289">
        <v>3200</v>
      </c>
      <c r="U2289" t="s">
        <v>74</v>
      </c>
      <c r="V2289">
        <v>2523</v>
      </c>
      <c r="W2289" t="s">
        <v>518</v>
      </c>
      <c r="X2289">
        <v>8</v>
      </c>
      <c r="Y2289" t="s">
        <v>519</v>
      </c>
      <c r="Z2289">
        <v>279478200</v>
      </c>
      <c r="AA2289">
        <v>8</v>
      </c>
      <c r="AB2289" t="s">
        <v>519</v>
      </c>
      <c r="AC2289">
        <v>279478200</v>
      </c>
      <c r="AD2289">
        <v>279478200</v>
      </c>
      <c r="AE2289"/>
      <c r="AF2289">
        <v>31776994</v>
      </c>
      <c r="AG2289">
        <v>31776994.210999999</v>
      </c>
      <c r="AH2289"/>
      <c r="AI2289">
        <v>0</v>
      </c>
    </row>
    <row r="2290" spans="1:35">
      <c r="A2290" t="s">
        <v>862</v>
      </c>
      <c r="B2290">
        <v>2017</v>
      </c>
      <c r="C2290">
        <v>2017</v>
      </c>
      <c r="D2290">
        <v>2017</v>
      </c>
      <c r="E2290">
        <v>4</v>
      </c>
      <c r="F2290">
        <v>0</v>
      </c>
      <c r="G2290">
        <v>0</v>
      </c>
      <c r="H2290" t="s">
        <v>568</v>
      </c>
      <c r="I2290">
        <v>251</v>
      </c>
      <c r="J2290" t="s">
        <v>113</v>
      </c>
      <c r="K2290" t="s">
        <v>583</v>
      </c>
      <c r="L2290">
        <v>276</v>
      </c>
      <c r="M2290" t="s">
        <v>591</v>
      </c>
      <c r="N2290" t="s">
        <v>592</v>
      </c>
      <c r="O2290">
        <v>276</v>
      </c>
      <c r="P2290" t="s">
        <v>591</v>
      </c>
      <c r="Q2290" t="s">
        <v>592</v>
      </c>
      <c r="R2290" t="s">
        <v>515</v>
      </c>
      <c r="S2290" t="s">
        <v>516</v>
      </c>
      <c r="T2290">
        <v>0</v>
      </c>
      <c r="U2290" t="s">
        <v>517</v>
      </c>
      <c r="V2290">
        <v>2523</v>
      </c>
      <c r="W2290" t="s">
        <v>518</v>
      </c>
      <c r="X2290">
        <v>8</v>
      </c>
      <c r="Y2290" t="s">
        <v>519</v>
      </c>
      <c r="Z2290">
        <v>279480070</v>
      </c>
      <c r="AA2290">
        <v>8</v>
      </c>
      <c r="AB2290" t="s">
        <v>519</v>
      </c>
      <c r="AC2290">
        <v>279480070</v>
      </c>
      <c r="AD2290">
        <v>279480070</v>
      </c>
      <c r="AE2290"/>
      <c r="AF2290">
        <v>31777205</v>
      </c>
      <c r="AG2290">
        <v>31777205.284000002</v>
      </c>
      <c r="AH2290"/>
      <c r="AI2290">
        <v>0</v>
      </c>
    </row>
    <row r="2291" spans="1:35">
      <c r="A2291" t="s">
        <v>862</v>
      </c>
      <c r="B2291">
        <v>2017</v>
      </c>
      <c r="C2291">
        <v>2017</v>
      </c>
      <c r="D2291">
        <v>2017</v>
      </c>
      <c r="E2291">
        <v>4</v>
      </c>
      <c r="F2291">
        <v>0</v>
      </c>
      <c r="G2291">
        <v>0</v>
      </c>
      <c r="H2291" t="s">
        <v>568</v>
      </c>
      <c r="I2291">
        <v>251</v>
      </c>
      <c r="J2291" t="s">
        <v>113</v>
      </c>
      <c r="K2291" t="s">
        <v>583</v>
      </c>
      <c r="L2291">
        <v>380</v>
      </c>
      <c r="M2291" t="s">
        <v>587</v>
      </c>
      <c r="N2291" t="s">
        <v>588</v>
      </c>
      <c r="O2291">
        <v>276</v>
      </c>
      <c r="P2291" t="s">
        <v>591</v>
      </c>
      <c r="Q2291" t="s">
        <v>592</v>
      </c>
      <c r="R2291" t="s">
        <v>515</v>
      </c>
      <c r="S2291" t="s">
        <v>516</v>
      </c>
      <c r="T2291">
        <v>0</v>
      </c>
      <c r="U2291" t="s">
        <v>517</v>
      </c>
      <c r="V2291">
        <v>2523</v>
      </c>
      <c r="W2291" t="s">
        <v>518</v>
      </c>
      <c r="X2291">
        <v>8</v>
      </c>
      <c r="Y2291" t="s">
        <v>519</v>
      </c>
      <c r="Z2291">
        <v>6552</v>
      </c>
      <c r="AA2291">
        <v>8</v>
      </c>
      <c r="AB2291" t="s">
        <v>519</v>
      </c>
      <c r="AC2291">
        <v>6552</v>
      </c>
      <c r="AD2291">
        <v>6552</v>
      </c>
      <c r="AE2291"/>
      <c r="AF2291">
        <v>1381</v>
      </c>
      <c r="AG2291">
        <v>1381.5730000000001</v>
      </c>
      <c r="AH2291"/>
      <c r="AI2291">
        <v>0</v>
      </c>
    </row>
    <row r="2292" spans="1:35">
      <c r="A2292" t="s">
        <v>862</v>
      </c>
      <c r="B2292">
        <v>2017</v>
      </c>
      <c r="C2292">
        <v>2017</v>
      </c>
      <c r="D2292">
        <v>2017</v>
      </c>
      <c r="E2292">
        <v>4</v>
      </c>
      <c r="F2292">
        <v>0</v>
      </c>
      <c r="G2292">
        <v>0</v>
      </c>
      <c r="H2292" t="s">
        <v>568</v>
      </c>
      <c r="I2292">
        <v>251</v>
      </c>
      <c r="J2292" t="s">
        <v>113</v>
      </c>
      <c r="K2292" t="s">
        <v>583</v>
      </c>
      <c r="L2292">
        <v>208</v>
      </c>
      <c r="M2292" t="s">
        <v>195</v>
      </c>
      <c r="N2292" t="s">
        <v>572</v>
      </c>
      <c r="O2292">
        <v>276</v>
      </c>
      <c r="P2292" t="s">
        <v>591</v>
      </c>
      <c r="Q2292" t="s">
        <v>592</v>
      </c>
      <c r="R2292" t="s">
        <v>515</v>
      </c>
      <c r="S2292" t="s">
        <v>516</v>
      </c>
      <c r="T2292">
        <v>0</v>
      </c>
      <c r="U2292" t="s">
        <v>517</v>
      </c>
      <c r="V2292">
        <v>2523</v>
      </c>
      <c r="W2292" t="s">
        <v>518</v>
      </c>
      <c r="X2292">
        <v>8</v>
      </c>
      <c r="Y2292" t="s">
        <v>519</v>
      </c>
      <c r="Z2292">
        <v>2750</v>
      </c>
      <c r="AA2292">
        <v>8</v>
      </c>
      <c r="AB2292" t="s">
        <v>519</v>
      </c>
      <c r="AC2292">
        <v>2750</v>
      </c>
      <c r="AD2292">
        <v>2750</v>
      </c>
      <c r="AE2292"/>
      <c r="AF2292">
        <v>697</v>
      </c>
      <c r="AG2292">
        <v>697.55899999999997</v>
      </c>
      <c r="AH2292"/>
      <c r="AI2292">
        <v>0</v>
      </c>
    </row>
    <row r="2293" spans="1:35">
      <c r="A2293" t="s">
        <v>862</v>
      </c>
      <c r="B2293">
        <v>2017</v>
      </c>
      <c r="C2293">
        <v>2017</v>
      </c>
      <c r="D2293">
        <v>2017</v>
      </c>
      <c r="E2293">
        <v>4</v>
      </c>
      <c r="F2293">
        <v>0</v>
      </c>
      <c r="G2293">
        <v>0</v>
      </c>
      <c r="H2293" t="s">
        <v>568</v>
      </c>
      <c r="I2293">
        <v>251</v>
      </c>
      <c r="J2293" t="s">
        <v>113</v>
      </c>
      <c r="K2293" t="s">
        <v>583</v>
      </c>
      <c r="L2293">
        <v>360</v>
      </c>
      <c r="M2293" t="s">
        <v>578</v>
      </c>
      <c r="N2293" t="s">
        <v>579</v>
      </c>
      <c r="O2293">
        <v>276</v>
      </c>
      <c r="P2293" t="s">
        <v>591</v>
      </c>
      <c r="Q2293" t="s">
        <v>592</v>
      </c>
      <c r="R2293" t="s">
        <v>515</v>
      </c>
      <c r="S2293" t="s">
        <v>516</v>
      </c>
      <c r="T2293">
        <v>0</v>
      </c>
      <c r="U2293" t="s">
        <v>517</v>
      </c>
      <c r="V2293">
        <v>2523</v>
      </c>
      <c r="W2293" t="s">
        <v>518</v>
      </c>
      <c r="X2293">
        <v>8</v>
      </c>
      <c r="Y2293" t="s">
        <v>519</v>
      </c>
      <c r="Z2293">
        <v>18</v>
      </c>
      <c r="AA2293">
        <v>8</v>
      </c>
      <c r="AB2293" t="s">
        <v>519</v>
      </c>
      <c r="AC2293">
        <v>18</v>
      </c>
      <c r="AD2293">
        <v>18</v>
      </c>
      <c r="AE2293"/>
      <c r="AF2293">
        <v>461</v>
      </c>
      <c r="AG2293">
        <v>461.65300000000002</v>
      </c>
      <c r="AH2293"/>
      <c r="AI2293">
        <v>0</v>
      </c>
    </row>
    <row r="2294" spans="1:35">
      <c r="A2294" t="s">
        <v>862</v>
      </c>
      <c r="B2294">
        <v>2017</v>
      </c>
      <c r="C2294">
        <v>2017</v>
      </c>
      <c r="D2294">
        <v>2017</v>
      </c>
      <c r="E2294">
        <v>4</v>
      </c>
      <c r="F2294">
        <v>0</v>
      </c>
      <c r="G2294">
        <v>0</v>
      </c>
      <c r="H2294" t="s">
        <v>568</v>
      </c>
      <c r="I2294">
        <v>251</v>
      </c>
      <c r="J2294" t="s">
        <v>113</v>
      </c>
      <c r="K2294" t="s">
        <v>583</v>
      </c>
      <c r="L2294">
        <v>384</v>
      </c>
      <c r="M2294" t="s">
        <v>751</v>
      </c>
      <c r="N2294" t="s">
        <v>752</v>
      </c>
      <c r="O2294">
        <v>56</v>
      </c>
      <c r="P2294" t="s">
        <v>694</v>
      </c>
      <c r="Q2294" t="s">
        <v>695</v>
      </c>
      <c r="R2294" t="s">
        <v>515</v>
      </c>
      <c r="S2294" t="s">
        <v>516</v>
      </c>
      <c r="T2294">
        <v>0</v>
      </c>
      <c r="U2294" t="s">
        <v>517</v>
      </c>
      <c r="V2294">
        <v>2523</v>
      </c>
      <c r="W2294" t="s">
        <v>518</v>
      </c>
      <c r="X2294">
        <v>8</v>
      </c>
      <c r="Y2294" t="s">
        <v>519</v>
      </c>
      <c r="Z2294">
        <v>378</v>
      </c>
      <c r="AA2294">
        <v>8</v>
      </c>
      <c r="AB2294" t="s">
        <v>519</v>
      </c>
      <c r="AC2294">
        <v>378</v>
      </c>
      <c r="AD2294">
        <v>378</v>
      </c>
      <c r="AE2294"/>
      <c r="AF2294">
        <v>9280</v>
      </c>
      <c r="AG2294">
        <v>9280.4670000000006</v>
      </c>
      <c r="AH2294"/>
      <c r="AI2294">
        <v>0</v>
      </c>
    </row>
    <row r="2295" spans="1:35">
      <c r="A2295" t="s">
        <v>862</v>
      </c>
      <c r="B2295">
        <v>2017</v>
      </c>
      <c r="C2295">
        <v>2017</v>
      </c>
      <c r="D2295">
        <v>2017</v>
      </c>
      <c r="E2295">
        <v>4</v>
      </c>
      <c r="F2295">
        <v>0</v>
      </c>
      <c r="G2295">
        <v>0</v>
      </c>
      <c r="H2295" t="s">
        <v>568</v>
      </c>
      <c r="I2295">
        <v>251</v>
      </c>
      <c r="J2295" t="s">
        <v>113</v>
      </c>
      <c r="K2295" t="s">
        <v>583</v>
      </c>
      <c r="L2295">
        <v>192</v>
      </c>
      <c r="M2295" t="s">
        <v>888</v>
      </c>
      <c r="N2295" t="s">
        <v>889</v>
      </c>
      <c r="O2295">
        <v>192</v>
      </c>
      <c r="P2295" t="s">
        <v>888</v>
      </c>
      <c r="Q2295" t="s">
        <v>889</v>
      </c>
      <c r="R2295" t="s">
        <v>515</v>
      </c>
      <c r="S2295" t="s">
        <v>516</v>
      </c>
      <c r="T2295">
        <v>0</v>
      </c>
      <c r="U2295" t="s">
        <v>517</v>
      </c>
      <c r="V2295">
        <v>2523</v>
      </c>
      <c r="W2295" t="s">
        <v>518</v>
      </c>
      <c r="X2295">
        <v>8</v>
      </c>
      <c r="Y2295" t="s">
        <v>519</v>
      </c>
      <c r="Z2295">
        <v>19</v>
      </c>
      <c r="AA2295">
        <v>8</v>
      </c>
      <c r="AB2295" t="s">
        <v>519</v>
      </c>
      <c r="AC2295">
        <v>19</v>
      </c>
      <c r="AD2295">
        <v>19</v>
      </c>
      <c r="AE2295"/>
      <c r="AF2295">
        <v>82</v>
      </c>
      <c r="AG2295">
        <v>82.397999999999996</v>
      </c>
      <c r="AH2295"/>
      <c r="AI2295">
        <v>0</v>
      </c>
    </row>
    <row r="2296" spans="1:35">
      <c r="A2296" t="s">
        <v>862</v>
      </c>
      <c r="B2296">
        <v>2017</v>
      </c>
      <c r="C2296">
        <v>2017</v>
      </c>
      <c r="D2296">
        <v>2017</v>
      </c>
      <c r="E2296">
        <v>4</v>
      </c>
      <c r="F2296">
        <v>0</v>
      </c>
      <c r="G2296">
        <v>0</v>
      </c>
      <c r="H2296" t="s">
        <v>568</v>
      </c>
      <c r="I2296">
        <v>251</v>
      </c>
      <c r="J2296" t="s">
        <v>113</v>
      </c>
      <c r="K2296" t="s">
        <v>583</v>
      </c>
      <c r="L2296">
        <v>222</v>
      </c>
      <c r="M2296" t="s">
        <v>833</v>
      </c>
      <c r="N2296" t="s">
        <v>834</v>
      </c>
      <c r="O2296">
        <v>320</v>
      </c>
      <c r="P2296" t="s">
        <v>835</v>
      </c>
      <c r="Q2296" t="s">
        <v>836</v>
      </c>
      <c r="R2296" t="s">
        <v>515</v>
      </c>
      <c r="S2296" t="s">
        <v>516</v>
      </c>
      <c r="T2296">
        <v>0</v>
      </c>
      <c r="U2296" t="s">
        <v>517</v>
      </c>
      <c r="V2296">
        <v>2523</v>
      </c>
      <c r="W2296" t="s">
        <v>518</v>
      </c>
      <c r="X2296">
        <v>8</v>
      </c>
      <c r="Y2296" t="s">
        <v>519</v>
      </c>
      <c r="Z2296">
        <v>1129</v>
      </c>
      <c r="AA2296">
        <v>8</v>
      </c>
      <c r="AB2296" t="s">
        <v>519</v>
      </c>
      <c r="AC2296">
        <v>1129</v>
      </c>
      <c r="AD2296">
        <v>1129</v>
      </c>
      <c r="AE2296"/>
      <c r="AF2296">
        <v>1625</v>
      </c>
      <c r="AG2296">
        <v>1625.38</v>
      </c>
      <c r="AH2296"/>
      <c r="AI2296">
        <v>0</v>
      </c>
    </row>
    <row r="2297" spans="1:35">
      <c r="A2297" t="s">
        <v>862</v>
      </c>
      <c r="B2297">
        <v>2017</v>
      </c>
      <c r="C2297">
        <v>2017</v>
      </c>
      <c r="D2297">
        <v>2017</v>
      </c>
      <c r="E2297">
        <v>4</v>
      </c>
      <c r="F2297">
        <v>0</v>
      </c>
      <c r="G2297">
        <v>0</v>
      </c>
      <c r="H2297" t="s">
        <v>568</v>
      </c>
      <c r="I2297">
        <v>251</v>
      </c>
      <c r="J2297" t="s">
        <v>113</v>
      </c>
      <c r="K2297" t="s">
        <v>583</v>
      </c>
      <c r="L2297">
        <v>268</v>
      </c>
      <c r="M2297" t="s">
        <v>779</v>
      </c>
      <c r="N2297" t="s">
        <v>780</v>
      </c>
      <c r="O2297">
        <v>268</v>
      </c>
      <c r="P2297" t="s">
        <v>779</v>
      </c>
      <c r="Q2297" t="s">
        <v>780</v>
      </c>
      <c r="R2297" t="s">
        <v>515</v>
      </c>
      <c r="S2297" t="s">
        <v>516</v>
      </c>
      <c r="T2297">
        <v>0</v>
      </c>
      <c r="U2297" t="s">
        <v>517</v>
      </c>
      <c r="V2297">
        <v>2523</v>
      </c>
      <c r="W2297" t="s">
        <v>518</v>
      </c>
      <c r="X2297">
        <v>8</v>
      </c>
      <c r="Y2297" t="s">
        <v>519</v>
      </c>
      <c r="Z2297">
        <v>90</v>
      </c>
      <c r="AA2297">
        <v>8</v>
      </c>
      <c r="AB2297" t="s">
        <v>519</v>
      </c>
      <c r="AC2297">
        <v>90</v>
      </c>
      <c r="AD2297">
        <v>90</v>
      </c>
      <c r="AE2297"/>
      <c r="AF2297">
        <v>467</v>
      </c>
      <c r="AG2297">
        <v>467.29700000000003</v>
      </c>
      <c r="AH2297"/>
      <c r="AI2297">
        <v>0</v>
      </c>
    </row>
    <row r="2298" spans="1:35">
      <c r="A2298" t="s">
        <v>862</v>
      </c>
      <c r="B2298">
        <v>2017</v>
      </c>
      <c r="C2298">
        <v>2017</v>
      </c>
      <c r="D2298">
        <v>2017</v>
      </c>
      <c r="E2298">
        <v>4</v>
      </c>
      <c r="F2298">
        <v>0</v>
      </c>
      <c r="G2298">
        <v>0</v>
      </c>
      <c r="H2298" t="s">
        <v>568</v>
      </c>
      <c r="I2298">
        <v>251</v>
      </c>
      <c r="J2298" t="s">
        <v>113</v>
      </c>
      <c r="K2298" t="s">
        <v>583</v>
      </c>
      <c r="L2298">
        <v>404</v>
      </c>
      <c r="M2298" t="s">
        <v>610</v>
      </c>
      <c r="N2298" t="s">
        <v>611</v>
      </c>
      <c r="O2298">
        <v>404</v>
      </c>
      <c r="P2298" t="s">
        <v>610</v>
      </c>
      <c r="Q2298" t="s">
        <v>611</v>
      </c>
      <c r="R2298" t="s">
        <v>515</v>
      </c>
      <c r="S2298" t="s">
        <v>516</v>
      </c>
      <c r="T2298">
        <v>0</v>
      </c>
      <c r="U2298" t="s">
        <v>517</v>
      </c>
      <c r="V2298">
        <v>2523</v>
      </c>
      <c r="W2298" t="s">
        <v>518</v>
      </c>
      <c r="X2298">
        <v>8</v>
      </c>
      <c r="Y2298" t="s">
        <v>519</v>
      </c>
      <c r="Z2298">
        <v>200</v>
      </c>
      <c r="AA2298">
        <v>8</v>
      </c>
      <c r="AB2298" t="s">
        <v>519</v>
      </c>
      <c r="AC2298">
        <v>200</v>
      </c>
      <c r="AD2298">
        <v>200</v>
      </c>
      <c r="AE2298"/>
      <c r="AF2298">
        <v>897</v>
      </c>
      <c r="AG2298">
        <v>897.34500000000003</v>
      </c>
      <c r="AH2298"/>
      <c r="AI2298">
        <v>0</v>
      </c>
    </row>
    <row r="2299" spans="1:35">
      <c r="A2299" t="s">
        <v>862</v>
      </c>
      <c r="B2299">
        <v>2017</v>
      </c>
      <c r="C2299">
        <v>2017</v>
      </c>
      <c r="D2299">
        <v>2017</v>
      </c>
      <c r="E2299">
        <v>4</v>
      </c>
      <c r="F2299">
        <v>0</v>
      </c>
      <c r="G2299">
        <v>0</v>
      </c>
      <c r="H2299" t="s">
        <v>568</v>
      </c>
      <c r="I2299">
        <v>251</v>
      </c>
      <c r="J2299" t="s">
        <v>113</v>
      </c>
      <c r="K2299" t="s">
        <v>583</v>
      </c>
      <c r="L2299">
        <v>170</v>
      </c>
      <c r="M2299" t="s">
        <v>725</v>
      </c>
      <c r="N2299" t="s">
        <v>726</v>
      </c>
      <c r="O2299">
        <v>170</v>
      </c>
      <c r="P2299" t="s">
        <v>725</v>
      </c>
      <c r="Q2299" t="s">
        <v>726</v>
      </c>
      <c r="R2299" t="s">
        <v>515</v>
      </c>
      <c r="S2299" t="s">
        <v>516</v>
      </c>
      <c r="T2299">
        <v>0</v>
      </c>
      <c r="U2299" t="s">
        <v>517</v>
      </c>
      <c r="V2299">
        <v>2523</v>
      </c>
      <c r="W2299" t="s">
        <v>518</v>
      </c>
      <c r="X2299">
        <v>8</v>
      </c>
      <c r="Y2299" t="s">
        <v>519</v>
      </c>
      <c r="Z2299">
        <v>179696000</v>
      </c>
      <c r="AA2299">
        <v>8</v>
      </c>
      <c r="AB2299" t="s">
        <v>519</v>
      </c>
      <c r="AC2299">
        <v>179696000</v>
      </c>
      <c r="AD2299">
        <v>179696000</v>
      </c>
      <c r="AE2299"/>
      <c r="AF2299">
        <v>18307506</v>
      </c>
      <c r="AG2299">
        <v>18307506.294</v>
      </c>
      <c r="AH2299"/>
      <c r="AI2299">
        <v>0</v>
      </c>
    </row>
    <row r="2300" spans="1:35">
      <c r="A2300" t="s">
        <v>862</v>
      </c>
      <c r="B2300">
        <v>2017</v>
      </c>
      <c r="C2300">
        <v>2017</v>
      </c>
      <c r="D2300">
        <v>2017</v>
      </c>
      <c r="E2300">
        <v>4</v>
      </c>
      <c r="F2300">
        <v>0</v>
      </c>
      <c r="G2300">
        <v>0</v>
      </c>
      <c r="H2300" t="s">
        <v>568</v>
      </c>
      <c r="I2300">
        <v>251</v>
      </c>
      <c r="J2300" t="s">
        <v>113</v>
      </c>
      <c r="K2300" t="s">
        <v>583</v>
      </c>
      <c r="L2300">
        <v>384</v>
      </c>
      <c r="M2300" t="s">
        <v>751</v>
      </c>
      <c r="N2300" t="s">
        <v>752</v>
      </c>
      <c r="O2300">
        <v>384</v>
      </c>
      <c r="P2300" t="s">
        <v>751</v>
      </c>
      <c r="Q2300" t="s">
        <v>752</v>
      </c>
      <c r="R2300" t="s">
        <v>515</v>
      </c>
      <c r="S2300" t="s">
        <v>516</v>
      </c>
      <c r="T2300">
        <v>0</v>
      </c>
      <c r="U2300" t="s">
        <v>517</v>
      </c>
      <c r="V2300">
        <v>2523</v>
      </c>
      <c r="W2300" t="s">
        <v>518</v>
      </c>
      <c r="X2300">
        <v>8</v>
      </c>
      <c r="Y2300" t="s">
        <v>519</v>
      </c>
      <c r="Z2300">
        <v>543</v>
      </c>
      <c r="AA2300">
        <v>8</v>
      </c>
      <c r="AB2300" t="s">
        <v>519</v>
      </c>
      <c r="AC2300">
        <v>543</v>
      </c>
      <c r="AD2300">
        <v>543</v>
      </c>
      <c r="AE2300"/>
      <c r="AF2300">
        <v>2868</v>
      </c>
      <c r="AG2300">
        <v>2868.1179999999999</v>
      </c>
      <c r="AH2300"/>
      <c r="AI2300">
        <v>0</v>
      </c>
    </row>
    <row r="2301" spans="1:35">
      <c r="A2301" t="s">
        <v>862</v>
      </c>
      <c r="B2301">
        <v>2017</v>
      </c>
      <c r="C2301">
        <v>2017</v>
      </c>
      <c r="D2301">
        <v>2017</v>
      </c>
      <c r="E2301">
        <v>4</v>
      </c>
      <c r="F2301">
        <v>0</v>
      </c>
      <c r="G2301">
        <v>0</v>
      </c>
      <c r="H2301" t="s">
        <v>568</v>
      </c>
      <c r="I2301">
        <v>251</v>
      </c>
      <c r="J2301" t="s">
        <v>113</v>
      </c>
      <c r="K2301" t="s">
        <v>583</v>
      </c>
      <c r="L2301">
        <v>300</v>
      </c>
      <c r="M2301" t="s">
        <v>680</v>
      </c>
      <c r="N2301" t="s">
        <v>681</v>
      </c>
      <c r="O2301">
        <v>300</v>
      </c>
      <c r="P2301" t="s">
        <v>680</v>
      </c>
      <c r="Q2301" t="s">
        <v>681</v>
      </c>
      <c r="R2301" t="s">
        <v>515</v>
      </c>
      <c r="S2301" t="s">
        <v>516</v>
      </c>
      <c r="T2301">
        <v>0</v>
      </c>
      <c r="U2301" t="s">
        <v>517</v>
      </c>
      <c r="V2301">
        <v>2523</v>
      </c>
      <c r="W2301" t="s">
        <v>518</v>
      </c>
      <c r="X2301">
        <v>8</v>
      </c>
      <c r="Y2301" t="s">
        <v>519</v>
      </c>
      <c r="Z2301">
        <v>84926000</v>
      </c>
      <c r="AA2301">
        <v>8</v>
      </c>
      <c r="AB2301" t="s">
        <v>519</v>
      </c>
      <c r="AC2301">
        <v>84926000</v>
      </c>
      <c r="AD2301">
        <v>84926000</v>
      </c>
      <c r="AE2301"/>
      <c r="AF2301">
        <v>6823793</v>
      </c>
      <c r="AG2301">
        <v>6823793.3219999997</v>
      </c>
      <c r="AH2301"/>
      <c r="AI2301">
        <v>0</v>
      </c>
    </row>
    <row r="2302" spans="1:35">
      <c r="A2302" t="s">
        <v>862</v>
      </c>
      <c r="B2302">
        <v>2017</v>
      </c>
      <c r="C2302">
        <v>2017</v>
      </c>
      <c r="D2302">
        <v>2017</v>
      </c>
      <c r="E2302">
        <v>4</v>
      </c>
      <c r="F2302">
        <v>0</v>
      </c>
      <c r="G2302">
        <v>0</v>
      </c>
      <c r="H2302" t="s">
        <v>568</v>
      </c>
      <c r="I2302">
        <v>251</v>
      </c>
      <c r="J2302" t="s">
        <v>113</v>
      </c>
      <c r="K2302" t="s">
        <v>583</v>
      </c>
      <c r="L2302">
        <v>372</v>
      </c>
      <c r="M2302" t="s">
        <v>676</v>
      </c>
      <c r="N2302" t="s">
        <v>677</v>
      </c>
      <c r="O2302">
        <v>372</v>
      </c>
      <c r="P2302" t="s">
        <v>676</v>
      </c>
      <c r="Q2302" t="s">
        <v>677</v>
      </c>
      <c r="R2302" t="s">
        <v>515</v>
      </c>
      <c r="S2302" t="s">
        <v>516</v>
      </c>
      <c r="T2302">
        <v>0</v>
      </c>
      <c r="U2302" t="s">
        <v>517</v>
      </c>
      <c r="V2302">
        <v>2523</v>
      </c>
      <c r="W2302" t="s">
        <v>518</v>
      </c>
      <c r="X2302">
        <v>8</v>
      </c>
      <c r="Y2302" t="s">
        <v>519</v>
      </c>
      <c r="Z2302">
        <v>552000</v>
      </c>
      <c r="AA2302">
        <v>8</v>
      </c>
      <c r="AB2302" t="s">
        <v>519</v>
      </c>
      <c r="AC2302">
        <v>552000</v>
      </c>
      <c r="AD2302">
        <v>552000</v>
      </c>
      <c r="AE2302"/>
      <c r="AF2302">
        <v>247649</v>
      </c>
      <c r="AG2302">
        <v>247649.17600000001</v>
      </c>
      <c r="AH2302"/>
      <c r="AI2302">
        <v>0</v>
      </c>
    </row>
    <row r="2303" spans="1:35">
      <c r="A2303" t="s">
        <v>862</v>
      </c>
      <c r="B2303">
        <v>2017</v>
      </c>
      <c r="C2303">
        <v>2017</v>
      </c>
      <c r="D2303">
        <v>2017</v>
      </c>
      <c r="E2303">
        <v>4</v>
      </c>
      <c r="F2303">
        <v>0</v>
      </c>
      <c r="G2303">
        <v>0</v>
      </c>
      <c r="H2303" t="s">
        <v>568</v>
      </c>
      <c r="I2303">
        <v>251</v>
      </c>
      <c r="J2303" t="s">
        <v>113</v>
      </c>
      <c r="K2303" t="s">
        <v>583</v>
      </c>
      <c r="L2303">
        <v>258</v>
      </c>
      <c r="M2303" t="s">
        <v>536</v>
      </c>
      <c r="N2303" t="s">
        <v>537</v>
      </c>
      <c r="O2303">
        <v>258</v>
      </c>
      <c r="P2303" t="s">
        <v>536</v>
      </c>
      <c r="Q2303" t="s">
        <v>537</v>
      </c>
      <c r="R2303" t="s">
        <v>515</v>
      </c>
      <c r="S2303" t="s">
        <v>516</v>
      </c>
      <c r="T2303">
        <v>0</v>
      </c>
      <c r="U2303" t="s">
        <v>517</v>
      </c>
      <c r="V2303">
        <v>2523</v>
      </c>
      <c r="W2303" t="s">
        <v>518</v>
      </c>
      <c r="X2303">
        <v>8</v>
      </c>
      <c r="Y2303" t="s">
        <v>519</v>
      </c>
      <c r="Z2303">
        <v>20</v>
      </c>
      <c r="AA2303">
        <v>8</v>
      </c>
      <c r="AB2303" t="s">
        <v>519</v>
      </c>
      <c r="AC2303">
        <v>20</v>
      </c>
      <c r="AD2303">
        <v>20</v>
      </c>
      <c r="AE2303"/>
      <c r="AF2303">
        <v>20</v>
      </c>
      <c r="AG2303">
        <v>20.317</v>
      </c>
      <c r="AH2303"/>
      <c r="AI2303">
        <v>0</v>
      </c>
    </row>
    <row r="2304" spans="1:35">
      <c r="A2304" t="s">
        <v>862</v>
      </c>
      <c r="B2304">
        <v>2017</v>
      </c>
      <c r="C2304">
        <v>2017</v>
      </c>
      <c r="D2304">
        <v>2017</v>
      </c>
      <c r="E2304">
        <v>4</v>
      </c>
      <c r="F2304">
        <v>0</v>
      </c>
      <c r="G2304">
        <v>0</v>
      </c>
      <c r="H2304" t="s">
        <v>568</v>
      </c>
      <c r="I2304">
        <v>251</v>
      </c>
      <c r="J2304" t="s">
        <v>113</v>
      </c>
      <c r="K2304" t="s">
        <v>583</v>
      </c>
      <c r="L2304">
        <v>348</v>
      </c>
      <c r="M2304" t="s">
        <v>739</v>
      </c>
      <c r="N2304" t="s">
        <v>740</v>
      </c>
      <c r="O2304">
        <v>348</v>
      </c>
      <c r="P2304" t="s">
        <v>739</v>
      </c>
      <c r="Q2304" t="s">
        <v>740</v>
      </c>
      <c r="R2304" t="s">
        <v>515</v>
      </c>
      <c r="S2304" t="s">
        <v>516</v>
      </c>
      <c r="T2304">
        <v>0</v>
      </c>
      <c r="U2304" t="s">
        <v>517</v>
      </c>
      <c r="V2304">
        <v>2523</v>
      </c>
      <c r="W2304" t="s">
        <v>518</v>
      </c>
      <c r="X2304">
        <v>8</v>
      </c>
      <c r="Y2304" t="s">
        <v>519</v>
      </c>
      <c r="Z2304">
        <v>13000</v>
      </c>
      <c r="AA2304">
        <v>8</v>
      </c>
      <c r="AB2304" t="s">
        <v>519</v>
      </c>
      <c r="AC2304">
        <v>13000</v>
      </c>
      <c r="AD2304">
        <v>13000</v>
      </c>
      <c r="AE2304"/>
      <c r="AF2304">
        <v>4668</v>
      </c>
      <c r="AG2304">
        <v>4668.4520000000002</v>
      </c>
      <c r="AH2304"/>
      <c r="AI2304">
        <v>0</v>
      </c>
    </row>
    <row r="2305" spans="1:35">
      <c r="A2305" t="s">
        <v>862</v>
      </c>
      <c r="B2305">
        <v>2017</v>
      </c>
      <c r="C2305">
        <v>2017</v>
      </c>
      <c r="D2305">
        <v>2017</v>
      </c>
      <c r="E2305">
        <v>4</v>
      </c>
      <c r="F2305">
        <v>0</v>
      </c>
      <c r="G2305">
        <v>0</v>
      </c>
      <c r="H2305" t="s">
        <v>568</v>
      </c>
      <c r="I2305">
        <v>251</v>
      </c>
      <c r="J2305" t="s">
        <v>113</v>
      </c>
      <c r="K2305" t="s">
        <v>583</v>
      </c>
      <c r="L2305">
        <v>208</v>
      </c>
      <c r="M2305" t="s">
        <v>195</v>
      </c>
      <c r="N2305" t="s">
        <v>572</v>
      </c>
      <c r="O2305">
        <v>208</v>
      </c>
      <c r="P2305" t="s">
        <v>195</v>
      </c>
      <c r="Q2305" t="s">
        <v>572</v>
      </c>
      <c r="R2305" t="s">
        <v>515</v>
      </c>
      <c r="S2305" t="s">
        <v>516</v>
      </c>
      <c r="T2305">
        <v>0</v>
      </c>
      <c r="U2305" t="s">
        <v>517</v>
      </c>
      <c r="V2305">
        <v>2523</v>
      </c>
      <c r="W2305" t="s">
        <v>518</v>
      </c>
      <c r="X2305">
        <v>8</v>
      </c>
      <c r="Y2305" t="s">
        <v>519</v>
      </c>
      <c r="Z2305">
        <v>36530340</v>
      </c>
      <c r="AA2305">
        <v>8</v>
      </c>
      <c r="AB2305" t="s">
        <v>519</v>
      </c>
      <c r="AC2305">
        <v>36530340</v>
      </c>
      <c r="AD2305">
        <v>36530340</v>
      </c>
      <c r="AE2305"/>
      <c r="AF2305">
        <v>4943504</v>
      </c>
      <c r="AG2305">
        <v>4943504.392</v>
      </c>
      <c r="AH2305"/>
      <c r="AI2305">
        <v>0</v>
      </c>
    </row>
    <row r="2306" spans="1:35">
      <c r="A2306" t="s">
        <v>862</v>
      </c>
      <c r="B2306">
        <v>2017</v>
      </c>
      <c r="C2306">
        <v>2017</v>
      </c>
      <c r="D2306">
        <v>2017</v>
      </c>
      <c r="E2306">
        <v>4</v>
      </c>
      <c r="F2306">
        <v>0</v>
      </c>
      <c r="G2306">
        <v>0</v>
      </c>
      <c r="H2306" t="s">
        <v>568</v>
      </c>
      <c r="I2306">
        <v>251</v>
      </c>
      <c r="J2306" t="s">
        <v>113</v>
      </c>
      <c r="K2306" t="s">
        <v>583</v>
      </c>
      <c r="L2306">
        <v>203</v>
      </c>
      <c r="M2306" t="s">
        <v>684</v>
      </c>
      <c r="N2306" t="s">
        <v>685</v>
      </c>
      <c r="O2306">
        <v>203</v>
      </c>
      <c r="P2306" t="s">
        <v>684</v>
      </c>
      <c r="Q2306" t="s">
        <v>685</v>
      </c>
      <c r="R2306" t="s">
        <v>515</v>
      </c>
      <c r="S2306" t="s">
        <v>516</v>
      </c>
      <c r="T2306">
        <v>0</v>
      </c>
      <c r="U2306" t="s">
        <v>517</v>
      </c>
      <c r="V2306">
        <v>2523</v>
      </c>
      <c r="W2306" t="s">
        <v>518</v>
      </c>
      <c r="X2306">
        <v>8</v>
      </c>
      <c r="Y2306" t="s">
        <v>519</v>
      </c>
      <c r="Z2306">
        <v>1075</v>
      </c>
      <c r="AA2306">
        <v>8</v>
      </c>
      <c r="AB2306" t="s">
        <v>519</v>
      </c>
      <c r="AC2306">
        <v>1075</v>
      </c>
      <c r="AD2306">
        <v>1075</v>
      </c>
      <c r="AE2306"/>
      <c r="AF2306">
        <v>406</v>
      </c>
      <c r="AG2306">
        <v>406.34500000000003</v>
      </c>
      <c r="AH2306"/>
      <c r="AI2306">
        <v>0</v>
      </c>
    </row>
    <row r="2307" spans="1:35">
      <c r="A2307" t="s">
        <v>862</v>
      </c>
      <c r="B2307">
        <v>2017</v>
      </c>
      <c r="C2307">
        <v>2017</v>
      </c>
      <c r="D2307">
        <v>2017</v>
      </c>
      <c r="E2307">
        <v>4</v>
      </c>
      <c r="F2307">
        <v>0</v>
      </c>
      <c r="G2307">
        <v>0</v>
      </c>
      <c r="H2307" t="s">
        <v>568</v>
      </c>
      <c r="I2307">
        <v>251</v>
      </c>
      <c r="J2307" t="s">
        <v>113</v>
      </c>
      <c r="K2307" t="s">
        <v>583</v>
      </c>
      <c r="L2307">
        <v>392</v>
      </c>
      <c r="M2307" t="s">
        <v>223</v>
      </c>
      <c r="N2307" t="s">
        <v>584</v>
      </c>
      <c r="O2307">
        <v>392</v>
      </c>
      <c r="P2307" t="s">
        <v>223</v>
      </c>
      <c r="Q2307" t="s">
        <v>584</v>
      </c>
      <c r="R2307" t="s">
        <v>515</v>
      </c>
      <c r="S2307" t="s">
        <v>516</v>
      </c>
      <c r="T2307">
        <v>0</v>
      </c>
      <c r="U2307" t="s">
        <v>517</v>
      </c>
      <c r="V2307">
        <v>2523</v>
      </c>
      <c r="W2307" t="s">
        <v>518</v>
      </c>
      <c r="X2307">
        <v>8</v>
      </c>
      <c r="Y2307" t="s">
        <v>519</v>
      </c>
      <c r="Z2307">
        <v>100035</v>
      </c>
      <c r="AA2307">
        <v>8</v>
      </c>
      <c r="AB2307" t="s">
        <v>519</v>
      </c>
      <c r="AC2307">
        <v>100035</v>
      </c>
      <c r="AD2307">
        <v>100035</v>
      </c>
      <c r="AE2307"/>
      <c r="AF2307">
        <v>77257</v>
      </c>
      <c r="AG2307">
        <v>77257.459000000003</v>
      </c>
      <c r="AH2307"/>
      <c r="AI2307">
        <v>0</v>
      </c>
    </row>
    <row r="2308" spans="1:35">
      <c r="A2308" t="s">
        <v>862</v>
      </c>
      <c r="B2308">
        <v>2017</v>
      </c>
      <c r="C2308">
        <v>2017</v>
      </c>
      <c r="D2308">
        <v>2017</v>
      </c>
      <c r="E2308">
        <v>4</v>
      </c>
      <c r="F2308">
        <v>0</v>
      </c>
      <c r="G2308">
        <v>0</v>
      </c>
      <c r="H2308" t="s">
        <v>568</v>
      </c>
      <c r="I2308">
        <v>251</v>
      </c>
      <c r="J2308" t="s">
        <v>113</v>
      </c>
      <c r="K2308" t="s">
        <v>583</v>
      </c>
      <c r="L2308">
        <v>380</v>
      </c>
      <c r="M2308" t="s">
        <v>587</v>
      </c>
      <c r="N2308" t="s">
        <v>588</v>
      </c>
      <c r="O2308">
        <v>724</v>
      </c>
      <c r="P2308" t="s">
        <v>214</v>
      </c>
      <c r="Q2308" t="s">
        <v>580</v>
      </c>
      <c r="R2308" t="s">
        <v>515</v>
      </c>
      <c r="S2308" t="s">
        <v>516</v>
      </c>
      <c r="T2308">
        <v>0</v>
      </c>
      <c r="U2308" t="s">
        <v>517</v>
      </c>
      <c r="V2308">
        <v>2523</v>
      </c>
      <c r="W2308" t="s">
        <v>518</v>
      </c>
      <c r="X2308">
        <v>8</v>
      </c>
      <c r="Y2308" t="s">
        <v>519</v>
      </c>
      <c r="Z2308">
        <v>29714</v>
      </c>
      <c r="AA2308">
        <v>8</v>
      </c>
      <c r="AB2308" t="s">
        <v>519</v>
      </c>
      <c r="AC2308">
        <v>29714</v>
      </c>
      <c r="AD2308">
        <v>29714</v>
      </c>
      <c r="AE2308"/>
      <c r="AF2308">
        <v>4221</v>
      </c>
      <c r="AG2308">
        <v>4221.4719999999998</v>
      </c>
      <c r="AH2308"/>
      <c r="AI2308">
        <v>0</v>
      </c>
    </row>
    <row r="2309" spans="1:35">
      <c r="A2309" t="s">
        <v>862</v>
      </c>
      <c r="B2309">
        <v>2017</v>
      </c>
      <c r="C2309">
        <v>2017</v>
      </c>
      <c r="D2309">
        <v>2017</v>
      </c>
      <c r="E2309">
        <v>4</v>
      </c>
      <c r="F2309">
        <v>0</v>
      </c>
      <c r="G2309">
        <v>0</v>
      </c>
      <c r="H2309" t="s">
        <v>568</v>
      </c>
      <c r="I2309">
        <v>251</v>
      </c>
      <c r="J2309" t="s">
        <v>113</v>
      </c>
      <c r="K2309" t="s">
        <v>583</v>
      </c>
      <c r="L2309">
        <v>380</v>
      </c>
      <c r="M2309" t="s">
        <v>587</v>
      </c>
      <c r="N2309" t="s">
        <v>588</v>
      </c>
      <c r="O2309">
        <v>826</v>
      </c>
      <c r="P2309" t="s">
        <v>589</v>
      </c>
      <c r="Q2309" t="s">
        <v>590</v>
      </c>
      <c r="R2309" t="s">
        <v>515</v>
      </c>
      <c r="S2309" t="s">
        <v>516</v>
      </c>
      <c r="T2309">
        <v>0</v>
      </c>
      <c r="U2309" t="s">
        <v>517</v>
      </c>
      <c r="V2309">
        <v>2523</v>
      </c>
      <c r="W2309" t="s">
        <v>518</v>
      </c>
      <c r="X2309">
        <v>8</v>
      </c>
      <c r="Y2309" t="s">
        <v>519</v>
      </c>
      <c r="Z2309">
        <v>355</v>
      </c>
      <c r="AA2309">
        <v>8</v>
      </c>
      <c r="AB2309" t="s">
        <v>519</v>
      </c>
      <c r="AC2309">
        <v>355</v>
      </c>
      <c r="AD2309">
        <v>355</v>
      </c>
      <c r="AE2309"/>
      <c r="AF2309">
        <v>80</v>
      </c>
      <c r="AG2309">
        <v>80.14</v>
      </c>
      <c r="AH2309"/>
      <c r="AI2309">
        <v>0</v>
      </c>
    </row>
    <row r="2310" spans="1:35">
      <c r="A2310" t="s">
        <v>862</v>
      </c>
      <c r="B2310">
        <v>2017</v>
      </c>
      <c r="C2310">
        <v>2017</v>
      </c>
      <c r="D2310">
        <v>2017</v>
      </c>
      <c r="E2310">
        <v>4</v>
      </c>
      <c r="F2310">
        <v>0</v>
      </c>
      <c r="G2310">
        <v>0</v>
      </c>
      <c r="H2310" t="s">
        <v>568</v>
      </c>
      <c r="I2310">
        <v>251</v>
      </c>
      <c r="J2310" t="s">
        <v>113</v>
      </c>
      <c r="K2310" t="s">
        <v>583</v>
      </c>
      <c r="L2310">
        <v>380</v>
      </c>
      <c r="M2310" t="s">
        <v>587</v>
      </c>
      <c r="N2310" t="s">
        <v>588</v>
      </c>
      <c r="O2310">
        <v>380</v>
      </c>
      <c r="P2310" t="s">
        <v>587</v>
      </c>
      <c r="Q2310" t="s">
        <v>588</v>
      </c>
      <c r="R2310" t="s">
        <v>515</v>
      </c>
      <c r="S2310" t="s">
        <v>516</v>
      </c>
      <c r="T2310">
        <v>0</v>
      </c>
      <c r="U2310" t="s">
        <v>517</v>
      </c>
      <c r="V2310">
        <v>2523</v>
      </c>
      <c r="W2310" t="s">
        <v>518</v>
      </c>
      <c r="X2310">
        <v>8</v>
      </c>
      <c r="Y2310" t="s">
        <v>519</v>
      </c>
      <c r="Z2310">
        <v>254684639</v>
      </c>
      <c r="AA2310">
        <v>8</v>
      </c>
      <c r="AB2310" t="s">
        <v>519</v>
      </c>
      <c r="AC2310">
        <v>254684639</v>
      </c>
      <c r="AD2310">
        <v>254684639</v>
      </c>
      <c r="AE2310"/>
      <c r="AF2310">
        <v>25080794</v>
      </c>
      <c r="AG2310">
        <v>25080794.326000001</v>
      </c>
      <c r="AH2310"/>
      <c r="AI2310">
        <v>0</v>
      </c>
    </row>
    <row r="2311" spans="1:35">
      <c r="A2311" t="s">
        <v>862</v>
      </c>
      <c r="B2311">
        <v>2017</v>
      </c>
      <c r="C2311">
        <v>2017</v>
      </c>
      <c r="D2311">
        <v>2017</v>
      </c>
      <c r="E2311">
        <v>4</v>
      </c>
      <c r="F2311">
        <v>0</v>
      </c>
      <c r="G2311">
        <v>0</v>
      </c>
      <c r="H2311" t="s">
        <v>568</v>
      </c>
      <c r="I2311">
        <v>251</v>
      </c>
      <c r="J2311" t="s">
        <v>113</v>
      </c>
      <c r="K2311" t="s">
        <v>583</v>
      </c>
      <c r="L2311">
        <v>276</v>
      </c>
      <c r="M2311" t="s">
        <v>591</v>
      </c>
      <c r="N2311" t="s">
        <v>592</v>
      </c>
      <c r="O2311">
        <v>380</v>
      </c>
      <c r="P2311" t="s">
        <v>587</v>
      </c>
      <c r="Q2311" t="s">
        <v>588</v>
      </c>
      <c r="R2311" t="s">
        <v>515</v>
      </c>
      <c r="S2311" t="s">
        <v>516</v>
      </c>
      <c r="T2311">
        <v>0</v>
      </c>
      <c r="U2311" t="s">
        <v>517</v>
      </c>
      <c r="V2311">
        <v>2523</v>
      </c>
      <c r="W2311" t="s">
        <v>518</v>
      </c>
      <c r="X2311">
        <v>8</v>
      </c>
      <c r="Y2311" t="s">
        <v>519</v>
      </c>
      <c r="Z2311">
        <v>152600</v>
      </c>
      <c r="AA2311">
        <v>8</v>
      </c>
      <c r="AB2311" t="s">
        <v>519</v>
      </c>
      <c r="AC2311">
        <v>152600</v>
      </c>
      <c r="AD2311">
        <v>152600</v>
      </c>
      <c r="AE2311"/>
      <c r="AF2311">
        <v>13855</v>
      </c>
      <c r="AG2311">
        <v>13855.233</v>
      </c>
      <c r="AH2311"/>
      <c r="AI2311">
        <v>0</v>
      </c>
    </row>
    <row r="2312" spans="1:35">
      <c r="A2312" t="s">
        <v>862</v>
      </c>
      <c r="B2312">
        <v>2017</v>
      </c>
      <c r="C2312">
        <v>2017</v>
      </c>
      <c r="D2312">
        <v>2017</v>
      </c>
      <c r="E2312">
        <v>4</v>
      </c>
      <c r="F2312">
        <v>0</v>
      </c>
      <c r="G2312">
        <v>0</v>
      </c>
      <c r="H2312" t="s">
        <v>568</v>
      </c>
      <c r="I2312">
        <v>251</v>
      </c>
      <c r="J2312" t="s">
        <v>113</v>
      </c>
      <c r="K2312" t="s">
        <v>583</v>
      </c>
      <c r="L2312">
        <v>276</v>
      </c>
      <c r="M2312" t="s">
        <v>591</v>
      </c>
      <c r="N2312" t="s">
        <v>592</v>
      </c>
      <c r="O2312">
        <v>528</v>
      </c>
      <c r="P2312" t="s">
        <v>581</v>
      </c>
      <c r="Q2312" t="s">
        <v>582</v>
      </c>
      <c r="R2312" t="s">
        <v>515</v>
      </c>
      <c r="S2312" t="s">
        <v>516</v>
      </c>
      <c r="T2312">
        <v>0</v>
      </c>
      <c r="U2312" t="s">
        <v>517</v>
      </c>
      <c r="V2312">
        <v>2523</v>
      </c>
      <c r="W2312" t="s">
        <v>518</v>
      </c>
      <c r="X2312">
        <v>8</v>
      </c>
      <c r="Y2312" t="s">
        <v>519</v>
      </c>
      <c r="Z2312">
        <v>4323935</v>
      </c>
      <c r="AA2312">
        <v>8</v>
      </c>
      <c r="AB2312" t="s">
        <v>519</v>
      </c>
      <c r="AC2312">
        <v>4323935</v>
      </c>
      <c r="AD2312">
        <v>4323935</v>
      </c>
      <c r="AE2312"/>
      <c r="AF2312">
        <v>541363</v>
      </c>
      <c r="AG2312">
        <v>541363.19299999997</v>
      </c>
      <c r="AH2312"/>
      <c r="AI2312">
        <v>0</v>
      </c>
    </row>
    <row r="2313" spans="1:35">
      <c r="A2313" t="s">
        <v>862</v>
      </c>
      <c r="B2313">
        <v>2017</v>
      </c>
      <c r="C2313">
        <v>2017</v>
      </c>
      <c r="D2313">
        <v>2017</v>
      </c>
      <c r="E2313">
        <v>4</v>
      </c>
      <c r="F2313">
        <v>0</v>
      </c>
      <c r="G2313">
        <v>0</v>
      </c>
      <c r="H2313" t="s">
        <v>568</v>
      </c>
      <c r="I2313">
        <v>251</v>
      </c>
      <c r="J2313" t="s">
        <v>113</v>
      </c>
      <c r="K2313" t="s">
        <v>583</v>
      </c>
      <c r="L2313">
        <v>276</v>
      </c>
      <c r="M2313" t="s">
        <v>591</v>
      </c>
      <c r="N2313" t="s">
        <v>592</v>
      </c>
      <c r="O2313">
        <v>56</v>
      </c>
      <c r="P2313" t="s">
        <v>694</v>
      </c>
      <c r="Q2313" t="s">
        <v>695</v>
      </c>
      <c r="R2313" t="s">
        <v>515</v>
      </c>
      <c r="S2313" t="s">
        <v>516</v>
      </c>
      <c r="T2313">
        <v>0</v>
      </c>
      <c r="U2313" t="s">
        <v>517</v>
      </c>
      <c r="V2313">
        <v>2523</v>
      </c>
      <c r="W2313" t="s">
        <v>518</v>
      </c>
      <c r="X2313">
        <v>8</v>
      </c>
      <c r="Y2313" t="s">
        <v>519</v>
      </c>
      <c r="Z2313">
        <v>16890340</v>
      </c>
      <c r="AA2313">
        <v>8</v>
      </c>
      <c r="AB2313" t="s">
        <v>519</v>
      </c>
      <c r="AC2313">
        <v>16890340</v>
      </c>
      <c r="AD2313">
        <v>16890340</v>
      </c>
      <c r="AE2313"/>
      <c r="AF2313">
        <v>389290</v>
      </c>
      <c r="AG2313">
        <v>389290.86</v>
      </c>
      <c r="AH2313"/>
      <c r="AI2313">
        <v>0</v>
      </c>
    </row>
    <row r="2314" spans="1:35">
      <c r="A2314" t="s">
        <v>862</v>
      </c>
      <c r="B2314">
        <v>2017</v>
      </c>
      <c r="C2314">
        <v>2017</v>
      </c>
      <c r="D2314">
        <v>2017</v>
      </c>
      <c r="E2314">
        <v>4</v>
      </c>
      <c r="F2314">
        <v>0</v>
      </c>
      <c r="G2314">
        <v>0</v>
      </c>
      <c r="H2314" t="s">
        <v>568</v>
      </c>
      <c r="I2314">
        <v>251</v>
      </c>
      <c r="J2314" t="s">
        <v>113</v>
      </c>
      <c r="K2314" t="s">
        <v>583</v>
      </c>
      <c r="L2314">
        <v>251</v>
      </c>
      <c r="M2314" t="s">
        <v>113</v>
      </c>
      <c r="N2314" t="s">
        <v>583</v>
      </c>
      <c r="O2314">
        <v>826</v>
      </c>
      <c r="P2314" t="s">
        <v>589</v>
      </c>
      <c r="Q2314" t="s">
        <v>590</v>
      </c>
      <c r="R2314" t="s">
        <v>515</v>
      </c>
      <c r="S2314" t="s">
        <v>516</v>
      </c>
      <c r="T2314">
        <v>0</v>
      </c>
      <c r="U2314" t="s">
        <v>517</v>
      </c>
      <c r="V2314">
        <v>2523</v>
      </c>
      <c r="W2314" t="s">
        <v>518</v>
      </c>
      <c r="X2314">
        <v>8</v>
      </c>
      <c r="Y2314" t="s">
        <v>519</v>
      </c>
      <c r="Z2314">
        <v>940</v>
      </c>
      <c r="AA2314">
        <v>8</v>
      </c>
      <c r="AB2314" t="s">
        <v>519</v>
      </c>
      <c r="AC2314">
        <v>940</v>
      </c>
      <c r="AD2314">
        <v>940</v>
      </c>
      <c r="AE2314"/>
      <c r="AF2314">
        <v>106</v>
      </c>
      <c r="AG2314">
        <v>106.101</v>
      </c>
      <c r="AH2314"/>
      <c r="AI2314">
        <v>0</v>
      </c>
    </row>
    <row r="2315" spans="1:35">
      <c r="A2315" t="s">
        <v>862</v>
      </c>
      <c r="B2315">
        <v>2017</v>
      </c>
      <c r="C2315">
        <v>2017</v>
      </c>
      <c r="D2315">
        <v>2017</v>
      </c>
      <c r="E2315">
        <v>4</v>
      </c>
      <c r="F2315">
        <v>0</v>
      </c>
      <c r="G2315">
        <v>0</v>
      </c>
      <c r="H2315" t="s">
        <v>568</v>
      </c>
      <c r="I2315">
        <v>251</v>
      </c>
      <c r="J2315" t="s">
        <v>113</v>
      </c>
      <c r="K2315" t="s">
        <v>583</v>
      </c>
      <c r="L2315">
        <v>251</v>
      </c>
      <c r="M2315" t="s">
        <v>113</v>
      </c>
      <c r="N2315" t="s">
        <v>583</v>
      </c>
      <c r="O2315">
        <v>442</v>
      </c>
      <c r="P2315" t="s">
        <v>688</v>
      </c>
      <c r="Q2315" t="s">
        <v>689</v>
      </c>
      <c r="R2315" t="s">
        <v>515</v>
      </c>
      <c r="S2315" t="s">
        <v>516</v>
      </c>
      <c r="T2315">
        <v>0</v>
      </c>
      <c r="U2315" t="s">
        <v>517</v>
      </c>
      <c r="V2315">
        <v>2523</v>
      </c>
      <c r="W2315" t="s">
        <v>518</v>
      </c>
      <c r="X2315">
        <v>8</v>
      </c>
      <c r="Y2315" t="s">
        <v>519</v>
      </c>
      <c r="Z2315">
        <v>3312440</v>
      </c>
      <c r="AA2315">
        <v>8</v>
      </c>
      <c r="AB2315" t="s">
        <v>519</v>
      </c>
      <c r="AC2315">
        <v>3312440</v>
      </c>
      <c r="AD2315">
        <v>3312440</v>
      </c>
      <c r="AE2315"/>
      <c r="AF2315">
        <v>330120</v>
      </c>
      <c r="AG2315">
        <v>330120.266</v>
      </c>
      <c r="AH2315"/>
      <c r="AI2315">
        <v>0</v>
      </c>
    </row>
    <row r="2316" spans="1:35">
      <c r="A2316" t="s">
        <v>862</v>
      </c>
      <c r="B2316">
        <v>2017</v>
      </c>
      <c r="C2316">
        <v>2017</v>
      </c>
      <c r="D2316">
        <v>2017</v>
      </c>
      <c r="E2316">
        <v>4</v>
      </c>
      <c r="F2316">
        <v>0</v>
      </c>
      <c r="G2316">
        <v>0</v>
      </c>
      <c r="H2316" t="s">
        <v>568</v>
      </c>
      <c r="I2316">
        <v>251</v>
      </c>
      <c r="J2316" t="s">
        <v>113</v>
      </c>
      <c r="K2316" t="s">
        <v>583</v>
      </c>
      <c r="L2316">
        <v>251</v>
      </c>
      <c r="M2316" t="s">
        <v>113</v>
      </c>
      <c r="N2316" t="s">
        <v>583</v>
      </c>
      <c r="O2316">
        <v>724</v>
      </c>
      <c r="P2316" t="s">
        <v>214</v>
      </c>
      <c r="Q2316" t="s">
        <v>580</v>
      </c>
      <c r="R2316" t="s">
        <v>515</v>
      </c>
      <c r="S2316" t="s">
        <v>516</v>
      </c>
      <c r="T2316">
        <v>0</v>
      </c>
      <c r="U2316" t="s">
        <v>517</v>
      </c>
      <c r="V2316">
        <v>2523</v>
      </c>
      <c r="W2316" t="s">
        <v>518</v>
      </c>
      <c r="X2316">
        <v>8</v>
      </c>
      <c r="Y2316" t="s">
        <v>519</v>
      </c>
      <c r="Z2316">
        <v>497534</v>
      </c>
      <c r="AA2316">
        <v>8</v>
      </c>
      <c r="AB2316" t="s">
        <v>519</v>
      </c>
      <c r="AC2316">
        <v>497534</v>
      </c>
      <c r="AD2316">
        <v>497534</v>
      </c>
      <c r="AE2316"/>
      <c r="AF2316">
        <v>55274</v>
      </c>
      <c r="AG2316">
        <v>55274.197999999997</v>
      </c>
      <c r="AH2316"/>
      <c r="AI2316">
        <v>0</v>
      </c>
    </row>
    <row r="2317" spans="1:35">
      <c r="A2317" t="s">
        <v>862</v>
      </c>
      <c r="B2317">
        <v>2017</v>
      </c>
      <c r="C2317">
        <v>2017</v>
      </c>
      <c r="D2317">
        <v>2017</v>
      </c>
      <c r="E2317">
        <v>4</v>
      </c>
      <c r="F2317">
        <v>0</v>
      </c>
      <c r="G2317">
        <v>0</v>
      </c>
      <c r="H2317" t="s">
        <v>568</v>
      </c>
      <c r="I2317">
        <v>251</v>
      </c>
      <c r="J2317" t="s">
        <v>113</v>
      </c>
      <c r="K2317" t="s">
        <v>583</v>
      </c>
      <c r="L2317">
        <v>251</v>
      </c>
      <c r="M2317" t="s">
        <v>113</v>
      </c>
      <c r="N2317" t="s">
        <v>583</v>
      </c>
      <c r="O2317">
        <v>56</v>
      </c>
      <c r="P2317" t="s">
        <v>694</v>
      </c>
      <c r="Q2317" t="s">
        <v>695</v>
      </c>
      <c r="R2317" t="s">
        <v>515</v>
      </c>
      <c r="S2317" t="s">
        <v>516</v>
      </c>
      <c r="T2317">
        <v>0</v>
      </c>
      <c r="U2317" t="s">
        <v>517</v>
      </c>
      <c r="V2317">
        <v>2523</v>
      </c>
      <c r="W2317" t="s">
        <v>518</v>
      </c>
      <c r="X2317">
        <v>8</v>
      </c>
      <c r="Y2317" t="s">
        <v>519</v>
      </c>
      <c r="Z2317">
        <v>20194440</v>
      </c>
      <c r="AA2317">
        <v>8</v>
      </c>
      <c r="AB2317" t="s">
        <v>519</v>
      </c>
      <c r="AC2317">
        <v>20194440</v>
      </c>
      <c r="AD2317">
        <v>20194440</v>
      </c>
      <c r="AE2317"/>
      <c r="AF2317">
        <v>1693369</v>
      </c>
      <c r="AG2317">
        <v>1693369.1329999999</v>
      </c>
      <c r="AH2317"/>
      <c r="AI2317">
        <v>0</v>
      </c>
    </row>
    <row r="2318" spans="1:35">
      <c r="A2318" t="s">
        <v>862</v>
      </c>
      <c r="B2318">
        <v>2017</v>
      </c>
      <c r="C2318">
        <v>2017</v>
      </c>
      <c r="D2318">
        <v>2017</v>
      </c>
      <c r="E2318">
        <v>4</v>
      </c>
      <c r="F2318">
        <v>0</v>
      </c>
      <c r="G2318">
        <v>0</v>
      </c>
      <c r="H2318" t="s">
        <v>568</v>
      </c>
      <c r="I2318">
        <v>251</v>
      </c>
      <c r="J2318" t="s">
        <v>113</v>
      </c>
      <c r="K2318" t="s">
        <v>583</v>
      </c>
      <c r="L2318">
        <v>344</v>
      </c>
      <c r="M2318" t="s">
        <v>558</v>
      </c>
      <c r="N2318" t="s">
        <v>559</v>
      </c>
      <c r="O2318">
        <v>392</v>
      </c>
      <c r="P2318" t="s">
        <v>223</v>
      </c>
      <c r="Q2318" t="s">
        <v>584</v>
      </c>
      <c r="R2318" t="s">
        <v>515</v>
      </c>
      <c r="S2318" t="s">
        <v>516</v>
      </c>
      <c r="T2318">
        <v>0</v>
      </c>
      <c r="U2318" t="s">
        <v>517</v>
      </c>
      <c r="V2318">
        <v>2523</v>
      </c>
      <c r="W2318" t="s">
        <v>518</v>
      </c>
      <c r="X2318">
        <v>8</v>
      </c>
      <c r="Y2318" t="s">
        <v>519</v>
      </c>
      <c r="Z2318">
        <v>3</v>
      </c>
      <c r="AA2318">
        <v>8</v>
      </c>
      <c r="AB2318" t="s">
        <v>519</v>
      </c>
      <c r="AC2318">
        <v>3</v>
      </c>
      <c r="AD2318">
        <v>3</v>
      </c>
      <c r="AE2318"/>
      <c r="AF2318">
        <v>235</v>
      </c>
      <c r="AG2318">
        <v>235.90600000000001</v>
      </c>
      <c r="AH2318"/>
      <c r="AI2318">
        <v>0</v>
      </c>
    </row>
    <row r="2319" spans="1:35">
      <c r="A2319" t="s">
        <v>862</v>
      </c>
      <c r="B2319">
        <v>2017</v>
      </c>
      <c r="C2319">
        <v>2017</v>
      </c>
      <c r="D2319">
        <v>2017</v>
      </c>
      <c r="E2319">
        <v>4</v>
      </c>
      <c r="F2319">
        <v>0</v>
      </c>
      <c r="G2319">
        <v>0</v>
      </c>
      <c r="H2319" t="s">
        <v>568</v>
      </c>
      <c r="I2319">
        <v>251</v>
      </c>
      <c r="J2319" t="s">
        <v>113</v>
      </c>
      <c r="K2319" t="s">
        <v>583</v>
      </c>
      <c r="L2319">
        <v>156</v>
      </c>
      <c r="M2319" t="s">
        <v>183</v>
      </c>
      <c r="N2319" t="s">
        <v>562</v>
      </c>
      <c r="O2319">
        <v>76</v>
      </c>
      <c r="P2319" t="s">
        <v>538</v>
      </c>
      <c r="Q2319" t="s">
        <v>539</v>
      </c>
      <c r="R2319" t="s">
        <v>515</v>
      </c>
      <c r="S2319" t="s">
        <v>516</v>
      </c>
      <c r="T2319">
        <v>0</v>
      </c>
      <c r="U2319" t="s">
        <v>517</v>
      </c>
      <c r="V2319">
        <v>2523</v>
      </c>
      <c r="W2319" t="s">
        <v>518</v>
      </c>
      <c r="X2319">
        <v>8</v>
      </c>
      <c r="Y2319" t="s">
        <v>519</v>
      </c>
      <c r="Z2319">
        <v>51390</v>
      </c>
      <c r="AA2319">
        <v>8</v>
      </c>
      <c r="AB2319" t="s">
        <v>519</v>
      </c>
      <c r="AC2319">
        <v>51390</v>
      </c>
      <c r="AD2319">
        <v>51390</v>
      </c>
      <c r="AE2319"/>
      <c r="AF2319">
        <v>24858</v>
      </c>
      <c r="AG2319">
        <v>24858.151000000002</v>
      </c>
      <c r="AH2319"/>
      <c r="AI2319">
        <v>0</v>
      </c>
    </row>
    <row r="2320" spans="1:35">
      <c r="A2320" t="s">
        <v>862</v>
      </c>
      <c r="B2320">
        <v>2017</v>
      </c>
      <c r="C2320">
        <v>2017</v>
      </c>
      <c r="D2320">
        <v>2017</v>
      </c>
      <c r="E2320">
        <v>4</v>
      </c>
      <c r="F2320">
        <v>0</v>
      </c>
      <c r="G2320">
        <v>0</v>
      </c>
      <c r="H2320" t="s">
        <v>568</v>
      </c>
      <c r="I2320">
        <v>251</v>
      </c>
      <c r="J2320" t="s">
        <v>113</v>
      </c>
      <c r="K2320" t="s">
        <v>583</v>
      </c>
      <c r="L2320">
        <v>156</v>
      </c>
      <c r="M2320" t="s">
        <v>183</v>
      </c>
      <c r="N2320" t="s">
        <v>562</v>
      </c>
      <c r="O2320">
        <v>826</v>
      </c>
      <c r="P2320" t="s">
        <v>589</v>
      </c>
      <c r="Q2320" t="s">
        <v>590</v>
      </c>
      <c r="R2320" t="s">
        <v>515</v>
      </c>
      <c r="S2320" t="s">
        <v>516</v>
      </c>
      <c r="T2320">
        <v>0</v>
      </c>
      <c r="U2320" t="s">
        <v>517</v>
      </c>
      <c r="V2320">
        <v>2523</v>
      </c>
      <c r="W2320" t="s">
        <v>518</v>
      </c>
      <c r="X2320">
        <v>8</v>
      </c>
      <c r="Y2320" t="s">
        <v>519</v>
      </c>
      <c r="Z2320">
        <v>2082</v>
      </c>
      <c r="AA2320">
        <v>8</v>
      </c>
      <c r="AB2320" t="s">
        <v>519</v>
      </c>
      <c r="AC2320">
        <v>2082</v>
      </c>
      <c r="AD2320">
        <v>2082</v>
      </c>
      <c r="AE2320"/>
      <c r="AF2320">
        <v>258</v>
      </c>
      <c r="AG2320">
        <v>258.48099999999999</v>
      </c>
      <c r="AH2320"/>
      <c r="AI2320">
        <v>0</v>
      </c>
    </row>
    <row r="2321" spans="1:35">
      <c r="A2321" t="s">
        <v>862</v>
      </c>
      <c r="B2321">
        <v>2017</v>
      </c>
      <c r="C2321">
        <v>2017</v>
      </c>
      <c r="D2321">
        <v>2017</v>
      </c>
      <c r="E2321">
        <v>4</v>
      </c>
      <c r="F2321">
        <v>0</v>
      </c>
      <c r="G2321">
        <v>0</v>
      </c>
      <c r="H2321" t="s">
        <v>568</v>
      </c>
      <c r="I2321">
        <v>251</v>
      </c>
      <c r="J2321" t="s">
        <v>113</v>
      </c>
      <c r="K2321" t="s">
        <v>583</v>
      </c>
      <c r="L2321">
        <v>156</v>
      </c>
      <c r="M2321" t="s">
        <v>183</v>
      </c>
      <c r="N2321" t="s">
        <v>562</v>
      </c>
      <c r="O2321">
        <v>56</v>
      </c>
      <c r="P2321" t="s">
        <v>694</v>
      </c>
      <c r="Q2321" t="s">
        <v>695</v>
      </c>
      <c r="R2321" t="s">
        <v>515</v>
      </c>
      <c r="S2321" t="s">
        <v>516</v>
      </c>
      <c r="T2321">
        <v>0</v>
      </c>
      <c r="U2321" t="s">
        <v>517</v>
      </c>
      <c r="V2321">
        <v>2523</v>
      </c>
      <c r="W2321" t="s">
        <v>518</v>
      </c>
      <c r="X2321">
        <v>8</v>
      </c>
      <c r="Y2321" t="s">
        <v>519</v>
      </c>
      <c r="Z2321">
        <v>7592</v>
      </c>
      <c r="AA2321">
        <v>8</v>
      </c>
      <c r="AB2321" t="s">
        <v>519</v>
      </c>
      <c r="AC2321">
        <v>7592</v>
      </c>
      <c r="AD2321">
        <v>7592</v>
      </c>
      <c r="AE2321"/>
      <c r="AF2321">
        <v>1371</v>
      </c>
      <c r="AG2321">
        <v>1371.414</v>
      </c>
      <c r="AH2321"/>
      <c r="AI2321">
        <v>0</v>
      </c>
    </row>
    <row r="2322" spans="1:35">
      <c r="A2322" t="s">
        <v>862</v>
      </c>
      <c r="B2322">
        <v>2017</v>
      </c>
      <c r="C2322">
        <v>2017</v>
      </c>
      <c r="D2322">
        <v>2017</v>
      </c>
      <c r="E2322">
        <v>4</v>
      </c>
      <c r="F2322">
        <v>0</v>
      </c>
      <c r="G2322">
        <v>0</v>
      </c>
      <c r="H2322" t="s">
        <v>568</v>
      </c>
      <c r="I2322">
        <v>251</v>
      </c>
      <c r="J2322" t="s">
        <v>113</v>
      </c>
      <c r="K2322" t="s">
        <v>583</v>
      </c>
      <c r="L2322">
        <v>156</v>
      </c>
      <c r="M2322" t="s">
        <v>183</v>
      </c>
      <c r="N2322" t="s">
        <v>562</v>
      </c>
      <c r="O2322">
        <v>276</v>
      </c>
      <c r="P2322" t="s">
        <v>591</v>
      </c>
      <c r="Q2322" t="s">
        <v>592</v>
      </c>
      <c r="R2322" t="s">
        <v>515</v>
      </c>
      <c r="S2322" t="s">
        <v>516</v>
      </c>
      <c r="T2322">
        <v>0</v>
      </c>
      <c r="U2322" t="s">
        <v>517</v>
      </c>
      <c r="V2322">
        <v>2523</v>
      </c>
      <c r="W2322" t="s">
        <v>518</v>
      </c>
      <c r="X2322">
        <v>8</v>
      </c>
      <c r="Y2322" t="s">
        <v>519</v>
      </c>
      <c r="Z2322">
        <v>2339</v>
      </c>
      <c r="AA2322">
        <v>8</v>
      </c>
      <c r="AB2322" t="s">
        <v>519</v>
      </c>
      <c r="AC2322">
        <v>2339</v>
      </c>
      <c r="AD2322">
        <v>2339</v>
      </c>
      <c r="AE2322"/>
      <c r="AF2322">
        <v>646</v>
      </c>
      <c r="AG2322">
        <v>646.76599999999996</v>
      </c>
      <c r="AH2322"/>
      <c r="AI2322">
        <v>0</v>
      </c>
    </row>
    <row r="2323" spans="1:35">
      <c r="A2323" t="s">
        <v>862</v>
      </c>
      <c r="B2323">
        <v>2017</v>
      </c>
      <c r="C2323">
        <v>2017</v>
      </c>
      <c r="D2323">
        <v>2017</v>
      </c>
      <c r="E2323">
        <v>4</v>
      </c>
      <c r="F2323">
        <v>0</v>
      </c>
      <c r="G2323">
        <v>0</v>
      </c>
      <c r="H2323" t="s">
        <v>568</v>
      </c>
      <c r="I2323">
        <v>251</v>
      </c>
      <c r="J2323" t="s">
        <v>113</v>
      </c>
      <c r="K2323" t="s">
        <v>583</v>
      </c>
      <c r="L2323">
        <v>156</v>
      </c>
      <c r="M2323" t="s">
        <v>183</v>
      </c>
      <c r="N2323" t="s">
        <v>562</v>
      </c>
      <c r="O2323">
        <v>156</v>
      </c>
      <c r="P2323" t="s">
        <v>183</v>
      </c>
      <c r="Q2323" t="s">
        <v>562</v>
      </c>
      <c r="R2323" t="s">
        <v>515</v>
      </c>
      <c r="S2323" t="s">
        <v>516</v>
      </c>
      <c r="T2323">
        <v>0</v>
      </c>
      <c r="U2323" t="s">
        <v>517</v>
      </c>
      <c r="V2323">
        <v>2523</v>
      </c>
      <c r="W2323" t="s">
        <v>518</v>
      </c>
      <c r="X2323">
        <v>8</v>
      </c>
      <c r="Y2323" t="s">
        <v>519</v>
      </c>
      <c r="Z2323">
        <v>8080406</v>
      </c>
      <c r="AA2323">
        <v>8</v>
      </c>
      <c r="AB2323" t="s">
        <v>519</v>
      </c>
      <c r="AC2323">
        <v>8080406</v>
      </c>
      <c r="AD2323">
        <v>8080406</v>
      </c>
      <c r="AE2323"/>
      <c r="AF2323">
        <v>3279223</v>
      </c>
      <c r="AG2323">
        <v>3279223.912</v>
      </c>
      <c r="AH2323"/>
      <c r="AI2323">
        <v>0</v>
      </c>
    </row>
    <row r="2324" spans="1:35">
      <c r="A2324" t="s">
        <v>862</v>
      </c>
      <c r="B2324">
        <v>2017</v>
      </c>
      <c r="C2324">
        <v>2017</v>
      </c>
      <c r="D2324">
        <v>2017</v>
      </c>
      <c r="E2324">
        <v>4</v>
      </c>
      <c r="F2324">
        <v>0</v>
      </c>
      <c r="G2324">
        <v>0</v>
      </c>
      <c r="H2324" t="s">
        <v>568</v>
      </c>
      <c r="I2324">
        <v>251</v>
      </c>
      <c r="J2324" t="s">
        <v>113</v>
      </c>
      <c r="K2324" t="s">
        <v>583</v>
      </c>
      <c r="L2324">
        <v>276</v>
      </c>
      <c r="M2324" t="s">
        <v>591</v>
      </c>
      <c r="N2324" t="s">
        <v>592</v>
      </c>
      <c r="O2324">
        <v>0</v>
      </c>
      <c r="P2324" t="s">
        <v>177</v>
      </c>
      <c r="Q2324" t="s">
        <v>514</v>
      </c>
      <c r="R2324" t="s">
        <v>515</v>
      </c>
      <c r="S2324" t="s">
        <v>516</v>
      </c>
      <c r="T2324">
        <v>0</v>
      </c>
      <c r="U2324" t="s">
        <v>517</v>
      </c>
      <c r="V2324">
        <v>2523</v>
      </c>
      <c r="W2324" t="s">
        <v>518</v>
      </c>
      <c r="X2324">
        <v>8</v>
      </c>
      <c r="Y2324" t="s">
        <v>519</v>
      </c>
      <c r="Z2324">
        <v>300846945</v>
      </c>
      <c r="AA2324">
        <v>8</v>
      </c>
      <c r="AB2324" t="s">
        <v>519</v>
      </c>
      <c r="AC2324">
        <v>300846945</v>
      </c>
      <c r="AD2324">
        <v>300846945</v>
      </c>
      <c r="AE2324"/>
      <c r="AF2324">
        <v>32721714</v>
      </c>
      <c r="AG2324">
        <v>32721714.570999999</v>
      </c>
      <c r="AH2324"/>
      <c r="AI2324">
        <v>0</v>
      </c>
    </row>
    <row r="2325" spans="1:35">
      <c r="A2325" t="s">
        <v>862</v>
      </c>
      <c r="B2325">
        <v>2017</v>
      </c>
      <c r="C2325">
        <v>2017</v>
      </c>
      <c r="D2325">
        <v>2017</v>
      </c>
      <c r="E2325">
        <v>4</v>
      </c>
      <c r="F2325">
        <v>0</v>
      </c>
      <c r="G2325">
        <v>0</v>
      </c>
      <c r="H2325" t="s">
        <v>568</v>
      </c>
      <c r="I2325">
        <v>251</v>
      </c>
      <c r="J2325" t="s">
        <v>113</v>
      </c>
      <c r="K2325" t="s">
        <v>583</v>
      </c>
      <c r="L2325">
        <v>380</v>
      </c>
      <c r="M2325" t="s">
        <v>587</v>
      </c>
      <c r="N2325" t="s">
        <v>588</v>
      </c>
      <c r="O2325">
        <v>0</v>
      </c>
      <c r="P2325" t="s">
        <v>177</v>
      </c>
      <c r="Q2325" t="s">
        <v>514</v>
      </c>
      <c r="R2325" t="s">
        <v>515</v>
      </c>
      <c r="S2325" t="s">
        <v>516</v>
      </c>
      <c r="T2325">
        <v>0</v>
      </c>
      <c r="U2325" t="s">
        <v>517</v>
      </c>
      <c r="V2325">
        <v>2523</v>
      </c>
      <c r="W2325" t="s">
        <v>518</v>
      </c>
      <c r="X2325">
        <v>8</v>
      </c>
      <c r="Y2325" t="s">
        <v>519</v>
      </c>
      <c r="Z2325">
        <v>254721260</v>
      </c>
      <c r="AA2325">
        <v>8</v>
      </c>
      <c r="AB2325" t="s">
        <v>519</v>
      </c>
      <c r="AC2325">
        <v>254721260</v>
      </c>
      <c r="AD2325">
        <v>254721260</v>
      </c>
      <c r="AE2325"/>
      <c r="AF2325">
        <v>25086477</v>
      </c>
      <c r="AG2325">
        <v>25086477.511999998</v>
      </c>
      <c r="AH2325"/>
      <c r="AI2325">
        <v>0</v>
      </c>
    </row>
    <row r="2326" spans="1:35">
      <c r="A2326" t="s">
        <v>862</v>
      </c>
      <c r="B2326">
        <v>2017</v>
      </c>
      <c r="C2326">
        <v>2017</v>
      </c>
      <c r="D2326">
        <v>2017</v>
      </c>
      <c r="E2326">
        <v>4</v>
      </c>
      <c r="F2326">
        <v>0</v>
      </c>
      <c r="G2326">
        <v>0</v>
      </c>
      <c r="H2326" t="s">
        <v>568</v>
      </c>
      <c r="I2326">
        <v>251</v>
      </c>
      <c r="J2326" t="s">
        <v>113</v>
      </c>
      <c r="K2326" t="s">
        <v>583</v>
      </c>
      <c r="L2326">
        <v>251</v>
      </c>
      <c r="M2326" t="s">
        <v>113</v>
      </c>
      <c r="N2326" t="s">
        <v>583</v>
      </c>
      <c r="O2326">
        <v>0</v>
      </c>
      <c r="P2326" t="s">
        <v>177</v>
      </c>
      <c r="Q2326" t="s">
        <v>514</v>
      </c>
      <c r="R2326" t="s">
        <v>515</v>
      </c>
      <c r="S2326" t="s">
        <v>516</v>
      </c>
      <c r="T2326">
        <v>0</v>
      </c>
      <c r="U2326" t="s">
        <v>517</v>
      </c>
      <c r="V2326">
        <v>2523</v>
      </c>
      <c r="W2326" t="s">
        <v>518</v>
      </c>
      <c r="X2326">
        <v>8</v>
      </c>
      <c r="Y2326" t="s">
        <v>519</v>
      </c>
      <c r="Z2326">
        <v>24005354</v>
      </c>
      <c r="AA2326">
        <v>8</v>
      </c>
      <c r="AB2326" t="s">
        <v>519</v>
      </c>
      <c r="AC2326">
        <v>24005354</v>
      </c>
      <c r="AD2326">
        <v>24005354</v>
      </c>
      <c r="AE2326"/>
      <c r="AF2326">
        <v>2078869</v>
      </c>
      <c r="AG2326">
        <v>2078869.6980000001</v>
      </c>
      <c r="AH2326"/>
      <c r="AI2326">
        <v>0</v>
      </c>
    </row>
    <row r="2327" spans="1:35">
      <c r="A2327" t="s">
        <v>862</v>
      </c>
      <c r="B2327">
        <v>2017</v>
      </c>
      <c r="C2327">
        <v>2017</v>
      </c>
      <c r="D2327">
        <v>2017</v>
      </c>
      <c r="E2327">
        <v>4</v>
      </c>
      <c r="F2327">
        <v>0</v>
      </c>
      <c r="G2327">
        <v>0</v>
      </c>
      <c r="H2327" t="s">
        <v>568</v>
      </c>
      <c r="I2327">
        <v>251</v>
      </c>
      <c r="J2327" t="s">
        <v>113</v>
      </c>
      <c r="K2327" t="s">
        <v>583</v>
      </c>
      <c r="L2327">
        <v>208</v>
      </c>
      <c r="M2327" t="s">
        <v>195</v>
      </c>
      <c r="N2327" t="s">
        <v>572</v>
      </c>
      <c r="O2327">
        <v>0</v>
      </c>
      <c r="P2327" t="s">
        <v>177</v>
      </c>
      <c r="Q2327" t="s">
        <v>514</v>
      </c>
      <c r="R2327" t="s">
        <v>515</v>
      </c>
      <c r="S2327" t="s">
        <v>516</v>
      </c>
      <c r="T2327">
        <v>0</v>
      </c>
      <c r="U2327" t="s">
        <v>517</v>
      </c>
      <c r="V2327">
        <v>2523</v>
      </c>
      <c r="W2327" t="s">
        <v>518</v>
      </c>
      <c r="X2327">
        <v>8</v>
      </c>
      <c r="Y2327" t="s">
        <v>519</v>
      </c>
      <c r="Z2327">
        <v>36533090</v>
      </c>
      <c r="AA2327">
        <v>8</v>
      </c>
      <c r="AB2327" t="s">
        <v>519</v>
      </c>
      <c r="AC2327">
        <v>36533090</v>
      </c>
      <c r="AD2327">
        <v>36533090</v>
      </c>
      <c r="AE2327"/>
      <c r="AF2327">
        <v>4944201</v>
      </c>
      <c r="AG2327">
        <v>4944201.95</v>
      </c>
      <c r="AH2327"/>
      <c r="AI2327">
        <v>0</v>
      </c>
    </row>
    <row r="2328" spans="1:35">
      <c r="A2328" t="s">
        <v>862</v>
      </c>
      <c r="B2328">
        <v>2017</v>
      </c>
      <c r="C2328">
        <v>2017</v>
      </c>
      <c r="D2328">
        <v>2017</v>
      </c>
      <c r="E2328">
        <v>4</v>
      </c>
      <c r="F2328">
        <v>0</v>
      </c>
      <c r="G2328">
        <v>0</v>
      </c>
      <c r="H2328" t="s">
        <v>568</v>
      </c>
      <c r="I2328">
        <v>251</v>
      </c>
      <c r="J2328" t="s">
        <v>113</v>
      </c>
      <c r="K2328" t="s">
        <v>583</v>
      </c>
      <c r="L2328">
        <v>203</v>
      </c>
      <c r="M2328" t="s">
        <v>684</v>
      </c>
      <c r="N2328" t="s">
        <v>685</v>
      </c>
      <c r="O2328">
        <v>0</v>
      </c>
      <c r="P2328" t="s">
        <v>177</v>
      </c>
      <c r="Q2328" t="s">
        <v>514</v>
      </c>
      <c r="R2328" t="s">
        <v>515</v>
      </c>
      <c r="S2328" t="s">
        <v>516</v>
      </c>
      <c r="T2328">
        <v>0</v>
      </c>
      <c r="U2328" t="s">
        <v>517</v>
      </c>
      <c r="V2328">
        <v>2523</v>
      </c>
      <c r="W2328" t="s">
        <v>518</v>
      </c>
      <c r="X2328">
        <v>8</v>
      </c>
      <c r="Y2328" t="s">
        <v>519</v>
      </c>
      <c r="Z2328">
        <v>1075</v>
      </c>
      <c r="AA2328">
        <v>8</v>
      </c>
      <c r="AB2328" t="s">
        <v>519</v>
      </c>
      <c r="AC2328">
        <v>1075</v>
      </c>
      <c r="AD2328">
        <v>1075</v>
      </c>
      <c r="AE2328"/>
      <c r="AF2328">
        <v>406</v>
      </c>
      <c r="AG2328">
        <v>406.34500000000003</v>
      </c>
      <c r="AH2328"/>
      <c r="AI2328">
        <v>0</v>
      </c>
    </row>
    <row r="2329" spans="1:35">
      <c r="A2329" t="s">
        <v>862</v>
      </c>
      <c r="B2329">
        <v>2017</v>
      </c>
      <c r="C2329">
        <v>2017</v>
      </c>
      <c r="D2329">
        <v>2017</v>
      </c>
      <c r="E2329">
        <v>4</v>
      </c>
      <c r="F2329">
        <v>0</v>
      </c>
      <c r="G2329">
        <v>0</v>
      </c>
      <c r="H2329" t="s">
        <v>568</v>
      </c>
      <c r="I2329">
        <v>251</v>
      </c>
      <c r="J2329" t="s">
        <v>113</v>
      </c>
      <c r="K2329" t="s">
        <v>583</v>
      </c>
      <c r="L2329">
        <v>348</v>
      </c>
      <c r="M2329" t="s">
        <v>739</v>
      </c>
      <c r="N2329" t="s">
        <v>740</v>
      </c>
      <c r="O2329">
        <v>0</v>
      </c>
      <c r="P2329" t="s">
        <v>177</v>
      </c>
      <c r="Q2329" t="s">
        <v>514</v>
      </c>
      <c r="R2329" t="s">
        <v>515</v>
      </c>
      <c r="S2329" t="s">
        <v>516</v>
      </c>
      <c r="T2329">
        <v>0</v>
      </c>
      <c r="U2329" t="s">
        <v>517</v>
      </c>
      <c r="V2329">
        <v>2523</v>
      </c>
      <c r="W2329" t="s">
        <v>518</v>
      </c>
      <c r="X2329">
        <v>8</v>
      </c>
      <c r="Y2329" t="s">
        <v>519</v>
      </c>
      <c r="Z2329">
        <v>13000</v>
      </c>
      <c r="AA2329">
        <v>8</v>
      </c>
      <c r="AB2329" t="s">
        <v>519</v>
      </c>
      <c r="AC2329">
        <v>13000</v>
      </c>
      <c r="AD2329">
        <v>13000</v>
      </c>
      <c r="AE2329"/>
      <c r="AF2329">
        <v>4668</v>
      </c>
      <c r="AG2329">
        <v>4668.4520000000002</v>
      </c>
      <c r="AH2329"/>
      <c r="AI2329">
        <v>0</v>
      </c>
    </row>
    <row r="2330" spans="1:35">
      <c r="A2330" t="s">
        <v>862</v>
      </c>
      <c r="B2330">
        <v>2017</v>
      </c>
      <c r="C2330">
        <v>2017</v>
      </c>
      <c r="D2330">
        <v>2017</v>
      </c>
      <c r="E2330">
        <v>4</v>
      </c>
      <c r="F2330">
        <v>0</v>
      </c>
      <c r="G2330">
        <v>0</v>
      </c>
      <c r="H2330" t="s">
        <v>568</v>
      </c>
      <c r="I2330">
        <v>251</v>
      </c>
      <c r="J2330" t="s">
        <v>113</v>
      </c>
      <c r="K2330" t="s">
        <v>583</v>
      </c>
      <c r="L2330">
        <v>372</v>
      </c>
      <c r="M2330" t="s">
        <v>676</v>
      </c>
      <c r="N2330" t="s">
        <v>677</v>
      </c>
      <c r="O2330">
        <v>0</v>
      </c>
      <c r="P2330" t="s">
        <v>177</v>
      </c>
      <c r="Q2330" t="s">
        <v>514</v>
      </c>
      <c r="R2330" t="s">
        <v>515</v>
      </c>
      <c r="S2330" t="s">
        <v>516</v>
      </c>
      <c r="T2330">
        <v>0</v>
      </c>
      <c r="U2330" t="s">
        <v>517</v>
      </c>
      <c r="V2330">
        <v>2523</v>
      </c>
      <c r="W2330" t="s">
        <v>518</v>
      </c>
      <c r="X2330">
        <v>8</v>
      </c>
      <c r="Y2330" t="s">
        <v>519</v>
      </c>
      <c r="Z2330">
        <v>552000</v>
      </c>
      <c r="AA2330">
        <v>8</v>
      </c>
      <c r="AB2330" t="s">
        <v>519</v>
      </c>
      <c r="AC2330">
        <v>552000</v>
      </c>
      <c r="AD2330">
        <v>552000</v>
      </c>
      <c r="AE2330"/>
      <c r="AF2330">
        <v>247649</v>
      </c>
      <c r="AG2330">
        <v>247649.17600000001</v>
      </c>
      <c r="AH2330"/>
      <c r="AI2330">
        <v>0</v>
      </c>
    </row>
    <row r="2331" spans="1:35">
      <c r="A2331" t="s">
        <v>862</v>
      </c>
      <c r="B2331">
        <v>2017</v>
      </c>
      <c r="C2331">
        <v>2017</v>
      </c>
      <c r="D2331">
        <v>2017</v>
      </c>
      <c r="E2331">
        <v>4</v>
      </c>
      <c r="F2331">
        <v>0</v>
      </c>
      <c r="G2331">
        <v>0</v>
      </c>
      <c r="H2331" t="s">
        <v>568</v>
      </c>
      <c r="I2331">
        <v>251</v>
      </c>
      <c r="J2331" t="s">
        <v>113</v>
      </c>
      <c r="K2331" t="s">
        <v>583</v>
      </c>
      <c r="L2331">
        <v>442</v>
      </c>
      <c r="M2331" t="s">
        <v>688</v>
      </c>
      <c r="N2331" t="s">
        <v>689</v>
      </c>
      <c r="O2331">
        <v>0</v>
      </c>
      <c r="P2331" t="s">
        <v>177</v>
      </c>
      <c r="Q2331" t="s">
        <v>514</v>
      </c>
      <c r="R2331" t="s">
        <v>515</v>
      </c>
      <c r="S2331" t="s">
        <v>516</v>
      </c>
      <c r="T2331">
        <v>0</v>
      </c>
      <c r="U2331" t="s">
        <v>517</v>
      </c>
      <c r="V2331">
        <v>2523</v>
      </c>
      <c r="W2331" t="s">
        <v>518</v>
      </c>
      <c r="X2331">
        <v>8</v>
      </c>
      <c r="Y2331" t="s">
        <v>519</v>
      </c>
      <c r="Z2331">
        <v>417421910</v>
      </c>
      <c r="AA2331">
        <v>8</v>
      </c>
      <c r="AB2331" t="s">
        <v>519</v>
      </c>
      <c r="AC2331">
        <v>417421910</v>
      </c>
      <c r="AD2331">
        <v>417421910</v>
      </c>
      <c r="AE2331"/>
      <c r="AF2331">
        <v>40617068</v>
      </c>
      <c r="AG2331">
        <v>40617068.824000001</v>
      </c>
      <c r="AH2331"/>
      <c r="AI2331">
        <v>0</v>
      </c>
    </row>
    <row r="2332" spans="1:35">
      <c r="A2332" t="s">
        <v>862</v>
      </c>
      <c r="B2332">
        <v>2017</v>
      </c>
      <c r="C2332">
        <v>2017</v>
      </c>
      <c r="D2332">
        <v>2017</v>
      </c>
      <c r="E2332">
        <v>4</v>
      </c>
      <c r="F2332">
        <v>0</v>
      </c>
      <c r="G2332">
        <v>0</v>
      </c>
      <c r="H2332" t="s">
        <v>568</v>
      </c>
      <c r="I2332">
        <v>251</v>
      </c>
      <c r="J2332" t="s">
        <v>113</v>
      </c>
      <c r="K2332" t="s">
        <v>583</v>
      </c>
      <c r="L2332">
        <v>392</v>
      </c>
      <c r="M2332" t="s">
        <v>223</v>
      </c>
      <c r="N2332" t="s">
        <v>584</v>
      </c>
      <c r="O2332">
        <v>0</v>
      </c>
      <c r="P2332" t="s">
        <v>177</v>
      </c>
      <c r="Q2332" t="s">
        <v>514</v>
      </c>
      <c r="R2332" t="s">
        <v>515</v>
      </c>
      <c r="S2332" t="s">
        <v>516</v>
      </c>
      <c r="T2332">
        <v>0</v>
      </c>
      <c r="U2332" t="s">
        <v>517</v>
      </c>
      <c r="V2332">
        <v>2523</v>
      </c>
      <c r="W2332" t="s">
        <v>518</v>
      </c>
      <c r="X2332">
        <v>8</v>
      </c>
      <c r="Y2332" t="s">
        <v>519</v>
      </c>
      <c r="Z2332">
        <v>100035</v>
      </c>
      <c r="AA2332">
        <v>8</v>
      </c>
      <c r="AB2332" t="s">
        <v>519</v>
      </c>
      <c r="AC2332">
        <v>100035</v>
      </c>
      <c r="AD2332">
        <v>100035</v>
      </c>
      <c r="AE2332"/>
      <c r="AF2332">
        <v>77257</v>
      </c>
      <c r="AG2332">
        <v>77257.459000000003</v>
      </c>
      <c r="AH2332"/>
      <c r="AI2332">
        <v>0</v>
      </c>
    </row>
    <row r="2333" spans="1:35">
      <c r="A2333" t="s">
        <v>862</v>
      </c>
      <c r="B2333">
        <v>2017</v>
      </c>
      <c r="C2333">
        <v>2017</v>
      </c>
      <c r="D2333">
        <v>2017</v>
      </c>
      <c r="E2333">
        <v>4</v>
      </c>
      <c r="F2333">
        <v>0</v>
      </c>
      <c r="G2333">
        <v>0</v>
      </c>
      <c r="H2333" t="s">
        <v>568</v>
      </c>
      <c r="I2333">
        <v>251</v>
      </c>
      <c r="J2333" t="s">
        <v>113</v>
      </c>
      <c r="K2333" t="s">
        <v>583</v>
      </c>
      <c r="L2333">
        <v>300</v>
      </c>
      <c r="M2333" t="s">
        <v>680</v>
      </c>
      <c r="N2333" t="s">
        <v>681</v>
      </c>
      <c r="O2333">
        <v>0</v>
      </c>
      <c r="P2333" t="s">
        <v>177</v>
      </c>
      <c r="Q2333" t="s">
        <v>514</v>
      </c>
      <c r="R2333" t="s">
        <v>515</v>
      </c>
      <c r="S2333" t="s">
        <v>516</v>
      </c>
      <c r="T2333">
        <v>0</v>
      </c>
      <c r="U2333" t="s">
        <v>517</v>
      </c>
      <c r="V2333">
        <v>2523</v>
      </c>
      <c r="W2333" t="s">
        <v>518</v>
      </c>
      <c r="X2333">
        <v>8</v>
      </c>
      <c r="Y2333" t="s">
        <v>519</v>
      </c>
      <c r="Z2333">
        <v>84926000</v>
      </c>
      <c r="AA2333">
        <v>8</v>
      </c>
      <c r="AB2333" t="s">
        <v>519</v>
      </c>
      <c r="AC2333">
        <v>84926000</v>
      </c>
      <c r="AD2333">
        <v>84926000</v>
      </c>
      <c r="AE2333"/>
      <c r="AF2333">
        <v>6823793</v>
      </c>
      <c r="AG2333">
        <v>6823793.3219999997</v>
      </c>
      <c r="AH2333"/>
      <c r="AI2333">
        <v>0</v>
      </c>
    </row>
    <row r="2334" spans="1:35">
      <c r="A2334" t="s">
        <v>862</v>
      </c>
      <c r="B2334">
        <v>2017</v>
      </c>
      <c r="C2334">
        <v>2017</v>
      </c>
      <c r="D2334">
        <v>2017</v>
      </c>
      <c r="E2334">
        <v>4</v>
      </c>
      <c r="F2334">
        <v>0</v>
      </c>
      <c r="G2334">
        <v>0</v>
      </c>
      <c r="H2334" t="s">
        <v>568</v>
      </c>
      <c r="I2334">
        <v>251</v>
      </c>
      <c r="J2334" t="s">
        <v>113</v>
      </c>
      <c r="K2334" t="s">
        <v>583</v>
      </c>
      <c r="L2334">
        <v>360</v>
      </c>
      <c r="M2334" t="s">
        <v>578</v>
      </c>
      <c r="N2334" t="s">
        <v>579</v>
      </c>
      <c r="O2334">
        <v>0</v>
      </c>
      <c r="P2334" t="s">
        <v>177</v>
      </c>
      <c r="Q2334" t="s">
        <v>514</v>
      </c>
      <c r="R2334" t="s">
        <v>515</v>
      </c>
      <c r="S2334" t="s">
        <v>516</v>
      </c>
      <c r="T2334">
        <v>0</v>
      </c>
      <c r="U2334" t="s">
        <v>517</v>
      </c>
      <c r="V2334">
        <v>2523</v>
      </c>
      <c r="W2334" t="s">
        <v>518</v>
      </c>
      <c r="X2334">
        <v>8</v>
      </c>
      <c r="Y2334" t="s">
        <v>519</v>
      </c>
      <c r="Z2334">
        <v>18</v>
      </c>
      <c r="AA2334">
        <v>8</v>
      </c>
      <c r="AB2334" t="s">
        <v>519</v>
      </c>
      <c r="AC2334">
        <v>18</v>
      </c>
      <c r="AD2334">
        <v>18</v>
      </c>
      <c r="AE2334"/>
      <c r="AF2334">
        <v>461</v>
      </c>
      <c r="AG2334">
        <v>461.65300000000002</v>
      </c>
      <c r="AH2334"/>
      <c r="AI2334">
        <v>0</v>
      </c>
    </row>
    <row r="2335" spans="1:35">
      <c r="A2335" t="s">
        <v>862</v>
      </c>
      <c r="B2335">
        <v>2017</v>
      </c>
      <c r="C2335">
        <v>2017</v>
      </c>
      <c r="D2335">
        <v>2017</v>
      </c>
      <c r="E2335">
        <v>4</v>
      </c>
      <c r="F2335">
        <v>0</v>
      </c>
      <c r="G2335">
        <v>0</v>
      </c>
      <c r="H2335" t="s">
        <v>568</v>
      </c>
      <c r="I2335">
        <v>251</v>
      </c>
      <c r="J2335" t="s">
        <v>113</v>
      </c>
      <c r="K2335" t="s">
        <v>583</v>
      </c>
      <c r="L2335">
        <v>384</v>
      </c>
      <c r="M2335" t="s">
        <v>751</v>
      </c>
      <c r="N2335" t="s">
        <v>752</v>
      </c>
      <c r="O2335">
        <v>0</v>
      </c>
      <c r="P2335" t="s">
        <v>177</v>
      </c>
      <c r="Q2335" t="s">
        <v>514</v>
      </c>
      <c r="R2335" t="s">
        <v>515</v>
      </c>
      <c r="S2335" t="s">
        <v>516</v>
      </c>
      <c r="T2335">
        <v>0</v>
      </c>
      <c r="U2335" t="s">
        <v>517</v>
      </c>
      <c r="V2335">
        <v>2523</v>
      </c>
      <c r="W2335" t="s">
        <v>518</v>
      </c>
      <c r="X2335">
        <v>8</v>
      </c>
      <c r="Y2335" t="s">
        <v>519</v>
      </c>
      <c r="Z2335">
        <v>921</v>
      </c>
      <c r="AA2335">
        <v>8</v>
      </c>
      <c r="AB2335" t="s">
        <v>519</v>
      </c>
      <c r="AC2335">
        <v>921</v>
      </c>
      <c r="AD2335">
        <v>921</v>
      </c>
      <c r="AE2335"/>
      <c r="AF2335">
        <v>12148</v>
      </c>
      <c r="AG2335">
        <v>12148.584999999999</v>
      </c>
      <c r="AH2335"/>
      <c r="AI2335">
        <v>0</v>
      </c>
    </row>
    <row r="2336" spans="1:35">
      <c r="A2336" t="s">
        <v>862</v>
      </c>
      <c r="B2336">
        <v>2017</v>
      </c>
      <c r="C2336">
        <v>2017</v>
      </c>
      <c r="D2336">
        <v>2017</v>
      </c>
      <c r="E2336">
        <v>4</v>
      </c>
      <c r="F2336">
        <v>0</v>
      </c>
      <c r="G2336">
        <v>0</v>
      </c>
      <c r="H2336" t="s">
        <v>568</v>
      </c>
      <c r="I2336">
        <v>251</v>
      </c>
      <c r="J2336" t="s">
        <v>113</v>
      </c>
      <c r="K2336" t="s">
        <v>583</v>
      </c>
      <c r="L2336">
        <v>170</v>
      </c>
      <c r="M2336" t="s">
        <v>725</v>
      </c>
      <c r="N2336" t="s">
        <v>726</v>
      </c>
      <c r="O2336">
        <v>0</v>
      </c>
      <c r="P2336" t="s">
        <v>177</v>
      </c>
      <c r="Q2336" t="s">
        <v>514</v>
      </c>
      <c r="R2336" t="s">
        <v>515</v>
      </c>
      <c r="S2336" t="s">
        <v>516</v>
      </c>
      <c r="T2336">
        <v>0</v>
      </c>
      <c r="U2336" t="s">
        <v>517</v>
      </c>
      <c r="V2336">
        <v>2523</v>
      </c>
      <c r="W2336" t="s">
        <v>518</v>
      </c>
      <c r="X2336">
        <v>8</v>
      </c>
      <c r="Y2336" t="s">
        <v>519</v>
      </c>
      <c r="Z2336">
        <v>179696000</v>
      </c>
      <c r="AA2336">
        <v>8</v>
      </c>
      <c r="AB2336" t="s">
        <v>519</v>
      </c>
      <c r="AC2336">
        <v>179696000</v>
      </c>
      <c r="AD2336">
        <v>179696000</v>
      </c>
      <c r="AE2336"/>
      <c r="AF2336">
        <v>18307506</v>
      </c>
      <c r="AG2336">
        <v>18307506.294</v>
      </c>
      <c r="AH2336"/>
      <c r="AI2336">
        <v>0</v>
      </c>
    </row>
    <row r="2337" spans="1:35">
      <c r="A2337" t="s">
        <v>862</v>
      </c>
      <c r="B2337">
        <v>2017</v>
      </c>
      <c r="C2337">
        <v>2017</v>
      </c>
      <c r="D2337">
        <v>2017</v>
      </c>
      <c r="E2337">
        <v>4</v>
      </c>
      <c r="F2337">
        <v>0</v>
      </c>
      <c r="G2337">
        <v>0</v>
      </c>
      <c r="H2337" t="s">
        <v>568</v>
      </c>
      <c r="I2337">
        <v>251</v>
      </c>
      <c r="J2337" t="s">
        <v>113</v>
      </c>
      <c r="K2337" t="s">
        <v>583</v>
      </c>
      <c r="L2337">
        <v>268</v>
      </c>
      <c r="M2337" t="s">
        <v>779</v>
      </c>
      <c r="N2337" t="s">
        <v>780</v>
      </c>
      <c r="O2337">
        <v>0</v>
      </c>
      <c r="P2337" t="s">
        <v>177</v>
      </c>
      <c r="Q2337" t="s">
        <v>514</v>
      </c>
      <c r="R2337" t="s">
        <v>515</v>
      </c>
      <c r="S2337" t="s">
        <v>516</v>
      </c>
      <c r="T2337">
        <v>0</v>
      </c>
      <c r="U2337" t="s">
        <v>517</v>
      </c>
      <c r="V2337">
        <v>2523</v>
      </c>
      <c r="W2337" t="s">
        <v>518</v>
      </c>
      <c r="X2337">
        <v>8</v>
      </c>
      <c r="Y2337" t="s">
        <v>519</v>
      </c>
      <c r="Z2337">
        <v>90</v>
      </c>
      <c r="AA2337">
        <v>8</v>
      </c>
      <c r="AB2337" t="s">
        <v>519</v>
      </c>
      <c r="AC2337">
        <v>90</v>
      </c>
      <c r="AD2337">
        <v>90</v>
      </c>
      <c r="AE2337"/>
      <c r="AF2337">
        <v>467</v>
      </c>
      <c r="AG2337">
        <v>467.29700000000003</v>
      </c>
      <c r="AH2337"/>
      <c r="AI2337">
        <v>0</v>
      </c>
    </row>
    <row r="2338" spans="1:35">
      <c r="A2338" t="s">
        <v>862</v>
      </c>
      <c r="B2338">
        <v>2017</v>
      </c>
      <c r="C2338">
        <v>2017</v>
      </c>
      <c r="D2338">
        <v>2017</v>
      </c>
      <c r="E2338">
        <v>4</v>
      </c>
      <c r="F2338">
        <v>0</v>
      </c>
      <c r="G2338">
        <v>0</v>
      </c>
      <c r="H2338" t="s">
        <v>568</v>
      </c>
      <c r="I2338">
        <v>251</v>
      </c>
      <c r="J2338" t="s">
        <v>113</v>
      </c>
      <c r="K2338" t="s">
        <v>583</v>
      </c>
      <c r="L2338">
        <v>404</v>
      </c>
      <c r="M2338" t="s">
        <v>610</v>
      </c>
      <c r="N2338" t="s">
        <v>611</v>
      </c>
      <c r="O2338">
        <v>0</v>
      </c>
      <c r="P2338" t="s">
        <v>177</v>
      </c>
      <c r="Q2338" t="s">
        <v>514</v>
      </c>
      <c r="R2338" t="s">
        <v>515</v>
      </c>
      <c r="S2338" t="s">
        <v>516</v>
      </c>
      <c r="T2338">
        <v>0</v>
      </c>
      <c r="U2338" t="s">
        <v>517</v>
      </c>
      <c r="V2338">
        <v>2523</v>
      </c>
      <c r="W2338" t="s">
        <v>518</v>
      </c>
      <c r="X2338">
        <v>8</v>
      </c>
      <c r="Y2338" t="s">
        <v>519</v>
      </c>
      <c r="Z2338">
        <v>200</v>
      </c>
      <c r="AA2338">
        <v>8</v>
      </c>
      <c r="AB2338" t="s">
        <v>519</v>
      </c>
      <c r="AC2338">
        <v>200</v>
      </c>
      <c r="AD2338">
        <v>200</v>
      </c>
      <c r="AE2338"/>
      <c r="AF2338">
        <v>897</v>
      </c>
      <c r="AG2338">
        <v>897.34500000000003</v>
      </c>
      <c r="AH2338"/>
      <c r="AI2338">
        <v>0</v>
      </c>
    </row>
    <row r="2339" spans="1:35">
      <c r="A2339" t="s">
        <v>862</v>
      </c>
      <c r="B2339">
        <v>2017</v>
      </c>
      <c r="C2339">
        <v>2017</v>
      </c>
      <c r="D2339">
        <v>2017</v>
      </c>
      <c r="E2339">
        <v>4</v>
      </c>
      <c r="F2339">
        <v>0</v>
      </c>
      <c r="G2339">
        <v>0</v>
      </c>
      <c r="H2339" t="s">
        <v>568</v>
      </c>
      <c r="I2339">
        <v>251</v>
      </c>
      <c r="J2339" t="s">
        <v>113</v>
      </c>
      <c r="K2339" t="s">
        <v>583</v>
      </c>
      <c r="L2339">
        <v>192</v>
      </c>
      <c r="M2339" t="s">
        <v>888</v>
      </c>
      <c r="N2339" t="s">
        <v>889</v>
      </c>
      <c r="O2339">
        <v>0</v>
      </c>
      <c r="P2339" t="s">
        <v>177</v>
      </c>
      <c r="Q2339" t="s">
        <v>514</v>
      </c>
      <c r="R2339" t="s">
        <v>515</v>
      </c>
      <c r="S2339" t="s">
        <v>516</v>
      </c>
      <c r="T2339">
        <v>0</v>
      </c>
      <c r="U2339" t="s">
        <v>517</v>
      </c>
      <c r="V2339">
        <v>2523</v>
      </c>
      <c r="W2339" t="s">
        <v>518</v>
      </c>
      <c r="X2339">
        <v>8</v>
      </c>
      <c r="Y2339" t="s">
        <v>519</v>
      </c>
      <c r="Z2339">
        <v>19</v>
      </c>
      <c r="AA2339">
        <v>8</v>
      </c>
      <c r="AB2339" t="s">
        <v>519</v>
      </c>
      <c r="AC2339">
        <v>19</v>
      </c>
      <c r="AD2339">
        <v>19</v>
      </c>
      <c r="AE2339"/>
      <c r="AF2339">
        <v>82</v>
      </c>
      <c r="AG2339">
        <v>82.397999999999996</v>
      </c>
      <c r="AH2339"/>
      <c r="AI2339">
        <v>0</v>
      </c>
    </row>
    <row r="2340" spans="1:35">
      <c r="A2340" t="s">
        <v>862</v>
      </c>
      <c r="B2340">
        <v>2017</v>
      </c>
      <c r="C2340">
        <v>2017</v>
      </c>
      <c r="D2340">
        <v>2017</v>
      </c>
      <c r="E2340">
        <v>4</v>
      </c>
      <c r="F2340">
        <v>0</v>
      </c>
      <c r="G2340">
        <v>0</v>
      </c>
      <c r="H2340" t="s">
        <v>568</v>
      </c>
      <c r="I2340">
        <v>251</v>
      </c>
      <c r="J2340" t="s">
        <v>113</v>
      </c>
      <c r="K2340" t="s">
        <v>583</v>
      </c>
      <c r="L2340">
        <v>222</v>
      </c>
      <c r="M2340" t="s">
        <v>833</v>
      </c>
      <c r="N2340" t="s">
        <v>834</v>
      </c>
      <c r="O2340">
        <v>0</v>
      </c>
      <c r="P2340" t="s">
        <v>177</v>
      </c>
      <c r="Q2340" t="s">
        <v>514</v>
      </c>
      <c r="R2340" t="s">
        <v>515</v>
      </c>
      <c r="S2340" t="s">
        <v>516</v>
      </c>
      <c r="T2340">
        <v>0</v>
      </c>
      <c r="U2340" t="s">
        <v>517</v>
      </c>
      <c r="V2340">
        <v>2523</v>
      </c>
      <c r="W2340" t="s">
        <v>518</v>
      </c>
      <c r="X2340">
        <v>8</v>
      </c>
      <c r="Y2340" t="s">
        <v>519</v>
      </c>
      <c r="Z2340">
        <v>1129</v>
      </c>
      <c r="AA2340">
        <v>8</v>
      </c>
      <c r="AB2340" t="s">
        <v>519</v>
      </c>
      <c r="AC2340">
        <v>1129</v>
      </c>
      <c r="AD2340">
        <v>1129</v>
      </c>
      <c r="AE2340"/>
      <c r="AF2340">
        <v>1625</v>
      </c>
      <c r="AG2340">
        <v>1625.38</v>
      </c>
      <c r="AH2340"/>
      <c r="AI2340">
        <v>0</v>
      </c>
    </row>
    <row r="2341" spans="1:35">
      <c r="A2341" t="s">
        <v>862</v>
      </c>
      <c r="B2341">
        <v>2017</v>
      </c>
      <c r="C2341">
        <v>2017</v>
      </c>
      <c r="D2341">
        <v>2017</v>
      </c>
      <c r="E2341">
        <v>4</v>
      </c>
      <c r="F2341">
        <v>0</v>
      </c>
      <c r="G2341">
        <v>0</v>
      </c>
      <c r="H2341" t="s">
        <v>568</v>
      </c>
      <c r="I2341">
        <v>251</v>
      </c>
      <c r="J2341" t="s">
        <v>113</v>
      </c>
      <c r="K2341" t="s">
        <v>583</v>
      </c>
      <c r="L2341">
        <v>258</v>
      </c>
      <c r="M2341" t="s">
        <v>536</v>
      </c>
      <c r="N2341" t="s">
        <v>537</v>
      </c>
      <c r="O2341">
        <v>0</v>
      </c>
      <c r="P2341" t="s">
        <v>177</v>
      </c>
      <c r="Q2341" t="s">
        <v>514</v>
      </c>
      <c r="R2341" t="s">
        <v>515</v>
      </c>
      <c r="S2341" t="s">
        <v>516</v>
      </c>
      <c r="T2341">
        <v>0</v>
      </c>
      <c r="U2341" t="s">
        <v>517</v>
      </c>
      <c r="V2341">
        <v>2523</v>
      </c>
      <c r="W2341" t="s">
        <v>518</v>
      </c>
      <c r="X2341">
        <v>8</v>
      </c>
      <c r="Y2341" t="s">
        <v>519</v>
      </c>
      <c r="Z2341">
        <v>20</v>
      </c>
      <c r="AA2341">
        <v>8</v>
      </c>
      <c r="AB2341" t="s">
        <v>519</v>
      </c>
      <c r="AC2341">
        <v>20</v>
      </c>
      <c r="AD2341">
        <v>20</v>
      </c>
      <c r="AE2341"/>
      <c r="AF2341">
        <v>20</v>
      </c>
      <c r="AG2341">
        <v>20.317</v>
      </c>
      <c r="AH2341"/>
      <c r="AI2341">
        <v>0</v>
      </c>
    </row>
    <row r="2342" spans="1:35">
      <c r="A2342" t="s">
        <v>862</v>
      </c>
      <c r="B2342">
        <v>2017</v>
      </c>
      <c r="C2342">
        <v>2017</v>
      </c>
      <c r="D2342">
        <v>2017</v>
      </c>
      <c r="E2342">
        <v>4</v>
      </c>
      <c r="F2342">
        <v>0</v>
      </c>
      <c r="G2342">
        <v>0</v>
      </c>
      <c r="H2342" t="s">
        <v>568</v>
      </c>
      <c r="I2342">
        <v>251</v>
      </c>
      <c r="J2342" t="s">
        <v>113</v>
      </c>
      <c r="K2342" t="s">
        <v>583</v>
      </c>
      <c r="L2342">
        <v>344</v>
      </c>
      <c r="M2342" t="s">
        <v>558</v>
      </c>
      <c r="N2342" t="s">
        <v>559</v>
      </c>
      <c r="O2342">
        <v>0</v>
      </c>
      <c r="P2342" t="s">
        <v>177</v>
      </c>
      <c r="Q2342" t="s">
        <v>514</v>
      </c>
      <c r="R2342" t="s">
        <v>515</v>
      </c>
      <c r="S2342" t="s">
        <v>516</v>
      </c>
      <c r="T2342">
        <v>0</v>
      </c>
      <c r="U2342" t="s">
        <v>517</v>
      </c>
      <c r="V2342">
        <v>2523</v>
      </c>
      <c r="W2342" t="s">
        <v>518</v>
      </c>
      <c r="X2342">
        <v>8</v>
      </c>
      <c r="Y2342" t="s">
        <v>519</v>
      </c>
      <c r="Z2342">
        <v>3</v>
      </c>
      <c r="AA2342">
        <v>8</v>
      </c>
      <c r="AB2342" t="s">
        <v>519</v>
      </c>
      <c r="AC2342">
        <v>3</v>
      </c>
      <c r="AD2342">
        <v>3</v>
      </c>
      <c r="AE2342"/>
      <c r="AF2342">
        <v>235</v>
      </c>
      <c r="AG2342">
        <v>235.90600000000001</v>
      </c>
      <c r="AH2342"/>
      <c r="AI2342">
        <v>0</v>
      </c>
    </row>
    <row r="2343" spans="1:35">
      <c r="A2343" t="s">
        <v>862</v>
      </c>
      <c r="B2343">
        <v>2017</v>
      </c>
      <c r="C2343">
        <v>2017</v>
      </c>
      <c r="D2343">
        <v>2017</v>
      </c>
      <c r="E2343">
        <v>4</v>
      </c>
      <c r="F2343">
        <v>0</v>
      </c>
      <c r="G2343">
        <v>0</v>
      </c>
      <c r="H2343" t="s">
        <v>568</v>
      </c>
      <c r="I2343">
        <v>251</v>
      </c>
      <c r="J2343" t="s">
        <v>113</v>
      </c>
      <c r="K2343" t="s">
        <v>583</v>
      </c>
      <c r="L2343">
        <v>384</v>
      </c>
      <c r="M2343" t="s">
        <v>751</v>
      </c>
      <c r="N2343" t="s">
        <v>752</v>
      </c>
      <c r="O2343">
        <v>0</v>
      </c>
      <c r="P2343" t="s">
        <v>177</v>
      </c>
      <c r="Q2343" t="s">
        <v>514</v>
      </c>
      <c r="R2343" t="s">
        <v>515</v>
      </c>
      <c r="S2343" t="s">
        <v>516</v>
      </c>
      <c r="T2343">
        <v>3200</v>
      </c>
      <c r="U2343" t="s">
        <v>74</v>
      </c>
      <c r="V2343">
        <v>2523</v>
      </c>
      <c r="W2343" t="s">
        <v>518</v>
      </c>
      <c r="X2343">
        <v>8</v>
      </c>
      <c r="Y2343" t="s">
        <v>519</v>
      </c>
      <c r="Z2343">
        <v>378</v>
      </c>
      <c r="AA2343">
        <v>8</v>
      </c>
      <c r="AB2343" t="s">
        <v>519</v>
      </c>
      <c r="AC2343">
        <v>378</v>
      </c>
      <c r="AD2343">
        <v>378</v>
      </c>
      <c r="AE2343"/>
      <c r="AF2343">
        <v>9280</v>
      </c>
      <c r="AG2343">
        <v>9280.4670000000006</v>
      </c>
      <c r="AH2343"/>
      <c r="AI2343">
        <v>0</v>
      </c>
    </row>
    <row r="2344" spans="1:35">
      <c r="A2344" t="s">
        <v>862</v>
      </c>
      <c r="B2344">
        <v>2017</v>
      </c>
      <c r="C2344">
        <v>2017</v>
      </c>
      <c r="D2344">
        <v>2017</v>
      </c>
      <c r="E2344">
        <v>4</v>
      </c>
      <c r="F2344">
        <v>0</v>
      </c>
      <c r="G2344">
        <v>0</v>
      </c>
      <c r="H2344" t="s">
        <v>568</v>
      </c>
      <c r="I2344">
        <v>251</v>
      </c>
      <c r="J2344" t="s">
        <v>113</v>
      </c>
      <c r="K2344" t="s">
        <v>583</v>
      </c>
      <c r="L2344">
        <v>360</v>
      </c>
      <c r="M2344" t="s">
        <v>578</v>
      </c>
      <c r="N2344" t="s">
        <v>579</v>
      </c>
      <c r="O2344">
        <v>0</v>
      </c>
      <c r="P2344" t="s">
        <v>177</v>
      </c>
      <c r="Q2344" t="s">
        <v>514</v>
      </c>
      <c r="R2344" t="s">
        <v>515</v>
      </c>
      <c r="S2344" t="s">
        <v>516</v>
      </c>
      <c r="T2344">
        <v>3200</v>
      </c>
      <c r="U2344" t="s">
        <v>74</v>
      </c>
      <c r="V2344">
        <v>2523</v>
      </c>
      <c r="W2344" t="s">
        <v>518</v>
      </c>
      <c r="X2344">
        <v>8</v>
      </c>
      <c r="Y2344" t="s">
        <v>519</v>
      </c>
      <c r="Z2344">
        <v>18</v>
      </c>
      <c r="AA2344">
        <v>8</v>
      </c>
      <c r="AB2344" t="s">
        <v>519</v>
      </c>
      <c r="AC2344">
        <v>18</v>
      </c>
      <c r="AD2344">
        <v>18</v>
      </c>
      <c r="AE2344"/>
      <c r="AF2344">
        <v>461</v>
      </c>
      <c r="AG2344">
        <v>461.65300000000002</v>
      </c>
      <c r="AH2344"/>
      <c r="AI2344">
        <v>0</v>
      </c>
    </row>
    <row r="2345" spans="1:35">
      <c r="A2345" t="s">
        <v>862</v>
      </c>
      <c r="B2345">
        <v>2017</v>
      </c>
      <c r="C2345">
        <v>2017</v>
      </c>
      <c r="D2345">
        <v>2017</v>
      </c>
      <c r="E2345">
        <v>4</v>
      </c>
      <c r="F2345">
        <v>0</v>
      </c>
      <c r="G2345">
        <v>0</v>
      </c>
      <c r="H2345" t="s">
        <v>568</v>
      </c>
      <c r="I2345">
        <v>251</v>
      </c>
      <c r="J2345" t="s">
        <v>113</v>
      </c>
      <c r="K2345" t="s">
        <v>583</v>
      </c>
      <c r="L2345">
        <v>442</v>
      </c>
      <c r="M2345" t="s">
        <v>688</v>
      </c>
      <c r="N2345" t="s">
        <v>689</v>
      </c>
      <c r="O2345">
        <v>0</v>
      </c>
      <c r="P2345" t="s">
        <v>177</v>
      </c>
      <c r="Q2345" t="s">
        <v>514</v>
      </c>
      <c r="R2345" t="s">
        <v>515</v>
      </c>
      <c r="S2345" t="s">
        <v>516</v>
      </c>
      <c r="T2345">
        <v>3200</v>
      </c>
      <c r="U2345" t="s">
        <v>74</v>
      </c>
      <c r="V2345">
        <v>2523</v>
      </c>
      <c r="W2345" t="s">
        <v>518</v>
      </c>
      <c r="X2345">
        <v>8</v>
      </c>
      <c r="Y2345" t="s">
        <v>519</v>
      </c>
      <c r="Z2345">
        <v>415393290</v>
      </c>
      <c r="AA2345">
        <v>8</v>
      </c>
      <c r="AB2345" t="s">
        <v>519</v>
      </c>
      <c r="AC2345">
        <v>415393290</v>
      </c>
      <c r="AD2345">
        <v>415393290</v>
      </c>
      <c r="AE2345"/>
      <c r="AF2345">
        <v>40421627</v>
      </c>
      <c r="AG2345">
        <v>40421627.07</v>
      </c>
      <c r="AH2345"/>
      <c r="AI2345">
        <v>0</v>
      </c>
    </row>
    <row r="2346" spans="1:35">
      <c r="A2346" t="s">
        <v>862</v>
      </c>
      <c r="B2346">
        <v>2017</v>
      </c>
      <c r="C2346">
        <v>2017</v>
      </c>
      <c r="D2346">
        <v>2017</v>
      </c>
      <c r="E2346">
        <v>4</v>
      </c>
      <c r="F2346">
        <v>0</v>
      </c>
      <c r="G2346">
        <v>0</v>
      </c>
      <c r="H2346" t="s">
        <v>568</v>
      </c>
      <c r="I2346">
        <v>251</v>
      </c>
      <c r="J2346" t="s">
        <v>113</v>
      </c>
      <c r="K2346" t="s">
        <v>583</v>
      </c>
      <c r="L2346">
        <v>372</v>
      </c>
      <c r="M2346" t="s">
        <v>676</v>
      </c>
      <c r="N2346" t="s">
        <v>677</v>
      </c>
      <c r="O2346">
        <v>0</v>
      </c>
      <c r="P2346" t="s">
        <v>177</v>
      </c>
      <c r="Q2346" t="s">
        <v>514</v>
      </c>
      <c r="R2346" t="s">
        <v>515</v>
      </c>
      <c r="S2346" t="s">
        <v>516</v>
      </c>
      <c r="T2346">
        <v>3200</v>
      </c>
      <c r="U2346" t="s">
        <v>74</v>
      </c>
      <c r="V2346">
        <v>2523</v>
      </c>
      <c r="W2346" t="s">
        <v>518</v>
      </c>
      <c r="X2346">
        <v>8</v>
      </c>
      <c r="Y2346" t="s">
        <v>519</v>
      </c>
      <c r="Z2346">
        <v>552000</v>
      </c>
      <c r="AA2346">
        <v>8</v>
      </c>
      <c r="AB2346" t="s">
        <v>519</v>
      </c>
      <c r="AC2346">
        <v>552000</v>
      </c>
      <c r="AD2346">
        <v>552000</v>
      </c>
      <c r="AE2346"/>
      <c r="AF2346">
        <v>247649</v>
      </c>
      <c r="AG2346">
        <v>247649.17600000001</v>
      </c>
      <c r="AH2346"/>
      <c r="AI2346">
        <v>0</v>
      </c>
    </row>
    <row r="2347" spans="1:35">
      <c r="A2347" t="s">
        <v>862</v>
      </c>
      <c r="B2347">
        <v>2017</v>
      </c>
      <c r="C2347">
        <v>2017</v>
      </c>
      <c r="D2347">
        <v>2017</v>
      </c>
      <c r="E2347">
        <v>4</v>
      </c>
      <c r="F2347">
        <v>0</v>
      </c>
      <c r="G2347">
        <v>0</v>
      </c>
      <c r="H2347" t="s">
        <v>568</v>
      </c>
      <c r="I2347">
        <v>251</v>
      </c>
      <c r="J2347" t="s">
        <v>113</v>
      </c>
      <c r="K2347" t="s">
        <v>583</v>
      </c>
      <c r="L2347">
        <v>348</v>
      </c>
      <c r="M2347" t="s">
        <v>739</v>
      </c>
      <c r="N2347" t="s">
        <v>740</v>
      </c>
      <c r="O2347">
        <v>0</v>
      </c>
      <c r="P2347" t="s">
        <v>177</v>
      </c>
      <c r="Q2347" t="s">
        <v>514</v>
      </c>
      <c r="R2347" t="s">
        <v>515</v>
      </c>
      <c r="S2347" t="s">
        <v>516</v>
      </c>
      <c r="T2347">
        <v>3200</v>
      </c>
      <c r="U2347" t="s">
        <v>74</v>
      </c>
      <c r="V2347">
        <v>2523</v>
      </c>
      <c r="W2347" t="s">
        <v>518</v>
      </c>
      <c r="X2347">
        <v>8</v>
      </c>
      <c r="Y2347" t="s">
        <v>519</v>
      </c>
      <c r="Z2347">
        <v>13000</v>
      </c>
      <c r="AA2347">
        <v>8</v>
      </c>
      <c r="AB2347" t="s">
        <v>519</v>
      </c>
      <c r="AC2347">
        <v>13000</v>
      </c>
      <c r="AD2347">
        <v>13000</v>
      </c>
      <c r="AE2347"/>
      <c r="AF2347">
        <v>4668</v>
      </c>
      <c r="AG2347">
        <v>4668.4520000000002</v>
      </c>
      <c r="AH2347"/>
      <c r="AI2347">
        <v>0</v>
      </c>
    </row>
    <row r="2348" spans="1:35">
      <c r="A2348" t="s">
        <v>862</v>
      </c>
      <c r="B2348">
        <v>2017</v>
      </c>
      <c r="C2348">
        <v>2017</v>
      </c>
      <c r="D2348">
        <v>2017</v>
      </c>
      <c r="E2348">
        <v>4</v>
      </c>
      <c r="F2348">
        <v>0</v>
      </c>
      <c r="G2348">
        <v>0</v>
      </c>
      <c r="H2348" t="s">
        <v>568</v>
      </c>
      <c r="I2348">
        <v>251</v>
      </c>
      <c r="J2348" t="s">
        <v>113</v>
      </c>
      <c r="K2348" t="s">
        <v>583</v>
      </c>
      <c r="L2348">
        <v>203</v>
      </c>
      <c r="M2348" t="s">
        <v>684</v>
      </c>
      <c r="N2348" t="s">
        <v>685</v>
      </c>
      <c r="O2348">
        <v>0</v>
      </c>
      <c r="P2348" t="s">
        <v>177</v>
      </c>
      <c r="Q2348" t="s">
        <v>514</v>
      </c>
      <c r="R2348" t="s">
        <v>515</v>
      </c>
      <c r="S2348" t="s">
        <v>516</v>
      </c>
      <c r="T2348">
        <v>3200</v>
      </c>
      <c r="U2348" t="s">
        <v>74</v>
      </c>
      <c r="V2348">
        <v>2523</v>
      </c>
      <c r="W2348" t="s">
        <v>518</v>
      </c>
      <c r="X2348">
        <v>8</v>
      </c>
      <c r="Y2348" t="s">
        <v>519</v>
      </c>
      <c r="Z2348">
        <v>815</v>
      </c>
      <c r="AA2348">
        <v>8</v>
      </c>
      <c r="AB2348" t="s">
        <v>519</v>
      </c>
      <c r="AC2348">
        <v>815</v>
      </c>
      <c r="AD2348">
        <v>815</v>
      </c>
      <c r="AE2348"/>
      <c r="AF2348">
        <v>376</v>
      </c>
      <c r="AG2348">
        <v>376.99799999999999</v>
      </c>
      <c r="AH2348"/>
      <c r="AI2348">
        <v>0</v>
      </c>
    </row>
    <row r="2349" spans="1:35">
      <c r="A2349" t="s">
        <v>862</v>
      </c>
      <c r="B2349">
        <v>2017</v>
      </c>
      <c r="C2349">
        <v>2017</v>
      </c>
      <c r="D2349">
        <v>2017</v>
      </c>
      <c r="E2349">
        <v>4</v>
      </c>
      <c r="F2349">
        <v>0</v>
      </c>
      <c r="G2349">
        <v>0</v>
      </c>
      <c r="H2349" t="s">
        <v>568</v>
      </c>
      <c r="I2349">
        <v>251</v>
      </c>
      <c r="J2349" t="s">
        <v>113</v>
      </c>
      <c r="K2349" t="s">
        <v>583</v>
      </c>
      <c r="L2349">
        <v>208</v>
      </c>
      <c r="M2349" t="s">
        <v>195</v>
      </c>
      <c r="N2349" t="s">
        <v>572</v>
      </c>
      <c r="O2349">
        <v>0</v>
      </c>
      <c r="P2349" t="s">
        <v>177</v>
      </c>
      <c r="Q2349" t="s">
        <v>514</v>
      </c>
      <c r="R2349" t="s">
        <v>515</v>
      </c>
      <c r="S2349" t="s">
        <v>516</v>
      </c>
      <c r="T2349">
        <v>3200</v>
      </c>
      <c r="U2349" t="s">
        <v>74</v>
      </c>
      <c r="V2349">
        <v>2523</v>
      </c>
      <c r="W2349" t="s">
        <v>518</v>
      </c>
      <c r="X2349">
        <v>8</v>
      </c>
      <c r="Y2349" t="s">
        <v>519</v>
      </c>
      <c r="Z2349">
        <v>24908390</v>
      </c>
      <c r="AA2349">
        <v>8</v>
      </c>
      <c r="AB2349" t="s">
        <v>519</v>
      </c>
      <c r="AC2349">
        <v>24908390</v>
      </c>
      <c r="AD2349">
        <v>24908390</v>
      </c>
      <c r="AE2349"/>
      <c r="AF2349">
        <v>3687833</v>
      </c>
      <c r="AG2349">
        <v>3687833.0869999998</v>
      </c>
      <c r="AH2349"/>
      <c r="AI2349">
        <v>0</v>
      </c>
    </row>
    <row r="2350" spans="1:35">
      <c r="A2350" t="s">
        <v>862</v>
      </c>
      <c r="B2350">
        <v>2017</v>
      </c>
      <c r="C2350">
        <v>2017</v>
      </c>
      <c r="D2350">
        <v>2017</v>
      </c>
      <c r="E2350">
        <v>4</v>
      </c>
      <c r="F2350">
        <v>0</v>
      </c>
      <c r="G2350">
        <v>0</v>
      </c>
      <c r="H2350" t="s">
        <v>568</v>
      </c>
      <c r="I2350">
        <v>251</v>
      </c>
      <c r="J2350" t="s">
        <v>113</v>
      </c>
      <c r="K2350" t="s">
        <v>583</v>
      </c>
      <c r="L2350">
        <v>251</v>
      </c>
      <c r="M2350" t="s">
        <v>113</v>
      </c>
      <c r="N2350" t="s">
        <v>583</v>
      </c>
      <c r="O2350">
        <v>0</v>
      </c>
      <c r="P2350" t="s">
        <v>177</v>
      </c>
      <c r="Q2350" t="s">
        <v>514</v>
      </c>
      <c r="R2350" t="s">
        <v>515</v>
      </c>
      <c r="S2350" t="s">
        <v>516</v>
      </c>
      <c r="T2350">
        <v>3200</v>
      </c>
      <c r="U2350" t="s">
        <v>74</v>
      </c>
      <c r="V2350">
        <v>2523</v>
      </c>
      <c r="W2350" t="s">
        <v>518</v>
      </c>
      <c r="X2350">
        <v>8</v>
      </c>
      <c r="Y2350" t="s">
        <v>519</v>
      </c>
      <c r="Z2350">
        <v>23955584</v>
      </c>
      <c r="AA2350">
        <v>8</v>
      </c>
      <c r="AB2350" t="s">
        <v>519</v>
      </c>
      <c r="AC2350">
        <v>23955584</v>
      </c>
      <c r="AD2350">
        <v>23955584</v>
      </c>
      <c r="AE2350"/>
      <c r="AF2350">
        <v>2070739</v>
      </c>
      <c r="AG2350">
        <v>2070739.4129999999</v>
      </c>
      <c r="AH2350"/>
      <c r="AI2350">
        <v>0</v>
      </c>
    </row>
    <row r="2351" spans="1:35">
      <c r="A2351" t="s">
        <v>862</v>
      </c>
      <c r="B2351">
        <v>2017</v>
      </c>
      <c r="C2351">
        <v>2017</v>
      </c>
      <c r="D2351">
        <v>2017</v>
      </c>
      <c r="E2351">
        <v>4</v>
      </c>
      <c r="F2351">
        <v>0</v>
      </c>
      <c r="G2351">
        <v>0</v>
      </c>
      <c r="H2351" t="s">
        <v>568</v>
      </c>
      <c r="I2351">
        <v>251</v>
      </c>
      <c r="J2351" t="s">
        <v>113</v>
      </c>
      <c r="K2351" t="s">
        <v>583</v>
      </c>
      <c r="L2351">
        <v>380</v>
      </c>
      <c r="M2351" t="s">
        <v>587</v>
      </c>
      <c r="N2351" t="s">
        <v>588</v>
      </c>
      <c r="O2351">
        <v>0</v>
      </c>
      <c r="P2351" t="s">
        <v>177</v>
      </c>
      <c r="Q2351" t="s">
        <v>514</v>
      </c>
      <c r="R2351" t="s">
        <v>515</v>
      </c>
      <c r="S2351" t="s">
        <v>516</v>
      </c>
      <c r="T2351">
        <v>3200</v>
      </c>
      <c r="U2351" t="s">
        <v>74</v>
      </c>
      <c r="V2351">
        <v>2523</v>
      </c>
      <c r="W2351" t="s">
        <v>518</v>
      </c>
      <c r="X2351">
        <v>8</v>
      </c>
      <c r="Y2351" t="s">
        <v>519</v>
      </c>
      <c r="Z2351">
        <v>204009916</v>
      </c>
      <c r="AA2351">
        <v>8</v>
      </c>
      <c r="AB2351" t="s">
        <v>519</v>
      </c>
      <c r="AC2351">
        <v>204009916</v>
      </c>
      <c r="AD2351">
        <v>204009916</v>
      </c>
      <c r="AE2351"/>
      <c r="AF2351">
        <v>20419907</v>
      </c>
      <c r="AG2351">
        <v>20419907.348999999</v>
      </c>
      <c r="AH2351"/>
      <c r="AI2351">
        <v>0</v>
      </c>
    </row>
    <row r="2352" spans="1:35">
      <c r="A2352" t="s">
        <v>862</v>
      </c>
      <c r="B2352">
        <v>2017</v>
      </c>
      <c r="C2352">
        <v>2017</v>
      </c>
      <c r="D2352">
        <v>2017</v>
      </c>
      <c r="E2352">
        <v>4</v>
      </c>
      <c r="F2352">
        <v>0</v>
      </c>
      <c r="G2352">
        <v>0</v>
      </c>
      <c r="H2352" t="s">
        <v>568</v>
      </c>
      <c r="I2352">
        <v>251</v>
      </c>
      <c r="J2352" t="s">
        <v>113</v>
      </c>
      <c r="K2352" t="s">
        <v>583</v>
      </c>
      <c r="L2352">
        <v>276</v>
      </c>
      <c r="M2352" t="s">
        <v>591</v>
      </c>
      <c r="N2352" t="s">
        <v>592</v>
      </c>
      <c r="O2352">
        <v>0</v>
      </c>
      <c r="P2352" t="s">
        <v>177</v>
      </c>
      <c r="Q2352" t="s">
        <v>514</v>
      </c>
      <c r="R2352" t="s">
        <v>515</v>
      </c>
      <c r="S2352" t="s">
        <v>516</v>
      </c>
      <c r="T2352">
        <v>3200</v>
      </c>
      <c r="U2352" t="s">
        <v>74</v>
      </c>
      <c r="V2352">
        <v>2523</v>
      </c>
      <c r="W2352" t="s">
        <v>518</v>
      </c>
      <c r="X2352">
        <v>8</v>
      </c>
      <c r="Y2352" t="s">
        <v>519</v>
      </c>
      <c r="Z2352">
        <v>300845075</v>
      </c>
      <c r="AA2352">
        <v>8</v>
      </c>
      <c r="AB2352" t="s">
        <v>519</v>
      </c>
      <c r="AC2352">
        <v>300845075</v>
      </c>
      <c r="AD2352">
        <v>300845075</v>
      </c>
      <c r="AE2352"/>
      <c r="AF2352">
        <v>32721503</v>
      </c>
      <c r="AG2352">
        <v>32721503.498</v>
      </c>
      <c r="AH2352"/>
      <c r="AI2352">
        <v>0</v>
      </c>
    </row>
    <row r="2353" spans="1:35">
      <c r="A2353" t="s">
        <v>862</v>
      </c>
      <c r="B2353">
        <v>2017</v>
      </c>
      <c r="C2353">
        <v>2017</v>
      </c>
      <c r="D2353">
        <v>2017</v>
      </c>
      <c r="E2353">
        <v>4</v>
      </c>
      <c r="F2353">
        <v>0</v>
      </c>
      <c r="G2353">
        <v>0</v>
      </c>
      <c r="H2353" t="s">
        <v>568</v>
      </c>
      <c r="I2353">
        <v>251</v>
      </c>
      <c r="J2353" t="s">
        <v>113</v>
      </c>
      <c r="K2353" t="s">
        <v>583</v>
      </c>
      <c r="L2353">
        <v>380</v>
      </c>
      <c r="M2353" t="s">
        <v>587</v>
      </c>
      <c r="N2353" t="s">
        <v>588</v>
      </c>
      <c r="O2353">
        <v>0</v>
      </c>
      <c r="P2353" t="s">
        <v>177</v>
      </c>
      <c r="Q2353" t="s">
        <v>514</v>
      </c>
      <c r="R2353" t="s">
        <v>515</v>
      </c>
      <c r="S2353" t="s">
        <v>516</v>
      </c>
      <c r="T2353">
        <v>2100</v>
      </c>
      <c r="U2353" t="s">
        <v>868</v>
      </c>
      <c r="V2353">
        <v>2523</v>
      </c>
      <c r="W2353" t="s">
        <v>518</v>
      </c>
      <c r="X2353">
        <v>8</v>
      </c>
      <c r="Y2353" t="s">
        <v>519</v>
      </c>
      <c r="Z2353">
        <v>33258239</v>
      </c>
      <c r="AA2353">
        <v>8</v>
      </c>
      <c r="AB2353" t="s">
        <v>519</v>
      </c>
      <c r="AC2353">
        <v>33258239</v>
      </c>
      <c r="AD2353">
        <v>33258239</v>
      </c>
      <c r="AE2353"/>
      <c r="AF2353">
        <v>3528252</v>
      </c>
      <c r="AG2353">
        <v>3528252.4029999999</v>
      </c>
      <c r="AH2353"/>
      <c r="AI2353">
        <v>0</v>
      </c>
    </row>
    <row r="2354" spans="1:35">
      <c r="A2354" t="s">
        <v>862</v>
      </c>
      <c r="B2354">
        <v>2017</v>
      </c>
      <c r="C2354">
        <v>2017</v>
      </c>
      <c r="D2354">
        <v>2017</v>
      </c>
      <c r="E2354">
        <v>4</v>
      </c>
      <c r="F2354">
        <v>0</v>
      </c>
      <c r="G2354">
        <v>0</v>
      </c>
      <c r="H2354" t="s">
        <v>568</v>
      </c>
      <c r="I2354">
        <v>251</v>
      </c>
      <c r="J2354" t="s">
        <v>113</v>
      </c>
      <c r="K2354" t="s">
        <v>583</v>
      </c>
      <c r="L2354">
        <v>392</v>
      </c>
      <c r="M2354" t="s">
        <v>223</v>
      </c>
      <c r="N2354" t="s">
        <v>584</v>
      </c>
      <c r="O2354">
        <v>0</v>
      </c>
      <c r="P2354" t="s">
        <v>177</v>
      </c>
      <c r="Q2354" t="s">
        <v>514</v>
      </c>
      <c r="R2354" t="s">
        <v>515</v>
      </c>
      <c r="S2354" t="s">
        <v>516</v>
      </c>
      <c r="T2354">
        <v>2100</v>
      </c>
      <c r="U2354" t="s">
        <v>868</v>
      </c>
      <c r="V2354">
        <v>2523</v>
      </c>
      <c r="W2354" t="s">
        <v>518</v>
      </c>
      <c r="X2354">
        <v>8</v>
      </c>
      <c r="Y2354" t="s">
        <v>519</v>
      </c>
      <c r="Z2354">
        <v>100000</v>
      </c>
      <c r="AA2354">
        <v>8</v>
      </c>
      <c r="AB2354" t="s">
        <v>519</v>
      </c>
      <c r="AC2354">
        <v>100000</v>
      </c>
      <c r="AD2354">
        <v>100000</v>
      </c>
      <c r="AE2354"/>
      <c r="AF2354">
        <v>76641</v>
      </c>
      <c r="AG2354">
        <v>76641.168999999994</v>
      </c>
      <c r="AH2354"/>
      <c r="AI2354">
        <v>0</v>
      </c>
    </row>
    <row r="2355" spans="1:35">
      <c r="A2355" t="s">
        <v>862</v>
      </c>
      <c r="B2355">
        <v>2017</v>
      </c>
      <c r="C2355">
        <v>2017</v>
      </c>
      <c r="D2355">
        <v>2017</v>
      </c>
      <c r="E2355">
        <v>4</v>
      </c>
      <c r="F2355">
        <v>0</v>
      </c>
      <c r="G2355">
        <v>0</v>
      </c>
      <c r="H2355" t="s">
        <v>568</v>
      </c>
      <c r="I2355">
        <v>251</v>
      </c>
      <c r="J2355" t="s">
        <v>113</v>
      </c>
      <c r="K2355" t="s">
        <v>583</v>
      </c>
      <c r="L2355">
        <v>251</v>
      </c>
      <c r="M2355" t="s">
        <v>113</v>
      </c>
      <c r="N2355" t="s">
        <v>583</v>
      </c>
      <c r="O2355">
        <v>0</v>
      </c>
      <c r="P2355" t="s">
        <v>177</v>
      </c>
      <c r="Q2355" t="s">
        <v>514</v>
      </c>
      <c r="R2355" t="s">
        <v>515</v>
      </c>
      <c r="S2355" t="s">
        <v>516</v>
      </c>
      <c r="T2355">
        <v>2100</v>
      </c>
      <c r="U2355" t="s">
        <v>868</v>
      </c>
      <c r="V2355">
        <v>2523</v>
      </c>
      <c r="W2355" t="s">
        <v>518</v>
      </c>
      <c r="X2355">
        <v>8</v>
      </c>
      <c r="Y2355" t="s">
        <v>519</v>
      </c>
      <c r="Z2355">
        <v>49770</v>
      </c>
      <c r="AA2355">
        <v>8</v>
      </c>
      <c r="AB2355" t="s">
        <v>519</v>
      </c>
      <c r="AC2355">
        <v>49770</v>
      </c>
      <c r="AD2355">
        <v>49770</v>
      </c>
      <c r="AE2355"/>
      <c r="AF2355">
        <v>8130</v>
      </c>
      <c r="AG2355">
        <v>8130.2849999999999</v>
      </c>
      <c r="AH2355"/>
      <c r="AI2355">
        <v>0</v>
      </c>
    </row>
    <row r="2356" spans="1:35">
      <c r="A2356" t="s">
        <v>862</v>
      </c>
      <c r="B2356">
        <v>2017</v>
      </c>
      <c r="C2356">
        <v>2017</v>
      </c>
      <c r="D2356">
        <v>2017</v>
      </c>
      <c r="E2356">
        <v>4</v>
      </c>
      <c r="F2356">
        <v>0</v>
      </c>
      <c r="G2356">
        <v>0</v>
      </c>
      <c r="H2356" t="s">
        <v>568</v>
      </c>
      <c r="I2356">
        <v>251</v>
      </c>
      <c r="J2356" t="s">
        <v>113</v>
      </c>
      <c r="K2356" t="s">
        <v>583</v>
      </c>
      <c r="L2356">
        <v>208</v>
      </c>
      <c r="M2356" t="s">
        <v>195</v>
      </c>
      <c r="N2356" t="s">
        <v>572</v>
      </c>
      <c r="O2356">
        <v>0</v>
      </c>
      <c r="P2356" t="s">
        <v>177</v>
      </c>
      <c r="Q2356" t="s">
        <v>514</v>
      </c>
      <c r="R2356" t="s">
        <v>515</v>
      </c>
      <c r="S2356" t="s">
        <v>516</v>
      </c>
      <c r="T2356">
        <v>2100</v>
      </c>
      <c r="U2356" t="s">
        <v>868</v>
      </c>
      <c r="V2356">
        <v>2523</v>
      </c>
      <c r="W2356" t="s">
        <v>518</v>
      </c>
      <c r="X2356">
        <v>8</v>
      </c>
      <c r="Y2356" t="s">
        <v>519</v>
      </c>
      <c r="Z2356">
        <v>11624700</v>
      </c>
      <c r="AA2356">
        <v>8</v>
      </c>
      <c r="AB2356" t="s">
        <v>519</v>
      </c>
      <c r="AC2356">
        <v>11624700</v>
      </c>
      <c r="AD2356">
        <v>11624700</v>
      </c>
      <c r="AE2356"/>
      <c r="AF2356">
        <v>1256368</v>
      </c>
      <c r="AG2356">
        <v>1256368.8629999999</v>
      </c>
      <c r="AH2356"/>
      <c r="AI2356">
        <v>0</v>
      </c>
    </row>
    <row r="2357" spans="1:35">
      <c r="A2357" t="s">
        <v>862</v>
      </c>
      <c r="B2357">
        <v>2017</v>
      </c>
      <c r="C2357">
        <v>2017</v>
      </c>
      <c r="D2357">
        <v>2017</v>
      </c>
      <c r="E2357">
        <v>4</v>
      </c>
      <c r="F2357">
        <v>0</v>
      </c>
      <c r="G2357">
        <v>0</v>
      </c>
      <c r="H2357" t="s">
        <v>568</v>
      </c>
      <c r="I2357">
        <v>251</v>
      </c>
      <c r="J2357" t="s">
        <v>113</v>
      </c>
      <c r="K2357" t="s">
        <v>583</v>
      </c>
      <c r="L2357">
        <v>300</v>
      </c>
      <c r="M2357" t="s">
        <v>680</v>
      </c>
      <c r="N2357" t="s">
        <v>681</v>
      </c>
      <c r="O2357">
        <v>0</v>
      </c>
      <c r="P2357" t="s">
        <v>177</v>
      </c>
      <c r="Q2357" t="s">
        <v>514</v>
      </c>
      <c r="R2357" t="s">
        <v>515</v>
      </c>
      <c r="S2357" t="s">
        <v>516</v>
      </c>
      <c r="T2357">
        <v>2100</v>
      </c>
      <c r="U2357" t="s">
        <v>868</v>
      </c>
      <c r="V2357">
        <v>2523</v>
      </c>
      <c r="W2357" t="s">
        <v>518</v>
      </c>
      <c r="X2357">
        <v>8</v>
      </c>
      <c r="Y2357" t="s">
        <v>519</v>
      </c>
      <c r="Z2357">
        <v>84926000</v>
      </c>
      <c r="AA2357">
        <v>8</v>
      </c>
      <c r="AB2357" t="s">
        <v>519</v>
      </c>
      <c r="AC2357">
        <v>84926000</v>
      </c>
      <c r="AD2357">
        <v>84926000</v>
      </c>
      <c r="AE2357"/>
      <c r="AF2357">
        <v>6823793</v>
      </c>
      <c r="AG2357">
        <v>6823793.3219999997</v>
      </c>
      <c r="AH2357"/>
      <c r="AI2357">
        <v>0</v>
      </c>
    </row>
    <row r="2358" spans="1:35">
      <c r="A2358" t="s">
        <v>862</v>
      </c>
      <c r="B2358">
        <v>2017</v>
      </c>
      <c r="C2358">
        <v>2017</v>
      </c>
      <c r="D2358">
        <v>2017</v>
      </c>
      <c r="E2358">
        <v>4</v>
      </c>
      <c r="F2358">
        <v>0</v>
      </c>
      <c r="G2358">
        <v>0</v>
      </c>
      <c r="H2358" t="s">
        <v>568</v>
      </c>
      <c r="I2358">
        <v>251</v>
      </c>
      <c r="J2358" t="s">
        <v>113</v>
      </c>
      <c r="K2358" t="s">
        <v>583</v>
      </c>
      <c r="L2358">
        <v>170</v>
      </c>
      <c r="M2358" t="s">
        <v>725</v>
      </c>
      <c r="N2358" t="s">
        <v>726</v>
      </c>
      <c r="O2358">
        <v>0</v>
      </c>
      <c r="P2358" t="s">
        <v>177</v>
      </c>
      <c r="Q2358" t="s">
        <v>514</v>
      </c>
      <c r="R2358" t="s">
        <v>515</v>
      </c>
      <c r="S2358" t="s">
        <v>516</v>
      </c>
      <c r="T2358">
        <v>2100</v>
      </c>
      <c r="U2358" t="s">
        <v>868</v>
      </c>
      <c r="V2358">
        <v>2523</v>
      </c>
      <c r="W2358" t="s">
        <v>518</v>
      </c>
      <c r="X2358">
        <v>8</v>
      </c>
      <c r="Y2358" t="s">
        <v>519</v>
      </c>
      <c r="Z2358">
        <v>179696000</v>
      </c>
      <c r="AA2358">
        <v>8</v>
      </c>
      <c r="AB2358" t="s">
        <v>519</v>
      </c>
      <c r="AC2358">
        <v>179696000</v>
      </c>
      <c r="AD2358">
        <v>179696000</v>
      </c>
      <c r="AE2358"/>
      <c r="AF2358">
        <v>18307506</v>
      </c>
      <c r="AG2358">
        <v>18307506.294</v>
      </c>
      <c r="AH2358"/>
      <c r="AI2358">
        <v>0</v>
      </c>
    </row>
    <row r="2359" spans="1:35">
      <c r="A2359" t="s">
        <v>862</v>
      </c>
      <c r="B2359">
        <v>2017</v>
      </c>
      <c r="C2359">
        <v>2017</v>
      </c>
      <c r="D2359">
        <v>2017</v>
      </c>
      <c r="E2359">
        <v>4</v>
      </c>
      <c r="F2359">
        <v>0</v>
      </c>
      <c r="G2359">
        <v>0</v>
      </c>
      <c r="H2359" t="s">
        <v>568</v>
      </c>
      <c r="I2359">
        <v>251</v>
      </c>
      <c r="J2359" t="s">
        <v>113</v>
      </c>
      <c r="K2359" t="s">
        <v>583</v>
      </c>
      <c r="L2359">
        <v>222</v>
      </c>
      <c r="M2359" t="s">
        <v>833</v>
      </c>
      <c r="N2359" t="s">
        <v>834</v>
      </c>
      <c r="O2359">
        <v>0</v>
      </c>
      <c r="P2359" t="s">
        <v>177</v>
      </c>
      <c r="Q2359" t="s">
        <v>514</v>
      </c>
      <c r="R2359" t="s">
        <v>515</v>
      </c>
      <c r="S2359" t="s">
        <v>516</v>
      </c>
      <c r="T2359">
        <v>2100</v>
      </c>
      <c r="U2359" t="s">
        <v>868</v>
      </c>
      <c r="V2359">
        <v>2523</v>
      </c>
      <c r="W2359" t="s">
        <v>518</v>
      </c>
      <c r="X2359">
        <v>8</v>
      </c>
      <c r="Y2359" t="s">
        <v>519</v>
      </c>
      <c r="Z2359">
        <v>1129</v>
      </c>
      <c r="AA2359">
        <v>8</v>
      </c>
      <c r="AB2359" t="s">
        <v>519</v>
      </c>
      <c r="AC2359">
        <v>1129</v>
      </c>
      <c r="AD2359">
        <v>1129</v>
      </c>
      <c r="AE2359"/>
      <c r="AF2359">
        <v>1625</v>
      </c>
      <c r="AG2359">
        <v>1625.38</v>
      </c>
      <c r="AH2359"/>
      <c r="AI2359">
        <v>0</v>
      </c>
    </row>
    <row r="2360" spans="1:35">
      <c r="A2360" t="s">
        <v>862</v>
      </c>
      <c r="B2360">
        <v>2017</v>
      </c>
      <c r="C2360">
        <v>2017</v>
      </c>
      <c r="D2360">
        <v>2017</v>
      </c>
      <c r="E2360">
        <v>4</v>
      </c>
      <c r="F2360">
        <v>0</v>
      </c>
      <c r="G2360">
        <v>0</v>
      </c>
      <c r="H2360" t="s">
        <v>568</v>
      </c>
      <c r="I2360">
        <v>251</v>
      </c>
      <c r="J2360" t="s">
        <v>113</v>
      </c>
      <c r="K2360" t="s">
        <v>583</v>
      </c>
      <c r="L2360">
        <v>258</v>
      </c>
      <c r="M2360" t="s">
        <v>536</v>
      </c>
      <c r="N2360" t="s">
        <v>537</v>
      </c>
      <c r="O2360">
        <v>0</v>
      </c>
      <c r="P2360" t="s">
        <v>177</v>
      </c>
      <c r="Q2360" t="s">
        <v>514</v>
      </c>
      <c r="R2360" t="s">
        <v>515</v>
      </c>
      <c r="S2360" t="s">
        <v>516</v>
      </c>
      <c r="T2360">
        <v>2100</v>
      </c>
      <c r="U2360" t="s">
        <v>868</v>
      </c>
      <c r="V2360">
        <v>2523</v>
      </c>
      <c r="W2360" t="s">
        <v>518</v>
      </c>
      <c r="X2360">
        <v>8</v>
      </c>
      <c r="Y2360" t="s">
        <v>519</v>
      </c>
      <c r="Z2360">
        <v>20</v>
      </c>
      <c r="AA2360">
        <v>8</v>
      </c>
      <c r="AB2360" t="s">
        <v>519</v>
      </c>
      <c r="AC2360">
        <v>20</v>
      </c>
      <c r="AD2360">
        <v>20</v>
      </c>
      <c r="AE2360"/>
      <c r="AF2360">
        <v>20</v>
      </c>
      <c r="AG2360">
        <v>20.317</v>
      </c>
      <c r="AH2360"/>
      <c r="AI2360">
        <v>0</v>
      </c>
    </row>
    <row r="2361" spans="1:35">
      <c r="A2361" t="s">
        <v>862</v>
      </c>
      <c r="B2361">
        <v>2017</v>
      </c>
      <c r="C2361">
        <v>2017</v>
      </c>
      <c r="D2361">
        <v>2017</v>
      </c>
      <c r="E2361">
        <v>4</v>
      </c>
      <c r="F2361">
        <v>0</v>
      </c>
      <c r="G2361">
        <v>0</v>
      </c>
      <c r="H2361" t="s">
        <v>568</v>
      </c>
      <c r="I2361">
        <v>251</v>
      </c>
      <c r="J2361" t="s">
        <v>113</v>
      </c>
      <c r="K2361" t="s">
        <v>583</v>
      </c>
      <c r="L2361">
        <v>192</v>
      </c>
      <c r="M2361" t="s">
        <v>888</v>
      </c>
      <c r="N2361" t="s">
        <v>889</v>
      </c>
      <c r="O2361">
        <v>0</v>
      </c>
      <c r="P2361" t="s">
        <v>177</v>
      </c>
      <c r="Q2361" t="s">
        <v>514</v>
      </c>
      <c r="R2361" t="s">
        <v>515</v>
      </c>
      <c r="S2361" t="s">
        <v>516</v>
      </c>
      <c r="T2361">
        <v>1000</v>
      </c>
      <c r="U2361" t="s">
        <v>866</v>
      </c>
      <c r="V2361">
        <v>2523</v>
      </c>
      <c r="W2361" t="s">
        <v>518</v>
      </c>
      <c r="X2361">
        <v>8</v>
      </c>
      <c r="Y2361" t="s">
        <v>519</v>
      </c>
      <c r="Z2361">
        <v>19</v>
      </c>
      <c r="AA2361">
        <v>8</v>
      </c>
      <c r="AB2361" t="s">
        <v>519</v>
      </c>
      <c r="AC2361">
        <v>19</v>
      </c>
      <c r="AD2361">
        <v>19</v>
      </c>
      <c r="AE2361"/>
      <c r="AF2361">
        <v>82</v>
      </c>
      <c r="AG2361">
        <v>82.397999999999996</v>
      </c>
      <c r="AH2361"/>
      <c r="AI2361">
        <v>0</v>
      </c>
    </row>
    <row r="2362" spans="1:35">
      <c r="A2362" t="s">
        <v>862</v>
      </c>
      <c r="B2362">
        <v>2017</v>
      </c>
      <c r="C2362">
        <v>2017</v>
      </c>
      <c r="D2362">
        <v>2017</v>
      </c>
      <c r="E2362">
        <v>4</v>
      </c>
      <c r="F2362">
        <v>0</v>
      </c>
      <c r="G2362">
        <v>0</v>
      </c>
      <c r="H2362" t="s">
        <v>568</v>
      </c>
      <c r="I2362">
        <v>251</v>
      </c>
      <c r="J2362" t="s">
        <v>113</v>
      </c>
      <c r="K2362" t="s">
        <v>583</v>
      </c>
      <c r="L2362">
        <v>268</v>
      </c>
      <c r="M2362" t="s">
        <v>779</v>
      </c>
      <c r="N2362" t="s">
        <v>780</v>
      </c>
      <c r="O2362">
        <v>0</v>
      </c>
      <c r="P2362" t="s">
        <v>177</v>
      </c>
      <c r="Q2362" t="s">
        <v>514</v>
      </c>
      <c r="R2362" t="s">
        <v>515</v>
      </c>
      <c r="S2362" t="s">
        <v>516</v>
      </c>
      <c r="T2362">
        <v>1000</v>
      </c>
      <c r="U2362" t="s">
        <v>866</v>
      </c>
      <c r="V2362">
        <v>2523</v>
      </c>
      <c r="W2362" t="s">
        <v>518</v>
      </c>
      <c r="X2362">
        <v>8</v>
      </c>
      <c r="Y2362" t="s">
        <v>519</v>
      </c>
      <c r="Z2362">
        <v>90</v>
      </c>
      <c r="AA2362">
        <v>8</v>
      </c>
      <c r="AB2362" t="s">
        <v>519</v>
      </c>
      <c r="AC2362">
        <v>90</v>
      </c>
      <c r="AD2362">
        <v>90</v>
      </c>
      <c r="AE2362"/>
      <c r="AF2362">
        <v>467</v>
      </c>
      <c r="AG2362">
        <v>467.29700000000003</v>
      </c>
      <c r="AH2362"/>
      <c r="AI2362">
        <v>0</v>
      </c>
    </row>
    <row r="2363" spans="1:35">
      <c r="A2363" t="s">
        <v>862</v>
      </c>
      <c r="B2363">
        <v>2017</v>
      </c>
      <c r="C2363">
        <v>2017</v>
      </c>
      <c r="D2363">
        <v>2017</v>
      </c>
      <c r="E2363">
        <v>4</v>
      </c>
      <c r="F2363">
        <v>0</v>
      </c>
      <c r="G2363">
        <v>0</v>
      </c>
      <c r="H2363" t="s">
        <v>568</v>
      </c>
      <c r="I2363">
        <v>251</v>
      </c>
      <c r="J2363" t="s">
        <v>113</v>
      </c>
      <c r="K2363" t="s">
        <v>583</v>
      </c>
      <c r="L2363">
        <v>404</v>
      </c>
      <c r="M2363" t="s">
        <v>610</v>
      </c>
      <c r="N2363" t="s">
        <v>611</v>
      </c>
      <c r="O2363">
        <v>0</v>
      </c>
      <c r="P2363" t="s">
        <v>177</v>
      </c>
      <c r="Q2363" t="s">
        <v>514</v>
      </c>
      <c r="R2363" t="s">
        <v>515</v>
      </c>
      <c r="S2363" t="s">
        <v>516</v>
      </c>
      <c r="T2363">
        <v>1000</v>
      </c>
      <c r="U2363" t="s">
        <v>866</v>
      </c>
      <c r="V2363">
        <v>2523</v>
      </c>
      <c r="W2363" t="s">
        <v>518</v>
      </c>
      <c r="X2363">
        <v>8</v>
      </c>
      <c r="Y2363" t="s">
        <v>519</v>
      </c>
      <c r="Z2363">
        <v>200</v>
      </c>
      <c r="AA2363">
        <v>8</v>
      </c>
      <c r="AB2363" t="s">
        <v>519</v>
      </c>
      <c r="AC2363">
        <v>200</v>
      </c>
      <c r="AD2363">
        <v>200</v>
      </c>
      <c r="AE2363"/>
      <c r="AF2363">
        <v>897</v>
      </c>
      <c r="AG2363">
        <v>897.34500000000003</v>
      </c>
      <c r="AH2363"/>
      <c r="AI2363">
        <v>0</v>
      </c>
    </row>
    <row r="2364" spans="1:35">
      <c r="A2364" t="s">
        <v>862</v>
      </c>
      <c r="B2364">
        <v>2017</v>
      </c>
      <c r="C2364">
        <v>2017</v>
      </c>
      <c r="D2364">
        <v>2017</v>
      </c>
      <c r="E2364">
        <v>4</v>
      </c>
      <c r="F2364">
        <v>0</v>
      </c>
      <c r="G2364">
        <v>0</v>
      </c>
      <c r="H2364" t="s">
        <v>568</v>
      </c>
      <c r="I2364">
        <v>251</v>
      </c>
      <c r="J2364" t="s">
        <v>113</v>
      </c>
      <c r="K2364" t="s">
        <v>583</v>
      </c>
      <c r="L2364">
        <v>384</v>
      </c>
      <c r="M2364" t="s">
        <v>751</v>
      </c>
      <c r="N2364" t="s">
        <v>752</v>
      </c>
      <c r="O2364">
        <v>0</v>
      </c>
      <c r="P2364" t="s">
        <v>177</v>
      </c>
      <c r="Q2364" t="s">
        <v>514</v>
      </c>
      <c r="R2364" t="s">
        <v>515</v>
      </c>
      <c r="S2364" t="s">
        <v>516</v>
      </c>
      <c r="T2364">
        <v>1000</v>
      </c>
      <c r="U2364" t="s">
        <v>866</v>
      </c>
      <c r="V2364">
        <v>2523</v>
      </c>
      <c r="W2364" t="s">
        <v>518</v>
      </c>
      <c r="X2364">
        <v>8</v>
      </c>
      <c r="Y2364" t="s">
        <v>519</v>
      </c>
      <c r="Z2364">
        <v>543</v>
      </c>
      <c r="AA2364">
        <v>8</v>
      </c>
      <c r="AB2364" t="s">
        <v>519</v>
      </c>
      <c r="AC2364">
        <v>543</v>
      </c>
      <c r="AD2364">
        <v>543</v>
      </c>
      <c r="AE2364"/>
      <c r="AF2364">
        <v>2868</v>
      </c>
      <c r="AG2364">
        <v>2868.1179999999999</v>
      </c>
      <c r="AH2364"/>
      <c r="AI2364">
        <v>0</v>
      </c>
    </row>
    <row r="2365" spans="1:35">
      <c r="A2365" t="s">
        <v>862</v>
      </c>
      <c r="B2365">
        <v>2017</v>
      </c>
      <c r="C2365">
        <v>2017</v>
      </c>
      <c r="D2365">
        <v>2017</v>
      </c>
      <c r="E2365">
        <v>4</v>
      </c>
      <c r="F2365">
        <v>0</v>
      </c>
      <c r="G2365">
        <v>0</v>
      </c>
      <c r="H2365" t="s">
        <v>568</v>
      </c>
      <c r="I2365">
        <v>251</v>
      </c>
      <c r="J2365" t="s">
        <v>113</v>
      </c>
      <c r="K2365" t="s">
        <v>583</v>
      </c>
      <c r="L2365">
        <v>392</v>
      </c>
      <c r="M2365" t="s">
        <v>223</v>
      </c>
      <c r="N2365" t="s">
        <v>584</v>
      </c>
      <c r="O2365">
        <v>0</v>
      </c>
      <c r="P2365" t="s">
        <v>177</v>
      </c>
      <c r="Q2365" t="s">
        <v>514</v>
      </c>
      <c r="R2365" t="s">
        <v>515</v>
      </c>
      <c r="S2365" t="s">
        <v>516</v>
      </c>
      <c r="T2365">
        <v>1000</v>
      </c>
      <c r="U2365" t="s">
        <v>866</v>
      </c>
      <c r="V2365">
        <v>2523</v>
      </c>
      <c r="W2365" t="s">
        <v>518</v>
      </c>
      <c r="X2365">
        <v>8</v>
      </c>
      <c r="Y2365" t="s">
        <v>519</v>
      </c>
      <c r="Z2365">
        <v>35</v>
      </c>
      <c r="AA2365">
        <v>8</v>
      </c>
      <c r="AB2365" t="s">
        <v>519</v>
      </c>
      <c r="AC2365">
        <v>35</v>
      </c>
      <c r="AD2365">
        <v>35</v>
      </c>
      <c r="AE2365"/>
      <c r="AF2365">
        <v>616</v>
      </c>
      <c r="AG2365">
        <v>616.29</v>
      </c>
      <c r="AH2365"/>
      <c r="AI2365">
        <v>0</v>
      </c>
    </row>
    <row r="2366" spans="1:35">
      <c r="A2366" t="s">
        <v>862</v>
      </c>
      <c r="B2366">
        <v>2017</v>
      </c>
      <c r="C2366">
        <v>2017</v>
      </c>
      <c r="D2366">
        <v>2017</v>
      </c>
      <c r="E2366">
        <v>4</v>
      </c>
      <c r="F2366">
        <v>0</v>
      </c>
      <c r="G2366">
        <v>0</v>
      </c>
      <c r="H2366" t="s">
        <v>568</v>
      </c>
      <c r="I2366">
        <v>251</v>
      </c>
      <c r="J2366" t="s">
        <v>113</v>
      </c>
      <c r="K2366" t="s">
        <v>583</v>
      </c>
      <c r="L2366">
        <v>276</v>
      </c>
      <c r="M2366" t="s">
        <v>591</v>
      </c>
      <c r="N2366" t="s">
        <v>592</v>
      </c>
      <c r="O2366">
        <v>0</v>
      </c>
      <c r="P2366" t="s">
        <v>177</v>
      </c>
      <c r="Q2366" t="s">
        <v>514</v>
      </c>
      <c r="R2366" t="s">
        <v>515</v>
      </c>
      <c r="S2366" t="s">
        <v>516</v>
      </c>
      <c r="T2366">
        <v>1000</v>
      </c>
      <c r="U2366" t="s">
        <v>866</v>
      </c>
      <c r="V2366">
        <v>2523</v>
      </c>
      <c r="W2366" t="s">
        <v>518</v>
      </c>
      <c r="X2366">
        <v>8</v>
      </c>
      <c r="Y2366" t="s">
        <v>519</v>
      </c>
      <c r="Z2366">
        <v>1140</v>
      </c>
      <c r="AA2366">
        <v>8</v>
      </c>
      <c r="AB2366" t="s">
        <v>519</v>
      </c>
      <c r="AC2366">
        <v>1140</v>
      </c>
      <c r="AD2366">
        <v>1140</v>
      </c>
      <c r="AE2366"/>
      <c r="AF2366">
        <v>128</v>
      </c>
      <c r="AG2366">
        <v>128.67599999999999</v>
      </c>
      <c r="AH2366"/>
      <c r="AI2366">
        <v>0</v>
      </c>
    </row>
    <row r="2367" spans="1:35">
      <c r="A2367" t="s">
        <v>862</v>
      </c>
      <c r="B2367">
        <v>2017</v>
      </c>
      <c r="C2367">
        <v>2017</v>
      </c>
      <c r="D2367">
        <v>2017</v>
      </c>
      <c r="E2367">
        <v>4</v>
      </c>
      <c r="F2367">
        <v>0</v>
      </c>
      <c r="G2367">
        <v>0</v>
      </c>
      <c r="H2367" t="s">
        <v>568</v>
      </c>
      <c r="I2367">
        <v>251</v>
      </c>
      <c r="J2367" t="s">
        <v>113</v>
      </c>
      <c r="K2367" t="s">
        <v>583</v>
      </c>
      <c r="L2367">
        <v>203</v>
      </c>
      <c r="M2367" t="s">
        <v>684</v>
      </c>
      <c r="N2367" t="s">
        <v>685</v>
      </c>
      <c r="O2367">
        <v>0</v>
      </c>
      <c r="P2367" t="s">
        <v>177</v>
      </c>
      <c r="Q2367" t="s">
        <v>514</v>
      </c>
      <c r="R2367" t="s">
        <v>515</v>
      </c>
      <c r="S2367" t="s">
        <v>516</v>
      </c>
      <c r="T2367">
        <v>9200</v>
      </c>
      <c r="U2367" t="s">
        <v>885</v>
      </c>
      <c r="V2367">
        <v>2523</v>
      </c>
      <c r="W2367" t="s">
        <v>518</v>
      </c>
      <c r="X2367">
        <v>8</v>
      </c>
      <c r="Y2367" t="s">
        <v>519</v>
      </c>
      <c r="Z2367">
        <v>260</v>
      </c>
      <c r="AA2367">
        <v>8</v>
      </c>
      <c r="AB2367" t="s">
        <v>519</v>
      </c>
      <c r="AC2367">
        <v>260</v>
      </c>
      <c r="AD2367">
        <v>260</v>
      </c>
      <c r="AE2367"/>
      <c r="AF2367">
        <v>29</v>
      </c>
      <c r="AG2367">
        <v>29.347000000000001</v>
      </c>
      <c r="AH2367"/>
      <c r="AI2367">
        <v>0</v>
      </c>
    </row>
    <row r="2368" spans="1:35">
      <c r="A2368" t="s">
        <v>862</v>
      </c>
      <c r="B2368">
        <v>2017</v>
      </c>
      <c r="C2368">
        <v>2017</v>
      </c>
      <c r="D2368">
        <v>2017</v>
      </c>
      <c r="E2368">
        <v>4</v>
      </c>
      <c r="F2368">
        <v>0</v>
      </c>
      <c r="G2368">
        <v>0</v>
      </c>
      <c r="H2368" t="s">
        <v>568</v>
      </c>
      <c r="I2368">
        <v>251</v>
      </c>
      <c r="J2368" t="s">
        <v>113</v>
      </c>
      <c r="K2368" t="s">
        <v>583</v>
      </c>
      <c r="L2368">
        <v>380</v>
      </c>
      <c r="M2368" t="s">
        <v>587</v>
      </c>
      <c r="N2368" t="s">
        <v>588</v>
      </c>
      <c r="O2368">
        <v>0</v>
      </c>
      <c r="P2368" t="s">
        <v>177</v>
      </c>
      <c r="Q2368" t="s">
        <v>514</v>
      </c>
      <c r="R2368" t="s">
        <v>515</v>
      </c>
      <c r="S2368" t="s">
        <v>516</v>
      </c>
      <c r="T2368">
        <v>9200</v>
      </c>
      <c r="U2368" t="s">
        <v>885</v>
      </c>
      <c r="V2368">
        <v>2523</v>
      </c>
      <c r="W2368" t="s">
        <v>518</v>
      </c>
      <c r="X2368">
        <v>8</v>
      </c>
      <c r="Y2368" t="s">
        <v>519</v>
      </c>
      <c r="Z2368">
        <v>505</v>
      </c>
      <c r="AA2368">
        <v>8</v>
      </c>
      <c r="AB2368" t="s">
        <v>519</v>
      </c>
      <c r="AC2368">
        <v>505</v>
      </c>
      <c r="AD2368">
        <v>505</v>
      </c>
      <c r="AE2368"/>
      <c r="AF2368">
        <v>97</v>
      </c>
      <c r="AG2368">
        <v>97.070999999999998</v>
      </c>
      <c r="AH2368"/>
      <c r="AI2368">
        <v>0</v>
      </c>
    </row>
    <row r="2369" spans="1:35">
      <c r="A2369" t="s">
        <v>862</v>
      </c>
      <c r="B2369">
        <v>2017</v>
      </c>
      <c r="C2369">
        <v>2017</v>
      </c>
      <c r="D2369">
        <v>2017</v>
      </c>
      <c r="E2369">
        <v>4</v>
      </c>
      <c r="F2369">
        <v>0</v>
      </c>
      <c r="G2369">
        <v>0</v>
      </c>
      <c r="H2369" t="s">
        <v>568</v>
      </c>
      <c r="I2369">
        <v>251</v>
      </c>
      <c r="J2369" t="s">
        <v>113</v>
      </c>
      <c r="K2369" t="s">
        <v>583</v>
      </c>
      <c r="L2369">
        <v>276</v>
      </c>
      <c r="M2369" t="s">
        <v>591</v>
      </c>
      <c r="N2369" t="s">
        <v>592</v>
      </c>
      <c r="O2369">
        <v>0</v>
      </c>
      <c r="P2369" t="s">
        <v>177</v>
      </c>
      <c r="Q2369" t="s">
        <v>514</v>
      </c>
      <c r="R2369" t="s">
        <v>515</v>
      </c>
      <c r="S2369" t="s">
        <v>516</v>
      </c>
      <c r="T2369">
        <v>9200</v>
      </c>
      <c r="U2369" t="s">
        <v>885</v>
      </c>
      <c r="V2369">
        <v>2523</v>
      </c>
      <c r="W2369" t="s">
        <v>518</v>
      </c>
      <c r="X2369">
        <v>8</v>
      </c>
      <c r="Y2369" t="s">
        <v>519</v>
      </c>
      <c r="Z2369">
        <v>730</v>
      </c>
      <c r="AA2369">
        <v>8</v>
      </c>
      <c r="AB2369" t="s">
        <v>519</v>
      </c>
      <c r="AC2369">
        <v>730</v>
      </c>
      <c r="AD2369">
        <v>730</v>
      </c>
      <c r="AE2369"/>
      <c r="AF2369">
        <v>82</v>
      </c>
      <c r="AG2369">
        <v>82.397999999999996</v>
      </c>
      <c r="AH2369"/>
      <c r="AI2369">
        <v>0</v>
      </c>
    </row>
    <row r="2370" spans="1:35">
      <c r="A2370" t="s">
        <v>862</v>
      </c>
      <c r="B2370">
        <v>2017</v>
      </c>
      <c r="C2370">
        <v>2017</v>
      </c>
      <c r="D2370">
        <v>2017</v>
      </c>
      <c r="E2370">
        <v>4</v>
      </c>
      <c r="F2370">
        <v>0</v>
      </c>
      <c r="G2370">
        <v>0</v>
      </c>
      <c r="H2370" t="s">
        <v>568</v>
      </c>
      <c r="I2370">
        <v>251</v>
      </c>
      <c r="J2370" t="s">
        <v>113</v>
      </c>
      <c r="K2370" t="s">
        <v>583</v>
      </c>
      <c r="L2370">
        <v>442</v>
      </c>
      <c r="M2370" t="s">
        <v>688</v>
      </c>
      <c r="N2370" t="s">
        <v>689</v>
      </c>
      <c r="O2370">
        <v>0</v>
      </c>
      <c r="P2370" t="s">
        <v>177</v>
      </c>
      <c r="Q2370" t="s">
        <v>514</v>
      </c>
      <c r="R2370" t="s">
        <v>515</v>
      </c>
      <c r="S2370" t="s">
        <v>516</v>
      </c>
      <c r="T2370">
        <v>3100</v>
      </c>
      <c r="U2370" t="s">
        <v>884</v>
      </c>
      <c r="V2370">
        <v>2523</v>
      </c>
      <c r="W2370" t="s">
        <v>518</v>
      </c>
      <c r="X2370">
        <v>8</v>
      </c>
      <c r="Y2370" t="s">
        <v>519</v>
      </c>
      <c r="Z2370">
        <v>2028620</v>
      </c>
      <c r="AA2370">
        <v>8</v>
      </c>
      <c r="AB2370" t="s">
        <v>519</v>
      </c>
      <c r="AC2370">
        <v>2028620</v>
      </c>
      <c r="AD2370">
        <v>2028620</v>
      </c>
      <c r="AE2370"/>
      <c r="AF2370">
        <v>195441</v>
      </c>
      <c r="AG2370">
        <v>195441.753</v>
      </c>
      <c r="AH2370"/>
      <c r="AI2370">
        <v>0</v>
      </c>
    </row>
    <row r="2371" spans="1:35">
      <c r="A2371" t="s">
        <v>862</v>
      </c>
      <c r="B2371">
        <v>2017</v>
      </c>
      <c r="C2371">
        <v>2017</v>
      </c>
      <c r="D2371">
        <v>2017</v>
      </c>
      <c r="E2371">
        <v>4</v>
      </c>
      <c r="F2371">
        <v>0</v>
      </c>
      <c r="G2371">
        <v>0</v>
      </c>
      <c r="H2371" t="s">
        <v>568</v>
      </c>
      <c r="I2371">
        <v>251</v>
      </c>
      <c r="J2371" t="s">
        <v>113</v>
      </c>
      <c r="K2371" t="s">
        <v>583</v>
      </c>
      <c r="L2371">
        <v>380</v>
      </c>
      <c r="M2371" t="s">
        <v>587</v>
      </c>
      <c r="N2371" t="s">
        <v>588</v>
      </c>
      <c r="O2371">
        <v>0</v>
      </c>
      <c r="P2371" t="s">
        <v>177</v>
      </c>
      <c r="Q2371" t="s">
        <v>514</v>
      </c>
      <c r="R2371" t="s">
        <v>515</v>
      </c>
      <c r="S2371" t="s">
        <v>516</v>
      </c>
      <c r="T2371">
        <v>3100</v>
      </c>
      <c r="U2371" t="s">
        <v>884</v>
      </c>
      <c r="V2371">
        <v>2523</v>
      </c>
      <c r="W2371" t="s">
        <v>518</v>
      </c>
      <c r="X2371">
        <v>8</v>
      </c>
      <c r="Y2371" t="s">
        <v>519</v>
      </c>
      <c r="Z2371">
        <v>17452600</v>
      </c>
      <c r="AA2371">
        <v>8</v>
      </c>
      <c r="AB2371" t="s">
        <v>519</v>
      </c>
      <c r="AC2371">
        <v>17452600</v>
      </c>
      <c r="AD2371">
        <v>17452600</v>
      </c>
      <c r="AE2371"/>
      <c r="AF2371">
        <v>1138220</v>
      </c>
      <c r="AG2371">
        <v>1138220.6880000001</v>
      </c>
      <c r="AH2371"/>
      <c r="AI2371">
        <v>0</v>
      </c>
    </row>
    <row r="2372" spans="1:35">
      <c r="A2372" t="s">
        <v>862</v>
      </c>
      <c r="B2372">
        <v>2017</v>
      </c>
      <c r="C2372">
        <v>2017</v>
      </c>
      <c r="D2372">
        <v>2017</v>
      </c>
      <c r="E2372">
        <v>4</v>
      </c>
      <c r="F2372">
        <v>0</v>
      </c>
      <c r="G2372">
        <v>0</v>
      </c>
      <c r="H2372" t="s">
        <v>568</v>
      </c>
      <c r="I2372">
        <v>251</v>
      </c>
      <c r="J2372" t="s">
        <v>113</v>
      </c>
      <c r="K2372" t="s">
        <v>583</v>
      </c>
      <c r="L2372">
        <v>344</v>
      </c>
      <c r="M2372" t="s">
        <v>558</v>
      </c>
      <c r="N2372" t="s">
        <v>559</v>
      </c>
      <c r="O2372">
        <v>0</v>
      </c>
      <c r="P2372" t="s">
        <v>177</v>
      </c>
      <c r="Q2372" t="s">
        <v>514</v>
      </c>
      <c r="R2372" t="s">
        <v>515</v>
      </c>
      <c r="S2372" t="s">
        <v>516</v>
      </c>
      <c r="T2372">
        <v>1000</v>
      </c>
      <c r="U2372" t="s">
        <v>866</v>
      </c>
      <c r="V2372">
        <v>2523</v>
      </c>
      <c r="W2372" t="s">
        <v>518</v>
      </c>
      <c r="X2372">
        <v>8</v>
      </c>
      <c r="Y2372" t="s">
        <v>519</v>
      </c>
      <c r="Z2372">
        <v>3</v>
      </c>
      <c r="AA2372">
        <v>8</v>
      </c>
      <c r="AB2372" t="s">
        <v>519</v>
      </c>
      <c r="AC2372">
        <v>3</v>
      </c>
      <c r="AD2372">
        <v>3</v>
      </c>
      <c r="AE2372"/>
      <c r="AF2372">
        <v>235</v>
      </c>
      <c r="AG2372">
        <v>235.90600000000001</v>
      </c>
      <c r="AH2372"/>
      <c r="AI2372">
        <v>0</v>
      </c>
    </row>
    <row r="2373" spans="1:35">
      <c r="A2373" t="s">
        <v>862</v>
      </c>
      <c r="B2373">
        <v>2017</v>
      </c>
      <c r="C2373">
        <v>2017</v>
      </c>
      <c r="D2373">
        <v>2017</v>
      </c>
      <c r="E2373">
        <v>4</v>
      </c>
      <c r="F2373">
        <v>0</v>
      </c>
      <c r="G2373">
        <v>0</v>
      </c>
      <c r="H2373" t="s">
        <v>568</v>
      </c>
      <c r="I2373">
        <v>251</v>
      </c>
      <c r="J2373" t="s">
        <v>113</v>
      </c>
      <c r="K2373" t="s">
        <v>583</v>
      </c>
      <c r="L2373">
        <v>608</v>
      </c>
      <c r="M2373" t="s">
        <v>548</v>
      </c>
      <c r="N2373" t="s">
        <v>549</v>
      </c>
      <c r="O2373">
        <v>276</v>
      </c>
      <c r="P2373" t="s">
        <v>591</v>
      </c>
      <c r="Q2373" t="s">
        <v>592</v>
      </c>
      <c r="R2373" t="s">
        <v>515</v>
      </c>
      <c r="S2373" t="s">
        <v>516</v>
      </c>
      <c r="T2373">
        <v>0</v>
      </c>
      <c r="U2373" t="s">
        <v>517</v>
      </c>
      <c r="V2373">
        <v>2523</v>
      </c>
      <c r="W2373" t="s">
        <v>518</v>
      </c>
      <c r="X2373">
        <v>8</v>
      </c>
      <c r="Y2373" t="s">
        <v>519</v>
      </c>
      <c r="Z2373">
        <v>984</v>
      </c>
      <c r="AA2373">
        <v>-1</v>
      </c>
      <c r="AB2373" t="s">
        <v>129</v>
      </c>
      <c r="AC2373">
        <v>0</v>
      </c>
      <c r="AD2373">
        <v>984</v>
      </c>
      <c r="AE2373"/>
      <c r="AF2373">
        <v>95</v>
      </c>
      <c r="AG2373">
        <v>95.942999999999998</v>
      </c>
      <c r="AH2373"/>
      <c r="AI2373">
        <v>0</v>
      </c>
    </row>
    <row r="2374" spans="1:35">
      <c r="A2374" t="s">
        <v>862</v>
      </c>
      <c r="B2374">
        <v>2017</v>
      </c>
      <c r="C2374">
        <v>2017</v>
      </c>
      <c r="D2374">
        <v>2017</v>
      </c>
      <c r="E2374">
        <v>4</v>
      </c>
      <c r="F2374">
        <v>0</v>
      </c>
      <c r="G2374">
        <v>0</v>
      </c>
      <c r="H2374" t="s">
        <v>568</v>
      </c>
      <c r="I2374">
        <v>251</v>
      </c>
      <c r="J2374" t="s">
        <v>113</v>
      </c>
      <c r="K2374" t="s">
        <v>583</v>
      </c>
      <c r="L2374">
        <v>784</v>
      </c>
      <c r="M2374" t="s">
        <v>186</v>
      </c>
      <c r="N2374" t="s">
        <v>618</v>
      </c>
      <c r="O2374">
        <v>276</v>
      </c>
      <c r="P2374" t="s">
        <v>591</v>
      </c>
      <c r="Q2374" t="s">
        <v>592</v>
      </c>
      <c r="R2374" t="s">
        <v>515</v>
      </c>
      <c r="S2374" t="s">
        <v>516</v>
      </c>
      <c r="T2374">
        <v>0</v>
      </c>
      <c r="U2374" t="s">
        <v>517</v>
      </c>
      <c r="V2374">
        <v>2523</v>
      </c>
      <c r="W2374" t="s">
        <v>518</v>
      </c>
      <c r="X2374">
        <v>8</v>
      </c>
      <c r="Y2374" t="s">
        <v>519</v>
      </c>
      <c r="Z2374">
        <v>949</v>
      </c>
      <c r="AA2374">
        <v>-1</v>
      </c>
      <c r="AB2374" t="s">
        <v>129</v>
      </c>
      <c r="AC2374">
        <v>0</v>
      </c>
      <c r="AD2374">
        <v>949</v>
      </c>
      <c r="AE2374"/>
      <c r="AF2374">
        <v>92</v>
      </c>
      <c r="AG2374">
        <v>92.555999999999997</v>
      </c>
      <c r="AH2374"/>
      <c r="AI2374">
        <v>0</v>
      </c>
    </row>
    <row r="2375" spans="1:35">
      <c r="A2375" t="s">
        <v>862</v>
      </c>
      <c r="B2375">
        <v>2017</v>
      </c>
      <c r="C2375">
        <v>2017</v>
      </c>
      <c r="D2375">
        <v>2017</v>
      </c>
      <c r="E2375">
        <v>4</v>
      </c>
      <c r="F2375">
        <v>0</v>
      </c>
      <c r="G2375">
        <v>0</v>
      </c>
      <c r="H2375" t="s">
        <v>568</v>
      </c>
      <c r="I2375">
        <v>251</v>
      </c>
      <c r="J2375" t="s">
        <v>113</v>
      </c>
      <c r="K2375" t="s">
        <v>583</v>
      </c>
      <c r="L2375">
        <v>608</v>
      </c>
      <c r="M2375" t="s">
        <v>548</v>
      </c>
      <c r="N2375" t="s">
        <v>549</v>
      </c>
      <c r="O2375">
        <v>276</v>
      </c>
      <c r="P2375" t="s">
        <v>591</v>
      </c>
      <c r="Q2375" t="s">
        <v>592</v>
      </c>
      <c r="R2375" t="s">
        <v>515</v>
      </c>
      <c r="S2375" t="s">
        <v>516</v>
      </c>
      <c r="T2375">
        <v>3200</v>
      </c>
      <c r="U2375" t="s">
        <v>74</v>
      </c>
      <c r="V2375">
        <v>2523</v>
      </c>
      <c r="W2375" t="s">
        <v>518</v>
      </c>
      <c r="X2375">
        <v>8</v>
      </c>
      <c r="Y2375" t="s">
        <v>519</v>
      </c>
      <c r="Z2375">
        <v>984</v>
      </c>
      <c r="AA2375">
        <v>-1</v>
      </c>
      <c r="AB2375" t="s">
        <v>129</v>
      </c>
      <c r="AC2375">
        <v>0</v>
      </c>
      <c r="AD2375">
        <v>984</v>
      </c>
      <c r="AE2375"/>
      <c r="AF2375">
        <v>95</v>
      </c>
      <c r="AG2375">
        <v>95.942999999999998</v>
      </c>
      <c r="AH2375"/>
      <c r="AI2375">
        <v>0</v>
      </c>
    </row>
    <row r="2376" spans="1:35">
      <c r="A2376" t="s">
        <v>862</v>
      </c>
      <c r="B2376">
        <v>2017</v>
      </c>
      <c r="C2376">
        <v>2017</v>
      </c>
      <c r="D2376">
        <v>2017</v>
      </c>
      <c r="E2376">
        <v>4</v>
      </c>
      <c r="F2376">
        <v>0</v>
      </c>
      <c r="G2376">
        <v>0</v>
      </c>
      <c r="H2376" t="s">
        <v>568</v>
      </c>
      <c r="I2376">
        <v>251</v>
      </c>
      <c r="J2376" t="s">
        <v>113</v>
      </c>
      <c r="K2376" t="s">
        <v>583</v>
      </c>
      <c r="L2376">
        <v>784</v>
      </c>
      <c r="M2376" t="s">
        <v>186</v>
      </c>
      <c r="N2376" t="s">
        <v>618</v>
      </c>
      <c r="O2376">
        <v>276</v>
      </c>
      <c r="P2376" t="s">
        <v>591</v>
      </c>
      <c r="Q2376" t="s">
        <v>592</v>
      </c>
      <c r="R2376" t="s">
        <v>515</v>
      </c>
      <c r="S2376" t="s">
        <v>516</v>
      </c>
      <c r="T2376">
        <v>3200</v>
      </c>
      <c r="U2376" t="s">
        <v>74</v>
      </c>
      <c r="V2376">
        <v>2523</v>
      </c>
      <c r="W2376" t="s">
        <v>518</v>
      </c>
      <c r="X2376">
        <v>8</v>
      </c>
      <c r="Y2376" t="s">
        <v>519</v>
      </c>
      <c r="Z2376">
        <v>949</v>
      </c>
      <c r="AA2376">
        <v>-1</v>
      </c>
      <c r="AB2376" t="s">
        <v>129</v>
      </c>
      <c r="AC2376">
        <v>0</v>
      </c>
      <c r="AD2376">
        <v>949</v>
      </c>
      <c r="AE2376"/>
      <c r="AF2376">
        <v>92</v>
      </c>
      <c r="AG2376">
        <v>92.555999999999997</v>
      </c>
      <c r="AH2376"/>
      <c r="AI2376">
        <v>0</v>
      </c>
    </row>
    <row r="2377" spans="1:35">
      <c r="A2377" t="s">
        <v>862</v>
      </c>
      <c r="B2377">
        <v>2017</v>
      </c>
      <c r="C2377">
        <v>2017</v>
      </c>
      <c r="D2377">
        <v>2017</v>
      </c>
      <c r="E2377">
        <v>4</v>
      </c>
      <c r="F2377">
        <v>0</v>
      </c>
      <c r="G2377">
        <v>0</v>
      </c>
      <c r="H2377" t="s">
        <v>568</v>
      </c>
      <c r="I2377">
        <v>251</v>
      </c>
      <c r="J2377" t="s">
        <v>113</v>
      </c>
      <c r="K2377" t="s">
        <v>583</v>
      </c>
      <c r="L2377">
        <v>608</v>
      </c>
      <c r="M2377" t="s">
        <v>548</v>
      </c>
      <c r="N2377" t="s">
        <v>549</v>
      </c>
      <c r="O2377">
        <v>0</v>
      </c>
      <c r="P2377" t="s">
        <v>177</v>
      </c>
      <c r="Q2377" t="s">
        <v>514</v>
      </c>
      <c r="R2377" t="s">
        <v>515</v>
      </c>
      <c r="S2377" t="s">
        <v>516</v>
      </c>
      <c r="T2377">
        <v>3200</v>
      </c>
      <c r="U2377" t="s">
        <v>74</v>
      </c>
      <c r="V2377">
        <v>2523</v>
      </c>
      <c r="W2377" t="s">
        <v>518</v>
      </c>
      <c r="X2377">
        <v>8</v>
      </c>
      <c r="Y2377" t="s">
        <v>519</v>
      </c>
      <c r="Z2377">
        <v>984</v>
      </c>
      <c r="AA2377">
        <v>-1</v>
      </c>
      <c r="AB2377" t="s">
        <v>129</v>
      </c>
      <c r="AC2377">
        <v>0</v>
      </c>
      <c r="AD2377">
        <v>984</v>
      </c>
      <c r="AE2377"/>
      <c r="AF2377">
        <v>95</v>
      </c>
      <c r="AG2377">
        <v>95.942999999999998</v>
      </c>
      <c r="AH2377"/>
      <c r="AI2377">
        <v>0</v>
      </c>
    </row>
    <row r="2378" spans="1:35">
      <c r="A2378" t="s">
        <v>862</v>
      </c>
      <c r="B2378">
        <v>2017</v>
      </c>
      <c r="C2378">
        <v>2017</v>
      </c>
      <c r="D2378">
        <v>2017</v>
      </c>
      <c r="E2378">
        <v>4</v>
      </c>
      <c r="F2378">
        <v>0</v>
      </c>
      <c r="G2378">
        <v>0</v>
      </c>
      <c r="H2378" t="s">
        <v>568</v>
      </c>
      <c r="I2378">
        <v>251</v>
      </c>
      <c r="J2378" t="s">
        <v>113</v>
      </c>
      <c r="K2378" t="s">
        <v>583</v>
      </c>
      <c r="L2378">
        <v>784</v>
      </c>
      <c r="M2378" t="s">
        <v>186</v>
      </c>
      <c r="N2378" t="s">
        <v>618</v>
      </c>
      <c r="O2378">
        <v>0</v>
      </c>
      <c r="P2378" t="s">
        <v>177</v>
      </c>
      <c r="Q2378" t="s">
        <v>514</v>
      </c>
      <c r="R2378" t="s">
        <v>515</v>
      </c>
      <c r="S2378" t="s">
        <v>516</v>
      </c>
      <c r="T2378">
        <v>3200</v>
      </c>
      <c r="U2378" t="s">
        <v>74</v>
      </c>
      <c r="V2378">
        <v>2523</v>
      </c>
      <c r="W2378" t="s">
        <v>518</v>
      </c>
      <c r="X2378">
        <v>8</v>
      </c>
      <c r="Y2378" t="s">
        <v>519</v>
      </c>
      <c r="Z2378">
        <v>949</v>
      </c>
      <c r="AA2378">
        <v>-1</v>
      </c>
      <c r="AB2378" t="s">
        <v>129</v>
      </c>
      <c r="AC2378">
        <v>0</v>
      </c>
      <c r="AD2378">
        <v>949</v>
      </c>
      <c r="AE2378"/>
      <c r="AF2378">
        <v>92</v>
      </c>
      <c r="AG2378">
        <v>92.555999999999997</v>
      </c>
      <c r="AH2378"/>
      <c r="AI2378">
        <v>0</v>
      </c>
    </row>
    <row r="2379" spans="1:35">
      <c r="A2379" t="s">
        <v>862</v>
      </c>
      <c r="B2379">
        <v>2017</v>
      </c>
      <c r="C2379">
        <v>2017</v>
      </c>
      <c r="D2379">
        <v>2017</v>
      </c>
      <c r="E2379">
        <v>4</v>
      </c>
      <c r="F2379">
        <v>0</v>
      </c>
      <c r="G2379">
        <v>0</v>
      </c>
      <c r="H2379" t="s">
        <v>568</v>
      </c>
      <c r="I2379">
        <v>251</v>
      </c>
      <c r="J2379" t="s">
        <v>113</v>
      </c>
      <c r="K2379" t="s">
        <v>583</v>
      </c>
      <c r="L2379">
        <v>784</v>
      </c>
      <c r="M2379" t="s">
        <v>186</v>
      </c>
      <c r="N2379" t="s">
        <v>618</v>
      </c>
      <c r="O2379">
        <v>0</v>
      </c>
      <c r="P2379" t="s">
        <v>177</v>
      </c>
      <c r="Q2379" t="s">
        <v>514</v>
      </c>
      <c r="R2379" t="s">
        <v>515</v>
      </c>
      <c r="S2379" t="s">
        <v>516</v>
      </c>
      <c r="T2379">
        <v>0</v>
      </c>
      <c r="U2379" t="s">
        <v>517</v>
      </c>
      <c r="V2379">
        <v>2523</v>
      </c>
      <c r="W2379" t="s">
        <v>518</v>
      </c>
      <c r="X2379">
        <v>8</v>
      </c>
      <c r="Y2379" t="s">
        <v>519</v>
      </c>
      <c r="Z2379">
        <v>28114</v>
      </c>
      <c r="AA2379">
        <v>-1</v>
      </c>
      <c r="AB2379" t="s">
        <v>129</v>
      </c>
      <c r="AC2379">
        <v>0</v>
      </c>
      <c r="AD2379">
        <v>28114</v>
      </c>
      <c r="AE2379"/>
      <c r="AF2379">
        <v>5770</v>
      </c>
      <c r="AG2379">
        <v>5770.098</v>
      </c>
      <c r="AH2379"/>
      <c r="AI2379">
        <v>0</v>
      </c>
    </row>
    <row r="2380" spans="1:35">
      <c r="A2380" t="s">
        <v>862</v>
      </c>
      <c r="B2380">
        <v>2017</v>
      </c>
      <c r="C2380">
        <v>2017</v>
      </c>
      <c r="D2380">
        <v>2017</v>
      </c>
      <c r="E2380">
        <v>4</v>
      </c>
      <c r="F2380">
        <v>0</v>
      </c>
      <c r="G2380">
        <v>0</v>
      </c>
      <c r="H2380" t="s">
        <v>568</v>
      </c>
      <c r="I2380">
        <v>251</v>
      </c>
      <c r="J2380" t="s">
        <v>113</v>
      </c>
      <c r="K2380" t="s">
        <v>583</v>
      </c>
      <c r="L2380">
        <v>608</v>
      </c>
      <c r="M2380" t="s">
        <v>548</v>
      </c>
      <c r="N2380" t="s">
        <v>549</v>
      </c>
      <c r="O2380">
        <v>0</v>
      </c>
      <c r="P2380" t="s">
        <v>177</v>
      </c>
      <c r="Q2380" t="s">
        <v>514</v>
      </c>
      <c r="R2380" t="s">
        <v>515</v>
      </c>
      <c r="S2380" t="s">
        <v>516</v>
      </c>
      <c r="T2380">
        <v>0</v>
      </c>
      <c r="U2380" t="s">
        <v>517</v>
      </c>
      <c r="V2380">
        <v>2523</v>
      </c>
      <c r="W2380" t="s">
        <v>518</v>
      </c>
      <c r="X2380">
        <v>8</v>
      </c>
      <c r="Y2380" t="s">
        <v>519</v>
      </c>
      <c r="Z2380">
        <v>984</v>
      </c>
      <c r="AA2380">
        <v>-1</v>
      </c>
      <c r="AB2380" t="s">
        <v>129</v>
      </c>
      <c r="AC2380">
        <v>0</v>
      </c>
      <c r="AD2380">
        <v>984</v>
      </c>
      <c r="AE2380"/>
      <c r="AF2380">
        <v>95</v>
      </c>
      <c r="AG2380">
        <v>95.942999999999998</v>
      </c>
      <c r="AH2380"/>
      <c r="AI2380">
        <v>0</v>
      </c>
    </row>
    <row r="2381" spans="1:35">
      <c r="A2381" t="s">
        <v>862</v>
      </c>
      <c r="B2381">
        <v>2017</v>
      </c>
      <c r="C2381">
        <v>2017</v>
      </c>
      <c r="D2381">
        <v>2017</v>
      </c>
      <c r="E2381">
        <v>4</v>
      </c>
      <c r="F2381">
        <v>0</v>
      </c>
      <c r="G2381">
        <v>0</v>
      </c>
      <c r="H2381" t="s">
        <v>568</v>
      </c>
      <c r="I2381">
        <v>251</v>
      </c>
      <c r="J2381" t="s">
        <v>113</v>
      </c>
      <c r="K2381" t="s">
        <v>583</v>
      </c>
      <c r="L2381">
        <v>442</v>
      </c>
      <c r="M2381" t="s">
        <v>688</v>
      </c>
      <c r="N2381" t="s">
        <v>689</v>
      </c>
      <c r="O2381">
        <v>442</v>
      </c>
      <c r="P2381" t="s">
        <v>688</v>
      </c>
      <c r="Q2381" t="s">
        <v>689</v>
      </c>
      <c r="R2381" t="s">
        <v>515</v>
      </c>
      <c r="S2381" t="s">
        <v>516</v>
      </c>
      <c r="T2381">
        <v>3100</v>
      </c>
      <c r="U2381" t="s">
        <v>884</v>
      </c>
      <c r="V2381">
        <v>2523</v>
      </c>
      <c r="W2381" t="s">
        <v>518</v>
      </c>
      <c r="X2381">
        <v>8</v>
      </c>
      <c r="Y2381" t="s">
        <v>519</v>
      </c>
      <c r="Z2381">
        <v>2028620</v>
      </c>
      <c r="AA2381">
        <v>8</v>
      </c>
      <c r="AB2381" t="s">
        <v>519</v>
      </c>
      <c r="AC2381">
        <v>2028620</v>
      </c>
      <c r="AD2381">
        <v>2028620</v>
      </c>
      <c r="AE2381"/>
      <c r="AF2381">
        <v>195441</v>
      </c>
      <c r="AG2381">
        <v>195441.753</v>
      </c>
      <c r="AH2381"/>
      <c r="AI2381">
        <v>0</v>
      </c>
    </row>
    <row r="2382" spans="1:35">
      <c r="A2382" t="s">
        <v>862</v>
      </c>
      <c r="B2382">
        <v>2017</v>
      </c>
      <c r="C2382">
        <v>2017</v>
      </c>
      <c r="D2382">
        <v>2017</v>
      </c>
      <c r="E2382">
        <v>4</v>
      </c>
      <c r="F2382">
        <v>0</v>
      </c>
      <c r="G2382">
        <v>0</v>
      </c>
      <c r="H2382" t="s">
        <v>568</v>
      </c>
      <c r="I2382">
        <v>251</v>
      </c>
      <c r="J2382" t="s">
        <v>113</v>
      </c>
      <c r="K2382" t="s">
        <v>583</v>
      </c>
      <c r="L2382">
        <v>724</v>
      </c>
      <c r="M2382" t="s">
        <v>214</v>
      </c>
      <c r="N2382" t="s">
        <v>580</v>
      </c>
      <c r="O2382">
        <v>724</v>
      </c>
      <c r="P2382" t="s">
        <v>214</v>
      </c>
      <c r="Q2382" t="s">
        <v>580</v>
      </c>
      <c r="R2382" t="s">
        <v>515</v>
      </c>
      <c r="S2382" t="s">
        <v>516</v>
      </c>
      <c r="T2382">
        <v>9200</v>
      </c>
      <c r="U2382" t="s">
        <v>885</v>
      </c>
      <c r="V2382">
        <v>2523</v>
      </c>
      <c r="W2382" t="s">
        <v>518</v>
      </c>
      <c r="X2382">
        <v>8</v>
      </c>
      <c r="Y2382" t="s">
        <v>519</v>
      </c>
      <c r="Z2382">
        <v>4320</v>
      </c>
      <c r="AA2382">
        <v>8</v>
      </c>
      <c r="AB2382" t="s">
        <v>519</v>
      </c>
      <c r="AC2382">
        <v>4320</v>
      </c>
      <c r="AD2382">
        <v>4320</v>
      </c>
      <c r="AE2382"/>
      <c r="AF2382">
        <v>487</v>
      </c>
      <c r="AG2382">
        <v>487.61399999999998</v>
      </c>
      <c r="AH2382"/>
      <c r="AI2382">
        <v>0</v>
      </c>
    </row>
    <row r="2383" spans="1:35">
      <c r="A2383" t="s">
        <v>862</v>
      </c>
      <c r="B2383">
        <v>2017</v>
      </c>
      <c r="C2383">
        <v>2017</v>
      </c>
      <c r="D2383">
        <v>2017</v>
      </c>
      <c r="E2383">
        <v>4</v>
      </c>
      <c r="F2383">
        <v>0</v>
      </c>
      <c r="G2383">
        <v>0</v>
      </c>
      <c r="H2383" t="s">
        <v>568</v>
      </c>
      <c r="I2383">
        <v>251</v>
      </c>
      <c r="J2383" t="s">
        <v>113</v>
      </c>
      <c r="K2383" t="s">
        <v>583</v>
      </c>
      <c r="L2383">
        <v>616</v>
      </c>
      <c r="M2383" t="s">
        <v>692</v>
      </c>
      <c r="N2383" t="s">
        <v>693</v>
      </c>
      <c r="O2383">
        <v>616</v>
      </c>
      <c r="P2383" t="s">
        <v>692</v>
      </c>
      <c r="Q2383" t="s">
        <v>693</v>
      </c>
      <c r="R2383" t="s">
        <v>515</v>
      </c>
      <c r="S2383" t="s">
        <v>516</v>
      </c>
      <c r="T2383">
        <v>9200</v>
      </c>
      <c r="U2383" t="s">
        <v>885</v>
      </c>
      <c r="V2383">
        <v>2523</v>
      </c>
      <c r="W2383" t="s">
        <v>518</v>
      </c>
      <c r="X2383">
        <v>8</v>
      </c>
      <c r="Y2383" t="s">
        <v>519</v>
      </c>
      <c r="Z2383">
        <v>1170</v>
      </c>
      <c r="AA2383">
        <v>8</v>
      </c>
      <c r="AB2383" t="s">
        <v>519</v>
      </c>
      <c r="AC2383">
        <v>1170</v>
      </c>
      <c r="AD2383">
        <v>1170</v>
      </c>
      <c r="AE2383"/>
      <c r="AF2383">
        <v>132</v>
      </c>
      <c r="AG2383">
        <v>132.06200000000001</v>
      </c>
      <c r="AH2383"/>
      <c r="AI2383">
        <v>0</v>
      </c>
    </row>
    <row r="2384" spans="1:35">
      <c r="A2384" t="s">
        <v>862</v>
      </c>
      <c r="B2384">
        <v>2017</v>
      </c>
      <c r="C2384">
        <v>2017</v>
      </c>
      <c r="D2384">
        <v>2017</v>
      </c>
      <c r="E2384">
        <v>4</v>
      </c>
      <c r="F2384">
        <v>0</v>
      </c>
      <c r="G2384">
        <v>0</v>
      </c>
      <c r="H2384" t="s">
        <v>568</v>
      </c>
      <c r="I2384">
        <v>251</v>
      </c>
      <c r="J2384" t="s">
        <v>113</v>
      </c>
      <c r="K2384" t="s">
        <v>583</v>
      </c>
      <c r="L2384">
        <v>724</v>
      </c>
      <c r="M2384" t="s">
        <v>214</v>
      </c>
      <c r="N2384" t="s">
        <v>580</v>
      </c>
      <c r="O2384">
        <v>724</v>
      </c>
      <c r="P2384" t="s">
        <v>214</v>
      </c>
      <c r="Q2384" t="s">
        <v>580</v>
      </c>
      <c r="R2384" t="s">
        <v>515</v>
      </c>
      <c r="S2384" t="s">
        <v>516</v>
      </c>
      <c r="T2384">
        <v>2100</v>
      </c>
      <c r="U2384" t="s">
        <v>868</v>
      </c>
      <c r="V2384">
        <v>2523</v>
      </c>
      <c r="W2384" t="s">
        <v>518</v>
      </c>
      <c r="X2384">
        <v>8</v>
      </c>
      <c r="Y2384" t="s">
        <v>519</v>
      </c>
      <c r="Z2384">
        <v>108797270</v>
      </c>
      <c r="AA2384">
        <v>8</v>
      </c>
      <c r="AB2384" t="s">
        <v>519</v>
      </c>
      <c r="AC2384">
        <v>108797270</v>
      </c>
      <c r="AD2384">
        <v>108797270</v>
      </c>
      <c r="AE2384"/>
      <c r="AF2384">
        <v>9917997</v>
      </c>
      <c r="AG2384">
        <v>9917997.0989999995</v>
      </c>
      <c r="AH2384"/>
      <c r="AI2384">
        <v>0</v>
      </c>
    </row>
    <row r="2385" spans="1:35">
      <c r="A2385" t="s">
        <v>862</v>
      </c>
      <c r="B2385">
        <v>2017</v>
      </c>
      <c r="C2385">
        <v>2017</v>
      </c>
      <c r="D2385">
        <v>2017</v>
      </c>
      <c r="E2385">
        <v>4</v>
      </c>
      <c r="F2385">
        <v>0</v>
      </c>
      <c r="G2385">
        <v>0</v>
      </c>
      <c r="H2385" t="s">
        <v>568</v>
      </c>
      <c r="I2385">
        <v>251</v>
      </c>
      <c r="J2385" t="s">
        <v>113</v>
      </c>
      <c r="K2385" t="s">
        <v>583</v>
      </c>
      <c r="L2385">
        <v>784</v>
      </c>
      <c r="M2385" t="s">
        <v>186</v>
      </c>
      <c r="N2385" t="s">
        <v>618</v>
      </c>
      <c r="O2385">
        <v>784</v>
      </c>
      <c r="P2385" t="s">
        <v>186</v>
      </c>
      <c r="Q2385" t="s">
        <v>618</v>
      </c>
      <c r="R2385" t="s">
        <v>515</v>
      </c>
      <c r="S2385" t="s">
        <v>516</v>
      </c>
      <c r="T2385">
        <v>2100</v>
      </c>
      <c r="U2385" t="s">
        <v>868</v>
      </c>
      <c r="V2385">
        <v>2523</v>
      </c>
      <c r="W2385" t="s">
        <v>518</v>
      </c>
      <c r="X2385">
        <v>8</v>
      </c>
      <c r="Y2385" t="s">
        <v>519</v>
      </c>
      <c r="Z2385">
        <v>27165</v>
      </c>
      <c r="AA2385">
        <v>8</v>
      </c>
      <c r="AB2385" t="s">
        <v>519</v>
      </c>
      <c r="AC2385">
        <v>27165</v>
      </c>
      <c r="AD2385">
        <v>27165</v>
      </c>
      <c r="AE2385"/>
      <c r="AF2385">
        <v>5677</v>
      </c>
      <c r="AG2385">
        <v>5677.5420000000004</v>
      </c>
      <c r="AH2385"/>
      <c r="AI2385">
        <v>0</v>
      </c>
    </row>
    <row r="2386" spans="1:35">
      <c r="A2386" t="s">
        <v>862</v>
      </c>
      <c r="B2386">
        <v>2017</v>
      </c>
      <c r="C2386">
        <v>2017</v>
      </c>
      <c r="D2386">
        <v>2017</v>
      </c>
      <c r="E2386">
        <v>4</v>
      </c>
      <c r="F2386">
        <v>0</v>
      </c>
      <c r="G2386">
        <v>0</v>
      </c>
      <c r="H2386" t="s">
        <v>568</v>
      </c>
      <c r="I2386">
        <v>251</v>
      </c>
      <c r="J2386" t="s">
        <v>113</v>
      </c>
      <c r="K2386" t="s">
        <v>583</v>
      </c>
      <c r="L2386">
        <v>480</v>
      </c>
      <c r="M2386" t="s">
        <v>652</v>
      </c>
      <c r="N2386" t="s">
        <v>653</v>
      </c>
      <c r="O2386">
        <v>480</v>
      </c>
      <c r="P2386" t="s">
        <v>652</v>
      </c>
      <c r="Q2386" t="s">
        <v>653</v>
      </c>
      <c r="R2386" t="s">
        <v>515</v>
      </c>
      <c r="S2386" t="s">
        <v>516</v>
      </c>
      <c r="T2386">
        <v>2100</v>
      </c>
      <c r="U2386" t="s">
        <v>868</v>
      </c>
      <c r="V2386">
        <v>2523</v>
      </c>
      <c r="W2386" t="s">
        <v>518</v>
      </c>
      <c r="X2386">
        <v>8</v>
      </c>
      <c r="Y2386" t="s">
        <v>519</v>
      </c>
      <c r="Z2386">
        <v>111</v>
      </c>
      <c r="AA2386">
        <v>8</v>
      </c>
      <c r="AB2386" t="s">
        <v>519</v>
      </c>
      <c r="AC2386">
        <v>111</v>
      </c>
      <c r="AD2386">
        <v>111</v>
      </c>
      <c r="AE2386"/>
      <c r="AF2386">
        <v>1030</v>
      </c>
      <c r="AG2386">
        <v>1030.5360000000001</v>
      </c>
      <c r="AH2386"/>
      <c r="AI2386">
        <v>0</v>
      </c>
    </row>
    <row r="2387" spans="1:35">
      <c r="A2387" t="s">
        <v>862</v>
      </c>
      <c r="B2387">
        <v>2017</v>
      </c>
      <c r="C2387">
        <v>2017</v>
      </c>
      <c r="D2387">
        <v>2017</v>
      </c>
      <c r="E2387">
        <v>4</v>
      </c>
      <c r="F2387">
        <v>0</v>
      </c>
      <c r="G2387">
        <v>0</v>
      </c>
      <c r="H2387" t="s">
        <v>568</v>
      </c>
      <c r="I2387">
        <v>251</v>
      </c>
      <c r="J2387" t="s">
        <v>113</v>
      </c>
      <c r="K2387" t="s">
        <v>583</v>
      </c>
      <c r="L2387">
        <v>504</v>
      </c>
      <c r="M2387" t="s">
        <v>686</v>
      </c>
      <c r="N2387" t="s">
        <v>687</v>
      </c>
      <c r="O2387">
        <v>504</v>
      </c>
      <c r="P2387" t="s">
        <v>686</v>
      </c>
      <c r="Q2387" t="s">
        <v>687</v>
      </c>
      <c r="R2387" t="s">
        <v>515</v>
      </c>
      <c r="S2387" t="s">
        <v>516</v>
      </c>
      <c r="T2387">
        <v>2100</v>
      </c>
      <c r="U2387" t="s">
        <v>868</v>
      </c>
      <c r="V2387">
        <v>2523</v>
      </c>
      <c r="W2387" t="s">
        <v>518</v>
      </c>
      <c r="X2387">
        <v>8</v>
      </c>
      <c r="Y2387" t="s">
        <v>519</v>
      </c>
      <c r="Z2387">
        <v>68483767</v>
      </c>
      <c r="AA2387">
        <v>8</v>
      </c>
      <c r="AB2387" t="s">
        <v>519</v>
      </c>
      <c r="AC2387">
        <v>68483767</v>
      </c>
      <c r="AD2387">
        <v>68483767</v>
      </c>
      <c r="AE2387"/>
      <c r="AF2387">
        <v>4078972</v>
      </c>
      <c r="AG2387">
        <v>4078972.8169999998</v>
      </c>
      <c r="AH2387"/>
      <c r="AI2387">
        <v>0</v>
      </c>
    </row>
    <row r="2388" spans="1:35">
      <c r="A2388" t="s">
        <v>862</v>
      </c>
      <c r="B2388">
        <v>2017</v>
      </c>
      <c r="C2388">
        <v>2017</v>
      </c>
      <c r="D2388">
        <v>2017</v>
      </c>
      <c r="E2388">
        <v>4</v>
      </c>
      <c r="F2388">
        <v>0</v>
      </c>
      <c r="G2388">
        <v>0</v>
      </c>
      <c r="H2388" t="s">
        <v>568</v>
      </c>
      <c r="I2388">
        <v>251</v>
      </c>
      <c r="J2388" t="s">
        <v>113</v>
      </c>
      <c r="K2388" t="s">
        <v>583</v>
      </c>
      <c r="L2388">
        <v>710</v>
      </c>
      <c r="M2388" t="s">
        <v>616</v>
      </c>
      <c r="N2388" t="s">
        <v>617</v>
      </c>
      <c r="O2388">
        <v>710</v>
      </c>
      <c r="P2388" t="s">
        <v>616</v>
      </c>
      <c r="Q2388" t="s">
        <v>617</v>
      </c>
      <c r="R2388" t="s">
        <v>515</v>
      </c>
      <c r="S2388" t="s">
        <v>516</v>
      </c>
      <c r="T2388">
        <v>2100</v>
      </c>
      <c r="U2388" t="s">
        <v>868</v>
      </c>
      <c r="V2388">
        <v>2523</v>
      </c>
      <c r="W2388" t="s">
        <v>518</v>
      </c>
      <c r="X2388">
        <v>8</v>
      </c>
      <c r="Y2388" t="s">
        <v>519</v>
      </c>
      <c r="Z2388">
        <v>437</v>
      </c>
      <c r="AA2388">
        <v>8</v>
      </c>
      <c r="AB2388" t="s">
        <v>519</v>
      </c>
      <c r="AC2388">
        <v>437</v>
      </c>
      <c r="AD2388">
        <v>437</v>
      </c>
      <c r="AE2388"/>
      <c r="AF2388">
        <v>620</v>
      </c>
      <c r="AG2388">
        <v>620.80499999999995</v>
      </c>
      <c r="AH2388"/>
      <c r="AI2388">
        <v>0</v>
      </c>
    </row>
    <row r="2389" spans="1:35">
      <c r="A2389" t="s">
        <v>862</v>
      </c>
      <c r="B2389">
        <v>2017</v>
      </c>
      <c r="C2389">
        <v>2017</v>
      </c>
      <c r="D2389">
        <v>2017</v>
      </c>
      <c r="E2389">
        <v>4</v>
      </c>
      <c r="F2389">
        <v>0</v>
      </c>
      <c r="G2389">
        <v>0</v>
      </c>
      <c r="H2389" t="s">
        <v>568</v>
      </c>
      <c r="I2389">
        <v>251</v>
      </c>
      <c r="J2389" t="s">
        <v>113</v>
      </c>
      <c r="K2389" t="s">
        <v>583</v>
      </c>
      <c r="L2389">
        <v>620</v>
      </c>
      <c r="M2389" t="s">
        <v>603</v>
      </c>
      <c r="N2389" t="s">
        <v>604</v>
      </c>
      <c r="O2389">
        <v>620</v>
      </c>
      <c r="P2389" t="s">
        <v>603</v>
      </c>
      <c r="Q2389" t="s">
        <v>604</v>
      </c>
      <c r="R2389" t="s">
        <v>515</v>
      </c>
      <c r="S2389" t="s">
        <v>516</v>
      </c>
      <c r="T2389">
        <v>2100</v>
      </c>
      <c r="U2389" t="s">
        <v>868</v>
      </c>
      <c r="V2389">
        <v>2523</v>
      </c>
      <c r="W2389" t="s">
        <v>518</v>
      </c>
      <c r="X2389">
        <v>8</v>
      </c>
      <c r="Y2389" t="s">
        <v>519</v>
      </c>
      <c r="Z2389">
        <v>41229000</v>
      </c>
      <c r="AA2389">
        <v>8</v>
      </c>
      <c r="AB2389" t="s">
        <v>519</v>
      </c>
      <c r="AC2389">
        <v>41229000</v>
      </c>
      <c r="AD2389">
        <v>41229000</v>
      </c>
      <c r="AE2389"/>
      <c r="AF2389">
        <v>6690469</v>
      </c>
      <c r="AG2389">
        <v>6690469.2920000004</v>
      </c>
      <c r="AH2389"/>
      <c r="AI2389">
        <v>0</v>
      </c>
    </row>
    <row r="2390" spans="1:35">
      <c r="A2390" t="s">
        <v>862</v>
      </c>
      <c r="B2390">
        <v>2017</v>
      </c>
      <c r="C2390">
        <v>2017</v>
      </c>
      <c r="D2390">
        <v>2017</v>
      </c>
      <c r="E2390">
        <v>4</v>
      </c>
      <c r="F2390">
        <v>0</v>
      </c>
      <c r="G2390">
        <v>0</v>
      </c>
      <c r="H2390" t="s">
        <v>568</v>
      </c>
      <c r="I2390">
        <v>251</v>
      </c>
      <c r="J2390" t="s">
        <v>113</v>
      </c>
      <c r="K2390" t="s">
        <v>583</v>
      </c>
      <c r="L2390">
        <v>586</v>
      </c>
      <c r="M2390" t="s">
        <v>781</v>
      </c>
      <c r="N2390" t="s">
        <v>782</v>
      </c>
      <c r="O2390">
        <v>586</v>
      </c>
      <c r="P2390" t="s">
        <v>781</v>
      </c>
      <c r="Q2390" t="s">
        <v>782</v>
      </c>
      <c r="R2390" t="s">
        <v>515</v>
      </c>
      <c r="S2390" t="s">
        <v>516</v>
      </c>
      <c r="T2390">
        <v>2100</v>
      </c>
      <c r="U2390" t="s">
        <v>868</v>
      </c>
      <c r="V2390">
        <v>2523</v>
      </c>
      <c r="W2390" t="s">
        <v>518</v>
      </c>
      <c r="X2390">
        <v>8</v>
      </c>
      <c r="Y2390" t="s">
        <v>519</v>
      </c>
      <c r="Z2390">
        <v>30568500</v>
      </c>
      <c r="AA2390">
        <v>8</v>
      </c>
      <c r="AB2390" t="s">
        <v>519</v>
      </c>
      <c r="AC2390">
        <v>30568500</v>
      </c>
      <c r="AD2390">
        <v>30568500</v>
      </c>
      <c r="AE2390"/>
      <c r="AF2390">
        <v>3968269</v>
      </c>
      <c r="AG2390">
        <v>3968269.784</v>
      </c>
      <c r="AH2390"/>
      <c r="AI2390">
        <v>0</v>
      </c>
    </row>
    <row r="2391" spans="1:35">
      <c r="A2391" t="s">
        <v>862</v>
      </c>
      <c r="B2391">
        <v>2017</v>
      </c>
      <c r="C2391">
        <v>2017</v>
      </c>
      <c r="D2391">
        <v>2017</v>
      </c>
      <c r="E2391">
        <v>4</v>
      </c>
      <c r="F2391">
        <v>0</v>
      </c>
      <c r="G2391">
        <v>0</v>
      </c>
      <c r="H2391" t="s">
        <v>568</v>
      </c>
      <c r="I2391">
        <v>251</v>
      </c>
      <c r="J2391" t="s">
        <v>113</v>
      </c>
      <c r="K2391" t="s">
        <v>583</v>
      </c>
      <c r="L2391">
        <v>458</v>
      </c>
      <c r="M2391" t="s">
        <v>180</v>
      </c>
      <c r="N2391" t="s">
        <v>557</v>
      </c>
      <c r="O2391">
        <v>458</v>
      </c>
      <c r="P2391" t="s">
        <v>180</v>
      </c>
      <c r="Q2391" t="s">
        <v>557</v>
      </c>
      <c r="R2391" t="s">
        <v>515</v>
      </c>
      <c r="S2391" t="s">
        <v>516</v>
      </c>
      <c r="T2391">
        <v>2100</v>
      </c>
      <c r="U2391" t="s">
        <v>868</v>
      </c>
      <c r="V2391">
        <v>2523</v>
      </c>
      <c r="W2391" t="s">
        <v>518</v>
      </c>
      <c r="X2391">
        <v>8</v>
      </c>
      <c r="Y2391" t="s">
        <v>519</v>
      </c>
      <c r="Z2391">
        <v>87977000</v>
      </c>
      <c r="AA2391">
        <v>8</v>
      </c>
      <c r="AB2391" t="s">
        <v>519</v>
      </c>
      <c r="AC2391">
        <v>87977000</v>
      </c>
      <c r="AD2391">
        <v>87977000</v>
      </c>
      <c r="AE2391"/>
      <c r="AF2391">
        <v>9050025</v>
      </c>
      <c r="AG2391">
        <v>9050025.1380000003</v>
      </c>
      <c r="AH2391"/>
      <c r="AI2391">
        <v>0</v>
      </c>
    </row>
    <row r="2392" spans="1:35">
      <c r="A2392" t="s">
        <v>862</v>
      </c>
      <c r="B2392">
        <v>2017</v>
      </c>
      <c r="C2392">
        <v>2017</v>
      </c>
      <c r="D2392">
        <v>2017</v>
      </c>
      <c r="E2392">
        <v>4</v>
      </c>
      <c r="F2392">
        <v>0</v>
      </c>
      <c r="G2392">
        <v>0</v>
      </c>
      <c r="H2392" t="s">
        <v>568</v>
      </c>
      <c r="I2392">
        <v>251</v>
      </c>
      <c r="J2392" t="s">
        <v>113</v>
      </c>
      <c r="K2392" t="s">
        <v>583</v>
      </c>
      <c r="L2392">
        <v>704</v>
      </c>
      <c r="M2392" t="s">
        <v>570</v>
      </c>
      <c r="N2392" t="s">
        <v>571</v>
      </c>
      <c r="O2392">
        <v>704</v>
      </c>
      <c r="P2392" t="s">
        <v>570</v>
      </c>
      <c r="Q2392" t="s">
        <v>571</v>
      </c>
      <c r="R2392" t="s">
        <v>515</v>
      </c>
      <c r="S2392" t="s">
        <v>516</v>
      </c>
      <c r="T2392">
        <v>2100</v>
      </c>
      <c r="U2392" t="s">
        <v>868</v>
      </c>
      <c r="V2392">
        <v>2523</v>
      </c>
      <c r="W2392" t="s">
        <v>518</v>
      </c>
      <c r="X2392">
        <v>8</v>
      </c>
      <c r="Y2392" t="s">
        <v>519</v>
      </c>
      <c r="Z2392">
        <v>273062800</v>
      </c>
      <c r="AA2392">
        <v>8</v>
      </c>
      <c r="AB2392" t="s">
        <v>519</v>
      </c>
      <c r="AC2392">
        <v>273062800</v>
      </c>
      <c r="AD2392">
        <v>273062800</v>
      </c>
      <c r="AE2392"/>
      <c r="AF2392">
        <v>17491924</v>
      </c>
      <c r="AG2392">
        <v>17491924.609999999</v>
      </c>
      <c r="AH2392"/>
      <c r="AI2392">
        <v>0</v>
      </c>
    </row>
    <row r="2393" spans="1:35">
      <c r="A2393" t="s">
        <v>862</v>
      </c>
      <c r="B2393">
        <v>2017</v>
      </c>
      <c r="C2393">
        <v>2017</v>
      </c>
      <c r="D2393">
        <v>2017</v>
      </c>
      <c r="E2393">
        <v>4</v>
      </c>
      <c r="F2393">
        <v>0</v>
      </c>
      <c r="G2393">
        <v>0</v>
      </c>
      <c r="H2393" t="s">
        <v>568</v>
      </c>
      <c r="I2393">
        <v>251</v>
      </c>
      <c r="J2393" t="s">
        <v>113</v>
      </c>
      <c r="K2393" t="s">
        <v>583</v>
      </c>
      <c r="L2393">
        <v>764</v>
      </c>
      <c r="M2393" t="s">
        <v>198</v>
      </c>
      <c r="N2393" t="s">
        <v>556</v>
      </c>
      <c r="O2393">
        <v>764</v>
      </c>
      <c r="P2393" t="s">
        <v>198</v>
      </c>
      <c r="Q2393" t="s">
        <v>556</v>
      </c>
      <c r="R2393" t="s">
        <v>515</v>
      </c>
      <c r="S2393" t="s">
        <v>516</v>
      </c>
      <c r="T2393">
        <v>2100</v>
      </c>
      <c r="U2393" t="s">
        <v>868</v>
      </c>
      <c r="V2393">
        <v>2523</v>
      </c>
      <c r="W2393" t="s">
        <v>518</v>
      </c>
      <c r="X2393">
        <v>8</v>
      </c>
      <c r="Y2393" t="s">
        <v>519</v>
      </c>
      <c r="Z2393">
        <v>316</v>
      </c>
      <c r="AA2393">
        <v>8</v>
      </c>
      <c r="AB2393" t="s">
        <v>519</v>
      </c>
      <c r="AC2393">
        <v>316</v>
      </c>
      <c r="AD2393">
        <v>316</v>
      </c>
      <c r="AE2393"/>
      <c r="AF2393">
        <v>597</v>
      </c>
      <c r="AG2393">
        <v>597.101</v>
      </c>
      <c r="AH2393"/>
      <c r="AI2393">
        <v>0</v>
      </c>
    </row>
    <row r="2394" spans="1:35">
      <c r="A2394" t="s">
        <v>862</v>
      </c>
      <c r="B2394">
        <v>2017</v>
      </c>
      <c r="C2394">
        <v>2017</v>
      </c>
      <c r="D2394">
        <v>2017</v>
      </c>
      <c r="E2394">
        <v>4</v>
      </c>
      <c r="F2394">
        <v>0</v>
      </c>
      <c r="G2394">
        <v>0</v>
      </c>
      <c r="H2394" t="s">
        <v>568</v>
      </c>
      <c r="I2394">
        <v>251</v>
      </c>
      <c r="J2394" t="s">
        <v>113</v>
      </c>
      <c r="K2394" t="s">
        <v>583</v>
      </c>
      <c r="L2394">
        <v>490</v>
      </c>
      <c r="M2394" t="s">
        <v>546</v>
      </c>
      <c r="N2394" t="s">
        <v>547</v>
      </c>
      <c r="O2394">
        <v>490</v>
      </c>
      <c r="P2394" t="s">
        <v>546</v>
      </c>
      <c r="Q2394" t="s">
        <v>547</v>
      </c>
      <c r="R2394" t="s">
        <v>515</v>
      </c>
      <c r="S2394" t="s">
        <v>516</v>
      </c>
      <c r="T2394">
        <v>2100</v>
      </c>
      <c r="U2394" t="s">
        <v>868</v>
      </c>
      <c r="V2394">
        <v>2523</v>
      </c>
      <c r="W2394" t="s">
        <v>518</v>
      </c>
      <c r="X2394">
        <v>8</v>
      </c>
      <c r="Y2394" t="s">
        <v>519</v>
      </c>
      <c r="Z2394">
        <v>23212</v>
      </c>
      <c r="AA2394">
        <v>8</v>
      </c>
      <c r="AB2394" t="s">
        <v>519</v>
      </c>
      <c r="AC2394">
        <v>23212</v>
      </c>
      <c r="AD2394">
        <v>23212</v>
      </c>
      <c r="AE2394"/>
      <c r="AF2394">
        <v>2715</v>
      </c>
      <c r="AG2394">
        <v>2715.739</v>
      </c>
      <c r="AH2394"/>
      <c r="AI2394">
        <v>0</v>
      </c>
    </row>
    <row r="2395" spans="1:35">
      <c r="A2395" t="s">
        <v>862</v>
      </c>
      <c r="B2395">
        <v>2017</v>
      </c>
      <c r="C2395">
        <v>2017</v>
      </c>
      <c r="D2395">
        <v>2017</v>
      </c>
      <c r="E2395">
        <v>4</v>
      </c>
      <c r="F2395">
        <v>0</v>
      </c>
      <c r="G2395">
        <v>0</v>
      </c>
      <c r="H2395" t="s">
        <v>568</v>
      </c>
      <c r="I2395">
        <v>251</v>
      </c>
      <c r="J2395" t="s">
        <v>113</v>
      </c>
      <c r="K2395" t="s">
        <v>583</v>
      </c>
      <c r="L2395">
        <v>699</v>
      </c>
      <c r="M2395" t="s">
        <v>585</v>
      </c>
      <c r="N2395" t="s">
        <v>586</v>
      </c>
      <c r="O2395">
        <v>699</v>
      </c>
      <c r="P2395" t="s">
        <v>585</v>
      </c>
      <c r="Q2395" t="s">
        <v>586</v>
      </c>
      <c r="R2395" t="s">
        <v>515</v>
      </c>
      <c r="S2395" t="s">
        <v>516</v>
      </c>
      <c r="T2395">
        <v>2100</v>
      </c>
      <c r="U2395" t="s">
        <v>868</v>
      </c>
      <c r="V2395">
        <v>2523</v>
      </c>
      <c r="W2395" t="s">
        <v>518</v>
      </c>
      <c r="X2395">
        <v>8</v>
      </c>
      <c r="Y2395" t="s">
        <v>519</v>
      </c>
      <c r="Z2395">
        <v>14592120</v>
      </c>
      <c r="AA2395">
        <v>8</v>
      </c>
      <c r="AB2395" t="s">
        <v>519</v>
      </c>
      <c r="AC2395">
        <v>14592120</v>
      </c>
      <c r="AD2395">
        <v>14592120</v>
      </c>
      <c r="AE2395"/>
      <c r="AF2395">
        <v>1508877</v>
      </c>
      <c r="AG2395">
        <v>1508877.247</v>
      </c>
      <c r="AH2395"/>
      <c r="AI2395">
        <v>0</v>
      </c>
    </row>
    <row r="2396" spans="1:35">
      <c r="A2396" t="s">
        <v>862</v>
      </c>
      <c r="B2396">
        <v>2017</v>
      </c>
      <c r="C2396">
        <v>2017</v>
      </c>
      <c r="D2396">
        <v>2017</v>
      </c>
      <c r="E2396">
        <v>4</v>
      </c>
      <c r="F2396">
        <v>0</v>
      </c>
      <c r="G2396">
        <v>0</v>
      </c>
      <c r="H2396" t="s">
        <v>568</v>
      </c>
      <c r="I2396">
        <v>251</v>
      </c>
      <c r="J2396" t="s">
        <v>113</v>
      </c>
      <c r="K2396" t="s">
        <v>583</v>
      </c>
      <c r="L2396">
        <v>484</v>
      </c>
      <c r="M2396" t="s">
        <v>656</v>
      </c>
      <c r="N2396" t="s">
        <v>657</v>
      </c>
      <c r="O2396">
        <v>484</v>
      </c>
      <c r="P2396" t="s">
        <v>656</v>
      </c>
      <c r="Q2396" t="s">
        <v>657</v>
      </c>
      <c r="R2396" t="s">
        <v>515</v>
      </c>
      <c r="S2396" t="s">
        <v>516</v>
      </c>
      <c r="T2396">
        <v>1000</v>
      </c>
      <c r="U2396" t="s">
        <v>866</v>
      </c>
      <c r="V2396">
        <v>2523</v>
      </c>
      <c r="W2396" t="s">
        <v>518</v>
      </c>
      <c r="X2396">
        <v>8</v>
      </c>
      <c r="Y2396" t="s">
        <v>519</v>
      </c>
      <c r="Z2396">
        <v>255</v>
      </c>
      <c r="AA2396">
        <v>8</v>
      </c>
      <c r="AB2396" t="s">
        <v>519</v>
      </c>
      <c r="AC2396">
        <v>255</v>
      </c>
      <c r="AD2396">
        <v>255</v>
      </c>
      <c r="AE2396"/>
      <c r="AF2396">
        <v>5457</v>
      </c>
      <c r="AG2396">
        <v>5457.4380000000001</v>
      </c>
      <c r="AH2396"/>
      <c r="AI2396">
        <v>0</v>
      </c>
    </row>
    <row r="2397" spans="1:35">
      <c r="A2397" t="s">
        <v>862</v>
      </c>
      <c r="B2397">
        <v>2017</v>
      </c>
      <c r="C2397">
        <v>2017</v>
      </c>
      <c r="D2397">
        <v>2017</v>
      </c>
      <c r="E2397">
        <v>4</v>
      </c>
      <c r="F2397">
        <v>0</v>
      </c>
      <c r="G2397">
        <v>0</v>
      </c>
      <c r="H2397" t="s">
        <v>568</v>
      </c>
      <c r="I2397">
        <v>251</v>
      </c>
      <c r="J2397" t="s">
        <v>113</v>
      </c>
      <c r="K2397" t="s">
        <v>583</v>
      </c>
      <c r="L2397">
        <v>702</v>
      </c>
      <c r="M2397" t="s">
        <v>211</v>
      </c>
      <c r="N2397" t="s">
        <v>563</v>
      </c>
      <c r="O2397">
        <v>702</v>
      </c>
      <c r="P2397" t="s">
        <v>211</v>
      </c>
      <c r="Q2397" t="s">
        <v>563</v>
      </c>
      <c r="R2397" t="s">
        <v>515</v>
      </c>
      <c r="S2397" t="s">
        <v>516</v>
      </c>
      <c r="T2397">
        <v>1000</v>
      </c>
      <c r="U2397" t="s">
        <v>866</v>
      </c>
      <c r="V2397">
        <v>2523</v>
      </c>
      <c r="W2397" t="s">
        <v>518</v>
      </c>
      <c r="X2397">
        <v>8</v>
      </c>
      <c r="Y2397" t="s">
        <v>519</v>
      </c>
      <c r="Z2397">
        <v>90</v>
      </c>
      <c r="AA2397">
        <v>8</v>
      </c>
      <c r="AB2397" t="s">
        <v>519</v>
      </c>
      <c r="AC2397">
        <v>90</v>
      </c>
      <c r="AD2397">
        <v>90</v>
      </c>
      <c r="AE2397"/>
      <c r="AF2397">
        <v>144</v>
      </c>
      <c r="AG2397">
        <v>144.47800000000001</v>
      </c>
      <c r="AH2397"/>
      <c r="AI2397">
        <v>0</v>
      </c>
    </row>
    <row r="2398" spans="1:35">
      <c r="A2398" t="s">
        <v>862</v>
      </c>
      <c r="B2398">
        <v>2017</v>
      </c>
      <c r="C2398">
        <v>2017</v>
      </c>
      <c r="D2398">
        <v>2017</v>
      </c>
      <c r="E2398">
        <v>4</v>
      </c>
      <c r="F2398">
        <v>0</v>
      </c>
      <c r="G2398">
        <v>0</v>
      </c>
      <c r="H2398" t="s">
        <v>568</v>
      </c>
      <c r="I2398">
        <v>251</v>
      </c>
      <c r="J2398" t="s">
        <v>113</v>
      </c>
      <c r="K2398" t="s">
        <v>583</v>
      </c>
      <c r="L2398">
        <v>504</v>
      </c>
      <c r="M2398" t="s">
        <v>686</v>
      </c>
      <c r="N2398" t="s">
        <v>687</v>
      </c>
      <c r="O2398">
        <v>504</v>
      </c>
      <c r="P2398" t="s">
        <v>686</v>
      </c>
      <c r="Q2398" t="s">
        <v>687</v>
      </c>
      <c r="R2398" t="s">
        <v>515</v>
      </c>
      <c r="S2398" t="s">
        <v>516</v>
      </c>
      <c r="T2398">
        <v>1000</v>
      </c>
      <c r="U2398" t="s">
        <v>866</v>
      </c>
      <c r="V2398">
        <v>2523</v>
      </c>
      <c r="W2398" t="s">
        <v>518</v>
      </c>
      <c r="X2398">
        <v>8</v>
      </c>
      <c r="Y2398" t="s">
        <v>519</v>
      </c>
      <c r="Z2398">
        <v>221</v>
      </c>
      <c r="AA2398">
        <v>8</v>
      </c>
      <c r="AB2398" t="s">
        <v>519</v>
      </c>
      <c r="AC2398">
        <v>221</v>
      </c>
      <c r="AD2398">
        <v>221</v>
      </c>
      <c r="AE2398"/>
      <c r="AF2398">
        <v>1197</v>
      </c>
      <c r="AG2398">
        <v>1197.5889999999999</v>
      </c>
      <c r="AH2398"/>
      <c r="AI2398">
        <v>0</v>
      </c>
    </row>
    <row r="2399" spans="1:35">
      <c r="A2399" t="s">
        <v>862</v>
      </c>
      <c r="B2399">
        <v>2017</v>
      </c>
      <c r="C2399">
        <v>2017</v>
      </c>
      <c r="D2399">
        <v>2017</v>
      </c>
      <c r="E2399">
        <v>4</v>
      </c>
      <c r="F2399">
        <v>0</v>
      </c>
      <c r="G2399">
        <v>0</v>
      </c>
      <c r="H2399" t="s">
        <v>568</v>
      </c>
      <c r="I2399">
        <v>251</v>
      </c>
      <c r="J2399" t="s">
        <v>113</v>
      </c>
      <c r="K2399" t="s">
        <v>583</v>
      </c>
      <c r="L2399">
        <v>686</v>
      </c>
      <c r="M2399" t="s">
        <v>560</v>
      </c>
      <c r="N2399" t="s">
        <v>561</v>
      </c>
      <c r="O2399">
        <v>686</v>
      </c>
      <c r="P2399" t="s">
        <v>560</v>
      </c>
      <c r="Q2399" t="s">
        <v>561</v>
      </c>
      <c r="R2399" t="s">
        <v>515</v>
      </c>
      <c r="S2399" t="s">
        <v>516</v>
      </c>
      <c r="T2399">
        <v>1000</v>
      </c>
      <c r="U2399" t="s">
        <v>866</v>
      </c>
      <c r="V2399">
        <v>2523</v>
      </c>
      <c r="W2399" t="s">
        <v>518</v>
      </c>
      <c r="X2399">
        <v>8</v>
      </c>
      <c r="Y2399" t="s">
        <v>519</v>
      </c>
      <c r="Z2399">
        <v>595</v>
      </c>
      <c r="AA2399">
        <v>8</v>
      </c>
      <c r="AB2399" t="s">
        <v>519</v>
      </c>
      <c r="AC2399">
        <v>595</v>
      </c>
      <c r="AD2399">
        <v>595</v>
      </c>
      <c r="AE2399"/>
      <c r="AF2399">
        <v>1699</v>
      </c>
      <c r="AG2399">
        <v>1699.876</v>
      </c>
      <c r="AH2399"/>
      <c r="AI2399">
        <v>0</v>
      </c>
    </row>
    <row r="2400" spans="1:35">
      <c r="A2400" t="s">
        <v>862</v>
      </c>
      <c r="B2400">
        <v>2017</v>
      </c>
      <c r="C2400">
        <v>2017</v>
      </c>
      <c r="D2400">
        <v>2017</v>
      </c>
      <c r="E2400">
        <v>4</v>
      </c>
      <c r="F2400">
        <v>0</v>
      </c>
      <c r="G2400">
        <v>0</v>
      </c>
      <c r="H2400" t="s">
        <v>568</v>
      </c>
      <c r="I2400">
        <v>251</v>
      </c>
      <c r="J2400" t="s">
        <v>113</v>
      </c>
      <c r="K2400" t="s">
        <v>583</v>
      </c>
      <c r="L2400">
        <v>694</v>
      </c>
      <c r="M2400" t="s">
        <v>886</v>
      </c>
      <c r="N2400" t="s">
        <v>887</v>
      </c>
      <c r="O2400">
        <v>694</v>
      </c>
      <c r="P2400" t="s">
        <v>886</v>
      </c>
      <c r="Q2400" t="s">
        <v>887</v>
      </c>
      <c r="R2400" t="s">
        <v>515</v>
      </c>
      <c r="S2400" t="s">
        <v>516</v>
      </c>
      <c r="T2400">
        <v>1000</v>
      </c>
      <c r="U2400" t="s">
        <v>866</v>
      </c>
      <c r="V2400">
        <v>2523</v>
      </c>
      <c r="W2400" t="s">
        <v>518</v>
      </c>
      <c r="X2400">
        <v>8</v>
      </c>
      <c r="Y2400" t="s">
        <v>519</v>
      </c>
      <c r="Z2400">
        <v>59</v>
      </c>
      <c r="AA2400">
        <v>8</v>
      </c>
      <c r="AB2400" t="s">
        <v>519</v>
      </c>
      <c r="AC2400">
        <v>59</v>
      </c>
      <c r="AD2400">
        <v>59</v>
      </c>
      <c r="AE2400"/>
      <c r="AF2400">
        <v>185</v>
      </c>
      <c r="AG2400">
        <v>185.113</v>
      </c>
      <c r="AH2400"/>
      <c r="AI2400">
        <v>0</v>
      </c>
    </row>
    <row r="2401" spans="1:35">
      <c r="A2401" t="s">
        <v>862</v>
      </c>
      <c r="B2401">
        <v>2017</v>
      </c>
      <c r="C2401">
        <v>2017</v>
      </c>
      <c r="D2401">
        <v>2017</v>
      </c>
      <c r="E2401">
        <v>4</v>
      </c>
      <c r="F2401">
        <v>0</v>
      </c>
      <c r="G2401">
        <v>0</v>
      </c>
      <c r="H2401" t="s">
        <v>568</v>
      </c>
      <c r="I2401">
        <v>251</v>
      </c>
      <c r="J2401" t="s">
        <v>113</v>
      </c>
      <c r="K2401" t="s">
        <v>583</v>
      </c>
      <c r="L2401">
        <v>710</v>
      </c>
      <c r="M2401" t="s">
        <v>616</v>
      </c>
      <c r="N2401" t="s">
        <v>617</v>
      </c>
      <c r="O2401">
        <v>710</v>
      </c>
      <c r="P2401" t="s">
        <v>616</v>
      </c>
      <c r="Q2401" t="s">
        <v>617</v>
      </c>
      <c r="R2401" t="s">
        <v>515</v>
      </c>
      <c r="S2401" t="s">
        <v>516</v>
      </c>
      <c r="T2401">
        <v>1000</v>
      </c>
      <c r="U2401" t="s">
        <v>866</v>
      </c>
      <c r="V2401">
        <v>2523</v>
      </c>
      <c r="W2401" t="s">
        <v>518</v>
      </c>
      <c r="X2401">
        <v>8</v>
      </c>
      <c r="Y2401" t="s">
        <v>519</v>
      </c>
      <c r="Z2401">
        <v>1355</v>
      </c>
      <c r="AA2401">
        <v>8</v>
      </c>
      <c r="AB2401" t="s">
        <v>519</v>
      </c>
      <c r="AC2401">
        <v>1355</v>
      </c>
      <c r="AD2401">
        <v>1355</v>
      </c>
      <c r="AE2401"/>
      <c r="AF2401">
        <v>1610</v>
      </c>
      <c r="AG2401">
        <v>1610.7059999999999</v>
      </c>
      <c r="AH2401"/>
      <c r="AI2401">
        <v>0</v>
      </c>
    </row>
    <row r="2402" spans="1:35">
      <c r="A2402" t="s">
        <v>862</v>
      </c>
      <c r="B2402">
        <v>2017</v>
      </c>
      <c r="C2402">
        <v>2017</v>
      </c>
      <c r="D2402">
        <v>2017</v>
      </c>
      <c r="E2402">
        <v>4</v>
      </c>
      <c r="F2402">
        <v>0</v>
      </c>
      <c r="G2402">
        <v>0</v>
      </c>
      <c r="H2402" t="s">
        <v>568</v>
      </c>
      <c r="I2402">
        <v>251</v>
      </c>
      <c r="J2402" t="s">
        <v>113</v>
      </c>
      <c r="K2402" t="s">
        <v>583</v>
      </c>
      <c r="L2402">
        <v>643</v>
      </c>
      <c r="M2402" t="s">
        <v>670</v>
      </c>
      <c r="N2402" t="s">
        <v>671</v>
      </c>
      <c r="O2402">
        <v>795</v>
      </c>
      <c r="P2402" t="s">
        <v>785</v>
      </c>
      <c r="Q2402" t="s">
        <v>786</v>
      </c>
      <c r="R2402" t="s">
        <v>515</v>
      </c>
      <c r="S2402" t="s">
        <v>516</v>
      </c>
      <c r="T2402">
        <v>1000</v>
      </c>
      <c r="U2402" t="s">
        <v>866</v>
      </c>
      <c r="V2402">
        <v>2523</v>
      </c>
      <c r="W2402" t="s">
        <v>518</v>
      </c>
      <c r="X2402">
        <v>8</v>
      </c>
      <c r="Y2402" t="s">
        <v>519</v>
      </c>
      <c r="Z2402">
        <v>2</v>
      </c>
      <c r="AA2402">
        <v>8</v>
      </c>
      <c r="AB2402" t="s">
        <v>519</v>
      </c>
      <c r="AC2402">
        <v>2</v>
      </c>
      <c r="AD2402">
        <v>2</v>
      </c>
      <c r="AE2402"/>
      <c r="AF2402">
        <v>25</v>
      </c>
      <c r="AG2402">
        <v>25.960999999999999</v>
      </c>
      <c r="AH2402"/>
      <c r="AI2402">
        <v>0</v>
      </c>
    </row>
    <row r="2403" spans="1:35">
      <c r="A2403" t="s">
        <v>862</v>
      </c>
      <c r="B2403">
        <v>2017</v>
      </c>
      <c r="C2403">
        <v>2017</v>
      </c>
      <c r="D2403">
        <v>2017</v>
      </c>
      <c r="E2403">
        <v>4</v>
      </c>
      <c r="F2403">
        <v>0</v>
      </c>
      <c r="G2403">
        <v>0</v>
      </c>
      <c r="H2403" t="s">
        <v>568</v>
      </c>
      <c r="I2403">
        <v>251</v>
      </c>
      <c r="J2403" t="s">
        <v>113</v>
      </c>
      <c r="K2403" t="s">
        <v>583</v>
      </c>
      <c r="L2403">
        <v>740</v>
      </c>
      <c r="M2403" t="s">
        <v>709</v>
      </c>
      <c r="N2403" t="s">
        <v>710</v>
      </c>
      <c r="O2403">
        <v>740</v>
      </c>
      <c r="P2403" t="s">
        <v>709</v>
      </c>
      <c r="Q2403" t="s">
        <v>710</v>
      </c>
      <c r="R2403" t="s">
        <v>515</v>
      </c>
      <c r="S2403" t="s">
        <v>516</v>
      </c>
      <c r="T2403">
        <v>3200</v>
      </c>
      <c r="U2403" t="s">
        <v>74</v>
      </c>
      <c r="V2403">
        <v>2523</v>
      </c>
      <c r="W2403" t="s">
        <v>518</v>
      </c>
      <c r="X2403">
        <v>8</v>
      </c>
      <c r="Y2403" t="s">
        <v>519</v>
      </c>
      <c r="Z2403">
        <v>91976</v>
      </c>
      <c r="AA2403">
        <v>8</v>
      </c>
      <c r="AB2403" t="s">
        <v>519</v>
      </c>
      <c r="AC2403">
        <v>91976</v>
      </c>
      <c r="AD2403">
        <v>91976</v>
      </c>
      <c r="AE2403"/>
      <c r="AF2403">
        <v>15576</v>
      </c>
      <c r="AG2403">
        <v>15576.556</v>
      </c>
      <c r="AH2403"/>
      <c r="AI2403">
        <v>0</v>
      </c>
    </row>
    <row r="2404" spans="1:35">
      <c r="A2404" t="s">
        <v>862</v>
      </c>
      <c r="B2404">
        <v>2017</v>
      </c>
      <c r="C2404">
        <v>2017</v>
      </c>
      <c r="D2404">
        <v>2017</v>
      </c>
      <c r="E2404">
        <v>4</v>
      </c>
      <c r="F2404">
        <v>0</v>
      </c>
      <c r="G2404">
        <v>0</v>
      </c>
      <c r="H2404" t="s">
        <v>568</v>
      </c>
      <c r="I2404">
        <v>251</v>
      </c>
      <c r="J2404" t="s">
        <v>113</v>
      </c>
      <c r="K2404" t="s">
        <v>583</v>
      </c>
      <c r="L2404">
        <v>688</v>
      </c>
      <c r="M2404" t="s">
        <v>644</v>
      </c>
      <c r="N2404" t="s">
        <v>645</v>
      </c>
      <c r="O2404">
        <v>688</v>
      </c>
      <c r="P2404" t="s">
        <v>644</v>
      </c>
      <c r="Q2404" t="s">
        <v>645</v>
      </c>
      <c r="R2404" t="s">
        <v>515</v>
      </c>
      <c r="S2404" t="s">
        <v>516</v>
      </c>
      <c r="T2404">
        <v>3200</v>
      </c>
      <c r="U2404" t="s">
        <v>74</v>
      </c>
      <c r="V2404">
        <v>2523</v>
      </c>
      <c r="W2404" t="s">
        <v>518</v>
      </c>
      <c r="X2404">
        <v>8</v>
      </c>
      <c r="Y2404" t="s">
        <v>519</v>
      </c>
      <c r="Z2404">
        <v>1840</v>
      </c>
      <c r="AA2404">
        <v>8</v>
      </c>
      <c r="AB2404" t="s">
        <v>519</v>
      </c>
      <c r="AC2404">
        <v>1840</v>
      </c>
      <c r="AD2404">
        <v>1840</v>
      </c>
      <c r="AE2404"/>
      <c r="AF2404">
        <v>706</v>
      </c>
      <c r="AG2404">
        <v>706.58900000000006</v>
      </c>
      <c r="AH2404"/>
      <c r="AI2404">
        <v>0</v>
      </c>
    </row>
    <row r="2405" spans="1:35">
      <c r="A2405" t="s">
        <v>862</v>
      </c>
      <c r="B2405">
        <v>2017</v>
      </c>
      <c r="C2405">
        <v>2017</v>
      </c>
      <c r="D2405">
        <v>2017</v>
      </c>
      <c r="E2405">
        <v>4</v>
      </c>
      <c r="F2405">
        <v>0</v>
      </c>
      <c r="G2405">
        <v>0</v>
      </c>
      <c r="H2405" t="s">
        <v>568</v>
      </c>
      <c r="I2405">
        <v>251</v>
      </c>
      <c r="J2405" t="s">
        <v>113</v>
      </c>
      <c r="K2405" t="s">
        <v>583</v>
      </c>
      <c r="L2405">
        <v>442</v>
      </c>
      <c r="M2405" t="s">
        <v>688</v>
      </c>
      <c r="N2405" t="s">
        <v>689</v>
      </c>
      <c r="O2405">
        <v>442</v>
      </c>
      <c r="P2405" t="s">
        <v>688</v>
      </c>
      <c r="Q2405" t="s">
        <v>689</v>
      </c>
      <c r="R2405" t="s">
        <v>515</v>
      </c>
      <c r="S2405" t="s">
        <v>516</v>
      </c>
      <c r="T2405">
        <v>3200</v>
      </c>
      <c r="U2405" t="s">
        <v>74</v>
      </c>
      <c r="V2405">
        <v>2523</v>
      </c>
      <c r="W2405" t="s">
        <v>518</v>
      </c>
      <c r="X2405">
        <v>8</v>
      </c>
      <c r="Y2405" t="s">
        <v>519</v>
      </c>
      <c r="Z2405">
        <v>415393290</v>
      </c>
      <c r="AA2405">
        <v>8</v>
      </c>
      <c r="AB2405" t="s">
        <v>519</v>
      </c>
      <c r="AC2405">
        <v>415393290</v>
      </c>
      <c r="AD2405">
        <v>415393290</v>
      </c>
      <c r="AE2405"/>
      <c r="AF2405">
        <v>40421627</v>
      </c>
      <c r="AG2405">
        <v>40421627.07</v>
      </c>
      <c r="AH2405"/>
      <c r="AI2405">
        <v>0</v>
      </c>
    </row>
    <row r="2406" spans="1:35">
      <c r="A2406" t="s">
        <v>862</v>
      </c>
      <c r="B2406">
        <v>2017</v>
      </c>
      <c r="C2406">
        <v>2017</v>
      </c>
      <c r="D2406">
        <v>2017</v>
      </c>
      <c r="E2406">
        <v>4</v>
      </c>
      <c r="F2406">
        <v>0</v>
      </c>
      <c r="G2406">
        <v>0</v>
      </c>
      <c r="H2406" t="s">
        <v>568</v>
      </c>
      <c r="I2406">
        <v>251</v>
      </c>
      <c r="J2406" t="s">
        <v>113</v>
      </c>
      <c r="K2406" t="s">
        <v>583</v>
      </c>
      <c r="L2406">
        <v>620</v>
      </c>
      <c r="M2406" t="s">
        <v>603</v>
      </c>
      <c r="N2406" t="s">
        <v>604</v>
      </c>
      <c r="O2406">
        <v>620</v>
      </c>
      <c r="P2406" t="s">
        <v>603</v>
      </c>
      <c r="Q2406" t="s">
        <v>604</v>
      </c>
      <c r="R2406" t="s">
        <v>515</v>
      </c>
      <c r="S2406" t="s">
        <v>516</v>
      </c>
      <c r="T2406">
        <v>3200</v>
      </c>
      <c r="U2406" t="s">
        <v>74</v>
      </c>
      <c r="V2406">
        <v>2523</v>
      </c>
      <c r="W2406" t="s">
        <v>518</v>
      </c>
      <c r="X2406">
        <v>8</v>
      </c>
      <c r="Y2406" t="s">
        <v>519</v>
      </c>
      <c r="Z2406">
        <v>2496670</v>
      </c>
      <c r="AA2406">
        <v>8</v>
      </c>
      <c r="AB2406" t="s">
        <v>519</v>
      </c>
      <c r="AC2406">
        <v>2496670</v>
      </c>
      <c r="AD2406">
        <v>2496670</v>
      </c>
      <c r="AE2406"/>
      <c r="AF2406">
        <v>460649</v>
      </c>
      <c r="AG2406">
        <v>460649.54499999998</v>
      </c>
      <c r="AH2406"/>
      <c r="AI2406">
        <v>0</v>
      </c>
    </row>
    <row r="2407" spans="1:35">
      <c r="A2407" t="s">
        <v>862</v>
      </c>
      <c r="B2407">
        <v>2017</v>
      </c>
      <c r="C2407">
        <v>2017</v>
      </c>
      <c r="D2407">
        <v>2017</v>
      </c>
      <c r="E2407">
        <v>4</v>
      </c>
      <c r="F2407">
        <v>0</v>
      </c>
      <c r="G2407">
        <v>0</v>
      </c>
      <c r="H2407" t="s">
        <v>568</v>
      </c>
      <c r="I2407">
        <v>251</v>
      </c>
      <c r="J2407" t="s">
        <v>113</v>
      </c>
      <c r="K2407" t="s">
        <v>583</v>
      </c>
      <c r="L2407">
        <v>757</v>
      </c>
      <c r="M2407" t="s">
        <v>597</v>
      </c>
      <c r="N2407" t="s">
        <v>598</v>
      </c>
      <c r="O2407">
        <v>757</v>
      </c>
      <c r="P2407" t="s">
        <v>597</v>
      </c>
      <c r="Q2407" t="s">
        <v>598</v>
      </c>
      <c r="R2407" t="s">
        <v>515</v>
      </c>
      <c r="S2407" t="s">
        <v>516</v>
      </c>
      <c r="T2407">
        <v>3200</v>
      </c>
      <c r="U2407" t="s">
        <v>74</v>
      </c>
      <c r="V2407">
        <v>2523</v>
      </c>
      <c r="W2407" t="s">
        <v>518</v>
      </c>
      <c r="X2407">
        <v>8</v>
      </c>
      <c r="Y2407" t="s">
        <v>519</v>
      </c>
      <c r="Z2407">
        <v>9539746</v>
      </c>
      <c r="AA2407">
        <v>8</v>
      </c>
      <c r="AB2407" t="s">
        <v>519</v>
      </c>
      <c r="AC2407">
        <v>9539746</v>
      </c>
      <c r="AD2407">
        <v>9539746</v>
      </c>
      <c r="AE2407"/>
      <c r="AF2407">
        <v>430423</v>
      </c>
      <c r="AG2407">
        <v>430423.12599999999</v>
      </c>
      <c r="AH2407"/>
      <c r="AI2407">
        <v>0</v>
      </c>
    </row>
    <row r="2408" spans="1:35">
      <c r="A2408" t="s">
        <v>862</v>
      </c>
      <c r="B2408">
        <v>2017</v>
      </c>
      <c r="C2408">
        <v>2017</v>
      </c>
      <c r="D2408">
        <v>2017</v>
      </c>
      <c r="E2408">
        <v>4</v>
      </c>
      <c r="F2408">
        <v>0</v>
      </c>
      <c r="G2408">
        <v>0</v>
      </c>
      <c r="H2408" t="s">
        <v>568</v>
      </c>
      <c r="I2408">
        <v>251</v>
      </c>
      <c r="J2408" t="s">
        <v>113</v>
      </c>
      <c r="K2408" t="s">
        <v>583</v>
      </c>
      <c r="L2408">
        <v>752</v>
      </c>
      <c r="M2408" t="s">
        <v>189</v>
      </c>
      <c r="N2408" t="s">
        <v>569</v>
      </c>
      <c r="O2408">
        <v>752</v>
      </c>
      <c r="P2408" t="s">
        <v>189</v>
      </c>
      <c r="Q2408" t="s">
        <v>569</v>
      </c>
      <c r="R2408" t="s">
        <v>515</v>
      </c>
      <c r="S2408" t="s">
        <v>516</v>
      </c>
      <c r="T2408">
        <v>3200</v>
      </c>
      <c r="U2408" t="s">
        <v>74</v>
      </c>
      <c r="V2408">
        <v>2523</v>
      </c>
      <c r="W2408" t="s">
        <v>518</v>
      </c>
      <c r="X2408">
        <v>8</v>
      </c>
      <c r="Y2408" t="s">
        <v>519</v>
      </c>
      <c r="Z2408">
        <v>67600</v>
      </c>
      <c r="AA2408">
        <v>8</v>
      </c>
      <c r="AB2408" t="s">
        <v>519</v>
      </c>
      <c r="AC2408">
        <v>67600</v>
      </c>
      <c r="AD2408">
        <v>67600</v>
      </c>
      <c r="AE2408"/>
      <c r="AF2408">
        <v>148803</v>
      </c>
      <c r="AG2408">
        <v>148803.514</v>
      </c>
      <c r="AH2408"/>
      <c r="AI2408">
        <v>0</v>
      </c>
    </row>
    <row r="2409" spans="1:35">
      <c r="A2409" t="s">
        <v>862</v>
      </c>
      <c r="B2409">
        <v>2017</v>
      </c>
      <c r="C2409">
        <v>2017</v>
      </c>
      <c r="D2409">
        <v>2017</v>
      </c>
      <c r="E2409">
        <v>4</v>
      </c>
      <c r="F2409">
        <v>0</v>
      </c>
      <c r="G2409">
        <v>0</v>
      </c>
      <c r="H2409" t="s">
        <v>568</v>
      </c>
      <c r="I2409">
        <v>251</v>
      </c>
      <c r="J2409" t="s">
        <v>113</v>
      </c>
      <c r="K2409" t="s">
        <v>583</v>
      </c>
      <c r="L2409">
        <v>616</v>
      </c>
      <c r="M2409" t="s">
        <v>692</v>
      </c>
      <c r="N2409" t="s">
        <v>693</v>
      </c>
      <c r="O2409">
        <v>616</v>
      </c>
      <c r="P2409" t="s">
        <v>692</v>
      </c>
      <c r="Q2409" t="s">
        <v>693</v>
      </c>
      <c r="R2409" t="s">
        <v>515</v>
      </c>
      <c r="S2409" t="s">
        <v>516</v>
      </c>
      <c r="T2409">
        <v>3200</v>
      </c>
      <c r="U2409" t="s">
        <v>74</v>
      </c>
      <c r="V2409">
        <v>2523</v>
      </c>
      <c r="W2409" t="s">
        <v>518</v>
      </c>
      <c r="X2409">
        <v>8</v>
      </c>
      <c r="Y2409" t="s">
        <v>519</v>
      </c>
      <c r="Z2409">
        <v>517176</v>
      </c>
      <c r="AA2409">
        <v>8</v>
      </c>
      <c r="AB2409" t="s">
        <v>519</v>
      </c>
      <c r="AC2409">
        <v>517176</v>
      </c>
      <c r="AD2409">
        <v>517176</v>
      </c>
      <c r="AE2409"/>
      <c r="AF2409">
        <v>447670</v>
      </c>
      <c r="AG2409">
        <v>447670.21100000001</v>
      </c>
      <c r="AH2409"/>
      <c r="AI2409">
        <v>0</v>
      </c>
    </row>
    <row r="2410" spans="1:35">
      <c r="A2410" t="s">
        <v>862</v>
      </c>
      <c r="B2410">
        <v>2017</v>
      </c>
      <c r="C2410">
        <v>2017</v>
      </c>
      <c r="D2410">
        <v>2017</v>
      </c>
      <c r="E2410">
        <v>4</v>
      </c>
      <c r="F2410">
        <v>0</v>
      </c>
      <c r="G2410">
        <v>0</v>
      </c>
      <c r="H2410" t="s">
        <v>568</v>
      </c>
      <c r="I2410">
        <v>251</v>
      </c>
      <c r="J2410" t="s">
        <v>113</v>
      </c>
      <c r="K2410" t="s">
        <v>583</v>
      </c>
      <c r="L2410">
        <v>724</v>
      </c>
      <c r="M2410" t="s">
        <v>214</v>
      </c>
      <c r="N2410" t="s">
        <v>580</v>
      </c>
      <c r="O2410">
        <v>724</v>
      </c>
      <c r="P2410" t="s">
        <v>214</v>
      </c>
      <c r="Q2410" t="s">
        <v>580</v>
      </c>
      <c r="R2410" t="s">
        <v>515</v>
      </c>
      <c r="S2410" t="s">
        <v>516</v>
      </c>
      <c r="T2410">
        <v>3200</v>
      </c>
      <c r="U2410" t="s">
        <v>74</v>
      </c>
      <c r="V2410">
        <v>2523</v>
      </c>
      <c r="W2410" t="s">
        <v>518</v>
      </c>
      <c r="X2410">
        <v>8</v>
      </c>
      <c r="Y2410" t="s">
        <v>519</v>
      </c>
      <c r="Z2410">
        <v>1097050720</v>
      </c>
      <c r="AA2410">
        <v>8</v>
      </c>
      <c r="AB2410" t="s">
        <v>519</v>
      </c>
      <c r="AC2410">
        <v>1097050720</v>
      </c>
      <c r="AD2410">
        <v>1097050720</v>
      </c>
      <c r="AE2410"/>
      <c r="AF2410">
        <v>83344449</v>
      </c>
      <c r="AG2410">
        <v>83344449.413000003</v>
      </c>
      <c r="AH2410"/>
      <c r="AI2410">
        <v>0</v>
      </c>
    </row>
    <row r="2411" spans="1:35">
      <c r="A2411" t="s">
        <v>862</v>
      </c>
      <c r="B2411">
        <v>2017</v>
      </c>
      <c r="C2411">
        <v>2017</v>
      </c>
      <c r="D2411">
        <v>2017</v>
      </c>
      <c r="E2411">
        <v>4</v>
      </c>
      <c r="F2411">
        <v>0</v>
      </c>
      <c r="G2411">
        <v>0</v>
      </c>
      <c r="H2411" t="s">
        <v>568</v>
      </c>
      <c r="I2411">
        <v>251</v>
      </c>
      <c r="J2411" t="s">
        <v>113</v>
      </c>
      <c r="K2411" t="s">
        <v>583</v>
      </c>
      <c r="L2411">
        <v>528</v>
      </c>
      <c r="M2411" t="s">
        <v>581</v>
      </c>
      <c r="N2411" t="s">
        <v>582</v>
      </c>
      <c r="O2411">
        <v>528</v>
      </c>
      <c r="P2411" t="s">
        <v>581</v>
      </c>
      <c r="Q2411" t="s">
        <v>582</v>
      </c>
      <c r="R2411" t="s">
        <v>515</v>
      </c>
      <c r="S2411" t="s">
        <v>516</v>
      </c>
      <c r="T2411">
        <v>3200</v>
      </c>
      <c r="U2411" t="s">
        <v>74</v>
      </c>
      <c r="V2411">
        <v>2523</v>
      </c>
      <c r="W2411" t="s">
        <v>518</v>
      </c>
      <c r="X2411">
        <v>8</v>
      </c>
      <c r="Y2411" t="s">
        <v>519</v>
      </c>
      <c r="Z2411">
        <v>9847460</v>
      </c>
      <c r="AA2411">
        <v>8</v>
      </c>
      <c r="AB2411" t="s">
        <v>519</v>
      </c>
      <c r="AC2411">
        <v>9847460</v>
      </c>
      <c r="AD2411">
        <v>9847460</v>
      </c>
      <c r="AE2411"/>
      <c r="AF2411">
        <v>3368731</v>
      </c>
      <c r="AG2411">
        <v>3368731.5419999999</v>
      </c>
      <c r="AH2411"/>
      <c r="AI2411">
        <v>0</v>
      </c>
    </row>
    <row r="2412" spans="1:35">
      <c r="A2412" t="s">
        <v>862</v>
      </c>
      <c r="B2412">
        <v>2017</v>
      </c>
      <c r="C2412">
        <v>2017</v>
      </c>
      <c r="D2412">
        <v>2017</v>
      </c>
      <c r="E2412">
        <v>4</v>
      </c>
      <c r="F2412">
        <v>0</v>
      </c>
      <c r="G2412">
        <v>0</v>
      </c>
      <c r="H2412" t="s">
        <v>568</v>
      </c>
      <c r="I2412">
        <v>251</v>
      </c>
      <c r="J2412" t="s">
        <v>113</v>
      </c>
      <c r="K2412" t="s">
        <v>583</v>
      </c>
      <c r="L2412">
        <v>764</v>
      </c>
      <c r="M2412" t="s">
        <v>198</v>
      </c>
      <c r="N2412" t="s">
        <v>556</v>
      </c>
      <c r="O2412">
        <v>56</v>
      </c>
      <c r="P2412" t="s">
        <v>694</v>
      </c>
      <c r="Q2412" t="s">
        <v>695</v>
      </c>
      <c r="R2412" t="s">
        <v>515</v>
      </c>
      <c r="S2412" t="s">
        <v>516</v>
      </c>
      <c r="T2412">
        <v>3200</v>
      </c>
      <c r="U2412" t="s">
        <v>74</v>
      </c>
      <c r="V2412">
        <v>2523</v>
      </c>
      <c r="W2412" t="s">
        <v>518</v>
      </c>
      <c r="X2412">
        <v>8</v>
      </c>
      <c r="Y2412" t="s">
        <v>519</v>
      </c>
      <c r="Z2412">
        <v>3940</v>
      </c>
      <c r="AA2412">
        <v>8</v>
      </c>
      <c r="AB2412" t="s">
        <v>519</v>
      </c>
      <c r="AC2412">
        <v>3940</v>
      </c>
      <c r="AD2412">
        <v>3940</v>
      </c>
      <c r="AE2412"/>
      <c r="AF2412">
        <v>533</v>
      </c>
      <c r="AG2412">
        <v>533.89200000000005</v>
      </c>
      <c r="AH2412"/>
      <c r="AI2412">
        <v>0</v>
      </c>
    </row>
    <row r="2413" spans="1:35">
      <c r="A2413" t="s">
        <v>862</v>
      </c>
      <c r="B2413">
        <v>2017</v>
      </c>
      <c r="C2413">
        <v>2017</v>
      </c>
      <c r="D2413">
        <v>2017</v>
      </c>
      <c r="E2413">
        <v>4</v>
      </c>
      <c r="F2413">
        <v>0</v>
      </c>
      <c r="G2413">
        <v>0</v>
      </c>
      <c r="H2413" t="s">
        <v>568</v>
      </c>
      <c r="I2413">
        <v>251</v>
      </c>
      <c r="J2413" t="s">
        <v>113</v>
      </c>
      <c r="K2413" t="s">
        <v>583</v>
      </c>
      <c r="L2413">
        <v>504</v>
      </c>
      <c r="M2413" t="s">
        <v>686</v>
      </c>
      <c r="N2413" t="s">
        <v>687</v>
      </c>
      <c r="O2413">
        <v>56</v>
      </c>
      <c r="P2413" t="s">
        <v>694</v>
      </c>
      <c r="Q2413" t="s">
        <v>695</v>
      </c>
      <c r="R2413" t="s">
        <v>515</v>
      </c>
      <c r="S2413" t="s">
        <v>516</v>
      </c>
      <c r="T2413">
        <v>3200</v>
      </c>
      <c r="U2413" t="s">
        <v>74</v>
      </c>
      <c r="V2413">
        <v>2523</v>
      </c>
      <c r="W2413" t="s">
        <v>518</v>
      </c>
      <c r="X2413">
        <v>8</v>
      </c>
      <c r="Y2413" t="s">
        <v>519</v>
      </c>
      <c r="Z2413">
        <v>938</v>
      </c>
      <c r="AA2413">
        <v>8</v>
      </c>
      <c r="AB2413" t="s">
        <v>519</v>
      </c>
      <c r="AC2413">
        <v>938</v>
      </c>
      <c r="AD2413">
        <v>938</v>
      </c>
      <c r="AE2413"/>
      <c r="AF2413">
        <v>10286</v>
      </c>
      <c r="AG2413">
        <v>10286.17</v>
      </c>
      <c r="AH2413"/>
      <c r="AI2413">
        <v>0</v>
      </c>
    </row>
    <row r="2414" spans="1:35">
      <c r="A2414" t="s">
        <v>862</v>
      </c>
      <c r="B2414">
        <v>2017</v>
      </c>
      <c r="C2414">
        <v>2017</v>
      </c>
      <c r="D2414">
        <v>2017</v>
      </c>
      <c r="E2414">
        <v>4</v>
      </c>
      <c r="F2414">
        <v>0</v>
      </c>
      <c r="G2414">
        <v>0</v>
      </c>
      <c r="H2414" t="s">
        <v>568</v>
      </c>
      <c r="I2414">
        <v>251</v>
      </c>
      <c r="J2414" t="s">
        <v>113</v>
      </c>
      <c r="K2414" t="s">
        <v>583</v>
      </c>
      <c r="L2414">
        <v>643</v>
      </c>
      <c r="M2414" t="s">
        <v>670</v>
      </c>
      <c r="N2414" t="s">
        <v>671</v>
      </c>
      <c r="O2414">
        <v>56</v>
      </c>
      <c r="P2414" t="s">
        <v>694</v>
      </c>
      <c r="Q2414" t="s">
        <v>695</v>
      </c>
      <c r="R2414" t="s">
        <v>515</v>
      </c>
      <c r="S2414" t="s">
        <v>516</v>
      </c>
      <c r="T2414">
        <v>3200</v>
      </c>
      <c r="U2414" t="s">
        <v>74</v>
      </c>
      <c r="V2414">
        <v>2523</v>
      </c>
      <c r="W2414" t="s">
        <v>518</v>
      </c>
      <c r="X2414">
        <v>8</v>
      </c>
      <c r="Y2414" t="s">
        <v>519</v>
      </c>
      <c r="Z2414">
        <v>274</v>
      </c>
      <c r="AA2414">
        <v>8</v>
      </c>
      <c r="AB2414" t="s">
        <v>519</v>
      </c>
      <c r="AC2414">
        <v>274</v>
      </c>
      <c r="AD2414">
        <v>274</v>
      </c>
      <c r="AE2414"/>
      <c r="AF2414">
        <v>4312</v>
      </c>
      <c r="AG2414">
        <v>4312.8999999999996</v>
      </c>
      <c r="AH2414"/>
      <c r="AI2414">
        <v>0</v>
      </c>
    </row>
    <row r="2415" spans="1:35">
      <c r="A2415" t="s">
        <v>862</v>
      </c>
      <c r="B2415">
        <v>2017</v>
      </c>
      <c r="C2415">
        <v>2017</v>
      </c>
      <c r="D2415">
        <v>2017</v>
      </c>
      <c r="E2415">
        <v>4</v>
      </c>
      <c r="F2415">
        <v>0</v>
      </c>
      <c r="G2415">
        <v>0</v>
      </c>
      <c r="H2415" t="s">
        <v>568</v>
      </c>
      <c r="I2415">
        <v>251</v>
      </c>
      <c r="J2415" t="s">
        <v>113</v>
      </c>
      <c r="K2415" t="s">
        <v>583</v>
      </c>
      <c r="L2415">
        <v>566</v>
      </c>
      <c r="M2415" t="s">
        <v>638</v>
      </c>
      <c r="N2415" t="s">
        <v>639</v>
      </c>
      <c r="O2415">
        <v>56</v>
      </c>
      <c r="P2415" t="s">
        <v>694</v>
      </c>
      <c r="Q2415" t="s">
        <v>695</v>
      </c>
      <c r="R2415" t="s">
        <v>515</v>
      </c>
      <c r="S2415" t="s">
        <v>516</v>
      </c>
      <c r="T2415">
        <v>3200</v>
      </c>
      <c r="U2415" t="s">
        <v>74</v>
      </c>
      <c r="V2415">
        <v>2523</v>
      </c>
      <c r="W2415" t="s">
        <v>518</v>
      </c>
      <c r="X2415">
        <v>8</v>
      </c>
      <c r="Y2415" t="s">
        <v>519</v>
      </c>
      <c r="Z2415">
        <v>12</v>
      </c>
      <c r="AA2415">
        <v>8</v>
      </c>
      <c r="AB2415" t="s">
        <v>519</v>
      </c>
      <c r="AC2415">
        <v>12</v>
      </c>
      <c r="AD2415">
        <v>12</v>
      </c>
      <c r="AE2415"/>
      <c r="AF2415">
        <v>275</v>
      </c>
      <c r="AG2415">
        <v>275.41199999999998</v>
      </c>
      <c r="AH2415"/>
      <c r="AI2415">
        <v>0</v>
      </c>
    </row>
    <row r="2416" spans="1:35">
      <c r="A2416" t="s">
        <v>862</v>
      </c>
      <c r="B2416">
        <v>2017</v>
      </c>
      <c r="C2416">
        <v>2017</v>
      </c>
      <c r="D2416">
        <v>2017</v>
      </c>
      <c r="E2416">
        <v>4</v>
      </c>
      <c r="F2416">
        <v>0</v>
      </c>
      <c r="G2416">
        <v>0</v>
      </c>
      <c r="H2416" t="s">
        <v>568</v>
      </c>
      <c r="I2416">
        <v>251</v>
      </c>
      <c r="J2416" t="s">
        <v>113</v>
      </c>
      <c r="K2416" t="s">
        <v>583</v>
      </c>
      <c r="L2416">
        <v>699</v>
      </c>
      <c r="M2416" t="s">
        <v>585</v>
      </c>
      <c r="N2416" t="s">
        <v>586</v>
      </c>
      <c r="O2416">
        <v>276</v>
      </c>
      <c r="P2416" t="s">
        <v>591</v>
      </c>
      <c r="Q2416" t="s">
        <v>592</v>
      </c>
      <c r="R2416" t="s">
        <v>515</v>
      </c>
      <c r="S2416" t="s">
        <v>516</v>
      </c>
      <c r="T2416">
        <v>3200</v>
      </c>
      <c r="U2416" t="s">
        <v>74</v>
      </c>
      <c r="V2416">
        <v>2523</v>
      </c>
      <c r="W2416" t="s">
        <v>518</v>
      </c>
      <c r="X2416">
        <v>8</v>
      </c>
      <c r="Y2416" t="s">
        <v>519</v>
      </c>
      <c r="Z2416">
        <v>503</v>
      </c>
      <c r="AA2416">
        <v>8</v>
      </c>
      <c r="AB2416" t="s">
        <v>519</v>
      </c>
      <c r="AC2416">
        <v>503</v>
      </c>
      <c r="AD2416">
        <v>503</v>
      </c>
      <c r="AE2416"/>
      <c r="AF2416">
        <v>2532</v>
      </c>
      <c r="AG2416">
        <v>2532.8829999999998</v>
      </c>
      <c r="AH2416"/>
      <c r="AI2416">
        <v>0</v>
      </c>
    </row>
    <row r="2417" spans="1:35">
      <c r="A2417" t="s">
        <v>862</v>
      </c>
      <c r="B2417">
        <v>2017</v>
      </c>
      <c r="C2417">
        <v>2017</v>
      </c>
      <c r="D2417">
        <v>2017</v>
      </c>
      <c r="E2417">
        <v>4</v>
      </c>
      <c r="F2417">
        <v>0</v>
      </c>
      <c r="G2417">
        <v>0</v>
      </c>
      <c r="H2417" t="s">
        <v>568</v>
      </c>
      <c r="I2417">
        <v>251</v>
      </c>
      <c r="J2417" t="s">
        <v>113</v>
      </c>
      <c r="K2417" t="s">
        <v>583</v>
      </c>
      <c r="L2417">
        <v>757</v>
      </c>
      <c r="M2417" t="s">
        <v>597</v>
      </c>
      <c r="N2417" t="s">
        <v>598</v>
      </c>
      <c r="O2417">
        <v>276</v>
      </c>
      <c r="P2417" t="s">
        <v>591</v>
      </c>
      <c r="Q2417" t="s">
        <v>592</v>
      </c>
      <c r="R2417" t="s">
        <v>515</v>
      </c>
      <c r="S2417" t="s">
        <v>516</v>
      </c>
      <c r="T2417">
        <v>3200</v>
      </c>
      <c r="U2417" t="s">
        <v>74</v>
      </c>
      <c r="V2417">
        <v>2523</v>
      </c>
      <c r="W2417" t="s">
        <v>518</v>
      </c>
      <c r="X2417">
        <v>8</v>
      </c>
      <c r="Y2417" t="s">
        <v>519</v>
      </c>
      <c r="Z2417">
        <v>116340</v>
      </c>
      <c r="AA2417">
        <v>8</v>
      </c>
      <c r="AB2417" t="s">
        <v>519</v>
      </c>
      <c r="AC2417">
        <v>116340</v>
      </c>
      <c r="AD2417">
        <v>116340</v>
      </c>
      <c r="AE2417"/>
      <c r="AF2417">
        <v>105545</v>
      </c>
      <c r="AG2417">
        <v>105545.838</v>
      </c>
      <c r="AH2417"/>
      <c r="AI2417">
        <v>0</v>
      </c>
    </row>
    <row r="2418" spans="1:35">
      <c r="A2418" t="s">
        <v>862</v>
      </c>
      <c r="B2418">
        <v>2017</v>
      </c>
      <c r="C2418">
        <v>2017</v>
      </c>
      <c r="D2418">
        <v>2017</v>
      </c>
      <c r="E2418">
        <v>4</v>
      </c>
      <c r="F2418">
        <v>0</v>
      </c>
      <c r="G2418">
        <v>0</v>
      </c>
      <c r="H2418" t="s">
        <v>568</v>
      </c>
      <c r="I2418">
        <v>251</v>
      </c>
      <c r="J2418" t="s">
        <v>113</v>
      </c>
      <c r="K2418" t="s">
        <v>583</v>
      </c>
      <c r="L2418">
        <v>528</v>
      </c>
      <c r="M2418" t="s">
        <v>581</v>
      </c>
      <c r="N2418" t="s">
        <v>582</v>
      </c>
      <c r="O2418">
        <v>276</v>
      </c>
      <c r="P2418" t="s">
        <v>591</v>
      </c>
      <c r="Q2418" t="s">
        <v>592</v>
      </c>
      <c r="R2418" t="s">
        <v>515</v>
      </c>
      <c r="S2418" t="s">
        <v>516</v>
      </c>
      <c r="T2418">
        <v>3200</v>
      </c>
      <c r="U2418" t="s">
        <v>74</v>
      </c>
      <c r="V2418">
        <v>2523</v>
      </c>
      <c r="W2418" t="s">
        <v>518</v>
      </c>
      <c r="X2418">
        <v>8</v>
      </c>
      <c r="Y2418" t="s">
        <v>519</v>
      </c>
      <c r="Z2418">
        <v>140850</v>
      </c>
      <c r="AA2418">
        <v>8</v>
      </c>
      <c r="AB2418" t="s">
        <v>519</v>
      </c>
      <c r="AC2418">
        <v>140850</v>
      </c>
      <c r="AD2418">
        <v>140850</v>
      </c>
      <c r="AE2418"/>
      <c r="AF2418">
        <v>153567</v>
      </c>
      <c r="AG2418">
        <v>153567.908</v>
      </c>
      <c r="AH2418"/>
      <c r="AI2418">
        <v>0</v>
      </c>
    </row>
    <row r="2419" spans="1:35">
      <c r="A2419" t="s">
        <v>862</v>
      </c>
      <c r="B2419">
        <v>2017</v>
      </c>
      <c r="C2419">
        <v>2017</v>
      </c>
      <c r="D2419">
        <v>2017</v>
      </c>
      <c r="E2419">
        <v>4</v>
      </c>
      <c r="F2419">
        <v>0</v>
      </c>
      <c r="G2419">
        <v>0</v>
      </c>
      <c r="H2419" t="s">
        <v>568</v>
      </c>
      <c r="I2419">
        <v>251</v>
      </c>
      <c r="J2419" t="s">
        <v>113</v>
      </c>
      <c r="K2419" t="s">
        <v>583</v>
      </c>
      <c r="L2419">
        <v>528</v>
      </c>
      <c r="M2419" t="s">
        <v>581</v>
      </c>
      <c r="N2419" t="s">
        <v>582</v>
      </c>
      <c r="O2419">
        <v>528</v>
      </c>
      <c r="P2419" t="s">
        <v>581</v>
      </c>
      <c r="Q2419" t="s">
        <v>582</v>
      </c>
      <c r="R2419" t="s">
        <v>515</v>
      </c>
      <c r="S2419" t="s">
        <v>516</v>
      </c>
      <c r="T2419">
        <v>0</v>
      </c>
      <c r="U2419" t="s">
        <v>517</v>
      </c>
      <c r="V2419">
        <v>2523</v>
      </c>
      <c r="W2419" t="s">
        <v>518</v>
      </c>
      <c r="X2419">
        <v>8</v>
      </c>
      <c r="Y2419" t="s">
        <v>519</v>
      </c>
      <c r="Z2419">
        <v>9847460</v>
      </c>
      <c r="AA2419">
        <v>8</v>
      </c>
      <c r="AB2419" t="s">
        <v>519</v>
      </c>
      <c r="AC2419">
        <v>9847460</v>
      </c>
      <c r="AD2419">
        <v>9847460</v>
      </c>
      <c r="AE2419"/>
      <c r="AF2419">
        <v>3368731</v>
      </c>
      <c r="AG2419">
        <v>3368731.5419999999</v>
      </c>
      <c r="AH2419"/>
      <c r="AI2419">
        <v>0</v>
      </c>
    </row>
    <row r="2420" spans="1:35">
      <c r="A2420" t="s">
        <v>862</v>
      </c>
      <c r="B2420">
        <v>2017</v>
      </c>
      <c r="C2420">
        <v>2017</v>
      </c>
      <c r="D2420">
        <v>2017</v>
      </c>
      <c r="E2420">
        <v>4</v>
      </c>
      <c r="F2420">
        <v>0</v>
      </c>
      <c r="G2420">
        <v>0</v>
      </c>
      <c r="H2420" t="s">
        <v>568</v>
      </c>
      <c r="I2420">
        <v>251</v>
      </c>
      <c r="J2420" t="s">
        <v>113</v>
      </c>
      <c r="K2420" t="s">
        <v>583</v>
      </c>
      <c r="L2420">
        <v>724</v>
      </c>
      <c r="M2420" t="s">
        <v>214</v>
      </c>
      <c r="N2420" t="s">
        <v>580</v>
      </c>
      <c r="O2420">
        <v>724</v>
      </c>
      <c r="P2420" t="s">
        <v>214</v>
      </c>
      <c r="Q2420" t="s">
        <v>580</v>
      </c>
      <c r="R2420" t="s">
        <v>515</v>
      </c>
      <c r="S2420" t="s">
        <v>516</v>
      </c>
      <c r="T2420">
        <v>0</v>
      </c>
      <c r="U2420" t="s">
        <v>517</v>
      </c>
      <c r="V2420">
        <v>2523</v>
      </c>
      <c r="W2420" t="s">
        <v>518</v>
      </c>
      <c r="X2420">
        <v>8</v>
      </c>
      <c r="Y2420" t="s">
        <v>519</v>
      </c>
      <c r="Z2420">
        <v>1205852310</v>
      </c>
      <c r="AA2420">
        <v>8</v>
      </c>
      <c r="AB2420" t="s">
        <v>519</v>
      </c>
      <c r="AC2420">
        <v>1205852310</v>
      </c>
      <c r="AD2420">
        <v>1205852310</v>
      </c>
      <c r="AE2420"/>
      <c r="AF2420">
        <v>93262934</v>
      </c>
      <c r="AG2420">
        <v>93262934.126000002</v>
      </c>
      <c r="AH2420"/>
      <c r="AI2420">
        <v>0</v>
      </c>
    </row>
    <row r="2421" spans="1:35">
      <c r="A2421" t="s">
        <v>862</v>
      </c>
      <c r="B2421">
        <v>2017</v>
      </c>
      <c r="C2421">
        <v>2017</v>
      </c>
      <c r="D2421">
        <v>2017</v>
      </c>
      <c r="E2421">
        <v>4</v>
      </c>
      <c r="F2421">
        <v>0</v>
      </c>
      <c r="G2421">
        <v>0</v>
      </c>
      <c r="H2421" t="s">
        <v>568</v>
      </c>
      <c r="I2421">
        <v>251</v>
      </c>
      <c r="J2421" t="s">
        <v>113</v>
      </c>
      <c r="K2421" t="s">
        <v>583</v>
      </c>
      <c r="L2421">
        <v>616</v>
      </c>
      <c r="M2421" t="s">
        <v>692</v>
      </c>
      <c r="N2421" t="s">
        <v>693</v>
      </c>
      <c r="O2421">
        <v>616</v>
      </c>
      <c r="P2421" t="s">
        <v>692</v>
      </c>
      <c r="Q2421" t="s">
        <v>693</v>
      </c>
      <c r="R2421" t="s">
        <v>515</v>
      </c>
      <c r="S2421" t="s">
        <v>516</v>
      </c>
      <c r="T2421">
        <v>0</v>
      </c>
      <c r="U2421" t="s">
        <v>517</v>
      </c>
      <c r="V2421">
        <v>2523</v>
      </c>
      <c r="W2421" t="s">
        <v>518</v>
      </c>
      <c r="X2421">
        <v>8</v>
      </c>
      <c r="Y2421" t="s">
        <v>519</v>
      </c>
      <c r="Z2421">
        <v>518346</v>
      </c>
      <c r="AA2421">
        <v>8</v>
      </c>
      <c r="AB2421" t="s">
        <v>519</v>
      </c>
      <c r="AC2421">
        <v>518346</v>
      </c>
      <c r="AD2421">
        <v>518346</v>
      </c>
      <c r="AE2421"/>
      <c r="AF2421">
        <v>447802</v>
      </c>
      <c r="AG2421">
        <v>447802.27299999999</v>
      </c>
      <c r="AH2421"/>
      <c r="AI2421">
        <v>0</v>
      </c>
    </row>
    <row r="2422" spans="1:35">
      <c r="A2422" t="s">
        <v>862</v>
      </c>
      <c r="B2422">
        <v>2017</v>
      </c>
      <c r="C2422">
        <v>2017</v>
      </c>
      <c r="D2422">
        <v>2017</v>
      </c>
      <c r="E2422">
        <v>4</v>
      </c>
      <c r="F2422">
        <v>0</v>
      </c>
      <c r="G2422">
        <v>0</v>
      </c>
      <c r="H2422" t="s">
        <v>568</v>
      </c>
      <c r="I2422">
        <v>251</v>
      </c>
      <c r="J2422" t="s">
        <v>113</v>
      </c>
      <c r="K2422" t="s">
        <v>583</v>
      </c>
      <c r="L2422">
        <v>752</v>
      </c>
      <c r="M2422" t="s">
        <v>189</v>
      </c>
      <c r="N2422" t="s">
        <v>569</v>
      </c>
      <c r="O2422">
        <v>752</v>
      </c>
      <c r="P2422" t="s">
        <v>189</v>
      </c>
      <c r="Q2422" t="s">
        <v>569</v>
      </c>
      <c r="R2422" t="s">
        <v>515</v>
      </c>
      <c r="S2422" t="s">
        <v>516</v>
      </c>
      <c r="T2422">
        <v>0</v>
      </c>
      <c r="U2422" t="s">
        <v>517</v>
      </c>
      <c r="V2422">
        <v>2523</v>
      </c>
      <c r="W2422" t="s">
        <v>518</v>
      </c>
      <c r="X2422">
        <v>8</v>
      </c>
      <c r="Y2422" t="s">
        <v>519</v>
      </c>
      <c r="Z2422">
        <v>67600</v>
      </c>
      <c r="AA2422">
        <v>8</v>
      </c>
      <c r="AB2422" t="s">
        <v>519</v>
      </c>
      <c r="AC2422">
        <v>67600</v>
      </c>
      <c r="AD2422">
        <v>67600</v>
      </c>
      <c r="AE2422"/>
      <c r="AF2422">
        <v>148803</v>
      </c>
      <c r="AG2422">
        <v>148803.514</v>
      </c>
      <c r="AH2422"/>
      <c r="AI2422">
        <v>0</v>
      </c>
    </row>
    <row r="2423" spans="1:35">
      <c r="A2423" t="s">
        <v>862</v>
      </c>
      <c r="B2423">
        <v>2017</v>
      </c>
      <c r="C2423">
        <v>2017</v>
      </c>
      <c r="D2423">
        <v>2017</v>
      </c>
      <c r="E2423">
        <v>4</v>
      </c>
      <c r="F2423">
        <v>0</v>
      </c>
      <c r="G2423">
        <v>0</v>
      </c>
      <c r="H2423" t="s">
        <v>568</v>
      </c>
      <c r="I2423">
        <v>251</v>
      </c>
      <c r="J2423" t="s">
        <v>113</v>
      </c>
      <c r="K2423" t="s">
        <v>583</v>
      </c>
      <c r="L2423">
        <v>620</v>
      </c>
      <c r="M2423" t="s">
        <v>603</v>
      </c>
      <c r="N2423" t="s">
        <v>604</v>
      </c>
      <c r="O2423">
        <v>620</v>
      </c>
      <c r="P2423" t="s">
        <v>603</v>
      </c>
      <c r="Q2423" t="s">
        <v>604</v>
      </c>
      <c r="R2423" t="s">
        <v>515</v>
      </c>
      <c r="S2423" t="s">
        <v>516</v>
      </c>
      <c r="T2423">
        <v>0</v>
      </c>
      <c r="U2423" t="s">
        <v>517</v>
      </c>
      <c r="V2423">
        <v>2523</v>
      </c>
      <c r="W2423" t="s">
        <v>518</v>
      </c>
      <c r="X2423">
        <v>8</v>
      </c>
      <c r="Y2423" t="s">
        <v>519</v>
      </c>
      <c r="Z2423">
        <v>43725670</v>
      </c>
      <c r="AA2423">
        <v>8</v>
      </c>
      <c r="AB2423" t="s">
        <v>519</v>
      </c>
      <c r="AC2423">
        <v>43725670</v>
      </c>
      <c r="AD2423">
        <v>43725670</v>
      </c>
      <c r="AE2423"/>
      <c r="AF2423">
        <v>7151118</v>
      </c>
      <c r="AG2423">
        <v>7151118.8370000003</v>
      </c>
      <c r="AH2423"/>
      <c r="AI2423">
        <v>0</v>
      </c>
    </row>
    <row r="2424" spans="1:35">
      <c r="A2424" t="s">
        <v>862</v>
      </c>
      <c r="B2424">
        <v>2017</v>
      </c>
      <c r="C2424">
        <v>2017</v>
      </c>
      <c r="D2424">
        <v>2017</v>
      </c>
      <c r="E2424">
        <v>4</v>
      </c>
      <c r="F2424">
        <v>0</v>
      </c>
      <c r="G2424">
        <v>0</v>
      </c>
      <c r="H2424" t="s">
        <v>568</v>
      </c>
      <c r="I2424">
        <v>251</v>
      </c>
      <c r="J2424" t="s">
        <v>113</v>
      </c>
      <c r="K2424" t="s">
        <v>583</v>
      </c>
      <c r="L2424">
        <v>442</v>
      </c>
      <c r="M2424" t="s">
        <v>688</v>
      </c>
      <c r="N2424" t="s">
        <v>689</v>
      </c>
      <c r="O2424">
        <v>442</v>
      </c>
      <c r="P2424" t="s">
        <v>688</v>
      </c>
      <c r="Q2424" t="s">
        <v>689</v>
      </c>
      <c r="R2424" t="s">
        <v>515</v>
      </c>
      <c r="S2424" t="s">
        <v>516</v>
      </c>
      <c r="T2424">
        <v>0</v>
      </c>
      <c r="U2424" t="s">
        <v>517</v>
      </c>
      <c r="V2424">
        <v>2523</v>
      </c>
      <c r="W2424" t="s">
        <v>518</v>
      </c>
      <c r="X2424">
        <v>8</v>
      </c>
      <c r="Y2424" t="s">
        <v>519</v>
      </c>
      <c r="Z2424">
        <v>417421910</v>
      </c>
      <c r="AA2424">
        <v>8</v>
      </c>
      <c r="AB2424" t="s">
        <v>519</v>
      </c>
      <c r="AC2424">
        <v>417421910</v>
      </c>
      <c r="AD2424">
        <v>417421910</v>
      </c>
      <c r="AE2424"/>
      <c r="AF2424">
        <v>40617068</v>
      </c>
      <c r="AG2424">
        <v>40617068.824000001</v>
      </c>
      <c r="AH2424"/>
      <c r="AI2424">
        <v>0</v>
      </c>
    </row>
    <row r="2425" spans="1:35">
      <c r="A2425" t="s">
        <v>862</v>
      </c>
      <c r="B2425">
        <v>2017</v>
      </c>
      <c r="C2425">
        <v>2017</v>
      </c>
      <c r="D2425">
        <v>2017</v>
      </c>
      <c r="E2425">
        <v>4</v>
      </c>
      <c r="F2425">
        <v>0</v>
      </c>
      <c r="G2425">
        <v>0</v>
      </c>
      <c r="H2425" t="s">
        <v>568</v>
      </c>
      <c r="I2425">
        <v>251</v>
      </c>
      <c r="J2425" t="s">
        <v>113</v>
      </c>
      <c r="K2425" t="s">
        <v>583</v>
      </c>
      <c r="L2425">
        <v>480</v>
      </c>
      <c r="M2425" t="s">
        <v>652</v>
      </c>
      <c r="N2425" t="s">
        <v>653</v>
      </c>
      <c r="O2425">
        <v>480</v>
      </c>
      <c r="P2425" t="s">
        <v>652</v>
      </c>
      <c r="Q2425" t="s">
        <v>653</v>
      </c>
      <c r="R2425" t="s">
        <v>515</v>
      </c>
      <c r="S2425" t="s">
        <v>516</v>
      </c>
      <c r="T2425">
        <v>0</v>
      </c>
      <c r="U2425" t="s">
        <v>517</v>
      </c>
      <c r="V2425">
        <v>2523</v>
      </c>
      <c r="W2425" t="s">
        <v>518</v>
      </c>
      <c r="X2425">
        <v>8</v>
      </c>
      <c r="Y2425" t="s">
        <v>519</v>
      </c>
      <c r="Z2425">
        <v>111</v>
      </c>
      <c r="AA2425">
        <v>8</v>
      </c>
      <c r="AB2425" t="s">
        <v>519</v>
      </c>
      <c r="AC2425">
        <v>111</v>
      </c>
      <c r="AD2425">
        <v>111</v>
      </c>
      <c r="AE2425"/>
      <c r="AF2425">
        <v>1030</v>
      </c>
      <c r="AG2425">
        <v>1030.5360000000001</v>
      </c>
      <c r="AH2425"/>
      <c r="AI2425">
        <v>0</v>
      </c>
    </row>
    <row r="2426" spans="1:35">
      <c r="A2426" t="s">
        <v>862</v>
      </c>
      <c r="B2426">
        <v>2017</v>
      </c>
      <c r="C2426">
        <v>2017</v>
      </c>
      <c r="D2426">
        <v>2017</v>
      </c>
      <c r="E2426">
        <v>4</v>
      </c>
      <c r="F2426">
        <v>0</v>
      </c>
      <c r="G2426">
        <v>0</v>
      </c>
      <c r="H2426" t="s">
        <v>568</v>
      </c>
      <c r="I2426">
        <v>251</v>
      </c>
      <c r="J2426" t="s">
        <v>113</v>
      </c>
      <c r="K2426" t="s">
        <v>583</v>
      </c>
      <c r="L2426">
        <v>710</v>
      </c>
      <c r="M2426" t="s">
        <v>616</v>
      </c>
      <c r="N2426" t="s">
        <v>617</v>
      </c>
      <c r="O2426">
        <v>710</v>
      </c>
      <c r="P2426" t="s">
        <v>616</v>
      </c>
      <c r="Q2426" t="s">
        <v>617</v>
      </c>
      <c r="R2426" t="s">
        <v>515</v>
      </c>
      <c r="S2426" t="s">
        <v>516</v>
      </c>
      <c r="T2426">
        <v>0</v>
      </c>
      <c r="U2426" t="s">
        <v>517</v>
      </c>
      <c r="V2426">
        <v>2523</v>
      </c>
      <c r="W2426" t="s">
        <v>518</v>
      </c>
      <c r="X2426">
        <v>8</v>
      </c>
      <c r="Y2426" t="s">
        <v>519</v>
      </c>
      <c r="Z2426">
        <v>1792</v>
      </c>
      <c r="AA2426">
        <v>8</v>
      </c>
      <c r="AB2426" t="s">
        <v>519</v>
      </c>
      <c r="AC2426">
        <v>1792</v>
      </c>
      <c r="AD2426">
        <v>1792</v>
      </c>
      <c r="AE2426"/>
      <c r="AF2426">
        <v>2231</v>
      </c>
      <c r="AG2426">
        <v>2231.511</v>
      </c>
      <c r="AH2426"/>
      <c r="AI2426">
        <v>0</v>
      </c>
    </row>
    <row r="2427" spans="1:35">
      <c r="A2427" t="s">
        <v>862</v>
      </c>
      <c r="B2427">
        <v>2017</v>
      </c>
      <c r="C2427">
        <v>2017</v>
      </c>
      <c r="D2427">
        <v>2017</v>
      </c>
      <c r="E2427">
        <v>4</v>
      </c>
      <c r="F2427">
        <v>0</v>
      </c>
      <c r="G2427">
        <v>0</v>
      </c>
      <c r="H2427" t="s">
        <v>568</v>
      </c>
      <c r="I2427">
        <v>251</v>
      </c>
      <c r="J2427" t="s">
        <v>113</v>
      </c>
      <c r="K2427" t="s">
        <v>583</v>
      </c>
      <c r="L2427">
        <v>688</v>
      </c>
      <c r="M2427" t="s">
        <v>644</v>
      </c>
      <c r="N2427" t="s">
        <v>645</v>
      </c>
      <c r="O2427">
        <v>688</v>
      </c>
      <c r="P2427" t="s">
        <v>644</v>
      </c>
      <c r="Q2427" t="s">
        <v>645</v>
      </c>
      <c r="R2427" t="s">
        <v>515</v>
      </c>
      <c r="S2427" t="s">
        <v>516</v>
      </c>
      <c r="T2427">
        <v>0</v>
      </c>
      <c r="U2427" t="s">
        <v>517</v>
      </c>
      <c r="V2427">
        <v>2523</v>
      </c>
      <c r="W2427" t="s">
        <v>518</v>
      </c>
      <c r="X2427">
        <v>8</v>
      </c>
      <c r="Y2427" t="s">
        <v>519</v>
      </c>
      <c r="Z2427">
        <v>1840</v>
      </c>
      <c r="AA2427">
        <v>8</v>
      </c>
      <c r="AB2427" t="s">
        <v>519</v>
      </c>
      <c r="AC2427">
        <v>1840</v>
      </c>
      <c r="AD2427">
        <v>1840</v>
      </c>
      <c r="AE2427"/>
      <c r="AF2427">
        <v>706</v>
      </c>
      <c r="AG2427">
        <v>706.58900000000006</v>
      </c>
      <c r="AH2427"/>
      <c r="AI2427">
        <v>0</v>
      </c>
    </row>
    <row r="2428" spans="1:35">
      <c r="A2428" t="s">
        <v>862</v>
      </c>
      <c r="B2428">
        <v>2017</v>
      </c>
      <c r="C2428">
        <v>2017</v>
      </c>
      <c r="D2428">
        <v>2017</v>
      </c>
      <c r="E2428">
        <v>4</v>
      </c>
      <c r="F2428">
        <v>0</v>
      </c>
      <c r="G2428">
        <v>0</v>
      </c>
      <c r="H2428" t="s">
        <v>568</v>
      </c>
      <c r="I2428">
        <v>251</v>
      </c>
      <c r="J2428" t="s">
        <v>113</v>
      </c>
      <c r="K2428" t="s">
        <v>583</v>
      </c>
      <c r="L2428">
        <v>686</v>
      </c>
      <c r="M2428" t="s">
        <v>560</v>
      </c>
      <c r="N2428" t="s">
        <v>561</v>
      </c>
      <c r="O2428">
        <v>686</v>
      </c>
      <c r="P2428" t="s">
        <v>560</v>
      </c>
      <c r="Q2428" t="s">
        <v>561</v>
      </c>
      <c r="R2428" t="s">
        <v>515</v>
      </c>
      <c r="S2428" t="s">
        <v>516</v>
      </c>
      <c r="T2428">
        <v>0</v>
      </c>
      <c r="U2428" t="s">
        <v>517</v>
      </c>
      <c r="V2428">
        <v>2523</v>
      </c>
      <c r="W2428" t="s">
        <v>518</v>
      </c>
      <c r="X2428">
        <v>8</v>
      </c>
      <c r="Y2428" t="s">
        <v>519</v>
      </c>
      <c r="Z2428">
        <v>595</v>
      </c>
      <c r="AA2428">
        <v>8</v>
      </c>
      <c r="AB2428" t="s">
        <v>519</v>
      </c>
      <c r="AC2428">
        <v>595</v>
      </c>
      <c r="AD2428">
        <v>595</v>
      </c>
      <c r="AE2428"/>
      <c r="AF2428">
        <v>1699</v>
      </c>
      <c r="AG2428">
        <v>1699.876</v>
      </c>
      <c r="AH2428"/>
      <c r="AI2428">
        <v>0</v>
      </c>
    </row>
    <row r="2429" spans="1:35">
      <c r="A2429" t="s">
        <v>862</v>
      </c>
      <c r="B2429">
        <v>2017</v>
      </c>
      <c r="C2429">
        <v>2017</v>
      </c>
      <c r="D2429">
        <v>2017</v>
      </c>
      <c r="E2429">
        <v>4</v>
      </c>
      <c r="F2429">
        <v>0</v>
      </c>
      <c r="G2429">
        <v>0</v>
      </c>
      <c r="H2429" t="s">
        <v>568</v>
      </c>
      <c r="I2429">
        <v>251</v>
      </c>
      <c r="J2429" t="s">
        <v>113</v>
      </c>
      <c r="K2429" t="s">
        <v>583</v>
      </c>
      <c r="L2429">
        <v>740</v>
      </c>
      <c r="M2429" t="s">
        <v>709</v>
      </c>
      <c r="N2429" t="s">
        <v>710</v>
      </c>
      <c r="O2429">
        <v>740</v>
      </c>
      <c r="P2429" t="s">
        <v>709</v>
      </c>
      <c r="Q2429" t="s">
        <v>710</v>
      </c>
      <c r="R2429" t="s">
        <v>515</v>
      </c>
      <c r="S2429" t="s">
        <v>516</v>
      </c>
      <c r="T2429">
        <v>0</v>
      </c>
      <c r="U2429" t="s">
        <v>517</v>
      </c>
      <c r="V2429">
        <v>2523</v>
      </c>
      <c r="W2429" t="s">
        <v>518</v>
      </c>
      <c r="X2429">
        <v>8</v>
      </c>
      <c r="Y2429" t="s">
        <v>519</v>
      </c>
      <c r="Z2429">
        <v>91976</v>
      </c>
      <c r="AA2429">
        <v>8</v>
      </c>
      <c r="AB2429" t="s">
        <v>519</v>
      </c>
      <c r="AC2429">
        <v>91976</v>
      </c>
      <c r="AD2429">
        <v>91976</v>
      </c>
      <c r="AE2429"/>
      <c r="AF2429">
        <v>15576</v>
      </c>
      <c r="AG2429">
        <v>15576.556</v>
      </c>
      <c r="AH2429"/>
      <c r="AI2429">
        <v>0</v>
      </c>
    </row>
    <row r="2430" spans="1:35">
      <c r="A2430" t="s">
        <v>862</v>
      </c>
      <c r="B2430">
        <v>2017</v>
      </c>
      <c r="C2430">
        <v>2017</v>
      </c>
      <c r="D2430">
        <v>2017</v>
      </c>
      <c r="E2430">
        <v>4</v>
      </c>
      <c r="F2430">
        <v>0</v>
      </c>
      <c r="G2430">
        <v>0</v>
      </c>
      <c r="H2430" t="s">
        <v>568</v>
      </c>
      <c r="I2430">
        <v>251</v>
      </c>
      <c r="J2430" t="s">
        <v>113</v>
      </c>
      <c r="K2430" t="s">
        <v>583</v>
      </c>
      <c r="L2430">
        <v>694</v>
      </c>
      <c r="M2430" t="s">
        <v>886</v>
      </c>
      <c r="N2430" t="s">
        <v>887</v>
      </c>
      <c r="O2430">
        <v>694</v>
      </c>
      <c r="P2430" t="s">
        <v>886</v>
      </c>
      <c r="Q2430" t="s">
        <v>887</v>
      </c>
      <c r="R2430" t="s">
        <v>515</v>
      </c>
      <c r="S2430" t="s">
        <v>516</v>
      </c>
      <c r="T2430">
        <v>0</v>
      </c>
      <c r="U2430" t="s">
        <v>517</v>
      </c>
      <c r="V2430">
        <v>2523</v>
      </c>
      <c r="W2430" t="s">
        <v>518</v>
      </c>
      <c r="X2430">
        <v>8</v>
      </c>
      <c r="Y2430" t="s">
        <v>519</v>
      </c>
      <c r="Z2430">
        <v>59</v>
      </c>
      <c r="AA2430">
        <v>8</v>
      </c>
      <c r="AB2430" t="s">
        <v>519</v>
      </c>
      <c r="AC2430">
        <v>59</v>
      </c>
      <c r="AD2430">
        <v>59</v>
      </c>
      <c r="AE2430"/>
      <c r="AF2430">
        <v>185</v>
      </c>
      <c r="AG2430">
        <v>185.113</v>
      </c>
      <c r="AH2430"/>
      <c r="AI2430">
        <v>0</v>
      </c>
    </row>
    <row r="2431" spans="1:35">
      <c r="A2431" t="s">
        <v>862</v>
      </c>
      <c r="B2431">
        <v>2017</v>
      </c>
      <c r="C2431">
        <v>2017</v>
      </c>
      <c r="D2431">
        <v>2017</v>
      </c>
      <c r="E2431">
        <v>4</v>
      </c>
      <c r="F2431">
        <v>0</v>
      </c>
      <c r="G2431">
        <v>0</v>
      </c>
      <c r="H2431" t="s">
        <v>568</v>
      </c>
      <c r="I2431">
        <v>251</v>
      </c>
      <c r="J2431" t="s">
        <v>113</v>
      </c>
      <c r="K2431" t="s">
        <v>583</v>
      </c>
      <c r="L2431">
        <v>586</v>
      </c>
      <c r="M2431" t="s">
        <v>781</v>
      </c>
      <c r="N2431" t="s">
        <v>782</v>
      </c>
      <c r="O2431">
        <v>586</v>
      </c>
      <c r="P2431" t="s">
        <v>781</v>
      </c>
      <c r="Q2431" t="s">
        <v>782</v>
      </c>
      <c r="R2431" t="s">
        <v>515</v>
      </c>
      <c r="S2431" t="s">
        <v>516</v>
      </c>
      <c r="T2431">
        <v>0</v>
      </c>
      <c r="U2431" t="s">
        <v>517</v>
      </c>
      <c r="V2431">
        <v>2523</v>
      </c>
      <c r="W2431" t="s">
        <v>518</v>
      </c>
      <c r="X2431">
        <v>8</v>
      </c>
      <c r="Y2431" t="s">
        <v>519</v>
      </c>
      <c r="Z2431">
        <v>30568500</v>
      </c>
      <c r="AA2431">
        <v>8</v>
      </c>
      <c r="AB2431" t="s">
        <v>519</v>
      </c>
      <c r="AC2431">
        <v>30568500</v>
      </c>
      <c r="AD2431">
        <v>30568500</v>
      </c>
      <c r="AE2431"/>
      <c r="AF2431">
        <v>3968269</v>
      </c>
      <c r="AG2431">
        <v>3968269.784</v>
      </c>
      <c r="AH2431"/>
      <c r="AI2431">
        <v>0</v>
      </c>
    </row>
    <row r="2432" spans="1:35">
      <c r="A2432" t="s">
        <v>862</v>
      </c>
      <c r="B2432">
        <v>2017</v>
      </c>
      <c r="C2432">
        <v>2017</v>
      </c>
      <c r="D2432">
        <v>2017</v>
      </c>
      <c r="E2432">
        <v>4</v>
      </c>
      <c r="F2432">
        <v>0</v>
      </c>
      <c r="G2432">
        <v>0</v>
      </c>
      <c r="H2432" t="s">
        <v>568</v>
      </c>
      <c r="I2432">
        <v>251</v>
      </c>
      <c r="J2432" t="s">
        <v>113</v>
      </c>
      <c r="K2432" t="s">
        <v>583</v>
      </c>
      <c r="L2432">
        <v>702</v>
      </c>
      <c r="M2432" t="s">
        <v>211</v>
      </c>
      <c r="N2432" t="s">
        <v>563</v>
      </c>
      <c r="O2432">
        <v>702</v>
      </c>
      <c r="P2432" t="s">
        <v>211</v>
      </c>
      <c r="Q2432" t="s">
        <v>563</v>
      </c>
      <c r="R2432" t="s">
        <v>515</v>
      </c>
      <c r="S2432" t="s">
        <v>516</v>
      </c>
      <c r="T2432">
        <v>0</v>
      </c>
      <c r="U2432" t="s">
        <v>517</v>
      </c>
      <c r="V2432">
        <v>2523</v>
      </c>
      <c r="W2432" t="s">
        <v>518</v>
      </c>
      <c r="X2432">
        <v>8</v>
      </c>
      <c r="Y2432" t="s">
        <v>519</v>
      </c>
      <c r="Z2432">
        <v>90</v>
      </c>
      <c r="AA2432">
        <v>8</v>
      </c>
      <c r="AB2432" t="s">
        <v>519</v>
      </c>
      <c r="AC2432">
        <v>90</v>
      </c>
      <c r="AD2432">
        <v>90</v>
      </c>
      <c r="AE2432"/>
      <c r="AF2432">
        <v>144</v>
      </c>
      <c r="AG2432">
        <v>144.47800000000001</v>
      </c>
      <c r="AH2432"/>
      <c r="AI2432">
        <v>0</v>
      </c>
    </row>
    <row r="2433" spans="1:35">
      <c r="A2433" t="s">
        <v>862</v>
      </c>
      <c r="B2433">
        <v>2017</v>
      </c>
      <c r="C2433">
        <v>2017</v>
      </c>
      <c r="D2433">
        <v>2017</v>
      </c>
      <c r="E2433">
        <v>4</v>
      </c>
      <c r="F2433">
        <v>0</v>
      </c>
      <c r="G2433">
        <v>0</v>
      </c>
      <c r="H2433" t="s">
        <v>568</v>
      </c>
      <c r="I2433">
        <v>251</v>
      </c>
      <c r="J2433" t="s">
        <v>113</v>
      </c>
      <c r="K2433" t="s">
        <v>583</v>
      </c>
      <c r="L2433">
        <v>504</v>
      </c>
      <c r="M2433" t="s">
        <v>686</v>
      </c>
      <c r="N2433" t="s">
        <v>687</v>
      </c>
      <c r="O2433">
        <v>504</v>
      </c>
      <c r="P2433" t="s">
        <v>686</v>
      </c>
      <c r="Q2433" t="s">
        <v>687</v>
      </c>
      <c r="R2433" t="s">
        <v>515</v>
      </c>
      <c r="S2433" t="s">
        <v>516</v>
      </c>
      <c r="T2433">
        <v>0</v>
      </c>
      <c r="U2433" t="s">
        <v>517</v>
      </c>
      <c r="V2433">
        <v>2523</v>
      </c>
      <c r="W2433" t="s">
        <v>518</v>
      </c>
      <c r="X2433">
        <v>8</v>
      </c>
      <c r="Y2433" t="s">
        <v>519</v>
      </c>
      <c r="Z2433">
        <v>68483988</v>
      </c>
      <c r="AA2433">
        <v>8</v>
      </c>
      <c r="AB2433" t="s">
        <v>519</v>
      </c>
      <c r="AC2433">
        <v>68483988</v>
      </c>
      <c r="AD2433">
        <v>68483988</v>
      </c>
      <c r="AE2433"/>
      <c r="AF2433">
        <v>4080170</v>
      </c>
      <c r="AG2433">
        <v>4080170.406</v>
      </c>
      <c r="AH2433"/>
      <c r="AI2433">
        <v>0</v>
      </c>
    </row>
    <row r="2434" spans="1:35">
      <c r="A2434" t="s">
        <v>862</v>
      </c>
      <c r="B2434">
        <v>2017</v>
      </c>
      <c r="C2434">
        <v>2017</v>
      </c>
      <c r="D2434">
        <v>2017</v>
      </c>
      <c r="E2434">
        <v>4</v>
      </c>
      <c r="F2434">
        <v>0</v>
      </c>
      <c r="G2434">
        <v>0</v>
      </c>
      <c r="H2434" t="s">
        <v>568</v>
      </c>
      <c r="I2434">
        <v>251</v>
      </c>
      <c r="J2434" t="s">
        <v>113</v>
      </c>
      <c r="K2434" t="s">
        <v>583</v>
      </c>
      <c r="L2434">
        <v>784</v>
      </c>
      <c r="M2434" t="s">
        <v>186</v>
      </c>
      <c r="N2434" t="s">
        <v>618</v>
      </c>
      <c r="O2434">
        <v>784</v>
      </c>
      <c r="P2434" t="s">
        <v>186</v>
      </c>
      <c r="Q2434" t="s">
        <v>618</v>
      </c>
      <c r="R2434" t="s">
        <v>515</v>
      </c>
      <c r="S2434" t="s">
        <v>516</v>
      </c>
      <c r="T2434">
        <v>0</v>
      </c>
      <c r="U2434" t="s">
        <v>517</v>
      </c>
      <c r="V2434">
        <v>2523</v>
      </c>
      <c r="W2434" t="s">
        <v>518</v>
      </c>
      <c r="X2434">
        <v>8</v>
      </c>
      <c r="Y2434" t="s">
        <v>519</v>
      </c>
      <c r="Z2434">
        <v>27165</v>
      </c>
      <c r="AA2434">
        <v>8</v>
      </c>
      <c r="AB2434" t="s">
        <v>519</v>
      </c>
      <c r="AC2434">
        <v>27165</v>
      </c>
      <c r="AD2434">
        <v>27165</v>
      </c>
      <c r="AE2434"/>
      <c r="AF2434">
        <v>5677</v>
      </c>
      <c r="AG2434">
        <v>5677.5420000000004</v>
      </c>
      <c r="AH2434"/>
      <c r="AI2434">
        <v>0</v>
      </c>
    </row>
    <row r="2435" spans="1:35">
      <c r="A2435" t="s">
        <v>862</v>
      </c>
      <c r="B2435">
        <v>2017</v>
      </c>
      <c r="C2435">
        <v>2017</v>
      </c>
      <c r="D2435">
        <v>2017</v>
      </c>
      <c r="E2435">
        <v>4</v>
      </c>
      <c r="F2435">
        <v>0</v>
      </c>
      <c r="G2435">
        <v>0</v>
      </c>
      <c r="H2435" t="s">
        <v>568</v>
      </c>
      <c r="I2435">
        <v>251</v>
      </c>
      <c r="J2435" t="s">
        <v>113</v>
      </c>
      <c r="K2435" t="s">
        <v>583</v>
      </c>
      <c r="L2435">
        <v>458</v>
      </c>
      <c r="M2435" t="s">
        <v>180</v>
      </c>
      <c r="N2435" t="s">
        <v>557</v>
      </c>
      <c r="O2435">
        <v>458</v>
      </c>
      <c r="P2435" t="s">
        <v>180</v>
      </c>
      <c r="Q2435" t="s">
        <v>557</v>
      </c>
      <c r="R2435" t="s">
        <v>515</v>
      </c>
      <c r="S2435" t="s">
        <v>516</v>
      </c>
      <c r="T2435">
        <v>0</v>
      </c>
      <c r="U2435" t="s">
        <v>517</v>
      </c>
      <c r="V2435">
        <v>2523</v>
      </c>
      <c r="W2435" t="s">
        <v>518</v>
      </c>
      <c r="X2435">
        <v>8</v>
      </c>
      <c r="Y2435" t="s">
        <v>519</v>
      </c>
      <c r="Z2435">
        <v>87977000</v>
      </c>
      <c r="AA2435">
        <v>8</v>
      </c>
      <c r="AB2435" t="s">
        <v>519</v>
      </c>
      <c r="AC2435">
        <v>87977000</v>
      </c>
      <c r="AD2435">
        <v>87977000</v>
      </c>
      <c r="AE2435"/>
      <c r="AF2435">
        <v>9050025</v>
      </c>
      <c r="AG2435">
        <v>9050025.1380000003</v>
      </c>
      <c r="AH2435"/>
      <c r="AI2435">
        <v>0</v>
      </c>
    </row>
    <row r="2436" spans="1:35">
      <c r="A2436" t="s">
        <v>862</v>
      </c>
      <c r="B2436">
        <v>2017</v>
      </c>
      <c r="C2436">
        <v>2017</v>
      </c>
      <c r="D2436">
        <v>2017</v>
      </c>
      <c r="E2436">
        <v>4</v>
      </c>
      <c r="F2436">
        <v>0</v>
      </c>
      <c r="G2436">
        <v>0</v>
      </c>
      <c r="H2436" t="s">
        <v>568</v>
      </c>
      <c r="I2436">
        <v>251</v>
      </c>
      <c r="J2436" t="s">
        <v>113</v>
      </c>
      <c r="K2436" t="s">
        <v>583</v>
      </c>
      <c r="L2436">
        <v>484</v>
      </c>
      <c r="M2436" t="s">
        <v>656</v>
      </c>
      <c r="N2436" t="s">
        <v>657</v>
      </c>
      <c r="O2436">
        <v>484</v>
      </c>
      <c r="P2436" t="s">
        <v>656</v>
      </c>
      <c r="Q2436" t="s">
        <v>657</v>
      </c>
      <c r="R2436" t="s">
        <v>515</v>
      </c>
      <c r="S2436" t="s">
        <v>516</v>
      </c>
      <c r="T2436">
        <v>0</v>
      </c>
      <c r="U2436" t="s">
        <v>517</v>
      </c>
      <c r="V2436">
        <v>2523</v>
      </c>
      <c r="W2436" t="s">
        <v>518</v>
      </c>
      <c r="X2436">
        <v>8</v>
      </c>
      <c r="Y2436" t="s">
        <v>519</v>
      </c>
      <c r="Z2436">
        <v>255</v>
      </c>
      <c r="AA2436">
        <v>8</v>
      </c>
      <c r="AB2436" t="s">
        <v>519</v>
      </c>
      <c r="AC2436">
        <v>255</v>
      </c>
      <c r="AD2436">
        <v>255</v>
      </c>
      <c r="AE2436"/>
      <c r="AF2436">
        <v>5457</v>
      </c>
      <c r="AG2436">
        <v>5457.4380000000001</v>
      </c>
      <c r="AH2436"/>
      <c r="AI2436">
        <v>0</v>
      </c>
    </row>
    <row r="2437" spans="1:35">
      <c r="A2437" t="s">
        <v>862</v>
      </c>
      <c r="B2437">
        <v>2017</v>
      </c>
      <c r="C2437">
        <v>2017</v>
      </c>
      <c r="D2437">
        <v>2017</v>
      </c>
      <c r="E2437">
        <v>4</v>
      </c>
      <c r="F2437">
        <v>0</v>
      </c>
      <c r="G2437">
        <v>0</v>
      </c>
      <c r="H2437" t="s">
        <v>568</v>
      </c>
      <c r="I2437">
        <v>251</v>
      </c>
      <c r="J2437" t="s">
        <v>113</v>
      </c>
      <c r="K2437" t="s">
        <v>583</v>
      </c>
      <c r="L2437">
        <v>704</v>
      </c>
      <c r="M2437" t="s">
        <v>570</v>
      </c>
      <c r="N2437" t="s">
        <v>571</v>
      </c>
      <c r="O2437">
        <v>704</v>
      </c>
      <c r="P2437" t="s">
        <v>570</v>
      </c>
      <c r="Q2437" t="s">
        <v>571</v>
      </c>
      <c r="R2437" t="s">
        <v>515</v>
      </c>
      <c r="S2437" t="s">
        <v>516</v>
      </c>
      <c r="T2437">
        <v>0</v>
      </c>
      <c r="U2437" t="s">
        <v>517</v>
      </c>
      <c r="V2437">
        <v>2523</v>
      </c>
      <c r="W2437" t="s">
        <v>518</v>
      </c>
      <c r="X2437">
        <v>8</v>
      </c>
      <c r="Y2437" t="s">
        <v>519</v>
      </c>
      <c r="Z2437">
        <v>273062800</v>
      </c>
      <c r="AA2437">
        <v>8</v>
      </c>
      <c r="AB2437" t="s">
        <v>519</v>
      </c>
      <c r="AC2437">
        <v>273062800</v>
      </c>
      <c r="AD2437">
        <v>273062800</v>
      </c>
      <c r="AE2437"/>
      <c r="AF2437">
        <v>17491924</v>
      </c>
      <c r="AG2437">
        <v>17491924.609999999</v>
      </c>
      <c r="AH2437"/>
      <c r="AI2437">
        <v>0</v>
      </c>
    </row>
    <row r="2438" spans="1:35">
      <c r="A2438" t="s">
        <v>862</v>
      </c>
      <c r="B2438">
        <v>2017</v>
      </c>
      <c r="C2438">
        <v>2017</v>
      </c>
      <c r="D2438">
        <v>2017</v>
      </c>
      <c r="E2438">
        <v>4</v>
      </c>
      <c r="F2438">
        <v>0</v>
      </c>
      <c r="G2438">
        <v>0</v>
      </c>
      <c r="H2438" t="s">
        <v>568</v>
      </c>
      <c r="I2438">
        <v>251</v>
      </c>
      <c r="J2438" t="s">
        <v>113</v>
      </c>
      <c r="K2438" t="s">
        <v>583</v>
      </c>
      <c r="L2438">
        <v>764</v>
      </c>
      <c r="M2438" t="s">
        <v>198</v>
      </c>
      <c r="N2438" t="s">
        <v>556</v>
      </c>
      <c r="O2438">
        <v>764</v>
      </c>
      <c r="P2438" t="s">
        <v>198</v>
      </c>
      <c r="Q2438" t="s">
        <v>556</v>
      </c>
      <c r="R2438" t="s">
        <v>515</v>
      </c>
      <c r="S2438" t="s">
        <v>516</v>
      </c>
      <c r="T2438">
        <v>0</v>
      </c>
      <c r="U2438" t="s">
        <v>517</v>
      </c>
      <c r="V2438">
        <v>2523</v>
      </c>
      <c r="W2438" t="s">
        <v>518</v>
      </c>
      <c r="X2438">
        <v>8</v>
      </c>
      <c r="Y2438" t="s">
        <v>519</v>
      </c>
      <c r="Z2438">
        <v>316</v>
      </c>
      <c r="AA2438">
        <v>8</v>
      </c>
      <c r="AB2438" t="s">
        <v>519</v>
      </c>
      <c r="AC2438">
        <v>316</v>
      </c>
      <c r="AD2438">
        <v>316</v>
      </c>
      <c r="AE2438"/>
      <c r="AF2438">
        <v>597</v>
      </c>
      <c r="AG2438">
        <v>597.101</v>
      </c>
      <c r="AH2438"/>
      <c r="AI2438">
        <v>0</v>
      </c>
    </row>
    <row r="2439" spans="1:35">
      <c r="A2439" t="s">
        <v>862</v>
      </c>
      <c r="B2439">
        <v>2017</v>
      </c>
      <c r="C2439">
        <v>2017</v>
      </c>
      <c r="D2439">
        <v>2017</v>
      </c>
      <c r="E2439">
        <v>4</v>
      </c>
      <c r="F2439">
        <v>0</v>
      </c>
      <c r="G2439">
        <v>0</v>
      </c>
      <c r="H2439" t="s">
        <v>568</v>
      </c>
      <c r="I2439">
        <v>251</v>
      </c>
      <c r="J2439" t="s">
        <v>113</v>
      </c>
      <c r="K2439" t="s">
        <v>583</v>
      </c>
      <c r="L2439">
        <v>757</v>
      </c>
      <c r="M2439" t="s">
        <v>597</v>
      </c>
      <c r="N2439" t="s">
        <v>598</v>
      </c>
      <c r="O2439">
        <v>757</v>
      </c>
      <c r="P2439" t="s">
        <v>597</v>
      </c>
      <c r="Q2439" t="s">
        <v>598</v>
      </c>
      <c r="R2439" t="s">
        <v>515</v>
      </c>
      <c r="S2439" t="s">
        <v>516</v>
      </c>
      <c r="T2439">
        <v>0</v>
      </c>
      <c r="U2439" t="s">
        <v>517</v>
      </c>
      <c r="V2439">
        <v>2523</v>
      </c>
      <c r="W2439" t="s">
        <v>518</v>
      </c>
      <c r="X2439">
        <v>8</v>
      </c>
      <c r="Y2439" t="s">
        <v>519</v>
      </c>
      <c r="Z2439">
        <v>9539746</v>
      </c>
      <c r="AA2439">
        <v>8</v>
      </c>
      <c r="AB2439" t="s">
        <v>519</v>
      </c>
      <c r="AC2439">
        <v>9539746</v>
      </c>
      <c r="AD2439">
        <v>9539746</v>
      </c>
      <c r="AE2439"/>
      <c r="AF2439">
        <v>430423</v>
      </c>
      <c r="AG2439">
        <v>430423.12599999999</v>
      </c>
      <c r="AH2439"/>
      <c r="AI2439">
        <v>0</v>
      </c>
    </row>
    <row r="2440" spans="1:35">
      <c r="A2440" t="s">
        <v>862</v>
      </c>
      <c r="B2440">
        <v>2017</v>
      </c>
      <c r="C2440">
        <v>2017</v>
      </c>
      <c r="D2440">
        <v>2017</v>
      </c>
      <c r="E2440">
        <v>4</v>
      </c>
      <c r="F2440">
        <v>0</v>
      </c>
      <c r="G2440">
        <v>0</v>
      </c>
      <c r="H2440" t="s">
        <v>568</v>
      </c>
      <c r="I2440">
        <v>251</v>
      </c>
      <c r="J2440" t="s">
        <v>113</v>
      </c>
      <c r="K2440" t="s">
        <v>583</v>
      </c>
      <c r="L2440">
        <v>490</v>
      </c>
      <c r="M2440" t="s">
        <v>546</v>
      </c>
      <c r="N2440" t="s">
        <v>547</v>
      </c>
      <c r="O2440">
        <v>490</v>
      </c>
      <c r="P2440" t="s">
        <v>546</v>
      </c>
      <c r="Q2440" t="s">
        <v>547</v>
      </c>
      <c r="R2440" t="s">
        <v>515</v>
      </c>
      <c r="S2440" t="s">
        <v>516</v>
      </c>
      <c r="T2440">
        <v>0</v>
      </c>
      <c r="U2440" t="s">
        <v>517</v>
      </c>
      <c r="V2440">
        <v>2523</v>
      </c>
      <c r="W2440" t="s">
        <v>518</v>
      </c>
      <c r="X2440">
        <v>8</v>
      </c>
      <c r="Y2440" t="s">
        <v>519</v>
      </c>
      <c r="Z2440">
        <v>23212</v>
      </c>
      <c r="AA2440">
        <v>8</v>
      </c>
      <c r="AB2440" t="s">
        <v>519</v>
      </c>
      <c r="AC2440">
        <v>23212</v>
      </c>
      <c r="AD2440">
        <v>23212</v>
      </c>
      <c r="AE2440"/>
      <c r="AF2440">
        <v>2715</v>
      </c>
      <c r="AG2440">
        <v>2715.739</v>
      </c>
      <c r="AH2440"/>
      <c r="AI2440">
        <v>0</v>
      </c>
    </row>
    <row r="2441" spans="1:35">
      <c r="A2441" t="s">
        <v>862</v>
      </c>
      <c r="B2441">
        <v>2017</v>
      </c>
      <c r="C2441">
        <v>2017</v>
      </c>
      <c r="D2441">
        <v>2017</v>
      </c>
      <c r="E2441">
        <v>4</v>
      </c>
      <c r="F2441">
        <v>0</v>
      </c>
      <c r="G2441">
        <v>0</v>
      </c>
      <c r="H2441" t="s">
        <v>568</v>
      </c>
      <c r="I2441">
        <v>251</v>
      </c>
      <c r="J2441" t="s">
        <v>113</v>
      </c>
      <c r="K2441" t="s">
        <v>583</v>
      </c>
      <c r="L2441">
        <v>699</v>
      </c>
      <c r="M2441" t="s">
        <v>585</v>
      </c>
      <c r="N2441" t="s">
        <v>586</v>
      </c>
      <c r="O2441">
        <v>699</v>
      </c>
      <c r="P2441" t="s">
        <v>585</v>
      </c>
      <c r="Q2441" t="s">
        <v>586</v>
      </c>
      <c r="R2441" t="s">
        <v>515</v>
      </c>
      <c r="S2441" t="s">
        <v>516</v>
      </c>
      <c r="T2441">
        <v>0</v>
      </c>
      <c r="U2441" t="s">
        <v>517</v>
      </c>
      <c r="V2441">
        <v>2523</v>
      </c>
      <c r="W2441" t="s">
        <v>518</v>
      </c>
      <c r="X2441">
        <v>8</v>
      </c>
      <c r="Y2441" t="s">
        <v>519</v>
      </c>
      <c r="Z2441">
        <v>14592120</v>
      </c>
      <c r="AA2441">
        <v>8</v>
      </c>
      <c r="AB2441" t="s">
        <v>519</v>
      </c>
      <c r="AC2441">
        <v>14592120</v>
      </c>
      <c r="AD2441">
        <v>14592120</v>
      </c>
      <c r="AE2441"/>
      <c r="AF2441">
        <v>1508877</v>
      </c>
      <c r="AG2441">
        <v>1508877.247</v>
      </c>
      <c r="AH2441"/>
      <c r="AI2441">
        <v>0</v>
      </c>
    </row>
    <row r="2442" spans="1:35">
      <c r="A2442" t="s">
        <v>862</v>
      </c>
      <c r="B2442">
        <v>2017</v>
      </c>
      <c r="C2442">
        <v>2017</v>
      </c>
      <c r="D2442">
        <v>2017</v>
      </c>
      <c r="E2442">
        <v>4</v>
      </c>
      <c r="F2442">
        <v>0</v>
      </c>
      <c r="G2442">
        <v>0</v>
      </c>
      <c r="H2442" t="s">
        <v>568</v>
      </c>
      <c r="I2442">
        <v>251</v>
      </c>
      <c r="J2442" t="s">
        <v>113</v>
      </c>
      <c r="K2442" t="s">
        <v>583</v>
      </c>
      <c r="L2442">
        <v>643</v>
      </c>
      <c r="M2442" t="s">
        <v>670</v>
      </c>
      <c r="N2442" t="s">
        <v>671</v>
      </c>
      <c r="O2442">
        <v>795</v>
      </c>
      <c r="P2442" t="s">
        <v>785</v>
      </c>
      <c r="Q2442" t="s">
        <v>786</v>
      </c>
      <c r="R2442" t="s">
        <v>515</v>
      </c>
      <c r="S2442" t="s">
        <v>516</v>
      </c>
      <c r="T2442">
        <v>0</v>
      </c>
      <c r="U2442" t="s">
        <v>517</v>
      </c>
      <c r="V2442">
        <v>2523</v>
      </c>
      <c r="W2442" t="s">
        <v>518</v>
      </c>
      <c r="X2442">
        <v>8</v>
      </c>
      <c r="Y2442" t="s">
        <v>519</v>
      </c>
      <c r="Z2442">
        <v>2</v>
      </c>
      <c r="AA2442">
        <v>8</v>
      </c>
      <c r="AB2442" t="s">
        <v>519</v>
      </c>
      <c r="AC2442">
        <v>2</v>
      </c>
      <c r="AD2442">
        <v>2</v>
      </c>
      <c r="AE2442"/>
      <c r="AF2442">
        <v>25</v>
      </c>
      <c r="AG2442">
        <v>25.960999999999999</v>
      </c>
      <c r="AH2442"/>
      <c r="AI2442">
        <v>0</v>
      </c>
    </row>
    <row r="2443" spans="1:35">
      <c r="A2443" t="s">
        <v>862</v>
      </c>
      <c r="B2443">
        <v>2017</v>
      </c>
      <c r="C2443">
        <v>2017</v>
      </c>
      <c r="D2443">
        <v>2017</v>
      </c>
      <c r="E2443">
        <v>4</v>
      </c>
      <c r="F2443">
        <v>0</v>
      </c>
      <c r="G2443">
        <v>0</v>
      </c>
      <c r="H2443" t="s">
        <v>568</v>
      </c>
      <c r="I2443">
        <v>251</v>
      </c>
      <c r="J2443" t="s">
        <v>113</v>
      </c>
      <c r="K2443" t="s">
        <v>583</v>
      </c>
      <c r="L2443">
        <v>566</v>
      </c>
      <c r="M2443" t="s">
        <v>638</v>
      </c>
      <c r="N2443" t="s">
        <v>639</v>
      </c>
      <c r="O2443">
        <v>56</v>
      </c>
      <c r="P2443" t="s">
        <v>694</v>
      </c>
      <c r="Q2443" t="s">
        <v>695</v>
      </c>
      <c r="R2443" t="s">
        <v>515</v>
      </c>
      <c r="S2443" t="s">
        <v>516</v>
      </c>
      <c r="T2443">
        <v>0</v>
      </c>
      <c r="U2443" t="s">
        <v>517</v>
      </c>
      <c r="V2443">
        <v>2523</v>
      </c>
      <c r="W2443" t="s">
        <v>518</v>
      </c>
      <c r="X2443">
        <v>8</v>
      </c>
      <c r="Y2443" t="s">
        <v>519</v>
      </c>
      <c r="Z2443">
        <v>12</v>
      </c>
      <c r="AA2443">
        <v>8</v>
      </c>
      <c r="AB2443" t="s">
        <v>519</v>
      </c>
      <c r="AC2443">
        <v>12</v>
      </c>
      <c r="AD2443">
        <v>12</v>
      </c>
      <c r="AE2443"/>
      <c r="AF2443">
        <v>275</v>
      </c>
      <c r="AG2443">
        <v>275.41199999999998</v>
      </c>
      <c r="AH2443"/>
      <c r="AI2443">
        <v>0</v>
      </c>
    </row>
    <row r="2444" spans="1:35">
      <c r="A2444" t="s">
        <v>862</v>
      </c>
      <c r="B2444">
        <v>2017</v>
      </c>
      <c r="C2444">
        <v>2017</v>
      </c>
      <c r="D2444">
        <v>2017</v>
      </c>
      <c r="E2444">
        <v>4</v>
      </c>
      <c r="F2444">
        <v>0</v>
      </c>
      <c r="G2444">
        <v>0</v>
      </c>
      <c r="H2444" t="s">
        <v>568</v>
      </c>
      <c r="I2444">
        <v>251</v>
      </c>
      <c r="J2444" t="s">
        <v>113</v>
      </c>
      <c r="K2444" t="s">
        <v>583</v>
      </c>
      <c r="L2444">
        <v>643</v>
      </c>
      <c r="M2444" t="s">
        <v>670</v>
      </c>
      <c r="N2444" t="s">
        <v>671</v>
      </c>
      <c r="O2444">
        <v>56</v>
      </c>
      <c r="P2444" t="s">
        <v>694</v>
      </c>
      <c r="Q2444" t="s">
        <v>695</v>
      </c>
      <c r="R2444" t="s">
        <v>515</v>
      </c>
      <c r="S2444" t="s">
        <v>516</v>
      </c>
      <c r="T2444">
        <v>0</v>
      </c>
      <c r="U2444" t="s">
        <v>517</v>
      </c>
      <c r="V2444">
        <v>2523</v>
      </c>
      <c r="W2444" t="s">
        <v>518</v>
      </c>
      <c r="X2444">
        <v>8</v>
      </c>
      <c r="Y2444" t="s">
        <v>519</v>
      </c>
      <c r="Z2444">
        <v>274</v>
      </c>
      <c r="AA2444">
        <v>8</v>
      </c>
      <c r="AB2444" t="s">
        <v>519</v>
      </c>
      <c r="AC2444">
        <v>274</v>
      </c>
      <c r="AD2444">
        <v>274</v>
      </c>
      <c r="AE2444"/>
      <c r="AF2444">
        <v>4312</v>
      </c>
      <c r="AG2444">
        <v>4312.8999999999996</v>
      </c>
      <c r="AH2444"/>
      <c r="AI2444">
        <v>0</v>
      </c>
    </row>
    <row r="2445" spans="1:35">
      <c r="A2445" t="s">
        <v>862</v>
      </c>
      <c r="B2445">
        <v>2017</v>
      </c>
      <c r="C2445">
        <v>2017</v>
      </c>
      <c r="D2445">
        <v>2017</v>
      </c>
      <c r="E2445">
        <v>4</v>
      </c>
      <c r="F2445">
        <v>0</v>
      </c>
      <c r="G2445">
        <v>0</v>
      </c>
      <c r="H2445" t="s">
        <v>568</v>
      </c>
      <c r="I2445">
        <v>251</v>
      </c>
      <c r="J2445" t="s">
        <v>113</v>
      </c>
      <c r="K2445" t="s">
        <v>583</v>
      </c>
      <c r="L2445">
        <v>504</v>
      </c>
      <c r="M2445" t="s">
        <v>686</v>
      </c>
      <c r="N2445" t="s">
        <v>687</v>
      </c>
      <c r="O2445">
        <v>56</v>
      </c>
      <c r="P2445" t="s">
        <v>694</v>
      </c>
      <c r="Q2445" t="s">
        <v>695</v>
      </c>
      <c r="R2445" t="s">
        <v>515</v>
      </c>
      <c r="S2445" t="s">
        <v>516</v>
      </c>
      <c r="T2445">
        <v>0</v>
      </c>
      <c r="U2445" t="s">
        <v>517</v>
      </c>
      <c r="V2445">
        <v>2523</v>
      </c>
      <c r="W2445" t="s">
        <v>518</v>
      </c>
      <c r="X2445">
        <v>8</v>
      </c>
      <c r="Y2445" t="s">
        <v>519</v>
      </c>
      <c r="Z2445">
        <v>938</v>
      </c>
      <c r="AA2445">
        <v>8</v>
      </c>
      <c r="AB2445" t="s">
        <v>519</v>
      </c>
      <c r="AC2445">
        <v>938</v>
      </c>
      <c r="AD2445">
        <v>938</v>
      </c>
      <c r="AE2445"/>
      <c r="AF2445">
        <v>10286</v>
      </c>
      <c r="AG2445">
        <v>10286.17</v>
      </c>
      <c r="AH2445"/>
      <c r="AI2445">
        <v>0</v>
      </c>
    </row>
    <row r="2446" spans="1:35">
      <c r="A2446" t="s">
        <v>862</v>
      </c>
      <c r="B2446">
        <v>2017</v>
      </c>
      <c r="C2446">
        <v>2017</v>
      </c>
      <c r="D2446">
        <v>2017</v>
      </c>
      <c r="E2446">
        <v>4</v>
      </c>
      <c r="F2446">
        <v>0</v>
      </c>
      <c r="G2446">
        <v>0</v>
      </c>
      <c r="H2446" t="s">
        <v>568</v>
      </c>
      <c r="I2446">
        <v>251</v>
      </c>
      <c r="J2446" t="s">
        <v>113</v>
      </c>
      <c r="K2446" t="s">
        <v>583</v>
      </c>
      <c r="L2446">
        <v>764</v>
      </c>
      <c r="M2446" t="s">
        <v>198</v>
      </c>
      <c r="N2446" t="s">
        <v>556</v>
      </c>
      <c r="O2446">
        <v>56</v>
      </c>
      <c r="P2446" t="s">
        <v>694</v>
      </c>
      <c r="Q2446" t="s">
        <v>695</v>
      </c>
      <c r="R2446" t="s">
        <v>515</v>
      </c>
      <c r="S2446" t="s">
        <v>516</v>
      </c>
      <c r="T2446">
        <v>0</v>
      </c>
      <c r="U2446" t="s">
        <v>517</v>
      </c>
      <c r="V2446">
        <v>2523</v>
      </c>
      <c r="W2446" t="s">
        <v>518</v>
      </c>
      <c r="X2446">
        <v>8</v>
      </c>
      <c r="Y2446" t="s">
        <v>519</v>
      </c>
      <c r="Z2446">
        <v>3940</v>
      </c>
      <c r="AA2446">
        <v>8</v>
      </c>
      <c r="AB2446" t="s">
        <v>519</v>
      </c>
      <c r="AC2446">
        <v>3940</v>
      </c>
      <c r="AD2446">
        <v>3940</v>
      </c>
      <c r="AE2446"/>
      <c r="AF2446">
        <v>533</v>
      </c>
      <c r="AG2446">
        <v>533.89200000000005</v>
      </c>
      <c r="AH2446"/>
      <c r="AI2446">
        <v>0</v>
      </c>
    </row>
    <row r="2447" spans="1:35">
      <c r="A2447" t="s">
        <v>862</v>
      </c>
      <c r="B2447">
        <v>2017</v>
      </c>
      <c r="C2447">
        <v>2017</v>
      </c>
      <c r="D2447">
        <v>2017</v>
      </c>
      <c r="E2447">
        <v>4</v>
      </c>
      <c r="F2447">
        <v>0</v>
      </c>
      <c r="G2447">
        <v>0</v>
      </c>
      <c r="H2447" t="s">
        <v>568</v>
      </c>
      <c r="I2447">
        <v>251</v>
      </c>
      <c r="J2447" t="s">
        <v>113</v>
      </c>
      <c r="K2447" t="s">
        <v>583</v>
      </c>
      <c r="L2447">
        <v>699</v>
      </c>
      <c r="M2447" t="s">
        <v>585</v>
      </c>
      <c r="N2447" t="s">
        <v>586</v>
      </c>
      <c r="O2447">
        <v>276</v>
      </c>
      <c r="P2447" t="s">
        <v>591</v>
      </c>
      <c r="Q2447" t="s">
        <v>592</v>
      </c>
      <c r="R2447" t="s">
        <v>515</v>
      </c>
      <c r="S2447" t="s">
        <v>516</v>
      </c>
      <c r="T2447">
        <v>0</v>
      </c>
      <c r="U2447" t="s">
        <v>517</v>
      </c>
      <c r="V2447">
        <v>2523</v>
      </c>
      <c r="W2447" t="s">
        <v>518</v>
      </c>
      <c r="X2447">
        <v>8</v>
      </c>
      <c r="Y2447" t="s">
        <v>519</v>
      </c>
      <c r="Z2447">
        <v>503</v>
      </c>
      <c r="AA2447">
        <v>8</v>
      </c>
      <c r="AB2447" t="s">
        <v>519</v>
      </c>
      <c r="AC2447">
        <v>503</v>
      </c>
      <c r="AD2447">
        <v>503</v>
      </c>
      <c r="AE2447"/>
      <c r="AF2447">
        <v>2532</v>
      </c>
      <c r="AG2447">
        <v>2532.8829999999998</v>
      </c>
      <c r="AH2447"/>
      <c r="AI2447">
        <v>0</v>
      </c>
    </row>
    <row r="2448" spans="1:35">
      <c r="A2448" t="s">
        <v>862</v>
      </c>
      <c r="B2448">
        <v>2017</v>
      </c>
      <c r="C2448">
        <v>2017</v>
      </c>
      <c r="D2448">
        <v>2017</v>
      </c>
      <c r="E2448">
        <v>4</v>
      </c>
      <c r="F2448">
        <v>0</v>
      </c>
      <c r="G2448">
        <v>0</v>
      </c>
      <c r="H2448" t="s">
        <v>568</v>
      </c>
      <c r="I2448">
        <v>251</v>
      </c>
      <c r="J2448" t="s">
        <v>113</v>
      </c>
      <c r="K2448" t="s">
        <v>583</v>
      </c>
      <c r="L2448">
        <v>528</v>
      </c>
      <c r="M2448" t="s">
        <v>581</v>
      </c>
      <c r="N2448" t="s">
        <v>582</v>
      </c>
      <c r="O2448">
        <v>276</v>
      </c>
      <c r="P2448" t="s">
        <v>591</v>
      </c>
      <c r="Q2448" t="s">
        <v>592</v>
      </c>
      <c r="R2448" t="s">
        <v>515</v>
      </c>
      <c r="S2448" t="s">
        <v>516</v>
      </c>
      <c r="T2448">
        <v>0</v>
      </c>
      <c r="U2448" t="s">
        <v>517</v>
      </c>
      <c r="V2448">
        <v>2523</v>
      </c>
      <c r="W2448" t="s">
        <v>518</v>
      </c>
      <c r="X2448">
        <v>8</v>
      </c>
      <c r="Y2448" t="s">
        <v>519</v>
      </c>
      <c r="Z2448">
        <v>140850</v>
      </c>
      <c r="AA2448">
        <v>8</v>
      </c>
      <c r="AB2448" t="s">
        <v>519</v>
      </c>
      <c r="AC2448">
        <v>140850</v>
      </c>
      <c r="AD2448">
        <v>140850</v>
      </c>
      <c r="AE2448"/>
      <c r="AF2448">
        <v>153567</v>
      </c>
      <c r="AG2448">
        <v>153567.908</v>
      </c>
      <c r="AH2448"/>
      <c r="AI2448">
        <v>0</v>
      </c>
    </row>
    <row r="2449" spans="1:35">
      <c r="A2449" t="s">
        <v>862</v>
      </c>
      <c r="B2449">
        <v>2017</v>
      </c>
      <c r="C2449">
        <v>2017</v>
      </c>
      <c r="D2449">
        <v>2017</v>
      </c>
      <c r="E2449">
        <v>4</v>
      </c>
      <c r="F2449">
        <v>0</v>
      </c>
      <c r="G2449">
        <v>0</v>
      </c>
      <c r="H2449" t="s">
        <v>568</v>
      </c>
      <c r="I2449">
        <v>251</v>
      </c>
      <c r="J2449" t="s">
        <v>113</v>
      </c>
      <c r="K2449" t="s">
        <v>583</v>
      </c>
      <c r="L2449">
        <v>757</v>
      </c>
      <c r="M2449" t="s">
        <v>597</v>
      </c>
      <c r="N2449" t="s">
        <v>598</v>
      </c>
      <c r="O2449">
        <v>276</v>
      </c>
      <c r="P2449" t="s">
        <v>591</v>
      </c>
      <c r="Q2449" t="s">
        <v>592</v>
      </c>
      <c r="R2449" t="s">
        <v>515</v>
      </c>
      <c r="S2449" t="s">
        <v>516</v>
      </c>
      <c r="T2449">
        <v>0</v>
      </c>
      <c r="U2449" t="s">
        <v>517</v>
      </c>
      <c r="V2449">
        <v>2523</v>
      </c>
      <c r="W2449" t="s">
        <v>518</v>
      </c>
      <c r="X2449">
        <v>8</v>
      </c>
      <c r="Y2449" t="s">
        <v>519</v>
      </c>
      <c r="Z2449">
        <v>116340</v>
      </c>
      <c r="AA2449">
        <v>8</v>
      </c>
      <c r="AB2449" t="s">
        <v>519</v>
      </c>
      <c r="AC2449">
        <v>116340</v>
      </c>
      <c r="AD2449">
        <v>116340</v>
      </c>
      <c r="AE2449"/>
      <c r="AF2449">
        <v>105545</v>
      </c>
      <c r="AG2449">
        <v>105545.838</v>
      </c>
      <c r="AH2449"/>
      <c r="AI2449">
        <v>0</v>
      </c>
    </row>
    <row r="2450" spans="1:35">
      <c r="A2450" t="s">
        <v>862</v>
      </c>
      <c r="B2450">
        <v>2017</v>
      </c>
      <c r="C2450">
        <v>2017</v>
      </c>
      <c r="D2450">
        <v>2017</v>
      </c>
      <c r="E2450">
        <v>4</v>
      </c>
      <c r="F2450">
        <v>0</v>
      </c>
      <c r="G2450">
        <v>0</v>
      </c>
      <c r="H2450" t="s">
        <v>568</v>
      </c>
      <c r="I2450">
        <v>251</v>
      </c>
      <c r="J2450" t="s">
        <v>113</v>
      </c>
      <c r="K2450" t="s">
        <v>583</v>
      </c>
      <c r="L2450">
        <v>566</v>
      </c>
      <c r="M2450" t="s">
        <v>638</v>
      </c>
      <c r="N2450" t="s">
        <v>639</v>
      </c>
      <c r="O2450">
        <v>0</v>
      </c>
      <c r="P2450" t="s">
        <v>177</v>
      </c>
      <c r="Q2450" t="s">
        <v>514</v>
      </c>
      <c r="R2450" t="s">
        <v>515</v>
      </c>
      <c r="S2450" t="s">
        <v>516</v>
      </c>
      <c r="T2450">
        <v>0</v>
      </c>
      <c r="U2450" t="s">
        <v>517</v>
      </c>
      <c r="V2450">
        <v>2523</v>
      </c>
      <c r="W2450" t="s">
        <v>518</v>
      </c>
      <c r="X2450">
        <v>8</v>
      </c>
      <c r="Y2450" t="s">
        <v>519</v>
      </c>
      <c r="Z2450">
        <v>12</v>
      </c>
      <c r="AA2450">
        <v>8</v>
      </c>
      <c r="AB2450" t="s">
        <v>519</v>
      </c>
      <c r="AC2450">
        <v>12</v>
      </c>
      <c r="AD2450">
        <v>12</v>
      </c>
      <c r="AE2450"/>
      <c r="AF2450">
        <v>275</v>
      </c>
      <c r="AG2450">
        <v>275.41199999999998</v>
      </c>
      <c r="AH2450"/>
      <c r="AI2450">
        <v>0</v>
      </c>
    </row>
    <row r="2451" spans="1:35">
      <c r="A2451" t="s">
        <v>862</v>
      </c>
      <c r="B2451">
        <v>2017</v>
      </c>
      <c r="C2451">
        <v>2017</v>
      </c>
      <c r="D2451">
        <v>2017</v>
      </c>
      <c r="E2451">
        <v>4</v>
      </c>
      <c r="F2451">
        <v>0</v>
      </c>
      <c r="G2451">
        <v>0</v>
      </c>
      <c r="H2451" t="s">
        <v>568</v>
      </c>
      <c r="I2451">
        <v>251</v>
      </c>
      <c r="J2451" t="s">
        <v>113</v>
      </c>
      <c r="K2451" t="s">
        <v>583</v>
      </c>
      <c r="L2451">
        <v>740</v>
      </c>
      <c r="M2451" t="s">
        <v>709</v>
      </c>
      <c r="N2451" t="s">
        <v>710</v>
      </c>
      <c r="O2451">
        <v>0</v>
      </c>
      <c r="P2451" t="s">
        <v>177</v>
      </c>
      <c r="Q2451" t="s">
        <v>514</v>
      </c>
      <c r="R2451" t="s">
        <v>515</v>
      </c>
      <c r="S2451" t="s">
        <v>516</v>
      </c>
      <c r="T2451">
        <v>0</v>
      </c>
      <c r="U2451" t="s">
        <v>517</v>
      </c>
      <c r="V2451">
        <v>2523</v>
      </c>
      <c r="W2451" t="s">
        <v>518</v>
      </c>
      <c r="X2451">
        <v>8</v>
      </c>
      <c r="Y2451" t="s">
        <v>519</v>
      </c>
      <c r="Z2451">
        <v>91976</v>
      </c>
      <c r="AA2451">
        <v>8</v>
      </c>
      <c r="AB2451" t="s">
        <v>519</v>
      </c>
      <c r="AC2451">
        <v>91976</v>
      </c>
      <c r="AD2451">
        <v>91976</v>
      </c>
      <c r="AE2451"/>
      <c r="AF2451">
        <v>15576</v>
      </c>
      <c r="AG2451">
        <v>15576.556</v>
      </c>
      <c r="AH2451"/>
      <c r="AI2451">
        <v>0</v>
      </c>
    </row>
    <row r="2452" spans="1:35">
      <c r="A2452" t="s">
        <v>862</v>
      </c>
      <c r="B2452">
        <v>2017</v>
      </c>
      <c r="C2452">
        <v>2017</v>
      </c>
      <c r="D2452">
        <v>2017</v>
      </c>
      <c r="E2452">
        <v>4</v>
      </c>
      <c r="F2452">
        <v>0</v>
      </c>
      <c r="G2452">
        <v>0</v>
      </c>
      <c r="H2452" t="s">
        <v>568</v>
      </c>
      <c r="I2452">
        <v>251</v>
      </c>
      <c r="J2452" t="s">
        <v>113</v>
      </c>
      <c r="K2452" t="s">
        <v>583</v>
      </c>
      <c r="L2452">
        <v>694</v>
      </c>
      <c r="M2452" t="s">
        <v>886</v>
      </c>
      <c r="N2452" t="s">
        <v>887</v>
      </c>
      <c r="O2452">
        <v>0</v>
      </c>
      <c r="P2452" t="s">
        <v>177</v>
      </c>
      <c r="Q2452" t="s">
        <v>514</v>
      </c>
      <c r="R2452" t="s">
        <v>515</v>
      </c>
      <c r="S2452" t="s">
        <v>516</v>
      </c>
      <c r="T2452">
        <v>0</v>
      </c>
      <c r="U2452" t="s">
        <v>517</v>
      </c>
      <c r="V2452">
        <v>2523</v>
      </c>
      <c r="W2452" t="s">
        <v>518</v>
      </c>
      <c r="X2452">
        <v>8</v>
      </c>
      <c r="Y2452" t="s">
        <v>519</v>
      </c>
      <c r="Z2452">
        <v>59</v>
      </c>
      <c r="AA2452">
        <v>8</v>
      </c>
      <c r="AB2452" t="s">
        <v>519</v>
      </c>
      <c r="AC2452">
        <v>59</v>
      </c>
      <c r="AD2452">
        <v>59</v>
      </c>
      <c r="AE2452"/>
      <c r="AF2452">
        <v>185</v>
      </c>
      <c r="AG2452">
        <v>185.113</v>
      </c>
      <c r="AH2452"/>
      <c r="AI2452">
        <v>0</v>
      </c>
    </row>
    <row r="2453" spans="1:35">
      <c r="A2453" t="s">
        <v>862</v>
      </c>
      <c r="B2453">
        <v>2017</v>
      </c>
      <c r="C2453">
        <v>2017</v>
      </c>
      <c r="D2453">
        <v>2017</v>
      </c>
      <c r="E2453">
        <v>4</v>
      </c>
      <c r="F2453">
        <v>0</v>
      </c>
      <c r="G2453">
        <v>0</v>
      </c>
      <c r="H2453" t="s">
        <v>568</v>
      </c>
      <c r="I2453">
        <v>251</v>
      </c>
      <c r="J2453" t="s">
        <v>113</v>
      </c>
      <c r="K2453" t="s">
        <v>583</v>
      </c>
      <c r="L2453">
        <v>686</v>
      </c>
      <c r="M2453" t="s">
        <v>560</v>
      </c>
      <c r="N2453" t="s">
        <v>561</v>
      </c>
      <c r="O2453">
        <v>0</v>
      </c>
      <c r="P2453" t="s">
        <v>177</v>
      </c>
      <c r="Q2453" t="s">
        <v>514</v>
      </c>
      <c r="R2453" t="s">
        <v>515</v>
      </c>
      <c r="S2453" t="s">
        <v>516</v>
      </c>
      <c r="T2453">
        <v>0</v>
      </c>
      <c r="U2453" t="s">
        <v>517</v>
      </c>
      <c r="V2453">
        <v>2523</v>
      </c>
      <c r="W2453" t="s">
        <v>518</v>
      </c>
      <c r="X2453">
        <v>8</v>
      </c>
      <c r="Y2453" t="s">
        <v>519</v>
      </c>
      <c r="Z2453">
        <v>595</v>
      </c>
      <c r="AA2453">
        <v>8</v>
      </c>
      <c r="AB2453" t="s">
        <v>519</v>
      </c>
      <c r="AC2453">
        <v>595</v>
      </c>
      <c r="AD2453">
        <v>595</v>
      </c>
      <c r="AE2453"/>
      <c r="AF2453">
        <v>1699</v>
      </c>
      <c r="AG2453">
        <v>1699.876</v>
      </c>
      <c r="AH2453"/>
      <c r="AI2453">
        <v>0</v>
      </c>
    </row>
    <row r="2454" spans="1:35">
      <c r="A2454" t="s">
        <v>862</v>
      </c>
      <c r="B2454">
        <v>2017</v>
      </c>
      <c r="C2454">
        <v>2017</v>
      </c>
      <c r="D2454">
        <v>2017</v>
      </c>
      <c r="E2454">
        <v>4</v>
      </c>
      <c r="F2454">
        <v>0</v>
      </c>
      <c r="G2454">
        <v>0</v>
      </c>
      <c r="H2454" t="s">
        <v>568</v>
      </c>
      <c r="I2454">
        <v>251</v>
      </c>
      <c r="J2454" t="s">
        <v>113</v>
      </c>
      <c r="K2454" t="s">
        <v>583</v>
      </c>
      <c r="L2454">
        <v>586</v>
      </c>
      <c r="M2454" t="s">
        <v>781</v>
      </c>
      <c r="N2454" t="s">
        <v>782</v>
      </c>
      <c r="O2454">
        <v>0</v>
      </c>
      <c r="P2454" t="s">
        <v>177</v>
      </c>
      <c r="Q2454" t="s">
        <v>514</v>
      </c>
      <c r="R2454" t="s">
        <v>515</v>
      </c>
      <c r="S2454" t="s">
        <v>516</v>
      </c>
      <c r="T2454">
        <v>0</v>
      </c>
      <c r="U2454" t="s">
        <v>517</v>
      </c>
      <c r="V2454">
        <v>2523</v>
      </c>
      <c r="W2454" t="s">
        <v>518</v>
      </c>
      <c r="X2454">
        <v>8</v>
      </c>
      <c r="Y2454" t="s">
        <v>519</v>
      </c>
      <c r="Z2454">
        <v>30568500</v>
      </c>
      <c r="AA2454">
        <v>8</v>
      </c>
      <c r="AB2454" t="s">
        <v>519</v>
      </c>
      <c r="AC2454">
        <v>30568500</v>
      </c>
      <c r="AD2454">
        <v>30568500</v>
      </c>
      <c r="AE2454"/>
      <c r="AF2454">
        <v>3968269</v>
      </c>
      <c r="AG2454">
        <v>3968269.784</v>
      </c>
      <c r="AH2454"/>
      <c r="AI2454">
        <v>0</v>
      </c>
    </row>
    <row r="2455" spans="1:35">
      <c r="A2455" t="s">
        <v>862</v>
      </c>
      <c r="B2455">
        <v>2017</v>
      </c>
      <c r="C2455">
        <v>2017</v>
      </c>
      <c r="D2455">
        <v>2017</v>
      </c>
      <c r="E2455">
        <v>4</v>
      </c>
      <c r="F2455">
        <v>0</v>
      </c>
      <c r="G2455">
        <v>0</v>
      </c>
      <c r="H2455" t="s">
        <v>568</v>
      </c>
      <c r="I2455">
        <v>251</v>
      </c>
      <c r="J2455" t="s">
        <v>113</v>
      </c>
      <c r="K2455" t="s">
        <v>583</v>
      </c>
      <c r="L2455">
        <v>688</v>
      </c>
      <c r="M2455" t="s">
        <v>644</v>
      </c>
      <c r="N2455" t="s">
        <v>645</v>
      </c>
      <c r="O2455">
        <v>0</v>
      </c>
      <c r="P2455" t="s">
        <v>177</v>
      </c>
      <c r="Q2455" t="s">
        <v>514</v>
      </c>
      <c r="R2455" t="s">
        <v>515</v>
      </c>
      <c r="S2455" t="s">
        <v>516</v>
      </c>
      <c r="T2455">
        <v>0</v>
      </c>
      <c r="U2455" t="s">
        <v>517</v>
      </c>
      <c r="V2455">
        <v>2523</v>
      </c>
      <c r="W2455" t="s">
        <v>518</v>
      </c>
      <c r="X2455">
        <v>8</v>
      </c>
      <c r="Y2455" t="s">
        <v>519</v>
      </c>
      <c r="Z2455">
        <v>1840</v>
      </c>
      <c r="AA2455">
        <v>8</v>
      </c>
      <c r="AB2455" t="s">
        <v>519</v>
      </c>
      <c r="AC2455">
        <v>1840</v>
      </c>
      <c r="AD2455">
        <v>1840</v>
      </c>
      <c r="AE2455"/>
      <c r="AF2455">
        <v>706</v>
      </c>
      <c r="AG2455">
        <v>706.58900000000006</v>
      </c>
      <c r="AH2455"/>
      <c r="AI2455">
        <v>0</v>
      </c>
    </row>
    <row r="2456" spans="1:35">
      <c r="A2456" t="s">
        <v>862</v>
      </c>
      <c r="B2456">
        <v>2017</v>
      </c>
      <c r="C2456">
        <v>2017</v>
      </c>
      <c r="D2456">
        <v>2017</v>
      </c>
      <c r="E2456">
        <v>4</v>
      </c>
      <c r="F2456">
        <v>0</v>
      </c>
      <c r="G2456">
        <v>0</v>
      </c>
      <c r="H2456" t="s">
        <v>568</v>
      </c>
      <c r="I2456">
        <v>251</v>
      </c>
      <c r="J2456" t="s">
        <v>113</v>
      </c>
      <c r="K2456" t="s">
        <v>583</v>
      </c>
      <c r="L2456">
        <v>702</v>
      </c>
      <c r="M2456" t="s">
        <v>211</v>
      </c>
      <c r="N2456" t="s">
        <v>563</v>
      </c>
      <c r="O2456">
        <v>0</v>
      </c>
      <c r="P2456" t="s">
        <v>177</v>
      </c>
      <c r="Q2456" t="s">
        <v>514</v>
      </c>
      <c r="R2456" t="s">
        <v>515</v>
      </c>
      <c r="S2456" t="s">
        <v>516</v>
      </c>
      <c r="T2456">
        <v>0</v>
      </c>
      <c r="U2456" t="s">
        <v>517</v>
      </c>
      <c r="V2456">
        <v>2523</v>
      </c>
      <c r="W2456" t="s">
        <v>518</v>
      </c>
      <c r="X2456">
        <v>8</v>
      </c>
      <c r="Y2456" t="s">
        <v>519</v>
      </c>
      <c r="Z2456">
        <v>90</v>
      </c>
      <c r="AA2456">
        <v>8</v>
      </c>
      <c r="AB2456" t="s">
        <v>519</v>
      </c>
      <c r="AC2456">
        <v>90</v>
      </c>
      <c r="AD2456">
        <v>90</v>
      </c>
      <c r="AE2456"/>
      <c r="AF2456">
        <v>144</v>
      </c>
      <c r="AG2456">
        <v>144.47800000000001</v>
      </c>
      <c r="AH2456"/>
      <c r="AI2456">
        <v>0</v>
      </c>
    </row>
    <row r="2457" spans="1:35">
      <c r="A2457" t="s">
        <v>862</v>
      </c>
      <c r="B2457">
        <v>2017</v>
      </c>
      <c r="C2457">
        <v>2017</v>
      </c>
      <c r="D2457">
        <v>2017</v>
      </c>
      <c r="E2457">
        <v>4</v>
      </c>
      <c r="F2457">
        <v>0</v>
      </c>
      <c r="G2457">
        <v>0</v>
      </c>
      <c r="H2457" t="s">
        <v>568</v>
      </c>
      <c r="I2457">
        <v>251</v>
      </c>
      <c r="J2457" t="s">
        <v>113</v>
      </c>
      <c r="K2457" t="s">
        <v>583</v>
      </c>
      <c r="L2457">
        <v>458</v>
      </c>
      <c r="M2457" t="s">
        <v>180</v>
      </c>
      <c r="N2457" t="s">
        <v>557</v>
      </c>
      <c r="O2457">
        <v>0</v>
      </c>
      <c r="P2457" t="s">
        <v>177</v>
      </c>
      <c r="Q2457" t="s">
        <v>514</v>
      </c>
      <c r="R2457" t="s">
        <v>515</v>
      </c>
      <c r="S2457" t="s">
        <v>516</v>
      </c>
      <c r="T2457">
        <v>0</v>
      </c>
      <c r="U2457" t="s">
        <v>517</v>
      </c>
      <c r="V2457">
        <v>2523</v>
      </c>
      <c r="W2457" t="s">
        <v>518</v>
      </c>
      <c r="X2457">
        <v>8</v>
      </c>
      <c r="Y2457" t="s">
        <v>519</v>
      </c>
      <c r="Z2457">
        <v>87977000</v>
      </c>
      <c r="AA2457">
        <v>8</v>
      </c>
      <c r="AB2457" t="s">
        <v>519</v>
      </c>
      <c r="AC2457">
        <v>87977000</v>
      </c>
      <c r="AD2457">
        <v>87977000</v>
      </c>
      <c r="AE2457"/>
      <c r="AF2457">
        <v>9050025</v>
      </c>
      <c r="AG2457">
        <v>9050025.1380000003</v>
      </c>
      <c r="AH2457"/>
      <c r="AI2457">
        <v>0</v>
      </c>
    </row>
    <row r="2458" spans="1:35">
      <c r="A2458" t="s">
        <v>862</v>
      </c>
      <c r="B2458">
        <v>2017</v>
      </c>
      <c r="C2458">
        <v>2017</v>
      </c>
      <c r="D2458">
        <v>2017</v>
      </c>
      <c r="E2458">
        <v>4</v>
      </c>
      <c r="F2458">
        <v>0</v>
      </c>
      <c r="G2458">
        <v>0</v>
      </c>
      <c r="H2458" t="s">
        <v>568</v>
      </c>
      <c r="I2458">
        <v>251</v>
      </c>
      <c r="J2458" t="s">
        <v>113</v>
      </c>
      <c r="K2458" t="s">
        <v>583</v>
      </c>
      <c r="L2458">
        <v>480</v>
      </c>
      <c r="M2458" t="s">
        <v>652</v>
      </c>
      <c r="N2458" t="s">
        <v>653</v>
      </c>
      <c r="O2458">
        <v>0</v>
      </c>
      <c r="P2458" t="s">
        <v>177</v>
      </c>
      <c r="Q2458" t="s">
        <v>514</v>
      </c>
      <c r="R2458" t="s">
        <v>515</v>
      </c>
      <c r="S2458" t="s">
        <v>516</v>
      </c>
      <c r="T2458">
        <v>0</v>
      </c>
      <c r="U2458" t="s">
        <v>517</v>
      </c>
      <c r="V2458">
        <v>2523</v>
      </c>
      <c r="W2458" t="s">
        <v>518</v>
      </c>
      <c r="X2458">
        <v>8</v>
      </c>
      <c r="Y2458" t="s">
        <v>519</v>
      </c>
      <c r="Z2458">
        <v>111</v>
      </c>
      <c r="AA2458">
        <v>8</v>
      </c>
      <c r="AB2458" t="s">
        <v>519</v>
      </c>
      <c r="AC2458">
        <v>111</v>
      </c>
      <c r="AD2458">
        <v>111</v>
      </c>
      <c r="AE2458"/>
      <c r="AF2458">
        <v>1030</v>
      </c>
      <c r="AG2458">
        <v>1030.5360000000001</v>
      </c>
      <c r="AH2458"/>
      <c r="AI2458">
        <v>0</v>
      </c>
    </row>
    <row r="2459" spans="1:35">
      <c r="A2459" t="s">
        <v>862</v>
      </c>
      <c r="B2459">
        <v>2017</v>
      </c>
      <c r="C2459">
        <v>2017</v>
      </c>
      <c r="D2459">
        <v>2017</v>
      </c>
      <c r="E2459">
        <v>4</v>
      </c>
      <c r="F2459">
        <v>0</v>
      </c>
      <c r="G2459">
        <v>0</v>
      </c>
      <c r="H2459" t="s">
        <v>568</v>
      </c>
      <c r="I2459">
        <v>251</v>
      </c>
      <c r="J2459" t="s">
        <v>113</v>
      </c>
      <c r="K2459" t="s">
        <v>583</v>
      </c>
      <c r="L2459">
        <v>643</v>
      </c>
      <c r="M2459" t="s">
        <v>670</v>
      </c>
      <c r="N2459" t="s">
        <v>671</v>
      </c>
      <c r="O2459">
        <v>0</v>
      </c>
      <c r="P2459" t="s">
        <v>177</v>
      </c>
      <c r="Q2459" t="s">
        <v>514</v>
      </c>
      <c r="R2459" t="s">
        <v>515</v>
      </c>
      <c r="S2459" t="s">
        <v>516</v>
      </c>
      <c r="T2459">
        <v>0</v>
      </c>
      <c r="U2459" t="s">
        <v>517</v>
      </c>
      <c r="V2459">
        <v>2523</v>
      </c>
      <c r="W2459" t="s">
        <v>518</v>
      </c>
      <c r="X2459">
        <v>8</v>
      </c>
      <c r="Y2459" t="s">
        <v>519</v>
      </c>
      <c r="Z2459">
        <v>276</v>
      </c>
      <c r="AA2459">
        <v>8</v>
      </c>
      <c r="AB2459" t="s">
        <v>519</v>
      </c>
      <c r="AC2459">
        <v>276</v>
      </c>
      <c r="AD2459">
        <v>276</v>
      </c>
      <c r="AE2459"/>
      <c r="AF2459">
        <v>4338</v>
      </c>
      <c r="AG2459">
        <v>4338.8609999999999</v>
      </c>
      <c r="AH2459"/>
      <c r="AI2459">
        <v>0</v>
      </c>
    </row>
    <row r="2460" spans="1:35">
      <c r="A2460" t="s">
        <v>862</v>
      </c>
      <c r="B2460">
        <v>2017</v>
      </c>
      <c r="C2460">
        <v>2017</v>
      </c>
      <c r="D2460">
        <v>2017</v>
      </c>
      <c r="E2460">
        <v>4</v>
      </c>
      <c r="F2460">
        <v>0</v>
      </c>
      <c r="G2460">
        <v>0</v>
      </c>
      <c r="H2460" t="s">
        <v>568</v>
      </c>
      <c r="I2460">
        <v>251</v>
      </c>
      <c r="J2460" t="s">
        <v>113</v>
      </c>
      <c r="K2460" t="s">
        <v>583</v>
      </c>
      <c r="L2460">
        <v>484</v>
      </c>
      <c r="M2460" t="s">
        <v>656</v>
      </c>
      <c r="N2460" t="s">
        <v>657</v>
      </c>
      <c r="O2460">
        <v>0</v>
      </c>
      <c r="P2460" t="s">
        <v>177</v>
      </c>
      <c r="Q2460" t="s">
        <v>514</v>
      </c>
      <c r="R2460" t="s">
        <v>515</v>
      </c>
      <c r="S2460" t="s">
        <v>516</v>
      </c>
      <c r="T2460">
        <v>0</v>
      </c>
      <c r="U2460" t="s">
        <v>517</v>
      </c>
      <c r="V2460">
        <v>2523</v>
      </c>
      <c r="W2460" t="s">
        <v>518</v>
      </c>
      <c r="X2460">
        <v>8</v>
      </c>
      <c r="Y2460" t="s">
        <v>519</v>
      </c>
      <c r="Z2460">
        <v>255</v>
      </c>
      <c r="AA2460">
        <v>8</v>
      </c>
      <c r="AB2460" t="s">
        <v>519</v>
      </c>
      <c r="AC2460">
        <v>255</v>
      </c>
      <c r="AD2460">
        <v>255</v>
      </c>
      <c r="AE2460"/>
      <c r="AF2460">
        <v>5457</v>
      </c>
      <c r="AG2460">
        <v>5457.4380000000001</v>
      </c>
      <c r="AH2460"/>
      <c r="AI2460">
        <v>0</v>
      </c>
    </row>
    <row r="2461" spans="1:35">
      <c r="A2461" t="s">
        <v>862</v>
      </c>
      <c r="B2461">
        <v>2017</v>
      </c>
      <c r="C2461">
        <v>2017</v>
      </c>
      <c r="D2461">
        <v>2017</v>
      </c>
      <c r="E2461">
        <v>4</v>
      </c>
      <c r="F2461">
        <v>0</v>
      </c>
      <c r="G2461">
        <v>0</v>
      </c>
      <c r="H2461" t="s">
        <v>568</v>
      </c>
      <c r="I2461">
        <v>251</v>
      </c>
      <c r="J2461" t="s">
        <v>113</v>
      </c>
      <c r="K2461" t="s">
        <v>583</v>
      </c>
      <c r="L2461">
        <v>704</v>
      </c>
      <c r="M2461" t="s">
        <v>570</v>
      </c>
      <c r="N2461" t="s">
        <v>571</v>
      </c>
      <c r="O2461">
        <v>0</v>
      </c>
      <c r="P2461" t="s">
        <v>177</v>
      </c>
      <c r="Q2461" t="s">
        <v>514</v>
      </c>
      <c r="R2461" t="s">
        <v>515</v>
      </c>
      <c r="S2461" t="s">
        <v>516</v>
      </c>
      <c r="T2461">
        <v>0</v>
      </c>
      <c r="U2461" t="s">
        <v>517</v>
      </c>
      <c r="V2461">
        <v>2523</v>
      </c>
      <c r="W2461" t="s">
        <v>518</v>
      </c>
      <c r="X2461">
        <v>8</v>
      </c>
      <c r="Y2461" t="s">
        <v>519</v>
      </c>
      <c r="Z2461">
        <v>273062800</v>
      </c>
      <c r="AA2461">
        <v>8</v>
      </c>
      <c r="AB2461" t="s">
        <v>519</v>
      </c>
      <c r="AC2461">
        <v>273062800</v>
      </c>
      <c r="AD2461">
        <v>273062800</v>
      </c>
      <c r="AE2461"/>
      <c r="AF2461">
        <v>17491924</v>
      </c>
      <c r="AG2461">
        <v>17491924.609999999</v>
      </c>
      <c r="AH2461"/>
      <c r="AI2461">
        <v>0</v>
      </c>
    </row>
    <row r="2462" spans="1:35">
      <c r="A2462" t="s">
        <v>862</v>
      </c>
      <c r="B2462">
        <v>2017</v>
      </c>
      <c r="C2462">
        <v>2017</v>
      </c>
      <c r="D2462">
        <v>2017</v>
      </c>
      <c r="E2462">
        <v>4</v>
      </c>
      <c r="F2462">
        <v>0</v>
      </c>
      <c r="G2462">
        <v>0</v>
      </c>
      <c r="H2462" t="s">
        <v>568</v>
      </c>
      <c r="I2462">
        <v>251</v>
      </c>
      <c r="J2462" t="s">
        <v>113</v>
      </c>
      <c r="K2462" t="s">
        <v>583</v>
      </c>
      <c r="L2462">
        <v>710</v>
      </c>
      <c r="M2462" t="s">
        <v>616</v>
      </c>
      <c r="N2462" t="s">
        <v>617</v>
      </c>
      <c r="O2462">
        <v>0</v>
      </c>
      <c r="P2462" t="s">
        <v>177</v>
      </c>
      <c r="Q2462" t="s">
        <v>514</v>
      </c>
      <c r="R2462" t="s">
        <v>515</v>
      </c>
      <c r="S2462" t="s">
        <v>516</v>
      </c>
      <c r="T2462">
        <v>0</v>
      </c>
      <c r="U2462" t="s">
        <v>517</v>
      </c>
      <c r="V2462">
        <v>2523</v>
      </c>
      <c r="W2462" t="s">
        <v>518</v>
      </c>
      <c r="X2462">
        <v>8</v>
      </c>
      <c r="Y2462" t="s">
        <v>519</v>
      </c>
      <c r="Z2462">
        <v>1792</v>
      </c>
      <c r="AA2462">
        <v>8</v>
      </c>
      <c r="AB2462" t="s">
        <v>519</v>
      </c>
      <c r="AC2462">
        <v>1792</v>
      </c>
      <c r="AD2462">
        <v>1792</v>
      </c>
      <c r="AE2462"/>
      <c r="AF2462">
        <v>2231</v>
      </c>
      <c r="AG2462">
        <v>2231.511</v>
      </c>
      <c r="AH2462"/>
      <c r="AI2462">
        <v>0</v>
      </c>
    </row>
    <row r="2463" spans="1:35">
      <c r="A2463" t="s">
        <v>862</v>
      </c>
      <c r="B2463">
        <v>2017</v>
      </c>
      <c r="C2463">
        <v>2017</v>
      </c>
      <c r="D2463">
        <v>2017</v>
      </c>
      <c r="E2463">
        <v>4</v>
      </c>
      <c r="F2463">
        <v>0</v>
      </c>
      <c r="G2463">
        <v>0</v>
      </c>
      <c r="H2463" t="s">
        <v>568</v>
      </c>
      <c r="I2463">
        <v>251</v>
      </c>
      <c r="J2463" t="s">
        <v>113</v>
      </c>
      <c r="K2463" t="s">
        <v>583</v>
      </c>
      <c r="L2463">
        <v>490</v>
      </c>
      <c r="M2463" t="s">
        <v>546</v>
      </c>
      <c r="N2463" t="s">
        <v>547</v>
      </c>
      <c r="O2463">
        <v>0</v>
      </c>
      <c r="P2463" t="s">
        <v>177</v>
      </c>
      <c r="Q2463" t="s">
        <v>514</v>
      </c>
      <c r="R2463" t="s">
        <v>515</v>
      </c>
      <c r="S2463" t="s">
        <v>516</v>
      </c>
      <c r="T2463">
        <v>0</v>
      </c>
      <c r="U2463" t="s">
        <v>517</v>
      </c>
      <c r="V2463">
        <v>2523</v>
      </c>
      <c r="W2463" t="s">
        <v>518</v>
      </c>
      <c r="X2463">
        <v>8</v>
      </c>
      <c r="Y2463" t="s">
        <v>519</v>
      </c>
      <c r="Z2463">
        <v>23212</v>
      </c>
      <c r="AA2463">
        <v>8</v>
      </c>
      <c r="AB2463" t="s">
        <v>519</v>
      </c>
      <c r="AC2463">
        <v>23212</v>
      </c>
      <c r="AD2463">
        <v>23212</v>
      </c>
      <c r="AE2463"/>
      <c r="AF2463">
        <v>2715</v>
      </c>
      <c r="AG2463">
        <v>2715.739</v>
      </c>
      <c r="AH2463"/>
      <c r="AI2463">
        <v>0</v>
      </c>
    </row>
    <row r="2464" spans="1:35">
      <c r="A2464" t="s">
        <v>862</v>
      </c>
      <c r="B2464">
        <v>2017</v>
      </c>
      <c r="C2464">
        <v>2017</v>
      </c>
      <c r="D2464">
        <v>2017</v>
      </c>
      <c r="E2464">
        <v>4</v>
      </c>
      <c r="F2464">
        <v>0</v>
      </c>
      <c r="G2464">
        <v>0</v>
      </c>
      <c r="H2464" t="s">
        <v>568</v>
      </c>
      <c r="I2464">
        <v>251</v>
      </c>
      <c r="J2464" t="s">
        <v>113</v>
      </c>
      <c r="K2464" t="s">
        <v>583</v>
      </c>
      <c r="L2464">
        <v>504</v>
      </c>
      <c r="M2464" t="s">
        <v>686</v>
      </c>
      <c r="N2464" t="s">
        <v>687</v>
      </c>
      <c r="O2464">
        <v>0</v>
      </c>
      <c r="P2464" t="s">
        <v>177</v>
      </c>
      <c r="Q2464" t="s">
        <v>514</v>
      </c>
      <c r="R2464" t="s">
        <v>515</v>
      </c>
      <c r="S2464" t="s">
        <v>516</v>
      </c>
      <c r="T2464">
        <v>0</v>
      </c>
      <c r="U2464" t="s">
        <v>517</v>
      </c>
      <c r="V2464">
        <v>2523</v>
      </c>
      <c r="W2464" t="s">
        <v>518</v>
      </c>
      <c r="X2464">
        <v>8</v>
      </c>
      <c r="Y2464" t="s">
        <v>519</v>
      </c>
      <c r="Z2464">
        <v>68484926</v>
      </c>
      <c r="AA2464">
        <v>8</v>
      </c>
      <c r="AB2464" t="s">
        <v>519</v>
      </c>
      <c r="AC2464">
        <v>68484926</v>
      </c>
      <c r="AD2464">
        <v>68484926</v>
      </c>
      <c r="AE2464"/>
      <c r="AF2464">
        <v>4090456</v>
      </c>
      <c r="AG2464">
        <v>4090456.5759999999</v>
      </c>
      <c r="AH2464"/>
      <c r="AI2464">
        <v>0</v>
      </c>
    </row>
    <row r="2465" spans="1:35">
      <c r="A2465" t="s">
        <v>862</v>
      </c>
      <c r="B2465">
        <v>2017</v>
      </c>
      <c r="C2465">
        <v>2017</v>
      </c>
      <c r="D2465">
        <v>2017</v>
      </c>
      <c r="E2465">
        <v>4</v>
      </c>
      <c r="F2465">
        <v>0</v>
      </c>
      <c r="G2465">
        <v>0</v>
      </c>
      <c r="H2465" t="s">
        <v>568</v>
      </c>
      <c r="I2465">
        <v>251</v>
      </c>
      <c r="J2465" t="s">
        <v>113</v>
      </c>
      <c r="K2465" t="s">
        <v>583</v>
      </c>
      <c r="L2465">
        <v>764</v>
      </c>
      <c r="M2465" t="s">
        <v>198</v>
      </c>
      <c r="N2465" t="s">
        <v>556</v>
      </c>
      <c r="O2465">
        <v>0</v>
      </c>
      <c r="P2465" t="s">
        <v>177</v>
      </c>
      <c r="Q2465" t="s">
        <v>514</v>
      </c>
      <c r="R2465" t="s">
        <v>515</v>
      </c>
      <c r="S2465" t="s">
        <v>516</v>
      </c>
      <c r="T2465">
        <v>0</v>
      </c>
      <c r="U2465" t="s">
        <v>517</v>
      </c>
      <c r="V2465">
        <v>2523</v>
      </c>
      <c r="W2465" t="s">
        <v>518</v>
      </c>
      <c r="X2465">
        <v>8</v>
      </c>
      <c r="Y2465" t="s">
        <v>519</v>
      </c>
      <c r="Z2465">
        <v>4256</v>
      </c>
      <c r="AA2465">
        <v>8</v>
      </c>
      <c r="AB2465" t="s">
        <v>519</v>
      </c>
      <c r="AC2465">
        <v>4256</v>
      </c>
      <c r="AD2465">
        <v>4256</v>
      </c>
      <c r="AE2465"/>
      <c r="AF2465">
        <v>1130</v>
      </c>
      <c r="AG2465">
        <v>1130.9929999999999</v>
      </c>
      <c r="AH2465"/>
      <c r="AI2465">
        <v>0</v>
      </c>
    </row>
    <row r="2466" spans="1:35">
      <c r="A2466" t="s">
        <v>862</v>
      </c>
      <c r="B2466">
        <v>2017</v>
      </c>
      <c r="C2466">
        <v>2017</v>
      </c>
      <c r="D2466">
        <v>2017</v>
      </c>
      <c r="E2466">
        <v>4</v>
      </c>
      <c r="F2466">
        <v>0</v>
      </c>
      <c r="G2466">
        <v>0</v>
      </c>
      <c r="H2466" t="s">
        <v>568</v>
      </c>
      <c r="I2466">
        <v>251</v>
      </c>
      <c r="J2466" t="s">
        <v>113</v>
      </c>
      <c r="K2466" t="s">
        <v>583</v>
      </c>
      <c r="L2466">
        <v>757</v>
      </c>
      <c r="M2466" t="s">
        <v>597</v>
      </c>
      <c r="N2466" t="s">
        <v>598</v>
      </c>
      <c r="O2466">
        <v>0</v>
      </c>
      <c r="P2466" t="s">
        <v>177</v>
      </c>
      <c r="Q2466" t="s">
        <v>514</v>
      </c>
      <c r="R2466" t="s">
        <v>515</v>
      </c>
      <c r="S2466" t="s">
        <v>516</v>
      </c>
      <c r="T2466">
        <v>0</v>
      </c>
      <c r="U2466" t="s">
        <v>517</v>
      </c>
      <c r="V2466">
        <v>2523</v>
      </c>
      <c r="W2466" t="s">
        <v>518</v>
      </c>
      <c r="X2466">
        <v>8</v>
      </c>
      <c r="Y2466" t="s">
        <v>519</v>
      </c>
      <c r="Z2466">
        <v>9656086</v>
      </c>
      <c r="AA2466">
        <v>8</v>
      </c>
      <c r="AB2466" t="s">
        <v>519</v>
      </c>
      <c r="AC2466">
        <v>9656086</v>
      </c>
      <c r="AD2466">
        <v>9656086</v>
      </c>
      <c r="AE2466"/>
      <c r="AF2466">
        <v>535968</v>
      </c>
      <c r="AG2466">
        <v>535968.96400000004</v>
      </c>
      <c r="AH2466"/>
      <c r="AI2466">
        <v>0</v>
      </c>
    </row>
    <row r="2467" spans="1:35">
      <c r="A2467" t="s">
        <v>862</v>
      </c>
      <c r="B2467">
        <v>2017</v>
      </c>
      <c r="C2467">
        <v>2017</v>
      </c>
      <c r="D2467">
        <v>2017</v>
      </c>
      <c r="E2467">
        <v>4</v>
      </c>
      <c r="F2467">
        <v>0</v>
      </c>
      <c r="G2467">
        <v>0</v>
      </c>
      <c r="H2467" t="s">
        <v>568</v>
      </c>
      <c r="I2467">
        <v>251</v>
      </c>
      <c r="J2467" t="s">
        <v>113</v>
      </c>
      <c r="K2467" t="s">
        <v>583</v>
      </c>
      <c r="L2467">
        <v>699</v>
      </c>
      <c r="M2467" t="s">
        <v>585</v>
      </c>
      <c r="N2467" t="s">
        <v>586</v>
      </c>
      <c r="O2467">
        <v>0</v>
      </c>
      <c r="P2467" t="s">
        <v>177</v>
      </c>
      <c r="Q2467" t="s">
        <v>514</v>
      </c>
      <c r="R2467" t="s">
        <v>515</v>
      </c>
      <c r="S2467" t="s">
        <v>516</v>
      </c>
      <c r="T2467">
        <v>0</v>
      </c>
      <c r="U2467" t="s">
        <v>517</v>
      </c>
      <c r="V2467">
        <v>2523</v>
      </c>
      <c r="W2467" t="s">
        <v>518</v>
      </c>
      <c r="X2467">
        <v>8</v>
      </c>
      <c r="Y2467" t="s">
        <v>519</v>
      </c>
      <c r="Z2467">
        <v>14592623</v>
      </c>
      <c r="AA2467">
        <v>8</v>
      </c>
      <c r="AB2467" t="s">
        <v>519</v>
      </c>
      <c r="AC2467">
        <v>14592623</v>
      </c>
      <c r="AD2467">
        <v>14592623</v>
      </c>
      <c r="AE2467"/>
      <c r="AF2467">
        <v>1511410</v>
      </c>
      <c r="AG2467">
        <v>1511410.13</v>
      </c>
      <c r="AH2467"/>
      <c r="AI2467">
        <v>0</v>
      </c>
    </row>
    <row r="2468" spans="1:35">
      <c r="A2468" t="s">
        <v>862</v>
      </c>
      <c r="B2468">
        <v>2017</v>
      </c>
      <c r="C2468">
        <v>2017</v>
      </c>
      <c r="D2468">
        <v>2017</v>
      </c>
      <c r="E2468">
        <v>4</v>
      </c>
      <c r="F2468">
        <v>0</v>
      </c>
      <c r="G2468">
        <v>0</v>
      </c>
      <c r="H2468" t="s">
        <v>568</v>
      </c>
      <c r="I2468">
        <v>251</v>
      </c>
      <c r="J2468" t="s">
        <v>113</v>
      </c>
      <c r="K2468" t="s">
        <v>583</v>
      </c>
      <c r="L2468">
        <v>752</v>
      </c>
      <c r="M2468" t="s">
        <v>189</v>
      </c>
      <c r="N2468" t="s">
        <v>569</v>
      </c>
      <c r="O2468">
        <v>0</v>
      </c>
      <c r="P2468" t="s">
        <v>177</v>
      </c>
      <c r="Q2468" t="s">
        <v>514</v>
      </c>
      <c r="R2468" t="s">
        <v>515</v>
      </c>
      <c r="S2468" t="s">
        <v>516</v>
      </c>
      <c r="T2468">
        <v>0</v>
      </c>
      <c r="U2468" t="s">
        <v>517</v>
      </c>
      <c r="V2468">
        <v>2523</v>
      </c>
      <c r="W2468" t="s">
        <v>518</v>
      </c>
      <c r="X2468">
        <v>8</v>
      </c>
      <c r="Y2468" t="s">
        <v>519</v>
      </c>
      <c r="Z2468">
        <v>67600</v>
      </c>
      <c r="AA2468">
        <v>8</v>
      </c>
      <c r="AB2468" t="s">
        <v>519</v>
      </c>
      <c r="AC2468">
        <v>67600</v>
      </c>
      <c r="AD2468">
        <v>67600</v>
      </c>
      <c r="AE2468"/>
      <c r="AF2468">
        <v>148803</v>
      </c>
      <c r="AG2468">
        <v>148803.514</v>
      </c>
      <c r="AH2468"/>
      <c r="AI2468">
        <v>0</v>
      </c>
    </row>
    <row r="2469" spans="1:35">
      <c r="A2469" t="s">
        <v>862</v>
      </c>
      <c r="B2469">
        <v>2017</v>
      </c>
      <c r="C2469">
        <v>2017</v>
      </c>
      <c r="D2469">
        <v>2017</v>
      </c>
      <c r="E2469">
        <v>4</v>
      </c>
      <c r="F2469">
        <v>0</v>
      </c>
      <c r="G2469">
        <v>0</v>
      </c>
      <c r="H2469" t="s">
        <v>568</v>
      </c>
      <c r="I2469">
        <v>251</v>
      </c>
      <c r="J2469" t="s">
        <v>113</v>
      </c>
      <c r="K2469" t="s">
        <v>583</v>
      </c>
      <c r="L2469">
        <v>620</v>
      </c>
      <c r="M2469" t="s">
        <v>603</v>
      </c>
      <c r="N2469" t="s">
        <v>604</v>
      </c>
      <c r="O2469">
        <v>0</v>
      </c>
      <c r="P2469" t="s">
        <v>177</v>
      </c>
      <c r="Q2469" t="s">
        <v>514</v>
      </c>
      <c r="R2469" t="s">
        <v>515</v>
      </c>
      <c r="S2469" t="s">
        <v>516</v>
      </c>
      <c r="T2469">
        <v>0</v>
      </c>
      <c r="U2469" t="s">
        <v>517</v>
      </c>
      <c r="V2469">
        <v>2523</v>
      </c>
      <c r="W2469" t="s">
        <v>518</v>
      </c>
      <c r="X2469">
        <v>8</v>
      </c>
      <c r="Y2469" t="s">
        <v>519</v>
      </c>
      <c r="Z2469">
        <v>43725670</v>
      </c>
      <c r="AA2469">
        <v>8</v>
      </c>
      <c r="AB2469" t="s">
        <v>519</v>
      </c>
      <c r="AC2469">
        <v>43725670</v>
      </c>
      <c r="AD2469">
        <v>43725670</v>
      </c>
      <c r="AE2469"/>
      <c r="AF2469">
        <v>7151118</v>
      </c>
      <c r="AG2469">
        <v>7151118.8370000003</v>
      </c>
      <c r="AH2469"/>
      <c r="AI2469">
        <v>0</v>
      </c>
    </row>
    <row r="2470" spans="1:35">
      <c r="A2470" t="s">
        <v>862</v>
      </c>
      <c r="B2470">
        <v>2017</v>
      </c>
      <c r="C2470">
        <v>2017</v>
      </c>
      <c r="D2470">
        <v>2017</v>
      </c>
      <c r="E2470">
        <v>4</v>
      </c>
      <c r="F2470">
        <v>0</v>
      </c>
      <c r="G2470">
        <v>0</v>
      </c>
      <c r="H2470" t="s">
        <v>568</v>
      </c>
      <c r="I2470">
        <v>251</v>
      </c>
      <c r="J2470" t="s">
        <v>113</v>
      </c>
      <c r="K2470" t="s">
        <v>583</v>
      </c>
      <c r="L2470">
        <v>616</v>
      </c>
      <c r="M2470" t="s">
        <v>692</v>
      </c>
      <c r="N2470" t="s">
        <v>693</v>
      </c>
      <c r="O2470">
        <v>0</v>
      </c>
      <c r="P2470" t="s">
        <v>177</v>
      </c>
      <c r="Q2470" t="s">
        <v>514</v>
      </c>
      <c r="R2470" t="s">
        <v>515</v>
      </c>
      <c r="S2470" t="s">
        <v>516</v>
      </c>
      <c r="T2470">
        <v>0</v>
      </c>
      <c r="U2470" t="s">
        <v>517</v>
      </c>
      <c r="V2470">
        <v>2523</v>
      </c>
      <c r="W2470" t="s">
        <v>518</v>
      </c>
      <c r="X2470">
        <v>8</v>
      </c>
      <c r="Y2470" t="s">
        <v>519</v>
      </c>
      <c r="Z2470">
        <v>518346</v>
      </c>
      <c r="AA2470">
        <v>8</v>
      </c>
      <c r="AB2470" t="s">
        <v>519</v>
      </c>
      <c r="AC2470">
        <v>518346</v>
      </c>
      <c r="AD2470">
        <v>518346</v>
      </c>
      <c r="AE2470"/>
      <c r="AF2470">
        <v>447802</v>
      </c>
      <c r="AG2470">
        <v>447802.27299999999</v>
      </c>
      <c r="AH2470"/>
      <c r="AI2470">
        <v>0</v>
      </c>
    </row>
    <row r="2471" spans="1:35">
      <c r="A2471" t="s">
        <v>862</v>
      </c>
      <c r="B2471">
        <v>2017</v>
      </c>
      <c r="C2471">
        <v>2017</v>
      </c>
      <c r="D2471">
        <v>2017</v>
      </c>
      <c r="E2471">
        <v>4</v>
      </c>
      <c r="F2471">
        <v>0</v>
      </c>
      <c r="G2471">
        <v>0</v>
      </c>
      <c r="H2471" t="s">
        <v>568</v>
      </c>
      <c r="I2471">
        <v>251</v>
      </c>
      <c r="J2471" t="s">
        <v>113</v>
      </c>
      <c r="K2471" t="s">
        <v>583</v>
      </c>
      <c r="L2471">
        <v>528</v>
      </c>
      <c r="M2471" t="s">
        <v>581</v>
      </c>
      <c r="N2471" t="s">
        <v>582</v>
      </c>
      <c r="O2471">
        <v>0</v>
      </c>
      <c r="P2471" t="s">
        <v>177</v>
      </c>
      <c r="Q2471" t="s">
        <v>514</v>
      </c>
      <c r="R2471" t="s">
        <v>515</v>
      </c>
      <c r="S2471" t="s">
        <v>516</v>
      </c>
      <c r="T2471">
        <v>0</v>
      </c>
      <c r="U2471" t="s">
        <v>517</v>
      </c>
      <c r="V2471">
        <v>2523</v>
      </c>
      <c r="W2471" t="s">
        <v>518</v>
      </c>
      <c r="X2471">
        <v>8</v>
      </c>
      <c r="Y2471" t="s">
        <v>519</v>
      </c>
      <c r="Z2471">
        <v>9988310</v>
      </c>
      <c r="AA2471">
        <v>8</v>
      </c>
      <c r="AB2471" t="s">
        <v>519</v>
      </c>
      <c r="AC2471">
        <v>9988310</v>
      </c>
      <c r="AD2471">
        <v>9988310</v>
      </c>
      <c r="AE2471"/>
      <c r="AF2471">
        <v>3522299</v>
      </c>
      <c r="AG2471">
        <v>3522299.45</v>
      </c>
      <c r="AH2471"/>
      <c r="AI2471">
        <v>0</v>
      </c>
    </row>
    <row r="2472" spans="1:35">
      <c r="A2472" t="s">
        <v>862</v>
      </c>
      <c r="B2472">
        <v>2017</v>
      </c>
      <c r="C2472">
        <v>2017</v>
      </c>
      <c r="D2472">
        <v>2017</v>
      </c>
      <c r="E2472">
        <v>4</v>
      </c>
      <c r="F2472">
        <v>0</v>
      </c>
      <c r="G2472">
        <v>0</v>
      </c>
      <c r="H2472" t="s">
        <v>568</v>
      </c>
      <c r="I2472">
        <v>251</v>
      </c>
      <c r="J2472" t="s">
        <v>113</v>
      </c>
      <c r="K2472" t="s">
        <v>583</v>
      </c>
      <c r="L2472">
        <v>724</v>
      </c>
      <c r="M2472" t="s">
        <v>214</v>
      </c>
      <c r="N2472" t="s">
        <v>580</v>
      </c>
      <c r="O2472">
        <v>0</v>
      </c>
      <c r="P2472" t="s">
        <v>177</v>
      </c>
      <c r="Q2472" t="s">
        <v>514</v>
      </c>
      <c r="R2472" t="s">
        <v>515</v>
      </c>
      <c r="S2472" t="s">
        <v>516</v>
      </c>
      <c r="T2472">
        <v>0</v>
      </c>
      <c r="U2472" t="s">
        <v>517</v>
      </c>
      <c r="V2472">
        <v>2523</v>
      </c>
      <c r="W2472" t="s">
        <v>518</v>
      </c>
      <c r="X2472">
        <v>8</v>
      </c>
      <c r="Y2472" t="s">
        <v>519</v>
      </c>
      <c r="Z2472">
        <v>1205852310</v>
      </c>
      <c r="AA2472">
        <v>8</v>
      </c>
      <c r="AB2472" t="s">
        <v>519</v>
      </c>
      <c r="AC2472">
        <v>1205852310</v>
      </c>
      <c r="AD2472">
        <v>1205852310</v>
      </c>
      <c r="AE2472"/>
      <c r="AF2472">
        <v>93262934</v>
      </c>
      <c r="AG2472">
        <v>93262934.126000002</v>
      </c>
      <c r="AH2472"/>
      <c r="AI2472">
        <v>0</v>
      </c>
    </row>
    <row r="2473" spans="1:35">
      <c r="A2473" t="s">
        <v>862</v>
      </c>
      <c r="B2473">
        <v>2017</v>
      </c>
      <c r="C2473">
        <v>2017</v>
      </c>
      <c r="D2473">
        <v>2017</v>
      </c>
      <c r="E2473">
        <v>4</v>
      </c>
      <c r="F2473">
        <v>0</v>
      </c>
      <c r="G2473">
        <v>0</v>
      </c>
      <c r="H2473" t="s">
        <v>568</v>
      </c>
      <c r="I2473">
        <v>251</v>
      </c>
      <c r="J2473" t="s">
        <v>113</v>
      </c>
      <c r="K2473" t="s">
        <v>583</v>
      </c>
      <c r="L2473">
        <v>724</v>
      </c>
      <c r="M2473" t="s">
        <v>214</v>
      </c>
      <c r="N2473" t="s">
        <v>580</v>
      </c>
      <c r="O2473">
        <v>0</v>
      </c>
      <c r="P2473" t="s">
        <v>177</v>
      </c>
      <c r="Q2473" t="s">
        <v>514</v>
      </c>
      <c r="R2473" t="s">
        <v>515</v>
      </c>
      <c r="S2473" t="s">
        <v>516</v>
      </c>
      <c r="T2473">
        <v>3200</v>
      </c>
      <c r="U2473" t="s">
        <v>74</v>
      </c>
      <c r="V2473">
        <v>2523</v>
      </c>
      <c r="W2473" t="s">
        <v>518</v>
      </c>
      <c r="X2473">
        <v>8</v>
      </c>
      <c r="Y2473" t="s">
        <v>519</v>
      </c>
      <c r="Z2473">
        <v>1097050720</v>
      </c>
      <c r="AA2473">
        <v>8</v>
      </c>
      <c r="AB2473" t="s">
        <v>519</v>
      </c>
      <c r="AC2473">
        <v>1097050720</v>
      </c>
      <c r="AD2473">
        <v>1097050720</v>
      </c>
      <c r="AE2473"/>
      <c r="AF2473">
        <v>83344449</v>
      </c>
      <c r="AG2473">
        <v>83344449.413000003</v>
      </c>
      <c r="AH2473"/>
      <c r="AI2473">
        <v>0</v>
      </c>
    </row>
    <row r="2474" spans="1:35">
      <c r="A2474" t="s">
        <v>862</v>
      </c>
      <c r="B2474">
        <v>2017</v>
      </c>
      <c r="C2474">
        <v>2017</v>
      </c>
      <c r="D2474">
        <v>2017</v>
      </c>
      <c r="E2474">
        <v>4</v>
      </c>
      <c r="F2474">
        <v>0</v>
      </c>
      <c r="G2474">
        <v>0</v>
      </c>
      <c r="H2474" t="s">
        <v>568</v>
      </c>
      <c r="I2474">
        <v>251</v>
      </c>
      <c r="J2474" t="s">
        <v>113</v>
      </c>
      <c r="K2474" t="s">
        <v>583</v>
      </c>
      <c r="L2474">
        <v>528</v>
      </c>
      <c r="M2474" t="s">
        <v>581</v>
      </c>
      <c r="N2474" t="s">
        <v>582</v>
      </c>
      <c r="O2474">
        <v>0</v>
      </c>
      <c r="P2474" t="s">
        <v>177</v>
      </c>
      <c r="Q2474" t="s">
        <v>514</v>
      </c>
      <c r="R2474" t="s">
        <v>515</v>
      </c>
      <c r="S2474" t="s">
        <v>516</v>
      </c>
      <c r="T2474">
        <v>3200</v>
      </c>
      <c r="U2474" t="s">
        <v>74</v>
      </c>
      <c r="V2474">
        <v>2523</v>
      </c>
      <c r="W2474" t="s">
        <v>518</v>
      </c>
      <c r="X2474">
        <v>8</v>
      </c>
      <c r="Y2474" t="s">
        <v>519</v>
      </c>
      <c r="Z2474">
        <v>9988310</v>
      </c>
      <c r="AA2474">
        <v>8</v>
      </c>
      <c r="AB2474" t="s">
        <v>519</v>
      </c>
      <c r="AC2474">
        <v>9988310</v>
      </c>
      <c r="AD2474">
        <v>9988310</v>
      </c>
      <c r="AE2474"/>
      <c r="AF2474">
        <v>3522299</v>
      </c>
      <c r="AG2474">
        <v>3522299.45</v>
      </c>
      <c r="AH2474"/>
      <c r="AI2474">
        <v>0</v>
      </c>
    </row>
    <row r="2475" spans="1:35">
      <c r="A2475" t="s">
        <v>862</v>
      </c>
      <c r="B2475">
        <v>2017</v>
      </c>
      <c r="C2475">
        <v>2017</v>
      </c>
      <c r="D2475">
        <v>2017</v>
      </c>
      <c r="E2475">
        <v>4</v>
      </c>
      <c r="F2475">
        <v>0</v>
      </c>
      <c r="G2475">
        <v>0</v>
      </c>
      <c r="H2475" t="s">
        <v>568</v>
      </c>
      <c r="I2475">
        <v>251</v>
      </c>
      <c r="J2475" t="s">
        <v>113</v>
      </c>
      <c r="K2475" t="s">
        <v>583</v>
      </c>
      <c r="L2475">
        <v>616</v>
      </c>
      <c r="M2475" t="s">
        <v>692</v>
      </c>
      <c r="N2475" t="s">
        <v>693</v>
      </c>
      <c r="O2475">
        <v>0</v>
      </c>
      <c r="P2475" t="s">
        <v>177</v>
      </c>
      <c r="Q2475" t="s">
        <v>514</v>
      </c>
      <c r="R2475" t="s">
        <v>515</v>
      </c>
      <c r="S2475" t="s">
        <v>516</v>
      </c>
      <c r="T2475">
        <v>3200</v>
      </c>
      <c r="U2475" t="s">
        <v>74</v>
      </c>
      <c r="V2475">
        <v>2523</v>
      </c>
      <c r="W2475" t="s">
        <v>518</v>
      </c>
      <c r="X2475">
        <v>8</v>
      </c>
      <c r="Y2475" t="s">
        <v>519</v>
      </c>
      <c r="Z2475">
        <v>517176</v>
      </c>
      <c r="AA2475">
        <v>8</v>
      </c>
      <c r="AB2475" t="s">
        <v>519</v>
      </c>
      <c r="AC2475">
        <v>517176</v>
      </c>
      <c r="AD2475">
        <v>517176</v>
      </c>
      <c r="AE2475"/>
      <c r="AF2475">
        <v>447670</v>
      </c>
      <c r="AG2475">
        <v>447670.21100000001</v>
      </c>
      <c r="AH2475"/>
      <c r="AI2475">
        <v>0</v>
      </c>
    </row>
    <row r="2476" spans="1:35">
      <c r="A2476" t="s">
        <v>862</v>
      </c>
      <c r="B2476">
        <v>2017</v>
      </c>
      <c r="C2476">
        <v>2017</v>
      </c>
      <c r="D2476">
        <v>2017</v>
      </c>
      <c r="E2476">
        <v>4</v>
      </c>
      <c r="F2476">
        <v>0</v>
      </c>
      <c r="G2476">
        <v>0</v>
      </c>
      <c r="H2476" t="s">
        <v>568</v>
      </c>
      <c r="I2476">
        <v>251</v>
      </c>
      <c r="J2476" t="s">
        <v>113</v>
      </c>
      <c r="K2476" t="s">
        <v>583</v>
      </c>
      <c r="L2476">
        <v>620</v>
      </c>
      <c r="M2476" t="s">
        <v>603</v>
      </c>
      <c r="N2476" t="s">
        <v>604</v>
      </c>
      <c r="O2476">
        <v>0</v>
      </c>
      <c r="P2476" t="s">
        <v>177</v>
      </c>
      <c r="Q2476" t="s">
        <v>514</v>
      </c>
      <c r="R2476" t="s">
        <v>515</v>
      </c>
      <c r="S2476" t="s">
        <v>516</v>
      </c>
      <c r="T2476">
        <v>3200</v>
      </c>
      <c r="U2476" t="s">
        <v>74</v>
      </c>
      <c r="V2476">
        <v>2523</v>
      </c>
      <c r="W2476" t="s">
        <v>518</v>
      </c>
      <c r="X2476">
        <v>8</v>
      </c>
      <c r="Y2476" t="s">
        <v>519</v>
      </c>
      <c r="Z2476">
        <v>2496670</v>
      </c>
      <c r="AA2476">
        <v>8</v>
      </c>
      <c r="AB2476" t="s">
        <v>519</v>
      </c>
      <c r="AC2476">
        <v>2496670</v>
      </c>
      <c r="AD2476">
        <v>2496670</v>
      </c>
      <c r="AE2476"/>
      <c r="AF2476">
        <v>460649</v>
      </c>
      <c r="AG2476">
        <v>460649.54499999998</v>
      </c>
      <c r="AH2476"/>
      <c r="AI2476">
        <v>0</v>
      </c>
    </row>
    <row r="2477" spans="1:35">
      <c r="A2477" t="s">
        <v>862</v>
      </c>
      <c r="B2477">
        <v>2017</v>
      </c>
      <c r="C2477">
        <v>2017</v>
      </c>
      <c r="D2477">
        <v>2017</v>
      </c>
      <c r="E2477">
        <v>4</v>
      </c>
      <c r="F2477">
        <v>0</v>
      </c>
      <c r="G2477">
        <v>0</v>
      </c>
      <c r="H2477" t="s">
        <v>568</v>
      </c>
      <c r="I2477">
        <v>251</v>
      </c>
      <c r="J2477" t="s">
        <v>113</v>
      </c>
      <c r="K2477" t="s">
        <v>583</v>
      </c>
      <c r="L2477">
        <v>757</v>
      </c>
      <c r="M2477" t="s">
        <v>597</v>
      </c>
      <c r="N2477" t="s">
        <v>598</v>
      </c>
      <c r="O2477">
        <v>0</v>
      </c>
      <c r="P2477" t="s">
        <v>177</v>
      </c>
      <c r="Q2477" t="s">
        <v>514</v>
      </c>
      <c r="R2477" t="s">
        <v>515</v>
      </c>
      <c r="S2477" t="s">
        <v>516</v>
      </c>
      <c r="T2477">
        <v>3200</v>
      </c>
      <c r="U2477" t="s">
        <v>74</v>
      </c>
      <c r="V2477">
        <v>2523</v>
      </c>
      <c r="W2477" t="s">
        <v>518</v>
      </c>
      <c r="X2477">
        <v>8</v>
      </c>
      <c r="Y2477" t="s">
        <v>519</v>
      </c>
      <c r="Z2477">
        <v>9656086</v>
      </c>
      <c r="AA2477">
        <v>8</v>
      </c>
      <c r="AB2477" t="s">
        <v>519</v>
      </c>
      <c r="AC2477">
        <v>9656086</v>
      </c>
      <c r="AD2477">
        <v>9656086</v>
      </c>
      <c r="AE2477"/>
      <c r="AF2477">
        <v>535968</v>
      </c>
      <c r="AG2477">
        <v>535968.96400000004</v>
      </c>
      <c r="AH2477"/>
      <c r="AI2477">
        <v>0</v>
      </c>
    </row>
    <row r="2478" spans="1:35">
      <c r="A2478" t="s">
        <v>862</v>
      </c>
      <c r="B2478">
        <v>2017</v>
      </c>
      <c r="C2478">
        <v>2017</v>
      </c>
      <c r="D2478">
        <v>2017</v>
      </c>
      <c r="E2478">
        <v>4</v>
      </c>
      <c r="F2478">
        <v>0</v>
      </c>
      <c r="G2478">
        <v>0</v>
      </c>
      <c r="H2478" t="s">
        <v>568</v>
      </c>
      <c r="I2478">
        <v>251</v>
      </c>
      <c r="J2478" t="s">
        <v>113</v>
      </c>
      <c r="K2478" t="s">
        <v>583</v>
      </c>
      <c r="L2478">
        <v>752</v>
      </c>
      <c r="M2478" t="s">
        <v>189</v>
      </c>
      <c r="N2478" t="s">
        <v>569</v>
      </c>
      <c r="O2478">
        <v>0</v>
      </c>
      <c r="P2478" t="s">
        <v>177</v>
      </c>
      <c r="Q2478" t="s">
        <v>514</v>
      </c>
      <c r="R2478" t="s">
        <v>515</v>
      </c>
      <c r="S2478" t="s">
        <v>516</v>
      </c>
      <c r="T2478">
        <v>3200</v>
      </c>
      <c r="U2478" t="s">
        <v>74</v>
      </c>
      <c r="V2478">
        <v>2523</v>
      </c>
      <c r="W2478" t="s">
        <v>518</v>
      </c>
      <c r="X2478">
        <v>8</v>
      </c>
      <c r="Y2478" t="s">
        <v>519</v>
      </c>
      <c r="Z2478">
        <v>67600</v>
      </c>
      <c r="AA2478">
        <v>8</v>
      </c>
      <c r="AB2478" t="s">
        <v>519</v>
      </c>
      <c r="AC2478">
        <v>67600</v>
      </c>
      <c r="AD2478">
        <v>67600</v>
      </c>
      <c r="AE2478"/>
      <c r="AF2478">
        <v>148803</v>
      </c>
      <c r="AG2478">
        <v>148803.514</v>
      </c>
      <c r="AH2478"/>
      <c r="AI2478">
        <v>0</v>
      </c>
    </row>
    <row r="2479" spans="1:35">
      <c r="A2479" t="s">
        <v>862</v>
      </c>
      <c r="B2479">
        <v>2017</v>
      </c>
      <c r="C2479">
        <v>2017</v>
      </c>
      <c r="D2479">
        <v>2017</v>
      </c>
      <c r="E2479">
        <v>4</v>
      </c>
      <c r="F2479">
        <v>0</v>
      </c>
      <c r="G2479">
        <v>0</v>
      </c>
      <c r="H2479" t="s">
        <v>568</v>
      </c>
      <c r="I2479">
        <v>251</v>
      </c>
      <c r="J2479" t="s">
        <v>113</v>
      </c>
      <c r="K2479" t="s">
        <v>583</v>
      </c>
      <c r="L2479">
        <v>699</v>
      </c>
      <c r="M2479" t="s">
        <v>585</v>
      </c>
      <c r="N2479" t="s">
        <v>586</v>
      </c>
      <c r="O2479">
        <v>0</v>
      </c>
      <c r="P2479" t="s">
        <v>177</v>
      </c>
      <c r="Q2479" t="s">
        <v>514</v>
      </c>
      <c r="R2479" t="s">
        <v>515</v>
      </c>
      <c r="S2479" t="s">
        <v>516</v>
      </c>
      <c r="T2479">
        <v>3200</v>
      </c>
      <c r="U2479" t="s">
        <v>74</v>
      </c>
      <c r="V2479">
        <v>2523</v>
      </c>
      <c r="W2479" t="s">
        <v>518</v>
      </c>
      <c r="X2479">
        <v>8</v>
      </c>
      <c r="Y2479" t="s">
        <v>519</v>
      </c>
      <c r="Z2479">
        <v>503</v>
      </c>
      <c r="AA2479">
        <v>8</v>
      </c>
      <c r="AB2479" t="s">
        <v>519</v>
      </c>
      <c r="AC2479">
        <v>503</v>
      </c>
      <c r="AD2479">
        <v>503</v>
      </c>
      <c r="AE2479"/>
      <c r="AF2479">
        <v>2532</v>
      </c>
      <c r="AG2479">
        <v>2532.8829999999998</v>
      </c>
      <c r="AH2479"/>
      <c r="AI2479">
        <v>0</v>
      </c>
    </row>
    <row r="2480" spans="1:35">
      <c r="A2480" t="s">
        <v>862</v>
      </c>
      <c r="B2480">
        <v>2017</v>
      </c>
      <c r="C2480">
        <v>2017</v>
      </c>
      <c r="D2480">
        <v>2017</v>
      </c>
      <c r="E2480">
        <v>4</v>
      </c>
      <c r="F2480">
        <v>0</v>
      </c>
      <c r="G2480">
        <v>0</v>
      </c>
      <c r="H2480" t="s">
        <v>568</v>
      </c>
      <c r="I2480">
        <v>251</v>
      </c>
      <c r="J2480" t="s">
        <v>113</v>
      </c>
      <c r="K2480" t="s">
        <v>583</v>
      </c>
      <c r="L2480">
        <v>764</v>
      </c>
      <c r="M2480" t="s">
        <v>198</v>
      </c>
      <c r="N2480" t="s">
        <v>556</v>
      </c>
      <c r="O2480">
        <v>0</v>
      </c>
      <c r="P2480" t="s">
        <v>177</v>
      </c>
      <c r="Q2480" t="s">
        <v>514</v>
      </c>
      <c r="R2480" t="s">
        <v>515</v>
      </c>
      <c r="S2480" t="s">
        <v>516</v>
      </c>
      <c r="T2480">
        <v>3200</v>
      </c>
      <c r="U2480" t="s">
        <v>74</v>
      </c>
      <c r="V2480">
        <v>2523</v>
      </c>
      <c r="W2480" t="s">
        <v>518</v>
      </c>
      <c r="X2480">
        <v>8</v>
      </c>
      <c r="Y2480" t="s">
        <v>519</v>
      </c>
      <c r="Z2480">
        <v>3940</v>
      </c>
      <c r="AA2480">
        <v>8</v>
      </c>
      <c r="AB2480" t="s">
        <v>519</v>
      </c>
      <c r="AC2480">
        <v>3940</v>
      </c>
      <c r="AD2480">
        <v>3940</v>
      </c>
      <c r="AE2480"/>
      <c r="AF2480">
        <v>533</v>
      </c>
      <c r="AG2480">
        <v>533.89200000000005</v>
      </c>
      <c r="AH2480"/>
      <c r="AI2480">
        <v>0</v>
      </c>
    </row>
    <row r="2481" spans="1:35">
      <c r="A2481" t="s">
        <v>862</v>
      </c>
      <c r="B2481">
        <v>2017</v>
      </c>
      <c r="C2481">
        <v>2017</v>
      </c>
      <c r="D2481">
        <v>2017</v>
      </c>
      <c r="E2481">
        <v>4</v>
      </c>
      <c r="F2481">
        <v>0</v>
      </c>
      <c r="G2481">
        <v>0</v>
      </c>
      <c r="H2481" t="s">
        <v>568</v>
      </c>
      <c r="I2481">
        <v>251</v>
      </c>
      <c r="J2481" t="s">
        <v>113</v>
      </c>
      <c r="K2481" t="s">
        <v>583</v>
      </c>
      <c r="L2481">
        <v>504</v>
      </c>
      <c r="M2481" t="s">
        <v>686</v>
      </c>
      <c r="N2481" t="s">
        <v>687</v>
      </c>
      <c r="O2481">
        <v>0</v>
      </c>
      <c r="P2481" t="s">
        <v>177</v>
      </c>
      <c r="Q2481" t="s">
        <v>514</v>
      </c>
      <c r="R2481" t="s">
        <v>515</v>
      </c>
      <c r="S2481" t="s">
        <v>516</v>
      </c>
      <c r="T2481">
        <v>3200</v>
      </c>
      <c r="U2481" t="s">
        <v>74</v>
      </c>
      <c r="V2481">
        <v>2523</v>
      </c>
      <c r="W2481" t="s">
        <v>518</v>
      </c>
      <c r="X2481">
        <v>8</v>
      </c>
      <c r="Y2481" t="s">
        <v>519</v>
      </c>
      <c r="Z2481">
        <v>938</v>
      </c>
      <c r="AA2481">
        <v>8</v>
      </c>
      <c r="AB2481" t="s">
        <v>519</v>
      </c>
      <c r="AC2481">
        <v>938</v>
      </c>
      <c r="AD2481">
        <v>938</v>
      </c>
      <c r="AE2481"/>
      <c r="AF2481">
        <v>10286</v>
      </c>
      <c r="AG2481">
        <v>10286.17</v>
      </c>
      <c r="AH2481"/>
      <c r="AI2481">
        <v>0</v>
      </c>
    </row>
    <row r="2482" spans="1:35">
      <c r="A2482" t="s">
        <v>862</v>
      </c>
      <c r="B2482">
        <v>2017</v>
      </c>
      <c r="C2482">
        <v>2017</v>
      </c>
      <c r="D2482">
        <v>2017</v>
      </c>
      <c r="E2482">
        <v>4</v>
      </c>
      <c r="F2482">
        <v>0</v>
      </c>
      <c r="G2482">
        <v>0</v>
      </c>
      <c r="H2482" t="s">
        <v>568</v>
      </c>
      <c r="I2482">
        <v>251</v>
      </c>
      <c r="J2482" t="s">
        <v>113</v>
      </c>
      <c r="K2482" t="s">
        <v>583</v>
      </c>
      <c r="L2482">
        <v>643</v>
      </c>
      <c r="M2482" t="s">
        <v>670</v>
      </c>
      <c r="N2482" t="s">
        <v>671</v>
      </c>
      <c r="O2482">
        <v>0</v>
      </c>
      <c r="P2482" t="s">
        <v>177</v>
      </c>
      <c r="Q2482" t="s">
        <v>514</v>
      </c>
      <c r="R2482" t="s">
        <v>515</v>
      </c>
      <c r="S2482" t="s">
        <v>516</v>
      </c>
      <c r="T2482">
        <v>3200</v>
      </c>
      <c r="U2482" t="s">
        <v>74</v>
      </c>
      <c r="V2482">
        <v>2523</v>
      </c>
      <c r="W2482" t="s">
        <v>518</v>
      </c>
      <c r="X2482">
        <v>8</v>
      </c>
      <c r="Y2482" t="s">
        <v>519</v>
      </c>
      <c r="Z2482">
        <v>274</v>
      </c>
      <c r="AA2482">
        <v>8</v>
      </c>
      <c r="AB2482" t="s">
        <v>519</v>
      </c>
      <c r="AC2482">
        <v>274</v>
      </c>
      <c r="AD2482">
        <v>274</v>
      </c>
      <c r="AE2482"/>
      <c r="AF2482">
        <v>4312</v>
      </c>
      <c r="AG2482">
        <v>4312.8999999999996</v>
      </c>
      <c r="AH2482"/>
      <c r="AI2482">
        <v>0</v>
      </c>
    </row>
    <row r="2483" spans="1:35">
      <c r="A2483" t="s">
        <v>862</v>
      </c>
      <c r="B2483">
        <v>2017</v>
      </c>
      <c r="C2483">
        <v>2017</v>
      </c>
      <c r="D2483">
        <v>2017</v>
      </c>
      <c r="E2483">
        <v>4</v>
      </c>
      <c r="F2483">
        <v>0</v>
      </c>
      <c r="G2483">
        <v>0</v>
      </c>
      <c r="H2483" t="s">
        <v>568</v>
      </c>
      <c r="I2483">
        <v>251</v>
      </c>
      <c r="J2483" t="s">
        <v>113</v>
      </c>
      <c r="K2483" t="s">
        <v>583</v>
      </c>
      <c r="L2483">
        <v>688</v>
      </c>
      <c r="M2483" t="s">
        <v>644</v>
      </c>
      <c r="N2483" t="s">
        <v>645</v>
      </c>
      <c r="O2483">
        <v>0</v>
      </c>
      <c r="P2483" t="s">
        <v>177</v>
      </c>
      <c r="Q2483" t="s">
        <v>514</v>
      </c>
      <c r="R2483" t="s">
        <v>515</v>
      </c>
      <c r="S2483" t="s">
        <v>516</v>
      </c>
      <c r="T2483">
        <v>3200</v>
      </c>
      <c r="U2483" t="s">
        <v>74</v>
      </c>
      <c r="V2483">
        <v>2523</v>
      </c>
      <c r="W2483" t="s">
        <v>518</v>
      </c>
      <c r="X2483">
        <v>8</v>
      </c>
      <c r="Y2483" t="s">
        <v>519</v>
      </c>
      <c r="Z2483">
        <v>1840</v>
      </c>
      <c r="AA2483">
        <v>8</v>
      </c>
      <c r="AB2483" t="s">
        <v>519</v>
      </c>
      <c r="AC2483">
        <v>1840</v>
      </c>
      <c r="AD2483">
        <v>1840</v>
      </c>
      <c r="AE2483"/>
      <c r="AF2483">
        <v>706</v>
      </c>
      <c r="AG2483">
        <v>706.58900000000006</v>
      </c>
      <c r="AH2483"/>
      <c r="AI2483">
        <v>0</v>
      </c>
    </row>
    <row r="2484" spans="1:35">
      <c r="A2484" t="s">
        <v>862</v>
      </c>
      <c r="B2484">
        <v>2017</v>
      </c>
      <c r="C2484">
        <v>2017</v>
      </c>
      <c r="D2484">
        <v>2017</v>
      </c>
      <c r="E2484">
        <v>4</v>
      </c>
      <c r="F2484">
        <v>0</v>
      </c>
      <c r="G2484">
        <v>0</v>
      </c>
      <c r="H2484" t="s">
        <v>568</v>
      </c>
      <c r="I2484">
        <v>251</v>
      </c>
      <c r="J2484" t="s">
        <v>113</v>
      </c>
      <c r="K2484" t="s">
        <v>583</v>
      </c>
      <c r="L2484">
        <v>740</v>
      </c>
      <c r="M2484" t="s">
        <v>709</v>
      </c>
      <c r="N2484" t="s">
        <v>710</v>
      </c>
      <c r="O2484">
        <v>0</v>
      </c>
      <c r="P2484" t="s">
        <v>177</v>
      </c>
      <c r="Q2484" t="s">
        <v>514</v>
      </c>
      <c r="R2484" t="s">
        <v>515</v>
      </c>
      <c r="S2484" t="s">
        <v>516</v>
      </c>
      <c r="T2484">
        <v>3200</v>
      </c>
      <c r="U2484" t="s">
        <v>74</v>
      </c>
      <c r="V2484">
        <v>2523</v>
      </c>
      <c r="W2484" t="s">
        <v>518</v>
      </c>
      <c r="X2484">
        <v>8</v>
      </c>
      <c r="Y2484" t="s">
        <v>519</v>
      </c>
      <c r="Z2484">
        <v>91976</v>
      </c>
      <c r="AA2484">
        <v>8</v>
      </c>
      <c r="AB2484" t="s">
        <v>519</v>
      </c>
      <c r="AC2484">
        <v>91976</v>
      </c>
      <c r="AD2484">
        <v>91976</v>
      </c>
      <c r="AE2484"/>
      <c r="AF2484">
        <v>15576</v>
      </c>
      <c r="AG2484">
        <v>15576.556</v>
      </c>
      <c r="AH2484"/>
      <c r="AI2484">
        <v>0</v>
      </c>
    </row>
    <row r="2485" spans="1:35">
      <c r="A2485" t="s">
        <v>862</v>
      </c>
      <c r="B2485">
        <v>2017</v>
      </c>
      <c r="C2485">
        <v>2017</v>
      </c>
      <c r="D2485">
        <v>2017</v>
      </c>
      <c r="E2485">
        <v>4</v>
      </c>
      <c r="F2485">
        <v>0</v>
      </c>
      <c r="G2485">
        <v>0</v>
      </c>
      <c r="H2485" t="s">
        <v>568</v>
      </c>
      <c r="I2485">
        <v>251</v>
      </c>
      <c r="J2485" t="s">
        <v>113</v>
      </c>
      <c r="K2485" t="s">
        <v>583</v>
      </c>
      <c r="L2485">
        <v>566</v>
      </c>
      <c r="M2485" t="s">
        <v>638</v>
      </c>
      <c r="N2485" t="s">
        <v>639</v>
      </c>
      <c r="O2485">
        <v>0</v>
      </c>
      <c r="P2485" t="s">
        <v>177</v>
      </c>
      <c r="Q2485" t="s">
        <v>514</v>
      </c>
      <c r="R2485" t="s">
        <v>515</v>
      </c>
      <c r="S2485" t="s">
        <v>516</v>
      </c>
      <c r="T2485">
        <v>3200</v>
      </c>
      <c r="U2485" t="s">
        <v>74</v>
      </c>
      <c r="V2485">
        <v>2523</v>
      </c>
      <c r="W2485" t="s">
        <v>518</v>
      </c>
      <c r="X2485">
        <v>8</v>
      </c>
      <c r="Y2485" t="s">
        <v>519</v>
      </c>
      <c r="Z2485">
        <v>12</v>
      </c>
      <c r="AA2485">
        <v>8</v>
      </c>
      <c r="AB2485" t="s">
        <v>519</v>
      </c>
      <c r="AC2485">
        <v>12</v>
      </c>
      <c r="AD2485">
        <v>12</v>
      </c>
      <c r="AE2485"/>
      <c r="AF2485">
        <v>275</v>
      </c>
      <c r="AG2485">
        <v>275.41199999999998</v>
      </c>
      <c r="AH2485"/>
      <c r="AI2485">
        <v>0</v>
      </c>
    </row>
    <row r="2486" spans="1:35">
      <c r="A2486" t="s">
        <v>862</v>
      </c>
      <c r="B2486">
        <v>2017</v>
      </c>
      <c r="C2486">
        <v>2017</v>
      </c>
      <c r="D2486">
        <v>2017</v>
      </c>
      <c r="E2486">
        <v>4</v>
      </c>
      <c r="F2486">
        <v>0</v>
      </c>
      <c r="G2486">
        <v>0</v>
      </c>
      <c r="H2486" t="s">
        <v>568</v>
      </c>
      <c r="I2486">
        <v>251</v>
      </c>
      <c r="J2486" t="s">
        <v>113</v>
      </c>
      <c r="K2486" t="s">
        <v>583</v>
      </c>
      <c r="L2486">
        <v>586</v>
      </c>
      <c r="M2486" t="s">
        <v>781</v>
      </c>
      <c r="N2486" t="s">
        <v>782</v>
      </c>
      <c r="O2486">
        <v>0</v>
      </c>
      <c r="P2486" t="s">
        <v>177</v>
      </c>
      <c r="Q2486" t="s">
        <v>514</v>
      </c>
      <c r="R2486" t="s">
        <v>515</v>
      </c>
      <c r="S2486" t="s">
        <v>516</v>
      </c>
      <c r="T2486">
        <v>2100</v>
      </c>
      <c r="U2486" t="s">
        <v>868</v>
      </c>
      <c r="V2486">
        <v>2523</v>
      </c>
      <c r="W2486" t="s">
        <v>518</v>
      </c>
      <c r="X2486">
        <v>8</v>
      </c>
      <c r="Y2486" t="s">
        <v>519</v>
      </c>
      <c r="Z2486">
        <v>30568500</v>
      </c>
      <c r="AA2486">
        <v>8</v>
      </c>
      <c r="AB2486" t="s">
        <v>519</v>
      </c>
      <c r="AC2486">
        <v>30568500</v>
      </c>
      <c r="AD2486">
        <v>30568500</v>
      </c>
      <c r="AE2486"/>
      <c r="AF2486">
        <v>3968269</v>
      </c>
      <c r="AG2486">
        <v>3968269.784</v>
      </c>
      <c r="AH2486"/>
      <c r="AI2486">
        <v>0</v>
      </c>
    </row>
    <row r="2487" spans="1:35">
      <c r="A2487" t="s">
        <v>862</v>
      </c>
      <c r="B2487">
        <v>2017</v>
      </c>
      <c r="C2487">
        <v>2017</v>
      </c>
      <c r="D2487">
        <v>2017</v>
      </c>
      <c r="E2487">
        <v>4</v>
      </c>
      <c r="F2487">
        <v>0</v>
      </c>
      <c r="G2487">
        <v>0</v>
      </c>
      <c r="H2487" t="s">
        <v>568</v>
      </c>
      <c r="I2487">
        <v>251</v>
      </c>
      <c r="J2487" t="s">
        <v>113</v>
      </c>
      <c r="K2487" t="s">
        <v>583</v>
      </c>
      <c r="L2487">
        <v>620</v>
      </c>
      <c r="M2487" t="s">
        <v>603</v>
      </c>
      <c r="N2487" t="s">
        <v>604</v>
      </c>
      <c r="O2487">
        <v>0</v>
      </c>
      <c r="P2487" t="s">
        <v>177</v>
      </c>
      <c r="Q2487" t="s">
        <v>514</v>
      </c>
      <c r="R2487" t="s">
        <v>515</v>
      </c>
      <c r="S2487" t="s">
        <v>516</v>
      </c>
      <c r="T2487">
        <v>2100</v>
      </c>
      <c r="U2487" t="s">
        <v>868</v>
      </c>
      <c r="V2487">
        <v>2523</v>
      </c>
      <c r="W2487" t="s">
        <v>518</v>
      </c>
      <c r="X2487">
        <v>8</v>
      </c>
      <c r="Y2487" t="s">
        <v>519</v>
      </c>
      <c r="Z2487">
        <v>41229000</v>
      </c>
      <c r="AA2487">
        <v>8</v>
      </c>
      <c r="AB2487" t="s">
        <v>519</v>
      </c>
      <c r="AC2487">
        <v>41229000</v>
      </c>
      <c r="AD2487">
        <v>41229000</v>
      </c>
      <c r="AE2487"/>
      <c r="AF2487">
        <v>6690469</v>
      </c>
      <c r="AG2487">
        <v>6690469.2920000004</v>
      </c>
      <c r="AH2487"/>
      <c r="AI2487">
        <v>0</v>
      </c>
    </row>
    <row r="2488" spans="1:35">
      <c r="A2488" t="s">
        <v>862</v>
      </c>
      <c r="B2488">
        <v>2017</v>
      </c>
      <c r="C2488">
        <v>2017</v>
      </c>
      <c r="D2488">
        <v>2017</v>
      </c>
      <c r="E2488">
        <v>4</v>
      </c>
      <c r="F2488">
        <v>0</v>
      </c>
      <c r="G2488">
        <v>0</v>
      </c>
      <c r="H2488" t="s">
        <v>568</v>
      </c>
      <c r="I2488">
        <v>251</v>
      </c>
      <c r="J2488" t="s">
        <v>113</v>
      </c>
      <c r="K2488" t="s">
        <v>583</v>
      </c>
      <c r="L2488">
        <v>458</v>
      </c>
      <c r="M2488" t="s">
        <v>180</v>
      </c>
      <c r="N2488" t="s">
        <v>557</v>
      </c>
      <c r="O2488">
        <v>0</v>
      </c>
      <c r="P2488" t="s">
        <v>177</v>
      </c>
      <c r="Q2488" t="s">
        <v>514</v>
      </c>
      <c r="R2488" t="s">
        <v>515</v>
      </c>
      <c r="S2488" t="s">
        <v>516</v>
      </c>
      <c r="T2488">
        <v>2100</v>
      </c>
      <c r="U2488" t="s">
        <v>868</v>
      </c>
      <c r="V2488">
        <v>2523</v>
      </c>
      <c r="W2488" t="s">
        <v>518</v>
      </c>
      <c r="X2488">
        <v>8</v>
      </c>
      <c r="Y2488" t="s">
        <v>519</v>
      </c>
      <c r="Z2488">
        <v>87977000</v>
      </c>
      <c r="AA2488">
        <v>8</v>
      </c>
      <c r="AB2488" t="s">
        <v>519</v>
      </c>
      <c r="AC2488">
        <v>87977000</v>
      </c>
      <c r="AD2488">
        <v>87977000</v>
      </c>
      <c r="AE2488"/>
      <c r="AF2488">
        <v>9050025</v>
      </c>
      <c r="AG2488">
        <v>9050025.1380000003</v>
      </c>
      <c r="AH2488"/>
      <c r="AI2488">
        <v>0</v>
      </c>
    </row>
    <row r="2489" spans="1:35">
      <c r="A2489" t="s">
        <v>862</v>
      </c>
      <c r="B2489">
        <v>2017</v>
      </c>
      <c r="C2489">
        <v>2017</v>
      </c>
      <c r="D2489">
        <v>2017</v>
      </c>
      <c r="E2489">
        <v>4</v>
      </c>
      <c r="F2489">
        <v>0</v>
      </c>
      <c r="G2489">
        <v>0</v>
      </c>
      <c r="H2489" t="s">
        <v>568</v>
      </c>
      <c r="I2489">
        <v>251</v>
      </c>
      <c r="J2489" t="s">
        <v>113</v>
      </c>
      <c r="K2489" t="s">
        <v>583</v>
      </c>
      <c r="L2489">
        <v>710</v>
      </c>
      <c r="M2489" t="s">
        <v>616</v>
      </c>
      <c r="N2489" t="s">
        <v>617</v>
      </c>
      <c r="O2489">
        <v>0</v>
      </c>
      <c r="P2489" t="s">
        <v>177</v>
      </c>
      <c r="Q2489" t="s">
        <v>514</v>
      </c>
      <c r="R2489" t="s">
        <v>515</v>
      </c>
      <c r="S2489" t="s">
        <v>516</v>
      </c>
      <c r="T2489">
        <v>2100</v>
      </c>
      <c r="U2489" t="s">
        <v>868</v>
      </c>
      <c r="V2489">
        <v>2523</v>
      </c>
      <c r="W2489" t="s">
        <v>518</v>
      </c>
      <c r="X2489">
        <v>8</v>
      </c>
      <c r="Y2489" t="s">
        <v>519</v>
      </c>
      <c r="Z2489">
        <v>437</v>
      </c>
      <c r="AA2489">
        <v>8</v>
      </c>
      <c r="AB2489" t="s">
        <v>519</v>
      </c>
      <c r="AC2489">
        <v>437</v>
      </c>
      <c r="AD2489">
        <v>437</v>
      </c>
      <c r="AE2489"/>
      <c r="AF2489">
        <v>620</v>
      </c>
      <c r="AG2489">
        <v>620.80499999999995</v>
      </c>
      <c r="AH2489"/>
      <c r="AI2489">
        <v>0</v>
      </c>
    </row>
    <row r="2490" spans="1:35">
      <c r="A2490" t="s">
        <v>862</v>
      </c>
      <c r="B2490">
        <v>2017</v>
      </c>
      <c r="C2490">
        <v>2017</v>
      </c>
      <c r="D2490">
        <v>2017</v>
      </c>
      <c r="E2490">
        <v>4</v>
      </c>
      <c r="F2490">
        <v>0</v>
      </c>
      <c r="G2490">
        <v>0</v>
      </c>
      <c r="H2490" t="s">
        <v>568</v>
      </c>
      <c r="I2490">
        <v>251</v>
      </c>
      <c r="J2490" t="s">
        <v>113</v>
      </c>
      <c r="K2490" t="s">
        <v>583</v>
      </c>
      <c r="L2490">
        <v>704</v>
      </c>
      <c r="M2490" t="s">
        <v>570</v>
      </c>
      <c r="N2490" t="s">
        <v>571</v>
      </c>
      <c r="O2490">
        <v>0</v>
      </c>
      <c r="P2490" t="s">
        <v>177</v>
      </c>
      <c r="Q2490" t="s">
        <v>514</v>
      </c>
      <c r="R2490" t="s">
        <v>515</v>
      </c>
      <c r="S2490" t="s">
        <v>516</v>
      </c>
      <c r="T2490">
        <v>2100</v>
      </c>
      <c r="U2490" t="s">
        <v>868</v>
      </c>
      <c r="V2490">
        <v>2523</v>
      </c>
      <c r="W2490" t="s">
        <v>518</v>
      </c>
      <c r="X2490">
        <v>8</v>
      </c>
      <c r="Y2490" t="s">
        <v>519</v>
      </c>
      <c r="Z2490">
        <v>273062800</v>
      </c>
      <c r="AA2490">
        <v>8</v>
      </c>
      <c r="AB2490" t="s">
        <v>519</v>
      </c>
      <c r="AC2490">
        <v>273062800</v>
      </c>
      <c r="AD2490">
        <v>273062800</v>
      </c>
      <c r="AE2490"/>
      <c r="AF2490">
        <v>17491924</v>
      </c>
      <c r="AG2490">
        <v>17491924.609999999</v>
      </c>
      <c r="AH2490"/>
      <c r="AI2490">
        <v>0</v>
      </c>
    </row>
    <row r="2491" spans="1:35">
      <c r="A2491" t="s">
        <v>862</v>
      </c>
      <c r="B2491">
        <v>2017</v>
      </c>
      <c r="C2491">
        <v>2017</v>
      </c>
      <c r="D2491">
        <v>2017</v>
      </c>
      <c r="E2491">
        <v>4</v>
      </c>
      <c r="F2491">
        <v>0</v>
      </c>
      <c r="G2491">
        <v>0</v>
      </c>
      <c r="H2491" t="s">
        <v>568</v>
      </c>
      <c r="I2491">
        <v>251</v>
      </c>
      <c r="J2491" t="s">
        <v>113</v>
      </c>
      <c r="K2491" t="s">
        <v>583</v>
      </c>
      <c r="L2491">
        <v>480</v>
      </c>
      <c r="M2491" t="s">
        <v>652</v>
      </c>
      <c r="N2491" t="s">
        <v>653</v>
      </c>
      <c r="O2491">
        <v>0</v>
      </c>
      <c r="P2491" t="s">
        <v>177</v>
      </c>
      <c r="Q2491" t="s">
        <v>514</v>
      </c>
      <c r="R2491" t="s">
        <v>515</v>
      </c>
      <c r="S2491" t="s">
        <v>516</v>
      </c>
      <c r="T2491">
        <v>2100</v>
      </c>
      <c r="U2491" t="s">
        <v>868</v>
      </c>
      <c r="V2491">
        <v>2523</v>
      </c>
      <c r="W2491" t="s">
        <v>518</v>
      </c>
      <c r="X2491">
        <v>8</v>
      </c>
      <c r="Y2491" t="s">
        <v>519</v>
      </c>
      <c r="Z2491">
        <v>111</v>
      </c>
      <c r="AA2491">
        <v>8</v>
      </c>
      <c r="AB2491" t="s">
        <v>519</v>
      </c>
      <c r="AC2491">
        <v>111</v>
      </c>
      <c r="AD2491">
        <v>111</v>
      </c>
      <c r="AE2491"/>
      <c r="AF2491">
        <v>1030</v>
      </c>
      <c r="AG2491">
        <v>1030.5360000000001</v>
      </c>
      <c r="AH2491"/>
      <c r="AI2491">
        <v>0</v>
      </c>
    </row>
    <row r="2492" spans="1:35">
      <c r="A2492" t="s">
        <v>862</v>
      </c>
      <c r="B2492">
        <v>2017</v>
      </c>
      <c r="C2492">
        <v>2017</v>
      </c>
      <c r="D2492">
        <v>2017</v>
      </c>
      <c r="E2492">
        <v>4</v>
      </c>
      <c r="F2492">
        <v>0</v>
      </c>
      <c r="G2492">
        <v>0</v>
      </c>
      <c r="H2492" t="s">
        <v>568</v>
      </c>
      <c r="I2492">
        <v>251</v>
      </c>
      <c r="J2492" t="s">
        <v>113</v>
      </c>
      <c r="K2492" t="s">
        <v>583</v>
      </c>
      <c r="L2492">
        <v>504</v>
      </c>
      <c r="M2492" t="s">
        <v>686</v>
      </c>
      <c r="N2492" t="s">
        <v>687</v>
      </c>
      <c r="O2492">
        <v>0</v>
      </c>
      <c r="P2492" t="s">
        <v>177</v>
      </c>
      <c r="Q2492" t="s">
        <v>514</v>
      </c>
      <c r="R2492" t="s">
        <v>515</v>
      </c>
      <c r="S2492" t="s">
        <v>516</v>
      </c>
      <c r="T2492">
        <v>2100</v>
      </c>
      <c r="U2492" t="s">
        <v>868</v>
      </c>
      <c r="V2492">
        <v>2523</v>
      </c>
      <c r="W2492" t="s">
        <v>518</v>
      </c>
      <c r="X2492">
        <v>8</v>
      </c>
      <c r="Y2492" t="s">
        <v>519</v>
      </c>
      <c r="Z2492">
        <v>68483767</v>
      </c>
      <c r="AA2492">
        <v>8</v>
      </c>
      <c r="AB2492" t="s">
        <v>519</v>
      </c>
      <c r="AC2492">
        <v>68483767</v>
      </c>
      <c r="AD2492">
        <v>68483767</v>
      </c>
      <c r="AE2492"/>
      <c r="AF2492">
        <v>4078972</v>
      </c>
      <c r="AG2492">
        <v>4078972.8169999998</v>
      </c>
      <c r="AH2492"/>
      <c r="AI2492">
        <v>0</v>
      </c>
    </row>
    <row r="2493" spans="1:35">
      <c r="A2493" t="s">
        <v>862</v>
      </c>
      <c r="B2493">
        <v>2017</v>
      </c>
      <c r="C2493">
        <v>2017</v>
      </c>
      <c r="D2493">
        <v>2017</v>
      </c>
      <c r="E2493">
        <v>4</v>
      </c>
      <c r="F2493">
        <v>0</v>
      </c>
      <c r="G2493">
        <v>0</v>
      </c>
      <c r="H2493" t="s">
        <v>568</v>
      </c>
      <c r="I2493">
        <v>251</v>
      </c>
      <c r="J2493" t="s">
        <v>113</v>
      </c>
      <c r="K2493" t="s">
        <v>583</v>
      </c>
      <c r="L2493">
        <v>764</v>
      </c>
      <c r="M2493" t="s">
        <v>198</v>
      </c>
      <c r="N2493" t="s">
        <v>556</v>
      </c>
      <c r="O2493">
        <v>0</v>
      </c>
      <c r="P2493" t="s">
        <v>177</v>
      </c>
      <c r="Q2493" t="s">
        <v>514</v>
      </c>
      <c r="R2493" t="s">
        <v>515</v>
      </c>
      <c r="S2493" t="s">
        <v>516</v>
      </c>
      <c r="T2493">
        <v>2100</v>
      </c>
      <c r="U2493" t="s">
        <v>868</v>
      </c>
      <c r="V2493">
        <v>2523</v>
      </c>
      <c r="W2493" t="s">
        <v>518</v>
      </c>
      <c r="X2493">
        <v>8</v>
      </c>
      <c r="Y2493" t="s">
        <v>519</v>
      </c>
      <c r="Z2493">
        <v>316</v>
      </c>
      <c r="AA2493">
        <v>8</v>
      </c>
      <c r="AB2493" t="s">
        <v>519</v>
      </c>
      <c r="AC2493">
        <v>316</v>
      </c>
      <c r="AD2493">
        <v>316</v>
      </c>
      <c r="AE2493"/>
      <c r="AF2493">
        <v>597</v>
      </c>
      <c r="AG2493">
        <v>597.101</v>
      </c>
      <c r="AH2493"/>
      <c r="AI2493">
        <v>0</v>
      </c>
    </row>
    <row r="2494" spans="1:35">
      <c r="A2494" t="s">
        <v>862</v>
      </c>
      <c r="B2494">
        <v>2017</v>
      </c>
      <c r="C2494">
        <v>2017</v>
      </c>
      <c r="D2494">
        <v>2017</v>
      </c>
      <c r="E2494">
        <v>4</v>
      </c>
      <c r="F2494">
        <v>0</v>
      </c>
      <c r="G2494">
        <v>0</v>
      </c>
      <c r="H2494" t="s">
        <v>568</v>
      </c>
      <c r="I2494">
        <v>251</v>
      </c>
      <c r="J2494" t="s">
        <v>113</v>
      </c>
      <c r="K2494" t="s">
        <v>583</v>
      </c>
      <c r="L2494">
        <v>784</v>
      </c>
      <c r="M2494" t="s">
        <v>186</v>
      </c>
      <c r="N2494" t="s">
        <v>618</v>
      </c>
      <c r="O2494">
        <v>0</v>
      </c>
      <c r="P2494" t="s">
        <v>177</v>
      </c>
      <c r="Q2494" t="s">
        <v>514</v>
      </c>
      <c r="R2494" t="s">
        <v>515</v>
      </c>
      <c r="S2494" t="s">
        <v>516</v>
      </c>
      <c r="T2494">
        <v>2100</v>
      </c>
      <c r="U2494" t="s">
        <v>868</v>
      </c>
      <c r="V2494">
        <v>2523</v>
      </c>
      <c r="W2494" t="s">
        <v>518</v>
      </c>
      <c r="X2494">
        <v>8</v>
      </c>
      <c r="Y2494" t="s">
        <v>519</v>
      </c>
      <c r="Z2494">
        <v>27165</v>
      </c>
      <c r="AA2494">
        <v>8</v>
      </c>
      <c r="AB2494" t="s">
        <v>519</v>
      </c>
      <c r="AC2494">
        <v>27165</v>
      </c>
      <c r="AD2494">
        <v>27165</v>
      </c>
      <c r="AE2494"/>
      <c r="AF2494">
        <v>5677</v>
      </c>
      <c r="AG2494">
        <v>5677.5420000000004</v>
      </c>
      <c r="AH2494"/>
      <c r="AI2494">
        <v>0</v>
      </c>
    </row>
    <row r="2495" spans="1:35">
      <c r="A2495" t="s">
        <v>862</v>
      </c>
      <c r="B2495">
        <v>2017</v>
      </c>
      <c r="C2495">
        <v>2017</v>
      </c>
      <c r="D2495">
        <v>2017</v>
      </c>
      <c r="E2495">
        <v>4</v>
      </c>
      <c r="F2495">
        <v>0</v>
      </c>
      <c r="G2495">
        <v>0</v>
      </c>
      <c r="H2495" t="s">
        <v>568</v>
      </c>
      <c r="I2495">
        <v>251</v>
      </c>
      <c r="J2495" t="s">
        <v>113</v>
      </c>
      <c r="K2495" t="s">
        <v>583</v>
      </c>
      <c r="L2495">
        <v>490</v>
      </c>
      <c r="M2495" t="s">
        <v>546</v>
      </c>
      <c r="N2495" t="s">
        <v>547</v>
      </c>
      <c r="O2495">
        <v>0</v>
      </c>
      <c r="P2495" t="s">
        <v>177</v>
      </c>
      <c r="Q2495" t="s">
        <v>514</v>
      </c>
      <c r="R2495" t="s">
        <v>515</v>
      </c>
      <c r="S2495" t="s">
        <v>516</v>
      </c>
      <c r="T2495">
        <v>2100</v>
      </c>
      <c r="U2495" t="s">
        <v>868</v>
      </c>
      <c r="V2495">
        <v>2523</v>
      </c>
      <c r="W2495" t="s">
        <v>518</v>
      </c>
      <c r="X2495">
        <v>8</v>
      </c>
      <c r="Y2495" t="s">
        <v>519</v>
      </c>
      <c r="Z2495">
        <v>23212</v>
      </c>
      <c r="AA2495">
        <v>8</v>
      </c>
      <c r="AB2495" t="s">
        <v>519</v>
      </c>
      <c r="AC2495">
        <v>23212</v>
      </c>
      <c r="AD2495">
        <v>23212</v>
      </c>
      <c r="AE2495"/>
      <c r="AF2495">
        <v>2715</v>
      </c>
      <c r="AG2495">
        <v>2715.739</v>
      </c>
      <c r="AH2495"/>
      <c r="AI2495">
        <v>0</v>
      </c>
    </row>
    <row r="2496" spans="1:35">
      <c r="A2496" t="s">
        <v>862</v>
      </c>
      <c r="B2496">
        <v>2017</v>
      </c>
      <c r="C2496">
        <v>2017</v>
      </c>
      <c r="D2496">
        <v>2017</v>
      </c>
      <c r="E2496">
        <v>4</v>
      </c>
      <c r="F2496">
        <v>0</v>
      </c>
      <c r="G2496">
        <v>0</v>
      </c>
      <c r="H2496" t="s">
        <v>568</v>
      </c>
      <c r="I2496">
        <v>251</v>
      </c>
      <c r="J2496" t="s">
        <v>113</v>
      </c>
      <c r="K2496" t="s">
        <v>583</v>
      </c>
      <c r="L2496">
        <v>724</v>
      </c>
      <c r="M2496" t="s">
        <v>214</v>
      </c>
      <c r="N2496" t="s">
        <v>580</v>
      </c>
      <c r="O2496">
        <v>0</v>
      </c>
      <c r="P2496" t="s">
        <v>177</v>
      </c>
      <c r="Q2496" t="s">
        <v>514</v>
      </c>
      <c r="R2496" t="s">
        <v>515</v>
      </c>
      <c r="S2496" t="s">
        <v>516</v>
      </c>
      <c r="T2496">
        <v>2100</v>
      </c>
      <c r="U2496" t="s">
        <v>868</v>
      </c>
      <c r="V2496">
        <v>2523</v>
      </c>
      <c r="W2496" t="s">
        <v>518</v>
      </c>
      <c r="X2496">
        <v>8</v>
      </c>
      <c r="Y2496" t="s">
        <v>519</v>
      </c>
      <c r="Z2496">
        <v>108797270</v>
      </c>
      <c r="AA2496">
        <v>8</v>
      </c>
      <c r="AB2496" t="s">
        <v>519</v>
      </c>
      <c r="AC2496">
        <v>108797270</v>
      </c>
      <c r="AD2496">
        <v>108797270</v>
      </c>
      <c r="AE2496"/>
      <c r="AF2496">
        <v>9917997</v>
      </c>
      <c r="AG2496">
        <v>9917997.0989999995</v>
      </c>
      <c r="AH2496"/>
      <c r="AI2496">
        <v>0</v>
      </c>
    </row>
    <row r="2497" spans="1:35">
      <c r="A2497" t="s">
        <v>862</v>
      </c>
      <c r="B2497">
        <v>2017</v>
      </c>
      <c r="C2497">
        <v>2017</v>
      </c>
      <c r="D2497">
        <v>2017</v>
      </c>
      <c r="E2497">
        <v>4</v>
      </c>
      <c r="F2497">
        <v>0</v>
      </c>
      <c r="G2497">
        <v>0</v>
      </c>
      <c r="H2497" t="s">
        <v>568</v>
      </c>
      <c r="I2497">
        <v>251</v>
      </c>
      <c r="J2497" t="s">
        <v>113</v>
      </c>
      <c r="K2497" t="s">
        <v>583</v>
      </c>
      <c r="L2497">
        <v>699</v>
      </c>
      <c r="M2497" t="s">
        <v>585</v>
      </c>
      <c r="N2497" t="s">
        <v>586</v>
      </c>
      <c r="O2497">
        <v>0</v>
      </c>
      <c r="P2497" t="s">
        <v>177</v>
      </c>
      <c r="Q2497" t="s">
        <v>514</v>
      </c>
      <c r="R2497" t="s">
        <v>515</v>
      </c>
      <c r="S2497" t="s">
        <v>516</v>
      </c>
      <c r="T2497">
        <v>2100</v>
      </c>
      <c r="U2497" t="s">
        <v>868</v>
      </c>
      <c r="V2497">
        <v>2523</v>
      </c>
      <c r="W2497" t="s">
        <v>518</v>
      </c>
      <c r="X2497">
        <v>8</v>
      </c>
      <c r="Y2497" t="s">
        <v>519</v>
      </c>
      <c r="Z2497">
        <v>14592120</v>
      </c>
      <c r="AA2497">
        <v>8</v>
      </c>
      <c r="AB2497" t="s">
        <v>519</v>
      </c>
      <c r="AC2497">
        <v>14592120</v>
      </c>
      <c r="AD2497">
        <v>14592120</v>
      </c>
      <c r="AE2497"/>
      <c r="AF2497">
        <v>1508877</v>
      </c>
      <c r="AG2497">
        <v>1508877.247</v>
      </c>
      <c r="AH2497"/>
      <c r="AI2497">
        <v>0</v>
      </c>
    </row>
    <row r="2498" spans="1:35">
      <c r="A2498" t="s">
        <v>862</v>
      </c>
      <c r="B2498">
        <v>2017</v>
      </c>
      <c r="C2498">
        <v>2017</v>
      </c>
      <c r="D2498">
        <v>2017</v>
      </c>
      <c r="E2498">
        <v>4</v>
      </c>
      <c r="F2498">
        <v>0</v>
      </c>
      <c r="G2498">
        <v>0</v>
      </c>
      <c r="H2498" t="s">
        <v>568</v>
      </c>
      <c r="I2498">
        <v>251</v>
      </c>
      <c r="J2498" t="s">
        <v>113</v>
      </c>
      <c r="K2498" t="s">
        <v>583</v>
      </c>
      <c r="L2498">
        <v>484</v>
      </c>
      <c r="M2498" t="s">
        <v>656</v>
      </c>
      <c r="N2498" t="s">
        <v>657</v>
      </c>
      <c r="O2498">
        <v>0</v>
      </c>
      <c r="P2498" t="s">
        <v>177</v>
      </c>
      <c r="Q2498" t="s">
        <v>514</v>
      </c>
      <c r="R2498" t="s">
        <v>515</v>
      </c>
      <c r="S2498" t="s">
        <v>516</v>
      </c>
      <c r="T2498">
        <v>1000</v>
      </c>
      <c r="U2498" t="s">
        <v>866</v>
      </c>
      <c r="V2498">
        <v>2523</v>
      </c>
      <c r="W2498" t="s">
        <v>518</v>
      </c>
      <c r="X2498">
        <v>8</v>
      </c>
      <c r="Y2498" t="s">
        <v>519</v>
      </c>
      <c r="Z2498">
        <v>255</v>
      </c>
      <c r="AA2498">
        <v>8</v>
      </c>
      <c r="AB2498" t="s">
        <v>519</v>
      </c>
      <c r="AC2498">
        <v>255</v>
      </c>
      <c r="AD2498">
        <v>255</v>
      </c>
      <c r="AE2498"/>
      <c r="AF2498">
        <v>5457</v>
      </c>
      <c r="AG2498">
        <v>5457.4380000000001</v>
      </c>
      <c r="AH2498"/>
      <c r="AI2498">
        <v>0</v>
      </c>
    </row>
    <row r="2499" spans="1:35">
      <c r="A2499" t="s">
        <v>862</v>
      </c>
      <c r="B2499">
        <v>2017</v>
      </c>
      <c r="C2499">
        <v>2017</v>
      </c>
      <c r="D2499">
        <v>2017</v>
      </c>
      <c r="E2499">
        <v>4</v>
      </c>
      <c r="F2499">
        <v>0</v>
      </c>
      <c r="G2499">
        <v>0</v>
      </c>
      <c r="H2499" t="s">
        <v>568</v>
      </c>
      <c r="I2499">
        <v>251</v>
      </c>
      <c r="J2499" t="s">
        <v>113</v>
      </c>
      <c r="K2499" t="s">
        <v>583</v>
      </c>
      <c r="L2499">
        <v>710</v>
      </c>
      <c r="M2499" t="s">
        <v>616</v>
      </c>
      <c r="N2499" t="s">
        <v>617</v>
      </c>
      <c r="O2499">
        <v>0</v>
      </c>
      <c r="P2499" t="s">
        <v>177</v>
      </c>
      <c r="Q2499" t="s">
        <v>514</v>
      </c>
      <c r="R2499" t="s">
        <v>515</v>
      </c>
      <c r="S2499" t="s">
        <v>516</v>
      </c>
      <c r="T2499">
        <v>1000</v>
      </c>
      <c r="U2499" t="s">
        <v>866</v>
      </c>
      <c r="V2499">
        <v>2523</v>
      </c>
      <c r="W2499" t="s">
        <v>518</v>
      </c>
      <c r="X2499">
        <v>8</v>
      </c>
      <c r="Y2499" t="s">
        <v>519</v>
      </c>
      <c r="Z2499">
        <v>1355</v>
      </c>
      <c r="AA2499">
        <v>8</v>
      </c>
      <c r="AB2499" t="s">
        <v>519</v>
      </c>
      <c r="AC2499">
        <v>1355</v>
      </c>
      <c r="AD2499">
        <v>1355</v>
      </c>
      <c r="AE2499"/>
      <c r="AF2499">
        <v>1610</v>
      </c>
      <c r="AG2499">
        <v>1610.7059999999999</v>
      </c>
      <c r="AH2499"/>
      <c r="AI2499">
        <v>0</v>
      </c>
    </row>
    <row r="2500" spans="1:35">
      <c r="A2500" t="s">
        <v>862</v>
      </c>
      <c r="B2500">
        <v>2017</v>
      </c>
      <c r="C2500">
        <v>2017</v>
      </c>
      <c r="D2500">
        <v>2017</v>
      </c>
      <c r="E2500">
        <v>4</v>
      </c>
      <c r="F2500">
        <v>0</v>
      </c>
      <c r="G2500">
        <v>0</v>
      </c>
      <c r="H2500" t="s">
        <v>568</v>
      </c>
      <c r="I2500">
        <v>251</v>
      </c>
      <c r="J2500" t="s">
        <v>113</v>
      </c>
      <c r="K2500" t="s">
        <v>583</v>
      </c>
      <c r="L2500">
        <v>504</v>
      </c>
      <c r="M2500" t="s">
        <v>686</v>
      </c>
      <c r="N2500" t="s">
        <v>687</v>
      </c>
      <c r="O2500">
        <v>0</v>
      </c>
      <c r="P2500" t="s">
        <v>177</v>
      </c>
      <c r="Q2500" t="s">
        <v>514</v>
      </c>
      <c r="R2500" t="s">
        <v>515</v>
      </c>
      <c r="S2500" t="s">
        <v>516</v>
      </c>
      <c r="T2500">
        <v>1000</v>
      </c>
      <c r="U2500" t="s">
        <v>866</v>
      </c>
      <c r="V2500">
        <v>2523</v>
      </c>
      <c r="W2500" t="s">
        <v>518</v>
      </c>
      <c r="X2500">
        <v>8</v>
      </c>
      <c r="Y2500" t="s">
        <v>519</v>
      </c>
      <c r="Z2500">
        <v>221</v>
      </c>
      <c r="AA2500">
        <v>8</v>
      </c>
      <c r="AB2500" t="s">
        <v>519</v>
      </c>
      <c r="AC2500">
        <v>221</v>
      </c>
      <c r="AD2500">
        <v>221</v>
      </c>
      <c r="AE2500"/>
      <c r="AF2500">
        <v>1197</v>
      </c>
      <c r="AG2500">
        <v>1197.5889999999999</v>
      </c>
      <c r="AH2500"/>
      <c r="AI2500">
        <v>0</v>
      </c>
    </row>
    <row r="2501" spans="1:35">
      <c r="A2501" t="s">
        <v>862</v>
      </c>
      <c r="B2501">
        <v>2017</v>
      </c>
      <c r="C2501">
        <v>2017</v>
      </c>
      <c r="D2501">
        <v>2017</v>
      </c>
      <c r="E2501">
        <v>4</v>
      </c>
      <c r="F2501">
        <v>0</v>
      </c>
      <c r="G2501">
        <v>0</v>
      </c>
      <c r="H2501" t="s">
        <v>568</v>
      </c>
      <c r="I2501">
        <v>251</v>
      </c>
      <c r="J2501" t="s">
        <v>113</v>
      </c>
      <c r="K2501" t="s">
        <v>583</v>
      </c>
      <c r="L2501">
        <v>702</v>
      </c>
      <c r="M2501" t="s">
        <v>211</v>
      </c>
      <c r="N2501" t="s">
        <v>563</v>
      </c>
      <c r="O2501">
        <v>0</v>
      </c>
      <c r="P2501" t="s">
        <v>177</v>
      </c>
      <c r="Q2501" t="s">
        <v>514</v>
      </c>
      <c r="R2501" t="s">
        <v>515</v>
      </c>
      <c r="S2501" t="s">
        <v>516</v>
      </c>
      <c r="T2501">
        <v>1000</v>
      </c>
      <c r="U2501" t="s">
        <v>866</v>
      </c>
      <c r="V2501">
        <v>2523</v>
      </c>
      <c r="W2501" t="s">
        <v>518</v>
      </c>
      <c r="X2501">
        <v>8</v>
      </c>
      <c r="Y2501" t="s">
        <v>519</v>
      </c>
      <c r="Z2501">
        <v>90</v>
      </c>
      <c r="AA2501">
        <v>8</v>
      </c>
      <c r="AB2501" t="s">
        <v>519</v>
      </c>
      <c r="AC2501">
        <v>90</v>
      </c>
      <c r="AD2501">
        <v>90</v>
      </c>
      <c r="AE2501"/>
      <c r="AF2501">
        <v>144</v>
      </c>
      <c r="AG2501">
        <v>144.47800000000001</v>
      </c>
      <c r="AH2501"/>
      <c r="AI2501">
        <v>0</v>
      </c>
    </row>
    <row r="2502" spans="1:35">
      <c r="A2502" t="s">
        <v>862</v>
      </c>
      <c r="B2502">
        <v>2017</v>
      </c>
      <c r="C2502">
        <v>2017</v>
      </c>
      <c r="D2502">
        <v>2017</v>
      </c>
      <c r="E2502">
        <v>4</v>
      </c>
      <c r="F2502">
        <v>0</v>
      </c>
      <c r="G2502">
        <v>0</v>
      </c>
      <c r="H2502" t="s">
        <v>568</v>
      </c>
      <c r="I2502">
        <v>251</v>
      </c>
      <c r="J2502" t="s">
        <v>113</v>
      </c>
      <c r="K2502" t="s">
        <v>583</v>
      </c>
      <c r="L2502">
        <v>686</v>
      </c>
      <c r="M2502" t="s">
        <v>560</v>
      </c>
      <c r="N2502" t="s">
        <v>561</v>
      </c>
      <c r="O2502">
        <v>0</v>
      </c>
      <c r="P2502" t="s">
        <v>177</v>
      </c>
      <c r="Q2502" t="s">
        <v>514</v>
      </c>
      <c r="R2502" t="s">
        <v>515</v>
      </c>
      <c r="S2502" t="s">
        <v>516</v>
      </c>
      <c r="T2502">
        <v>1000</v>
      </c>
      <c r="U2502" t="s">
        <v>866</v>
      </c>
      <c r="V2502">
        <v>2523</v>
      </c>
      <c r="W2502" t="s">
        <v>518</v>
      </c>
      <c r="X2502">
        <v>8</v>
      </c>
      <c r="Y2502" t="s">
        <v>519</v>
      </c>
      <c r="Z2502">
        <v>595</v>
      </c>
      <c r="AA2502">
        <v>8</v>
      </c>
      <c r="AB2502" t="s">
        <v>519</v>
      </c>
      <c r="AC2502">
        <v>595</v>
      </c>
      <c r="AD2502">
        <v>595</v>
      </c>
      <c r="AE2502"/>
      <c r="AF2502">
        <v>1699</v>
      </c>
      <c r="AG2502">
        <v>1699.876</v>
      </c>
      <c r="AH2502"/>
      <c r="AI2502">
        <v>0</v>
      </c>
    </row>
    <row r="2503" spans="1:35">
      <c r="A2503" t="s">
        <v>862</v>
      </c>
      <c r="B2503">
        <v>2017</v>
      </c>
      <c r="C2503">
        <v>2017</v>
      </c>
      <c r="D2503">
        <v>2017</v>
      </c>
      <c r="E2503">
        <v>4</v>
      </c>
      <c r="F2503">
        <v>0</v>
      </c>
      <c r="G2503">
        <v>0</v>
      </c>
      <c r="H2503" t="s">
        <v>568</v>
      </c>
      <c r="I2503">
        <v>251</v>
      </c>
      <c r="J2503" t="s">
        <v>113</v>
      </c>
      <c r="K2503" t="s">
        <v>583</v>
      </c>
      <c r="L2503">
        <v>694</v>
      </c>
      <c r="M2503" t="s">
        <v>886</v>
      </c>
      <c r="N2503" t="s">
        <v>887</v>
      </c>
      <c r="O2503">
        <v>0</v>
      </c>
      <c r="P2503" t="s">
        <v>177</v>
      </c>
      <c r="Q2503" t="s">
        <v>514</v>
      </c>
      <c r="R2503" t="s">
        <v>515</v>
      </c>
      <c r="S2503" t="s">
        <v>516</v>
      </c>
      <c r="T2503">
        <v>1000</v>
      </c>
      <c r="U2503" t="s">
        <v>866</v>
      </c>
      <c r="V2503">
        <v>2523</v>
      </c>
      <c r="W2503" t="s">
        <v>518</v>
      </c>
      <c r="X2503">
        <v>8</v>
      </c>
      <c r="Y2503" t="s">
        <v>519</v>
      </c>
      <c r="Z2503">
        <v>59</v>
      </c>
      <c r="AA2503">
        <v>8</v>
      </c>
      <c r="AB2503" t="s">
        <v>519</v>
      </c>
      <c r="AC2503">
        <v>59</v>
      </c>
      <c r="AD2503">
        <v>59</v>
      </c>
      <c r="AE2503"/>
      <c r="AF2503">
        <v>185</v>
      </c>
      <c r="AG2503">
        <v>185.113</v>
      </c>
      <c r="AH2503"/>
      <c r="AI2503">
        <v>0</v>
      </c>
    </row>
    <row r="2504" spans="1:35">
      <c r="A2504" t="s">
        <v>862</v>
      </c>
      <c r="B2504">
        <v>2017</v>
      </c>
      <c r="C2504">
        <v>2017</v>
      </c>
      <c r="D2504">
        <v>2017</v>
      </c>
      <c r="E2504">
        <v>4</v>
      </c>
      <c r="F2504">
        <v>0</v>
      </c>
      <c r="G2504">
        <v>0</v>
      </c>
      <c r="H2504" t="s">
        <v>568</v>
      </c>
      <c r="I2504">
        <v>251</v>
      </c>
      <c r="J2504" t="s">
        <v>113</v>
      </c>
      <c r="K2504" t="s">
        <v>583</v>
      </c>
      <c r="L2504">
        <v>643</v>
      </c>
      <c r="M2504" t="s">
        <v>670</v>
      </c>
      <c r="N2504" t="s">
        <v>671</v>
      </c>
      <c r="O2504">
        <v>0</v>
      </c>
      <c r="P2504" t="s">
        <v>177</v>
      </c>
      <c r="Q2504" t="s">
        <v>514</v>
      </c>
      <c r="R2504" t="s">
        <v>515</v>
      </c>
      <c r="S2504" t="s">
        <v>516</v>
      </c>
      <c r="T2504">
        <v>1000</v>
      </c>
      <c r="U2504" t="s">
        <v>866</v>
      </c>
      <c r="V2504">
        <v>2523</v>
      </c>
      <c r="W2504" t="s">
        <v>518</v>
      </c>
      <c r="X2504">
        <v>8</v>
      </c>
      <c r="Y2504" t="s">
        <v>519</v>
      </c>
      <c r="Z2504">
        <v>2</v>
      </c>
      <c r="AA2504">
        <v>8</v>
      </c>
      <c r="AB2504" t="s">
        <v>519</v>
      </c>
      <c r="AC2504">
        <v>2</v>
      </c>
      <c r="AD2504">
        <v>2</v>
      </c>
      <c r="AE2504"/>
      <c r="AF2504">
        <v>25</v>
      </c>
      <c r="AG2504">
        <v>25.960999999999999</v>
      </c>
      <c r="AH2504"/>
      <c r="AI2504">
        <v>0</v>
      </c>
    </row>
    <row r="2505" spans="1:35">
      <c r="A2505" t="s">
        <v>862</v>
      </c>
      <c r="B2505">
        <v>2017</v>
      </c>
      <c r="C2505">
        <v>2017</v>
      </c>
      <c r="D2505">
        <v>2017</v>
      </c>
      <c r="E2505">
        <v>4</v>
      </c>
      <c r="F2505">
        <v>0</v>
      </c>
      <c r="G2505">
        <v>0</v>
      </c>
      <c r="H2505" t="s">
        <v>568</v>
      </c>
      <c r="I2505">
        <v>251</v>
      </c>
      <c r="J2505" t="s">
        <v>113</v>
      </c>
      <c r="K2505" t="s">
        <v>583</v>
      </c>
      <c r="L2505">
        <v>616</v>
      </c>
      <c r="M2505" t="s">
        <v>692</v>
      </c>
      <c r="N2505" t="s">
        <v>693</v>
      </c>
      <c r="O2505">
        <v>0</v>
      </c>
      <c r="P2505" t="s">
        <v>177</v>
      </c>
      <c r="Q2505" t="s">
        <v>514</v>
      </c>
      <c r="R2505" t="s">
        <v>515</v>
      </c>
      <c r="S2505" t="s">
        <v>516</v>
      </c>
      <c r="T2505">
        <v>9200</v>
      </c>
      <c r="U2505" t="s">
        <v>885</v>
      </c>
      <c r="V2505">
        <v>2523</v>
      </c>
      <c r="W2505" t="s">
        <v>518</v>
      </c>
      <c r="X2505">
        <v>8</v>
      </c>
      <c r="Y2505" t="s">
        <v>519</v>
      </c>
      <c r="Z2505">
        <v>1170</v>
      </c>
      <c r="AA2505">
        <v>8</v>
      </c>
      <c r="AB2505" t="s">
        <v>519</v>
      </c>
      <c r="AC2505">
        <v>1170</v>
      </c>
      <c r="AD2505">
        <v>1170</v>
      </c>
      <c r="AE2505"/>
      <c r="AF2505">
        <v>132</v>
      </c>
      <c r="AG2505">
        <v>132.06200000000001</v>
      </c>
      <c r="AH2505"/>
      <c r="AI2505">
        <v>0</v>
      </c>
    </row>
    <row r="2506" spans="1:35">
      <c r="A2506" t="s">
        <v>862</v>
      </c>
      <c r="B2506">
        <v>2017</v>
      </c>
      <c r="C2506">
        <v>2017</v>
      </c>
      <c r="D2506">
        <v>2017</v>
      </c>
      <c r="E2506">
        <v>4</v>
      </c>
      <c r="F2506">
        <v>0</v>
      </c>
      <c r="G2506">
        <v>0</v>
      </c>
      <c r="H2506" t="s">
        <v>568</v>
      </c>
      <c r="I2506">
        <v>251</v>
      </c>
      <c r="J2506" t="s">
        <v>113</v>
      </c>
      <c r="K2506" t="s">
        <v>583</v>
      </c>
      <c r="L2506">
        <v>724</v>
      </c>
      <c r="M2506" t="s">
        <v>214</v>
      </c>
      <c r="N2506" t="s">
        <v>580</v>
      </c>
      <c r="O2506">
        <v>0</v>
      </c>
      <c r="P2506" t="s">
        <v>177</v>
      </c>
      <c r="Q2506" t="s">
        <v>514</v>
      </c>
      <c r="R2506" t="s">
        <v>515</v>
      </c>
      <c r="S2506" t="s">
        <v>516</v>
      </c>
      <c r="T2506">
        <v>9200</v>
      </c>
      <c r="U2506" t="s">
        <v>885</v>
      </c>
      <c r="V2506">
        <v>2523</v>
      </c>
      <c r="W2506" t="s">
        <v>518</v>
      </c>
      <c r="X2506">
        <v>8</v>
      </c>
      <c r="Y2506" t="s">
        <v>519</v>
      </c>
      <c r="Z2506">
        <v>4320</v>
      </c>
      <c r="AA2506">
        <v>8</v>
      </c>
      <c r="AB2506" t="s">
        <v>519</v>
      </c>
      <c r="AC2506">
        <v>4320</v>
      </c>
      <c r="AD2506">
        <v>4320</v>
      </c>
      <c r="AE2506"/>
      <c r="AF2506">
        <v>487</v>
      </c>
      <c r="AG2506">
        <v>487.61399999999998</v>
      </c>
      <c r="AH2506"/>
      <c r="AI2506">
        <v>0</v>
      </c>
    </row>
    <row r="2507" spans="1:35">
      <c r="A2507" t="s">
        <v>862</v>
      </c>
      <c r="B2507">
        <v>2017</v>
      </c>
      <c r="C2507">
        <v>2017</v>
      </c>
      <c r="D2507">
        <v>2017</v>
      </c>
      <c r="E2507">
        <v>4</v>
      </c>
      <c r="F2507">
        <v>0</v>
      </c>
      <c r="G2507">
        <v>0</v>
      </c>
      <c r="H2507" t="s">
        <v>510</v>
      </c>
      <c r="I2507">
        <v>251</v>
      </c>
      <c r="J2507" t="s">
        <v>113</v>
      </c>
      <c r="K2507" t="s">
        <v>583</v>
      </c>
      <c r="L2507">
        <v>32</v>
      </c>
      <c r="M2507" t="s">
        <v>646</v>
      </c>
      <c r="N2507" t="s">
        <v>647</v>
      </c>
      <c r="O2507">
        <v>899</v>
      </c>
      <c r="P2507" t="s">
        <v>520</v>
      </c>
      <c r="Q2507" t="s">
        <v>521</v>
      </c>
      <c r="R2507" t="s">
        <v>515</v>
      </c>
      <c r="S2507" t="s">
        <v>516</v>
      </c>
      <c r="T2507">
        <v>2100</v>
      </c>
      <c r="U2507" t="s">
        <v>868</v>
      </c>
      <c r="V2507">
        <v>2523</v>
      </c>
      <c r="W2507" t="s">
        <v>518</v>
      </c>
      <c r="X2507">
        <v>8</v>
      </c>
      <c r="Y2507" t="s">
        <v>519</v>
      </c>
      <c r="Z2507">
        <v>24000</v>
      </c>
      <c r="AA2507">
        <v>8</v>
      </c>
      <c r="AB2507" t="s">
        <v>519</v>
      </c>
      <c r="AC2507">
        <v>24000</v>
      </c>
      <c r="AD2507">
        <v>24000</v>
      </c>
      <c r="AE2507"/>
      <c r="AF2507">
        <v>15180</v>
      </c>
      <c r="AG2507"/>
      <c r="AH2507">
        <v>15180.726000000001</v>
      </c>
      <c r="AI2507">
        <v>0</v>
      </c>
    </row>
    <row r="2508" spans="1:35">
      <c r="A2508" t="s">
        <v>862</v>
      </c>
      <c r="B2508">
        <v>2017</v>
      </c>
      <c r="C2508">
        <v>2017</v>
      </c>
      <c r="D2508">
        <v>2017</v>
      </c>
      <c r="E2508">
        <v>4</v>
      </c>
      <c r="F2508">
        <v>0</v>
      </c>
      <c r="G2508">
        <v>0</v>
      </c>
      <c r="H2508" t="s">
        <v>510</v>
      </c>
      <c r="I2508">
        <v>251</v>
      </c>
      <c r="J2508" t="s">
        <v>113</v>
      </c>
      <c r="K2508" t="s">
        <v>583</v>
      </c>
      <c r="L2508">
        <v>36</v>
      </c>
      <c r="M2508" t="s">
        <v>110</v>
      </c>
      <c r="N2508" t="s">
        <v>511</v>
      </c>
      <c r="O2508">
        <v>899</v>
      </c>
      <c r="P2508" t="s">
        <v>520</v>
      </c>
      <c r="Q2508" t="s">
        <v>521</v>
      </c>
      <c r="R2508" t="s">
        <v>515</v>
      </c>
      <c r="S2508" t="s">
        <v>516</v>
      </c>
      <c r="T2508">
        <v>2100</v>
      </c>
      <c r="U2508" t="s">
        <v>868</v>
      </c>
      <c r="V2508">
        <v>2523</v>
      </c>
      <c r="W2508" t="s">
        <v>518</v>
      </c>
      <c r="X2508">
        <v>8</v>
      </c>
      <c r="Y2508" t="s">
        <v>519</v>
      </c>
      <c r="Z2508">
        <v>881920</v>
      </c>
      <c r="AA2508">
        <v>8</v>
      </c>
      <c r="AB2508" t="s">
        <v>519</v>
      </c>
      <c r="AC2508">
        <v>881920</v>
      </c>
      <c r="AD2508">
        <v>881920</v>
      </c>
      <c r="AE2508"/>
      <c r="AF2508">
        <v>395386</v>
      </c>
      <c r="AG2508"/>
      <c r="AH2508">
        <v>395386.8</v>
      </c>
      <c r="AI2508">
        <v>0</v>
      </c>
    </row>
    <row r="2509" spans="1:35">
      <c r="A2509" t="s">
        <v>862</v>
      </c>
      <c r="B2509">
        <v>2017</v>
      </c>
      <c r="C2509">
        <v>2017</v>
      </c>
      <c r="D2509">
        <v>2017</v>
      </c>
      <c r="E2509">
        <v>4</v>
      </c>
      <c r="F2509">
        <v>0</v>
      </c>
      <c r="G2509">
        <v>0</v>
      </c>
      <c r="H2509" t="s">
        <v>510</v>
      </c>
      <c r="I2509">
        <v>251</v>
      </c>
      <c r="J2509" t="s">
        <v>113</v>
      </c>
      <c r="K2509" t="s">
        <v>583</v>
      </c>
      <c r="L2509">
        <v>76</v>
      </c>
      <c r="M2509" t="s">
        <v>538</v>
      </c>
      <c r="N2509" t="s">
        <v>539</v>
      </c>
      <c r="O2509">
        <v>899</v>
      </c>
      <c r="P2509" t="s">
        <v>520</v>
      </c>
      <c r="Q2509" t="s">
        <v>521</v>
      </c>
      <c r="R2509" t="s">
        <v>515</v>
      </c>
      <c r="S2509" t="s">
        <v>516</v>
      </c>
      <c r="T2509">
        <v>2100</v>
      </c>
      <c r="U2509" t="s">
        <v>868</v>
      </c>
      <c r="V2509">
        <v>2523</v>
      </c>
      <c r="W2509" t="s">
        <v>518</v>
      </c>
      <c r="X2509">
        <v>8</v>
      </c>
      <c r="Y2509" t="s">
        <v>519</v>
      </c>
      <c r="Z2509">
        <v>2231600</v>
      </c>
      <c r="AA2509">
        <v>8</v>
      </c>
      <c r="AB2509" t="s">
        <v>519</v>
      </c>
      <c r="AC2509">
        <v>2231600</v>
      </c>
      <c r="AD2509">
        <v>2231600</v>
      </c>
      <c r="AE2509"/>
      <c r="AF2509">
        <v>1520563</v>
      </c>
      <c r="AG2509"/>
      <c r="AH2509">
        <v>1520563.358</v>
      </c>
      <c r="AI2509">
        <v>0</v>
      </c>
    </row>
    <row r="2510" spans="1:35">
      <c r="A2510" t="s">
        <v>862</v>
      </c>
      <c r="B2510">
        <v>2017</v>
      </c>
      <c r="C2510">
        <v>2017</v>
      </c>
      <c r="D2510">
        <v>2017</v>
      </c>
      <c r="E2510">
        <v>4</v>
      </c>
      <c r="F2510">
        <v>0</v>
      </c>
      <c r="G2510">
        <v>0</v>
      </c>
      <c r="H2510" t="s">
        <v>510</v>
      </c>
      <c r="I2510">
        <v>251</v>
      </c>
      <c r="J2510" t="s">
        <v>113</v>
      </c>
      <c r="K2510" t="s">
        <v>583</v>
      </c>
      <c r="L2510">
        <v>24</v>
      </c>
      <c r="M2510" t="s">
        <v>753</v>
      </c>
      <c r="N2510" t="s">
        <v>754</v>
      </c>
      <c r="O2510">
        <v>899</v>
      </c>
      <c r="P2510" t="s">
        <v>520</v>
      </c>
      <c r="Q2510" t="s">
        <v>521</v>
      </c>
      <c r="R2510" t="s">
        <v>515</v>
      </c>
      <c r="S2510" t="s">
        <v>516</v>
      </c>
      <c r="T2510">
        <v>1000</v>
      </c>
      <c r="U2510" t="s">
        <v>866</v>
      </c>
      <c r="V2510">
        <v>2523</v>
      </c>
      <c r="W2510" t="s">
        <v>518</v>
      </c>
      <c r="X2510">
        <v>8</v>
      </c>
      <c r="Y2510" t="s">
        <v>519</v>
      </c>
      <c r="Z2510">
        <v>684</v>
      </c>
      <c r="AA2510">
        <v>8</v>
      </c>
      <c r="AB2510" t="s">
        <v>519</v>
      </c>
      <c r="AC2510">
        <v>684</v>
      </c>
      <c r="AD2510">
        <v>684</v>
      </c>
      <c r="AE2510"/>
      <c r="AF2510">
        <v>990</v>
      </c>
      <c r="AG2510"/>
      <c r="AH2510">
        <v>990.66099999999994</v>
      </c>
      <c r="AI2510">
        <v>0</v>
      </c>
    </row>
    <row r="2511" spans="1:35">
      <c r="A2511" t="s">
        <v>862</v>
      </c>
      <c r="B2511">
        <v>2017</v>
      </c>
      <c r="C2511">
        <v>2017</v>
      </c>
      <c r="D2511">
        <v>2017</v>
      </c>
      <c r="E2511">
        <v>4</v>
      </c>
      <c r="F2511">
        <v>0</v>
      </c>
      <c r="G2511">
        <v>0</v>
      </c>
      <c r="H2511" t="s">
        <v>510</v>
      </c>
      <c r="I2511">
        <v>251</v>
      </c>
      <c r="J2511" t="s">
        <v>113</v>
      </c>
      <c r="K2511" t="s">
        <v>583</v>
      </c>
      <c r="L2511">
        <v>50</v>
      </c>
      <c r="M2511" t="s">
        <v>765</v>
      </c>
      <c r="N2511" t="s">
        <v>766</v>
      </c>
      <c r="O2511">
        <v>899</v>
      </c>
      <c r="P2511" t="s">
        <v>520</v>
      </c>
      <c r="Q2511" t="s">
        <v>521</v>
      </c>
      <c r="R2511" t="s">
        <v>515</v>
      </c>
      <c r="S2511" t="s">
        <v>516</v>
      </c>
      <c r="T2511">
        <v>1000</v>
      </c>
      <c r="U2511" t="s">
        <v>866</v>
      </c>
      <c r="V2511">
        <v>2523</v>
      </c>
      <c r="W2511" t="s">
        <v>518</v>
      </c>
      <c r="X2511">
        <v>8</v>
      </c>
      <c r="Y2511" t="s">
        <v>519</v>
      </c>
      <c r="Z2511">
        <v>220</v>
      </c>
      <c r="AA2511">
        <v>8</v>
      </c>
      <c r="AB2511" t="s">
        <v>519</v>
      </c>
      <c r="AC2511">
        <v>220</v>
      </c>
      <c r="AD2511">
        <v>220</v>
      </c>
      <c r="AE2511"/>
      <c r="AF2511">
        <v>2485</v>
      </c>
      <c r="AG2511"/>
      <c r="AH2511">
        <v>2485.125</v>
      </c>
      <c r="AI2511">
        <v>0</v>
      </c>
    </row>
    <row r="2512" spans="1:35">
      <c r="A2512" t="s">
        <v>862</v>
      </c>
      <c r="B2512">
        <v>2017</v>
      </c>
      <c r="C2512">
        <v>2017</v>
      </c>
      <c r="D2512">
        <v>2017</v>
      </c>
      <c r="E2512">
        <v>4</v>
      </c>
      <c r="F2512">
        <v>0</v>
      </c>
      <c r="G2512">
        <v>0</v>
      </c>
      <c r="H2512" t="s">
        <v>510</v>
      </c>
      <c r="I2512">
        <v>251</v>
      </c>
      <c r="J2512" t="s">
        <v>113</v>
      </c>
      <c r="K2512" t="s">
        <v>583</v>
      </c>
      <c r="L2512">
        <v>20</v>
      </c>
      <c r="M2512" t="s">
        <v>640</v>
      </c>
      <c r="N2512" t="s">
        <v>641</v>
      </c>
      <c r="O2512">
        <v>899</v>
      </c>
      <c r="P2512" t="s">
        <v>520</v>
      </c>
      <c r="Q2512" t="s">
        <v>521</v>
      </c>
      <c r="R2512" t="s">
        <v>515</v>
      </c>
      <c r="S2512" t="s">
        <v>516</v>
      </c>
      <c r="T2512">
        <v>3200</v>
      </c>
      <c r="U2512" t="s">
        <v>74</v>
      </c>
      <c r="V2512">
        <v>2523</v>
      </c>
      <c r="W2512" t="s">
        <v>518</v>
      </c>
      <c r="X2512">
        <v>8</v>
      </c>
      <c r="Y2512" t="s">
        <v>519</v>
      </c>
      <c r="Z2512">
        <v>2190360</v>
      </c>
      <c r="AA2512">
        <v>8</v>
      </c>
      <c r="AB2512" t="s">
        <v>519</v>
      </c>
      <c r="AC2512">
        <v>2190360</v>
      </c>
      <c r="AD2512">
        <v>2190360</v>
      </c>
      <c r="AE2512"/>
      <c r="AF2512">
        <v>211852</v>
      </c>
      <c r="AG2512"/>
      <c r="AH2512">
        <v>211852.4</v>
      </c>
      <c r="AI2512">
        <v>0</v>
      </c>
    </row>
    <row r="2513" spans="1:35">
      <c r="A2513" t="s">
        <v>862</v>
      </c>
      <c r="B2513">
        <v>2017</v>
      </c>
      <c r="C2513">
        <v>2017</v>
      </c>
      <c r="D2513">
        <v>2017</v>
      </c>
      <c r="E2513">
        <v>4</v>
      </c>
      <c r="F2513">
        <v>0</v>
      </c>
      <c r="G2513">
        <v>0</v>
      </c>
      <c r="H2513" t="s">
        <v>510</v>
      </c>
      <c r="I2513">
        <v>251</v>
      </c>
      <c r="J2513" t="s">
        <v>113</v>
      </c>
      <c r="K2513" t="s">
        <v>583</v>
      </c>
      <c r="L2513">
        <v>100</v>
      </c>
      <c r="M2513" t="s">
        <v>668</v>
      </c>
      <c r="N2513" t="s">
        <v>669</v>
      </c>
      <c r="O2513">
        <v>899</v>
      </c>
      <c r="P2513" t="s">
        <v>520</v>
      </c>
      <c r="Q2513" t="s">
        <v>521</v>
      </c>
      <c r="R2513" t="s">
        <v>515</v>
      </c>
      <c r="S2513" t="s">
        <v>516</v>
      </c>
      <c r="T2513">
        <v>3200</v>
      </c>
      <c r="U2513" t="s">
        <v>74</v>
      </c>
      <c r="V2513">
        <v>2523</v>
      </c>
      <c r="W2513" t="s">
        <v>518</v>
      </c>
      <c r="X2513">
        <v>8</v>
      </c>
      <c r="Y2513" t="s">
        <v>519</v>
      </c>
      <c r="Z2513">
        <v>1173</v>
      </c>
      <c r="AA2513">
        <v>8</v>
      </c>
      <c r="AB2513" t="s">
        <v>519</v>
      </c>
      <c r="AC2513">
        <v>1173</v>
      </c>
      <c r="AD2513">
        <v>1173</v>
      </c>
      <c r="AE2513"/>
      <c r="AF2513">
        <v>145</v>
      </c>
      <c r="AG2513"/>
      <c r="AH2513">
        <v>145.71899999999999</v>
      </c>
      <c r="AI2513">
        <v>0</v>
      </c>
    </row>
    <row r="2514" spans="1:35">
      <c r="A2514" t="s">
        <v>862</v>
      </c>
      <c r="B2514">
        <v>2017</v>
      </c>
      <c r="C2514">
        <v>2017</v>
      </c>
      <c r="D2514">
        <v>2017</v>
      </c>
      <c r="E2514">
        <v>4</v>
      </c>
      <c r="F2514">
        <v>0</v>
      </c>
      <c r="G2514">
        <v>0</v>
      </c>
      <c r="H2514" t="s">
        <v>510</v>
      </c>
      <c r="I2514">
        <v>251</v>
      </c>
      <c r="J2514" t="s">
        <v>113</v>
      </c>
      <c r="K2514" t="s">
        <v>583</v>
      </c>
      <c r="L2514">
        <v>40</v>
      </c>
      <c r="M2514" t="s">
        <v>690</v>
      </c>
      <c r="N2514" t="s">
        <v>691</v>
      </c>
      <c r="O2514">
        <v>899</v>
      </c>
      <c r="P2514" t="s">
        <v>520</v>
      </c>
      <c r="Q2514" t="s">
        <v>521</v>
      </c>
      <c r="R2514" t="s">
        <v>515</v>
      </c>
      <c r="S2514" t="s">
        <v>516</v>
      </c>
      <c r="T2514">
        <v>3200</v>
      </c>
      <c r="U2514" t="s">
        <v>74</v>
      </c>
      <c r="V2514">
        <v>2523</v>
      </c>
      <c r="W2514" t="s">
        <v>518</v>
      </c>
      <c r="X2514">
        <v>8</v>
      </c>
      <c r="Y2514" t="s">
        <v>519</v>
      </c>
      <c r="Z2514">
        <v>25</v>
      </c>
      <c r="AA2514">
        <v>8</v>
      </c>
      <c r="AB2514" t="s">
        <v>519</v>
      </c>
      <c r="AC2514">
        <v>25</v>
      </c>
      <c r="AD2514">
        <v>25</v>
      </c>
      <c r="AE2514"/>
      <c r="AF2514">
        <v>15</v>
      </c>
      <c r="AG2514"/>
      <c r="AH2514">
        <v>15.814</v>
      </c>
      <c r="AI2514">
        <v>0</v>
      </c>
    </row>
    <row r="2515" spans="1:35">
      <c r="A2515" t="s">
        <v>862</v>
      </c>
      <c r="B2515">
        <v>2017</v>
      </c>
      <c r="C2515">
        <v>2017</v>
      </c>
      <c r="D2515">
        <v>2017</v>
      </c>
      <c r="E2515">
        <v>4</v>
      </c>
      <c r="F2515">
        <v>0</v>
      </c>
      <c r="G2515">
        <v>0</v>
      </c>
      <c r="H2515" t="s">
        <v>510</v>
      </c>
      <c r="I2515">
        <v>251</v>
      </c>
      <c r="J2515" t="s">
        <v>113</v>
      </c>
      <c r="K2515" t="s">
        <v>583</v>
      </c>
      <c r="L2515">
        <v>56</v>
      </c>
      <c r="M2515" t="s">
        <v>694</v>
      </c>
      <c r="N2515" t="s">
        <v>695</v>
      </c>
      <c r="O2515">
        <v>899</v>
      </c>
      <c r="P2515" t="s">
        <v>520</v>
      </c>
      <c r="Q2515" t="s">
        <v>521</v>
      </c>
      <c r="R2515" t="s">
        <v>515</v>
      </c>
      <c r="S2515" t="s">
        <v>516</v>
      </c>
      <c r="T2515">
        <v>3200</v>
      </c>
      <c r="U2515" t="s">
        <v>74</v>
      </c>
      <c r="V2515">
        <v>2523</v>
      </c>
      <c r="W2515" t="s">
        <v>518</v>
      </c>
      <c r="X2515">
        <v>8</v>
      </c>
      <c r="Y2515" t="s">
        <v>519</v>
      </c>
      <c r="Z2515">
        <v>8130076</v>
      </c>
      <c r="AA2515">
        <v>8</v>
      </c>
      <c r="AB2515" t="s">
        <v>519</v>
      </c>
      <c r="AC2515">
        <v>8130076</v>
      </c>
      <c r="AD2515">
        <v>8130076</v>
      </c>
      <c r="AE2515"/>
      <c r="AF2515">
        <v>2107599</v>
      </c>
      <c r="AG2515"/>
      <c r="AH2515">
        <v>2107599.62</v>
      </c>
      <c r="AI2515">
        <v>0</v>
      </c>
    </row>
    <row r="2516" spans="1:35">
      <c r="A2516" t="s">
        <v>862</v>
      </c>
      <c r="B2516">
        <v>2017</v>
      </c>
      <c r="C2516">
        <v>2017</v>
      </c>
      <c r="D2516">
        <v>2017</v>
      </c>
      <c r="E2516">
        <v>4</v>
      </c>
      <c r="F2516">
        <v>0</v>
      </c>
      <c r="G2516">
        <v>0</v>
      </c>
      <c r="H2516" t="s">
        <v>510</v>
      </c>
      <c r="I2516">
        <v>251</v>
      </c>
      <c r="J2516" t="s">
        <v>113</v>
      </c>
      <c r="K2516" t="s">
        <v>583</v>
      </c>
      <c r="L2516">
        <v>50</v>
      </c>
      <c r="M2516" t="s">
        <v>765</v>
      </c>
      <c r="N2516" t="s">
        <v>766</v>
      </c>
      <c r="O2516">
        <v>899</v>
      </c>
      <c r="P2516" t="s">
        <v>520</v>
      </c>
      <c r="Q2516" t="s">
        <v>521</v>
      </c>
      <c r="R2516" t="s">
        <v>515</v>
      </c>
      <c r="S2516" t="s">
        <v>516</v>
      </c>
      <c r="T2516">
        <v>0</v>
      </c>
      <c r="U2516" t="s">
        <v>517</v>
      </c>
      <c r="V2516">
        <v>2523</v>
      </c>
      <c r="W2516" t="s">
        <v>518</v>
      </c>
      <c r="X2516">
        <v>8</v>
      </c>
      <c r="Y2516" t="s">
        <v>519</v>
      </c>
      <c r="Z2516">
        <v>220</v>
      </c>
      <c r="AA2516">
        <v>8</v>
      </c>
      <c r="AB2516" t="s">
        <v>519</v>
      </c>
      <c r="AC2516">
        <v>220</v>
      </c>
      <c r="AD2516">
        <v>220</v>
      </c>
      <c r="AE2516"/>
      <c r="AF2516">
        <v>2485</v>
      </c>
      <c r="AG2516"/>
      <c r="AH2516">
        <v>2485.125</v>
      </c>
      <c r="AI2516">
        <v>0</v>
      </c>
    </row>
    <row r="2517" spans="1:35">
      <c r="A2517" t="s">
        <v>862</v>
      </c>
      <c r="B2517">
        <v>2017</v>
      </c>
      <c r="C2517">
        <v>2017</v>
      </c>
      <c r="D2517">
        <v>2017</v>
      </c>
      <c r="E2517">
        <v>4</v>
      </c>
      <c r="F2517">
        <v>0</v>
      </c>
      <c r="G2517">
        <v>0</v>
      </c>
      <c r="H2517" t="s">
        <v>510</v>
      </c>
      <c r="I2517">
        <v>251</v>
      </c>
      <c r="J2517" t="s">
        <v>113</v>
      </c>
      <c r="K2517" t="s">
        <v>583</v>
      </c>
      <c r="L2517">
        <v>24</v>
      </c>
      <c r="M2517" t="s">
        <v>753</v>
      </c>
      <c r="N2517" t="s">
        <v>754</v>
      </c>
      <c r="O2517">
        <v>899</v>
      </c>
      <c r="P2517" t="s">
        <v>520</v>
      </c>
      <c r="Q2517" t="s">
        <v>521</v>
      </c>
      <c r="R2517" t="s">
        <v>515</v>
      </c>
      <c r="S2517" t="s">
        <v>516</v>
      </c>
      <c r="T2517">
        <v>0</v>
      </c>
      <c r="U2517" t="s">
        <v>517</v>
      </c>
      <c r="V2517">
        <v>2523</v>
      </c>
      <c r="W2517" t="s">
        <v>518</v>
      </c>
      <c r="X2517">
        <v>8</v>
      </c>
      <c r="Y2517" t="s">
        <v>519</v>
      </c>
      <c r="Z2517">
        <v>684</v>
      </c>
      <c r="AA2517">
        <v>8</v>
      </c>
      <c r="AB2517" t="s">
        <v>519</v>
      </c>
      <c r="AC2517">
        <v>684</v>
      </c>
      <c r="AD2517">
        <v>684</v>
      </c>
      <c r="AE2517"/>
      <c r="AF2517">
        <v>990</v>
      </c>
      <c r="AG2517"/>
      <c r="AH2517">
        <v>990.66099999999994</v>
      </c>
      <c r="AI2517">
        <v>0</v>
      </c>
    </row>
    <row r="2518" spans="1:35">
      <c r="A2518" t="s">
        <v>862</v>
      </c>
      <c r="B2518">
        <v>2017</v>
      </c>
      <c r="C2518">
        <v>2017</v>
      </c>
      <c r="D2518">
        <v>2017</v>
      </c>
      <c r="E2518">
        <v>4</v>
      </c>
      <c r="F2518">
        <v>0</v>
      </c>
      <c r="G2518">
        <v>0</v>
      </c>
      <c r="H2518" t="s">
        <v>510</v>
      </c>
      <c r="I2518">
        <v>251</v>
      </c>
      <c r="J2518" t="s">
        <v>113</v>
      </c>
      <c r="K2518" t="s">
        <v>583</v>
      </c>
      <c r="L2518">
        <v>20</v>
      </c>
      <c r="M2518" t="s">
        <v>640</v>
      </c>
      <c r="N2518" t="s">
        <v>641</v>
      </c>
      <c r="O2518">
        <v>899</v>
      </c>
      <c r="P2518" t="s">
        <v>520</v>
      </c>
      <c r="Q2518" t="s">
        <v>521</v>
      </c>
      <c r="R2518" t="s">
        <v>515</v>
      </c>
      <c r="S2518" t="s">
        <v>516</v>
      </c>
      <c r="T2518">
        <v>0</v>
      </c>
      <c r="U2518" t="s">
        <v>517</v>
      </c>
      <c r="V2518">
        <v>2523</v>
      </c>
      <c r="W2518" t="s">
        <v>518</v>
      </c>
      <c r="X2518">
        <v>8</v>
      </c>
      <c r="Y2518" t="s">
        <v>519</v>
      </c>
      <c r="Z2518">
        <v>2190360</v>
      </c>
      <c r="AA2518">
        <v>8</v>
      </c>
      <c r="AB2518" t="s">
        <v>519</v>
      </c>
      <c r="AC2518">
        <v>2190360</v>
      </c>
      <c r="AD2518">
        <v>2190360</v>
      </c>
      <c r="AE2518"/>
      <c r="AF2518">
        <v>211852</v>
      </c>
      <c r="AG2518"/>
      <c r="AH2518">
        <v>211852.4</v>
      </c>
      <c r="AI2518">
        <v>0</v>
      </c>
    </row>
    <row r="2519" spans="1:35">
      <c r="A2519" t="s">
        <v>862</v>
      </c>
      <c r="B2519">
        <v>2017</v>
      </c>
      <c r="C2519">
        <v>2017</v>
      </c>
      <c r="D2519">
        <v>2017</v>
      </c>
      <c r="E2519">
        <v>4</v>
      </c>
      <c r="F2519">
        <v>0</v>
      </c>
      <c r="G2519">
        <v>0</v>
      </c>
      <c r="H2519" t="s">
        <v>510</v>
      </c>
      <c r="I2519">
        <v>251</v>
      </c>
      <c r="J2519" t="s">
        <v>113</v>
      </c>
      <c r="K2519" t="s">
        <v>583</v>
      </c>
      <c r="L2519">
        <v>32</v>
      </c>
      <c r="M2519" t="s">
        <v>646</v>
      </c>
      <c r="N2519" t="s">
        <v>647</v>
      </c>
      <c r="O2519">
        <v>899</v>
      </c>
      <c r="P2519" t="s">
        <v>520</v>
      </c>
      <c r="Q2519" t="s">
        <v>521</v>
      </c>
      <c r="R2519" t="s">
        <v>515</v>
      </c>
      <c r="S2519" t="s">
        <v>516</v>
      </c>
      <c r="T2519">
        <v>0</v>
      </c>
      <c r="U2519" t="s">
        <v>517</v>
      </c>
      <c r="V2519">
        <v>2523</v>
      </c>
      <c r="W2519" t="s">
        <v>518</v>
      </c>
      <c r="X2519">
        <v>8</v>
      </c>
      <c r="Y2519" t="s">
        <v>519</v>
      </c>
      <c r="Z2519">
        <v>24000</v>
      </c>
      <c r="AA2519">
        <v>8</v>
      </c>
      <c r="AB2519" t="s">
        <v>519</v>
      </c>
      <c r="AC2519">
        <v>24000</v>
      </c>
      <c r="AD2519">
        <v>24000</v>
      </c>
      <c r="AE2519"/>
      <c r="AF2519">
        <v>15180</v>
      </c>
      <c r="AG2519"/>
      <c r="AH2519">
        <v>15180.726000000001</v>
      </c>
      <c r="AI2519">
        <v>0</v>
      </c>
    </row>
    <row r="2520" spans="1:35">
      <c r="A2520" t="s">
        <v>862</v>
      </c>
      <c r="B2520">
        <v>2017</v>
      </c>
      <c r="C2520">
        <v>2017</v>
      </c>
      <c r="D2520">
        <v>2017</v>
      </c>
      <c r="E2520">
        <v>4</v>
      </c>
      <c r="F2520">
        <v>0</v>
      </c>
      <c r="G2520">
        <v>0</v>
      </c>
      <c r="H2520" t="s">
        <v>510</v>
      </c>
      <c r="I2520">
        <v>251</v>
      </c>
      <c r="J2520" t="s">
        <v>113</v>
      </c>
      <c r="K2520" t="s">
        <v>583</v>
      </c>
      <c r="L2520">
        <v>76</v>
      </c>
      <c r="M2520" t="s">
        <v>538</v>
      </c>
      <c r="N2520" t="s">
        <v>539</v>
      </c>
      <c r="O2520">
        <v>899</v>
      </c>
      <c r="P2520" t="s">
        <v>520</v>
      </c>
      <c r="Q2520" t="s">
        <v>521</v>
      </c>
      <c r="R2520" t="s">
        <v>515</v>
      </c>
      <c r="S2520" t="s">
        <v>516</v>
      </c>
      <c r="T2520">
        <v>0</v>
      </c>
      <c r="U2520" t="s">
        <v>517</v>
      </c>
      <c r="V2520">
        <v>2523</v>
      </c>
      <c r="W2520" t="s">
        <v>518</v>
      </c>
      <c r="X2520">
        <v>8</v>
      </c>
      <c r="Y2520" t="s">
        <v>519</v>
      </c>
      <c r="Z2520">
        <v>2231600</v>
      </c>
      <c r="AA2520">
        <v>8</v>
      </c>
      <c r="AB2520" t="s">
        <v>519</v>
      </c>
      <c r="AC2520">
        <v>2231600</v>
      </c>
      <c r="AD2520">
        <v>2231600</v>
      </c>
      <c r="AE2520"/>
      <c r="AF2520">
        <v>1520563</v>
      </c>
      <c r="AG2520"/>
      <c r="AH2520">
        <v>1520563.358</v>
      </c>
      <c r="AI2520">
        <v>0</v>
      </c>
    </row>
    <row r="2521" spans="1:35">
      <c r="A2521" t="s">
        <v>862</v>
      </c>
      <c r="B2521">
        <v>2017</v>
      </c>
      <c r="C2521">
        <v>2017</v>
      </c>
      <c r="D2521">
        <v>2017</v>
      </c>
      <c r="E2521">
        <v>4</v>
      </c>
      <c r="F2521">
        <v>0</v>
      </c>
      <c r="G2521">
        <v>0</v>
      </c>
      <c r="H2521" t="s">
        <v>510</v>
      </c>
      <c r="I2521">
        <v>251</v>
      </c>
      <c r="J2521" t="s">
        <v>113</v>
      </c>
      <c r="K2521" t="s">
        <v>583</v>
      </c>
      <c r="L2521">
        <v>36</v>
      </c>
      <c r="M2521" t="s">
        <v>110</v>
      </c>
      <c r="N2521" t="s">
        <v>511</v>
      </c>
      <c r="O2521">
        <v>899</v>
      </c>
      <c r="P2521" t="s">
        <v>520</v>
      </c>
      <c r="Q2521" t="s">
        <v>521</v>
      </c>
      <c r="R2521" t="s">
        <v>515</v>
      </c>
      <c r="S2521" t="s">
        <v>516</v>
      </c>
      <c r="T2521">
        <v>0</v>
      </c>
      <c r="U2521" t="s">
        <v>517</v>
      </c>
      <c r="V2521">
        <v>2523</v>
      </c>
      <c r="W2521" t="s">
        <v>518</v>
      </c>
      <c r="X2521">
        <v>8</v>
      </c>
      <c r="Y2521" t="s">
        <v>519</v>
      </c>
      <c r="Z2521">
        <v>881920</v>
      </c>
      <c r="AA2521">
        <v>8</v>
      </c>
      <c r="AB2521" t="s">
        <v>519</v>
      </c>
      <c r="AC2521">
        <v>881920</v>
      </c>
      <c r="AD2521">
        <v>881920</v>
      </c>
      <c r="AE2521"/>
      <c r="AF2521">
        <v>395386</v>
      </c>
      <c r="AG2521"/>
      <c r="AH2521">
        <v>395386.8</v>
      </c>
      <c r="AI2521">
        <v>0</v>
      </c>
    </row>
    <row r="2522" spans="1:35">
      <c r="A2522" t="s">
        <v>862</v>
      </c>
      <c r="B2522">
        <v>2017</v>
      </c>
      <c r="C2522">
        <v>2017</v>
      </c>
      <c r="D2522">
        <v>2017</v>
      </c>
      <c r="E2522">
        <v>4</v>
      </c>
      <c r="F2522">
        <v>0</v>
      </c>
      <c r="G2522">
        <v>0</v>
      </c>
      <c r="H2522" t="s">
        <v>510</v>
      </c>
      <c r="I2522">
        <v>251</v>
      </c>
      <c r="J2522" t="s">
        <v>113</v>
      </c>
      <c r="K2522" t="s">
        <v>583</v>
      </c>
      <c r="L2522">
        <v>100</v>
      </c>
      <c r="M2522" t="s">
        <v>668</v>
      </c>
      <c r="N2522" t="s">
        <v>669</v>
      </c>
      <c r="O2522">
        <v>899</v>
      </c>
      <c r="P2522" t="s">
        <v>520</v>
      </c>
      <c r="Q2522" t="s">
        <v>521</v>
      </c>
      <c r="R2522" t="s">
        <v>515</v>
      </c>
      <c r="S2522" t="s">
        <v>516</v>
      </c>
      <c r="T2522">
        <v>0</v>
      </c>
      <c r="U2522" t="s">
        <v>517</v>
      </c>
      <c r="V2522">
        <v>2523</v>
      </c>
      <c r="W2522" t="s">
        <v>518</v>
      </c>
      <c r="X2522">
        <v>8</v>
      </c>
      <c r="Y2522" t="s">
        <v>519</v>
      </c>
      <c r="Z2522">
        <v>1173</v>
      </c>
      <c r="AA2522">
        <v>8</v>
      </c>
      <c r="AB2522" t="s">
        <v>519</v>
      </c>
      <c r="AC2522">
        <v>1173</v>
      </c>
      <c r="AD2522">
        <v>1173</v>
      </c>
      <c r="AE2522"/>
      <c r="AF2522">
        <v>145</v>
      </c>
      <c r="AG2522"/>
      <c r="AH2522">
        <v>145.71899999999999</v>
      </c>
      <c r="AI2522">
        <v>0</v>
      </c>
    </row>
    <row r="2523" spans="1:35">
      <c r="A2523" t="s">
        <v>862</v>
      </c>
      <c r="B2523">
        <v>2017</v>
      </c>
      <c r="C2523">
        <v>2017</v>
      </c>
      <c r="D2523">
        <v>2017</v>
      </c>
      <c r="E2523">
        <v>4</v>
      </c>
      <c r="F2523">
        <v>0</v>
      </c>
      <c r="G2523">
        <v>0</v>
      </c>
      <c r="H2523" t="s">
        <v>510</v>
      </c>
      <c r="I2523">
        <v>251</v>
      </c>
      <c r="J2523" t="s">
        <v>113</v>
      </c>
      <c r="K2523" t="s">
        <v>583</v>
      </c>
      <c r="L2523">
        <v>40</v>
      </c>
      <c r="M2523" t="s">
        <v>690</v>
      </c>
      <c r="N2523" t="s">
        <v>691</v>
      </c>
      <c r="O2523">
        <v>899</v>
      </c>
      <c r="P2523" t="s">
        <v>520</v>
      </c>
      <c r="Q2523" t="s">
        <v>521</v>
      </c>
      <c r="R2523" t="s">
        <v>515</v>
      </c>
      <c r="S2523" t="s">
        <v>516</v>
      </c>
      <c r="T2523">
        <v>0</v>
      </c>
      <c r="U2523" t="s">
        <v>517</v>
      </c>
      <c r="V2523">
        <v>2523</v>
      </c>
      <c r="W2523" t="s">
        <v>518</v>
      </c>
      <c r="X2523">
        <v>8</v>
      </c>
      <c r="Y2523" t="s">
        <v>519</v>
      </c>
      <c r="Z2523">
        <v>25</v>
      </c>
      <c r="AA2523">
        <v>8</v>
      </c>
      <c r="AB2523" t="s">
        <v>519</v>
      </c>
      <c r="AC2523">
        <v>25</v>
      </c>
      <c r="AD2523">
        <v>25</v>
      </c>
      <c r="AE2523"/>
      <c r="AF2523">
        <v>15</v>
      </c>
      <c r="AG2523"/>
      <c r="AH2523">
        <v>15.814</v>
      </c>
      <c r="AI2523">
        <v>0</v>
      </c>
    </row>
    <row r="2524" spans="1:35">
      <c r="A2524" t="s">
        <v>862</v>
      </c>
      <c r="B2524">
        <v>2017</v>
      </c>
      <c r="C2524">
        <v>2017</v>
      </c>
      <c r="D2524">
        <v>2017</v>
      </c>
      <c r="E2524">
        <v>4</v>
      </c>
      <c r="F2524">
        <v>0</v>
      </c>
      <c r="G2524">
        <v>0</v>
      </c>
      <c r="H2524" t="s">
        <v>510</v>
      </c>
      <c r="I2524">
        <v>251</v>
      </c>
      <c r="J2524" t="s">
        <v>113</v>
      </c>
      <c r="K2524" t="s">
        <v>583</v>
      </c>
      <c r="L2524">
        <v>56</v>
      </c>
      <c r="M2524" t="s">
        <v>694</v>
      </c>
      <c r="N2524" t="s">
        <v>695</v>
      </c>
      <c r="O2524">
        <v>899</v>
      </c>
      <c r="P2524" t="s">
        <v>520</v>
      </c>
      <c r="Q2524" t="s">
        <v>521</v>
      </c>
      <c r="R2524" t="s">
        <v>515</v>
      </c>
      <c r="S2524" t="s">
        <v>516</v>
      </c>
      <c r="T2524">
        <v>0</v>
      </c>
      <c r="U2524" t="s">
        <v>517</v>
      </c>
      <c r="V2524">
        <v>2523</v>
      </c>
      <c r="W2524" t="s">
        <v>518</v>
      </c>
      <c r="X2524">
        <v>8</v>
      </c>
      <c r="Y2524" t="s">
        <v>519</v>
      </c>
      <c r="Z2524">
        <v>8130076</v>
      </c>
      <c r="AA2524">
        <v>8</v>
      </c>
      <c r="AB2524" t="s">
        <v>519</v>
      </c>
      <c r="AC2524">
        <v>8130076</v>
      </c>
      <c r="AD2524">
        <v>8130076</v>
      </c>
      <c r="AE2524"/>
      <c r="AF2524">
        <v>2107599</v>
      </c>
      <c r="AG2524"/>
      <c r="AH2524">
        <v>2107599.62</v>
      </c>
      <c r="AI2524">
        <v>0</v>
      </c>
    </row>
    <row r="2525" spans="1:35">
      <c r="A2525" t="s">
        <v>862</v>
      </c>
      <c r="B2525">
        <v>2017</v>
      </c>
      <c r="C2525">
        <v>2017</v>
      </c>
      <c r="D2525">
        <v>2017</v>
      </c>
      <c r="E2525">
        <v>4</v>
      </c>
      <c r="F2525">
        <v>0</v>
      </c>
      <c r="G2525">
        <v>0</v>
      </c>
      <c r="H2525" t="s">
        <v>510</v>
      </c>
      <c r="I2525">
        <v>251</v>
      </c>
      <c r="J2525" t="s">
        <v>113</v>
      </c>
      <c r="K2525" t="s">
        <v>583</v>
      </c>
      <c r="L2525">
        <v>0</v>
      </c>
      <c r="M2525" t="s">
        <v>177</v>
      </c>
      <c r="N2525" t="s">
        <v>514</v>
      </c>
      <c r="O2525">
        <v>899</v>
      </c>
      <c r="P2525" t="s">
        <v>520</v>
      </c>
      <c r="Q2525" t="s">
        <v>521</v>
      </c>
      <c r="R2525" t="s">
        <v>515</v>
      </c>
      <c r="S2525" t="s">
        <v>516</v>
      </c>
      <c r="T2525">
        <v>3200</v>
      </c>
      <c r="U2525" t="s">
        <v>74</v>
      </c>
      <c r="V2525">
        <v>2523</v>
      </c>
      <c r="W2525" t="s">
        <v>518</v>
      </c>
      <c r="X2525">
        <v>8</v>
      </c>
      <c r="Y2525" t="s">
        <v>519</v>
      </c>
      <c r="Z2525">
        <v>637145596</v>
      </c>
      <c r="AA2525">
        <v>8</v>
      </c>
      <c r="AB2525" t="s">
        <v>519</v>
      </c>
      <c r="AC2525">
        <v>637145596</v>
      </c>
      <c r="AD2525">
        <v>637145596</v>
      </c>
      <c r="AE2525"/>
      <c r="AF2525">
        <v>52177597</v>
      </c>
      <c r="AG2525"/>
      <c r="AH2525">
        <v>52177597.239</v>
      </c>
      <c r="AI2525">
        <v>0</v>
      </c>
    </row>
    <row r="2526" spans="1:35">
      <c r="A2526" t="s">
        <v>862</v>
      </c>
      <c r="B2526">
        <v>2017</v>
      </c>
      <c r="C2526">
        <v>2017</v>
      </c>
      <c r="D2526">
        <v>2017</v>
      </c>
      <c r="E2526">
        <v>4</v>
      </c>
      <c r="F2526">
        <v>0</v>
      </c>
      <c r="G2526">
        <v>0</v>
      </c>
      <c r="H2526" t="s">
        <v>510</v>
      </c>
      <c r="I2526">
        <v>251</v>
      </c>
      <c r="J2526" t="s">
        <v>113</v>
      </c>
      <c r="K2526" t="s">
        <v>583</v>
      </c>
      <c r="L2526">
        <v>32</v>
      </c>
      <c r="M2526" t="s">
        <v>646</v>
      </c>
      <c r="N2526" t="s">
        <v>647</v>
      </c>
      <c r="O2526">
        <v>0</v>
      </c>
      <c r="P2526" t="s">
        <v>177</v>
      </c>
      <c r="Q2526" t="s">
        <v>514</v>
      </c>
      <c r="R2526" t="s">
        <v>515</v>
      </c>
      <c r="S2526" t="s">
        <v>516</v>
      </c>
      <c r="T2526">
        <v>2100</v>
      </c>
      <c r="U2526" t="s">
        <v>868</v>
      </c>
      <c r="V2526">
        <v>2523</v>
      </c>
      <c r="W2526" t="s">
        <v>518</v>
      </c>
      <c r="X2526">
        <v>8</v>
      </c>
      <c r="Y2526" t="s">
        <v>519</v>
      </c>
      <c r="Z2526">
        <v>24000</v>
      </c>
      <c r="AA2526">
        <v>8</v>
      </c>
      <c r="AB2526" t="s">
        <v>519</v>
      </c>
      <c r="AC2526">
        <v>24000</v>
      </c>
      <c r="AD2526">
        <v>24000</v>
      </c>
      <c r="AE2526"/>
      <c r="AF2526">
        <v>15180</v>
      </c>
      <c r="AG2526"/>
      <c r="AH2526">
        <v>15180.726000000001</v>
      </c>
      <c r="AI2526">
        <v>0</v>
      </c>
    </row>
    <row r="2527" spans="1:35">
      <c r="A2527" t="s">
        <v>862</v>
      </c>
      <c r="B2527">
        <v>2017</v>
      </c>
      <c r="C2527">
        <v>2017</v>
      </c>
      <c r="D2527">
        <v>2017</v>
      </c>
      <c r="E2527">
        <v>4</v>
      </c>
      <c r="F2527">
        <v>0</v>
      </c>
      <c r="G2527">
        <v>0</v>
      </c>
      <c r="H2527" t="s">
        <v>510</v>
      </c>
      <c r="I2527">
        <v>251</v>
      </c>
      <c r="J2527" t="s">
        <v>113</v>
      </c>
      <c r="K2527" t="s">
        <v>583</v>
      </c>
      <c r="L2527">
        <v>36</v>
      </c>
      <c r="M2527" t="s">
        <v>110</v>
      </c>
      <c r="N2527" t="s">
        <v>511</v>
      </c>
      <c r="O2527">
        <v>0</v>
      </c>
      <c r="P2527" t="s">
        <v>177</v>
      </c>
      <c r="Q2527" t="s">
        <v>514</v>
      </c>
      <c r="R2527" t="s">
        <v>515</v>
      </c>
      <c r="S2527" t="s">
        <v>516</v>
      </c>
      <c r="T2527">
        <v>2100</v>
      </c>
      <c r="U2527" t="s">
        <v>868</v>
      </c>
      <c r="V2527">
        <v>2523</v>
      </c>
      <c r="W2527" t="s">
        <v>518</v>
      </c>
      <c r="X2527">
        <v>8</v>
      </c>
      <c r="Y2527" t="s">
        <v>519</v>
      </c>
      <c r="Z2527">
        <v>881920</v>
      </c>
      <c r="AA2527">
        <v>8</v>
      </c>
      <c r="AB2527" t="s">
        <v>519</v>
      </c>
      <c r="AC2527">
        <v>881920</v>
      </c>
      <c r="AD2527">
        <v>881920</v>
      </c>
      <c r="AE2527"/>
      <c r="AF2527">
        <v>395386</v>
      </c>
      <c r="AG2527"/>
      <c r="AH2527">
        <v>395386.8</v>
      </c>
      <c r="AI2527">
        <v>0</v>
      </c>
    </row>
    <row r="2528" spans="1:35">
      <c r="A2528" t="s">
        <v>862</v>
      </c>
      <c r="B2528">
        <v>2017</v>
      </c>
      <c r="C2528">
        <v>2017</v>
      </c>
      <c r="D2528">
        <v>2017</v>
      </c>
      <c r="E2528">
        <v>4</v>
      </c>
      <c r="F2528">
        <v>0</v>
      </c>
      <c r="G2528">
        <v>0</v>
      </c>
      <c r="H2528" t="s">
        <v>510</v>
      </c>
      <c r="I2528">
        <v>251</v>
      </c>
      <c r="J2528" t="s">
        <v>113</v>
      </c>
      <c r="K2528" t="s">
        <v>583</v>
      </c>
      <c r="L2528">
        <v>76</v>
      </c>
      <c r="M2528" t="s">
        <v>538</v>
      </c>
      <c r="N2528" t="s">
        <v>539</v>
      </c>
      <c r="O2528">
        <v>0</v>
      </c>
      <c r="P2528" t="s">
        <v>177</v>
      </c>
      <c r="Q2528" t="s">
        <v>514</v>
      </c>
      <c r="R2528" t="s">
        <v>515</v>
      </c>
      <c r="S2528" t="s">
        <v>516</v>
      </c>
      <c r="T2528">
        <v>2100</v>
      </c>
      <c r="U2528" t="s">
        <v>868</v>
      </c>
      <c r="V2528">
        <v>2523</v>
      </c>
      <c r="W2528" t="s">
        <v>518</v>
      </c>
      <c r="X2528">
        <v>8</v>
      </c>
      <c r="Y2528" t="s">
        <v>519</v>
      </c>
      <c r="Z2528">
        <v>2231600</v>
      </c>
      <c r="AA2528">
        <v>8</v>
      </c>
      <c r="AB2528" t="s">
        <v>519</v>
      </c>
      <c r="AC2528">
        <v>2231600</v>
      </c>
      <c r="AD2528">
        <v>2231600</v>
      </c>
      <c r="AE2528"/>
      <c r="AF2528">
        <v>1520563</v>
      </c>
      <c r="AG2528"/>
      <c r="AH2528">
        <v>1520563.358</v>
      </c>
      <c r="AI2528">
        <v>0</v>
      </c>
    </row>
    <row r="2529" spans="1:35">
      <c r="A2529" t="s">
        <v>862</v>
      </c>
      <c r="B2529">
        <v>2017</v>
      </c>
      <c r="C2529">
        <v>2017</v>
      </c>
      <c r="D2529">
        <v>2017</v>
      </c>
      <c r="E2529">
        <v>4</v>
      </c>
      <c r="F2529">
        <v>0</v>
      </c>
      <c r="G2529">
        <v>0</v>
      </c>
      <c r="H2529" t="s">
        <v>510</v>
      </c>
      <c r="I2529">
        <v>251</v>
      </c>
      <c r="J2529" t="s">
        <v>113</v>
      </c>
      <c r="K2529" t="s">
        <v>583</v>
      </c>
      <c r="L2529">
        <v>24</v>
      </c>
      <c r="M2529" t="s">
        <v>753</v>
      </c>
      <c r="N2529" t="s">
        <v>754</v>
      </c>
      <c r="O2529">
        <v>0</v>
      </c>
      <c r="P2529" t="s">
        <v>177</v>
      </c>
      <c r="Q2529" t="s">
        <v>514</v>
      </c>
      <c r="R2529" t="s">
        <v>515</v>
      </c>
      <c r="S2529" t="s">
        <v>516</v>
      </c>
      <c r="T2529">
        <v>1000</v>
      </c>
      <c r="U2529" t="s">
        <v>866</v>
      </c>
      <c r="V2529">
        <v>2523</v>
      </c>
      <c r="W2529" t="s">
        <v>518</v>
      </c>
      <c r="X2529">
        <v>8</v>
      </c>
      <c r="Y2529" t="s">
        <v>519</v>
      </c>
      <c r="Z2529">
        <v>684</v>
      </c>
      <c r="AA2529">
        <v>8</v>
      </c>
      <c r="AB2529" t="s">
        <v>519</v>
      </c>
      <c r="AC2529">
        <v>684</v>
      </c>
      <c r="AD2529">
        <v>684</v>
      </c>
      <c r="AE2529"/>
      <c r="AF2529">
        <v>990</v>
      </c>
      <c r="AG2529"/>
      <c r="AH2529">
        <v>990.66099999999994</v>
      </c>
      <c r="AI2529">
        <v>0</v>
      </c>
    </row>
    <row r="2530" spans="1:35">
      <c r="A2530" t="s">
        <v>862</v>
      </c>
      <c r="B2530">
        <v>2017</v>
      </c>
      <c r="C2530">
        <v>2017</v>
      </c>
      <c r="D2530">
        <v>2017</v>
      </c>
      <c r="E2530">
        <v>4</v>
      </c>
      <c r="F2530">
        <v>0</v>
      </c>
      <c r="G2530">
        <v>0</v>
      </c>
      <c r="H2530" t="s">
        <v>510</v>
      </c>
      <c r="I2530">
        <v>251</v>
      </c>
      <c r="J2530" t="s">
        <v>113</v>
      </c>
      <c r="K2530" t="s">
        <v>583</v>
      </c>
      <c r="L2530">
        <v>50</v>
      </c>
      <c r="M2530" t="s">
        <v>765</v>
      </c>
      <c r="N2530" t="s">
        <v>766</v>
      </c>
      <c r="O2530">
        <v>0</v>
      </c>
      <c r="P2530" t="s">
        <v>177</v>
      </c>
      <c r="Q2530" t="s">
        <v>514</v>
      </c>
      <c r="R2530" t="s">
        <v>515</v>
      </c>
      <c r="S2530" t="s">
        <v>516</v>
      </c>
      <c r="T2530">
        <v>1000</v>
      </c>
      <c r="U2530" t="s">
        <v>866</v>
      </c>
      <c r="V2530">
        <v>2523</v>
      </c>
      <c r="W2530" t="s">
        <v>518</v>
      </c>
      <c r="X2530">
        <v>8</v>
      </c>
      <c r="Y2530" t="s">
        <v>519</v>
      </c>
      <c r="Z2530">
        <v>220</v>
      </c>
      <c r="AA2530">
        <v>8</v>
      </c>
      <c r="AB2530" t="s">
        <v>519</v>
      </c>
      <c r="AC2530">
        <v>220</v>
      </c>
      <c r="AD2530">
        <v>220</v>
      </c>
      <c r="AE2530"/>
      <c r="AF2530">
        <v>2485</v>
      </c>
      <c r="AG2530"/>
      <c r="AH2530">
        <v>2485.125</v>
      </c>
      <c r="AI2530">
        <v>0</v>
      </c>
    </row>
    <row r="2531" spans="1:35">
      <c r="A2531" t="s">
        <v>862</v>
      </c>
      <c r="B2531">
        <v>2017</v>
      </c>
      <c r="C2531">
        <v>2017</v>
      </c>
      <c r="D2531">
        <v>2017</v>
      </c>
      <c r="E2531">
        <v>4</v>
      </c>
      <c r="F2531">
        <v>0</v>
      </c>
      <c r="G2531">
        <v>0</v>
      </c>
      <c r="H2531" t="s">
        <v>510</v>
      </c>
      <c r="I2531">
        <v>251</v>
      </c>
      <c r="J2531" t="s">
        <v>113</v>
      </c>
      <c r="K2531" t="s">
        <v>583</v>
      </c>
      <c r="L2531">
        <v>20</v>
      </c>
      <c r="M2531" t="s">
        <v>640</v>
      </c>
      <c r="N2531" t="s">
        <v>641</v>
      </c>
      <c r="O2531">
        <v>0</v>
      </c>
      <c r="P2531" t="s">
        <v>177</v>
      </c>
      <c r="Q2531" t="s">
        <v>514</v>
      </c>
      <c r="R2531" t="s">
        <v>515</v>
      </c>
      <c r="S2531" t="s">
        <v>516</v>
      </c>
      <c r="T2531">
        <v>3200</v>
      </c>
      <c r="U2531" t="s">
        <v>74</v>
      </c>
      <c r="V2531">
        <v>2523</v>
      </c>
      <c r="W2531" t="s">
        <v>518</v>
      </c>
      <c r="X2531">
        <v>8</v>
      </c>
      <c r="Y2531" t="s">
        <v>519</v>
      </c>
      <c r="Z2531">
        <v>2190360</v>
      </c>
      <c r="AA2531">
        <v>8</v>
      </c>
      <c r="AB2531" t="s">
        <v>519</v>
      </c>
      <c r="AC2531">
        <v>2190360</v>
      </c>
      <c r="AD2531">
        <v>2190360</v>
      </c>
      <c r="AE2531"/>
      <c r="AF2531">
        <v>211852</v>
      </c>
      <c r="AG2531"/>
      <c r="AH2531">
        <v>211852.4</v>
      </c>
      <c r="AI2531">
        <v>0</v>
      </c>
    </row>
    <row r="2532" spans="1:35">
      <c r="A2532" t="s">
        <v>862</v>
      </c>
      <c r="B2532">
        <v>2017</v>
      </c>
      <c r="C2532">
        <v>2017</v>
      </c>
      <c r="D2532">
        <v>2017</v>
      </c>
      <c r="E2532">
        <v>4</v>
      </c>
      <c r="F2532">
        <v>0</v>
      </c>
      <c r="G2532">
        <v>0</v>
      </c>
      <c r="H2532" t="s">
        <v>510</v>
      </c>
      <c r="I2532">
        <v>251</v>
      </c>
      <c r="J2532" t="s">
        <v>113</v>
      </c>
      <c r="K2532" t="s">
        <v>583</v>
      </c>
      <c r="L2532">
        <v>100</v>
      </c>
      <c r="M2532" t="s">
        <v>668</v>
      </c>
      <c r="N2532" t="s">
        <v>669</v>
      </c>
      <c r="O2532">
        <v>0</v>
      </c>
      <c r="P2532" t="s">
        <v>177</v>
      </c>
      <c r="Q2532" t="s">
        <v>514</v>
      </c>
      <c r="R2532" t="s">
        <v>515</v>
      </c>
      <c r="S2532" t="s">
        <v>516</v>
      </c>
      <c r="T2532">
        <v>3200</v>
      </c>
      <c r="U2532" t="s">
        <v>74</v>
      </c>
      <c r="V2532">
        <v>2523</v>
      </c>
      <c r="W2532" t="s">
        <v>518</v>
      </c>
      <c r="X2532">
        <v>8</v>
      </c>
      <c r="Y2532" t="s">
        <v>519</v>
      </c>
      <c r="Z2532">
        <v>1173</v>
      </c>
      <c r="AA2532">
        <v>8</v>
      </c>
      <c r="AB2532" t="s">
        <v>519</v>
      </c>
      <c r="AC2532">
        <v>1173</v>
      </c>
      <c r="AD2532">
        <v>1173</v>
      </c>
      <c r="AE2532"/>
      <c r="AF2532">
        <v>145</v>
      </c>
      <c r="AG2532"/>
      <c r="AH2532">
        <v>145.71899999999999</v>
      </c>
      <c r="AI2532">
        <v>0</v>
      </c>
    </row>
    <row r="2533" spans="1:35">
      <c r="A2533" t="s">
        <v>862</v>
      </c>
      <c r="B2533">
        <v>2017</v>
      </c>
      <c r="C2533">
        <v>2017</v>
      </c>
      <c r="D2533">
        <v>2017</v>
      </c>
      <c r="E2533">
        <v>4</v>
      </c>
      <c r="F2533">
        <v>0</v>
      </c>
      <c r="G2533">
        <v>0</v>
      </c>
      <c r="H2533" t="s">
        <v>510</v>
      </c>
      <c r="I2533">
        <v>251</v>
      </c>
      <c r="J2533" t="s">
        <v>113</v>
      </c>
      <c r="K2533" t="s">
        <v>583</v>
      </c>
      <c r="L2533">
        <v>40</v>
      </c>
      <c r="M2533" t="s">
        <v>690</v>
      </c>
      <c r="N2533" t="s">
        <v>691</v>
      </c>
      <c r="O2533">
        <v>0</v>
      </c>
      <c r="P2533" t="s">
        <v>177</v>
      </c>
      <c r="Q2533" t="s">
        <v>514</v>
      </c>
      <c r="R2533" t="s">
        <v>515</v>
      </c>
      <c r="S2533" t="s">
        <v>516</v>
      </c>
      <c r="T2533">
        <v>3200</v>
      </c>
      <c r="U2533" t="s">
        <v>74</v>
      </c>
      <c r="V2533">
        <v>2523</v>
      </c>
      <c r="W2533" t="s">
        <v>518</v>
      </c>
      <c r="X2533">
        <v>8</v>
      </c>
      <c r="Y2533" t="s">
        <v>519</v>
      </c>
      <c r="Z2533">
        <v>25</v>
      </c>
      <c r="AA2533">
        <v>8</v>
      </c>
      <c r="AB2533" t="s">
        <v>519</v>
      </c>
      <c r="AC2533">
        <v>25</v>
      </c>
      <c r="AD2533">
        <v>25</v>
      </c>
      <c r="AE2533"/>
      <c r="AF2533">
        <v>15</v>
      </c>
      <c r="AG2533"/>
      <c r="AH2533">
        <v>15.814</v>
      </c>
      <c r="AI2533">
        <v>0</v>
      </c>
    </row>
    <row r="2534" spans="1:35">
      <c r="A2534" t="s">
        <v>862</v>
      </c>
      <c r="B2534">
        <v>2017</v>
      </c>
      <c r="C2534">
        <v>2017</v>
      </c>
      <c r="D2534">
        <v>2017</v>
      </c>
      <c r="E2534">
        <v>4</v>
      </c>
      <c r="F2534">
        <v>0</v>
      </c>
      <c r="G2534">
        <v>0</v>
      </c>
      <c r="H2534" t="s">
        <v>510</v>
      </c>
      <c r="I2534">
        <v>251</v>
      </c>
      <c r="J2534" t="s">
        <v>113</v>
      </c>
      <c r="K2534" t="s">
        <v>583</v>
      </c>
      <c r="L2534">
        <v>56</v>
      </c>
      <c r="M2534" t="s">
        <v>694</v>
      </c>
      <c r="N2534" t="s">
        <v>695</v>
      </c>
      <c r="O2534">
        <v>0</v>
      </c>
      <c r="P2534" t="s">
        <v>177</v>
      </c>
      <c r="Q2534" t="s">
        <v>514</v>
      </c>
      <c r="R2534" t="s">
        <v>515</v>
      </c>
      <c r="S2534" t="s">
        <v>516</v>
      </c>
      <c r="T2534">
        <v>3200</v>
      </c>
      <c r="U2534" t="s">
        <v>74</v>
      </c>
      <c r="V2534">
        <v>2523</v>
      </c>
      <c r="W2534" t="s">
        <v>518</v>
      </c>
      <c r="X2534">
        <v>8</v>
      </c>
      <c r="Y2534" t="s">
        <v>519</v>
      </c>
      <c r="Z2534">
        <v>8130076</v>
      </c>
      <c r="AA2534">
        <v>8</v>
      </c>
      <c r="AB2534" t="s">
        <v>519</v>
      </c>
      <c r="AC2534">
        <v>8130076</v>
      </c>
      <c r="AD2534">
        <v>8130076</v>
      </c>
      <c r="AE2534"/>
      <c r="AF2534">
        <v>2107599</v>
      </c>
      <c r="AG2534"/>
      <c r="AH2534">
        <v>2107599.62</v>
      </c>
      <c r="AI2534">
        <v>0</v>
      </c>
    </row>
    <row r="2535" spans="1:35">
      <c r="A2535" t="s">
        <v>862</v>
      </c>
      <c r="B2535">
        <v>2017</v>
      </c>
      <c r="C2535">
        <v>2017</v>
      </c>
      <c r="D2535">
        <v>2017</v>
      </c>
      <c r="E2535">
        <v>4</v>
      </c>
      <c r="F2535">
        <v>0</v>
      </c>
      <c r="G2535">
        <v>0</v>
      </c>
      <c r="H2535" t="s">
        <v>510</v>
      </c>
      <c r="I2535">
        <v>251</v>
      </c>
      <c r="J2535" t="s">
        <v>113</v>
      </c>
      <c r="K2535" t="s">
        <v>583</v>
      </c>
      <c r="L2535">
        <v>0</v>
      </c>
      <c r="M2535" t="s">
        <v>177</v>
      </c>
      <c r="N2535" t="s">
        <v>514</v>
      </c>
      <c r="O2535">
        <v>0</v>
      </c>
      <c r="P2535" t="s">
        <v>177</v>
      </c>
      <c r="Q2535" t="s">
        <v>514</v>
      </c>
      <c r="R2535" t="s">
        <v>515</v>
      </c>
      <c r="S2535" t="s">
        <v>516</v>
      </c>
      <c r="T2535">
        <v>3200</v>
      </c>
      <c r="U2535" t="s">
        <v>74</v>
      </c>
      <c r="V2535">
        <v>2523</v>
      </c>
      <c r="W2535" t="s">
        <v>518</v>
      </c>
      <c r="X2535">
        <v>8</v>
      </c>
      <c r="Y2535" t="s">
        <v>519</v>
      </c>
      <c r="Z2535">
        <v>637145596</v>
      </c>
      <c r="AA2535">
        <v>8</v>
      </c>
      <c r="AB2535" t="s">
        <v>519</v>
      </c>
      <c r="AC2535">
        <v>637145596</v>
      </c>
      <c r="AD2535">
        <v>637145596</v>
      </c>
      <c r="AE2535"/>
      <c r="AF2535">
        <v>52177597</v>
      </c>
      <c r="AG2535"/>
      <c r="AH2535">
        <v>52177597.239</v>
      </c>
      <c r="AI2535">
        <v>0</v>
      </c>
    </row>
    <row r="2536" spans="1:35">
      <c r="A2536" t="s">
        <v>862</v>
      </c>
      <c r="B2536">
        <v>2017</v>
      </c>
      <c r="C2536">
        <v>2017</v>
      </c>
      <c r="D2536">
        <v>2017</v>
      </c>
      <c r="E2536">
        <v>4</v>
      </c>
      <c r="F2536">
        <v>0</v>
      </c>
      <c r="G2536">
        <v>0</v>
      </c>
      <c r="H2536" t="s">
        <v>510</v>
      </c>
      <c r="I2536">
        <v>251</v>
      </c>
      <c r="J2536" t="s">
        <v>113</v>
      </c>
      <c r="K2536" t="s">
        <v>583</v>
      </c>
      <c r="L2536">
        <v>56</v>
      </c>
      <c r="M2536" t="s">
        <v>694</v>
      </c>
      <c r="N2536" t="s">
        <v>695</v>
      </c>
      <c r="O2536">
        <v>0</v>
      </c>
      <c r="P2536" t="s">
        <v>177</v>
      </c>
      <c r="Q2536" t="s">
        <v>514</v>
      </c>
      <c r="R2536" t="s">
        <v>515</v>
      </c>
      <c r="S2536" t="s">
        <v>516</v>
      </c>
      <c r="T2536">
        <v>0</v>
      </c>
      <c r="U2536" t="s">
        <v>517</v>
      </c>
      <c r="V2536">
        <v>2523</v>
      </c>
      <c r="W2536" t="s">
        <v>518</v>
      </c>
      <c r="X2536">
        <v>8</v>
      </c>
      <c r="Y2536" t="s">
        <v>519</v>
      </c>
      <c r="Z2536">
        <v>8130076</v>
      </c>
      <c r="AA2536">
        <v>8</v>
      </c>
      <c r="AB2536" t="s">
        <v>519</v>
      </c>
      <c r="AC2536">
        <v>8130076</v>
      </c>
      <c r="AD2536">
        <v>8130076</v>
      </c>
      <c r="AE2536"/>
      <c r="AF2536">
        <v>2107599</v>
      </c>
      <c r="AG2536"/>
      <c r="AH2536">
        <v>2107599.62</v>
      </c>
      <c r="AI2536">
        <v>0</v>
      </c>
    </row>
    <row r="2537" spans="1:35">
      <c r="A2537" t="s">
        <v>862</v>
      </c>
      <c r="B2537">
        <v>2017</v>
      </c>
      <c r="C2537">
        <v>2017</v>
      </c>
      <c r="D2537">
        <v>2017</v>
      </c>
      <c r="E2537">
        <v>4</v>
      </c>
      <c r="F2537">
        <v>0</v>
      </c>
      <c r="G2537">
        <v>0</v>
      </c>
      <c r="H2537" t="s">
        <v>510</v>
      </c>
      <c r="I2537">
        <v>251</v>
      </c>
      <c r="J2537" t="s">
        <v>113</v>
      </c>
      <c r="K2537" t="s">
        <v>583</v>
      </c>
      <c r="L2537">
        <v>40</v>
      </c>
      <c r="M2537" t="s">
        <v>690</v>
      </c>
      <c r="N2537" t="s">
        <v>691</v>
      </c>
      <c r="O2537">
        <v>0</v>
      </c>
      <c r="P2537" t="s">
        <v>177</v>
      </c>
      <c r="Q2537" t="s">
        <v>514</v>
      </c>
      <c r="R2537" t="s">
        <v>515</v>
      </c>
      <c r="S2537" t="s">
        <v>516</v>
      </c>
      <c r="T2537">
        <v>0</v>
      </c>
      <c r="U2537" t="s">
        <v>517</v>
      </c>
      <c r="V2537">
        <v>2523</v>
      </c>
      <c r="W2537" t="s">
        <v>518</v>
      </c>
      <c r="X2537">
        <v>8</v>
      </c>
      <c r="Y2537" t="s">
        <v>519</v>
      </c>
      <c r="Z2537">
        <v>25</v>
      </c>
      <c r="AA2537">
        <v>8</v>
      </c>
      <c r="AB2537" t="s">
        <v>519</v>
      </c>
      <c r="AC2537">
        <v>25</v>
      </c>
      <c r="AD2537">
        <v>25</v>
      </c>
      <c r="AE2537"/>
      <c r="AF2537">
        <v>15</v>
      </c>
      <c r="AG2537"/>
      <c r="AH2537">
        <v>15.814</v>
      </c>
      <c r="AI2537">
        <v>0</v>
      </c>
    </row>
    <row r="2538" spans="1:35">
      <c r="A2538" t="s">
        <v>862</v>
      </c>
      <c r="B2538">
        <v>2017</v>
      </c>
      <c r="C2538">
        <v>2017</v>
      </c>
      <c r="D2538">
        <v>2017</v>
      </c>
      <c r="E2538">
        <v>4</v>
      </c>
      <c r="F2538">
        <v>0</v>
      </c>
      <c r="G2538">
        <v>0</v>
      </c>
      <c r="H2538" t="s">
        <v>510</v>
      </c>
      <c r="I2538">
        <v>251</v>
      </c>
      <c r="J2538" t="s">
        <v>113</v>
      </c>
      <c r="K2538" t="s">
        <v>583</v>
      </c>
      <c r="L2538">
        <v>100</v>
      </c>
      <c r="M2538" t="s">
        <v>668</v>
      </c>
      <c r="N2538" t="s">
        <v>669</v>
      </c>
      <c r="O2538">
        <v>0</v>
      </c>
      <c r="P2538" t="s">
        <v>177</v>
      </c>
      <c r="Q2538" t="s">
        <v>514</v>
      </c>
      <c r="R2538" t="s">
        <v>515</v>
      </c>
      <c r="S2538" t="s">
        <v>516</v>
      </c>
      <c r="T2538">
        <v>0</v>
      </c>
      <c r="U2538" t="s">
        <v>517</v>
      </c>
      <c r="V2538">
        <v>2523</v>
      </c>
      <c r="W2538" t="s">
        <v>518</v>
      </c>
      <c r="X2538">
        <v>8</v>
      </c>
      <c r="Y2538" t="s">
        <v>519</v>
      </c>
      <c r="Z2538">
        <v>1173</v>
      </c>
      <c r="AA2538">
        <v>8</v>
      </c>
      <c r="AB2538" t="s">
        <v>519</v>
      </c>
      <c r="AC2538">
        <v>1173</v>
      </c>
      <c r="AD2538">
        <v>1173</v>
      </c>
      <c r="AE2538"/>
      <c r="AF2538">
        <v>145</v>
      </c>
      <c r="AG2538"/>
      <c r="AH2538">
        <v>145.71899999999999</v>
      </c>
      <c r="AI2538">
        <v>0</v>
      </c>
    </row>
    <row r="2539" spans="1:35">
      <c r="A2539" t="s">
        <v>862</v>
      </c>
      <c r="B2539">
        <v>2017</v>
      </c>
      <c r="C2539">
        <v>2017</v>
      </c>
      <c r="D2539">
        <v>2017</v>
      </c>
      <c r="E2539">
        <v>4</v>
      </c>
      <c r="F2539">
        <v>0</v>
      </c>
      <c r="G2539">
        <v>0</v>
      </c>
      <c r="H2539" t="s">
        <v>510</v>
      </c>
      <c r="I2539">
        <v>251</v>
      </c>
      <c r="J2539" t="s">
        <v>113</v>
      </c>
      <c r="K2539" t="s">
        <v>583</v>
      </c>
      <c r="L2539">
        <v>36</v>
      </c>
      <c r="M2539" t="s">
        <v>110</v>
      </c>
      <c r="N2539" t="s">
        <v>511</v>
      </c>
      <c r="O2539">
        <v>0</v>
      </c>
      <c r="P2539" t="s">
        <v>177</v>
      </c>
      <c r="Q2539" t="s">
        <v>514</v>
      </c>
      <c r="R2539" t="s">
        <v>515</v>
      </c>
      <c r="S2539" t="s">
        <v>516</v>
      </c>
      <c r="T2539">
        <v>0</v>
      </c>
      <c r="U2539" t="s">
        <v>517</v>
      </c>
      <c r="V2539">
        <v>2523</v>
      </c>
      <c r="W2539" t="s">
        <v>518</v>
      </c>
      <c r="X2539">
        <v>8</v>
      </c>
      <c r="Y2539" t="s">
        <v>519</v>
      </c>
      <c r="Z2539">
        <v>881920</v>
      </c>
      <c r="AA2539">
        <v>8</v>
      </c>
      <c r="AB2539" t="s">
        <v>519</v>
      </c>
      <c r="AC2539">
        <v>881920</v>
      </c>
      <c r="AD2539">
        <v>881920</v>
      </c>
      <c r="AE2539"/>
      <c r="AF2539">
        <v>395386</v>
      </c>
      <c r="AG2539"/>
      <c r="AH2539">
        <v>395386.8</v>
      </c>
      <c r="AI2539">
        <v>0</v>
      </c>
    </row>
    <row r="2540" spans="1:35">
      <c r="A2540" t="s">
        <v>862</v>
      </c>
      <c r="B2540">
        <v>2017</v>
      </c>
      <c r="C2540">
        <v>2017</v>
      </c>
      <c r="D2540">
        <v>2017</v>
      </c>
      <c r="E2540">
        <v>4</v>
      </c>
      <c r="F2540">
        <v>0</v>
      </c>
      <c r="G2540">
        <v>0</v>
      </c>
      <c r="H2540" t="s">
        <v>510</v>
      </c>
      <c r="I2540">
        <v>251</v>
      </c>
      <c r="J2540" t="s">
        <v>113</v>
      </c>
      <c r="K2540" t="s">
        <v>583</v>
      </c>
      <c r="L2540">
        <v>76</v>
      </c>
      <c r="M2540" t="s">
        <v>538</v>
      </c>
      <c r="N2540" t="s">
        <v>539</v>
      </c>
      <c r="O2540">
        <v>0</v>
      </c>
      <c r="P2540" t="s">
        <v>177</v>
      </c>
      <c r="Q2540" t="s">
        <v>514</v>
      </c>
      <c r="R2540" t="s">
        <v>515</v>
      </c>
      <c r="S2540" t="s">
        <v>516</v>
      </c>
      <c r="T2540">
        <v>0</v>
      </c>
      <c r="U2540" t="s">
        <v>517</v>
      </c>
      <c r="V2540">
        <v>2523</v>
      </c>
      <c r="W2540" t="s">
        <v>518</v>
      </c>
      <c r="X2540">
        <v>8</v>
      </c>
      <c r="Y2540" t="s">
        <v>519</v>
      </c>
      <c r="Z2540">
        <v>2231600</v>
      </c>
      <c r="AA2540">
        <v>8</v>
      </c>
      <c r="AB2540" t="s">
        <v>519</v>
      </c>
      <c r="AC2540">
        <v>2231600</v>
      </c>
      <c r="AD2540">
        <v>2231600</v>
      </c>
      <c r="AE2540"/>
      <c r="AF2540">
        <v>1520563</v>
      </c>
      <c r="AG2540"/>
      <c r="AH2540">
        <v>1520563.358</v>
      </c>
      <c r="AI2540">
        <v>0</v>
      </c>
    </row>
    <row r="2541" spans="1:35">
      <c r="A2541" t="s">
        <v>862</v>
      </c>
      <c r="B2541">
        <v>2017</v>
      </c>
      <c r="C2541">
        <v>2017</v>
      </c>
      <c r="D2541">
        <v>2017</v>
      </c>
      <c r="E2541">
        <v>4</v>
      </c>
      <c r="F2541">
        <v>0</v>
      </c>
      <c r="G2541">
        <v>0</v>
      </c>
      <c r="H2541" t="s">
        <v>510</v>
      </c>
      <c r="I2541">
        <v>251</v>
      </c>
      <c r="J2541" t="s">
        <v>113</v>
      </c>
      <c r="K2541" t="s">
        <v>583</v>
      </c>
      <c r="L2541">
        <v>32</v>
      </c>
      <c r="M2541" t="s">
        <v>646</v>
      </c>
      <c r="N2541" t="s">
        <v>647</v>
      </c>
      <c r="O2541">
        <v>0</v>
      </c>
      <c r="P2541" t="s">
        <v>177</v>
      </c>
      <c r="Q2541" t="s">
        <v>514</v>
      </c>
      <c r="R2541" t="s">
        <v>515</v>
      </c>
      <c r="S2541" t="s">
        <v>516</v>
      </c>
      <c r="T2541">
        <v>0</v>
      </c>
      <c r="U2541" t="s">
        <v>517</v>
      </c>
      <c r="V2541">
        <v>2523</v>
      </c>
      <c r="W2541" t="s">
        <v>518</v>
      </c>
      <c r="X2541">
        <v>8</v>
      </c>
      <c r="Y2541" t="s">
        <v>519</v>
      </c>
      <c r="Z2541">
        <v>24000</v>
      </c>
      <c r="AA2541">
        <v>8</v>
      </c>
      <c r="AB2541" t="s">
        <v>519</v>
      </c>
      <c r="AC2541">
        <v>24000</v>
      </c>
      <c r="AD2541">
        <v>24000</v>
      </c>
      <c r="AE2541"/>
      <c r="AF2541">
        <v>15180</v>
      </c>
      <c r="AG2541"/>
      <c r="AH2541">
        <v>15180.726000000001</v>
      </c>
      <c r="AI2541">
        <v>0</v>
      </c>
    </row>
    <row r="2542" spans="1:35">
      <c r="A2542" t="s">
        <v>862</v>
      </c>
      <c r="B2542">
        <v>2017</v>
      </c>
      <c r="C2542">
        <v>2017</v>
      </c>
      <c r="D2542">
        <v>2017</v>
      </c>
      <c r="E2542">
        <v>4</v>
      </c>
      <c r="F2542">
        <v>0</v>
      </c>
      <c r="G2542">
        <v>0</v>
      </c>
      <c r="H2542" t="s">
        <v>510</v>
      </c>
      <c r="I2542">
        <v>251</v>
      </c>
      <c r="J2542" t="s">
        <v>113</v>
      </c>
      <c r="K2542" t="s">
        <v>583</v>
      </c>
      <c r="L2542">
        <v>20</v>
      </c>
      <c r="M2542" t="s">
        <v>640</v>
      </c>
      <c r="N2542" t="s">
        <v>641</v>
      </c>
      <c r="O2542">
        <v>0</v>
      </c>
      <c r="P2542" t="s">
        <v>177</v>
      </c>
      <c r="Q2542" t="s">
        <v>514</v>
      </c>
      <c r="R2542" t="s">
        <v>515</v>
      </c>
      <c r="S2542" t="s">
        <v>516</v>
      </c>
      <c r="T2542">
        <v>0</v>
      </c>
      <c r="U2542" t="s">
        <v>517</v>
      </c>
      <c r="V2542">
        <v>2523</v>
      </c>
      <c r="W2542" t="s">
        <v>518</v>
      </c>
      <c r="X2542">
        <v>8</v>
      </c>
      <c r="Y2542" t="s">
        <v>519</v>
      </c>
      <c r="Z2542">
        <v>2190360</v>
      </c>
      <c r="AA2542">
        <v>8</v>
      </c>
      <c r="AB2542" t="s">
        <v>519</v>
      </c>
      <c r="AC2542">
        <v>2190360</v>
      </c>
      <c r="AD2542">
        <v>2190360</v>
      </c>
      <c r="AE2542"/>
      <c r="AF2542">
        <v>211852</v>
      </c>
      <c r="AG2542"/>
      <c r="AH2542">
        <v>211852.4</v>
      </c>
      <c r="AI2542">
        <v>0</v>
      </c>
    </row>
    <row r="2543" spans="1:35">
      <c r="A2543" t="s">
        <v>862</v>
      </c>
      <c r="B2543">
        <v>2017</v>
      </c>
      <c r="C2543">
        <v>2017</v>
      </c>
      <c r="D2543">
        <v>2017</v>
      </c>
      <c r="E2543">
        <v>4</v>
      </c>
      <c r="F2543">
        <v>0</v>
      </c>
      <c r="G2543">
        <v>0</v>
      </c>
      <c r="H2543" t="s">
        <v>510</v>
      </c>
      <c r="I2543">
        <v>251</v>
      </c>
      <c r="J2543" t="s">
        <v>113</v>
      </c>
      <c r="K2543" t="s">
        <v>583</v>
      </c>
      <c r="L2543">
        <v>24</v>
      </c>
      <c r="M2543" t="s">
        <v>753</v>
      </c>
      <c r="N2543" t="s">
        <v>754</v>
      </c>
      <c r="O2543">
        <v>0</v>
      </c>
      <c r="P2543" t="s">
        <v>177</v>
      </c>
      <c r="Q2543" t="s">
        <v>514</v>
      </c>
      <c r="R2543" t="s">
        <v>515</v>
      </c>
      <c r="S2543" t="s">
        <v>516</v>
      </c>
      <c r="T2543">
        <v>0</v>
      </c>
      <c r="U2543" t="s">
        <v>517</v>
      </c>
      <c r="V2543">
        <v>2523</v>
      </c>
      <c r="W2543" t="s">
        <v>518</v>
      </c>
      <c r="X2543">
        <v>8</v>
      </c>
      <c r="Y2543" t="s">
        <v>519</v>
      </c>
      <c r="Z2543">
        <v>684</v>
      </c>
      <c r="AA2543">
        <v>8</v>
      </c>
      <c r="AB2543" t="s">
        <v>519</v>
      </c>
      <c r="AC2543">
        <v>684</v>
      </c>
      <c r="AD2543">
        <v>684</v>
      </c>
      <c r="AE2543"/>
      <c r="AF2543">
        <v>990</v>
      </c>
      <c r="AG2543"/>
      <c r="AH2543">
        <v>990.66099999999994</v>
      </c>
      <c r="AI2543">
        <v>0</v>
      </c>
    </row>
    <row r="2544" spans="1:35">
      <c r="A2544" t="s">
        <v>862</v>
      </c>
      <c r="B2544">
        <v>2017</v>
      </c>
      <c r="C2544">
        <v>2017</v>
      </c>
      <c r="D2544">
        <v>2017</v>
      </c>
      <c r="E2544">
        <v>4</v>
      </c>
      <c r="F2544">
        <v>0</v>
      </c>
      <c r="G2544">
        <v>0</v>
      </c>
      <c r="H2544" t="s">
        <v>510</v>
      </c>
      <c r="I2544">
        <v>251</v>
      </c>
      <c r="J2544" t="s">
        <v>113</v>
      </c>
      <c r="K2544" t="s">
        <v>583</v>
      </c>
      <c r="L2544">
        <v>50</v>
      </c>
      <c r="M2544" t="s">
        <v>765</v>
      </c>
      <c r="N2544" t="s">
        <v>766</v>
      </c>
      <c r="O2544">
        <v>0</v>
      </c>
      <c r="P2544" t="s">
        <v>177</v>
      </c>
      <c r="Q2544" t="s">
        <v>514</v>
      </c>
      <c r="R2544" t="s">
        <v>515</v>
      </c>
      <c r="S2544" t="s">
        <v>516</v>
      </c>
      <c r="T2544">
        <v>0</v>
      </c>
      <c r="U2544" t="s">
        <v>517</v>
      </c>
      <c r="V2544">
        <v>2523</v>
      </c>
      <c r="W2544" t="s">
        <v>518</v>
      </c>
      <c r="X2544">
        <v>8</v>
      </c>
      <c r="Y2544" t="s">
        <v>519</v>
      </c>
      <c r="Z2544">
        <v>220</v>
      </c>
      <c r="AA2544">
        <v>8</v>
      </c>
      <c r="AB2544" t="s">
        <v>519</v>
      </c>
      <c r="AC2544">
        <v>220</v>
      </c>
      <c r="AD2544">
        <v>220</v>
      </c>
      <c r="AE2544"/>
      <c r="AF2544">
        <v>2485</v>
      </c>
      <c r="AG2544"/>
      <c r="AH2544">
        <v>2485.125</v>
      </c>
      <c r="AI2544">
        <v>0</v>
      </c>
    </row>
    <row r="2545" spans="1:35">
      <c r="A2545" t="s">
        <v>862</v>
      </c>
      <c r="B2545">
        <v>2017</v>
      </c>
      <c r="C2545">
        <v>2017</v>
      </c>
      <c r="D2545">
        <v>2017</v>
      </c>
      <c r="E2545">
        <v>4</v>
      </c>
      <c r="F2545">
        <v>0</v>
      </c>
      <c r="G2545">
        <v>0</v>
      </c>
      <c r="H2545" t="s">
        <v>510</v>
      </c>
      <c r="I2545">
        <v>251</v>
      </c>
      <c r="J2545" t="s">
        <v>113</v>
      </c>
      <c r="K2545" t="s">
        <v>583</v>
      </c>
      <c r="L2545">
        <v>12</v>
      </c>
      <c r="M2545" t="s">
        <v>666</v>
      </c>
      <c r="N2545" t="s">
        <v>667</v>
      </c>
      <c r="O2545">
        <v>0</v>
      </c>
      <c r="P2545" t="s">
        <v>177</v>
      </c>
      <c r="Q2545" t="s">
        <v>514</v>
      </c>
      <c r="R2545" t="s">
        <v>515</v>
      </c>
      <c r="S2545" t="s">
        <v>516</v>
      </c>
      <c r="T2545">
        <v>2100</v>
      </c>
      <c r="U2545" t="s">
        <v>868</v>
      </c>
      <c r="V2545">
        <v>2523</v>
      </c>
      <c r="W2545" t="s">
        <v>518</v>
      </c>
      <c r="X2545">
        <v>8</v>
      </c>
      <c r="Y2545" t="s">
        <v>519</v>
      </c>
      <c r="Z2545">
        <v>75188</v>
      </c>
      <c r="AA2545">
        <v>-1</v>
      </c>
      <c r="AB2545" t="s">
        <v>129</v>
      </c>
      <c r="AC2545">
        <v>0</v>
      </c>
      <c r="AD2545"/>
      <c r="AE2545"/>
      <c r="AF2545">
        <v>5648</v>
      </c>
      <c r="AG2545"/>
      <c r="AH2545">
        <v>5648.0119999999997</v>
      </c>
      <c r="AI2545">
        <v>0</v>
      </c>
    </row>
    <row r="2546" spans="1:35">
      <c r="A2546" t="s">
        <v>862</v>
      </c>
      <c r="B2546">
        <v>2017</v>
      </c>
      <c r="C2546">
        <v>2017</v>
      </c>
      <c r="D2546">
        <v>2017</v>
      </c>
      <c r="E2546">
        <v>4</v>
      </c>
      <c r="F2546">
        <v>0</v>
      </c>
      <c r="G2546">
        <v>0</v>
      </c>
      <c r="H2546" t="s">
        <v>510</v>
      </c>
      <c r="I2546">
        <v>251</v>
      </c>
      <c r="J2546" t="s">
        <v>113</v>
      </c>
      <c r="K2546" t="s">
        <v>583</v>
      </c>
      <c r="L2546">
        <v>12</v>
      </c>
      <c r="M2546" t="s">
        <v>666</v>
      </c>
      <c r="N2546" t="s">
        <v>667</v>
      </c>
      <c r="O2546">
        <v>0</v>
      </c>
      <c r="P2546" t="s">
        <v>177</v>
      </c>
      <c r="Q2546" t="s">
        <v>514</v>
      </c>
      <c r="R2546" t="s">
        <v>515</v>
      </c>
      <c r="S2546" t="s">
        <v>516</v>
      </c>
      <c r="T2546">
        <v>1000</v>
      </c>
      <c r="U2546" t="s">
        <v>866</v>
      </c>
      <c r="V2546">
        <v>2523</v>
      </c>
      <c r="W2546" t="s">
        <v>518</v>
      </c>
      <c r="X2546">
        <v>8</v>
      </c>
      <c r="Y2546" t="s">
        <v>519</v>
      </c>
      <c r="Z2546">
        <v>182722</v>
      </c>
      <c r="AA2546">
        <v>-1</v>
      </c>
      <c r="AB2546" t="s">
        <v>129</v>
      </c>
      <c r="AC2546">
        <v>0</v>
      </c>
      <c r="AD2546"/>
      <c r="AE2546"/>
      <c r="AF2546">
        <v>13725</v>
      </c>
      <c r="AG2546"/>
      <c r="AH2546">
        <v>13725.798000000001</v>
      </c>
      <c r="AI2546">
        <v>0</v>
      </c>
    </row>
    <row r="2547" spans="1:35">
      <c r="A2547" t="s">
        <v>862</v>
      </c>
      <c r="B2547">
        <v>2017</v>
      </c>
      <c r="C2547">
        <v>2017</v>
      </c>
      <c r="D2547">
        <v>2017</v>
      </c>
      <c r="E2547">
        <v>4</v>
      </c>
      <c r="F2547">
        <v>0</v>
      </c>
      <c r="G2547">
        <v>0</v>
      </c>
      <c r="H2547" t="s">
        <v>510</v>
      </c>
      <c r="I2547">
        <v>251</v>
      </c>
      <c r="J2547" t="s">
        <v>113</v>
      </c>
      <c r="K2547" t="s">
        <v>583</v>
      </c>
      <c r="L2547">
        <v>12</v>
      </c>
      <c r="M2547" t="s">
        <v>666</v>
      </c>
      <c r="N2547" t="s">
        <v>667</v>
      </c>
      <c r="O2547">
        <v>0</v>
      </c>
      <c r="P2547" t="s">
        <v>177</v>
      </c>
      <c r="Q2547" t="s">
        <v>514</v>
      </c>
      <c r="R2547" t="s">
        <v>515</v>
      </c>
      <c r="S2547" t="s">
        <v>516</v>
      </c>
      <c r="T2547">
        <v>0</v>
      </c>
      <c r="U2547" t="s">
        <v>517</v>
      </c>
      <c r="V2547">
        <v>2523</v>
      </c>
      <c r="W2547" t="s">
        <v>518</v>
      </c>
      <c r="X2547">
        <v>8</v>
      </c>
      <c r="Y2547" t="s">
        <v>519</v>
      </c>
      <c r="Z2547">
        <v>257910</v>
      </c>
      <c r="AA2547">
        <v>-1</v>
      </c>
      <c r="AB2547" t="s">
        <v>129</v>
      </c>
      <c r="AC2547">
        <v>0</v>
      </c>
      <c r="AD2547"/>
      <c r="AE2547"/>
      <c r="AF2547">
        <v>19373</v>
      </c>
      <c r="AG2547"/>
      <c r="AH2547">
        <v>19373.810000000001</v>
      </c>
      <c r="AI2547">
        <v>0</v>
      </c>
    </row>
    <row r="2548" spans="1:35">
      <c r="A2548" t="s">
        <v>862</v>
      </c>
      <c r="B2548">
        <v>2017</v>
      </c>
      <c r="C2548">
        <v>2017</v>
      </c>
      <c r="D2548">
        <v>2017</v>
      </c>
      <c r="E2548">
        <v>4</v>
      </c>
      <c r="F2548">
        <v>0</v>
      </c>
      <c r="G2548">
        <v>0</v>
      </c>
      <c r="H2548" t="s">
        <v>510</v>
      </c>
      <c r="I2548">
        <v>251</v>
      </c>
      <c r="J2548" t="s">
        <v>113</v>
      </c>
      <c r="K2548" t="s">
        <v>583</v>
      </c>
      <c r="L2548">
        <v>0</v>
      </c>
      <c r="M2548" t="s">
        <v>177</v>
      </c>
      <c r="N2548" t="s">
        <v>514</v>
      </c>
      <c r="O2548">
        <v>0</v>
      </c>
      <c r="P2548" t="s">
        <v>177</v>
      </c>
      <c r="Q2548" t="s">
        <v>514</v>
      </c>
      <c r="R2548" t="s">
        <v>515</v>
      </c>
      <c r="S2548" t="s">
        <v>516</v>
      </c>
      <c r="T2548">
        <v>0</v>
      </c>
      <c r="U2548" t="s">
        <v>517</v>
      </c>
      <c r="V2548">
        <v>2523</v>
      </c>
      <c r="W2548" t="s">
        <v>518</v>
      </c>
      <c r="X2548">
        <v>8</v>
      </c>
      <c r="Y2548" t="s">
        <v>519</v>
      </c>
      <c r="Z2548">
        <v>889604837</v>
      </c>
      <c r="AA2548">
        <v>-1</v>
      </c>
      <c r="AB2548" t="s">
        <v>129</v>
      </c>
      <c r="AC2548">
        <v>0</v>
      </c>
      <c r="AD2548"/>
      <c r="AE2548"/>
      <c r="AF2548">
        <v>120453739</v>
      </c>
      <c r="AG2548"/>
      <c r="AH2548">
        <v>120453739.171</v>
      </c>
      <c r="AI2548">
        <v>0</v>
      </c>
    </row>
    <row r="2549" spans="1:35">
      <c r="A2549" t="s">
        <v>862</v>
      </c>
      <c r="B2549">
        <v>2017</v>
      </c>
      <c r="C2549">
        <v>2017</v>
      </c>
      <c r="D2549">
        <v>2017</v>
      </c>
      <c r="E2549">
        <v>4</v>
      </c>
      <c r="F2549">
        <v>0</v>
      </c>
      <c r="G2549">
        <v>0</v>
      </c>
      <c r="H2549" t="s">
        <v>510</v>
      </c>
      <c r="I2549">
        <v>251</v>
      </c>
      <c r="J2549" t="s">
        <v>113</v>
      </c>
      <c r="K2549" t="s">
        <v>583</v>
      </c>
      <c r="L2549">
        <v>0</v>
      </c>
      <c r="M2549" t="s">
        <v>177</v>
      </c>
      <c r="N2549" t="s">
        <v>514</v>
      </c>
      <c r="O2549">
        <v>0</v>
      </c>
      <c r="P2549" t="s">
        <v>177</v>
      </c>
      <c r="Q2549" t="s">
        <v>514</v>
      </c>
      <c r="R2549" t="s">
        <v>515</v>
      </c>
      <c r="S2549" t="s">
        <v>516</v>
      </c>
      <c r="T2549">
        <v>1000</v>
      </c>
      <c r="U2549" t="s">
        <v>866</v>
      </c>
      <c r="V2549">
        <v>2523</v>
      </c>
      <c r="W2549" t="s">
        <v>518</v>
      </c>
      <c r="X2549">
        <v>8</v>
      </c>
      <c r="Y2549" t="s">
        <v>519</v>
      </c>
      <c r="Z2549">
        <v>191885</v>
      </c>
      <c r="AA2549">
        <v>-1</v>
      </c>
      <c r="AB2549" t="s">
        <v>129</v>
      </c>
      <c r="AC2549">
        <v>0</v>
      </c>
      <c r="AD2549"/>
      <c r="AE2549"/>
      <c r="AF2549">
        <v>24957</v>
      </c>
      <c r="AG2549"/>
      <c r="AH2549">
        <v>24957.434000000001</v>
      </c>
      <c r="AI2549">
        <v>0</v>
      </c>
    </row>
    <row r="2550" spans="1:35">
      <c r="A2550" t="s">
        <v>862</v>
      </c>
      <c r="B2550">
        <v>2017</v>
      </c>
      <c r="C2550">
        <v>2017</v>
      </c>
      <c r="D2550">
        <v>2017</v>
      </c>
      <c r="E2550">
        <v>4</v>
      </c>
      <c r="F2550">
        <v>0</v>
      </c>
      <c r="G2550">
        <v>0</v>
      </c>
      <c r="H2550" t="s">
        <v>510</v>
      </c>
      <c r="I2550">
        <v>251</v>
      </c>
      <c r="J2550" t="s">
        <v>113</v>
      </c>
      <c r="K2550" t="s">
        <v>583</v>
      </c>
      <c r="L2550">
        <v>0</v>
      </c>
      <c r="M2550" t="s">
        <v>177</v>
      </c>
      <c r="N2550" t="s">
        <v>514</v>
      </c>
      <c r="O2550">
        <v>0</v>
      </c>
      <c r="P2550" t="s">
        <v>177</v>
      </c>
      <c r="Q2550" t="s">
        <v>514</v>
      </c>
      <c r="R2550" t="s">
        <v>515</v>
      </c>
      <c r="S2550" t="s">
        <v>516</v>
      </c>
      <c r="T2550">
        <v>2100</v>
      </c>
      <c r="U2550" t="s">
        <v>868</v>
      </c>
      <c r="V2550">
        <v>2523</v>
      </c>
      <c r="W2550" t="s">
        <v>518</v>
      </c>
      <c r="X2550">
        <v>8</v>
      </c>
      <c r="Y2550" t="s">
        <v>519</v>
      </c>
      <c r="Z2550">
        <v>252267356</v>
      </c>
      <c r="AA2550">
        <v>-1</v>
      </c>
      <c r="AB2550" t="s">
        <v>129</v>
      </c>
      <c r="AC2550">
        <v>0</v>
      </c>
      <c r="AD2550"/>
      <c r="AE2550"/>
      <c r="AF2550">
        <v>68251184</v>
      </c>
      <c r="AG2550"/>
      <c r="AH2550">
        <v>68251184.497999996</v>
      </c>
      <c r="AI2550">
        <v>0</v>
      </c>
    </row>
    <row r="2551" spans="1:35">
      <c r="A2551" t="s">
        <v>862</v>
      </c>
      <c r="B2551">
        <v>2017</v>
      </c>
      <c r="C2551">
        <v>2017</v>
      </c>
      <c r="D2551">
        <v>2017</v>
      </c>
      <c r="E2551">
        <v>4</v>
      </c>
      <c r="F2551">
        <v>0</v>
      </c>
      <c r="G2551">
        <v>0</v>
      </c>
      <c r="H2551" t="s">
        <v>510</v>
      </c>
      <c r="I2551">
        <v>251</v>
      </c>
      <c r="J2551" t="s">
        <v>113</v>
      </c>
      <c r="K2551" t="s">
        <v>583</v>
      </c>
      <c r="L2551">
        <v>0</v>
      </c>
      <c r="M2551" t="s">
        <v>177</v>
      </c>
      <c r="N2551" t="s">
        <v>514</v>
      </c>
      <c r="O2551">
        <v>899</v>
      </c>
      <c r="P2551" t="s">
        <v>520</v>
      </c>
      <c r="Q2551" t="s">
        <v>521</v>
      </c>
      <c r="R2551" t="s">
        <v>515</v>
      </c>
      <c r="S2551" t="s">
        <v>516</v>
      </c>
      <c r="T2551">
        <v>2100</v>
      </c>
      <c r="U2551" t="s">
        <v>868</v>
      </c>
      <c r="V2551">
        <v>2523</v>
      </c>
      <c r="W2551" t="s">
        <v>518</v>
      </c>
      <c r="X2551">
        <v>8</v>
      </c>
      <c r="Y2551" t="s">
        <v>519</v>
      </c>
      <c r="Z2551">
        <v>252267356</v>
      </c>
      <c r="AA2551">
        <v>-1</v>
      </c>
      <c r="AB2551" t="s">
        <v>129</v>
      </c>
      <c r="AC2551">
        <v>0</v>
      </c>
      <c r="AD2551"/>
      <c r="AE2551"/>
      <c r="AF2551">
        <v>68251184</v>
      </c>
      <c r="AG2551"/>
      <c r="AH2551">
        <v>68251184.497999996</v>
      </c>
      <c r="AI2551">
        <v>0</v>
      </c>
    </row>
    <row r="2552" spans="1:35">
      <c r="A2552" t="s">
        <v>862</v>
      </c>
      <c r="B2552">
        <v>2017</v>
      </c>
      <c r="C2552">
        <v>2017</v>
      </c>
      <c r="D2552">
        <v>2017</v>
      </c>
      <c r="E2552">
        <v>4</v>
      </c>
      <c r="F2552">
        <v>0</v>
      </c>
      <c r="G2552">
        <v>0</v>
      </c>
      <c r="H2552" t="s">
        <v>510</v>
      </c>
      <c r="I2552">
        <v>251</v>
      </c>
      <c r="J2552" t="s">
        <v>113</v>
      </c>
      <c r="K2552" t="s">
        <v>583</v>
      </c>
      <c r="L2552">
        <v>0</v>
      </c>
      <c r="M2552" t="s">
        <v>177</v>
      </c>
      <c r="N2552" t="s">
        <v>514</v>
      </c>
      <c r="O2552">
        <v>899</v>
      </c>
      <c r="P2552" t="s">
        <v>520</v>
      </c>
      <c r="Q2552" t="s">
        <v>521</v>
      </c>
      <c r="R2552" t="s">
        <v>515</v>
      </c>
      <c r="S2552" t="s">
        <v>516</v>
      </c>
      <c r="T2552">
        <v>1000</v>
      </c>
      <c r="U2552" t="s">
        <v>866</v>
      </c>
      <c r="V2552">
        <v>2523</v>
      </c>
      <c r="W2552" t="s">
        <v>518</v>
      </c>
      <c r="X2552">
        <v>8</v>
      </c>
      <c r="Y2552" t="s">
        <v>519</v>
      </c>
      <c r="Z2552">
        <v>191885</v>
      </c>
      <c r="AA2552">
        <v>-1</v>
      </c>
      <c r="AB2552" t="s">
        <v>129</v>
      </c>
      <c r="AC2552">
        <v>0</v>
      </c>
      <c r="AD2552"/>
      <c r="AE2552"/>
      <c r="AF2552">
        <v>24957</v>
      </c>
      <c r="AG2552"/>
      <c r="AH2552">
        <v>24957.434000000001</v>
      </c>
      <c r="AI2552">
        <v>0</v>
      </c>
    </row>
    <row r="2553" spans="1:35">
      <c r="A2553" t="s">
        <v>862</v>
      </c>
      <c r="B2553">
        <v>2017</v>
      </c>
      <c r="C2553">
        <v>2017</v>
      </c>
      <c r="D2553">
        <v>2017</v>
      </c>
      <c r="E2553">
        <v>4</v>
      </c>
      <c r="F2553">
        <v>0</v>
      </c>
      <c r="G2553">
        <v>0</v>
      </c>
      <c r="H2553" t="s">
        <v>510</v>
      </c>
      <c r="I2553">
        <v>251</v>
      </c>
      <c r="J2553" t="s">
        <v>113</v>
      </c>
      <c r="K2553" t="s">
        <v>583</v>
      </c>
      <c r="L2553">
        <v>0</v>
      </c>
      <c r="M2553" t="s">
        <v>177</v>
      </c>
      <c r="N2553" t="s">
        <v>514</v>
      </c>
      <c r="O2553">
        <v>899</v>
      </c>
      <c r="P2553" t="s">
        <v>520</v>
      </c>
      <c r="Q2553" t="s">
        <v>521</v>
      </c>
      <c r="R2553" t="s">
        <v>515</v>
      </c>
      <c r="S2553" t="s">
        <v>516</v>
      </c>
      <c r="T2553">
        <v>0</v>
      </c>
      <c r="U2553" t="s">
        <v>517</v>
      </c>
      <c r="V2553">
        <v>2523</v>
      </c>
      <c r="W2553" t="s">
        <v>518</v>
      </c>
      <c r="X2553">
        <v>8</v>
      </c>
      <c r="Y2553" t="s">
        <v>519</v>
      </c>
      <c r="Z2553">
        <v>889604837</v>
      </c>
      <c r="AA2553">
        <v>-1</v>
      </c>
      <c r="AB2553" t="s">
        <v>129</v>
      </c>
      <c r="AC2553">
        <v>0</v>
      </c>
      <c r="AD2553"/>
      <c r="AE2553"/>
      <c r="AF2553">
        <v>120453739</v>
      </c>
      <c r="AG2553"/>
      <c r="AH2553">
        <v>120453739.171</v>
      </c>
      <c r="AI2553">
        <v>0</v>
      </c>
    </row>
    <row r="2554" spans="1:35">
      <c r="A2554" t="s">
        <v>862</v>
      </c>
      <c r="B2554">
        <v>2017</v>
      </c>
      <c r="C2554">
        <v>2017</v>
      </c>
      <c r="D2554">
        <v>2017</v>
      </c>
      <c r="E2554">
        <v>4</v>
      </c>
      <c r="F2554">
        <v>0</v>
      </c>
      <c r="G2554">
        <v>0</v>
      </c>
      <c r="H2554" t="s">
        <v>510</v>
      </c>
      <c r="I2554">
        <v>251</v>
      </c>
      <c r="J2554" t="s">
        <v>113</v>
      </c>
      <c r="K2554" t="s">
        <v>583</v>
      </c>
      <c r="L2554">
        <v>12</v>
      </c>
      <c r="M2554" t="s">
        <v>666</v>
      </c>
      <c r="N2554" t="s">
        <v>667</v>
      </c>
      <c r="O2554">
        <v>899</v>
      </c>
      <c r="P2554" t="s">
        <v>520</v>
      </c>
      <c r="Q2554" t="s">
        <v>521</v>
      </c>
      <c r="R2554" t="s">
        <v>515</v>
      </c>
      <c r="S2554" t="s">
        <v>516</v>
      </c>
      <c r="T2554">
        <v>0</v>
      </c>
      <c r="U2554" t="s">
        <v>517</v>
      </c>
      <c r="V2554">
        <v>2523</v>
      </c>
      <c r="W2554" t="s">
        <v>518</v>
      </c>
      <c r="X2554">
        <v>8</v>
      </c>
      <c r="Y2554" t="s">
        <v>519</v>
      </c>
      <c r="Z2554">
        <v>257910</v>
      </c>
      <c r="AA2554">
        <v>-1</v>
      </c>
      <c r="AB2554" t="s">
        <v>129</v>
      </c>
      <c r="AC2554">
        <v>0</v>
      </c>
      <c r="AD2554"/>
      <c r="AE2554"/>
      <c r="AF2554">
        <v>19373</v>
      </c>
      <c r="AG2554"/>
      <c r="AH2554">
        <v>19373.810000000001</v>
      </c>
      <c r="AI2554">
        <v>0</v>
      </c>
    </row>
    <row r="2555" spans="1:35">
      <c r="A2555" t="s">
        <v>862</v>
      </c>
      <c r="B2555">
        <v>2017</v>
      </c>
      <c r="C2555">
        <v>2017</v>
      </c>
      <c r="D2555">
        <v>2017</v>
      </c>
      <c r="E2555">
        <v>4</v>
      </c>
      <c r="F2555">
        <v>0</v>
      </c>
      <c r="G2555">
        <v>0</v>
      </c>
      <c r="H2555" t="s">
        <v>510</v>
      </c>
      <c r="I2555">
        <v>251</v>
      </c>
      <c r="J2555" t="s">
        <v>113</v>
      </c>
      <c r="K2555" t="s">
        <v>583</v>
      </c>
      <c r="L2555">
        <v>12</v>
      </c>
      <c r="M2555" t="s">
        <v>666</v>
      </c>
      <c r="N2555" t="s">
        <v>667</v>
      </c>
      <c r="O2555">
        <v>899</v>
      </c>
      <c r="P2555" t="s">
        <v>520</v>
      </c>
      <c r="Q2555" t="s">
        <v>521</v>
      </c>
      <c r="R2555" t="s">
        <v>515</v>
      </c>
      <c r="S2555" t="s">
        <v>516</v>
      </c>
      <c r="T2555">
        <v>1000</v>
      </c>
      <c r="U2555" t="s">
        <v>866</v>
      </c>
      <c r="V2555">
        <v>2523</v>
      </c>
      <c r="W2555" t="s">
        <v>518</v>
      </c>
      <c r="X2555">
        <v>8</v>
      </c>
      <c r="Y2555" t="s">
        <v>519</v>
      </c>
      <c r="Z2555">
        <v>182722</v>
      </c>
      <c r="AA2555">
        <v>-1</v>
      </c>
      <c r="AB2555" t="s">
        <v>129</v>
      </c>
      <c r="AC2555">
        <v>0</v>
      </c>
      <c r="AD2555"/>
      <c r="AE2555"/>
      <c r="AF2555">
        <v>13725</v>
      </c>
      <c r="AG2555"/>
      <c r="AH2555">
        <v>13725.798000000001</v>
      </c>
      <c r="AI2555">
        <v>0</v>
      </c>
    </row>
    <row r="2556" spans="1:35">
      <c r="A2556" t="s">
        <v>862</v>
      </c>
      <c r="B2556">
        <v>2017</v>
      </c>
      <c r="C2556">
        <v>2017</v>
      </c>
      <c r="D2556">
        <v>2017</v>
      </c>
      <c r="E2556">
        <v>4</v>
      </c>
      <c r="F2556">
        <v>0</v>
      </c>
      <c r="G2556">
        <v>0</v>
      </c>
      <c r="H2556" t="s">
        <v>510</v>
      </c>
      <c r="I2556">
        <v>251</v>
      </c>
      <c r="J2556" t="s">
        <v>113</v>
      </c>
      <c r="K2556" t="s">
        <v>583</v>
      </c>
      <c r="L2556">
        <v>12</v>
      </c>
      <c r="M2556" t="s">
        <v>666</v>
      </c>
      <c r="N2556" t="s">
        <v>667</v>
      </c>
      <c r="O2556">
        <v>899</v>
      </c>
      <c r="P2556" t="s">
        <v>520</v>
      </c>
      <c r="Q2556" t="s">
        <v>521</v>
      </c>
      <c r="R2556" t="s">
        <v>515</v>
      </c>
      <c r="S2556" t="s">
        <v>516</v>
      </c>
      <c r="T2556">
        <v>2100</v>
      </c>
      <c r="U2556" t="s">
        <v>868</v>
      </c>
      <c r="V2556">
        <v>2523</v>
      </c>
      <c r="W2556" t="s">
        <v>518</v>
      </c>
      <c r="X2556">
        <v>8</v>
      </c>
      <c r="Y2556" t="s">
        <v>519</v>
      </c>
      <c r="Z2556">
        <v>75188</v>
      </c>
      <c r="AA2556">
        <v>-1</v>
      </c>
      <c r="AB2556" t="s">
        <v>129</v>
      </c>
      <c r="AC2556">
        <v>0</v>
      </c>
      <c r="AD2556"/>
      <c r="AE2556"/>
      <c r="AF2556">
        <v>5648</v>
      </c>
      <c r="AG2556"/>
      <c r="AH2556">
        <v>5648.0119999999997</v>
      </c>
      <c r="AI2556">
        <v>0</v>
      </c>
    </row>
    <row r="2557" spans="1:35">
      <c r="A2557" t="s">
        <v>862</v>
      </c>
      <c r="B2557">
        <v>2017</v>
      </c>
      <c r="C2557">
        <v>2017</v>
      </c>
      <c r="D2557">
        <v>2017</v>
      </c>
      <c r="E2557">
        <v>4</v>
      </c>
      <c r="F2557">
        <v>0</v>
      </c>
      <c r="G2557">
        <v>0</v>
      </c>
      <c r="H2557" t="s">
        <v>568</v>
      </c>
      <c r="I2557">
        <v>251</v>
      </c>
      <c r="J2557" t="s">
        <v>113</v>
      </c>
      <c r="K2557" t="s">
        <v>583</v>
      </c>
      <c r="L2557">
        <v>862</v>
      </c>
      <c r="M2557" t="s">
        <v>723</v>
      </c>
      <c r="N2557" t="s">
        <v>724</v>
      </c>
      <c r="O2557">
        <v>862</v>
      </c>
      <c r="P2557" t="s">
        <v>723</v>
      </c>
      <c r="Q2557" t="s">
        <v>724</v>
      </c>
      <c r="R2557" t="s">
        <v>515</v>
      </c>
      <c r="S2557" t="s">
        <v>516</v>
      </c>
      <c r="T2557">
        <v>2100</v>
      </c>
      <c r="U2557" t="s">
        <v>868</v>
      </c>
      <c r="V2557">
        <v>2523</v>
      </c>
      <c r="W2557" t="s">
        <v>518</v>
      </c>
      <c r="X2557">
        <v>8</v>
      </c>
      <c r="Y2557" t="s">
        <v>519</v>
      </c>
      <c r="Z2557">
        <v>50653300</v>
      </c>
      <c r="AA2557">
        <v>8</v>
      </c>
      <c r="AB2557" t="s">
        <v>519</v>
      </c>
      <c r="AC2557">
        <v>50653300</v>
      </c>
      <c r="AD2557">
        <v>50653300</v>
      </c>
      <c r="AE2557"/>
      <c r="AF2557">
        <v>4373825</v>
      </c>
      <c r="AG2557">
        <v>4373825.7290000003</v>
      </c>
      <c r="AH2557"/>
      <c r="AI2557">
        <v>0</v>
      </c>
    </row>
    <row r="2558" spans="1:35">
      <c r="A2558" t="s">
        <v>862</v>
      </c>
      <c r="B2558">
        <v>2017</v>
      </c>
      <c r="C2558">
        <v>2017</v>
      </c>
      <c r="D2558">
        <v>2017</v>
      </c>
      <c r="E2558">
        <v>4</v>
      </c>
      <c r="F2558">
        <v>0</v>
      </c>
      <c r="G2558">
        <v>0</v>
      </c>
      <c r="H2558" t="s">
        <v>568</v>
      </c>
      <c r="I2558">
        <v>251</v>
      </c>
      <c r="J2558" t="s">
        <v>113</v>
      </c>
      <c r="K2558" t="s">
        <v>583</v>
      </c>
      <c r="L2558">
        <v>894</v>
      </c>
      <c r="M2558" t="s">
        <v>839</v>
      </c>
      <c r="N2558" t="s">
        <v>840</v>
      </c>
      <c r="O2558">
        <v>894</v>
      </c>
      <c r="P2558" t="s">
        <v>839</v>
      </c>
      <c r="Q2558" t="s">
        <v>840</v>
      </c>
      <c r="R2558" t="s">
        <v>515</v>
      </c>
      <c r="S2558" t="s">
        <v>516</v>
      </c>
      <c r="T2558">
        <v>1000</v>
      </c>
      <c r="U2558" t="s">
        <v>866</v>
      </c>
      <c r="V2558">
        <v>2523</v>
      </c>
      <c r="W2558" t="s">
        <v>518</v>
      </c>
      <c r="X2558">
        <v>8</v>
      </c>
      <c r="Y2558" t="s">
        <v>519</v>
      </c>
      <c r="Z2558">
        <v>23</v>
      </c>
      <c r="AA2558">
        <v>8</v>
      </c>
      <c r="AB2558" t="s">
        <v>519</v>
      </c>
      <c r="AC2558">
        <v>23</v>
      </c>
      <c r="AD2558">
        <v>23</v>
      </c>
      <c r="AE2558"/>
      <c r="AF2558">
        <v>327</v>
      </c>
      <c r="AG2558">
        <v>327.33300000000003</v>
      </c>
      <c r="AH2558"/>
      <c r="AI2558">
        <v>0</v>
      </c>
    </row>
    <row r="2559" spans="1:35">
      <c r="A2559" t="s">
        <v>862</v>
      </c>
      <c r="B2559">
        <v>2017</v>
      </c>
      <c r="C2559">
        <v>2017</v>
      </c>
      <c r="D2559">
        <v>2017</v>
      </c>
      <c r="E2559">
        <v>4</v>
      </c>
      <c r="F2559">
        <v>0</v>
      </c>
      <c r="G2559">
        <v>0</v>
      </c>
      <c r="H2559" t="s">
        <v>568</v>
      </c>
      <c r="I2559">
        <v>251</v>
      </c>
      <c r="J2559" t="s">
        <v>113</v>
      </c>
      <c r="K2559" t="s">
        <v>583</v>
      </c>
      <c r="L2559">
        <v>858</v>
      </c>
      <c r="M2559" t="s">
        <v>829</v>
      </c>
      <c r="N2559" t="s">
        <v>830</v>
      </c>
      <c r="O2559">
        <v>858</v>
      </c>
      <c r="P2559" t="s">
        <v>829</v>
      </c>
      <c r="Q2559" t="s">
        <v>830</v>
      </c>
      <c r="R2559" t="s">
        <v>515</v>
      </c>
      <c r="S2559" t="s">
        <v>516</v>
      </c>
      <c r="T2559">
        <v>1000</v>
      </c>
      <c r="U2559" t="s">
        <v>866</v>
      </c>
      <c r="V2559">
        <v>2523</v>
      </c>
      <c r="W2559" t="s">
        <v>518</v>
      </c>
      <c r="X2559">
        <v>8</v>
      </c>
      <c r="Y2559" t="s">
        <v>519</v>
      </c>
      <c r="Z2559">
        <v>430</v>
      </c>
      <c r="AA2559">
        <v>8</v>
      </c>
      <c r="AB2559" t="s">
        <v>519</v>
      </c>
      <c r="AC2559">
        <v>430</v>
      </c>
      <c r="AD2559">
        <v>430</v>
      </c>
      <c r="AE2559"/>
      <c r="AF2559">
        <v>1356</v>
      </c>
      <c r="AG2559">
        <v>1356.741</v>
      </c>
      <c r="AH2559"/>
      <c r="AI2559">
        <v>0</v>
      </c>
    </row>
    <row r="2560" spans="1:35">
      <c r="A2560" t="s">
        <v>862</v>
      </c>
      <c r="B2560">
        <v>2017</v>
      </c>
      <c r="C2560">
        <v>2017</v>
      </c>
      <c r="D2560">
        <v>2017</v>
      </c>
      <c r="E2560">
        <v>4</v>
      </c>
      <c r="F2560">
        <v>0</v>
      </c>
      <c r="G2560">
        <v>0</v>
      </c>
      <c r="H2560" t="s">
        <v>568</v>
      </c>
      <c r="I2560">
        <v>251</v>
      </c>
      <c r="J2560" t="s">
        <v>113</v>
      </c>
      <c r="K2560" t="s">
        <v>583</v>
      </c>
      <c r="L2560">
        <v>894</v>
      </c>
      <c r="M2560" t="s">
        <v>839</v>
      </c>
      <c r="N2560" t="s">
        <v>840</v>
      </c>
      <c r="O2560">
        <v>894</v>
      </c>
      <c r="P2560" t="s">
        <v>839</v>
      </c>
      <c r="Q2560" t="s">
        <v>840</v>
      </c>
      <c r="R2560" t="s">
        <v>515</v>
      </c>
      <c r="S2560" t="s">
        <v>516</v>
      </c>
      <c r="T2560">
        <v>0</v>
      </c>
      <c r="U2560" t="s">
        <v>517</v>
      </c>
      <c r="V2560">
        <v>2523</v>
      </c>
      <c r="W2560" t="s">
        <v>518</v>
      </c>
      <c r="X2560">
        <v>8</v>
      </c>
      <c r="Y2560" t="s">
        <v>519</v>
      </c>
      <c r="Z2560">
        <v>23</v>
      </c>
      <c r="AA2560">
        <v>8</v>
      </c>
      <c r="AB2560" t="s">
        <v>519</v>
      </c>
      <c r="AC2560">
        <v>23</v>
      </c>
      <c r="AD2560">
        <v>23</v>
      </c>
      <c r="AE2560"/>
      <c r="AF2560">
        <v>327</v>
      </c>
      <c r="AG2560">
        <v>327.33300000000003</v>
      </c>
      <c r="AH2560"/>
      <c r="AI2560">
        <v>0</v>
      </c>
    </row>
    <row r="2561" spans="1:35">
      <c r="A2561" t="s">
        <v>862</v>
      </c>
      <c r="B2561">
        <v>2017</v>
      </c>
      <c r="C2561">
        <v>2017</v>
      </c>
      <c r="D2561">
        <v>2017</v>
      </c>
      <c r="E2561">
        <v>4</v>
      </c>
      <c r="F2561">
        <v>0</v>
      </c>
      <c r="G2561">
        <v>0</v>
      </c>
      <c r="H2561" t="s">
        <v>568</v>
      </c>
      <c r="I2561">
        <v>251</v>
      </c>
      <c r="J2561" t="s">
        <v>113</v>
      </c>
      <c r="K2561" t="s">
        <v>583</v>
      </c>
      <c r="L2561">
        <v>862</v>
      </c>
      <c r="M2561" t="s">
        <v>723</v>
      </c>
      <c r="N2561" t="s">
        <v>724</v>
      </c>
      <c r="O2561">
        <v>862</v>
      </c>
      <c r="P2561" t="s">
        <v>723</v>
      </c>
      <c r="Q2561" t="s">
        <v>724</v>
      </c>
      <c r="R2561" t="s">
        <v>515</v>
      </c>
      <c r="S2561" t="s">
        <v>516</v>
      </c>
      <c r="T2561">
        <v>0</v>
      </c>
      <c r="U2561" t="s">
        <v>517</v>
      </c>
      <c r="V2561">
        <v>2523</v>
      </c>
      <c r="W2561" t="s">
        <v>518</v>
      </c>
      <c r="X2561">
        <v>8</v>
      </c>
      <c r="Y2561" t="s">
        <v>519</v>
      </c>
      <c r="Z2561">
        <v>50653300</v>
      </c>
      <c r="AA2561">
        <v>8</v>
      </c>
      <c r="AB2561" t="s">
        <v>519</v>
      </c>
      <c r="AC2561">
        <v>50653300</v>
      </c>
      <c r="AD2561">
        <v>50653300</v>
      </c>
      <c r="AE2561"/>
      <c r="AF2561">
        <v>4373825</v>
      </c>
      <c r="AG2561">
        <v>4373825.7290000003</v>
      </c>
      <c r="AH2561"/>
      <c r="AI2561">
        <v>0</v>
      </c>
    </row>
    <row r="2562" spans="1:35">
      <c r="A2562" t="s">
        <v>862</v>
      </c>
      <c r="B2562">
        <v>2017</v>
      </c>
      <c r="C2562">
        <v>2017</v>
      </c>
      <c r="D2562">
        <v>2017</v>
      </c>
      <c r="E2562">
        <v>4</v>
      </c>
      <c r="F2562">
        <v>0</v>
      </c>
      <c r="G2562">
        <v>0</v>
      </c>
      <c r="H2562" t="s">
        <v>568</v>
      </c>
      <c r="I2562">
        <v>251</v>
      </c>
      <c r="J2562" t="s">
        <v>113</v>
      </c>
      <c r="K2562" t="s">
        <v>583</v>
      </c>
      <c r="L2562">
        <v>858</v>
      </c>
      <c r="M2562" t="s">
        <v>829</v>
      </c>
      <c r="N2562" t="s">
        <v>830</v>
      </c>
      <c r="O2562">
        <v>858</v>
      </c>
      <c r="P2562" t="s">
        <v>829</v>
      </c>
      <c r="Q2562" t="s">
        <v>830</v>
      </c>
      <c r="R2562" t="s">
        <v>515</v>
      </c>
      <c r="S2562" t="s">
        <v>516</v>
      </c>
      <c r="T2562">
        <v>0</v>
      </c>
      <c r="U2562" t="s">
        <v>517</v>
      </c>
      <c r="V2562">
        <v>2523</v>
      </c>
      <c r="W2562" t="s">
        <v>518</v>
      </c>
      <c r="X2562">
        <v>8</v>
      </c>
      <c r="Y2562" t="s">
        <v>519</v>
      </c>
      <c r="Z2562">
        <v>430</v>
      </c>
      <c r="AA2562">
        <v>8</v>
      </c>
      <c r="AB2562" t="s">
        <v>519</v>
      </c>
      <c r="AC2562">
        <v>430</v>
      </c>
      <c r="AD2562">
        <v>430</v>
      </c>
      <c r="AE2562"/>
      <c r="AF2562">
        <v>1356</v>
      </c>
      <c r="AG2562">
        <v>1356.741</v>
      </c>
      <c r="AH2562"/>
      <c r="AI2562">
        <v>0</v>
      </c>
    </row>
    <row r="2563" spans="1:35">
      <c r="A2563" t="s">
        <v>862</v>
      </c>
      <c r="B2563">
        <v>2017</v>
      </c>
      <c r="C2563">
        <v>2017</v>
      </c>
      <c r="D2563">
        <v>2017</v>
      </c>
      <c r="E2563">
        <v>4</v>
      </c>
      <c r="F2563">
        <v>0</v>
      </c>
      <c r="G2563">
        <v>0</v>
      </c>
      <c r="H2563" t="s">
        <v>568</v>
      </c>
      <c r="I2563">
        <v>251</v>
      </c>
      <c r="J2563" t="s">
        <v>113</v>
      </c>
      <c r="K2563" t="s">
        <v>583</v>
      </c>
      <c r="L2563">
        <v>818</v>
      </c>
      <c r="M2563" t="s">
        <v>532</v>
      </c>
      <c r="N2563" t="s">
        <v>533</v>
      </c>
      <c r="O2563">
        <v>56</v>
      </c>
      <c r="P2563" t="s">
        <v>694</v>
      </c>
      <c r="Q2563" t="s">
        <v>695</v>
      </c>
      <c r="R2563" t="s">
        <v>515</v>
      </c>
      <c r="S2563" t="s">
        <v>516</v>
      </c>
      <c r="T2563">
        <v>0</v>
      </c>
      <c r="U2563" t="s">
        <v>517</v>
      </c>
      <c r="V2563">
        <v>2523</v>
      </c>
      <c r="W2563" t="s">
        <v>518</v>
      </c>
      <c r="X2563">
        <v>8</v>
      </c>
      <c r="Y2563" t="s">
        <v>519</v>
      </c>
      <c r="Z2563">
        <v>61</v>
      </c>
      <c r="AA2563">
        <v>8</v>
      </c>
      <c r="AB2563" t="s">
        <v>519</v>
      </c>
      <c r="AC2563">
        <v>61</v>
      </c>
      <c r="AD2563">
        <v>61</v>
      </c>
      <c r="AE2563"/>
      <c r="AF2563">
        <v>4317</v>
      </c>
      <c r="AG2563">
        <v>4317.415</v>
      </c>
      <c r="AH2563"/>
      <c r="AI2563">
        <v>0</v>
      </c>
    </row>
    <row r="2564" spans="1:35">
      <c r="A2564" t="s">
        <v>862</v>
      </c>
      <c r="B2564">
        <v>2017</v>
      </c>
      <c r="C2564">
        <v>2017</v>
      </c>
      <c r="D2564">
        <v>2017</v>
      </c>
      <c r="E2564">
        <v>4</v>
      </c>
      <c r="F2564">
        <v>0</v>
      </c>
      <c r="G2564">
        <v>0</v>
      </c>
      <c r="H2564" t="s">
        <v>568</v>
      </c>
      <c r="I2564">
        <v>251</v>
      </c>
      <c r="J2564" t="s">
        <v>113</v>
      </c>
      <c r="K2564" t="s">
        <v>583</v>
      </c>
      <c r="L2564">
        <v>818</v>
      </c>
      <c r="M2564" t="s">
        <v>532</v>
      </c>
      <c r="N2564" t="s">
        <v>533</v>
      </c>
      <c r="O2564">
        <v>56</v>
      </c>
      <c r="P2564" t="s">
        <v>694</v>
      </c>
      <c r="Q2564" t="s">
        <v>695</v>
      </c>
      <c r="R2564" t="s">
        <v>515</v>
      </c>
      <c r="S2564" t="s">
        <v>516</v>
      </c>
      <c r="T2564">
        <v>3200</v>
      </c>
      <c r="U2564" t="s">
        <v>74</v>
      </c>
      <c r="V2564">
        <v>2523</v>
      </c>
      <c r="W2564" t="s">
        <v>518</v>
      </c>
      <c r="X2564">
        <v>8</v>
      </c>
      <c r="Y2564" t="s">
        <v>519</v>
      </c>
      <c r="Z2564">
        <v>61</v>
      </c>
      <c r="AA2564">
        <v>8</v>
      </c>
      <c r="AB2564" t="s">
        <v>519</v>
      </c>
      <c r="AC2564">
        <v>61</v>
      </c>
      <c r="AD2564">
        <v>61</v>
      </c>
      <c r="AE2564"/>
      <c r="AF2564">
        <v>4317</v>
      </c>
      <c r="AG2564">
        <v>4317.415</v>
      </c>
      <c r="AH2564"/>
      <c r="AI2564">
        <v>0</v>
      </c>
    </row>
    <row r="2565" spans="1:35">
      <c r="A2565" t="s">
        <v>862</v>
      </c>
      <c r="B2565">
        <v>2017</v>
      </c>
      <c r="C2565">
        <v>2017</v>
      </c>
      <c r="D2565">
        <v>2017</v>
      </c>
      <c r="E2565">
        <v>4</v>
      </c>
      <c r="F2565">
        <v>0</v>
      </c>
      <c r="G2565">
        <v>0</v>
      </c>
      <c r="H2565" t="s">
        <v>568</v>
      </c>
      <c r="I2565">
        <v>251</v>
      </c>
      <c r="J2565" t="s">
        <v>113</v>
      </c>
      <c r="K2565" t="s">
        <v>583</v>
      </c>
      <c r="L2565">
        <v>804</v>
      </c>
      <c r="M2565" t="s">
        <v>650</v>
      </c>
      <c r="N2565" t="s">
        <v>651</v>
      </c>
      <c r="O2565">
        <v>804</v>
      </c>
      <c r="P2565" t="s">
        <v>650</v>
      </c>
      <c r="Q2565" t="s">
        <v>651</v>
      </c>
      <c r="R2565" t="s">
        <v>515</v>
      </c>
      <c r="S2565" t="s">
        <v>516</v>
      </c>
      <c r="T2565">
        <v>3200</v>
      </c>
      <c r="U2565" t="s">
        <v>74</v>
      </c>
      <c r="V2565">
        <v>2523</v>
      </c>
      <c r="W2565" t="s">
        <v>518</v>
      </c>
      <c r="X2565">
        <v>8</v>
      </c>
      <c r="Y2565" t="s">
        <v>519</v>
      </c>
      <c r="Z2565">
        <v>3100</v>
      </c>
      <c r="AA2565">
        <v>8</v>
      </c>
      <c r="AB2565" t="s">
        <v>519</v>
      </c>
      <c r="AC2565">
        <v>3100</v>
      </c>
      <c r="AD2565">
        <v>3100</v>
      </c>
      <c r="AE2565"/>
      <c r="AF2565">
        <v>329</v>
      </c>
      <c r="AG2565">
        <v>329.59100000000001</v>
      </c>
      <c r="AH2565"/>
      <c r="AI2565">
        <v>0</v>
      </c>
    </row>
    <row r="2566" spans="1:35">
      <c r="A2566" t="s">
        <v>862</v>
      </c>
      <c r="B2566">
        <v>2017</v>
      </c>
      <c r="C2566">
        <v>2017</v>
      </c>
      <c r="D2566">
        <v>2017</v>
      </c>
      <c r="E2566">
        <v>4</v>
      </c>
      <c r="F2566">
        <v>0</v>
      </c>
      <c r="G2566">
        <v>0</v>
      </c>
      <c r="H2566" t="s">
        <v>568</v>
      </c>
      <c r="I2566">
        <v>251</v>
      </c>
      <c r="J2566" t="s">
        <v>113</v>
      </c>
      <c r="K2566" t="s">
        <v>583</v>
      </c>
      <c r="L2566">
        <v>804</v>
      </c>
      <c r="M2566" t="s">
        <v>650</v>
      </c>
      <c r="N2566" t="s">
        <v>651</v>
      </c>
      <c r="O2566">
        <v>804</v>
      </c>
      <c r="P2566" t="s">
        <v>650</v>
      </c>
      <c r="Q2566" t="s">
        <v>651</v>
      </c>
      <c r="R2566" t="s">
        <v>515</v>
      </c>
      <c r="S2566" t="s">
        <v>516</v>
      </c>
      <c r="T2566">
        <v>0</v>
      </c>
      <c r="U2566" t="s">
        <v>517</v>
      </c>
      <c r="V2566">
        <v>2523</v>
      </c>
      <c r="W2566" t="s">
        <v>518</v>
      </c>
      <c r="X2566">
        <v>8</v>
      </c>
      <c r="Y2566" t="s">
        <v>519</v>
      </c>
      <c r="Z2566">
        <v>3100</v>
      </c>
      <c r="AA2566">
        <v>8</v>
      </c>
      <c r="AB2566" t="s">
        <v>519</v>
      </c>
      <c r="AC2566">
        <v>3100</v>
      </c>
      <c r="AD2566">
        <v>3100</v>
      </c>
      <c r="AE2566"/>
      <c r="AF2566">
        <v>329</v>
      </c>
      <c r="AG2566">
        <v>329.59100000000001</v>
      </c>
      <c r="AH2566"/>
      <c r="AI2566">
        <v>0</v>
      </c>
    </row>
    <row r="2567" spans="1:35">
      <c r="A2567" t="s">
        <v>862</v>
      </c>
      <c r="B2567">
        <v>2017</v>
      </c>
      <c r="C2567">
        <v>2017</v>
      </c>
      <c r="D2567">
        <v>2017</v>
      </c>
      <c r="E2567">
        <v>4</v>
      </c>
      <c r="F2567">
        <v>0</v>
      </c>
      <c r="G2567">
        <v>0</v>
      </c>
      <c r="H2567" t="s">
        <v>568</v>
      </c>
      <c r="I2567">
        <v>251</v>
      </c>
      <c r="J2567" t="s">
        <v>113</v>
      </c>
      <c r="K2567" t="s">
        <v>583</v>
      </c>
      <c r="L2567">
        <v>788</v>
      </c>
      <c r="M2567" t="s">
        <v>729</v>
      </c>
      <c r="N2567" t="s">
        <v>730</v>
      </c>
      <c r="O2567">
        <v>788</v>
      </c>
      <c r="P2567" t="s">
        <v>729</v>
      </c>
      <c r="Q2567" t="s">
        <v>730</v>
      </c>
      <c r="R2567" t="s">
        <v>515</v>
      </c>
      <c r="S2567" t="s">
        <v>516</v>
      </c>
      <c r="T2567">
        <v>2100</v>
      </c>
      <c r="U2567" t="s">
        <v>868</v>
      </c>
      <c r="V2567">
        <v>2523</v>
      </c>
      <c r="W2567" t="s">
        <v>518</v>
      </c>
      <c r="X2567">
        <v>8</v>
      </c>
      <c r="Y2567" t="s">
        <v>519</v>
      </c>
      <c r="Z2567">
        <v>11507000</v>
      </c>
      <c r="AA2567">
        <v>8</v>
      </c>
      <c r="AB2567" t="s">
        <v>519</v>
      </c>
      <c r="AC2567">
        <v>11507000</v>
      </c>
      <c r="AD2567">
        <v>11507000</v>
      </c>
      <c r="AE2567"/>
      <c r="AF2567">
        <v>1324232</v>
      </c>
      <c r="AG2567">
        <v>1324232.9809999999</v>
      </c>
      <c r="AH2567"/>
      <c r="AI2567">
        <v>0</v>
      </c>
    </row>
    <row r="2568" spans="1:35">
      <c r="A2568" t="s">
        <v>862</v>
      </c>
      <c r="B2568">
        <v>2017</v>
      </c>
      <c r="C2568">
        <v>2017</v>
      </c>
      <c r="D2568">
        <v>2017</v>
      </c>
      <c r="E2568">
        <v>4</v>
      </c>
      <c r="F2568">
        <v>0</v>
      </c>
      <c r="G2568">
        <v>0</v>
      </c>
      <c r="H2568" t="s">
        <v>568</v>
      </c>
      <c r="I2568">
        <v>251</v>
      </c>
      <c r="J2568" t="s">
        <v>113</v>
      </c>
      <c r="K2568" t="s">
        <v>583</v>
      </c>
      <c r="L2568">
        <v>788</v>
      </c>
      <c r="M2568" t="s">
        <v>729</v>
      </c>
      <c r="N2568" t="s">
        <v>730</v>
      </c>
      <c r="O2568">
        <v>788</v>
      </c>
      <c r="P2568" t="s">
        <v>729</v>
      </c>
      <c r="Q2568" t="s">
        <v>730</v>
      </c>
      <c r="R2568" t="s">
        <v>515</v>
      </c>
      <c r="S2568" t="s">
        <v>516</v>
      </c>
      <c r="T2568">
        <v>0</v>
      </c>
      <c r="U2568" t="s">
        <v>517</v>
      </c>
      <c r="V2568">
        <v>2523</v>
      </c>
      <c r="W2568" t="s">
        <v>518</v>
      </c>
      <c r="X2568">
        <v>8</v>
      </c>
      <c r="Y2568" t="s">
        <v>519</v>
      </c>
      <c r="Z2568">
        <v>11507000</v>
      </c>
      <c r="AA2568">
        <v>8</v>
      </c>
      <c r="AB2568" t="s">
        <v>519</v>
      </c>
      <c r="AC2568">
        <v>11507000</v>
      </c>
      <c r="AD2568">
        <v>11507000</v>
      </c>
      <c r="AE2568"/>
      <c r="AF2568">
        <v>1324232</v>
      </c>
      <c r="AG2568">
        <v>1324232.9809999999</v>
      </c>
      <c r="AH2568"/>
      <c r="AI2568">
        <v>0</v>
      </c>
    </row>
    <row r="2569" spans="1:35">
      <c r="A2569" t="s">
        <v>862</v>
      </c>
      <c r="B2569">
        <v>2017</v>
      </c>
      <c r="C2569">
        <v>2017</v>
      </c>
      <c r="D2569">
        <v>2017</v>
      </c>
      <c r="E2569">
        <v>4</v>
      </c>
      <c r="F2569">
        <v>0</v>
      </c>
      <c r="G2569">
        <v>0</v>
      </c>
      <c r="H2569" t="s">
        <v>568</v>
      </c>
      <c r="I2569">
        <v>251</v>
      </c>
      <c r="J2569" t="s">
        <v>113</v>
      </c>
      <c r="K2569" t="s">
        <v>583</v>
      </c>
      <c r="L2569">
        <v>792</v>
      </c>
      <c r="M2569" t="s">
        <v>217</v>
      </c>
      <c r="N2569" t="s">
        <v>573</v>
      </c>
      <c r="O2569">
        <v>56</v>
      </c>
      <c r="P2569" t="s">
        <v>694</v>
      </c>
      <c r="Q2569" t="s">
        <v>695</v>
      </c>
      <c r="R2569" t="s">
        <v>515</v>
      </c>
      <c r="S2569" t="s">
        <v>516</v>
      </c>
      <c r="T2569">
        <v>3200</v>
      </c>
      <c r="U2569" t="s">
        <v>74</v>
      </c>
      <c r="V2569">
        <v>2523</v>
      </c>
      <c r="W2569" t="s">
        <v>518</v>
      </c>
      <c r="X2569">
        <v>8</v>
      </c>
      <c r="Y2569" t="s">
        <v>519</v>
      </c>
      <c r="Z2569">
        <v>173</v>
      </c>
      <c r="AA2569">
        <v>8</v>
      </c>
      <c r="AB2569" t="s">
        <v>519</v>
      </c>
      <c r="AC2569">
        <v>173</v>
      </c>
      <c r="AD2569">
        <v>173</v>
      </c>
      <c r="AE2569"/>
      <c r="AF2569">
        <v>1286</v>
      </c>
      <c r="AG2569">
        <v>1286.759</v>
      </c>
      <c r="AH2569"/>
      <c r="AI2569">
        <v>0</v>
      </c>
    </row>
    <row r="2570" spans="1:35">
      <c r="A2570" t="s">
        <v>862</v>
      </c>
      <c r="B2570">
        <v>2017</v>
      </c>
      <c r="C2570">
        <v>2017</v>
      </c>
      <c r="D2570">
        <v>2017</v>
      </c>
      <c r="E2570">
        <v>4</v>
      </c>
      <c r="F2570">
        <v>0</v>
      </c>
      <c r="G2570">
        <v>0</v>
      </c>
      <c r="H2570" t="s">
        <v>568</v>
      </c>
      <c r="I2570">
        <v>251</v>
      </c>
      <c r="J2570" t="s">
        <v>113</v>
      </c>
      <c r="K2570" t="s">
        <v>583</v>
      </c>
      <c r="L2570">
        <v>792</v>
      </c>
      <c r="M2570" t="s">
        <v>217</v>
      </c>
      <c r="N2570" t="s">
        <v>573</v>
      </c>
      <c r="O2570">
        <v>56</v>
      </c>
      <c r="P2570" t="s">
        <v>694</v>
      </c>
      <c r="Q2570" t="s">
        <v>695</v>
      </c>
      <c r="R2570" t="s">
        <v>515</v>
      </c>
      <c r="S2570" t="s">
        <v>516</v>
      </c>
      <c r="T2570">
        <v>0</v>
      </c>
      <c r="U2570" t="s">
        <v>517</v>
      </c>
      <c r="V2570">
        <v>2523</v>
      </c>
      <c r="W2570" t="s">
        <v>518</v>
      </c>
      <c r="X2570">
        <v>8</v>
      </c>
      <c r="Y2570" t="s">
        <v>519</v>
      </c>
      <c r="Z2570">
        <v>173</v>
      </c>
      <c r="AA2570">
        <v>8</v>
      </c>
      <c r="AB2570" t="s">
        <v>519</v>
      </c>
      <c r="AC2570">
        <v>173</v>
      </c>
      <c r="AD2570">
        <v>173</v>
      </c>
      <c r="AE2570"/>
      <c r="AF2570">
        <v>1286</v>
      </c>
      <c r="AG2570">
        <v>1286.759</v>
      </c>
      <c r="AH2570"/>
      <c r="AI2570">
        <v>0</v>
      </c>
    </row>
    <row r="2571" spans="1:35">
      <c r="A2571" t="s">
        <v>862</v>
      </c>
      <c r="B2571">
        <v>2017</v>
      </c>
      <c r="C2571">
        <v>2017</v>
      </c>
      <c r="D2571">
        <v>2017</v>
      </c>
      <c r="E2571">
        <v>4</v>
      </c>
      <c r="F2571">
        <v>0</v>
      </c>
      <c r="G2571">
        <v>0</v>
      </c>
      <c r="H2571" t="s">
        <v>568</v>
      </c>
      <c r="I2571">
        <v>251</v>
      </c>
      <c r="J2571" t="s">
        <v>113</v>
      </c>
      <c r="K2571" t="s">
        <v>583</v>
      </c>
      <c r="L2571">
        <v>792</v>
      </c>
      <c r="M2571" t="s">
        <v>217</v>
      </c>
      <c r="N2571" t="s">
        <v>573</v>
      </c>
      <c r="O2571">
        <v>276</v>
      </c>
      <c r="P2571" t="s">
        <v>591</v>
      </c>
      <c r="Q2571" t="s">
        <v>592</v>
      </c>
      <c r="R2571" t="s">
        <v>515</v>
      </c>
      <c r="S2571" t="s">
        <v>516</v>
      </c>
      <c r="T2571">
        <v>3200</v>
      </c>
      <c r="U2571" t="s">
        <v>74</v>
      </c>
      <c r="V2571">
        <v>2523</v>
      </c>
      <c r="W2571" t="s">
        <v>518</v>
      </c>
      <c r="X2571">
        <v>8</v>
      </c>
      <c r="Y2571" t="s">
        <v>519</v>
      </c>
      <c r="Z2571">
        <v>48</v>
      </c>
      <c r="AA2571">
        <v>8</v>
      </c>
      <c r="AB2571" t="s">
        <v>519</v>
      </c>
      <c r="AC2571">
        <v>48</v>
      </c>
      <c r="AD2571">
        <v>48</v>
      </c>
      <c r="AE2571"/>
      <c r="AF2571">
        <v>544</v>
      </c>
      <c r="AG2571">
        <v>544.05100000000004</v>
      </c>
      <c r="AH2571"/>
      <c r="AI2571">
        <v>0</v>
      </c>
    </row>
    <row r="2572" spans="1:35">
      <c r="A2572" t="s">
        <v>862</v>
      </c>
      <c r="B2572">
        <v>2017</v>
      </c>
      <c r="C2572">
        <v>2017</v>
      </c>
      <c r="D2572">
        <v>2017</v>
      </c>
      <c r="E2572">
        <v>4</v>
      </c>
      <c r="F2572">
        <v>0</v>
      </c>
      <c r="G2572">
        <v>0</v>
      </c>
      <c r="H2572" t="s">
        <v>568</v>
      </c>
      <c r="I2572">
        <v>251</v>
      </c>
      <c r="J2572" t="s">
        <v>113</v>
      </c>
      <c r="K2572" t="s">
        <v>583</v>
      </c>
      <c r="L2572">
        <v>792</v>
      </c>
      <c r="M2572" t="s">
        <v>217</v>
      </c>
      <c r="N2572" t="s">
        <v>573</v>
      </c>
      <c r="O2572">
        <v>276</v>
      </c>
      <c r="P2572" t="s">
        <v>591</v>
      </c>
      <c r="Q2572" t="s">
        <v>592</v>
      </c>
      <c r="R2572" t="s">
        <v>515</v>
      </c>
      <c r="S2572" t="s">
        <v>516</v>
      </c>
      <c r="T2572">
        <v>0</v>
      </c>
      <c r="U2572" t="s">
        <v>517</v>
      </c>
      <c r="V2572">
        <v>2523</v>
      </c>
      <c r="W2572" t="s">
        <v>518</v>
      </c>
      <c r="X2572">
        <v>8</v>
      </c>
      <c r="Y2572" t="s">
        <v>519</v>
      </c>
      <c r="Z2572">
        <v>48</v>
      </c>
      <c r="AA2572">
        <v>8</v>
      </c>
      <c r="AB2572" t="s">
        <v>519</v>
      </c>
      <c r="AC2572">
        <v>48</v>
      </c>
      <c r="AD2572">
        <v>48</v>
      </c>
      <c r="AE2572"/>
      <c r="AF2572">
        <v>544</v>
      </c>
      <c r="AG2572">
        <v>544.05100000000004</v>
      </c>
      <c r="AH2572"/>
      <c r="AI2572">
        <v>0</v>
      </c>
    </row>
    <row r="2573" spans="1:35">
      <c r="A2573" t="s">
        <v>862</v>
      </c>
      <c r="B2573">
        <v>2017</v>
      </c>
      <c r="C2573">
        <v>2017</v>
      </c>
      <c r="D2573">
        <v>2017</v>
      </c>
      <c r="E2573">
        <v>4</v>
      </c>
      <c r="F2573">
        <v>0</v>
      </c>
      <c r="G2573">
        <v>0</v>
      </c>
      <c r="H2573" t="s">
        <v>568</v>
      </c>
      <c r="I2573">
        <v>251</v>
      </c>
      <c r="J2573" t="s">
        <v>113</v>
      </c>
      <c r="K2573" t="s">
        <v>583</v>
      </c>
      <c r="L2573">
        <v>792</v>
      </c>
      <c r="M2573" t="s">
        <v>217</v>
      </c>
      <c r="N2573" t="s">
        <v>573</v>
      </c>
      <c r="O2573">
        <v>792</v>
      </c>
      <c r="P2573" t="s">
        <v>217</v>
      </c>
      <c r="Q2573" t="s">
        <v>573</v>
      </c>
      <c r="R2573" t="s">
        <v>515</v>
      </c>
      <c r="S2573" t="s">
        <v>516</v>
      </c>
      <c r="T2573">
        <v>2100</v>
      </c>
      <c r="U2573" t="s">
        <v>868</v>
      </c>
      <c r="V2573">
        <v>2523</v>
      </c>
      <c r="W2573" t="s">
        <v>518</v>
      </c>
      <c r="X2573">
        <v>8</v>
      </c>
      <c r="Y2573" t="s">
        <v>519</v>
      </c>
      <c r="Z2573">
        <v>18366880</v>
      </c>
      <c r="AA2573">
        <v>8</v>
      </c>
      <c r="AB2573" t="s">
        <v>519</v>
      </c>
      <c r="AC2573">
        <v>18366880</v>
      </c>
      <c r="AD2573">
        <v>18366880</v>
      </c>
      <c r="AE2573"/>
      <c r="AF2573">
        <v>3121060</v>
      </c>
      <c r="AG2573">
        <v>3121060.92</v>
      </c>
      <c r="AH2573"/>
      <c r="AI2573">
        <v>0</v>
      </c>
    </row>
    <row r="2574" spans="1:35">
      <c r="A2574" t="s">
        <v>862</v>
      </c>
      <c r="B2574">
        <v>2017</v>
      </c>
      <c r="C2574">
        <v>2017</v>
      </c>
      <c r="D2574">
        <v>2017</v>
      </c>
      <c r="E2574">
        <v>4</v>
      </c>
      <c r="F2574">
        <v>0</v>
      </c>
      <c r="G2574">
        <v>0</v>
      </c>
      <c r="H2574" t="s">
        <v>568</v>
      </c>
      <c r="I2574">
        <v>251</v>
      </c>
      <c r="J2574" t="s">
        <v>113</v>
      </c>
      <c r="K2574" t="s">
        <v>583</v>
      </c>
      <c r="L2574">
        <v>792</v>
      </c>
      <c r="M2574" t="s">
        <v>217</v>
      </c>
      <c r="N2574" t="s">
        <v>573</v>
      </c>
      <c r="O2574">
        <v>792</v>
      </c>
      <c r="P2574" t="s">
        <v>217</v>
      </c>
      <c r="Q2574" t="s">
        <v>573</v>
      </c>
      <c r="R2574" t="s">
        <v>515</v>
      </c>
      <c r="S2574" t="s">
        <v>516</v>
      </c>
      <c r="T2574">
        <v>1000</v>
      </c>
      <c r="U2574" t="s">
        <v>866</v>
      </c>
      <c r="V2574">
        <v>2523</v>
      </c>
      <c r="W2574" t="s">
        <v>518</v>
      </c>
      <c r="X2574">
        <v>8</v>
      </c>
      <c r="Y2574" t="s">
        <v>519</v>
      </c>
      <c r="Z2574">
        <v>600</v>
      </c>
      <c r="AA2574">
        <v>8</v>
      </c>
      <c r="AB2574" t="s">
        <v>519</v>
      </c>
      <c r="AC2574">
        <v>600</v>
      </c>
      <c r="AD2574">
        <v>600</v>
      </c>
      <c r="AE2574"/>
      <c r="AF2574">
        <v>2133</v>
      </c>
      <c r="AG2574">
        <v>2133.3110000000001</v>
      </c>
      <c r="AH2574"/>
      <c r="AI2574">
        <v>0</v>
      </c>
    </row>
    <row r="2575" spans="1:35">
      <c r="A2575" t="s">
        <v>862</v>
      </c>
      <c r="B2575">
        <v>2017</v>
      </c>
      <c r="C2575">
        <v>2017</v>
      </c>
      <c r="D2575">
        <v>2017</v>
      </c>
      <c r="E2575">
        <v>4</v>
      </c>
      <c r="F2575">
        <v>0</v>
      </c>
      <c r="G2575">
        <v>0</v>
      </c>
      <c r="H2575" t="s">
        <v>568</v>
      </c>
      <c r="I2575">
        <v>251</v>
      </c>
      <c r="J2575" t="s">
        <v>113</v>
      </c>
      <c r="K2575" t="s">
        <v>583</v>
      </c>
      <c r="L2575">
        <v>792</v>
      </c>
      <c r="M2575" t="s">
        <v>217</v>
      </c>
      <c r="N2575" t="s">
        <v>573</v>
      </c>
      <c r="O2575">
        <v>792</v>
      </c>
      <c r="P2575" t="s">
        <v>217</v>
      </c>
      <c r="Q2575" t="s">
        <v>573</v>
      </c>
      <c r="R2575" t="s">
        <v>515</v>
      </c>
      <c r="S2575" t="s">
        <v>516</v>
      </c>
      <c r="T2575">
        <v>3200</v>
      </c>
      <c r="U2575" t="s">
        <v>74</v>
      </c>
      <c r="V2575">
        <v>2523</v>
      </c>
      <c r="W2575" t="s">
        <v>518</v>
      </c>
      <c r="X2575">
        <v>8</v>
      </c>
      <c r="Y2575" t="s">
        <v>519</v>
      </c>
      <c r="Z2575">
        <v>767</v>
      </c>
      <c r="AA2575">
        <v>8</v>
      </c>
      <c r="AB2575" t="s">
        <v>519</v>
      </c>
      <c r="AC2575">
        <v>767</v>
      </c>
      <c r="AD2575">
        <v>767</v>
      </c>
      <c r="AE2575"/>
      <c r="AF2575">
        <v>62</v>
      </c>
      <c r="AG2575">
        <v>62.08</v>
      </c>
      <c r="AH2575"/>
      <c r="AI2575">
        <v>0</v>
      </c>
    </row>
    <row r="2576" spans="1:35">
      <c r="A2576" t="s">
        <v>862</v>
      </c>
      <c r="B2576">
        <v>2017</v>
      </c>
      <c r="C2576">
        <v>2017</v>
      </c>
      <c r="D2576">
        <v>2017</v>
      </c>
      <c r="E2576">
        <v>4</v>
      </c>
      <c r="F2576">
        <v>0</v>
      </c>
      <c r="G2576">
        <v>0</v>
      </c>
      <c r="H2576" t="s">
        <v>568</v>
      </c>
      <c r="I2576">
        <v>251</v>
      </c>
      <c r="J2576" t="s">
        <v>113</v>
      </c>
      <c r="K2576" t="s">
        <v>583</v>
      </c>
      <c r="L2576">
        <v>792</v>
      </c>
      <c r="M2576" t="s">
        <v>217</v>
      </c>
      <c r="N2576" t="s">
        <v>573</v>
      </c>
      <c r="O2576">
        <v>792</v>
      </c>
      <c r="P2576" t="s">
        <v>217</v>
      </c>
      <c r="Q2576" t="s">
        <v>573</v>
      </c>
      <c r="R2576" t="s">
        <v>515</v>
      </c>
      <c r="S2576" t="s">
        <v>516</v>
      </c>
      <c r="T2576">
        <v>0</v>
      </c>
      <c r="U2576" t="s">
        <v>517</v>
      </c>
      <c r="V2576">
        <v>2523</v>
      </c>
      <c r="W2576" t="s">
        <v>518</v>
      </c>
      <c r="X2576">
        <v>8</v>
      </c>
      <c r="Y2576" t="s">
        <v>519</v>
      </c>
      <c r="Z2576">
        <v>18368247</v>
      </c>
      <c r="AA2576">
        <v>8</v>
      </c>
      <c r="AB2576" t="s">
        <v>519</v>
      </c>
      <c r="AC2576">
        <v>18368247</v>
      </c>
      <c r="AD2576">
        <v>18368247</v>
      </c>
      <c r="AE2576"/>
      <c r="AF2576">
        <v>3123256</v>
      </c>
      <c r="AG2576">
        <v>3123256.3110000002</v>
      </c>
      <c r="AH2576"/>
      <c r="AI2576">
        <v>0</v>
      </c>
    </row>
    <row r="2577" spans="1:35">
      <c r="A2577" t="s">
        <v>862</v>
      </c>
      <c r="B2577">
        <v>2017</v>
      </c>
      <c r="C2577">
        <v>2017</v>
      </c>
      <c r="D2577">
        <v>2017</v>
      </c>
      <c r="E2577">
        <v>4</v>
      </c>
      <c r="F2577">
        <v>0</v>
      </c>
      <c r="G2577">
        <v>0</v>
      </c>
      <c r="H2577" t="s">
        <v>568</v>
      </c>
      <c r="I2577">
        <v>251</v>
      </c>
      <c r="J2577" t="s">
        <v>113</v>
      </c>
      <c r="K2577" t="s">
        <v>583</v>
      </c>
      <c r="L2577">
        <v>826</v>
      </c>
      <c r="M2577" t="s">
        <v>589</v>
      </c>
      <c r="N2577" t="s">
        <v>590</v>
      </c>
      <c r="O2577">
        <v>826</v>
      </c>
      <c r="P2577" t="s">
        <v>589</v>
      </c>
      <c r="Q2577" t="s">
        <v>590</v>
      </c>
      <c r="R2577" t="s">
        <v>515</v>
      </c>
      <c r="S2577" t="s">
        <v>516</v>
      </c>
      <c r="T2577">
        <v>3200</v>
      </c>
      <c r="U2577" t="s">
        <v>74</v>
      </c>
      <c r="V2577">
        <v>2523</v>
      </c>
      <c r="W2577" t="s">
        <v>518</v>
      </c>
      <c r="X2577">
        <v>8</v>
      </c>
      <c r="Y2577" t="s">
        <v>519</v>
      </c>
      <c r="Z2577">
        <v>10872319</v>
      </c>
      <c r="AA2577">
        <v>8</v>
      </c>
      <c r="AB2577" t="s">
        <v>519</v>
      </c>
      <c r="AC2577">
        <v>10872319</v>
      </c>
      <c r="AD2577">
        <v>10872319</v>
      </c>
      <c r="AE2577"/>
      <c r="AF2577">
        <v>5756698</v>
      </c>
      <c r="AG2577">
        <v>5756698.7989999996</v>
      </c>
      <c r="AH2577"/>
      <c r="AI2577">
        <v>0</v>
      </c>
    </row>
    <row r="2578" spans="1:35">
      <c r="A2578" t="s">
        <v>862</v>
      </c>
      <c r="B2578">
        <v>2017</v>
      </c>
      <c r="C2578">
        <v>2017</v>
      </c>
      <c r="D2578">
        <v>2017</v>
      </c>
      <c r="E2578">
        <v>4</v>
      </c>
      <c r="F2578">
        <v>0</v>
      </c>
      <c r="G2578">
        <v>0</v>
      </c>
      <c r="H2578" t="s">
        <v>568</v>
      </c>
      <c r="I2578">
        <v>251</v>
      </c>
      <c r="J2578" t="s">
        <v>113</v>
      </c>
      <c r="K2578" t="s">
        <v>583</v>
      </c>
      <c r="L2578">
        <v>826</v>
      </c>
      <c r="M2578" t="s">
        <v>589</v>
      </c>
      <c r="N2578" t="s">
        <v>590</v>
      </c>
      <c r="O2578">
        <v>826</v>
      </c>
      <c r="P2578" t="s">
        <v>589</v>
      </c>
      <c r="Q2578" t="s">
        <v>590</v>
      </c>
      <c r="R2578" t="s">
        <v>515</v>
      </c>
      <c r="S2578" t="s">
        <v>516</v>
      </c>
      <c r="T2578">
        <v>0</v>
      </c>
      <c r="U2578" t="s">
        <v>517</v>
      </c>
      <c r="V2578">
        <v>2523</v>
      </c>
      <c r="W2578" t="s">
        <v>518</v>
      </c>
      <c r="X2578">
        <v>8</v>
      </c>
      <c r="Y2578" t="s">
        <v>519</v>
      </c>
      <c r="Z2578">
        <v>10875154</v>
      </c>
      <c r="AA2578">
        <v>8</v>
      </c>
      <c r="AB2578" t="s">
        <v>519</v>
      </c>
      <c r="AC2578">
        <v>10875154</v>
      </c>
      <c r="AD2578">
        <v>10875154</v>
      </c>
      <c r="AE2578"/>
      <c r="AF2578">
        <v>5757161</v>
      </c>
      <c r="AG2578">
        <v>5757161.5810000002</v>
      </c>
      <c r="AH2578"/>
      <c r="AI2578">
        <v>0</v>
      </c>
    </row>
    <row r="2579" spans="1:35">
      <c r="A2579" t="s">
        <v>862</v>
      </c>
      <c r="B2579">
        <v>2017</v>
      </c>
      <c r="C2579">
        <v>2017</v>
      </c>
      <c r="D2579">
        <v>2017</v>
      </c>
      <c r="E2579">
        <v>4</v>
      </c>
      <c r="F2579">
        <v>0</v>
      </c>
      <c r="G2579">
        <v>0</v>
      </c>
      <c r="H2579" t="s">
        <v>568</v>
      </c>
      <c r="I2579">
        <v>251</v>
      </c>
      <c r="J2579" t="s">
        <v>113</v>
      </c>
      <c r="K2579" t="s">
        <v>583</v>
      </c>
      <c r="L2579">
        <v>826</v>
      </c>
      <c r="M2579" t="s">
        <v>589</v>
      </c>
      <c r="N2579" t="s">
        <v>590</v>
      </c>
      <c r="O2579">
        <v>826</v>
      </c>
      <c r="P2579" t="s">
        <v>589</v>
      </c>
      <c r="Q2579" t="s">
        <v>590</v>
      </c>
      <c r="R2579" t="s">
        <v>515</v>
      </c>
      <c r="S2579" t="s">
        <v>516</v>
      </c>
      <c r="T2579">
        <v>9200</v>
      </c>
      <c r="U2579" t="s">
        <v>885</v>
      </c>
      <c r="V2579">
        <v>2523</v>
      </c>
      <c r="W2579" t="s">
        <v>518</v>
      </c>
      <c r="X2579">
        <v>8</v>
      </c>
      <c r="Y2579" t="s">
        <v>519</v>
      </c>
      <c r="Z2579">
        <v>2835</v>
      </c>
      <c r="AA2579">
        <v>8</v>
      </c>
      <c r="AB2579" t="s">
        <v>519</v>
      </c>
      <c r="AC2579">
        <v>2835</v>
      </c>
      <c r="AD2579">
        <v>2835</v>
      </c>
      <c r="AE2579"/>
      <c r="AF2579">
        <v>462</v>
      </c>
      <c r="AG2579">
        <v>462.78199999999998</v>
      </c>
      <c r="AH2579"/>
      <c r="AI2579">
        <v>0</v>
      </c>
    </row>
    <row r="2580" spans="1:35">
      <c r="A2580" t="s">
        <v>862</v>
      </c>
      <c r="B2580">
        <v>2017</v>
      </c>
      <c r="C2580">
        <v>2017</v>
      </c>
      <c r="D2580">
        <v>2017</v>
      </c>
      <c r="E2580">
        <v>4</v>
      </c>
      <c r="F2580">
        <v>0</v>
      </c>
      <c r="G2580">
        <v>0</v>
      </c>
      <c r="H2580" t="s">
        <v>568</v>
      </c>
      <c r="I2580">
        <v>251</v>
      </c>
      <c r="J2580" t="s">
        <v>113</v>
      </c>
      <c r="K2580" t="s">
        <v>583</v>
      </c>
      <c r="L2580">
        <v>899</v>
      </c>
      <c r="M2580" t="s">
        <v>520</v>
      </c>
      <c r="N2580" t="s">
        <v>521</v>
      </c>
      <c r="O2580">
        <v>757</v>
      </c>
      <c r="P2580" t="s">
        <v>597</v>
      </c>
      <c r="Q2580" t="s">
        <v>598</v>
      </c>
      <c r="R2580" t="s">
        <v>515</v>
      </c>
      <c r="S2580" t="s">
        <v>516</v>
      </c>
      <c r="T2580">
        <v>3200</v>
      </c>
      <c r="U2580" t="s">
        <v>74</v>
      </c>
      <c r="V2580">
        <v>2523</v>
      </c>
      <c r="W2580" t="s">
        <v>518</v>
      </c>
      <c r="X2580">
        <v>8</v>
      </c>
      <c r="Y2580" t="s">
        <v>519</v>
      </c>
      <c r="Z2580">
        <v>5352</v>
      </c>
      <c r="AA2580">
        <v>8</v>
      </c>
      <c r="AB2580" t="s">
        <v>519</v>
      </c>
      <c r="AC2580">
        <v>5352</v>
      </c>
      <c r="AD2580">
        <v>5352</v>
      </c>
      <c r="AE2580"/>
      <c r="AF2580">
        <v>2925</v>
      </c>
      <c r="AG2580">
        <v>2925.6840000000002</v>
      </c>
      <c r="AH2580"/>
      <c r="AI2580">
        <v>0</v>
      </c>
    </row>
    <row r="2581" spans="1:35">
      <c r="A2581" t="s">
        <v>862</v>
      </c>
      <c r="B2581">
        <v>2017</v>
      </c>
      <c r="C2581">
        <v>2017</v>
      </c>
      <c r="D2581">
        <v>2017</v>
      </c>
      <c r="E2581">
        <v>4</v>
      </c>
      <c r="F2581">
        <v>0</v>
      </c>
      <c r="G2581">
        <v>0</v>
      </c>
      <c r="H2581" t="s">
        <v>568</v>
      </c>
      <c r="I2581">
        <v>251</v>
      </c>
      <c r="J2581" t="s">
        <v>113</v>
      </c>
      <c r="K2581" t="s">
        <v>583</v>
      </c>
      <c r="L2581">
        <v>899</v>
      </c>
      <c r="M2581" t="s">
        <v>520</v>
      </c>
      <c r="N2581" t="s">
        <v>521</v>
      </c>
      <c r="O2581">
        <v>757</v>
      </c>
      <c r="P2581" t="s">
        <v>597</v>
      </c>
      <c r="Q2581" t="s">
        <v>598</v>
      </c>
      <c r="R2581" t="s">
        <v>515</v>
      </c>
      <c r="S2581" t="s">
        <v>516</v>
      </c>
      <c r="T2581">
        <v>0</v>
      </c>
      <c r="U2581" t="s">
        <v>517</v>
      </c>
      <c r="V2581">
        <v>2523</v>
      </c>
      <c r="W2581" t="s">
        <v>518</v>
      </c>
      <c r="X2581">
        <v>8</v>
      </c>
      <c r="Y2581" t="s">
        <v>519</v>
      </c>
      <c r="Z2581">
        <v>5352</v>
      </c>
      <c r="AA2581">
        <v>8</v>
      </c>
      <c r="AB2581" t="s">
        <v>519</v>
      </c>
      <c r="AC2581">
        <v>5352</v>
      </c>
      <c r="AD2581">
        <v>5352</v>
      </c>
      <c r="AE2581"/>
      <c r="AF2581">
        <v>2925</v>
      </c>
      <c r="AG2581">
        <v>2925.6840000000002</v>
      </c>
      <c r="AH2581"/>
      <c r="AI2581">
        <v>0</v>
      </c>
    </row>
    <row r="2582" spans="1:35">
      <c r="A2582" t="s">
        <v>862</v>
      </c>
      <c r="B2582">
        <v>2017</v>
      </c>
      <c r="C2582">
        <v>2017</v>
      </c>
      <c r="D2582">
        <v>2017</v>
      </c>
      <c r="E2582">
        <v>4</v>
      </c>
      <c r="F2582">
        <v>0</v>
      </c>
      <c r="G2582">
        <v>0</v>
      </c>
      <c r="H2582" t="s">
        <v>605</v>
      </c>
      <c r="I2582">
        <v>251</v>
      </c>
      <c r="J2582" t="s">
        <v>113</v>
      </c>
      <c r="K2582" t="s">
        <v>583</v>
      </c>
      <c r="L2582">
        <v>251</v>
      </c>
      <c r="M2582" t="s">
        <v>113</v>
      </c>
      <c r="N2582" t="s">
        <v>583</v>
      </c>
      <c r="O2582">
        <v>56</v>
      </c>
      <c r="P2582" t="s">
        <v>694</v>
      </c>
      <c r="Q2582" t="s">
        <v>695</v>
      </c>
      <c r="R2582" t="s">
        <v>515</v>
      </c>
      <c r="S2582" t="s">
        <v>516</v>
      </c>
      <c r="T2582">
        <v>2100</v>
      </c>
      <c r="U2582" t="s">
        <v>868</v>
      </c>
      <c r="V2582">
        <v>2523</v>
      </c>
      <c r="W2582" t="s">
        <v>518</v>
      </c>
      <c r="X2582">
        <v>8</v>
      </c>
      <c r="Y2582" t="s">
        <v>519</v>
      </c>
      <c r="Z2582">
        <v>49770</v>
      </c>
      <c r="AA2582">
        <v>8</v>
      </c>
      <c r="AB2582" t="s">
        <v>519</v>
      </c>
      <c r="AC2582">
        <v>49770</v>
      </c>
      <c r="AD2582">
        <v>49770</v>
      </c>
      <c r="AE2582"/>
      <c r="AF2582">
        <v>8130</v>
      </c>
      <c r="AG2582">
        <v>8130.2849999999999</v>
      </c>
      <c r="AH2582"/>
      <c r="AI2582">
        <v>0</v>
      </c>
    </row>
    <row r="2583" spans="1:35">
      <c r="A2583" t="s">
        <v>862</v>
      </c>
      <c r="B2583">
        <v>2017</v>
      </c>
      <c r="C2583">
        <v>2017</v>
      </c>
      <c r="D2583">
        <v>2017</v>
      </c>
      <c r="E2583">
        <v>4</v>
      </c>
      <c r="F2583">
        <v>0</v>
      </c>
      <c r="G2583">
        <v>0</v>
      </c>
      <c r="H2583" t="s">
        <v>605</v>
      </c>
      <c r="I2583">
        <v>251</v>
      </c>
      <c r="J2583" t="s">
        <v>113</v>
      </c>
      <c r="K2583" t="s">
        <v>583</v>
      </c>
      <c r="L2583">
        <v>251</v>
      </c>
      <c r="M2583" t="s">
        <v>113</v>
      </c>
      <c r="N2583" t="s">
        <v>583</v>
      </c>
      <c r="O2583">
        <v>442</v>
      </c>
      <c r="P2583" t="s">
        <v>688</v>
      </c>
      <c r="Q2583" t="s">
        <v>689</v>
      </c>
      <c r="R2583" t="s">
        <v>515</v>
      </c>
      <c r="S2583" t="s">
        <v>516</v>
      </c>
      <c r="T2583">
        <v>0</v>
      </c>
      <c r="U2583" t="s">
        <v>517</v>
      </c>
      <c r="V2583">
        <v>2523</v>
      </c>
      <c r="W2583" t="s">
        <v>518</v>
      </c>
      <c r="X2583">
        <v>8</v>
      </c>
      <c r="Y2583" t="s">
        <v>519</v>
      </c>
      <c r="Z2583">
        <v>3312440</v>
      </c>
      <c r="AA2583">
        <v>8</v>
      </c>
      <c r="AB2583" t="s">
        <v>519</v>
      </c>
      <c r="AC2583">
        <v>3312440</v>
      </c>
      <c r="AD2583">
        <v>3312440</v>
      </c>
      <c r="AE2583"/>
      <c r="AF2583">
        <v>330120</v>
      </c>
      <c r="AG2583">
        <v>330120.266</v>
      </c>
      <c r="AH2583"/>
      <c r="AI2583">
        <v>0</v>
      </c>
    </row>
    <row r="2584" spans="1:35">
      <c r="A2584" t="s">
        <v>862</v>
      </c>
      <c r="B2584">
        <v>2017</v>
      </c>
      <c r="C2584">
        <v>2017</v>
      </c>
      <c r="D2584">
        <v>2017</v>
      </c>
      <c r="E2584">
        <v>4</v>
      </c>
      <c r="F2584">
        <v>0</v>
      </c>
      <c r="G2584">
        <v>0</v>
      </c>
      <c r="H2584" t="s">
        <v>605</v>
      </c>
      <c r="I2584">
        <v>251</v>
      </c>
      <c r="J2584" t="s">
        <v>113</v>
      </c>
      <c r="K2584" t="s">
        <v>583</v>
      </c>
      <c r="L2584">
        <v>251</v>
      </c>
      <c r="M2584" t="s">
        <v>113</v>
      </c>
      <c r="N2584" t="s">
        <v>583</v>
      </c>
      <c r="O2584">
        <v>826</v>
      </c>
      <c r="P2584" t="s">
        <v>589</v>
      </c>
      <c r="Q2584" t="s">
        <v>590</v>
      </c>
      <c r="R2584" t="s">
        <v>515</v>
      </c>
      <c r="S2584" t="s">
        <v>516</v>
      </c>
      <c r="T2584">
        <v>0</v>
      </c>
      <c r="U2584" t="s">
        <v>517</v>
      </c>
      <c r="V2584">
        <v>2523</v>
      </c>
      <c r="W2584" t="s">
        <v>518</v>
      </c>
      <c r="X2584">
        <v>8</v>
      </c>
      <c r="Y2584" t="s">
        <v>519</v>
      </c>
      <c r="Z2584">
        <v>940</v>
      </c>
      <c r="AA2584">
        <v>8</v>
      </c>
      <c r="AB2584" t="s">
        <v>519</v>
      </c>
      <c r="AC2584">
        <v>940</v>
      </c>
      <c r="AD2584">
        <v>940</v>
      </c>
      <c r="AE2584"/>
      <c r="AF2584">
        <v>106</v>
      </c>
      <c r="AG2584">
        <v>106.101</v>
      </c>
      <c r="AH2584"/>
      <c r="AI2584">
        <v>0</v>
      </c>
    </row>
    <row r="2585" spans="1:35">
      <c r="A2585" t="s">
        <v>862</v>
      </c>
      <c r="B2585">
        <v>2017</v>
      </c>
      <c r="C2585">
        <v>2017</v>
      </c>
      <c r="D2585">
        <v>2017</v>
      </c>
      <c r="E2585">
        <v>4</v>
      </c>
      <c r="F2585">
        <v>0</v>
      </c>
      <c r="G2585">
        <v>0</v>
      </c>
      <c r="H2585" t="s">
        <v>605</v>
      </c>
      <c r="I2585">
        <v>251</v>
      </c>
      <c r="J2585" t="s">
        <v>113</v>
      </c>
      <c r="K2585" t="s">
        <v>583</v>
      </c>
      <c r="L2585">
        <v>251</v>
      </c>
      <c r="M2585" t="s">
        <v>113</v>
      </c>
      <c r="N2585" t="s">
        <v>583</v>
      </c>
      <c r="O2585">
        <v>724</v>
      </c>
      <c r="P2585" t="s">
        <v>214</v>
      </c>
      <c r="Q2585" t="s">
        <v>580</v>
      </c>
      <c r="R2585" t="s">
        <v>515</v>
      </c>
      <c r="S2585" t="s">
        <v>516</v>
      </c>
      <c r="T2585">
        <v>0</v>
      </c>
      <c r="U2585" t="s">
        <v>517</v>
      </c>
      <c r="V2585">
        <v>2523</v>
      </c>
      <c r="W2585" t="s">
        <v>518</v>
      </c>
      <c r="X2585">
        <v>8</v>
      </c>
      <c r="Y2585" t="s">
        <v>519</v>
      </c>
      <c r="Z2585">
        <v>497534</v>
      </c>
      <c r="AA2585">
        <v>8</v>
      </c>
      <c r="AB2585" t="s">
        <v>519</v>
      </c>
      <c r="AC2585">
        <v>497534</v>
      </c>
      <c r="AD2585">
        <v>497534</v>
      </c>
      <c r="AE2585"/>
      <c r="AF2585">
        <v>55274</v>
      </c>
      <c r="AG2585">
        <v>55274.197999999997</v>
      </c>
      <c r="AH2585"/>
      <c r="AI2585">
        <v>0</v>
      </c>
    </row>
    <row r="2586" spans="1:35">
      <c r="A2586" t="s">
        <v>862</v>
      </c>
      <c r="B2586">
        <v>2017</v>
      </c>
      <c r="C2586">
        <v>2017</v>
      </c>
      <c r="D2586">
        <v>2017</v>
      </c>
      <c r="E2586">
        <v>4</v>
      </c>
      <c r="F2586">
        <v>0</v>
      </c>
      <c r="G2586">
        <v>0</v>
      </c>
      <c r="H2586" t="s">
        <v>605</v>
      </c>
      <c r="I2586">
        <v>251</v>
      </c>
      <c r="J2586" t="s">
        <v>113</v>
      </c>
      <c r="K2586" t="s">
        <v>583</v>
      </c>
      <c r="L2586">
        <v>251</v>
      </c>
      <c r="M2586" t="s">
        <v>113</v>
      </c>
      <c r="N2586" t="s">
        <v>583</v>
      </c>
      <c r="O2586">
        <v>56</v>
      </c>
      <c r="P2586" t="s">
        <v>694</v>
      </c>
      <c r="Q2586" t="s">
        <v>695</v>
      </c>
      <c r="R2586" t="s">
        <v>515</v>
      </c>
      <c r="S2586" t="s">
        <v>516</v>
      </c>
      <c r="T2586">
        <v>0</v>
      </c>
      <c r="U2586" t="s">
        <v>517</v>
      </c>
      <c r="V2586">
        <v>2523</v>
      </c>
      <c r="W2586" t="s">
        <v>518</v>
      </c>
      <c r="X2586">
        <v>8</v>
      </c>
      <c r="Y2586" t="s">
        <v>519</v>
      </c>
      <c r="Z2586">
        <v>20194440</v>
      </c>
      <c r="AA2586">
        <v>8</v>
      </c>
      <c r="AB2586" t="s">
        <v>519</v>
      </c>
      <c r="AC2586">
        <v>20194440</v>
      </c>
      <c r="AD2586">
        <v>20194440</v>
      </c>
      <c r="AE2586"/>
      <c r="AF2586">
        <v>1693369</v>
      </c>
      <c r="AG2586">
        <v>1693369.1329999999</v>
      </c>
      <c r="AH2586"/>
      <c r="AI2586">
        <v>0</v>
      </c>
    </row>
    <row r="2587" spans="1:35">
      <c r="A2587" t="s">
        <v>862</v>
      </c>
      <c r="B2587">
        <v>2017</v>
      </c>
      <c r="C2587">
        <v>2017</v>
      </c>
      <c r="D2587">
        <v>2017</v>
      </c>
      <c r="E2587">
        <v>4</v>
      </c>
      <c r="F2587">
        <v>0</v>
      </c>
      <c r="G2587">
        <v>0</v>
      </c>
      <c r="H2587" t="s">
        <v>605</v>
      </c>
      <c r="I2587">
        <v>251</v>
      </c>
      <c r="J2587" t="s">
        <v>113</v>
      </c>
      <c r="K2587" t="s">
        <v>583</v>
      </c>
      <c r="L2587">
        <v>251</v>
      </c>
      <c r="M2587" t="s">
        <v>113</v>
      </c>
      <c r="N2587" t="s">
        <v>583</v>
      </c>
      <c r="O2587">
        <v>442</v>
      </c>
      <c r="P2587" t="s">
        <v>688</v>
      </c>
      <c r="Q2587" t="s">
        <v>689</v>
      </c>
      <c r="R2587" t="s">
        <v>515</v>
      </c>
      <c r="S2587" t="s">
        <v>516</v>
      </c>
      <c r="T2587">
        <v>3200</v>
      </c>
      <c r="U2587" t="s">
        <v>74</v>
      </c>
      <c r="V2587">
        <v>2523</v>
      </c>
      <c r="W2587" t="s">
        <v>518</v>
      </c>
      <c r="X2587">
        <v>8</v>
      </c>
      <c r="Y2587" t="s">
        <v>519</v>
      </c>
      <c r="Z2587">
        <v>3312440</v>
      </c>
      <c r="AA2587">
        <v>8</v>
      </c>
      <c r="AB2587" t="s">
        <v>519</v>
      </c>
      <c r="AC2587">
        <v>3312440</v>
      </c>
      <c r="AD2587">
        <v>3312440</v>
      </c>
      <c r="AE2587"/>
      <c r="AF2587">
        <v>330120</v>
      </c>
      <c r="AG2587">
        <v>330120.266</v>
      </c>
      <c r="AH2587"/>
      <c r="AI2587">
        <v>0</v>
      </c>
    </row>
    <row r="2588" spans="1:35">
      <c r="A2588" t="s">
        <v>862</v>
      </c>
      <c r="B2588">
        <v>2017</v>
      </c>
      <c r="C2588">
        <v>2017</v>
      </c>
      <c r="D2588">
        <v>2017</v>
      </c>
      <c r="E2588">
        <v>4</v>
      </c>
      <c r="F2588">
        <v>0</v>
      </c>
      <c r="G2588">
        <v>0</v>
      </c>
      <c r="H2588" t="s">
        <v>605</v>
      </c>
      <c r="I2588">
        <v>251</v>
      </c>
      <c r="J2588" t="s">
        <v>113</v>
      </c>
      <c r="K2588" t="s">
        <v>583</v>
      </c>
      <c r="L2588">
        <v>251</v>
      </c>
      <c r="M2588" t="s">
        <v>113</v>
      </c>
      <c r="N2588" t="s">
        <v>583</v>
      </c>
      <c r="O2588">
        <v>826</v>
      </c>
      <c r="P2588" t="s">
        <v>589</v>
      </c>
      <c r="Q2588" t="s">
        <v>590</v>
      </c>
      <c r="R2588" t="s">
        <v>515</v>
      </c>
      <c r="S2588" t="s">
        <v>516</v>
      </c>
      <c r="T2588">
        <v>3200</v>
      </c>
      <c r="U2588" t="s">
        <v>74</v>
      </c>
      <c r="V2588">
        <v>2523</v>
      </c>
      <c r="W2588" t="s">
        <v>518</v>
      </c>
      <c r="X2588">
        <v>8</v>
      </c>
      <c r="Y2588" t="s">
        <v>519</v>
      </c>
      <c r="Z2588">
        <v>940</v>
      </c>
      <c r="AA2588">
        <v>8</v>
      </c>
      <c r="AB2588" t="s">
        <v>519</v>
      </c>
      <c r="AC2588">
        <v>940</v>
      </c>
      <c r="AD2588">
        <v>940</v>
      </c>
      <c r="AE2588"/>
      <c r="AF2588">
        <v>106</v>
      </c>
      <c r="AG2588">
        <v>106.101</v>
      </c>
      <c r="AH2588"/>
      <c r="AI2588">
        <v>0</v>
      </c>
    </row>
    <row r="2589" spans="1:35">
      <c r="A2589" t="s">
        <v>862</v>
      </c>
      <c r="B2589">
        <v>2017</v>
      </c>
      <c r="C2589">
        <v>2017</v>
      </c>
      <c r="D2589">
        <v>2017</v>
      </c>
      <c r="E2589">
        <v>4</v>
      </c>
      <c r="F2589">
        <v>0</v>
      </c>
      <c r="G2589">
        <v>0</v>
      </c>
      <c r="H2589" t="s">
        <v>605</v>
      </c>
      <c r="I2589">
        <v>251</v>
      </c>
      <c r="J2589" t="s">
        <v>113</v>
      </c>
      <c r="K2589" t="s">
        <v>583</v>
      </c>
      <c r="L2589">
        <v>251</v>
      </c>
      <c r="M2589" t="s">
        <v>113</v>
      </c>
      <c r="N2589" t="s">
        <v>583</v>
      </c>
      <c r="O2589">
        <v>724</v>
      </c>
      <c r="P2589" t="s">
        <v>214</v>
      </c>
      <c r="Q2589" t="s">
        <v>580</v>
      </c>
      <c r="R2589" t="s">
        <v>515</v>
      </c>
      <c r="S2589" t="s">
        <v>516</v>
      </c>
      <c r="T2589">
        <v>3200</v>
      </c>
      <c r="U2589" t="s">
        <v>74</v>
      </c>
      <c r="V2589">
        <v>2523</v>
      </c>
      <c r="W2589" t="s">
        <v>518</v>
      </c>
      <c r="X2589">
        <v>8</v>
      </c>
      <c r="Y2589" t="s">
        <v>519</v>
      </c>
      <c r="Z2589">
        <v>497534</v>
      </c>
      <c r="AA2589">
        <v>8</v>
      </c>
      <c r="AB2589" t="s">
        <v>519</v>
      </c>
      <c r="AC2589">
        <v>497534</v>
      </c>
      <c r="AD2589">
        <v>497534</v>
      </c>
      <c r="AE2589"/>
      <c r="AF2589">
        <v>55274</v>
      </c>
      <c r="AG2589">
        <v>55274.197999999997</v>
      </c>
      <c r="AH2589"/>
      <c r="AI2589">
        <v>0</v>
      </c>
    </row>
    <row r="2590" spans="1:35">
      <c r="A2590" t="s">
        <v>862</v>
      </c>
      <c r="B2590">
        <v>2017</v>
      </c>
      <c r="C2590">
        <v>2017</v>
      </c>
      <c r="D2590">
        <v>2017</v>
      </c>
      <c r="E2590">
        <v>4</v>
      </c>
      <c r="F2590">
        <v>0</v>
      </c>
      <c r="G2590">
        <v>0</v>
      </c>
      <c r="H2590" t="s">
        <v>605</v>
      </c>
      <c r="I2590">
        <v>251</v>
      </c>
      <c r="J2590" t="s">
        <v>113</v>
      </c>
      <c r="K2590" t="s">
        <v>583</v>
      </c>
      <c r="L2590">
        <v>251</v>
      </c>
      <c r="M2590" t="s">
        <v>113</v>
      </c>
      <c r="N2590" t="s">
        <v>583</v>
      </c>
      <c r="O2590">
        <v>56</v>
      </c>
      <c r="P2590" t="s">
        <v>694</v>
      </c>
      <c r="Q2590" t="s">
        <v>695</v>
      </c>
      <c r="R2590" t="s">
        <v>515</v>
      </c>
      <c r="S2590" t="s">
        <v>516</v>
      </c>
      <c r="T2590">
        <v>3200</v>
      </c>
      <c r="U2590" t="s">
        <v>74</v>
      </c>
      <c r="V2590">
        <v>2523</v>
      </c>
      <c r="W2590" t="s">
        <v>518</v>
      </c>
      <c r="X2590">
        <v>8</v>
      </c>
      <c r="Y2590" t="s">
        <v>519</v>
      </c>
      <c r="Z2590">
        <v>20144670</v>
      </c>
      <c r="AA2590">
        <v>8</v>
      </c>
      <c r="AB2590" t="s">
        <v>519</v>
      </c>
      <c r="AC2590">
        <v>20144670</v>
      </c>
      <c r="AD2590">
        <v>20144670</v>
      </c>
      <c r="AE2590"/>
      <c r="AF2590">
        <v>1685238</v>
      </c>
      <c r="AG2590">
        <v>1685238.848</v>
      </c>
      <c r="AH2590"/>
      <c r="AI2590">
        <v>0</v>
      </c>
    </row>
    <row r="2591" spans="1:35">
      <c r="A2591" t="s">
        <v>862</v>
      </c>
      <c r="B2591">
        <v>2017</v>
      </c>
      <c r="C2591">
        <v>2017</v>
      </c>
      <c r="D2591">
        <v>2017</v>
      </c>
      <c r="E2591">
        <v>4</v>
      </c>
      <c r="F2591">
        <v>0</v>
      </c>
      <c r="G2591">
        <v>0</v>
      </c>
      <c r="H2591" t="s">
        <v>605</v>
      </c>
      <c r="I2591">
        <v>251</v>
      </c>
      <c r="J2591" t="s">
        <v>113</v>
      </c>
      <c r="K2591" t="s">
        <v>583</v>
      </c>
      <c r="L2591">
        <v>0</v>
      </c>
      <c r="M2591" t="s">
        <v>177</v>
      </c>
      <c r="N2591" t="s">
        <v>514</v>
      </c>
      <c r="O2591">
        <v>56</v>
      </c>
      <c r="P2591" t="s">
        <v>694</v>
      </c>
      <c r="Q2591" t="s">
        <v>695</v>
      </c>
      <c r="R2591" t="s">
        <v>515</v>
      </c>
      <c r="S2591" t="s">
        <v>516</v>
      </c>
      <c r="T2591">
        <v>3200</v>
      </c>
      <c r="U2591" t="s">
        <v>74</v>
      </c>
      <c r="V2591">
        <v>2523</v>
      </c>
      <c r="W2591" t="s">
        <v>518</v>
      </c>
      <c r="X2591">
        <v>8</v>
      </c>
      <c r="Y2591" t="s">
        <v>519</v>
      </c>
      <c r="Z2591">
        <v>20144670</v>
      </c>
      <c r="AA2591">
        <v>8</v>
      </c>
      <c r="AB2591" t="s">
        <v>519</v>
      </c>
      <c r="AC2591">
        <v>20144670</v>
      </c>
      <c r="AD2591">
        <v>20144670</v>
      </c>
      <c r="AE2591"/>
      <c r="AF2591">
        <v>1685238</v>
      </c>
      <c r="AG2591">
        <v>1685238.848</v>
      </c>
      <c r="AH2591"/>
      <c r="AI2591">
        <v>0</v>
      </c>
    </row>
    <row r="2592" spans="1:35">
      <c r="A2592" t="s">
        <v>862</v>
      </c>
      <c r="B2592">
        <v>2017</v>
      </c>
      <c r="C2592">
        <v>2017</v>
      </c>
      <c r="D2592">
        <v>2017</v>
      </c>
      <c r="E2592">
        <v>4</v>
      </c>
      <c r="F2592">
        <v>0</v>
      </c>
      <c r="G2592">
        <v>0</v>
      </c>
      <c r="H2592" t="s">
        <v>605</v>
      </c>
      <c r="I2592">
        <v>251</v>
      </c>
      <c r="J2592" t="s">
        <v>113</v>
      </c>
      <c r="K2592" t="s">
        <v>583</v>
      </c>
      <c r="L2592">
        <v>0</v>
      </c>
      <c r="M2592" t="s">
        <v>177</v>
      </c>
      <c r="N2592" t="s">
        <v>514</v>
      </c>
      <c r="O2592">
        <v>724</v>
      </c>
      <c r="P2592" t="s">
        <v>214</v>
      </c>
      <c r="Q2592" t="s">
        <v>580</v>
      </c>
      <c r="R2592" t="s">
        <v>515</v>
      </c>
      <c r="S2592" t="s">
        <v>516</v>
      </c>
      <c r="T2592">
        <v>3200</v>
      </c>
      <c r="U2592" t="s">
        <v>74</v>
      </c>
      <c r="V2592">
        <v>2523</v>
      </c>
      <c r="W2592" t="s">
        <v>518</v>
      </c>
      <c r="X2592">
        <v>8</v>
      </c>
      <c r="Y2592" t="s">
        <v>519</v>
      </c>
      <c r="Z2592">
        <v>497534</v>
      </c>
      <c r="AA2592">
        <v>8</v>
      </c>
      <c r="AB2592" t="s">
        <v>519</v>
      </c>
      <c r="AC2592">
        <v>497534</v>
      </c>
      <c r="AD2592">
        <v>497534</v>
      </c>
      <c r="AE2592"/>
      <c r="AF2592">
        <v>55274</v>
      </c>
      <c r="AG2592">
        <v>55274.197999999997</v>
      </c>
      <c r="AH2592"/>
      <c r="AI2592">
        <v>0</v>
      </c>
    </row>
    <row r="2593" spans="1:35">
      <c r="A2593" t="s">
        <v>862</v>
      </c>
      <c r="B2593">
        <v>2017</v>
      </c>
      <c r="C2593">
        <v>2017</v>
      </c>
      <c r="D2593">
        <v>2017</v>
      </c>
      <c r="E2593">
        <v>4</v>
      </c>
      <c r="F2593">
        <v>0</v>
      </c>
      <c r="G2593">
        <v>0</v>
      </c>
      <c r="H2593" t="s">
        <v>605</v>
      </c>
      <c r="I2593">
        <v>251</v>
      </c>
      <c r="J2593" t="s">
        <v>113</v>
      </c>
      <c r="K2593" t="s">
        <v>583</v>
      </c>
      <c r="L2593">
        <v>0</v>
      </c>
      <c r="M2593" t="s">
        <v>177</v>
      </c>
      <c r="N2593" t="s">
        <v>514</v>
      </c>
      <c r="O2593">
        <v>826</v>
      </c>
      <c r="P2593" t="s">
        <v>589</v>
      </c>
      <c r="Q2593" t="s">
        <v>590</v>
      </c>
      <c r="R2593" t="s">
        <v>515</v>
      </c>
      <c r="S2593" t="s">
        <v>516</v>
      </c>
      <c r="T2593">
        <v>3200</v>
      </c>
      <c r="U2593" t="s">
        <v>74</v>
      </c>
      <c r="V2593">
        <v>2523</v>
      </c>
      <c r="W2593" t="s">
        <v>518</v>
      </c>
      <c r="X2593">
        <v>8</v>
      </c>
      <c r="Y2593" t="s">
        <v>519</v>
      </c>
      <c r="Z2593">
        <v>940</v>
      </c>
      <c r="AA2593">
        <v>8</v>
      </c>
      <c r="AB2593" t="s">
        <v>519</v>
      </c>
      <c r="AC2593">
        <v>940</v>
      </c>
      <c r="AD2593">
        <v>940</v>
      </c>
      <c r="AE2593"/>
      <c r="AF2593">
        <v>106</v>
      </c>
      <c r="AG2593">
        <v>106.101</v>
      </c>
      <c r="AH2593"/>
      <c r="AI2593">
        <v>0</v>
      </c>
    </row>
    <row r="2594" spans="1:35">
      <c r="A2594" t="s">
        <v>862</v>
      </c>
      <c r="B2594">
        <v>2017</v>
      </c>
      <c r="C2594">
        <v>2017</v>
      </c>
      <c r="D2594">
        <v>2017</v>
      </c>
      <c r="E2594">
        <v>4</v>
      </c>
      <c r="F2594">
        <v>0</v>
      </c>
      <c r="G2594">
        <v>0</v>
      </c>
      <c r="H2594" t="s">
        <v>605</v>
      </c>
      <c r="I2594">
        <v>251</v>
      </c>
      <c r="J2594" t="s">
        <v>113</v>
      </c>
      <c r="K2594" t="s">
        <v>583</v>
      </c>
      <c r="L2594">
        <v>0</v>
      </c>
      <c r="M2594" t="s">
        <v>177</v>
      </c>
      <c r="N2594" t="s">
        <v>514</v>
      </c>
      <c r="O2594">
        <v>442</v>
      </c>
      <c r="P2594" t="s">
        <v>688</v>
      </c>
      <c r="Q2594" t="s">
        <v>689</v>
      </c>
      <c r="R2594" t="s">
        <v>515</v>
      </c>
      <c r="S2594" t="s">
        <v>516</v>
      </c>
      <c r="T2594">
        <v>3200</v>
      </c>
      <c r="U2594" t="s">
        <v>74</v>
      </c>
      <c r="V2594">
        <v>2523</v>
      </c>
      <c r="W2594" t="s">
        <v>518</v>
      </c>
      <c r="X2594">
        <v>8</v>
      </c>
      <c r="Y2594" t="s">
        <v>519</v>
      </c>
      <c r="Z2594">
        <v>3312440</v>
      </c>
      <c r="AA2594">
        <v>8</v>
      </c>
      <c r="AB2594" t="s">
        <v>519</v>
      </c>
      <c r="AC2594">
        <v>3312440</v>
      </c>
      <c r="AD2594">
        <v>3312440</v>
      </c>
      <c r="AE2594"/>
      <c r="AF2594">
        <v>330120</v>
      </c>
      <c r="AG2594">
        <v>330120.266</v>
      </c>
      <c r="AH2594"/>
      <c r="AI2594">
        <v>0</v>
      </c>
    </row>
    <row r="2595" spans="1:35">
      <c r="A2595" t="s">
        <v>862</v>
      </c>
      <c r="B2595">
        <v>2017</v>
      </c>
      <c r="C2595">
        <v>2017</v>
      </c>
      <c r="D2595">
        <v>2017</v>
      </c>
      <c r="E2595">
        <v>4</v>
      </c>
      <c r="F2595">
        <v>0</v>
      </c>
      <c r="G2595">
        <v>0</v>
      </c>
      <c r="H2595" t="s">
        <v>605</v>
      </c>
      <c r="I2595">
        <v>251</v>
      </c>
      <c r="J2595" t="s">
        <v>113</v>
      </c>
      <c r="K2595" t="s">
        <v>583</v>
      </c>
      <c r="L2595">
        <v>0</v>
      </c>
      <c r="M2595" t="s">
        <v>177</v>
      </c>
      <c r="N2595" t="s">
        <v>514</v>
      </c>
      <c r="O2595">
        <v>442</v>
      </c>
      <c r="P2595" t="s">
        <v>688</v>
      </c>
      <c r="Q2595" t="s">
        <v>689</v>
      </c>
      <c r="R2595" t="s">
        <v>515</v>
      </c>
      <c r="S2595" t="s">
        <v>516</v>
      </c>
      <c r="T2595">
        <v>0</v>
      </c>
      <c r="U2595" t="s">
        <v>517</v>
      </c>
      <c r="V2595">
        <v>2523</v>
      </c>
      <c r="W2595" t="s">
        <v>518</v>
      </c>
      <c r="X2595">
        <v>8</v>
      </c>
      <c r="Y2595" t="s">
        <v>519</v>
      </c>
      <c r="Z2595">
        <v>3312440</v>
      </c>
      <c r="AA2595">
        <v>8</v>
      </c>
      <c r="AB2595" t="s">
        <v>519</v>
      </c>
      <c r="AC2595">
        <v>3312440</v>
      </c>
      <c r="AD2595">
        <v>3312440</v>
      </c>
      <c r="AE2595"/>
      <c r="AF2595">
        <v>330120</v>
      </c>
      <c r="AG2595">
        <v>330120.266</v>
      </c>
      <c r="AH2595"/>
      <c r="AI2595">
        <v>0</v>
      </c>
    </row>
    <row r="2596" spans="1:35">
      <c r="A2596" t="s">
        <v>862</v>
      </c>
      <c r="B2596">
        <v>2017</v>
      </c>
      <c r="C2596">
        <v>2017</v>
      </c>
      <c r="D2596">
        <v>2017</v>
      </c>
      <c r="E2596">
        <v>4</v>
      </c>
      <c r="F2596">
        <v>0</v>
      </c>
      <c r="G2596">
        <v>0</v>
      </c>
      <c r="H2596" t="s">
        <v>605</v>
      </c>
      <c r="I2596">
        <v>251</v>
      </c>
      <c r="J2596" t="s">
        <v>113</v>
      </c>
      <c r="K2596" t="s">
        <v>583</v>
      </c>
      <c r="L2596">
        <v>0</v>
      </c>
      <c r="M2596" t="s">
        <v>177</v>
      </c>
      <c r="N2596" t="s">
        <v>514</v>
      </c>
      <c r="O2596">
        <v>826</v>
      </c>
      <c r="P2596" t="s">
        <v>589</v>
      </c>
      <c r="Q2596" t="s">
        <v>590</v>
      </c>
      <c r="R2596" t="s">
        <v>515</v>
      </c>
      <c r="S2596" t="s">
        <v>516</v>
      </c>
      <c r="T2596">
        <v>0</v>
      </c>
      <c r="U2596" t="s">
        <v>517</v>
      </c>
      <c r="V2596">
        <v>2523</v>
      </c>
      <c r="W2596" t="s">
        <v>518</v>
      </c>
      <c r="X2596">
        <v>8</v>
      </c>
      <c r="Y2596" t="s">
        <v>519</v>
      </c>
      <c r="Z2596">
        <v>940</v>
      </c>
      <c r="AA2596">
        <v>8</v>
      </c>
      <c r="AB2596" t="s">
        <v>519</v>
      </c>
      <c r="AC2596">
        <v>940</v>
      </c>
      <c r="AD2596">
        <v>940</v>
      </c>
      <c r="AE2596"/>
      <c r="AF2596">
        <v>106</v>
      </c>
      <c r="AG2596">
        <v>106.101</v>
      </c>
      <c r="AH2596"/>
      <c r="AI2596">
        <v>0</v>
      </c>
    </row>
    <row r="2597" spans="1:35">
      <c r="A2597" t="s">
        <v>862</v>
      </c>
      <c r="B2597">
        <v>2017</v>
      </c>
      <c r="C2597">
        <v>2017</v>
      </c>
      <c r="D2597">
        <v>2017</v>
      </c>
      <c r="E2597">
        <v>4</v>
      </c>
      <c r="F2597">
        <v>0</v>
      </c>
      <c r="G2597">
        <v>0</v>
      </c>
      <c r="H2597" t="s">
        <v>605</v>
      </c>
      <c r="I2597">
        <v>251</v>
      </c>
      <c r="J2597" t="s">
        <v>113</v>
      </c>
      <c r="K2597" t="s">
        <v>583</v>
      </c>
      <c r="L2597">
        <v>0</v>
      </c>
      <c r="M2597" t="s">
        <v>177</v>
      </c>
      <c r="N2597" t="s">
        <v>514</v>
      </c>
      <c r="O2597">
        <v>724</v>
      </c>
      <c r="P2597" t="s">
        <v>214</v>
      </c>
      <c r="Q2597" t="s">
        <v>580</v>
      </c>
      <c r="R2597" t="s">
        <v>515</v>
      </c>
      <c r="S2597" t="s">
        <v>516</v>
      </c>
      <c r="T2597">
        <v>0</v>
      </c>
      <c r="U2597" t="s">
        <v>517</v>
      </c>
      <c r="V2597">
        <v>2523</v>
      </c>
      <c r="W2597" t="s">
        <v>518</v>
      </c>
      <c r="X2597">
        <v>8</v>
      </c>
      <c r="Y2597" t="s">
        <v>519</v>
      </c>
      <c r="Z2597">
        <v>497534</v>
      </c>
      <c r="AA2597">
        <v>8</v>
      </c>
      <c r="AB2597" t="s">
        <v>519</v>
      </c>
      <c r="AC2597">
        <v>497534</v>
      </c>
      <c r="AD2597">
        <v>497534</v>
      </c>
      <c r="AE2597"/>
      <c r="AF2597">
        <v>55274</v>
      </c>
      <c r="AG2597">
        <v>55274.197999999997</v>
      </c>
      <c r="AH2597"/>
      <c r="AI2597">
        <v>0</v>
      </c>
    </row>
    <row r="2598" spans="1:35">
      <c r="A2598" t="s">
        <v>862</v>
      </c>
      <c r="B2598">
        <v>2017</v>
      </c>
      <c r="C2598">
        <v>2017</v>
      </c>
      <c r="D2598">
        <v>2017</v>
      </c>
      <c r="E2598">
        <v>4</v>
      </c>
      <c r="F2598">
        <v>0</v>
      </c>
      <c r="G2598">
        <v>0</v>
      </c>
      <c r="H2598" t="s">
        <v>605</v>
      </c>
      <c r="I2598">
        <v>251</v>
      </c>
      <c r="J2598" t="s">
        <v>113</v>
      </c>
      <c r="K2598" t="s">
        <v>583</v>
      </c>
      <c r="L2598">
        <v>0</v>
      </c>
      <c r="M2598" t="s">
        <v>177</v>
      </c>
      <c r="N2598" t="s">
        <v>514</v>
      </c>
      <c r="O2598">
        <v>56</v>
      </c>
      <c r="P2598" t="s">
        <v>694</v>
      </c>
      <c r="Q2598" t="s">
        <v>695</v>
      </c>
      <c r="R2598" t="s">
        <v>515</v>
      </c>
      <c r="S2598" t="s">
        <v>516</v>
      </c>
      <c r="T2598">
        <v>0</v>
      </c>
      <c r="U2598" t="s">
        <v>517</v>
      </c>
      <c r="V2598">
        <v>2523</v>
      </c>
      <c r="W2598" t="s">
        <v>518</v>
      </c>
      <c r="X2598">
        <v>8</v>
      </c>
      <c r="Y2598" t="s">
        <v>519</v>
      </c>
      <c r="Z2598">
        <v>20194440</v>
      </c>
      <c r="AA2598">
        <v>8</v>
      </c>
      <c r="AB2598" t="s">
        <v>519</v>
      </c>
      <c r="AC2598">
        <v>20194440</v>
      </c>
      <c r="AD2598">
        <v>20194440</v>
      </c>
      <c r="AE2598"/>
      <c r="AF2598">
        <v>1693369</v>
      </c>
      <c r="AG2598">
        <v>1693369.1329999999</v>
      </c>
      <c r="AH2598"/>
      <c r="AI2598">
        <v>0</v>
      </c>
    </row>
    <row r="2599" spans="1:35">
      <c r="A2599" t="s">
        <v>862</v>
      </c>
      <c r="B2599">
        <v>2017</v>
      </c>
      <c r="C2599">
        <v>2017</v>
      </c>
      <c r="D2599">
        <v>2017</v>
      </c>
      <c r="E2599">
        <v>4</v>
      </c>
      <c r="F2599">
        <v>0</v>
      </c>
      <c r="G2599">
        <v>0</v>
      </c>
      <c r="H2599" t="s">
        <v>605</v>
      </c>
      <c r="I2599">
        <v>251</v>
      </c>
      <c r="J2599" t="s">
        <v>113</v>
      </c>
      <c r="K2599" t="s">
        <v>583</v>
      </c>
      <c r="L2599">
        <v>0</v>
      </c>
      <c r="M2599" t="s">
        <v>177</v>
      </c>
      <c r="N2599" t="s">
        <v>514</v>
      </c>
      <c r="O2599">
        <v>56</v>
      </c>
      <c r="P2599" t="s">
        <v>694</v>
      </c>
      <c r="Q2599" t="s">
        <v>695</v>
      </c>
      <c r="R2599" t="s">
        <v>515</v>
      </c>
      <c r="S2599" t="s">
        <v>516</v>
      </c>
      <c r="T2599">
        <v>2100</v>
      </c>
      <c r="U2599" t="s">
        <v>868</v>
      </c>
      <c r="V2599">
        <v>2523</v>
      </c>
      <c r="W2599" t="s">
        <v>518</v>
      </c>
      <c r="X2599">
        <v>8</v>
      </c>
      <c r="Y2599" t="s">
        <v>519</v>
      </c>
      <c r="Z2599">
        <v>49770</v>
      </c>
      <c r="AA2599">
        <v>8</v>
      </c>
      <c r="AB2599" t="s">
        <v>519</v>
      </c>
      <c r="AC2599">
        <v>49770</v>
      </c>
      <c r="AD2599">
        <v>49770</v>
      </c>
      <c r="AE2599"/>
      <c r="AF2599">
        <v>8130</v>
      </c>
      <c r="AG2599">
        <v>8130.2849999999999</v>
      </c>
      <c r="AH2599"/>
      <c r="AI2599">
        <v>0</v>
      </c>
    </row>
    <row r="2600" spans="1:35">
      <c r="A2600" t="s">
        <v>862</v>
      </c>
      <c r="B2600">
        <v>2017</v>
      </c>
      <c r="C2600">
        <v>2017</v>
      </c>
      <c r="D2600">
        <v>2017</v>
      </c>
      <c r="E2600">
        <v>4</v>
      </c>
      <c r="F2600">
        <v>0</v>
      </c>
      <c r="G2600">
        <v>0</v>
      </c>
      <c r="H2600" t="s">
        <v>568</v>
      </c>
      <c r="I2600">
        <v>251</v>
      </c>
      <c r="J2600" t="s">
        <v>113</v>
      </c>
      <c r="K2600" t="s">
        <v>583</v>
      </c>
      <c r="L2600">
        <v>826</v>
      </c>
      <c r="M2600" t="s">
        <v>589</v>
      </c>
      <c r="N2600" t="s">
        <v>590</v>
      </c>
      <c r="O2600">
        <v>0</v>
      </c>
      <c r="P2600" t="s">
        <v>177</v>
      </c>
      <c r="Q2600" t="s">
        <v>514</v>
      </c>
      <c r="R2600" t="s">
        <v>515</v>
      </c>
      <c r="S2600" t="s">
        <v>516</v>
      </c>
      <c r="T2600">
        <v>9200</v>
      </c>
      <c r="U2600" t="s">
        <v>885</v>
      </c>
      <c r="V2600">
        <v>2523</v>
      </c>
      <c r="W2600" t="s">
        <v>518</v>
      </c>
      <c r="X2600">
        <v>8</v>
      </c>
      <c r="Y2600" t="s">
        <v>519</v>
      </c>
      <c r="Z2600">
        <v>2835</v>
      </c>
      <c r="AA2600">
        <v>8</v>
      </c>
      <c r="AB2600" t="s">
        <v>519</v>
      </c>
      <c r="AC2600">
        <v>2835</v>
      </c>
      <c r="AD2600">
        <v>2835</v>
      </c>
      <c r="AE2600"/>
      <c r="AF2600">
        <v>462</v>
      </c>
      <c r="AG2600">
        <v>462.78199999999998</v>
      </c>
      <c r="AH2600"/>
      <c r="AI2600">
        <v>0</v>
      </c>
    </row>
    <row r="2601" spans="1:35">
      <c r="A2601" t="s">
        <v>862</v>
      </c>
      <c r="B2601">
        <v>2017</v>
      </c>
      <c r="C2601">
        <v>2017</v>
      </c>
      <c r="D2601">
        <v>2017</v>
      </c>
      <c r="E2601">
        <v>4</v>
      </c>
      <c r="F2601">
        <v>0</v>
      </c>
      <c r="G2601">
        <v>0</v>
      </c>
      <c r="H2601" t="s">
        <v>568</v>
      </c>
      <c r="I2601">
        <v>251</v>
      </c>
      <c r="J2601" t="s">
        <v>113</v>
      </c>
      <c r="K2601" t="s">
        <v>583</v>
      </c>
      <c r="L2601">
        <v>826</v>
      </c>
      <c r="M2601" t="s">
        <v>589</v>
      </c>
      <c r="N2601" t="s">
        <v>590</v>
      </c>
      <c r="O2601">
        <v>0</v>
      </c>
      <c r="P2601" t="s">
        <v>177</v>
      </c>
      <c r="Q2601" t="s">
        <v>514</v>
      </c>
      <c r="R2601" t="s">
        <v>515</v>
      </c>
      <c r="S2601" t="s">
        <v>516</v>
      </c>
      <c r="T2601">
        <v>0</v>
      </c>
      <c r="U2601" t="s">
        <v>517</v>
      </c>
      <c r="V2601">
        <v>2523</v>
      </c>
      <c r="W2601" t="s">
        <v>518</v>
      </c>
      <c r="X2601">
        <v>8</v>
      </c>
      <c r="Y2601" t="s">
        <v>519</v>
      </c>
      <c r="Z2601">
        <v>10875154</v>
      </c>
      <c r="AA2601">
        <v>8</v>
      </c>
      <c r="AB2601" t="s">
        <v>519</v>
      </c>
      <c r="AC2601">
        <v>10875154</v>
      </c>
      <c r="AD2601">
        <v>10875154</v>
      </c>
      <c r="AE2601"/>
      <c r="AF2601">
        <v>5757161</v>
      </c>
      <c r="AG2601">
        <v>5757161.5810000002</v>
      </c>
      <c r="AH2601"/>
      <c r="AI2601">
        <v>0</v>
      </c>
    </row>
    <row r="2602" spans="1:35">
      <c r="A2602" t="s">
        <v>862</v>
      </c>
      <c r="B2602">
        <v>2017</v>
      </c>
      <c r="C2602">
        <v>2017</v>
      </c>
      <c r="D2602">
        <v>2017</v>
      </c>
      <c r="E2602">
        <v>4</v>
      </c>
      <c r="F2602">
        <v>0</v>
      </c>
      <c r="G2602">
        <v>0</v>
      </c>
      <c r="H2602" t="s">
        <v>568</v>
      </c>
      <c r="I2602">
        <v>251</v>
      </c>
      <c r="J2602" t="s">
        <v>113</v>
      </c>
      <c r="K2602" t="s">
        <v>583</v>
      </c>
      <c r="L2602">
        <v>826</v>
      </c>
      <c r="M2602" t="s">
        <v>589</v>
      </c>
      <c r="N2602" t="s">
        <v>590</v>
      </c>
      <c r="O2602">
        <v>0</v>
      </c>
      <c r="P2602" t="s">
        <v>177</v>
      </c>
      <c r="Q2602" t="s">
        <v>514</v>
      </c>
      <c r="R2602" t="s">
        <v>515</v>
      </c>
      <c r="S2602" t="s">
        <v>516</v>
      </c>
      <c r="T2602">
        <v>3200</v>
      </c>
      <c r="U2602" t="s">
        <v>74</v>
      </c>
      <c r="V2602">
        <v>2523</v>
      </c>
      <c r="W2602" t="s">
        <v>518</v>
      </c>
      <c r="X2602">
        <v>8</v>
      </c>
      <c r="Y2602" t="s">
        <v>519</v>
      </c>
      <c r="Z2602">
        <v>10872319</v>
      </c>
      <c r="AA2602">
        <v>8</v>
      </c>
      <c r="AB2602" t="s">
        <v>519</v>
      </c>
      <c r="AC2602">
        <v>10872319</v>
      </c>
      <c r="AD2602">
        <v>10872319</v>
      </c>
      <c r="AE2602"/>
      <c r="AF2602">
        <v>5756698</v>
      </c>
      <c r="AG2602">
        <v>5756698.7989999996</v>
      </c>
      <c r="AH2602"/>
      <c r="AI2602">
        <v>0</v>
      </c>
    </row>
    <row r="2603" spans="1:35">
      <c r="A2603" t="s">
        <v>862</v>
      </c>
      <c r="B2603">
        <v>2017</v>
      </c>
      <c r="C2603">
        <v>2017</v>
      </c>
      <c r="D2603">
        <v>2017</v>
      </c>
      <c r="E2603">
        <v>4</v>
      </c>
      <c r="F2603">
        <v>0</v>
      </c>
      <c r="G2603">
        <v>0</v>
      </c>
      <c r="H2603" t="s">
        <v>605</v>
      </c>
      <c r="I2603">
        <v>251</v>
      </c>
      <c r="J2603" t="s">
        <v>113</v>
      </c>
      <c r="K2603" t="s">
        <v>583</v>
      </c>
      <c r="L2603">
        <v>0</v>
      </c>
      <c r="M2603" t="s">
        <v>177</v>
      </c>
      <c r="N2603" t="s">
        <v>514</v>
      </c>
      <c r="O2603">
        <v>0</v>
      </c>
      <c r="P2603" t="s">
        <v>177</v>
      </c>
      <c r="Q2603" t="s">
        <v>514</v>
      </c>
      <c r="R2603" t="s">
        <v>515</v>
      </c>
      <c r="S2603" t="s">
        <v>516</v>
      </c>
      <c r="T2603">
        <v>3200</v>
      </c>
      <c r="U2603" t="s">
        <v>74</v>
      </c>
      <c r="V2603">
        <v>2523</v>
      </c>
      <c r="W2603" t="s">
        <v>518</v>
      </c>
      <c r="X2603">
        <v>8</v>
      </c>
      <c r="Y2603" t="s">
        <v>519</v>
      </c>
      <c r="Z2603">
        <v>23955584</v>
      </c>
      <c r="AA2603">
        <v>8</v>
      </c>
      <c r="AB2603" t="s">
        <v>519</v>
      </c>
      <c r="AC2603">
        <v>23955584</v>
      </c>
      <c r="AD2603">
        <v>23955584</v>
      </c>
      <c r="AE2603"/>
      <c r="AF2603">
        <v>2070739</v>
      </c>
      <c r="AG2603">
        <v>2070739.4129999999</v>
      </c>
      <c r="AH2603"/>
      <c r="AI2603">
        <v>0</v>
      </c>
    </row>
    <row r="2604" spans="1:35">
      <c r="A2604" t="s">
        <v>862</v>
      </c>
      <c r="B2604">
        <v>2017</v>
      </c>
      <c r="C2604">
        <v>2017</v>
      </c>
      <c r="D2604">
        <v>2017</v>
      </c>
      <c r="E2604">
        <v>4</v>
      </c>
      <c r="F2604">
        <v>0</v>
      </c>
      <c r="G2604">
        <v>0</v>
      </c>
      <c r="H2604" t="s">
        <v>605</v>
      </c>
      <c r="I2604">
        <v>251</v>
      </c>
      <c r="J2604" t="s">
        <v>113</v>
      </c>
      <c r="K2604" t="s">
        <v>583</v>
      </c>
      <c r="L2604">
        <v>0</v>
      </c>
      <c r="M2604" t="s">
        <v>177</v>
      </c>
      <c r="N2604" t="s">
        <v>514</v>
      </c>
      <c r="O2604">
        <v>0</v>
      </c>
      <c r="P2604" t="s">
        <v>177</v>
      </c>
      <c r="Q2604" t="s">
        <v>514</v>
      </c>
      <c r="R2604" t="s">
        <v>515</v>
      </c>
      <c r="S2604" t="s">
        <v>516</v>
      </c>
      <c r="T2604">
        <v>0</v>
      </c>
      <c r="U2604" t="s">
        <v>517</v>
      </c>
      <c r="V2604">
        <v>2523</v>
      </c>
      <c r="W2604" t="s">
        <v>518</v>
      </c>
      <c r="X2604">
        <v>8</v>
      </c>
      <c r="Y2604" t="s">
        <v>519</v>
      </c>
      <c r="Z2604">
        <v>24005354</v>
      </c>
      <c r="AA2604">
        <v>8</v>
      </c>
      <c r="AB2604" t="s">
        <v>519</v>
      </c>
      <c r="AC2604">
        <v>24005354</v>
      </c>
      <c r="AD2604">
        <v>24005354</v>
      </c>
      <c r="AE2604"/>
      <c r="AF2604">
        <v>2078869</v>
      </c>
      <c r="AG2604">
        <v>2078869.6980000001</v>
      </c>
      <c r="AH2604"/>
      <c r="AI2604">
        <v>0</v>
      </c>
    </row>
    <row r="2605" spans="1:35">
      <c r="A2605" t="s">
        <v>862</v>
      </c>
      <c r="B2605">
        <v>2017</v>
      </c>
      <c r="C2605">
        <v>2017</v>
      </c>
      <c r="D2605">
        <v>2017</v>
      </c>
      <c r="E2605">
        <v>4</v>
      </c>
      <c r="F2605">
        <v>0</v>
      </c>
      <c r="G2605">
        <v>0</v>
      </c>
      <c r="H2605" t="s">
        <v>605</v>
      </c>
      <c r="I2605">
        <v>251</v>
      </c>
      <c r="J2605" t="s">
        <v>113</v>
      </c>
      <c r="K2605" t="s">
        <v>583</v>
      </c>
      <c r="L2605">
        <v>0</v>
      </c>
      <c r="M2605" t="s">
        <v>177</v>
      </c>
      <c r="N2605" t="s">
        <v>514</v>
      </c>
      <c r="O2605">
        <v>0</v>
      </c>
      <c r="P2605" t="s">
        <v>177</v>
      </c>
      <c r="Q2605" t="s">
        <v>514</v>
      </c>
      <c r="R2605" t="s">
        <v>515</v>
      </c>
      <c r="S2605" t="s">
        <v>516</v>
      </c>
      <c r="T2605">
        <v>2100</v>
      </c>
      <c r="U2605" t="s">
        <v>868</v>
      </c>
      <c r="V2605">
        <v>2523</v>
      </c>
      <c r="W2605" t="s">
        <v>518</v>
      </c>
      <c r="X2605">
        <v>8</v>
      </c>
      <c r="Y2605" t="s">
        <v>519</v>
      </c>
      <c r="Z2605">
        <v>49770</v>
      </c>
      <c r="AA2605">
        <v>8</v>
      </c>
      <c r="AB2605" t="s">
        <v>519</v>
      </c>
      <c r="AC2605">
        <v>49770</v>
      </c>
      <c r="AD2605">
        <v>49770</v>
      </c>
      <c r="AE2605"/>
      <c r="AF2605">
        <v>8130</v>
      </c>
      <c r="AG2605">
        <v>8130.2849999999999</v>
      </c>
      <c r="AH2605"/>
      <c r="AI2605">
        <v>0</v>
      </c>
    </row>
    <row r="2606" spans="1:35">
      <c r="A2606" t="s">
        <v>862</v>
      </c>
      <c r="B2606">
        <v>2017</v>
      </c>
      <c r="C2606">
        <v>2017</v>
      </c>
      <c r="D2606">
        <v>2017</v>
      </c>
      <c r="E2606">
        <v>4</v>
      </c>
      <c r="F2606">
        <v>0</v>
      </c>
      <c r="G2606">
        <v>0</v>
      </c>
      <c r="H2606" t="s">
        <v>605</v>
      </c>
      <c r="I2606">
        <v>251</v>
      </c>
      <c r="J2606" t="s">
        <v>113</v>
      </c>
      <c r="K2606" t="s">
        <v>583</v>
      </c>
      <c r="L2606">
        <v>251</v>
      </c>
      <c r="M2606" t="s">
        <v>113</v>
      </c>
      <c r="N2606" t="s">
        <v>583</v>
      </c>
      <c r="O2606">
        <v>0</v>
      </c>
      <c r="P2606" t="s">
        <v>177</v>
      </c>
      <c r="Q2606" t="s">
        <v>514</v>
      </c>
      <c r="R2606" t="s">
        <v>515</v>
      </c>
      <c r="S2606" t="s">
        <v>516</v>
      </c>
      <c r="T2606">
        <v>2100</v>
      </c>
      <c r="U2606" t="s">
        <v>868</v>
      </c>
      <c r="V2606">
        <v>2523</v>
      </c>
      <c r="W2606" t="s">
        <v>518</v>
      </c>
      <c r="X2606">
        <v>8</v>
      </c>
      <c r="Y2606" t="s">
        <v>519</v>
      </c>
      <c r="Z2606">
        <v>49770</v>
      </c>
      <c r="AA2606">
        <v>8</v>
      </c>
      <c r="AB2606" t="s">
        <v>519</v>
      </c>
      <c r="AC2606">
        <v>49770</v>
      </c>
      <c r="AD2606">
        <v>49770</v>
      </c>
      <c r="AE2606"/>
      <c r="AF2606">
        <v>8130</v>
      </c>
      <c r="AG2606">
        <v>8130.2849999999999</v>
      </c>
      <c r="AH2606"/>
      <c r="AI2606">
        <v>0</v>
      </c>
    </row>
    <row r="2607" spans="1:35">
      <c r="A2607" t="s">
        <v>862</v>
      </c>
      <c r="B2607">
        <v>2017</v>
      </c>
      <c r="C2607">
        <v>2017</v>
      </c>
      <c r="D2607">
        <v>2017</v>
      </c>
      <c r="E2607">
        <v>4</v>
      </c>
      <c r="F2607">
        <v>0</v>
      </c>
      <c r="G2607">
        <v>0</v>
      </c>
      <c r="H2607" t="s">
        <v>605</v>
      </c>
      <c r="I2607">
        <v>251</v>
      </c>
      <c r="J2607" t="s">
        <v>113</v>
      </c>
      <c r="K2607" t="s">
        <v>583</v>
      </c>
      <c r="L2607">
        <v>251</v>
      </c>
      <c r="M2607" t="s">
        <v>113</v>
      </c>
      <c r="N2607" t="s">
        <v>583</v>
      </c>
      <c r="O2607">
        <v>0</v>
      </c>
      <c r="P2607" t="s">
        <v>177</v>
      </c>
      <c r="Q2607" t="s">
        <v>514</v>
      </c>
      <c r="R2607" t="s">
        <v>515</v>
      </c>
      <c r="S2607" t="s">
        <v>516</v>
      </c>
      <c r="T2607">
        <v>0</v>
      </c>
      <c r="U2607" t="s">
        <v>517</v>
      </c>
      <c r="V2607">
        <v>2523</v>
      </c>
      <c r="W2607" t="s">
        <v>518</v>
      </c>
      <c r="X2607">
        <v>8</v>
      </c>
      <c r="Y2607" t="s">
        <v>519</v>
      </c>
      <c r="Z2607">
        <v>24005354</v>
      </c>
      <c r="AA2607">
        <v>8</v>
      </c>
      <c r="AB2607" t="s">
        <v>519</v>
      </c>
      <c r="AC2607">
        <v>24005354</v>
      </c>
      <c r="AD2607">
        <v>24005354</v>
      </c>
      <c r="AE2607"/>
      <c r="AF2607">
        <v>2078869</v>
      </c>
      <c r="AG2607">
        <v>2078869.6980000001</v>
      </c>
      <c r="AH2607"/>
      <c r="AI2607">
        <v>0</v>
      </c>
    </row>
    <row r="2608" spans="1:35">
      <c r="A2608" t="s">
        <v>862</v>
      </c>
      <c r="B2608">
        <v>2017</v>
      </c>
      <c r="C2608">
        <v>2017</v>
      </c>
      <c r="D2608">
        <v>2017</v>
      </c>
      <c r="E2608">
        <v>4</v>
      </c>
      <c r="F2608">
        <v>0</v>
      </c>
      <c r="G2608">
        <v>0</v>
      </c>
      <c r="H2608" t="s">
        <v>605</v>
      </c>
      <c r="I2608">
        <v>251</v>
      </c>
      <c r="J2608" t="s">
        <v>113</v>
      </c>
      <c r="K2608" t="s">
        <v>583</v>
      </c>
      <c r="L2608">
        <v>251</v>
      </c>
      <c r="M2608" t="s">
        <v>113</v>
      </c>
      <c r="N2608" t="s">
        <v>583</v>
      </c>
      <c r="O2608">
        <v>0</v>
      </c>
      <c r="P2608" t="s">
        <v>177</v>
      </c>
      <c r="Q2608" t="s">
        <v>514</v>
      </c>
      <c r="R2608" t="s">
        <v>515</v>
      </c>
      <c r="S2608" t="s">
        <v>516</v>
      </c>
      <c r="T2608">
        <v>3200</v>
      </c>
      <c r="U2608" t="s">
        <v>74</v>
      </c>
      <c r="V2608">
        <v>2523</v>
      </c>
      <c r="W2608" t="s">
        <v>518</v>
      </c>
      <c r="X2608">
        <v>8</v>
      </c>
      <c r="Y2608" t="s">
        <v>519</v>
      </c>
      <c r="Z2608">
        <v>23955584</v>
      </c>
      <c r="AA2608">
        <v>8</v>
      </c>
      <c r="AB2608" t="s">
        <v>519</v>
      </c>
      <c r="AC2608">
        <v>23955584</v>
      </c>
      <c r="AD2608">
        <v>23955584</v>
      </c>
      <c r="AE2608"/>
      <c r="AF2608">
        <v>2070739</v>
      </c>
      <c r="AG2608">
        <v>2070739.4129999999</v>
      </c>
      <c r="AH2608"/>
      <c r="AI2608">
        <v>0</v>
      </c>
    </row>
    <row r="2609" spans="1:35">
      <c r="A2609" t="s">
        <v>862</v>
      </c>
      <c r="B2609">
        <v>2017</v>
      </c>
      <c r="C2609">
        <v>2017</v>
      </c>
      <c r="D2609">
        <v>2017</v>
      </c>
      <c r="E2609">
        <v>4</v>
      </c>
      <c r="F2609">
        <v>0</v>
      </c>
      <c r="G2609">
        <v>0</v>
      </c>
      <c r="H2609" t="s">
        <v>568</v>
      </c>
      <c r="I2609">
        <v>251</v>
      </c>
      <c r="J2609" t="s">
        <v>113</v>
      </c>
      <c r="K2609" t="s">
        <v>583</v>
      </c>
      <c r="L2609">
        <v>792</v>
      </c>
      <c r="M2609" t="s">
        <v>217</v>
      </c>
      <c r="N2609" t="s">
        <v>573</v>
      </c>
      <c r="O2609">
        <v>0</v>
      </c>
      <c r="P2609" t="s">
        <v>177</v>
      </c>
      <c r="Q2609" t="s">
        <v>514</v>
      </c>
      <c r="R2609" t="s">
        <v>515</v>
      </c>
      <c r="S2609" t="s">
        <v>516</v>
      </c>
      <c r="T2609">
        <v>0</v>
      </c>
      <c r="U2609" t="s">
        <v>517</v>
      </c>
      <c r="V2609">
        <v>2523</v>
      </c>
      <c r="W2609" t="s">
        <v>518</v>
      </c>
      <c r="X2609">
        <v>8</v>
      </c>
      <c r="Y2609" t="s">
        <v>519</v>
      </c>
      <c r="Z2609">
        <v>18368468</v>
      </c>
      <c r="AA2609">
        <v>8</v>
      </c>
      <c r="AB2609" t="s">
        <v>519</v>
      </c>
      <c r="AC2609">
        <v>18368468</v>
      </c>
      <c r="AD2609">
        <v>18368468</v>
      </c>
      <c r="AE2609"/>
      <c r="AF2609">
        <v>3125087</v>
      </c>
      <c r="AG2609">
        <v>3125087.1209999998</v>
      </c>
      <c r="AH2609"/>
      <c r="AI2609">
        <v>0</v>
      </c>
    </row>
    <row r="2610" spans="1:35">
      <c r="A2610" t="s">
        <v>862</v>
      </c>
      <c r="B2610">
        <v>2017</v>
      </c>
      <c r="C2610">
        <v>2017</v>
      </c>
      <c r="D2610">
        <v>2017</v>
      </c>
      <c r="E2610">
        <v>4</v>
      </c>
      <c r="F2610">
        <v>0</v>
      </c>
      <c r="G2610">
        <v>0</v>
      </c>
      <c r="H2610" t="s">
        <v>568</v>
      </c>
      <c r="I2610">
        <v>251</v>
      </c>
      <c r="J2610" t="s">
        <v>113</v>
      </c>
      <c r="K2610" t="s">
        <v>583</v>
      </c>
      <c r="L2610">
        <v>792</v>
      </c>
      <c r="M2610" t="s">
        <v>217</v>
      </c>
      <c r="N2610" t="s">
        <v>573</v>
      </c>
      <c r="O2610">
        <v>0</v>
      </c>
      <c r="P2610" t="s">
        <v>177</v>
      </c>
      <c r="Q2610" t="s">
        <v>514</v>
      </c>
      <c r="R2610" t="s">
        <v>515</v>
      </c>
      <c r="S2610" t="s">
        <v>516</v>
      </c>
      <c r="T2610">
        <v>3200</v>
      </c>
      <c r="U2610" t="s">
        <v>74</v>
      </c>
      <c r="V2610">
        <v>2523</v>
      </c>
      <c r="W2610" t="s">
        <v>518</v>
      </c>
      <c r="X2610">
        <v>8</v>
      </c>
      <c r="Y2610" t="s">
        <v>519</v>
      </c>
      <c r="Z2610">
        <v>988</v>
      </c>
      <c r="AA2610">
        <v>8</v>
      </c>
      <c r="AB2610" t="s">
        <v>519</v>
      </c>
      <c r="AC2610">
        <v>988</v>
      </c>
      <c r="AD2610">
        <v>988</v>
      </c>
      <c r="AE2610"/>
      <c r="AF2610">
        <v>1892</v>
      </c>
      <c r="AG2610">
        <v>1892.89</v>
      </c>
      <c r="AH2610"/>
      <c r="AI2610">
        <v>0</v>
      </c>
    </row>
    <row r="2611" spans="1:35">
      <c r="A2611" t="s">
        <v>862</v>
      </c>
      <c r="B2611">
        <v>2017</v>
      </c>
      <c r="C2611">
        <v>2017</v>
      </c>
      <c r="D2611">
        <v>2017</v>
      </c>
      <c r="E2611">
        <v>4</v>
      </c>
      <c r="F2611">
        <v>0</v>
      </c>
      <c r="G2611">
        <v>0</v>
      </c>
      <c r="H2611" t="s">
        <v>568</v>
      </c>
      <c r="I2611">
        <v>251</v>
      </c>
      <c r="J2611" t="s">
        <v>113</v>
      </c>
      <c r="K2611" t="s">
        <v>583</v>
      </c>
      <c r="L2611">
        <v>792</v>
      </c>
      <c r="M2611" t="s">
        <v>217</v>
      </c>
      <c r="N2611" t="s">
        <v>573</v>
      </c>
      <c r="O2611">
        <v>0</v>
      </c>
      <c r="P2611" t="s">
        <v>177</v>
      </c>
      <c r="Q2611" t="s">
        <v>514</v>
      </c>
      <c r="R2611" t="s">
        <v>515</v>
      </c>
      <c r="S2611" t="s">
        <v>516</v>
      </c>
      <c r="T2611">
        <v>2100</v>
      </c>
      <c r="U2611" t="s">
        <v>868</v>
      </c>
      <c r="V2611">
        <v>2523</v>
      </c>
      <c r="W2611" t="s">
        <v>518</v>
      </c>
      <c r="X2611">
        <v>8</v>
      </c>
      <c r="Y2611" t="s">
        <v>519</v>
      </c>
      <c r="Z2611">
        <v>18366880</v>
      </c>
      <c r="AA2611">
        <v>8</v>
      </c>
      <c r="AB2611" t="s">
        <v>519</v>
      </c>
      <c r="AC2611">
        <v>18366880</v>
      </c>
      <c r="AD2611">
        <v>18366880</v>
      </c>
      <c r="AE2611"/>
      <c r="AF2611">
        <v>3121060</v>
      </c>
      <c r="AG2611">
        <v>3121060.92</v>
      </c>
      <c r="AH2611"/>
      <c r="AI2611">
        <v>0</v>
      </c>
    </row>
    <row r="2612" spans="1:35">
      <c r="A2612" t="s">
        <v>862</v>
      </c>
      <c r="B2612">
        <v>2017</v>
      </c>
      <c r="C2612">
        <v>2017</v>
      </c>
      <c r="D2612">
        <v>2017</v>
      </c>
      <c r="E2612">
        <v>4</v>
      </c>
      <c r="F2612">
        <v>0</v>
      </c>
      <c r="G2612">
        <v>0</v>
      </c>
      <c r="H2612" t="s">
        <v>568</v>
      </c>
      <c r="I2612">
        <v>251</v>
      </c>
      <c r="J2612" t="s">
        <v>113</v>
      </c>
      <c r="K2612" t="s">
        <v>583</v>
      </c>
      <c r="L2612">
        <v>792</v>
      </c>
      <c r="M2612" t="s">
        <v>217</v>
      </c>
      <c r="N2612" t="s">
        <v>573</v>
      </c>
      <c r="O2612">
        <v>0</v>
      </c>
      <c r="P2612" t="s">
        <v>177</v>
      </c>
      <c r="Q2612" t="s">
        <v>514</v>
      </c>
      <c r="R2612" t="s">
        <v>515</v>
      </c>
      <c r="S2612" t="s">
        <v>516</v>
      </c>
      <c r="T2612">
        <v>1000</v>
      </c>
      <c r="U2612" t="s">
        <v>866</v>
      </c>
      <c r="V2612">
        <v>2523</v>
      </c>
      <c r="W2612" t="s">
        <v>518</v>
      </c>
      <c r="X2612">
        <v>8</v>
      </c>
      <c r="Y2612" t="s">
        <v>519</v>
      </c>
      <c r="Z2612">
        <v>600</v>
      </c>
      <c r="AA2612">
        <v>8</v>
      </c>
      <c r="AB2612" t="s">
        <v>519</v>
      </c>
      <c r="AC2612">
        <v>600</v>
      </c>
      <c r="AD2612">
        <v>600</v>
      </c>
      <c r="AE2612"/>
      <c r="AF2612">
        <v>2133</v>
      </c>
      <c r="AG2612">
        <v>2133.3110000000001</v>
      </c>
      <c r="AH2612"/>
      <c r="AI2612">
        <v>0</v>
      </c>
    </row>
    <row r="2613" spans="1:35">
      <c r="A2613" t="s">
        <v>862</v>
      </c>
      <c r="B2613">
        <v>2017</v>
      </c>
      <c r="C2613">
        <v>2017</v>
      </c>
      <c r="D2613">
        <v>2017</v>
      </c>
      <c r="E2613">
        <v>4</v>
      </c>
      <c r="F2613">
        <v>0</v>
      </c>
      <c r="G2613">
        <v>0</v>
      </c>
      <c r="H2613" t="s">
        <v>568</v>
      </c>
      <c r="I2613">
        <v>251</v>
      </c>
      <c r="J2613" t="s">
        <v>113</v>
      </c>
      <c r="K2613" t="s">
        <v>583</v>
      </c>
      <c r="L2613">
        <v>899</v>
      </c>
      <c r="M2613" t="s">
        <v>520</v>
      </c>
      <c r="N2613" t="s">
        <v>521</v>
      </c>
      <c r="O2613">
        <v>0</v>
      </c>
      <c r="P2613" t="s">
        <v>177</v>
      </c>
      <c r="Q2613" t="s">
        <v>514</v>
      </c>
      <c r="R2613" t="s">
        <v>515</v>
      </c>
      <c r="S2613" t="s">
        <v>516</v>
      </c>
      <c r="T2613">
        <v>3200</v>
      </c>
      <c r="U2613" t="s">
        <v>74</v>
      </c>
      <c r="V2613">
        <v>2523</v>
      </c>
      <c r="W2613" t="s">
        <v>518</v>
      </c>
      <c r="X2613">
        <v>8</v>
      </c>
      <c r="Y2613" t="s">
        <v>519</v>
      </c>
      <c r="Z2613">
        <v>5352</v>
      </c>
      <c r="AA2613">
        <v>8</v>
      </c>
      <c r="AB2613" t="s">
        <v>519</v>
      </c>
      <c r="AC2613">
        <v>5352</v>
      </c>
      <c r="AD2613">
        <v>5352</v>
      </c>
      <c r="AE2613"/>
      <c r="AF2613">
        <v>2925</v>
      </c>
      <c r="AG2613">
        <v>2925.6840000000002</v>
      </c>
      <c r="AH2613"/>
      <c r="AI2613">
        <v>0</v>
      </c>
    </row>
    <row r="2614" spans="1:35">
      <c r="A2614" t="s">
        <v>862</v>
      </c>
      <c r="B2614">
        <v>2017</v>
      </c>
      <c r="C2614">
        <v>2017</v>
      </c>
      <c r="D2614">
        <v>2017</v>
      </c>
      <c r="E2614">
        <v>4</v>
      </c>
      <c r="F2614">
        <v>0</v>
      </c>
      <c r="G2614">
        <v>0</v>
      </c>
      <c r="H2614" t="s">
        <v>568</v>
      </c>
      <c r="I2614">
        <v>251</v>
      </c>
      <c r="J2614" t="s">
        <v>113</v>
      </c>
      <c r="K2614" t="s">
        <v>583</v>
      </c>
      <c r="L2614">
        <v>788</v>
      </c>
      <c r="M2614" t="s">
        <v>729</v>
      </c>
      <c r="N2614" t="s">
        <v>730</v>
      </c>
      <c r="O2614">
        <v>0</v>
      </c>
      <c r="P2614" t="s">
        <v>177</v>
      </c>
      <c r="Q2614" t="s">
        <v>514</v>
      </c>
      <c r="R2614" t="s">
        <v>515</v>
      </c>
      <c r="S2614" t="s">
        <v>516</v>
      </c>
      <c r="T2614">
        <v>0</v>
      </c>
      <c r="U2614" t="s">
        <v>517</v>
      </c>
      <c r="V2614">
        <v>2523</v>
      </c>
      <c r="W2614" t="s">
        <v>518</v>
      </c>
      <c r="X2614">
        <v>8</v>
      </c>
      <c r="Y2614" t="s">
        <v>519</v>
      </c>
      <c r="Z2614">
        <v>11507000</v>
      </c>
      <c r="AA2614">
        <v>8</v>
      </c>
      <c r="AB2614" t="s">
        <v>519</v>
      </c>
      <c r="AC2614">
        <v>11507000</v>
      </c>
      <c r="AD2614">
        <v>11507000</v>
      </c>
      <c r="AE2614"/>
      <c r="AF2614">
        <v>1324232</v>
      </c>
      <c r="AG2614">
        <v>1324232.9809999999</v>
      </c>
      <c r="AH2614"/>
      <c r="AI2614">
        <v>0</v>
      </c>
    </row>
    <row r="2615" spans="1:35">
      <c r="A2615" t="s">
        <v>862</v>
      </c>
      <c r="B2615">
        <v>2017</v>
      </c>
      <c r="C2615">
        <v>2017</v>
      </c>
      <c r="D2615">
        <v>2017</v>
      </c>
      <c r="E2615">
        <v>4</v>
      </c>
      <c r="F2615">
        <v>0</v>
      </c>
      <c r="G2615">
        <v>0</v>
      </c>
      <c r="H2615" t="s">
        <v>568</v>
      </c>
      <c r="I2615">
        <v>251</v>
      </c>
      <c r="J2615" t="s">
        <v>113</v>
      </c>
      <c r="K2615" t="s">
        <v>583</v>
      </c>
      <c r="L2615">
        <v>788</v>
      </c>
      <c r="M2615" t="s">
        <v>729</v>
      </c>
      <c r="N2615" t="s">
        <v>730</v>
      </c>
      <c r="O2615">
        <v>0</v>
      </c>
      <c r="P2615" t="s">
        <v>177</v>
      </c>
      <c r="Q2615" t="s">
        <v>514</v>
      </c>
      <c r="R2615" t="s">
        <v>515</v>
      </c>
      <c r="S2615" t="s">
        <v>516</v>
      </c>
      <c r="T2615">
        <v>2100</v>
      </c>
      <c r="U2615" t="s">
        <v>868</v>
      </c>
      <c r="V2615">
        <v>2523</v>
      </c>
      <c r="W2615" t="s">
        <v>518</v>
      </c>
      <c r="X2615">
        <v>8</v>
      </c>
      <c r="Y2615" t="s">
        <v>519</v>
      </c>
      <c r="Z2615">
        <v>11507000</v>
      </c>
      <c r="AA2615">
        <v>8</v>
      </c>
      <c r="AB2615" t="s">
        <v>519</v>
      </c>
      <c r="AC2615">
        <v>11507000</v>
      </c>
      <c r="AD2615">
        <v>11507000</v>
      </c>
      <c r="AE2615"/>
      <c r="AF2615">
        <v>1324232</v>
      </c>
      <c r="AG2615">
        <v>1324232.9809999999</v>
      </c>
      <c r="AH2615"/>
      <c r="AI2615">
        <v>0</v>
      </c>
    </row>
    <row r="2616" spans="1:35">
      <c r="A2616" t="s">
        <v>862</v>
      </c>
      <c r="B2616">
        <v>2017</v>
      </c>
      <c r="C2616">
        <v>2017</v>
      </c>
      <c r="D2616">
        <v>2017</v>
      </c>
      <c r="E2616">
        <v>4</v>
      </c>
      <c r="F2616">
        <v>0</v>
      </c>
      <c r="G2616">
        <v>0</v>
      </c>
      <c r="H2616" t="s">
        <v>568</v>
      </c>
      <c r="I2616">
        <v>251</v>
      </c>
      <c r="J2616" t="s">
        <v>113</v>
      </c>
      <c r="K2616" t="s">
        <v>583</v>
      </c>
      <c r="L2616">
        <v>818</v>
      </c>
      <c r="M2616" t="s">
        <v>532</v>
      </c>
      <c r="N2616" t="s">
        <v>533</v>
      </c>
      <c r="O2616">
        <v>0</v>
      </c>
      <c r="P2616" t="s">
        <v>177</v>
      </c>
      <c r="Q2616" t="s">
        <v>514</v>
      </c>
      <c r="R2616" t="s">
        <v>515</v>
      </c>
      <c r="S2616" t="s">
        <v>516</v>
      </c>
      <c r="T2616">
        <v>3200</v>
      </c>
      <c r="U2616" t="s">
        <v>74</v>
      </c>
      <c r="V2616">
        <v>2523</v>
      </c>
      <c r="W2616" t="s">
        <v>518</v>
      </c>
      <c r="X2616">
        <v>8</v>
      </c>
      <c r="Y2616" t="s">
        <v>519</v>
      </c>
      <c r="Z2616">
        <v>61</v>
      </c>
      <c r="AA2616">
        <v>8</v>
      </c>
      <c r="AB2616" t="s">
        <v>519</v>
      </c>
      <c r="AC2616">
        <v>61</v>
      </c>
      <c r="AD2616">
        <v>61</v>
      </c>
      <c r="AE2616"/>
      <c r="AF2616">
        <v>4317</v>
      </c>
      <c r="AG2616">
        <v>4317.415</v>
      </c>
      <c r="AH2616"/>
      <c r="AI2616">
        <v>0</v>
      </c>
    </row>
    <row r="2617" spans="1:35">
      <c r="A2617" t="s">
        <v>862</v>
      </c>
      <c r="B2617">
        <v>2017</v>
      </c>
      <c r="C2617">
        <v>2017</v>
      </c>
      <c r="D2617">
        <v>2017</v>
      </c>
      <c r="E2617">
        <v>4</v>
      </c>
      <c r="F2617">
        <v>0</v>
      </c>
      <c r="G2617">
        <v>0</v>
      </c>
      <c r="H2617" t="s">
        <v>568</v>
      </c>
      <c r="I2617">
        <v>251</v>
      </c>
      <c r="J2617" t="s">
        <v>113</v>
      </c>
      <c r="K2617" t="s">
        <v>583</v>
      </c>
      <c r="L2617">
        <v>818</v>
      </c>
      <c r="M2617" t="s">
        <v>532</v>
      </c>
      <c r="N2617" t="s">
        <v>533</v>
      </c>
      <c r="O2617">
        <v>0</v>
      </c>
      <c r="P2617" t="s">
        <v>177</v>
      </c>
      <c r="Q2617" t="s">
        <v>514</v>
      </c>
      <c r="R2617" t="s">
        <v>515</v>
      </c>
      <c r="S2617" t="s">
        <v>516</v>
      </c>
      <c r="T2617">
        <v>0</v>
      </c>
      <c r="U2617" t="s">
        <v>517</v>
      </c>
      <c r="V2617">
        <v>2523</v>
      </c>
      <c r="W2617" t="s">
        <v>518</v>
      </c>
      <c r="X2617">
        <v>8</v>
      </c>
      <c r="Y2617" t="s">
        <v>519</v>
      </c>
      <c r="Z2617">
        <v>61</v>
      </c>
      <c r="AA2617">
        <v>8</v>
      </c>
      <c r="AB2617" t="s">
        <v>519</v>
      </c>
      <c r="AC2617">
        <v>61</v>
      </c>
      <c r="AD2617">
        <v>61</v>
      </c>
      <c r="AE2617"/>
      <c r="AF2617">
        <v>4317</v>
      </c>
      <c r="AG2617">
        <v>4317.415</v>
      </c>
      <c r="AH2617"/>
      <c r="AI2617">
        <v>0</v>
      </c>
    </row>
    <row r="2618" spans="1:35">
      <c r="A2618" t="s">
        <v>862</v>
      </c>
      <c r="B2618">
        <v>2017</v>
      </c>
      <c r="C2618">
        <v>2017</v>
      </c>
      <c r="D2618">
        <v>2017</v>
      </c>
      <c r="E2618">
        <v>4</v>
      </c>
      <c r="F2618">
        <v>0</v>
      </c>
      <c r="G2618">
        <v>0</v>
      </c>
      <c r="H2618" t="s">
        <v>568</v>
      </c>
      <c r="I2618">
        <v>251</v>
      </c>
      <c r="J2618" t="s">
        <v>113</v>
      </c>
      <c r="K2618" t="s">
        <v>583</v>
      </c>
      <c r="L2618">
        <v>804</v>
      </c>
      <c r="M2618" t="s">
        <v>650</v>
      </c>
      <c r="N2618" t="s">
        <v>651</v>
      </c>
      <c r="O2618">
        <v>0</v>
      </c>
      <c r="P2618" t="s">
        <v>177</v>
      </c>
      <c r="Q2618" t="s">
        <v>514</v>
      </c>
      <c r="R2618" t="s">
        <v>515</v>
      </c>
      <c r="S2618" t="s">
        <v>516</v>
      </c>
      <c r="T2618">
        <v>0</v>
      </c>
      <c r="U2618" t="s">
        <v>517</v>
      </c>
      <c r="V2618">
        <v>2523</v>
      </c>
      <c r="W2618" t="s">
        <v>518</v>
      </c>
      <c r="X2618">
        <v>8</v>
      </c>
      <c r="Y2618" t="s">
        <v>519</v>
      </c>
      <c r="Z2618">
        <v>3100</v>
      </c>
      <c r="AA2618">
        <v>8</v>
      </c>
      <c r="AB2618" t="s">
        <v>519</v>
      </c>
      <c r="AC2618">
        <v>3100</v>
      </c>
      <c r="AD2618">
        <v>3100</v>
      </c>
      <c r="AE2618"/>
      <c r="AF2618">
        <v>329</v>
      </c>
      <c r="AG2618">
        <v>329.59100000000001</v>
      </c>
      <c r="AH2618"/>
      <c r="AI2618">
        <v>0</v>
      </c>
    </row>
    <row r="2619" spans="1:35">
      <c r="A2619" t="s">
        <v>862</v>
      </c>
      <c r="B2619">
        <v>2017</v>
      </c>
      <c r="C2619">
        <v>2017</v>
      </c>
      <c r="D2619">
        <v>2017</v>
      </c>
      <c r="E2619">
        <v>4</v>
      </c>
      <c r="F2619">
        <v>0</v>
      </c>
      <c r="G2619">
        <v>0</v>
      </c>
      <c r="H2619" t="s">
        <v>568</v>
      </c>
      <c r="I2619">
        <v>251</v>
      </c>
      <c r="J2619" t="s">
        <v>113</v>
      </c>
      <c r="K2619" t="s">
        <v>583</v>
      </c>
      <c r="L2619">
        <v>804</v>
      </c>
      <c r="M2619" t="s">
        <v>650</v>
      </c>
      <c r="N2619" t="s">
        <v>651</v>
      </c>
      <c r="O2619">
        <v>0</v>
      </c>
      <c r="P2619" t="s">
        <v>177</v>
      </c>
      <c r="Q2619" t="s">
        <v>514</v>
      </c>
      <c r="R2619" t="s">
        <v>515</v>
      </c>
      <c r="S2619" t="s">
        <v>516</v>
      </c>
      <c r="T2619">
        <v>3200</v>
      </c>
      <c r="U2619" t="s">
        <v>74</v>
      </c>
      <c r="V2619">
        <v>2523</v>
      </c>
      <c r="W2619" t="s">
        <v>518</v>
      </c>
      <c r="X2619">
        <v>8</v>
      </c>
      <c r="Y2619" t="s">
        <v>519</v>
      </c>
      <c r="Z2619">
        <v>3100</v>
      </c>
      <c r="AA2619">
        <v>8</v>
      </c>
      <c r="AB2619" t="s">
        <v>519</v>
      </c>
      <c r="AC2619">
        <v>3100</v>
      </c>
      <c r="AD2619">
        <v>3100</v>
      </c>
      <c r="AE2619"/>
      <c r="AF2619">
        <v>329</v>
      </c>
      <c r="AG2619">
        <v>329.59100000000001</v>
      </c>
      <c r="AH2619"/>
      <c r="AI2619">
        <v>0</v>
      </c>
    </row>
    <row r="2620" spans="1:35">
      <c r="A2620" t="s">
        <v>862</v>
      </c>
      <c r="B2620">
        <v>2017</v>
      </c>
      <c r="C2620">
        <v>2017</v>
      </c>
      <c r="D2620">
        <v>2017</v>
      </c>
      <c r="E2620">
        <v>4</v>
      </c>
      <c r="F2620">
        <v>0</v>
      </c>
      <c r="G2620">
        <v>0</v>
      </c>
      <c r="H2620" t="s">
        <v>568</v>
      </c>
      <c r="I2620">
        <v>251</v>
      </c>
      <c r="J2620" t="s">
        <v>113</v>
      </c>
      <c r="K2620" t="s">
        <v>583</v>
      </c>
      <c r="L2620">
        <v>858</v>
      </c>
      <c r="M2620" t="s">
        <v>829</v>
      </c>
      <c r="N2620" t="s">
        <v>830</v>
      </c>
      <c r="O2620">
        <v>0</v>
      </c>
      <c r="P2620" t="s">
        <v>177</v>
      </c>
      <c r="Q2620" t="s">
        <v>514</v>
      </c>
      <c r="R2620" t="s">
        <v>515</v>
      </c>
      <c r="S2620" t="s">
        <v>516</v>
      </c>
      <c r="T2620">
        <v>1000</v>
      </c>
      <c r="U2620" t="s">
        <v>866</v>
      </c>
      <c r="V2620">
        <v>2523</v>
      </c>
      <c r="W2620" t="s">
        <v>518</v>
      </c>
      <c r="X2620">
        <v>8</v>
      </c>
      <c r="Y2620" t="s">
        <v>519</v>
      </c>
      <c r="Z2620">
        <v>430</v>
      </c>
      <c r="AA2620">
        <v>8</v>
      </c>
      <c r="AB2620" t="s">
        <v>519</v>
      </c>
      <c r="AC2620">
        <v>430</v>
      </c>
      <c r="AD2620">
        <v>430</v>
      </c>
      <c r="AE2620"/>
      <c r="AF2620">
        <v>1356</v>
      </c>
      <c r="AG2620">
        <v>1356.741</v>
      </c>
      <c r="AH2620"/>
      <c r="AI2620">
        <v>0</v>
      </c>
    </row>
    <row r="2621" spans="1:35">
      <c r="A2621" t="s">
        <v>862</v>
      </c>
      <c r="B2621">
        <v>2017</v>
      </c>
      <c r="C2621">
        <v>2017</v>
      </c>
      <c r="D2621">
        <v>2017</v>
      </c>
      <c r="E2621">
        <v>4</v>
      </c>
      <c r="F2621">
        <v>0</v>
      </c>
      <c r="G2621">
        <v>0</v>
      </c>
      <c r="H2621" t="s">
        <v>568</v>
      </c>
      <c r="I2621">
        <v>251</v>
      </c>
      <c r="J2621" t="s">
        <v>113</v>
      </c>
      <c r="K2621" t="s">
        <v>583</v>
      </c>
      <c r="L2621">
        <v>862</v>
      </c>
      <c r="M2621" t="s">
        <v>723</v>
      </c>
      <c r="N2621" t="s">
        <v>724</v>
      </c>
      <c r="O2621">
        <v>0</v>
      </c>
      <c r="P2621" t="s">
        <v>177</v>
      </c>
      <c r="Q2621" t="s">
        <v>514</v>
      </c>
      <c r="R2621" t="s">
        <v>515</v>
      </c>
      <c r="S2621" t="s">
        <v>516</v>
      </c>
      <c r="T2621">
        <v>2100</v>
      </c>
      <c r="U2621" t="s">
        <v>868</v>
      </c>
      <c r="V2621">
        <v>2523</v>
      </c>
      <c r="W2621" t="s">
        <v>518</v>
      </c>
      <c r="X2621">
        <v>8</v>
      </c>
      <c r="Y2621" t="s">
        <v>519</v>
      </c>
      <c r="Z2621">
        <v>50653300</v>
      </c>
      <c r="AA2621">
        <v>8</v>
      </c>
      <c r="AB2621" t="s">
        <v>519</v>
      </c>
      <c r="AC2621">
        <v>50653300</v>
      </c>
      <c r="AD2621">
        <v>50653300</v>
      </c>
      <c r="AE2621"/>
      <c r="AF2621">
        <v>4373825</v>
      </c>
      <c r="AG2621">
        <v>4373825.7290000003</v>
      </c>
      <c r="AH2621"/>
      <c r="AI2621">
        <v>0</v>
      </c>
    </row>
    <row r="2622" spans="1:35">
      <c r="A2622" t="s">
        <v>862</v>
      </c>
      <c r="B2622">
        <v>2017</v>
      </c>
      <c r="C2622">
        <v>2017</v>
      </c>
      <c r="D2622">
        <v>2017</v>
      </c>
      <c r="E2622">
        <v>4</v>
      </c>
      <c r="F2622">
        <v>0</v>
      </c>
      <c r="G2622">
        <v>0</v>
      </c>
      <c r="H2622" t="s">
        <v>568</v>
      </c>
      <c r="I2622">
        <v>251</v>
      </c>
      <c r="J2622" t="s">
        <v>113</v>
      </c>
      <c r="K2622" t="s">
        <v>583</v>
      </c>
      <c r="L2622">
        <v>894</v>
      </c>
      <c r="M2622" t="s">
        <v>839</v>
      </c>
      <c r="N2622" t="s">
        <v>840</v>
      </c>
      <c r="O2622">
        <v>0</v>
      </c>
      <c r="P2622" t="s">
        <v>177</v>
      </c>
      <c r="Q2622" t="s">
        <v>514</v>
      </c>
      <c r="R2622" t="s">
        <v>515</v>
      </c>
      <c r="S2622" t="s">
        <v>516</v>
      </c>
      <c r="T2622">
        <v>1000</v>
      </c>
      <c r="U2622" t="s">
        <v>866</v>
      </c>
      <c r="V2622">
        <v>2523</v>
      </c>
      <c r="W2622" t="s">
        <v>518</v>
      </c>
      <c r="X2622">
        <v>8</v>
      </c>
      <c r="Y2622" t="s">
        <v>519</v>
      </c>
      <c r="Z2622">
        <v>23</v>
      </c>
      <c r="AA2622">
        <v>8</v>
      </c>
      <c r="AB2622" t="s">
        <v>519</v>
      </c>
      <c r="AC2622">
        <v>23</v>
      </c>
      <c r="AD2622">
        <v>23</v>
      </c>
      <c r="AE2622"/>
      <c r="AF2622">
        <v>327</v>
      </c>
      <c r="AG2622">
        <v>327.33300000000003</v>
      </c>
      <c r="AH2622"/>
      <c r="AI2622">
        <v>0</v>
      </c>
    </row>
    <row r="2623" spans="1:35">
      <c r="A2623" t="s">
        <v>862</v>
      </c>
      <c r="B2623">
        <v>2017</v>
      </c>
      <c r="C2623">
        <v>2017</v>
      </c>
      <c r="D2623">
        <v>2017</v>
      </c>
      <c r="E2623">
        <v>4</v>
      </c>
      <c r="F2623">
        <v>0</v>
      </c>
      <c r="G2623">
        <v>0</v>
      </c>
      <c r="H2623" t="s">
        <v>568</v>
      </c>
      <c r="I2623">
        <v>251</v>
      </c>
      <c r="J2623" t="s">
        <v>113</v>
      </c>
      <c r="K2623" t="s">
        <v>583</v>
      </c>
      <c r="L2623">
        <v>862</v>
      </c>
      <c r="M2623" t="s">
        <v>723</v>
      </c>
      <c r="N2623" t="s">
        <v>724</v>
      </c>
      <c r="O2623">
        <v>0</v>
      </c>
      <c r="P2623" t="s">
        <v>177</v>
      </c>
      <c r="Q2623" t="s">
        <v>514</v>
      </c>
      <c r="R2623" t="s">
        <v>515</v>
      </c>
      <c r="S2623" t="s">
        <v>516</v>
      </c>
      <c r="T2623">
        <v>0</v>
      </c>
      <c r="U2623" t="s">
        <v>517</v>
      </c>
      <c r="V2623">
        <v>2523</v>
      </c>
      <c r="W2623" t="s">
        <v>518</v>
      </c>
      <c r="X2623">
        <v>8</v>
      </c>
      <c r="Y2623" t="s">
        <v>519</v>
      </c>
      <c r="Z2623">
        <v>50653300</v>
      </c>
      <c r="AA2623">
        <v>8</v>
      </c>
      <c r="AB2623" t="s">
        <v>519</v>
      </c>
      <c r="AC2623">
        <v>50653300</v>
      </c>
      <c r="AD2623">
        <v>50653300</v>
      </c>
      <c r="AE2623"/>
      <c r="AF2623">
        <v>4373825</v>
      </c>
      <c r="AG2623">
        <v>4373825.7290000003</v>
      </c>
      <c r="AH2623"/>
      <c r="AI2623">
        <v>0</v>
      </c>
    </row>
    <row r="2624" spans="1:35">
      <c r="A2624" t="s">
        <v>862</v>
      </c>
      <c r="B2624">
        <v>2017</v>
      </c>
      <c r="C2624">
        <v>2017</v>
      </c>
      <c r="D2624">
        <v>2017</v>
      </c>
      <c r="E2624">
        <v>4</v>
      </c>
      <c r="F2624">
        <v>0</v>
      </c>
      <c r="G2624">
        <v>0</v>
      </c>
      <c r="H2624" t="s">
        <v>568</v>
      </c>
      <c r="I2624">
        <v>251</v>
      </c>
      <c r="J2624" t="s">
        <v>113</v>
      </c>
      <c r="K2624" t="s">
        <v>583</v>
      </c>
      <c r="L2624">
        <v>894</v>
      </c>
      <c r="M2624" t="s">
        <v>839</v>
      </c>
      <c r="N2624" t="s">
        <v>840</v>
      </c>
      <c r="O2624">
        <v>0</v>
      </c>
      <c r="P2624" t="s">
        <v>177</v>
      </c>
      <c r="Q2624" t="s">
        <v>514</v>
      </c>
      <c r="R2624" t="s">
        <v>515</v>
      </c>
      <c r="S2624" t="s">
        <v>516</v>
      </c>
      <c r="T2624">
        <v>0</v>
      </c>
      <c r="U2624" t="s">
        <v>517</v>
      </c>
      <c r="V2624">
        <v>2523</v>
      </c>
      <c r="W2624" t="s">
        <v>518</v>
      </c>
      <c r="X2624">
        <v>8</v>
      </c>
      <c r="Y2624" t="s">
        <v>519</v>
      </c>
      <c r="Z2624">
        <v>23</v>
      </c>
      <c r="AA2624">
        <v>8</v>
      </c>
      <c r="AB2624" t="s">
        <v>519</v>
      </c>
      <c r="AC2624">
        <v>23</v>
      </c>
      <c r="AD2624">
        <v>23</v>
      </c>
      <c r="AE2624"/>
      <c r="AF2624">
        <v>327</v>
      </c>
      <c r="AG2624">
        <v>327.33300000000003</v>
      </c>
      <c r="AH2624"/>
      <c r="AI2624">
        <v>0</v>
      </c>
    </row>
    <row r="2625" spans="1:35">
      <c r="A2625" t="s">
        <v>862</v>
      </c>
      <c r="B2625">
        <v>2017</v>
      </c>
      <c r="C2625">
        <v>2017</v>
      </c>
      <c r="D2625">
        <v>2017</v>
      </c>
      <c r="E2625">
        <v>4</v>
      </c>
      <c r="F2625">
        <v>0</v>
      </c>
      <c r="G2625">
        <v>0</v>
      </c>
      <c r="H2625" t="s">
        <v>568</v>
      </c>
      <c r="I2625">
        <v>251</v>
      </c>
      <c r="J2625" t="s">
        <v>113</v>
      </c>
      <c r="K2625" t="s">
        <v>583</v>
      </c>
      <c r="L2625">
        <v>858</v>
      </c>
      <c r="M2625" t="s">
        <v>829</v>
      </c>
      <c r="N2625" t="s">
        <v>830</v>
      </c>
      <c r="O2625">
        <v>0</v>
      </c>
      <c r="P2625" t="s">
        <v>177</v>
      </c>
      <c r="Q2625" t="s">
        <v>514</v>
      </c>
      <c r="R2625" t="s">
        <v>515</v>
      </c>
      <c r="S2625" t="s">
        <v>516</v>
      </c>
      <c r="T2625">
        <v>0</v>
      </c>
      <c r="U2625" t="s">
        <v>517</v>
      </c>
      <c r="V2625">
        <v>2523</v>
      </c>
      <c r="W2625" t="s">
        <v>518</v>
      </c>
      <c r="X2625">
        <v>8</v>
      </c>
      <c r="Y2625" t="s">
        <v>519</v>
      </c>
      <c r="Z2625">
        <v>430</v>
      </c>
      <c r="AA2625">
        <v>8</v>
      </c>
      <c r="AB2625" t="s">
        <v>519</v>
      </c>
      <c r="AC2625">
        <v>430</v>
      </c>
      <c r="AD2625">
        <v>430</v>
      </c>
      <c r="AE2625"/>
      <c r="AF2625">
        <v>1356</v>
      </c>
      <c r="AG2625">
        <v>1356.741</v>
      </c>
      <c r="AH2625"/>
      <c r="AI2625">
        <v>0</v>
      </c>
    </row>
    <row r="2626" spans="1:35">
      <c r="A2626" t="s">
        <v>862</v>
      </c>
      <c r="B2626">
        <v>2017</v>
      </c>
      <c r="C2626">
        <v>2017</v>
      </c>
      <c r="D2626">
        <v>2017</v>
      </c>
      <c r="E2626">
        <v>4</v>
      </c>
      <c r="F2626">
        <v>0</v>
      </c>
      <c r="G2626">
        <v>0</v>
      </c>
      <c r="H2626" t="s">
        <v>568</v>
      </c>
      <c r="I2626">
        <v>251</v>
      </c>
      <c r="J2626" t="s">
        <v>113</v>
      </c>
      <c r="K2626" t="s">
        <v>583</v>
      </c>
      <c r="L2626">
        <v>842</v>
      </c>
      <c r="M2626" t="s">
        <v>593</v>
      </c>
      <c r="N2626" t="s">
        <v>593</v>
      </c>
      <c r="O2626">
        <v>0</v>
      </c>
      <c r="P2626" t="s">
        <v>177</v>
      </c>
      <c r="Q2626" t="s">
        <v>514</v>
      </c>
      <c r="R2626" t="s">
        <v>515</v>
      </c>
      <c r="S2626" t="s">
        <v>516</v>
      </c>
      <c r="T2626">
        <v>3200</v>
      </c>
      <c r="U2626" t="s">
        <v>74</v>
      </c>
      <c r="V2626">
        <v>2523</v>
      </c>
      <c r="W2626" t="s">
        <v>518</v>
      </c>
      <c r="X2626">
        <v>8</v>
      </c>
      <c r="Y2626" t="s">
        <v>519</v>
      </c>
      <c r="Z2626">
        <v>11</v>
      </c>
      <c r="AA2626">
        <v>8</v>
      </c>
      <c r="AB2626" t="s">
        <v>519</v>
      </c>
      <c r="AC2626">
        <v>11</v>
      </c>
      <c r="AD2626">
        <v>11</v>
      </c>
      <c r="AE2626"/>
      <c r="AF2626">
        <v>259</v>
      </c>
      <c r="AG2626">
        <v>259.60899999999998</v>
      </c>
      <c r="AH2626"/>
      <c r="AI2626">
        <v>0</v>
      </c>
    </row>
    <row r="2627" spans="1:35">
      <c r="A2627" t="s">
        <v>862</v>
      </c>
      <c r="B2627">
        <v>2017</v>
      </c>
      <c r="C2627">
        <v>2017</v>
      </c>
      <c r="D2627">
        <v>2017</v>
      </c>
      <c r="E2627">
        <v>4</v>
      </c>
      <c r="F2627">
        <v>0</v>
      </c>
      <c r="G2627">
        <v>0</v>
      </c>
      <c r="H2627" t="s">
        <v>568</v>
      </c>
      <c r="I2627">
        <v>251</v>
      </c>
      <c r="J2627" t="s">
        <v>113</v>
      </c>
      <c r="K2627" t="s">
        <v>583</v>
      </c>
      <c r="L2627">
        <v>842</v>
      </c>
      <c r="M2627" t="s">
        <v>593</v>
      </c>
      <c r="N2627" t="s">
        <v>593</v>
      </c>
      <c r="O2627">
        <v>0</v>
      </c>
      <c r="P2627" t="s">
        <v>177</v>
      </c>
      <c r="Q2627" t="s">
        <v>514</v>
      </c>
      <c r="R2627" t="s">
        <v>515</v>
      </c>
      <c r="S2627" t="s">
        <v>516</v>
      </c>
      <c r="T2627">
        <v>2100</v>
      </c>
      <c r="U2627" t="s">
        <v>868</v>
      </c>
      <c r="V2627">
        <v>2523</v>
      </c>
      <c r="W2627" t="s">
        <v>518</v>
      </c>
      <c r="X2627">
        <v>8</v>
      </c>
      <c r="Y2627" t="s">
        <v>519</v>
      </c>
      <c r="Z2627">
        <v>85600784</v>
      </c>
      <c r="AA2627">
        <v>8</v>
      </c>
      <c r="AB2627" t="s">
        <v>519</v>
      </c>
      <c r="AC2627">
        <v>85600784</v>
      </c>
      <c r="AD2627">
        <v>85600784</v>
      </c>
      <c r="AE2627"/>
      <c r="AF2627">
        <v>7429900</v>
      </c>
      <c r="AG2627">
        <v>7429900.807</v>
      </c>
      <c r="AH2627"/>
      <c r="AI2627">
        <v>0</v>
      </c>
    </row>
    <row r="2628" spans="1:35">
      <c r="A2628" t="s">
        <v>862</v>
      </c>
      <c r="B2628">
        <v>2017</v>
      </c>
      <c r="C2628">
        <v>2017</v>
      </c>
      <c r="D2628">
        <v>2017</v>
      </c>
      <c r="E2628">
        <v>4</v>
      </c>
      <c r="F2628">
        <v>0</v>
      </c>
      <c r="G2628">
        <v>0</v>
      </c>
      <c r="H2628" t="s">
        <v>568</v>
      </c>
      <c r="I2628">
        <v>251</v>
      </c>
      <c r="J2628" t="s">
        <v>113</v>
      </c>
      <c r="K2628" t="s">
        <v>583</v>
      </c>
      <c r="L2628">
        <v>842</v>
      </c>
      <c r="M2628" t="s">
        <v>593</v>
      </c>
      <c r="N2628" t="s">
        <v>593</v>
      </c>
      <c r="O2628">
        <v>842</v>
      </c>
      <c r="P2628" t="s">
        <v>593</v>
      </c>
      <c r="Q2628" t="s">
        <v>593</v>
      </c>
      <c r="R2628" t="s">
        <v>515</v>
      </c>
      <c r="S2628" t="s">
        <v>516</v>
      </c>
      <c r="T2628">
        <v>2100</v>
      </c>
      <c r="U2628" t="s">
        <v>868</v>
      </c>
      <c r="V2628">
        <v>2523</v>
      </c>
      <c r="W2628" t="s">
        <v>518</v>
      </c>
      <c r="X2628">
        <v>8</v>
      </c>
      <c r="Y2628" t="s">
        <v>519</v>
      </c>
      <c r="Z2628">
        <v>85600784</v>
      </c>
      <c r="AA2628">
        <v>8</v>
      </c>
      <c r="AB2628" t="s">
        <v>519</v>
      </c>
      <c r="AC2628">
        <v>85600784</v>
      </c>
      <c r="AD2628">
        <v>85600784</v>
      </c>
      <c r="AE2628"/>
      <c r="AF2628">
        <v>7429900</v>
      </c>
      <c r="AG2628">
        <v>7429900.807</v>
      </c>
      <c r="AH2628"/>
      <c r="AI2628">
        <v>0</v>
      </c>
    </row>
    <row r="2629" spans="1:35">
      <c r="A2629" t="s">
        <v>862</v>
      </c>
      <c r="B2629">
        <v>2017</v>
      </c>
      <c r="C2629">
        <v>2017</v>
      </c>
      <c r="D2629">
        <v>2017</v>
      </c>
      <c r="E2629">
        <v>4</v>
      </c>
      <c r="F2629">
        <v>0</v>
      </c>
      <c r="G2629">
        <v>0</v>
      </c>
      <c r="H2629" t="s">
        <v>568</v>
      </c>
      <c r="I2629">
        <v>251</v>
      </c>
      <c r="J2629" t="s">
        <v>113</v>
      </c>
      <c r="K2629" t="s">
        <v>583</v>
      </c>
      <c r="L2629">
        <v>842</v>
      </c>
      <c r="M2629" t="s">
        <v>593</v>
      </c>
      <c r="N2629" t="s">
        <v>593</v>
      </c>
      <c r="O2629">
        <v>484</v>
      </c>
      <c r="P2629" t="s">
        <v>656</v>
      </c>
      <c r="Q2629" t="s">
        <v>657</v>
      </c>
      <c r="R2629" t="s">
        <v>515</v>
      </c>
      <c r="S2629" t="s">
        <v>516</v>
      </c>
      <c r="T2629">
        <v>1000</v>
      </c>
      <c r="U2629" t="s">
        <v>866</v>
      </c>
      <c r="V2629">
        <v>2523</v>
      </c>
      <c r="W2629" t="s">
        <v>518</v>
      </c>
      <c r="X2629">
        <v>8</v>
      </c>
      <c r="Y2629" t="s">
        <v>519</v>
      </c>
      <c r="Z2629">
        <v>47</v>
      </c>
      <c r="AA2629">
        <v>8</v>
      </c>
      <c r="AB2629" t="s">
        <v>519</v>
      </c>
      <c r="AC2629">
        <v>47</v>
      </c>
      <c r="AD2629">
        <v>47</v>
      </c>
      <c r="AE2629"/>
      <c r="AF2629">
        <v>474</v>
      </c>
      <c r="AG2629">
        <v>474.06900000000002</v>
      </c>
      <c r="AH2629"/>
      <c r="AI2629">
        <v>0</v>
      </c>
    </row>
    <row r="2630" spans="1:35">
      <c r="A2630" t="s">
        <v>862</v>
      </c>
      <c r="B2630">
        <v>2017</v>
      </c>
      <c r="C2630">
        <v>2017</v>
      </c>
      <c r="D2630">
        <v>2017</v>
      </c>
      <c r="E2630">
        <v>4</v>
      </c>
      <c r="F2630">
        <v>0</v>
      </c>
      <c r="G2630">
        <v>0</v>
      </c>
      <c r="H2630" t="s">
        <v>568</v>
      </c>
      <c r="I2630">
        <v>251</v>
      </c>
      <c r="J2630" t="s">
        <v>113</v>
      </c>
      <c r="K2630" t="s">
        <v>583</v>
      </c>
      <c r="L2630">
        <v>842</v>
      </c>
      <c r="M2630" t="s">
        <v>593</v>
      </c>
      <c r="N2630" t="s">
        <v>593</v>
      </c>
      <c r="O2630">
        <v>56</v>
      </c>
      <c r="P2630" t="s">
        <v>694</v>
      </c>
      <c r="Q2630" t="s">
        <v>695</v>
      </c>
      <c r="R2630" t="s">
        <v>515</v>
      </c>
      <c r="S2630" t="s">
        <v>516</v>
      </c>
      <c r="T2630">
        <v>3200</v>
      </c>
      <c r="U2630" t="s">
        <v>74</v>
      </c>
      <c r="V2630">
        <v>2523</v>
      </c>
      <c r="W2630" t="s">
        <v>518</v>
      </c>
      <c r="X2630">
        <v>8</v>
      </c>
      <c r="Y2630" t="s">
        <v>519</v>
      </c>
      <c r="Z2630">
        <v>11</v>
      </c>
      <c r="AA2630">
        <v>8</v>
      </c>
      <c r="AB2630" t="s">
        <v>519</v>
      </c>
      <c r="AC2630">
        <v>11</v>
      </c>
      <c r="AD2630">
        <v>11</v>
      </c>
      <c r="AE2630"/>
      <c r="AF2630">
        <v>259</v>
      </c>
      <c r="AG2630">
        <v>259.60899999999998</v>
      </c>
      <c r="AH2630"/>
      <c r="AI2630">
        <v>0</v>
      </c>
    </row>
    <row r="2631" spans="1:35">
      <c r="A2631" t="s">
        <v>862</v>
      </c>
      <c r="B2631">
        <v>2017</v>
      </c>
      <c r="C2631">
        <v>2017</v>
      </c>
      <c r="D2631">
        <v>2017</v>
      </c>
      <c r="E2631">
        <v>4</v>
      </c>
      <c r="F2631">
        <v>0</v>
      </c>
      <c r="G2631">
        <v>0</v>
      </c>
      <c r="H2631" t="s">
        <v>568</v>
      </c>
      <c r="I2631">
        <v>251</v>
      </c>
      <c r="J2631" t="s">
        <v>113</v>
      </c>
      <c r="K2631" t="s">
        <v>583</v>
      </c>
      <c r="L2631">
        <v>842</v>
      </c>
      <c r="M2631" t="s">
        <v>593</v>
      </c>
      <c r="N2631" t="s">
        <v>593</v>
      </c>
      <c r="O2631">
        <v>484</v>
      </c>
      <c r="P2631" t="s">
        <v>656</v>
      </c>
      <c r="Q2631" t="s">
        <v>657</v>
      </c>
      <c r="R2631" t="s">
        <v>515</v>
      </c>
      <c r="S2631" t="s">
        <v>516</v>
      </c>
      <c r="T2631">
        <v>0</v>
      </c>
      <c r="U2631" t="s">
        <v>517</v>
      </c>
      <c r="V2631">
        <v>2523</v>
      </c>
      <c r="W2631" t="s">
        <v>518</v>
      </c>
      <c r="X2631">
        <v>8</v>
      </c>
      <c r="Y2631" t="s">
        <v>519</v>
      </c>
      <c r="Z2631">
        <v>47</v>
      </c>
      <c r="AA2631">
        <v>8</v>
      </c>
      <c r="AB2631" t="s">
        <v>519</v>
      </c>
      <c r="AC2631">
        <v>47</v>
      </c>
      <c r="AD2631">
        <v>47</v>
      </c>
      <c r="AE2631"/>
      <c r="AF2631">
        <v>474</v>
      </c>
      <c r="AG2631">
        <v>474.06900000000002</v>
      </c>
      <c r="AH2631"/>
      <c r="AI2631">
        <v>0</v>
      </c>
    </row>
    <row r="2632" spans="1:35">
      <c r="A2632" t="s">
        <v>862</v>
      </c>
      <c r="B2632">
        <v>2017</v>
      </c>
      <c r="C2632">
        <v>2017</v>
      </c>
      <c r="D2632">
        <v>2017</v>
      </c>
      <c r="E2632">
        <v>4</v>
      </c>
      <c r="F2632">
        <v>0</v>
      </c>
      <c r="G2632">
        <v>0</v>
      </c>
      <c r="H2632" t="s">
        <v>568</v>
      </c>
      <c r="I2632">
        <v>251</v>
      </c>
      <c r="J2632" t="s">
        <v>113</v>
      </c>
      <c r="K2632" t="s">
        <v>583</v>
      </c>
      <c r="L2632">
        <v>842</v>
      </c>
      <c r="M2632" t="s">
        <v>593</v>
      </c>
      <c r="N2632" t="s">
        <v>593</v>
      </c>
      <c r="O2632">
        <v>56</v>
      </c>
      <c r="P2632" t="s">
        <v>694</v>
      </c>
      <c r="Q2632" t="s">
        <v>695</v>
      </c>
      <c r="R2632" t="s">
        <v>515</v>
      </c>
      <c r="S2632" t="s">
        <v>516</v>
      </c>
      <c r="T2632">
        <v>0</v>
      </c>
      <c r="U2632" t="s">
        <v>517</v>
      </c>
      <c r="V2632">
        <v>2523</v>
      </c>
      <c r="W2632" t="s">
        <v>518</v>
      </c>
      <c r="X2632">
        <v>8</v>
      </c>
      <c r="Y2632" t="s">
        <v>519</v>
      </c>
      <c r="Z2632">
        <v>11</v>
      </c>
      <c r="AA2632">
        <v>8</v>
      </c>
      <c r="AB2632" t="s">
        <v>519</v>
      </c>
      <c r="AC2632">
        <v>11</v>
      </c>
      <c r="AD2632">
        <v>11</v>
      </c>
      <c r="AE2632"/>
      <c r="AF2632">
        <v>259</v>
      </c>
      <c r="AG2632">
        <v>259.60899999999998</v>
      </c>
      <c r="AH2632"/>
      <c r="AI2632">
        <v>0</v>
      </c>
    </row>
    <row r="2633" spans="1:35">
      <c r="A2633" t="s">
        <v>862</v>
      </c>
      <c r="B2633">
        <v>2017</v>
      </c>
      <c r="C2633">
        <v>2017</v>
      </c>
      <c r="D2633">
        <v>2017</v>
      </c>
      <c r="E2633">
        <v>4</v>
      </c>
      <c r="F2633">
        <v>0</v>
      </c>
      <c r="G2633">
        <v>0</v>
      </c>
      <c r="H2633" t="s">
        <v>568</v>
      </c>
      <c r="I2633">
        <v>251</v>
      </c>
      <c r="J2633" t="s">
        <v>113</v>
      </c>
      <c r="K2633" t="s">
        <v>583</v>
      </c>
      <c r="L2633">
        <v>842</v>
      </c>
      <c r="M2633" t="s">
        <v>593</v>
      </c>
      <c r="N2633" t="s">
        <v>593</v>
      </c>
      <c r="O2633">
        <v>276</v>
      </c>
      <c r="P2633" t="s">
        <v>591</v>
      </c>
      <c r="Q2633" t="s">
        <v>592</v>
      </c>
      <c r="R2633" t="s">
        <v>515</v>
      </c>
      <c r="S2633" t="s">
        <v>516</v>
      </c>
      <c r="T2633">
        <v>1000</v>
      </c>
      <c r="U2633" t="s">
        <v>866</v>
      </c>
      <c r="V2633">
        <v>2523</v>
      </c>
      <c r="W2633" t="s">
        <v>518</v>
      </c>
      <c r="X2633">
        <v>8</v>
      </c>
      <c r="Y2633" t="s">
        <v>519</v>
      </c>
      <c r="Z2633">
        <v>1</v>
      </c>
      <c r="AA2633">
        <v>8</v>
      </c>
      <c r="AB2633" t="s">
        <v>519</v>
      </c>
      <c r="AC2633">
        <v>1</v>
      </c>
      <c r="AD2633">
        <v>1</v>
      </c>
      <c r="AE2633"/>
      <c r="AF2633">
        <v>68</v>
      </c>
      <c r="AG2633">
        <v>68.852999999999994</v>
      </c>
      <c r="AH2633"/>
      <c r="AI2633">
        <v>0</v>
      </c>
    </row>
    <row r="2634" spans="1:35">
      <c r="A2634" t="s">
        <v>862</v>
      </c>
      <c r="B2634">
        <v>2017</v>
      </c>
      <c r="C2634">
        <v>2017</v>
      </c>
      <c r="D2634">
        <v>2017</v>
      </c>
      <c r="E2634">
        <v>4</v>
      </c>
      <c r="F2634">
        <v>0</v>
      </c>
      <c r="G2634">
        <v>0</v>
      </c>
      <c r="H2634" t="s">
        <v>568</v>
      </c>
      <c r="I2634">
        <v>251</v>
      </c>
      <c r="J2634" t="s">
        <v>113</v>
      </c>
      <c r="K2634" t="s">
        <v>583</v>
      </c>
      <c r="L2634">
        <v>842</v>
      </c>
      <c r="M2634" t="s">
        <v>593</v>
      </c>
      <c r="N2634" t="s">
        <v>593</v>
      </c>
      <c r="O2634">
        <v>276</v>
      </c>
      <c r="P2634" t="s">
        <v>591</v>
      </c>
      <c r="Q2634" t="s">
        <v>592</v>
      </c>
      <c r="R2634" t="s">
        <v>515</v>
      </c>
      <c r="S2634" t="s">
        <v>516</v>
      </c>
      <c r="T2634">
        <v>0</v>
      </c>
      <c r="U2634" t="s">
        <v>517</v>
      </c>
      <c r="V2634">
        <v>2523</v>
      </c>
      <c r="W2634" t="s">
        <v>518</v>
      </c>
      <c r="X2634">
        <v>8</v>
      </c>
      <c r="Y2634" t="s">
        <v>519</v>
      </c>
      <c r="Z2634">
        <v>1</v>
      </c>
      <c r="AA2634">
        <v>8</v>
      </c>
      <c r="AB2634" t="s">
        <v>519</v>
      </c>
      <c r="AC2634">
        <v>1</v>
      </c>
      <c r="AD2634">
        <v>1</v>
      </c>
      <c r="AE2634"/>
      <c r="AF2634">
        <v>68</v>
      </c>
      <c r="AG2634">
        <v>68.852999999999994</v>
      </c>
      <c r="AH2634"/>
      <c r="AI2634">
        <v>0</v>
      </c>
    </row>
    <row r="2635" spans="1:35">
      <c r="A2635" t="s">
        <v>862</v>
      </c>
      <c r="B2635">
        <v>2017</v>
      </c>
      <c r="C2635">
        <v>2017</v>
      </c>
      <c r="D2635">
        <v>2017</v>
      </c>
      <c r="E2635">
        <v>4</v>
      </c>
      <c r="F2635">
        <v>0</v>
      </c>
      <c r="G2635">
        <v>0</v>
      </c>
      <c r="H2635" t="s">
        <v>568</v>
      </c>
      <c r="I2635">
        <v>251</v>
      </c>
      <c r="J2635" t="s">
        <v>113</v>
      </c>
      <c r="K2635" t="s">
        <v>583</v>
      </c>
      <c r="L2635">
        <v>800</v>
      </c>
      <c r="M2635" t="s">
        <v>881</v>
      </c>
      <c r="N2635" t="s">
        <v>882</v>
      </c>
      <c r="O2635">
        <v>800</v>
      </c>
      <c r="P2635" t="s">
        <v>881</v>
      </c>
      <c r="Q2635" t="s">
        <v>882</v>
      </c>
      <c r="R2635" t="s">
        <v>515</v>
      </c>
      <c r="S2635" t="s">
        <v>516</v>
      </c>
      <c r="T2635">
        <v>1000</v>
      </c>
      <c r="U2635" t="s">
        <v>866</v>
      </c>
      <c r="V2635">
        <v>2523</v>
      </c>
      <c r="W2635" t="s">
        <v>518</v>
      </c>
      <c r="X2635">
        <v>8</v>
      </c>
      <c r="Y2635" t="s">
        <v>519</v>
      </c>
      <c r="Z2635">
        <v>1551</v>
      </c>
      <c r="AA2635">
        <v>-1</v>
      </c>
      <c r="AB2635" t="s">
        <v>129</v>
      </c>
      <c r="AC2635">
        <v>0</v>
      </c>
      <c r="AD2635">
        <v>1551</v>
      </c>
      <c r="AE2635"/>
      <c r="AF2635">
        <v>2105</v>
      </c>
      <c r="AG2635">
        <v>2105.0920000000001</v>
      </c>
      <c r="AH2635"/>
      <c r="AI2635">
        <v>0</v>
      </c>
    </row>
    <row r="2636" spans="1:35">
      <c r="A2636" t="s">
        <v>862</v>
      </c>
      <c r="B2636">
        <v>2017</v>
      </c>
      <c r="C2636">
        <v>2017</v>
      </c>
      <c r="D2636">
        <v>2017</v>
      </c>
      <c r="E2636">
        <v>4</v>
      </c>
      <c r="F2636">
        <v>0</v>
      </c>
      <c r="G2636">
        <v>0</v>
      </c>
      <c r="H2636" t="s">
        <v>568</v>
      </c>
      <c r="I2636">
        <v>251</v>
      </c>
      <c r="J2636" t="s">
        <v>113</v>
      </c>
      <c r="K2636" t="s">
        <v>583</v>
      </c>
      <c r="L2636">
        <v>800</v>
      </c>
      <c r="M2636" t="s">
        <v>881</v>
      </c>
      <c r="N2636" t="s">
        <v>882</v>
      </c>
      <c r="O2636">
        <v>800</v>
      </c>
      <c r="P2636" t="s">
        <v>881</v>
      </c>
      <c r="Q2636" t="s">
        <v>882</v>
      </c>
      <c r="R2636" t="s">
        <v>515</v>
      </c>
      <c r="S2636" t="s">
        <v>516</v>
      </c>
      <c r="T2636">
        <v>0</v>
      </c>
      <c r="U2636" t="s">
        <v>517</v>
      </c>
      <c r="V2636">
        <v>2523</v>
      </c>
      <c r="W2636" t="s">
        <v>518</v>
      </c>
      <c r="X2636">
        <v>8</v>
      </c>
      <c r="Y2636" t="s">
        <v>519</v>
      </c>
      <c r="Z2636">
        <v>1551</v>
      </c>
      <c r="AA2636">
        <v>-1</v>
      </c>
      <c r="AB2636" t="s">
        <v>129</v>
      </c>
      <c r="AC2636">
        <v>0</v>
      </c>
      <c r="AD2636">
        <v>1551</v>
      </c>
      <c r="AE2636"/>
      <c r="AF2636">
        <v>2105</v>
      </c>
      <c r="AG2636">
        <v>2105.0920000000001</v>
      </c>
      <c r="AH2636"/>
      <c r="AI2636">
        <v>0</v>
      </c>
    </row>
    <row r="2637" spans="1:35">
      <c r="A2637" t="s">
        <v>862</v>
      </c>
      <c r="B2637">
        <v>2017</v>
      </c>
      <c r="C2637">
        <v>2017</v>
      </c>
      <c r="D2637">
        <v>2017</v>
      </c>
      <c r="E2637">
        <v>4</v>
      </c>
      <c r="F2637">
        <v>0</v>
      </c>
      <c r="G2637">
        <v>0</v>
      </c>
      <c r="H2637" t="s">
        <v>568</v>
      </c>
      <c r="I2637">
        <v>251</v>
      </c>
      <c r="J2637" t="s">
        <v>113</v>
      </c>
      <c r="K2637" t="s">
        <v>583</v>
      </c>
      <c r="L2637">
        <v>800</v>
      </c>
      <c r="M2637" t="s">
        <v>881</v>
      </c>
      <c r="N2637" t="s">
        <v>882</v>
      </c>
      <c r="O2637">
        <v>0</v>
      </c>
      <c r="P2637" t="s">
        <v>177</v>
      </c>
      <c r="Q2637" t="s">
        <v>514</v>
      </c>
      <c r="R2637" t="s">
        <v>515</v>
      </c>
      <c r="S2637" t="s">
        <v>516</v>
      </c>
      <c r="T2637">
        <v>1000</v>
      </c>
      <c r="U2637" t="s">
        <v>866</v>
      </c>
      <c r="V2637">
        <v>2523</v>
      </c>
      <c r="W2637" t="s">
        <v>518</v>
      </c>
      <c r="X2637">
        <v>8</v>
      </c>
      <c r="Y2637" t="s">
        <v>519</v>
      </c>
      <c r="Z2637">
        <v>1551</v>
      </c>
      <c r="AA2637">
        <v>-1</v>
      </c>
      <c r="AB2637" t="s">
        <v>129</v>
      </c>
      <c r="AC2637">
        <v>0</v>
      </c>
      <c r="AD2637">
        <v>1551</v>
      </c>
      <c r="AE2637"/>
      <c r="AF2637">
        <v>2105</v>
      </c>
      <c r="AG2637">
        <v>2105.0920000000001</v>
      </c>
      <c r="AH2637"/>
      <c r="AI2637">
        <v>0</v>
      </c>
    </row>
    <row r="2638" spans="1:35">
      <c r="A2638" t="s">
        <v>862</v>
      </c>
      <c r="B2638">
        <v>2017</v>
      </c>
      <c r="C2638">
        <v>2017</v>
      </c>
      <c r="D2638">
        <v>2017</v>
      </c>
      <c r="E2638">
        <v>4</v>
      </c>
      <c r="F2638">
        <v>0</v>
      </c>
      <c r="G2638">
        <v>0</v>
      </c>
      <c r="H2638" t="s">
        <v>568</v>
      </c>
      <c r="I2638">
        <v>251</v>
      </c>
      <c r="J2638" t="s">
        <v>113</v>
      </c>
      <c r="K2638" t="s">
        <v>583</v>
      </c>
      <c r="L2638">
        <v>800</v>
      </c>
      <c r="M2638" t="s">
        <v>881</v>
      </c>
      <c r="N2638" t="s">
        <v>882</v>
      </c>
      <c r="O2638">
        <v>0</v>
      </c>
      <c r="P2638" t="s">
        <v>177</v>
      </c>
      <c r="Q2638" t="s">
        <v>514</v>
      </c>
      <c r="R2638" t="s">
        <v>515</v>
      </c>
      <c r="S2638" t="s">
        <v>516</v>
      </c>
      <c r="T2638">
        <v>0</v>
      </c>
      <c r="U2638" t="s">
        <v>517</v>
      </c>
      <c r="V2638">
        <v>2523</v>
      </c>
      <c r="W2638" t="s">
        <v>518</v>
      </c>
      <c r="X2638">
        <v>8</v>
      </c>
      <c r="Y2638" t="s">
        <v>519</v>
      </c>
      <c r="Z2638">
        <v>1551</v>
      </c>
      <c r="AA2638">
        <v>-1</v>
      </c>
      <c r="AB2638" t="s">
        <v>129</v>
      </c>
      <c r="AC2638">
        <v>0</v>
      </c>
      <c r="AD2638">
        <v>1551</v>
      </c>
      <c r="AE2638"/>
      <c r="AF2638">
        <v>2105</v>
      </c>
      <c r="AG2638">
        <v>2105.0920000000001</v>
      </c>
      <c r="AH2638"/>
      <c r="AI2638">
        <v>0</v>
      </c>
    </row>
    <row r="2639" spans="1:35">
      <c r="A2639" t="s">
        <v>862</v>
      </c>
      <c r="B2639">
        <v>2017</v>
      </c>
      <c r="C2639">
        <v>2017</v>
      </c>
      <c r="D2639">
        <v>2017</v>
      </c>
      <c r="E2639">
        <v>4</v>
      </c>
      <c r="F2639">
        <v>0</v>
      </c>
      <c r="G2639">
        <v>0</v>
      </c>
      <c r="H2639" t="s">
        <v>568</v>
      </c>
      <c r="I2639">
        <v>251</v>
      </c>
      <c r="J2639" t="s">
        <v>113</v>
      </c>
      <c r="K2639" t="s">
        <v>583</v>
      </c>
      <c r="L2639">
        <v>899</v>
      </c>
      <c r="M2639" t="s">
        <v>520</v>
      </c>
      <c r="N2639" t="s">
        <v>521</v>
      </c>
      <c r="O2639">
        <v>384</v>
      </c>
      <c r="P2639" t="s">
        <v>751</v>
      </c>
      <c r="Q2639" t="s">
        <v>752</v>
      </c>
      <c r="R2639" t="s">
        <v>515</v>
      </c>
      <c r="S2639" t="s">
        <v>516</v>
      </c>
      <c r="T2639">
        <v>1000</v>
      </c>
      <c r="U2639" t="s">
        <v>866</v>
      </c>
      <c r="V2639">
        <v>2523</v>
      </c>
      <c r="W2639" t="s">
        <v>518</v>
      </c>
      <c r="X2639">
        <v>8</v>
      </c>
      <c r="Y2639" t="s">
        <v>519</v>
      </c>
      <c r="Z2639">
        <v>8474</v>
      </c>
      <c r="AA2639">
        <v>-1</v>
      </c>
      <c r="AB2639" t="s">
        <v>129</v>
      </c>
      <c r="AC2639">
        <v>0</v>
      </c>
      <c r="AD2639"/>
      <c r="AE2639"/>
      <c r="AF2639">
        <v>856</v>
      </c>
      <c r="AG2639">
        <v>856.71100000000001</v>
      </c>
      <c r="AH2639"/>
      <c r="AI2639">
        <v>0</v>
      </c>
    </row>
    <row r="2640" spans="1:35">
      <c r="A2640" t="s">
        <v>862</v>
      </c>
      <c r="B2640">
        <v>2017</v>
      </c>
      <c r="C2640">
        <v>2017</v>
      </c>
      <c r="D2640">
        <v>2017</v>
      </c>
      <c r="E2640">
        <v>4</v>
      </c>
      <c r="F2640">
        <v>0</v>
      </c>
      <c r="G2640">
        <v>0</v>
      </c>
      <c r="H2640" t="s">
        <v>568</v>
      </c>
      <c r="I2640">
        <v>251</v>
      </c>
      <c r="J2640" t="s">
        <v>113</v>
      </c>
      <c r="K2640" t="s">
        <v>583</v>
      </c>
      <c r="L2640">
        <v>899</v>
      </c>
      <c r="M2640" t="s">
        <v>520</v>
      </c>
      <c r="N2640" t="s">
        <v>521</v>
      </c>
      <c r="O2640">
        <v>384</v>
      </c>
      <c r="P2640" t="s">
        <v>751</v>
      </c>
      <c r="Q2640" t="s">
        <v>752</v>
      </c>
      <c r="R2640" t="s">
        <v>515</v>
      </c>
      <c r="S2640" t="s">
        <v>516</v>
      </c>
      <c r="T2640">
        <v>0</v>
      </c>
      <c r="U2640" t="s">
        <v>517</v>
      </c>
      <c r="V2640">
        <v>2523</v>
      </c>
      <c r="W2640" t="s">
        <v>518</v>
      </c>
      <c r="X2640">
        <v>8</v>
      </c>
      <c r="Y2640" t="s">
        <v>519</v>
      </c>
      <c r="Z2640">
        <v>8474</v>
      </c>
      <c r="AA2640">
        <v>-1</v>
      </c>
      <c r="AB2640" t="s">
        <v>129</v>
      </c>
      <c r="AC2640">
        <v>0</v>
      </c>
      <c r="AD2640"/>
      <c r="AE2640"/>
      <c r="AF2640">
        <v>856</v>
      </c>
      <c r="AG2640">
        <v>856.71100000000001</v>
      </c>
      <c r="AH2640"/>
      <c r="AI2640">
        <v>0</v>
      </c>
    </row>
    <row r="2641" spans="1:35">
      <c r="A2641" t="s">
        <v>862</v>
      </c>
      <c r="B2641">
        <v>2017</v>
      </c>
      <c r="C2641">
        <v>2017</v>
      </c>
      <c r="D2641">
        <v>2017</v>
      </c>
      <c r="E2641">
        <v>4</v>
      </c>
      <c r="F2641">
        <v>0</v>
      </c>
      <c r="G2641">
        <v>0</v>
      </c>
      <c r="H2641" t="s">
        <v>568</v>
      </c>
      <c r="I2641">
        <v>251</v>
      </c>
      <c r="J2641" t="s">
        <v>113</v>
      </c>
      <c r="K2641" t="s">
        <v>583</v>
      </c>
      <c r="L2641">
        <v>899</v>
      </c>
      <c r="M2641" t="s">
        <v>520</v>
      </c>
      <c r="N2641" t="s">
        <v>521</v>
      </c>
      <c r="O2641">
        <v>0</v>
      </c>
      <c r="P2641" t="s">
        <v>177</v>
      </c>
      <c r="Q2641" t="s">
        <v>514</v>
      </c>
      <c r="R2641" t="s">
        <v>515</v>
      </c>
      <c r="S2641" t="s">
        <v>516</v>
      </c>
      <c r="T2641">
        <v>1000</v>
      </c>
      <c r="U2641" t="s">
        <v>866</v>
      </c>
      <c r="V2641">
        <v>2523</v>
      </c>
      <c r="W2641" t="s">
        <v>518</v>
      </c>
      <c r="X2641">
        <v>8</v>
      </c>
      <c r="Y2641" t="s">
        <v>519</v>
      </c>
      <c r="Z2641">
        <v>8474</v>
      </c>
      <c r="AA2641">
        <v>-1</v>
      </c>
      <c r="AB2641" t="s">
        <v>129</v>
      </c>
      <c r="AC2641">
        <v>0</v>
      </c>
      <c r="AD2641"/>
      <c r="AE2641"/>
      <c r="AF2641">
        <v>856</v>
      </c>
      <c r="AG2641">
        <v>856.71100000000001</v>
      </c>
      <c r="AH2641"/>
      <c r="AI2641">
        <v>0</v>
      </c>
    </row>
    <row r="2642" spans="1:35">
      <c r="A2642" t="s">
        <v>862</v>
      </c>
      <c r="B2642">
        <v>2017</v>
      </c>
      <c r="C2642">
        <v>2017</v>
      </c>
      <c r="D2642">
        <v>2017</v>
      </c>
      <c r="E2642">
        <v>4</v>
      </c>
      <c r="F2642">
        <v>0</v>
      </c>
      <c r="G2642">
        <v>0</v>
      </c>
      <c r="H2642" t="s">
        <v>568</v>
      </c>
      <c r="I2642">
        <v>251</v>
      </c>
      <c r="J2642" t="s">
        <v>113</v>
      </c>
      <c r="K2642" t="s">
        <v>583</v>
      </c>
      <c r="L2642">
        <v>899</v>
      </c>
      <c r="M2642" t="s">
        <v>520</v>
      </c>
      <c r="N2642" t="s">
        <v>521</v>
      </c>
      <c r="O2642">
        <v>0</v>
      </c>
      <c r="P2642" t="s">
        <v>177</v>
      </c>
      <c r="Q2642" t="s">
        <v>514</v>
      </c>
      <c r="R2642" t="s">
        <v>515</v>
      </c>
      <c r="S2642" t="s">
        <v>516</v>
      </c>
      <c r="T2642">
        <v>0</v>
      </c>
      <c r="U2642" t="s">
        <v>517</v>
      </c>
      <c r="V2642">
        <v>2523</v>
      </c>
      <c r="W2642" t="s">
        <v>518</v>
      </c>
      <c r="X2642">
        <v>8</v>
      </c>
      <c r="Y2642" t="s">
        <v>519</v>
      </c>
      <c r="Z2642">
        <v>13826</v>
      </c>
      <c r="AA2642">
        <v>-1</v>
      </c>
      <c r="AB2642" t="s">
        <v>129</v>
      </c>
      <c r="AC2642">
        <v>0</v>
      </c>
      <c r="AD2642"/>
      <c r="AE2642"/>
      <c r="AF2642">
        <v>3782</v>
      </c>
      <c r="AG2642">
        <v>3782.3939999999998</v>
      </c>
      <c r="AH2642"/>
      <c r="AI2642">
        <v>0</v>
      </c>
    </row>
    <row r="2643" spans="1:35">
      <c r="A2643" t="s">
        <v>862</v>
      </c>
      <c r="B2643">
        <v>2017</v>
      </c>
      <c r="C2643">
        <v>2017</v>
      </c>
      <c r="D2643">
        <v>2017</v>
      </c>
      <c r="E2643">
        <v>4</v>
      </c>
      <c r="F2643">
        <v>0</v>
      </c>
      <c r="G2643">
        <v>0</v>
      </c>
      <c r="H2643" t="s">
        <v>568</v>
      </c>
      <c r="I2643">
        <v>251</v>
      </c>
      <c r="J2643" t="s">
        <v>113</v>
      </c>
      <c r="K2643" t="s">
        <v>583</v>
      </c>
      <c r="L2643">
        <v>842</v>
      </c>
      <c r="M2643" t="s">
        <v>593</v>
      </c>
      <c r="N2643" t="s">
        <v>593</v>
      </c>
      <c r="O2643">
        <v>842</v>
      </c>
      <c r="P2643" t="s">
        <v>593</v>
      </c>
      <c r="Q2643" t="s">
        <v>593</v>
      </c>
      <c r="R2643" t="s">
        <v>515</v>
      </c>
      <c r="S2643" t="s">
        <v>516</v>
      </c>
      <c r="T2643">
        <v>1000</v>
      </c>
      <c r="U2643" t="s">
        <v>866</v>
      </c>
      <c r="V2643">
        <v>2523</v>
      </c>
      <c r="W2643" t="s">
        <v>518</v>
      </c>
      <c r="X2643">
        <v>8</v>
      </c>
      <c r="Y2643" t="s">
        <v>519</v>
      </c>
      <c r="Z2643">
        <v>11944</v>
      </c>
      <c r="AA2643">
        <v>-1</v>
      </c>
      <c r="AB2643" t="s">
        <v>129</v>
      </c>
      <c r="AC2643">
        <v>0</v>
      </c>
      <c r="AD2643">
        <v>11944</v>
      </c>
      <c r="AE2643"/>
      <c r="AF2643">
        <v>7642</v>
      </c>
      <c r="AG2643">
        <v>7642.6710000000003</v>
      </c>
      <c r="AH2643"/>
      <c r="AI2643">
        <v>0</v>
      </c>
    </row>
    <row r="2644" spans="1:35">
      <c r="A2644" t="s">
        <v>862</v>
      </c>
      <c r="B2644">
        <v>2017</v>
      </c>
      <c r="C2644">
        <v>2017</v>
      </c>
      <c r="D2644">
        <v>2017</v>
      </c>
      <c r="E2644">
        <v>4</v>
      </c>
      <c r="F2644">
        <v>0</v>
      </c>
      <c r="G2644">
        <v>0</v>
      </c>
      <c r="H2644" t="s">
        <v>568</v>
      </c>
      <c r="I2644">
        <v>251</v>
      </c>
      <c r="J2644" t="s">
        <v>113</v>
      </c>
      <c r="K2644" t="s">
        <v>583</v>
      </c>
      <c r="L2644">
        <v>842</v>
      </c>
      <c r="M2644" t="s">
        <v>593</v>
      </c>
      <c r="N2644" t="s">
        <v>593</v>
      </c>
      <c r="O2644">
        <v>842</v>
      </c>
      <c r="P2644" t="s">
        <v>593</v>
      </c>
      <c r="Q2644" t="s">
        <v>593</v>
      </c>
      <c r="R2644" t="s">
        <v>515</v>
      </c>
      <c r="S2644" t="s">
        <v>516</v>
      </c>
      <c r="T2644">
        <v>0</v>
      </c>
      <c r="U2644" t="s">
        <v>517</v>
      </c>
      <c r="V2644">
        <v>2523</v>
      </c>
      <c r="W2644" t="s">
        <v>518</v>
      </c>
      <c r="X2644">
        <v>8</v>
      </c>
      <c r="Y2644" t="s">
        <v>519</v>
      </c>
      <c r="Z2644">
        <v>85612728</v>
      </c>
      <c r="AA2644">
        <v>-1</v>
      </c>
      <c r="AB2644" t="s">
        <v>129</v>
      </c>
      <c r="AC2644">
        <v>0</v>
      </c>
      <c r="AD2644">
        <v>85612728</v>
      </c>
      <c r="AE2644"/>
      <c r="AF2644">
        <v>7437543</v>
      </c>
      <c r="AG2644">
        <v>7437543.4780000001</v>
      </c>
      <c r="AH2644"/>
      <c r="AI2644">
        <v>0</v>
      </c>
    </row>
    <row r="2645" spans="1:35">
      <c r="A2645" t="s">
        <v>862</v>
      </c>
      <c r="B2645">
        <v>2017</v>
      </c>
      <c r="C2645">
        <v>2017</v>
      </c>
      <c r="D2645">
        <v>2017</v>
      </c>
      <c r="E2645">
        <v>4</v>
      </c>
      <c r="F2645">
        <v>0</v>
      </c>
      <c r="G2645">
        <v>0</v>
      </c>
      <c r="H2645" t="s">
        <v>568</v>
      </c>
      <c r="I2645">
        <v>251</v>
      </c>
      <c r="J2645" t="s">
        <v>113</v>
      </c>
      <c r="K2645" t="s">
        <v>583</v>
      </c>
      <c r="L2645">
        <v>842</v>
      </c>
      <c r="M2645" t="s">
        <v>593</v>
      </c>
      <c r="N2645" t="s">
        <v>593</v>
      </c>
      <c r="O2645">
        <v>0</v>
      </c>
      <c r="P2645" t="s">
        <v>177</v>
      </c>
      <c r="Q2645" t="s">
        <v>514</v>
      </c>
      <c r="R2645" t="s">
        <v>515</v>
      </c>
      <c r="S2645" t="s">
        <v>516</v>
      </c>
      <c r="T2645">
        <v>0</v>
      </c>
      <c r="U2645" t="s">
        <v>517</v>
      </c>
      <c r="V2645">
        <v>2523</v>
      </c>
      <c r="W2645" t="s">
        <v>518</v>
      </c>
      <c r="X2645">
        <v>8</v>
      </c>
      <c r="Y2645" t="s">
        <v>519</v>
      </c>
      <c r="Z2645">
        <v>85612787</v>
      </c>
      <c r="AA2645">
        <v>-1</v>
      </c>
      <c r="AB2645" t="s">
        <v>129</v>
      </c>
      <c r="AC2645">
        <v>0</v>
      </c>
      <c r="AD2645">
        <v>85612787</v>
      </c>
      <c r="AE2645"/>
      <c r="AF2645">
        <v>7438346</v>
      </c>
      <c r="AG2645">
        <v>7438346.0089999996</v>
      </c>
      <c r="AH2645"/>
      <c r="AI2645">
        <v>0</v>
      </c>
    </row>
    <row r="2646" spans="1:35">
      <c r="A2646" t="s">
        <v>862</v>
      </c>
      <c r="B2646">
        <v>2017</v>
      </c>
      <c r="C2646">
        <v>2017</v>
      </c>
      <c r="D2646">
        <v>2017</v>
      </c>
      <c r="E2646">
        <v>4</v>
      </c>
      <c r="F2646">
        <v>0</v>
      </c>
      <c r="G2646">
        <v>0</v>
      </c>
      <c r="H2646" t="s">
        <v>568</v>
      </c>
      <c r="I2646">
        <v>251</v>
      </c>
      <c r="J2646" t="s">
        <v>113</v>
      </c>
      <c r="K2646" t="s">
        <v>583</v>
      </c>
      <c r="L2646">
        <v>842</v>
      </c>
      <c r="M2646" t="s">
        <v>593</v>
      </c>
      <c r="N2646" t="s">
        <v>593</v>
      </c>
      <c r="O2646">
        <v>0</v>
      </c>
      <c r="P2646" t="s">
        <v>177</v>
      </c>
      <c r="Q2646" t="s">
        <v>514</v>
      </c>
      <c r="R2646" t="s">
        <v>515</v>
      </c>
      <c r="S2646" t="s">
        <v>516</v>
      </c>
      <c r="T2646">
        <v>1000</v>
      </c>
      <c r="U2646" t="s">
        <v>866</v>
      </c>
      <c r="V2646">
        <v>2523</v>
      </c>
      <c r="W2646" t="s">
        <v>518</v>
      </c>
      <c r="X2646">
        <v>8</v>
      </c>
      <c r="Y2646" t="s">
        <v>519</v>
      </c>
      <c r="Z2646">
        <v>11992</v>
      </c>
      <c r="AA2646">
        <v>-1</v>
      </c>
      <c r="AB2646" t="s">
        <v>129</v>
      </c>
      <c r="AC2646">
        <v>0</v>
      </c>
      <c r="AD2646">
        <v>11992</v>
      </c>
      <c r="AE2646"/>
      <c r="AF2646">
        <v>8185</v>
      </c>
      <c r="AG2646">
        <v>8185.5929999999998</v>
      </c>
      <c r="AH2646"/>
      <c r="AI2646">
        <v>0</v>
      </c>
    </row>
    <row r="2647" spans="1:35">
      <c r="A2647" t="s">
        <v>862</v>
      </c>
      <c r="B2647">
        <v>2017</v>
      </c>
      <c r="C2647">
        <v>2017</v>
      </c>
      <c r="D2647">
        <v>2017</v>
      </c>
      <c r="E2647">
        <v>4</v>
      </c>
      <c r="F2647">
        <v>0</v>
      </c>
      <c r="G2647">
        <v>0</v>
      </c>
      <c r="H2647" t="s">
        <v>510</v>
      </c>
      <c r="I2647">
        <v>251</v>
      </c>
      <c r="J2647" t="s">
        <v>113</v>
      </c>
      <c r="K2647" t="s">
        <v>583</v>
      </c>
      <c r="L2647">
        <v>266</v>
      </c>
      <c r="M2647" t="s">
        <v>664</v>
      </c>
      <c r="N2647" t="s">
        <v>665</v>
      </c>
      <c r="O2647">
        <v>899</v>
      </c>
      <c r="P2647" t="s">
        <v>520</v>
      </c>
      <c r="Q2647" t="s">
        <v>521</v>
      </c>
      <c r="R2647" t="s">
        <v>515</v>
      </c>
      <c r="S2647" t="s">
        <v>516</v>
      </c>
      <c r="T2647">
        <v>1000</v>
      </c>
      <c r="U2647" t="s">
        <v>866</v>
      </c>
      <c r="V2647">
        <v>2523</v>
      </c>
      <c r="W2647" t="s">
        <v>518</v>
      </c>
      <c r="X2647">
        <v>8</v>
      </c>
      <c r="Y2647" t="s">
        <v>519</v>
      </c>
      <c r="Z2647">
        <v>3909</v>
      </c>
      <c r="AA2647">
        <v>-1</v>
      </c>
      <c r="AB2647" t="s">
        <v>129</v>
      </c>
      <c r="AC2647">
        <v>0</v>
      </c>
      <c r="AD2647"/>
      <c r="AE2647"/>
      <c r="AF2647">
        <v>293</v>
      </c>
      <c r="AG2647"/>
      <c r="AH2647">
        <v>293.697</v>
      </c>
      <c r="AI2647">
        <v>0</v>
      </c>
    </row>
    <row r="2648" spans="1:35">
      <c r="A2648" t="s">
        <v>862</v>
      </c>
      <c r="B2648">
        <v>2017</v>
      </c>
      <c r="C2648">
        <v>2017</v>
      </c>
      <c r="D2648">
        <v>2017</v>
      </c>
      <c r="E2648">
        <v>4</v>
      </c>
      <c r="F2648">
        <v>0</v>
      </c>
      <c r="G2648">
        <v>0</v>
      </c>
      <c r="H2648" t="s">
        <v>510</v>
      </c>
      <c r="I2648">
        <v>251</v>
      </c>
      <c r="J2648" t="s">
        <v>113</v>
      </c>
      <c r="K2648" t="s">
        <v>583</v>
      </c>
      <c r="L2648">
        <v>266</v>
      </c>
      <c r="M2648" t="s">
        <v>664</v>
      </c>
      <c r="N2648" t="s">
        <v>665</v>
      </c>
      <c r="O2648">
        <v>899</v>
      </c>
      <c r="P2648" t="s">
        <v>520</v>
      </c>
      <c r="Q2648" t="s">
        <v>521</v>
      </c>
      <c r="R2648" t="s">
        <v>515</v>
      </c>
      <c r="S2648" t="s">
        <v>516</v>
      </c>
      <c r="T2648">
        <v>0</v>
      </c>
      <c r="U2648" t="s">
        <v>517</v>
      </c>
      <c r="V2648">
        <v>2523</v>
      </c>
      <c r="W2648" t="s">
        <v>518</v>
      </c>
      <c r="X2648">
        <v>8</v>
      </c>
      <c r="Y2648" t="s">
        <v>519</v>
      </c>
      <c r="Z2648">
        <v>232759</v>
      </c>
      <c r="AA2648">
        <v>-1</v>
      </c>
      <c r="AB2648" t="s">
        <v>129</v>
      </c>
      <c r="AC2648">
        <v>0</v>
      </c>
      <c r="AD2648"/>
      <c r="AE2648"/>
      <c r="AF2648">
        <v>96716</v>
      </c>
      <c r="AG2648"/>
      <c r="AH2648">
        <v>96716.551999999996</v>
      </c>
      <c r="AI2648">
        <v>0</v>
      </c>
    </row>
    <row r="2649" spans="1:35">
      <c r="A2649" t="s">
        <v>862</v>
      </c>
      <c r="B2649">
        <v>2017</v>
      </c>
      <c r="C2649">
        <v>2017</v>
      </c>
      <c r="D2649">
        <v>2017</v>
      </c>
      <c r="E2649">
        <v>4</v>
      </c>
      <c r="F2649">
        <v>0</v>
      </c>
      <c r="G2649">
        <v>0</v>
      </c>
      <c r="H2649" t="s">
        <v>510</v>
      </c>
      <c r="I2649">
        <v>251</v>
      </c>
      <c r="J2649" t="s">
        <v>113</v>
      </c>
      <c r="K2649" t="s">
        <v>583</v>
      </c>
      <c r="L2649">
        <v>266</v>
      </c>
      <c r="M2649" t="s">
        <v>664</v>
      </c>
      <c r="N2649" t="s">
        <v>665</v>
      </c>
      <c r="O2649">
        <v>0</v>
      </c>
      <c r="P2649" t="s">
        <v>177</v>
      </c>
      <c r="Q2649" t="s">
        <v>514</v>
      </c>
      <c r="R2649" t="s">
        <v>515</v>
      </c>
      <c r="S2649" t="s">
        <v>516</v>
      </c>
      <c r="T2649">
        <v>0</v>
      </c>
      <c r="U2649" t="s">
        <v>517</v>
      </c>
      <c r="V2649">
        <v>2523</v>
      </c>
      <c r="W2649" t="s">
        <v>518</v>
      </c>
      <c r="X2649">
        <v>8</v>
      </c>
      <c r="Y2649" t="s">
        <v>519</v>
      </c>
      <c r="Z2649">
        <v>232759</v>
      </c>
      <c r="AA2649">
        <v>-1</v>
      </c>
      <c r="AB2649" t="s">
        <v>129</v>
      </c>
      <c r="AC2649">
        <v>0</v>
      </c>
      <c r="AD2649"/>
      <c r="AE2649"/>
      <c r="AF2649">
        <v>96716</v>
      </c>
      <c r="AG2649"/>
      <c r="AH2649">
        <v>96716.551999999996</v>
      </c>
      <c r="AI2649">
        <v>0</v>
      </c>
    </row>
    <row r="2650" spans="1:35">
      <c r="A2650" t="s">
        <v>862</v>
      </c>
      <c r="B2650">
        <v>2017</v>
      </c>
      <c r="C2650">
        <v>2017</v>
      </c>
      <c r="D2650">
        <v>2017</v>
      </c>
      <c r="E2650">
        <v>4</v>
      </c>
      <c r="F2650">
        <v>0</v>
      </c>
      <c r="G2650">
        <v>0</v>
      </c>
      <c r="H2650" t="s">
        <v>510</v>
      </c>
      <c r="I2650">
        <v>251</v>
      </c>
      <c r="J2650" t="s">
        <v>113</v>
      </c>
      <c r="K2650" t="s">
        <v>583</v>
      </c>
      <c r="L2650">
        <v>266</v>
      </c>
      <c r="M2650" t="s">
        <v>664</v>
      </c>
      <c r="N2650" t="s">
        <v>665</v>
      </c>
      <c r="O2650">
        <v>0</v>
      </c>
      <c r="P2650" t="s">
        <v>177</v>
      </c>
      <c r="Q2650" t="s">
        <v>514</v>
      </c>
      <c r="R2650" t="s">
        <v>515</v>
      </c>
      <c r="S2650" t="s">
        <v>516</v>
      </c>
      <c r="T2650">
        <v>1000</v>
      </c>
      <c r="U2650" t="s">
        <v>866</v>
      </c>
      <c r="V2650">
        <v>2523</v>
      </c>
      <c r="W2650" t="s">
        <v>518</v>
      </c>
      <c r="X2650">
        <v>8</v>
      </c>
      <c r="Y2650" t="s">
        <v>519</v>
      </c>
      <c r="Z2650">
        <v>3909</v>
      </c>
      <c r="AA2650">
        <v>-1</v>
      </c>
      <c r="AB2650" t="s">
        <v>129</v>
      </c>
      <c r="AC2650">
        <v>0</v>
      </c>
      <c r="AD2650"/>
      <c r="AE2650"/>
      <c r="AF2650">
        <v>293</v>
      </c>
      <c r="AG2650"/>
      <c r="AH2650">
        <v>293.697</v>
      </c>
      <c r="AI2650">
        <v>0</v>
      </c>
    </row>
    <row r="2651" spans="1:35">
      <c r="A2651" t="s">
        <v>862</v>
      </c>
      <c r="B2651">
        <v>2017</v>
      </c>
      <c r="C2651">
        <v>2017</v>
      </c>
      <c r="D2651">
        <v>2017</v>
      </c>
      <c r="E2651">
        <v>4</v>
      </c>
      <c r="F2651">
        <v>0</v>
      </c>
      <c r="G2651">
        <v>0</v>
      </c>
      <c r="H2651" t="s">
        <v>510</v>
      </c>
      <c r="I2651">
        <v>251</v>
      </c>
      <c r="J2651" t="s">
        <v>113</v>
      </c>
      <c r="K2651" t="s">
        <v>583</v>
      </c>
      <c r="L2651">
        <v>258</v>
      </c>
      <c r="M2651" t="s">
        <v>536</v>
      </c>
      <c r="N2651" t="s">
        <v>537</v>
      </c>
      <c r="O2651">
        <v>899</v>
      </c>
      <c r="P2651" t="s">
        <v>520</v>
      </c>
      <c r="Q2651" t="s">
        <v>521</v>
      </c>
      <c r="R2651" t="s">
        <v>515</v>
      </c>
      <c r="S2651" t="s">
        <v>516</v>
      </c>
      <c r="T2651">
        <v>3200</v>
      </c>
      <c r="U2651" t="s">
        <v>74</v>
      </c>
      <c r="V2651">
        <v>2523</v>
      </c>
      <c r="W2651" t="s">
        <v>518</v>
      </c>
      <c r="X2651">
        <v>8</v>
      </c>
      <c r="Y2651" t="s">
        <v>519</v>
      </c>
      <c r="Z2651">
        <v>47350</v>
      </c>
      <c r="AA2651">
        <v>8</v>
      </c>
      <c r="AB2651" t="s">
        <v>519</v>
      </c>
      <c r="AC2651">
        <v>47350</v>
      </c>
      <c r="AD2651">
        <v>47350</v>
      </c>
      <c r="AE2651"/>
      <c r="AF2651">
        <v>13760</v>
      </c>
      <c r="AG2651"/>
      <c r="AH2651">
        <v>13760.816000000001</v>
      </c>
      <c r="AI2651">
        <v>0</v>
      </c>
    </row>
    <row r="2652" spans="1:35">
      <c r="A2652" t="s">
        <v>862</v>
      </c>
      <c r="B2652">
        <v>2017</v>
      </c>
      <c r="C2652">
        <v>2017</v>
      </c>
      <c r="D2652">
        <v>2017</v>
      </c>
      <c r="E2652">
        <v>4</v>
      </c>
      <c r="F2652">
        <v>0</v>
      </c>
      <c r="G2652">
        <v>0</v>
      </c>
      <c r="H2652" t="s">
        <v>510</v>
      </c>
      <c r="I2652">
        <v>251</v>
      </c>
      <c r="J2652" t="s">
        <v>113</v>
      </c>
      <c r="K2652" t="s">
        <v>583</v>
      </c>
      <c r="L2652">
        <v>428</v>
      </c>
      <c r="M2652" t="s">
        <v>735</v>
      </c>
      <c r="N2652" t="s">
        <v>736</v>
      </c>
      <c r="O2652">
        <v>899</v>
      </c>
      <c r="P2652" t="s">
        <v>520</v>
      </c>
      <c r="Q2652" t="s">
        <v>521</v>
      </c>
      <c r="R2652" t="s">
        <v>515</v>
      </c>
      <c r="S2652" t="s">
        <v>516</v>
      </c>
      <c r="T2652">
        <v>3200</v>
      </c>
      <c r="U2652" t="s">
        <v>74</v>
      </c>
      <c r="V2652">
        <v>2523</v>
      </c>
      <c r="W2652" t="s">
        <v>518</v>
      </c>
      <c r="X2652">
        <v>8</v>
      </c>
      <c r="Y2652" t="s">
        <v>519</v>
      </c>
      <c r="Z2652">
        <v>50</v>
      </c>
      <c r="AA2652">
        <v>8</v>
      </c>
      <c r="AB2652" t="s">
        <v>519</v>
      </c>
      <c r="AC2652">
        <v>50</v>
      </c>
      <c r="AD2652">
        <v>50</v>
      </c>
      <c r="AE2652"/>
      <c r="AF2652">
        <v>31</v>
      </c>
      <c r="AG2652"/>
      <c r="AH2652">
        <v>31.629000000000001</v>
      </c>
      <c r="AI2652">
        <v>0</v>
      </c>
    </row>
    <row r="2653" spans="1:35">
      <c r="A2653" t="s">
        <v>862</v>
      </c>
      <c r="B2653">
        <v>2017</v>
      </c>
      <c r="C2653">
        <v>2017</v>
      </c>
      <c r="D2653">
        <v>2017</v>
      </c>
      <c r="E2653">
        <v>4</v>
      </c>
      <c r="F2653">
        <v>0</v>
      </c>
      <c r="G2653">
        <v>0</v>
      </c>
      <c r="H2653" t="s">
        <v>510</v>
      </c>
      <c r="I2653">
        <v>251</v>
      </c>
      <c r="J2653" t="s">
        <v>113</v>
      </c>
      <c r="K2653" t="s">
        <v>583</v>
      </c>
      <c r="L2653">
        <v>246</v>
      </c>
      <c r="M2653" t="s">
        <v>678</v>
      </c>
      <c r="N2653" t="s">
        <v>679</v>
      </c>
      <c r="O2653">
        <v>899</v>
      </c>
      <c r="P2653" t="s">
        <v>520</v>
      </c>
      <c r="Q2653" t="s">
        <v>521</v>
      </c>
      <c r="R2653" t="s">
        <v>515</v>
      </c>
      <c r="S2653" t="s">
        <v>516</v>
      </c>
      <c r="T2653">
        <v>3200</v>
      </c>
      <c r="U2653" t="s">
        <v>74</v>
      </c>
      <c r="V2653">
        <v>2523</v>
      </c>
      <c r="W2653" t="s">
        <v>518</v>
      </c>
      <c r="X2653">
        <v>8</v>
      </c>
      <c r="Y2653" t="s">
        <v>519</v>
      </c>
      <c r="Z2653">
        <v>836350</v>
      </c>
      <c r="AA2653">
        <v>8</v>
      </c>
      <c r="AB2653" t="s">
        <v>519</v>
      </c>
      <c r="AC2653">
        <v>836350</v>
      </c>
      <c r="AD2653">
        <v>836350</v>
      </c>
      <c r="AE2653"/>
      <c r="AF2653">
        <v>661163</v>
      </c>
      <c r="AG2653"/>
      <c r="AH2653">
        <v>661163.027</v>
      </c>
      <c r="AI2653">
        <v>0</v>
      </c>
    </row>
    <row r="2654" spans="1:35">
      <c r="A2654" t="s">
        <v>862</v>
      </c>
      <c r="B2654">
        <v>2017</v>
      </c>
      <c r="C2654">
        <v>2017</v>
      </c>
      <c r="D2654">
        <v>2017</v>
      </c>
      <c r="E2654">
        <v>4</v>
      </c>
      <c r="F2654">
        <v>0</v>
      </c>
      <c r="G2654">
        <v>0</v>
      </c>
      <c r="H2654" t="s">
        <v>510</v>
      </c>
      <c r="I2654">
        <v>251</v>
      </c>
      <c r="J2654" t="s">
        <v>113</v>
      </c>
      <c r="K2654" t="s">
        <v>583</v>
      </c>
      <c r="L2654">
        <v>203</v>
      </c>
      <c r="M2654" t="s">
        <v>684</v>
      </c>
      <c r="N2654" t="s">
        <v>685</v>
      </c>
      <c r="O2654">
        <v>899</v>
      </c>
      <c r="P2654" t="s">
        <v>520</v>
      </c>
      <c r="Q2654" t="s">
        <v>521</v>
      </c>
      <c r="R2654" t="s">
        <v>515</v>
      </c>
      <c r="S2654" t="s">
        <v>516</v>
      </c>
      <c r="T2654">
        <v>3200</v>
      </c>
      <c r="U2654" t="s">
        <v>74</v>
      </c>
      <c r="V2654">
        <v>2523</v>
      </c>
      <c r="W2654" t="s">
        <v>518</v>
      </c>
      <c r="X2654">
        <v>8</v>
      </c>
      <c r="Y2654" t="s">
        <v>519</v>
      </c>
      <c r="Z2654">
        <v>130405</v>
      </c>
      <c r="AA2654">
        <v>8</v>
      </c>
      <c r="AB2654" t="s">
        <v>519</v>
      </c>
      <c r="AC2654">
        <v>130405</v>
      </c>
      <c r="AD2654">
        <v>130405</v>
      </c>
      <c r="AE2654"/>
      <c r="AF2654">
        <v>72198</v>
      </c>
      <c r="AG2654"/>
      <c r="AH2654">
        <v>72198.534</v>
      </c>
      <c r="AI2654">
        <v>0</v>
      </c>
    </row>
    <row r="2655" spans="1:35">
      <c r="A2655" t="s">
        <v>862</v>
      </c>
      <c r="B2655">
        <v>2017</v>
      </c>
      <c r="C2655">
        <v>2017</v>
      </c>
      <c r="D2655">
        <v>2017</v>
      </c>
      <c r="E2655">
        <v>4</v>
      </c>
      <c r="F2655">
        <v>0</v>
      </c>
      <c r="G2655">
        <v>0</v>
      </c>
      <c r="H2655" t="s">
        <v>510</v>
      </c>
      <c r="I2655">
        <v>251</v>
      </c>
      <c r="J2655" t="s">
        <v>113</v>
      </c>
      <c r="K2655" t="s">
        <v>583</v>
      </c>
      <c r="L2655">
        <v>442</v>
      </c>
      <c r="M2655" t="s">
        <v>688</v>
      </c>
      <c r="N2655" t="s">
        <v>689</v>
      </c>
      <c r="O2655">
        <v>899</v>
      </c>
      <c r="P2655" t="s">
        <v>520</v>
      </c>
      <c r="Q2655" t="s">
        <v>521</v>
      </c>
      <c r="R2655" t="s">
        <v>515</v>
      </c>
      <c r="S2655" t="s">
        <v>516</v>
      </c>
      <c r="T2655">
        <v>3200</v>
      </c>
      <c r="U2655" t="s">
        <v>74</v>
      </c>
      <c r="V2655">
        <v>2523</v>
      </c>
      <c r="W2655" t="s">
        <v>518</v>
      </c>
      <c r="X2655">
        <v>8</v>
      </c>
      <c r="Y2655" t="s">
        <v>519</v>
      </c>
      <c r="Z2655">
        <v>74147805</v>
      </c>
      <c r="AA2655">
        <v>8</v>
      </c>
      <c r="AB2655" t="s">
        <v>519</v>
      </c>
      <c r="AC2655">
        <v>74147805</v>
      </c>
      <c r="AD2655">
        <v>74147805</v>
      </c>
      <c r="AE2655"/>
      <c r="AF2655">
        <v>6891681</v>
      </c>
      <c r="AG2655"/>
      <c r="AH2655">
        <v>6891681.284</v>
      </c>
      <c r="AI2655">
        <v>0</v>
      </c>
    </row>
    <row r="2656" spans="1:35">
      <c r="A2656" t="s">
        <v>862</v>
      </c>
      <c r="B2656">
        <v>2017</v>
      </c>
      <c r="C2656">
        <v>2017</v>
      </c>
      <c r="D2656">
        <v>2017</v>
      </c>
      <c r="E2656">
        <v>4</v>
      </c>
      <c r="F2656">
        <v>0</v>
      </c>
      <c r="G2656">
        <v>0</v>
      </c>
      <c r="H2656" t="s">
        <v>510</v>
      </c>
      <c r="I2656">
        <v>251</v>
      </c>
      <c r="J2656" t="s">
        <v>113</v>
      </c>
      <c r="K2656" t="s">
        <v>583</v>
      </c>
      <c r="L2656">
        <v>380</v>
      </c>
      <c r="M2656" t="s">
        <v>587</v>
      </c>
      <c r="N2656" t="s">
        <v>588</v>
      </c>
      <c r="O2656">
        <v>899</v>
      </c>
      <c r="P2656" t="s">
        <v>520</v>
      </c>
      <c r="Q2656" t="s">
        <v>521</v>
      </c>
      <c r="R2656" t="s">
        <v>515</v>
      </c>
      <c r="S2656" t="s">
        <v>516</v>
      </c>
      <c r="T2656">
        <v>3200</v>
      </c>
      <c r="U2656" t="s">
        <v>74</v>
      </c>
      <c r="V2656">
        <v>2523</v>
      </c>
      <c r="W2656" t="s">
        <v>518</v>
      </c>
      <c r="X2656">
        <v>8</v>
      </c>
      <c r="Y2656" t="s">
        <v>519</v>
      </c>
      <c r="Z2656">
        <v>37125435</v>
      </c>
      <c r="AA2656">
        <v>8</v>
      </c>
      <c r="AB2656" t="s">
        <v>519</v>
      </c>
      <c r="AC2656">
        <v>37125435</v>
      </c>
      <c r="AD2656">
        <v>37125435</v>
      </c>
      <c r="AE2656"/>
      <c r="AF2656">
        <v>4420417</v>
      </c>
      <c r="AG2656"/>
      <c r="AH2656">
        <v>4420417.4869999997</v>
      </c>
      <c r="AI2656">
        <v>0</v>
      </c>
    </row>
    <row r="2657" spans="1:35">
      <c r="A2657" t="s">
        <v>862</v>
      </c>
      <c r="B2657">
        <v>2017</v>
      </c>
      <c r="C2657">
        <v>2017</v>
      </c>
      <c r="D2657">
        <v>2017</v>
      </c>
      <c r="E2657">
        <v>4</v>
      </c>
      <c r="F2657">
        <v>0</v>
      </c>
      <c r="G2657">
        <v>0</v>
      </c>
      <c r="H2657" t="s">
        <v>510</v>
      </c>
      <c r="I2657">
        <v>251</v>
      </c>
      <c r="J2657" t="s">
        <v>113</v>
      </c>
      <c r="K2657" t="s">
        <v>583</v>
      </c>
      <c r="L2657">
        <v>276</v>
      </c>
      <c r="M2657" t="s">
        <v>591</v>
      </c>
      <c r="N2657" t="s">
        <v>592</v>
      </c>
      <c r="O2657">
        <v>899</v>
      </c>
      <c r="P2657" t="s">
        <v>520</v>
      </c>
      <c r="Q2657" t="s">
        <v>521</v>
      </c>
      <c r="R2657" t="s">
        <v>515</v>
      </c>
      <c r="S2657" t="s">
        <v>516</v>
      </c>
      <c r="T2657">
        <v>3200</v>
      </c>
      <c r="U2657" t="s">
        <v>74</v>
      </c>
      <c r="V2657">
        <v>2523</v>
      </c>
      <c r="W2657" t="s">
        <v>518</v>
      </c>
      <c r="X2657">
        <v>8</v>
      </c>
      <c r="Y2657" t="s">
        <v>519</v>
      </c>
      <c r="Z2657">
        <v>495884972</v>
      </c>
      <c r="AA2657">
        <v>8</v>
      </c>
      <c r="AB2657" t="s">
        <v>519</v>
      </c>
      <c r="AC2657">
        <v>495884972</v>
      </c>
      <c r="AD2657">
        <v>495884972</v>
      </c>
      <c r="AE2657"/>
      <c r="AF2657">
        <v>33614928</v>
      </c>
      <c r="AG2657"/>
      <c r="AH2657">
        <v>33614928.965000004</v>
      </c>
      <c r="AI2657">
        <v>0</v>
      </c>
    </row>
    <row r="2658" spans="1:35">
      <c r="A2658" t="s">
        <v>862</v>
      </c>
      <c r="B2658">
        <v>2017</v>
      </c>
      <c r="C2658">
        <v>2017</v>
      </c>
      <c r="D2658">
        <v>2017</v>
      </c>
      <c r="E2658">
        <v>4</v>
      </c>
      <c r="F2658">
        <v>0</v>
      </c>
      <c r="G2658">
        <v>0</v>
      </c>
      <c r="H2658" t="s">
        <v>510</v>
      </c>
      <c r="I2658">
        <v>251</v>
      </c>
      <c r="J2658" t="s">
        <v>113</v>
      </c>
      <c r="K2658" t="s">
        <v>583</v>
      </c>
      <c r="L2658">
        <v>276</v>
      </c>
      <c r="M2658" t="s">
        <v>591</v>
      </c>
      <c r="N2658" t="s">
        <v>592</v>
      </c>
      <c r="O2658">
        <v>899</v>
      </c>
      <c r="P2658" t="s">
        <v>520</v>
      </c>
      <c r="Q2658" t="s">
        <v>521</v>
      </c>
      <c r="R2658" t="s">
        <v>515</v>
      </c>
      <c r="S2658" t="s">
        <v>516</v>
      </c>
      <c r="T2658">
        <v>1000</v>
      </c>
      <c r="U2658" t="s">
        <v>866</v>
      </c>
      <c r="V2658">
        <v>2523</v>
      </c>
      <c r="W2658" t="s">
        <v>518</v>
      </c>
      <c r="X2658">
        <v>8</v>
      </c>
      <c r="Y2658" t="s">
        <v>519</v>
      </c>
      <c r="Z2658">
        <v>10</v>
      </c>
      <c r="AA2658">
        <v>8</v>
      </c>
      <c r="AB2658" t="s">
        <v>519</v>
      </c>
      <c r="AC2658">
        <v>10</v>
      </c>
      <c r="AD2658">
        <v>10</v>
      </c>
      <c r="AE2658"/>
      <c r="AF2658">
        <v>4</v>
      </c>
      <c r="AG2658"/>
      <c r="AH2658">
        <v>4.5179999999999998</v>
      </c>
      <c r="AI2658">
        <v>0</v>
      </c>
    </row>
    <row r="2659" spans="1:35">
      <c r="A2659" t="s">
        <v>862</v>
      </c>
      <c r="B2659">
        <v>2017</v>
      </c>
      <c r="C2659">
        <v>2017</v>
      </c>
      <c r="D2659">
        <v>2017</v>
      </c>
      <c r="E2659">
        <v>4</v>
      </c>
      <c r="F2659">
        <v>0</v>
      </c>
      <c r="G2659">
        <v>0</v>
      </c>
      <c r="H2659" t="s">
        <v>510</v>
      </c>
      <c r="I2659">
        <v>251</v>
      </c>
      <c r="J2659" t="s">
        <v>113</v>
      </c>
      <c r="K2659" t="s">
        <v>583</v>
      </c>
      <c r="L2659">
        <v>324</v>
      </c>
      <c r="M2659" t="s">
        <v>632</v>
      </c>
      <c r="N2659" t="s">
        <v>633</v>
      </c>
      <c r="O2659">
        <v>899</v>
      </c>
      <c r="P2659" t="s">
        <v>520</v>
      </c>
      <c r="Q2659" t="s">
        <v>521</v>
      </c>
      <c r="R2659" t="s">
        <v>515</v>
      </c>
      <c r="S2659" t="s">
        <v>516</v>
      </c>
      <c r="T2659">
        <v>1000</v>
      </c>
      <c r="U2659" t="s">
        <v>866</v>
      </c>
      <c r="V2659">
        <v>2523</v>
      </c>
      <c r="W2659" t="s">
        <v>518</v>
      </c>
      <c r="X2659">
        <v>8</v>
      </c>
      <c r="Y2659" t="s">
        <v>519</v>
      </c>
      <c r="Z2659">
        <v>12</v>
      </c>
      <c r="AA2659">
        <v>8</v>
      </c>
      <c r="AB2659" t="s">
        <v>519</v>
      </c>
      <c r="AC2659">
        <v>12</v>
      </c>
      <c r="AD2659">
        <v>12</v>
      </c>
      <c r="AE2659"/>
      <c r="AF2659">
        <v>115</v>
      </c>
      <c r="AG2659"/>
      <c r="AH2659">
        <v>115.21899999999999</v>
      </c>
      <c r="AI2659">
        <v>0</v>
      </c>
    </row>
    <row r="2660" spans="1:35">
      <c r="A2660" t="s">
        <v>862</v>
      </c>
      <c r="B2660">
        <v>2017</v>
      </c>
      <c r="C2660">
        <v>2017</v>
      </c>
      <c r="D2660">
        <v>2017</v>
      </c>
      <c r="E2660">
        <v>4</v>
      </c>
      <c r="F2660">
        <v>0</v>
      </c>
      <c r="G2660">
        <v>0</v>
      </c>
      <c r="H2660" t="s">
        <v>510</v>
      </c>
      <c r="I2660">
        <v>251</v>
      </c>
      <c r="J2660" t="s">
        <v>113</v>
      </c>
      <c r="K2660" t="s">
        <v>583</v>
      </c>
      <c r="L2660">
        <v>368</v>
      </c>
      <c r="M2660" t="s">
        <v>622</v>
      </c>
      <c r="N2660" t="s">
        <v>623</v>
      </c>
      <c r="O2660">
        <v>899</v>
      </c>
      <c r="P2660" t="s">
        <v>520</v>
      </c>
      <c r="Q2660" t="s">
        <v>521</v>
      </c>
      <c r="R2660" t="s">
        <v>515</v>
      </c>
      <c r="S2660" t="s">
        <v>516</v>
      </c>
      <c r="T2660">
        <v>1000</v>
      </c>
      <c r="U2660" t="s">
        <v>866</v>
      </c>
      <c r="V2660">
        <v>2523</v>
      </c>
      <c r="W2660" t="s">
        <v>518</v>
      </c>
      <c r="X2660">
        <v>8</v>
      </c>
      <c r="Y2660" t="s">
        <v>519</v>
      </c>
      <c r="Z2660">
        <v>807</v>
      </c>
      <c r="AA2660">
        <v>8</v>
      </c>
      <c r="AB2660" t="s">
        <v>519</v>
      </c>
      <c r="AC2660">
        <v>807</v>
      </c>
      <c r="AD2660">
        <v>807</v>
      </c>
      <c r="AE2660"/>
      <c r="AF2660">
        <v>1883</v>
      </c>
      <c r="AG2660"/>
      <c r="AH2660">
        <v>1883.047</v>
      </c>
      <c r="AI2660">
        <v>0</v>
      </c>
    </row>
    <row r="2661" spans="1:35">
      <c r="A2661" t="s">
        <v>862</v>
      </c>
      <c r="B2661">
        <v>2017</v>
      </c>
      <c r="C2661">
        <v>2017</v>
      </c>
      <c r="D2661">
        <v>2017</v>
      </c>
      <c r="E2661">
        <v>4</v>
      </c>
      <c r="F2661">
        <v>0</v>
      </c>
      <c r="G2661">
        <v>0</v>
      </c>
      <c r="H2661" t="s">
        <v>510</v>
      </c>
      <c r="I2661">
        <v>251</v>
      </c>
      <c r="J2661" t="s">
        <v>113</v>
      </c>
      <c r="K2661" t="s">
        <v>583</v>
      </c>
      <c r="L2661">
        <v>144</v>
      </c>
      <c r="M2661" t="s">
        <v>791</v>
      </c>
      <c r="N2661" t="s">
        <v>792</v>
      </c>
      <c r="O2661">
        <v>899</v>
      </c>
      <c r="P2661" t="s">
        <v>520</v>
      </c>
      <c r="Q2661" t="s">
        <v>521</v>
      </c>
      <c r="R2661" t="s">
        <v>515</v>
      </c>
      <c r="S2661" t="s">
        <v>516</v>
      </c>
      <c r="T2661">
        <v>1000</v>
      </c>
      <c r="U2661" t="s">
        <v>866</v>
      </c>
      <c r="V2661">
        <v>2523</v>
      </c>
      <c r="W2661" t="s">
        <v>518</v>
      </c>
      <c r="X2661">
        <v>8</v>
      </c>
      <c r="Y2661" t="s">
        <v>519</v>
      </c>
      <c r="Z2661">
        <v>30</v>
      </c>
      <c r="AA2661">
        <v>8</v>
      </c>
      <c r="AB2661" t="s">
        <v>519</v>
      </c>
      <c r="AC2661">
        <v>30</v>
      </c>
      <c r="AD2661">
        <v>30</v>
      </c>
      <c r="AE2661"/>
      <c r="AF2661">
        <v>430</v>
      </c>
      <c r="AG2661"/>
      <c r="AH2661">
        <v>430.37799999999999</v>
      </c>
      <c r="AI2661">
        <v>0</v>
      </c>
    </row>
    <row r="2662" spans="1:35">
      <c r="A2662" t="s">
        <v>862</v>
      </c>
      <c r="B2662">
        <v>2017</v>
      </c>
      <c r="C2662">
        <v>2017</v>
      </c>
      <c r="D2662">
        <v>2017</v>
      </c>
      <c r="E2662">
        <v>4</v>
      </c>
      <c r="F2662">
        <v>0</v>
      </c>
      <c r="G2662">
        <v>0</v>
      </c>
      <c r="H2662" t="s">
        <v>510</v>
      </c>
      <c r="I2662">
        <v>251</v>
      </c>
      <c r="J2662" t="s">
        <v>113</v>
      </c>
      <c r="K2662" t="s">
        <v>583</v>
      </c>
      <c r="L2662">
        <v>422</v>
      </c>
      <c r="M2662" t="s">
        <v>451</v>
      </c>
      <c r="N2662" t="s">
        <v>696</v>
      </c>
      <c r="O2662">
        <v>899</v>
      </c>
      <c r="P2662" t="s">
        <v>520</v>
      </c>
      <c r="Q2662" t="s">
        <v>521</v>
      </c>
      <c r="R2662" t="s">
        <v>515</v>
      </c>
      <c r="S2662" t="s">
        <v>516</v>
      </c>
      <c r="T2662">
        <v>1000</v>
      </c>
      <c r="U2662" t="s">
        <v>866</v>
      </c>
      <c r="V2662">
        <v>2523</v>
      </c>
      <c r="W2662" t="s">
        <v>518</v>
      </c>
      <c r="X2662">
        <v>8</v>
      </c>
      <c r="Y2662" t="s">
        <v>519</v>
      </c>
      <c r="Z2662">
        <v>72</v>
      </c>
      <c r="AA2662">
        <v>8</v>
      </c>
      <c r="AB2662" t="s">
        <v>519</v>
      </c>
      <c r="AC2662">
        <v>72</v>
      </c>
      <c r="AD2662">
        <v>72</v>
      </c>
      <c r="AE2662"/>
      <c r="AF2662">
        <v>590</v>
      </c>
      <c r="AG2662"/>
      <c r="AH2662">
        <v>590.78200000000004</v>
      </c>
      <c r="AI2662">
        <v>0</v>
      </c>
    </row>
    <row r="2663" spans="1:35">
      <c r="A2663" t="s">
        <v>862</v>
      </c>
      <c r="B2663">
        <v>2017</v>
      </c>
      <c r="C2663">
        <v>2017</v>
      </c>
      <c r="D2663">
        <v>2017</v>
      </c>
      <c r="E2663">
        <v>4</v>
      </c>
      <c r="F2663">
        <v>0</v>
      </c>
      <c r="G2663">
        <v>0</v>
      </c>
      <c r="H2663" t="s">
        <v>510</v>
      </c>
      <c r="I2663">
        <v>251</v>
      </c>
      <c r="J2663" t="s">
        <v>113</v>
      </c>
      <c r="K2663" t="s">
        <v>583</v>
      </c>
      <c r="L2663">
        <v>156</v>
      </c>
      <c r="M2663" t="s">
        <v>183</v>
      </c>
      <c r="N2663" t="s">
        <v>562</v>
      </c>
      <c r="O2663">
        <v>899</v>
      </c>
      <c r="P2663" t="s">
        <v>520</v>
      </c>
      <c r="Q2663" t="s">
        <v>521</v>
      </c>
      <c r="R2663" t="s">
        <v>515</v>
      </c>
      <c r="S2663" t="s">
        <v>516</v>
      </c>
      <c r="T2663">
        <v>1000</v>
      </c>
      <c r="U2663" t="s">
        <v>866</v>
      </c>
      <c r="V2663">
        <v>2523</v>
      </c>
      <c r="W2663" t="s">
        <v>518</v>
      </c>
      <c r="X2663">
        <v>8</v>
      </c>
      <c r="Y2663" t="s">
        <v>519</v>
      </c>
      <c r="Z2663">
        <v>2980</v>
      </c>
      <c r="AA2663">
        <v>8</v>
      </c>
      <c r="AB2663" t="s">
        <v>519</v>
      </c>
      <c r="AC2663">
        <v>2980</v>
      </c>
      <c r="AD2663">
        <v>2980</v>
      </c>
      <c r="AE2663"/>
      <c r="AF2663">
        <v>745</v>
      </c>
      <c r="AG2663"/>
      <c r="AH2663">
        <v>745.53800000000001</v>
      </c>
      <c r="AI2663">
        <v>0</v>
      </c>
    </row>
    <row r="2664" spans="1:35">
      <c r="A2664" t="s">
        <v>862</v>
      </c>
      <c r="B2664">
        <v>2017</v>
      </c>
      <c r="C2664">
        <v>2017</v>
      </c>
      <c r="D2664">
        <v>2017</v>
      </c>
      <c r="E2664">
        <v>4</v>
      </c>
      <c r="F2664">
        <v>0</v>
      </c>
      <c r="G2664">
        <v>0</v>
      </c>
      <c r="H2664" t="s">
        <v>510</v>
      </c>
      <c r="I2664">
        <v>251</v>
      </c>
      <c r="J2664" t="s">
        <v>113</v>
      </c>
      <c r="K2664" t="s">
        <v>583</v>
      </c>
      <c r="L2664">
        <v>132</v>
      </c>
      <c r="M2664" t="s">
        <v>871</v>
      </c>
      <c r="N2664" t="s">
        <v>872</v>
      </c>
      <c r="O2664">
        <v>899</v>
      </c>
      <c r="P2664" t="s">
        <v>520</v>
      </c>
      <c r="Q2664" t="s">
        <v>521</v>
      </c>
      <c r="R2664" t="s">
        <v>515</v>
      </c>
      <c r="S2664" t="s">
        <v>516</v>
      </c>
      <c r="T2664">
        <v>2100</v>
      </c>
      <c r="U2664" t="s">
        <v>868</v>
      </c>
      <c r="V2664">
        <v>2523</v>
      </c>
      <c r="W2664" t="s">
        <v>518</v>
      </c>
      <c r="X2664">
        <v>8</v>
      </c>
      <c r="Y2664" t="s">
        <v>519</v>
      </c>
      <c r="Z2664">
        <v>20000</v>
      </c>
      <c r="AA2664">
        <v>8</v>
      </c>
      <c r="AB2664" t="s">
        <v>519</v>
      </c>
      <c r="AC2664">
        <v>20000</v>
      </c>
      <c r="AD2664">
        <v>20000</v>
      </c>
      <c r="AE2664"/>
      <c r="AF2664">
        <v>5964</v>
      </c>
      <c r="AG2664"/>
      <c r="AH2664">
        <v>5964.3</v>
      </c>
      <c r="AI2664">
        <v>0</v>
      </c>
    </row>
    <row r="2665" spans="1:35">
      <c r="A2665" t="s">
        <v>862</v>
      </c>
      <c r="B2665">
        <v>2017</v>
      </c>
      <c r="C2665">
        <v>2017</v>
      </c>
      <c r="D2665">
        <v>2017</v>
      </c>
      <c r="E2665">
        <v>4</v>
      </c>
      <c r="F2665">
        <v>0</v>
      </c>
      <c r="G2665">
        <v>0</v>
      </c>
      <c r="H2665" t="s">
        <v>510</v>
      </c>
      <c r="I2665">
        <v>251</v>
      </c>
      <c r="J2665" t="s">
        <v>113</v>
      </c>
      <c r="K2665" t="s">
        <v>583</v>
      </c>
      <c r="L2665">
        <v>300</v>
      </c>
      <c r="M2665" t="s">
        <v>680</v>
      </c>
      <c r="N2665" t="s">
        <v>681</v>
      </c>
      <c r="O2665">
        <v>899</v>
      </c>
      <c r="P2665" t="s">
        <v>520</v>
      </c>
      <c r="Q2665" t="s">
        <v>521</v>
      </c>
      <c r="R2665" t="s">
        <v>515</v>
      </c>
      <c r="S2665" t="s">
        <v>516</v>
      </c>
      <c r="T2665">
        <v>2100</v>
      </c>
      <c r="U2665" t="s">
        <v>868</v>
      </c>
      <c r="V2665">
        <v>2523</v>
      </c>
      <c r="W2665" t="s">
        <v>518</v>
      </c>
      <c r="X2665">
        <v>8</v>
      </c>
      <c r="Y2665" t="s">
        <v>519</v>
      </c>
      <c r="Z2665">
        <v>50400</v>
      </c>
      <c r="AA2665">
        <v>8</v>
      </c>
      <c r="AB2665" t="s">
        <v>519</v>
      </c>
      <c r="AC2665">
        <v>50400</v>
      </c>
      <c r="AD2665">
        <v>50400</v>
      </c>
      <c r="AE2665"/>
      <c r="AF2665">
        <v>26586</v>
      </c>
      <c r="AG2665"/>
      <c r="AH2665">
        <v>26586.321</v>
      </c>
      <c r="AI2665">
        <v>0</v>
      </c>
    </row>
    <row r="2666" spans="1:35">
      <c r="A2666" t="s">
        <v>862</v>
      </c>
      <c r="B2666">
        <v>2017</v>
      </c>
      <c r="C2666">
        <v>2017</v>
      </c>
      <c r="D2666">
        <v>2017</v>
      </c>
      <c r="E2666">
        <v>4</v>
      </c>
      <c r="F2666">
        <v>0</v>
      </c>
      <c r="G2666">
        <v>0</v>
      </c>
      <c r="H2666" t="s">
        <v>510</v>
      </c>
      <c r="I2666">
        <v>251</v>
      </c>
      <c r="J2666" t="s">
        <v>113</v>
      </c>
      <c r="K2666" t="s">
        <v>583</v>
      </c>
      <c r="L2666">
        <v>204</v>
      </c>
      <c r="M2666" t="s">
        <v>703</v>
      </c>
      <c r="N2666" t="s">
        <v>704</v>
      </c>
      <c r="O2666">
        <v>899</v>
      </c>
      <c r="P2666" t="s">
        <v>520</v>
      </c>
      <c r="Q2666" t="s">
        <v>521</v>
      </c>
      <c r="R2666" t="s">
        <v>515</v>
      </c>
      <c r="S2666" t="s">
        <v>516</v>
      </c>
      <c r="T2666">
        <v>2100</v>
      </c>
      <c r="U2666" t="s">
        <v>868</v>
      </c>
      <c r="V2666">
        <v>2523</v>
      </c>
      <c r="W2666" t="s">
        <v>518</v>
      </c>
      <c r="X2666">
        <v>8</v>
      </c>
      <c r="Y2666" t="s">
        <v>519</v>
      </c>
      <c r="Z2666">
        <v>232</v>
      </c>
      <c r="AA2666">
        <v>8</v>
      </c>
      <c r="AB2666" t="s">
        <v>519</v>
      </c>
      <c r="AC2666">
        <v>232</v>
      </c>
      <c r="AD2666">
        <v>232</v>
      </c>
      <c r="AE2666"/>
      <c r="AF2666">
        <v>124</v>
      </c>
      <c r="AG2666"/>
      <c r="AH2666">
        <v>124.256</v>
      </c>
      <c r="AI2666">
        <v>0</v>
      </c>
    </row>
    <row r="2667" spans="1:35">
      <c r="A2667" t="s">
        <v>862</v>
      </c>
      <c r="B2667">
        <v>2017</v>
      </c>
      <c r="C2667">
        <v>2017</v>
      </c>
      <c r="D2667">
        <v>2017</v>
      </c>
      <c r="E2667">
        <v>4</v>
      </c>
      <c r="F2667">
        <v>0</v>
      </c>
      <c r="G2667">
        <v>0</v>
      </c>
      <c r="H2667" t="s">
        <v>510</v>
      </c>
      <c r="I2667">
        <v>251</v>
      </c>
      <c r="J2667" t="s">
        <v>113</v>
      </c>
      <c r="K2667" t="s">
        <v>583</v>
      </c>
      <c r="L2667">
        <v>380</v>
      </c>
      <c r="M2667" t="s">
        <v>587</v>
      </c>
      <c r="N2667" t="s">
        <v>588</v>
      </c>
      <c r="O2667">
        <v>899</v>
      </c>
      <c r="P2667" t="s">
        <v>520</v>
      </c>
      <c r="Q2667" t="s">
        <v>521</v>
      </c>
      <c r="R2667" t="s">
        <v>515</v>
      </c>
      <c r="S2667" t="s">
        <v>516</v>
      </c>
      <c r="T2667">
        <v>2100</v>
      </c>
      <c r="U2667" t="s">
        <v>868</v>
      </c>
      <c r="V2667">
        <v>2523</v>
      </c>
      <c r="W2667" t="s">
        <v>518</v>
      </c>
      <c r="X2667">
        <v>8</v>
      </c>
      <c r="Y2667" t="s">
        <v>519</v>
      </c>
      <c r="Z2667">
        <v>28145200</v>
      </c>
      <c r="AA2667">
        <v>8</v>
      </c>
      <c r="AB2667" t="s">
        <v>519</v>
      </c>
      <c r="AC2667">
        <v>28145200</v>
      </c>
      <c r="AD2667">
        <v>28145200</v>
      </c>
      <c r="AE2667"/>
      <c r="AF2667">
        <v>1509359</v>
      </c>
      <c r="AG2667"/>
      <c r="AH2667">
        <v>1509359.9620000001</v>
      </c>
      <c r="AI2667">
        <v>0</v>
      </c>
    </row>
    <row r="2668" spans="1:35">
      <c r="A2668" t="s">
        <v>862</v>
      </c>
      <c r="B2668">
        <v>2017</v>
      </c>
      <c r="C2668">
        <v>2017</v>
      </c>
      <c r="D2668">
        <v>2017</v>
      </c>
      <c r="E2668">
        <v>4</v>
      </c>
      <c r="F2668">
        <v>0</v>
      </c>
      <c r="G2668">
        <v>0</v>
      </c>
      <c r="H2668" t="s">
        <v>510</v>
      </c>
      <c r="I2668">
        <v>251</v>
      </c>
      <c r="J2668" t="s">
        <v>113</v>
      </c>
      <c r="K2668" t="s">
        <v>583</v>
      </c>
      <c r="L2668">
        <v>152</v>
      </c>
      <c r="M2668" t="s">
        <v>642</v>
      </c>
      <c r="N2668" t="s">
        <v>643</v>
      </c>
      <c r="O2668">
        <v>899</v>
      </c>
      <c r="P2668" t="s">
        <v>520</v>
      </c>
      <c r="Q2668" t="s">
        <v>521</v>
      </c>
      <c r="R2668" t="s">
        <v>515</v>
      </c>
      <c r="S2668" t="s">
        <v>516</v>
      </c>
      <c r="T2668">
        <v>2100</v>
      </c>
      <c r="U2668" t="s">
        <v>868</v>
      </c>
      <c r="V2668">
        <v>2523</v>
      </c>
      <c r="W2668" t="s">
        <v>518</v>
      </c>
      <c r="X2668">
        <v>8</v>
      </c>
      <c r="Y2668" t="s">
        <v>519</v>
      </c>
      <c r="Z2668">
        <v>193200</v>
      </c>
      <c r="AA2668">
        <v>8</v>
      </c>
      <c r="AB2668" t="s">
        <v>519</v>
      </c>
      <c r="AC2668">
        <v>193200</v>
      </c>
      <c r="AD2668">
        <v>193200</v>
      </c>
      <c r="AE2668"/>
      <c r="AF2668">
        <v>134685</v>
      </c>
      <c r="AG2668"/>
      <c r="AH2668">
        <v>134685.87599999999</v>
      </c>
      <c r="AI2668">
        <v>0</v>
      </c>
    </row>
    <row r="2669" spans="1:35">
      <c r="A2669" t="s">
        <v>862</v>
      </c>
      <c r="B2669">
        <v>2017</v>
      </c>
      <c r="C2669">
        <v>2017</v>
      </c>
      <c r="D2669">
        <v>2017</v>
      </c>
      <c r="E2669">
        <v>4</v>
      </c>
      <c r="F2669">
        <v>0</v>
      </c>
      <c r="G2669">
        <v>0</v>
      </c>
      <c r="H2669" t="s">
        <v>510</v>
      </c>
      <c r="I2669">
        <v>251</v>
      </c>
      <c r="J2669" t="s">
        <v>113</v>
      </c>
      <c r="K2669" t="s">
        <v>583</v>
      </c>
      <c r="L2669">
        <v>344</v>
      </c>
      <c r="M2669" t="s">
        <v>558</v>
      </c>
      <c r="N2669" t="s">
        <v>559</v>
      </c>
      <c r="O2669">
        <v>899</v>
      </c>
      <c r="P2669" t="s">
        <v>520</v>
      </c>
      <c r="Q2669" t="s">
        <v>521</v>
      </c>
      <c r="R2669" t="s">
        <v>515</v>
      </c>
      <c r="S2669" t="s">
        <v>516</v>
      </c>
      <c r="T2669">
        <v>2100</v>
      </c>
      <c r="U2669" t="s">
        <v>868</v>
      </c>
      <c r="V2669">
        <v>2523</v>
      </c>
      <c r="W2669" t="s">
        <v>518</v>
      </c>
      <c r="X2669">
        <v>8</v>
      </c>
      <c r="Y2669" t="s">
        <v>519</v>
      </c>
      <c r="Z2669">
        <v>131401</v>
      </c>
      <c r="AA2669">
        <v>8</v>
      </c>
      <c r="AB2669" t="s">
        <v>519</v>
      </c>
      <c r="AC2669">
        <v>131401</v>
      </c>
      <c r="AD2669">
        <v>131401</v>
      </c>
      <c r="AE2669"/>
      <c r="AF2669">
        <v>136798</v>
      </c>
      <c r="AG2669"/>
      <c r="AH2669">
        <v>136798.23199999999</v>
      </c>
      <c r="AI2669">
        <v>0</v>
      </c>
    </row>
    <row r="2670" spans="1:35">
      <c r="A2670" t="s">
        <v>862</v>
      </c>
      <c r="B2670">
        <v>2017</v>
      </c>
      <c r="C2670">
        <v>2017</v>
      </c>
      <c r="D2670">
        <v>2017</v>
      </c>
      <c r="E2670">
        <v>4</v>
      </c>
      <c r="F2670">
        <v>0</v>
      </c>
      <c r="G2670">
        <v>0</v>
      </c>
      <c r="H2670" t="s">
        <v>510</v>
      </c>
      <c r="I2670">
        <v>251</v>
      </c>
      <c r="J2670" t="s">
        <v>113</v>
      </c>
      <c r="K2670" t="s">
        <v>583</v>
      </c>
      <c r="L2670">
        <v>484</v>
      </c>
      <c r="M2670" t="s">
        <v>656</v>
      </c>
      <c r="N2670" t="s">
        <v>657</v>
      </c>
      <c r="O2670">
        <v>899</v>
      </c>
      <c r="P2670" t="s">
        <v>520</v>
      </c>
      <c r="Q2670" t="s">
        <v>521</v>
      </c>
      <c r="R2670" t="s">
        <v>515</v>
      </c>
      <c r="S2670" t="s">
        <v>516</v>
      </c>
      <c r="T2670">
        <v>2100</v>
      </c>
      <c r="U2670" t="s">
        <v>868</v>
      </c>
      <c r="V2670">
        <v>2523</v>
      </c>
      <c r="W2670" t="s">
        <v>518</v>
      </c>
      <c r="X2670">
        <v>8</v>
      </c>
      <c r="Y2670" t="s">
        <v>519</v>
      </c>
      <c r="Z2670">
        <v>20000</v>
      </c>
      <c r="AA2670">
        <v>8</v>
      </c>
      <c r="AB2670" t="s">
        <v>519</v>
      </c>
      <c r="AC2670">
        <v>20000</v>
      </c>
      <c r="AD2670">
        <v>20000</v>
      </c>
      <c r="AE2670"/>
      <c r="AF2670">
        <v>14247</v>
      </c>
      <c r="AG2670"/>
      <c r="AH2670">
        <v>14247.674000000001</v>
      </c>
      <c r="AI2670">
        <v>0</v>
      </c>
    </row>
    <row r="2671" spans="1:35">
      <c r="A2671" t="s">
        <v>862</v>
      </c>
      <c r="B2671">
        <v>2017</v>
      </c>
      <c r="C2671">
        <v>2017</v>
      </c>
      <c r="D2671">
        <v>2017</v>
      </c>
      <c r="E2671">
        <v>4</v>
      </c>
      <c r="F2671">
        <v>0</v>
      </c>
      <c r="G2671">
        <v>0</v>
      </c>
      <c r="H2671" t="s">
        <v>510</v>
      </c>
      <c r="I2671">
        <v>251</v>
      </c>
      <c r="J2671" t="s">
        <v>113</v>
      </c>
      <c r="K2671" t="s">
        <v>583</v>
      </c>
      <c r="L2671">
        <v>120</v>
      </c>
      <c r="M2671" t="s">
        <v>660</v>
      </c>
      <c r="N2671" t="s">
        <v>661</v>
      </c>
      <c r="O2671">
        <v>899</v>
      </c>
      <c r="P2671" t="s">
        <v>520</v>
      </c>
      <c r="Q2671" t="s">
        <v>521</v>
      </c>
      <c r="R2671" t="s">
        <v>515</v>
      </c>
      <c r="S2671" t="s">
        <v>516</v>
      </c>
      <c r="T2671">
        <v>2100</v>
      </c>
      <c r="U2671" t="s">
        <v>868</v>
      </c>
      <c r="V2671">
        <v>2523</v>
      </c>
      <c r="W2671" t="s">
        <v>518</v>
      </c>
      <c r="X2671">
        <v>8</v>
      </c>
      <c r="Y2671" t="s">
        <v>519</v>
      </c>
      <c r="Z2671">
        <v>529200</v>
      </c>
      <c r="AA2671">
        <v>8</v>
      </c>
      <c r="AB2671" t="s">
        <v>519</v>
      </c>
      <c r="AC2671">
        <v>529200</v>
      </c>
      <c r="AD2671">
        <v>529200</v>
      </c>
      <c r="AE2671"/>
      <c r="AF2671">
        <v>84269</v>
      </c>
      <c r="AG2671"/>
      <c r="AH2671">
        <v>84269.464000000007</v>
      </c>
      <c r="AI2671">
        <v>0</v>
      </c>
    </row>
    <row r="2672" spans="1:35">
      <c r="A2672" t="s">
        <v>862</v>
      </c>
      <c r="B2672">
        <v>2017</v>
      </c>
      <c r="C2672">
        <v>2017</v>
      </c>
      <c r="D2672">
        <v>2017</v>
      </c>
      <c r="E2672">
        <v>4</v>
      </c>
      <c r="F2672">
        <v>0</v>
      </c>
      <c r="G2672">
        <v>0</v>
      </c>
      <c r="H2672" t="s">
        <v>510</v>
      </c>
      <c r="I2672">
        <v>251</v>
      </c>
      <c r="J2672" t="s">
        <v>113</v>
      </c>
      <c r="K2672" t="s">
        <v>583</v>
      </c>
      <c r="L2672">
        <v>266</v>
      </c>
      <c r="M2672" t="s">
        <v>664</v>
      </c>
      <c r="N2672" t="s">
        <v>665</v>
      </c>
      <c r="O2672">
        <v>899</v>
      </c>
      <c r="P2672" t="s">
        <v>520</v>
      </c>
      <c r="Q2672" t="s">
        <v>521</v>
      </c>
      <c r="R2672" t="s">
        <v>515</v>
      </c>
      <c r="S2672" t="s">
        <v>516</v>
      </c>
      <c r="T2672">
        <v>2100</v>
      </c>
      <c r="U2672" t="s">
        <v>868</v>
      </c>
      <c r="V2672">
        <v>2523</v>
      </c>
      <c r="W2672" t="s">
        <v>518</v>
      </c>
      <c r="X2672">
        <v>8</v>
      </c>
      <c r="Y2672" t="s">
        <v>519</v>
      </c>
      <c r="Z2672">
        <v>228850</v>
      </c>
      <c r="AA2672">
        <v>8</v>
      </c>
      <c r="AB2672" t="s">
        <v>519</v>
      </c>
      <c r="AC2672">
        <v>228850</v>
      </c>
      <c r="AD2672">
        <v>228850</v>
      </c>
      <c r="AE2672"/>
      <c r="AF2672">
        <v>96422</v>
      </c>
      <c r="AG2672"/>
      <c r="AH2672">
        <v>96422.856</v>
      </c>
      <c r="AI2672">
        <v>0</v>
      </c>
    </row>
    <row r="2673" spans="1:35">
      <c r="A2673" t="s">
        <v>862</v>
      </c>
      <c r="B2673">
        <v>2017</v>
      </c>
      <c r="C2673">
        <v>2017</v>
      </c>
      <c r="D2673">
        <v>2017</v>
      </c>
      <c r="E2673">
        <v>4</v>
      </c>
      <c r="F2673">
        <v>0</v>
      </c>
      <c r="G2673">
        <v>0</v>
      </c>
      <c r="H2673" t="s">
        <v>510</v>
      </c>
      <c r="I2673">
        <v>251</v>
      </c>
      <c r="J2673" t="s">
        <v>113</v>
      </c>
      <c r="K2673" t="s">
        <v>583</v>
      </c>
      <c r="L2673">
        <v>384</v>
      </c>
      <c r="M2673" t="s">
        <v>751</v>
      </c>
      <c r="N2673" t="s">
        <v>752</v>
      </c>
      <c r="O2673">
        <v>899</v>
      </c>
      <c r="P2673" t="s">
        <v>520</v>
      </c>
      <c r="Q2673" t="s">
        <v>521</v>
      </c>
      <c r="R2673" t="s">
        <v>515</v>
      </c>
      <c r="S2673" t="s">
        <v>516</v>
      </c>
      <c r="T2673">
        <v>2100</v>
      </c>
      <c r="U2673" t="s">
        <v>868</v>
      </c>
      <c r="V2673">
        <v>2523</v>
      </c>
      <c r="W2673" t="s">
        <v>518</v>
      </c>
      <c r="X2673">
        <v>8</v>
      </c>
      <c r="Y2673" t="s">
        <v>519</v>
      </c>
      <c r="Z2673">
        <v>98250</v>
      </c>
      <c r="AA2673">
        <v>8</v>
      </c>
      <c r="AB2673" t="s">
        <v>519</v>
      </c>
      <c r="AC2673">
        <v>98250</v>
      </c>
      <c r="AD2673">
        <v>98250</v>
      </c>
      <c r="AE2673"/>
      <c r="AF2673">
        <v>27510</v>
      </c>
      <c r="AG2673"/>
      <c r="AH2673">
        <v>27510.334999999999</v>
      </c>
      <c r="AI2673">
        <v>0</v>
      </c>
    </row>
    <row r="2674" spans="1:35">
      <c r="A2674" t="s">
        <v>862</v>
      </c>
      <c r="B2674">
        <v>2017</v>
      </c>
      <c r="C2674">
        <v>2017</v>
      </c>
      <c r="D2674">
        <v>2017</v>
      </c>
      <c r="E2674">
        <v>4</v>
      </c>
      <c r="F2674">
        <v>0</v>
      </c>
      <c r="G2674">
        <v>0</v>
      </c>
      <c r="H2674" t="s">
        <v>510</v>
      </c>
      <c r="I2674">
        <v>251</v>
      </c>
      <c r="J2674" t="s">
        <v>113</v>
      </c>
      <c r="K2674" t="s">
        <v>583</v>
      </c>
      <c r="L2674">
        <v>392</v>
      </c>
      <c r="M2674" t="s">
        <v>223</v>
      </c>
      <c r="N2674" t="s">
        <v>584</v>
      </c>
      <c r="O2674">
        <v>899</v>
      </c>
      <c r="P2674" t="s">
        <v>520</v>
      </c>
      <c r="Q2674" t="s">
        <v>521</v>
      </c>
      <c r="R2674" t="s">
        <v>515</v>
      </c>
      <c r="S2674" t="s">
        <v>516</v>
      </c>
      <c r="T2674">
        <v>2100</v>
      </c>
      <c r="U2674" t="s">
        <v>868</v>
      </c>
      <c r="V2674">
        <v>2523</v>
      </c>
      <c r="W2674" t="s">
        <v>518</v>
      </c>
      <c r="X2674">
        <v>8</v>
      </c>
      <c r="Y2674" t="s">
        <v>519</v>
      </c>
      <c r="Z2674">
        <v>26000</v>
      </c>
      <c r="AA2674">
        <v>8</v>
      </c>
      <c r="AB2674" t="s">
        <v>519</v>
      </c>
      <c r="AC2674">
        <v>26000</v>
      </c>
      <c r="AD2674">
        <v>26000</v>
      </c>
      <c r="AE2674"/>
      <c r="AF2674">
        <v>15632</v>
      </c>
      <c r="AG2674"/>
      <c r="AH2674">
        <v>15632.566999999999</v>
      </c>
      <c r="AI2674">
        <v>0</v>
      </c>
    </row>
    <row r="2675" spans="1:35">
      <c r="A2675" t="s">
        <v>862</v>
      </c>
      <c r="B2675">
        <v>2017</v>
      </c>
      <c r="C2675">
        <v>2017</v>
      </c>
      <c r="D2675">
        <v>2017</v>
      </c>
      <c r="E2675">
        <v>4</v>
      </c>
      <c r="F2675">
        <v>0</v>
      </c>
      <c r="G2675">
        <v>0</v>
      </c>
      <c r="H2675" t="s">
        <v>510</v>
      </c>
      <c r="I2675">
        <v>251</v>
      </c>
      <c r="J2675" t="s">
        <v>113</v>
      </c>
      <c r="K2675" t="s">
        <v>583</v>
      </c>
      <c r="L2675">
        <v>258</v>
      </c>
      <c r="M2675" t="s">
        <v>536</v>
      </c>
      <c r="N2675" t="s">
        <v>537</v>
      </c>
      <c r="O2675">
        <v>899</v>
      </c>
      <c r="P2675" t="s">
        <v>520</v>
      </c>
      <c r="Q2675" t="s">
        <v>521</v>
      </c>
      <c r="R2675" t="s">
        <v>515</v>
      </c>
      <c r="S2675" t="s">
        <v>516</v>
      </c>
      <c r="T2675">
        <v>2100</v>
      </c>
      <c r="U2675" t="s">
        <v>868</v>
      </c>
      <c r="V2675">
        <v>2523</v>
      </c>
      <c r="W2675" t="s">
        <v>518</v>
      </c>
      <c r="X2675">
        <v>8</v>
      </c>
      <c r="Y2675" t="s">
        <v>519</v>
      </c>
      <c r="Z2675">
        <v>419668</v>
      </c>
      <c r="AA2675">
        <v>8</v>
      </c>
      <c r="AB2675" t="s">
        <v>519</v>
      </c>
      <c r="AC2675">
        <v>419668</v>
      </c>
      <c r="AD2675">
        <v>419668</v>
      </c>
      <c r="AE2675"/>
      <c r="AF2675">
        <v>120884</v>
      </c>
      <c r="AG2675"/>
      <c r="AH2675">
        <v>120884.394</v>
      </c>
      <c r="AI2675">
        <v>0</v>
      </c>
    </row>
    <row r="2676" spans="1:35">
      <c r="A2676" t="s">
        <v>862</v>
      </c>
      <c r="B2676">
        <v>2017</v>
      </c>
      <c r="C2676">
        <v>2017</v>
      </c>
      <c r="D2676">
        <v>2017</v>
      </c>
      <c r="E2676">
        <v>4</v>
      </c>
      <c r="F2676">
        <v>0</v>
      </c>
      <c r="G2676">
        <v>0</v>
      </c>
      <c r="H2676" t="s">
        <v>510</v>
      </c>
      <c r="I2676">
        <v>251</v>
      </c>
      <c r="J2676" t="s">
        <v>113</v>
      </c>
      <c r="K2676" t="s">
        <v>583</v>
      </c>
      <c r="L2676">
        <v>156</v>
      </c>
      <c r="M2676" t="s">
        <v>183</v>
      </c>
      <c r="N2676" t="s">
        <v>562</v>
      </c>
      <c r="O2676">
        <v>899</v>
      </c>
      <c r="P2676" t="s">
        <v>520</v>
      </c>
      <c r="Q2676" t="s">
        <v>521</v>
      </c>
      <c r="R2676" t="s">
        <v>515</v>
      </c>
      <c r="S2676" t="s">
        <v>516</v>
      </c>
      <c r="T2676">
        <v>2100</v>
      </c>
      <c r="U2676" t="s">
        <v>868</v>
      </c>
      <c r="V2676">
        <v>2523</v>
      </c>
      <c r="W2676" t="s">
        <v>518</v>
      </c>
      <c r="X2676">
        <v>8</v>
      </c>
      <c r="Y2676" t="s">
        <v>519</v>
      </c>
      <c r="Z2676">
        <v>80438</v>
      </c>
      <c r="AA2676">
        <v>8</v>
      </c>
      <c r="AB2676" t="s">
        <v>519</v>
      </c>
      <c r="AC2676">
        <v>80438</v>
      </c>
      <c r="AD2676">
        <v>80438</v>
      </c>
      <c r="AE2676"/>
      <c r="AF2676">
        <v>88493</v>
      </c>
      <c r="AG2676"/>
      <c r="AH2676">
        <v>88493.047000000006</v>
      </c>
      <c r="AI2676">
        <v>0</v>
      </c>
    </row>
    <row r="2677" spans="1:35">
      <c r="A2677" t="s">
        <v>862</v>
      </c>
      <c r="B2677">
        <v>2017</v>
      </c>
      <c r="C2677">
        <v>2017</v>
      </c>
      <c r="D2677">
        <v>2017</v>
      </c>
      <c r="E2677">
        <v>4</v>
      </c>
      <c r="F2677">
        <v>0</v>
      </c>
      <c r="G2677">
        <v>0</v>
      </c>
      <c r="H2677" t="s">
        <v>510</v>
      </c>
      <c r="I2677">
        <v>251</v>
      </c>
      <c r="J2677" t="s">
        <v>113</v>
      </c>
      <c r="K2677" t="s">
        <v>583</v>
      </c>
      <c r="L2677">
        <v>132</v>
      </c>
      <c r="M2677" t="s">
        <v>871</v>
      </c>
      <c r="N2677" t="s">
        <v>872</v>
      </c>
      <c r="O2677">
        <v>899</v>
      </c>
      <c r="P2677" t="s">
        <v>520</v>
      </c>
      <c r="Q2677" t="s">
        <v>521</v>
      </c>
      <c r="R2677" t="s">
        <v>515</v>
      </c>
      <c r="S2677" t="s">
        <v>516</v>
      </c>
      <c r="T2677">
        <v>0</v>
      </c>
      <c r="U2677" t="s">
        <v>517</v>
      </c>
      <c r="V2677">
        <v>2523</v>
      </c>
      <c r="W2677" t="s">
        <v>518</v>
      </c>
      <c r="X2677">
        <v>8</v>
      </c>
      <c r="Y2677" t="s">
        <v>519</v>
      </c>
      <c r="Z2677">
        <v>20000</v>
      </c>
      <c r="AA2677">
        <v>8</v>
      </c>
      <c r="AB2677" t="s">
        <v>519</v>
      </c>
      <c r="AC2677">
        <v>20000</v>
      </c>
      <c r="AD2677">
        <v>20000</v>
      </c>
      <c r="AE2677"/>
      <c r="AF2677">
        <v>5964</v>
      </c>
      <c r="AG2677"/>
      <c r="AH2677">
        <v>5964.3</v>
      </c>
      <c r="AI2677">
        <v>0</v>
      </c>
    </row>
    <row r="2678" spans="1:35">
      <c r="A2678" t="s">
        <v>862</v>
      </c>
      <c r="B2678">
        <v>2017</v>
      </c>
      <c r="C2678">
        <v>2017</v>
      </c>
      <c r="D2678">
        <v>2017</v>
      </c>
      <c r="E2678">
        <v>4</v>
      </c>
      <c r="F2678">
        <v>0</v>
      </c>
      <c r="G2678">
        <v>0</v>
      </c>
      <c r="H2678" t="s">
        <v>510</v>
      </c>
      <c r="I2678">
        <v>251</v>
      </c>
      <c r="J2678" t="s">
        <v>113</v>
      </c>
      <c r="K2678" t="s">
        <v>583</v>
      </c>
      <c r="L2678">
        <v>368</v>
      </c>
      <c r="M2678" t="s">
        <v>622</v>
      </c>
      <c r="N2678" t="s">
        <v>623</v>
      </c>
      <c r="O2678">
        <v>899</v>
      </c>
      <c r="P2678" t="s">
        <v>520</v>
      </c>
      <c r="Q2678" t="s">
        <v>521</v>
      </c>
      <c r="R2678" t="s">
        <v>515</v>
      </c>
      <c r="S2678" t="s">
        <v>516</v>
      </c>
      <c r="T2678">
        <v>0</v>
      </c>
      <c r="U2678" t="s">
        <v>517</v>
      </c>
      <c r="V2678">
        <v>2523</v>
      </c>
      <c r="W2678" t="s">
        <v>518</v>
      </c>
      <c r="X2678">
        <v>8</v>
      </c>
      <c r="Y2678" t="s">
        <v>519</v>
      </c>
      <c r="Z2678">
        <v>807</v>
      </c>
      <c r="AA2678">
        <v>8</v>
      </c>
      <c r="AB2678" t="s">
        <v>519</v>
      </c>
      <c r="AC2678">
        <v>807</v>
      </c>
      <c r="AD2678">
        <v>807</v>
      </c>
      <c r="AE2678"/>
      <c r="AF2678">
        <v>1883</v>
      </c>
      <c r="AG2678"/>
      <c r="AH2678">
        <v>1883.047</v>
      </c>
      <c r="AI2678">
        <v>0</v>
      </c>
    </row>
    <row r="2679" spans="1:35">
      <c r="A2679" t="s">
        <v>862</v>
      </c>
      <c r="B2679">
        <v>2017</v>
      </c>
      <c r="C2679">
        <v>2017</v>
      </c>
      <c r="D2679">
        <v>2017</v>
      </c>
      <c r="E2679">
        <v>4</v>
      </c>
      <c r="F2679">
        <v>0</v>
      </c>
      <c r="G2679">
        <v>0</v>
      </c>
      <c r="H2679" t="s">
        <v>510</v>
      </c>
      <c r="I2679">
        <v>251</v>
      </c>
      <c r="J2679" t="s">
        <v>113</v>
      </c>
      <c r="K2679" t="s">
        <v>583</v>
      </c>
      <c r="L2679">
        <v>144</v>
      </c>
      <c r="M2679" t="s">
        <v>791</v>
      </c>
      <c r="N2679" t="s">
        <v>792</v>
      </c>
      <c r="O2679">
        <v>899</v>
      </c>
      <c r="P2679" t="s">
        <v>520</v>
      </c>
      <c r="Q2679" t="s">
        <v>521</v>
      </c>
      <c r="R2679" t="s">
        <v>515</v>
      </c>
      <c r="S2679" t="s">
        <v>516</v>
      </c>
      <c r="T2679">
        <v>0</v>
      </c>
      <c r="U2679" t="s">
        <v>517</v>
      </c>
      <c r="V2679">
        <v>2523</v>
      </c>
      <c r="W2679" t="s">
        <v>518</v>
      </c>
      <c r="X2679">
        <v>8</v>
      </c>
      <c r="Y2679" t="s">
        <v>519</v>
      </c>
      <c r="Z2679">
        <v>30</v>
      </c>
      <c r="AA2679">
        <v>8</v>
      </c>
      <c r="AB2679" t="s">
        <v>519</v>
      </c>
      <c r="AC2679">
        <v>30</v>
      </c>
      <c r="AD2679">
        <v>30</v>
      </c>
      <c r="AE2679"/>
      <c r="AF2679">
        <v>430</v>
      </c>
      <c r="AG2679"/>
      <c r="AH2679">
        <v>430.37799999999999</v>
      </c>
      <c r="AI2679">
        <v>0</v>
      </c>
    </row>
    <row r="2680" spans="1:35">
      <c r="A2680" t="s">
        <v>862</v>
      </c>
      <c r="B2680">
        <v>2017</v>
      </c>
      <c r="C2680">
        <v>2017</v>
      </c>
      <c r="D2680">
        <v>2017</v>
      </c>
      <c r="E2680">
        <v>4</v>
      </c>
      <c r="F2680">
        <v>0</v>
      </c>
      <c r="G2680">
        <v>0</v>
      </c>
      <c r="H2680" t="s">
        <v>510</v>
      </c>
      <c r="I2680">
        <v>251</v>
      </c>
      <c r="J2680" t="s">
        <v>113</v>
      </c>
      <c r="K2680" t="s">
        <v>583</v>
      </c>
      <c r="L2680">
        <v>204</v>
      </c>
      <c r="M2680" t="s">
        <v>703</v>
      </c>
      <c r="N2680" t="s">
        <v>704</v>
      </c>
      <c r="O2680">
        <v>899</v>
      </c>
      <c r="P2680" t="s">
        <v>520</v>
      </c>
      <c r="Q2680" t="s">
        <v>521</v>
      </c>
      <c r="R2680" t="s">
        <v>515</v>
      </c>
      <c r="S2680" t="s">
        <v>516</v>
      </c>
      <c r="T2680">
        <v>0</v>
      </c>
      <c r="U2680" t="s">
        <v>517</v>
      </c>
      <c r="V2680">
        <v>2523</v>
      </c>
      <c r="W2680" t="s">
        <v>518</v>
      </c>
      <c r="X2680">
        <v>8</v>
      </c>
      <c r="Y2680" t="s">
        <v>519</v>
      </c>
      <c r="Z2680">
        <v>232</v>
      </c>
      <c r="AA2680">
        <v>8</v>
      </c>
      <c r="AB2680" t="s">
        <v>519</v>
      </c>
      <c r="AC2680">
        <v>232</v>
      </c>
      <c r="AD2680">
        <v>232</v>
      </c>
      <c r="AE2680"/>
      <c r="AF2680">
        <v>124</v>
      </c>
      <c r="AG2680"/>
      <c r="AH2680">
        <v>124.256</v>
      </c>
      <c r="AI2680">
        <v>0</v>
      </c>
    </row>
    <row r="2681" spans="1:35">
      <c r="A2681" t="s">
        <v>862</v>
      </c>
      <c r="B2681">
        <v>2017</v>
      </c>
      <c r="C2681">
        <v>2017</v>
      </c>
      <c r="D2681">
        <v>2017</v>
      </c>
      <c r="E2681">
        <v>4</v>
      </c>
      <c r="F2681">
        <v>0</v>
      </c>
      <c r="G2681">
        <v>0</v>
      </c>
      <c r="H2681" t="s">
        <v>510</v>
      </c>
      <c r="I2681">
        <v>251</v>
      </c>
      <c r="J2681" t="s">
        <v>113</v>
      </c>
      <c r="K2681" t="s">
        <v>583</v>
      </c>
      <c r="L2681">
        <v>324</v>
      </c>
      <c r="M2681" t="s">
        <v>632</v>
      </c>
      <c r="N2681" t="s">
        <v>633</v>
      </c>
      <c r="O2681">
        <v>899</v>
      </c>
      <c r="P2681" t="s">
        <v>520</v>
      </c>
      <c r="Q2681" t="s">
        <v>521</v>
      </c>
      <c r="R2681" t="s">
        <v>515</v>
      </c>
      <c r="S2681" t="s">
        <v>516</v>
      </c>
      <c r="T2681">
        <v>0</v>
      </c>
      <c r="U2681" t="s">
        <v>517</v>
      </c>
      <c r="V2681">
        <v>2523</v>
      </c>
      <c r="W2681" t="s">
        <v>518</v>
      </c>
      <c r="X2681">
        <v>8</v>
      </c>
      <c r="Y2681" t="s">
        <v>519</v>
      </c>
      <c r="Z2681">
        <v>12</v>
      </c>
      <c r="AA2681">
        <v>8</v>
      </c>
      <c r="AB2681" t="s">
        <v>519</v>
      </c>
      <c r="AC2681">
        <v>12</v>
      </c>
      <c r="AD2681">
        <v>12</v>
      </c>
      <c r="AE2681"/>
      <c r="AF2681">
        <v>115</v>
      </c>
      <c r="AG2681"/>
      <c r="AH2681">
        <v>115.21899999999999</v>
      </c>
      <c r="AI2681">
        <v>0</v>
      </c>
    </row>
    <row r="2682" spans="1:35">
      <c r="A2682" t="s">
        <v>862</v>
      </c>
      <c r="B2682">
        <v>2017</v>
      </c>
      <c r="C2682">
        <v>2017</v>
      </c>
      <c r="D2682">
        <v>2017</v>
      </c>
      <c r="E2682">
        <v>4</v>
      </c>
      <c r="F2682">
        <v>0</v>
      </c>
      <c r="G2682">
        <v>0</v>
      </c>
      <c r="H2682" t="s">
        <v>510</v>
      </c>
      <c r="I2682">
        <v>251</v>
      </c>
      <c r="J2682" t="s">
        <v>113</v>
      </c>
      <c r="K2682" t="s">
        <v>583</v>
      </c>
      <c r="L2682">
        <v>152</v>
      </c>
      <c r="M2682" t="s">
        <v>642</v>
      </c>
      <c r="N2682" t="s">
        <v>643</v>
      </c>
      <c r="O2682">
        <v>899</v>
      </c>
      <c r="P2682" t="s">
        <v>520</v>
      </c>
      <c r="Q2682" t="s">
        <v>521</v>
      </c>
      <c r="R2682" t="s">
        <v>515</v>
      </c>
      <c r="S2682" t="s">
        <v>516</v>
      </c>
      <c r="T2682">
        <v>0</v>
      </c>
      <c r="U2682" t="s">
        <v>517</v>
      </c>
      <c r="V2682">
        <v>2523</v>
      </c>
      <c r="W2682" t="s">
        <v>518</v>
      </c>
      <c r="X2682">
        <v>8</v>
      </c>
      <c r="Y2682" t="s">
        <v>519</v>
      </c>
      <c r="Z2682">
        <v>193200</v>
      </c>
      <c r="AA2682">
        <v>8</v>
      </c>
      <c r="AB2682" t="s">
        <v>519</v>
      </c>
      <c r="AC2682">
        <v>193200</v>
      </c>
      <c r="AD2682">
        <v>193200</v>
      </c>
      <c r="AE2682"/>
      <c r="AF2682">
        <v>134685</v>
      </c>
      <c r="AG2682"/>
      <c r="AH2682">
        <v>134685.87599999999</v>
      </c>
      <c r="AI2682">
        <v>0</v>
      </c>
    </row>
    <row r="2683" spans="1:35">
      <c r="A2683" t="s">
        <v>862</v>
      </c>
      <c r="B2683">
        <v>2017</v>
      </c>
      <c r="C2683">
        <v>2017</v>
      </c>
      <c r="D2683">
        <v>2017</v>
      </c>
      <c r="E2683">
        <v>4</v>
      </c>
      <c r="F2683">
        <v>0</v>
      </c>
      <c r="G2683">
        <v>0</v>
      </c>
      <c r="H2683" t="s">
        <v>510</v>
      </c>
      <c r="I2683">
        <v>251</v>
      </c>
      <c r="J2683" t="s">
        <v>113</v>
      </c>
      <c r="K2683" t="s">
        <v>583</v>
      </c>
      <c r="L2683">
        <v>422</v>
      </c>
      <c r="M2683" t="s">
        <v>451</v>
      </c>
      <c r="N2683" t="s">
        <v>696</v>
      </c>
      <c r="O2683">
        <v>899</v>
      </c>
      <c r="P2683" t="s">
        <v>520</v>
      </c>
      <c r="Q2683" t="s">
        <v>521</v>
      </c>
      <c r="R2683" t="s">
        <v>515</v>
      </c>
      <c r="S2683" t="s">
        <v>516</v>
      </c>
      <c r="T2683">
        <v>0</v>
      </c>
      <c r="U2683" t="s">
        <v>517</v>
      </c>
      <c r="V2683">
        <v>2523</v>
      </c>
      <c r="W2683" t="s">
        <v>518</v>
      </c>
      <c r="X2683">
        <v>8</v>
      </c>
      <c r="Y2683" t="s">
        <v>519</v>
      </c>
      <c r="Z2683">
        <v>72</v>
      </c>
      <c r="AA2683">
        <v>8</v>
      </c>
      <c r="AB2683" t="s">
        <v>519</v>
      </c>
      <c r="AC2683">
        <v>72</v>
      </c>
      <c r="AD2683">
        <v>72</v>
      </c>
      <c r="AE2683"/>
      <c r="AF2683">
        <v>590</v>
      </c>
      <c r="AG2683"/>
      <c r="AH2683">
        <v>590.78200000000004</v>
      </c>
      <c r="AI2683">
        <v>0</v>
      </c>
    </row>
    <row r="2684" spans="1:35">
      <c r="A2684" t="s">
        <v>862</v>
      </c>
      <c r="B2684">
        <v>2017</v>
      </c>
      <c r="C2684">
        <v>2017</v>
      </c>
      <c r="D2684">
        <v>2017</v>
      </c>
      <c r="E2684">
        <v>4</v>
      </c>
      <c r="F2684">
        <v>0</v>
      </c>
      <c r="G2684">
        <v>0</v>
      </c>
      <c r="H2684" t="s">
        <v>510</v>
      </c>
      <c r="I2684">
        <v>251</v>
      </c>
      <c r="J2684" t="s">
        <v>113</v>
      </c>
      <c r="K2684" t="s">
        <v>583</v>
      </c>
      <c r="L2684">
        <v>120</v>
      </c>
      <c r="M2684" t="s">
        <v>660</v>
      </c>
      <c r="N2684" t="s">
        <v>661</v>
      </c>
      <c r="O2684">
        <v>899</v>
      </c>
      <c r="P2684" t="s">
        <v>520</v>
      </c>
      <c r="Q2684" t="s">
        <v>521</v>
      </c>
      <c r="R2684" t="s">
        <v>515</v>
      </c>
      <c r="S2684" t="s">
        <v>516</v>
      </c>
      <c r="T2684">
        <v>0</v>
      </c>
      <c r="U2684" t="s">
        <v>517</v>
      </c>
      <c r="V2684">
        <v>2523</v>
      </c>
      <c r="W2684" t="s">
        <v>518</v>
      </c>
      <c r="X2684">
        <v>8</v>
      </c>
      <c r="Y2684" t="s">
        <v>519</v>
      </c>
      <c r="Z2684">
        <v>529200</v>
      </c>
      <c r="AA2684">
        <v>8</v>
      </c>
      <c r="AB2684" t="s">
        <v>519</v>
      </c>
      <c r="AC2684">
        <v>529200</v>
      </c>
      <c r="AD2684">
        <v>529200</v>
      </c>
      <c r="AE2684"/>
      <c r="AF2684">
        <v>84269</v>
      </c>
      <c r="AG2684"/>
      <c r="AH2684">
        <v>84269.464000000007</v>
      </c>
      <c r="AI2684">
        <v>0</v>
      </c>
    </row>
    <row r="2685" spans="1:35">
      <c r="A2685" t="s">
        <v>862</v>
      </c>
      <c r="B2685">
        <v>2017</v>
      </c>
      <c r="C2685">
        <v>2017</v>
      </c>
      <c r="D2685">
        <v>2017</v>
      </c>
      <c r="E2685">
        <v>4</v>
      </c>
      <c r="F2685">
        <v>0</v>
      </c>
      <c r="G2685">
        <v>0</v>
      </c>
      <c r="H2685" t="s">
        <v>510</v>
      </c>
      <c r="I2685">
        <v>251</v>
      </c>
      <c r="J2685" t="s">
        <v>113</v>
      </c>
      <c r="K2685" t="s">
        <v>583</v>
      </c>
      <c r="L2685">
        <v>484</v>
      </c>
      <c r="M2685" t="s">
        <v>656</v>
      </c>
      <c r="N2685" t="s">
        <v>657</v>
      </c>
      <c r="O2685">
        <v>899</v>
      </c>
      <c r="P2685" t="s">
        <v>520</v>
      </c>
      <c r="Q2685" t="s">
        <v>521</v>
      </c>
      <c r="R2685" t="s">
        <v>515</v>
      </c>
      <c r="S2685" t="s">
        <v>516</v>
      </c>
      <c r="T2685">
        <v>0</v>
      </c>
      <c r="U2685" t="s">
        <v>517</v>
      </c>
      <c r="V2685">
        <v>2523</v>
      </c>
      <c r="W2685" t="s">
        <v>518</v>
      </c>
      <c r="X2685">
        <v>8</v>
      </c>
      <c r="Y2685" t="s">
        <v>519</v>
      </c>
      <c r="Z2685">
        <v>20000</v>
      </c>
      <c r="AA2685">
        <v>8</v>
      </c>
      <c r="AB2685" t="s">
        <v>519</v>
      </c>
      <c r="AC2685">
        <v>20000</v>
      </c>
      <c r="AD2685">
        <v>20000</v>
      </c>
      <c r="AE2685"/>
      <c r="AF2685">
        <v>14247</v>
      </c>
      <c r="AG2685"/>
      <c r="AH2685">
        <v>14247.674000000001</v>
      </c>
      <c r="AI2685">
        <v>0</v>
      </c>
    </row>
    <row r="2686" spans="1:35">
      <c r="A2686" t="s">
        <v>862</v>
      </c>
      <c r="B2686">
        <v>2017</v>
      </c>
      <c r="C2686">
        <v>2017</v>
      </c>
      <c r="D2686">
        <v>2017</v>
      </c>
      <c r="E2686">
        <v>4</v>
      </c>
      <c r="F2686">
        <v>0</v>
      </c>
      <c r="G2686">
        <v>0</v>
      </c>
      <c r="H2686" t="s">
        <v>510</v>
      </c>
      <c r="I2686">
        <v>251</v>
      </c>
      <c r="J2686" t="s">
        <v>113</v>
      </c>
      <c r="K2686" t="s">
        <v>583</v>
      </c>
      <c r="L2686">
        <v>428</v>
      </c>
      <c r="M2686" t="s">
        <v>735</v>
      </c>
      <c r="N2686" t="s">
        <v>736</v>
      </c>
      <c r="O2686">
        <v>899</v>
      </c>
      <c r="P2686" t="s">
        <v>520</v>
      </c>
      <c r="Q2686" t="s">
        <v>521</v>
      </c>
      <c r="R2686" t="s">
        <v>515</v>
      </c>
      <c r="S2686" t="s">
        <v>516</v>
      </c>
      <c r="T2686">
        <v>0</v>
      </c>
      <c r="U2686" t="s">
        <v>517</v>
      </c>
      <c r="V2686">
        <v>2523</v>
      </c>
      <c r="W2686" t="s">
        <v>518</v>
      </c>
      <c r="X2686">
        <v>8</v>
      </c>
      <c r="Y2686" t="s">
        <v>519</v>
      </c>
      <c r="Z2686">
        <v>50</v>
      </c>
      <c r="AA2686">
        <v>8</v>
      </c>
      <c r="AB2686" t="s">
        <v>519</v>
      </c>
      <c r="AC2686">
        <v>50</v>
      </c>
      <c r="AD2686">
        <v>50</v>
      </c>
      <c r="AE2686"/>
      <c r="AF2686">
        <v>31</v>
      </c>
      <c r="AG2686"/>
      <c r="AH2686">
        <v>31.629000000000001</v>
      </c>
      <c r="AI2686">
        <v>0</v>
      </c>
    </row>
    <row r="2687" spans="1:35">
      <c r="A2687" t="s">
        <v>862</v>
      </c>
      <c r="B2687">
        <v>2017</v>
      </c>
      <c r="C2687">
        <v>2017</v>
      </c>
      <c r="D2687">
        <v>2017</v>
      </c>
      <c r="E2687">
        <v>4</v>
      </c>
      <c r="F2687">
        <v>0</v>
      </c>
      <c r="G2687">
        <v>0</v>
      </c>
      <c r="H2687" t="s">
        <v>510</v>
      </c>
      <c r="I2687">
        <v>251</v>
      </c>
      <c r="J2687" t="s">
        <v>113</v>
      </c>
      <c r="K2687" t="s">
        <v>583</v>
      </c>
      <c r="L2687">
        <v>384</v>
      </c>
      <c r="M2687" t="s">
        <v>751</v>
      </c>
      <c r="N2687" t="s">
        <v>752</v>
      </c>
      <c r="O2687">
        <v>899</v>
      </c>
      <c r="P2687" t="s">
        <v>520</v>
      </c>
      <c r="Q2687" t="s">
        <v>521</v>
      </c>
      <c r="R2687" t="s">
        <v>515</v>
      </c>
      <c r="S2687" t="s">
        <v>516</v>
      </c>
      <c r="T2687">
        <v>0</v>
      </c>
      <c r="U2687" t="s">
        <v>517</v>
      </c>
      <c r="V2687">
        <v>2523</v>
      </c>
      <c r="W2687" t="s">
        <v>518</v>
      </c>
      <c r="X2687">
        <v>8</v>
      </c>
      <c r="Y2687" t="s">
        <v>519</v>
      </c>
      <c r="Z2687">
        <v>98250</v>
      </c>
      <c r="AA2687">
        <v>8</v>
      </c>
      <c r="AB2687" t="s">
        <v>519</v>
      </c>
      <c r="AC2687">
        <v>98250</v>
      </c>
      <c r="AD2687">
        <v>98250</v>
      </c>
      <c r="AE2687"/>
      <c r="AF2687">
        <v>27510</v>
      </c>
      <c r="AG2687"/>
      <c r="AH2687">
        <v>27510.334999999999</v>
      </c>
      <c r="AI2687">
        <v>0</v>
      </c>
    </row>
    <row r="2688" spans="1:35">
      <c r="A2688" t="s">
        <v>862</v>
      </c>
      <c r="B2688">
        <v>2017</v>
      </c>
      <c r="C2688">
        <v>2017</v>
      </c>
      <c r="D2688">
        <v>2017</v>
      </c>
      <c r="E2688">
        <v>4</v>
      </c>
      <c r="F2688">
        <v>0</v>
      </c>
      <c r="G2688">
        <v>0</v>
      </c>
      <c r="H2688" t="s">
        <v>510</v>
      </c>
      <c r="I2688">
        <v>251</v>
      </c>
      <c r="J2688" t="s">
        <v>113</v>
      </c>
      <c r="K2688" t="s">
        <v>583</v>
      </c>
      <c r="L2688">
        <v>258</v>
      </c>
      <c r="M2688" t="s">
        <v>536</v>
      </c>
      <c r="N2688" t="s">
        <v>537</v>
      </c>
      <c r="O2688">
        <v>899</v>
      </c>
      <c r="P2688" t="s">
        <v>520</v>
      </c>
      <c r="Q2688" t="s">
        <v>521</v>
      </c>
      <c r="R2688" t="s">
        <v>515</v>
      </c>
      <c r="S2688" t="s">
        <v>516</v>
      </c>
      <c r="T2688">
        <v>0</v>
      </c>
      <c r="U2688" t="s">
        <v>517</v>
      </c>
      <c r="V2688">
        <v>2523</v>
      </c>
      <c r="W2688" t="s">
        <v>518</v>
      </c>
      <c r="X2688">
        <v>8</v>
      </c>
      <c r="Y2688" t="s">
        <v>519</v>
      </c>
      <c r="Z2688">
        <v>467018</v>
      </c>
      <c r="AA2688">
        <v>8</v>
      </c>
      <c r="AB2688" t="s">
        <v>519</v>
      </c>
      <c r="AC2688">
        <v>467018</v>
      </c>
      <c r="AD2688">
        <v>467018</v>
      </c>
      <c r="AE2688"/>
      <c r="AF2688">
        <v>134645</v>
      </c>
      <c r="AG2688"/>
      <c r="AH2688">
        <v>134645.21</v>
      </c>
      <c r="AI2688">
        <v>0</v>
      </c>
    </row>
    <row r="2689" spans="1:35">
      <c r="A2689" t="s">
        <v>862</v>
      </c>
      <c r="B2689">
        <v>2017</v>
      </c>
      <c r="C2689">
        <v>2017</v>
      </c>
      <c r="D2689">
        <v>2017</v>
      </c>
      <c r="E2689">
        <v>4</v>
      </c>
      <c r="F2689">
        <v>0</v>
      </c>
      <c r="G2689">
        <v>0</v>
      </c>
      <c r="H2689" t="s">
        <v>510</v>
      </c>
      <c r="I2689">
        <v>251</v>
      </c>
      <c r="J2689" t="s">
        <v>113</v>
      </c>
      <c r="K2689" t="s">
        <v>583</v>
      </c>
      <c r="L2689">
        <v>344</v>
      </c>
      <c r="M2689" t="s">
        <v>558</v>
      </c>
      <c r="N2689" t="s">
        <v>559</v>
      </c>
      <c r="O2689">
        <v>899</v>
      </c>
      <c r="P2689" t="s">
        <v>520</v>
      </c>
      <c r="Q2689" t="s">
        <v>521</v>
      </c>
      <c r="R2689" t="s">
        <v>515</v>
      </c>
      <c r="S2689" t="s">
        <v>516</v>
      </c>
      <c r="T2689">
        <v>0</v>
      </c>
      <c r="U2689" t="s">
        <v>517</v>
      </c>
      <c r="V2689">
        <v>2523</v>
      </c>
      <c r="W2689" t="s">
        <v>518</v>
      </c>
      <c r="X2689">
        <v>8</v>
      </c>
      <c r="Y2689" t="s">
        <v>519</v>
      </c>
      <c r="Z2689">
        <v>131401</v>
      </c>
      <c r="AA2689">
        <v>8</v>
      </c>
      <c r="AB2689" t="s">
        <v>519</v>
      </c>
      <c r="AC2689">
        <v>131401</v>
      </c>
      <c r="AD2689">
        <v>131401</v>
      </c>
      <c r="AE2689"/>
      <c r="AF2689">
        <v>136798</v>
      </c>
      <c r="AG2689"/>
      <c r="AH2689">
        <v>136798.23199999999</v>
      </c>
      <c r="AI2689">
        <v>0</v>
      </c>
    </row>
    <row r="2690" spans="1:35">
      <c r="A2690" t="s">
        <v>862</v>
      </c>
      <c r="B2690">
        <v>2017</v>
      </c>
      <c r="C2690">
        <v>2017</v>
      </c>
      <c r="D2690">
        <v>2017</v>
      </c>
      <c r="E2690">
        <v>4</v>
      </c>
      <c r="F2690">
        <v>0</v>
      </c>
      <c r="G2690">
        <v>0</v>
      </c>
      <c r="H2690" t="s">
        <v>510</v>
      </c>
      <c r="I2690">
        <v>251</v>
      </c>
      <c r="J2690" t="s">
        <v>113</v>
      </c>
      <c r="K2690" t="s">
        <v>583</v>
      </c>
      <c r="L2690">
        <v>392</v>
      </c>
      <c r="M2690" t="s">
        <v>223</v>
      </c>
      <c r="N2690" t="s">
        <v>584</v>
      </c>
      <c r="O2690">
        <v>899</v>
      </c>
      <c r="P2690" t="s">
        <v>520</v>
      </c>
      <c r="Q2690" t="s">
        <v>521</v>
      </c>
      <c r="R2690" t="s">
        <v>515</v>
      </c>
      <c r="S2690" t="s">
        <v>516</v>
      </c>
      <c r="T2690">
        <v>0</v>
      </c>
      <c r="U2690" t="s">
        <v>517</v>
      </c>
      <c r="V2690">
        <v>2523</v>
      </c>
      <c r="W2690" t="s">
        <v>518</v>
      </c>
      <c r="X2690">
        <v>8</v>
      </c>
      <c r="Y2690" t="s">
        <v>519</v>
      </c>
      <c r="Z2690">
        <v>26000</v>
      </c>
      <c r="AA2690">
        <v>8</v>
      </c>
      <c r="AB2690" t="s">
        <v>519</v>
      </c>
      <c r="AC2690">
        <v>26000</v>
      </c>
      <c r="AD2690">
        <v>26000</v>
      </c>
      <c r="AE2690"/>
      <c r="AF2690">
        <v>15632</v>
      </c>
      <c r="AG2690"/>
      <c r="AH2690">
        <v>15632.566999999999</v>
      </c>
      <c r="AI2690">
        <v>0</v>
      </c>
    </row>
    <row r="2691" spans="1:35">
      <c r="A2691" t="s">
        <v>862</v>
      </c>
      <c r="B2691">
        <v>2017</v>
      </c>
      <c r="C2691">
        <v>2017</v>
      </c>
      <c r="D2691">
        <v>2017</v>
      </c>
      <c r="E2691">
        <v>4</v>
      </c>
      <c r="F2691">
        <v>0</v>
      </c>
      <c r="G2691">
        <v>0</v>
      </c>
      <c r="H2691" t="s">
        <v>510</v>
      </c>
      <c r="I2691">
        <v>251</v>
      </c>
      <c r="J2691" t="s">
        <v>113</v>
      </c>
      <c r="K2691" t="s">
        <v>583</v>
      </c>
      <c r="L2691">
        <v>156</v>
      </c>
      <c r="M2691" t="s">
        <v>183</v>
      </c>
      <c r="N2691" t="s">
        <v>562</v>
      </c>
      <c r="O2691">
        <v>899</v>
      </c>
      <c r="P2691" t="s">
        <v>520</v>
      </c>
      <c r="Q2691" t="s">
        <v>521</v>
      </c>
      <c r="R2691" t="s">
        <v>515</v>
      </c>
      <c r="S2691" t="s">
        <v>516</v>
      </c>
      <c r="T2691">
        <v>0</v>
      </c>
      <c r="U2691" t="s">
        <v>517</v>
      </c>
      <c r="V2691">
        <v>2523</v>
      </c>
      <c r="W2691" t="s">
        <v>518</v>
      </c>
      <c r="X2691">
        <v>8</v>
      </c>
      <c r="Y2691" t="s">
        <v>519</v>
      </c>
      <c r="Z2691">
        <v>83418</v>
      </c>
      <c r="AA2691">
        <v>8</v>
      </c>
      <c r="AB2691" t="s">
        <v>519</v>
      </c>
      <c r="AC2691">
        <v>83418</v>
      </c>
      <c r="AD2691">
        <v>83418</v>
      </c>
      <c r="AE2691"/>
      <c r="AF2691">
        <v>89238</v>
      </c>
      <c r="AG2691"/>
      <c r="AH2691">
        <v>89238.585000000006</v>
      </c>
      <c r="AI2691">
        <v>0</v>
      </c>
    </row>
    <row r="2692" spans="1:35">
      <c r="A2692" t="s">
        <v>862</v>
      </c>
      <c r="B2692">
        <v>2017</v>
      </c>
      <c r="C2692">
        <v>2017</v>
      </c>
      <c r="D2692">
        <v>2017</v>
      </c>
      <c r="E2692">
        <v>4</v>
      </c>
      <c r="F2692">
        <v>0</v>
      </c>
      <c r="G2692">
        <v>0</v>
      </c>
      <c r="H2692" t="s">
        <v>510</v>
      </c>
      <c r="I2692">
        <v>251</v>
      </c>
      <c r="J2692" t="s">
        <v>113</v>
      </c>
      <c r="K2692" t="s">
        <v>583</v>
      </c>
      <c r="L2692">
        <v>246</v>
      </c>
      <c r="M2692" t="s">
        <v>678</v>
      </c>
      <c r="N2692" t="s">
        <v>679</v>
      </c>
      <c r="O2692">
        <v>899</v>
      </c>
      <c r="P2692" t="s">
        <v>520</v>
      </c>
      <c r="Q2692" t="s">
        <v>521</v>
      </c>
      <c r="R2692" t="s">
        <v>515</v>
      </c>
      <c r="S2692" t="s">
        <v>516</v>
      </c>
      <c r="T2692">
        <v>0</v>
      </c>
      <c r="U2692" t="s">
        <v>517</v>
      </c>
      <c r="V2692">
        <v>2523</v>
      </c>
      <c r="W2692" t="s">
        <v>518</v>
      </c>
      <c r="X2692">
        <v>8</v>
      </c>
      <c r="Y2692" t="s">
        <v>519</v>
      </c>
      <c r="Z2692">
        <v>836350</v>
      </c>
      <c r="AA2692">
        <v>8</v>
      </c>
      <c r="AB2692" t="s">
        <v>519</v>
      </c>
      <c r="AC2692">
        <v>836350</v>
      </c>
      <c r="AD2692">
        <v>836350</v>
      </c>
      <c r="AE2692"/>
      <c r="AF2692">
        <v>661163</v>
      </c>
      <c r="AG2692"/>
      <c r="AH2692">
        <v>661163.027</v>
      </c>
      <c r="AI2692">
        <v>0</v>
      </c>
    </row>
    <row r="2693" spans="1:35">
      <c r="A2693" t="s">
        <v>862</v>
      </c>
      <c r="B2693">
        <v>2017</v>
      </c>
      <c r="C2693">
        <v>2017</v>
      </c>
      <c r="D2693">
        <v>2017</v>
      </c>
      <c r="E2693">
        <v>4</v>
      </c>
      <c r="F2693">
        <v>0</v>
      </c>
      <c r="G2693">
        <v>0</v>
      </c>
      <c r="H2693" t="s">
        <v>510</v>
      </c>
      <c r="I2693">
        <v>251</v>
      </c>
      <c r="J2693" t="s">
        <v>113</v>
      </c>
      <c r="K2693" t="s">
        <v>583</v>
      </c>
      <c r="L2693">
        <v>300</v>
      </c>
      <c r="M2693" t="s">
        <v>680</v>
      </c>
      <c r="N2693" t="s">
        <v>681</v>
      </c>
      <c r="O2693">
        <v>899</v>
      </c>
      <c r="P2693" t="s">
        <v>520</v>
      </c>
      <c r="Q2693" t="s">
        <v>521</v>
      </c>
      <c r="R2693" t="s">
        <v>515</v>
      </c>
      <c r="S2693" t="s">
        <v>516</v>
      </c>
      <c r="T2693">
        <v>0</v>
      </c>
      <c r="U2693" t="s">
        <v>517</v>
      </c>
      <c r="V2693">
        <v>2523</v>
      </c>
      <c r="W2693" t="s">
        <v>518</v>
      </c>
      <c r="X2693">
        <v>8</v>
      </c>
      <c r="Y2693" t="s">
        <v>519</v>
      </c>
      <c r="Z2693">
        <v>50400</v>
      </c>
      <c r="AA2693">
        <v>8</v>
      </c>
      <c r="AB2693" t="s">
        <v>519</v>
      </c>
      <c r="AC2693">
        <v>50400</v>
      </c>
      <c r="AD2693">
        <v>50400</v>
      </c>
      <c r="AE2693"/>
      <c r="AF2693">
        <v>26586</v>
      </c>
      <c r="AG2693"/>
      <c r="AH2693">
        <v>26586.321</v>
      </c>
      <c r="AI2693">
        <v>0</v>
      </c>
    </row>
    <row r="2694" spans="1:35">
      <c r="A2694" t="s">
        <v>862</v>
      </c>
      <c r="B2694">
        <v>2017</v>
      </c>
      <c r="C2694">
        <v>2017</v>
      </c>
      <c r="D2694">
        <v>2017</v>
      </c>
      <c r="E2694">
        <v>4</v>
      </c>
      <c r="F2694">
        <v>0</v>
      </c>
      <c r="G2694">
        <v>0</v>
      </c>
      <c r="H2694" t="s">
        <v>510</v>
      </c>
      <c r="I2694">
        <v>251</v>
      </c>
      <c r="J2694" t="s">
        <v>113</v>
      </c>
      <c r="K2694" t="s">
        <v>583</v>
      </c>
      <c r="L2694">
        <v>203</v>
      </c>
      <c r="M2694" t="s">
        <v>684</v>
      </c>
      <c r="N2694" t="s">
        <v>685</v>
      </c>
      <c r="O2694">
        <v>899</v>
      </c>
      <c r="P2694" t="s">
        <v>520</v>
      </c>
      <c r="Q2694" t="s">
        <v>521</v>
      </c>
      <c r="R2694" t="s">
        <v>515</v>
      </c>
      <c r="S2694" t="s">
        <v>516</v>
      </c>
      <c r="T2694">
        <v>0</v>
      </c>
      <c r="U2694" t="s">
        <v>517</v>
      </c>
      <c r="V2694">
        <v>2523</v>
      </c>
      <c r="W2694" t="s">
        <v>518</v>
      </c>
      <c r="X2694">
        <v>8</v>
      </c>
      <c r="Y2694" t="s">
        <v>519</v>
      </c>
      <c r="Z2694">
        <v>130405</v>
      </c>
      <c r="AA2694">
        <v>8</v>
      </c>
      <c r="AB2694" t="s">
        <v>519</v>
      </c>
      <c r="AC2694">
        <v>130405</v>
      </c>
      <c r="AD2694">
        <v>130405</v>
      </c>
      <c r="AE2694"/>
      <c r="AF2694">
        <v>72198</v>
      </c>
      <c r="AG2694"/>
      <c r="AH2694">
        <v>72198.534</v>
      </c>
      <c r="AI2694">
        <v>0</v>
      </c>
    </row>
    <row r="2695" spans="1:35">
      <c r="A2695" t="s">
        <v>862</v>
      </c>
      <c r="B2695">
        <v>2017</v>
      </c>
      <c r="C2695">
        <v>2017</v>
      </c>
      <c r="D2695">
        <v>2017</v>
      </c>
      <c r="E2695">
        <v>4</v>
      </c>
      <c r="F2695">
        <v>0</v>
      </c>
      <c r="G2695">
        <v>0</v>
      </c>
      <c r="H2695" t="s">
        <v>510</v>
      </c>
      <c r="I2695">
        <v>251</v>
      </c>
      <c r="J2695" t="s">
        <v>113</v>
      </c>
      <c r="K2695" t="s">
        <v>583</v>
      </c>
      <c r="L2695">
        <v>442</v>
      </c>
      <c r="M2695" t="s">
        <v>688</v>
      </c>
      <c r="N2695" t="s">
        <v>689</v>
      </c>
      <c r="O2695">
        <v>899</v>
      </c>
      <c r="P2695" t="s">
        <v>520</v>
      </c>
      <c r="Q2695" t="s">
        <v>521</v>
      </c>
      <c r="R2695" t="s">
        <v>515</v>
      </c>
      <c r="S2695" t="s">
        <v>516</v>
      </c>
      <c r="T2695">
        <v>0</v>
      </c>
      <c r="U2695" t="s">
        <v>517</v>
      </c>
      <c r="V2695">
        <v>2523</v>
      </c>
      <c r="W2695" t="s">
        <v>518</v>
      </c>
      <c r="X2695">
        <v>8</v>
      </c>
      <c r="Y2695" t="s">
        <v>519</v>
      </c>
      <c r="Z2695">
        <v>74147805</v>
      </c>
      <c r="AA2695">
        <v>8</v>
      </c>
      <c r="AB2695" t="s">
        <v>519</v>
      </c>
      <c r="AC2695">
        <v>74147805</v>
      </c>
      <c r="AD2695">
        <v>74147805</v>
      </c>
      <c r="AE2695"/>
      <c r="AF2695">
        <v>6891681</v>
      </c>
      <c r="AG2695"/>
      <c r="AH2695">
        <v>6891681.284</v>
      </c>
      <c r="AI2695">
        <v>0</v>
      </c>
    </row>
    <row r="2696" spans="1:35">
      <c r="A2696" t="s">
        <v>862</v>
      </c>
      <c r="B2696">
        <v>2017</v>
      </c>
      <c r="C2696">
        <v>2017</v>
      </c>
      <c r="D2696">
        <v>2017</v>
      </c>
      <c r="E2696">
        <v>4</v>
      </c>
      <c r="F2696">
        <v>0</v>
      </c>
      <c r="G2696">
        <v>0</v>
      </c>
      <c r="H2696" t="s">
        <v>510</v>
      </c>
      <c r="I2696">
        <v>251</v>
      </c>
      <c r="J2696" t="s">
        <v>113</v>
      </c>
      <c r="K2696" t="s">
        <v>583</v>
      </c>
      <c r="L2696">
        <v>380</v>
      </c>
      <c r="M2696" t="s">
        <v>587</v>
      </c>
      <c r="N2696" t="s">
        <v>588</v>
      </c>
      <c r="O2696">
        <v>899</v>
      </c>
      <c r="P2696" t="s">
        <v>520</v>
      </c>
      <c r="Q2696" t="s">
        <v>521</v>
      </c>
      <c r="R2696" t="s">
        <v>515</v>
      </c>
      <c r="S2696" t="s">
        <v>516</v>
      </c>
      <c r="T2696">
        <v>0</v>
      </c>
      <c r="U2696" t="s">
        <v>517</v>
      </c>
      <c r="V2696">
        <v>2523</v>
      </c>
      <c r="W2696" t="s">
        <v>518</v>
      </c>
      <c r="X2696">
        <v>8</v>
      </c>
      <c r="Y2696" t="s">
        <v>519</v>
      </c>
      <c r="Z2696">
        <v>65270635</v>
      </c>
      <c r="AA2696">
        <v>8</v>
      </c>
      <c r="AB2696" t="s">
        <v>519</v>
      </c>
      <c r="AC2696">
        <v>65270635</v>
      </c>
      <c r="AD2696">
        <v>65270635</v>
      </c>
      <c r="AE2696"/>
      <c r="AF2696">
        <v>5929777</v>
      </c>
      <c r="AG2696"/>
      <c r="AH2696">
        <v>5929777.4479999999</v>
      </c>
      <c r="AI2696">
        <v>0</v>
      </c>
    </row>
    <row r="2697" spans="1:35">
      <c r="A2697" t="s">
        <v>862</v>
      </c>
      <c r="B2697">
        <v>2017</v>
      </c>
      <c r="C2697">
        <v>2017</v>
      </c>
      <c r="D2697">
        <v>2017</v>
      </c>
      <c r="E2697">
        <v>4</v>
      </c>
      <c r="F2697">
        <v>0</v>
      </c>
      <c r="G2697">
        <v>0</v>
      </c>
      <c r="H2697" t="s">
        <v>510</v>
      </c>
      <c r="I2697">
        <v>251</v>
      </c>
      <c r="J2697" t="s">
        <v>113</v>
      </c>
      <c r="K2697" t="s">
        <v>583</v>
      </c>
      <c r="L2697">
        <v>276</v>
      </c>
      <c r="M2697" t="s">
        <v>591</v>
      </c>
      <c r="N2697" t="s">
        <v>592</v>
      </c>
      <c r="O2697">
        <v>899</v>
      </c>
      <c r="P2697" t="s">
        <v>520</v>
      </c>
      <c r="Q2697" t="s">
        <v>521</v>
      </c>
      <c r="R2697" t="s">
        <v>515</v>
      </c>
      <c r="S2697" t="s">
        <v>516</v>
      </c>
      <c r="T2697">
        <v>0</v>
      </c>
      <c r="U2697" t="s">
        <v>517</v>
      </c>
      <c r="V2697">
        <v>2523</v>
      </c>
      <c r="W2697" t="s">
        <v>518</v>
      </c>
      <c r="X2697">
        <v>8</v>
      </c>
      <c r="Y2697" t="s">
        <v>519</v>
      </c>
      <c r="Z2697">
        <v>495884982</v>
      </c>
      <c r="AA2697">
        <v>8</v>
      </c>
      <c r="AB2697" t="s">
        <v>519</v>
      </c>
      <c r="AC2697">
        <v>495884982</v>
      </c>
      <c r="AD2697">
        <v>495884982</v>
      </c>
      <c r="AE2697"/>
      <c r="AF2697">
        <v>33614933</v>
      </c>
      <c r="AG2697"/>
      <c r="AH2697">
        <v>33614933.483999997</v>
      </c>
      <c r="AI2697">
        <v>0</v>
      </c>
    </row>
    <row r="2698" spans="1:35">
      <c r="A2698" t="s">
        <v>862</v>
      </c>
      <c r="B2698">
        <v>2017</v>
      </c>
      <c r="C2698">
        <v>2017</v>
      </c>
      <c r="D2698">
        <v>2017</v>
      </c>
      <c r="E2698">
        <v>4</v>
      </c>
      <c r="F2698">
        <v>0</v>
      </c>
      <c r="G2698">
        <v>0</v>
      </c>
      <c r="H2698" t="s">
        <v>510</v>
      </c>
      <c r="I2698">
        <v>251</v>
      </c>
      <c r="J2698" t="s">
        <v>113</v>
      </c>
      <c r="K2698" t="s">
        <v>583</v>
      </c>
      <c r="L2698">
        <v>258</v>
      </c>
      <c r="M2698" t="s">
        <v>536</v>
      </c>
      <c r="N2698" t="s">
        <v>537</v>
      </c>
      <c r="O2698">
        <v>0</v>
      </c>
      <c r="P2698" t="s">
        <v>177</v>
      </c>
      <c r="Q2698" t="s">
        <v>514</v>
      </c>
      <c r="R2698" t="s">
        <v>515</v>
      </c>
      <c r="S2698" t="s">
        <v>516</v>
      </c>
      <c r="T2698">
        <v>3200</v>
      </c>
      <c r="U2698" t="s">
        <v>74</v>
      </c>
      <c r="V2698">
        <v>2523</v>
      </c>
      <c r="W2698" t="s">
        <v>518</v>
      </c>
      <c r="X2698">
        <v>8</v>
      </c>
      <c r="Y2698" t="s">
        <v>519</v>
      </c>
      <c r="Z2698">
        <v>47350</v>
      </c>
      <c r="AA2698">
        <v>8</v>
      </c>
      <c r="AB2698" t="s">
        <v>519</v>
      </c>
      <c r="AC2698">
        <v>47350</v>
      </c>
      <c r="AD2698">
        <v>47350</v>
      </c>
      <c r="AE2698"/>
      <c r="AF2698">
        <v>13760</v>
      </c>
      <c r="AG2698"/>
      <c r="AH2698">
        <v>13760.816000000001</v>
      </c>
      <c r="AI2698">
        <v>0</v>
      </c>
    </row>
    <row r="2699" spans="1:35">
      <c r="A2699" t="s">
        <v>862</v>
      </c>
      <c r="B2699">
        <v>2017</v>
      </c>
      <c r="C2699">
        <v>2017</v>
      </c>
      <c r="D2699">
        <v>2017</v>
      </c>
      <c r="E2699">
        <v>4</v>
      </c>
      <c r="F2699">
        <v>0</v>
      </c>
      <c r="G2699">
        <v>0</v>
      </c>
      <c r="H2699" t="s">
        <v>510</v>
      </c>
      <c r="I2699">
        <v>251</v>
      </c>
      <c r="J2699" t="s">
        <v>113</v>
      </c>
      <c r="K2699" t="s">
        <v>583</v>
      </c>
      <c r="L2699">
        <v>428</v>
      </c>
      <c r="M2699" t="s">
        <v>735</v>
      </c>
      <c r="N2699" t="s">
        <v>736</v>
      </c>
      <c r="O2699">
        <v>0</v>
      </c>
      <c r="P2699" t="s">
        <v>177</v>
      </c>
      <c r="Q2699" t="s">
        <v>514</v>
      </c>
      <c r="R2699" t="s">
        <v>515</v>
      </c>
      <c r="S2699" t="s">
        <v>516</v>
      </c>
      <c r="T2699">
        <v>3200</v>
      </c>
      <c r="U2699" t="s">
        <v>74</v>
      </c>
      <c r="V2699">
        <v>2523</v>
      </c>
      <c r="W2699" t="s">
        <v>518</v>
      </c>
      <c r="X2699">
        <v>8</v>
      </c>
      <c r="Y2699" t="s">
        <v>519</v>
      </c>
      <c r="Z2699">
        <v>50</v>
      </c>
      <c r="AA2699">
        <v>8</v>
      </c>
      <c r="AB2699" t="s">
        <v>519</v>
      </c>
      <c r="AC2699">
        <v>50</v>
      </c>
      <c r="AD2699">
        <v>50</v>
      </c>
      <c r="AE2699"/>
      <c r="AF2699">
        <v>31</v>
      </c>
      <c r="AG2699"/>
      <c r="AH2699">
        <v>31.629000000000001</v>
      </c>
      <c r="AI2699">
        <v>0</v>
      </c>
    </row>
    <row r="2700" spans="1:35">
      <c r="A2700" t="s">
        <v>862</v>
      </c>
      <c r="B2700">
        <v>2017</v>
      </c>
      <c r="C2700">
        <v>2017</v>
      </c>
      <c r="D2700">
        <v>2017</v>
      </c>
      <c r="E2700">
        <v>4</v>
      </c>
      <c r="F2700">
        <v>0</v>
      </c>
      <c r="G2700">
        <v>0</v>
      </c>
      <c r="H2700" t="s">
        <v>510</v>
      </c>
      <c r="I2700">
        <v>251</v>
      </c>
      <c r="J2700" t="s">
        <v>113</v>
      </c>
      <c r="K2700" t="s">
        <v>583</v>
      </c>
      <c r="L2700">
        <v>246</v>
      </c>
      <c r="M2700" t="s">
        <v>678</v>
      </c>
      <c r="N2700" t="s">
        <v>679</v>
      </c>
      <c r="O2700">
        <v>0</v>
      </c>
      <c r="P2700" t="s">
        <v>177</v>
      </c>
      <c r="Q2700" t="s">
        <v>514</v>
      </c>
      <c r="R2700" t="s">
        <v>515</v>
      </c>
      <c r="S2700" t="s">
        <v>516</v>
      </c>
      <c r="T2700">
        <v>3200</v>
      </c>
      <c r="U2700" t="s">
        <v>74</v>
      </c>
      <c r="V2700">
        <v>2523</v>
      </c>
      <c r="W2700" t="s">
        <v>518</v>
      </c>
      <c r="X2700">
        <v>8</v>
      </c>
      <c r="Y2700" t="s">
        <v>519</v>
      </c>
      <c r="Z2700">
        <v>836350</v>
      </c>
      <c r="AA2700">
        <v>8</v>
      </c>
      <c r="AB2700" t="s">
        <v>519</v>
      </c>
      <c r="AC2700">
        <v>836350</v>
      </c>
      <c r="AD2700">
        <v>836350</v>
      </c>
      <c r="AE2700"/>
      <c r="AF2700">
        <v>661163</v>
      </c>
      <c r="AG2700"/>
      <c r="AH2700">
        <v>661163.027</v>
      </c>
      <c r="AI2700">
        <v>0</v>
      </c>
    </row>
    <row r="2701" spans="1:35">
      <c r="A2701" t="s">
        <v>862</v>
      </c>
      <c r="B2701">
        <v>2017</v>
      </c>
      <c r="C2701">
        <v>2017</v>
      </c>
      <c r="D2701">
        <v>2017</v>
      </c>
      <c r="E2701">
        <v>4</v>
      </c>
      <c r="F2701">
        <v>0</v>
      </c>
      <c r="G2701">
        <v>0</v>
      </c>
      <c r="H2701" t="s">
        <v>510</v>
      </c>
      <c r="I2701">
        <v>251</v>
      </c>
      <c r="J2701" t="s">
        <v>113</v>
      </c>
      <c r="K2701" t="s">
        <v>583</v>
      </c>
      <c r="L2701">
        <v>203</v>
      </c>
      <c r="M2701" t="s">
        <v>684</v>
      </c>
      <c r="N2701" t="s">
        <v>685</v>
      </c>
      <c r="O2701">
        <v>0</v>
      </c>
      <c r="P2701" t="s">
        <v>177</v>
      </c>
      <c r="Q2701" t="s">
        <v>514</v>
      </c>
      <c r="R2701" t="s">
        <v>515</v>
      </c>
      <c r="S2701" t="s">
        <v>516</v>
      </c>
      <c r="T2701">
        <v>3200</v>
      </c>
      <c r="U2701" t="s">
        <v>74</v>
      </c>
      <c r="V2701">
        <v>2523</v>
      </c>
      <c r="W2701" t="s">
        <v>518</v>
      </c>
      <c r="X2701">
        <v>8</v>
      </c>
      <c r="Y2701" t="s">
        <v>519</v>
      </c>
      <c r="Z2701">
        <v>130405</v>
      </c>
      <c r="AA2701">
        <v>8</v>
      </c>
      <c r="AB2701" t="s">
        <v>519</v>
      </c>
      <c r="AC2701">
        <v>130405</v>
      </c>
      <c r="AD2701">
        <v>130405</v>
      </c>
      <c r="AE2701"/>
      <c r="AF2701">
        <v>72198</v>
      </c>
      <c r="AG2701"/>
      <c r="AH2701">
        <v>72198.534</v>
      </c>
      <c r="AI2701">
        <v>0</v>
      </c>
    </row>
    <row r="2702" spans="1:35">
      <c r="A2702" t="s">
        <v>862</v>
      </c>
      <c r="B2702">
        <v>2017</v>
      </c>
      <c r="C2702">
        <v>2017</v>
      </c>
      <c r="D2702">
        <v>2017</v>
      </c>
      <c r="E2702">
        <v>4</v>
      </c>
      <c r="F2702">
        <v>0</v>
      </c>
      <c r="G2702">
        <v>0</v>
      </c>
      <c r="H2702" t="s">
        <v>510</v>
      </c>
      <c r="I2702">
        <v>251</v>
      </c>
      <c r="J2702" t="s">
        <v>113</v>
      </c>
      <c r="K2702" t="s">
        <v>583</v>
      </c>
      <c r="L2702">
        <v>442</v>
      </c>
      <c r="M2702" t="s">
        <v>688</v>
      </c>
      <c r="N2702" t="s">
        <v>689</v>
      </c>
      <c r="O2702">
        <v>0</v>
      </c>
      <c r="P2702" t="s">
        <v>177</v>
      </c>
      <c r="Q2702" t="s">
        <v>514</v>
      </c>
      <c r="R2702" t="s">
        <v>515</v>
      </c>
      <c r="S2702" t="s">
        <v>516</v>
      </c>
      <c r="T2702">
        <v>3200</v>
      </c>
      <c r="U2702" t="s">
        <v>74</v>
      </c>
      <c r="V2702">
        <v>2523</v>
      </c>
      <c r="W2702" t="s">
        <v>518</v>
      </c>
      <c r="X2702">
        <v>8</v>
      </c>
      <c r="Y2702" t="s">
        <v>519</v>
      </c>
      <c r="Z2702">
        <v>74147805</v>
      </c>
      <c r="AA2702">
        <v>8</v>
      </c>
      <c r="AB2702" t="s">
        <v>519</v>
      </c>
      <c r="AC2702">
        <v>74147805</v>
      </c>
      <c r="AD2702">
        <v>74147805</v>
      </c>
      <c r="AE2702"/>
      <c r="AF2702">
        <v>6891681</v>
      </c>
      <c r="AG2702"/>
      <c r="AH2702">
        <v>6891681.284</v>
      </c>
      <c r="AI2702">
        <v>0</v>
      </c>
    </row>
    <row r="2703" spans="1:35">
      <c r="A2703" t="s">
        <v>862</v>
      </c>
      <c r="B2703">
        <v>2017</v>
      </c>
      <c r="C2703">
        <v>2017</v>
      </c>
      <c r="D2703">
        <v>2017</v>
      </c>
      <c r="E2703">
        <v>4</v>
      </c>
      <c r="F2703">
        <v>0</v>
      </c>
      <c r="G2703">
        <v>0</v>
      </c>
      <c r="H2703" t="s">
        <v>510</v>
      </c>
      <c r="I2703">
        <v>251</v>
      </c>
      <c r="J2703" t="s">
        <v>113</v>
      </c>
      <c r="K2703" t="s">
        <v>583</v>
      </c>
      <c r="L2703">
        <v>380</v>
      </c>
      <c r="M2703" t="s">
        <v>587</v>
      </c>
      <c r="N2703" t="s">
        <v>588</v>
      </c>
      <c r="O2703">
        <v>0</v>
      </c>
      <c r="P2703" t="s">
        <v>177</v>
      </c>
      <c r="Q2703" t="s">
        <v>514</v>
      </c>
      <c r="R2703" t="s">
        <v>515</v>
      </c>
      <c r="S2703" t="s">
        <v>516</v>
      </c>
      <c r="T2703">
        <v>3200</v>
      </c>
      <c r="U2703" t="s">
        <v>74</v>
      </c>
      <c r="V2703">
        <v>2523</v>
      </c>
      <c r="W2703" t="s">
        <v>518</v>
      </c>
      <c r="X2703">
        <v>8</v>
      </c>
      <c r="Y2703" t="s">
        <v>519</v>
      </c>
      <c r="Z2703">
        <v>37125435</v>
      </c>
      <c r="AA2703">
        <v>8</v>
      </c>
      <c r="AB2703" t="s">
        <v>519</v>
      </c>
      <c r="AC2703">
        <v>37125435</v>
      </c>
      <c r="AD2703">
        <v>37125435</v>
      </c>
      <c r="AE2703"/>
      <c r="AF2703">
        <v>4420417</v>
      </c>
      <c r="AG2703"/>
      <c r="AH2703">
        <v>4420417.4869999997</v>
      </c>
      <c r="AI2703">
        <v>0</v>
      </c>
    </row>
    <row r="2704" spans="1:35">
      <c r="A2704" t="s">
        <v>862</v>
      </c>
      <c r="B2704">
        <v>2017</v>
      </c>
      <c r="C2704">
        <v>2017</v>
      </c>
      <c r="D2704">
        <v>2017</v>
      </c>
      <c r="E2704">
        <v>4</v>
      </c>
      <c r="F2704">
        <v>0</v>
      </c>
      <c r="G2704">
        <v>0</v>
      </c>
      <c r="H2704" t="s">
        <v>510</v>
      </c>
      <c r="I2704">
        <v>251</v>
      </c>
      <c r="J2704" t="s">
        <v>113</v>
      </c>
      <c r="K2704" t="s">
        <v>583</v>
      </c>
      <c r="L2704">
        <v>276</v>
      </c>
      <c r="M2704" t="s">
        <v>591</v>
      </c>
      <c r="N2704" t="s">
        <v>592</v>
      </c>
      <c r="O2704">
        <v>0</v>
      </c>
      <c r="P2704" t="s">
        <v>177</v>
      </c>
      <c r="Q2704" t="s">
        <v>514</v>
      </c>
      <c r="R2704" t="s">
        <v>515</v>
      </c>
      <c r="S2704" t="s">
        <v>516</v>
      </c>
      <c r="T2704">
        <v>3200</v>
      </c>
      <c r="U2704" t="s">
        <v>74</v>
      </c>
      <c r="V2704">
        <v>2523</v>
      </c>
      <c r="W2704" t="s">
        <v>518</v>
      </c>
      <c r="X2704">
        <v>8</v>
      </c>
      <c r="Y2704" t="s">
        <v>519</v>
      </c>
      <c r="Z2704">
        <v>495884972</v>
      </c>
      <c r="AA2704">
        <v>8</v>
      </c>
      <c r="AB2704" t="s">
        <v>519</v>
      </c>
      <c r="AC2704">
        <v>495884972</v>
      </c>
      <c r="AD2704">
        <v>495884972</v>
      </c>
      <c r="AE2704"/>
      <c r="AF2704">
        <v>33614928</v>
      </c>
      <c r="AG2704"/>
      <c r="AH2704">
        <v>33614928.965000004</v>
      </c>
      <c r="AI2704">
        <v>0</v>
      </c>
    </row>
    <row r="2705" spans="1:35">
      <c r="A2705" t="s">
        <v>862</v>
      </c>
      <c r="B2705">
        <v>2017</v>
      </c>
      <c r="C2705">
        <v>2017</v>
      </c>
      <c r="D2705">
        <v>2017</v>
      </c>
      <c r="E2705">
        <v>4</v>
      </c>
      <c r="F2705">
        <v>0</v>
      </c>
      <c r="G2705">
        <v>0</v>
      </c>
      <c r="H2705" t="s">
        <v>510</v>
      </c>
      <c r="I2705">
        <v>251</v>
      </c>
      <c r="J2705" t="s">
        <v>113</v>
      </c>
      <c r="K2705" t="s">
        <v>583</v>
      </c>
      <c r="L2705">
        <v>276</v>
      </c>
      <c r="M2705" t="s">
        <v>591</v>
      </c>
      <c r="N2705" t="s">
        <v>592</v>
      </c>
      <c r="O2705">
        <v>0</v>
      </c>
      <c r="P2705" t="s">
        <v>177</v>
      </c>
      <c r="Q2705" t="s">
        <v>514</v>
      </c>
      <c r="R2705" t="s">
        <v>515</v>
      </c>
      <c r="S2705" t="s">
        <v>516</v>
      </c>
      <c r="T2705">
        <v>1000</v>
      </c>
      <c r="U2705" t="s">
        <v>866</v>
      </c>
      <c r="V2705">
        <v>2523</v>
      </c>
      <c r="W2705" t="s">
        <v>518</v>
      </c>
      <c r="X2705">
        <v>8</v>
      </c>
      <c r="Y2705" t="s">
        <v>519</v>
      </c>
      <c r="Z2705">
        <v>10</v>
      </c>
      <c r="AA2705">
        <v>8</v>
      </c>
      <c r="AB2705" t="s">
        <v>519</v>
      </c>
      <c r="AC2705">
        <v>10</v>
      </c>
      <c r="AD2705">
        <v>10</v>
      </c>
      <c r="AE2705"/>
      <c r="AF2705">
        <v>4</v>
      </c>
      <c r="AG2705"/>
      <c r="AH2705">
        <v>4.5179999999999998</v>
      </c>
      <c r="AI2705">
        <v>0</v>
      </c>
    </row>
    <row r="2706" spans="1:35">
      <c r="A2706" t="s">
        <v>862</v>
      </c>
      <c r="B2706">
        <v>2017</v>
      </c>
      <c r="C2706">
        <v>2017</v>
      </c>
      <c r="D2706">
        <v>2017</v>
      </c>
      <c r="E2706">
        <v>4</v>
      </c>
      <c r="F2706">
        <v>0</v>
      </c>
      <c r="G2706">
        <v>0</v>
      </c>
      <c r="H2706" t="s">
        <v>510</v>
      </c>
      <c r="I2706">
        <v>251</v>
      </c>
      <c r="J2706" t="s">
        <v>113</v>
      </c>
      <c r="K2706" t="s">
        <v>583</v>
      </c>
      <c r="L2706">
        <v>144</v>
      </c>
      <c r="M2706" t="s">
        <v>791</v>
      </c>
      <c r="N2706" t="s">
        <v>792</v>
      </c>
      <c r="O2706">
        <v>0</v>
      </c>
      <c r="P2706" t="s">
        <v>177</v>
      </c>
      <c r="Q2706" t="s">
        <v>514</v>
      </c>
      <c r="R2706" t="s">
        <v>515</v>
      </c>
      <c r="S2706" t="s">
        <v>516</v>
      </c>
      <c r="T2706">
        <v>1000</v>
      </c>
      <c r="U2706" t="s">
        <v>866</v>
      </c>
      <c r="V2706">
        <v>2523</v>
      </c>
      <c r="W2706" t="s">
        <v>518</v>
      </c>
      <c r="X2706">
        <v>8</v>
      </c>
      <c r="Y2706" t="s">
        <v>519</v>
      </c>
      <c r="Z2706">
        <v>30</v>
      </c>
      <c r="AA2706">
        <v>8</v>
      </c>
      <c r="AB2706" t="s">
        <v>519</v>
      </c>
      <c r="AC2706">
        <v>30</v>
      </c>
      <c r="AD2706">
        <v>30</v>
      </c>
      <c r="AE2706"/>
      <c r="AF2706">
        <v>430</v>
      </c>
      <c r="AG2706"/>
      <c r="AH2706">
        <v>430.37799999999999</v>
      </c>
      <c r="AI2706">
        <v>0</v>
      </c>
    </row>
    <row r="2707" spans="1:35">
      <c r="A2707" t="s">
        <v>862</v>
      </c>
      <c r="B2707">
        <v>2017</v>
      </c>
      <c r="C2707">
        <v>2017</v>
      </c>
      <c r="D2707">
        <v>2017</v>
      </c>
      <c r="E2707">
        <v>4</v>
      </c>
      <c r="F2707">
        <v>0</v>
      </c>
      <c r="G2707">
        <v>0</v>
      </c>
      <c r="H2707" t="s">
        <v>510</v>
      </c>
      <c r="I2707">
        <v>251</v>
      </c>
      <c r="J2707" t="s">
        <v>113</v>
      </c>
      <c r="K2707" t="s">
        <v>583</v>
      </c>
      <c r="L2707">
        <v>324</v>
      </c>
      <c r="M2707" t="s">
        <v>632</v>
      </c>
      <c r="N2707" t="s">
        <v>633</v>
      </c>
      <c r="O2707">
        <v>0</v>
      </c>
      <c r="P2707" t="s">
        <v>177</v>
      </c>
      <c r="Q2707" t="s">
        <v>514</v>
      </c>
      <c r="R2707" t="s">
        <v>515</v>
      </c>
      <c r="S2707" t="s">
        <v>516</v>
      </c>
      <c r="T2707">
        <v>1000</v>
      </c>
      <c r="U2707" t="s">
        <v>866</v>
      </c>
      <c r="V2707">
        <v>2523</v>
      </c>
      <c r="W2707" t="s">
        <v>518</v>
      </c>
      <c r="X2707">
        <v>8</v>
      </c>
      <c r="Y2707" t="s">
        <v>519</v>
      </c>
      <c r="Z2707">
        <v>12</v>
      </c>
      <c r="AA2707">
        <v>8</v>
      </c>
      <c r="AB2707" t="s">
        <v>519</v>
      </c>
      <c r="AC2707">
        <v>12</v>
      </c>
      <c r="AD2707">
        <v>12</v>
      </c>
      <c r="AE2707"/>
      <c r="AF2707">
        <v>115</v>
      </c>
      <c r="AG2707"/>
      <c r="AH2707">
        <v>115.21899999999999</v>
      </c>
      <c r="AI2707">
        <v>0</v>
      </c>
    </row>
    <row r="2708" spans="1:35">
      <c r="A2708" t="s">
        <v>862</v>
      </c>
      <c r="B2708">
        <v>2017</v>
      </c>
      <c r="C2708">
        <v>2017</v>
      </c>
      <c r="D2708">
        <v>2017</v>
      </c>
      <c r="E2708">
        <v>4</v>
      </c>
      <c r="F2708">
        <v>0</v>
      </c>
      <c r="G2708">
        <v>0</v>
      </c>
      <c r="H2708" t="s">
        <v>510</v>
      </c>
      <c r="I2708">
        <v>251</v>
      </c>
      <c r="J2708" t="s">
        <v>113</v>
      </c>
      <c r="K2708" t="s">
        <v>583</v>
      </c>
      <c r="L2708">
        <v>368</v>
      </c>
      <c r="M2708" t="s">
        <v>622</v>
      </c>
      <c r="N2708" t="s">
        <v>623</v>
      </c>
      <c r="O2708">
        <v>0</v>
      </c>
      <c r="P2708" t="s">
        <v>177</v>
      </c>
      <c r="Q2708" t="s">
        <v>514</v>
      </c>
      <c r="R2708" t="s">
        <v>515</v>
      </c>
      <c r="S2708" t="s">
        <v>516</v>
      </c>
      <c r="T2708">
        <v>1000</v>
      </c>
      <c r="U2708" t="s">
        <v>866</v>
      </c>
      <c r="V2708">
        <v>2523</v>
      </c>
      <c r="W2708" t="s">
        <v>518</v>
      </c>
      <c r="X2708">
        <v>8</v>
      </c>
      <c r="Y2708" t="s">
        <v>519</v>
      </c>
      <c r="Z2708">
        <v>807</v>
      </c>
      <c r="AA2708">
        <v>8</v>
      </c>
      <c r="AB2708" t="s">
        <v>519</v>
      </c>
      <c r="AC2708">
        <v>807</v>
      </c>
      <c r="AD2708">
        <v>807</v>
      </c>
      <c r="AE2708"/>
      <c r="AF2708">
        <v>1883</v>
      </c>
      <c r="AG2708"/>
      <c r="AH2708">
        <v>1883.047</v>
      </c>
      <c r="AI2708">
        <v>0</v>
      </c>
    </row>
    <row r="2709" spans="1:35">
      <c r="A2709" t="s">
        <v>862</v>
      </c>
      <c r="B2709">
        <v>2017</v>
      </c>
      <c r="C2709">
        <v>2017</v>
      </c>
      <c r="D2709">
        <v>2017</v>
      </c>
      <c r="E2709">
        <v>4</v>
      </c>
      <c r="F2709">
        <v>0</v>
      </c>
      <c r="G2709">
        <v>0</v>
      </c>
      <c r="H2709" t="s">
        <v>510</v>
      </c>
      <c r="I2709">
        <v>251</v>
      </c>
      <c r="J2709" t="s">
        <v>113</v>
      </c>
      <c r="K2709" t="s">
        <v>583</v>
      </c>
      <c r="L2709">
        <v>422</v>
      </c>
      <c r="M2709" t="s">
        <v>451</v>
      </c>
      <c r="N2709" t="s">
        <v>696</v>
      </c>
      <c r="O2709">
        <v>0</v>
      </c>
      <c r="P2709" t="s">
        <v>177</v>
      </c>
      <c r="Q2709" t="s">
        <v>514</v>
      </c>
      <c r="R2709" t="s">
        <v>515</v>
      </c>
      <c r="S2709" t="s">
        <v>516</v>
      </c>
      <c r="T2709">
        <v>1000</v>
      </c>
      <c r="U2709" t="s">
        <v>866</v>
      </c>
      <c r="V2709">
        <v>2523</v>
      </c>
      <c r="W2709" t="s">
        <v>518</v>
      </c>
      <c r="X2709">
        <v>8</v>
      </c>
      <c r="Y2709" t="s">
        <v>519</v>
      </c>
      <c r="Z2709">
        <v>72</v>
      </c>
      <c r="AA2709">
        <v>8</v>
      </c>
      <c r="AB2709" t="s">
        <v>519</v>
      </c>
      <c r="AC2709">
        <v>72</v>
      </c>
      <c r="AD2709">
        <v>72</v>
      </c>
      <c r="AE2709"/>
      <c r="AF2709">
        <v>590</v>
      </c>
      <c r="AG2709"/>
      <c r="AH2709">
        <v>590.78200000000004</v>
      </c>
      <c r="AI2709">
        <v>0</v>
      </c>
    </row>
    <row r="2710" spans="1:35">
      <c r="A2710" t="s">
        <v>862</v>
      </c>
      <c r="B2710">
        <v>2017</v>
      </c>
      <c r="C2710">
        <v>2017</v>
      </c>
      <c r="D2710">
        <v>2017</v>
      </c>
      <c r="E2710">
        <v>4</v>
      </c>
      <c r="F2710">
        <v>0</v>
      </c>
      <c r="G2710">
        <v>0</v>
      </c>
      <c r="H2710" t="s">
        <v>510</v>
      </c>
      <c r="I2710">
        <v>251</v>
      </c>
      <c r="J2710" t="s">
        <v>113</v>
      </c>
      <c r="K2710" t="s">
        <v>583</v>
      </c>
      <c r="L2710">
        <v>156</v>
      </c>
      <c r="M2710" t="s">
        <v>183</v>
      </c>
      <c r="N2710" t="s">
        <v>562</v>
      </c>
      <c r="O2710">
        <v>0</v>
      </c>
      <c r="P2710" t="s">
        <v>177</v>
      </c>
      <c r="Q2710" t="s">
        <v>514</v>
      </c>
      <c r="R2710" t="s">
        <v>515</v>
      </c>
      <c r="S2710" t="s">
        <v>516</v>
      </c>
      <c r="T2710">
        <v>1000</v>
      </c>
      <c r="U2710" t="s">
        <v>866</v>
      </c>
      <c r="V2710">
        <v>2523</v>
      </c>
      <c r="W2710" t="s">
        <v>518</v>
      </c>
      <c r="X2710">
        <v>8</v>
      </c>
      <c r="Y2710" t="s">
        <v>519</v>
      </c>
      <c r="Z2710">
        <v>2980</v>
      </c>
      <c r="AA2710">
        <v>8</v>
      </c>
      <c r="AB2710" t="s">
        <v>519</v>
      </c>
      <c r="AC2710">
        <v>2980</v>
      </c>
      <c r="AD2710">
        <v>2980</v>
      </c>
      <c r="AE2710"/>
      <c r="AF2710">
        <v>745</v>
      </c>
      <c r="AG2710"/>
      <c r="AH2710">
        <v>745.53800000000001</v>
      </c>
      <c r="AI2710">
        <v>0</v>
      </c>
    </row>
    <row r="2711" spans="1:35">
      <c r="A2711" t="s">
        <v>862</v>
      </c>
      <c r="B2711">
        <v>2017</v>
      </c>
      <c r="C2711">
        <v>2017</v>
      </c>
      <c r="D2711">
        <v>2017</v>
      </c>
      <c r="E2711">
        <v>4</v>
      </c>
      <c r="F2711">
        <v>0</v>
      </c>
      <c r="G2711">
        <v>0</v>
      </c>
      <c r="H2711" t="s">
        <v>510</v>
      </c>
      <c r="I2711">
        <v>251</v>
      </c>
      <c r="J2711" t="s">
        <v>113</v>
      </c>
      <c r="K2711" t="s">
        <v>583</v>
      </c>
      <c r="L2711">
        <v>132</v>
      </c>
      <c r="M2711" t="s">
        <v>871</v>
      </c>
      <c r="N2711" t="s">
        <v>872</v>
      </c>
      <c r="O2711">
        <v>0</v>
      </c>
      <c r="P2711" t="s">
        <v>177</v>
      </c>
      <c r="Q2711" t="s">
        <v>514</v>
      </c>
      <c r="R2711" t="s">
        <v>515</v>
      </c>
      <c r="S2711" t="s">
        <v>516</v>
      </c>
      <c r="T2711">
        <v>2100</v>
      </c>
      <c r="U2711" t="s">
        <v>868</v>
      </c>
      <c r="V2711">
        <v>2523</v>
      </c>
      <c r="W2711" t="s">
        <v>518</v>
      </c>
      <c r="X2711">
        <v>8</v>
      </c>
      <c r="Y2711" t="s">
        <v>519</v>
      </c>
      <c r="Z2711">
        <v>20000</v>
      </c>
      <c r="AA2711">
        <v>8</v>
      </c>
      <c r="AB2711" t="s">
        <v>519</v>
      </c>
      <c r="AC2711">
        <v>20000</v>
      </c>
      <c r="AD2711">
        <v>20000</v>
      </c>
      <c r="AE2711"/>
      <c r="AF2711">
        <v>5964</v>
      </c>
      <c r="AG2711"/>
      <c r="AH2711">
        <v>5964.3</v>
      </c>
      <c r="AI2711">
        <v>0</v>
      </c>
    </row>
    <row r="2712" spans="1:35">
      <c r="A2712" t="s">
        <v>862</v>
      </c>
      <c r="B2712">
        <v>2017</v>
      </c>
      <c r="C2712">
        <v>2017</v>
      </c>
      <c r="D2712">
        <v>2017</v>
      </c>
      <c r="E2712">
        <v>4</v>
      </c>
      <c r="F2712">
        <v>0</v>
      </c>
      <c r="G2712">
        <v>0</v>
      </c>
      <c r="H2712" t="s">
        <v>510</v>
      </c>
      <c r="I2712">
        <v>251</v>
      </c>
      <c r="J2712" t="s">
        <v>113</v>
      </c>
      <c r="K2712" t="s">
        <v>583</v>
      </c>
      <c r="L2712">
        <v>300</v>
      </c>
      <c r="M2712" t="s">
        <v>680</v>
      </c>
      <c r="N2712" t="s">
        <v>681</v>
      </c>
      <c r="O2712">
        <v>0</v>
      </c>
      <c r="P2712" t="s">
        <v>177</v>
      </c>
      <c r="Q2712" t="s">
        <v>514</v>
      </c>
      <c r="R2712" t="s">
        <v>515</v>
      </c>
      <c r="S2712" t="s">
        <v>516</v>
      </c>
      <c r="T2712">
        <v>2100</v>
      </c>
      <c r="U2712" t="s">
        <v>868</v>
      </c>
      <c r="V2712">
        <v>2523</v>
      </c>
      <c r="W2712" t="s">
        <v>518</v>
      </c>
      <c r="X2712">
        <v>8</v>
      </c>
      <c r="Y2712" t="s">
        <v>519</v>
      </c>
      <c r="Z2712">
        <v>50400</v>
      </c>
      <c r="AA2712">
        <v>8</v>
      </c>
      <c r="AB2712" t="s">
        <v>519</v>
      </c>
      <c r="AC2712">
        <v>50400</v>
      </c>
      <c r="AD2712">
        <v>50400</v>
      </c>
      <c r="AE2712"/>
      <c r="AF2712">
        <v>26586</v>
      </c>
      <c r="AG2712"/>
      <c r="AH2712">
        <v>26586.321</v>
      </c>
      <c r="AI2712">
        <v>0</v>
      </c>
    </row>
    <row r="2713" spans="1:35">
      <c r="A2713" t="s">
        <v>862</v>
      </c>
      <c r="B2713">
        <v>2017</v>
      </c>
      <c r="C2713">
        <v>2017</v>
      </c>
      <c r="D2713">
        <v>2017</v>
      </c>
      <c r="E2713">
        <v>4</v>
      </c>
      <c r="F2713">
        <v>0</v>
      </c>
      <c r="G2713">
        <v>0</v>
      </c>
      <c r="H2713" t="s">
        <v>510</v>
      </c>
      <c r="I2713">
        <v>251</v>
      </c>
      <c r="J2713" t="s">
        <v>113</v>
      </c>
      <c r="K2713" t="s">
        <v>583</v>
      </c>
      <c r="L2713">
        <v>380</v>
      </c>
      <c r="M2713" t="s">
        <v>587</v>
      </c>
      <c r="N2713" t="s">
        <v>588</v>
      </c>
      <c r="O2713">
        <v>0</v>
      </c>
      <c r="P2713" t="s">
        <v>177</v>
      </c>
      <c r="Q2713" t="s">
        <v>514</v>
      </c>
      <c r="R2713" t="s">
        <v>515</v>
      </c>
      <c r="S2713" t="s">
        <v>516</v>
      </c>
      <c r="T2713">
        <v>2100</v>
      </c>
      <c r="U2713" t="s">
        <v>868</v>
      </c>
      <c r="V2713">
        <v>2523</v>
      </c>
      <c r="W2713" t="s">
        <v>518</v>
      </c>
      <c r="X2713">
        <v>8</v>
      </c>
      <c r="Y2713" t="s">
        <v>519</v>
      </c>
      <c r="Z2713">
        <v>28145200</v>
      </c>
      <c r="AA2713">
        <v>8</v>
      </c>
      <c r="AB2713" t="s">
        <v>519</v>
      </c>
      <c r="AC2713">
        <v>28145200</v>
      </c>
      <c r="AD2713">
        <v>28145200</v>
      </c>
      <c r="AE2713"/>
      <c r="AF2713">
        <v>1509359</v>
      </c>
      <c r="AG2713"/>
      <c r="AH2713">
        <v>1509359.9620000001</v>
      </c>
      <c r="AI2713">
        <v>0</v>
      </c>
    </row>
    <row r="2714" spans="1:35">
      <c r="A2714" t="s">
        <v>862</v>
      </c>
      <c r="B2714">
        <v>2017</v>
      </c>
      <c r="C2714">
        <v>2017</v>
      </c>
      <c r="D2714">
        <v>2017</v>
      </c>
      <c r="E2714">
        <v>4</v>
      </c>
      <c r="F2714">
        <v>0</v>
      </c>
      <c r="G2714">
        <v>0</v>
      </c>
      <c r="H2714" t="s">
        <v>510</v>
      </c>
      <c r="I2714">
        <v>251</v>
      </c>
      <c r="J2714" t="s">
        <v>113</v>
      </c>
      <c r="K2714" t="s">
        <v>583</v>
      </c>
      <c r="L2714">
        <v>204</v>
      </c>
      <c r="M2714" t="s">
        <v>703</v>
      </c>
      <c r="N2714" t="s">
        <v>704</v>
      </c>
      <c r="O2714">
        <v>0</v>
      </c>
      <c r="P2714" t="s">
        <v>177</v>
      </c>
      <c r="Q2714" t="s">
        <v>514</v>
      </c>
      <c r="R2714" t="s">
        <v>515</v>
      </c>
      <c r="S2714" t="s">
        <v>516</v>
      </c>
      <c r="T2714">
        <v>2100</v>
      </c>
      <c r="U2714" t="s">
        <v>868</v>
      </c>
      <c r="V2714">
        <v>2523</v>
      </c>
      <c r="W2714" t="s">
        <v>518</v>
      </c>
      <c r="X2714">
        <v>8</v>
      </c>
      <c r="Y2714" t="s">
        <v>519</v>
      </c>
      <c r="Z2714">
        <v>232</v>
      </c>
      <c r="AA2714">
        <v>8</v>
      </c>
      <c r="AB2714" t="s">
        <v>519</v>
      </c>
      <c r="AC2714">
        <v>232</v>
      </c>
      <c r="AD2714">
        <v>232</v>
      </c>
      <c r="AE2714"/>
      <c r="AF2714">
        <v>124</v>
      </c>
      <c r="AG2714"/>
      <c r="AH2714">
        <v>124.256</v>
      </c>
      <c r="AI2714">
        <v>0</v>
      </c>
    </row>
    <row r="2715" spans="1:35">
      <c r="A2715" t="s">
        <v>862</v>
      </c>
      <c r="B2715">
        <v>2017</v>
      </c>
      <c r="C2715">
        <v>2017</v>
      </c>
      <c r="D2715">
        <v>2017</v>
      </c>
      <c r="E2715">
        <v>4</v>
      </c>
      <c r="F2715">
        <v>0</v>
      </c>
      <c r="G2715">
        <v>0</v>
      </c>
      <c r="H2715" t="s">
        <v>510</v>
      </c>
      <c r="I2715">
        <v>251</v>
      </c>
      <c r="J2715" t="s">
        <v>113</v>
      </c>
      <c r="K2715" t="s">
        <v>583</v>
      </c>
      <c r="L2715">
        <v>152</v>
      </c>
      <c r="M2715" t="s">
        <v>642</v>
      </c>
      <c r="N2715" t="s">
        <v>643</v>
      </c>
      <c r="O2715">
        <v>0</v>
      </c>
      <c r="P2715" t="s">
        <v>177</v>
      </c>
      <c r="Q2715" t="s">
        <v>514</v>
      </c>
      <c r="R2715" t="s">
        <v>515</v>
      </c>
      <c r="S2715" t="s">
        <v>516</v>
      </c>
      <c r="T2715">
        <v>2100</v>
      </c>
      <c r="U2715" t="s">
        <v>868</v>
      </c>
      <c r="V2715">
        <v>2523</v>
      </c>
      <c r="W2715" t="s">
        <v>518</v>
      </c>
      <c r="X2715">
        <v>8</v>
      </c>
      <c r="Y2715" t="s">
        <v>519</v>
      </c>
      <c r="Z2715">
        <v>193200</v>
      </c>
      <c r="AA2715">
        <v>8</v>
      </c>
      <c r="AB2715" t="s">
        <v>519</v>
      </c>
      <c r="AC2715">
        <v>193200</v>
      </c>
      <c r="AD2715">
        <v>193200</v>
      </c>
      <c r="AE2715"/>
      <c r="AF2715">
        <v>134685</v>
      </c>
      <c r="AG2715"/>
      <c r="AH2715">
        <v>134685.87599999999</v>
      </c>
      <c r="AI2715">
        <v>0</v>
      </c>
    </row>
    <row r="2716" spans="1:35">
      <c r="A2716" t="s">
        <v>862</v>
      </c>
      <c r="B2716">
        <v>2017</v>
      </c>
      <c r="C2716">
        <v>2017</v>
      </c>
      <c r="D2716">
        <v>2017</v>
      </c>
      <c r="E2716">
        <v>4</v>
      </c>
      <c r="F2716">
        <v>0</v>
      </c>
      <c r="G2716">
        <v>0</v>
      </c>
      <c r="H2716" t="s">
        <v>510</v>
      </c>
      <c r="I2716">
        <v>251</v>
      </c>
      <c r="J2716" t="s">
        <v>113</v>
      </c>
      <c r="K2716" t="s">
        <v>583</v>
      </c>
      <c r="L2716">
        <v>490</v>
      </c>
      <c r="M2716" t="s">
        <v>546</v>
      </c>
      <c r="N2716" t="s">
        <v>547</v>
      </c>
      <c r="O2716">
        <v>0</v>
      </c>
      <c r="P2716" t="s">
        <v>177</v>
      </c>
      <c r="Q2716" t="s">
        <v>514</v>
      </c>
      <c r="R2716" t="s">
        <v>515</v>
      </c>
      <c r="S2716" t="s">
        <v>516</v>
      </c>
      <c r="T2716">
        <v>2100</v>
      </c>
      <c r="U2716" t="s">
        <v>868</v>
      </c>
      <c r="V2716">
        <v>2523</v>
      </c>
      <c r="W2716" t="s">
        <v>518</v>
      </c>
      <c r="X2716">
        <v>8</v>
      </c>
      <c r="Y2716" t="s">
        <v>519</v>
      </c>
      <c r="Z2716">
        <v>1050</v>
      </c>
      <c r="AA2716">
        <v>8</v>
      </c>
      <c r="AB2716" t="s">
        <v>519</v>
      </c>
      <c r="AC2716">
        <v>1050</v>
      </c>
      <c r="AD2716">
        <v>1050</v>
      </c>
      <c r="AE2716"/>
      <c r="AF2716">
        <v>646</v>
      </c>
      <c r="AG2716"/>
      <c r="AH2716">
        <v>646.13300000000004</v>
      </c>
      <c r="AI2716">
        <v>0</v>
      </c>
    </row>
    <row r="2717" spans="1:35">
      <c r="A2717" t="s">
        <v>862</v>
      </c>
      <c r="B2717">
        <v>2017</v>
      </c>
      <c r="C2717">
        <v>2017</v>
      </c>
      <c r="D2717">
        <v>2017</v>
      </c>
      <c r="E2717">
        <v>4</v>
      </c>
      <c r="F2717">
        <v>0</v>
      </c>
      <c r="G2717">
        <v>0</v>
      </c>
      <c r="H2717" t="s">
        <v>510</v>
      </c>
      <c r="I2717">
        <v>251</v>
      </c>
      <c r="J2717" t="s">
        <v>113</v>
      </c>
      <c r="K2717" t="s">
        <v>583</v>
      </c>
      <c r="L2717">
        <v>344</v>
      </c>
      <c r="M2717" t="s">
        <v>558</v>
      </c>
      <c r="N2717" t="s">
        <v>559</v>
      </c>
      <c r="O2717">
        <v>0</v>
      </c>
      <c r="P2717" t="s">
        <v>177</v>
      </c>
      <c r="Q2717" t="s">
        <v>514</v>
      </c>
      <c r="R2717" t="s">
        <v>515</v>
      </c>
      <c r="S2717" t="s">
        <v>516</v>
      </c>
      <c r="T2717">
        <v>2100</v>
      </c>
      <c r="U2717" t="s">
        <v>868</v>
      </c>
      <c r="V2717">
        <v>2523</v>
      </c>
      <c r="W2717" t="s">
        <v>518</v>
      </c>
      <c r="X2717">
        <v>8</v>
      </c>
      <c r="Y2717" t="s">
        <v>519</v>
      </c>
      <c r="Z2717">
        <v>131401</v>
      </c>
      <c r="AA2717">
        <v>8</v>
      </c>
      <c r="AB2717" t="s">
        <v>519</v>
      </c>
      <c r="AC2717">
        <v>131401</v>
      </c>
      <c r="AD2717">
        <v>131401</v>
      </c>
      <c r="AE2717"/>
      <c r="AF2717">
        <v>136798</v>
      </c>
      <c r="AG2717"/>
      <c r="AH2717">
        <v>136798.23199999999</v>
      </c>
      <c r="AI2717">
        <v>0</v>
      </c>
    </row>
    <row r="2718" spans="1:35">
      <c r="A2718" t="s">
        <v>862</v>
      </c>
      <c r="B2718">
        <v>2017</v>
      </c>
      <c r="C2718">
        <v>2017</v>
      </c>
      <c r="D2718">
        <v>2017</v>
      </c>
      <c r="E2718">
        <v>4</v>
      </c>
      <c r="F2718">
        <v>0</v>
      </c>
      <c r="G2718">
        <v>0</v>
      </c>
      <c r="H2718" t="s">
        <v>510</v>
      </c>
      <c r="I2718">
        <v>251</v>
      </c>
      <c r="J2718" t="s">
        <v>113</v>
      </c>
      <c r="K2718" t="s">
        <v>583</v>
      </c>
      <c r="L2718">
        <v>484</v>
      </c>
      <c r="M2718" t="s">
        <v>656</v>
      </c>
      <c r="N2718" t="s">
        <v>657</v>
      </c>
      <c r="O2718">
        <v>0</v>
      </c>
      <c r="P2718" t="s">
        <v>177</v>
      </c>
      <c r="Q2718" t="s">
        <v>514</v>
      </c>
      <c r="R2718" t="s">
        <v>515</v>
      </c>
      <c r="S2718" t="s">
        <v>516</v>
      </c>
      <c r="T2718">
        <v>2100</v>
      </c>
      <c r="U2718" t="s">
        <v>868</v>
      </c>
      <c r="V2718">
        <v>2523</v>
      </c>
      <c r="W2718" t="s">
        <v>518</v>
      </c>
      <c r="X2718">
        <v>8</v>
      </c>
      <c r="Y2718" t="s">
        <v>519</v>
      </c>
      <c r="Z2718">
        <v>20000</v>
      </c>
      <c r="AA2718">
        <v>8</v>
      </c>
      <c r="AB2718" t="s">
        <v>519</v>
      </c>
      <c r="AC2718">
        <v>20000</v>
      </c>
      <c r="AD2718">
        <v>20000</v>
      </c>
      <c r="AE2718"/>
      <c r="AF2718">
        <v>14247</v>
      </c>
      <c r="AG2718"/>
      <c r="AH2718">
        <v>14247.674000000001</v>
      </c>
      <c r="AI2718">
        <v>0</v>
      </c>
    </row>
    <row r="2719" spans="1:35">
      <c r="A2719" t="s">
        <v>862</v>
      </c>
      <c r="B2719">
        <v>2017</v>
      </c>
      <c r="C2719">
        <v>2017</v>
      </c>
      <c r="D2719">
        <v>2017</v>
      </c>
      <c r="E2719">
        <v>4</v>
      </c>
      <c r="F2719">
        <v>0</v>
      </c>
      <c r="G2719">
        <v>0</v>
      </c>
      <c r="H2719" t="s">
        <v>510</v>
      </c>
      <c r="I2719">
        <v>251</v>
      </c>
      <c r="J2719" t="s">
        <v>113</v>
      </c>
      <c r="K2719" t="s">
        <v>583</v>
      </c>
      <c r="L2719">
        <v>120</v>
      </c>
      <c r="M2719" t="s">
        <v>660</v>
      </c>
      <c r="N2719" t="s">
        <v>661</v>
      </c>
      <c r="O2719">
        <v>0</v>
      </c>
      <c r="P2719" t="s">
        <v>177</v>
      </c>
      <c r="Q2719" t="s">
        <v>514</v>
      </c>
      <c r="R2719" t="s">
        <v>515</v>
      </c>
      <c r="S2719" t="s">
        <v>516</v>
      </c>
      <c r="T2719">
        <v>2100</v>
      </c>
      <c r="U2719" t="s">
        <v>868</v>
      </c>
      <c r="V2719">
        <v>2523</v>
      </c>
      <c r="W2719" t="s">
        <v>518</v>
      </c>
      <c r="X2719">
        <v>8</v>
      </c>
      <c r="Y2719" t="s">
        <v>519</v>
      </c>
      <c r="Z2719">
        <v>529200</v>
      </c>
      <c r="AA2719">
        <v>8</v>
      </c>
      <c r="AB2719" t="s">
        <v>519</v>
      </c>
      <c r="AC2719">
        <v>529200</v>
      </c>
      <c r="AD2719">
        <v>529200</v>
      </c>
      <c r="AE2719"/>
      <c r="AF2719">
        <v>84269</v>
      </c>
      <c r="AG2719"/>
      <c r="AH2719">
        <v>84269.464000000007</v>
      </c>
      <c r="AI2719">
        <v>0</v>
      </c>
    </row>
    <row r="2720" spans="1:35">
      <c r="A2720" t="s">
        <v>862</v>
      </c>
      <c r="B2720">
        <v>2017</v>
      </c>
      <c r="C2720">
        <v>2017</v>
      </c>
      <c r="D2720">
        <v>2017</v>
      </c>
      <c r="E2720">
        <v>4</v>
      </c>
      <c r="F2720">
        <v>0</v>
      </c>
      <c r="G2720">
        <v>0</v>
      </c>
      <c r="H2720" t="s">
        <v>510</v>
      </c>
      <c r="I2720">
        <v>251</v>
      </c>
      <c r="J2720" t="s">
        <v>113</v>
      </c>
      <c r="K2720" t="s">
        <v>583</v>
      </c>
      <c r="L2720">
        <v>392</v>
      </c>
      <c r="M2720" t="s">
        <v>223</v>
      </c>
      <c r="N2720" t="s">
        <v>584</v>
      </c>
      <c r="O2720">
        <v>0</v>
      </c>
      <c r="P2720" t="s">
        <v>177</v>
      </c>
      <c r="Q2720" t="s">
        <v>514</v>
      </c>
      <c r="R2720" t="s">
        <v>515</v>
      </c>
      <c r="S2720" t="s">
        <v>516</v>
      </c>
      <c r="T2720">
        <v>2100</v>
      </c>
      <c r="U2720" t="s">
        <v>868</v>
      </c>
      <c r="V2720">
        <v>2523</v>
      </c>
      <c r="W2720" t="s">
        <v>518</v>
      </c>
      <c r="X2720">
        <v>8</v>
      </c>
      <c r="Y2720" t="s">
        <v>519</v>
      </c>
      <c r="Z2720">
        <v>26000</v>
      </c>
      <c r="AA2720">
        <v>8</v>
      </c>
      <c r="AB2720" t="s">
        <v>519</v>
      </c>
      <c r="AC2720">
        <v>26000</v>
      </c>
      <c r="AD2720">
        <v>26000</v>
      </c>
      <c r="AE2720"/>
      <c r="AF2720">
        <v>15632</v>
      </c>
      <c r="AG2720"/>
      <c r="AH2720">
        <v>15632.566999999999</v>
      </c>
      <c r="AI2720">
        <v>0</v>
      </c>
    </row>
    <row r="2721" spans="1:35">
      <c r="A2721" t="s">
        <v>862</v>
      </c>
      <c r="B2721">
        <v>2017</v>
      </c>
      <c r="C2721">
        <v>2017</v>
      </c>
      <c r="D2721">
        <v>2017</v>
      </c>
      <c r="E2721">
        <v>4</v>
      </c>
      <c r="F2721">
        <v>0</v>
      </c>
      <c r="G2721">
        <v>0</v>
      </c>
      <c r="H2721" t="s">
        <v>510</v>
      </c>
      <c r="I2721">
        <v>251</v>
      </c>
      <c r="J2721" t="s">
        <v>113</v>
      </c>
      <c r="K2721" t="s">
        <v>583</v>
      </c>
      <c r="L2721">
        <v>266</v>
      </c>
      <c r="M2721" t="s">
        <v>664</v>
      </c>
      <c r="N2721" t="s">
        <v>665</v>
      </c>
      <c r="O2721">
        <v>0</v>
      </c>
      <c r="P2721" t="s">
        <v>177</v>
      </c>
      <c r="Q2721" t="s">
        <v>514</v>
      </c>
      <c r="R2721" t="s">
        <v>515</v>
      </c>
      <c r="S2721" t="s">
        <v>516</v>
      </c>
      <c r="T2721">
        <v>2100</v>
      </c>
      <c r="U2721" t="s">
        <v>868</v>
      </c>
      <c r="V2721">
        <v>2523</v>
      </c>
      <c r="W2721" t="s">
        <v>518</v>
      </c>
      <c r="X2721">
        <v>8</v>
      </c>
      <c r="Y2721" t="s">
        <v>519</v>
      </c>
      <c r="Z2721">
        <v>228850</v>
      </c>
      <c r="AA2721">
        <v>8</v>
      </c>
      <c r="AB2721" t="s">
        <v>519</v>
      </c>
      <c r="AC2721">
        <v>228850</v>
      </c>
      <c r="AD2721">
        <v>228850</v>
      </c>
      <c r="AE2721"/>
      <c r="AF2721">
        <v>96422</v>
      </c>
      <c r="AG2721"/>
      <c r="AH2721">
        <v>96422.856</v>
      </c>
      <c r="AI2721">
        <v>0</v>
      </c>
    </row>
    <row r="2722" spans="1:35">
      <c r="A2722" t="s">
        <v>862</v>
      </c>
      <c r="B2722">
        <v>2017</v>
      </c>
      <c r="C2722">
        <v>2017</v>
      </c>
      <c r="D2722">
        <v>2017</v>
      </c>
      <c r="E2722">
        <v>4</v>
      </c>
      <c r="F2722">
        <v>0</v>
      </c>
      <c r="G2722">
        <v>0</v>
      </c>
      <c r="H2722" t="s">
        <v>510</v>
      </c>
      <c r="I2722">
        <v>251</v>
      </c>
      <c r="J2722" t="s">
        <v>113</v>
      </c>
      <c r="K2722" t="s">
        <v>583</v>
      </c>
      <c r="L2722">
        <v>384</v>
      </c>
      <c r="M2722" t="s">
        <v>751</v>
      </c>
      <c r="N2722" t="s">
        <v>752</v>
      </c>
      <c r="O2722">
        <v>0</v>
      </c>
      <c r="P2722" t="s">
        <v>177</v>
      </c>
      <c r="Q2722" t="s">
        <v>514</v>
      </c>
      <c r="R2722" t="s">
        <v>515</v>
      </c>
      <c r="S2722" t="s">
        <v>516</v>
      </c>
      <c r="T2722">
        <v>2100</v>
      </c>
      <c r="U2722" t="s">
        <v>868</v>
      </c>
      <c r="V2722">
        <v>2523</v>
      </c>
      <c r="W2722" t="s">
        <v>518</v>
      </c>
      <c r="X2722">
        <v>8</v>
      </c>
      <c r="Y2722" t="s">
        <v>519</v>
      </c>
      <c r="Z2722">
        <v>98250</v>
      </c>
      <c r="AA2722">
        <v>8</v>
      </c>
      <c r="AB2722" t="s">
        <v>519</v>
      </c>
      <c r="AC2722">
        <v>98250</v>
      </c>
      <c r="AD2722">
        <v>98250</v>
      </c>
      <c r="AE2722"/>
      <c r="AF2722">
        <v>27510</v>
      </c>
      <c r="AG2722"/>
      <c r="AH2722">
        <v>27510.334999999999</v>
      </c>
      <c r="AI2722">
        <v>0</v>
      </c>
    </row>
    <row r="2723" spans="1:35">
      <c r="A2723" t="s">
        <v>862</v>
      </c>
      <c r="B2723">
        <v>2017</v>
      </c>
      <c r="C2723">
        <v>2017</v>
      </c>
      <c r="D2723">
        <v>2017</v>
      </c>
      <c r="E2723">
        <v>4</v>
      </c>
      <c r="F2723">
        <v>0</v>
      </c>
      <c r="G2723">
        <v>0</v>
      </c>
      <c r="H2723" t="s">
        <v>510</v>
      </c>
      <c r="I2723">
        <v>251</v>
      </c>
      <c r="J2723" t="s">
        <v>113</v>
      </c>
      <c r="K2723" t="s">
        <v>583</v>
      </c>
      <c r="L2723">
        <v>258</v>
      </c>
      <c r="M2723" t="s">
        <v>536</v>
      </c>
      <c r="N2723" t="s">
        <v>537</v>
      </c>
      <c r="O2723">
        <v>0</v>
      </c>
      <c r="P2723" t="s">
        <v>177</v>
      </c>
      <c r="Q2723" t="s">
        <v>514</v>
      </c>
      <c r="R2723" t="s">
        <v>515</v>
      </c>
      <c r="S2723" t="s">
        <v>516</v>
      </c>
      <c r="T2723">
        <v>2100</v>
      </c>
      <c r="U2723" t="s">
        <v>868</v>
      </c>
      <c r="V2723">
        <v>2523</v>
      </c>
      <c r="W2723" t="s">
        <v>518</v>
      </c>
      <c r="X2723">
        <v>8</v>
      </c>
      <c r="Y2723" t="s">
        <v>519</v>
      </c>
      <c r="Z2723">
        <v>419668</v>
      </c>
      <c r="AA2723">
        <v>8</v>
      </c>
      <c r="AB2723" t="s">
        <v>519</v>
      </c>
      <c r="AC2723">
        <v>419668</v>
      </c>
      <c r="AD2723">
        <v>419668</v>
      </c>
      <c r="AE2723"/>
      <c r="AF2723">
        <v>120884</v>
      </c>
      <c r="AG2723"/>
      <c r="AH2723">
        <v>120884.394</v>
      </c>
      <c r="AI2723">
        <v>0</v>
      </c>
    </row>
    <row r="2724" spans="1:35">
      <c r="A2724" t="s">
        <v>862</v>
      </c>
      <c r="B2724">
        <v>2017</v>
      </c>
      <c r="C2724">
        <v>2017</v>
      </c>
      <c r="D2724">
        <v>2017</v>
      </c>
      <c r="E2724">
        <v>4</v>
      </c>
      <c r="F2724">
        <v>0</v>
      </c>
      <c r="G2724">
        <v>0</v>
      </c>
      <c r="H2724" t="s">
        <v>510</v>
      </c>
      <c r="I2724">
        <v>251</v>
      </c>
      <c r="J2724" t="s">
        <v>113</v>
      </c>
      <c r="K2724" t="s">
        <v>583</v>
      </c>
      <c r="L2724">
        <v>156</v>
      </c>
      <c r="M2724" t="s">
        <v>183</v>
      </c>
      <c r="N2724" t="s">
        <v>562</v>
      </c>
      <c r="O2724">
        <v>0</v>
      </c>
      <c r="P2724" t="s">
        <v>177</v>
      </c>
      <c r="Q2724" t="s">
        <v>514</v>
      </c>
      <c r="R2724" t="s">
        <v>515</v>
      </c>
      <c r="S2724" t="s">
        <v>516</v>
      </c>
      <c r="T2724">
        <v>2100</v>
      </c>
      <c r="U2724" t="s">
        <v>868</v>
      </c>
      <c r="V2724">
        <v>2523</v>
      </c>
      <c r="W2724" t="s">
        <v>518</v>
      </c>
      <c r="X2724">
        <v>8</v>
      </c>
      <c r="Y2724" t="s">
        <v>519</v>
      </c>
      <c r="Z2724">
        <v>80438</v>
      </c>
      <c r="AA2724">
        <v>8</v>
      </c>
      <c r="AB2724" t="s">
        <v>519</v>
      </c>
      <c r="AC2724">
        <v>80438</v>
      </c>
      <c r="AD2724">
        <v>80438</v>
      </c>
      <c r="AE2724"/>
      <c r="AF2724">
        <v>88493</v>
      </c>
      <c r="AG2724"/>
      <c r="AH2724">
        <v>88493.047000000006</v>
      </c>
      <c r="AI2724">
        <v>0</v>
      </c>
    </row>
    <row r="2725" spans="1:35">
      <c r="A2725" t="s">
        <v>862</v>
      </c>
      <c r="B2725">
        <v>2017</v>
      </c>
      <c r="C2725">
        <v>2017</v>
      </c>
      <c r="D2725">
        <v>2017</v>
      </c>
      <c r="E2725">
        <v>4</v>
      </c>
      <c r="F2725">
        <v>0</v>
      </c>
      <c r="G2725">
        <v>0</v>
      </c>
      <c r="H2725" t="s">
        <v>510</v>
      </c>
      <c r="I2725">
        <v>251</v>
      </c>
      <c r="J2725" t="s">
        <v>113</v>
      </c>
      <c r="K2725" t="s">
        <v>583</v>
      </c>
      <c r="L2725">
        <v>132</v>
      </c>
      <c r="M2725" t="s">
        <v>871</v>
      </c>
      <c r="N2725" t="s">
        <v>872</v>
      </c>
      <c r="O2725">
        <v>0</v>
      </c>
      <c r="P2725" t="s">
        <v>177</v>
      </c>
      <c r="Q2725" t="s">
        <v>514</v>
      </c>
      <c r="R2725" t="s">
        <v>515</v>
      </c>
      <c r="S2725" t="s">
        <v>516</v>
      </c>
      <c r="T2725">
        <v>0</v>
      </c>
      <c r="U2725" t="s">
        <v>517</v>
      </c>
      <c r="V2725">
        <v>2523</v>
      </c>
      <c r="W2725" t="s">
        <v>518</v>
      </c>
      <c r="X2725">
        <v>8</v>
      </c>
      <c r="Y2725" t="s">
        <v>519</v>
      </c>
      <c r="Z2725">
        <v>20000</v>
      </c>
      <c r="AA2725">
        <v>8</v>
      </c>
      <c r="AB2725" t="s">
        <v>519</v>
      </c>
      <c r="AC2725">
        <v>20000</v>
      </c>
      <c r="AD2725">
        <v>20000</v>
      </c>
      <c r="AE2725"/>
      <c r="AF2725">
        <v>5964</v>
      </c>
      <c r="AG2725"/>
      <c r="AH2725">
        <v>5964.3</v>
      </c>
      <c r="AI2725">
        <v>0</v>
      </c>
    </row>
    <row r="2726" spans="1:35">
      <c r="A2726" t="s">
        <v>862</v>
      </c>
      <c r="B2726">
        <v>2017</v>
      </c>
      <c r="C2726">
        <v>2017</v>
      </c>
      <c r="D2726">
        <v>2017</v>
      </c>
      <c r="E2726">
        <v>4</v>
      </c>
      <c r="F2726">
        <v>0</v>
      </c>
      <c r="G2726">
        <v>0</v>
      </c>
      <c r="H2726" t="s">
        <v>510</v>
      </c>
      <c r="I2726">
        <v>251</v>
      </c>
      <c r="J2726" t="s">
        <v>113</v>
      </c>
      <c r="K2726" t="s">
        <v>583</v>
      </c>
      <c r="L2726">
        <v>368</v>
      </c>
      <c r="M2726" t="s">
        <v>622</v>
      </c>
      <c r="N2726" t="s">
        <v>623</v>
      </c>
      <c r="O2726">
        <v>0</v>
      </c>
      <c r="P2726" t="s">
        <v>177</v>
      </c>
      <c r="Q2726" t="s">
        <v>514</v>
      </c>
      <c r="R2726" t="s">
        <v>515</v>
      </c>
      <c r="S2726" t="s">
        <v>516</v>
      </c>
      <c r="T2726">
        <v>0</v>
      </c>
      <c r="U2726" t="s">
        <v>517</v>
      </c>
      <c r="V2726">
        <v>2523</v>
      </c>
      <c r="W2726" t="s">
        <v>518</v>
      </c>
      <c r="X2726">
        <v>8</v>
      </c>
      <c r="Y2726" t="s">
        <v>519</v>
      </c>
      <c r="Z2726">
        <v>807</v>
      </c>
      <c r="AA2726">
        <v>8</v>
      </c>
      <c r="AB2726" t="s">
        <v>519</v>
      </c>
      <c r="AC2726">
        <v>807</v>
      </c>
      <c r="AD2726">
        <v>807</v>
      </c>
      <c r="AE2726"/>
      <c r="AF2726">
        <v>1883</v>
      </c>
      <c r="AG2726"/>
      <c r="AH2726">
        <v>1883.047</v>
      </c>
      <c r="AI2726">
        <v>0</v>
      </c>
    </row>
    <row r="2727" spans="1:35">
      <c r="A2727" t="s">
        <v>862</v>
      </c>
      <c r="B2727">
        <v>2017</v>
      </c>
      <c r="C2727">
        <v>2017</v>
      </c>
      <c r="D2727">
        <v>2017</v>
      </c>
      <c r="E2727">
        <v>4</v>
      </c>
      <c r="F2727">
        <v>0</v>
      </c>
      <c r="G2727">
        <v>0</v>
      </c>
      <c r="H2727" t="s">
        <v>510</v>
      </c>
      <c r="I2727">
        <v>251</v>
      </c>
      <c r="J2727" t="s">
        <v>113</v>
      </c>
      <c r="K2727" t="s">
        <v>583</v>
      </c>
      <c r="L2727">
        <v>144</v>
      </c>
      <c r="M2727" t="s">
        <v>791</v>
      </c>
      <c r="N2727" t="s">
        <v>792</v>
      </c>
      <c r="O2727">
        <v>0</v>
      </c>
      <c r="P2727" t="s">
        <v>177</v>
      </c>
      <c r="Q2727" t="s">
        <v>514</v>
      </c>
      <c r="R2727" t="s">
        <v>515</v>
      </c>
      <c r="S2727" t="s">
        <v>516</v>
      </c>
      <c r="T2727">
        <v>0</v>
      </c>
      <c r="U2727" t="s">
        <v>517</v>
      </c>
      <c r="V2727">
        <v>2523</v>
      </c>
      <c r="W2727" t="s">
        <v>518</v>
      </c>
      <c r="X2727">
        <v>8</v>
      </c>
      <c r="Y2727" t="s">
        <v>519</v>
      </c>
      <c r="Z2727">
        <v>30</v>
      </c>
      <c r="AA2727">
        <v>8</v>
      </c>
      <c r="AB2727" t="s">
        <v>519</v>
      </c>
      <c r="AC2727">
        <v>30</v>
      </c>
      <c r="AD2727">
        <v>30</v>
      </c>
      <c r="AE2727"/>
      <c r="AF2727">
        <v>430</v>
      </c>
      <c r="AG2727"/>
      <c r="AH2727">
        <v>430.37799999999999</v>
      </c>
      <c r="AI2727">
        <v>0</v>
      </c>
    </row>
    <row r="2728" spans="1:35">
      <c r="A2728" t="s">
        <v>862</v>
      </c>
      <c r="B2728">
        <v>2017</v>
      </c>
      <c r="C2728">
        <v>2017</v>
      </c>
      <c r="D2728">
        <v>2017</v>
      </c>
      <c r="E2728">
        <v>4</v>
      </c>
      <c r="F2728">
        <v>0</v>
      </c>
      <c r="G2728">
        <v>0</v>
      </c>
      <c r="H2728" t="s">
        <v>510</v>
      </c>
      <c r="I2728">
        <v>251</v>
      </c>
      <c r="J2728" t="s">
        <v>113</v>
      </c>
      <c r="K2728" t="s">
        <v>583</v>
      </c>
      <c r="L2728">
        <v>324</v>
      </c>
      <c r="M2728" t="s">
        <v>632</v>
      </c>
      <c r="N2728" t="s">
        <v>633</v>
      </c>
      <c r="O2728">
        <v>0</v>
      </c>
      <c r="P2728" t="s">
        <v>177</v>
      </c>
      <c r="Q2728" t="s">
        <v>514</v>
      </c>
      <c r="R2728" t="s">
        <v>515</v>
      </c>
      <c r="S2728" t="s">
        <v>516</v>
      </c>
      <c r="T2728">
        <v>0</v>
      </c>
      <c r="U2728" t="s">
        <v>517</v>
      </c>
      <c r="V2728">
        <v>2523</v>
      </c>
      <c r="W2728" t="s">
        <v>518</v>
      </c>
      <c r="X2728">
        <v>8</v>
      </c>
      <c r="Y2728" t="s">
        <v>519</v>
      </c>
      <c r="Z2728">
        <v>12</v>
      </c>
      <c r="AA2728">
        <v>8</v>
      </c>
      <c r="AB2728" t="s">
        <v>519</v>
      </c>
      <c r="AC2728">
        <v>12</v>
      </c>
      <c r="AD2728">
        <v>12</v>
      </c>
      <c r="AE2728"/>
      <c r="AF2728">
        <v>115</v>
      </c>
      <c r="AG2728"/>
      <c r="AH2728">
        <v>115.21899999999999</v>
      </c>
      <c r="AI2728">
        <v>0</v>
      </c>
    </row>
    <row r="2729" spans="1:35">
      <c r="A2729" t="s">
        <v>862</v>
      </c>
      <c r="B2729">
        <v>2017</v>
      </c>
      <c r="C2729">
        <v>2017</v>
      </c>
      <c r="D2729">
        <v>2017</v>
      </c>
      <c r="E2729">
        <v>4</v>
      </c>
      <c r="F2729">
        <v>0</v>
      </c>
      <c r="G2729">
        <v>0</v>
      </c>
      <c r="H2729" t="s">
        <v>510</v>
      </c>
      <c r="I2729">
        <v>251</v>
      </c>
      <c r="J2729" t="s">
        <v>113</v>
      </c>
      <c r="K2729" t="s">
        <v>583</v>
      </c>
      <c r="L2729">
        <v>204</v>
      </c>
      <c r="M2729" t="s">
        <v>703</v>
      </c>
      <c r="N2729" t="s">
        <v>704</v>
      </c>
      <c r="O2729">
        <v>0</v>
      </c>
      <c r="P2729" t="s">
        <v>177</v>
      </c>
      <c r="Q2729" t="s">
        <v>514</v>
      </c>
      <c r="R2729" t="s">
        <v>515</v>
      </c>
      <c r="S2729" t="s">
        <v>516</v>
      </c>
      <c r="T2729">
        <v>0</v>
      </c>
      <c r="U2729" t="s">
        <v>517</v>
      </c>
      <c r="V2729">
        <v>2523</v>
      </c>
      <c r="W2729" t="s">
        <v>518</v>
      </c>
      <c r="X2729">
        <v>8</v>
      </c>
      <c r="Y2729" t="s">
        <v>519</v>
      </c>
      <c r="Z2729">
        <v>232</v>
      </c>
      <c r="AA2729">
        <v>8</v>
      </c>
      <c r="AB2729" t="s">
        <v>519</v>
      </c>
      <c r="AC2729">
        <v>232</v>
      </c>
      <c r="AD2729">
        <v>232</v>
      </c>
      <c r="AE2729"/>
      <c r="AF2729">
        <v>124</v>
      </c>
      <c r="AG2729"/>
      <c r="AH2729">
        <v>124.256</v>
      </c>
      <c r="AI2729">
        <v>0</v>
      </c>
    </row>
    <row r="2730" spans="1:35">
      <c r="A2730" t="s">
        <v>862</v>
      </c>
      <c r="B2730">
        <v>2017</v>
      </c>
      <c r="C2730">
        <v>2017</v>
      </c>
      <c r="D2730">
        <v>2017</v>
      </c>
      <c r="E2730">
        <v>4</v>
      </c>
      <c r="F2730">
        <v>0</v>
      </c>
      <c r="G2730">
        <v>0</v>
      </c>
      <c r="H2730" t="s">
        <v>510</v>
      </c>
      <c r="I2730">
        <v>251</v>
      </c>
      <c r="J2730" t="s">
        <v>113</v>
      </c>
      <c r="K2730" t="s">
        <v>583</v>
      </c>
      <c r="L2730">
        <v>152</v>
      </c>
      <c r="M2730" t="s">
        <v>642</v>
      </c>
      <c r="N2730" t="s">
        <v>643</v>
      </c>
      <c r="O2730">
        <v>0</v>
      </c>
      <c r="P2730" t="s">
        <v>177</v>
      </c>
      <c r="Q2730" t="s">
        <v>514</v>
      </c>
      <c r="R2730" t="s">
        <v>515</v>
      </c>
      <c r="S2730" t="s">
        <v>516</v>
      </c>
      <c r="T2730">
        <v>0</v>
      </c>
      <c r="U2730" t="s">
        <v>517</v>
      </c>
      <c r="V2730">
        <v>2523</v>
      </c>
      <c r="W2730" t="s">
        <v>518</v>
      </c>
      <c r="X2730">
        <v>8</v>
      </c>
      <c r="Y2730" t="s">
        <v>519</v>
      </c>
      <c r="Z2730">
        <v>193200</v>
      </c>
      <c r="AA2730">
        <v>8</v>
      </c>
      <c r="AB2730" t="s">
        <v>519</v>
      </c>
      <c r="AC2730">
        <v>193200</v>
      </c>
      <c r="AD2730">
        <v>193200</v>
      </c>
      <c r="AE2730"/>
      <c r="AF2730">
        <v>134685</v>
      </c>
      <c r="AG2730"/>
      <c r="AH2730">
        <v>134685.87599999999</v>
      </c>
      <c r="AI2730">
        <v>0</v>
      </c>
    </row>
    <row r="2731" spans="1:35">
      <c r="A2731" t="s">
        <v>862</v>
      </c>
      <c r="B2731">
        <v>2017</v>
      </c>
      <c r="C2731">
        <v>2017</v>
      </c>
      <c r="D2731">
        <v>2017</v>
      </c>
      <c r="E2731">
        <v>4</v>
      </c>
      <c r="F2731">
        <v>0</v>
      </c>
      <c r="G2731">
        <v>0</v>
      </c>
      <c r="H2731" t="s">
        <v>510</v>
      </c>
      <c r="I2731">
        <v>251</v>
      </c>
      <c r="J2731" t="s">
        <v>113</v>
      </c>
      <c r="K2731" t="s">
        <v>583</v>
      </c>
      <c r="L2731">
        <v>422</v>
      </c>
      <c r="M2731" t="s">
        <v>451</v>
      </c>
      <c r="N2731" t="s">
        <v>696</v>
      </c>
      <c r="O2731">
        <v>0</v>
      </c>
      <c r="P2731" t="s">
        <v>177</v>
      </c>
      <c r="Q2731" t="s">
        <v>514</v>
      </c>
      <c r="R2731" t="s">
        <v>515</v>
      </c>
      <c r="S2731" t="s">
        <v>516</v>
      </c>
      <c r="T2731">
        <v>0</v>
      </c>
      <c r="U2731" t="s">
        <v>517</v>
      </c>
      <c r="V2731">
        <v>2523</v>
      </c>
      <c r="W2731" t="s">
        <v>518</v>
      </c>
      <c r="X2731">
        <v>8</v>
      </c>
      <c r="Y2731" t="s">
        <v>519</v>
      </c>
      <c r="Z2731">
        <v>72</v>
      </c>
      <c r="AA2731">
        <v>8</v>
      </c>
      <c r="AB2731" t="s">
        <v>519</v>
      </c>
      <c r="AC2731">
        <v>72</v>
      </c>
      <c r="AD2731">
        <v>72</v>
      </c>
      <c r="AE2731"/>
      <c r="AF2731">
        <v>590</v>
      </c>
      <c r="AG2731"/>
      <c r="AH2731">
        <v>590.78200000000004</v>
      </c>
      <c r="AI2731">
        <v>0</v>
      </c>
    </row>
    <row r="2732" spans="1:35">
      <c r="A2732" t="s">
        <v>862</v>
      </c>
      <c r="B2732">
        <v>2017</v>
      </c>
      <c r="C2732">
        <v>2017</v>
      </c>
      <c r="D2732">
        <v>2017</v>
      </c>
      <c r="E2732">
        <v>4</v>
      </c>
      <c r="F2732">
        <v>0</v>
      </c>
      <c r="G2732">
        <v>0</v>
      </c>
      <c r="H2732" t="s">
        <v>510</v>
      </c>
      <c r="I2732">
        <v>251</v>
      </c>
      <c r="J2732" t="s">
        <v>113</v>
      </c>
      <c r="K2732" t="s">
        <v>583</v>
      </c>
      <c r="L2732">
        <v>490</v>
      </c>
      <c r="M2732" t="s">
        <v>546</v>
      </c>
      <c r="N2732" t="s">
        <v>547</v>
      </c>
      <c r="O2732">
        <v>0</v>
      </c>
      <c r="P2732" t="s">
        <v>177</v>
      </c>
      <c r="Q2732" t="s">
        <v>514</v>
      </c>
      <c r="R2732" t="s">
        <v>515</v>
      </c>
      <c r="S2732" t="s">
        <v>516</v>
      </c>
      <c r="T2732">
        <v>0</v>
      </c>
      <c r="U2732" t="s">
        <v>517</v>
      </c>
      <c r="V2732">
        <v>2523</v>
      </c>
      <c r="W2732" t="s">
        <v>518</v>
      </c>
      <c r="X2732">
        <v>8</v>
      </c>
      <c r="Y2732" t="s">
        <v>519</v>
      </c>
      <c r="Z2732">
        <v>1050</v>
      </c>
      <c r="AA2732">
        <v>8</v>
      </c>
      <c r="AB2732" t="s">
        <v>519</v>
      </c>
      <c r="AC2732">
        <v>1050</v>
      </c>
      <c r="AD2732">
        <v>1050</v>
      </c>
      <c r="AE2732"/>
      <c r="AF2732">
        <v>646</v>
      </c>
      <c r="AG2732"/>
      <c r="AH2732">
        <v>646.13300000000004</v>
      </c>
      <c r="AI2732">
        <v>0</v>
      </c>
    </row>
    <row r="2733" spans="1:35">
      <c r="A2733" t="s">
        <v>862</v>
      </c>
      <c r="B2733">
        <v>2017</v>
      </c>
      <c r="C2733">
        <v>2017</v>
      </c>
      <c r="D2733">
        <v>2017</v>
      </c>
      <c r="E2733">
        <v>4</v>
      </c>
      <c r="F2733">
        <v>0</v>
      </c>
      <c r="G2733">
        <v>0</v>
      </c>
      <c r="H2733" t="s">
        <v>510</v>
      </c>
      <c r="I2733">
        <v>251</v>
      </c>
      <c r="J2733" t="s">
        <v>113</v>
      </c>
      <c r="K2733" t="s">
        <v>583</v>
      </c>
      <c r="L2733">
        <v>120</v>
      </c>
      <c r="M2733" t="s">
        <v>660</v>
      </c>
      <c r="N2733" t="s">
        <v>661</v>
      </c>
      <c r="O2733">
        <v>0</v>
      </c>
      <c r="P2733" t="s">
        <v>177</v>
      </c>
      <c r="Q2733" t="s">
        <v>514</v>
      </c>
      <c r="R2733" t="s">
        <v>515</v>
      </c>
      <c r="S2733" t="s">
        <v>516</v>
      </c>
      <c r="T2733">
        <v>0</v>
      </c>
      <c r="U2733" t="s">
        <v>517</v>
      </c>
      <c r="V2733">
        <v>2523</v>
      </c>
      <c r="W2733" t="s">
        <v>518</v>
      </c>
      <c r="X2733">
        <v>8</v>
      </c>
      <c r="Y2733" t="s">
        <v>519</v>
      </c>
      <c r="Z2733">
        <v>529200</v>
      </c>
      <c r="AA2733">
        <v>8</v>
      </c>
      <c r="AB2733" t="s">
        <v>519</v>
      </c>
      <c r="AC2733">
        <v>529200</v>
      </c>
      <c r="AD2733">
        <v>529200</v>
      </c>
      <c r="AE2733"/>
      <c r="AF2733">
        <v>84269</v>
      </c>
      <c r="AG2733"/>
      <c r="AH2733">
        <v>84269.464000000007</v>
      </c>
      <c r="AI2733">
        <v>0</v>
      </c>
    </row>
    <row r="2734" spans="1:35">
      <c r="A2734" t="s">
        <v>862</v>
      </c>
      <c r="B2734">
        <v>2017</v>
      </c>
      <c r="C2734">
        <v>2017</v>
      </c>
      <c r="D2734">
        <v>2017</v>
      </c>
      <c r="E2734">
        <v>4</v>
      </c>
      <c r="F2734">
        <v>0</v>
      </c>
      <c r="G2734">
        <v>0</v>
      </c>
      <c r="H2734" t="s">
        <v>510</v>
      </c>
      <c r="I2734">
        <v>251</v>
      </c>
      <c r="J2734" t="s">
        <v>113</v>
      </c>
      <c r="K2734" t="s">
        <v>583</v>
      </c>
      <c r="L2734">
        <v>484</v>
      </c>
      <c r="M2734" t="s">
        <v>656</v>
      </c>
      <c r="N2734" t="s">
        <v>657</v>
      </c>
      <c r="O2734">
        <v>0</v>
      </c>
      <c r="P2734" t="s">
        <v>177</v>
      </c>
      <c r="Q2734" t="s">
        <v>514</v>
      </c>
      <c r="R2734" t="s">
        <v>515</v>
      </c>
      <c r="S2734" t="s">
        <v>516</v>
      </c>
      <c r="T2734">
        <v>0</v>
      </c>
      <c r="U2734" t="s">
        <v>517</v>
      </c>
      <c r="V2734">
        <v>2523</v>
      </c>
      <c r="W2734" t="s">
        <v>518</v>
      </c>
      <c r="X2734">
        <v>8</v>
      </c>
      <c r="Y2734" t="s">
        <v>519</v>
      </c>
      <c r="Z2734">
        <v>20000</v>
      </c>
      <c r="AA2734">
        <v>8</v>
      </c>
      <c r="AB2734" t="s">
        <v>519</v>
      </c>
      <c r="AC2734">
        <v>20000</v>
      </c>
      <c r="AD2734">
        <v>20000</v>
      </c>
      <c r="AE2734"/>
      <c r="AF2734">
        <v>14247</v>
      </c>
      <c r="AG2734"/>
      <c r="AH2734">
        <v>14247.674000000001</v>
      </c>
      <c r="AI2734">
        <v>0</v>
      </c>
    </row>
    <row r="2735" spans="1:35">
      <c r="A2735" t="s">
        <v>862</v>
      </c>
      <c r="B2735">
        <v>2017</v>
      </c>
      <c r="C2735">
        <v>2017</v>
      </c>
      <c r="D2735">
        <v>2017</v>
      </c>
      <c r="E2735">
        <v>4</v>
      </c>
      <c r="F2735">
        <v>0</v>
      </c>
      <c r="G2735">
        <v>0</v>
      </c>
      <c r="H2735" t="s">
        <v>510</v>
      </c>
      <c r="I2735">
        <v>251</v>
      </c>
      <c r="J2735" t="s">
        <v>113</v>
      </c>
      <c r="K2735" t="s">
        <v>583</v>
      </c>
      <c r="L2735">
        <v>428</v>
      </c>
      <c r="M2735" t="s">
        <v>735</v>
      </c>
      <c r="N2735" t="s">
        <v>736</v>
      </c>
      <c r="O2735">
        <v>0</v>
      </c>
      <c r="P2735" t="s">
        <v>177</v>
      </c>
      <c r="Q2735" t="s">
        <v>514</v>
      </c>
      <c r="R2735" t="s">
        <v>515</v>
      </c>
      <c r="S2735" t="s">
        <v>516</v>
      </c>
      <c r="T2735">
        <v>0</v>
      </c>
      <c r="U2735" t="s">
        <v>517</v>
      </c>
      <c r="V2735">
        <v>2523</v>
      </c>
      <c r="W2735" t="s">
        <v>518</v>
      </c>
      <c r="X2735">
        <v>8</v>
      </c>
      <c r="Y2735" t="s">
        <v>519</v>
      </c>
      <c r="Z2735">
        <v>50</v>
      </c>
      <c r="AA2735">
        <v>8</v>
      </c>
      <c r="AB2735" t="s">
        <v>519</v>
      </c>
      <c r="AC2735">
        <v>50</v>
      </c>
      <c r="AD2735">
        <v>50</v>
      </c>
      <c r="AE2735"/>
      <c r="AF2735">
        <v>31</v>
      </c>
      <c r="AG2735"/>
      <c r="AH2735">
        <v>31.629000000000001</v>
      </c>
      <c r="AI2735">
        <v>0</v>
      </c>
    </row>
    <row r="2736" spans="1:35">
      <c r="A2736" t="s">
        <v>862</v>
      </c>
      <c r="B2736">
        <v>2017</v>
      </c>
      <c r="C2736">
        <v>2017</v>
      </c>
      <c r="D2736">
        <v>2017</v>
      </c>
      <c r="E2736">
        <v>4</v>
      </c>
      <c r="F2736">
        <v>0</v>
      </c>
      <c r="G2736">
        <v>0</v>
      </c>
      <c r="H2736" t="s">
        <v>510</v>
      </c>
      <c r="I2736">
        <v>251</v>
      </c>
      <c r="J2736" t="s">
        <v>113</v>
      </c>
      <c r="K2736" t="s">
        <v>583</v>
      </c>
      <c r="L2736">
        <v>384</v>
      </c>
      <c r="M2736" t="s">
        <v>751</v>
      </c>
      <c r="N2736" t="s">
        <v>752</v>
      </c>
      <c r="O2736">
        <v>0</v>
      </c>
      <c r="P2736" t="s">
        <v>177</v>
      </c>
      <c r="Q2736" t="s">
        <v>514</v>
      </c>
      <c r="R2736" t="s">
        <v>515</v>
      </c>
      <c r="S2736" t="s">
        <v>516</v>
      </c>
      <c r="T2736">
        <v>0</v>
      </c>
      <c r="U2736" t="s">
        <v>517</v>
      </c>
      <c r="V2736">
        <v>2523</v>
      </c>
      <c r="W2736" t="s">
        <v>518</v>
      </c>
      <c r="X2736">
        <v>8</v>
      </c>
      <c r="Y2736" t="s">
        <v>519</v>
      </c>
      <c r="Z2736">
        <v>98250</v>
      </c>
      <c r="AA2736">
        <v>8</v>
      </c>
      <c r="AB2736" t="s">
        <v>519</v>
      </c>
      <c r="AC2736">
        <v>98250</v>
      </c>
      <c r="AD2736">
        <v>98250</v>
      </c>
      <c r="AE2736"/>
      <c r="AF2736">
        <v>27510</v>
      </c>
      <c r="AG2736"/>
      <c r="AH2736">
        <v>27510.334999999999</v>
      </c>
      <c r="AI2736">
        <v>0</v>
      </c>
    </row>
    <row r="2737" spans="1:35">
      <c r="A2737" t="s">
        <v>862</v>
      </c>
      <c r="B2737">
        <v>2017</v>
      </c>
      <c r="C2737">
        <v>2017</v>
      </c>
      <c r="D2737">
        <v>2017</v>
      </c>
      <c r="E2737">
        <v>4</v>
      </c>
      <c r="F2737">
        <v>0</v>
      </c>
      <c r="G2737">
        <v>0</v>
      </c>
      <c r="H2737" t="s">
        <v>510</v>
      </c>
      <c r="I2737">
        <v>251</v>
      </c>
      <c r="J2737" t="s">
        <v>113</v>
      </c>
      <c r="K2737" t="s">
        <v>583</v>
      </c>
      <c r="L2737">
        <v>258</v>
      </c>
      <c r="M2737" t="s">
        <v>536</v>
      </c>
      <c r="N2737" t="s">
        <v>537</v>
      </c>
      <c r="O2737">
        <v>0</v>
      </c>
      <c r="P2737" t="s">
        <v>177</v>
      </c>
      <c r="Q2737" t="s">
        <v>514</v>
      </c>
      <c r="R2737" t="s">
        <v>515</v>
      </c>
      <c r="S2737" t="s">
        <v>516</v>
      </c>
      <c r="T2737">
        <v>0</v>
      </c>
      <c r="U2737" t="s">
        <v>517</v>
      </c>
      <c r="V2737">
        <v>2523</v>
      </c>
      <c r="W2737" t="s">
        <v>518</v>
      </c>
      <c r="X2737">
        <v>8</v>
      </c>
      <c r="Y2737" t="s">
        <v>519</v>
      </c>
      <c r="Z2737">
        <v>467018</v>
      </c>
      <c r="AA2737">
        <v>8</v>
      </c>
      <c r="AB2737" t="s">
        <v>519</v>
      </c>
      <c r="AC2737">
        <v>467018</v>
      </c>
      <c r="AD2737">
        <v>467018</v>
      </c>
      <c r="AE2737"/>
      <c r="AF2737">
        <v>134645</v>
      </c>
      <c r="AG2737"/>
      <c r="AH2737">
        <v>134645.21</v>
      </c>
      <c r="AI2737">
        <v>0</v>
      </c>
    </row>
    <row r="2738" spans="1:35">
      <c r="A2738" t="s">
        <v>862</v>
      </c>
      <c r="B2738">
        <v>2017</v>
      </c>
      <c r="C2738">
        <v>2017</v>
      </c>
      <c r="D2738">
        <v>2017</v>
      </c>
      <c r="E2738">
        <v>4</v>
      </c>
      <c r="F2738">
        <v>0</v>
      </c>
      <c r="G2738">
        <v>0</v>
      </c>
      <c r="H2738" t="s">
        <v>510</v>
      </c>
      <c r="I2738">
        <v>251</v>
      </c>
      <c r="J2738" t="s">
        <v>113</v>
      </c>
      <c r="K2738" t="s">
        <v>583</v>
      </c>
      <c r="L2738">
        <v>344</v>
      </c>
      <c r="M2738" t="s">
        <v>558</v>
      </c>
      <c r="N2738" t="s">
        <v>559</v>
      </c>
      <c r="O2738">
        <v>0</v>
      </c>
      <c r="P2738" t="s">
        <v>177</v>
      </c>
      <c r="Q2738" t="s">
        <v>514</v>
      </c>
      <c r="R2738" t="s">
        <v>515</v>
      </c>
      <c r="S2738" t="s">
        <v>516</v>
      </c>
      <c r="T2738">
        <v>0</v>
      </c>
      <c r="U2738" t="s">
        <v>517</v>
      </c>
      <c r="V2738">
        <v>2523</v>
      </c>
      <c r="W2738" t="s">
        <v>518</v>
      </c>
      <c r="X2738">
        <v>8</v>
      </c>
      <c r="Y2738" t="s">
        <v>519</v>
      </c>
      <c r="Z2738">
        <v>131401</v>
      </c>
      <c r="AA2738">
        <v>8</v>
      </c>
      <c r="AB2738" t="s">
        <v>519</v>
      </c>
      <c r="AC2738">
        <v>131401</v>
      </c>
      <c r="AD2738">
        <v>131401</v>
      </c>
      <c r="AE2738"/>
      <c r="AF2738">
        <v>136798</v>
      </c>
      <c r="AG2738"/>
      <c r="AH2738">
        <v>136798.23199999999</v>
      </c>
      <c r="AI2738">
        <v>0</v>
      </c>
    </row>
    <row r="2739" spans="1:35">
      <c r="A2739" t="s">
        <v>862</v>
      </c>
      <c r="B2739">
        <v>2017</v>
      </c>
      <c r="C2739">
        <v>2017</v>
      </c>
      <c r="D2739">
        <v>2017</v>
      </c>
      <c r="E2739">
        <v>4</v>
      </c>
      <c r="F2739">
        <v>0</v>
      </c>
      <c r="G2739">
        <v>0</v>
      </c>
      <c r="H2739" t="s">
        <v>510</v>
      </c>
      <c r="I2739">
        <v>251</v>
      </c>
      <c r="J2739" t="s">
        <v>113</v>
      </c>
      <c r="K2739" t="s">
        <v>583</v>
      </c>
      <c r="L2739">
        <v>392</v>
      </c>
      <c r="M2739" t="s">
        <v>223</v>
      </c>
      <c r="N2739" t="s">
        <v>584</v>
      </c>
      <c r="O2739">
        <v>0</v>
      </c>
      <c r="P2739" t="s">
        <v>177</v>
      </c>
      <c r="Q2739" t="s">
        <v>514</v>
      </c>
      <c r="R2739" t="s">
        <v>515</v>
      </c>
      <c r="S2739" t="s">
        <v>516</v>
      </c>
      <c r="T2739">
        <v>0</v>
      </c>
      <c r="U2739" t="s">
        <v>517</v>
      </c>
      <c r="V2739">
        <v>2523</v>
      </c>
      <c r="W2739" t="s">
        <v>518</v>
      </c>
      <c r="X2739">
        <v>8</v>
      </c>
      <c r="Y2739" t="s">
        <v>519</v>
      </c>
      <c r="Z2739">
        <v>26000</v>
      </c>
      <c r="AA2739">
        <v>8</v>
      </c>
      <c r="AB2739" t="s">
        <v>519</v>
      </c>
      <c r="AC2739">
        <v>26000</v>
      </c>
      <c r="AD2739">
        <v>26000</v>
      </c>
      <c r="AE2739"/>
      <c r="AF2739">
        <v>15632</v>
      </c>
      <c r="AG2739"/>
      <c r="AH2739">
        <v>15632.566999999999</v>
      </c>
      <c r="AI2739">
        <v>0</v>
      </c>
    </row>
    <row r="2740" spans="1:35">
      <c r="A2740" t="s">
        <v>862</v>
      </c>
      <c r="B2740">
        <v>2017</v>
      </c>
      <c r="C2740">
        <v>2017</v>
      </c>
      <c r="D2740">
        <v>2017</v>
      </c>
      <c r="E2740">
        <v>4</v>
      </c>
      <c r="F2740">
        <v>0</v>
      </c>
      <c r="G2740">
        <v>0</v>
      </c>
      <c r="H2740" t="s">
        <v>510</v>
      </c>
      <c r="I2740">
        <v>251</v>
      </c>
      <c r="J2740" t="s">
        <v>113</v>
      </c>
      <c r="K2740" t="s">
        <v>583</v>
      </c>
      <c r="L2740">
        <v>156</v>
      </c>
      <c r="M2740" t="s">
        <v>183</v>
      </c>
      <c r="N2740" t="s">
        <v>562</v>
      </c>
      <c r="O2740">
        <v>0</v>
      </c>
      <c r="P2740" t="s">
        <v>177</v>
      </c>
      <c r="Q2740" t="s">
        <v>514</v>
      </c>
      <c r="R2740" t="s">
        <v>515</v>
      </c>
      <c r="S2740" t="s">
        <v>516</v>
      </c>
      <c r="T2740">
        <v>0</v>
      </c>
      <c r="U2740" t="s">
        <v>517</v>
      </c>
      <c r="V2740">
        <v>2523</v>
      </c>
      <c r="W2740" t="s">
        <v>518</v>
      </c>
      <c r="X2740">
        <v>8</v>
      </c>
      <c r="Y2740" t="s">
        <v>519</v>
      </c>
      <c r="Z2740">
        <v>83418</v>
      </c>
      <c r="AA2740">
        <v>8</v>
      </c>
      <c r="AB2740" t="s">
        <v>519</v>
      </c>
      <c r="AC2740">
        <v>83418</v>
      </c>
      <c r="AD2740">
        <v>83418</v>
      </c>
      <c r="AE2740"/>
      <c r="AF2740">
        <v>89238</v>
      </c>
      <c r="AG2740"/>
      <c r="AH2740">
        <v>89238.585000000006</v>
      </c>
      <c r="AI2740">
        <v>0</v>
      </c>
    </row>
    <row r="2741" spans="1:35">
      <c r="A2741" t="s">
        <v>862</v>
      </c>
      <c r="B2741">
        <v>2017</v>
      </c>
      <c r="C2741">
        <v>2017</v>
      </c>
      <c r="D2741">
        <v>2017</v>
      </c>
      <c r="E2741">
        <v>4</v>
      </c>
      <c r="F2741">
        <v>0</v>
      </c>
      <c r="G2741">
        <v>0</v>
      </c>
      <c r="H2741" t="s">
        <v>510</v>
      </c>
      <c r="I2741">
        <v>251</v>
      </c>
      <c r="J2741" t="s">
        <v>113</v>
      </c>
      <c r="K2741" t="s">
        <v>583</v>
      </c>
      <c r="L2741">
        <v>246</v>
      </c>
      <c r="M2741" t="s">
        <v>678</v>
      </c>
      <c r="N2741" t="s">
        <v>679</v>
      </c>
      <c r="O2741">
        <v>0</v>
      </c>
      <c r="P2741" t="s">
        <v>177</v>
      </c>
      <c r="Q2741" t="s">
        <v>514</v>
      </c>
      <c r="R2741" t="s">
        <v>515</v>
      </c>
      <c r="S2741" t="s">
        <v>516</v>
      </c>
      <c r="T2741">
        <v>0</v>
      </c>
      <c r="U2741" t="s">
        <v>517</v>
      </c>
      <c r="V2741">
        <v>2523</v>
      </c>
      <c r="W2741" t="s">
        <v>518</v>
      </c>
      <c r="X2741">
        <v>8</v>
      </c>
      <c r="Y2741" t="s">
        <v>519</v>
      </c>
      <c r="Z2741">
        <v>836350</v>
      </c>
      <c r="AA2741">
        <v>8</v>
      </c>
      <c r="AB2741" t="s">
        <v>519</v>
      </c>
      <c r="AC2741">
        <v>836350</v>
      </c>
      <c r="AD2741">
        <v>836350</v>
      </c>
      <c r="AE2741"/>
      <c r="AF2741">
        <v>661163</v>
      </c>
      <c r="AG2741"/>
      <c r="AH2741">
        <v>661163.027</v>
      </c>
      <c r="AI2741">
        <v>0</v>
      </c>
    </row>
    <row r="2742" spans="1:35">
      <c r="A2742" t="s">
        <v>862</v>
      </c>
      <c r="B2742">
        <v>2017</v>
      </c>
      <c r="C2742">
        <v>2017</v>
      </c>
      <c r="D2742">
        <v>2017</v>
      </c>
      <c r="E2742">
        <v>4</v>
      </c>
      <c r="F2742">
        <v>0</v>
      </c>
      <c r="G2742">
        <v>0</v>
      </c>
      <c r="H2742" t="s">
        <v>510</v>
      </c>
      <c r="I2742">
        <v>251</v>
      </c>
      <c r="J2742" t="s">
        <v>113</v>
      </c>
      <c r="K2742" t="s">
        <v>583</v>
      </c>
      <c r="L2742">
        <v>300</v>
      </c>
      <c r="M2742" t="s">
        <v>680</v>
      </c>
      <c r="N2742" t="s">
        <v>681</v>
      </c>
      <c r="O2742">
        <v>0</v>
      </c>
      <c r="P2742" t="s">
        <v>177</v>
      </c>
      <c r="Q2742" t="s">
        <v>514</v>
      </c>
      <c r="R2742" t="s">
        <v>515</v>
      </c>
      <c r="S2742" t="s">
        <v>516</v>
      </c>
      <c r="T2742">
        <v>0</v>
      </c>
      <c r="U2742" t="s">
        <v>517</v>
      </c>
      <c r="V2742">
        <v>2523</v>
      </c>
      <c r="W2742" t="s">
        <v>518</v>
      </c>
      <c r="X2742">
        <v>8</v>
      </c>
      <c r="Y2742" t="s">
        <v>519</v>
      </c>
      <c r="Z2742">
        <v>50400</v>
      </c>
      <c r="AA2742">
        <v>8</v>
      </c>
      <c r="AB2742" t="s">
        <v>519</v>
      </c>
      <c r="AC2742">
        <v>50400</v>
      </c>
      <c r="AD2742">
        <v>50400</v>
      </c>
      <c r="AE2742"/>
      <c r="AF2742">
        <v>26586</v>
      </c>
      <c r="AG2742"/>
      <c r="AH2742">
        <v>26586.321</v>
      </c>
      <c r="AI2742">
        <v>0</v>
      </c>
    </row>
    <row r="2743" spans="1:35">
      <c r="A2743" t="s">
        <v>862</v>
      </c>
      <c r="B2743">
        <v>2017</v>
      </c>
      <c r="C2743">
        <v>2017</v>
      </c>
      <c r="D2743">
        <v>2017</v>
      </c>
      <c r="E2743">
        <v>4</v>
      </c>
      <c r="F2743">
        <v>0</v>
      </c>
      <c r="G2743">
        <v>0</v>
      </c>
      <c r="H2743" t="s">
        <v>510</v>
      </c>
      <c r="I2743">
        <v>251</v>
      </c>
      <c r="J2743" t="s">
        <v>113</v>
      </c>
      <c r="K2743" t="s">
        <v>583</v>
      </c>
      <c r="L2743">
        <v>203</v>
      </c>
      <c r="M2743" t="s">
        <v>684</v>
      </c>
      <c r="N2743" t="s">
        <v>685</v>
      </c>
      <c r="O2743">
        <v>0</v>
      </c>
      <c r="P2743" t="s">
        <v>177</v>
      </c>
      <c r="Q2743" t="s">
        <v>514</v>
      </c>
      <c r="R2743" t="s">
        <v>515</v>
      </c>
      <c r="S2743" t="s">
        <v>516</v>
      </c>
      <c r="T2743">
        <v>0</v>
      </c>
      <c r="U2743" t="s">
        <v>517</v>
      </c>
      <c r="V2743">
        <v>2523</v>
      </c>
      <c r="W2743" t="s">
        <v>518</v>
      </c>
      <c r="X2743">
        <v>8</v>
      </c>
      <c r="Y2743" t="s">
        <v>519</v>
      </c>
      <c r="Z2743">
        <v>130405</v>
      </c>
      <c r="AA2743">
        <v>8</v>
      </c>
      <c r="AB2743" t="s">
        <v>519</v>
      </c>
      <c r="AC2743">
        <v>130405</v>
      </c>
      <c r="AD2743">
        <v>130405</v>
      </c>
      <c r="AE2743"/>
      <c r="AF2743">
        <v>72198</v>
      </c>
      <c r="AG2743"/>
      <c r="AH2743">
        <v>72198.534</v>
      </c>
      <c r="AI2743">
        <v>0</v>
      </c>
    </row>
    <row r="2744" spans="1:35">
      <c r="A2744" t="s">
        <v>862</v>
      </c>
      <c r="B2744">
        <v>2017</v>
      </c>
      <c r="C2744">
        <v>2017</v>
      </c>
      <c r="D2744">
        <v>2017</v>
      </c>
      <c r="E2744">
        <v>4</v>
      </c>
      <c r="F2744">
        <v>0</v>
      </c>
      <c r="G2744">
        <v>0</v>
      </c>
      <c r="H2744" t="s">
        <v>510</v>
      </c>
      <c r="I2744">
        <v>251</v>
      </c>
      <c r="J2744" t="s">
        <v>113</v>
      </c>
      <c r="K2744" t="s">
        <v>583</v>
      </c>
      <c r="L2744">
        <v>442</v>
      </c>
      <c r="M2744" t="s">
        <v>688</v>
      </c>
      <c r="N2744" t="s">
        <v>689</v>
      </c>
      <c r="O2744">
        <v>0</v>
      </c>
      <c r="P2744" t="s">
        <v>177</v>
      </c>
      <c r="Q2744" t="s">
        <v>514</v>
      </c>
      <c r="R2744" t="s">
        <v>515</v>
      </c>
      <c r="S2744" t="s">
        <v>516</v>
      </c>
      <c r="T2744">
        <v>0</v>
      </c>
      <c r="U2744" t="s">
        <v>517</v>
      </c>
      <c r="V2744">
        <v>2523</v>
      </c>
      <c r="W2744" t="s">
        <v>518</v>
      </c>
      <c r="X2744">
        <v>8</v>
      </c>
      <c r="Y2744" t="s">
        <v>519</v>
      </c>
      <c r="Z2744">
        <v>74147805</v>
      </c>
      <c r="AA2744">
        <v>8</v>
      </c>
      <c r="AB2744" t="s">
        <v>519</v>
      </c>
      <c r="AC2744">
        <v>74147805</v>
      </c>
      <c r="AD2744">
        <v>74147805</v>
      </c>
      <c r="AE2744"/>
      <c r="AF2744">
        <v>6891681</v>
      </c>
      <c r="AG2744"/>
      <c r="AH2744">
        <v>6891681.284</v>
      </c>
      <c r="AI2744">
        <v>0</v>
      </c>
    </row>
    <row r="2745" spans="1:35">
      <c r="A2745" t="s">
        <v>862</v>
      </c>
      <c r="B2745">
        <v>2017</v>
      </c>
      <c r="C2745">
        <v>2017</v>
      </c>
      <c r="D2745">
        <v>2017</v>
      </c>
      <c r="E2745">
        <v>4</v>
      </c>
      <c r="F2745">
        <v>0</v>
      </c>
      <c r="G2745">
        <v>0</v>
      </c>
      <c r="H2745" t="s">
        <v>510</v>
      </c>
      <c r="I2745">
        <v>251</v>
      </c>
      <c r="J2745" t="s">
        <v>113</v>
      </c>
      <c r="K2745" t="s">
        <v>583</v>
      </c>
      <c r="L2745">
        <v>380</v>
      </c>
      <c r="M2745" t="s">
        <v>587</v>
      </c>
      <c r="N2745" t="s">
        <v>588</v>
      </c>
      <c r="O2745">
        <v>0</v>
      </c>
      <c r="P2745" t="s">
        <v>177</v>
      </c>
      <c r="Q2745" t="s">
        <v>514</v>
      </c>
      <c r="R2745" t="s">
        <v>515</v>
      </c>
      <c r="S2745" t="s">
        <v>516</v>
      </c>
      <c r="T2745">
        <v>0</v>
      </c>
      <c r="U2745" t="s">
        <v>517</v>
      </c>
      <c r="V2745">
        <v>2523</v>
      </c>
      <c r="W2745" t="s">
        <v>518</v>
      </c>
      <c r="X2745">
        <v>8</v>
      </c>
      <c r="Y2745" t="s">
        <v>519</v>
      </c>
      <c r="Z2745">
        <v>65270635</v>
      </c>
      <c r="AA2745">
        <v>8</v>
      </c>
      <c r="AB2745" t="s">
        <v>519</v>
      </c>
      <c r="AC2745">
        <v>65270635</v>
      </c>
      <c r="AD2745">
        <v>65270635</v>
      </c>
      <c r="AE2745"/>
      <c r="AF2745">
        <v>5929777</v>
      </c>
      <c r="AG2745"/>
      <c r="AH2745">
        <v>5929777.4479999999</v>
      </c>
      <c r="AI2745">
        <v>0</v>
      </c>
    </row>
    <row r="2746" spans="1:35">
      <c r="A2746" t="s">
        <v>862</v>
      </c>
      <c r="B2746">
        <v>2017</v>
      </c>
      <c r="C2746">
        <v>2017</v>
      </c>
      <c r="D2746">
        <v>2017</v>
      </c>
      <c r="E2746">
        <v>4</v>
      </c>
      <c r="F2746">
        <v>0</v>
      </c>
      <c r="G2746">
        <v>0</v>
      </c>
      <c r="H2746" t="s">
        <v>510</v>
      </c>
      <c r="I2746">
        <v>251</v>
      </c>
      <c r="J2746" t="s">
        <v>113</v>
      </c>
      <c r="K2746" t="s">
        <v>583</v>
      </c>
      <c r="L2746">
        <v>276</v>
      </c>
      <c r="M2746" t="s">
        <v>591</v>
      </c>
      <c r="N2746" t="s">
        <v>592</v>
      </c>
      <c r="O2746">
        <v>0</v>
      </c>
      <c r="P2746" t="s">
        <v>177</v>
      </c>
      <c r="Q2746" t="s">
        <v>514</v>
      </c>
      <c r="R2746" t="s">
        <v>515</v>
      </c>
      <c r="S2746" t="s">
        <v>516</v>
      </c>
      <c r="T2746">
        <v>0</v>
      </c>
      <c r="U2746" t="s">
        <v>517</v>
      </c>
      <c r="V2746">
        <v>2523</v>
      </c>
      <c r="W2746" t="s">
        <v>518</v>
      </c>
      <c r="X2746">
        <v>8</v>
      </c>
      <c r="Y2746" t="s">
        <v>519</v>
      </c>
      <c r="Z2746">
        <v>495884982</v>
      </c>
      <c r="AA2746">
        <v>8</v>
      </c>
      <c r="AB2746" t="s">
        <v>519</v>
      </c>
      <c r="AC2746">
        <v>495884982</v>
      </c>
      <c r="AD2746">
        <v>495884982</v>
      </c>
      <c r="AE2746"/>
      <c r="AF2746">
        <v>33614933</v>
      </c>
      <c r="AG2746"/>
      <c r="AH2746">
        <v>33614933.483999997</v>
      </c>
      <c r="AI2746">
        <v>0</v>
      </c>
    </row>
    <row r="2747" spans="1:35">
      <c r="A2747" t="s">
        <v>862</v>
      </c>
      <c r="B2747">
        <v>2017</v>
      </c>
      <c r="C2747">
        <v>2017</v>
      </c>
      <c r="D2747">
        <v>2017</v>
      </c>
      <c r="E2747">
        <v>4</v>
      </c>
      <c r="F2747">
        <v>0</v>
      </c>
      <c r="G2747">
        <v>0</v>
      </c>
      <c r="H2747" t="s">
        <v>510</v>
      </c>
      <c r="I2747">
        <v>251</v>
      </c>
      <c r="J2747" t="s">
        <v>113</v>
      </c>
      <c r="K2747" t="s">
        <v>583</v>
      </c>
      <c r="L2747">
        <v>504</v>
      </c>
      <c r="M2747" t="s">
        <v>686</v>
      </c>
      <c r="N2747" t="s">
        <v>687</v>
      </c>
      <c r="O2747">
        <v>899</v>
      </c>
      <c r="P2747" t="s">
        <v>520</v>
      </c>
      <c r="Q2747" t="s">
        <v>521</v>
      </c>
      <c r="R2747" t="s">
        <v>515</v>
      </c>
      <c r="S2747" t="s">
        <v>516</v>
      </c>
      <c r="T2747">
        <v>3200</v>
      </c>
      <c r="U2747" t="s">
        <v>74</v>
      </c>
      <c r="V2747">
        <v>2523</v>
      </c>
      <c r="W2747" t="s">
        <v>518</v>
      </c>
      <c r="X2747">
        <v>8</v>
      </c>
      <c r="Y2747" t="s">
        <v>519</v>
      </c>
      <c r="Z2747">
        <v>770</v>
      </c>
      <c r="AA2747">
        <v>8</v>
      </c>
      <c r="AB2747" t="s">
        <v>519</v>
      </c>
      <c r="AC2747">
        <v>770</v>
      </c>
      <c r="AD2747">
        <v>770</v>
      </c>
      <c r="AE2747"/>
      <c r="AF2747">
        <v>632</v>
      </c>
      <c r="AG2747"/>
      <c r="AH2747">
        <v>632.577</v>
      </c>
      <c r="AI2747">
        <v>0</v>
      </c>
    </row>
    <row r="2748" spans="1:35">
      <c r="A2748" t="s">
        <v>862</v>
      </c>
      <c r="B2748">
        <v>2017</v>
      </c>
      <c r="C2748">
        <v>2017</v>
      </c>
      <c r="D2748">
        <v>2017</v>
      </c>
      <c r="E2748">
        <v>4</v>
      </c>
      <c r="F2748">
        <v>0</v>
      </c>
      <c r="G2748">
        <v>0</v>
      </c>
      <c r="H2748" t="s">
        <v>510</v>
      </c>
      <c r="I2748">
        <v>251</v>
      </c>
      <c r="J2748" t="s">
        <v>113</v>
      </c>
      <c r="K2748" t="s">
        <v>583</v>
      </c>
      <c r="L2748">
        <v>616</v>
      </c>
      <c r="M2748" t="s">
        <v>692</v>
      </c>
      <c r="N2748" t="s">
        <v>693</v>
      </c>
      <c r="O2748">
        <v>899</v>
      </c>
      <c r="P2748" t="s">
        <v>520</v>
      </c>
      <c r="Q2748" t="s">
        <v>521</v>
      </c>
      <c r="R2748" t="s">
        <v>515</v>
      </c>
      <c r="S2748" t="s">
        <v>516</v>
      </c>
      <c r="T2748">
        <v>3200</v>
      </c>
      <c r="U2748" t="s">
        <v>74</v>
      </c>
      <c r="V2748">
        <v>2523</v>
      </c>
      <c r="W2748" t="s">
        <v>518</v>
      </c>
      <c r="X2748">
        <v>8</v>
      </c>
      <c r="Y2748" t="s">
        <v>519</v>
      </c>
      <c r="Z2748">
        <v>6086</v>
      </c>
      <c r="AA2748">
        <v>8</v>
      </c>
      <c r="AB2748" t="s">
        <v>519</v>
      </c>
      <c r="AC2748">
        <v>6086</v>
      </c>
      <c r="AD2748">
        <v>6086</v>
      </c>
      <c r="AE2748"/>
      <c r="AF2748">
        <v>1611</v>
      </c>
      <c r="AG2748"/>
      <c r="AH2748">
        <v>1611.943</v>
      </c>
      <c r="AI2748">
        <v>0</v>
      </c>
    </row>
    <row r="2749" spans="1:35">
      <c r="A2749" t="s">
        <v>862</v>
      </c>
      <c r="B2749">
        <v>2017</v>
      </c>
      <c r="C2749">
        <v>2017</v>
      </c>
      <c r="D2749">
        <v>2017</v>
      </c>
      <c r="E2749">
        <v>4</v>
      </c>
      <c r="F2749">
        <v>0</v>
      </c>
      <c r="G2749">
        <v>0</v>
      </c>
      <c r="H2749" t="s">
        <v>510</v>
      </c>
      <c r="I2749">
        <v>251</v>
      </c>
      <c r="J2749" t="s">
        <v>113</v>
      </c>
      <c r="K2749" t="s">
        <v>583</v>
      </c>
      <c r="L2749">
        <v>528</v>
      </c>
      <c r="M2749" t="s">
        <v>581</v>
      </c>
      <c r="N2749" t="s">
        <v>582</v>
      </c>
      <c r="O2749">
        <v>899</v>
      </c>
      <c r="P2749" t="s">
        <v>520</v>
      </c>
      <c r="Q2749" t="s">
        <v>521</v>
      </c>
      <c r="R2749" t="s">
        <v>515</v>
      </c>
      <c r="S2749" t="s">
        <v>516</v>
      </c>
      <c r="T2749">
        <v>3200</v>
      </c>
      <c r="U2749" t="s">
        <v>74</v>
      </c>
      <c r="V2749">
        <v>2523</v>
      </c>
      <c r="W2749" t="s">
        <v>518</v>
      </c>
      <c r="X2749">
        <v>8</v>
      </c>
      <c r="Y2749" t="s">
        <v>519</v>
      </c>
      <c r="Z2749">
        <v>2615990</v>
      </c>
      <c r="AA2749">
        <v>8</v>
      </c>
      <c r="AB2749" t="s">
        <v>519</v>
      </c>
      <c r="AC2749">
        <v>2615990</v>
      </c>
      <c r="AD2749">
        <v>2615990</v>
      </c>
      <c r="AE2749"/>
      <c r="AF2749">
        <v>572463</v>
      </c>
      <c r="AG2749"/>
      <c r="AH2749">
        <v>572463.26300000004</v>
      </c>
      <c r="AI2749">
        <v>0</v>
      </c>
    </row>
    <row r="2750" spans="1:35">
      <c r="A2750" t="s">
        <v>862</v>
      </c>
      <c r="B2750">
        <v>2017</v>
      </c>
      <c r="C2750">
        <v>2017</v>
      </c>
      <c r="D2750">
        <v>2017</v>
      </c>
      <c r="E2750">
        <v>4</v>
      </c>
      <c r="F2750">
        <v>0</v>
      </c>
      <c r="G2750">
        <v>0</v>
      </c>
      <c r="H2750" t="s">
        <v>510</v>
      </c>
      <c r="I2750">
        <v>251</v>
      </c>
      <c r="J2750" t="s">
        <v>113</v>
      </c>
      <c r="K2750" t="s">
        <v>583</v>
      </c>
      <c r="L2750">
        <v>540</v>
      </c>
      <c r="M2750" t="s">
        <v>552</v>
      </c>
      <c r="N2750" t="s">
        <v>553</v>
      </c>
      <c r="O2750">
        <v>899</v>
      </c>
      <c r="P2750" t="s">
        <v>520</v>
      </c>
      <c r="Q2750" t="s">
        <v>521</v>
      </c>
      <c r="R2750" t="s">
        <v>515</v>
      </c>
      <c r="S2750" t="s">
        <v>516</v>
      </c>
      <c r="T2750">
        <v>2100</v>
      </c>
      <c r="U2750" t="s">
        <v>868</v>
      </c>
      <c r="V2750">
        <v>2523</v>
      </c>
      <c r="W2750" t="s">
        <v>518</v>
      </c>
      <c r="X2750">
        <v>8</v>
      </c>
      <c r="Y2750" t="s">
        <v>519</v>
      </c>
      <c r="Z2750">
        <v>490</v>
      </c>
      <c r="AA2750">
        <v>8</v>
      </c>
      <c r="AB2750" t="s">
        <v>519</v>
      </c>
      <c r="AC2750">
        <v>490</v>
      </c>
      <c r="AD2750">
        <v>490</v>
      </c>
      <c r="AE2750"/>
      <c r="AF2750">
        <v>1057</v>
      </c>
      <c r="AG2750"/>
      <c r="AH2750">
        <v>1057.308</v>
      </c>
      <c r="AI2750">
        <v>0</v>
      </c>
    </row>
    <row r="2751" spans="1:35">
      <c r="A2751" t="s">
        <v>862</v>
      </c>
      <c r="B2751">
        <v>2017</v>
      </c>
      <c r="C2751">
        <v>2017</v>
      </c>
      <c r="D2751">
        <v>2017</v>
      </c>
      <c r="E2751">
        <v>4</v>
      </c>
      <c r="F2751">
        <v>0</v>
      </c>
      <c r="G2751">
        <v>0</v>
      </c>
      <c r="H2751" t="s">
        <v>510</v>
      </c>
      <c r="I2751">
        <v>251</v>
      </c>
      <c r="J2751" t="s">
        <v>113</v>
      </c>
      <c r="K2751" t="s">
        <v>583</v>
      </c>
      <c r="L2751">
        <v>490</v>
      </c>
      <c r="M2751" t="s">
        <v>546</v>
      </c>
      <c r="N2751" t="s">
        <v>547</v>
      </c>
      <c r="O2751">
        <v>899</v>
      </c>
      <c r="P2751" t="s">
        <v>520</v>
      </c>
      <c r="Q2751" t="s">
        <v>521</v>
      </c>
      <c r="R2751" t="s">
        <v>515</v>
      </c>
      <c r="S2751" t="s">
        <v>516</v>
      </c>
      <c r="T2751">
        <v>2100</v>
      </c>
      <c r="U2751" t="s">
        <v>868</v>
      </c>
      <c r="V2751">
        <v>2523</v>
      </c>
      <c r="W2751" t="s">
        <v>518</v>
      </c>
      <c r="X2751">
        <v>8</v>
      </c>
      <c r="Y2751" t="s">
        <v>519</v>
      </c>
      <c r="Z2751">
        <v>1050</v>
      </c>
      <c r="AA2751">
        <v>8</v>
      </c>
      <c r="AB2751" t="s">
        <v>519</v>
      </c>
      <c r="AC2751">
        <v>1050</v>
      </c>
      <c r="AD2751">
        <v>1050</v>
      </c>
      <c r="AE2751"/>
      <c r="AF2751">
        <v>646</v>
      </c>
      <c r="AG2751"/>
      <c r="AH2751">
        <v>646.13300000000004</v>
      </c>
      <c r="AI2751">
        <v>0</v>
      </c>
    </row>
    <row r="2752" spans="1:35">
      <c r="A2752" t="s">
        <v>862</v>
      </c>
      <c r="B2752">
        <v>2017</v>
      </c>
      <c r="C2752">
        <v>2017</v>
      </c>
      <c r="D2752">
        <v>2017</v>
      </c>
      <c r="E2752">
        <v>4</v>
      </c>
      <c r="F2752">
        <v>0</v>
      </c>
      <c r="G2752">
        <v>0</v>
      </c>
      <c r="H2752" t="s">
        <v>510</v>
      </c>
      <c r="I2752">
        <v>251</v>
      </c>
      <c r="J2752" t="s">
        <v>113</v>
      </c>
      <c r="K2752" t="s">
        <v>583</v>
      </c>
      <c r="L2752">
        <v>504</v>
      </c>
      <c r="M2752" t="s">
        <v>686</v>
      </c>
      <c r="N2752" t="s">
        <v>687</v>
      </c>
      <c r="O2752">
        <v>899</v>
      </c>
      <c r="P2752" t="s">
        <v>520</v>
      </c>
      <c r="Q2752" t="s">
        <v>521</v>
      </c>
      <c r="R2752" t="s">
        <v>515</v>
      </c>
      <c r="S2752" t="s">
        <v>516</v>
      </c>
      <c r="T2752">
        <v>2100</v>
      </c>
      <c r="U2752" t="s">
        <v>868</v>
      </c>
      <c r="V2752">
        <v>2523</v>
      </c>
      <c r="W2752" t="s">
        <v>518</v>
      </c>
      <c r="X2752">
        <v>8</v>
      </c>
      <c r="Y2752" t="s">
        <v>519</v>
      </c>
      <c r="Z2752">
        <v>667400</v>
      </c>
      <c r="AA2752">
        <v>8</v>
      </c>
      <c r="AB2752" t="s">
        <v>519</v>
      </c>
      <c r="AC2752">
        <v>667400</v>
      </c>
      <c r="AD2752">
        <v>667400</v>
      </c>
      <c r="AE2752"/>
      <c r="AF2752">
        <v>267536</v>
      </c>
      <c r="AG2752"/>
      <c r="AH2752">
        <v>267536.14799999999</v>
      </c>
      <c r="AI2752">
        <v>0</v>
      </c>
    </row>
    <row r="2753" spans="1:35">
      <c r="A2753" t="s">
        <v>862</v>
      </c>
      <c r="B2753">
        <v>2017</v>
      </c>
      <c r="C2753">
        <v>2017</v>
      </c>
      <c r="D2753">
        <v>2017</v>
      </c>
      <c r="E2753">
        <v>4</v>
      </c>
      <c r="F2753">
        <v>0</v>
      </c>
      <c r="G2753">
        <v>0</v>
      </c>
      <c r="H2753" t="s">
        <v>510</v>
      </c>
      <c r="I2753">
        <v>251</v>
      </c>
      <c r="J2753" t="s">
        <v>113</v>
      </c>
      <c r="K2753" t="s">
        <v>583</v>
      </c>
      <c r="L2753">
        <v>558</v>
      </c>
      <c r="M2753" t="s">
        <v>831</v>
      </c>
      <c r="N2753" t="s">
        <v>832</v>
      </c>
      <c r="O2753">
        <v>899</v>
      </c>
      <c r="P2753" t="s">
        <v>520</v>
      </c>
      <c r="Q2753" t="s">
        <v>521</v>
      </c>
      <c r="R2753" t="s">
        <v>515</v>
      </c>
      <c r="S2753" t="s">
        <v>516</v>
      </c>
      <c r="T2753">
        <v>1000</v>
      </c>
      <c r="U2753" t="s">
        <v>866</v>
      </c>
      <c r="V2753">
        <v>2523</v>
      </c>
      <c r="W2753" t="s">
        <v>518</v>
      </c>
      <c r="X2753">
        <v>8</v>
      </c>
      <c r="Y2753" t="s">
        <v>519</v>
      </c>
      <c r="Z2753">
        <v>72</v>
      </c>
      <c r="AA2753">
        <v>8</v>
      </c>
      <c r="AB2753" t="s">
        <v>519</v>
      </c>
      <c r="AC2753">
        <v>72</v>
      </c>
      <c r="AD2753">
        <v>72</v>
      </c>
      <c r="AE2753"/>
      <c r="AF2753">
        <v>494</v>
      </c>
      <c r="AG2753"/>
      <c r="AH2753">
        <v>494.76600000000002</v>
      </c>
      <c r="AI2753">
        <v>0</v>
      </c>
    </row>
    <row r="2754" spans="1:35">
      <c r="A2754" t="s">
        <v>862</v>
      </c>
      <c r="B2754">
        <v>2017</v>
      </c>
      <c r="C2754">
        <v>2017</v>
      </c>
      <c r="D2754">
        <v>2017</v>
      </c>
      <c r="E2754">
        <v>4</v>
      </c>
      <c r="F2754">
        <v>0</v>
      </c>
      <c r="G2754">
        <v>0</v>
      </c>
      <c r="H2754" t="s">
        <v>510</v>
      </c>
      <c r="I2754">
        <v>251</v>
      </c>
      <c r="J2754" t="s">
        <v>113</v>
      </c>
      <c r="K2754" t="s">
        <v>583</v>
      </c>
      <c r="L2754">
        <v>558</v>
      </c>
      <c r="M2754" t="s">
        <v>831</v>
      </c>
      <c r="N2754" t="s">
        <v>832</v>
      </c>
      <c r="O2754">
        <v>899</v>
      </c>
      <c r="P2754" t="s">
        <v>520</v>
      </c>
      <c r="Q2754" t="s">
        <v>521</v>
      </c>
      <c r="R2754" t="s">
        <v>515</v>
      </c>
      <c r="S2754" t="s">
        <v>516</v>
      </c>
      <c r="T2754">
        <v>0</v>
      </c>
      <c r="U2754" t="s">
        <v>517</v>
      </c>
      <c r="V2754">
        <v>2523</v>
      </c>
      <c r="W2754" t="s">
        <v>518</v>
      </c>
      <c r="X2754">
        <v>8</v>
      </c>
      <c r="Y2754" t="s">
        <v>519</v>
      </c>
      <c r="Z2754">
        <v>72</v>
      </c>
      <c r="AA2754">
        <v>8</v>
      </c>
      <c r="AB2754" t="s">
        <v>519</v>
      </c>
      <c r="AC2754">
        <v>72</v>
      </c>
      <c r="AD2754">
        <v>72</v>
      </c>
      <c r="AE2754"/>
      <c r="AF2754">
        <v>494</v>
      </c>
      <c r="AG2754"/>
      <c r="AH2754">
        <v>494.76600000000002</v>
      </c>
      <c r="AI2754">
        <v>0</v>
      </c>
    </row>
    <row r="2755" spans="1:35">
      <c r="A2755" t="s">
        <v>862</v>
      </c>
      <c r="B2755">
        <v>2017</v>
      </c>
      <c r="C2755">
        <v>2017</v>
      </c>
      <c r="D2755">
        <v>2017</v>
      </c>
      <c r="E2755">
        <v>4</v>
      </c>
      <c r="F2755">
        <v>0</v>
      </c>
      <c r="G2755">
        <v>0</v>
      </c>
      <c r="H2755" t="s">
        <v>510</v>
      </c>
      <c r="I2755">
        <v>251</v>
      </c>
      <c r="J2755" t="s">
        <v>113</v>
      </c>
      <c r="K2755" t="s">
        <v>583</v>
      </c>
      <c r="L2755">
        <v>490</v>
      </c>
      <c r="M2755" t="s">
        <v>546</v>
      </c>
      <c r="N2755" t="s">
        <v>547</v>
      </c>
      <c r="O2755">
        <v>899</v>
      </c>
      <c r="P2755" t="s">
        <v>520</v>
      </c>
      <c r="Q2755" t="s">
        <v>521</v>
      </c>
      <c r="R2755" t="s">
        <v>515</v>
      </c>
      <c r="S2755" t="s">
        <v>516</v>
      </c>
      <c r="T2755">
        <v>0</v>
      </c>
      <c r="U2755" t="s">
        <v>517</v>
      </c>
      <c r="V2755">
        <v>2523</v>
      </c>
      <c r="W2755" t="s">
        <v>518</v>
      </c>
      <c r="X2755">
        <v>8</v>
      </c>
      <c r="Y2755" t="s">
        <v>519</v>
      </c>
      <c r="Z2755">
        <v>1050</v>
      </c>
      <c r="AA2755">
        <v>8</v>
      </c>
      <c r="AB2755" t="s">
        <v>519</v>
      </c>
      <c r="AC2755">
        <v>1050</v>
      </c>
      <c r="AD2755">
        <v>1050</v>
      </c>
      <c r="AE2755"/>
      <c r="AF2755">
        <v>646</v>
      </c>
      <c r="AG2755"/>
      <c r="AH2755">
        <v>646.13300000000004</v>
      </c>
      <c r="AI2755">
        <v>0</v>
      </c>
    </row>
    <row r="2756" spans="1:35">
      <c r="A2756" t="s">
        <v>862</v>
      </c>
      <c r="B2756">
        <v>2017</v>
      </c>
      <c r="C2756">
        <v>2017</v>
      </c>
      <c r="D2756">
        <v>2017</v>
      </c>
      <c r="E2756">
        <v>4</v>
      </c>
      <c r="F2756">
        <v>0</v>
      </c>
      <c r="G2756">
        <v>0</v>
      </c>
      <c r="H2756" t="s">
        <v>510</v>
      </c>
      <c r="I2756">
        <v>251</v>
      </c>
      <c r="J2756" t="s">
        <v>113</v>
      </c>
      <c r="K2756" t="s">
        <v>583</v>
      </c>
      <c r="L2756">
        <v>540</v>
      </c>
      <c r="M2756" t="s">
        <v>552</v>
      </c>
      <c r="N2756" t="s">
        <v>553</v>
      </c>
      <c r="O2756">
        <v>899</v>
      </c>
      <c r="P2756" t="s">
        <v>520</v>
      </c>
      <c r="Q2756" t="s">
        <v>521</v>
      </c>
      <c r="R2756" t="s">
        <v>515</v>
      </c>
      <c r="S2756" t="s">
        <v>516</v>
      </c>
      <c r="T2756">
        <v>0</v>
      </c>
      <c r="U2756" t="s">
        <v>517</v>
      </c>
      <c r="V2756">
        <v>2523</v>
      </c>
      <c r="W2756" t="s">
        <v>518</v>
      </c>
      <c r="X2756">
        <v>8</v>
      </c>
      <c r="Y2756" t="s">
        <v>519</v>
      </c>
      <c r="Z2756">
        <v>490</v>
      </c>
      <c r="AA2756">
        <v>8</v>
      </c>
      <c r="AB2756" t="s">
        <v>519</v>
      </c>
      <c r="AC2756">
        <v>490</v>
      </c>
      <c r="AD2756">
        <v>490</v>
      </c>
      <c r="AE2756"/>
      <c r="AF2756">
        <v>1057</v>
      </c>
      <c r="AG2756"/>
      <c r="AH2756">
        <v>1057.308</v>
      </c>
      <c r="AI2756">
        <v>0</v>
      </c>
    </row>
    <row r="2757" spans="1:35">
      <c r="A2757" t="s">
        <v>862</v>
      </c>
      <c r="B2757">
        <v>2017</v>
      </c>
      <c r="C2757">
        <v>2017</v>
      </c>
      <c r="D2757">
        <v>2017</v>
      </c>
      <c r="E2757">
        <v>4</v>
      </c>
      <c r="F2757">
        <v>0</v>
      </c>
      <c r="G2757">
        <v>0</v>
      </c>
      <c r="H2757" t="s">
        <v>510</v>
      </c>
      <c r="I2757">
        <v>251</v>
      </c>
      <c r="J2757" t="s">
        <v>113</v>
      </c>
      <c r="K2757" t="s">
        <v>583</v>
      </c>
      <c r="L2757">
        <v>504</v>
      </c>
      <c r="M2757" t="s">
        <v>686</v>
      </c>
      <c r="N2757" t="s">
        <v>687</v>
      </c>
      <c r="O2757">
        <v>899</v>
      </c>
      <c r="P2757" t="s">
        <v>520</v>
      </c>
      <c r="Q2757" t="s">
        <v>521</v>
      </c>
      <c r="R2757" t="s">
        <v>515</v>
      </c>
      <c r="S2757" t="s">
        <v>516</v>
      </c>
      <c r="T2757">
        <v>0</v>
      </c>
      <c r="U2757" t="s">
        <v>517</v>
      </c>
      <c r="V2757">
        <v>2523</v>
      </c>
      <c r="W2757" t="s">
        <v>518</v>
      </c>
      <c r="X2757">
        <v>8</v>
      </c>
      <c r="Y2757" t="s">
        <v>519</v>
      </c>
      <c r="Z2757">
        <v>668170</v>
      </c>
      <c r="AA2757">
        <v>8</v>
      </c>
      <c r="AB2757" t="s">
        <v>519</v>
      </c>
      <c r="AC2757">
        <v>668170</v>
      </c>
      <c r="AD2757">
        <v>668170</v>
      </c>
      <c r="AE2757"/>
      <c r="AF2757">
        <v>268168</v>
      </c>
      <c r="AG2757"/>
      <c r="AH2757">
        <v>268168.72499999998</v>
      </c>
      <c r="AI2757">
        <v>0</v>
      </c>
    </row>
    <row r="2758" spans="1:35">
      <c r="A2758" t="s">
        <v>862</v>
      </c>
      <c r="B2758">
        <v>2017</v>
      </c>
      <c r="C2758">
        <v>2017</v>
      </c>
      <c r="D2758">
        <v>2017</v>
      </c>
      <c r="E2758">
        <v>4</v>
      </c>
      <c r="F2758">
        <v>0</v>
      </c>
      <c r="G2758">
        <v>0</v>
      </c>
      <c r="H2758" t="s">
        <v>510</v>
      </c>
      <c r="I2758">
        <v>251</v>
      </c>
      <c r="J2758" t="s">
        <v>113</v>
      </c>
      <c r="K2758" t="s">
        <v>583</v>
      </c>
      <c r="L2758">
        <v>616</v>
      </c>
      <c r="M2758" t="s">
        <v>692</v>
      </c>
      <c r="N2758" t="s">
        <v>693</v>
      </c>
      <c r="O2758">
        <v>899</v>
      </c>
      <c r="P2758" t="s">
        <v>520</v>
      </c>
      <c r="Q2758" t="s">
        <v>521</v>
      </c>
      <c r="R2758" t="s">
        <v>515</v>
      </c>
      <c r="S2758" t="s">
        <v>516</v>
      </c>
      <c r="T2758">
        <v>0</v>
      </c>
      <c r="U2758" t="s">
        <v>517</v>
      </c>
      <c r="V2758">
        <v>2523</v>
      </c>
      <c r="W2758" t="s">
        <v>518</v>
      </c>
      <c r="X2758">
        <v>8</v>
      </c>
      <c r="Y2758" t="s">
        <v>519</v>
      </c>
      <c r="Z2758">
        <v>6086</v>
      </c>
      <c r="AA2758">
        <v>8</v>
      </c>
      <c r="AB2758" t="s">
        <v>519</v>
      </c>
      <c r="AC2758">
        <v>6086</v>
      </c>
      <c r="AD2758">
        <v>6086</v>
      </c>
      <c r="AE2758"/>
      <c r="AF2758">
        <v>1611</v>
      </c>
      <c r="AG2758"/>
      <c r="AH2758">
        <v>1611.943</v>
      </c>
      <c r="AI2758">
        <v>0</v>
      </c>
    </row>
    <row r="2759" spans="1:35">
      <c r="A2759" t="s">
        <v>862</v>
      </c>
      <c r="B2759">
        <v>2017</v>
      </c>
      <c r="C2759">
        <v>2017</v>
      </c>
      <c r="D2759">
        <v>2017</v>
      </c>
      <c r="E2759">
        <v>4</v>
      </c>
      <c r="F2759">
        <v>0</v>
      </c>
      <c r="G2759">
        <v>0</v>
      </c>
      <c r="H2759" t="s">
        <v>510</v>
      </c>
      <c r="I2759">
        <v>251</v>
      </c>
      <c r="J2759" t="s">
        <v>113</v>
      </c>
      <c r="K2759" t="s">
        <v>583</v>
      </c>
      <c r="L2759">
        <v>528</v>
      </c>
      <c r="M2759" t="s">
        <v>581</v>
      </c>
      <c r="N2759" t="s">
        <v>582</v>
      </c>
      <c r="O2759">
        <v>899</v>
      </c>
      <c r="P2759" t="s">
        <v>520</v>
      </c>
      <c r="Q2759" t="s">
        <v>521</v>
      </c>
      <c r="R2759" t="s">
        <v>515</v>
      </c>
      <c r="S2759" t="s">
        <v>516</v>
      </c>
      <c r="T2759">
        <v>0</v>
      </c>
      <c r="U2759" t="s">
        <v>517</v>
      </c>
      <c r="V2759">
        <v>2523</v>
      </c>
      <c r="W2759" t="s">
        <v>518</v>
      </c>
      <c r="X2759">
        <v>8</v>
      </c>
      <c r="Y2759" t="s">
        <v>519</v>
      </c>
      <c r="Z2759">
        <v>2615990</v>
      </c>
      <c r="AA2759">
        <v>8</v>
      </c>
      <c r="AB2759" t="s">
        <v>519</v>
      </c>
      <c r="AC2759">
        <v>2615990</v>
      </c>
      <c r="AD2759">
        <v>2615990</v>
      </c>
      <c r="AE2759"/>
      <c r="AF2759">
        <v>572463</v>
      </c>
      <c r="AG2759"/>
      <c r="AH2759">
        <v>572463.26300000004</v>
      </c>
      <c r="AI2759">
        <v>0</v>
      </c>
    </row>
    <row r="2760" spans="1:35">
      <c r="A2760" t="s">
        <v>862</v>
      </c>
      <c r="B2760">
        <v>2017</v>
      </c>
      <c r="C2760">
        <v>2017</v>
      </c>
      <c r="D2760">
        <v>2017</v>
      </c>
      <c r="E2760">
        <v>4</v>
      </c>
      <c r="F2760">
        <v>0</v>
      </c>
      <c r="G2760">
        <v>0</v>
      </c>
      <c r="H2760" t="s">
        <v>510</v>
      </c>
      <c r="I2760">
        <v>251</v>
      </c>
      <c r="J2760" t="s">
        <v>113</v>
      </c>
      <c r="K2760" t="s">
        <v>583</v>
      </c>
      <c r="L2760">
        <v>558</v>
      </c>
      <c r="M2760" t="s">
        <v>831</v>
      </c>
      <c r="N2760" t="s">
        <v>832</v>
      </c>
      <c r="O2760">
        <v>0</v>
      </c>
      <c r="P2760" t="s">
        <v>177</v>
      </c>
      <c r="Q2760" t="s">
        <v>514</v>
      </c>
      <c r="R2760" t="s">
        <v>515</v>
      </c>
      <c r="S2760" t="s">
        <v>516</v>
      </c>
      <c r="T2760">
        <v>1000</v>
      </c>
      <c r="U2760" t="s">
        <v>866</v>
      </c>
      <c r="V2760">
        <v>2523</v>
      </c>
      <c r="W2760" t="s">
        <v>518</v>
      </c>
      <c r="X2760">
        <v>8</v>
      </c>
      <c r="Y2760" t="s">
        <v>519</v>
      </c>
      <c r="Z2760">
        <v>72</v>
      </c>
      <c r="AA2760">
        <v>8</v>
      </c>
      <c r="AB2760" t="s">
        <v>519</v>
      </c>
      <c r="AC2760">
        <v>72</v>
      </c>
      <c r="AD2760">
        <v>72</v>
      </c>
      <c r="AE2760"/>
      <c r="AF2760">
        <v>494</v>
      </c>
      <c r="AG2760"/>
      <c r="AH2760">
        <v>494.76600000000002</v>
      </c>
      <c r="AI2760">
        <v>0</v>
      </c>
    </row>
    <row r="2761" spans="1:35">
      <c r="A2761" t="s">
        <v>862</v>
      </c>
      <c r="B2761">
        <v>2017</v>
      </c>
      <c r="C2761">
        <v>2017</v>
      </c>
      <c r="D2761">
        <v>2017</v>
      </c>
      <c r="E2761">
        <v>4</v>
      </c>
      <c r="F2761">
        <v>0</v>
      </c>
      <c r="G2761">
        <v>0</v>
      </c>
      <c r="H2761" t="s">
        <v>510</v>
      </c>
      <c r="I2761">
        <v>251</v>
      </c>
      <c r="J2761" t="s">
        <v>113</v>
      </c>
      <c r="K2761" t="s">
        <v>583</v>
      </c>
      <c r="L2761">
        <v>540</v>
      </c>
      <c r="M2761" t="s">
        <v>552</v>
      </c>
      <c r="N2761" t="s">
        <v>553</v>
      </c>
      <c r="O2761">
        <v>0</v>
      </c>
      <c r="P2761" t="s">
        <v>177</v>
      </c>
      <c r="Q2761" t="s">
        <v>514</v>
      </c>
      <c r="R2761" t="s">
        <v>515</v>
      </c>
      <c r="S2761" t="s">
        <v>516</v>
      </c>
      <c r="T2761">
        <v>2100</v>
      </c>
      <c r="U2761" t="s">
        <v>868</v>
      </c>
      <c r="V2761">
        <v>2523</v>
      </c>
      <c r="W2761" t="s">
        <v>518</v>
      </c>
      <c r="X2761">
        <v>8</v>
      </c>
      <c r="Y2761" t="s">
        <v>519</v>
      </c>
      <c r="Z2761">
        <v>490</v>
      </c>
      <c r="AA2761">
        <v>8</v>
      </c>
      <c r="AB2761" t="s">
        <v>519</v>
      </c>
      <c r="AC2761">
        <v>490</v>
      </c>
      <c r="AD2761">
        <v>490</v>
      </c>
      <c r="AE2761"/>
      <c r="AF2761">
        <v>1057</v>
      </c>
      <c r="AG2761"/>
      <c r="AH2761">
        <v>1057.308</v>
      </c>
      <c r="AI2761">
        <v>0</v>
      </c>
    </row>
    <row r="2762" spans="1:35">
      <c r="A2762" t="s">
        <v>862</v>
      </c>
      <c r="B2762">
        <v>2017</v>
      </c>
      <c r="C2762">
        <v>2017</v>
      </c>
      <c r="D2762">
        <v>2017</v>
      </c>
      <c r="E2762">
        <v>4</v>
      </c>
      <c r="F2762">
        <v>0</v>
      </c>
      <c r="G2762">
        <v>0</v>
      </c>
      <c r="H2762" t="s">
        <v>510</v>
      </c>
      <c r="I2762">
        <v>251</v>
      </c>
      <c r="J2762" t="s">
        <v>113</v>
      </c>
      <c r="K2762" t="s">
        <v>583</v>
      </c>
      <c r="L2762">
        <v>504</v>
      </c>
      <c r="M2762" t="s">
        <v>686</v>
      </c>
      <c r="N2762" t="s">
        <v>687</v>
      </c>
      <c r="O2762">
        <v>0</v>
      </c>
      <c r="P2762" t="s">
        <v>177</v>
      </c>
      <c r="Q2762" t="s">
        <v>514</v>
      </c>
      <c r="R2762" t="s">
        <v>515</v>
      </c>
      <c r="S2762" t="s">
        <v>516</v>
      </c>
      <c r="T2762">
        <v>2100</v>
      </c>
      <c r="U2762" t="s">
        <v>868</v>
      </c>
      <c r="V2762">
        <v>2523</v>
      </c>
      <c r="W2762" t="s">
        <v>518</v>
      </c>
      <c r="X2762">
        <v>8</v>
      </c>
      <c r="Y2762" t="s">
        <v>519</v>
      </c>
      <c r="Z2762">
        <v>667400</v>
      </c>
      <c r="AA2762">
        <v>8</v>
      </c>
      <c r="AB2762" t="s">
        <v>519</v>
      </c>
      <c r="AC2762">
        <v>667400</v>
      </c>
      <c r="AD2762">
        <v>667400</v>
      </c>
      <c r="AE2762"/>
      <c r="AF2762">
        <v>267536</v>
      </c>
      <c r="AG2762"/>
      <c r="AH2762">
        <v>267536.14799999999</v>
      </c>
      <c r="AI2762">
        <v>0</v>
      </c>
    </row>
    <row r="2763" spans="1:35">
      <c r="A2763" t="s">
        <v>862</v>
      </c>
      <c r="B2763">
        <v>2017</v>
      </c>
      <c r="C2763">
        <v>2017</v>
      </c>
      <c r="D2763">
        <v>2017</v>
      </c>
      <c r="E2763">
        <v>4</v>
      </c>
      <c r="F2763">
        <v>0</v>
      </c>
      <c r="G2763">
        <v>0</v>
      </c>
      <c r="H2763" t="s">
        <v>510</v>
      </c>
      <c r="I2763">
        <v>251</v>
      </c>
      <c r="J2763" t="s">
        <v>113</v>
      </c>
      <c r="K2763" t="s">
        <v>583</v>
      </c>
      <c r="L2763">
        <v>616</v>
      </c>
      <c r="M2763" t="s">
        <v>692</v>
      </c>
      <c r="N2763" t="s">
        <v>693</v>
      </c>
      <c r="O2763">
        <v>0</v>
      </c>
      <c r="P2763" t="s">
        <v>177</v>
      </c>
      <c r="Q2763" t="s">
        <v>514</v>
      </c>
      <c r="R2763" t="s">
        <v>515</v>
      </c>
      <c r="S2763" t="s">
        <v>516</v>
      </c>
      <c r="T2763">
        <v>3200</v>
      </c>
      <c r="U2763" t="s">
        <v>74</v>
      </c>
      <c r="V2763">
        <v>2523</v>
      </c>
      <c r="W2763" t="s">
        <v>518</v>
      </c>
      <c r="X2763">
        <v>8</v>
      </c>
      <c r="Y2763" t="s">
        <v>519</v>
      </c>
      <c r="Z2763">
        <v>6086</v>
      </c>
      <c r="AA2763">
        <v>8</v>
      </c>
      <c r="AB2763" t="s">
        <v>519</v>
      </c>
      <c r="AC2763">
        <v>6086</v>
      </c>
      <c r="AD2763">
        <v>6086</v>
      </c>
      <c r="AE2763"/>
      <c r="AF2763">
        <v>1611</v>
      </c>
      <c r="AG2763"/>
      <c r="AH2763">
        <v>1611.943</v>
      </c>
      <c r="AI2763">
        <v>0</v>
      </c>
    </row>
    <row r="2764" spans="1:35">
      <c r="A2764" t="s">
        <v>862</v>
      </c>
      <c r="B2764">
        <v>2017</v>
      </c>
      <c r="C2764">
        <v>2017</v>
      </c>
      <c r="D2764">
        <v>2017</v>
      </c>
      <c r="E2764">
        <v>4</v>
      </c>
      <c r="F2764">
        <v>0</v>
      </c>
      <c r="G2764">
        <v>0</v>
      </c>
      <c r="H2764" t="s">
        <v>510</v>
      </c>
      <c r="I2764">
        <v>251</v>
      </c>
      <c r="J2764" t="s">
        <v>113</v>
      </c>
      <c r="K2764" t="s">
        <v>583</v>
      </c>
      <c r="L2764">
        <v>620</v>
      </c>
      <c r="M2764" t="s">
        <v>603</v>
      </c>
      <c r="N2764" t="s">
        <v>604</v>
      </c>
      <c r="O2764">
        <v>0</v>
      </c>
      <c r="P2764" t="s">
        <v>177</v>
      </c>
      <c r="Q2764" t="s">
        <v>514</v>
      </c>
      <c r="R2764" t="s">
        <v>515</v>
      </c>
      <c r="S2764" t="s">
        <v>516</v>
      </c>
      <c r="T2764">
        <v>3200</v>
      </c>
      <c r="U2764" t="s">
        <v>74</v>
      </c>
      <c r="V2764">
        <v>2523</v>
      </c>
      <c r="W2764" t="s">
        <v>518</v>
      </c>
      <c r="X2764">
        <v>8</v>
      </c>
      <c r="Y2764" t="s">
        <v>519</v>
      </c>
      <c r="Z2764">
        <v>11725</v>
      </c>
      <c r="AA2764">
        <v>8</v>
      </c>
      <c r="AB2764" t="s">
        <v>519</v>
      </c>
      <c r="AC2764">
        <v>11725</v>
      </c>
      <c r="AD2764">
        <v>11725</v>
      </c>
      <c r="AE2764"/>
      <c r="AF2764">
        <v>3702</v>
      </c>
      <c r="AG2764"/>
      <c r="AH2764">
        <v>3702.8359999999998</v>
      </c>
      <c r="AI2764">
        <v>0</v>
      </c>
    </row>
    <row r="2765" spans="1:35">
      <c r="A2765" t="s">
        <v>862</v>
      </c>
      <c r="B2765">
        <v>2017</v>
      </c>
      <c r="C2765">
        <v>2017</v>
      </c>
      <c r="D2765">
        <v>2017</v>
      </c>
      <c r="E2765">
        <v>4</v>
      </c>
      <c r="F2765">
        <v>0</v>
      </c>
      <c r="G2765">
        <v>0</v>
      </c>
      <c r="H2765" t="s">
        <v>510</v>
      </c>
      <c r="I2765">
        <v>251</v>
      </c>
      <c r="J2765" t="s">
        <v>113</v>
      </c>
      <c r="K2765" t="s">
        <v>583</v>
      </c>
      <c r="L2765">
        <v>504</v>
      </c>
      <c r="M2765" t="s">
        <v>686</v>
      </c>
      <c r="N2765" t="s">
        <v>687</v>
      </c>
      <c r="O2765">
        <v>0</v>
      </c>
      <c r="P2765" t="s">
        <v>177</v>
      </c>
      <c r="Q2765" t="s">
        <v>514</v>
      </c>
      <c r="R2765" t="s">
        <v>515</v>
      </c>
      <c r="S2765" t="s">
        <v>516</v>
      </c>
      <c r="T2765">
        <v>3200</v>
      </c>
      <c r="U2765" t="s">
        <v>74</v>
      </c>
      <c r="V2765">
        <v>2523</v>
      </c>
      <c r="W2765" t="s">
        <v>518</v>
      </c>
      <c r="X2765">
        <v>8</v>
      </c>
      <c r="Y2765" t="s">
        <v>519</v>
      </c>
      <c r="Z2765">
        <v>770</v>
      </c>
      <c r="AA2765">
        <v>8</v>
      </c>
      <c r="AB2765" t="s">
        <v>519</v>
      </c>
      <c r="AC2765">
        <v>770</v>
      </c>
      <c r="AD2765">
        <v>770</v>
      </c>
      <c r="AE2765"/>
      <c r="AF2765">
        <v>632</v>
      </c>
      <c r="AG2765"/>
      <c r="AH2765">
        <v>632.577</v>
      </c>
      <c r="AI2765">
        <v>0</v>
      </c>
    </row>
    <row r="2766" spans="1:35">
      <c r="A2766" t="s">
        <v>862</v>
      </c>
      <c r="B2766">
        <v>2017</v>
      </c>
      <c r="C2766">
        <v>2017</v>
      </c>
      <c r="D2766">
        <v>2017</v>
      </c>
      <c r="E2766">
        <v>4</v>
      </c>
      <c r="F2766">
        <v>0</v>
      </c>
      <c r="G2766">
        <v>0</v>
      </c>
      <c r="H2766" t="s">
        <v>510</v>
      </c>
      <c r="I2766">
        <v>251</v>
      </c>
      <c r="J2766" t="s">
        <v>113</v>
      </c>
      <c r="K2766" t="s">
        <v>583</v>
      </c>
      <c r="L2766">
        <v>528</v>
      </c>
      <c r="M2766" t="s">
        <v>581</v>
      </c>
      <c r="N2766" t="s">
        <v>582</v>
      </c>
      <c r="O2766">
        <v>0</v>
      </c>
      <c r="P2766" t="s">
        <v>177</v>
      </c>
      <c r="Q2766" t="s">
        <v>514</v>
      </c>
      <c r="R2766" t="s">
        <v>515</v>
      </c>
      <c r="S2766" t="s">
        <v>516</v>
      </c>
      <c r="T2766">
        <v>3200</v>
      </c>
      <c r="U2766" t="s">
        <v>74</v>
      </c>
      <c r="V2766">
        <v>2523</v>
      </c>
      <c r="W2766" t="s">
        <v>518</v>
      </c>
      <c r="X2766">
        <v>8</v>
      </c>
      <c r="Y2766" t="s">
        <v>519</v>
      </c>
      <c r="Z2766">
        <v>2615990</v>
      </c>
      <c r="AA2766">
        <v>8</v>
      </c>
      <c r="AB2766" t="s">
        <v>519</v>
      </c>
      <c r="AC2766">
        <v>2615990</v>
      </c>
      <c r="AD2766">
        <v>2615990</v>
      </c>
      <c r="AE2766"/>
      <c r="AF2766">
        <v>572463</v>
      </c>
      <c r="AG2766"/>
      <c r="AH2766">
        <v>572463.26300000004</v>
      </c>
      <c r="AI2766">
        <v>0</v>
      </c>
    </row>
    <row r="2767" spans="1:35">
      <c r="A2767" t="s">
        <v>862</v>
      </c>
      <c r="B2767">
        <v>2017</v>
      </c>
      <c r="C2767">
        <v>2017</v>
      </c>
      <c r="D2767">
        <v>2017</v>
      </c>
      <c r="E2767">
        <v>4</v>
      </c>
      <c r="F2767">
        <v>0</v>
      </c>
      <c r="G2767">
        <v>0</v>
      </c>
      <c r="H2767" t="s">
        <v>510</v>
      </c>
      <c r="I2767">
        <v>251</v>
      </c>
      <c r="J2767" t="s">
        <v>113</v>
      </c>
      <c r="K2767" t="s">
        <v>583</v>
      </c>
      <c r="L2767">
        <v>558</v>
      </c>
      <c r="M2767" t="s">
        <v>831</v>
      </c>
      <c r="N2767" t="s">
        <v>832</v>
      </c>
      <c r="O2767">
        <v>0</v>
      </c>
      <c r="P2767" t="s">
        <v>177</v>
      </c>
      <c r="Q2767" t="s">
        <v>514</v>
      </c>
      <c r="R2767" t="s">
        <v>515</v>
      </c>
      <c r="S2767" t="s">
        <v>516</v>
      </c>
      <c r="T2767">
        <v>0</v>
      </c>
      <c r="U2767" t="s">
        <v>517</v>
      </c>
      <c r="V2767">
        <v>2523</v>
      </c>
      <c r="W2767" t="s">
        <v>518</v>
      </c>
      <c r="X2767">
        <v>8</v>
      </c>
      <c r="Y2767" t="s">
        <v>519</v>
      </c>
      <c r="Z2767">
        <v>72</v>
      </c>
      <c r="AA2767">
        <v>8</v>
      </c>
      <c r="AB2767" t="s">
        <v>519</v>
      </c>
      <c r="AC2767">
        <v>72</v>
      </c>
      <c r="AD2767">
        <v>72</v>
      </c>
      <c r="AE2767"/>
      <c r="AF2767">
        <v>494</v>
      </c>
      <c r="AG2767"/>
      <c r="AH2767">
        <v>494.76600000000002</v>
      </c>
      <c r="AI2767">
        <v>0</v>
      </c>
    </row>
    <row r="2768" spans="1:35">
      <c r="A2768" t="s">
        <v>862</v>
      </c>
      <c r="B2768">
        <v>2017</v>
      </c>
      <c r="C2768">
        <v>2017</v>
      </c>
      <c r="D2768">
        <v>2017</v>
      </c>
      <c r="E2768">
        <v>4</v>
      </c>
      <c r="F2768">
        <v>0</v>
      </c>
      <c r="G2768">
        <v>0</v>
      </c>
      <c r="H2768" t="s">
        <v>510</v>
      </c>
      <c r="I2768">
        <v>251</v>
      </c>
      <c r="J2768" t="s">
        <v>113</v>
      </c>
      <c r="K2768" t="s">
        <v>583</v>
      </c>
      <c r="L2768">
        <v>540</v>
      </c>
      <c r="M2768" t="s">
        <v>552</v>
      </c>
      <c r="N2768" t="s">
        <v>553</v>
      </c>
      <c r="O2768">
        <v>0</v>
      </c>
      <c r="P2768" t="s">
        <v>177</v>
      </c>
      <c r="Q2768" t="s">
        <v>514</v>
      </c>
      <c r="R2768" t="s">
        <v>515</v>
      </c>
      <c r="S2768" t="s">
        <v>516</v>
      </c>
      <c r="T2768">
        <v>0</v>
      </c>
      <c r="U2768" t="s">
        <v>517</v>
      </c>
      <c r="V2768">
        <v>2523</v>
      </c>
      <c r="W2768" t="s">
        <v>518</v>
      </c>
      <c r="X2768">
        <v>8</v>
      </c>
      <c r="Y2768" t="s">
        <v>519</v>
      </c>
      <c r="Z2768">
        <v>490</v>
      </c>
      <c r="AA2768">
        <v>8</v>
      </c>
      <c r="AB2768" t="s">
        <v>519</v>
      </c>
      <c r="AC2768">
        <v>490</v>
      </c>
      <c r="AD2768">
        <v>490</v>
      </c>
      <c r="AE2768"/>
      <c r="AF2768">
        <v>1057</v>
      </c>
      <c r="AG2768"/>
      <c r="AH2768">
        <v>1057.308</v>
      </c>
      <c r="AI2768">
        <v>0</v>
      </c>
    </row>
    <row r="2769" spans="1:35">
      <c r="A2769" t="s">
        <v>862</v>
      </c>
      <c r="B2769">
        <v>2017</v>
      </c>
      <c r="C2769">
        <v>2017</v>
      </c>
      <c r="D2769">
        <v>2017</v>
      </c>
      <c r="E2769">
        <v>4</v>
      </c>
      <c r="F2769">
        <v>0</v>
      </c>
      <c r="G2769">
        <v>0</v>
      </c>
      <c r="H2769" t="s">
        <v>510</v>
      </c>
      <c r="I2769">
        <v>251</v>
      </c>
      <c r="J2769" t="s">
        <v>113</v>
      </c>
      <c r="K2769" t="s">
        <v>583</v>
      </c>
      <c r="L2769">
        <v>620</v>
      </c>
      <c r="M2769" t="s">
        <v>603</v>
      </c>
      <c r="N2769" t="s">
        <v>604</v>
      </c>
      <c r="O2769">
        <v>0</v>
      </c>
      <c r="P2769" t="s">
        <v>177</v>
      </c>
      <c r="Q2769" t="s">
        <v>514</v>
      </c>
      <c r="R2769" t="s">
        <v>515</v>
      </c>
      <c r="S2769" t="s">
        <v>516</v>
      </c>
      <c r="T2769">
        <v>0</v>
      </c>
      <c r="U2769" t="s">
        <v>517</v>
      </c>
      <c r="V2769">
        <v>2523</v>
      </c>
      <c r="W2769" t="s">
        <v>518</v>
      </c>
      <c r="X2769">
        <v>8</v>
      </c>
      <c r="Y2769" t="s">
        <v>519</v>
      </c>
      <c r="Z2769">
        <v>11725</v>
      </c>
      <c r="AA2769">
        <v>8</v>
      </c>
      <c r="AB2769" t="s">
        <v>519</v>
      </c>
      <c r="AC2769">
        <v>11725</v>
      </c>
      <c r="AD2769">
        <v>11725</v>
      </c>
      <c r="AE2769"/>
      <c r="AF2769">
        <v>3702</v>
      </c>
      <c r="AG2769"/>
      <c r="AH2769">
        <v>3702.8359999999998</v>
      </c>
      <c r="AI2769">
        <v>0</v>
      </c>
    </row>
    <row r="2770" spans="1:35">
      <c r="A2770" t="s">
        <v>862</v>
      </c>
      <c r="B2770">
        <v>2017</v>
      </c>
      <c r="C2770">
        <v>2017</v>
      </c>
      <c r="D2770">
        <v>2017</v>
      </c>
      <c r="E2770">
        <v>4</v>
      </c>
      <c r="F2770">
        <v>0</v>
      </c>
      <c r="G2770">
        <v>0</v>
      </c>
      <c r="H2770" t="s">
        <v>510</v>
      </c>
      <c r="I2770">
        <v>251</v>
      </c>
      <c r="J2770" t="s">
        <v>113</v>
      </c>
      <c r="K2770" t="s">
        <v>583</v>
      </c>
      <c r="L2770">
        <v>504</v>
      </c>
      <c r="M2770" t="s">
        <v>686</v>
      </c>
      <c r="N2770" t="s">
        <v>687</v>
      </c>
      <c r="O2770">
        <v>0</v>
      </c>
      <c r="P2770" t="s">
        <v>177</v>
      </c>
      <c r="Q2770" t="s">
        <v>514</v>
      </c>
      <c r="R2770" t="s">
        <v>515</v>
      </c>
      <c r="S2770" t="s">
        <v>516</v>
      </c>
      <c r="T2770">
        <v>0</v>
      </c>
      <c r="U2770" t="s">
        <v>517</v>
      </c>
      <c r="V2770">
        <v>2523</v>
      </c>
      <c r="W2770" t="s">
        <v>518</v>
      </c>
      <c r="X2770">
        <v>8</v>
      </c>
      <c r="Y2770" t="s">
        <v>519</v>
      </c>
      <c r="Z2770">
        <v>668170</v>
      </c>
      <c r="AA2770">
        <v>8</v>
      </c>
      <c r="AB2770" t="s">
        <v>519</v>
      </c>
      <c r="AC2770">
        <v>668170</v>
      </c>
      <c r="AD2770">
        <v>668170</v>
      </c>
      <c r="AE2770"/>
      <c r="AF2770">
        <v>268168</v>
      </c>
      <c r="AG2770"/>
      <c r="AH2770">
        <v>268168.72499999998</v>
      </c>
      <c r="AI2770">
        <v>0</v>
      </c>
    </row>
    <row r="2771" spans="1:35">
      <c r="A2771" t="s">
        <v>862</v>
      </c>
      <c r="B2771">
        <v>2017</v>
      </c>
      <c r="C2771">
        <v>2017</v>
      </c>
      <c r="D2771">
        <v>2017</v>
      </c>
      <c r="E2771">
        <v>4</v>
      </c>
      <c r="F2771">
        <v>0</v>
      </c>
      <c r="G2771">
        <v>0</v>
      </c>
      <c r="H2771" t="s">
        <v>510</v>
      </c>
      <c r="I2771">
        <v>251</v>
      </c>
      <c r="J2771" t="s">
        <v>113</v>
      </c>
      <c r="K2771" t="s">
        <v>583</v>
      </c>
      <c r="L2771">
        <v>616</v>
      </c>
      <c r="M2771" t="s">
        <v>692</v>
      </c>
      <c r="N2771" t="s">
        <v>693</v>
      </c>
      <c r="O2771">
        <v>0</v>
      </c>
      <c r="P2771" t="s">
        <v>177</v>
      </c>
      <c r="Q2771" t="s">
        <v>514</v>
      </c>
      <c r="R2771" t="s">
        <v>515</v>
      </c>
      <c r="S2771" t="s">
        <v>516</v>
      </c>
      <c r="T2771">
        <v>0</v>
      </c>
      <c r="U2771" t="s">
        <v>517</v>
      </c>
      <c r="V2771">
        <v>2523</v>
      </c>
      <c r="W2771" t="s">
        <v>518</v>
      </c>
      <c r="X2771">
        <v>8</v>
      </c>
      <c r="Y2771" t="s">
        <v>519</v>
      </c>
      <c r="Z2771">
        <v>6086</v>
      </c>
      <c r="AA2771">
        <v>8</v>
      </c>
      <c r="AB2771" t="s">
        <v>519</v>
      </c>
      <c r="AC2771">
        <v>6086</v>
      </c>
      <c r="AD2771">
        <v>6086</v>
      </c>
      <c r="AE2771"/>
      <c r="AF2771">
        <v>1611</v>
      </c>
      <c r="AG2771"/>
      <c r="AH2771">
        <v>1611.943</v>
      </c>
      <c r="AI2771">
        <v>0</v>
      </c>
    </row>
    <row r="2772" spans="1:35">
      <c r="A2772" t="s">
        <v>862</v>
      </c>
      <c r="B2772">
        <v>2017</v>
      </c>
      <c r="C2772">
        <v>2017</v>
      </c>
      <c r="D2772">
        <v>2017</v>
      </c>
      <c r="E2772">
        <v>4</v>
      </c>
      <c r="F2772">
        <v>0</v>
      </c>
      <c r="G2772">
        <v>0</v>
      </c>
      <c r="H2772" t="s">
        <v>510</v>
      </c>
      <c r="I2772">
        <v>251</v>
      </c>
      <c r="J2772" t="s">
        <v>113</v>
      </c>
      <c r="K2772" t="s">
        <v>583</v>
      </c>
      <c r="L2772">
        <v>528</v>
      </c>
      <c r="M2772" t="s">
        <v>581</v>
      </c>
      <c r="N2772" t="s">
        <v>582</v>
      </c>
      <c r="O2772">
        <v>0</v>
      </c>
      <c r="P2772" t="s">
        <v>177</v>
      </c>
      <c r="Q2772" t="s">
        <v>514</v>
      </c>
      <c r="R2772" t="s">
        <v>515</v>
      </c>
      <c r="S2772" t="s">
        <v>516</v>
      </c>
      <c r="T2772">
        <v>0</v>
      </c>
      <c r="U2772" t="s">
        <v>517</v>
      </c>
      <c r="V2772">
        <v>2523</v>
      </c>
      <c r="W2772" t="s">
        <v>518</v>
      </c>
      <c r="X2772">
        <v>8</v>
      </c>
      <c r="Y2772" t="s">
        <v>519</v>
      </c>
      <c r="Z2772">
        <v>2615990</v>
      </c>
      <c r="AA2772">
        <v>8</v>
      </c>
      <c r="AB2772" t="s">
        <v>519</v>
      </c>
      <c r="AC2772">
        <v>2615990</v>
      </c>
      <c r="AD2772">
        <v>2615990</v>
      </c>
      <c r="AE2772"/>
      <c r="AF2772">
        <v>572463</v>
      </c>
      <c r="AG2772"/>
      <c r="AH2772">
        <v>572463.26300000004</v>
      </c>
      <c r="AI2772">
        <v>0</v>
      </c>
    </row>
    <row r="2773" spans="1:35">
      <c r="A2773" t="s">
        <v>862</v>
      </c>
      <c r="B2773">
        <v>2017</v>
      </c>
      <c r="C2773">
        <v>2017</v>
      </c>
      <c r="D2773">
        <v>2017</v>
      </c>
      <c r="E2773">
        <v>4</v>
      </c>
      <c r="F2773">
        <v>0</v>
      </c>
      <c r="G2773">
        <v>0</v>
      </c>
      <c r="H2773" t="s">
        <v>510</v>
      </c>
      <c r="I2773">
        <v>251</v>
      </c>
      <c r="J2773" t="s">
        <v>113</v>
      </c>
      <c r="K2773" t="s">
        <v>583</v>
      </c>
      <c r="L2773">
        <v>780</v>
      </c>
      <c r="M2773" t="s">
        <v>713</v>
      </c>
      <c r="N2773" t="s">
        <v>714</v>
      </c>
      <c r="O2773">
        <v>0</v>
      </c>
      <c r="P2773" t="s">
        <v>177</v>
      </c>
      <c r="Q2773" t="s">
        <v>514</v>
      </c>
      <c r="R2773" t="s">
        <v>515</v>
      </c>
      <c r="S2773" t="s">
        <v>516</v>
      </c>
      <c r="T2773">
        <v>2100</v>
      </c>
      <c r="U2773" t="s">
        <v>868</v>
      </c>
      <c r="V2773">
        <v>2523</v>
      </c>
      <c r="W2773" t="s">
        <v>518</v>
      </c>
      <c r="X2773">
        <v>8</v>
      </c>
      <c r="Y2773" t="s">
        <v>519</v>
      </c>
      <c r="Z2773">
        <v>320</v>
      </c>
      <c r="AA2773">
        <v>8</v>
      </c>
      <c r="AB2773" t="s">
        <v>519</v>
      </c>
      <c r="AC2773">
        <v>320</v>
      </c>
      <c r="AD2773">
        <v>320</v>
      </c>
      <c r="AE2773"/>
      <c r="AF2773">
        <v>48</v>
      </c>
      <c r="AG2773"/>
      <c r="AH2773">
        <v>48.573</v>
      </c>
      <c r="AI2773">
        <v>0</v>
      </c>
    </row>
    <row r="2774" spans="1:35">
      <c r="A2774" t="s">
        <v>862</v>
      </c>
      <c r="B2774">
        <v>2017</v>
      </c>
      <c r="C2774">
        <v>2017</v>
      </c>
      <c r="D2774">
        <v>2017</v>
      </c>
      <c r="E2774">
        <v>4</v>
      </c>
      <c r="F2774">
        <v>0</v>
      </c>
      <c r="G2774">
        <v>0</v>
      </c>
      <c r="H2774" t="s">
        <v>510</v>
      </c>
      <c r="I2774">
        <v>251</v>
      </c>
      <c r="J2774" t="s">
        <v>113</v>
      </c>
      <c r="K2774" t="s">
        <v>583</v>
      </c>
      <c r="L2774">
        <v>818</v>
      </c>
      <c r="M2774" t="s">
        <v>532</v>
      </c>
      <c r="N2774" t="s">
        <v>533</v>
      </c>
      <c r="O2774">
        <v>0</v>
      </c>
      <c r="P2774" t="s">
        <v>177</v>
      </c>
      <c r="Q2774" t="s">
        <v>514</v>
      </c>
      <c r="R2774" t="s">
        <v>515</v>
      </c>
      <c r="S2774" t="s">
        <v>516</v>
      </c>
      <c r="T2774">
        <v>2100</v>
      </c>
      <c r="U2774" t="s">
        <v>868</v>
      </c>
      <c r="V2774">
        <v>2523</v>
      </c>
      <c r="W2774" t="s">
        <v>518</v>
      </c>
      <c r="X2774">
        <v>8</v>
      </c>
      <c r="Y2774" t="s">
        <v>519</v>
      </c>
      <c r="Z2774">
        <v>96350</v>
      </c>
      <c r="AA2774">
        <v>8</v>
      </c>
      <c r="AB2774" t="s">
        <v>519</v>
      </c>
      <c r="AC2774">
        <v>96350</v>
      </c>
      <c r="AD2774">
        <v>96350</v>
      </c>
      <c r="AE2774"/>
      <c r="AF2774">
        <v>44341</v>
      </c>
      <c r="AG2774"/>
      <c r="AH2774">
        <v>44341.41</v>
      </c>
      <c r="AI2774">
        <v>0</v>
      </c>
    </row>
    <row r="2775" spans="1:35">
      <c r="A2775" t="s">
        <v>862</v>
      </c>
      <c r="B2775">
        <v>2017</v>
      </c>
      <c r="C2775">
        <v>2017</v>
      </c>
      <c r="D2775">
        <v>2017</v>
      </c>
      <c r="E2775">
        <v>4</v>
      </c>
      <c r="F2775">
        <v>0</v>
      </c>
      <c r="G2775">
        <v>0</v>
      </c>
      <c r="H2775" t="s">
        <v>510</v>
      </c>
      <c r="I2775">
        <v>251</v>
      </c>
      <c r="J2775" t="s">
        <v>113</v>
      </c>
      <c r="K2775" t="s">
        <v>583</v>
      </c>
      <c r="L2775">
        <v>724</v>
      </c>
      <c r="M2775" t="s">
        <v>214</v>
      </c>
      <c r="N2775" t="s">
        <v>580</v>
      </c>
      <c r="O2775">
        <v>0</v>
      </c>
      <c r="P2775" t="s">
        <v>177</v>
      </c>
      <c r="Q2775" t="s">
        <v>514</v>
      </c>
      <c r="R2775" t="s">
        <v>515</v>
      </c>
      <c r="S2775" t="s">
        <v>516</v>
      </c>
      <c r="T2775">
        <v>2100</v>
      </c>
      <c r="U2775" t="s">
        <v>868</v>
      </c>
      <c r="V2775">
        <v>2523</v>
      </c>
      <c r="W2775" t="s">
        <v>518</v>
      </c>
      <c r="X2775">
        <v>8</v>
      </c>
      <c r="Y2775" t="s">
        <v>519</v>
      </c>
      <c r="Z2775">
        <v>12400000</v>
      </c>
      <c r="AA2775">
        <v>8</v>
      </c>
      <c r="AB2775" t="s">
        <v>519</v>
      </c>
      <c r="AC2775">
        <v>12400000</v>
      </c>
      <c r="AD2775">
        <v>12400000</v>
      </c>
      <c r="AE2775"/>
      <c r="AF2775">
        <v>754955</v>
      </c>
      <c r="AG2775"/>
      <c r="AH2775">
        <v>754955.03899999999</v>
      </c>
      <c r="AI2775">
        <v>0</v>
      </c>
    </row>
    <row r="2776" spans="1:35">
      <c r="A2776" t="s">
        <v>862</v>
      </c>
      <c r="B2776">
        <v>2017</v>
      </c>
      <c r="C2776">
        <v>2017</v>
      </c>
      <c r="D2776">
        <v>2017</v>
      </c>
      <c r="E2776">
        <v>4</v>
      </c>
      <c r="F2776">
        <v>0</v>
      </c>
      <c r="G2776">
        <v>0</v>
      </c>
      <c r="H2776" t="s">
        <v>510</v>
      </c>
      <c r="I2776">
        <v>251</v>
      </c>
      <c r="J2776" t="s">
        <v>113</v>
      </c>
      <c r="K2776" t="s">
        <v>583</v>
      </c>
      <c r="L2776">
        <v>652</v>
      </c>
      <c r="M2776" t="s">
        <v>771</v>
      </c>
      <c r="N2776" t="s">
        <v>772</v>
      </c>
      <c r="O2776">
        <v>0</v>
      </c>
      <c r="P2776" t="s">
        <v>177</v>
      </c>
      <c r="Q2776" t="s">
        <v>514</v>
      </c>
      <c r="R2776" t="s">
        <v>515</v>
      </c>
      <c r="S2776" t="s">
        <v>516</v>
      </c>
      <c r="T2776">
        <v>2100</v>
      </c>
      <c r="U2776" t="s">
        <v>868</v>
      </c>
      <c r="V2776">
        <v>2523</v>
      </c>
      <c r="W2776" t="s">
        <v>518</v>
      </c>
      <c r="X2776">
        <v>8</v>
      </c>
      <c r="Y2776" t="s">
        <v>519</v>
      </c>
      <c r="Z2776">
        <v>12802490</v>
      </c>
      <c r="AA2776">
        <v>8</v>
      </c>
      <c r="AB2776" t="s">
        <v>519</v>
      </c>
      <c r="AC2776">
        <v>12802490</v>
      </c>
      <c r="AD2776">
        <v>12802490</v>
      </c>
      <c r="AE2776"/>
      <c r="AF2776">
        <v>2234923</v>
      </c>
      <c r="AG2776"/>
      <c r="AH2776">
        <v>2234923.878</v>
      </c>
      <c r="AI2776">
        <v>0</v>
      </c>
    </row>
    <row r="2777" spans="1:35">
      <c r="A2777" t="s">
        <v>862</v>
      </c>
      <c r="B2777">
        <v>2017</v>
      </c>
      <c r="C2777">
        <v>2017</v>
      </c>
      <c r="D2777">
        <v>2017</v>
      </c>
      <c r="E2777">
        <v>4</v>
      </c>
      <c r="F2777">
        <v>0</v>
      </c>
      <c r="G2777">
        <v>0</v>
      </c>
      <c r="H2777" t="s">
        <v>510</v>
      </c>
      <c r="I2777">
        <v>251</v>
      </c>
      <c r="J2777" t="s">
        <v>113</v>
      </c>
      <c r="K2777" t="s">
        <v>583</v>
      </c>
      <c r="L2777">
        <v>764</v>
      </c>
      <c r="M2777" t="s">
        <v>198</v>
      </c>
      <c r="N2777" t="s">
        <v>556</v>
      </c>
      <c r="O2777">
        <v>0</v>
      </c>
      <c r="P2777" t="s">
        <v>177</v>
      </c>
      <c r="Q2777" t="s">
        <v>514</v>
      </c>
      <c r="R2777" t="s">
        <v>515</v>
      </c>
      <c r="S2777" t="s">
        <v>516</v>
      </c>
      <c r="T2777">
        <v>2100</v>
      </c>
      <c r="U2777" t="s">
        <v>868</v>
      </c>
      <c r="V2777">
        <v>2523</v>
      </c>
      <c r="W2777" t="s">
        <v>518</v>
      </c>
      <c r="X2777">
        <v>8</v>
      </c>
      <c r="Y2777" t="s">
        <v>519</v>
      </c>
      <c r="Z2777">
        <v>1575</v>
      </c>
      <c r="AA2777">
        <v>8</v>
      </c>
      <c r="AB2777" t="s">
        <v>519</v>
      </c>
      <c r="AC2777">
        <v>1575</v>
      </c>
      <c r="AD2777">
        <v>1575</v>
      </c>
      <c r="AE2777"/>
      <c r="AF2777">
        <v>837</v>
      </c>
      <c r="AG2777"/>
      <c r="AH2777">
        <v>837.03499999999997</v>
      </c>
      <c r="AI2777">
        <v>0</v>
      </c>
    </row>
    <row r="2778" spans="1:35">
      <c r="A2778" t="s">
        <v>862</v>
      </c>
      <c r="B2778">
        <v>2017</v>
      </c>
      <c r="C2778">
        <v>2017</v>
      </c>
      <c r="D2778">
        <v>2017</v>
      </c>
      <c r="E2778">
        <v>4</v>
      </c>
      <c r="F2778">
        <v>0</v>
      </c>
      <c r="G2778">
        <v>0</v>
      </c>
      <c r="H2778" t="s">
        <v>510</v>
      </c>
      <c r="I2778">
        <v>251</v>
      </c>
      <c r="J2778" t="s">
        <v>113</v>
      </c>
      <c r="K2778" t="s">
        <v>583</v>
      </c>
      <c r="L2778">
        <v>699</v>
      </c>
      <c r="M2778" t="s">
        <v>585</v>
      </c>
      <c r="N2778" t="s">
        <v>586</v>
      </c>
      <c r="O2778">
        <v>0</v>
      </c>
      <c r="P2778" t="s">
        <v>177</v>
      </c>
      <c r="Q2778" t="s">
        <v>514</v>
      </c>
      <c r="R2778" t="s">
        <v>515</v>
      </c>
      <c r="S2778" t="s">
        <v>516</v>
      </c>
      <c r="T2778">
        <v>2100</v>
      </c>
      <c r="U2778" t="s">
        <v>868</v>
      </c>
      <c r="V2778">
        <v>2523</v>
      </c>
      <c r="W2778" t="s">
        <v>518</v>
      </c>
      <c r="X2778">
        <v>8</v>
      </c>
      <c r="Y2778" t="s">
        <v>519</v>
      </c>
      <c r="Z2778">
        <v>690000</v>
      </c>
      <c r="AA2778">
        <v>8</v>
      </c>
      <c r="AB2778" t="s">
        <v>519</v>
      </c>
      <c r="AC2778">
        <v>690000</v>
      </c>
      <c r="AD2778">
        <v>690000</v>
      </c>
      <c r="AE2778"/>
      <c r="AF2778">
        <v>404510</v>
      </c>
      <c r="AG2778"/>
      <c r="AH2778">
        <v>404510.598</v>
      </c>
      <c r="AI2778">
        <v>0</v>
      </c>
    </row>
    <row r="2779" spans="1:35">
      <c r="A2779" t="s">
        <v>862</v>
      </c>
      <c r="B2779">
        <v>2017</v>
      </c>
      <c r="C2779">
        <v>2017</v>
      </c>
      <c r="D2779">
        <v>2017</v>
      </c>
      <c r="E2779">
        <v>4</v>
      </c>
      <c r="F2779">
        <v>0</v>
      </c>
      <c r="G2779">
        <v>0</v>
      </c>
      <c r="H2779" t="s">
        <v>510</v>
      </c>
      <c r="I2779">
        <v>251</v>
      </c>
      <c r="J2779" t="s">
        <v>113</v>
      </c>
      <c r="K2779" t="s">
        <v>583</v>
      </c>
      <c r="L2779">
        <v>710</v>
      </c>
      <c r="M2779" t="s">
        <v>616</v>
      </c>
      <c r="N2779" t="s">
        <v>617</v>
      </c>
      <c r="O2779">
        <v>0</v>
      </c>
      <c r="P2779" t="s">
        <v>177</v>
      </c>
      <c r="Q2779" t="s">
        <v>514</v>
      </c>
      <c r="R2779" t="s">
        <v>515</v>
      </c>
      <c r="S2779" t="s">
        <v>516</v>
      </c>
      <c r="T2779">
        <v>2100</v>
      </c>
      <c r="U2779" t="s">
        <v>868</v>
      </c>
      <c r="V2779">
        <v>2523</v>
      </c>
      <c r="W2779" t="s">
        <v>518</v>
      </c>
      <c r="X2779">
        <v>8</v>
      </c>
      <c r="Y2779" t="s">
        <v>519</v>
      </c>
      <c r="Z2779">
        <v>7018930</v>
      </c>
      <c r="AA2779">
        <v>8</v>
      </c>
      <c r="AB2779" t="s">
        <v>519</v>
      </c>
      <c r="AC2779">
        <v>7018930</v>
      </c>
      <c r="AD2779">
        <v>7018930</v>
      </c>
      <c r="AE2779"/>
      <c r="AF2779">
        <v>2111297</v>
      </c>
      <c r="AG2779"/>
      <c r="AH2779">
        <v>2111297.9380000001</v>
      </c>
      <c r="AI2779">
        <v>0</v>
      </c>
    </row>
    <row r="2780" spans="1:35">
      <c r="A2780" t="s">
        <v>862</v>
      </c>
      <c r="B2780">
        <v>2017</v>
      </c>
      <c r="C2780">
        <v>2017</v>
      </c>
      <c r="D2780">
        <v>2017</v>
      </c>
      <c r="E2780">
        <v>4</v>
      </c>
      <c r="F2780">
        <v>0</v>
      </c>
      <c r="G2780">
        <v>0</v>
      </c>
      <c r="H2780" t="s">
        <v>510</v>
      </c>
      <c r="I2780">
        <v>251</v>
      </c>
      <c r="J2780" t="s">
        <v>113</v>
      </c>
      <c r="K2780" t="s">
        <v>583</v>
      </c>
      <c r="L2780">
        <v>784</v>
      </c>
      <c r="M2780" t="s">
        <v>186</v>
      </c>
      <c r="N2780" t="s">
        <v>618</v>
      </c>
      <c r="O2780">
        <v>0</v>
      </c>
      <c r="P2780" t="s">
        <v>177</v>
      </c>
      <c r="Q2780" t="s">
        <v>514</v>
      </c>
      <c r="R2780" t="s">
        <v>515</v>
      </c>
      <c r="S2780" t="s">
        <v>516</v>
      </c>
      <c r="T2780">
        <v>2100</v>
      </c>
      <c r="U2780" t="s">
        <v>868</v>
      </c>
      <c r="V2780">
        <v>2523</v>
      </c>
      <c r="W2780" t="s">
        <v>518</v>
      </c>
      <c r="X2780">
        <v>8</v>
      </c>
      <c r="Y2780" t="s">
        <v>519</v>
      </c>
      <c r="Z2780">
        <v>189000</v>
      </c>
      <c r="AA2780">
        <v>8</v>
      </c>
      <c r="AB2780" t="s">
        <v>519</v>
      </c>
      <c r="AC2780">
        <v>189000</v>
      </c>
      <c r="AD2780">
        <v>189000</v>
      </c>
      <c r="AE2780"/>
      <c r="AF2780">
        <v>113241</v>
      </c>
      <c r="AG2780"/>
      <c r="AH2780">
        <v>113241.505</v>
      </c>
      <c r="AI2780">
        <v>0</v>
      </c>
    </row>
    <row r="2781" spans="1:35">
      <c r="A2781" t="s">
        <v>862</v>
      </c>
      <c r="B2781">
        <v>2017</v>
      </c>
      <c r="C2781">
        <v>2017</v>
      </c>
      <c r="D2781">
        <v>2017</v>
      </c>
      <c r="E2781">
        <v>4</v>
      </c>
      <c r="F2781">
        <v>0</v>
      </c>
      <c r="G2781">
        <v>0</v>
      </c>
      <c r="H2781" t="s">
        <v>510</v>
      </c>
      <c r="I2781">
        <v>251</v>
      </c>
      <c r="J2781" t="s">
        <v>113</v>
      </c>
      <c r="K2781" t="s">
        <v>583</v>
      </c>
      <c r="L2781">
        <v>792</v>
      </c>
      <c r="M2781" t="s">
        <v>217</v>
      </c>
      <c r="N2781" t="s">
        <v>573</v>
      </c>
      <c r="O2781">
        <v>0</v>
      </c>
      <c r="P2781" t="s">
        <v>177</v>
      </c>
      <c r="Q2781" t="s">
        <v>514</v>
      </c>
      <c r="R2781" t="s">
        <v>515</v>
      </c>
      <c r="S2781" t="s">
        <v>516</v>
      </c>
      <c r="T2781">
        <v>2100</v>
      </c>
      <c r="U2781" t="s">
        <v>868</v>
      </c>
      <c r="V2781">
        <v>2523</v>
      </c>
      <c r="W2781" t="s">
        <v>518</v>
      </c>
      <c r="X2781">
        <v>8</v>
      </c>
      <c r="Y2781" t="s">
        <v>519</v>
      </c>
      <c r="Z2781">
        <v>515000</v>
      </c>
      <c r="AA2781">
        <v>8</v>
      </c>
      <c r="AB2781" t="s">
        <v>519</v>
      </c>
      <c r="AC2781">
        <v>515000</v>
      </c>
      <c r="AD2781">
        <v>515000</v>
      </c>
      <c r="AE2781"/>
      <c r="AF2781">
        <v>237036</v>
      </c>
      <c r="AG2781"/>
      <c r="AH2781">
        <v>237036.88500000001</v>
      </c>
      <c r="AI2781">
        <v>0</v>
      </c>
    </row>
    <row r="2782" spans="1:35">
      <c r="A2782" t="s">
        <v>862</v>
      </c>
      <c r="B2782">
        <v>2017</v>
      </c>
      <c r="C2782">
        <v>2017</v>
      </c>
      <c r="D2782">
        <v>2017</v>
      </c>
      <c r="E2782">
        <v>4</v>
      </c>
      <c r="F2782">
        <v>0</v>
      </c>
      <c r="G2782">
        <v>0</v>
      </c>
      <c r="H2782" t="s">
        <v>510</v>
      </c>
      <c r="I2782">
        <v>251</v>
      </c>
      <c r="J2782" t="s">
        <v>113</v>
      </c>
      <c r="K2782" t="s">
        <v>583</v>
      </c>
      <c r="L2782">
        <v>826</v>
      </c>
      <c r="M2782" t="s">
        <v>589</v>
      </c>
      <c r="N2782" t="s">
        <v>590</v>
      </c>
      <c r="O2782">
        <v>0</v>
      </c>
      <c r="P2782" t="s">
        <v>177</v>
      </c>
      <c r="Q2782" t="s">
        <v>514</v>
      </c>
      <c r="R2782" t="s">
        <v>515</v>
      </c>
      <c r="S2782" t="s">
        <v>516</v>
      </c>
      <c r="T2782">
        <v>2100</v>
      </c>
      <c r="U2782" t="s">
        <v>868</v>
      </c>
      <c r="V2782">
        <v>2523</v>
      </c>
      <c r="W2782" t="s">
        <v>518</v>
      </c>
      <c r="X2782">
        <v>8</v>
      </c>
      <c r="Y2782" t="s">
        <v>519</v>
      </c>
      <c r="Z2782">
        <v>81533000</v>
      </c>
      <c r="AA2782">
        <v>8</v>
      </c>
      <c r="AB2782" t="s">
        <v>519</v>
      </c>
      <c r="AC2782">
        <v>81533000</v>
      </c>
      <c r="AD2782">
        <v>81533000</v>
      </c>
      <c r="AE2782"/>
      <c r="AF2782">
        <v>20612559</v>
      </c>
      <c r="AG2782"/>
      <c r="AH2782">
        <v>20612559.899</v>
      </c>
      <c r="AI2782">
        <v>0</v>
      </c>
    </row>
    <row r="2783" spans="1:35">
      <c r="A2783" t="s">
        <v>862</v>
      </c>
      <c r="B2783">
        <v>2017</v>
      </c>
      <c r="C2783">
        <v>2017</v>
      </c>
      <c r="D2783">
        <v>2017</v>
      </c>
      <c r="E2783">
        <v>4</v>
      </c>
      <c r="F2783">
        <v>0</v>
      </c>
      <c r="G2783">
        <v>0</v>
      </c>
      <c r="H2783" t="s">
        <v>510</v>
      </c>
      <c r="I2783">
        <v>251</v>
      </c>
      <c r="J2783" t="s">
        <v>113</v>
      </c>
      <c r="K2783" t="s">
        <v>583</v>
      </c>
      <c r="L2783">
        <v>842</v>
      </c>
      <c r="M2783" t="s">
        <v>593</v>
      </c>
      <c r="N2783" t="s">
        <v>593</v>
      </c>
      <c r="O2783">
        <v>0</v>
      </c>
      <c r="P2783" t="s">
        <v>177</v>
      </c>
      <c r="Q2783" t="s">
        <v>514</v>
      </c>
      <c r="R2783" t="s">
        <v>515</v>
      </c>
      <c r="S2783" t="s">
        <v>516</v>
      </c>
      <c r="T2783">
        <v>2100</v>
      </c>
      <c r="U2783" t="s">
        <v>868</v>
      </c>
      <c r="V2783">
        <v>2523</v>
      </c>
      <c r="W2783" t="s">
        <v>518</v>
      </c>
      <c r="X2783">
        <v>8</v>
      </c>
      <c r="Y2783" t="s">
        <v>519</v>
      </c>
      <c r="Z2783">
        <v>103012000</v>
      </c>
      <c r="AA2783">
        <v>8</v>
      </c>
      <c r="AB2783" t="s">
        <v>519</v>
      </c>
      <c r="AC2783">
        <v>103012000</v>
      </c>
      <c r="AD2783">
        <v>103012000</v>
      </c>
      <c r="AE2783"/>
      <c r="AF2783">
        <v>37201820</v>
      </c>
      <c r="AG2783"/>
      <c r="AH2783">
        <v>37201820.792999998</v>
      </c>
      <c r="AI2783">
        <v>0</v>
      </c>
    </row>
    <row r="2784" spans="1:35">
      <c r="A2784" t="s">
        <v>862</v>
      </c>
      <c r="B2784">
        <v>2017</v>
      </c>
      <c r="C2784">
        <v>2017</v>
      </c>
      <c r="D2784">
        <v>2017</v>
      </c>
      <c r="E2784">
        <v>4</v>
      </c>
      <c r="F2784">
        <v>0</v>
      </c>
      <c r="G2784">
        <v>0</v>
      </c>
      <c r="H2784" t="s">
        <v>510</v>
      </c>
      <c r="I2784">
        <v>251</v>
      </c>
      <c r="J2784" t="s">
        <v>113</v>
      </c>
      <c r="K2784" t="s">
        <v>583</v>
      </c>
      <c r="L2784">
        <v>788</v>
      </c>
      <c r="M2784" t="s">
        <v>729</v>
      </c>
      <c r="N2784" t="s">
        <v>730</v>
      </c>
      <c r="O2784">
        <v>0</v>
      </c>
      <c r="P2784" t="s">
        <v>177</v>
      </c>
      <c r="Q2784" t="s">
        <v>514</v>
      </c>
      <c r="R2784" t="s">
        <v>515</v>
      </c>
      <c r="S2784" t="s">
        <v>516</v>
      </c>
      <c r="T2784">
        <v>2100</v>
      </c>
      <c r="U2784" t="s">
        <v>868</v>
      </c>
      <c r="V2784">
        <v>2523</v>
      </c>
      <c r="W2784" t="s">
        <v>518</v>
      </c>
      <c r="X2784">
        <v>8</v>
      </c>
      <c r="Y2784" t="s">
        <v>519</v>
      </c>
      <c r="Z2784">
        <v>184204</v>
      </c>
      <c r="AA2784">
        <v>8</v>
      </c>
      <c r="AB2784" t="s">
        <v>519</v>
      </c>
      <c r="AC2784">
        <v>184204</v>
      </c>
      <c r="AD2784">
        <v>184204</v>
      </c>
      <c r="AE2784"/>
      <c r="AF2784">
        <v>68613</v>
      </c>
      <c r="AG2784"/>
      <c r="AH2784">
        <v>68613.176000000007</v>
      </c>
      <c r="AI2784">
        <v>0</v>
      </c>
    </row>
    <row r="2785" spans="1:35">
      <c r="A2785" t="s">
        <v>862</v>
      </c>
      <c r="B2785">
        <v>2017</v>
      </c>
      <c r="C2785">
        <v>2017</v>
      </c>
      <c r="D2785">
        <v>2017</v>
      </c>
      <c r="E2785">
        <v>4</v>
      </c>
      <c r="F2785">
        <v>0</v>
      </c>
      <c r="G2785">
        <v>0</v>
      </c>
      <c r="H2785" t="s">
        <v>510</v>
      </c>
      <c r="I2785">
        <v>251</v>
      </c>
      <c r="J2785" t="s">
        <v>113</v>
      </c>
      <c r="K2785" t="s">
        <v>583</v>
      </c>
      <c r="L2785">
        <v>699</v>
      </c>
      <c r="M2785" t="s">
        <v>585</v>
      </c>
      <c r="N2785" t="s">
        <v>586</v>
      </c>
      <c r="O2785">
        <v>0</v>
      </c>
      <c r="P2785" t="s">
        <v>177</v>
      </c>
      <c r="Q2785" t="s">
        <v>514</v>
      </c>
      <c r="R2785" t="s">
        <v>515</v>
      </c>
      <c r="S2785" t="s">
        <v>516</v>
      </c>
      <c r="T2785">
        <v>1000</v>
      </c>
      <c r="U2785" t="s">
        <v>866</v>
      </c>
      <c r="V2785">
        <v>2523</v>
      </c>
      <c r="W2785" t="s">
        <v>518</v>
      </c>
      <c r="X2785">
        <v>8</v>
      </c>
      <c r="Y2785" t="s">
        <v>519</v>
      </c>
      <c r="Z2785">
        <v>20</v>
      </c>
      <c r="AA2785">
        <v>8</v>
      </c>
      <c r="AB2785" t="s">
        <v>519</v>
      </c>
      <c r="AC2785">
        <v>20</v>
      </c>
      <c r="AD2785">
        <v>20</v>
      </c>
      <c r="AE2785"/>
      <c r="AF2785">
        <v>16</v>
      </c>
      <c r="AG2785"/>
      <c r="AH2785">
        <v>16.943999999999999</v>
      </c>
      <c r="AI2785">
        <v>0</v>
      </c>
    </row>
    <row r="2786" spans="1:35">
      <c r="A2786" t="s">
        <v>862</v>
      </c>
      <c r="B2786">
        <v>2017</v>
      </c>
      <c r="C2786">
        <v>2017</v>
      </c>
      <c r="D2786">
        <v>2017</v>
      </c>
      <c r="E2786">
        <v>4</v>
      </c>
      <c r="F2786">
        <v>0</v>
      </c>
      <c r="G2786">
        <v>0</v>
      </c>
      <c r="H2786" t="s">
        <v>510</v>
      </c>
      <c r="I2786">
        <v>251</v>
      </c>
      <c r="J2786" t="s">
        <v>113</v>
      </c>
      <c r="K2786" t="s">
        <v>583</v>
      </c>
      <c r="L2786">
        <v>792</v>
      </c>
      <c r="M2786" t="s">
        <v>217</v>
      </c>
      <c r="N2786" t="s">
        <v>573</v>
      </c>
      <c r="O2786">
        <v>0</v>
      </c>
      <c r="P2786" t="s">
        <v>177</v>
      </c>
      <c r="Q2786" t="s">
        <v>514</v>
      </c>
      <c r="R2786" t="s">
        <v>515</v>
      </c>
      <c r="S2786" t="s">
        <v>516</v>
      </c>
      <c r="T2786">
        <v>1000</v>
      </c>
      <c r="U2786" t="s">
        <v>866</v>
      </c>
      <c r="V2786">
        <v>2523</v>
      </c>
      <c r="W2786" t="s">
        <v>518</v>
      </c>
      <c r="X2786">
        <v>8</v>
      </c>
      <c r="Y2786" t="s">
        <v>519</v>
      </c>
      <c r="Z2786">
        <v>53</v>
      </c>
      <c r="AA2786">
        <v>8</v>
      </c>
      <c r="AB2786" t="s">
        <v>519</v>
      </c>
      <c r="AC2786">
        <v>53</v>
      </c>
      <c r="AD2786">
        <v>53</v>
      </c>
      <c r="AE2786"/>
      <c r="AF2786">
        <v>317</v>
      </c>
      <c r="AG2786"/>
      <c r="AH2786">
        <v>317.41800000000001</v>
      </c>
      <c r="AI2786">
        <v>0</v>
      </c>
    </row>
    <row r="2787" spans="1:35">
      <c r="A2787" t="s">
        <v>862</v>
      </c>
      <c r="B2787">
        <v>2017</v>
      </c>
      <c r="C2787">
        <v>2017</v>
      </c>
      <c r="D2787">
        <v>2017</v>
      </c>
      <c r="E2787">
        <v>4</v>
      </c>
      <c r="F2787">
        <v>0</v>
      </c>
      <c r="G2787">
        <v>0</v>
      </c>
      <c r="H2787" t="s">
        <v>510</v>
      </c>
      <c r="I2787">
        <v>251</v>
      </c>
      <c r="J2787" t="s">
        <v>113</v>
      </c>
      <c r="K2787" t="s">
        <v>583</v>
      </c>
      <c r="L2787">
        <v>634</v>
      </c>
      <c r="M2787" t="s">
        <v>662</v>
      </c>
      <c r="N2787" t="s">
        <v>663</v>
      </c>
      <c r="O2787">
        <v>0</v>
      </c>
      <c r="P2787" t="s">
        <v>177</v>
      </c>
      <c r="Q2787" t="s">
        <v>514</v>
      </c>
      <c r="R2787" t="s">
        <v>515</v>
      </c>
      <c r="S2787" t="s">
        <v>516</v>
      </c>
      <c r="T2787">
        <v>1000</v>
      </c>
      <c r="U2787" t="s">
        <v>866</v>
      </c>
      <c r="V2787">
        <v>2523</v>
      </c>
      <c r="W2787" t="s">
        <v>518</v>
      </c>
      <c r="X2787">
        <v>8</v>
      </c>
      <c r="Y2787" t="s">
        <v>519</v>
      </c>
      <c r="Z2787">
        <v>150</v>
      </c>
      <c r="AA2787">
        <v>8</v>
      </c>
      <c r="AB2787" t="s">
        <v>519</v>
      </c>
      <c r="AC2787">
        <v>150</v>
      </c>
      <c r="AD2787">
        <v>150</v>
      </c>
      <c r="AE2787"/>
      <c r="AF2787">
        <v>1341</v>
      </c>
      <c r="AG2787"/>
      <c r="AH2787">
        <v>1341.9680000000001</v>
      </c>
      <c r="AI2787">
        <v>0</v>
      </c>
    </row>
    <row r="2788" spans="1:35">
      <c r="A2788" t="s">
        <v>862</v>
      </c>
      <c r="B2788">
        <v>2017</v>
      </c>
      <c r="C2788">
        <v>2017</v>
      </c>
      <c r="D2788">
        <v>2017</v>
      </c>
      <c r="E2788">
        <v>4</v>
      </c>
      <c r="F2788">
        <v>0</v>
      </c>
      <c r="G2788">
        <v>0</v>
      </c>
      <c r="H2788" t="s">
        <v>510</v>
      </c>
      <c r="I2788">
        <v>251</v>
      </c>
      <c r="J2788" t="s">
        <v>113</v>
      </c>
      <c r="K2788" t="s">
        <v>583</v>
      </c>
      <c r="L2788">
        <v>834</v>
      </c>
      <c r="M2788" t="s">
        <v>721</v>
      </c>
      <c r="N2788" t="s">
        <v>722</v>
      </c>
      <c r="O2788">
        <v>0</v>
      </c>
      <c r="P2788" t="s">
        <v>177</v>
      </c>
      <c r="Q2788" t="s">
        <v>514</v>
      </c>
      <c r="R2788" t="s">
        <v>515</v>
      </c>
      <c r="S2788" t="s">
        <v>516</v>
      </c>
      <c r="T2788">
        <v>1000</v>
      </c>
      <c r="U2788" t="s">
        <v>866</v>
      </c>
      <c r="V2788">
        <v>2523</v>
      </c>
      <c r="W2788" t="s">
        <v>518</v>
      </c>
      <c r="X2788">
        <v>8</v>
      </c>
      <c r="Y2788" t="s">
        <v>519</v>
      </c>
      <c r="Z2788">
        <v>50</v>
      </c>
      <c r="AA2788">
        <v>8</v>
      </c>
      <c r="AB2788" t="s">
        <v>519</v>
      </c>
      <c r="AC2788">
        <v>50</v>
      </c>
      <c r="AD2788">
        <v>50</v>
      </c>
      <c r="AE2788"/>
      <c r="AF2788">
        <v>507</v>
      </c>
      <c r="AG2788"/>
      <c r="AH2788">
        <v>507.19099999999997</v>
      </c>
      <c r="AI2788">
        <v>0</v>
      </c>
    </row>
    <row r="2789" spans="1:35">
      <c r="A2789" t="s">
        <v>862</v>
      </c>
      <c r="B2789">
        <v>2017</v>
      </c>
      <c r="C2789">
        <v>2017</v>
      </c>
      <c r="D2789">
        <v>2017</v>
      </c>
      <c r="E2789">
        <v>4</v>
      </c>
      <c r="F2789">
        <v>0</v>
      </c>
      <c r="G2789">
        <v>0</v>
      </c>
      <c r="H2789" t="s">
        <v>510</v>
      </c>
      <c r="I2789">
        <v>251</v>
      </c>
      <c r="J2789" t="s">
        <v>113</v>
      </c>
      <c r="K2789" t="s">
        <v>583</v>
      </c>
      <c r="L2789">
        <v>894</v>
      </c>
      <c r="M2789" t="s">
        <v>839</v>
      </c>
      <c r="N2789" t="s">
        <v>840</v>
      </c>
      <c r="O2789">
        <v>0</v>
      </c>
      <c r="P2789" t="s">
        <v>177</v>
      </c>
      <c r="Q2789" t="s">
        <v>514</v>
      </c>
      <c r="R2789" t="s">
        <v>515</v>
      </c>
      <c r="S2789" t="s">
        <v>516</v>
      </c>
      <c r="T2789">
        <v>1000</v>
      </c>
      <c r="U2789" t="s">
        <v>866</v>
      </c>
      <c r="V2789">
        <v>2523</v>
      </c>
      <c r="W2789" t="s">
        <v>518</v>
      </c>
      <c r="X2789">
        <v>8</v>
      </c>
      <c r="Y2789" t="s">
        <v>519</v>
      </c>
      <c r="Z2789">
        <v>20</v>
      </c>
      <c r="AA2789">
        <v>8</v>
      </c>
      <c r="AB2789" t="s">
        <v>519</v>
      </c>
      <c r="AC2789">
        <v>20</v>
      </c>
      <c r="AD2789">
        <v>20</v>
      </c>
      <c r="AE2789"/>
      <c r="AF2789">
        <v>179</v>
      </c>
      <c r="AG2789"/>
      <c r="AH2789">
        <v>179.607</v>
      </c>
      <c r="AI2789">
        <v>0</v>
      </c>
    </row>
    <row r="2790" spans="1:35">
      <c r="A2790" t="s">
        <v>862</v>
      </c>
      <c r="B2790">
        <v>2017</v>
      </c>
      <c r="C2790">
        <v>2017</v>
      </c>
      <c r="D2790">
        <v>2017</v>
      </c>
      <c r="E2790">
        <v>4</v>
      </c>
      <c r="F2790">
        <v>0</v>
      </c>
      <c r="G2790">
        <v>0</v>
      </c>
      <c r="H2790" t="s">
        <v>510</v>
      </c>
      <c r="I2790">
        <v>251</v>
      </c>
      <c r="J2790" t="s">
        <v>113</v>
      </c>
      <c r="K2790" t="s">
        <v>583</v>
      </c>
      <c r="L2790">
        <v>662</v>
      </c>
      <c r="M2790" t="s">
        <v>803</v>
      </c>
      <c r="N2790" t="s">
        <v>804</v>
      </c>
      <c r="O2790">
        <v>0</v>
      </c>
      <c r="P2790" t="s">
        <v>177</v>
      </c>
      <c r="Q2790" t="s">
        <v>514</v>
      </c>
      <c r="R2790" t="s">
        <v>515</v>
      </c>
      <c r="S2790" t="s">
        <v>516</v>
      </c>
      <c r="T2790">
        <v>1000</v>
      </c>
      <c r="U2790" t="s">
        <v>866</v>
      </c>
      <c r="V2790">
        <v>2523</v>
      </c>
      <c r="W2790" t="s">
        <v>518</v>
      </c>
      <c r="X2790">
        <v>8</v>
      </c>
      <c r="Y2790" t="s">
        <v>519</v>
      </c>
      <c r="Z2790">
        <v>73</v>
      </c>
      <c r="AA2790">
        <v>8</v>
      </c>
      <c r="AB2790" t="s">
        <v>519</v>
      </c>
      <c r="AC2790">
        <v>73</v>
      </c>
      <c r="AD2790">
        <v>73</v>
      </c>
      <c r="AE2790"/>
      <c r="AF2790">
        <v>834</v>
      </c>
      <c r="AG2790"/>
      <c r="AH2790">
        <v>834.77599999999995</v>
      </c>
      <c r="AI2790">
        <v>0</v>
      </c>
    </row>
    <row r="2791" spans="1:35">
      <c r="A2791" t="s">
        <v>862</v>
      </c>
      <c r="B2791">
        <v>2017</v>
      </c>
      <c r="C2791">
        <v>2017</v>
      </c>
      <c r="D2791">
        <v>2017</v>
      </c>
      <c r="E2791">
        <v>4</v>
      </c>
      <c r="F2791">
        <v>0</v>
      </c>
      <c r="G2791">
        <v>0</v>
      </c>
      <c r="H2791" t="s">
        <v>510</v>
      </c>
      <c r="I2791">
        <v>251</v>
      </c>
      <c r="J2791" t="s">
        <v>113</v>
      </c>
      <c r="K2791" t="s">
        <v>583</v>
      </c>
      <c r="L2791">
        <v>652</v>
      </c>
      <c r="M2791" t="s">
        <v>771</v>
      </c>
      <c r="N2791" t="s">
        <v>772</v>
      </c>
      <c r="O2791">
        <v>0</v>
      </c>
      <c r="P2791" t="s">
        <v>177</v>
      </c>
      <c r="Q2791" t="s">
        <v>514</v>
      </c>
      <c r="R2791" t="s">
        <v>515</v>
      </c>
      <c r="S2791" t="s">
        <v>516</v>
      </c>
      <c r="T2791">
        <v>3200</v>
      </c>
      <c r="U2791" t="s">
        <v>74</v>
      </c>
      <c r="V2791">
        <v>2523</v>
      </c>
      <c r="W2791" t="s">
        <v>518</v>
      </c>
      <c r="X2791">
        <v>8</v>
      </c>
      <c r="Y2791" t="s">
        <v>519</v>
      </c>
      <c r="Z2791">
        <v>25875</v>
      </c>
      <c r="AA2791">
        <v>8</v>
      </c>
      <c r="AB2791" t="s">
        <v>519</v>
      </c>
      <c r="AC2791">
        <v>25875</v>
      </c>
      <c r="AD2791">
        <v>25875</v>
      </c>
      <c r="AE2791"/>
      <c r="AF2791">
        <v>11152</v>
      </c>
      <c r="AG2791"/>
      <c r="AH2791">
        <v>11152.564</v>
      </c>
      <c r="AI2791">
        <v>0</v>
      </c>
    </row>
    <row r="2792" spans="1:35">
      <c r="A2792" t="s">
        <v>862</v>
      </c>
      <c r="B2792">
        <v>2017</v>
      </c>
      <c r="C2792">
        <v>2017</v>
      </c>
      <c r="D2792">
        <v>2017</v>
      </c>
      <c r="E2792">
        <v>4</v>
      </c>
      <c r="F2792">
        <v>0</v>
      </c>
      <c r="G2792">
        <v>0</v>
      </c>
      <c r="H2792" t="s">
        <v>510</v>
      </c>
      <c r="I2792">
        <v>251</v>
      </c>
      <c r="J2792" t="s">
        <v>113</v>
      </c>
      <c r="K2792" t="s">
        <v>583</v>
      </c>
      <c r="L2792">
        <v>686</v>
      </c>
      <c r="M2792" t="s">
        <v>560</v>
      </c>
      <c r="N2792" t="s">
        <v>561</v>
      </c>
      <c r="O2792">
        <v>0</v>
      </c>
      <c r="P2792" t="s">
        <v>177</v>
      </c>
      <c r="Q2792" t="s">
        <v>514</v>
      </c>
      <c r="R2792" t="s">
        <v>515</v>
      </c>
      <c r="S2792" t="s">
        <v>516</v>
      </c>
      <c r="T2792">
        <v>3200</v>
      </c>
      <c r="U2792" t="s">
        <v>74</v>
      </c>
      <c r="V2792">
        <v>2523</v>
      </c>
      <c r="W2792" t="s">
        <v>518</v>
      </c>
      <c r="X2792">
        <v>8</v>
      </c>
      <c r="Y2792" t="s">
        <v>519</v>
      </c>
      <c r="Z2792">
        <v>4</v>
      </c>
      <c r="AA2792">
        <v>8</v>
      </c>
      <c r="AB2792" t="s">
        <v>519</v>
      </c>
      <c r="AC2792">
        <v>4</v>
      </c>
      <c r="AD2792">
        <v>4</v>
      </c>
      <c r="AE2792"/>
      <c r="AF2792">
        <v>11</v>
      </c>
      <c r="AG2792"/>
      <c r="AH2792">
        <v>11.295999999999999</v>
      </c>
      <c r="AI2792">
        <v>0</v>
      </c>
    </row>
    <row r="2793" spans="1:35">
      <c r="A2793" t="s">
        <v>862</v>
      </c>
      <c r="B2793">
        <v>2017</v>
      </c>
      <c r="C2793">
        <v>2017</v>
      </c>
      <c r="D2793">
        <v>2017</v>
      </c>
      <c r="E2793">
        <v>4</v>
      </c>
      <c r="F2793">
        <v>0</v>
      </c>
      <c r="G2793">
        <v>0</v>
      </c>
      <c r="H2793" t="s">
        <v>510</v>
      </c>
      <c r="I2793">
        <v>251</v>
      </c>
      <c r="J2793" t="s">
        <v>113</v>
      </c>
      <c r="K2793" t="s">
        <v>583</v>
      </c>
      <c r="L2793">
        <v>795</v>
      </c>
      <c r="M2793" t="s">
        <v>785</v>
      </c>
      <c r="N2793" t="s">
        <v>786</v>
      </c>
      <c r="O2793">
        <v>0</v>
      </c>
      <c r="P2793" t="s">
        <v>177</v>
      </c>
      <c r="Q2793" t="s">
        <v>514</v>
      </c>
      <c r="R2793" t="s">
        <v>515</v>
      </c>
      <c r="S2793" t="s">
        <v>516</v>
      </c>
      <c r="T2793">
        <v>3200</v>
      </c>
      <c r="U2793" t="s">
        <v>74</v>
      </c>
      <c r="V2793">
        <v>2523</v>
      </c>
      <c r="W2793" t="s">
        <v>518</v>
      </c>
      <c r="X2793">
        <v>8</v>
      </c>
      <c r="Y2793" t="s">
        <v>519</v>
      </c>
      <c r="Z2793">
        <v>975</v>
      </c>
      <c r="AA2793">
        <v>8</v>
      </c>
      <c r="AB2793" t="s">
        <v>519</v>
      </c>
      <c r="AC2793">
        <v>975</v>
      </c>
      <c r="AD2793">
        <v>975</v>
      </c>
      <c r="AE2793"/>
      <c r="AF2793">
        <v>2993</v>
      </c>
      <c r="AG2793"/>
      <c r="AH2793">
        <v>2993.4459999999999</v>
      </c>
      <c r="AI2793">
        <v>0</v>
      </c>
    </row>
    <row r="2794" spans="1:35">
      <c r="A2794" t="s">
        <v>862</v>
      </c>
      <c r="B2794">
        <v>2017</v>
      </c>
      <c r="C2794">
        <v>2017</v>
      </c>
      <c r="D2794">
        <v>2017</v>
      </c>
      <c r="E2794">
        <v>4</v>
      </c>
      <c r="F2794">
        <v>0</v>
      </c>
      <c r="G2794">
        <v>0</v>
      </c>
      <c r="H2794" t="s">
        <v>510</v>
      </c>
      <c r="I2794">
        <v>251</v>
      </c>
      <c r="J2794" t="s">
        <v>113</v>
      </c>
      <c r="K2794" t="s">
        <v>583</v>
      </c>
      <c r="L2794">
        <v>807</v>
      </c>
      <c r="M2794" t="s">
        <v>873</v>
      </c>
      <c r="N2794" t="s">
        <v>874</v>
      </c>
      <c r="O2794">
        <v>0</v>
      </c>
      <c r="P2794" t="s">
        <v>177</v>
      </c>
      <c r="Q2794" t="s">
        <v>514</v>
      </c>
      <c r="R2794" t="s">
        <v>515</v>
      </c>
      <c r="S2794" t="s">
        <v>516</v>
      </c>
      <c r="T2794">
        <v>3200</v>
      </c>
      <c r="U2794" t="s">
        <v>74</v>
      </c>
      <c r="V2794">
        <v>2523</v>
      </c>
      <c r="W2794" t="s">
        <v>518</v>
      </c>
      <c r="X2794">
        <v>8</v>
      </c>
      <c r="Y2794" t="s">
        <v>519</v>
      </c>
      <c r="Z2794">
        <v>16961</v>
      </c>
      <c r="AA2794">
        <v>8</v>
      </c>
      <c r="AB2794" t="s">
        <v>519</v>
      </c>
      <c r="AC2794">
        <v>16961</v>
      </c>
      <c r="AD2794">
        <v>16961</v>
      </c>
      <c r="AE2794"/>
      <c r="AF2794">
        <v>31702</v>
      </c>
      <c r="AG2794"/>
      <c r="AH2794">
        <v>31702.29</v>
      </c>
      <c r="AI2794">
        <v>0</v>
      </c>
    </row>
    <row r="2795" spans="1:35">
      <c r="A2795" t="s">
        <v>862</v>
      </c>
      <c r="B2795">
        <v>2017</v>
      </c>
      <c r="C2795">
        <v>2017</v>
      </c>
      <c r="D2795">
        <v>2017</v>
      </c>
      <c r="E2795">
        <v>4</v>
      </c>
      <c r="F2795">
        <v>0</v>
      </c>
      <c r="G2795">
        <v>0</v>
      </c>
      <c r="H2795" t="s">
        <v>510</v>
      </c>
      <c r="I2795">
        <v>251</v>
      </c>
      <c r="J2795" t="s">
        <v>113</v>
      </c>
      <c r="K2795" t="s">
        <v>583</v>
      </c>
      <c r="L2795">
        <v>699</v>
      </c>
      <c r="M2795" t="s">
        <v>585</v>
      </c>
      <c r="N2795" t="s">
        <v>586</v>
      </c>
      <c r="O2795">
        <v>0</v>
      </c>
      <c r="P2795" t="s">
        <v>177</v>
      </c>
      <c r="Q2795" t="s">
        <v>514</v>
      </c>
      <c r="R2795" t="s">
        <v>515</v>
      </c>
      <c r="S2795" t="s">
        <v>516</v>
      </c>
      <c r="T2795">
        <v>3200</v>
      </c>
      <c r="U2795" t="s">
        <v>74</v>
      </c>
      <c r="V2795">
        <v>2523</v>
      </c>
      <c r="W2795" t="s">
        <v>518</v>
      </c>
      <c r="X2795">
        <v>8</v>
      </c>
      <c r="Y2795" t="s">
        <v>519</v>
      </c>
      <c r="Z2795">
        <v>75</v>
      </c>
      <c r="AA2795">
        <v>8</v>
      </c>
      <c r="AB2795" t="s">
        <v>519</v>
      </c>
      <c r="AC2795">
        <v>75</v>
      </c>
      <c r="AD2795">
        <v>75</v>
      </c>
      <c r="AE2795"/>
      <c r="AF2795">
        <v>90</v>
      </c>
      <c r="AG2795"/>
      <c r="AH2795">
        <v>90.367999999999995</v>
      </c>
      <c r="AI2795">
        <v>0</v>
      </c>
    </row>
    <row r="2796" spans="1:35">
      <c r="A2796" t="s">
        <v>862</v>
      </c>
      <c r="B2796">
        <v>2017</v>
      </c>
      <c r="C2796">
        <v>2017</v>
      </c>
      <c r="D2796">
        <v>2017</v>
      </c>
      <c r="E2796">
        <v>4</v>
      </c>
      <c r="F2796">
        <v>0</v>
      </c>
      <c r="G2796">
        <v>0</v>
      </c>
      <c r="H2796" t="s">
        <v>510</v>
      </c>
      <c r="I2796">
        <v>251</v>
      </c>
      <c r="J2796" t="s">
        <v>113</v>
      </c>
      <c r="K2796" t="s">
        <v>583</v>
      </c>
      <c r="L2796">
        <v>688</v>
      </c>
      <c r="M2796" t="s">
        <v>644</v>
      </c>
      <c r="N2796" t="s">
        <v>645</v>
      </c>
      <c r="O2796">
        <v>0</v>
      </c>
      <c r="P2796" t="s">
        <v>177</v>
      </c>
      <c r="Q2796" t="s">
        <v>514</v>
      </c>
      <c r="R2796" t="s">
        <v>515</v>
      </c>
      <c r="S2796" t="s">
        <v>516</v>
      </c>
      <c r="T2796">
        <v>3200</v>
      </c>
      <c r="U2796" t="s">
        <v>74</v>
      </c>
      <c r="V2796">
        <v>2523</v>
      </c>
      <c r="W2796" t="s">
        <v>518</v>
      </c>
      <c r="X2796">
        <v>8</v>
      </c>
      <c r="Y2796" t="s">
        <v>519</v>
      </c>
      <c r="Z2796">
        <v>134</v>
      </c>
      <c r="AA2796">
        <v>8</v>
      </c>
      <c r="AB2796" t="s">
        <v>519</v>
      </c>
      <c r="AC2796">
        <v>134</v>
      </c>
      <c r="AD2796">
        <v>134</v>
      </c>
      <c r="AE2796"/>
      <c r="AF2796">
        <v>1491</v>
      </c>
      <c r="AG2796"/>
      <c r="AH2796">
        <v>1491.075</v>
      </c>
      <c r="AI2796">
        <v>0</v>
      </c>
    </row>
    <row r="2797" spans="1:35">
      <c r="A2797" t="s">
        <v>862</v>
      </c>
      <c r="B2797">
        <v>2017</v>
      </c>
      <c r="C2797">
        <v>2017</v>
      </c>
      <c r="D2797">
        <v>2017</v>
      </c>
      <c r="E2797">
        <v>4</v>
      </c>
      <c r="F2797">
        <v>0</v>
      </c>
      <c r="G2797">
        <v>0</v>
      </c>
      <c r="H2797" t="s">
        <v>510</v>
      </c>
      <c r="I2797">
        <v>251</v>
      </c>
      <c r="J2797" t="s">
        <v>113</v>
      </c>
      <c r="K2797" t="s">
        <v>583</v>
      </c>
      <c r="L2797">
        <v>705</v>
      </c>
      <c r="M2797" t="s">
        <v>787</v>
      </c>
      <c r="N2797" t="s">
        <v>788</v>
      </c>
      <c r="O2797">
        <v>0</v>
      </c>
      <c r="P2797" t="s">
        <v>177</v>
      </c>
      <c r="Q2797" t="s">
        <v>514</v>
      </c>
      <c r="R2797" t="s">
        <v>515</v>
      </c>
      <c r="S2797" t="s">
        <v>516</v>
      </c>
      <c r="T2797">
        <v>3200</v>
      </c>
      <c r="U2797" t="s">
        <v>74</v>
      </c>
      <c r="V2797">
        <v>2523</v>
      </c>
      <c r="W2797" t="s">
        <v>518</v>
      </c>
      <c r="X2797">
        <v>8</v>
      </c>
      <c r="Y2797" t="s">
        <v>519</v>
      </c>
      <c r="Z2797">
        <v>12600</v>
      </c>
      <c r="AA2797">
        <v>8</v>
      </c>
      <c r="AB2797" t="s">
        <v>519</v>
      </c>
      <c r="AC2797">
        <v>12600</v>
      </c>
      <c r="AD2797">
        <v>12600</v>
      </c>
      <c r="AE2797"/>
      <c r="AF2797">
        <v>7379</v>
      </c>
      <c r="AG2797"/>
      <c r="AH2797">
        <v>7379.692</v>
      </c>
      <c r="AI2797">
        <v>0</v>
      </c>
    </row>
    <row r="2798" spans="1:35">
      <c r="A2798" t="s">
        <v>862</v>
      </c>
      <c r="B2798">
        <v>2017</v>
      </c>
      <c r="C2798">
        <v>2017</v>
      </c>
      <c r="D2798">
        <v>2017</v>
      </c>
      <c r="E2798">
        <v>4</v>
      </c>
      <c r="F2798">
        <v>0</v>
      </c>
      <c r="G2798">
        <v>0</v>
      </c>
      <c r="H2798" t="s">
        <v>510</v>
      </c>
      <c r="I2798">
        <v>251</v>
      </c>
      <c r="J2798" t="s">
        <v>113</v>
      </c>
      <c r="K2798" t="s">
        <v>583</v>
      </c>
      <c r="L2798">
        <v>752</v>
      </c>
      <c r="M2798" t="s">
        <v>189</v>
      </c>
      <c r="N2798" t="s">
        <v>569</v>
      </c>
      <c r="O2798">
        <v>0</v>
      </c>
      <c r="P2798" t="s">
        <v>177</v>
      </c>
      <c r="Q2798" t="s">
        <v>514</v>
      </c>
      <c r="R2798" t="s">
        <v>515</v>
      </c>
      <c r="S2798" t="s">
        <v>516</v>
      </c>
      <c r="T2798">
        <v>3200</v>
      </c>
      <c r="U2798" t="s">
        <v>74</v>
      </c>
      <c r="V2798">
        <v>2523</v>
      </c>
      <c r="W2798" t="s">
        <v>518</v>
      </c>
      <c r="X2798">
        <v>8</v>
      </c>
      <c r="Y2798" t="s">
        <v>519</v>
      </c>
      <c r="Z2798">
        <v>144300</v>
      </c>
      <c r="AA2798">
        <v>8</v>
      </c>
      <c r="AB2798" t="s">
        <v>519</v>
      </c>
      <c r="AC2798">
        <v>144300</v>
      </c>
      <c r="AD2798">
        <v>144300</v>
      </c>
      <c r="AE2798"/>
      <c r="AF2798">
        <v>88061</v>
      </c>
      <c r="AG2798"/>
      <c r="AH2798">
        <v>88061.539000000004</v>
      </c>
      <c r="AI2798">
        <v>0</v>
      </c>
    </row>
    <row r="2799" spans="1:35">
      <c r="A2799" t="s">
        <v>862</v>
      </c>
      <c r="B2799">
        <v>2017</v>
      </c>
      <c r="C2799">
        <v>2017</v>
      </c>
      <c r="D2799">
        <v>2017</v>
      </c>
      <c r="E2799">
        <v>4</v>
      </c>
      <c r="F2799">
        <v>0</v>
      </c>
      <c r="G2799">
        <v>0</v>
      </c>
      <c r="H2799" t="s">
        <v>510</v>
      </c>
      <c r="I2799">
        <v>251</v>
      </c>
      <c r="J2799" t="s">
        <v>113</v>
      </c>
      <c r="K2799" t="s">
        <v>583</v>
      </c>
      <c r="L2799">
        <v>642</v>
      </c>
      <c r="M2799" t="s">
        <v>682</v>
      </c>
      <c r="N2799" t="s">
        <v>683</v>
      </c>
      <c r="O2799">
        <v>0</v>
      </c>
      <c r="P2799" t="s">
        <v>177</v>
      </c>
      <c r="Q2799" t="s">
        <v>514</v>
      </c>
      <c r="R2799" t="s">
        <v>515</v>
      </c>
      <c r="S2799" t="s">
        <v>516</v>
      </c>
      <c r="T2799">
        <v>3200</v>
      </c>
      <c r="U2799" t="s">
        <v>74</v>
      </c>
      <c r="V2799">
        <v>2523</v>
      </c>
      <c r="W2799" t="s">
        <v>518</v>
      </c>
      <c r="X2799">
        <v>8</v>
      </c>
      <c r="Y2799" t="s">
        <v>519</v>
      </c>
      <c r="Z2799">
        <v>1225</v>
      </c>
      <c r="AA2799">
        <v>8</v>
      </c>
      <c r="AB2799" t="s">
        <v>519</v>
      </c>
      <c r="AC2799">
        <v>1225</v>
      </c>
      <c r="AD2799">
        <v>1225</v>
      </c>
      <c r="AE2799"/>
      <c r="AF2799">
        <v>744</v>
      </c>
      <c r="AG2799"/>
      <c r="AH2799">
        <v>744.40800000000002</v>
      </c>
      <c r="AI2799">
        <v>0</v>
      </c>
    </row>
    <row r="2800" spans="1:35">
      <c r="A2800" t="s">
        <v>862</v>
      </c>
      <c r="B2800">
        <v>2017</v>
      </c>
      <c r="C2800">
        <v>2017</v>
      </c>
      <c r="D2800">
        <v>2017</v>
      </c>
      <c r="E2800">
        <v>4</v>
      </c>
      <c r="F2800">
        <v>0</v>
      </c>
      <c r="G2800">
        <v>0</v>
      </c>
      <c r="H2800" t="s">
        <v>510</v>
      </c>
      <c r="I2800">
        <v>251</v>
      </c>
      <c r="J2800" t="s">
        <v>113</v>
      </c>
      <c r="K2800" t="s">
        <v>583</v>
      </c>
      <c r="L2800">
        <v>757</v>
      </c>
      <c r="M2800" t="s">
        <v>597</v>
      </c>
      <c r="N2800" t="s">
        <v>598</v>
      </c>
      <c r="O2800">
        <v>0</v>
      </c>
      <c r="P2800" t="s">
        <v>177</v>
      </c>
      <c r="Q2800" t="s">
        <v>514</v>
      </c>
      <c r="R2800" t="s">
        <v>515</v>
      </c>
      <c r="S2800" t="s">
        <v>516</v>
      </c>
      <c r="T2800">
        <v>3200</v>
      </c>
      <c r="U2800" t="s">
        <v>74</v>
      </c>
      <c r="V2800">
        <v>2523</v>
      </c>
      <c r="W2800" t="s">
        <v>518</v>
      </c>
      <c r="X2800">
        <v>8</v>
      </c>
      <c r="Y2800" t="s">
        <v>519</v>
      </c>
      <c r="Z2800">
        <v>9821904</v>
      </c>
      <c r="AA2800">
        <v>8</v>
      </c>
      <c r="AB2800" t="s">
        <v>519</v>
      </c>
      <c r="AC2800">
        <v>9821904</v>
      </c>
      <c r="AD2800">
        <v>9821904</v>
      </c>
      <c r="AE2800"/>
      <c r="AF2800">
        <v>1786322</v>
      </c>
      <c r="AG2800"/>
      <c r="AH2800">
        <v>1786322.6410000001</v>
      </c>
      <c r="AI2800">
        <v>0</v>
      </c>
    </row>
    <row r="2801" spans="1:35">
      <c r="A2801" t="s">
        <v>862</v>
      </c>
      <c r="B2801">
        <v>2017</v>
      </c>
      <c r="C2801">
        <v>2017</v>
      </c>
      <c r="D2801">
        <v>2017</v>
      </c>
      <c r="E2801">
        <v>4</v>
      </c>
      <c r="F2801">
        <v>0</v>
      </c>
      <c r="G2801">
        <v>0</v>
      </c>
      <c r="H2801" t="s">
        <v>510</v>
      </c>
      <c r="I2801">
        <v>251</v>
      </c>
      <c r="J2801" t="s">
        <v>113</v>
      </c>
      <c r="K2801" t="s">
        <v>583</v>
      </c>
      <c r="L2801">
        <v>826</v>
      </c>
      <c r="M2801" t="s">
        <v>589</v>
      </c>
      <c r="N2801" t="s">
        <v>590</v>
      </c>
      <c r="O2801">
        <v>0</v>
      </c>
      <c r="P2801" t="s">
        <v>177</v>
      </c>
      <c r="Q2801" t="s">
        <v>514</v>
      </c>
      <c r="R2801" t="s">
        <v>515</v>
      </c>
      <c r="S2801" t="s">
        <v>516</v>
      </c>
      <c r="T2801">
        <v>3200</v>
      </c>
      <c r="U2801" t="s">
        <v>74</v>
      </c>
      <c r="V2801">
        <v>2523</v>
      </c>
      <c r="W2801" t="s">
        <v>518</v>
      </c>
      <c r="X2801">
        <v>8</v>
      </c>
      <c r="Y2801" t="s">
        <v>519</v>
      </c>
      <c r="Z2801">
        <v>736995</v>
      </c>
      <c r="AA2801">
        <v>8</v>
      </c>
      <c r="AB2801" t="s">
        <v>519</v>
      </c>
      <c r="AC2801">
        <v>736995</v>
      </c>
      <c r="AD2801">
        <v>736995</v>
      </c>
      <c r="AE2801"/>
      <c r="AF2801">
        <v>294097</v>
      </c>
      <c r="AG2801"/>
      <c r="AH2801">
        <v>294097.61700000003</v>
      </c>
      <c r="AI2801">
        <v>0</v>
      </c>
    </row>
    <row r="2802" spans="1:35">
      <c r="A2802" t="s">
        <v>862</v>
      </c>
      <c r="B2802">
        <v>2017</v>
      </c>
      <c r="C2802">
        <v>2017</v>
      </c>
      <c r="D2802">
        <v>2017</v>
      </c>
      <c r="E2802">
        <v>4</v>
      </c>
      <c r="F2802">
        <v>0</v>
      </c>
      <c r="G2802">
        <v>0</v>
      </c>
      <c r="H2802" t="s">
        <v>510</v>
      </c>
      <c r="I2802">
        <v>251</v>
      </c>
      <c r="J2802" t="s">
        <v>113</v>
      </c>
      <c r="K2802" t="s">
        <v>583</v>
      </c>
      <c r="L2802">
        <v>724</v>
      </c>
      <c r="M2802" t="s">
        <v>214</v>
      </c>
      <c r="N2802" t="s">
        <v>580</v>
      </c>
      <c r="O2802">
        <v>0</v>
      </c>
      <c r="P2802" t="s">
        <v>177</v>
      </c>
      <c r="Q2802" t="s">
        <v>514</v>
      </c>
      <c r="R2802" t="s">
        <v>515</v>
      </c>
      <c r="S2802" t="s">
        <v>516</v>
      </c>
      <c r="T2802">
        <v>3200</v>
      </c>
      <c r="U2802" t="s">
        <v>74</v>
      </c>
      <c r="V2802">
        <v>2523</v>
      </c>
      <c r="W2802" t="s">
        <v>518</v>
      </c>
      <c r="X2802">
        <v>8</v>
      </c>
      <c r="Y2802" t="s">
        <v>519</v>
      </c>
      <c r="Z2802">
        <v>5255976</v>
      </c>
      <c r="AA2802">
        <v>8</v>
      </c>
      <c r="AB2802" t="s">
        <v>519</v>
      </c>
      <c r="AC2802">
        <v>5255976</v>
      </c>
      <c r="AD2802">
        <v>5255976</v>
      </c>
      <c r="AE2802"/>
      <c r="AF2802">
        <v>1381344</v>
      </c>
      <c r="AG2802"/>
      <c r="AH2802">
        <v>1381344.388</v>
      </c>
      <c r="AI2802">
        <v>0</v>
      </c>
    </row>
    <row r="2803" spans="1:35">
      <c r="A2803" t="s">
        <v>862</v>
      </c>
      <c r="B2803">
        <v>2017</v>
      </c>
      <c r="C2803">
        <v>2017</v>
      </c>
      <c r="D2803">
        <v>2017</v>
      </c>
      <c r="E2803">
        <v>4</v>
      </c>
      <c r="F2803">
        <v>0</v>
      </c>
      <c r="G2803">
        <v>0</v>
      </c>
      <c r="H2803" t="s">
        <v>510</v>
      </c>
      <c r="I2803">
        <v>251</v>
      </c>
      <c r="J2803" t="s">
        <v>113</v>
      </c>
      <c r="K2803" t="s">
        <v>583</v>
      </c>
      <c r="L2803">
        <v>784</v>
      </c>
      <c r="M2803" t="s">
        <v>186</v>
      </c>
      <c r="N2803" t="s">
        <v>618</v>
      </c>
      <c r="O2803">
        <v>0</v>
      </c>
      <c r="P2803" t="s">
        <v>177</v>
      </c>
      <c r="Q2803" t="s">
        <v>514</v>
      </c>
      <c r="R2803" t="s">
        <v>515</v>
      </c>
      <c r="S2803" t="s">
        <v>516</v>
      </c>
      <c r="T2803">
        <v>0</v>
      </c>
      <c r="U2803" t="s">
        <v>517</v>
      </c>
      <c r="V2803">
        <v>2523</v>
      </c>
      <c r="W2803" t="s">
        <v>518</v>
      </c>
      <c r="X2803">
        <v>8</v>
      </c>
      <c r="Y2803" t="s">
        <v>519</v>
      </c>
      <c r="Z2803">
        <v>189000</v>
      </c>
      <c r="AA2803">
        <v>8</v>
      </c>
      <c r="AB2803" t="s">
        <v>519</v>
      </c>
      <c r="AC2803">
        <v>189000</v>
      </c>
      <c r="AD2803">
        <v>189000</v>
      </c>
      <c r="AE2803"/>
      <c r="AF2803">
        <v>113241</v>
      </c>
      <c r="AG2803"/>
      <c r="AH2803">
        <v>113241.505</v>
      </c>
      <c r="AI2803">
        <v>0</v>
      </c>
    </row>
    <row r="2804" spans="1:35">
      <c r="A2804" t="s">
        <v>862</v>
      </c>
      <c r="B2804">
        <v>2017</v>
      </c>
      <c r="C2804">
        <v>2017</v>
      </c>
      <c r="D2804">
        <v>2017</v>
      </c>
      <c r="E2804">
        <v>4</v>
      </c>
      <c r="F2804">
        <v>0</v>
      </c>
      <c r="G2804">
        <v>0</v>
      </c>
      <c r="H2804" t="s">
        <v>510</v>
      </c>
      <c r="I2804">
        <v>251</v>
      </c>
      <c r="J2804" t="s">
        <v>113</v>
      </c>
      <c r="K2804" t="s">
        <v>583</v>
      </c>
      <c r="L2804">
        <v>699</v>
      </c>
      <c r="M2804" t="s">
        <v>585</v>
      </c>
      <c r="N2804" t="s">
        <v>586</v>
      </c>
      <c r="O2804">
        <v>0</v>
      </c>
      <c r="P2804" t="s">
        <v>177</v>
      </c>
      <c r="Q2804" t="s">
        <v>514</v>
      </c>
      <c r="R2804" t="s">
        <v>515</v>
      </c>
      <c r="S2804" t="s">
        <v>516</v>
      </c>
      <c r="T2804">
        <v>0</v>
      </c>
      <c r="U2804" t="s">
        <v>517</v>
      </c>
      <c r="V2804">
        <v>2523</v>
      </c>
      <c r="W2804" t="s">
        <v>518</v>
      </c>
      <c r="X2804">
        <v>8</v>
      </c>
      <c r="Y2804" t="s">
        <v>519</v>
      </c>
      <c r="Z2804">
        <v>690095</v>
      </c>
      <c r="AA2804">
        <v>8</v>
      </c>
      <c r="AB2804" t="s">
        <v>519</v>
      </c>
      <c r="AC2804">
        <v>690095</v>
      </c>
      <c r="AD2804">
        <v>690095</v>
      </c>
      <c r="AE2804"/>
      <c r="AF2804">
        <v>404617</v>
      </c>
      <c r="AG2804"/>
      <c r="AH2804">
        <v>404617.91</v>
      </c>
      <c r="AI2804">
        <v>0</v>
      </c>
    </row>
    <row r="2805" spans="1:35">
      <c r="A2805" t="s">
        <v>862</v>
      </c>
      <c r="B2805">
        <v>2017</v>
      </c>
      <c r="C2805">
        <v>2017</v>
      </c>
      <c r="D2805">
        <v>2017</v>
      </c>
      <c r="E2805">
        <v>4</v>
      </c>
      <c r="F2805">
        <v>0</v>
      </c>
      <c r="G2805">
        <v>0</v>
      </c>
      <c r="H2805" t="s">
        <v>510</v>
      </c>
      <c r="I2805">
        <v>251</v>
      </c>
      <c r="J2805" t="s">
        <v>113</v>
      </c>
      <c r="K2805" t="s">
        <v>583</v>
      </c>
      <c r="L2805">
        <v>686</v>
      </c>
      <c r="M2805" t="s">
        <v>560</v>
      </c>
      <c r="N2805" t="s">
        <v>561</v>
      </c>
      <c r="O2805">
        <v>0</v>
      </c>
      <c r="P2805" t="s">
        <v>177</v>
      </c>
      <c r="Q2805" t="s">
        <v>514</v>
      </c>
      <c r="R2805" t="s">
        <v>515</v>
      </c>
      <c r="S2805" t="s">
        <v>516</v>
      </c>
      <c r="T2805">
        <v>0</v>
      </c>
      <c r="U2805" t="s">
        <v>517</v>
      </c>
      <c r="V2805">
        <v>2523</v>
      </c>
      <c r="W2805" t="s">
        <v>518</v>
      </c>
      <c r="X2805">
        <v>8</v>
      </c>
      <c r="Y2805" t="s">
        <v>519</v>
      </c>
      <c r="Z2805">
        <v>4</v>
      </c>
      <c r="AA2805">
        <v>8</v>
      </c>
      <c r="AB2805" t="s">
        <v>519</v>
      </c>
      <c r="AC2805">
        <v>4</v>
      </c>
      <c r="AD2805">
        <v>4</v>
      </c>
      <c r="AE2805"/>
      <c r="AF2805">
        <v>11</v>
      </c>
      <c r="AG2805"/>
      <c r="AH2805">
        <v>11.295999999999999</v>
      </c>
      <c r="AI2805">
        <v>0</v>
      </c>
    </row>
    <row r="2806" spans="1:35">
      <c r="A2806" t="s">
        <v>862</v>
      </c>
      <c r="B2806">
        <v>2017</v>
      </c>
      <c r="C2806">
        <v>2017</v>
      </c>
      <c r="D2806">
        <v>2017</v>
      </c>
      <c r="E2806">
        <v>4</v>
      </c>
      <c r="F2806">
        <v>0</v>
      </c>
      <c r="G2806">
        <v>0</v>
      </c>
      <c r="H2806" t="s">
        <v>510</v>
      </c>
      <c r="I2806">
        <v>251</v>
      </c>
      <c r="J2806" t="s">
        <v>113</v>
      </c>
      <c r="K2806" t="s">
        <v>583</v>
      </c>
      <c r="L2806">
        <v>764</v>
      </c>
      <c r="M2806" t="s">
        <v>198</v>
      </c>
      <c r="N2806" t="s">
        <v>556</v>
      </c>
      <c r="O2806">
        <v>0</v>
      </c>
      <c r="P2806" t="s">
        <v>177</v>
      </c>
      <c r="Q2806" t="s">
        <v>514</v>
      </c>
      <c r="R2806" t="s">
        <v>515</v>
      </c>
      <c r="S2806" t="s">
        <v>516</v>
      </c>
      <c r="T2806">
        <v>0</v>
      </c>
      <c r="U2806" t="s">
        <v>517</v>
      </c>
      <c r="V2806">
        <v>2523</v>
      </c>
      <c r="W2806" t="s">
        <v>518</v>
      </c>
      <c r="X2806">
        <v>8</v>
      </c>
      <c r="Y2806" t="s">
        <v>519</v>
      </c>
      <c r="Z2806">
        <v>1575</v>
      </c>
      <c r="AA2806">
        <v>8</v>
      </c>
      <c r="AB2806" t="s">
        <v>519</v>
      </c>
      <c r="AC2806">
        <v>1575</v>
      </c>
      <c r="AD2806">
        <v>1575</v>
      </c>
      <c r="AE2806"/>
      <c r="AF2806">
        <v>837</v>
      </c>
      <c r="AG2806"/>
      <c r="AH2806">
        <v>837.03499999999997</v>
      </c>
      <c r="AI2806">
        <v>0</v>
      </c>
    </row>
    <row r="2807" spans="1:35">
      <c r="A2807" t="s">
        <v>862</v>
      </c>
      <c r="B2807">
        <v>2017</v>
      </c>
      <c r="C2807">
        <v>2017</v>
      </c>
      <c r="D2807">
        <v>2017</v>
      </c>
      <c r="E2807">
        <v>4</v>
      </c>
      <c r="F2807">
        <v>0</v>
      </c>
      <c r="G2807">
        <v>0</v>
      </c>
      <c r="H2807" t="s">
        <v>510</v>
      </c>
      <c r="I2807">
        <v>251</v>
      </c>
      <c r="J2807" t="s">
        <v>113</v>
      </c>
      <c r="K2807" t="s">
        <v>583</v>
      </c>
      <c r="L2807">
        <v>710</v>
      </c>
      <c r="M2807" t="s">
        <v>616</v>
      </c>
      <c r="N2807" t="s">
        <v>617</v>
      </c>
      <c r="O2807">
        <v>0</v>
      </c>
      <c r="P2807" t="s">
        <v>177</v>
      </c>
      <c r="Q2807" t="s">
        <v>514</v>
      </c>
      <c r="R2807" t="s">
        <v>515</v>
      </c>
      <c r="S2807" t="s">
        <v>516</v>
      </c>
      <c r="T2807">
        <v>0</v>
      </c>
      <c r="U2807" t="s">
        <v>517</v>
      </c>
      <c r="V2807">
        <v>2523</v>
      </c>
      <c r="W2807" t="s">
        <v>518</v>
      </c>
      <c r="X2807">
        <v>8</v>
      </c>
      <c r="Y2807" t="s">
        <v>519</v>
      </c>
      <c r="Z2807">
        <v>7018930</v>
      </c>
      <c r="AA2807">
        <v>8</v>
      </c>
      <c r="AB2807" t="s">
        <v>519</v>
      </c>
      <c r="AC2807">
        <v>7018930</v>
      </c>
      <c r="AD2807">
        <v>7018930</v>
      </c>
      <c r="AE2807"/>
      <c r="AF2807">
        <v>2111297</v>
      </c>
      <c r="AG2807"/>
      <c r="AH2807">
        <v>2111297.9380000001</v>
      </c>
      <c r="AI2807">
        <v>0</v>
      </c>
    </row>
    <row r="2808" spans="1:35">
      <c r="A2808" t="s">
        <v>862</v>
      </c>
      <c r="B2808">
        <v>2017</v>
      </c>
      <c r="C2808">
        <v>2017</v>
      </c>
      <c r="D2808">
        <v>2017</v>
      </c>
      <c r="E2808">
        <v>4</v>
      </c>
      <c r="F2808">
        <v>0</v>
      </c>
      <c r="G2808">
        <v>0</v>
      </c>
      <c r="H2808" t="s">
        <v>510</v>
      </c>
      <c r="I2808">
        <v>251</v>
      </c>
      <c r="J2808" t="s">
        <v>113</v>
      </c>
      <c r="K2808" t="s">
        <v>583</v>
      </c>
      <c r="L2808">
        <v>818</v>
      </c>
      <c r="M2808" t="s">
        <v>532</v>
      </c>
      <c r="N2808" t="s">
        <v>533</v>
      </c>
      <c r="O2808">
        <v>0</v>
      </c>
      <c r="P2808" t="s">
        <v>177</v>
      </c>
      <c r="Q2808" t="s">
        <v>514</v>
      </c>
      <c r="R2808" t="s">
        <v>515</v>
      </c>
      <c r="S2808" t="s">
        <v>516</v>
      </c>
      <c r="T2808">
        <v>0</v>
      </c>
      <c r="U2808" t="s">
        <v>517</v>
      </c>
      <c r="V2808">
        <v>2523</v>
      </c>
      <c r="W2808" t="s">
        <v>518</v>
      </c>
      <c r="X2808">
        <v>8</v>
      </c>
      <c r="Y2808" t="s">
        <v>519</v>
      </c>
      <c r="Z2808">
        <v>96350</v>
      </c>
      <c r="AA2808">
        <v>8</v>
      </c>
      <c r="AB2808" t="s">
        <v>519</v>
      </c>
      <c r="AC2808">
        <v>96350</v>
      </c>
      <c r="AD2808">
        <v>96350</v>
      </c>
      <c r="AE2808"/>
      <c r="AF2808">
        <v>44341</v>
      </c>
      <c r="AG2808"/>
      <c r="AH2808">
        <v>44341.41</v>
      </c>
      <c r="AI2808">
        <v>0</v>
      </c>
    </row>
    <row r="2809" spans="1:35">
      <c r="A2809" t="s">
        <v>862</v>
      </c>
      <c r="B2809">
        <v>2017</v>
      </c>
      <c r="C2809">
        <v>2017</v>
      </c>
      <c r="D2809">
        <v>2017</v>
      </c>
      <c r="E2809">
        <v>4</v>
      </c>
      <c r="F2809">
        <v>0</v>
      </c>
      <c r="G2809">
        <v>0</v>
      </c>
      <c r="H2809" t="s">
        <v>510</v>
      </c>
      <c r="I2809">
        <v>251</v>
      </c>
      <c r="J2809" t="s">
        <v>113</v>
      </c>
      <c r="K2809" t="s">
        <v>583</v>
      </c>
      <c r="L2809">
        <v>688</v>
      </c>
      <c r="M2809" t="s">
        <v>644</v>
      </c>
      <c r="N2809" t="s">
        <v>645</v>
      </c>
      <c r="O2809">
        <v>0</v>
      </c>
      <c r="P2809" t="s">
        <v>177</v>
      </c>
      <c r="Q2809" t="s">
        <v>514</v>
      </c>
      <c r="R2809" t="s">
        <v>515</v>
      </c>
      <c r="S2809" t="s">
        <v>516</v>
      </c>
      <c r="T2809">
        <v>0</v>
      </c>
      <c r="U2809" t="s">
        <v>517</v>
      </c>
      <c r="V2809">
        <v>2523</v>
      </c>
      <c r="W2809" t="s">
        <v>518</v>
      </c>
      <c r="X2809">
        <v>8</v>
      </c>
      <c r="Y2809" t="s">
        <v>519</v>
      </c>
      <c r="Z2809">
        <v>134</v>
      </c>
      <c r="AA2809">
        <v>8</v>
      </c>
      <c r="AB2809" t="s">
        <v>519</v>
      </c>
      <c r="AC2809">
        <v>134</v>
      </c>
      <c r="AD2809">
        <v>134</v>
      </c>
      <c r="AE2809"/>
      <c r="AF2809">
        <v>1491</v>
      </c>
      <c r="AG2809"/>
      <c r="AH2809">
        <v>1491.075</v>
      </c>
      <c r="AI2809">
        <v>0</v>
      </c>
    </row>
    <row r="2810" spans="1:35">
      <c r="A2810" t="s">
        <v>862</v>
      </c>
      <c r="B2810">
        <v>2017</v>
      </c>
      <c r="C2810">
        <v>2017</v>
      </c>
      <c r="D2810">
        <v>2017</v>
      </c>
      <c r="E2810">
        <v>4</v>
      </c>
      <c r="F2810">
        <v>0</v>
      </c>
      <c r="G2810">
        <v>0</v>
      </c>
      <c r="H2810" t="s">
        <v>510</v>
      </c>
      <c r="I2810">
        <v>251</v>
      </c>
      <c r="J2810" t="s">
        <v>113</v>
      </c>
      <c r="K2810" t="s">
        <v>583</v>
      </c>
      <c r="L2810">
        <v>634</v>
      </c>
      <c r="M2810" t="s">
        <v>662</v>
      </c>
      <c r="N2810" t="s">
        <v>663</v>
      </c>
      <c r="O2810">
        <v>0</v>
      </c>
      <c r="P2810" t="s">
        <v>177</v>
      </c>
      <c r="Q2810" t="s">
        <v>514</v>
      </c>
      <c r="R2810" t="s">
        <v>515</v>
      </c>
      <c r="S2810" t="s">
        <v>516</v>
      </c>
      <c r="T2810">
        <v>0</v>
      </c>
      <c r="U2810" t="s">
        <v>517</v>
      </c>
      <c r="V2810">
        <v>2523</v>
      </c>
      <c r="W2810" t="s">
        <v>518</v>
      </c>
      <c r="X2810">
        <v>8</v>
      </c>
      <c r="Y2810" t="s">
        <v>519</v>
      </c>
      <c r="Z2810">
        <v>150</v>
      </c>
      <c r="AA2810">
        <v>8</v>
      </c>
      <c r="AB2810" t="s">
        <v>519</v>
      </c>
      <c r="AC2810">
        <v>150</v>
      </c>
      <c r="AD2810">
        <v>150</v>
      </c>
      <c r="AE2810"/>
      <c r="AF2810">
        <v>1341</v>
      </c>
      <c r="AG2810"/>
      <c r="AH2810">
        <v>1341.9680000000001</v>
      </c>
      <c r="AI2810">
        <v>0</v>
      </c>
    </row>
    <row r="2811" spans="1:35">
      <c r="A2811" t="s">
        <v>862</v>
      </c>
      <c r="B2811">
        <v>2017</v>
      </c>
      <c r="C2811">
        <v>2017</v>
      </c>
      <c r="D2811">
        <v>2017</v>
      </c>
      <c r="E2811">
        <v>4</v>
      </c>
      <c r="F2811">
        <v>0</v>
      </c>
      <c r="G2811">
        <v>0</v>
      </c>
      <c r="H2811" t="s">
        <v>510</v>
      </c>
      <c r="I2811">
        <v>251</v>
      </c>
      <c r="J2811" t="s">
        <v>113</v>
      </c>
      <c r="K2811" t="s">
        <v>583</v>
      </c>
      <c r="L2811">
        <v>652</v>
      </c>
      <c r="M2811" t="s">
        <v>771</v>
      </c>
      <c r="N2811" t="s">
        <v>772</v>
      </c>
      <c r="O2811">
        <v>0</v>
      </c>
      <c r="P2811" t="s">
        <v>177</v>
      </c>
      <c r="Q2811" t="s">
        <v>514</v>
      </c>
      <c r="R2811" t="s">
        <v>515</v>
      </c>
      <c r="S2811" t="s">
        <v>516</v>
      </c>
      <c r="T2811">
        <v>0</v>
      </c>
      <c r="U2811" t="s">
        <v>517</v>
      </c>
      <c r="V2811">
        <v>2523</v>
      </c>
      <c r="W2811" t="s">
        <v>518</v>
      </c>
      <c r="X2811">
        <v>8</v>
      </c>
      <c r="Y2811" t="s">
        <v>519</v>
      </c>
      <c r="Z2811">
        <v>12828365</v>
      </c>
      <c r="AA2811">
        <v>8</v>
      </c>
      <c r="AB2811" t="s">
        <v>519</v>
      </c>
      <c r="AC2811">
        <v>12828365</v>
      </c>
      <c r="AD2811">
        <v>12828365</v>
      </c>
      <c r="AE2811"/>
      <c r="AF2811">
        <v>2246076</v>
      </c>
      <c r="AG2811"/>
      <c r="AH2811">
        <v>2246076.4419999998</v>
      </c>
      <c r="AI2811">
        <v>0</v>
      </c>
    </row>
    <row r="2812" spans="1:35">
      <c r="A2812" t="s">
        <v>862</v>
      </c>
      <c r="B2812">
        <v>2017</v>
      </c>
      <c r="C2812">
        <v>2017</v>
      </c>
      <c r="D2812">
        <v>2017</v>
      </c>
      <c r="E2812">
        <v>4</v>
      </c>
      <c r="F2812">
        <v>0</v>
      </c>
      <c r="G2812">
        <v>0</v>
      </c>
      <c r="H2812" t="s">
        <v>510</v>
      </c>
      <c r="I2812">
        <v>251</v>
      </c>
      <c r="J2812" t="s">
        <v>113</v>
      </c>
      <c r="K2812" t="s">
        <v>583</v>
      </c>
      <c r="L2812">
        <v>807</v>
      </c>
      <c r="M2812" t="s">
        <v>873</v>
      </c>
      <c r="N2812" t="s">
        <v>874</v>
      </c>
      <c r="O2812">
        <v>0</v>
      </c>
      <c r="P2812" t="s">
        <v>177</v>
      </c>
      <c r="Q2812" t="s">
        <v>514</v>
      </c>
      <c r="R2812" t="s">
        <v>515</v>
      </c>
      <c r="S2812" t="s">
        <v>516</v>
      </c>
      <c r="T2812">
        <v>0</v>
      </c>
      <c r="U2812" t="s">
        <v>517</v>
      </c>
      <c r="V2812">
        <v>2523</v>
      </c>
      <c r="W2812" t="s">
        <v>518</v>
      </c>
      <c r="X2812">
        <v>8</v>
      </c>
      <c r="Y2812" t="s">
        <v>519</v>
      </c>
      <c r="Z2812">
        <v>16961</v>
      </c>
      <c r="AA2812">
        <v>8</v>
      </c>
      <c r="AB2812" t="s">
        <v>519</v>
      </c>
      <c r="AC2812">
        <v>16961</v>
      </c>
      <c r="AD2812">
        <v>16961</v>
      </c>
      <c r="AE2812"/>
      <c r="AF2812">
        <v>31702</v>
      </c>
      <c r="AG2812"/>
      <c r="AH2812">
        <v>31702.29</v>
      </c>
      <c r="AI2812">
        <v>0</v>
      </c>
    </row>
    <row r="2813" spans="1:35">
      <c r="A2813" t="s">
        <v>862</v>
      </c>
      <c r="B2813">
        <v>2017</v>
      </c>
      <c r="C2813">
        <v>2017</v>
      </c>
      <c r="D2813">
        <v>2017</v>
      </c>
      <c r="E2813">
        <v>4</v>
      </c>
      <c r="F2813">
        <v>0</v>
      </c>
      <c r="G2813">
        <v>0</v>
      </c>
      <c r="H2813" t="s">
        <v>510</v>
      </c>
      <c r="I2813">
        <v>251</v>
      </c>
      <c r="J2813" t="s">
        <v>113</v>
      </c>
      <c r="K2813" t="s">
        <v>583</v>
      </c>
      <c r="L2813">
        <v>795</v>
      </c>
      <c r="M2813" t="s">
        <v>785</v>
      </c>
      <c r="N2813" t="s">
        <v>786</v>
      </c>
      <c r="O2813">
        <v>0</v>
      </c>
      <c r="P2813" t="s">
        <v>177</v>
      </c>
      <c r="Q2813" t="s">
        <v>514</v>
      </c>
      <c r="R2813" t="s">
        <v>515</v>
      </c>
      <c r="S2813" t="s">
        <v>516</v>
      </c>
      <c r="T2813">
        <v>0</v>
      </c>
      <c r="U2813" t="s">
        <v>517</v>
      </c>
      <c r="V2813">
        <v>2523</v>
      </c>
      <c r="W2813" t="s">
        <v>518</v>
      </c>
      <c r="X2813">
        <v>8</v>
      </c>
      <c r="Y2813" t="s">
        <v>519</v>
      </c>
      <c r="Z2813">
        <v>975</v>
      </c>
      <c r="AA2813">
        <v>8</v>
      </c>
      <c r="AB2813" t="s">
        <v>519</v>
      </c>
      <c r="AC2813">
        <v>975</v>
      </c>
      <c r="AD2813">
        <v>975</v>
      </c>
      <c r="AE2813"/>
      <c r="AF2813">
        <v>2993</v>
      </c>
      <c r="AG2813"/>
      <c r="AH2813">
        <v>2993.4459999999999</v>
      </c>
      <c r="AI2813">
        <v>0</v>
      </c>
    </row>
    <row r="2814" spans="1:35">
      <c r="A2814" t="s">
        <v>862</v>
      </c>
      <c r="B2814">
        <v>2017</v>
      </c>
      <c r="C2814">
        <v>2017</v>
      </c>
      <c r="D2814">
        <v>2017</v>
      </c>
      <c r="E2814">
        <v>4</v>
      </c>
      <c r="F2814">
        <v>0</v>
      </c>
      <c r="G2814">
        <v>0</v>
      </c>
      <c r="H2814" t="s">
        <v>510</v>
      </c>
      <c r="I2814">
        <v>251</v>
      </c>
      <c r="J2814" t="s">
        <v>113</v>
      </c>
      <c r="K2814" t="s">
        <v>583</v>
      </c>
      <c r="L2814">
        <v>834</v>
      </c>
      <c r="M2814" t="s">
        <v>721</v>
      </c>
      <c r="N2814" t="s">
        <v>722</v>
      </c>
      <c r="O2814">
        <v>0</v>
      </c>
      <c r="P2814" t="s">
        <v>177</v>
      </c>
      <c r="Q2814" t="s">
        <v>514</v>
      </c>
      <c r="R2814" t="s">
        <v>515</v>
      </c>
      <c r="S2814" t="s">
        <v>516</v>
      </c>
      <c r="T2814">
        <v>0</v>
      </c>
      <c r="U2814" t="s">
        <v>517</v>
      </c>
      <c r="V2814">
        <v>2523</v>
      </c>
      <c r="W2814" t="s">
        <v>518</v>
      </c>
      <c r="X2814">
        <v>8</v>
      </c>
      <c r="Y2814" t="s">
        <v>519</v>
      </c>
      <c r="Z2814">
        <v>50</v>
      </c>
      <c r="AA2814">
        <v>8</v>
      </c>
      <c r="AB2814" t="s">
        <v>519</v>
      </c>
      <c r="AC2814">
        <v>50</v>
      </c>
      <c r="AD2814">
        <v>50</v>
      </c>
      <c r="AE2814"/>
      <c r="AF2814">
        <v>507</v>
      </c>
      <c r="AG2814"/>
      <c r="AH2814">
        <v>507.19099999999997</v>
      </c>
      <c r="AI2814">
        <v>0</v>
      </c>
    </row>
    <row r="2815" spans="1:35">
      <c r="A2815" t="s">
        <v>862</v>
      </c>
      <c r="B2815">
        <v>2017</v>
      </c>
      <c r="C2815">
        <v>2017</v>
      </c>
      <c r="D2815">
        <v>2017</v>
      </c>
      <c r="E2815">
        <v>4</v>
      </c>
      <c r="F2815">
        <v>0</v>
      </c>
      <c r="G2815">
        <v>0</v>
      </c>
      <c r="H2815" t="s">
        <v>510</v>
      </c>
      <c r="I2815">
        <v>251</v>
      </c>
      <c r="J2815" t="s">
        <v>113</v>
      </c>
      <c r="K2815" t="s">
        <v>583</v>
      </c>
      <c r="L2815">
        <v>780</v>
      </c>
      <c r="M2815" t="s">
        <v>713</v>
      </c>
      <c r="N2815" t="s">
        <v>714</v>
      </c>
      <c r="O2815">
        <v>0</v>
      </c>
      <c r="P2815" t="s">
        <v>177</v>
      </c>
      <c r="Q2815" t="s">
        <v>514</v>
      </c>
      <c r="R2815" t="s">
        <v>515</v>
      </c>
      <c r="S2815" t="s">
        <v>516</v>
      </c>
      <c r="T2815">
        <v>0</v>
      </c>
      <c r="U2815" t="s">
        <v>517</v>
      </c>
      <c r="V2815">
        <v>2523</v>
      </c>
      <c r="W2815" t="s">
        <v>518</v>
      </c>
      <c r="X2815">
        <v>8</v>
      </c>
      <c r="Y2815" t="s">
        <v>519</v>
      </c>
      <c r="Z2815">
        <v>320</v>
      </c>
      <c r="AA2815">
        <v>8</v>
      </c>
      <c r="AB2815" t="s">
        <v>519</v>
      </c>
      <c r="AC2815">
        <v>320</v>
      </c>
      <c r="AD2815">
        <v>320</v>
      </c>
      <c r="AE2815"/>
      <c r="AF2815">
        <v>48</v>
      </c>
      <c r="AG2815"/>
      <c r="AH2815">
        <v>48.573</v>
      </c>
      <c r="AI2815">
        <v>0</v>
      </c>
    </row>
    <row r="2816" spans="1:35">
      <c r="A2816" t="s">
        <v>862</v>
      </c>
      <c r="B2816">
        <v>2017</v>
      </c>
      <c r="C2816">
        <v>2017</v>
      </c>
      <c r="D2816">
        <v>2017</v>
      </c>
      <c r="E2816">
        <v>4</v>
      </c>
      <c r="F2816">
        <v>0</v>
      </c>
      <c r="G2816">
        <v>0</v>
      </c>
      <c r="H2816" t="s">
        <v>510</v>
      </c>
      <c r="I2816">
        <v>251</v>
      </c>
      <c r="J2816" t="s">
        <v>113</v>
      </c>
      <c r="K2816" t="s">
        <v>583</v>
      </c>
      <c r="L2816">
        <v>662</v>
      </c>
      <c r="M2816" t="s">
        <v>803</v>
      </c>
      <c r="N2816" t="s">
        <v>804</v>
      </c>
      <c r="O2816">
        <v>0</v>
      </c>
      <c r="P2816" t="s">
        <v>177</v>
      </c>
      <c r="Q2816" t="s">
        <v>514</v>
      </c>
      <c r="R2816" t="s">
        <v>515</v>
      </c>
      <c r="S2816" t="s">
        <v>516</v>
      </c>
      <c r="T2816">
        <v>0</v>
      </c>
      <c r="U2816" t="s">
        <v>517</v>
      </c>
      <c r="V2816">
        <v>2523</v>
      </c>
      <c r="W2816" t="s">
        <v>518</v>
      </c>
      <c r="X2816">
        <v>8</v>
      </c>
      <c r="Y2816" t="s">
        <v>519</v>
      </c>
      <c r="Z2816">
        <v>73</v>
      </c>
      <c r="AA2816">
        <v>8</v>
      </c>
      <c r="AB2816" t="s">
        <v>519</v>
      </c>
      <c r="AC2816">
        <v>73</v>
      </c>
      <c r="AD2816">
        <v>73</v>
      </c>
      <c r="AE2816"/>
      <c r="AF2816">
        <v>834</v>
      </c>
      <c r="AG2816"/>
      <c r="AH2816">
        <v>834.77599999999995</v>
      </c>
      <c r="AI2816">
        <v>0</v>
      </c>
    </row>
    <row r="2817" spans="1:35">
      <c r="A2817" t="s">
        <v>862</v>
      </c>
      <c r="B2817">
        <v>2017</v>
      </c>
      <c r="C2817">
        <v>2017</v>
      </c>
      <c r="D2817">
        <v>2017</v>
      </c>
      <c r="E2817">
        <v>4</v>
      </c>
      <c r="F2817">
        <v>0</v>
      </c>
      <c r="G2817">
        <v>0</v>
      </c>
      <c r="H2817" t="s">
        <v>510</v>
      </c>
      <c r="I2817">
        <v>251</v>
      </c>
      <c r="J2817" t="s">
        <v>113</v>
      </c>
      <c r="K2817" t="s">
        <v>583</v>
      </c>
      <c r="L2817">
        <v>894</v>
      </c>
      <c r="M2817" t="s">
        <v>839</v>
      </c>
      <c r="N2817" t="s">
        <v>840</v>
      </c>
      <c r="O2817">
        <v>0</v>
      </c>
      <c r="P2817" t="s">
        <v>177</v>
      </c>
      <c r="Q2817" t="s">
        <v>514</v>
      </c>
      <c r="R2817" t="s">
        <v>515</v>
      </c>
      <c r="S2817" t="s">
        <v>516</v>
      </c>
      <c r="T2817">
        <v>0</v>
      </c>
      <c r="U2817" t="s">
        <v>517</v>
      </c>
      <c r="V2817">
        <v>2523</v>
      </c>
      <c r="W2817" t="s">
        <v>518</v>
      </c>
      <c r="X2817">
        <v>8</v>
      </c>
      <c r="Y2817" t="s">
        <v>519</v>
      </c>
      <c r="Z2817">
        <v>20</v>
      </c>
      <c r="AA2817">
        <v>8</v>
      </c>
      <c r="AB2817" t="s">
        <v>519</v>
      </c>
      <c r="AC2817">
        <v>20</v>
      </c>
      <c r="AD2817">
        <v>20</v>
      </c>
      <c r="AE2817"/>
      <c r="AF2817">
        <v>179</v>
      </c>
      <c r="AG2817"/>
      <c r="AH2817">
        <v>179.607</v>
      </c>
      <c r="AI2817">
        <v>0</v>
      </c>
    </row>
    <row r="2818" spans="1:35">
      <c r="A2818" t="s">
        <v>862</v>
      </c>
      <c r="B2818">
        <v>2017</v>
      </c>
      <c r="C2818">
        <v>2017</v>
      </c>
      <c r="D2818">
        <v>2017</v>
      </c>
      <c r="E2818">
        <v>4</v>
      </c>
      <c r="F2818">
        <v>0</v>
      </c>
      <c r="G2818">
        <v>0</v>
      </c>
      <c r="H2818" t="s">
        <v>510</v>
      </c>
      <c r="I2818">
        <v>251</v>
      </c>
      <c r="J2818" t="s">
        <v>113</v>
      </c>
      <c r="K2818" t="s">
        <v>583</v>
      </c>
      <c r="L2818">
        <v>792</v>
      </c>
      <c r="M2818" t="s">
        <v>217</v>
      </c>
      <c r="N2818" t="s">
        <v>573</v>
      </c>
      <c r="O2818">
        <v>0</v>
      </c>
      <c r="P2818" t="s">
        <v>177</v>
      </c>
      <c r="Q2818" t="s">
        <v>514</v>
      </c>
      <c r="R2818" t="s">
        <v>515</v>
      </c>
      <c r="S2818" t="s">
        <v>516</v>
      </c>
      <c r="T2818">
        <v>0</v>
      </c>
      <c r="U2818" t="s">
        <v>517</v>
      </c>
      <c r="V2818">
        <v>2523</v>
      </c>
      <c r="W2818" t="s">
        <v>518</v>
      </c>
      <c r="X2818">
        <v>8</v>
      </c>
      <c r="Y2818" t="s">
        <v>519</v>
      </c>
      <c r="Z2818">
        <v>515053</v>
      </c>
      <c r="AA2818">
        <v>8</v>
      </c>
      <c r="AB2818" t="s">
        <v>519</v>
      </c>
      <c r="AC2818">
        <v>515053</v>
      </c>
      <c r="AD2818">
        <v>515053</v>
      </c>
      <c r="AE2818"/>
      <c r="AF2818">
        <v>237354</v>
      </c>
      <c r="AG2818"/>
      <c r="AH2818">
        <v>237354.30300000001</v>
      </c>
      <c r="AI2818">
        <v>0</v>
      </c>
    </row>
    <row r="2819" spans="1:35">
      <c r="A2819" t="s">
        <v>862</v>
      </c>
      <c r="B2819">
        <v>2017</v>
      </c>
      <c r="C2819">
        <v>2017</v>
      </c>
      <c r="D2819">
        <v>2017</v>
      </c>
      <c r="E2819">
        <v>4</v>
      </c>
      <c r="F2819">
        <v>0</v>
      </c>
      <c r="G2819">
        <v>0</v>
      </c>
      <c r="H2819" t="s">
        <v>510</v>
      </c>
      <c r="I2819">
        <v>251</v>
      </c>
      <c r="J2819" t="s">
        <v>113</v>
      </c>
      <c r="K2819" t="s">
        <v>583</v>
      </c>
      <c r="L2819">
        <v>705</v>
      </c>
      <c r="M2819" t="s">
        <v>787</v>
      </c>
      <c r="N2819" t="s">
        <v>788</v>
      </c>
      <c r="O2819">
        <v>0</v>
      </c>
      <c r="P2819" t="s">
        <v>177</v>
      </c>
      <c r="Q2819" t="s">
        <v>514</v>
      </c>
      <c r="R2819" t="s">
        <v>515</v>
      </c>
      <c r="S2819" t="s">
        <v>516</v>
      </c>
      <c r="T2819">
        <v>0</v>
      </c>
      <c r="U2819" t="s">
        <v>517</v>
      </c>
      <c r="V2819">
        <v>2523</v>
      </c>
      <c r="W2819" t="s">
        <v>518</v>
      </c>
      <c r="X2819">
        <v>8</v>
      </c>
      <c r="Y2819" t="s">
        <v>519</v>
      </c>
      <c r="Z2819">
        <v>12600</v>
      </c>
      <c r="AA2819">
        <v>8</v>
      </c>
      <c r="AB2819" t="s">
        <v>519</v>
      </c>
      <c r="AC2819">
        <v>12600</v>
      </c>
      <c r="AD2819">
        <v>12600</v>
      </c>
      <c r="AE2819"/>
      <c r="AF2819">
        <v>7379</v>
      </c>
      <c r="AG2819"/>
      <c r="AH2819">
        <v>7379.692</v>
      </c>
      <c r="AI2819">
        <v>0</v>
      </c>
    </row>
    <row r="2820" spans="1:35">
      <c r="A2820" t="s">
        <v>862</v>
      </c>
      <c r="B2820">
        <v>2017</v>
      </c>
      <c r="C2820">
        <v>2017</v>
      </c>
      <c r="D2820">
        <v>2017</v>
      </c>
      <c r="E2820">
        <v>4</v>
      </c>
      <c r="F2820">
        <v>0</v>
      </c>
      <c r="G2820">
        <v>0</v>
      </c>
      <c r="H2820" t="s">
        <v>510</v>
      </c>
      <c r="I2820">
        <v>251</v>
      </c>
      <c r="J2820" t="s">
        <v>113</v>
      </c>
      <c r="K2820" t="s">
        <v>583</v>
      </c>
      <c r="L2820">
        <v>788</v>
      </c>
      <c r="M2820" t="s">
        <v>729</v>
      </c>
      <c r="N2820" t="s">
        <v>730</v>
      </c>
      <c r="O2820">
        <v>0</v>
      </c>
      <c r="P2820" t="s">
        <v>177</v>
      </c>
      <c r="Q2820" t="s">
        <v>514</v>
      </c>
      <c r="R2820" t="s">
        <v>515</v>
      </c>
      <c r="S2820" t="s">
        <v>516</v>
      </c>
      <c r="T2820">
        <v>0</v>
      </c>
      <c r="U2820" t="s">
        <v>517</v>
      </c>
      <c r="V2820">
        <v>2523</v>
      </c>
      <c r="W2820" t="s">
        <v>518</v>
      </c>
      <c r="X2820">
        <v>8</v>
      </c>
      <c r="Y2820" t="s">
        <v>519</v>
      </c>
      <c r="Z2820">
        <v>184204</v>
      </c>
      <c r="AA2820">
        <v>8</v>
      </c>
      <c r="AB2820" t="s">
        <v>519</v>
      </c>
      <c r="AC2820">
        <v>184204</v>
      </c>
      <c r="AD2820">
        <v>184204</v>
      </c>
      <c r="AE2820"/>
      <c r="AF2820">
        <v>68613</v>
      </c>
      <c r="AG2820"/>
      <c r="AH2820">
        <v>68613.176000000007</v>
      </c>
      <c r="AI2820">
        <v>0</v>
      </c>
    </row>
    <row r="2821" spans="1:35">
      <c r="A2821" t="s">
        <v>862</v>
      </c>
      <c r="B2821">
        <v>2017</v>
      </c>
      <c r="C2821">
        <v>2017</v>
      </c>
      <c r="D2821">
        <v>2017</v>
      </c>
      <c r="E2821">
        <v>4</v>
      </c>
      <c r="F2821">
        <v>0</v>
      </c>
      <c r="G2821">
        <v>0</v>
      </c>
      <c r="H2821" t="s">
        <v>510</v>
      </c>
      <c r="I2821">
        <v>251</v>
      </c>
      <c r="J2821" t="s">
        <v>113</v>
      </c>
      <c r="K2821" t="s">
        <v>583</v>
      </c>
      <c r="L2821">
        <v>842</v>
      </c>
      <c r="M2821" t="s">
        <v>593</v>
      </c>
      <c r="N2821" t="s">
        <v>593</v>
      </c>
      <c r="O2821">
        <v>0</v>
      </c>
      <c r="P2821" t="s">
        <v>177</v>
      </c>
      <c r="Q2821" t="s">
        <v>514</v>
      </c>
      <c r="R2821" t="s">
        <v>515</v>
      </c>
      <c r="S2821" t="s">
        <v>516</v>
      </c>
      <c r="T2821">
        <v>0</v>
      </c>
      <c r="U2821" t="s">
        <v>517</v>
      </c>
      <c r="V2821">
        <v>2523</v>
      </c>
      <c r="W2821" t="s">
        <v>518</v>
      </c>
      <c r="X2821">
        <v>8</v>
      </c>
      <c r="Y2821" t="s">
        <v>519</v>
      </c>
      <c r="Z2821">
        <v>103012000</v>
      </c>
      <c r="AA2821">
        <v>8</v>
      </c>
      <c r="AB2821" t="s">
        <v>519</v>
      </c>
      <c r="AC2821">
        <v>103012000</v>
      </c>
      <c r="AD2821">
        <v>103012000</v>
      </c>
      <c r="AE2821"/>
      <c r="AF2821">
        <v>37201820</v>
      </c>
      <c r="AG2821"/>
      <c r="AH2821">
        <v>37201820.792999998</v>
      </c>
      <c r="AI2821">
        <v>0</v>
      </c>
    </row>
    <row r="2822" spans="1:35">
      <c r="A2822" t="s">
        <v>862</v>
      </c>
      <c r="B2822">
        <v>2017</v>
      </c>
      <c r="C2822">
        <v>2017</v>
      </c>
      <c r="D2822">
        <v>2017</v>
      </c>
      <c r="E2822">
        <v>4</v>
      </c>
      <c r="F2822">
        <v>0</v>
      </c>
      <c r="G2822">
        <v>0</v>
      </c>
      <c r="H2822" t="s">
        <v>510</v>
      </c>
      <c r="I2822">
        <v>251</v>
      </c>
      <c r="J2822" t="s">
        <v>113</v>
      </c>
      <c r="K2822" t="s">
        <v>583</v>
      </c>
      <c r="L2822">
        <v>752</v>
      </c>
      <c r="M2822" t="s">
        <v>189</v>
      </c>
      <c r="N2822" t="s">
        <v>569</v>
      </c>
      <c r="O2822">
        <v>0</v>
      </c>
      <c r="P2822" t="s">
        <v>177</v>
      </c>
      <c r="Q2822" t="s">
        <v>514</v>
      </c>
      <c r="R2822" t="s">
        <v>515</v>
      </c>
      <c r="S2822" t="s">
        <v>516</v>
      </c>
      <c r="T2822">
        <v>0</v>
      </c>
      <c r="U2822" t="s">
        <v>517</v>
      </c>
      <c r="V2822">
        <v>2523</v>
      </c>
      <c r="W2822" t="s">
        <v>518</v>
      </c>
      <c r="X2822">
        <v>8</v>
      </c>
      <c r="Y2822" t="s">
        <v>519</v>
      </c>
      <c r="Z2822">
        <v>144300</v>
      </c>
      <c r="AA2822">
        <v>8</v>
      </c>
      <c r="AB2822" t="s">
        <v>519</v>
      </c>
      <c r="AC2822">
        <v>144300</v>
      </c>
      <c r="AD2822">
        <v>144300</v>
      </c>
      <c r="AE2822"/>
      <c r="AF2822">
        <v>88061</v>
      </c>
      <c r="AG2822"/>
      <c r="AH2822">
        <v>88061.539000000004</v>
      </c>
      <c r="AI2822">
        <v>0</v>
      </c>
    </row>
    <row r="2823" spans="1:35">
      <c r="A2823" t="s">
        <v>862</v>
      </c>
      <c r="B2823">
        <v>2017</v>
      </c>
      <c r="C2823">
        <v>2017</v>
      </c>
      <c r="D2823">
        <v>2017</v>
      </c>
      <c r="E2823">
        <v>4</v>
      </c>
      <c r="F2823">
        <v>0</v>
      </c>
      <c r="G2823">
        <v>0</v>
      </c>
      <c r="H2823" t="s">
        <v>510</v>
      </c>
      <c r="I2823">
        <v>251</v>
      </c>
      <c r="J2823" t="s">
        <v>113</v>
      </c>
      <c r="K2823" t="s">
        <v>583</v>
      </c>
      <c r="L2823">
        <v>642</v>
      </c>
      <c r="M2823" t="s">
        <v>682</v>
      </c>
      <c r="N2823" t="s">
        <v>683</v>
      </c>
      <c r="O2823">
        <v>0</v>
      </c>
      <c r="P2823" t="s">
        <v>177</v>
      </c>
      <c r="Q2823" t="s">
        <v>514</v>
      </c>
      <c r="R2823" t="s">
        <v>515</v>
      </c>
      <c r="S2823" t="s">
        <v>516</v>
      </c>
      <c r="T2823">
        <v>0</v>
      </c>
      <c r="U2823" t="s">
        <v>517</v>
      </c>
      <c r="V2823">
        <v>2523</v>
      </c>
      <c r="W2823" t="s">
        <v>518</v>
      </c>
      <c r="X2823">
        <v>8</v>
      </c>
      <c r="Y2823" t="s">
        <v>519</v>
      </c>
      <c r="Z2823">
        <v>1225</v>
      </c>
      <c r="AA2823">
        <v>8</v>
      </c>
      <c r="AB2823" t="s">
        <v>519</v>
      </c>
      <c r="AC2823">
        <v>1225</v>
      </c>
      <c r="AD2823">
        <v>1225</v>
      </c>
      <c r="AE2823"/>
      <c r="AF2823">
        <v>744</v>
      </c>
      <c r="AG2823"/>
      <c r="AH2823">
        <v>744.40800000000002</v>
      </c>
      <c r="AI2823">
        <v>0</v>
      </c>
    </row>
    <row r="2824" spans="1:35">
      <c r="A2824" t="s">
        <v>862</v>
      </c>
      <c r="B2824">
        <v>2017</v>
      </c>
      <c r="C2824">
        <v>2017</v>
      </c>
      <c r="D2824">
        <v>2017</v>
      </c>
      <c r="E2824">
        <v>4</v>
      </c>
      <c r="F2824">
        <v>0</v>
      </c>
      <c r="G2824">
        <v>0</v>
      </c>
      <c r="H2824" t="s">
        <v>510</v>
      </c>
      <c r="I2824">
        <v>251</v>
      </c>
      <c r="J2824" t="s">
        <v>113</v>
      </c>
      <c r="K2824" t="s">
        <v>583</v>
      </c>
      <c r="L2824">
        <v>757</v>
      </c>
      <c r="M2824" t="s">
        <v>597</v>
      </c>
      <c r="N2824" t="s">
        <v>598</v>
      </c>
      <c r="O2824">
        <v>0</v>
      </c>
      <c r="P2824" t="s">
        <v>177</v>
      </c>
      <c r="Q2824" t="s">
        <v>514</v>
      </c>
      <c r="R2824" t="s">
        <v>515</v>
      </c>
      <c r="S2824" t="s">
        <v>516</v>
      </c>
      <c r="T2824">
        <v>0</v>
      </c>
      <c r="U2824" t="s">
        <v>517</v>
      </c>
      <c r="V2824">
        <v>2523</v>
      </c>
      <c r="W2824" t="s">
        <v>518</v>
      </c>
      <c r="X2824">
        <v>8</v>
      </c>
      <c r="Y2824" t="s">
        <v>519</v>
      </c>
      <c r="Z2824">
        <v>9821904</v>
      </c>
      <c r="AA2824">
        <v>8</v>
      </c>
      <c r="AB2824" t="s">
        <v>519</v>
      </c>
      <c r="AC2824">
        <v>9821904</v>
      </c>
      <c r="AD2824">
        <v>9821904</v>
      </c>
      <c r="AE2824"/>
      <c r="AF2824">
        <v>1786322</v>
      </c>
      <c r="AG2824"/>
      <c r="AH2824">
        <v>1786322.6410000001</v>
      </c>
      <c r="AI2824">
        <v>0</v>
      </c>
    </row>
    <row r="2825" spans="1:35">
      <c r="A2825" t="s">
        <v>862</v>
      </c>
      <c r="B2825">
        <v>2017</v>
      </c>
      <c r="C2825">
        <v>2017</v>
      </c>
      <c r="D2825">
        <v>2017</v>
      </c>
      <c r="E2825">
        <v>4</v>
      </c>
      <c r="F2825">
        <v>0</v>
      </c>
      <c r="G2825">
        <v>0</v>
      </c>
      <c r="H2825" t="s">
        <v>510</v>
      </c>
      <c r="I2825">
        <v>251</v>
      </c>
      <c r="J2825" t="s">
        <v>113</v>
      </c>
      <c r="K2825" t="s">
        <v>583</v>
      </c>
      <c r="L2825">
        <v>826</v>
      </c>
      <c r="M2825" t="s">
        <v>589</v>
      </c>
      <c r="N2825" t="s">
        <v>590</v>
      </c>
      <c r="O2825">
        <v>0</v>
      </c>
      <c r="P2825" t="s">
        <v>177</v>
      </c>
      <c r="Q2825" t="s">
        <v>514</v>
      </c>
      <c r="R2825" t="s">
        <v>515</v>
      </c>
      <c r="S2825" t="s">
        <v>516</v>
      </c>
      <c r="T2825">
        <v>0</v>
      </c>
      <c r="U2825" t="s">
        <v>517</v>
      </c>
      <c r="V2825">
        <v>2523</v>
      </c>
      <c r="W2825" t="s">
        <v>518</v>
      </c>
      <c r="X2825">
        <v>8</v>
      </c>
      <c r="Y2825" t="s">
        <v>519</v>
      </c>
      <c r="Z2825">
        <v>82269995</v>
      </c>
      <c r="AA2825">
        <v>8</v>
      </c>
      <c r="AB2825" t="s">
        <v>519</v>
      </c>
      <c r="AC2825">
        <v>82269995</v>
      </c>
      <c r="AD2825">
        <v>82269995</v>
      </c>
      <c r="AE2825"/>
      <c r="AF2825">
        <v>20906657</v>
      </c>
      <c r="AG2825"/>
      <c r="AH2825">
        <v>20906657.517000001</v>
      </c>
      <c r="AI2825">
        <v>0</v>
      </c>
    </row>
    <row r="2826" spans="1:35">
      <c r="A2826" t="s">
        <v>862</v>
      </c>
      <c r="B2826">
        <v>2017</v>
      </c>
      <c r="C2826">
        <v>2017</v>
      </c>
      <c r="D2826">
        <v>2017</v>
      </c>
      <c r="E2826">
        <v>4</v>
      </c>
      <c r="F2826">
        <v>0</v>
      </c>
      <c r="G2826">
        <v>0</v>
      </c>
      <c r="H2826" t="s">
        <v>510</v>
      </c>
      <c r="I2826">
        <v>251</v>
      </c>
      <c r="J2826" t="s">
        <v>113</v>
      </c>
      <c r="K2826" t="s">
        <v>583</v>
      </c>
      <c r="L2826">
        <v>724</v>
      </c>
      <c r="M2826" t="s">
        <v>214</v>
      </c>
      <c r="N2826" t="s">
        <v>580</v>
      </c>
      <c r="O2826">
        <v>0</v>
      </c>
      <c r="P2826" t="s">
        <v>177</v>
      </c>
      <c r="Q2826" t="s">
        <v>514</v>
      </c>
      <c r="R2826" t="s">
        <v>515</v>
      </c>
      <c r="S2826" t="s">
        <v>516</v>
      </c>
      <c r="T2826">
        <v>0</v>
      </c>
      <c r="U2826" t="s">
        <v>517</v>
      </c>
      <c r="V2826">
        <v>2523</v>
      </c>
      <c r="W2826" t="s">
        <v>518</v>
      </c>
      <c r="X2826">
        <v>8</v>
      </c>
      <c r="Y2826" t="s">
        <v>519</v>
      </c>
      <c r="Z2826">
        <v>17655976</v>
      </c>
      <c r="AA2826">
        <v>8</v>
      </c>
      <c r="AB2826" t="s">
        <v>519</v>
      </c>
      <c r="AC2826">
        <v>17655976</v>
      </c>
      <c r="AD2826">
        <v>17655976</v>
      </c>
      <c r="AE2826"/>
      <c r="AF2826">
        <v>2136299</v>
      </c>
      <c r="AG2826"/>
      <c r="AH2826">
        <v>2136299.4270000001</v>
      </c>
      <c r="AI2826">
        <v>0</v>
      </c>
    </row>
    <row r="2827" spans="1:35">
      <c r="A2827" t="s">
        <v>862</v>
      </c>
      <c r="B2827">
        <v>2017</v>
      </c>
      <c r="C2827">
        <v>2017</v>
      </c>
      <c r="D2827">
        <v>2017</v>
      </c>
      <c r="E2827">
        <v>4</v>
      </c>
      <c r="F2827">
        <v>0</v>
      </c>
      <c r="G2827">
        <v>0</v>
      </c>
      <c r="H2827" t="s">
        <v>510</v>
      </c>
      <c r="I2827">
        <v>251</v>
      </c>
      <c r="J2827" t="s">
        <v>113</v>
      </c>
      <c r="K2827" t="s">
        <v>583</v>
      </c>
      <c r="L2827">
        <v>780</v>
      </c>
      <c r="M2827" t="s">
        <v>713</v>
      </c>
      <c r="N2827" t="s">
        <v>714</v>
      </c>
      <c r="O2827">
        <v>899</v>
      </c>
      <c r="P2827" t="s">
        <v>520</v>
      </c>
      <c r="Q2827" t="s">
        <v>521</v>
      </c>
      <c r="R2827" t="s">
        <v>515</v>
      </c>
      <c r="S2827" t="s">
        <v>516</v>
      </c>
      <c r="T2827">
        <v>2100</v>
      </c>
      <c r="U2827" t="s">
        <v>868</v>
      </c>
      <c r="V2827">
        <v>2523</v>
      </c>
      <c r="W2827" t="s">
        <v>518</v>
      </c>
      <c r="X2827">
        <v>8</v>
      </c>
      <c r="Y2827" t="s">
        <v>519</v>
      </c>
      <c r="Z2827">
        <v>320</v>
      </c>
      <c r="AA2827">
        <v>8</v>
      </c>
      <c r="AB2827" t="s">
        <v>519</v>
      </c>
      <c r="AC2827">
        <v>320</v>
      </c>
      <c r="AD2827">
        <v>320</v>
      </c>
      <c r="AE2827"/>
      <c r="AF2827">
        <v>48</v>
      </c>
      <c r="AG2827"/>
      <c r="AH2827">
        <v>48.573</v>
      </c>
      <c r="AI2827">
        <v>0</v>
      </c>
    </row>
    <row r="2828" spans="1:35">
      <c r="A2828" t="s">
        <v>862</v>
      </c>
      <c r="B2828">
        <v>2017</v>
      </c>
      <c r="C2828">
        <v>2017</v>
      </c>
      <c r="D2828">
        <v>2017</v>
      </c>
      <c r="E2828">
        <v>4</v>
      </c>
      <c r="F2828">
        <v>0</v>
      </c>
      <c r="G2828">
        <v>0</v>
      </c>
      <c r="H2828" t="s">
        <v>510</v>
      </c>
      <c r="I2828">
        <v>251</v>
      </c>
      <c r="J2828" t="s">
        <v>113</v>
      </c>
      <c r="K2828" t="s">
        <v>583</v>
      </c>
      <c r="L2828">
        <v>652</v>
      </c>
      <c r="M2828" t="s">
        <v>771</v>
      </c>
      <c r="N2828" t="s">
        <v>772</v>
      </c>
      <c r="O2828">
        <v>899</v>
      </c>
      <c r="P2828" t="s">
        <v>520</v>
      </c>
      <c r="Q2828" t="s">
        <v>521</v>
      </c>
      <c r="R2828" t="s">
        <v>515</v>
      </c>
      <c r="S2828" t="s">
        <v>516</v>
      </c>
      <c r="T2828">
        <v>2100</v>
      </c>
      <c r="U2828" t="s">
        <v>868</v>
      </c>
      <c r="V2828">
        <v>2523</v>
      </c>
      <c r="W2828" t="s">
        <v>518</v>
      </c>
      <c r="X2828">
        <v>8</v>
      </c>
      <c r="Y2828" t="s">
        <v>519</v>
      </c>
      <c r="Z2828">
        <v>12802490</v>
      </c>
      <c r="AA2828">
        <v>8</v>
      </c>
      <c r="AB2828" t="s">
        <v>519</v>
      </c>
      <c r="AC2828">
        <v>12802490</v>
      </c>
      <c r="AD2828">
        <v>12802490</v>
      </c>
      <c r="AE2828"/>
      <c r="AF2828">
        <v>2234923</v>
      </c>
      <c r="AG2828"/>
      <c r="AH2828">
        <v>2234923.878</v>
      </c>
      <c r="AI2828">
        <v>0</v>
      </c>
    </row>
    <row r="2829" spans="1:35">
      <c r="A2829" t="s">
        <v>862</v>
      </c>
      <c r="B2829">
        <v>2017</v>
      </c>
      <c r="C2829">
        <v>2017</v>
      </c>
      <c r="D2829">
        <v>2017</v>
      </c>
      <c r="E2829">
        <v>4</v>
      </c>
      <c r="F2829">
        <v>0</v>
      </c>
      <c r="G2829">
        <v>0</v>
      </c>
      <c r="H2829" t="s">
        <v>510</v>
      </c>
      <c r="I2829">
        <v>251</v>
      </c>
      <c r="J2829" t="s">
        <v>113</v>
      </c>
      <c r="K2829" t="s">
        <v>583</v>
      </c>
      <c r="L2829">
        <v>818</v>
      </c>
      <c r="M2829" t="s">
        <v>532</v>
      </c>
      <c r="N2829" t="s">
        <v>533</v>
      </c>
      <c r="O2829">
        <v>899</v>
      </c>
      <c r="P2829" t="s">
        <v>520</v>
      </c>
      <c r="Q2829" t="s">
        <v>521</v>
      </c>
      <c r="R2829" t="s">
        <v>515</v>
      </c>
      <c r="S2829" t="s">
        <v>516</v>
      </c>
      <c r="T2829">
        <v>2100</v>
      </c>
      <c r="U2829" t="s">
        <v>868</v>
      </c>
      <c r="V2829">
        <v>2523</v>
      </c>
      <c r="W2829" t="s">
        <v>518</v>
      </c>
      <c r="X2829">
        <v>8</v>
      </c>
      <c r="Y2829" t="s">
        <v>519</v>
      </c>
      <c r="Z2829">
        <v>96350</v>
      </c>
      <c r="AA2829">
        <v>8</v>
      </c>
      <c r="AB2829" t="s">
        <v>519</v>
      </c>
      <c r="AC2829">
        <v>96350</v>
      </c>
      <c r="AD2829">
        <v>96350</v>
      </c>
      <c r="AE2829"/>
      <c r="AF2829">
        <v>44341</v>
      </c>
      <c r="AG2829"/>
      <c r="AH2829">
        <v>44341.41</v>
      </c>
      <c r="AI2829">
        <v>0</v>
      </c>
    </row>
    <row r="2830" spans="1:35">
      <c r="A2830" t="s">
        <v>862</v>
      </c>
      <c r="B2830">
        <v>2017</v>
      </c>
      <c r="C2830">
        <v>2017</v>
      </c>
      <c r="D2830">
        <v>2017</v>
      </c>
      <c r="E2830">
        <v>4</v>
      </c>
      <c r="F2830">
        <v>0</v>
      </c>
      <c r="G2830">
        <v>0</v>
      </c>
      <c r="H2830" t="s">
        <v>510</v>
      </c>
      <c r="I2830">
        <v>251</v>
      </c>
      <c r="J2830" t="s">
        <v>113</v>
      </c>
      <c r="K2830" t="s">
        <v>583</v>
      </c>
      <c r="L2830">
        <v>724</v>
      </c>
      <c r="M2830" t="s">
        <v>214</v>
      </c>
      <c r="N2830" t="s">
        <v>580</v>
      </c>
      <c r="O2830">
        <v>899</v>
      </c>
      <c r="P2830" t="s">
        <v>520</v>
      </c>
      <c r="Q2830" t="s">
        <v>521</v>
      </c>
      <c r="R2830" t="s">
        <v>515</v>
      </c>
      <c r="S2830" t="s">
        <v>516</v>
      </c>
      <c r="T2830">
        <v>2100</v>
      </c>
      <c r="U2830" t="s">
        <v>868</v>
      </c>
      <c r="V2830">
        <v>2523</v>
      </c>
      <c r="W2830" t="s">
        <v>518</v>
      </c>
      <c r="X2830">
        <v>8</v>
      </c>
      <c r="Y2830" t="s">
        <v>519</v>
      </c>
      <c r="Z2830">
        <v>12400000</v>
      </c>
      <c r="AA2830">
        <v>8</v>
      </c>
      <c r="AB2830" t="s">
        <v>519</v>
      </c>
      <c r="AC2830">
        <v>12400000</v>
      </c>
      <c r="AD2830">
        <v>12400000</v>
      </c>
      <c r="AE2830"/>
      <c r="AF2830">
        <v>754955</v>
      </c>
      <c r="AG2830"/>
      <c r="AH2830">
        <v>754955.03899999999</v>
      </c>
      <c r="AI2830">
        <v>0</v>
      </c>
    </row>
    <row r="2831" spans="1:35">
      <c r="A2831" t="s">
        <v>862</v>
      </c>
      <c r="B2831">
        <v>2017</v>
      </c>
      <c r="C2831">
        <v>2017</v>
      </c>
      <c r="D2831">
        <v>2017</v>
      </c>
      <c r="E2831">
        <v>4</v>
      </c>
      <c r="F2831">
        <v>0</v>
      </c>
      <c r="G2831">
        <v>0</v>
      </c>
      <c r="H2831" t="s">
        <v>510</v>
      </c>
      <c r="I2831">
        <v>251</v>
      </c>
      <c r="J2831" t="s">
        <v>113</v>
      </c>
      <c r="K2831" t="s">
        <v>583</v>
      </c>
      <c r="L2831">
        <v>764</v>
      </c>
      <c r="M2831" t="s">
        <v>198</v>
      </c>
      <c r="N2831" t="s">
        <v>556</v>
      </c>
      <c r="O2831">
        <v>899</v>
      </c>
      <c r="P2831" t="s">
        <v>520</v>
      </c>
      <c r="Q2831" t="s">
        <v>521</v>
      </c>
      <c r="R2831" t="s">
        <v>515</v>
      </c>
      <c r="S2831" t="s">
        <v>516</v>
      </c>
      <c r="T2831">
        <v>2100</v>
      </c>
      <c r="U2831" t="s">
        <v>868</v>
      </c>
      <c r="V2831">
        <v>2523</v>
      </c>
      <c r="W2831" t="s">
        <v>518</v>
      </c>
      <c r="X2831">
        <v>8</v>
      </c>
      <c r="Y2831" t="s">
        <v>519</v>
      </c>
      <c r="Z2831">
        <v>1575</v>
      </c>
      <c r="AA2831">
        <v>8</v>
      </c>
      <c r="AB2831" t="s">
        <v>519</v>
      </c>
      <c r="AC2831">
        <v>1575</v>
      </c>
      <c r="AD2831">
        <v>1575</v>
      </c>
      <c r="AE2831"/>
      <c r="AF2831">
        <v>837</v>
      </c>
      <c r="AG2831"/>
      <c r="AH2831">
        <v>837.03499999999997</v>
      </c>
      <c r="AI2831">
        <v>0</v>
      </c>
    </row>
    <row r="2832" spans="1:35">
      <c r="A2832" t="s">
        <v>862</v>
      </c>
      <c r="B2832">
        <v>2017</v>
      </c>
      <c r="C2832">
        <v>2017</v>
      </c>
      <c r="D2832">
        <v>2017</v>
      </c>
      <c r="E2832">
        <v>4</v>
      </c>
      <c r="F2832">
        <v>0</v>
      </c>
      <c r="G2832">
        <v>0</v>
      </c>
      <c r="H2832" t="s">
        <v>510</v>
      </c>
      <c r="I2832">
        <v>251</v>
      </c>
      <c r="J2832" t="s">
        <v>113</v>
      </c>
      <c r="K2832" t="s">
        <v>583</v>
      </c>
      <c r="L2832">
        <v>699</v>
      </c>
      <c r="M2832" t="s">
        <v>585</v>
      </c>
      <c r="N2832" t="s">
        <v>586</v>
      </c>
      <c r="O2832">
        <v>899</v>
      </c>
      <c r="P2832" t="s">
        <v>520</v>
      </c>
      <c r="Q2832" t="s">
        <v>521</v>
      </c>
      <c r="R2832" t="s">
        <v>515</v>
      </c>
      <c r="S2832" t="s">
        <v>516</v>
      </c>
      <c r="T2832">
        <v>2100</v>
      </c>
      <c r="U2832" t="s">
        <v>868</v>
      </c>
      <c r="V2832">
        <v>2523</v>
      </c>
      <c r="W2832" t="s">
        <v>518</v>
      </c>
      <c r="X2832">
        <v>8</v>
      </c>
      <c r="Y2832" t="s">
        <v>519</v>
      </c>
      <c r="Z2832">
        <v>690000</v>
      </c>
      <c r="AA2832">
        <v>8</v>
      </c>
      <c r="AB2832" t="s">
        <v>519</v>
      </c>
      <c r="AC2832">
        <v>690000</v>
      </c>
      <c r="AD2832">
        <v>690000</v>
      </c>
      <c r="AE2832"/>
      <c r="AF2832">
        <v>404510</v>
      </c>
      <c r="AG2832"/>
      <c r="AH2832">
        <v>404510.598</v>
      </c>
      <c r="AI2832">
        <v>0</v>
      </c>
    </row>
    <row r="2833" spans="1:35">
      <c r="A2833" t="s">
        <v>862</v>
      </c>
      <c r="B2833">
        <v>2017</v>
      </c>
      <c r="C2833">
        <v>2017</v>
      </c>
      <c r="D2833">
        <v>2017</v>
      </c>
      <c r="E2833">
        <v>4</v>
      </c>
      <c r="F2833">
        <v>0</v>
      </c>
      <c r="G2833">
        <v>0</v>
      </c>
      <c r="H2833" t="s">
        <v>510</v>
      </c>
      <c r="I2833">
        <v>251</v>
      </c>
      <c r="J2833" t="s">
        <v>113</v>
      </c>
      <c r="K2833" t="s">
        <v>583</v>
      </c>
      <c r="L2833">
        <v>710</v>
      </c>
      <c r="M2833" t="s">
        <v>616</v>
      </c>
      <c r="N2833" t="s">
        <v>617</v>
      </c>
      <c r="O2833">
        <v>899</v>
      </c>
      <c r="P2833" t="s">
        <v>520</v>
      </c>
      <c r="Q2833" t="s">
        <v>521</v>
      </c>
      <c r="R2833" t="s">
        <v>515</v>
      </c>
      <c r="S2833" t="s">
        <v>516</v>
      </c>
      <c r="T2833">
        <v>2100</v>
      </c>
      <c r="U2833" t="s">
        <v>868</v>
      </c>
      <c r="V2833">
        <v>2523</v>
      </c>
      <c r="W2833" t="s">
        <v>518</v>
      </c>
      <c r="X2833">
        <v>8</v>
      </c>
      <c r="Y2833" t="s">
        <v>519</v>
      </c>
      <c r="Z2833">
        <v>7018930</v>
      </c>
      <c r="AA2833">
        <v>8</v>
      </c>
      <c r="AB2833" t="s">
        <v>519</v>
      </c>
      <c r="AC2833">
        <v>7018930</v>
      </c>
      <c r="AD2833">
        <v>7018930</v>
      </c>
      <c r="AE2833"/>
      <c r="AF2833">
        <v>2111297</v>
      </c>
      <c r="AG2833"/>
      <c r="AH2833">
        <v>2111297.9380000001</v>
      </c>
      <c r="AI2833">
        <v>0</v>
      </c>
    </row>
    <row r="2834" spans="1:35">
      <c r="A2834" t="s">
        <v>862</v>
      </c>
      <c r="B2834">
        <v>2017</v>
      </c>
      <c r="C2834">
        <v>2017</v>
      </c>
      <c r="D2834">
        <v>2017</v>
      </c>
      <c r="E2834">
        <v>4</v>
      </c>
      <c r="F2834">
        <v>0</v>
      </c>
      <c r="G2834">
        <v>0</v>
      </c>
      <c r="H2834" t="s">
        <v>510</v>
      </c>
      <c r="I2834">
        <v>251</v>
      </c>
      <c r="J2834" t="s">
        <v>113</v>
      </c>
      <c r="K2834" t="s">
        <v>583</v>
      </c>
      <c r="L2834">
        <v>784</v>
      </c>
      <c r="M2834" t="s">
        <v>186</v>
      </c>
      <c r="N2834" t="s">
        <v>618</v>
      </c>
      <c r="O2834">
        <v>899</v>
      </c>
      <c r="P2834" t="s">
        <v>520</v>
      </c>
      <c r="Q2834" t="s">
        <v>521</v>
      </c>
      <c r="R2834" t="s">
        <v>515</v>
      </c>
      <c r="S2834" t="s">
        <v>516</v>
      </c>
      <c r="T2834">
        <v>2100</v>
      </c>
      <c r="U2834" t="s">
        <v>868</v>
      </c>
      <c r="V2834">
        <v>2523</v>
      </c>
      <c r="W2834" t="s">
        <v>518</v>
      </c>
      <c r="X2834">
        <v>8</v>
      </c>
      <c r="Y2834" t="s">
        <v>519</v>
      </c>
      <c r="Z2834">
        <v>189000</v>
      </c>
      <c r="AA2834">
        <v>8</v>
      </c>
      <c r="AB2834" t="s">
        <v>519</v>
      </c>
      <c r="AC2834">
        <v>189000</v>
      </c>
      <c r="AD2834">
        <v>189000</v>
      </c>
      <c r="AE2834"/>
      <c r="AF2834">
        <v>113241</v>
      </c>
      <c r="AG2834"/>
      <c r="AH2834">
        <v>113241.505</v>
      </c>
      <c r="AI2834">
        <v>0</v>
      </c>
    </row>
    <row r="2835" spans="1:35">
      <c r="A2835" t="s">
        <v>862</v>
      </c>
      <c r="B2835">
        <v>2017</v>
      </c>
      <c r="C2835">
        <v>2017</v>
      </c>
      <c r="D2835">
        <v>2017</v>
      </c>
      <c r="E2835">
        <v>4</v>
      </c>
      <c r="F2835">
        <v>0</v>
      </c>
      <c r="G2835">
        <v>0</v>
      </c>
      <c r="H2835" t="s">
        <v>510</v>
      </c>
      <c r="I2835">
        <v>251</v>
      </c>
      <c r="J2835" t="s">
        <v>113</v>
      </c>
      <c r="K2835" t="s">
        <v>583</v>
      </c>
      <c r="L2835">
        <v>792</v>
      </c>
      <c r="M2835" t="s">
        <v>217</v>
      </c>
      <c r="N2835" t="s">
        <v>573</v>
      </c>
      <c r="O2835">
        <v>899</v>
      </c>
      <c r="P2835" t="s">
        <v>520</v>
      </c>
      <c r="Q2835" t="s">
        <v>521</v>
      </c>
      <c r="R2835" t="s">
        <v>515</v>
      </c>
      <c r="S2835" t="s">
        <v>516</v>
      </c>
      <c r="T2835">
        <v>2100</v>
      </c>
      <c r="U2835" t="s">
        <v>868</v>
      </c>
      <c r="V2835">
        <v>2523</v>
      </c>
      <c r="W2835" t="s">
        <v>518</v>
      </c>
      <c r="X2835">
        <v>8</v>
      </c>
      <c r="Y2835" t="s">
        <v>519</v>
      </c>
      <c r="Z2835">
        <v>515000</v>
      </c>
      <c r="AA2835">
        <v>8</v>
      </c>
      <c r="AB2835" t="s">
        <v>519</v>
      </c>
      <c r="AC2835">
        <v>515000</v>
      </c>
      <c r="AD2835">
        <v>515000</v>
      </c>
      <c r="AE2835"/>
      <c r="AF2835">
        <v>237036</v>
      </c>
      <c r="AG2835"/>
      <c r="AH2835">
        <v>237036.88500000001</v>
      </c>
      <c r="AI2835">
        <v>0</v>
      </c>
    </row>
    <row r="2836" spans="1:35">
      <c r="A2836" t="s">
        <v>862</v>
      </c>
      <c r="B2836">
        <v>2017</v>
      </c>
      <c r="C2836">
        <v>2017</v>
      </c>
      <c r="D2836">
        <v>2017</v>
      </c>
      <c r="E2836">
        <v>4</v>
      </c>
      <c r="F2836">
        <v>0</v>
      </c>
      <c r="G2836">
        <v>0</v>
      </c>
      <c r="H2836" t="s">
        <v>510</v>
      </c>
      <c r="I2836">
        <v>251</v>
      </c>
      <c r="J2836" t="s">
        <v>113</v>
      </c>
      <c r="K2836" t="s">
        <v>583</v>
      </c>
      <c r="L2836">
        <v>826</v>
      </c>
      <c r="M2836" t="s">
        <v>589</v>
      </c>
      <c r="N2836" t="s">
        <v>590</v>
      </c>
      <c r="O2836">
        <v>899</v>
      </c>
      <c r="P2836" t="s">
        <v>520</v>
      </c>
      <c r="Q2836" t="s">
        <v>521</v>
      </c>
      <c r="R2836" t="s">
        <v>515</v>
      </c>
      <c r="S2836" t="s">
        <v>516</v>
      </c>
      <c r="T2836">
        <v>2100</v>
      </c>
      <c r="U2836" t="s">
        <v>868</v>
      </c>
      <c r="V2836">
        <v>2523</v>
      </c>
      <c r="W2836" t="s">
        <v>518</v>
      </c>
      <c r="X2836">
        <v>8</v>
      </c>
      <c r="Y2836" t="s">
        <v>519</v>
      </c>
      <c r="Z2836">
        <v>81533000</v>
      </c>
      <c r="AA2836">
        <v>8</v>
      </c>
      <c r="AB2836" t="s">
        <v>519</v>
      </c>
      <c r="AC2836">
        <v>81533000</v>
      </c>
      <c r="AD2836">
        <v>81533000</v>
      </c>
      <c r="AE2836"/>
      <c r="AF2836">
        <v>20612559</v>
      </c>
      <c r="AG2836"/>
      <c r="AH2836">
        <v>20612559.899</v>
      </c>
      <c r="AI2836">
        <v>0</v>
      </c>
    </row>
    <row r="2837" spans="1:35">
      <c r="A2837" t="s">
        <v>862</v>
      </c>
      <c r="B2837">
        <v>2017</v>
      </c>
      <c r="C2837">
        <v>2017</v>
      </c>
      <c r="D2837">
        <v>2017</v>
      </c>
      <c r="E2837">
        <v>4</v>
      </c>
      <c r="F2837">
        <v>0</v>
      </c>
      <c r="G2837">
        <v>0</v>
      </c>
      <c r="H2837" t="s">
        <v>510</v>
      </c>
      <c r="I2837">
        <v>251</v>
      </c>
      <c r="J2837" t="s">
        <v>113</v>
      </c>
      <c r="K2837" t="s">
        <v>583</v>
      </c>
      <c r="L2837">
        <v>842</v>
      </c>
      <c r="M2837" t="s">
        <v>593</v>
      </c>
      <c r="N2837" t="s">
        <v>593</v>
      </c>
      <c r="O2837">
        <v>899</v>
      </c>
      <c r="P2837" t="s">
        <v>520</v>
      </c>
      <c r="Q2837" t="s">
        <v>521</v>
      </c>
      <c r="R2837" t="s">
        <v>515</v>
      </c>
      <c r="S2837" t="s">
        <v>516</v>
      </c>
      <c r="T2837">
        <v>2100</v>
      </c>
      <c r="U2837" t="s">
        <v>868</v>
      </c>
      <c r="V2837">
        <v>2523</v>
      </c>
      <c r="W2837" t="s">
        <v>518</v>
      </c>
      <c r="X2837">
        <v>8</v>
      </c>
      <c r="Y2837" t="s">
        <v>519</v>
      </c>
      <c r="Z2837">
        <v>103012000</v>
      </c>
      <c r="AA2837">
        <v>8</v>
      </c>
      <c r="AB2837" t="s">
        <v>519</v>
      </c>
      <c r="AC2837">
        <v>103012000</v>
      </c>
      <c r="AD2837">
        <v>103012000</v>
      </c>
      <c r="AE2837"/>
      <c r="AF2837">
        <v>37201820</v>
      </c>
      <c r="AG2837"/>
      <c r="AH2837">
        <v>37201820.792999998</v>
      </c>
      <c r="AI2837">
        <v>0</v>
      </c>
    </row>
    <row r="2838" spans="1:35">
      <c r="A2838" t="s">
        <v>862</v>
      </c>
      <c r="B2838">
        <v>2017</v>
      </c>
      <c r="C2838">
        <v>2017</v>
      </c>
      <c r="D2838">
        <v>2017</v>
      </c>
      <c r="E2838">
        <v>4</v>
      </c>
      <c r="F2838">
        <v>0</v>
      </c>
      <c r="G2838">
        <v>0</v>
      </c>
      <c r="H2838" t="s">
        <v>510</v>
      </c>
      <c r="I2838">
        <v>251</v>
      </c>
      <c r="J2838" t="s">
        <v>113</v>
      </c>
      <c r="K2838" t="s">
        <v>583</v>
      </c>
      <c r="L2838">
        <v>788</v>
      </c>
      <c r="M2838" t="s">
        <v>729</v>
      </c>
      <c r="N2838" t="s">
        <v>730</v>
      </c>
      <c r="O2838">
        <v>899</v>
      </c>
      <c r="P2838" t="s">
        <v>520</v>
      </c>
      <c r="Q2838" t="s">
        <v>521</v>
      </c>
      <c r="R2838" t="s">
        <v>515</v>
      </c>
      <c r="S2838" t="s">
        <v>516</v>
      </c>
      <c r="T2838">
        <v>2100</v>
      </c>
      <c r="U2838" t="s">
        <v>868</v>
      </c>
      <c r="V2838">
        <v>2523</v>
      </c>
      <c r="W2838" t="s">
        <v>518</v>
      </c>
      <c r="X2838">
        <v>8</v>
      </c>
      <c r="Y2838" t="s">
        <v>519</v>
      </c>
      <c r="Z2838">
        <v>184204</v>
      </c>
      <c r="AA2838">
        <v>8</v>
      </c>
      <c r="AB2838" t="s">
        <v>519</v>
      </c>
      <c r="AC2838">
        <v>184204</v>
      </c>
      <c r="AD2838">
        <v>184204</v>
      </c>
      <c r="AE2838"/>
      <c r="AF2838">
        <v>68613</v>
      </c>
      <c r="AG2838"/>
      <c r="AH2838">
        <v>68613.176000000007</v>
      </c>
      <c r="AI2838">
        <v>0</v>
      </c>
    </row>
    <row r="2839" spans="1:35">
      <c r="A2839" t="s">
        <v>862</v>
      </c>
      <c r="B2839">
        <v>2017</v>
      </c>
      <c r="C2839">
        <v>2017</v>
      </c>
      <c r="D2839">
        <v>2017</v>
      </c>
      <c r="E2839">
        <v>4</v>
      </c>
      <c r="F2839">
        <v>0</v>
      </c>
      <c r="G2839">
        <v>0</v>
      </c>
      <c r="H2839" t="s">
        <v>510</v>
      </c>
      <c r="I2839">
        <v>251</v>
      </c>
      <c r="J2839" t="s">
        <v>113</v>
      </c>
      <c r="K2839" t="s">
        <v>583</v>
      </c>
      <c r="L2839">
        <v>699</v>
      </c>
      <c r="M2839" t="s">
        <v>585</v>
      </c>
      <c r="N2839" t="s">
        <v>586</v>
      </c>
      <c r="O2839">
        <v>899</v>
      </c>
      <c r="P2839" t="s">
        <v>520</v>
      </c>
      <c r="Q2839" t="s">
        <v>521</v>
      </c>
      <c r="R2839" t="s">
        <v>515</v>
      </c>
      <c r="S2839" t="s">
        <v>516</v>
      </c>
      <c r="T2839">
        <v>1000</v>
      </c>
      <c r="U2839" t="s">
        <v>866</v>
      </c>
      <c r="V2839">
        <v>2523</v>
      </c>
      <c r="W2839" t="s">
        <v>518</v>
      </c>
      <c r="X2839">
        <v>8</v>
      </c>
      <c r="Y2839" t="s">
        <v>519</v>
      </c>
      <c r="Z2839">
        <v>20</v>
      </c>
      <c r="AA2839">
        <v>8</v>
      </c>
      <c r="AB2839" t="s">
        <v>519</v>
      </c>
      <c r="AC2839">
        <v>20</v>
      </c>
      <c r="AD2839">
        <v>20</v>
      </c>
      <c r="AE2839"/>
      <c r="AF2839">
        <v>16</v>
      </c>
      <c r="AG2839"/>
      <c r="AH2839">
        <v>16.943999999999999</v>
      </c>
      <c r="AI2839">
        <v>0</v>
      </c>
    </row>
    <row r="2840" spans="1:35">
      <c r="A2840" t="s">
        <v>862</v>
      </c>
      <c r="B2840">
        <v>2017</v>
      </c>
      <c r="C2840">
        <v>2017</v>
      </c>
      <c r="D2840">
        <v>2017</v>
      </c>
      <c r="E2840">
        <v>4</v>
      </c>
      <c r="F2840">
        <v>0</v>
      </c>
      <c r="G2840">
        <v>0</v>
      </c>
      <c r="H2840" t="s">
        <v>510</v>
      </c>
      <c r="I2840">
        <v>251</v>
      </c>
      <c r="J2840" t="s">
        <v>113</v>
      </c>
      <c r="K2840" t="s">
        <v>583</v>
      </c>
      <c r="L2840">
        <v>792</v>
      </c>
      <c r="M2840" t="s">
        <v>217</v>
      </c>
      <c r="N2840" t="s">
        <v>573</v>
      </c>
      <c r="O2840">
        <v>899</v>
      </c>
      <c r="P2840" t="s">
        <v>520</v>
      </c>
      <c r="Q2840" t="s">
        <v>521</v>
      </c>
      <c r="R2840" t="s">
        <v>515</v>
      </c>
      <c r="S2840" t="s">
        <v>516</v>
      </c>
      <c r="T2840">
        <v>1000</v>
      </c>
      <c r="U2840" t="s">
        <v>866</v>
      </c>
      <c r="V2840">
        <v>2523</v>
      </c>
      <c r="W2840" t="s">
        <v>518</v>
      </c>
      <c r="X2840">
        <v>8</v>
      </c>
      <c r="Y2840" t="s">
        <v>519</v>
      </c>
      <c r="Z2840">
        <v>53</v>
      </c>
      <c r="AA2840">
        <v>8</v>
      </c>
      <c r="AB2840" t="s">
        <v>519</v>
      </c>
      <c r="AC2840">
        <v>53</v>
      </c>
      <c r="AD2840">
        <v>53</v>
      </c>
      <c r="AE2840"/>
      <c r="AF2840">
        <v>317</v>
      </c>
      <c r="AG2840"/>
      <c r="AH2840">
        <v>317.41800000000001</v>
      </c>
      <c r="AI2840">
        <v>0</v>
      </c>
    </row>
    <row r="2841" spans="1:35">
      <c r="A2841" t="s">
        <v>862</v>
      </c>
      <c r="B2841">
        <v>2017</v>
      </c>
      <c r="C2841">
        <v>2017</v>
      </c>
      <c r="D2841">
        <v>2017</v>
      </c>
      <c r="E2841">
        <v>4</v>
      </c>
      <c r="F2841">
        <v>0</v>
      </c>
      <c r="G2841">
        <v>0</v>
      </c>
      <c r="H2841" t="s">
        <v>510</v>
      </c>
      <c r="I2841">
        <v>251</v>
      </c>
      <c r="J2841" t="s">
        <v>113</v>
      </c>
      <c r="K2841" t="s">
        <v>583</v>
      </c>
      <c r="L2841">
        <v>634</v>
      </c>
      <c r="M2841" t="s">
        <v>662</v>
      </c>
      <c r="N2841" t="s">
        <v>663</v>
      </c>
      <c r="O2841">
        <v>899</v>
      </c>
      <c r="P2841" t="s">
        <v>520</v>
      </c>
      <c r="Q2841" t="s">
        <v>521</v>
      </c>
      <c r="R2841" t="s">
        <v>515</v>
      </c>
      <c r="S2841" t="s">
        <v>516</v>
      </c>
      <c r="T2841">
        <v>1000</v>
      </c>
      <c r="U2841" t="s">
        <v>866</v>
      </c>
      <c r="V2841">
        <v>2523</v>
      </c>
      <c r="W2841" t="s">
        <v>518</v>
      </c>
      <c r="X2841">
        <v>8</v>
      </c>
      <c r="Y2841" t="s">
        <v>519</v>
      </c>
      <c r="Z2841">
        <v>150</v>
      </c>
      <c r="AA2841">
        <v>8</v>
      </c>
      <c r="AB2841" t="s">
        <v>519</v>
      </c>
      <c r="AC2841">
        <v>150</v>
      </c>
      <c r="AD2841">
        <v>150</v>
      </c>
      <c r="AE2841"/>
      <c r="AF2841">
        <v>1341</v>
      </c>
      <c r="AG2841"/>
      <c r="AH2841">
        <v>1341.9680000000001</v>
      </c>
      <c r="AI2841">
        <v>0</v>
      </c>
    </row>
    <row r="2842" spans="1:35">
      <c r="A2842" t="s">
        <v>862</v>
      </c>
      <c r="B2842">
        <v>2017</v>
      </c>
      <c r="C2842">
        <v>2017</v>
      </c>
      <c r="D2842">
        <v>2017</v>
      </c>
      <c r="E2842">
        <v>4</v>
      </c>
      <c r="F2842">
        <v>0</v>
      </c>
      <c r="G2842">
        <v>0</v>
      </c>
      <c r="H2842" t="s">
        <v>510</v>
      </c>
      <c r="I2842">
        <v>251</v>
      </c>
      <c r="J2842" t="s">
        <v>113</v>
      </c>
      <c r="K2842" t="s">
        <v>583</v>
      </c>
      <c r="L2842">
        <v>662</v>
      </c>
      <c r="M2842" t="s">
        <v>803</v>
      </c>
      <c r="N2842" t="s">
        <v>804</v>
      </c>
      <c r="O2842">
        <v>899</v>
      </c>
      <c r="P2842" t="s">
        <v>520</v>
      </c>
      <c r="Q2842" t="s">
        <v>521</v>
      </c>
      <c r="R2842" t="s">
        <v>515</v>
      </c>
      <c r="S2842" t="s">
        <v>516</v>
      </c>
      <c r="T2842">
        <v>1000</v>
      </c>
      <c r="U2842" t="s">
        <v>866</v>
      </c>
      <c r="V2842">
        <v>2523</v>
      </c>
      <c r="W2842" t="s">
        <v>518</v>
      </c>
      <c r="X2842">
        <v>8</v>
      </c>
      <c r="Y2842" t="s">
        <v>519</v>
      </c>
      <c r="Z2842">
        <v>73</v>
      </c>
      <c r="AA2842">
        <v>8</v>
      </c>
      <c r="AB2842" t="s">
        <v>519</v>
      </c>
      <c r="AC2842">
        <v>73</v>
      </c>
      <c r="AD2842">
        <v>73</v>
      </c>
      <c r="AE2842"/>
      <c r="AF2842">
        <v>834</v>
      </c>
      <c r="AG2842"/>
      <c r="AH2842">
        <v>834.77599999999995</v>
      </c>
      <c r="AI2842">
        <v>0</v>
      </c>
    </row>
    <row r="2843" spans="1:35">
      <c r="A2843" t="s">
        <v>862</v>
      </c>
      <c r="B2843">
        <v>2017</v>
      </c>
      <c r="C2843">
        <v>2017</v>
      </c>
      <c r="D2843">
        <v>2017</v>
      </c>
      <c r="E2843">
        <v>4</v>
      </c>
      <c r="F2843">
        <v>0</v>
      </c>
      <c r="G2843">
        <v>0</v>
      </c>
      <c r="H2843" t="s">
        <v>510</v>
      </c>
      <c r="I2843">
        <v>251</v>
      </c>
      <c r="J2843" t="s">
        <v>113</v>
      </c>
      <c r="K2843" t="s">
        <v>583</v>
      </c>
      <c r="L2843">
        <v>834</v>
      </c>
      <c r="M2843" t="s">
        <v>721</v>
      </c>
      <c r="N2843" t="s">
        <v>722</v>
      </c>
      <c r="O2843">
        <v>899</v>
      </c>
      <c r="P2843" t="s">
        <v>520</v>
      </c>
      <c r="Q2843" t="s">
        <v>521</v>
      </c>
      <c r="R2843" t="s">
        <v>515</v>
      </c>
      <c r="S2843" t="s">
        <v>516</v>
      </c>
      <c r="T2843">
        <v>1000</v>
      </c>
      <c r="U2843" t="s">
        <v>866</v>
      </c>
      <c r="V2843">
        <v>2523</v>
      </c>
      <c r="W2843" t="s">
        <v>518</v>
      </c>
      <c r="X2843">
        <v>8</v>
      </c>
      <c r="Y2843" t="s">
        <v>519</v>
      </c>
      <c r="Z2843">
        <v>50</v>
      </c>
      <c r="AA2843">
        <v>8</v>
      </c>
      <c r="AB2843" t="s">
        <v>519</v>
      </c>
      <c r="AC2843">
        <v>50</v>
      </c>
      <c r="AD2843">
        <v>50</v>
      </c>
      <c r="AE2843"/>
      <c r="AF2843">
        <v>507</v>
      </c>
      <c r="AG2843"/>
      <c r="AH2843">
        <v>507.19099999999997</v>
      </c>
      <c r="AI2843">
        <v>0</v>
      </c>
    </row>
    <row r="2844" spans="1:35">
      <c r="A2844" t="s">
        <v>862</v>
      </c>
      <c r="B2844">
        <v>2017</v>
      </c>
      <c r="C2844">
        <v>2017</v>
      </c>
      <c r="D2844">
        <v>2017</v>
      </c>
      <c r="E2844">
        <v>4</v>
      </c>
      <c r="F2844">
        <v>0</v>
      </c>
      <c r="G2844">
        <v>0</v>
      </c>
      <c r="H2844" t="s">
        <v>510</v>
      </c>
      <c r="I2844">
        <v>251</v>
      </c>
      <c r="J2844" t="s">
        <v>113</v>
      </c>
      <c r="K2844" t="s">
        <v>583</v>
      </c>
      <c r="L2844">
        <v>894</v>
      </c>
      <c r="M2844" t="s">
        <v>839</v>
      </c>
      <c r="N2844" t="s">
        <v>840</v>
      </c>
      <c r="O2844">
        <v>899</v>
      </c>
      <c r="P2844" t="s">
        <v>520</v>
      </c>
      <c r="Q2844" t="s">
        <v>521</v>
      </c>
      <c r="R2844" t="s">
        <v>515</v>
      </c>
      <c r="S2844" t="s">
        <v>516</v>
      </c>
      <c r="T2844">
        <v>1000</v>
      </c>
      <c r="U2844" t="s">
        <v>866</v>
      </c>
      <c r="V2844">
        <v>2523</v>
      </c>
      <c r="W2844" t="s">
        <v>518</v>
      </c>
      <c r="X2844">
        <v>8</v>
      </c>
      <c r="Y2844" t="s">
        <v>519</v>
      </c>
      <c r="Z2844">
        <v>20</v>
      </c>
      <c r="AA2844">
        <v>8</v>
      </c>
      <c r="AB2844" t="s">
        <v>519</v>
      </c>
      <c r="AC2844">
        <v>20</v>
      </c>
      <c r="AD2844">
        <v>20</v>
      </c>
      <c r="AE2844"/>
      <c r="AF2844">
        <v>179</v>
      </c>
      <c r="AG2844"/>
      <c r="AH2844">
        <v>179.607</v>
      </c>
      <c r="AI2844">
        <v>0</v>
      </c>
    </row>
    <row r="2845" spans="1:35">
      <c r="A2845" t="s">
        <v>862</v>
      </c>
      <c r="B2845">
        <v>2017</v>
      </c>
      <c r="C2845">
        <v>2017</v>
      </c>
      <c r="D2845">
        <v>2017</v>
      </c>
      <c r="E2845">
        <v>4</v>
      </c>
      <c r="F2845">
        <v>0</v>
      </c>
      <c r="G2845">
        <v>0</v>
      </c>
      <c r="H2845" t="s">
        <v>510</v>
      </c>
      <c r="I2845">
        <v>251</v>
      </c>
      <c r="J2845" t="s">
        <v>113</v>
      </c>
      <c r="K2845" t="s">
        <v>583</v>
      </c>
      <c r="L2845">
        <v>652</v>
      </c>
      <c r="M2845" t="s">
        <v>771</v>
      </c>
      <c r="N2845" t="s">
        <v>772</v>
      </c>
      <c r="O2845">
        <v>899</v>
      </c>
      <c r="P2845" t="s">
        <v>520</v>
      </c>
      <c r="Q2845" t="s">
        <v>521</v>
      </c>
      <c r="R2845" t="s">
        <v>515</v>
      </c>
      <c r="S2845" t="s">
        <v>516</v>
      </c>
      <c r="T2845">
        <v>3200</v>
      </c>
      <c r="U2845" t="s">
        <v>74</v>
      </c>
      <c r="V2845">
        <v>2523</v>
      </c>
      <c r="W2845" t="s">
        <v>518</v>
      </c>
      <c r="X2845">
        <v>8</v>
      </c>
      <c r="Y2845" t="s">
        <v>519</v>
      </c>
      <c r="Z2845">
        <v>25875</v>
      </c>
      <c r="AA2845">
        <v>8</v>
      </c>
      <c r="AB2845" t="s">
        <v>519</v>
      </c>
      <c r="AC2845">
        <v>25875</v>
      </c>
      <c r="AD2845">
        <v>25875</v>
      </c>
      <c r="AE2845"/>
      <c r="AF2845">
        <v>11152</v>
      </c>
      <c r="AG2845"/>
      <c r="AH2845">
        <v>11152.564</v>
      </c>
      <c r="AI2845">
        <v>0</v>
      </c>
    </row>
    <row r="2846" spans="1:35">
      <c r="A2846" t="s">
        <v>862</v>
      </c>
      <c r="B2846">
        <v>2017</v>
      </c>
      <c r="C2846">
        <v>2017</v>
      </c>
      <c r="D2846">
        <v>2017</v>
      </c>
      <c r="E2846">
        <v>4</v>
      </c>
      <c r="F2846">
        <v>0</v>
      </c>
      <c r="G2846">
        <v>0</v>
      </c>
      <c r="H2846" t="s">
        <v>510</v>
      </c>
      <c r="I2846">
        <v>251</v>
      </c>
      <c r="J2846" t="s">
        <v>113</v>
      </c>
      <c r="K2846" t="s">
        <v>583</v>
      </c>
      <c r="L2846">
        <v>686</v>
      </c>
      <c r="M2846" t="s">
        <v>560</v>
      </c>
      <c r="N2846" t="s">
        <v>561</v>
      </c>
      <c r="O2846">
        <v>899</v>
      </c>
      <c r="P2846" t="s">
        <v>520</v>
      </c>
      <c r="Q2846" t="s">
        <v>521</v>
      </c>
      <c r="R2846" t="s">
        <v>515</v>
      </c>
      <c r="S2846" t="s">
        <v>516</v>
      </c>
      <c r="T2846">
        <v>3200</v>
      </c>
      <c r="U2846" t="s">
        <v>74</v>
      </c>
      <c r="V2846">
        <v>2523</v>
      </c>
      <c r="W2846" t="s">
        <v>518</v>
      </c>
      <c r="X2846">
        <v>8</v>
      </c>
      <c r="Y2846" t="s">
        <v>519</v>
      </c>
      <c r="Z2846">
        <v>4</v>
      </c>
      <c r="AA2846">
        <v>8</v>
      </c>
      <c r="AB2846" t="s">
        <v>519</v>
      </c>
      <c r="AC2846">
        <v>4</v>
      </c>
      <c r="AD2846">
        <v>4</v>
      </c>
      <c r="AE2846"/>
      <c r="AF2846">
        <v>11</v>
      </c>
      <c r="AG2846"/>
      <c r="AH2846">
        <v>11.295999999999999</v>
      </c>
      <c r="AI2846">
        <v>0</v>
      </c>
    </row>
    <row r="2847" spans="1:35">
      <c r="A2847" t="s">
        <v>862</v>
      </c>
      <c r="B2847">
        <v>2017</v>
      </c>
      <c r="C2847">
        <v>2017</v>
      </c>
      <c r="D2847">
        <v>2017</v>
      </c>
      <c r="E2847">
        <v>4</v>
      </c>
      <c r="F2847">
        <v>0</v>
      </c>
      <c r="G2847">
        <v>0</v>
      </c>
      <c r="H2847" t="s">
        <v>510</v>
      </c>
      <c r="I2847">
        <v>251</v>
      </c>
      <c r="J2847" t="s">
        <v>113</v>
      </c>
      <c r="K2847" t="s">
        <v>583</v>
      </c>
      <c r="L2847">
        <v>795</v>
      </c>
      <c r="M2847" t="s">
        <v>785</v>
      </c>
      <c r="N2847" t="s">
        <v>786</v>
      </c>
      <c r="O2847">
        <v>899</v>
      </c>
      <c r="P2847" t="s">
        <v>520</v>
      </c>
      <c r="Q2847" t="s">
        <v>521</v>
      </c>
      <c r="R2847" t="s">
        <v>515</v>
      </c>
      <c r="S2847" t="s">
        <v>516</v>
      </c>
      <c r="T2847">
        <v>3200</v>
      </c>
      <c r="U2847" t="s">
        <v>74</v>
      </c>
      <c r="V2847">
        <v>2523</v>
      </c>
      <c r="W2847" t="s">
        <v>518</v>
      </c>
      <c r="X2847">
        <v>8</v>
      </c>
      <c r="Y2847" t="s">
        <v>519</v>
      </c>
      <c r="Z2847">
        <v>975</v>
      </c>
      <c r="AA2847">
        <v>8</v>
      </c>
      <c r="AB2847" t="s">
        <v>519</v>
      </c>
      <c r="AC2847">
        <v>975</v>
      </c>
      <c r="AD2847">
        <v>975</v>
      </c>
      <c r="AE2847"/>
      <c r="AF2847">
        <v>2993</v>
      </c>
      <c r="AG2847"/>
      <c r="AH2847">
        <v>2993.4459999999999</v>
      </c>
      <c r="AI2847">
        <v>0</v>
      </c>
    </row>
    <row r="2848" spans="1:35">
      <c r="A2848" t="s">
        <v>862</v>
      </c>
      <c r="B2848">
        <v>2017</v>
      </c>
      <c r="C2848">
        <v>2017</v>
      </c>
      <c r="D2848">
        <v>2017</v>
      </c>
      <c r="E2848">
        <v>4</v>
      </c>
      <c r="F2848">
        <v>0</v>
      </c>
      <c r="G2848">
        <v>0</v>
      </c>
      <c r="H2848" t="s">
        <v>510</v>
      </c>
      <c r="I2848">
        <v>251</v>
      </c>
      <c r="J2848" t="s">
        <v>113</v>
      </c>
      <c r="K2848" t="s">
        <v>583</v>
      </c>
      <c r="L2848">
        <v>807</v>
      </c>
      <c r="M2848" t="s">
        <v>873</v>
      </c>
      <c r="N2848" t="s">
        <v>874</v>
      </c>
      <c r="O2848">
        <v>899</v>
      </c>
      <c r="P2848" t="s">
        <v>520</v>
      </c>
      <c r="Q2848" t="s">
        <v>521</v>
      </c>
      <c r="R2848" t="s">
        <v>515</v>
      </c>
      <c r="S2848" t="s">
        <v>516</v>
      </c>
      <c r="T2848">
        <v>3200</v>
      </c>
      <c r="U2848" t="s">
        <v>74</v>
      </c>
      <c r="V2848">
        <v>2523</v>
      </c>
      <c r="W2848" t="s">
        <v>518</v>
      </c>
      <c r="X2848">
        <v>8</v>
      </c>
      <c r="Y2848" t="s">
        <v>519</v>
      </c>
      <c r="Z2848">
        <v>16961</v>
      </c>
      <c r="AA2848">
        <v>8</v>
      </c>
      <c r="AB2848" t="s">
        <v>519</v>
      </c>
      <c r="AC2848">
        <v>16961</v>
      </c>
      <c r="AD2848">
        <v>16961</v>
      </c>
      <c r="AE2848"/>
      <c r="AF2848">
        <v>31702</v>
      </c>
      <c r="AG2848"/>
      <c r="AH2848">
        <v>31702.29</v>
      </c>
      <c r="AI2848">
        <v>0</v>
      </c>
    </row>
    <row r="2849" spans="1:35">
      <c r="A2849" t="s">
        <v>862</v>
      </c>
      <c r="B2849">
        <v>2017</v>
      </c>
      <c r="C2849">
        <v>2017</v>
      </c>
      <c r="D2849">
        <v>2017</v>
      </c>
      <c r="E2849">
        <v>4</v>
      </c>
      <c r="F2849">
        <v>0</v>
      </c>
      <c r="G2849">
        <v>0</v>
      </c>
      <c r="H2849" t="s">
        <v>510</v>
      </c>
      <c r="I2849">
        <v>251</v>
      </c>
      <c r="J2849" t="s">
        <v>113</v>
      </c>
      <c r="K2849" t="s">
        <v>583</v>
      </c>
      <c r="L2849">
        <v>699</v>
      </c>
      <c r="M2849" t="s">
        <v>585</v>
      </c>
      <c r="N2849" t="s">
        <v>586</v>
      </c>
      <c r="O2849">
        <v>899</v>
      </c>
      <c r="P2849" t="s">
        <v>520</v>
      </c>
      <c r="Q2849" t="s">
        <v>521</v>
      </c>
      <c r="R2849" t="s">
        <v>515</v>
      </c>
      <c r="S2849" t="s">
        <v>516</v>
      </c>
      <c r="T2849">
        <v>3200</v>
      </c>
      <c r="U2849" t="s">
        <v>74</v>
      </c>
      <c r="V2849">
        <v>2523</v>
      </c>
      <c r="W2849" t="s">
        <v>518</v>
      </c>
      <c r="X2849">
        <v>8</v>
      </c>
      <c r="Y2849" t="s">
        <v>519</v>
      </c>
      <c r="Z2849">
        <v>75</v>
      </c>
      <c r="AA2849">
        <v>8</v>
      </c>
      <c r="AB2849" t="s">
        <v>519</v>
      </c>
      <c r="AC2849">
        <v>75</v>
      </c>
      <c r="AD2849">
        <v>75</v>
      </c>
      <c r="AE2849"/>
      <c r="AF2849">
        <v>90</v>
      </c>
      <c r="AG2849"/>
      <c r="AH2849">
        <v>90.367999999999995</v>
      </c>
      <c r="AI2849">
        <v>0</v>
      </c>
    </row>
    <row r="2850" spans="1:35">
      <c r="A2850" t="s">
        <v>862</v>
      </c>
      <c r="B2850">
        <v>2017</v>
      </c>
      <c r="C2850">
        <v>2017</v>
      </c>
      <c r="D2850">
        <v>2017</v>
      </c>
      <c r="E2850">
        <v>4</v>
      </c>
      <c r="F2850">
        <v>0</v>
      </c>
      <c r="G2850">
        <v>0</v>
      </c>
      <c r="H2850" t="s">
        <v>510</v>
      </c>
      <c r="I2850">
        <v>251</v>
      </c>
      <c r="J2850" t="s">
        <v>113</v>
      </c>
      <c r="K2850" t="s">
        <v>583</v>
      </c>
      <c r="L2850">
        <v>688</v>
      </c>
      <c r="M2850" t="s">
        <v>644</v>
      </c>
      <c r="N2850" t="s">
        <v>645</v>
      </c>
      <c r="O2850">
        <v>899</v>
      </c>
      <c r="P2850" t="s">
        <v>520</v>
      </c>
      <c r="Q2850" t="s">
        <v>521</v>
      </c>
      <c r="R2850" t="s">
        <v>515</v>
      </c>
      <c r="S2850" t="s">
        <v>516</v>
      </c>
      <c r="T2850">
        <v>3200</v>
      </c>
      <c r="U2850" t="s">
        <v>74</v>
      </c>
      <c r="V2850">
        <v>2523</v>
      </c>
      <c r="W2850" t="s">
        <v>518</v>
      </c>
      <c r="X2850">
        <v>8</v>
      </c>
      <c r="Y2850" t="s">
        <v>519</v>
      </c>
      <c r="Z2850">
        <v>134</v>
      </c>
      <c r="AA2850">
        <v>8</v>
      </c>
      <c r="AB2850" t="s">
        <v>519</v>
      </c>
      <c r="AC2850">
        <v>134</v>
      </c>
      <c r="AD2850">
        <v>134</v>
      </c>
      <c r="AE2850"/>
      <c r="AF2850">
        <v>1491</v>
      </c>
      <c r="AG2850"/>
      <c r="AH2850">
        <v>1491.075</v>
      </c>
      <c r="AI2850">
        <v>0</v>
      </c>
    </row>
    <row r="2851" spans="1:35">
      <c r="A2851" t="s">
        <v>862</v>
      </c>
      <c r="B2851">
        <v>2017</v>
      </c>
      <c r="C2851">
        <v>2017</v>
      </c>
      <c r="D2851">
        <v>2017</v>
      </c>
      <c r="E2851">
        <v>4</v>
      </c>
      <c r="F2851">
        <v>0</v>
      </c>
      <c r="G2851">
        <v>0</v>
      </c>
      <c r="H2851" t="s">
        <v>510</v>
      </c>
      <c r="I2851">
        <v>251</v>
      </c>
      <c r="J2851" t="s">
        <v>113</v>
      </c>
      <c r="K2851" t="s">
        <v>583</v>
      </c>
      <c r="L2851">
        <v>705</v>
      </c>
      <c r="M2851" t="s">
        <v>787</v>
      </c>
      <c r="N2851" t="s">
        <v>788</v>
      </c>
      <c r="O2851">
        <v>899</v>
      </c>
      <c r="P2851" t="s">
        <v>520</v>
      </c>
      <c r="Q2851" t="s">
        <v>521</v>
      </c>
      <c r="R2851" t="s">
        <v>515</v>
      </c>
      <c r="S2851" t="s">
        <v>516</v>
      </c>
      <c r="T2851">
        <v>3200</v>
      </c>
      <c r="U2851" t="s">
        <v>74</v>
      </c>
      <c r="V2851">
        <v>2523</v>
      </c>
      <c r="W2851" t="s">
        <v>518</v>
      </c>
      <c r="X2851">
        <v>8</v>
      </c>
      <c r="Y2851" t="s">
        <v>519</v>
      </c>
      <c r="Z2851">
        <v>12600</v>
      </c>
      <c r="AA2851">
        <v>8</v>
      </c>
      <c r="AB2851" t="s">
        <v>519</v>
      </c>
      <c r="AC2851">
        <v>12600</v>
      </c>
      <c r="AD2851">
        <v>12600</v>
      </c>
      <c r="AE2851"/>
      <c r="AF2851">
        <v>7379</v>
      </c>
      <c r="AG2851"/>
      <c r="AH2851">
        <v>7379.692</v>
      </c>
      <c r="AI2851">
        <v>0</v>
      </c>
    </row>
    <row r="2852" spans="1:35">
      <c r="A2852" t="s">
        <v>862</v>
      </c>
      <c r="B2852">
        <v>2017</v>
      </c>
      <c r="C2852">
        <v>2017</v>
      </c>
      <c r="D2852">
        <v>2017</v>
      </c>
      <c r="E2852">
        <v>4</v>
      </c>
      <c r="F2852">
        <v>0</v>
      </c>
      <c r="G2852">
        <v>0</v>
      </c>
      <c r="H2852" t="s">
        <v>510</v>
      </c>
      <c r="I2852">
        <v>251</v>
      </c>
      <c r="J2852" t="s">
        <v>113</v>
      </c>
      <c r="K2852" t="s">
        <v>583</v>
      </c>
      <c r="L2852">
        <v>752</v>
      </c>
      <c r="M2852" t="s">
        <v>189</v>
      </c>
      <c r="N2852" t="s">
        <v>569</v>
      </c>
      <c r="O2852">
        <v>899</v>
      </c>
      <c r="P2852" t="s">
        <v>520</v>
      </c>
      <c r="Q2852" t="s">
        <v>521</v>
      </c>
      <c r="R2852" t="s">
        <v>515</v>
      </c>
      <c r="S2852" t="s">
        <v>516</v>
      </c>
      <c r="T2852">
        <v>3200</v>
      </c>
      <c r="U2852" t="s">
        <v>74</v>
      </c>
      <c r="V2852">
        <v>2523</v>
      </c>
      <c r="W2852" t="s">
        <v>518</v>
      </c>
      <c r="X2852">
        <v>8</v>
      </c>
      <c r="Y2852" t="s">
        <v>519</v>
      </c>
      <c r="Z2852">
        <v>144300</v>
      </c>
      <c r="AA2852">
        <v>8</v>
      </c>
      <c r="AB2852" t="s">
        <v>519</v>
      </c>
      <c r="AC2852">
        <v>144300</v>
      </c>
      <c r="AD2852">
        <v>144300</v>
      </c>
      <c r="AE2852"/>
      <c r="AF2852">
        <v>88061</v>
      </c>
      <c r="AG2852"/>
      <c r="AH2852">
        <v>88061.539000000004</v>
      </c>
      <c r="AI2852">
        <v>0</v>
      </c>
    </row>
    <row r="2853" spans="1:35">
      <c r="A2853" t="s">
        <v>862</v>
      </c>
      <c r="B2853">
        <v>2017</v>
      </c>
      <c r="C2853">
        <v>2017</v>
      </c>
      <c r="D2853">
        <v>2017</v>
      </c>
      <c r="E2853">
        <v>4</v>
      </c>
      <c r="F2853">
        <v>0</v>
      </c>
      <c r="G2853">
        <v>0</v>
      </c>
      <c r="H2853" t="s">
        <v>510</v>
      </c>
      <c r="I2853">
        <v>251</v>
      </c>
      <c r="J2853" t="s">
        <v>113</v>
      </c>
      <c r="K2853" t="s">
        <v>583</v>
      </c>
      <c r="L2853">
        <v>642</v>
      </c>
      <c r="M2853" t="s">
        <v>682</v>
      </c>
      <c r="N2853" t="s">
        <v>683</v>
      </c>
      <c r="O2853">
        <v>899</v>
      </c>
      <c r="P2853" t="s">
        <v>520</v>
      </c>
      <c r="Q2853" t="s">
        <v>521</v>
      </c>
      <c r="R2853" t="s">
        <v>515</v>
      </c>
      <c r="S2853" t="s">
        <v>516</v>
      </c>
      <c r="T2853">
        <v>3200</v>
      </c>
      <c r="U2853" t="s">
        <v>74</v>
      </c>
      <c r="V2853">
        <v>2523</v>
      </c>
      <c r="W2853" t="s">
        <v>518</v>
      </c>
      <c r="X2853">
        <v>8</v>
      </c>
      <c r="Y2853" t="s">
        <v>519</v>
      </c>
      <c r="Z2853">
        <v>1225</v>
      </c>
      <c r="AA2853">
        <v>8</v>
      </c>
      <c r="AB2853" t="s">
        <v>519</v>
      </c>
      <c r="AC2853">
        <v>1225</v>
      </c>
      <c r="AD2853">
        <v>1225</v>
      </c>
      <c r="AE2853"/>
      <c r="AF2853">
        <v>744</v>
      </c>
      <c r="AG2853"/>
      <c r="AH2853">
        <v>744.40800000000002</v>
      </c>
      <c r="AI2853">
        <v>0</v>
      </c>
    </row>
    <row r="2854" spans="1:35">
      <c r="A2854" t="s">
        <v>862</v>
      </c>
      <c r="B2854">
        <v>2017</v>
      </c>
      <c r="C2854">
        <v>2017</v>
      </c>
      <c r="D2854">
        <v>2017</v>
      </c>
      <c r="E2854">
        <v>4</v>
      </c>
      <c r="F2854">
        <v>0</v>
      </c>
      <c r="G2854">
        <v>0</v>
      </c>
      <c r="H2854" t="s">
        <v>510</v>
      </c>
      <c r="I2854">
        <v>251</v>
      </c>
      <c r="J2854" t="s">
        <v>113</v>
      </c>
      <c r="K2854" t="s">
        <v>583</v>
      </c>
      <c r="L2854">
        <v>757</v>
      </c>
      <c r="M2854" t="s">
        <v>597</v>
      </c>
      <c r="N2854" t="s">
        <v>598</v>
      </c>
      <c r="O2854">
        <v>899</v>
      </c>
      <c r="P2854" t="s">
        <v>520</v>
      </c>
      <c r="Q2854" t="s">
        <v>521</v>
      </c>
      <c r="R2854" t="s">
        <v>515</v>
      </c>
      <c r="S2854" t="s">
        <v>516</v>
      </c>
      <c r="T2854">
        <v>3200</v>
      </c>
      <c r="U2854" t="s">
        <v>74</v>
      </c>
      <c r="V2854">
        <v>2523</v>
      </c>
      <c r="W2854" t="s">
        <v>518</v>
      </c>
      <c r="X2854">
        <v>8</v>
      </c>
      <c r="Y2854" t="s">
        <v>519</v>
      </c>
      <c r="Z2854">
        <v>9821904</v>
      </c>
      <c r="AA2854">
        <v>8</v>
      </c>
      <c r="AB2854" t="s">
        <v>519</v>
      </c>
      <c r="AC2854">
        <v>9821904</v>
      </c>
      <c r="AD2854">
        <v>9821904</v>
      </c>
      <c r="AE2854"/>
      <c r="AF2854">
        <v>1786322</v>
      </c>
      <c r="AG2854"/>
      <c r="AH2854">
        <v>1786322.6410000001</v>
      </c>
      <c r="AI2854">
        <v>0</v>
      </c>
    </row>
    <row r="2855" spans="1:35">
      <c r="A2855" t="s">
        <v>862</v>
      </c>
      <c r="B2855">
        <v>2017</v>
      </c>
      <c r="C2855">
        <v>2017</v>
      </c>
      <c r="D2855">
        <v>2017</v>
      </c>
      <c r="E2855">
        <v>4</v>
      </c>
      <c r="F2855">
        <v>0</v>
      </c>
      <c r="G2855">
        <v>0</v>
      </c>
      <c r="H2855" t="s">
        <v>510</v>
      </c>
      <c r="I2855">
        <v>251</v>
      </c>
      <c r="J2855" t="s">
        <v>113</v>
      </c>
      <c r="K2855" t="s">
        <v>583</v>
      </c>
      <c r="L2855">
        <v>620</v>
      </c>
      <c r="M2855" t="s">
        <v>603</v>
      </c>
      <c r="N2855" t="s">
        <v>604</v>
      </c>
      <c r="O2855">
        <v>899</v>
      </c>
      <c r="P2855" t="s">
        <v>520</v>
      </c>
      <c r="Q2855" t="s">
        <v>521</v>
      </c>
      <c r="R2855" t="s">
        <v>515</v>
      </c>
      <c r="S2855" t="s">
        <v>516</v>
      </c>
      <c r="T2855">
        <v>3200</v>
      </c>
      <c r="U2855" t="s">
        <v>74</v>
      </c>
      <c r="V2855">
        <v>2523</v>
      </c>
      <c r="W2855" t="s">
        <v>518</v>
      </c>
      <c r="X2855">
        <v>8</v>
      </c>
      <c r="Y2855" t="s">
        <v>519</v>
      </c>
      <c r="Z2855">
        <v>11725</v>
      </c>
      <c r="AA2855">
        <v>8</v>
      </c>
      <c r="AB2855" t="s">
        <v>519</v>
      </c>
      <c r="AC2855">
        <v>11725</v>
      </c>
      <c r="AD2855">
        <v>11725</v>
      </c>
      <c r="AE2855"/>
      <c r="AF2855">
        <v>3702</v>
      </c>
      <c r="AG2855"/>
      <c r="AH2855">
        <v>3702.8359999999998</v>
      </c>
      <c r="AI2855">
        <v>0</v>
      </c>
    </row>
    <row r="2856" spans="1:35">
      <c r="A2856" t="s">
        <v>862</v>
      </c>
      <c r="B2856">
        <v>2017</v>
      </c>
      <c r="C2856">
        <v>2017</v>
      </c>
      <c r="D2856">
        <v>2017</v>
      </c>
      <c r="E2856">
        <v>4</v>
      </c>
      <c r="F2856">
        <v>0</v>
      </c>
      <c r="G2856">
        <v>0</v>
      </c>
      <c r="H2856" t="s">
        <v>510</v>
      </c>
      <c r="I2856">
        <v>251</v>
      </c>
      <c r="J2856" t="s">
        <v>113</v>
      </c>
      <c r="K2856" t="s">
        <v>583</v>
      </c>
      <c r="L2856">
        <v>826</v>
      </c>
      <c r="M2856" t="s">
        <v>589</v>
      </c>
      <c r="N2856" t="s">
        <v>590</v>
      </c>
      <c r="O2856">
        <v>899</v>
      </c>
      <c r="P2856" t="s">
        <v>520</v>
      </c>
      <c r="Q2856" t="s">
        <v>521</v>
      </c>
      <c r="R2856" t="s">
        <v>515</v>
      </c>
      <c r="S2856" t="s">
        <v>516</v>
      </c>
      <c r="T2856">
        <v>3200</v>
      </c>
      <c r="U2856" t="s">
        <v>74</v>
      </c>
      <c r="V2856">
        <v>2523</v>
      </c>
      <c r="W2856" t="s">
        <v>518</v>
      </c>
      <c r="X2856">
        <v>8</v>
      </c>
      <c r="Y2856" t="s">
        <v>519</v>
      </c>
      <c r="Z2856">
        <v>736995</v>
      </c>
      <c r="AA2856">
        <v>8</v>
      </c>
      <c r="AB2856" t="s">
        <v>519</v>
      </c>
      <c r="AC2856">
        <v>736995</v>
      </c>
      <c r="AD2856">
        <v>736995</v>
      </c>
      <c r="AE2856"/>
      <c r="AF2856">
        <v>294097</v>
      </c>
      <c r="AG2856"/>
      <c r="AH2856">
        <v>294097.61700000003</v>
      </c>
      <c r="AI2856">
        <v>0</v>
      </c>
    </row>
    <row r="2857" spans="1:35">
      <c r="A2857" t="s">
        <v>862</v>
      </c>
      <c r="B2857">
        <v>2017</v>
      </c>
      <c r="C2857">
        <v>2017</v>
      </c>
      <c r="D2857">
        <v>2017</v>
      </c>
      <c r="E2857">
        <v>4</v>
      </c>
      <c r="F2857">
        <v>0</v>
      </c>
      <c r="G2857">
        <v>0</v>
      </c>
      <c r="H2857" t="s">
        <v>510</v>
      </c>
      <c r="I2857">
        <v>251</v>
      </c>
      <c r="J2857" t="s">
        <v>113</v>
      </c>
      <c r="K2857" t="s">
        <v>583</v>
      </c>
      <c r="L2857">
        <v>724</v>
      </c>
      <c r="M2857" t="s">
        <v>214</v>
      </c>
      <c r="N2857" t="s">
        <v>580</v>
      </c>
      <c r="O2857">
        <v>899</v>
      </c>
      <c r="P2857" t="s">
        <v>520</v>
      </c>
      <c r="Q2857" t="s">
        <v>521</v>
      </c>
      <c r="R2857" t="s">
        <v>515</v>
      </c>
      <c r="S2857" t="s">
        <v>516</v>
      </c>
      <c r="T2857">
        <v>3200</v>
      </c>
      <c r="U2857" t="s">
        <v>74</v>
      </c>
      <c r="V2857">
        <v>2523</v>
      </c>
      <c r="W2857" t="s">
        <v>518</v>
      </c>
      <c r="X2857">
        <v>8</v>
      </c>
      <c r="Y2857" t="s">
        <v>519</v>
      </c>
      <c r="Z2857">
        <v>5255976</v>
      </c>
      <c r="AA2857">
        <v>8</v>
      </c>
      <c r="AB2857" t="s">
        <v>519</v>
      </c>
      <c r="AC2857">
        <v>5255976</v>
      </c>
      <c r="AD2857">
        <v>5255976</v>
      </c>
      <c r="AE2857"/>
      <c r="AF2857">
        <v>1381344</v>
      </c>
      <c r="AG2857"/>
      <c r="AH2857">
        <v>1381344.388</v>
      </c>
      <c r="AI2857">
        <v>0</v>
      </c>
    </row>
    <row r="2858" spans="1:35">
      <c r="A2858" t="s">
        <v>862</v>
      </c>
      <c r="B2858">
        <v>2017</v>
      </c>
      <c r="C2858">
        <v>2017</v>
      </c>
      <c r="D2858">
        <v>2017</v>
      </c>
      <c r="E2858">
        <v>4</v>
      </c>
      <c r="F2858">
        <v>0</v>
      </c>
      <c r="G2858">
        <v>0</v>
      </c>
      <c r="H2858" t="s">
        <v>510</v>
      </c>
      <c r="I2858">
        <v>251</v>
      </c>
      <c r="J2858" t="s">
        <v>113</v>
      </c>
      <c r="K2858" t="s">
        <v>583</v>
      </c>
      <c r="L2858">
        <v>764</v>
      </c>
      <c r="M2858" t="s">
        <v>198</v>
      </c>
      <c r="N2858" t="s">
        <v>556</v>
      </c>
      <c r="O2858">
        <v>899</v>
      </c>
      <c r="P2858" t="s">
        <v>520</v>
      </c>
      <c r="Q2858" t="s">
        <v>521</v>
      </c>
      <c r="R2858" t="s">
        <v>515</v>
      </c>
      <c r="S2858" t="s">
        <v>516</v>
      </c>
      <c r="T2858">
        <v>0</v>
      </c>
      <c r="U2858" t="s">
        <v>517</v>
      </c>
      <c r="V2858">
        <v>2523</v>
      </c>
      <c r="W2858" t="s">
        <v>518</v>
      </c>
      <c r="X2858">
        <v>8</v>
      </c>
      <c r="Y2858" t="s">
        <v>519</v>
      </c>
      <c r="Z2858">
        <v>1575</v>
      </c>
      <c r="AA2858">
        <v>8</v>
      </c>
      <c r="AB2858" t="s">
        <v>519</v>
      </c>
      <c r="AC2858">
        <v>1575</v>
      </c>
      <c r="AD2858">
        <v>1575</v>
      </c>
      <c r="AE2858"/>
      <c r="AF2858">
        <v>837</v>
      </c>
      <c r="AG2858"/>
      <c r="AH2858">
        <v>837.03499999999997</v>
      </c>
      <c r="AI2858">
        <v>0</v>
      </c>
    </row>
    <row r="2859" spans="1:35">
      <c r="A2859" t="s">
        <v>862</v>
      </c>
      <c r="B2859">
        <v>2017</v>
      </c>
      <c r="C2859">
        <v>2017</v>
      </c>
      <c r="D2859">
        <v>2017</v>
      </c>
      <c r="E2859">
        <v>4</v>
      </c>
      <c r="F2859">
        <v>0</v>
      </c>
      <c r="G2859">
        <v>0</v>
      </c>
      <c r="H2859" t="s">
        <v>510</v>
      </c>
      <c r="I2859">
        <v>251</v>
      </c>
      <c r="J2859" t="s">
        <v>113</v>
      </c>
      <c r="K2859" t="s">
        <v>583</v>
      </c>
      <c r="L2859">
        <v>710</v>
      </c>
      <c r="M2859" t="s">
        <v>616</v>
      </c>
      <c r="N2859" t="s">
        <v>617</v>
      </c>
      <c r="O2859">
        <v>899</v>
      </c>
      <c r="P2859" t="s">
        <v>520</v>
      </c>
      <c r="Q2859" t="s">
        <v>521</v>
      </c>
      <c r="R2859" t="s">
        <v>515</v>
      </c>
      <c r="S2859" t="s">
        <v>516</v>
      </c>
      <c r="T2859">
        <v>0</v>
      </c>
      <c r="U2859" t="s">
        <v>517</v>
      </c>
      <c r="V2859">
        <v>2523</v>
      </c>
      <c r="W2859" t="s">
        <v>518</v>
      </c>
      <c r="X2859">
        <v>8</v>
      </c>
      <c r="Y2859" t="s">
        <v>519</v>
      </c>
      <c r="Z2859">
        <v>7018930</v>
      </c>
      <c r="AA2859">
        <v>8</v>
      </c>
      <c r="AB2859" t="s">
        <v>519</v>
      </c>
      <c r="AC2859">
        <v>7018930</v>
      </c>
      <c r="AD2859">
        <v>7018930</v>
      </c>
      <c r="AE2859"/>
      <c r="AF2859">
        <v>2111297</v>
      </c>
      <c r="AG2859"/>
      <c r="AH2859">
        <v>2111297.9380000001</v>
      </c>
      <c r="AI2859">
        <v>0</v>
      </c>
    </row>
    <row r="2860" spans="1:35">
      <c r="A2860" t="s">
        <v>862</v>
      </c>
      <c r="B2860">
        <v>2017</v>
      </c>
      <c r="C2860">
        <v>2017</v>
      </c>
      <c r="D2860">
        <v>2017</v>
      </c>
      <c r="E2860">
        <v>4</v>
      </c>
      <c r="F2860">
        <v>0</v>
      </c>
      <c r="G2860">
        <v>0</v>
      </c>
      <c r="H2860" t="s">
        <v>510</v>
      </c>
      <c r="I2860">
        <v>251</v>
      </c>
      <c r="J2860" t="s">
        <v>113</v>
      </c>
      <c r="K2860" t="s">
        <v>583</v>
      </c>
      <c r="L2860">
        <v>818</v>
      </c>
      <c r="M2860" t="s">
        <v>532</v>
      </c>
      <c r="N2860" t="s">
        <v>533</v>
      </c>
      <c r="O2860">
        <v>899</v>
      </c>
      <c r="P2860" t="s">
        <v>520</v>
      </c>
      <c r="Q2860" t="s">
        <v>521</v>
      </c>
      <c r="R2860" t="s">
        <v>515</v>
      </c>
      <c r="S2860" t="s">
        <v>516</v>
      </c>
      <c r="T2860">
        <v>0</v>
      </c>
      <c r="U2860" t="s">
        <v>517</v>
      </c>
      <c r="V2860">
        <v>2523</v>
      </c>
      <c r="W2860" t="s">
        <v>518</v>
      </c>
      <c r="X2860">
        <v>8</v>
      </c>
      <c r="Y2860" t="s">
        <v>519</v>
      </c>
      <c r="Z2860">
        <v>96350</v>
      </c>
      <c r="AA2860">
        <v>8</v>
      </c>
      <c r="AB2860" t="s">
        <v>519</v>
      </c>
      <c r="AC2860">
        <v>96350</v>
      </c>
      <c r="AD2860">
        <v>96350</v>
      </c>
      <c r="AE2860"/>
      <c r="AF2860">
        <v>44341</v>
      </c>
      <c r="AG2860"/>
      <c r="AH2860">
        <v>44341.41</v>
      </c>
      <c r="AI2860">
        <v>0</v>
      </c>
    </row>
    <row r="2861" spans="1:35">
      <c r="A2861" t="s">
        <v>862</v>
      </c>
      <c r="B2861">
        <v>2017</v>
      </c>
      <c r="C2861">
        <v>2017</v>
      </c>
      <c r="D2861">
        <v>2017</v>
      </c>
      <c r="E2861">
        <v>4</v>
      </c>
      <c r="F2861">
        <v>0</v>
      </c>
      <c r="G2861">
        <v>0</v>
      </c>
      <c r="H2861" t="s">
        <v>510</v>
      </c>
      <c r="I2861">
        <v>251</v>
      </c>
      <c r="J2861" t="s">
        <v>113</v>
      </c>
      <c r="K2861" t="s">
        <v>583</v>
      </c>
      <c r="L2861">
        <v>688</v>
      </c>
      <c r="M2861" t="s">
        <v>644</v>
      </c>
      <c r="N2861" t="s">
        <v>645</v>
      </c>
      <c r="O2861">
        <v>899</v>
      </c>
      <c r="P2861" t="s">
        <v>520</v>
      </c>
      <c r="Q2861" t="s">
        <v>521</v>
      </c>
      <c r="R2861" t="s">
        <v>515</v>
      </c>
      <c r="S2861" t="s">
        <v>516</v>
      </c>
      <c r="T2861">
        <v>0</v>
      </c>
      <c r="U2861" t="s">
        <v>517</v>
      </c>
      <c r="V2861">
        <v>2523</v>
      </c>
      <c r="W2861" t="s">
        <v>518</v>
      </c>
      <c r="X2861">
        <v>8</v>
      </c>
      <c r="Y2861" t="s">
        <v>519</v>
      </c>
      <c r="Z2861">
        <v>134</v>
      </c>
      <c r="AA2861">
        <v>8</v>
      </c>
      <c r="AB2861" t="s">
        <v>519</v>
      </c>
      <c r="AC2861">
        <v>134</v>
      </c>
      <c r="AD2861">
        <v>134</v>
      </c>
      <c r="AE2861"/>
      <c r="AF2861">
        <v>1491</v>
      </c>
      <c r="AG2861"/>
      <c r="AH2861">
        <v>1491.075</v>
      </c>
      <c r="AI2861">
        <v>0</v>
      </c>
    </row>
    <row r="2862" spans="1:35">
      <c r="A2862" t="s">
        <v>862</v>
      </c>
      <c r="B2862">
        <v>2017</v>
      </c>
      <c r="C2862">
        <v>2017</v>
      </c>
      <c r="D2862">
        <v>2017</v>
      </c>
      <c r="E2862">
        <v>4</v>
      </c>
      <c r="F2862">
        <v>0</v>
      </c>
      <c r="G2862">
        <v>0</v>
      </c>
      <c r="H2862" t="s">
        <v>510</v>
      </c>
      <c r="I2862">
        <v>251</v>
      </c>
      <c r="J2862" t="s">
        <v>113</v>
      </c>
      <c r="K2862" t="s">
        <v>583</v>
      </c>
      <c r="L2862">
        <v>634</v>
      </c>
      <c r="M2862" t="s">
        <v>662</v>
      </c>
      <c r="N2862" t="s">
        <v>663</v>
      </c>
      <c r="O2862">
        <v>899</v>
      </c>
      <c r="P2862" t="s">
        <v>520</v>
      </c>
      <c r="Q2862" t="s">
        <v>521</v>
      </c>
      <c r="R2862" t="s">
        <v>515</v>
      </c>
      <c r="S2862" t="s">
        <v>516</v>
      </c>
      <c r="T2862">
        <v>0</v>
      </c>
      <c r="U2862" t="s">
        <v>517</v>
      </c>
      <c r="V2862">
        <v>2523</v>
      </c>
      <c r="W2862" t="s">
        <v>518</v>
      </c>
      <c r="X2862">
        <v>8</v>
      </c>
      <c r="Y2862" t="s">
        <v>519</v>
      </c>
      <c r="Z2862">
        <v>150</v>
      </c>
      <c r="AA2862">
        <v>8</v>
      </c>
      <c r="AB2862" t="s">
        <v>519</v>
      </c>
      <c r="AC2862">
        <v>150</v>
      </c>
      <c r="AD2862">
        <v>150</v>
      </c>
      <c r="AE2862"/>
      <c r="AF2862">
        <v>1341</v>
      </c>
      <c r="AG2862"/>
      <c r="AH2862">
        <v>1341.9680000000001</v>
      </c>
      <c r="AI2862">
        <v>0</v>
      </c>
    </row>
    <row r="2863" spans="1:35">
      <c r="A2863" t="s">
        <v>862</v>
      </c>
      <c r="B2863">
        <v>2017</v>
      </c>
      <c r="C2863">
        <v>2017</v>
      </c>
      <c r="D2863">
        <v>2017</v>
      </c>
      <c r="E2863">
        <v>4</v>
      </c>
      <c r="F2863">
        <v>0</v>
      </c>
      <c r="G2863">
        <v>0</v>
      </c>
      <c r="H2863" t="s">
        <v>510</v>
      </c>
      <c r="I2863">
        <v>251</v>
      </c>
      <c r="J2863" t="s">
        <v>113</v>
      </c>
      <c r="K2863" t="s">
        <v>583</v>
      </c>
      <c r="L2863">
        <v>652</v>
      </c>
      <c r="M2863" t="s">
        <v>771</v>
      </c>
      <c r="N2863" t="s">
        <v>772</v>
      </c>
      <c r="O2863">
        <v>899</v>
      </c>
      <c r="P2863" t="s">
        <v>520</v>
      </c>
      <c r="Q2863" t="s">
        <v>521</v>
      </c>
      <c r="R2863" t="s">
        <v>515</v>
      </c>
      <c r="S2863" t="s">
        <v>516</v>
      </c>
      <c r="T2863">
        <v>0</v>
      </c>
      <c r="U2863" t="s">
        <v>517</v>
      </c>
      <c r="V2863">
        <v>2523</v>
      </c>
      <c r="W2863" t="s">
        <v>518</v>
      </c>
      <c r="X2863">
        <v>8</v>
      </c>
      <c r="Y2863" t="s">
        <v>519</v>
      </c>
      <c r="Z2863">
        <v>12828365</v>
      </c>
      <c r="AA2863">
        <v>8</v>
      </c>
      <c r="AB2863" t="s">
        <v>519</v>
      </c>
      <c r="AC2863">
        <v>12828365</v>
      </c>
      <c r="AD2863">
        <v>12828365</v>
      </c>
      <c r="AE2863"/>
      <c r="AF2863">
        <v>2246076</v>
      </c>
      <c r="AG2863"/>
      <c r="AH2863">
        <v>2246076.4419999998</v>
      </c>
      <c r="AI2863">
        <v>0</v>
      </c>
    </row>
    <row r="2864" spans="1:35">
      <c r="A2864" t="s">
        <v>862</v>
      </c>
      <c r="B2864">
        <v>2017</v>
      </c>
      <c r="C2864">
        <v>2017</v>
      </c>
      <c r="D2864">
        <v>2017</v>
      </c>
      <c r="E2864">
        <v>4</v>
      </c>
      <c r="F2864">
        <v>0</v>
      </c>
      <c r="G2864">
        <v>0</v>
      </c>
      <c r="H2864" t="s">
        <v>510</v>
      </c>
      <c r="I2864">
        <v>251</v>
      </c>
      <c r="J2864" t="s">
        <v>113</v>
      </c>
      <c r="K2864" t="s">
        <v>583</v>
      </c>
      <c r="L2864">
        <v>807</v>
      </c>
      <c r="M2864" t="s">
        <v>873</v>
      </c>
      <c r="N2864" t="s">
        <v>874</v>
      </c>
      <c r="O2864">
        <v>899</v>
      </c>
      <c r="P2864" t="s">
        <v>520</v>
      </c>
      <c r="Q2864" t="s">
        <v>521</v>
      </c>
      <c r="R2864" t="s">
        <v>515</v>
      </c>
      <c r="S2864" t="s">
        <v>516</v>
      </c>
      <c r="T2864">
        <v>0</v>
      </c>
      <c r="U2864" t="s">
        <v>517</v>
      </c>
      <c r="V2864">
        <v>2523</v>
      </c>
      <c r="W2864" t="s">
        <v>518</v>
      </c>
      <c r="X2864">
        <v>8</v>
      </c>
      <c r="Y2864" t="s">
        <v>519</v>
      </c>
      <c r="Z2864">
        <v>16961</v>
      </c>
      <c r="AA2864">
        <v>8</v>
      </c>
      <c r="AB2864" t="s">
        <v>519</v>
      </c>
      <c r="AC2864">
        <v>16961</v>
      </c>
      <c r="AD2864">
        <v>16961</v>
      </c>
      <c r="AE2864"/>
      <c r="AF2864">
        <v>31702</v>
      </c>
      <c r="AG2864"/>
      <c r="AH2864">
        <v>31702.29</v>
      </c>
      <c r="AI2864">
        <v>0</v>
      </c>
    </row>
    <row r="2865" spans="1:35">
      <c r="A2865" t="s">
        <v>862</v>
      </c>
      <c r="B2865">
        <v>2017</v>
      </c>
      <c r="C2865">
        <v>2017</v>
      </c>
      <c r="D2865">
        <v>2017</v>
      </c>
      <c r="E2865">
        <v>4</v>
      </c>
      <c r="F2865">
        <v>0</v>
      </c>
      <c r="G2865">
        <v>0</v>
      </c>
      <c r="H2865" t="s">
        <v>510</v>
      </c>
      <c r="I2865">
        <v>251</v>
      </c>
      <c r="J2865" t="s">
        <v>113</v>
      </c>
      <c r="K2865" t="s">
        <v>583</v>
      </c>
      <c r="L2865">
        <v>795</v>
      </c>
      <c r="M2865" t="s">
        <v>785</v>
      </c>
      <c r="N2865" t="s">
        <v>786</v>
      </c>
      <c r="O2865">
        <v>899</v>
      </c>
      <c r="P2865" t="s">
        <v>520</v>
      </c>
      <c r="Q2865" t="s">
        <v>521</v>
      </c>
      <c r="R2865" t="s">
        <v>515</v>
      </c>
      <c r="S2865" t="s">
        <v>516</v>
      </c>
      <c r="T2865">
        <v>0</v>
      </c>
      <c r="U2865" t="s">
        <v>517</v>
      </c>
      <c r="V2865">
        <v>2523</v>
      </c>
      <c r="W2865" t="s">
        <v>518</v>
      </c>
      <c r="X2865">
        <v>8</v>
      </c>
      <c r="Y2865" t="s">
        <v>519</v>
      </c>
      <c r="Z2865">
        <v>975</v>
      </c>
      <c r="AA2865">
        <v>8</v>
      </c>
      <c r="AB2865" t="s">
        <v>519</v>
      </c>
      <c r="AC2865">
        <v>975</v>
      </c>
      <c r="AD2865">
        <v>975</v>
      </c>
      <c r="AE2865"/>
      <c r="AF2865">
        <v>2993</v>
      </c>
      <c r="AG2865"/>
      <c r="AH2865">
        <v>2993.4459999999999</v>
      </c>
      <c r="AI2865">
        <v>0</v>
      </c>
    </row>
    <row r="2866" spans="1:35">
      <c r="A2866" t="s">
        <v>862</v>
      </c>
      <c r="B2866">
        <v>2017</v>
      </c>
      <c r="C2866">
        <v>2017</v>
      </c>
      <c r="D2866">
        <v>2017</v>
      </c>
      <c r="E2866">
        <v>4</v>
      </c>
      <c r="F2866">
        <v>0</v>
      </c>
      <c r="G2866">
        <v>0</v>
      </c>
      <c r="H2866" t="s">
        <v>510</v>
      </c>
      <c r="I2866">
        <v>251</v>
      </c>
      <c r="J2866" t="s">
        <v>113</v>
      </c>
      <c r="K2866" t="s">
        <v>583</v>
      </c>
      <c r="L2866">
        <v>834</v>
      </c>
      <c r="M2866" t="s">
        <v>721</v>
      </c>
      <c r="N2866" t="s">
        <v>722</v>
      </c>
      <c r="O2866">
        <v>899</v>
      </c>
      <c r="P2866" t="s">
        <v>520</v>
      </c>
      <c r="Q2866" t="s">
        <v>521</v>
      </c>
      <c r="R2866" t="s">
        <v>515</v>
      </c>
      <c r="S2866" t="s">
        <v>516</v>
      </c>
      <c r="T2866">
        <v>0</v>
      </c>
      <c r="U2866" t="s">
        <v>517</v>
      </c>
      <c r="V2866">
        <v>2523</v>
      </c>
      <c r="W2866" t="s">
        <v>518</v>
      </c>
      <c r="X2866">
        <v>8</v>
      </c>
      <c r="Y2866" t="s">
        <v>519</v>
      </c>
      <c r="Z2866">
        <v>50</v>
      </c>
      <c r="AA2866">
        <v>8</v>
      </c>
      <c r="AB2866" t="s">
        <v>519</v>
      </c>
      <c r="AC2866">
        <v>50</v>
      </c>
      <c r="AD2866">
        <v>50</v>
      </c>
      <c r="AE2866"/>
      <c r="AF2866">
        <v>507</v>
      </c>
      <c r="AG2866"/>
      <c r="AH2866">
        <v>507.19099999999997</v>
      </c>
      <c r="AI2866">
        <v>0</v>
      </c>
    </row>
    <row r="2867" spans="1:35">
      <c r="A2867" t="s">
        <v>862</v>
      </c>
      <c r="B2867">
        <v>2017</v>
      </c>
      <c r="C2867">
        <v>2017</v>
      </c>
      <c r="D2867">
        <v>2017</v>
      </c>
      <c r="E2867">
        <v>4</v>
      </c>
      <c r="F2867">
        <v>0</v>
      </c>
      <c r="G2867">
        <v>0</v>
      </c>
      <c r="H2867" t="s">
        <v>510</v>
      </c>
      <c r="I2867">
        <v>251</v>
      </c>
      <c r="J2867" t="s">
        <v>113</v>
      </c>
      <c r="K2867" t="s">
        <v>583</v>
      </c>
      <c r="L2867">
        <v>780</v>
      </c>
      <c r="M2867" t="s">
        <v>713</v>
      </c>
      <c r="N2867" t="s">
        <v>714</v>
      </c>
      <c r="O2867">
        <v>899</v>
      </c>
      <c r="P2867" t="s">
        <v>520</v>
      </c>
      <c r="Q2867" t="s">
        <v>521</v>
      </c>
      <c r="R2867" t="s">
        <v>515</v>
      </c>
      <c r="S2867" t="s">
        <v>516</v>
      </c>
      <c r="T2867">
        <v>0</v>
      </c>
      <c r="U2867" t="s">
        <v>517</v>
      </c>
      <c r="V2867">
        <v>2523</v>
      </c>
      <c r="W2867" t="s">
        <v>518</v>
      </c>
      <c r="X2867">
        <v>8</v>
      </c>
      <c r="Y2867" t="s">
        <v>519</v>
      </c>
      <c r="Z2867">
        <v>320</v>
      </c>
      <c r="AA2867">
        <v>8</v>
      </c>
      <c r="AB2867" t="s">
        <v>519</v>
      </c>
      <c r="AC2867">
        <v>320</v>
      </c>
      <c r="AD2867">
        <v>320</v>
      </c>
      <c r="AE2867"/>
      <c r="AF2867">
        <v>48</v>
      </c>
      <c r="AG2867"/>
      <c r="AH2867">
        <v>48.573</v>
      </c>
      <c r="AI2867">
        <v>0</v>
      </c>
    </row>
    <row r="2868" spans="1:35">
      <c r="A2868" t="s">
        <v>862</v>
      </c>
      <c r="B2868">
        <v>2017</v>
      </c>
      <c r="C2868">
        <v>2017</v>
      </c>
      <c r="D2868">
        <v>2017</v>
      </c>
      <c r="E2868">
        <v>4</v>
      </c>
      <c r="F2868">
        <v>0</v>
      </c>
      <c r="G2868">
        <v>0</v>
      </c>
      <c r="H2868" t="s">
        <v>510</v>
      </c>
      <c r="I2868">
        <v>251</v>
      </c>
      <c r="J2868" t="s">
        <v>113</v>
      </c>
      <c r="K2868" t="s">
        <v>583</v>
      </c>
      <c r="L2868">
        <v>662</v>
      </c>
      <c r="M2868" t="s">
        <v>803</v>
      </c>
      <c r="N2868" t="s">
        <v>804</v>
      </c>
      <c r="O2868">
        <v>899</v>
      </c>
      <c r="P2868" t="s">
        <v>520</v>
      </c>
      <c r="Q2868" t="s">
        <v>521</v>
      </c>
      <c r="R2868" t="s">
        <v>515</v>
      </c>
      <c r="S2868" t="s">
        <v>516</v>
      </c>
      <c r="T2868">
        <v>0</v>
      </c>
      <c r="U2868" t="s">
        <v>517</v>
      </c>
      <c r="V2868">
        <v>2523</v>
      </c>
      <c r="W2868" t="s">
        <v>518</v>
      </c>
      <c r="X2868">
        <v>8</v>
      </c>
      <c r="Y2868" t="s">
        <v>519</v>
      </c>
      <c r="Z2868">
        <v>73</v>
      </c>
      <c r="AA2868">
        <v>8</v>
      </c>
      <c r="AB2868" t="s">
        <v>519</v>
      </c>
      <c r="AC2868">
        <v>73</v>
      </c>
      <c r="AD2868">
        <v>73</v>
      </c>
      <c r="AE2868"/>
      <c r="AF2868">
        <v>834</v>
      </c>
      <c r="AG2868"/>
      <c r="AH2868">
        <v>834.77599999999995</v>
      </c>
      <c r="AI2868">
        <v>0</v>
      </c>
    </row>
    <row r="2869" spans="1:35">
      <c r="A2869" t="s">
        <v>862</v>
      </c>
      <c r="B2869">
        <v>2017</v>
      </c>
      <c r="C2869">
        <v>2017</v>
      </c>
      <c r="D2869">
        <v>2017</v>
      </c>
      <c r="E2869">
        <v>4</v>
      </c>
      <c r="F2869">
        <v>0</v>
      </c>
      <c r="G2869">
        <v>0</v>
      </c>
      <c r="H2869" t="s">
        <v>510</v>
      </c>
      <c r="I2869">
        <v>251</v>
      </c>
      <c r="J2869" t="s">
        <v>113</v>
      </c>
      <c r="K2869" t="s">
        <v>583</v>
      </c>
      <c r="L2869">
        <v>894</v>
      </c>
      <c r="M2869" t="s">
        <v>839</v>
      </c>
      <c r="N2869" t="s">
        <v>840</v>
      </c>
      <c r="O2869">
        <v>899</v>
      </c>
      <c r="P2869" t="s">
        <v>520</v>
      </c>
      <c r="Q2869" t="s">
        <v>521</v>
      </c>
      <c r="R2869" t="s">
        <v>515</v>
      </c>
      <c r="S2869" t="s">
        <v>516</v>
      </c>
      <c r="T2869">
        <v>0</v>
      </c>
      <c r="U2869" t="s">
        <v>517</v>
      </c>
      <c r="V2869">
        <v>2523</v>
      </c>
      <c r="W2869" t="s">
        <v>518</v>
      </c>
      <c r="X2869">
        <v>8</v>
      </c>
      <c r="Y2869" t="s">
        <v>519</v>
      </c>
      <c r="Z2869">
        <v>20</v>
      </c>
      <c r="AA2869">
        <v>8</v>
      </c>
      <c r="AB2869" t="s">
        <v>519</v>
      </c>
      <c r="AC2869">
        <v>20</v>
      </c>
      <c r="AD2869">
        <v>20</v>
      </c>
      <c r="AE2869"/>
      <c r="AF2869">
        <v>179</v>
      </c>
      <c r="AG2869"/>
      <c r="AH2869">
        <v>179.607</v>
      </c>
      <c r="AI2869">
        <v>0</v>
      </c>
    </row>
    <row r="2870" spans="1:35">
      <c r="A2870" t="s">
        <v>862</v>
      </c>
      <c r="B2870">
        <v>2017</v>
      </c>
      <c r="C2870">
        <v>2017</v>
      </c>
      <c r="D2870">
        <v>2017</v>
      </c>
      <c r="E2870">
        <v>4</v>
      </c>
      <c r="F2870">
        <v>0</v>
      </c>
      <c r="G2870">
        <v>0</v>
      </c>
      <c r="H2870" t="s">
        <v>510</v>
      </c>
      <c r="I2870">
        <v>251</v>
      </c>
      <c r="J2870" t="s">
        <v>113</v>
      </c>
      <c r="K2870" t="s">
        <v>583</v>
      </c>
      <c r="L2870">
        <v>686</v>
      </c>
      <c r="M2870" t="s">
        <v>560</v>
      </c>
      <c r="N2870" t="s">
        <v>561</v>
      </c>
      <c r="O2870">
        <v>899</v>
      </c>
      <c r="P2870" t="s">
        <v>520</v>
      </c>
      <c r="Q2870" t="s">
        <v>521</v>
      </c>
      <c r="R2870" t="s">
        <v>515</v>
      </c>
      <c r="S2870" t="s">
        <v>516</v>
      </c>
      <c r="T2870">
        <v>0</v>
      </c>
      <c r="U2870" t="s">
        <v>517</v>
      </c>
      <c r="V2870">
        <v>2523</v>
      </c>
      <c r="W2870" t="s">
        <v>518</v>
      </c>
      <c r="X2870">
        <v>8</v>
      </c>
      <c r="Y2870" t="s">
        <v>519</v>
      </c>
      <c r="Z2870">
        <v>4</v>
      </c>
      <c r="AA2870">
        <v>8</v>
      </c>
      <c r="AB2870" t="s">
        <v>519</v>
      </c>
      <c r="AC2870">
        <v>4</v>
      </c>
      <c r="AD2870">
        <v>4</v>
      </c>
      <c r="AE2870"/>
      <c r="AF2870">
        <v>11</v>
      </c>
      <c r="AG2870"/>
      <c r="AH2870">
        <v>11.295999999999999</v>
      </c>
      <c r="AI2870">
        <v>0</v>
      </c>
    </row>
    <row r="2871" spans="1:35">
      <c r="A2871" t="s">
        <v>862</v>
      </c>
      <c r="B2871">
        <v>2017</v>
      </c>
      <c r="C2871">
        <v>2017</v>
      </c>
      <c r="D2871">
        <v>2017</v>
      </c>
      <c r="E2871">
        <v>4</v>
      </c>
      <c r="F2871">
        <v>0</v>
      </c>
      <c r="G2871">
        <v>0</v>
      </c>
      <c r="H2871" t="s">
        <v>510</v>
      </c>
      <c r="I2871">
        <v>251</v>
      </c>
      <c r="J2871" t="s">
        <v>113</v>
      </c>
      <c r="K2871" t="s">
        <v>583</v>
      </c>
      <c r="L2871">
        <v>699</v>
      </c>
      <c r="M2871" t="s">
        <v>585</v>
      </c>
      <c r="N2871" t="s">
        <v>586</v>
      </c>
      <c r="O2871">
        <v>899</v>
      </c>
      <c r="P2871" t="s">
        <v>520</v>
      </c>
      <c r="Q2871" t="s">
        <v>521</v>
      </c>
      <c r="R2871" t="s">
        <v>515</v>
      </c>
      <c r="S2871" t="s">
        <v>516</v>
      </c>
      <c r="T2871">
        <v>0</v>
      </c>
      <c r="U2871" t="s">
        <v>517</v>
      </c>
      <c r="V2871">
        <v>2523</v>
      </c>
      <c r="W2871" t="s">
        <v>518</v>
      </c>
      <c r="X2871">
        <v>8</v>
      </c>
      <c r="Y2871" t="s">
        <v>519</v>
      </c>
      <c r="Z2871">
        <v>690095</v>
      </c>
      <c r="AA2871">
        <v>8</v>
      </c>
      <c r="AB2871" t="s">
        <v>519</v>
      </c>
      <c r="AC2871">
        <v>690095</v>
      </c>
      <c r="AD2871">
        <v>690095</v>
      </c>
      <c r="AE2871"/>
      <c r="AF2871">
        <v>404617</v>
      </c>
      <c r="AG2871"/>
      <c r="AH2871">
        <v>404617.91</v>
      </c>
      <c r="AI2871">
        <v>0</v>
      </c>
    </row>
    <row r="2872" spans="1:35">
      <c r="A2872" t="s">
        <v>862</v>
      </c>
      <c r="B2872">
        <v>2017</v>
      </c>
      <c r="C2872">
        <v>2017</v>
      </c>
      <c r="D2872">
        <v>2017</v>
      </c>
      <c r="E2872">
        <v>4</v>
      </c>
      <c r="F2872">
        <v>0</v>
      </c>
      <c r="G2872">
        <v>0</v>
      </c>
      <c r="H2872" t="s">
        <v>510</v>
      </c>
      <c r="I2872">
        <v>251</v>
      </c>
      <c r="J2872" t="s">
        <v>113</v>
      </c>
      <c r="K2872" t="s">
        <v>583</v>
      </c>
      <c r="L2872">
        <v>784</v>
      </c>
      <c r="M2872" t="s">
        <v>186</v>
      </c>
      <c r="N2872" t="s">
        <v>618</v>
      </c>
      <c r="O2872">
        <v>899</v>
      </c>
      <c r="P2872" t="s">
        <v>520</v>
      </c>
      <c r="Q2872" t="s">
        <v>521</v>
      </c>
      <c r="R2872" t="s">
        <v>515</v>
      </c>
      <c r="S2872" t="s">
        <v>516</v>
      </c>
      <c r="T2872">
        <v>0</v>
      </c>
      <c r="U2872" t="s">
        <v>517</v>
      </c>
      <c r="V2872">
        <v>2523</v>
      </c>
      <c r="W2872" t="s">
        <v>518</v>
      </c>
      <c r="X2872">
        <v>8</v>
      </c>
      <c r="Y2872" t="s">
        <v>519</v>
      </c>
      <c r="Z2872">
        <v>189000</v>
      </c>
      <c r="AA2872">
        <v>8</v>
      </c>
      <c r="AB2872" t="s">
        <v>519</v>
      </c>
      <c r="AC2872">
        <v>189000</v>
      </c>
      <c r="AD2872">
        <v>189000</v>
      </c>
      <c r="AE2872"/>
      <c r="AF2872">
        <v>113241</v>
      </c>
      <c r="AG2872"/>
      <c r="AH2872">
        <v>113241.505</v>
      </c>
      <c r="AI2872">
        <v>0</v>
      </c>
    </row>
    <row r="2873" spans="1:35">
      <c r="A2873" t="s">
        <v>862</v>
      </c>
      <c r="B2873">
        <v>2017</v>
      </c>
      <c r="C2873">
        <v>2017</v>
      </c>
      <c r="D2873">
        <v>2017</v>
      </c>
      <c r="E2873">
        <v>4</v>
      </c>
      <c r="F2873">
        <v>0</v>
      </c>
      <c r="G2873">
        <v>0</v>
      </c>
      <c r="H2873" t="s">
        <v>510</v>
      </c>
      <c r="I2873">
        <v>251</v>
      </c>
      <c r="J2873" t="s">
        <v>113</v>
      </c>
      <c r="K2873" t="s">
        <v>583</v>
      </c>
      <c r="L2873">
        <v>792</v>
      </c>
      <c r="M2873" t="s">
        <v>217</v>
      </c>
      <c r="N2873" t="s">
        <v>573</v>
      </c>
      <c r="O2873">
        <v>899</v>
      </c>
      <c r="P2873" t="s">
        <v>520</v>
      </c>
      <c r="Q2873" t="s">
        <v>521</v>
      </c>
      <c r="R2873" t="s">
        <v>515</v>
      </c>
      <c r="S2873" t="s">
        <v>516</v>
      </c>
      <c r="T2873">
        <v>0</v>
      </c>
      <c r="U2873" t="s">
        <v>517</v>
      </c>
      <c r="V2873">
        <v>2523</v>
      </c>
      <c r="W2873" t="s">
        <v>518</v>
      </c>
      <c r="X2873">
        <v>8</v>
      </c>
      <c r="Y2873" t="s">
        <v>519</v>
      </c>
      <c r="Z2873">
        <v>515053</v>
      </c>
      <c r="AA2873">
        <v>8</v>
      </c>
      <c r="AB2873" t="s">
        <v>519</v>
      </c>
      <c r="AC2873">
        <v>515053</v>
      </c>
      <c r="AD2873">
        <v>515053</v>
      </c>
      <c r="AE2873"/>
      <c r="AF2873">
        <v>237354</v>
      </c>
      <c r="AG2873"/>
      <c r="AH2873">
        <v>237354.30300000001</v>
      </c>
      <c r="AI2873">
        <v>0</v>
      </c>
    </row>
    <row r="2874" spans="1:35">
      <c r="A2874" t="s">
        <v>862</v>
      </c>
      <c r="B2874">
        <v>2017</v>
      </c>
      <c r="C2874">
        <v>2017</v>
      </c>
      <c r="D2874">
        <v>2017</v>
      </c>
      <c r="E2874">
        <v>4</v>
      </c>
      <c r="F2874">
        <v>0</v>
      </c>
      <c r="G2874">
        <v>0</v>
      </c>
      <c r="H2874" t="s">
        <v>510</v>
      </c>
      <c r="I2874">
        <v>251</v>
      </c>
      <c r="J2874" t="s">
        <v>113</v>
      </c>
      <c r="K2874" t="s">
        <v>583</v>
      </c>
      <c r="L2874">
        <v>705</v>
      </c>
      <c r="M2874" t="s">
        <v>787</v>
      </c>
      <c r="N2874" t="s">
        <v>788</v>
      </c>
      <c r="O2874">
        <v>899</v>
      </c>
      <c r="P2874" t="s">
        <v>520</v>
      </c>
      <c r="Q2874" t="s">
        <v>521</v>
      </c>
      <c r="R2874" t="s">
        <v>515</v>
      </c>
      <c r="S2874" t="s">
        <v>516</v>
      </c>
      <c r="T2874">
        <v>0</v>
      </c>
      <c r="U2874" t="s">
        <v>517</v>
      </c>
      <c r="V2874">
        <v>2523</v>
      </c>
      <c r="W2874" t="s">
        <v>518</v>
      </c>
      <c r="X2874">
        <v>8</v>
      </c>
      <c r="Y2874" t="s">
        <v>519</v>
      </c>
      <c r="Z2874">
        <v>12600</v>
      </c>
      <c r="AA2874">
        <v>8</v>
      </c>
      <c r="AB2874" t="s">
        <v>519</v>
      </c>
      <c r="AC2874">
        <v>12600</v>
      </c>
      <c r="AD2874">
        <v>12600</v>
      </c>
      <c r="AE2874"/>
      <c r="AF2874">
        <v>7379</v>
      </c>
      <c r="AG2874"/>
      <c r="AH2874">
        <v>7379.692</v>
      </c>
      <c r="AI2874">
        <v>0</v>
      </c>
    </row>
    <row r="2875" spans="1:35">
      <c r="A2875" t="s">
        <v>862</v>
      </c>
      <c r="B2875">
        <v>2017</v>
      </c>
      <c r="C2875">
        <v>2017</v>
      </c>
      <c r="D2875">
        <v>2017</v>
      </c>
      <c r="E2875">
        <v>4</v>
      </c>
      <c r="F2875">
        <v>0</v>
      </c>
      <c r="G2875">
        <v>0</v>
      </c>
      <c r="H2875" t="s">
        <v>510</v>
      </c>
      <c r="I2875">
        <v>251</v>
      </c>
      <c r="J2875" t="s">
        <v>113</v>
      </c>
      <c r="K2875" t="s">
        <v>583</v>
      </c>
      <c r="L2875">
        <v>788</v>
      </c>
      <c r="M2875" t="s">
        <v>729</v>
      </c>
      <c r="N2875" t="s">
        <v>730</v>
      </c>
      <c r="O2875">
        <v>899</v>
      </c>
      <c r="P2875" t="s">
        <v>520</v>
      </c>
      <c r="Q2875" t="s">
        <v>521</v>
      </c>
      <c r="R2875" t="s">
        <v>515</v>
      </c>
      <c r="S2875" t="s">
        <v>516</v>
      </c>
      <c r="T2875">
        <v>0</v>
      </c>
      <c r="U2875" t="s">
        <v>517</v>
      </c>
      <c r="V2875">
        <v>2523</v>
      </c>
      <c r="W2875" t="s">
        <v>518</v>
      </c>
      <c r="X2875">
        <v>8</v>
      </c>
      <c r="Y2875" t="s">
        <v>519</v>
      </c>
      <c r="Z2875">
        <v>184204</v>
      </c>
      <c r="AA2875">
        <v>8</v>
      </c>
      <c r="AB2875" t="s">
        <v>519</v>
      </c>
      <c r="AC2875">
        <v>184204</v>
      </c>
      <c r="AD2875">
        <v>184204</v>
      </c>
      <c r="AE2875"/>
      <c r="AF2875">
        <v>68613</v>
      </c>
      <c r="AG2875"/>
      <c r="AH2875">
        <v>68613.176000000007</v>
      </c>
      <c r="AI2875">
        <v>0</v>
      </c>
    </row>
    <row r="2876" spans="1:35">
      <c r="A2876" t="s">
        <v>862</v>
      </c>
      <c r="B2876">
        <v>2017</v>
      </c>
      <c r="C2876">
        <v>2017</v>
      </c>
      <c r="D2876">
        <v>2017</v>
      </c>
      <c r="E2876">
        <v>4</v>
      </c>
      <c r="F2876">
        <v>0</v>
      </c>
      <c r="G2876">
        <v>0</v>
      </c>
      <c r="H2876" t="s">
        <v>510</v>
      </c>
      <c r="I2876">
        <v>251</v>
      </c>
      <c r="J2876" t="s">
        <v>113</v>
      </c>
      <c r="K2876" t="s">
        <v>583</v>
      </c>
      <c r="L2876">
        <v>842</v>
      </c>
      <c r="M2876" t="s">
        <v>593</v>
      </c>
      <c r="N2876" t="s">
        <v>593</v>
      </c>
      <c r="O2876">
        <v>899</v>
      </c>
      <c r="P2876" t="s">
        <v>520</v>
      </c>
      <c r="Q2876" t="s">
        <v>521</v>
      </c>
      <c r="R2876" t="s">
        <v>515</v>
      </c>
      <c r="S2876" t="s">
        <v>516</v>
      </c>
      <c r="T2876">
        <v>0</v>
      </c>
      <c r="U2876" t="s">
        <v>517</v>
      </c>
      <c r="V2876">
        <v>2523</v>
      </c>
      <c r="W2876" t="s">
        <v>518</v>
      </c>
      <c r="X2876">
        <v>8</v>
      </c>
      <c r="Y2876" t="s">
        <v>519</v>
      </c>
      <c r="Z2876">
        <v>103012000</v>
      </c>
      <c r="AA2876">
        <v>8</v>
      </c>
      <c r="AB2876" t="s">
        <v>519</v>
      </c>
      <c r="AC2876">
        <v>103012000</v>
      </c>
      <c r="AD2876">
        <v>103012000</v>
      </c>
      <c r="AE2876"/>
      <c r="AF2876">
        <v>37201820</v>
      </c>
      <c r="AG2876"/>
      <c r="AH2876">
        <v>37201820.792999998</v>
      </c>
      <c r="AI2876">
        <v>0</v>
      </c>
    </row>
    <row r="2877" spans="1:35">
      <c r="A2877" t="s">
        <v>862</v>
      </c>
      <c r="B2877">
        <v>2017</v>
      </c>
      <c r="C2877">
        <v>2017</v>
      </c>
      <c r="D2877">
        <v>2017</v>
      </c>
      <c r="E2877">
        <v>4</v>
      </c>
      <c r="F2877">
        <v>0</v>
      </c>
      <c r="G2877">
        <v>0</v>
      </c>
      <c r="H2877" t="s">
        <v>510</v>
      </c>
      <c r="I2877">
        <v>251</v>
      </c>
      <c r="J2877" t="s">
        <v>113</v>
      </c>
      <c r="K2877" t="s">
        <v>583</v>
      </c>
      <c r="L2877">
        <v>752</v>
      </c>
      <c r="M2877" t="s">
        <v>189</v>
      </c>
      <c r="N2877" t="s">
        <v>569</v>
      </c>
      <c r="O2877">
        <v>899</v>
      </c>
      <c r="P2877" t="s">
        <v>520</v>
      </c>
      <c r="Q2877" t="s">
        <v>521</v>
      </c>
      <c r="R2877" t="s">
        <v>515</v>
      </c>
      <c r="S2877" t="s">
        <v>516</v>
      </c>
      <c r="T2877">
        <v>0</v>
      </c>
      <c r="U2877" t="s">
        <v>517</v>
      </c>
      <c r="V2877">
        <v>2523</v>
      </c>
      <c r="W2877" t="s">
        <v>518</v>
      </c>
      <c r="X2877">
        <v>8</v>
      </c>
      <c r="Y2877" t="s">
        <v>519</v>
      </c>
      <c r="Z2877">
        <v>144300</v>
      </c>
      <c r="AA2877">
        <v>8</v>
      </c>
      <c r="AB2877" t="s">
        <v>519</v>
      </c>
      <c r="AC2877">
        <v>144300</v>
      </c>
      <c r="AD2877">
        <v>144300</v>
      </c>
      <c r="AE2877"/>
      <c r="AF2877">
        <v>88061</v>
      </c>
      <c r="AG2877"/>
      <c r="AH2877">
        <v>88061.539000000004</v>
      </c>
      <c r="AI2877">
        <v>0</v>
      </c>
    </row>
    <row r="2878" spans="1:35">
      <c r="A2878" t="s">
        <v>862</v>
      </c>
      <c r="B2878">
        <v>2017</v>
      </c>
      <c r="C2878">
        <v>2017</v>
      </c>
      <c r="D2878">
        <v>2017</v>
      </c>
      <c r="E2878">
        <v>4</v>
      </c>
      <c r="F2878">
        <v>0</v>
      </c>
      <c r="G2878">
        <v>0</v>
      </c>
      <c r="H2878" t="s">
        <v>510</v>
      </c>
      <c r="I2878">
        <v>251</v>
      </c>
      <c r="J2878" t="s">
        <v>113</v>
      </c>
      <c r="K2878" t="s">
        <v>583</v>
      </c>
      <c r="L2878">
        <v>642</v>
      </c>
      <c r="M2878" t="s">
        <v>682</v>
      </c>
      <c r="N2878" t="s">
        <v>683</v>
      </c>
      <c r="O2878">
        <v>899</v>
      </c>
      <c r="P2878" t="s">
        <v>520</v>
      </c>
      <c r="Q2878" t="s">
        <v>521</v>
      </c>
      <c r="R2878" t="s">
        <v>515</v>
      </c>
      <c r="S2878" t="s">
        <v>516</v>
      </c>
      <c r="T2878">
        <v>0</v>
      </c>
      <c r="U2878" t="s">
        <v>517</v>
      </c>
      <c r="V2878">
        <v>2523</v>
      </c>
      <c r="W2878" t="s">
        <v>518</v>
      </c>
      <c r="X2878">
        <v>8</v>
      </c>
      <c r="Y2878" t="s">
        <v>519</v>
      </c>
      <c r="Z2878">
        <v>1225</v>
      </c>
      <c r="AA2878">
        <v>8</v>
      </c>
      <c r="AB2878" t="s">
        <v>519</v>
      </c>
      <c r="AC2878">
        <v>1225</v>
      </c>
      <c r="AD2878">
        <v>1225</v>
      </c>
      <c r="AE2878"/>
      <c r="AF2878">
        <v>744</v>
      </c>
      <c r="AG2878"/>
      <c r="AH2878">
        <v>744.40800000000002</v>
      </c>
      <c r="AI2878">
        <v>0</v>
      </c>
    </row>
    <row r="2879" spans="1:35">
      <c r="A2879" t="s">
        <v>862</v>
      </c>
      <c r="B2879">
        <v>2017</v>
      </c>
      <c r="C2879">
        <v>2017</v>
      </c>
      <c r="D2879">
        <v>2017</v>
      </c>
      <c r="E2879">
        <v>4</v>
      </c>
      <c r="F2879">
        <v>0</v>
      </c>
      <c r="G2879">
        <v>0</v>
      </c>
      <c r="H2879" t="s">
        <v>510</v>
      </c>
      <c r="I2879">
        <v>251</v>
      </c>
      <c r="J2879" t="s">
        <v>113</v>
      </c>
      <c r="K2879" t="s">
        <v>583</v>
      </c>
      <c r="L2879">
        <v>757</v>
      </c>
      <c r="M2879" t="s">
        <v>597</v>
      </c>
      <c r="N2879" t="s">
        <v>598</v>
      </c>
      <c r="O2879">
        <v>899</v>
      </c>
      <c r="P2879" t="s">
        <v>520</v>
      </c>
      <c r="Q2879" t="s">
        <v>521</v>
      </c>
      <c r="R2879" t="s">
        <v>515</v>
      </c>
      <c r="S2879" t="s">
        <v>516</v>
      </c>
      <c r="T2879">
        <v>0</v>
      </c>
      <c r="U2879" t="s">
        <v>517</v>
      </c>
      <c r="V2879">
        <v>2523</v>
      </c>
      <c r="W2879" t="s">
        <v>518</v>
      </c>
      <c r="X2879">
        <v>8</v>
      </c>
      <c r="Y2879" t="s">
        <v>519</v>
      </c>
      <c r="Z2879">
        <v>9821904</v>
      </c>
      <c r="AA2879">
        <v>8</v>
      </c>
      <c r="AB2879" t="s">
        <v>519</v>
      </c>
      <c r="AC2879">
        <v>9821904</v>
      </c>
      <c r="AD2879">
        <v>9821904</v>
      </c>
      <c r="AE2879"/>
      <c r="AF2879">
        <v>1786322</v>
      </c>
      <c r="AG2879"/>
      <c r="AH2879">
        <v>1786322.6410000001</v>
      </c>
      <c r="AI2879">
        <v>0</v>
      </c>
    </row>
    <row r="2880" spans="1:35">
      <c r="A2880" t="s">
        <v>862</v>
      </c>
      <c r="B2880">
        <v>2017</v>
      </c>
      <c r="C2880">
        <v>2017</v>
      </c>
      <c r="D2880">
        <v>2017</v>
      </c>
      <c r="E2880">
        <v>4</v>
      </c>
      <c r="F2880">
        <v>0</v>
      </c>
      <c r="G2880">
        <v>0</v>
      </c>
      <c r="H2880" t="s">
        <v>510</v>
      </c>
      <c r="I2880">
        <v>251</v>
      </c>
      <c r="J2880" t="s">
        <v>113</v>
      </c>
      <c r="K2880" t="s">
        <v>583</v>
      </c>
      <c r="L2880">
        <v>620</v>
      </c>
      <c r="M2880" t="s">
        <v>603</v>
      </c>
      <c r="N2880" t="s">
        <v>604</v>
      </c>
      <c r="O2880">
        <v>899</v>
      </c>
      <c r="P2880" t="s">
        <v>520</v>
      </c>
      <c r="Q2880" t="s">
        <v>521</v>
      </c>
      <c r="R2880" t="s">
        <v>515</v>
      </c>
      <c r="S2880" t="s">
        <v>516</v>
      </c>
      <c r="T2880">
        <v>0</v>
      </c>
      <c r="U2880" t="s">
        <v>517</v>
      </c>
      <c r="V2880">
        <v>2523</v>
      </c>
      <c r="W2880" t="s">
        <v>518</v>
      </c>
      <c r="X2880">
        <v>8</v>
      </c>
      <c r="Y2880" t="s">
        <v>519</v>
      </c>
      <c r="Z2880">
        <v>11725</v>
      </c>
      <c r="AA2880">
        <v>8</v>
      </c>
      <c r="AB2880" t="s">
        <v>519</v>
      </c>
      <c r="AC2880">
        <v>11725</v>
      </c>
      <c r="AD2880">
        <v>11725</v>
      </c>
      <c r="AE2880"/>
      <c r="AF2880">
        <v>3702</v>
      </c>
      <c r="AG2880"/>
      <c r="AH2880">
        <v>3702.8359999999998</v>
      </c>
      <c r="AI2880">
        <v>0</v>
      </c>
    </row>
    <row r="2881" spans="1:35">
      <c r="A2881" t="s">
        <v>862</v>
      </c>
      <c r="B2881">
        <v>2017</v>
      </c>
      <c r="C2881">
        <v>2017</v>
      </c>
      <c r="D2881">
        <v>2017</v>
      </c>
      <c r="E2881">
        <v>4</v>
      </c>
      <c r="F2881">
        <v>0</v>
      </c>
      <c r="G2881">
        <v>0</v>
      </c>
      <c r="H2881" t="s">
        <v>510</v>
      </c>
      <c r="I2881">
        <v>251</v>
      </c>
      <c r="J2881" t="s">
        <v>113</v>
      </c>
      <c r="K2881" t="s">
        <v>583</v>
      </c>
      <c r="L2881">
        <v>826</v>
      </c>
      <c r="M2881" t="s">
        <v>589</v>
      </c>
      <c r="N2881" t="s">
        <v>590</v>
      </c>
      <c r="O2881">
        <v>899</v>
      </c>
      <c r="P2881" t="s">
        <v>520</v>
      </c>
      <c r="Q2881" t="s">
        <v>521</v>
      </c>
      <c r="R2881" t="s">
        <v>515</v>
      </c>
      <c r="S2881" t="s">
        <v>516</v>
      </c>
      <c r="T2881">
        <v>0</v>
      </c>
      <c r="U2881" t="s">
        <v>517</v>
      </c>
      <c r="V2881">
        <v>2523</v>
      </c>
      <c r="W2881" t="s">
        <v>518</v>
      </c>
      <c r="X2881">
        <v>8</v>
      </c>
      <c r="Y2881" t="s">
        <v>519</v>
      </c>
      <c r="Z2881">
        <v>82269995</v>
      </c>
      <c r="AA2881">
        <v>8</v>
      </c>
      <c r="AB2881" t="s">
        <v>519</v>
      </c>
      <c r="AC2881">
        <v>82269995</v>
      </c>
      <c r="AD2881">
        <v>82269995</v>
      </c>
      <c r="AE2881"/>
      <c r="AF2881">
        <v>20906657</v>
      </c>
      <c r="AG2881"/>
      <c r="AH2881">
        <v>20906657.517000001</v>
      </c>
      <c r="AI2881">
        <v>0</v>
      </c>
    </row>
    <row r="2882" spans="1:35">
      <c r="A2882" t="s">
        <v>862</v>
      </c>
      <c r="B2882">
        <v>2017</v>
      </c>
      <c r="C2882">
        <v>2017</v>
      </c>
      <c r="D2882">
        <v>2017</v>
      </c>
      <c r="E2882">
        <v>4</v>
      </c>
      <c r="F2882">
        <v>0</v>
      </c>
      <c r="G2882">
        <v>0</v>
      </c>
      <c r="H2882" t="s">
        <v>510</v>
      </c>
      <c r="I2882">
        <v>251</v>
      </c>
      <c r="J2882" t="s">
        <v>113</v>
      </c>
      <c r="K2882" t="s">
        <v>583</v>
      </c>
      <c r="L2882">
        <v>724</v>
      </c>
      <c r="M2882" t="s">
        <v>214</v>
      </c>
      <c r="N2882" t="s">
        <v>580</v>
      </c>
      <c r="O2882">
        <v>899</v>
      </c>
      <c r="P2882" t="s">
        <v>520</v>
      </c>
      <c r="Q2882" t="s">
        <v>521</v>
      </c>
      <c r="R2882" t="s">
        <v>515</v>
      </c>
      <c r="S2882" t="s">
        <v>516</v>
      </c>
      <c r="T2882">
        <v>0</v>
      </c>
      <c r="U2882" t="s">
        <v>517</v>
      </c>
      <c r="V2882">
        <v>2523</v>
      </c>
      <c r="W2882" t="s">
        <v>518</v>
      </c>
      <c r="X2882">
        <v>8</v>
      </c>
      <c r="Y2882" t="s">
        <v>519</v>
      </c>
      <c r="Z2882">
        <v>17655976</v>
      </c>
      <c r="AA2882">
        <v>8</v>
      </c>
      <c r="AB2882" t="s">
        <v>519</v>
      </c>
      <c r="AC2882">
        <v>17655976</v>
      </c>
      <c r="AD2882">
        <v>17655976</v>
      </c>
      <c r="AE2882"/>
      <c r="AF2882">
        <v>2136299</v>
      </c>
      <c r="AG2882"/>
      <c r="AH2882">
        <v>2136299.4270000001</v>
      </c>
      <c r="AI2882">
        <v>0</v>
      </c>
    </row>
    <row r="2883" spans="1:35">
      <c r="A2883" t="s">
        <v>862</v>
      </c>
      <c r="B2883">
        <v>2018</v>
      </c>
      <c r="C2883">
        <v>2018</v>
      </c>
      <c r="D2883">
        <v>2018</v>
      </c>
      <c r="E2883">
        <v>4</v>
      </c>
      <c r="F2883">
        <v>0</v>
      </c>
      <c r="G2883">
        <v>0</v>
      </c>
      <c r="H2883" t="s">
        <v>568</v>
      </c>
      <c r="I2883">
        <v>251</v>
      </c>
      <c r="J2883" t="s">
        <v>113</v>
      </c>
      <c r="K2883" t="s">
        <v>583</v>
      </c>
      <c r="L2883">
        <v>124</v>
      </c>
      <c r="M2883" t="s">
        <v>542</v>
      </c>
      <c r="N2883" t="s">
        <v>543</v>
      </c>
      <c r="O2883">
        <v>124</v>
      </c>
      <c r="P2883" t="s">
        <v>542</v>
      </c>
      <c r="Q2883" t="s">
        <v>543</v>
      </c>
      <c r="R2883" t="s">
        <v>515</v>
      </c>
      <c r="S2883" t="s">
        <v>516</v>
      </c>
      <c r="T2883">
        <v>2100</v>
      </c>
      <c r="U2883" t="s">
        <v>868</v>
      </c>
      <c r="V2883">
        <v>2523</v>
      </c>
      <c r="W2883" t="s">
        <v>518</v>
      </c>
      <c r="X2883">
        <v>8</v>
      </c>
      <c r="Y2883" t="s">
        <v>519</v>
      </c>
      <c r="Z2883">
        <v>2461</v>
      </c>
      <c r="AA2883">
        <v>-1</v>
      </c>
      <c r="AB2883" t="s">
        <v>129</v>
      </c>
      <c r="AC2883">
        <v>0</v>
      </c>
      <c r="AD2883">
        <v>2461</v>
      </c>
      <c r="AE2883">
        <v>0</v>
      </c>
      <c r="AF2883">
        <v>165</v>
      </c>
      <c r="AG2883">
        <v>165.405</v>
      </c>
      <c r="AH2883"/>
      <c r="AI2883">
        <v>6</v>
      </c>
    </row>
    <row r="2884" spans="1:35">
      <c r="A2884" t="s">
        <v>862</v>
      </c>
      <c r="B2884">
        <v>2018</v>
      </c>
      <c r="C2884">
        <v>2018</v>
      </c>
      <c r="D2884">
        <v>2018</v>
      </c>
      <c r="E2884">
        <v>4</v>
      </c>
      <c r="F2884">
        <v>0</v>
      </c>
      <c r="G2884">
        <v>0</v>
      </c>
      <c r="H2884" t="s">
        <v>568</v>
      </c>
      <c r="I2884">
        <v>251</v>
      </c>
      <c r="J2884" t="s">
        <v>113</v>
      </c>
      <c r="K2884" t="s">
        <v>583</v>
      </c>
      <c r="L2884">
        <v>56</v>
      </c>
      <c r="M2884" t="s">
        <v>694</v>
      </c>
      <c r="N2884" t="s">
        <v>695</v>
      </c>
      <c r="O2884">
        <v>56</v>
      </c>
      <c r="P2884" t="s">
        <v>694</v>
      </c>
      <c r="Q2884" t="s">
        <v>695</v>
      </c>
      <c r="R2884" t="s">
        <v>515</v>
      </c>
      <c r="S2884" t="s">
        <v>516</v>
      </c>
      <c r="T2884">
        <v>2100</v>
      </c>
      <c r="U2884" t="s">
        <v>868</v>
      </c>
      <c r="V2884">
        <v>2523</v>
      </c>
      <c r="W2884" t="s">
        <v>518</v>
      </c>
      <c r="X2884">
        <v>8</v>
      </c>
      <c r="Y2884" t="s">
        <v>519</v>
      </c>
      <c r="Z2884">
        <v>13093493</v>
      </c>
      <c r="AA2884">
        <v>-1</v>
      </c>
      <c r="AB2884" t="s">
        <v>129</v>
      </c>
      <c r="AC2884">
        <v>0</v>
      </c>
      <c r="AD2884">
        <v>13093493</v>
      </c>
      <c r="AE2884">
        <v>0</v>
      </c>
      <c r="AF2884">
        <v>932099</v>
      </c>
      <c r="AG2884">
        <v>932099.63199999998</v>
      </c>
      <c r="AH2884"/>
      <c r="AI2884">
        <v>6</v>
      </c>
    </row>
    <row r="2885" spans="1:35">
      <c r="A2885" t="s">
        <v>862</v>
      </c>
      <c r="B2885">
        <v>2018</v>
      </c>
      <c r="C2885">
        <v>2018</v>
      </c>
      <c r="D2885">
        <v>2018</v>
      </c>
      <c r="E2885">
        <v>4</v>
      </c>
      <c r="F2885">
        <v>0</v>
      </c>
      <c r="G2885">
        <v>0</v>
      </c>
      <c r="H2885" t="s">
        <v>568</v>
      </c>
      <c r="I2885">
        <v>251</v>
      </c>
      <c r="J2885" t="s">
        <v>113</v>
      </c>
      <c r="K2885" t="s">
        <v>583</v>
      </c>
      <c r="L2885">
        <v>56</v>
      </c>
      <c r="M2885" t="s">
        <v>694</v>
      </c>
      <c r="N2885" t="s">
        <v>695</v>
      </c>
      <c r="O2885">
        <v>56</v>
      </c>
      <c r="P2885" t="s">
        <v>694</v>
      </c>
      <c r="Q2885" t="s">
        <v>695</v>
      </c>
      <c r="R2885" t="s">
        <v>515</v>
      </c>
      <c r="S2885" t="s">
        <v>516</v>
      </c>
      <c r="T2885">
        <v>2200</v>
      </c>
      <c r="U2885" t="s">
        <v>883</v>
      </c>
      <c r="V2885">
        <v>2523</v>
      </c>
      <c r="W2885" t="s">
        <v>518</v>
      </c>
      <c r="X2885">
        <v>8</v>
      </c>
      <c r="Y2885" t="s">
        <v>519</v>
      </c>
      <c r="Z2885">
        <v>11542463</v>
      </c>
      <c r="AA2885">
        <v>-1</v>
      </c>
      <c r="AB2885" t="s">
        <v>129</v>
      </c>
      <c r="AC2885">
        <v>0</v>
      </c>
      <c r="AD2885">
        <v>11542463</v>
      </c>
      <c r="AE2885">
        <v>0</v>
      </c>
      <c r="AF2885">
        <v>813729</v>
      </c>
      <c r="AG2885">
        <v>813729.91599999997</v>
      </c>
      <c r="AH2885"/>
      <c r="AI2885">
        <v>6</v>
      </c>
    </row>
    <row r="2886" spans="1:35">
      <c r="A2886" t="s">
        <v>862</v>
      </c>
      <c r="B2886">
        <v>2018</v>
      </c>
      <c r="C2886">
        <v>2018</v>
      </c>
      <c r="D2886">
        <v>2018</v>
      </c>
      <c r="E2886">
        <v>4</v>
      </c>
      <c r="F2886">
        <v>0</v>
      </c>
      <c r="G2886">
        <v>0</v>
      </c>
      <c r="H2886" t="s">
        <v>568</v>
      </c>
      <c r="I2886">
        <v>251</v>
      </c>
      <c r="J2886" t="s">
        <v>113</v>
      </c>
      <c r="K2886" t="s">
        <v>583</v>
      </c>
      <c r="L2886">
        <v>56</v>
      </c>
      <c r="M2886" t="s">
        <v>694</v>
      </c>
      <c r="N2886" t="s">
        <v>695</v>
      </c>
      <c r="O2886">
        <v>56</v>
      </c>
      <c r="P2886" t="s">
        <v>694</v>
      </c>
      <c r="Q2886" t="s">
        <v>695</v>
      </c>
      <c r="R2886" t="s">
        <v>515</v>
      </c>
      <c r="S2886" t="s">
        <v>516</v>
      </c>
      <c r="T2886">
        <v>3100</v>
      </c>
      <c r="U2886" t="s">
        <v>884</v>
      </c>
      <c r="V2886">
        <v>2523</v>
      </c>
      <c r="W2886" t="s">
        <v>518</v>
      </c>
      <c r="X2886">
        <v>8</v>
      </c>
      <c r="Y2886" t="s">
        <v>519</v>
      </c>
      <c r="Z2886">
        <v>40193649</v>
      </c>
      <c r="AA2886">
        <v>-1</v>
      </c>
      <c r="AB2886" t="s">
        <v>129</v>
      </c>
      <c r="AC2886">
        <v>0</v>
      </c>
      <c r="AD2886">
        <v>40193649</v>
      </c>
      <c r="AE2886">
        <v>0</v>
      </c>
      <c r="AF2886">
        <v>2839753</v>
      </c>
      <c r="AG2886">
        <v>2839753.15</v>
      </c>
      <c r="AH2886"/>
      <c r="AI2886">
        <v>6</v>
      </c>
    </row>
    <row r="2887" spans="1:35">
      <c r="A2887" t="s">
        <v>862</v>
      </c>
      <c r="B2887">
        <v>2018</v>
      </c>
      <c r="C2887">
        <v>2018</v>
      </c>
      <c r="D2887">
        <v>2018</v>
      </c>
      <c r="E2887">
        <v>4</v>
      </c>
      <c r="F2887">
        <v>0</v>
      </c>
      <c r="G2887">
        <v>0</v>
      </c>
      <c r="H2887" t="s">
        <v>568</v>
      </c>
      <c r="I2887">
        <v>251</v>
      </c>
      <c r="J2887" t="s">
        <v>113</v>
      </c>
      <c r="K2887" t="s">
        <v>583</v>
      </c>
      <c r="L2887">
        <v>156</v>
      </c>
      <c r="M2887" t="s">
        <v>183</v>
      </c>
      <c r="N2887" t="s">
        <v>562</v>
      </c>
      <c r="O2887">
        <v>156</v>
      </c>
      <c r="P2887" t="s">
        <v>183</v>
      </c>
      <c r="Q2887" t="s">
        <v>562</v>
      </c>
      <c r="R2887" t="s">
        <v>515</v>
      </c>
      <c r="S2887" t="s">
        <v>516</v>
      </c>
      <c r="T2887">
        <v>1000</v>
      </c>
      <c r="U2887" t="s">
        <v>866</v>
      </c>
      <c r="V2887">
        <v>2523</v>
      </c>
      <c r="W2887" t="s">
        <v>518</v>
      </c>
      <c r="X2887">
        <v>8</v>
      </c>
      <c r="Y2887" t="s">
        <v>519</v>
      </c>
      <c r="Z2887">
        <v>384</v>
      </c>
      <c r="AA2887">
        <v>-1</v>
      </c>
      <c r="AB2887" t="s">
        <v>129</v>
      </c>
      <c r="AC2887">
        <v>0</v>
      </c>
      <c r="AD2887">
        <v>384</v>
      </c>
      <c r="AE2887">
        <v>0</v>
      </c>
      <c r="AF2887">
        <v>231</v>
      </c>
      <c r="AG2887">
        <v>231.56700000000001</v>
      </c>
      <c r="AH2887"/>
      <c r="AI2887">
        <v>6</v>
      </c>
    </row>
    <row r="2888" spans="1:35">
      <c r="A2888" t="s">
        <v>862</v>
      </c>
      <c r="B2888">
        <v>2018</v>
      </c>
      <c r="C2888">
        <v>2018</v>
      </c>
      <c r="D2888">
        <v>2018</v>
      </c>
      <c r="E2888">
        <v>4</v>
      </c>
      <c r="F2888">
        <v>0</v>
      </c>
      <c r="G2888">
        <v>0</v>
      </c>
      <c r="H2888" t="s">
        <v>568</v>
      </c>
      <c r="I2888">
        <v>251</v>
      </c>
      <c r="J2888" t="s">
        <v>113</v>
      </c>
      <c r="K2888" t="s">
        <v>583</v>
      </c>
      <c r="L2888">
        <v>156</v>
      </c>
      <c r="M2888" t="s">
        <v>183</v>
      </c>
      <c r="N2888" t="s">
        <v>562</v>
      </c>
      <c r="O2888">
        <v>156</v>
      </c>
      <c r="P2888" t="s">
        <v>183</v>
      </c>
      <c r="Q2888" t="s">
        <v>562</v>
      </c>
      <c r="R2888" t="s">
        <v>515</v>
      </c>
      <c r="S2888" t="s">
        <v>516</v>
      </c>
      <c r="T2888">
        <v>2100</v>
      </c>
      <c r="U2888" t="s">
        <v>868</v>
      </c>
      <c r="V2888">
        <v>2523</v>
      </c>
      <c r="W2888" t="s">
        <v>518</v>
      </c>
      <c r="X2888">
        <v>8</v>
      </c>
      <c r="Y2888" t="s">
        <v>519</v>
      </c>
      <c r="Z2888">
        <v>42120652</v>
      </c>
      <c r="AA2888">
        <v>-1</v>
      </c>
      <c r="AB2888" t="s">
        <v>129</v>
      </c>
      <c r="AC2888">
        <v>0</v>
      </c>
      <c r="AD2888">
        <v>42120652</v>
      </c>
      <c r="AE2888">
        <v>0</v>
      </c>
      <c r="AF2888">
        <v>3036273</v>
      </c>
      <c r="AG2888">
        <v>3036273.1770000001</v>
      </c>
      <c r="AH2888"/>
      <c r="AI2888">
        <v>6</v>
      </c>
    </row>
    <row r="2889" spans="1:35">
      <c r="A2889" t="s">
        <v>862</v>
      </c>
      <c r="B2889">
        <v>2018</v>
      </c>
      <c r="C2889">
        <v>2018</v>
      </c>
      <c r="D2889">
        <v>2018</v>
      </c>
      <c r="E2889">
        <v>4</v>
      </c>
      <c r="F2889">
        <v>0</v>
      </c>
      <c r="G2889">
        <v>0</v>
      </c>
      <c r="H2889" t="s">
        <v>568</v>
      </c>
      <c r="I2889">
        <v>251</v>
      </c>
      <c r="J2889" t="s">
        <v>113</v>
      </c>
      <c r="K2889" t="s">
        <v>583</v>
      </c>
      <c r="L2889">
        <v>40</v>
      </c>
      <c r="M2889" t="s">
        <v>690</v>
      </c>
      <c r="N2889" t="s">
        <v>691</v>
      </c>
      <c r="O2889">
        <v>40</v>
      </c>
      <c r="P2889" t="s">
        <v>690</v>
      </c>
      <c r="Q2889" t="s">
        <v>691</v>
      </c>
      <c r="R2889" t="s">
        <v>515</v>
      </c>
      <c r="S2889" t="s">
        <v>516</v>
      </c>
      <c r="T2889">
        <v>3200</v>
      </c>
      <c r="U2889" t="s">
        <v>74</v>
      </c>
      <c r="V2889">
        <v>2523</v>
      </c>
      <c r="W2889" t="s">
        <v>518</v>
      </c>
      <c r="X2889">
        <v>8</v>
      </c>
      <c r="Y2889" t="s">
        <v>519</v>
      </c>
      <c r="Z2889">
        <v>93476</v>
      </c>
      <c r="AA2889">
        <v>-1</v>
      </c>
      <c r="AB2889" t="s">
        <v>129</v>
      </c>
      <c r="AC2889">
        <v>0</v>
      </c>
      <c r="AD2889">
        <v>93476</v>
      </c>
      <c r="AE2889">
        <v>0</v>
      </c>
      <c r="AF2889">
        <v>11676</v>
      </c>
      <c r="AG2889">
        <v>11676.411</v>
      </c>
      <c r="AH2889"/>
      <c r="AI2889">
        <v>6</v>
      </c>
    </row>
    <row r="2890" spans="1:35">
      <c r="A2890" t="s">
        <v>862</v>
      </c>
      <c r="B2890">
        <v>2018</v>
      </c>
      <c r="C2890">
        <v>2018</v>
      </c>
      <c r="D2890">
        <v>2018</v>
      </c>
      <c r="E2890">
        <v>4</v>
      </c>
      <c r="F2890">
        <v>0</v>
      </c>
      <c r="G2890">
        <v>0</v>
      </c>
      <c r="H2890" t="s">
        <v>568</v>
      </c>
      <c r="I2890">
        <v>251</v>
      </c>
      <c r="J2890" t="s">
        <v>113</v>
      </c>
      <c r="K2890" t="s">
        <v>583</v>
      </c>
      <c r="L2890">
        <v>156</v>
      </c>
      <c r="M2890" t="s">
        <v>183</v>
      </c>
      <c r="N2890" t="s">
        <v>562</v>
      </c>
      <c r="O2890">
        <v>56</v>
      </c>
      <c r="P2890" t="s">
        <v>694</v>
      </c>
      <c r="Q2890" t="s">
        <v>695</v>
      </c>
      <c r="R2890" t="s">
        <v>515</v>
      </c>
      <c r="S2890" t="s">
        <v>516</v>
      </c>
      <c r="T2890">
        <v>3200</v>
      </c>
      <c r="U2890" t="s">
        <v>74</v>
      </c>
      <c r="V2890">
        <v>2523</v>
      </c>
      <c r="W2890" t="s">
        <v>518</v>
      </c>
      <c r="X2890">
        <v>8</v>
      </c>
      <c r="Y2890" t="s">
        <v>519</v>
      </c>
      <c r="Z2890">
        <v>33740</v>
      </c>
      <c r="AA2890">
        <v>-1</v>
      </c>
      <c r="AB2890" t="s">
        <v>129</v>
      </c>
      <c r="AC2890">
        <v>0</v>
      </c>
      <c r="AD2890">
        <v>33740</v>
      </c>
      <c r="AE2890">
        <v>0</v>
      </c>
      <c r="AF2890">
        <v>4620</v>
      </c>
      <c r="AG2890">
        <v>4620.7060000000001</v>
      </c>
      <c r="AH2890"/>
      <c r="AI2890">
        <v>6</v>
      </c>
    </row>
    <row r="2891" spans="1:35">
      <c r="A2891" t="s">
        <v>862</v>
      </c>
      <c r="B2891">
        <v>2018</v>
      </c>
      <c r="C2891">
        <v>2018</v>
      </c>
      <c r="D2891">
        <v>2018</v>
      </c>
      <c r="E2891">
        <v>4</v>
      </c>
      <c r="F2891">
        <v>0</v>
      </c>
      <c r="G2891">
        <v>0</v>
      </c>
      <c r="H2891" t="s">
        <v>568</v>
      </c>
      <c r="I2891">
        <v>251</v>
      </c>
      <c r="J2891" t="s">
        <v>113</v>
      </c>
      <c r="K2891" t="s">
        <v>583</v>
      </c>
      <c r="L2891">
        <v>56</v>
      </c>
      <c r="M2891" t="s">
        <v>694</v>
      </c>
      <c r="N2891" t="s">
        <v>695</v>
      </c>
      <c r="O2891">
        <v>56</v>
      </c>
      <c r="P2891" t="s">
        <v>694</v>
      </c>
      <c r="Q2891" t="s">
        <v>695</v>
      </c>
      <c r="R2891" t="s">
        <v>515</v>
      </c>
      <c r="S2891" t="s">
        <v>516</v>
      </c>
      <c r="T2891">
        <v>3200</v>
      </c>
      <c r="U2891" t="s">
        <v>74</v>
      </c>
      <c r="V2891">
        <v>2523</v>
      </c>
      <c r="W2891" t="s">
        <v>518</v>
      </c>
      <c r="X2891">
        <v>8</v>
      </c>
      <c r="Y2891" t="s">
        <v>519</v>
      </c>
      <c r="Z2891">
        <v>1143871071</v>
      </c>
      <c r="AA2891">
        <v>-1</v>
      </c>
      <c r="AB2891" t="s">
        <v>129</v>
      </c>
      <c r="AC2891">
        <v>0</v>
      </c>
      <c r="AD2891">
        <v>1143871071</v>
      </c>
      <c r="AE2891">
        <v>0</v>
      </c>
      <c r="AF2891">
        <v>87296996</v>
      </c>
      <c r="AG2891">
        <v>87296996.053000003</v>
      </c>
      <c r="AH2891"/>
      <c r="AI2891">
        <v>6</v>
      </c>
    </row>
    <row r="2892" spans="1:35">
      <c r="A2892" t="s">
        <v>862</v>
      </c>
      <c r="B2892">
        <v>2018</v>
      </c>
      <c r="C2892">
        <v>2018</v>
      </c>
      <c r="D2892">
        <v>2018</v>
      </c>
      <c r="E2892">
        <v>4</v>
      </c>
      <c r="F2892">
        <v>0</v>
      </c>
      <c r="G2892">
        <v>0</v>
      </c>
      <c r="H2892" t="s">
        <v>568</v>
      </c>
      <c r="I2892">
        <v>251</v>
      </c>
      <c r="J2892" t="s">
        <v>113</v>
      </c>
      <c r="K2892" t="s">
        <v>583</v>
      </c>
      <c r="L2892">
        <v>40</v>
      </c>
      <c r="M2892" t="s">
        <v>690</v>
      </c>
      <c r="N2892" t="s">
        <v>691</v>
      </c>
      <c r="O2892">
        <v>40</v>
      </c>
      <c r="P2892" t="s">
        <v>690</v>
      </c>
      <c r="Q2892" t="s">
        <v>691</v>
      </c>
      <c r="R2892" t="s">
        <v>515</v>
      </c>
      <c r="S2892" t="s">
        <v>516</v>
      </c>
      <c r="T2892">
        <v>0</v>
      </c>
      <c r="U2892" t="s">
        <v>517</v>
      </c>
      <c r="V2892">
        <v>2523</v>
      </c>
      <c r="W2892" t="s">
        <v>518</v>
      </c>
      <c r="X2892">
        <v>8</v>
      </c>
      <c r="Y2892" t="s">
        <v>519</v>
      </c>
      <c r="Z2892">
        <v>93476</v>
      </c>
      <c r="AA2892">
        <v>-1</v>
      </c>
      <c r="AB2892" t="s">
        <v>129</v>
      </c>
      <c r="AC2892">
        <v>0</v>
      </c>
      <c r="AD2892">
        <v>93476</v>
      </c>
      <c r="AE2892">
        <v>0</v>
      </c>
      <c r="AF2892">
        <v>11676</v>
      </c>
      <c r="AG2892">
        <v>11676.411</v>
      </c>
      <c r="AH2892"/>
      <c r="AI2892">
        <v>6</v>
      </c>
    </row>
    <row r="2893" spans="1:35">
      <c r="A2893" t="s">
        <v>862</v>
      </c>
      <c r="B2893">
        <v>2018</v>
      </c>
      <c r="C2893">
        <v>2018</v>
      </c>
      <c r="D2893">
        <v>2018</v>
      </c>
      <c r="E2893">
        <v>4</v>
      </c>
      <c r="F2893">
        <v>0</v>
      </c>
      <c r="G2893">
        <v>0</v>
      </c>
      <c r="H2893" t="s">
        <v>568</v>
      </c>
      <c r="I2893">
        <v>251</v>
      </c>
      <c r="J2893" t="s">
        <v>113</v>
      </c>
      <c r="K2893" t="s">
        <v>583</v>
      </c>
      <c r="L2893">
        <v>124</v>
      </c>
      <c r="M2893" t="s">
        <v>542</v>
      </c>
      <c r="N2893" t="s">
        <v>543</v>
      </c>
      <c r="O2893">
        <v>124</v>
      </c>
      <c r="P2893" t="s">
        <v>542</v>
      </c>
      <c r="Q2893" t="s">
        <v>543</v>
      </c>
      <c r="R2893" t="s">
        <v>515</v>
      </c>
      <c r="S2893" t="s">
        <v>516</v>
      </c>
      <c r="T2893">
        <v>0</v>
      </c>
      <c r="U2893" t="s">
        <v>517</v>
      </c>
      <c r="V2893">
        <v>2523</v>
      </c>
      <c r="W2893" t="s">
        <v>518</v>
      </c>
      <c r="X2893">
        <v>8</v>
      </c>
      <c r="Y2893" t="s">
        <v>519</v>
      </c>
      <c r="Z2893">
        <v>2461</v>
      </c>
      <c r="AA2893">
        <v>-1</v>
      </c>
      <c r="AB2893" t="s">
        <v>129</v>
      </c>
      <c r="AC2893">
        <v>0</v>
      </c>
      <c r="AD2893">
        <v>2461</v>
      </c>
      <c r="AE2893">
        <v>0</v>
      </c>
      <c r="AF2893">
        <v>165</v>
      </c>
      <c r="AG2893">
        <v>165.405</v>
      </c>
      <c r="AH2893"/>
      <c r="AI2893">
        <v>6</v>
      </c>
    </row>
    <row r="2894" spans="1:35">
      <c r="A2894" t="s">
        <v>862</v>
      </c>
      <c r="B2894">
        <v>2018</v>
      </c>
      <c r="C2894">
        <v>2018</v>
      </c>
      <c r="D2894">
        <v>2018</v>
      </c>
      <c r="E2894">
        <v>4</v>
      </c>
      <c r="F2894">
        <v>0</v>
      </c>
      <c r="G2894">
        <v>0</v>
      </c>
      <c r="H2894" t="s">
        <v>568</v>
      </c>
      <c r="I2894">
        <v>251</v>
      </c>
      <c r="J2894" t="s">
        <v>113</v>
      </c>
      <c r="K2894" t="s">
        <v>583</v>
      </c>
      <c r="L2894">
        <v>156</v>
      </c>
      <c r="M2894" t="s">
        <v>183</v>
      </c>
      <c r="N2894" t="s">
        <v>562</v>
      </c>
      <c r="O2894">
        <v>156</v>
      </c>
      <c r="P2894" t="s">
        <v>183</v>
      </c>
      <c r="Q2894" t="s">
        <v>562</v>
      </c>
      <c r="R2894" t="s">
        <v>515</v>
      </c>
      <c r="S2894" t="s">
        <v>516</v>
      </c>
      <c r="T2894">
        <v>0</v>
      </c>
      <c r="U2894" t="s">
        <v>517</v>
      </c>
      <c r="V2894">
        <v>2523</v>
      </c>
      <c r="W2894" t="s">
        <v>518</v>
      </c>
      <c r="X2894">
        <v>8</v>
      </c>
      <c r="Y2894" t="s">
        <v>519</v>
      </c>
      <c r="Z2894">
        <v>42121037</v>
      </c>
      <c r="AA2894">
        <v>-1</v>
      </c>
      <c r="AB2894" t="s">
        <v>129</v>
      </c>
      <c r="AC2894">
        <v>0</v>
      </c>
      <c r="AD2894">
        <v>42121037</v>
      </c>
      <c r="AE2894">
        <v>0</v>
      </c>
      <c r="AF2894">
        <v>3036504</v>
      </c>
      <c r="AG2894">
        <v>3036504.7439999999</v>
      </c>
      <c r="AH2894"/>
      <c r="AI2894">
        <v>6</v>
      </c>
    </row>
    <row r="2895" spans="1:35">
      <c r="A2895" t="s">
        <v>862</v>
      </c>
      <c r="B2895">
        <v>2018</v>
      </c>
      <c r="C2895">
        <v>2018</v>
      </c>
      <c r="D2895">
        <v>2018</v>
      </c>
      <c r="E2895">
        <v>4</v>
      </c>
      <c r="F2895">
        <v>0</v>
      </c>
      <c r="G2895">
        <v>0</v>
      </c>
      <c r="H2895" t="s">
        <v>568</v>
      </c>
      <c r="I2895">
        <v>251</v>
      </c>
      <c r="J2895" t="s">
        <v>113</v>
      </c>
      <c r="K2895" t="s">
        <v>583</v>
      </c>
      <c r="L2895">
        <v>156</v>
      </c>
      <c r="M2895" t="s">
        <v>183</v>
      </c>
      <c r="N2895" t="s">
        <v>562</v>
      </c>
      <c r="O2895">
        <v>56</v>
      </c>
      <c r="P2895" t="s">
        <v>694</v>
      </c>
      <c r="Q2895" t="s">
        <v>695</v>
      </c>
      <c r="R2895" t="s">
        <v>515</v>
      </c>
      <c r="S2895" t="s">
        <v>516</v>
      </c>
      <c r="T2895">
        <v>0</v>
      </c>
      <c r="U2895" t="s">
        <v>517</v>
      </c>
      <c r="V2895">
        <v>2523</v>
      </c>
      <c r="W2895" t="s">
        <v>518</v>
      </c>
      <c r="X2895">
        <v>8</v>
      </c>
      <c r="Y2895" t="s">
        <v>519</v>
      </c>
      <c r="Z2895">
        <v>33740</v>
      </c>
      <c r="AA2895">
        <v>-1</v>
      </c>
      <c r="AB2895" t="s">
        <v>129</v>
      </c>
      <c r="AC2895">
        <v>0</v>
      </c>
      <c r="AD2895">
        <v>33740</v>
      </c>
      <c r="AE2895">
        <v>0</v>
      </c>
      <c r="AF2895">
        <v>4620</v>
      </c>
      <c r="AG2895">
        <v>4620.7060000000001</v>
      </c>
      <c r="AH2895"/>
      <c r="AI2895">
        <v>6</v>
      </c>
    </row>
    <row r="2896" spans="1:35">
      <c r="A2896" t="s">
        <v>862</v>
      </c>
      <c r="B2896">
        <v>2018</v>
      </c>
      <c r="C2896">
        <v>2018</v>
      </c>
      <c r="D2896">
        <v>2018</v>
      </c>
      <c r="E2896">
        <v>4</v>
      </c>
      <c r="F2896">
        <v>0</v>
      </c>
      <c r="G2896">
        <v>0</v>
      </c>
      <c r="H2896" t="s">
        <v>568</v>
      </c>
      <c r="I2896">
        <v>251</v>
      </c>
      <c r="J2896" t="s">
        <v>113</v>
      </c>
      <c r="K2896" t="s">
        <v>583</v>
      </c>
      <c r="L2896">
        <v>56</v>
      </c>
      <c r="M2896" t="s">
        <v>694</v>
      </c>
      <c r="N2896" t="s">
        <v>695</v>
      </c>
      <c r="O2896">
        <v>56</v>
      </c>
      <c r="P2896" t="s">
        <v>694</v>
      </c>
      <c r="Q2896" t="s">
        <v>695</v>
      </c>
      <c r="R2896" t="s">
        <v>515</v>
      </c>
      <c r="S2896" t="s">
        <v>516</v>
      </c>
      <c r="T2896">
        <v>0</v>
      </c>
      <c r="U2896" t="s">
        <v>517</v>
      </c>
      <c r="V2896">
        <v>2523</v>
      </c>
      <c r="W2896" t="s">
        <v>518</v>
      </c>
      <c r="X2896">
        <v>8</v>
      </c>
      <c r="Y2896" t="s">
        <v>519</v>
      </c>
      <c r="Z2896">
        <v>1208700678</v>
      </c>
      <c r="AA2896">
        <v>-1</v>
      </c>
      <c r="AB2896" t="s">
        <v>129</v>
      </c>
      <c r="AC2896">
        <v>0</v>
      </c>
      <c r="AD2896">
        <v>1208700678</v>
      </c>
      <c r="AE2896">
        <v>0</v>
      </c>
      <c r="AF2896">
        <v>91882578</v>
      </c>
      <c r="AG2896">
        <v>91882578.751000002</v>
      </c>
      <c r="AH2896"/>
      <c r="AI2896">
        <v>6</v>
      </c>
    </row>
    <row r="2897" spans="1:35">
      <c r="A2897" t="s">
        <v>862</v>
      </c>
      <c r="B2897">
        <v>2018</v>
      </c>
      <c r="C2897">
        <v>2018</v>
      </c>
      <c r="D2897">
        <v>2018</v>
      </c>
      <c r="E2897">
        <v>4</v>
      </c>
      <c r="F2897">
        <v>0</v>
      </c>
      <c r="G2897">
        <v>0</v>
      </c>
      <c r="H2897" t="s">
        <v>568</v>
      </c>
      <c r="I2897">
        <v>251</v>
      </c>
      <c r="J2897" t="s">
        <v>113</v>
      </c>
      <c r="K2897" t="s">
        <v>583</v>
      </c>
      <c r="L2897">
        <v>124</v>
      </c>
      <c r="M2897" t="s">
        <v>542</v>
      </c>
      <c r="N2897" t="s">
        <v>543</v>
      </c>
      <c r="O2897">
        <v>0</v>
      </c>
      <c r="P2897" t="s">
        <v>177</v>
      </c>
      <c r="Q2897" t="s">
        <v>514</v>
      </c>
      <c r="R2897" t="s">
        <v>515</v>
      </c>
      <c r="S2897" t="s">
        <v>516</v>
      </c>
      <c r="T2897">
        <v>0</v>
      </c>
      <c r="U2897" t="s">
        <v>517</v>
      </c>
      <c r="V2897">
        <v>2523</v>
      </c>
      <c r="W2897" t="s">
        <v>518</v>
      </c>
      <c r="X2897">
        <v>8</v>
      </c>
      <c r="Y2897" t="s">
        <v>519</v>
      </c>
      <c r="Z2897">
        <v>2461</v>
      </c>
      <c r="AA2897">
        <v>-1</v>
      </c>
      <c r="AB2897" t="s">
        <v>129</v>
      </c>
      <c r="AC2897">
        <v>0</v>
      </c>
      <c r="AD2897">
        <v>2461</v>
      </c>
      <c r="AE2897">
        <v>0</v>
      </c>
      <c r="AF2897">
        <v>165</v>
      </c>
      <c r="AG2897">
        <v>165.405</v>
      </c>
      <c r="AH2897"/>
      <c r="AI2897">
        <v>6</v>
      </c>
    </row>
    <row r="2898" spans="1:35">
      <c r="A2898" t="s">
        <v>862</v>
      </c>
      <c r="B2898">
        <v>2018</v>
      </c>
      <c r="C2898">
        <v>2018</v>
      </c>
      <c r="D2898">
        <v>2018</v>
      </c>
      <c r="E2898">
        <v>4</v>
      </c>
      <c r="F2898">
        <v>0</v>
      </c>
      <c r="G2898">
        <v>0</v>
      </c>
      <c r="H2898" t="s">
        <v>568</v>
      </c>
      <c r="I2898">
        <v>251</v>
      </c>
      <c r="J2898" t="s">
        <v>113</v>
      </c>
      <c r="K2898" t="s">
        <v>583</v>
      </c>
      <c r="L2898">
        <v>40</v>
      </c>
      <c r="M2898" t="s">
        <v>690</v>
      </c>
      <c r="N2898" t="s">
        <v>691</v>
      </c>
      <c r="O2898">
        <v>0</v>
      </c>
      <c r="P2898" t="s">
        <v>177</v>
      </c>
      <c r="Q2898" t="s">
        <v>514</v>
      </c>
      <c r="R2898" t="s">
        <v>515</v>
      </c>
      <c r="S2898" t="s">
        <v>516</v>
      </c>
      <c r="T2898">
        <v>0</v>
      </c>
      <c r="U2898" t="s">
        <v>517</v>
      </c>
      <c r="V2898">
        <v>2523</v>
      </c>
      <c r="W2898" t="s">
        <v>518</v>
      </c>
      <c r="X2898">
        <v>8</v>
      </c>
      <c r="Y2898" t="s">
        <v>519</v>
      </c>
      <c r="Z2898">
        <v>93476</v>
      </c>
      <c r="AA2898">
        <v>-1</v>
      </c>
      <c r="AB2898" t="s">
        <v>129</v>
      </c>
      <c r="AC2898">
        <v>0</v>
      </c>
      <c r="AD2898">
        <v>93476</v>
      </c>
      <c r="AE2898">
        <v>0</v>
      </c>
      <c r="AF2898">
        <v>11676</v>
      </c>
      <c r="AG2898">
        <v>11676.411</v>
      </c>
      <c r="AH2898"/>
      <c r="AI2898">
        <v>6</v>
      </c>
    </row>
    <row r="2899" spans="1:35">
      <c r="A2899" t="s">
        <v>862</v>
      </c>
      <c r="B2899">
        <v>2018</v>
      </c>
      <c r="C2899">
        <v>2018</v>
      </c>
      <c r="D2899">
        <v>2018</v>
      </c>
      <c r="E2899">
        <v>4</v>
      </c>
      <c r="F2899">
        <v>0</v>
      </c>
      <c r="G2899">
        <v>0</v>
      </c>
      <c r="H2899" t="s">
        <v>568</v>
      </c>
      <c r="I2899">
        <v>251</v>
      </c>
      <c r="J2899" t="s">
        <v>113</v>
      </c>
      <c r="K2899" t="s">
        <v>583</v>
      </c>
      <c r="L2899">
        <v>40</v>
      </c>
      <c r="M2899" t="s">
        <v>690</v>
      </c>
      <c r="N2899" t="s">
        <v>691</v>
      </c>
      <c r="O2899">
        <v>0</v>
      </c>
      <c r="P2899" t="s">
        <v>177</v>
      </c>
      <c r="Q2899" t="s">
        <v>514</v>
      </c>
      <c r="R2899" t="s">
        <v>515</v>
      </c>
      <c r="S2899" t="s">
        <v>516</v>
      </c>
      <c r="T2899">
        <v>3200</v>
      </c>
      <c r="U2899" t="s">
        <v>74</v>
      </c>
      <c r="V2899">
        <v>2523</v>
      </c>
      <c r="W2899" t="s">
        <v>518</v>
      </c>
      <c r="X2899">
        <v>8</v>
      </c>
      <c r="Y2899" t="s">
        <v>519</v>
      </c>
      <c r="Z2899">
        <v>93476</v>
      </c>
      <c r="AA2899">
        <v>-1</v>
      </c>
      <c r="AB2899" t="s">
        <v>129</v>
      </c>
      <c r="AC2899">
        <v>0</v>
      </c>
      <c r="AD2899">
        <v>93476</v>
      </c>
      <c r="AE2899">
        <v>0</v>
      </c>
      <c r="AF2899">
        <v>11676</v>
      </c>
      <c r="AG2899">
        <v>11676.411</v>
      </c>
      <c r="AH2899"/>
      <c r="AI2899">
        <v>6</v>
      </c>
    </row>
    <row r="2900" spans="1:35">
      <c r="A2900" t="s">
        <v>862</v>
      </c>
      <c r="B2900">
        <v>2018</v>
      </c>
      <c r="C2900">
        <v>2018</v>
      </c>
      <c r="D2900">
        <v>2018</v>
      </c>
      <c r="E2900">
        <v>4</v>
      </c>
      <c r="F2900">
        <v>0</v>
      </c>
      <c r="G2900">
        <v>0</v>
      </c>
      <c r="H2900" t="s">
        <v>568</v>
      </c>
      <c r="I2900">
        <v>251</v>
      </c>
      <c r="J2900" t="s">
        <v>113</v>
      </c>
      <c r="K2900" t="s">
        <v>583</v>
      </c>
      <c r="L2900">
        <v>56</v>
      </c>
      <c r="M2900" t="s">
        <v>694</v>
      </c>
      <c r="N2900" t="s">
        <v>695</v>
      </c>
      <c r="O2900">
        <v>0</v>
      </c>
      <c r="P2900" t="s">
        <v>177</v>
      </c>
      <c r="Q2900" t="s">
        <v>514</v>
      </c>
      <c r="R2900" t="s">
        <v>515</v>
      </c>
      <c r="S2900" t="s">
        <v>516</v>
      </c>
      <c r="T2900">
        <v>2100</v>
      </c>
      <c r="U2900" t="s">
        <v>868</v>
      </c>
      <c r="V2900">
        <v>2523</v>
      </c>
      <c r="W2900" t="s">
        <v>518</v>
      </c>
      <c r="X2900">
        <v>8</v>
      </c>
      <c r="Y2900" t="s">
        <v>519</v>
      </c>
      <c r="Z2900">
        <v>13093493</v>
      </c>
      <c r="AA2900">
        <v>-1</v>
      </c>
      <c r="AB2900" t="s">
        <v>129</v>
      </c>
      <c r="AC2900">
        <v>0</v>
      </c>
      <c r="AD2900">
        <v>13093493</v>
      </c>
      <c r="AE2900">
        <v>0</v>
      </c>
      <c r="AF2900">
        <v>932099</v>
      </c>
      <c r="AG2900">
        <v>932099.63199999998</v>
      </c>
      <c r="AH2900"/>
      <c r="AI2900">
        <v>6</v>
      </c>
    </row>
    <row r="2901" spans="1:35">
      <c r="A2901" t="s">
        <v>862</v>
      </c>
      <c r="B2901">
        <v>2018</v>
      </c>
      <c r="C2901">
        <v>2018</v>
      </c>
      <c r="D2901">
        <v>2018</v>
      </c>
      <c r="E2901">
        <v>4</v>
      </c>
      <c r="F2901">
        <v>0</v>
      </c>
      <c r="G2901">
        <v>0</v>
      </c>
      <c r="H2901" t="s">
        <v>568</v>
      </c>
      <c r="I2901">
        <v>251</v>
      </c>
      <c r="J2901" t="s">
        <v>113</v>
      </c>
      <c r="K2901" t="s">
        <v>583</v>
      </c>
      <c r="L2901">
        <v>124</v>
      </c>
      <c r="M2901" t="s">
        <v>542</v>
      </c>
      <c r="N2901" t="s">
        <v>543</v>
      </c>
      <c r="O2901">
        <v>0</v>
      </c>
      <c r="P2901" t="s">
        <v>177</v>
      </c>
      <c r="Q2901" t="s">
        <v>514</v>
      </c>
      <c r="R2901" t="s">
        <v>515</v>
      </c>
      <c r="S2901" t="s">
        <v>516</v>
      </c>
      <c r="T2901">
        <v>2100</v>
      </c>
      <c r="U2901" t="s">
        <v>868</v>
      </c>
      <c r="V2901">
        <v>2523</v>
      </c>
      <c r="W2901" t="s">
        <v>518</v>
      </c>
      <c r="X2901">
        <v>8</v>
      </c>
      <c r="Y2901" t="s">
        <v>519</v>
      </c>
      <c r="Z2901">
        <v>2461</v>
      </c>
      <c r="AA2901">
        <v>-1</v>
      </c>
      <c r="AB2901" t="s">
        <v>129</v>
      </c>
      <c r="AC2901">
        <v>0</v>
      </c>
      <c r="AD2901">
        <v>2461</v>
      </c>
      <c r="AE2901">
        <v>0</v>
      </c>
      <c r="AF2901">
        <v>165</v>
      </c>
      <c r="AG2901">
        <v>165.405</v>
      </c>
      <c r="AH2901"/>
      <c r="AI2901">
        <v>6</v>
      </c>
    </row>
    <row r="2902" spans="1:35">
      <c r="A2902" t="s">
        <v>862</v>
      </c>
      <c r="B2902">
        <v>2018</v>
      </c>
      <c r="C2902">
        <v>2018</v>
      </c>
      <c r="D2902">
        <v>2018</v>
      </c>
      <c r="E2902">
        <v>4</v>
      </c>
      <c r="F2902">
        <v>0</v>
      </c>
      <c r="G2902">
        <v>0</v>
      </c>
      <c r="H2902" t="s">
        <v>568</v>
      </c>
      <c r="I2902">
        <v>251</v>
      </c>
      <c r="J2902" t="s">
        <v>113</v>
      </c>
      <c r="K2902" t="s">
        <v>583</v>
      </c>
      <c r="L2902">
        <v>56</v>
      </c>
      <c r="M2902" t="s">
        <v>694</v>
      </c>
      <c r="N2902" t="s">
        <v>695</v>
      </c>
      <c r="O2902">
        <v>0</v>
      </c>
      <c r="P2902" t="s">
        <v>177</v>
      </c>
      <c r="Q2902" t="s">
        <v>514</v>
      </c>
      <c r="R2902" t="s">
        <v>515</v>
      </c>
      <c r="S2902" t="s">
        <v>516</v>
      </c>
      <c r="T2902">
        <v>2200</v>
      </c>
      <c r="U2902" t="s">
        <v>883</v>
      </c>
      <c r="V2902">
        <v>2523</v>
      </c>
      <c r="W2902" t="s">
        <v>518</v>
      </c>
      <c r="X2902">
        <v>8</v>
      </c>
      <c r="Y2902" t="s">
        <v>519</v>
      </c>
      <c r="Z2902">
        <v>11542463</v>
      </c>
      <c r="AA2902">
        <v>-1</v>
      </c>
      <c r="AB2902" t="s">
        <v>129</v>
      </c>
      <c r="AC2902">
        <v>0</v>
      </c>
      <c r="AD2902">
        <v>11542463</v>
      </c>
      <c r="AE2902">
        <v>0</v>
      </c>
      <c r="AF2902">
        <v>813729</v>
      </c>
      <c r="AG2902">
        <v>813729.91599999997</v>
      </c>
      <c r="AH2902"/>
      <c r="AI2902">
        <v>6</v>
      </c>
    </row>
    <row r="2903" spans="1:35">
      <c r="A2903" t="s">
        <v>862</v>
      </c>
      <c r="B2903">
        <v>2018</v>
      </c>
      <c r="C2903">
        <v>2018</v>
      </c>
      <c r="D2903">
        <v>2018</v>
      </c>
      <c r="E2903">
        <v>4</v>
      </c>
      <c r="F2903">
        <v>0</v>
      </c>
      <c r="G2903">
        <v>0</v>
      </c>
      <c r="H2903" t="s">
        <v>568</v>
      </c>
      <c r="I2903">
        <v>251</v>
      </c>
      <c r="J2903" t="s">
        <v>113</v>
      </c>
      <c r="K2903" t="s">
        <v>583</v>
      </c>
      <c r="L2903">
        <v>56</v>
      </c>
      <c r="M2903" t="s">
        <v>694</v>
      </c>
      <c r="N2903" t="s">
        <v>695</v>
      </c>
      <c r="O2903">
        <v>0</v>
      </c>
      <c r="P2903" t="s">
        <v>177</v>
      </c>
      <c r="Q2903" t="s">
        <v>514</v>
      </c>
      <c r="R2903" t="s">
        <v>515</v>
      </c>
      <c r="S2903" t="s">
        <v>516</v>
      </c>
      <c r="T2903">
        <v>3100</v>
      </c>
      <c r="U2903" t="s">
        <v>884</v>
      </c>
      <c r="V2903">
        <v>2523</v>
      </c>
      <c r="W2903" t="s">
        <v>518</v>
      </c>
      <c r="X2903">
        <v>8</v>
      </c>
      <c r="Y2903" t="s">
        <v>519</v>
      </c>
      <c r="Z2903">
        <v>40193649</v>
      </c>
      <c r="AA2903">
        <v>-1</v>
      </c>
      <c r="AB2903" t="s">
        <v>129</v>
      </c>
      <c r="AC2903">
        <v>0</v>
      </c>
      <c r="AD2903">
        <v>40193649</v>
      </c>
      <c r="AE2903">
        <v>0</v>
      </c>
      <c r="AF2903">
        <v>2839753</v>
      </c>
      <c r="AG2903">
        <v>2839753.15</v>
      </c>
      <c r="AH2903"/>
      <c r="AI2903">
        <v>6</v>
      </c>
    </row>
    <row r="2904" spans="1:35">
      <c r="A2904" t="s">
        <v>862</v>
      </c>
      <c r="B2904">
        <v>2018</v>
      </c>
      <c r="C2904">
        <v>2018</v>
      </c>
      <c r="D2904">
        <v>2018</v>
      </c>
      <c r="E2904">
        <v>4</v>
      </c>
      <c r="F2904">
        <v>0</v>
      </c>
      <c r="G2904">
        <v>0</v>
      </c>
      <c r="H2904" t="s">
        <v>568</v>
      </c>
      <c r="I2904">
        <v>251</v>
      </c>
      <c r="J2904" t="s">
        <v>113</v>
      </c>
      <c r="K2904" t="s">
        <v>583</v>
      </c>
      <c r="L2904">
        <v>156</v>
      </c>
      <c r="M2904" t="s">
        <v>183</v>
      </c>
      <c r="N2904" t="s">
        <v>562</v>
      </c>
      <c r="O2904">
        <v>0</v>
      </c>
      <c r="P2904" t="s">
        <v>177</v>
      </c>
      <c r="Q2904" t="s">
        <v>514</v>
      </c>
      <c r="R2904" t="s">
        <v>515</v>
      </c>
      <c r="S2904" t="s">
        <v>516</v>
      </c>
      <c r="T2904">
        <v>1000</v>
      </c>
      <c r="U2904" t="s">
        <v>866</v>
      </c>
      <c r="V2904">
        <v>2523</v>
      </c>
      <c r="W2904" t="s">
        <v>518</v>
      </c>
      <c r="X2904">
        <v>8</v>
      </c>
      <c r="Y2904" t="s">
        <v>519</v>
      </c>
      <c r="Z2904">
        <v>384</v>
      </c>
      <c r="AA2904">
        <v>-1</v>
      </c>
      <c r="AB2904" t="s">
        <v>129</v>
      </c>
      <c r="AC2904">
        <v>0</v>
      </c>
      <c r="AD2904">
        <v>384</v>
      </c>
      <c r="AE2904">
        <v>0</v>
      </c>
      <c r="AF2904">
        <v>231</v>
      </c>
      <c r="AG2904">
        <v>231.56700000000001</v>
      </c>
      <c r="AH2904"/>
      <c r="AI2904">
        <v>6</v>
      </c>
    </row>
    <row r="2905" spans="1:35">
      <c r="A2905" t="s">
        <v>862</v>
      </c>
      <c r="B2905">
        <v>2018</v>
      </c>
      <c r="C2905">
        <v>2018</v>
      </c>
      <c r="D2905">
        <v>2018</v>
      </c>
      <c r="E2905">
        <v>4</v>
      </c>
      <c r="F2905">
        <v>0</v>
      </c>
      <c r="G2905">
        <v>0</v>
      </c>
      <c r="H2905" t="s">
        <v>568</v>
      </c>
      <c r="I2905">
        <v>251</v>
      </c>
      <c r="J2905" t="s">
        <v>113</v>
      </c>
      <c r="K2905" t="s">
        <v>583</v>
      </c>
      <c r="L2905">
        <v>156</v>
      </c>
      <c r="M2905" t="s">
        <v>183</v>
      </c>
      <c r="N2905" t="s">
        <v>562</v>
      </c>
      <c r="O2905">
        <v>0</v>
      </c>
      <c r="P2905" t="s">
        <v>177</v>
      </c>
      <c r="Q2905" t="s">
        <v>514</v>
      </c>
      <c r="R2905" t="s">
        <v>515</v>
      </c>
      <c r="S2905" t="s">
        <v>516</v>
      </c>
      <c r="T2905">
        <v>2100</v>
      </c>
      <c r="U2905" t="s">
        <v>868</v>
      </c>
      <c r="V2905">
        <v>2523</v>
      </c>
      <c r="W2905" t="s">
        <v>518</v>
      </c>
      <c r="X2905">
        <v>8</v>
      </c>
      <c r="Y2905" t="s">
        <v>519</v>
      </c>
      <c r="Z2905">
        <v>42120652</v>
      </c>
      <c r="AA2905">
        <v>-1</v>
      </c>
      <c r="AB2905" t="s">
        <v>129</v>
      </c>
      <c r="AC2905">
        <v>0</v>
      </c>
      <c r="AD2905">
        <v>42120652</v>
      </c>
      <c r="AE2905">
        <v>0</v>
      </c>
      <c r="AF2905">
        <v>3036273</v>
      </c>
      <c r="AG2905">
        <v>3036273.1770000001</v>
      </c>
      <c r="AH2905"/>
      <c r="AI2905">
        <v>6</v>
      </c>
    </row>
    <row r="2906" spans="1:35">
      <c r="A2906" t="s">
        <v>862</v>
      </c>
      <c r="B2906">
        <v>2018</v>
      </c>
      <c r="C2906">
        <v>2018</v>
      </c>
      <c r="D2906">
        <v>2018</v>
      </c>
      <c r="E2906">
        <v>4</v>
      </c>
      <c r="F2906">
        <v>0</v>
      </c>
      <c r="G2906">
        <v>0</v>
      </c>
      <c r="H2906" t="s">
        <v>568</v>
      </c>
      <c r="I2906">
        <v>251</v>
      </c>
      <c r="J2906" t="s">
        <v>113</v>
      </c>
      <c r="K2906" t="s">
        <v>583</v>
      </c>
      <c r="L2906">
        <v>0</v>
      </c>
      <c r="M2906" t="s">
        <v>177</v>
      </c>
      <c r="N2906" t="s">
        <v>514</v>
      </c>
      <c r="O2906">
        <v>0</v>
      </c>
      <c r="P2906" t="s">
        <v>177</v>
      </c>
      <c r="Q2906" t="s">
        <v>514</v>
      </c>
      <c r="R2906" t="s">
        <v>515</v>
      </c>
      <c r="S2906" t="s">
        <v>516</v>
      </c>
      <c r="T2906">
        <v>2200</v>
      </c>
      <c r="U2906" t="s">
        <v>883</v>
      </c>
      <c r="V2906">
        <v>2523</v>
      </c>
      <c r="W2906" t="s">
        <v>518</v>
      </c>
      <c r="X2906">
        <v>8</v>
      </c>
      <c r="Y2906" t="s">
        <v>519</v>
      </c>
      <c r="Z2906">
        <v>15620105</v>
      </c>
      <c r="AA2906">
        <v>-1</v>
      </c>
      <c r="AB2906" t="s">
        <v>129</v>
      </c>
      <c r="AC2906">
        <v>0</v>
      </c>
      <c r="AD2906">
        <v>15620105</v>
      </c>
      <c r="AE2906">
        <v>0</v>
      </c>
      <c r="AF2906">
        <v>1087681</v>
      </c>
      <c r="AG2906">
        <v>1087681.926</v>
      </c>
      <c r="AH2906"/>
      <c r="AI2906">
        <v>6</v>
      </c>
    </row>
    <row r="2907" spans="1:35">
      <c r="A2907" t="s">
        <v>862</v>
      </c>
      <c r="B2907">
        <v>2018</v>
      </c>
      <c r="C2907">
        <v>2018</v>
      </c>
      <c r="D2907">
        <v>2018</v>
      </c>
      <c r="E2907">
        <v>4</v>
      </c>
      <c r="F2907">
        <v>0</v>
      </c>
      <c r="G2907">
        <v>0</v>
      </c>
      <c r="H2907" t="s">
        <v>568</v>
      </c>
      <c r="I2907">
        <v>251</v>
      </c>
      <c r="J2907" t="s">
        <v>113</v>
      </c>
      <c r="K2907" t="s">
        <v>583</v>
      </c>
      <c r="L2907">
        <v>0</v>
      </c>
      <c r="M2907" t="s">
        <v>177</v>
      </c>
      <c r="N2907" t="s">
        <v>514</v>
      </c>
      <c r="O2907">
        <v>56</v>
      </c>
      <c r="P2907" t="s">
        <v>694</v>
      </c>
      <c r="Q2907" t="s">
        <v>695</v>
      </c>
      <c r="R2907" t="s">
        <v>515</v>
      </c>
      <c r="S2907" t="s">
        <v>516</v>
      </c>
      <c r="T2907">
        <v>2200</v>
      </c>
      <c r="U2907" t="s">
        <v>883</v>
      </c>
      <c r="V2907">
        <v>2523</v>
      </c>
      <c r="W2907" t="s">
        <v>518</v>
      </c>
      <c r="X2907">
        <v>8</v>
      </c>
      <c r="Y2907" t="s">
        <v>519</v>
      </c>
      <c r="Z2907">
        <v>11542463</v>
      </c>
      <c r="AA2907">
        <v>-1</v>
      </c>
      <c r="AB2907" t="s">
        <v>129</v>
      </c>
      <c r="AC2907">
        <v>0</v>
      </c>
      <c r="AD2907">
        <v>11542463</v>
      </c>
      <c r="AE2907">
        <v>0</v>
      </c>
      <c r="AF2907">
        <v>813729</v>
      </c>
      <c r="AG2907">
        <v>813729.91599999997</v>
      </c>
      <c r="AH2907"/>
      <c r="AI2907">
        <v>6</v>
      </c>
    </row>
    <row r="2908" spans="1:35">
      <c r="A2908" t="s">
        <v>862</v>
      </c>
      <c r="B2908">
        <v>2018</v>
      </c>
      <c r="C2908">
        <v>2018</v>
      </c>
      <c r="D2908">
        <v>2018</v>
      </c>
      <c r="E2908">
        <v>4</v>
      </c>
      <c r="F2908">
        <v>0</v>
      </c>
      <c r="G2908">
        <v>0</v>
      </c>
      <c r="H2908" t="s">
        <v>568</v>
      </c>
      <c r="I2908">
        <v>251</v>
      </c>
      <c r="J2908" t="s">
        <v>113</v>
      </c>
      <c r="K2908" t="s">
        <v>583</v>
      </c>
      <c r="L2908">
        <v>0</v>
      </c>
      <c r="M2908" t="s">
        <v>177</v>
      </c>
      <c r="N2908" t="s">
        <v>514</v>
      </c>
      <c r="O2908">
        <v>276</v>
      </c>
      <c r="P2908" t="s">
        <v>591</v>
      </c>
      <c r="Q2908" t="s">
        <v>592</v>
      </c>
      <c r="R2908" t="s">
        <v>515</v>
      </c>
      <c r="S2908" t="s">
        <v>516</v>
      </c>
      <c r="T2908">
        <v>2200</v>
      </c>
      <c r="U2908" t="s">
        <v>883</v>
      </c>
      <c r="V2908">
        <v>2523</v>
      </c>
      <c r="W2908" t="s">
        <v>518</v>
      </c>
      <c r="X2908">
        <v>8</v>
      </c>
      <c r="Y2908" t="s">
        <v>519</v>
      </c>
      <c r="Z2908">
        <v>4077642</v>
      </c>
      <c r="AA2908">
        <v>-1</v>
      </c>
      <c r="AB2908" t="s">
        <v>129</v>
      </c>
      <c r="AC2908">
        <v>0</v>
      </c>
      <c r="AD2908">
        <v>4077642</v>
      </c>
      <c r="AE2908">
        <v>0</v>
      </c>
      <c r="AF2908">
        <v>273952</v>
      </c>
      <c r="AG2908">
        <v>273952.00900000002</v>
      </c>
      <c r="AH2908"/>
      <c r="AI2908">
        <v>6</v>
      </c>
    </row>
    <row r="2909" spans="1:35">
      <c r="A2909" t="s">
        <v>862</v>
      </c>
      <c r="B2909">
        <v>2018</v>
      </c>
      <c r="C2909">
        <v>2018</v>
      </c>
      <c r="D2909">
        <v>2018</v>
      </c>
      <c r="E2909">
        <v>4</v>
      </c>
      <c r="F2909">
        <v>0</v>
      </c>
      <c r="G2909">
        <v>0</v>
      </c>
      <c r="H2909" t="s">
        <v>568</v>
      </c>
      <c r="I2909">
        <v>251</v>
      </c>
      <c r="J2909" t="s">
        <v>113</v>
      </c>
      <c r="K2909" t="s">
        <v>583</v>
      </c>
      <c r="L2909">
        <v>0</v>
      </c>
      <c r="M2909" t="s">
        <v>177</v>
      </c>
      <c r="N2909" t="s">
        <v>514</v>
      </c>
      <c r="O2909">
        <v>724</v>
      </c>
      <c r="P2909" t="s">
        <v>214</v>
      </c>
      <c r="Q2909" t="s">
        <v>580</v>
      </c>
      <c r="R2909" t="s">
        <v>515</v>
      </c>
      <c r="S2909" t="s">
        <v>516</v>
      </c>
      <c r="T2909">
        <v>3100</v>
      </c>
      <c r="U2909" t="s">
        <v>884</v>
      </c>
      <c r="V2909">
        <v>2523</v>
      </c>
      <c r="W2909" t="s">
        <v>518</v>
      </c>
      <c r="X2909">
        <v>8</v>
      </c>
      <c r="Y2909" t="s">
        <v>519</v>
      </c>
      <c r="Z2909">
        <v>480639</v>
      </c>
      <c r="AA2909">
        <v>-1</v>
      </c>
      <c r="AB2909" t="s">
        <v>129</v>
      </c>
      <c r="AC2909">
        <v>0</v>
      </c>
      <c r="AD2909">
        <v>480639</v>
      </c>
      <c r="AE2909">
        <v>0</v>
      </c>
      <c r="AF2909">
        <v>60297</v>
      </c>
      <c r="AG2909">
        <v>60297.205999999998</v>
      </c>
      <c r="AH2909"/>
      <c r="AI2909">
        <v>6</v>
      </c>
    </row>
    <row r="2910" spans="1:35">
      <c r="A2910" t="s">
        <v>862</v>
      </c>
      <c r="B2910">
        <v>2018</v>
      </c>
      <c r="C2910">
        <v>2018</v>
      </c>
      <c r="D2910">
        <v>2018</v>
      </c>
      <c r="E2910">
        <v>4</v>
      </c>
      <c r="F2910">
        <v>0</v>
      </c>
      <c r="G2910">
        <v>0</v>
      </c>
      <c r="H2910" t="s">
        <v>568</v>
      </c>
      <c r="I2910">
        <v>251</v>
      </c>
      <c r="J2910" t="s">
        <v>113</v>
      </c>
      <c r="K2910" t="s">
        <v>583</v>
      </c>
      <c r="L2910">
        <v>0</v>
      </c>
      <c r="M2910" t="s">
        <v>177</v>
      </c>
      <c r="N2910" t="s">
        <v>514</v>
      </c>
      <c r="O2910">
        <v>380</v>
      </c>
      <c r="P2910" t="s">
        <v>587</v>
      </c>
      <c r="Q2910" t="s">
        <v>588</v>
      </c>
      <c r="R2910" t="s">
        <v>515</v>
      </c>
      <c r="S2910" t="s">
        <v>516</v>
      </c>
      <c r="T2910">
        <v>3100</v>
      </c>
      <c r="U2910" t="s">
        <v>884</v>
      </c>
      <c r="V2910">
        <v>2523</v>
      </c>
      <c r="W2910" t="s">
        <v>518</v>
      </c>
      <c r="X2910">
        <v>8</v>
      </c>
      <c r="Y2910" t="s">
        <v>519</v>
      </c>
      <c r="Z2910">
        <v>32208871</v>
      </c>
      <c r="AA2910">
        <v>-1</v>
      </c>
      <c r="AB2910" t="s">
        <v>129</v>
      </c>
      <c r="AC2910">
        <v>0</v>
      </c>
      <c r="AD2910">
        <v>32208871</v>
      </c>
      <c r="AE2910">
        <v>0</v>
      </c>
      <c r="AF2910">
        <v>2642575</v>
      </c>
      <c r="AG2910">
        <v>2642575.0460000001</v>
      </c>
      <c r="AH2910"/>
      <c r="AI2910">
        <v>6</v>
      </c>
    </row>
    <row r="2911" spans="1:35">
      <c r="A2911" t="s">
        <v>862</v>
      </c>
      <c r="B2911">
        <v>2018</v>
      </c>
      <c r="C2911">
        <v>2018</v>
      </c>
      <c r="D2911">
        <v>2018</v>
      </c>
      <c r="E2911">
        <v>4</v>
      </c>
      <c r="F2911">
        <v>0</v>
      </c>
      <c r="G2911">
        <v>0</v>
      </c>
      <c r="H2911" t="s">
        <v>568</v>
      </c>
      <c r="I2911">
        <v>251</v>
      </c>
      <c r="J2911" t="s">
        <v>113</v>
      </c>
      <c r="K2911" t="s">
        <v>583</v>
      </c>
      <c r="L2911">
        <v>0</v>
      </c>
      <c r="M2911" t="s">
        <v>177</v>
      </c>
      <c r="N2911" t="s">
        <v>514</v>
      </c>
      <c r="O2911">
        <v>56</v>
      </c>
      <c r="P2911" t="s">
        <v>694</v>
      </c>
      <c r="Q2911" t="s">
        <v>695</v>
      </c>
      <c r="R2911" t="s">
        <v>515</v>
      </c>
      <c r="S2911" t="s">
        <v>516</v>
      </c>
      <c r="T2911">
        <v>3100</v>
      </c>
      <c r="U2911" t="s">
        <v>884</v>
      </c>
      <c r="V2911">
        <v>2523</v>
      </c>
      <c r="W2911" t="s">
        <v>518</v>
      </c>
      <c r="X2911">
        <v>8</v>
      </c>
      <c r="Y2911" t="s">
        <v>519</v>
      </c>
      <c r="Z2911">
        <v>40193649</v>
      </c>
      <c r="AA2911">
        <v>-1</v>
      </c>
      <c r="AB2911" t="s">
        <v>129</v>
      </c>
      <c r="AC2911">
        <v>0</v>
      </c>
      <c r="AD2911">
        <v>40193649</v>
      </c>
      <c r="AE2911">
        <v>0</v>
      </c>
      <c r="AF2911">
        <v>2839753</v>
      </c>
      <c r="AG2911">
        <v>2839753.15</v>
      </c>
      <c r="AH2911"/>
      <c r="AI2911">
        <v>6</v>
      </c>
    </row>
    <row r="2912" spans="1:35">
      <c r="A2912" t="s">
        <v>862</v>
      </c>
      <c r="B2912">
        <v>2018</v>
      </c>
      <c r="C2912">
        <v>2018</v>
      </c>
      <c r="D2912">
        <v>2018</v>
      </c>
      <c r="E2912">
        <v>4</v>
      </c>
      <c r="F2912">
        <v>0</v>
      </c>
      <c r="G2912">
        <v>0</v>
      </c>
      <c r="H2912" t="s">
        <v>568</v>
      </c>
      <c r="I2912">
        <v>251</v>
      </c>
      <c r="J2912" t="s">
        <v>113</v>
      </c>
      <c r="K2912" t="s">
        <v>583</v>
      </c>
      <c r="L2912">
        <v>0</v>
      </c>
      <c r="M2912" t="s">
        <v>177</v>
      </c>
      <c r="N2912" t="s">
        <v>514</v>
      </c>
      <c r="O2912">
        <v>0</v>
      </c>
      <c r="P2912" t="s">
        <v>177</v>
      </c>
      <c r="Q2912" t="s">
        <v>514</v>
      </c>
      <c r="R2912" t="s">
        <v>515</v>
      </c>
      <c r="S2912" t="s">
        <v>516</v>
      </c>
      <c r="T2912">
        <v>3100</v>
      </c>
      <c r="U2912" t="s">
        <v>884</v>
      </c>
      <c r="V2912">
        <v>2523</v>
      </c>
      <c r="W2912" t="s">
        <v>518</v>
      </c>
      <c r="X2912">
        <v>8</v>
      </c>
      <c r="Y2912" t="s">
        <v>519</v>
      </c>
      <c r="Z2912">
        <v>72883161</v>
      </c>
      <c r="AA2912">
        <v>-1</v>
      </c>
      <c r="AB2912" t="s">
        <v>129</v>
      </c>
      <c r="AC2912">
        <v>0</v>
      </c>
      <c r="AD2912">
        <v>72883161</v>
      </c>
      <c r="AE2912">
        <v>0</v>
      </c>
      <c r="AF2912">
        <v>5542625</v>
      </c>
      <c r="AG2912">
        <v>5542625.4019999998</v>
      </c>
      <c r="AH2912"/>
      <c r="AI2912">
        <v>6</v>
      </c>
    </row>
    <row r="2913" spans="1:35">
      <c r="A2913" t="s">
        <v>862</v>
      </c>
      <c r="B2913">
        <v>2018</v>
      </c>
      <c r="C2913">
        <v>2018</v>
      </c>
      <c r="D2913">
        <v>2018</v>
      </c>
      <c r="E2913">
        <v>4</v>
      </c>
      <c r="F2913">
        <v>0</v>
      </c>
      <c r="G2913">
        <v>0</v>
      </c>
      <c r="H2913" t="s">
        <v>568</v>
      </c>
      <c r="I2913">
        <v>251</v>
      </c>
      <c r="J2913" t="s">
        <v>113</v>
      </c>
      <c r="K2913" t="s">
        <v>583</v>
      </c>
      <c r="L2913">
        <v>0</v>
      </c>
      <c r="M2913" t="s">
        <v>177</v>
      </c>
      <c r="N2913" t="s">
        <v>514</v>
      </c>
      <c r="O2913">
        <v>364</v>
      </c>
      <c r="P2913" t="s">
        <v>777</v>
      </c>
      <c r="Q2913" t="s">
        <v>778</v>
      </c>
      <c r="R2913" t="s">
        <v>515</v>
      </c>
      <c r="S2913" t="s">
        <v>516</v>
      </c>
      <c r="T2913">
        <v>1000</v>
      </c>
      <c r="U2913" t="s">
        <v>866</v>
      </c>
      <c r="V2913">
        <v>2523</v>
      </c>
      <c r="W2913" t="s">
        <v>518</v>
      </c>
      <c r="X2913">
        <v>8</v>
      </c>
      <c r="Y2913" t="s">
        <v>519</v>
      </c>
      <c r="Z2913">
        <v>1248</v>
      </c>
      <c r="AA2913">
        <v>-1</v>
      </c>
      <c r="AB2913" t="s">
        <v>129</v>
      </c>
      <c r="AC2913">
        <v>0</v>
      </c>
      <c r="AD2913">
        <v>1248</v>
      </c>
      <c r="AE2913">
        <v>0</v>
      </c>
      <c r="AF2913">
        <v>83</v>
      </c>
      <c r="AG2913">
        <v>83.884</v>
      </c>
      <c r="AH2913"/>
      <c r="AI2913">
        <v>6</v>
      </c>
    </row>
    <row r="2914" spans="1:35">
      <c r="A2914" t="s">
        <v>862</v>
      </c>
      <c r="B2914">
        <v>2018</v>
      </c>
      <c r="C2914">
        <v>2018</v>
      </c>
      <c r="D2914">
        <v>2018</v>
      </c>
      <c r="E2914">
        <v>4</v>
      </c>
      <c r="F2914">
        <v>0</v>
      </c>
      <c r="G2914">
        <v>0</v>
      </c>
      <c r="H2914" t="s">
        <v>568</v>
      </c>
      <c r="I2914">
        <v>251</v>
      </c>
      <c r="J2914" t="s">
        <v>113</v>
      </c>
      <c r="K2914" t="s">
        <v>583</v>
      </c>
      <c r="L2914">
        <v>0</v>
      </c>
      <c r="M2914" t="s">
        <v>177</v>
      </c>
      <c r="N2914" t="s">
        <v>514</v>
      </c>
      <c r="O2914">
        <v>686</v>
      </c>
      <c r="P2914" t="s">
        <v>560</v>
      </c>
      <c r="Q2914" t="s">
        <v>561</v>
      </c>
      <c r="R2914" t="s">
        <v>515</v>
      </c>
      <c r="S2914" t="s">
        <v>516</v>
      </c>
      <c r="T2914">
        <v>1000</v>
      </c>
      <c r="U2914" t="s">
        <v>866</v>
      </c>
      <c r="V2914">
        <v>2523</v>
      </c>
      <c r="W2914" t="s">
        <v>518</v>
      </c>
      <c r="X2914">
        <v>8</v>
      </c>
      <c r="Y2914" t="s">
        <v>519</v>
      </c>
      <c r="Z2914">
        <v>38552</v>
      </c>
      <c r="AA2914">
        <v>-1</v>
      </c>
      <c r="AB2914" t="s">
        <v>129</v>
      </c>
      <c r="AC2914">
        <v>0</v>
      </c>
      <c r="AD2914">
        <v>38552</v>
      </c>
      <c r="AE2914">
        <v>0</v>
      </c>
      <c r="AF2914">
        <v>6266</v>
      </c>
      <c r="AG2914">
        <v>6266.4859999999999</v>
      </c>
      <c r="AH2914"/>
      <c r="AI2914">
        <v>6</v>
      </c>
    </row>
    <row r="2915" spans="1:35">
      <c r="A2915" t="s">
        <v>862</v>
      </c>
      <c r="B2915">
        <v>2018</v>
      </c>
      <c r="C2915">
        <v>2018</v>
      </c>
      <c r="D2915">
        <v>2018</v>
      </c>
      <c r="E2915">
        <v>4</v>
      </c>
      <c r="F2915">
        <v>0</v>
      </c>
      <c r="G2915">
        <v>0</v>
      </c>
      <c r="H2915" t="s">
        <v>568</v>
      </c>
      <c r="I2915">
        <v>251</v>
      </c>
      <c r="J2915" t="s">
        <v>113</v>
      </c>
      <c r="K2915" t="s">
        <v>583</v>
      </c>
      <c r="L2915">
        <v>0</v>
      </c>
      <c r="M2915" t="s">
        <v>177</v>
      </c>
      <c r="N2915" t="s">
        <v>514</v>
      </c>
      <c r="O2915">
        <v>442</v>
      </c>
      <c r="P2915" t="s">
        <v>688</v>
      </c>
      <c r="Q2915" t="s">
        <v>689</v>
      </c>
      <c r="R2915" t="s">
        <v>515</v>
      </c>
      <c r="S2915" t="s">
        <v>516</v>
      </c>
      <c r="T2915">
        <v>1000</v>
      </c>
      <c r="U2915" t="s">
        <v>866</v>
      </c>
      <c r="V2915">
        <v>2523</v>
      </c>
      <c r="W2915" t="s">
        <v>518</v>
      </c>
      <c r="X2915">
        <v>8</v>
      </c>
      <c r="Y2915" t="s">
        <v>519</v>
      </c>
      <c r="Z2915">
        <v>349</v>
      </c>
      <c r="AA2915">
        <v>-1</v>
      </c>
      <c r="AB2915" t="s">
        <v>129</v>
      </c>
      <c r="AC2915">
        <v>0</v>
      </c>
      <c r="AD2915">
        <v>349</v>
      </c>
      <c r="AE2915">
        <v>0</v>
      </c>
      <c r="AF2915">
        <v>210</v>
      </c>
      <c r="AG2915">
        <v>210.30099999999999</v>
      </c>
      <c r="AH2915"/>
      <c r="AI2915">
        <v>6</v>
      </c>
    </row>
    <row r="2916" spans="1:35">
      <c r="A2916" t="s">
        <v>862</v>
      </c>
      <c r="B2916">
        <v>2018</v>
      </c>
      <c r="C2916">
        <v>2018</v>
      </c>
      <c r="D2916">
        <v>2018</v>
      </c>
      <c r="E2916">
        <v>4</v>
      </c>
      <c r="F2916">
        <v>0</v>
      </c>
      <c r="G2916">
        <v>0</v>
      </c>
      <c r="H2916" t="s">
        <v>568</v>
      </c>
      <c r="I2916">
        <v>251</v>
      </c>
      <c r="J2916" t="s">
        <v>113</v>
      </c>
      <c r="K2916" t="s">
        <v>583</v>
      </c>
      <c r="L2916">
        <v>0</v>
      </c>
      <c r="M2916" t="s">
        <v>177</v>
      </c>
      <c r="N2916" t="s">
        <v>514</v>
      </c>
      <c r="O2916">
        <v>404</v>
      </c>
      <c r="P2916" t="s">
        <v>610</v>
      </c>
      <c r="Q2916" t="s">
        <v>611</v>
      </c>
      <c r="R2916" t="s">
        <v>515</v>
      </c>
      <c r="S2916" t="s">
        <v>516</v>
      </c>
      <c r="T2916">
        <v>1000</v>
      </c>
      <c r="U2916" t="s">
        <v>866</v>
      </c>
      <c r="V2916">
        <v>2523</v>
      </c>
      <c r="W2916" t="s">
        <v>518</v>
      </c>
      <c r="X2916">
        <v>8</v>
      </c>
      <c r="Y2916" t="s">
        <v>519</v>
      </c>
      <c r="Z2916">
        <v>14156</v>
      </c>
      <c r="AA2916">
        <v>-1</v>
      </c>
      <c r="AB2916" t="s">
        <v>129</v>
      </c>
      <c r="AC2916">
        <v>0</v>
      </c>
      <c r="AD2916">
        <v>14156</v>
      </c>
      <c r="AE2916">
        <v>0</v>
      </c>
      <c r="AF2916">
        <v>951</v>
      </c>
      <c r="AG2916">
        <v>951.07899999999995</v>
      </c>
      <c r="AH2916"/>
      <c r="AI2916">
        <v>6</v>
      </c>
    </row>
    <row r="2917" spans="1:35">
      <c r="A2917" t="s">
        <v>862</v>
      </c>
      <c r="B2917">
        <v>2018</v>
      </c>
      <c r="C2917">
        <v>2018</v>
      </c>
      <c r="D2917">
        <v>2018</v>
      </c>
      <c r="E2917">
        <v>4</v>
      </c>
      <c r="F2917">
        <v>0</v>
      </c>
      <c r="G2917">
        <v>0</v>
      </c>
      <c r="H2917" t="s">
        <v>568</v>
      </c>
      <c r="I2917">
        <v>251</v>
      </c>
      <c r="J2917" t="s">
        <v>113</v>
      </c>
      <c r="K2917" t="s">
        <v>583</v>
      </c>
      <c r="L2917">
        <v>0</v>
      </c>
      <c r="M2917" t="s">
        <v>177</v>
      </c>
      <c r="N2917" t="s">
        <v>514</v>
      </c>
      <c r="O2917">
        <v>178</v>
      </c>
      <c r="P2917" t="s">
        <v>512</v>
      </c>
      <c r="Q2917" t="s">
        <v>513</v>
      </c>
      <c r="R2917" t="s">
        <v>515</v>
      </c>
      <c r="S2917" t="s">
        <v>516</v>
      </c>
      <c r="T2917">
        <v>1000</v>
      </c>
      <c r="U2917" t="s">
        <v>866</v>
      </c>
      <c r="V2917">
        <v>2523</v>
      </c>
      <c r="W2917" t="s">
        <v>518</v>
      </c>
      <c r="X2917">
        <v>8</v>
      </c>
      <c r="Y2917" t="s">
        <v>519</v>
      </c>
      <c r="Z2917">
        <v>16</v>
      </c>
      <c r="AA2917">
        <v>-1</v>
      </c>
      <c r="AB2917" t="s">
        <v>129</v>
      </c>
      <c r="AC2917">
        <v>0</v>
      </c>
      <c r="AD2917">
        <v>16</v>
      </c>
      <c r="AE2917">
        <v>0</v>
      </c>
      <c r="AF2917">
        <v>1</v>
      </c>
      <c r="AG2917">
        <v>1.181</v>
      </c>
      <c r="AH2917"/>
      <c r="AI2917">
        <v>6</v>
      </c>
    </row>
    <row r="2918" spans="1:35">
      <c r="A2918" t="s">
        <v>862</v>
      </c>
      <c r="B2918">
        <v>2018</v>
      </c>
      <c r="C2918">
        <v>2018</v>
      </c>
      <c r="D2918">
        <v>2018</v>
      </c>
      <c r="E2918">
        <v>4</v>
      </c>
      <c r="F2918">
        <v>0</v>
      </c>
      <c r="G2918">
        <v>0</v>
      </c>
      <c r="H2918" t="s">
        <v>568</v>
      </c>
      <c r="I2918">
        <v>251</v>
      </c>
      <c r="J2918" t="s">
        <v>113</v>
      </c>
      <c r="K2918" t="s">
        <v>583</v>
      </c>
      <c r="L2918">
        <v>0</v>
      </c>
      <c r="M2918" t="s">
        <v>177</v>
      </c>
      <c r="N2918" t="s">
        <v>514</v>
      </c>
      <c r="O2918">
        <v>192</v>
      </c>
      <c r="P2918" t="s">
        <v>888</v>
      </c>
      <c r="Q2918" t="s">
        <v>889</v>
      </c>
      <c r="R2918" t="s">
        <v>515</v>
      </c>
      <c r="S2918" t="s">
        <v>516</v>
      </c>
      <c r="T2918">
        <v>1000</v>
      </c>
      <c r="U2918" t="s">
        <v>866</v>
      </c>
      <c r="V2918">
        <v>2523</v>
      </c>
      <c r="W2918" t="s">
        <v>518</v>
      </c>
      <c r="X2918">
        <v>8</v>
      </c>
      <c r="Y2918" t="s">
        <v>519</v>
      </c>
      <c r="Z2918">
        <v>14859</v>
      </c>
      <c r="AA2918">
        <v>-1</v>
      </c>
      <c r="AB2918" t="s">
        <v>129</v>
      </c>
      <c r="AC2918">
        <v>0</v>
      </c>
      <c r="AD2918">
        <v>14859</v>
      </c>
      <c r="AE2918">
        <v>0</v>
      </c>
      <c r="AF2918">
        <v>998</v>
      </c>
      <c r="AG2918">
        <v>998.33699999999999</v>
      </c>
      <c r="AH2918"/>
      <c r="AI2918">
        <v>6</v>
      </c>
    </row>
    <row r="2919" spans="1:35">
      <c r="A2919" t="s">
        <v>862</v>
      </c>
      <c r="B2919">
        <v>2018</v>
      </c>
      <c r="C2919">
        <v>2018</v>
      </c>
      <c r="D2919">
        <v>2018</v>
      </c>
      <c r="E2919">
        <v>4</v>
      </c>
      <c r="F2919">
        <v>0</v>
      </c>
      <c r="G2919">
        <v>0</v>
      </c>
      <c r="H2919" t="s">
        <v>568</v>
      </c>
      <c r="I2919">
        <v>251</v>
      </c>
      <c r="J2919" t="s">
        <v>113</v>
      </c>
      <c r="K2919" t="s">
        <v>583</v>
      </c>
      <c r="L2919">
        <v>0</v>
      </c>
      <c r="M2919" t="s">
        <v>177</v>
      </c>
      <c r="N2919" t="s">
        <v>514</v>
      </c>
      <c r="O2919">
        <v>332</v>
      </c>
      <c r="P2919" t="s">
        <v>799</v>
      </c>
      <c r="Q2919" t="s">
        <v>800</v>
      </c>
      <c r="R2919" t="s">
        <v>515</v>
      </c>
      <c r="S2919" t="s">
        <v>516</v>
      </c>
      <c r="T2919">
        <v>1000</v>
      </c>
      <c r="U2919" t="s">
        <v>866</v>
      </c>
      <c r="V2919">
        <v>2523</v>
      </c>
      <c r="W2919" t="s">
        <v>518</v>
      </c>
      <c r="X2919">
        <v>8</v>
      </c>
      <c r="Y2919" t="s">
        <v>519</v>
      </c>
      <c r="Z2919">
        <v>584</v>
      </c>
      <c r="AA2919">
        <v>-1</v>
      </c>
      <c r="AB2919" t="s">
        <v>129</v>
      </c>
      <c r="AC2919">
        <v>0</v>
      </c>
      <c r="AD2919">
        <v>584</v>
      </c>
      <c r="AE2919">
        <v>0</v>
      </c>
      <c r="AF2919">
        <v>99</v>
      </c>
      <c r="AG2919">
        <v>99.242999999999995</v>
      </c>
      <c r="AH2919"/>
      <c r="AI2919">
        <v>6</v>
      </c>
    </row>
    <row r="2920" spans="1:35">
      <c r="A2920" t="s">
        <v>862</v>
      </c>
      <c r="B2920">
        <v>2018</v>
      </c>
      <c r="C2920">
        <v>2018</v>
      </c>
      <c r="D2920">
        <v>2018</v>
      </c>
      <c r="E2920">
        <v>4</v>
      </c>
      <c r="F2920">
        <v>0</v>
      </c>
      <c r="G2920">
        <v>0</v>
      </c>
      <c r="H2920" t="s">
        <v>568</v>
      </c>
      <c r="I2920">
        <v>251</v>
      </c>
      <c r="J2920" t="s">
        <v>113</v>
      </c>
      <c r="K2920" t="s">
        <v>583</v>
      </c>
      <c r="L2920">
        <v>0</v>
      </c>
      <c r="M2920" t="s">
        <v>177</v>
      </c>
      <c r="N2920" t="s">
        <v>514</v>
      </c>
      <c r="O2920">
        <v>360</v>
      </c>
      <c r="P2920" t="s">
        <v>578</v>
      </c>
      <c r="Q2920" t="s">
        <v>579</v>
      </c>
      <c r="R2920" t="s">
        <v>515</v>
      </c>
      <c r="S2920" t="s">
        <v>516</v>
      </c>
      <c r="T2920">
        <v>1000</v>
      </c>
      <c r="U2920" t="s">
        <v>866</v>
      </c>
      <c r="V2920">
        <v>2523</v>
      </c>
      <c r="W2920" t="s">
        <v>518</v>
      </c>
      <c r="X2920">
        <v>8</v>
      </c>
      <c r="Y2920" t="s">
        <v>519</v>
      </c>
      <c r="Z2920">
        <v>13628</v>
      </c>
      <c r="AA2920">
        <v>-1</v>
      </c>
      <c r="AB2920" t="s">
        <v>129</v>
      </c>
      <c r="AC2920">
        <v>0</v>
      </c>
      <c r="AD2920">
        <v>13628</v>
      </c>
      <c r="AE2920">
        <v>0</v>
      </c>
      <c r="AF2920">
        <v>915</v>
      </c>
      <c r="AG2920">
        <v>915.63499999999999</v>
      </c>
      <c r="AH2920"/>
      <c r="AI2920">
        <v>6</v>
      </c>
    </row>
    <row r="2921" spans="1:35">
      <c r="A2921" t="s">
        <v>862</v>
      </c>
      <c r="B2921">
        <v>2018</v>
      </c>
      <c r="C2921">
        <v>2018</v>
      </c>
      <c r="D2921">
        <v>2018</v>
      </c>
      <c r="E2921">
        <v>4</v>
      </c>
      <c r="F2921">
        <v>0</v>
      </c>
      <c r="G2921">
        <v>0</v>
      </c>
      <c r="H2921" t="s">
        <v>568</v>
      </c>
      <c r="I2921">
        <v>251</v>
      </c>
      <c r="J2921" t="s">
        <v>113</v>
      </c>
      <c r="K2921" t="s">
        <v>583</v>
      </c>
      <c r="L2921">
        <v>0</v>
      </c>
      <c r="M2921" t="s">
        <v>177</v>
      </c>
      <c r="N2921" t="s">
        <v>514</v>
      </c>
      <c r="O2921">
        <v>480</v>
      </c>
      <c r="P2921" t="s">
        <v>652</v>
      </c>
      <c r="Q2921" t="s">
        <v>653</v>
      </c>
      <c r="R2921" t="s">
        <v>515</v>
      </c>
      <c r="S2921" t="s">
        <v>516</v>
      </c>
      <c r="T2921">
        <v>1000</v>
      </c>
      <c r="U2921" t="s">
        <v>866</v>
      </c>
      <c r="V2921">
        <v>2523</v>
      </c>
      <c r="W2921" t="s">
        <v>518</v>
      </c>
      <c r="X2921">
        <v>8</v>
      </c>
      <c r="Y2921" t="s">
        <v>519</v>
      </c>
      <c r="Z2921">
        <v>7298</v>
      </c>
      <c r="AA2921">
        <v>-1</v>
      </c>
      <c r="AB2921" t="s">
        <v>129</v>
      </c>
      <c r="AC2921">
        <v>0</v>
      </c>
      <c r="AD2921">
        <v>7298</v>
      </c>
      <c r="AE2921">
        <v>0</v>
      </c>
      <c r="AF2921">
        <v>510</v>
      </c>
      <c r="AG2921">
        <v>510.39299999999997</v>
      </c>
      <c r="AH2921"/>
      <c r="AI2921">
        <v>6</v>
      </c>
    </row>
    <row r="2922" spans="1:35">
      <c r="A2922" t="s">
        <v>862</v>
      </c>
      <c r="B2922">
        <v>2018</v>
      </c>
      <c r="C2922">
        <v>2018</v>
      </c>
      <c r="D2922">
        <v>2018</v>
      </c>
      <c r="E2922">
        <v>4</v>
      </c>
      <c r="F2922">
        <v>0</v>
      </c>
      <c r="G2922">
        <v>0</v>
      </c>
      <c r="H2922" t="s">
        <v>568</v>
      </c>
      <c r="I2922">
        <v>251</v>
      </c>
      <c r="J2922" t="s">
        <v>113</v>
      </c>
      <c r="K2922" t="s">
        <v>583</v>
      </c>
      <c r="L2922">
        <v>0</v>
      </c>
      <c r="M2922" t="s">
        <v>177</v>
      </c>
      <c r="N2922" t="s">
        <v>514</v>
      </c>
      <c r="O2922">
        <v>710</v>
      </c>
      <c r="P2922" t="s">
        <v>616</v>
      </c>
      <c r="Q2922" t="s">
        <v>617</v>
      </c>
      <c r="R2922" t="s">
        <v>515</v>
      </c>
      <c r="S2922" t="s">
        <v>516</v>
      </c>
      <c r="T2922">
        <v>1000</v>
      </c>
      <c r="U2922" t="s">
        <v>866</v>
      </c>
      <c r="V2922">
        <v>2523</v>
      </c>
      <c r="W2922" t="s">
        <v>518</v>
      </c>
      <c r="X2922">
        <v>8</v>
      </c>
      <c r="Y2922" t="s">
        <v>519</v>
      </c>
      <c r="Z2922">
        <v>3063</v>
      </c>
      <c r="AA2922">
        <v>-1</v>
      </c>
      <c r="AB2922" t="s">
        <v>129</v>
      </c>
      <c r="AC2922">
        <v>0</v>
      </c>
      <c r="AD2922">
        <v>3063</v>
      </c>
      <c r="AE2922">
        <v>0</v>
      </c>
      <c r="AF2922">
        <v>464</v>
      </c>
      <c r="AG2922">
        <v>464.315</v>
      </c>
      <c r="AH2922"/>
      <c r="AI2922">
        <v>6</v>
      </c>
    </row>
    <row r="2923" spans="1:35">
      <c r="A2923" t="s">
        <v>862</v>
      </c>
      <c r="B2923">
        <v>2018</v>
      </c>
      <c r="C2923">
        <v>2018</v>
      </c>
      <c r="D2923">
        <v>2018</v>
      </c>
      <c r="E2923">
        <v>4</v>
      </c>
      <c r="F2923">
        <v>0</v>
      </c>
      <c r="G2923">
        <v>0</v>
      </c>
      <c r="H2923" t="s">
        <v>568</v>
      </c>
      <c r="I2923">
        <v>251</v>
      </c>
      <c r="J2923" t="s">
        <v>113</v>
      </c>
      <c r="K2923" t="s">
        <v>583</v>
      </c>
      <c r="L2923">
        <v>0</v>
      </c>
      <c r="M2923" t="s">
        <v>177</v>
      </c>
      <c r="N2923" t="s">
        <v>514</v>
      </c>
      <c r="O2923">
        <v>392</v>
      </c>
      <c r="P2923" t="s">
        <v>223</v>
      </c>
      <c r="Q2923" t="s">
        <v>584</v>
      </c>
      <c r="R2923" t="s">
        <v>515</v>
      </c>
      <c r="S2923" t="s">
        <v>516</v>
      </c>
      <c r="T2923">
        <v>1000</v>
      </c>
      <c r="U2923" t="s">
        <v>866</v>
      </c>
      <c r="V2923">
        <v>2523</v>
      </c>
      <c r="W2923" t="s">
        <v>518</v>
      </c>
      <c r="X2923">
        <v>8</v>
      </c>
      <c r="Y2923" t="s">
        <v>519</v>
      </c>
      <c r="Z2923">
        <v>26964</v>
      </c>
      <c r="AA2923">
        <v>-1</v>
      </c>
      <c r="AB2923" t="s">
        <v>129</v>
      </c>
      <c r="AC2923">
        <v>0</v>
      </c>
      <c r="AD2923">
        <v>26964</v>
      </c>
      <c r="AE2923">
        <v>0</v>
      </c>
      <c r="AF2923">
        <v>1900</v>
      </c>
      <c r="AG2923">
        <v>1900.9760000000001</v>
      </c>
      <c r="AH2923"/>
      <c r="AI2923">
        <v>6</v>
      </c>
    </row>
    <row r="2924" spans="1:35">
      <c r="A2924" t="s">
        <v>862</v>
      </c>
      <c r="B2924">
        <v>2018</v>
      </c>
      <c r="C2924">
        <v>2018</v>
      </c>
      <c r="D2924">
        <v>2018</v>
      </c>
      <c r="E2924">
        <v>4</v>
      </c>
      <c r="F2924">
        <v>0</v>
      </c>
      <c r="G2924">
        <v>0</v>
      </c>
      <c r="H2924" t="s">
        <v>568</v>
      </c>
      <c r="I2924">
        <v>251</v>
      </c>
      <c r="J2924" t="s">
        <v>113</v>
      </c>
      <c r="K2924" t="s">
        <v>583</v>
      </c>
      <c r="L2924">
        <v>0</v>
      </c>
      <c r="M2924" t="s">
        <v>177</v>
      </c>
      <c r="N2924" t="s">
        <v>514</v>
      </c>
      <c r="O2924">
        <v>156</v>
      </c>
      <c r="P2924" t="s">
        <v>183</v>
      </c>
      <c r="Q2924" t="s">
        <v>562</v>
      </c>
      <c r="R2924" t="s">
        <v>515</v>
      </c>
      <c r="S2924" t="s">
        <v>516</v>
      </c>
      <c r="T2924">
        <v>1000</v>
      </c>
      <c r="U2924" t="s">
        <v>866</v>
      </c>
      <c r="V2924">
        <v>2523</v>
      </c>
      <c r="W2924" t="s">
        <v>518</v>
      </c>
      <c r="X2924">
        <v>8</v>
      </c>
      <c r="Y2924" t="s">
        <v>519</v>
      </c>
      <c r="Z2924">
        <v>384</v>
      </c>
      <c r="AA2924">
        <v>-1</v>
      </c>
      <c r="AB2924" t="s">
        <v>129</v>
      </c>
      <c r="AC2924">
        <v>0</v>
      </c>
      <c r="AD2924">
        <v>384</v>
      </c>
      <c r="AE2924">
        <v>0</v>
      </c>
      <c r="AF2924">
        <v>231</v>
      </c>
      <c r="AG2924">
        <v>231.56700000000001</v>
      </c>
      <c r="AH2924"/>
      <c r="AI2924">
        <v>6</v>
      </c>
    </row>
    <row r="2925" spans="1:35">
      <c r="A2925" t="s">
        <v>862</v>
      </c>
      <c r="B2925">
        <v>2018</v>
      </c>
      <c r="C2925">
        <v>2018</v>
      </c>
      <c r="D2925">
        <v>2018</v>
      </c>
      <c r="E2925">
        <v>4</v>
      </c>
      <c r="F2925">
        <v>0</v>
      </c>
      <c r="G2925">
        <v>0</v>
      </c>
      <c r="H2925" t="s">
        <v>568</v>
      </c>
      <c r="I2925">
        <v>251</v>
      </c>
      <c r="J2925" t="s">
        <v>113</v>
      </c>
      <c r="K2925" t="s">
        <v>583</v>
      </c>
      <c r="L2925">
        <v>0</v>
      </c>
      <c r="M2925" t="s">
        <v>177</v>
      </c>
      <c r="N2925" t="s">
        <v>514</v>
      </c>
      <c r="O2925">
        <v>276</v>
      </c>
      <c r="P2925" t="s">
        <v>591</v>
      </c>
      <c r="Q2925" t="s">
        <v>592</v>
      </c>
      <c r="R2925" t="s">
        <v>515</v>
      </c>
      <c r="S2925" t="s">
        <v>516</v>
      </c>
      <c r="T2925">
        <v>1000</v>
      </c>
      <c r="U2925" t="s">
        <v>866</v>
      </c>
      <c r="V2925">
        <v>2523</v>
      </c>
      <c r="W2925" t="s">
        <v>518</v>
      </c>
      <c r="X2925">
        <v>8</v>
      </c>
      <c r="Y2925" t="s">
        <v>519</v>
      </c>
      <c r="Z2925">
        <v>9206</v>
      </c>
      <c r="AA2925">
        <v>-1</v>
      </c>
      <c r="AB2925" t="s">
        <v>129</v>
      </c>
      <c r="AC2925">
        <v>0</v>
      </c>
      <c r="AD2925">
        <v>9206</v>
      </c>
      <c r="AE2925">
        <v>0</v>
      </c>
      <c r="AF2925">
        <v>831</v>
      </c>
      <c r="AG2925">
        <v>831.75099999999998</v>
      </c>
      <c r="AH2925"/>
      <c r="AI2925">
        <v>6</v>
      </c>
    </row>
    <row r="2926" spans="1:35">
      <c r="A2926" t="s">
        <v>862</v>
      </c>
      <c r="B2926">
        <v>2018</v>
      </c>
      <c r="C2926">
        <v>2018</v>
      </c>
      <c r="D2926">
        <v>2018</v>
      </c>
      <c r="E2926">
        <v>4</v>
      </c>
      <c r="F2926">
        <v>0</v>
      </c>
      <c r="G2926">
        <v>0</v>
      </c>
      <c r="H2926" t="s">
        <v>568</v>
      </c>
      <c r="I2926">
        <v>251</v>
      </c>
      <c r="J2926" t="s">
        <v>113</v>
      </c>
      <c r="K2926" t="s">
        <v>583</v>
      </c>
      <c r="L2926">
        <v>0</v>
      </c>
      <c r="M2926" t="s">
        <v>177</v>
      </c>
      <c r="N2926" t="s">
        <v>514</v>
      </c>
      <c r="O2926">
        <v>842</v>
      </c>
      <c r="P2926" t="s">
        <v>593</v>
      </c>
      <c r="Q2926" t="s">
        <v>593</v>
      </c>
      <c r="R2926" t="s">
        <v>515</v>
      </c>
      <c r="S2926" t="s">
        <v>516</v>
      </c>
      <c r="T2926">
        <v>1000</v>
      </c>
      <c r="U2926" t="s">
        <v>866</v>
      </c>
      <c r="V2926">
        <v>2523</v>
      </c>
      <c r="W2926" t="s">
        <v>518</v>
      </c>
      <c r="X2926">
        <v>8</v>
      </c>
      <c r="Y2926" t="s">
        <v>519</v>
      </c>
      <c r="Z2926">
        <v>17988</v>
      </c>
      <c r="AA2926">
        <v>-1</v>
      </c>
      <c r="AB2926" t="s">
        <v>129</v>
      </c>
      <c r="AC2926">
        <v>0</v>
      </c>
      <c r="AD2926">
        <v>17988</v>
      </c>
      <c r="AE2926">
        <v>0</v>
      </c>
      <c r="AF2926">
        <v>1447</v>
      </c>
      <c r="AG2926">
        <v>1447.2940000000001</v>
      </c>
      <c r="AH2926"/>
      <c r="AI2926">
        <v>6</v>
      </c>
    </row>
    <row r="2927" spans="1:35">
      <c r="A2927" t="s">
        <v>862</v>
      </c>
      <c r="B2927">
        <v>2018</v>
      </c>
      <c r="C2927">
        <v>2018</v>
      </c>
      <c r="D2927">
        <v>2018</v>
      </c>
      <c r="E2927">
        <v>4</v>
      </c>
      <c r="F2927">
        <v>0</v>
      </c>
      <c r="G2927">
        <v>0</v>
      </c>
      <c r="H2927" t="s">
        <v>568</v>
      </c>
      <c r="I2927">
        <v>251</v>
      </c>
      <c r="J2927" t="s">
        <v>113</v>
      </c>
      <c r="K2927" t="s">
        <v>583</v>
      </c>
      <c r="L2927">
        <v>0</v>
      </c>
      <c r="M2927" t="s">
        <v>177</v>
      </c>
      <c r="N2927" t="s">
        <v>514</v>
      </c>
      <c r="O2927">
        <v>842</v>
      </c>
      <c r="P2927" t="s">
        <v>593</v>
      </c>
      <c r="Q2927" t="s">
        <v>593</v>
      </c>
      <c r="R2927" t="s">
        <v>515</v>
      </c>
      <c r="S2927" t="s">
        <v>516</v>
      </c>
      <c r="T2927">
        <v>2100</v>
      </c>
      <c r="U2927" t="s">
        <v>868</v>
      </c>
      <c r="V2927">
        <v>2523</v>
      </c>
      <c r="W2927" t="s">
        <v>518</v>
      </c>
      <c r="X2927">
        <v>8</v>
      </c>
      <c r="Y2927" t="s">
        <v>519</v>
      </c>
      <c r="Z2927">
        <v>473255</v>
      </c>
      <c r="AA2927">
        <v>-1</v>
      </c>
      <c r="AB2927" t="s">
        <v>129</v>
      </c>
      <c r="AC2927">
        <v>0</v>
      </c>
      <c r="AD2927">
        <v>473255</v>
      </c>
      <c r="AE2927">
        <v>0</v>
      </c>
      <c r="AF2927">
        <v>34405</v>
      </c>
      <c r="AG2927">
        <v>34405.419000000002</v>
      </c>
      <c r="AH2927"/>
      <c r="AI2927">
        <v>6</v>
      </c>
    </row>
    <row r="2928" spans="1:35">
      <c r="A2928" t="s">
        <v>862</v>
      </c>
      <c r="B2928">
        <v>2018</v>
      </c>
      <c r="C2928">
        <v>2018</v>
      </c>
      <c r="D2928">
        <v>2018</v>
      </c>
      <c r="E2928">
        <v>4</v>
      </c>
      <c r="F2928">
        <v>0</v>
      </c>
      <c r="G2928">
        <v>0</v>
      </c>
      <c r="H2928" t="s">
        <v>568</v>
      </c>
      <c r="I2928">
        <v>251</v>
      </c>
      <c r="J2928" t="s">
        <v>113</v>
      </c>
      <c r="K2928" t="s">
        <v>583</v>
      </c>
      <c r="L2928">
        <v>0</v>
      </c>
      <c r="M2928" t="s">
        <v>177</v>
      </c>
      <c r="N2928" t="s">
        <v>514</v>
      </c>
      <c r="O2928">
        <v>56</v>
      </c>
      <c r="P2928" t="s">
        <v>694</v>
      </c>
      <c r="Q2928" t="s">
        <v>695</v>
      </c>
      <c r="R2928" t="s">
        <v>515</v>
      </c>
      <c r="S2928" t="s">
        <v>516</v>
      </c>
      <c r="T2928">
        <v>2100</v>
      </c>
      <c r="U2928" t="s">
        <v>868</v>
      </c>
      <c r="V2928">
        <v>2523</v>
      </c>
      <c r="W2928" t="s">
        <v>518</v>
      </c>
      <c r="X2928">
        <v>8</v>
      </c>
      <c r="Y2928" t="s">
        <v>519</v>
      </c>
      <c r="Z2928">
        <v>13911032</v>
      </c>
      <c r="AA2928">
        <v>-1</v>
      </c>
      <c r="AB2928" t="s">
        <v>129</v>
      </c>
      <c r="AC2928">
        <v>0</v>
      </c>
      <c r="AD2928">
        <v>13911032</v>
      </c>
      <c r="AE2928">
        <v>0</v>
      </c>
      <c r="AF2928">
        <v>1046531</v>
      </c>
      <c r="AG2928">
        <v>1046531.528</v>
      </c>
      <c r="AH2928"/>
      <c r="AI2928">
        <v>6</v>
      </c>
    </row>
    <row r="2929" spans="1:35">
      <c r="A2929" t="s">
        <v>862</v>
      </c>
      <c r="B2929">
        <v>2018</v>
      </c>
      <c r="C2929">
        <v>2018</v>
      </c>
      <c r="D2929">
        <v>2018</v>
      </c>
      <c r="E2929">
        <v>4</v>
      </c>
      <c r="F2929">
        <v>0</v>
      </c>
      <c r="G2929">
        <v>0</v>
      </c>
      <c r="H2929" t="s">
        <v>568</v>
      </c>
      <c r="I2929">
        <v>251</v>
      </c>
      <c r="J2929" t="s">
        <v>113</v>
      </c>
      <c r="K2929" t="s">
        <v>583</v>
      </c>
      <c r="L2929">
        <v>0</v>
      </c>
      <c r="M2929" t="s">
        <v>177</v>
      </c>
      <c r="N2929" t="s">
        <v>514</v>
      </c>
      <c r="O2929">
        <v>699</v>
      </c>
      <c r="P2929" t="s">
        <v>585</v>
      </c>
      <c r="Q2929" t="s">
        <v>586</v>
      </c>
      <c r="R2929" t="s">
        <v>515</v>
      </c>
      <c r="S2929" t="s">
        <v>516</v>
      </c>
      <c r="T2929">
        <v>2100</v>
      </c>
      <c r="U2929" t="s">
        <v>868</v>
      </c>
      <c r="V2929">
        <v>2523</v>
      </c>
      <c r="W2929" t="s">
        <v>518</v>
      </c>
      <c r="X2929">
        <v>8</v>
      </c>
      <c r="Y2929" t="s">
        <v>519</v>
      </c>
      <c r="Z2929">
        <v>20972023</v>
      </c>
      <c r="AA2929">
        <v>-1</v>
      </c>
      <c r="AB2929" t="s">
        <v>129</v>
      </c>
      <c r="AC2929">
        <v>0</v>
      </c>
      <c r="AD2929">
        <v>20972023</v>
      </c>
      <c r="AE2929">
        <v>0</v>
      </c>
      <c r="AF2929">
        <v>1632820</v>
      </c>
      <c r="AG2929">
        <v>1632820.1359999999</v>
      </c>
      <c r="AH2929"/>
      <c r="AI2929">
        <v>6</v>
      </c>
    </row>
    <row r="2930" spans="1:35">
      <c r="A2930" t="s">
        <v>862</v>
      </c>
      <c r="B2930">
        <v>2018</v>
      </c>
      <c r="C2930">
        <v>2018</v>
      </c>
      <c r="D2930">
        <v>2018</v>
      </c>
      <c r="E2930">
        <v>4</v>
      </c>
      <c r="F2930">
        <v>0</v>
      </c>
      <c r="G2930">
        <v>0</v>
      </c>
      <c r="H2930" t="s">
        <v>568</v>
      </c>
      <c r="I2930">
        <v>251</v>
      </c>
      <c r="J2930" t="s">
        <v>113</v>
      </c>
      <c r="K2930" t="s">
        <v>583</v>
      </c>
      <c r="L2930">
        <v>0</v>
      </c>
      <c r="M2930" t="s">
        <v>177</v>
      </c>
      <c r="N2930" t="s">
        <v>514</v>
      </c>
      <c r="O2930">
        <v>792</v>
      </c>
      <c r="P2930" t="s">
        <v>217</v>
      </c>
      <c r="Q2930" t="s">
        <v>573</v>
      </c>
      <c r="R2930" t="s">
        <v>515</v>
      </c>
      <c r="S2930" t="s">
        <v>516</v>
      </c>
      <c r="T2930">
        <v>2100</v>
      </c>
      <c r="U2930" t="s">
        <v>868</v>
      </c>
      <c r="V2930">
        <v>2523</v>
      </c>
      <c r="W2930" t="s">
        <v>518</v>
      </c>
      <c r="X2930">
        <v>8</v>
      </c>
      <c r="Y2930" t="s">
        <v>519</v>
      </c>
      <c r="Z2930">
        <v>36948612</v>
      </c>
      <c r="AA2930">
        <v>-1</v>
      </c>
      <c r="AB2930" t="s">
        <v>129</v>
      </c>
      <c r="AC2930">
        <v>0</v>
      </c>
      <c r="AD2930">
        <v>36948612</v>
      </c>
      <c r="AE2930">
        <v>0</v>
      </c>
      <c r="AF2930">
        <v>2706494</v>
      </c>
      <c r="AG2930">
        <v>2706494.622</v>
      </c>
      <c r="AH2930"/>
      <c r="AI2930">
        <v>6</v>
      </c>
    </row>
    <row r="2931" spans="1:35">
      <c r="A2931" t="s">
        <v>862</v>
      </c>
      <c r="B2931">
        <v>2018</v>
      </c>
      <c r="C2931">
        <v>2018</v>
      </c>
      <c r="D2931">
        <v>2018</v>
      </c>
      <c r="E2931">
        <v>4</v>
      </c>
      <c r="F2931">
        <v>0</v>
      </c>
      <c r="G2931">
        <v>0</v>
      </c>
      <c r="H2931" t="s">
        <v>568</v>
      </c>
      <c r="I2931">
        <v>251</v>
      </c>
      <c r="J2931" t="s">
        <v>113</v>
      </c>
      <c r="K2931" t="s">
        <v>583</v>
      </c>
      <c r="L2931">
        <v>0</v>
      </c>
      <c r="M2931" t="s">
        <v>177</v>
      </c>
      <c r="N2931" t="s">
        <v>514</v>
      </c>
      <c r="O2931">
        <v>380</v>
      </c>
      <c r="P2931" t="s">
        <v>587</v>
      </c>
      <c r="Q2931" t="s">
        <v>588</v>
      </c>
      <c r="R2931" t="s">
        <v>515</v>
      </c>
      <c r="S2931" t="s">
        <v>516</v>
      </c>
      <c r="T2931">
        <v>2100</v>
      </c>
      <c r="U2931" t="s">
        <v>868</v>
      </c>
      <c r="V2931">
        <v>2523</v>
      </c>
      <c r="W2931" t="s">
        <v>518</v>
      </c>
      <c r="X2931">
        <v>8</v>
      </c>
      <c r="Y2931" t="s">
        <v>519</v>
      </c>
      <c r="Z2931">
        <v>48635089</v>
      </c>
      <c r="AA2931">
        <v>-1</v>
      </c>
      <c r="AB2931" t="s">
        <v>129</v>
      </c>
      <c r="AC2931">
        <v>0</v>
      </c>
      <c r="AD2931">
        <v>48635089</v>
      </c>
      <c r="AE2931">
        <v>0</v>
      </c>
      <c r="AF2931">
        <v>3899740</v>
      </c>
      <c r="AG2931">
        <v>3899740.3730000001</v>
      </c>
      <c r="AH2931"/>
      <c r="AI2931">
        <v>6</v>
      </c>
    </row>
    <row r="2932" spans="1:35">
      <c r="A2932" t="s">
        <v>862</v>
      </c>
      <c r="B2932">
        <v>2018</v>
      </c>
      <c r="C2932">
        <v>2018</v>
      </c>
      <c r="D2932">
        <v>2018</v>
      </c>
      <c r="E2932">
        <v>4</v>
      </c>
      <c r="F2932">
        <v>0</v>
      </c>
      <c r="G2932">
        <v>0</v>
      </c>
      <c r="H2932" t="s">
        <v>568</v>
      </c>
      <c r="I2932">
        <v>251</v>
      </c>
      <c r="J2932" t="s">
        <v>113</v>
      </c>
      <c r="K2932" t="s">
        <v>583</v>
      </c>
      <c r="L2932">
        <v>0</v>
      </c>
      <c r="M2932" t="s">
        <v>177</v>
      </c>
      <c r="N2932" t="s">
        <v>514</v>
      </c>
      <c r="O2932">
        <v>724</v>
      </c>
      <c r="P2932" t="s">
        <v>214</v>
      </c>
      <c r="Q2932" t="s">
        <v>580</v>
      </c>
      <c r="R2932" t="s">
        <v>515</v>
      </c>
      <c r="S2932" t="s">
        <v>516</v>
      </c>
      <c r="T2932">
        <v>2100</v>
      </c>
      <c r="U2932" t="s">
        <v>868</v>
      </c>
      <c r="V2932">
        <v>2523</v>
      </c>
      <c r="W2932" t="s">
        <v>518</v>
      </c>
      <c r="X2932">
        <v>8</v>
      </c>
      <c r="Y2932" t="s">
        <v>519</v>
      </c>
      <c r="Z2932">
        <v>154837037</v>
      </c>
      <c r="AA2932">
        <v>-1</v>
      </c>
      <c r="AB2932" t="s">
        <v>129</v>
      </c>
      <c r="AC2932">
        <v>0</v>
      </c>
      <c r="AD2932">
        <v>154837037</v>
      </c>
      <c r="AE2932">
        <v>0</v>
      </c>
      <c r="AF2932">
        <v>14131673</v>
      </c>
      <c r="AG2932">
        <v>14131673.941</v>
      </c>
      <c r="AH2932"/>
      <c r="AI2932">
        <v>6</v>
      </c>
    </row>
    <row r="2933" spans="1:35">
      <c r="A2933" t="s">
        <v>862</v>
      </c>
      <c r="B2933">
        <v>2018</v>
      </c>
      <c r="C2933">
        <v>2018</v>
      </c>
      <c r="D2933">
        <v>2018</v>
      </c>
      <c r="E2933">
        <v>4</v>
      </c>
      <c r="F2933">
        <v>0</v>
      </c>
      <c r="G2933">
        <v>0</v>
      </c>
      <c r="H2933" t="s">
        <v>568</v>
      </c>
      <c r="I2933">
        <v>251</v>
      </c>
      <c r="J2933" t="s">
        <v>113</v>
      </c>
      <c r="K2933" t="s">
        <v>583</v>
      </c>
      <c r="L2933">
        <v>0</v>
      </c>
      <c r="M2933" t="s">
        <v>177</v>
      </c>
      <c r="N2933" t="s">
        <v>514</v>
      </c>
      <c r="O2933">
        <v>788</v>
      </c>
      <c r="P2933" t="s">
        <v>729</v>
      </c>
      <c r="Q2933" t="s">
        <v>730</v>
      </c>
      <c r="R2933" t="s">
        <v>515</v>
      </c>
      <c r="S2933" t="s">
        <v>516</v>
      </c>
      <c r="T2933">
        <v>2100</v>
      </c>
      <c r="U2933" t="s">
        <v>868</v>
      </c>
      <c r="V2933">
        <v>2523</v>
      </c>
      <c r="W2933" t="s">
        <v>518</v>
      </c>
      <c r="X2933">
        <v>8</v>
      </c>
      <c r="Y2933" t="s">
        <v>519</v>
      </c>
      <c r="Z2933">
        <v>540500</v>
      </c>
      <c r="AA2933">
        <v>-1</v>
      </c>
      <c r="AB2933" t="s">
        <v>129</v>
      </c>
      <c r="AC2933">
        <v>0</v>
      </c>
      <c r="AD2933">
        <v>540500</v>
      </c>
      <c r="AE2933">
        <v>0</v>
      </c>
      <c r="AF2933">
        <v>75905</v>
      </c>
      <c r="AG2933">
        <v>75905.53</v>
      </c>
      <c r="AH2933"/>
      <c r="AI2933">
        <v>6</v>
      </c>
    </row>
    <row r="2934" spans="1:35">
      <c r="A2934" t="s">
        <v>862</v>
      </c>
      <c r="B2934">
        <v>2018</v>
      </c>
      <c r="C2934">
        <v>2018</v>
      </c>
      <c r="D2934">
        <v>2018</v>
      </c>
      <c r="E2934">
        <v>4</v>
      </c>
      <c r="F2934">
        <v>0</v>
      </c>
      <c r="G2934">
        <v>0</v>
      </c>
      <c r="H2934" t="s">
        <v>568</v>
      </c>
      <c r="I2934">
        <v>251</v>
      </c>
      <c r="J2934" t="s">
        <v>113</v>
      </c>
      <c r="K2934" t="s">
        <v>583</v>
      </c>
      <c r="L2934">
        <v>0</v>
      </c>
      <c r="M2934" t="s">
        <v>177</v>
      </c>
      <c r="N2934" t="s">
        <v>514</v>
      </c>
      <c r="O2934">
        <v>784</v>
      </c>
      <c r="P2934" t="s">
        <v>186</v>
      </c>
      <c r="Q2934" t="s">
        <v>618</v>
      </c>
      <c r="R2934" t="s">
        <v>515</v>
      </c>
      <c r="S2934" t="s">
        <v>516</v>
      </c>
      <c r="T2934">
        <v>2100</v>
      </c>
      <c r="U2934" t="s">
        <v>868</v>
      </c>
      <c r="V2934">
        <v>2523</v>
      </c>
      <c r="W2934" t="s">
        <v>518</v>
      </c>
      <c r="X2934">
        <v>8</v>
      </c>
      <c r="Y2934" t="s">
        <v>519</v>
      </c>
      <c r="Z2934">
        <v>112211</v>
      </c>
      <c r="AA2934">
        <v>-1</v>
      </c>
      <c r="AB2934" t="s">
        <v>129</v>
      </c>
      <c r="AC2934">
        <v>0</v>
      </c>
      <c r="AD2934">
        <v>112211</v>
      </c>
      <c r="AE2934">
        <v>0</v>
      </c>
      <c r="AF2934">
        <v>11991</v>
      </c>
      <c r="AG2934">
        <v>11991.861999999999</v>
      </c>
      <c r="AH2934"/>
      <c r="AI2934">
        <v>6</v>
      </c>
    </row>
    <row r="2935" spans="1:35">
      <c r="A2935" t="s">
        <v>862</v>
      </c>
      <c r="B2935">
        <v>2018</v>
      </c>
      <c r="C2935">
        <v>2018</v>
      </c>
      <c r="D2935">
        <v>2018</v>
      </c>
      <c r="E2935">
        <v>4</v>
      </c>
      <c r="F2935">
        <v>0</v>
      </c>
      <c r="G2935">
        <v>0</v>
      </c>
      <c r="H2935" t="s">
        <v>568</v>
      </c>
      <c r="I2935">
        <v>251</v>
      </c>
      <c r="J2935" t="s">
        <v>113</v>
      </c>
      <c r="K2935" t="s">
        <v>583</v>
      </c>
      <c r="L2935">
        <v>0</v>
      </c>
      <c r="M2935" t="s">
        <v>177</v>
      </c>
      <c r="N2935" t="s">
        <v>514</v>
      </c>
      <c r="O2935">
        <v>124</v>
      </c>
      <c r="P2935" t="s">
        <v>542</v>
      </c>
      <c r="Q2935" t="s">
        <v>543</v>
      </c>
      <c r="R2935" t="s">
        <v>515</v>
      </c>
      <c r="S2935" t="s">
        <v>516</v>
      </c>
      <c r="T2935">
        <v>2100</v>
      </c>
      <c r="U2935" t="s">
        <v>868</v>
      </c>
      <c r="V2935">
        <v>2523</v>
      </c>
      <c r="W2935" t="s">
        <v>518</v>
      </c>
      <c r="X2935">
        <v>8</v>
      </c>
      <c r="Y2935" t="s">
        <v>519</v>
      </c>
      <c r="Z2935">
        <v>2461</v>
      </c>
      <c r="AA2935">
        <v>-1</v>
      </c>
      <c r="AB2935" t="s">
        <v>129</v>
      </c>
      <c r="AC2935">
        <v>0</v>
      </c>
      <c r="AD2935">
        <v>2461</v>
      </c>
      <c r="AE2935">
        <v>0</v>
      </c>
      <c r="AF2935">
        <v>165</v>
      </c>
      <c r="AG2935">
        <v>165.405</v>
      </c>
      <c r="AH2935"/>
      <c r="AI2935">
        <v>6</v>
      </c>
    </row>
    <row r="2936" spans="1:35">
      <c r="A2936" t="s">
        <v>862</v>
      </c>
      <c r="B2936">
        <v>2018</v>
      </c>
      <c r="C2936">
        <v>2018</v>
      </c>
      <c r="D2936">
        <v>2018</v>
      </c>
      <c r="E2936">
        <v>4</v>
      </c>
      <c r="F2936">
        <v>0</v>
      </c>
      <c r="G2936">
        <v>0</v>
      </c>
      <c r="H2936" t="s">
        <v>568</v>
      </c>
      <c r="I2936">
        <v>251</v>
      </c>
      <c r="J2936" t="s">
        <v>113</v>
      </c>
      <c r="K2936" t="s">
        <v>583</v>
      </c>
      <c r="L2936">
        <v>0</v>
      </c>
      <c r="M2936" t="s">
        <v>177</v>
      </c>
      <c r="N2936" t="s">
        <v>514</v>
      </c>
      <c r="O2936">
        <v>410</v>
      </c>
      <c r="P2936" t="s">
        <v>550</v>
      </c>
      <c r="Q2936" t="s">
        <v>551</v>
      </c>
      <c r="R2936" t="s">
        <v>515</v>
      </c>
      <c r="S2936" t="s">
        <v>516</v>
      </c>
      <c r="T2936">
        <v>2100</v>
      </c>
      <c r="U2936" t="s">
        <v>868</v>
      </c>
      <c r="V2936">
        <v>2523</v>
      </c>
      <c r="W2936" t="s">
        <v>518</v>
      </c>
      <c r="X2936">
        <v>8</v>
      </c>
      <c r="Y2936" t="s">
        <v>519</v>
      </c>
      <c r="Z2936">
        <v>12116</v>
      </c>
      <c r="AA2936">
        <v>-1</v>
      </c>
      <c r="AB2936" t="s">
        <v>129</v>
      </c>
      <c r="AC2936">
        <v>0</v>
      </c>
      <c r="AD2936">
        <v>12116</v>
      </c>
      <c r="AE2936">
        <v>0</v>
      </c>
      <c r="AF2936">
        <v>854</v>
      </c>
      <c r="AG2936">
        <v>854.19899999999996</v>
      </c>
      <c r="AH2936"/>
      <c r="AI2936">
        <v>6</v>
      </c>
    </row>
    <row r="2937" spans="1:35">
      <c r="A2937" t="s">
        <v>862</v>
      </c>
      <c r="B2937">
        <v>2018</v>
      </c>
      <c r="C2937">
        <v>2018</v>
      </c>
      <c r="D2937">
        <v>2018</v>
      </c>
      <c r="E2937">
        <v>4</v>
      </c>
      <c r="F2937">
        <v>0</v>
      </c>
      <c r="G2937">
        <v>0</v>
      </c>
      <c r="H2937" t="s">
        <v>568</v>
      </c>
      <c r="I2937">
        <v>251</v>
      </c>
      <c r="J2937" t="s">
        <v>113</v>
      </c>
      <c r="K2937" t="s">
        <v>583</v>
      </c>
      <c r="L2937">
        <v>0</v>
      </c>
      <c r="M2937" t="s">
        <v>177</v>
      </c>
      <c r="N2937" t="s">
        <v>514</v>
      </c>
      <c r="O2937">
        <v>504</v>
      </c>
      <c r="P2937" t="s">
        <v>686</v>
      </c>
      <c r="Q2937" t="s">
        <v>687</v>
      </c>
      <c r="R2937" t="s">
        <v>515</v>
      </c>
      <c r="S2937" t="s">
        <v>516</v>
      </c>
      <c r="T2937">
        <v>2100</v>
      </c>
      <c r="U2937" t="s">
        <v>868</v>
      </c>
      <c r="V2937">
        <v>2523</v>
      </c>
      <c r="W2937" t="s">
        <v>518</v>
      </c>
      <c r="X2937">
        <v>8</v>
      </c>
      <c r="Y2937" t="s">
        <v>519</v>
      </c>
      <c r="Z2937">
        <v>122771713</v>
      </c>
      <c r="AA2937">
        <v>-1</v>
      </c>
      <c r="AB2937" t="s">
        <v>129</v>
      </c>
      <c r="AC2937">
        <v>0</v>
      </c>
      <c r="AD2937">
        <v>122771713</v>
      </c>
      <c r="AE2937">
        <v>0</v>
      </c>
      <c r="AF2937">
        <v>8248287</v>
      </c>
      <c r="AG2937">
        <v>8248287.0920000002</v>
      </c>
      <c r="AH2937"/>
      <c r="AI2937">
        <v>6</v>
      </c>
    </row>
    <row r="2938" spans="1:35">
      <c r="A2938" t="s">
        <v>862</v>
      </c>
      <c r="B2938">
        <v>2018</v>
      </c>
      <c r="C2938">
        <v>2018</v>
      </c>
      <c r="D2938">
        <v>2018</v>
      </c>
      <c r="E2938">
        <v>4</v>
      </c>
      <c r="F2938">
        <v>0</v>
      </c>
      <c r="G2938">
        <v>0</v>
      </c>
      <c r="H2938" t="s">
        <v>568</v>
      </c>
      <c r="I2938">
        <v>251</v>
      </c>
      <c r="J2938" t="s">
        <v>113</v>
      </c>
      <c r="K2938" t="s">
        <v>583</v>
      </c>
      <c r="L2938">
        <v>0</v>
      </c>
      <c r="M2938" t="s">
        <v>177</v>
      </c>
      <c r="N2938" t="s">
        <v>514</v>
      </c>
      <c r="O2938">
        <v>704</v>
      </c>
      <c r="P2938" t="s">
        <v>570</v>
      </c>
      <c r="Q2938" t="s">
        <v>571</v>
      </c>
      <c r="R2938" t="s">
        <v>515</v>
      </c>
      <c r="S2938" t="s">
        <v>516</v>
      </c>
      <c r="T2938">
        <v>2100</v>
      </c>
      <c r="U2938" t="s">
        <v>868</v>
      </c>
      <c r="V2938">
        <v>2523</v>
      </c>
      <c r="W2938" t="s">
        <v>518</v>
      </c>
      <c r="X2938">
        <v>8</v>
      </c>
      <c r="Y2938" t="s">
        <v>519</v>
      </c>
      <c r="Z2938">
        <v>290808451</v>
      </c>
      <c r="AA2938">
        <v>-1</v>
      </c>
      <c r="AB2938" t="s">
        <v>129</v>
      </c>
      <c r="AC2938">
        <v>0</v>
      </c>
      <c r="AD2938">
        <v>290808451</v>
      </c>
      <c r="AE2938">
        <v>0</v>
      </c>
      <c r="AF2938">
        <v>19822810</v>
      </c>
      <c r="AG2938">
        <v>19822810.572999999</v>
      </c>
      <c r="AH2938"/>
      <c r="AI2938">
        <v>6</v>
      </c>
    </row>
    <row r="2939" spans="1:35">
      <c r="A2939" t="s">
        <v>862</v>
      </c>
      <c r="B2939">
        <v>2018</v>
      </c>
      <c r="C2939">
        <v>2018</v>
      </c>
      <c r="D2939">
        <v>2018</v>
      </c>
      <c r="E2939">
        <v>4</v>
      </c>
      <c r="F2939">
        <v>0</v>
      </c>
      <c r="G2939">
        <v>0</v>
      </c>
      <c r="H2939" t="s">
        <v>568</v>
      </c>
      <c r="I2939">
        <v>251</v>
      </c>
      <c r="J2939" t="s">
        <v>113</v>
      </c>
      <c r="K2939" t="s">
        <v>583</v>
      </c>
      <c r="L2939">
        <v>0</v>
      </c>
      <c r="M2939" t="s">
        <v>177</v>
      </c>
      <c r="N2939" t="s">
        <v>514</v>
      </c>
      <c r="O2939">
        <v>458</v>
      </c>
      <c r="P2939" t="s">
        <v>180</v>
      </c>
      <c r="Q2939" t="s">
        <v>557</v>
      </c>
      <c r="R2939" t="s">
        <v>515</v>
      </c>
      <c r="S2939" t="s">
        <v>516</v>
      </c>
      <c r="T2939">
        <v>2100</v>
      </c>
      <c r="U2939" t="s">
        <v>868</v>
      </c>
      <c r="V2939">
        <v>2523</v>
      </c>
      <c r="W2939" t="s">
        <v>518</v>
      </c>
      <c r="X2939">
        <v>8</v>
      </c>
      <c r="Y2939" t="s">
        <v>519</v>
      </c>
      <c r="Z2939">
        <v>117834845</v>
      </c>
      <c r="AA2939">
        <v>-1</v>
      </c>
      <c r="AB2939" t="s">
        <v>129</v>
      </c>
      <c r="AC2939">
        <v>0</v>
      </c>
      <c r="AD2939">
        <v>117834845</v>
      </c>
      <c r="AE2939">
        <v>0</v>
      </c>
      <c r="AF2939">
        <v>8307216</v>
      </c>
      <c r="AG2939">
        <v>8307216.1629999997</v>
      </c>
      <c r="AH2939"/>
      <c r="AI2939">
        <v>6</v>
      </c>
    </row>
    <row r="2940" spans="1:35">
      <c r="A2940" t="s">
        <v>862</v>
      </c>
      <c r="B2940">
        <v>2018</v>
      </c>
      <c r="C2940">
        <v>2018</v>
      </c>
      <c r="D2940">
        <v>2018</v>
      </c>
      <c r="E2940">
        <v>4</v>
      </c>
      <c r="F2940">
        <v>0</v>
      </c>
      <c r="G2940">
        <v>0</v>
      </c>
      <c r="H2940" t="s">
        <v>568</v>
      </c>
      <c r="I2940">
        <v>251</v>
      </c>
      <c r="J2940" t="s">
        <v>113</v>
      </c>
      <c r="K2940" t="s">
        <v>583</v>
      </c>
      <c r="L2940">
        <v>0</v>
      </c>
      <c r="M2940" t="s">
        <v>177</v>
      </c>
      <c r="N2940" t="s">
        <v>514</v>
      </c>
      <c r="O2940">
        <v>484</v>
      </c>
      <c r="P2940" t="s">
        <v>656</v>
      </c>
      <c r="Q2940" t="s">
        <v>657</v>
      </c>
      <c r="R2940" t="s">
        <v>515</v>
      </c>
      <c r="S2940" t="s">
        <v>516</v>
      </c>
      <c r="T2940">
        <v>2100</v>
      </c>
      <c r="U2940" t="s">
        <v>868</v>
      </c>
      <c r="V2940">
        <v>2523</v>
      </c>
      <c r="W2940" t="s">
        <v>518</v>
      </c>
      <c r="X2940">
        <v>8</v>
      </c>
      <c r="Y2940" t="s">
        <v>519</v>
      </c>
      <c r="Z2940">
        <v>8194</v>
      </c>
      <c r="AA2940">
        <v>-1</v>
      </c>
      <c r="AB2940" t="s">
        <v>129</v>
      </c>
      <c r="AC2940">
        <v>0</v>
      </c>
      <c r="AD2940">
        <v>8194</v>
      </c>
      <c r="AE2940">
        <v>0</v>
      </c>
      <c r="AF2940">
        <v>550</v>
      </c>
      <c r="AG2940">
        <v>550.56200000000001</v>
      </c>
      <c r="AH2940"/>
      <c r="AI2940">
        <v>6</v>
      </c>
    </row>
    <row r="2941" spans="1:35">
      <c r="A2941" t="s">
        <v>862</v>
      </c>
      <c r="B2941">
        <v>2018</v>
      </c>
      <c r="C2941">
        <v>2018</v>
      </c>
      <c r="D2941">
        <v>2018</v>
      </c>
      <c r="E2941">
        <v>4</v>
      </c>
      <c r="F2941">
        <v>0</v>
      </c>
      <c r="G2941">
        <v>0</v>
      </c>
      <c r="H2941" t="s">
        <v>568</v>
      </c>
      <c r="I2941">
        <v>251</v>
      </c>
      <c r="J2941" t="s">
        <v>113</v>
      </c>
      <c r="K2941" t="s">
        <v>583</v>
      </c>
      <c r="L2941">
        <v>0</v>
      </c>
      <c r="M2941" t="s">
        <v>177</v>
      </c>
      <c r="N2941" t="s">
        <v>514</v>
      </c>
      <c r="O2941">
        <v>620</v>
      </c>
      <c r="P2941" t="s">
        <v>603</v>
      </c>
      <c r="Q2941" t="s">
        <v>604</v>
      </c>
      <c r="R2941" t="s">
        <v>515</v>
      </c>
      <c r="S2941" t="s">
        <v>516</v>
      </c>
      <c r="T2941">
        <v>2100</v>
      </c>
      <c r="U2941" t="s">
        <v>868</v>
      </c>
      <c r="V2941">
        <v>2523</v>
      </c>
      <c r="W2941" t="s">
        <v>518</v>
      </c>
      <c r="X2941">
        <v>8</v>
      </c>
      <c r="Y2941" t="s">
        <v>519</v>
      </c>
      <c r="Z2941">
        <v>56407548</v>
      </c>
      <c r="AA2941">
        <v>-1</v>
      </c>
      <c r="AB2941" t="s">
        <v>129</v>
      </c>
      <c r="AC2941">
        <v>0</v>
      </c>
      <c r="AD2941">
        <v>56407548</v>
      </c>
      <c r="AE2941">
        <v>0</v>
      </c>
      <c r="AF2941">
        <v>6827764</v>
      </c>
      <c r="AG2941">
        <v>6827764.2570000002</v>
      </c>
      <c r="AH2941"/>
      <c r="AI2941">
        <v>6</v>
      </c>
    </row>
    <row r="2942" spans="1:35">
      <c r="A2942" t="s">
        <v>862</v>
      </c>
      <c r="B2942">
        <v>2018</v>
      </c>
      <c r="C2942">
        <v>2018</v>
      </c>
      <c r="D2942">
        <v>2018</v>
      </c>
      <c r="E2942">
        <v>4</v>
      </c>
      <c r="F2942">
        <v>0</v>
      </c>
      <c r="G2942">
        <v>0</v>
      </c>
      <c r="H2942" t="s">
        <v>568</v>
      </c>
      <c r="I2942">
        <v>251</v>
      </c>
      <c r="J2942" t="s">
        <v>113</v>
      </c>
      <c r="K2942" t="s">
        <v>583</v>
      </c>
      <c r="L2942">
        <v>0</v>
      </c>
      <c r="M2942" t="s">
        <v>177</v>
      </c>
      <c r="N2942" t="s">
        <v>514</v>
      </c>
      <c r="O2942">
        <v>818</v>
      </c>
      <c r="P2942" t="s">
        <v>532</v>
      </c>
      <c r="Q2942" t="s">
        <v>533</v>
      </c>
      <c r="R2942" t="s">
        <v>515</v>
      </c>
      <c r="S2942" t="s">
        <v>516</v>
      </c>
      <c r="T2942">
        <v>2100</v>
      </c>
      <c r="U2942" t="s">
        <v>868</v>
      </c>
      <c r="V2942">
        <v>2523</v>
      </c>
      <c r="W2942" t="s">
        <v>518</v>
      </c>
      <c r="X2942">
        <v>8</v>
      </c>
      <c r="Y2942" t="s">
        <v>519</v>
      </c>
      <c r="Z2942">
        <v>414558</v>
      </c>
      <c r="AA2942">
        <v>-1</v>
      </c>
      <c r="AB2942" t="s">
        <v>129</v>
      </c>
      <c r="AC2942">
        <v>0</v>
      </c>
      <c r="AD2942">
        <v>414558</v>
      </c>
      <c r="AE2942">
        <v>0</v>
      </c>
      <c r="AF2942">
        <v>29225</v>
      </c>
      <c r="AG2942">
        <v>29225.88</v>
      </c>
      <c r="AH2942"/>
      <c r="AI2942">
        <v>6</v>
      </c>
    </row>
    <row r="2943" spans="1:35">
      <c r="A2943" t="s">
        <v>862</v>
      </c>
      <c r="B2943">
        <v>2018</v>
      </c>
      <c r="C2943">
        <v>2018</v>
      </c>
      <c r="D2943">
        <v>2018</v>
      </c>
      <c r="E2943">
        <v>4</v>
      </c>
      <c r="F2943">
        <v>0</v>
      </c>
      <c r="G2943">
        <v>0</v>
      </c>
      <c r="H2943" t="s">
        <v>568</v>
      </c>
      <c r="I2943">
        <v>251</v>
      </c>
      <c r="J2943" t="s">
        <v>113</v>
      </c>
      <c r="K2943" t="s">
        <v>583</v>
      </c>
      <c r="L2943">
        <v>0</v>
      </c>
      <c r="M2943" t="s">
        <v>177</v>
      </c>
      <c r="N2943" t="s">
        <v>514</v>
      </c>
      <c r="O2943">
        <v>586</v>
      </c>
      <c r="P2943" t="s">
        <v>781</v>
      </c>
      <c r="Q2943" t="s">
        <v>782</v>
      </c>
      <c r="R2943" t="s">
        <v>515</v>
      </c>
      <c r="S2943" t="s">
        <v>516</v>
      </c>
      <c r="T2943">
        <v>2100</v>
      </c>
      <c r="U2943" t="s">
        <v>868</v>
      </c>
      <c r="V2943">
        <v>2523</v>
      </c>
      <c r="W2943" t="s">
        <v>518</v>
      </c>
      <c r="X2943">
        <v>8</v>
      </c>
      <c r="Y2943" t="s">
        <v>519</v>
      </c>
      <c r="Z2943">
        <v>47878631</v>
      </c>
      <c r="AA2943">
        <v>-1</v>
      </c>
      <c r="AB2943" t="s">
        <v>129</v>
      </c>
      <c r="AC2943">
        <v>0</v>
      </c>
      <c r="AD2943">
        <v>47878631</v>
      </c>
      <c r="AE2943">
        <v>0</v>
      </c>
      <c r="AF2943">
        <v>3375386</v>
      </c>
      <c r="AG2943">
        <v>3375386.4810000001</v>
      </c>
      <c r="AH2943"/>
      <c r="AI2943">
        <v>6</v>
      </c>
    </row>
    <row r="2944" spans="1:35">
      <c r="A2944" t="s">
        <v>862</v>
      </c>
      <c r="B2944">
        <v>2018</v>
      </c>
      <c r="C2944">
        <v>2018</v>
      </c>
      <c r="D2944">
        <v>2018</v>
      </c>
      <c r="E2944">
        <v>4</v>
      </c>
      <c r="F2944">
        <v>0</v>
      </c>
      <c r="G2944">
        <v>0</v>
      </c>
      <c r="H2944" t="s">
        <v>568</v>
      </c>
      <c r="I2944">
        <v>251</v>
      </c>
      <c r="J2944" t="s">
        <v>113</v>
      </c>
      <c r="K2944" t="s">
        <v>583</v>
      </c>
      <c r="L2944">
        <v>0</v>
      </c>
      <c r="M2944" t="s">
        <v>177</v>
      </c>
      <c r="N2944" t="s">
        <v>514</v>
      </c>
      <c r="O2944">
        <v>208</v>
      </c>
      <c r="P2944" t="s">
        <v>195</v>
      </c>
      <c r="Q2944" t="s">
        <v>572</v>
      </c>
      <c r="R2944" t="s">
        <v>515</v>
      </c>
      <c r="S2944" t="s">
        <v>516</v>
      </c>
      <c r="T2944">
        <v>2100</v>
      </c>
      <c r="U2944" t="s">
        <v>868</v>
      </c>
      <c r="V2944">
        <v>2523</v>
      </c>
      <c r="W2944" t="s">
        <v>518</v>
      </c>
      <c r="X2944">
        <v>8</v>
      </c>
      <c r="Y2944" t="s">
        <v>519</v>
      </c>
      <c r="Z2944">
        <v>4669490</v>
      </c>
      <c r="AA2944">
        <v>-1</v>
      </c>
      <c r="AB2944" t="s">
        <v>129</v>
      </c>
      <c r="AC2944">
        <v>0</v>
      </c>
      <c r="AD2944">
        <v>4669490</v>
      </c>
      <c r="AE2944">
        <v>0</v>
      </c>
      <c r="AF2944">
        <v>621960</v>
      </c>
      <c r="AG2944">
        <v>621960.55599999998</v>
      </c>
      <c r="AH2944"/>
      <c r="AI2944">
        <v>6</v>
      </c>
    </row>
    <row r="2945" spans="1:35">
      <c r="A2945" t="s">
        <v>862</v>
      </c>
      <c r="B2945">
        <v>2018</v>
      </c>
      <c r="C2945">
        <v>2018</v>
      </c>
      <c r="D2945">
        <v>2018</v>
      </c>
      <c r="E2945">
        <v>4</v>
      </c>
      <c r="F2945">
        <v>0</v>
      </c>
      <c r="G2945">
        <v>0</v>
      </c>
      <c r="H2945" t="s">
        <v>568</v>
      </c>
      <c r="I2945">
        <v>251</v>
      </c>
      <c r="J2945" t="s">
        <v>113</v>
      </c>
      <c r="K2945" t="s">
        <v>583</v>
      </c>
      <c r="L2945">
        <v>0</v>
      </c>
      <c r="M2945" t="s">
        <v>177</v>
      </c>
      <c r="N2945" t="s">
        <v>514</v>
      </c>
      <c r="O2945">
        <v>300</v>
      </c>
      <c r="P2945" t="s">
        <v>680</v>
      </c>
      <c r="Q2945" t="s">
        <v>681</v>
      </c>
      <c r="R2945" t="s">
        <v>515</v>
      </c>
      <c r="S2945" t="s">
        <v>516</v>
      </c>
      <c r="T2945">
        <v>2100</v>
      </c>
      <c r="U2945" t="s">
        <v>868</v>
      </c>
      <c r="V2945">
        <v>2523</v>
      </c>
      <c r="W2945" t="s">
        <v>518</v>
      </c>
      <c r="X2945">
        <v>8</v>
      </c>
      <c r="Y2945" t="s">
        <v>519</v>
      </c>
      <c r="Z2945">
        <v>109783910</v>
      </c>
      <c r="AA2945">
        <v>-1</v>
      </c>
      <c r="AB2945" t="s">
        <v>129</v>
      </c>
      <c r="AC2945">
        <v>0</v>
      </c>
      <c r="AD2945">
        <v>109783910</v>
      </c>
      <c r="AE2945">
        <v>0</v>
      </c>
      <c r="AF2945">
        <v>7739634</v>
      </c>
      <c r="AG2945">
        <v>7739634.8590000002</v>
      </c>
      <c r="AH2945"/>
      <c r="AI2945">
        <v>6</v>
      </c>
    </row>
    <row r="2946" spans="1:35">
      <c r="A2946" t="s">
        <v>862</v>
      </c>
      <c r="B2946">
        <v>2018</v>
      </c>
      <c r="C2946">
        <v>2018</v>
      </c>
      <c r="D2946">
        <v>2018</v>
      </c>
      <c r="E2946">
        <v>4</v>
      </c>
      <c r="F2946">
        <v>0</v>
      </c>
      <c r="G2946">
        <v>0</v>
      </c>
      <c r="H2946" t="s">
        <v>568</v>
      </c>
      <c r="I2946">
        <v>251</v>
      </c>
      <c r="J2946" t="s">
        <v>113</v>
      </c>
      <c r="K2946" t="s">
        <v>583</v>
      </c>
      <c r="L2946">
        <v>0</v>
      </c>
      <c r="M2946" t="s">
        <v>177</v>
      </c>
      <c r="N2946" t="s">
        <v>514</v>
      </c>
      <c r="O2946">
        <v>170</v>
      </c>
      <c r="P2946" t="s">
        <v>725</v>
      </c>
      <c r="Q2946" t="s">
        <v>726</v>
      </c>
      <c r="R2946" t="s">
        <v>515</v>
      </c>
      <c r="S2946" t="s">
        <v>516</v>
      </c>
      <c r="T2946">
        <v>2100</v>
      </c>
      <c r="U2946" t="s">
        <v>868</v>
      </c>
      <c r="V2946">
        <v>2523</v>
      </c>
      <c r="W2946" t="s">
        <v>518</v>
      </c>
      <c r="X2946">
        <v>8</v>
      </c>
      <c r="Y2946" t="s">
        <v>519</v>
      </c>
      <c r="Z2946">
        <v>371590721</v>
      </c>
      <c r="AA2946">
        <v>-1</v>
      </c>
      <c r="AB2946" t="s">
        <v>129</v>
      </c>
      <c r="AC2946">
        <v>0</v>
      </c>
      <c r="AD2946">
        <v>371590721</v>
      </c>
      <c r="AE2946">
        <v>0</v>
      </c>
      <c r="AF2946">
        <v>24964923</v>
      </c>
      <c r="AG2946">
        <v>24964923.159000002</v>
      </c>
      <c r="AH2946"/>
      <c r="AI2946">
        <v>6</v>
      </c>
    </row>
    <row r="2947" spans="1:35">
      <c r="A2947" t="s">
        <v>862</v>
      </c>
      <c r="B2947">
        <v>2018</v>
      </c>
      <c r="C2947">
        <v>2018</v>
      </c>
      <c r="D2947">
        <v>2018</v>
      </c>
      <c r="E2947">
        <v>4</v>
      </c>
      <c r="F2947">
        <v>0</v>
      </c>
      <c r="G2947">
        <v>0</v>
      </c>
      <c r="H2947" t="s">
        <v>568</v>
      </c>
      <c r="I2947">
        <v>251</v>
      </c>
      <c r="J2947" t="s">
        <v>113</v>
      </c>
      <c r="K2947" t="s">
        <v>583</v>
      </c>
      <c r="L2947">
        <v>0</v>
      </c>
      <c r="M2947" t="s">
        <v>177</v>
      </c>
      <c r="N2947" t="s">
        <v>514</v>
      </c>
      <c r="O2947">
        <v>364</v>
      </c>
      <c r="P2947" t="s">
        <v>777</v>
      </c>
      <c r="Q2947" t="s">
        <v>778</v>
      </c>
      <c r="R2947" t="s">
        <v>515</v>
      </c>
      <c r="S2947" t="s">
        <v>516</v>
      </c>
      <c r="T2947">
        <v>2100</v>
      </c>
      <c r="U2947" t="s">
        <v>868</v>
      </c>
      <c r="V2947">
        <v>2523</v>
      </c>
      <c r="W2947" t="s">
        <v>518</v>
      </c>
      <c r="X2947">
        <v>8</v>
      </c>
      <c r="Y2947" t="s">
        <v>519</v>
      </c>
      <c r="Z2947">
        <v>1525606</v>
      </c>
      <c r="AA2947">
        <v>-1</v>
      </c>
      <c r="AB2947" t="s">
        <v>129</v>
      </c>
      <c r="AC2947">
        <v>0</v>
      </c>
      <c r="AD2947">
        <v>1525606</v>
      </c>
      <c r="AE2947">
        <v>0</v>
      </c>
      <c r="AF2947">
        <v>107553</v>
      </c>
      <c r="AG2947">
        <v>107553.41099999999</v>
      </c>
      <c r="AH2947"/>
      <c r="AI2947">
        <v>6</v>
      </c>
    </row>
    <row r="2948" spans="1:35">
      <c r="A2948" t="s">
        <v>862</v>
      </c>
      <c r="B2948">
        <v>2018</v>
      </c>
      <c r="C2948">
        <v>2018</v>
      </c>
      <c r="D2948">
        <v>2018</v>
      </c>
      <c r="E2948">
        <v>4</v>
      </c>
      <c r="F2948">
        <v>0</v>
      </c>
      <c r="G2948">
        <v>0</v>
      </c>
      <c r="H2948" t="s">
        <v>568</v>
      </c>
      <c r="I2948">
        <v>251</v>
      </c>
      <c r="J2948" t="s">
        <v>113</v>
      </c>
      <c r="K2948" t="s">
        <v>583</v>
      </c>
      <c r="L2948">
        <v>0</v>
      </c>
      <c r="M2948" t="s">
        <v>177</v>
      </c>
      <c r="N2948" t="s">
        <v>514</v>
      </c>
      <c r="O2948">
        <v>862</v>
      </c>
      <c r="P2948" t="s">
        <v>723</v>
      </c>
      <c r="Q2948" t="s">
        <v>724</v>
      </c>
      <c r="R2948" t="s">
        <v>515</v>
      </c>
      <c r="S2948" t="s">
        <v>516</v>
      </c>
      <c r="T2948">
        <v>2100</v>
      </c>
      <c r="U2948" t="s">
        <v>868</v>
      </c>
      <c r="V2948">
        <v>2523</v>
      </c>
      <c r="W2948" t="s">
        <v>518</v>
      </c>
      <c r="X2948">
        <v>8</v>
      </c>
      <c r="Y2948" t="s">
        <v>519</v>
      </c>
      <c r="Z2948">
        <v>80492771</v>
      </c>
      <c r="AA2948">
        <v>-1</v>
      </c>
      <c r="AB2948" t="s">
        <v>129</v>
      </c>
      <c r="AC2948">
        <v>0</v>
      </c>
      <c r="AD2948">
        <v>80492771</v>
      </c>
      <c r="AE2948">
        <v>0</v>
      </c>
      <c r="AF2948">
        <v>5407820</v>
      </c>
      <c r="AG2948">
        <v>5407820.3380000005</v>
      </c>
      <c r="AH2948"/>
      <c r="AI2948">
        <v>6</v>
      </c>
    </row>
    <row r="2949" spans="1:35">
      <c r="A2949" t="s">
        <v>862</v>
      </c>
      <c r="B2949">
        <v>2018</v>
      </c>
      <c r="C2949">
        <v>2018</v>
      </c>
      <c r="D2949">
        <v>2018</v>
      </c>
      <c r="E2949">
        <v>4</v>
      </c>
      <c r="F2949">
        <v>0</v>
      </c>
      <c r="G2949">
        <v>0</v>
      </c>
      <c r="H2949" t="s">
        <v>568</v>
      </c>
      <c r="I2949">
        <v>251</v>
      </c>
      <c r="J2949" t="s">
        <v>113</v>
      </c>
      <c r="K2949" t="s">
        <v>583</v>
      </c>
      <c r="L2949">
        <v>0</v>
      </c>
      <c r="M2949" t="s">
        <v>177</v>
      </c>
      <c r="N2949" t="s">
        <v>514</v>
      </c>
      <c r="O2949">
        <v>156</v>
      </c>
      <c r="P2949" t="s">
        <v>183</v>
      </c>
      <c r="Q2949" t="s">
        <v>562</v>
      </c>
      <c r="R2949" t="s">
        <v>515</v>
      </c>
      <c r="S2949" t="s">
        <v>516</v>
      </c>
      <c r="T2949">
        <v>2100</v>
      </c>
      <c r="U2949" t="s">
        <v>868</v>
      </c>
      <c r="V2949">
        <v>2523</v>
      </c>
      <c r="W2949" t="s">
        <v>518</v>
      </c>
      <c r="X2949">
        <v>8</v>
      </c>
      <c r="Y2949" t="s">
        <v>519</v>
      </c>
      <c r="Z2949">
        <v>42120652</v>
      </c>
      <c r="AA2949">
        <v>-1</v>
      </c>
      <c r="AB2949" t="s">
        <v>129</v>
      </c>
      <c r="AC2949">
        <v>0</v>
      </c>
      <c r="AD2949">
        <v>42120652</v>
      </c>
      <c r="AE2949">
        <v>0</v>
      </c>
      <c r="AF2949">
        <v>3036273</v>
      </c>
      <c r="AG2949">
        <v>3036273.1770000001</v>
      </c>
      <c r="AH2949"/>
      <c r="AI2949">
        <v>6</v>
      </c>
    </row>
    <row r="2950" spans="1:35">
      <c r="A2950" t="s">
        <v>862</v>
      </c>
      <c r="B2950">
        <v>2018</v>
      </c>
      <c r="C2950">
        <v>2018</v>
      </c>
      <c r="D2950">
        <v>2018</v>
      </c>
      <c r="E2950">
        <v>4</v>
      </c>
      <c r="F2950">
        <v>0</v>
      </c>
      <c r="G2950">
        <v>0</v>
      </c>
      <c r="H2950" t="s">
        <v>568</v>
      </c>
      <c r="I2950">
        <v>251</v>
      </c>
      <c r="J2950" t="s">
        <v>113</v>
      </c>
      <c r="K2950" t="s">
        <v>583</v>
      </c>
      <c r="L2950">
        <v>0</v>
      </c>
      <c r="M2950" t="s">
        <v>177</v>
      </c>
      <c r="N2950" t="s">
        <v>514</v>
      </c>
      <c r="O2950">
        <v>528</v>
      </c>
      <c r="P2950" t="s">
        <v>581</v>
      </c>
      <c r="Q2950" t="s">
        <v>582</v>
      </c>
      <c r="R2950" t="s">
        <v>515</v>
      </c>
      <c r="S2950" t="s">
        <v>516</v>
      </c>
      <c r="T2950">
        <v>3200</v>
      </c>
      <c r="U2950" t="s">
        <v>74</v>
      </c>
      <c r="V2950">
        <v>2523</v>
      </c>
      <c r="W2950" t="s">
        <v>518</v>
      </c>
      <c r="X2950">
        <v>8</v>
      </c>
      <c r="Y2950" t="s">
        <v>519</v>
      </c>
      <c r="Z2950">
        <v>47303119</v>
      </c>
      <c r="AA2950">
        <v>-1</v>
      </c>
      <c r="AB2950" t="s">
        <v>129</v>
      </c>
      <c r="AC2950">
        <v>0</v>
      </c>
      <c r="AD2950">
        <v>47303119</v>
      </c>
      <c r="AE2950">
        <v>0</v>
      </c>
      <c r="AF2950">
        <v>5585661</v>
      </c>
      <c r="AG2950">
        <v>5585661.4170000004</v>
      </c>
      <c r="AH2950"/>
      <c r="AI2950">
        <v>6</v>
      </c>
    </row>
    <row r="2951" spans="1:35">
      <c r="A2951" t="s">
        <v>862</v>
      </c>
      <c r="B2951">
        <v>2018</v>
      </c>
      <c r="C2951">
        <v>2018</v>
      </c>
      <c r="D2951">
        <v>2018</v>
      </c>
      <c r="E2951">
        <v>4</v>
      </c>
      <c r="F2951">
        <v>0</v>
      </c>
      <c r="G2951">
        <v>0</v>
      </c>
      <c r="H2951" t="s">
        <v>568</v>
      </c>
      <c r="I2951">
        <v>251</v>
      </c>
      <c r="J2951" t="s">
        <v>113</v>
      </c>
      <c r="K2951" t="s">
        <v>583</v>
      </c>
      <c r="L2951">
        <v>0</v>
      </c>
      <c r="M2951" t="s">
        <v>177</v>
      </c>
      <c r="N2951" t="s">
        <v>514</v>
      </c>
      <c r="O2951">
        <v>757</v>
      </c>
      <c r="P2951" t="s">
        <v>597</v>
      </c>
      <c r="Q2951" t="s">
        <v>598</v>
      </c>
      <c r="R2951" t="s">
        <v>515</v>
      </c>
      <c r="S2951" t="s">
        <v>516</v>
      </c>
      <c r="T2951">
        <v>3200</v>
      </c>
      <c r="U2951" t="s">
        <v>74</v>
      </c>
      <c r="V2951">
        <v>2523</v>
      </c>
      <c r="W2951" t="s">
        <v>518</v>
      </c>
      <c r="X2951">
        <v>8</v>
      </c>
      <c r="Y2951" t="s">
        <v>519</v>
      </c>
      <c r="Z2951">
        <v>193444</v>
      </c>
      <c r="AA2951">
        <v>-1</v>
      </c>
      <c r="AB2951" t="s">
        <v>129</v>
      </c>
      <c r="AC2951">
        <v>0</v>
      </c>
      <c r="AD2951">
        <v>193444</v>
      </c>
      <c r="AE2951">
        <v>0</v>
      </c>
      <c r="AF2951">
        <v>21531</v>
      </c>
      <c r="AG2951">
        <v>21531.003000000001</v>
      </c>
      <c r="AH2951"/>
      <c r="AI2951">
        <v>6</v>
      </c>
    </row>
    <row r="2952" spans="1:35">
      <c r="A2952" t="s">
        <v>862</v>
      </c>
      <c r="B2952">
        <v>2018</v>
      </c>
      <c r="C2952">
        <v>2018</v>
      </c>
      <c r="D2952">
        <v>2018</v>
      </c>
      <c r="E2952">
        <v>4</v>
      </c>
      <c r="F2952">
        <v>0</v>
      </c>
      <c r="G2952">
        <v>0</v>
      </c>
      <c r="H2952" t="s">
        <v>568</v>
      </c>
      <c r="I2952">
        <v>251</v>
      </c>
      <c r="J2952" t="s">
        <v>113</v>
      </c>
      <c r="K2952" t="s">
        <v>583</v>
      </c>
      <c r="L2952">
        <v>0</v>
      </c>
      <c r="M2952" t="s">
        <v>177</v>
      </c>
      <c r="N2952" t="s">
        <v>514</v>
      </c>
      <c r="O2952">
        <v>616</v>
      </c>
      <c r="P2952" t="s">
        <v>692</v>
      </c>
      <c r="Q2952" t="s">
        <v>693</v>
      </c>
      <c r="R2952" t="s">
        <v>515</v>
      </c>
      <c r="S2952" t="s">
        <v>516</v>
      </c>
      <c r="T2952">
        <v>3200</v>
      </c>
      <c r="U2952" t="s">
        <v>74</v>
      </c>
      <c r="V2952">
        <v>2523</v>
      </c>
      <c r="W2952" t="s">
        <v>518</v>
      </c>
      <c r="X2952">
        <v>8</v>
      </c>
      <c r="Y2952" t="s">
        <v>519</v>
      </c>
      <c r="Z2952">
        <v>748954</v>
      </c>
      <c r="AA2952">
        <v>-1</v>
      </c>
      <c r="AB2952" t="s">
        <v>129</v>
      </c>
      <c r="AC2952">
        <v>0</v>
      </c>
      <c r="AD2952">
        <v>748954</v>
      </c>
      <c r="AE2952">
        <v>0</v>
      </c>
      <c r="AF2952">
        <v>438494</v>
      </c>
      <c r="AG2952">
        <v>438494.527</v>
      </c>
      <c r="AH2952"/>
      <c r="AI2952">
        <v>6</v>
      </c>
    </row>
    <row r="2953" spans="1:35">
      <c r="A2953" t="s">
        <v>862</v>
      </c>
      <c r="B2953">
        <v>2018</v>
      </c>
      <c r="C2953">
        <v>2018</v>
      </c>
      <c r="D2953">
        <v>2018</v>
      </c>
      <c r="E2953">
        <v>4</v>
      </c>
      <c r="F2953">
        <v>0</v>
      </c>
      <c r="G2953">
        <v>0</v>
      </c>
      <c r="H2953" t="s">
        <v>568</v>
      </c>
      <c r="I2953">
        <v>251</v>
      </c>
      <c r="J2953" t="s">
        <v>113</v>
      </c>
      <c r="K2953" t="s">
        <v>583</v>
      </c>
      <c r="L2953">
        <v>0</v>
      </c>
      <c r="M2953" t="s">
        <v>177</v>
      </c>
      <c r="N2953" t="s">
        <v>514</v>
      </c>
      <c r="O2953">
        <v>40</v>
      </c>
      <c r="P2953" t="s">
        <v>690</v>
      </c>
      <c r="Q2953" t="s">
        <v>691</v>
      </c>
      <c r="R2953" t="s">
        <v>515</v>
      </c>
      <c r="S2953" t="s">
        <v>516</v>
      </c>
      <c r="T2953">
        <v>3200</v>
      </c>
      <c r="U2953" t="s">
        <v>74</v>
      </c>
      <c r="V2953">
        <v>2523</v>
      </c>
      <c r="W2953" t="s">
        <v>518</v>
      </c>
      <c r="X2953">
        <v>8</v>
      </c>
      <c r="Y2953" t="s">
        <v>519</v>
      </c>
      <c r="Z2953">
        <v>93476</v>
      </c>
      <c r="AA2953">
        <v>-1</v>
      </c>
      <c r="AB2953" t="s">
        <v>129</v>
      </c>
      <c r="AC2953">
        <v>0</v>
      </c>
      <c r="AD2953">
        <v>93476</v>
      </c>
      <c r="AE2953">
        <v>0</v>
      </c>
      <c r="AF2953">
        <v>11676</v>
      </c>
      <c r="AG2953">
        <v>11676.411</v>
      </c>
      <c r="AH2953"/>
      <c r="AI2953">
        <v>6</v>
      </c>
    </row>
    <row r="2954" spans="1:35">
      <c r="A2954" t="s">
        <v>862</v>
      </c>
      <c r="B2954">
        <v>2018</v>
      </c>
      <c r="C2954">
        <v>2018</v>
      </c>
      <c r="D2954">
        <v>2018</v>
      </c>
      <c r="E2954">
        <v>4</v>
      </c>
      <c r="F2954">
        <v>0</v>
      </c>
      <c r="G2954">
        <v>0</v>
      </c>
      <c r="H2954" t="s">
        <v>568</v>
      </c>
      <c r="I2954">
        <v>251</v>
      </c>
      <c r="J2954" t="s">
        <v>113</v>
      </c>
      <c r="K2954" t="s">
        <v>583</v>
      </c>
      <c r="L2954">
        <v>0</v>
      </c>
      <c r="M2954" t="s">
        <v>177</v>
      </c>
      <c r="N2954" t="s">
        <v>514</v>
      </c>
      <c r="O2954">
        <v>208</v>
      </c>
      <c r="P2954" t="s">
        <v>195</v>
      </c>
      <c r="Q2954" t="s">
        <v>572</v>
      </c>
      <c r="R2954" t="s">
        <v>515</v>
      </c>
      <c r="S2954" t="s">
        <v>516</v>
      </c>
      <c r="T2954">
        <v>3200</v>
      </c>
      <c r="U2954" t="s">
        <v>74</v>
      </c>
      <c r="V2954">
        <v>2523</v>
      </c>
      <c r="W2954" t="s">
        <v>518</v>
      </c>
      <c r="X2954">
        <v>8</v>
      </c>
      <c r="Y2954" t="s">
        <v>519</v>
      </c>
      <c r="Z2954">
        <v>26615376</v>
      </c>
      <c r="AA2954">
        <v>-1</v>
      </c>
      <c r="AB2954" t="s">
        <v>129</v>
      </c>
      <c r="AC2954">
        <v>0</v>
      </c>
      <c r="AD2954">
        <v>26615376</v>
      </c>
      <c r="AE2954">
        <v>0</v>
      </c>
      <c r="AF2954">
        <v>3644936</v>
      </c>
      <c r="AG2954">
        <v>3644936.3539999998</v>
      </c>
      <c r="AH2954"/>
      <c r="AI2954">
        <v>6</v>
      </c>
    </row>
    <row r="2955" spans="1:35">
      <c r="A2955" t="s">
        <v>862</v>
      </c>
      <c r="B2955">
        <v>2018</v>
      </c>
      <c r="C2955">
        <v>2018</v>
      </c>
      <c r="D2955">
        <v>2018</v>
      </c>
      <c r="E2955">
        <v>4</v>
      </c>
      <c r="F2955">
        <v>0</v>
      </c>
      <c r="G2955">
        <v>0</v>
      </c>
      <c r="H2955" t="s">
        <v>568</v>
      </c>
      <c r="I2955">
        <v>251</v>
      </c>
      <c r="J2955" t="s">
        <v>113</v>
      </c>
      <c r="K2955" t="s">
        <v>583</v>
      </c>
      <c r="L2955">
        <v>0</v>
      </c>
      <c r="M2955" t="s">
        <v>177</v>
      </c>
      <c r="N2955" t="s">
        <v>514</v>
      </c>
      <c r="O2955">
        <v>442</v>
      </c>
      <c r="P2955" t="s">
        <v>688</v>
      </c>
      <c r="Q2955" t="s">
        <v>689</v>
      </c>
      <c r="R2955" t="s">
        <v>515</v>
      </c>
      <c r="S2955" t="s">
        <v>516</v>
      </c>
      <c r="T2955">
        <v>3200</v>
      </c>
      <c r="U2955" t="s">
        <v>74</v>
      </c>
      <c r="V2955">
        <v>2523</v>
      </c>
      <c r="W2955" t="s">
        <v>518</v>
      </c>
      <c r="X2955">
        <v>8</v>
      </c>
      <c r="Y2955" t="s">
        <v>519</v>
      </c>
      <c r="Z2955">
        <v>554897397</v>
      </c>
      <c r="AA2955">
        <v>-1</v>
      </c>
      <c r="AB2955" t="s">
        <v>129</v>
      </c>
      <c r="AC2955">
        <v>0</v>
      </c>
      <c r="AD2955">
        <v>554897397</v>
      </c>
      <c r="AE2955">
        <v>0</v>
      </c>
      <c r="AF2955">
        <v>42657688</v>
      </c>
      <c r="AG2955">
        <v>42657688.484999999</v>
      </c>
      <c r="AH2955"/>
      <c r="AI2955">
        <v>6</v>
      </c>
    </row>
    <row r="2956" spans="1:35">
      <c r="A2956" t="s">
        <v>862</v>
      </c>
      <c r="B2956">
        <v>2018</v>
      </c>
      <c r="C2956">
        <v>2018</v>
      </c>
      <c r="D2956">
        <v>2018</v>
      </c>
      <c r="E2956">
        <v>4</v>
      </c>
      <c r="F2956">
        <v>0</v>
      </c>
      <c r="G2956">
        <v>0</v>
      </c>
      <c r="H2956" t="s">
        <v>568</v>
      </c>
      <c r="I2956">
        <v>251</v>
      </c>
      <c r="J2956" t="s">
        <v>113</v>
      </c>
      <c r="K2956" t="s">
        <v>583</v>
      </c>
      <c r="L2956">
        <v>0</v>
      </c>
      <c r="M2956" t="s">
        <v>177</v>
      </c>
      <c r="N2956" t="s">
        <v>514</v>
      </c>
      <c r="O2956">
        <v>752</v>
      </c>
      <c r="P2956" t="s">
        <v>189</v>
      </c>
      <c r="Q2956" t="s">
        <v>569</v>
      </c>
      <c r="R2956" t="s">
        <v>515</v>
      </c>
      <c r="S2956" t="s">
        <v>516</v>
      </c>
      <c r="T2956">
        <v>3200</v>
      </c>
      <c r="U2956" t="s">
        <v>74</v>
      </c>
      <c r="V2956">
        <v>2523</v>
      </c>
      <c r="W2956" t="s">
        <v>518</v>
      </c>
      <c r="X2956">
        <v>8</v>
      </c>
      <c r="Y2956" t="s">
        <v>519</v>
      </c>
      <c r="Z2956">
        <v>286572</v>
      </c>
      <c r="AA2956">
        <v>-1</v>
      </c>
      <c r="AB2956" t="s">
        <v>129</v>
      </c>
      <c r="AC2956">
        <v>0</v>
      </c>
      <c r="AD2956">
        <v>286572</v>
      </c>
      <c r="AE2956">
        <v>0</v>
      </c>
      <c r="AF2956">
        <v>20203</v>
      </c>
      <c r="AG2956">
        <v>20203.038</v>
      </c>
      <c r="AH2956"/>
      <c r="AI2956">
        <v>6</v>
      </c>
    </row>
    <row r="2957" spans="1:35">
      <c r="A2957" t="s">
        <v>862</v>
      </c>
      <c r="B2957">
        <v>2018</v>
      </c>
      <c r="C2957">
        <v>2018</v>
      </c>
      <c r="D2957">
        <v>2018</v>
      </c>
      <c r="E2957">
        <v>4</v>
      </c>
      <c r="F2957">
        <v>0</v>
      </c>
      <c r="G2957">
        <v>0</v>
      </c>
      <c r="H2957" t="s">
        <v>568</v>
      </c>
      <c r="I2957">
        <v>251</v>
      </c>
      <c r="J2957" t="s">
        <v>113</v>
      </c>
      <c r="K2957" t="s">
        <v>583</v>
      </c>
      <c r="L2957">
        <v>0</v>
      </c>
      <c r="M2957" t="s">
        <v>177</v>
      </c>
      <c r="N2957" t="s">
        <v>514</v>
      </c>
      <c r="O2957">
        <v>203</v>
      </c>
      <c r="P2957" t="s">
        <v>684</v>
      </c>
      <c r="Q2957" t="s">
        <v>685</v>
      </c>
      <c r="R2957" t="s">
        <v>515</v>
      </c>
      <c r="S2957" t="s">
        <v>516</v>
      </c>
      <c r="T2957">
        <v>3200</v>
      </c>
      <c r="U2957" t="s">
        <v>74</v>
      </c>
      <c r="V2957">
        <v>2523</v>
      </c>
      <c r="W2957" t="s">
        <v>518</v>
      </c>
      <c r="X2957">
        <v>8</v>
      </c>
      <c r="Y2957" t="s">
        <v>519</v>
      </c>
      <c r="Z2957">
        <v>18066</v>
      </c>
      <c r="AA2957">
        <v>-1</v>
      </c>
      <c r="AB2957" t="s">
        <v>129</v>
      </c>
      <c r="AC2957">
        <v>0</v>
      </c>
      <c r="AD2957">
        <v>18066</v>
      </c>
      <c r="AE2957">
        <v>0</v>
      </c>
      <c r="AF2957">
        <v>1630</v>
      </c>
      <c r="AG2957">
        <v>1630.421</v>
      </c>
      <c r="AH2957"/>
      <c r="AI2957">
        <v>6</v>
      </c>
    </row>
    <row r="2958" spans="1:35">
      <c r="A2958" t="s">
        <v>862</v>
      </c>
      <c r="B2958">
        <v>2018</v>
      </c>
      <c r="C2958">
        <v>2018</v>
      </c>
      <c r="D2958">
        <v>2018</v>
      </c>
      <c r="E2958">
        <v>4</v>
      </c>
      <c r="F2958">
        <v>0</v>
      </c>
      <c r="G2958">
        <v>0</v>
      </c>
      <c r="H2958" t="s">
        <v>568</v>
      </c>
      <c r="I2958">
        <v>251</v>
      </c>
      <c r="J2958" t="s">
        <v>113</v>
      </c>
      <c r="K2958" t="s">
        <v>583</v>
      </c>
      <c r="L2958">
        <v>0</v>
      </c>
      <c r="M2958" t="s">
        <v>177</v>
      </c>
      <c r="N2958" t="s">
        <v>514</v>
      </c>
      <c r="O2958">
        <v>372</v>
      </c>
      <c r="P2958" t="s">
        <v>676</v>
      </c>
      <c r="Q2958" t="s">
        <v>677</v>
      </c>
      <c r="R2958" t="s">
        <v>515</v>
      </c>
      <c r="S2958" t="s">
        <v>516</v>
      </c>
      <c r="T2958">
        <v>3200</v>
      </c>
      <c r="U2958" t="s">
        <v>74</v>
      </c>
      <c r="V2958">
        <v>2523</v>
      </c>
      <c r="W2958" t="s">
        <v>518</v>
      </c>
      <c r="X2958">
        <v>8</v>
      </c>
      <c r="Y2958" t="s">
        <v>519</v>
      </c>
      <c r="Z2958">
        <v>5637196</v>
      </c>
      <c r="AA2958">
        <v>-1</v>
      </c>
      <c r="AB2958" t="s">
        <v>129</v>
      </c>
      <c r="AC2958">
        <v>0</v>
      </c>
      <c r="AD2958">
        <v>5637196</v>
      </c>
      <c r="AE2958">
        <v>0</v>
      </c>
      <c r="AF2958">
        <v>551840</v>
      </c>
      <c r="AG2958">
        <v>551840.65700000001</v>
      </c>
      <c r="AH2958"/>
      <c r="AI2958">
        <v>6</v>
      </c>
    </row>
    <row r="2959" spans="1:35">
      <c r="A2959" t="s">
        <v>862</v>
      </c>
      <c r="B2959">
        <v>2018</v>
      </c>
      <c r="C2959">
        <v>2018</v>
      </c>
      <c r="D2959">
        <v>2018</v>
      </c>
      <c r="E2959">
        <v>4</v>
      </c>
      <c r="F2959">
        <v>0</v>
      </c>
      <c r="G2959">
        <v>0</v>
      </c>
      <c r="H2959" t="s">
        <v>568</v>
      </c>
      <c r="I2959">
        <v>251</v>
      </c>
      <c r="J2959" t="s">
        <v>113</v>
      </c>
      <c r="K2959" t="s">
        <v>583</v>
      </c>
      <c r="L2959">
        <v>0</v>
      </c>
      <c r="M2959" t="s">
        <v>177</v>
      </c>
      <c r="N2959" t="s">
        <v>514</v>
      </c>
      <c r="O2959">
        <v>504</v>
      </c>
      <c r="P2959" t="s">
        <v>686</v>
      </c>
      <c r="Q2959" t="s">
        <v>687</v>
      </c>
      <c r="R2959" t="s">
        <v>515</v>
      </c>
      <c r="S2959" t="s">
        <v>516</v>
      </c>
      <c r="T2959">
        <v>3200</v>
      </c>
      <c r="U2959" t="s">
        <v>74</v>
      </c>
      <c r="V2959">
        <v>2523</v>
      </c>
      <c r="W2959" t="s">
        <v>518</v>
      </c>
      <c r="X2959">
        <v>8</v>
      </c>
      <c r="Y2959" t="s">
        <v>519</v>
      </c>
      <c r="Z2959">
        <v>117</v>
      </c>
      <c r="AA2959">
        <v>-1</v>
      </c>
      <c r="AB2959" t="s">
        <v>129</v>
      </c>
      <c r="AC2959">
        <v>0</v>
      </c>
      <c r="AD2959">
        <v>117</v>
      </c>
      <c r="AE2959">
        <v>0</v>
      </c>
      <c r="AF2959">
        <v>8</v>
      </c>
      <c r="AG2959">
        <v>8.27</v>
      </c>
      <c r="AH2959"/>
      <c r="AI2959">
        <v>6</v>
      </c>
    </row>
    <row r="2960" spans="1:35">
      <c r="A2960" t="s">
        <v>862</v>
      </c>
      <c r="B2960">
        <v>2018</v>
      </c>
      <c r="C2960">
        <v>2018</v>
      </c>
      <c r="D2960">
        <v>2018</v>
      </c>
      <c r="E2960">
        <v>4</v>
      </c>
      <c r="F2960">
        <v>0</v>
      </c>
      <c r="G2960">
        <v>0</v>
      </c>
      <c r="H2960" t="s">
        <v>568</v>
      </c>
      <c r="I2960">
        <v>251</v>
      </c>
      <c r="J2960" t="s">
        <v>113</v>
      </c>
      <c r="K2960" t="s">
        <v>583</v>
      </c>
      <c r="L2960">
        <v>0</v>
      </c>
      <c r="M2960" t="s">
        <v>177</v>
      </c>
      <c r="N2960" t="s">
        <v>514</v>
      </c>
      <c r="O2960">
        <v>688</v>
      </c>
      <c r="P2960" t="s">
        <v>644</v>
      </c>
      <c r="Q2960" t="s">
        <v>645</v>
      </c>
      <c r="R2960" t="s">
        <v>515</v>
      </c>
      <c r="S2960" t="s">
        <v>516</v>
      </c>
      <c r="T2960">
        <v>3200</v>
      </c>
      <c r="U2960" t="s">
        <v>74</v>
      </c>
      <c r="V2960">
        <v>2523</v>
      </c>
      <c r="W2960" t="s">
        <v>518</v>
      </c>
      <c r="X2960">
        <v>8</v>
      </c>
      <c r="Y2960" t="s">
        <v>519</v>
      </c>
      <c r="Z2960">
        <v>1371</v>
      </c>
      <c r="AA2960">
        <v>-1</v>
      </c>
      <c r="AB2960" t="s">
        <v>129</v>
      </c>
      <c r="AC2960">
        <v>0</v>
      </c>
      <c r="AD2960">
        <v>1371</v>
      </c>
      <c r="AE2960">
        <v>0</v>
      </c>
      <c r="AF2960">
        <v>92</v>
      </c>
      <c r="AG2960">
        <v>92.153999999999996</v>
      </c>
      <c r="AH2960"/>
      <c r="AI2960">
        <v>6</v>
      </c>
    </row>
    <row r="2961" spans="1:35">
      <c r="A2961" t="s">
        <v>862</v>
      </c>
      <c r="B2961">
        <v>2018</v>
      </c>
      <c r="C2961">
        <v>2018</v>
      </c>
      <c r="D2961">
        <v>2018</v>
      </c>
      <c r="E2961">
        <v>4</v>
      </c>
      <c r="F2961">
        <v>0</v>
      </c>
      <c r="G2961">
        <v>0</v>
      </c>
      <c r="H2961" t="s">
        <v>568</v>
      </c>
      <c r="I2961">
        <v>251</v>
      </c>
      <c r="J2961" t="s">
        <v>113</v>
      </c>
      <c r="K2961" t="s">
        <v>583</v>
      </c>
      <c r="L2961">
        <v>0</v>
      </c>
      <c r="M2961" t="s">
        <v>177</v>
      </c>
      <c r="N2961" t="s">
        <v>514</v>
      </c>
      <c r="O2961">
        <v>233</v>
      </c>
      <c r="P2961" t="s">
        <v>749</v>
      </c>
      <c r="Q2961" t="s">
        <v>750</v>
      </c>
      <c r="R2961" t="s">
        <v>515</v>
      </c>
      <c r="S2961" t="s">
        <v>516</v>
      </c>
      <c r="T2961">
        <v>3200</v>
      </c>
      <c r="U2961" t="s">
        <v>74</v>
      </c>
      <c r="V2961">
        <v>2523</v>
      </c>
      <c r="W2961" t="s">
        <v>518</v>
      </c>
      <c r="X2961">
        <v>8</v>
      </c>
      <c r="Y2961" t="s">
        <v>519</v>
      </c>
      <c r="Z2961">
        <v>124203</v>
      </c>
      <c r="AA2961">
        <v>-1</v>
      </c>
      <c r="AB2961" t="s">
        <v>129</v>
      </c>
      <c r="AC2961">
        <v>0</v>
      </c>
      <c r="AD2961">
        <v>124203</v>
      </c>
      <c r="AE2961">
        <v>0</v>
      </c>
      <c r="AF2961">
        <v>17009</v>
      </c>
      <c r="AG2961">
        <v>17009.54</v>
      </c>
      <c r="AH2961"/>
      <c r="AI2961">
        <v>6</v>
      </c>
    </row>
    <row r="2962" spans="1:35">
      <c r="A2962" t="s">
        <v>862</v>
      </c>
      <c r="B2962">
        <v>2018</v>
      </c>
      <c r="C2962">
        <v>2018</v>
      </c>
      <c r="D2962">
        <v>2018</v>
      </c>
      <c r="E2962">
        <v>4</v>
      </c>
      <c r="F2962">
        <v>0</v>
      </c>
      <c r="G2962">
        <v>0</v>
      </c>
      <c r="H2962" t="s">
        <v>568</v>
      </c>
      <c r="I2962">
        <v>251</v>
      </c>
      <c r="J2962" t="s">
        <v>113</v>
      </c>
      <c r="K2962" t="s">
        <v>583</v>
      </c>
      <c r="L2962">
        <v>0</v>
      </c>
      <c r="M2962" t="s">
        <v>177</v>
      </c>
      <c r="N2962" t="s">
        <v>514</v>
      </c>
      <c r="O2962">
        <v>428</v>
      </c>
      <c r="P2962" t="s">
        <v>735</v>
      </c>
      <c r="Q2962" t="s">
        <v>736</v>
      </c>
      <c r="R2962" t="s">
        <v>515</v>
      </c>
      <c r="S2962" t="s">
        <v>516</v>
      </c>
      <c r="T2962">
        <v>3200</v>
      </c>
      <c r="U2962" t="s">
        <v>74</v>
      </c>
      <c r="V2962">
        <v>2523</v>
      </c>
      <c r="W2962" t="s">
        <v>518</v>
      </c>
      <c r="X2962">
        <v>8</v>
      </c>
      <c r="Y2962" t="s">
        <v>519</v>
      </c>
      <c r="Z2962">
        <v>153090</v>
      </c>
      <c r="AA2962">
        <v>-1</v>
      </c>
      <c r="AB2962" t="s">
        <v>129</v>
      </c>
      <c r="AC2962">
        <v>0</v>
      </c>
      <c r="AD2962">
        <v>153090</v>
      </c>
      <c r="AE2962">
        <v>0</v>
      </c>
      <c r="AF2962">
        <v>10792</v>
      </c>
      <c r="AG2962">
        <v>10792.674999999999</v>
      </c>
      <c r="AH2962"/>
      <c r="AI2962">
        <v>6</v>
      </c>
    </row>
    <row r="2963" spans="1:35">
      <c r="A2963" t="s">
        <v>862</v>
      </c>
      <c r="B2963">
        <v>2018</v>
      </c>
      <c r="C2963">
        <v>2018</v>
      </c>
      <c r="D2963">
        <v>2018</v>
      </c>
      <c r="E2963">
        <v>4</v>
      </c>
      <c r="F2963">
        <v>0</v>
      </c>
      <c r="G2963">
        <v>0</v>
      </c>
      <c r="H2963" t="s">
        <v>568</v>
      </c>
      <c r="I2963">
        <v>251</v>
      </c>
      <c r="J2963" t="s">
        <v>113</v>
      </c>
      <c r="K2963" t="s">
        <v>583</v>
      </c>
      <c r="L2963">
        <v>0</v>
      </c>
      <c r="M2963" t="s">
        <v>177</v>
      </c>
      <c r="N2963" t="s">
        <v>514</v>
      </c>
      <c r="O2963">
        <v>740</v>
      </c>
      <c r="P2963" t="s">
        <v>709</v>
      </c>
      <c r="Q2963" t="s">
        <v>710</v>
      </c>
      <c r="R2963" t="s">
        <v>515</v>
      </c>
      <c r="S2963" t="s">
        <v>516</v>
      </c>
      <c r="T2963">
        <v>3200</v>
      </c>
      <c r="U2963" t="s">
        <v>74</v>
      </c>
      <c r="V2963">
        <v>2523</v>
      </c>
      <c r="W2963" t="s">
        <v>518</v>
      </c>
      <c r="X2963">
        <v>8</v>
      </c>
      <c r="Y2963" t="s">
        <v>519</v>
      </c>
      <c r="Z2963">
        <v>50275</v>
      </c>
      <c r="AA2963">
        <v>-1</v>
      </c>
      <c r="AB2963" t="s">
        <v>129</v>
      </c>
      <c r="AC2963">
        <v>0</v>
      </c>
      <c r="AD2963">
        <v>50275</v>
      </c>
      <c r="AE2963">
        <v>0</v>
      </c>
      <c r="AF2963">
        <v>3544</v>
      </c>
      <c r="AG2963">
        <v>3544.393</v>
      </c>
      <c r="AH2963"/>
      <c r="AI2963">
        <v>6</v>
      </c>
    </row>
    <row r="2964" spans="1:35">
      <c r="A2964" t="s">
        <v>862</v>
      </c>
      <c r="B2964">
        <v>2018</v>
      </c>
      <c r="C2964">
        <v>2018</v>
      </c>
      <c r="D2964">
        <v>2018</v>
      </c>
      <c r="E2964">
        <v>4</v>
      </c>
      <c r="F2964">
        <v>0</v>
      </c>
      <c r="G2964">
        <v>0</v>
      </c>
      <c r="H2964" t="s">
        <v>568</v>
      </c>
      <c r="I2964">
        <v>251</v>
      </c>
      <c r="J2964" t="s">
        <v>113</v>
      </c>
      <c r="K2964" t="s">
        <v>583</v>
      </c>
      <c r="L2964">
        <v>0</v>
      </c>
      <c r="M2964" t="s">
        <v>177</v>
      </c>
      <c r="N2964" t="s">
        <v>514</v>
      </c>
      <c r="O2964">
        <v>380</v>
      </c>
      <c r="P2964" t="s">
        <v>587</v>
      </c>
      <c r="Q2964" t="s">
        <v>588</v>
      </c>
      <c r="R2964" t="s">
        <v>515</v>
      </c>
      <c r="S2964" t="s">
        <v>516</v>
      </c>
      <c r="T2964">
        <v>3200</v>
      </c>
      <c r="U2964" t="s">
        <v>74</v>
      </c>
      <c r="V2964">
        <v>2523</v>
      </c>
      <c r="W2964" t="s">
        <v>518</v>
      </c>
      <c r="X2964">
        <v>8</v>
      </c>
      <c r="Y2964" t="s">
        <v>519</v>
      </c>
      <c r="Z2964">
        <v>240541195</v>
      </c>
      <c r="AA2964">
        <v>-1</v>
      </c>
      <c r="AB2964" t="s">
        <v>129</v>
      </c>
      <c r="AC2964">
        <v>0</v>
      </c>
      <c r="AD2964">
        <v>240541195</v>
      </c>
      <c r="AE2964">
        <v>0</v>
      </c>
      <c r="AF2964">
        <v>22749042</v>
      </c>
      <c r="AG2964">
        <v>22749042.175000001</v>
      </c>
      <c r="AH2964"/>
      <c r="AI2964">
        <v>6</v>
      </c>
    </row>
    <row r="2965" spans="1:35">
      <c r="A2965" t="s">
        <v>862</v>
      </c>
      <c r="B2965">
        <v>2018</v>
      </c>
      <c r="C2965">
        <v>2018</v>
      </c>
      <c r="D2965">
        <v>2018</v>
      </c>
      <c r="E2965">
        <v>4</v>
      </c>
      <c r="F2965">
        <v>0</v>
      </c>
      <c r="G2965">
        <v>0</v>
      </c>
      <c r="H2965" t="s">
        <v>568</v>
      </c>
      <c r="I2965">
        <v>251</v>
      </c>
      <c r="J2965" t="s">
        <v>113</v>
      </c>
      <c r="K2965" t="s">
        <v>583</v>
      </c>
      <c r="L2965">
        <v>0</v>
      </c>
      <c r="M2965" t="s">
        <v>177</v>
      </c>
      <c r="N2965" t="s">
        <v>514</v>
      </c>
      <c r="O2965">
        <v>724</v>
      </c>
      <c r="P2965" t="s">
        <v>214</v>
      </c>
      <c r="Q2965" t="s">
        <v>580</v>
      </c>
      <c r="R2965" t="s">
        <v>515</v>
      </c>
      <c r="S2965" t="s">
        <v>516</v>
      </c>
      <c r="T2965">
        <v>3200</v>
      </c>
      <c r="U2965" t="s">
        <v>74</v>
      </c>
      <c r="V2965">
        <v>2523</v>
      </c>
      <c r="W2965" t="s">
        <v>518</v>
      </c>
      <c r="X2965">
        <v>8</v>
      </c>
      <c r="Y2965" t="s">
        <v>519</v>
      </c>
      <c r="Z2965">
        <v>1067540133</v>
      </c>
      <c r="AA2965">
        <v>-1</v>
      </c>
      <c r="AB2965" t="s">
        <v>129</v>
      </c>
      <c r="AC2965">
        <v>0</v>
      </c>
      <c r="AD2965">
        <v>1067540133</v>
      </c>
      <c r="AE2965">
        <v>0</v>
      </c>
      <c r="AF2965">
        <v>82103681</v>
      </c>
      <c r="AG2965">
        <v>82103681.171000004</v>
      </c>
      <c r="AH2965"/>
      <c r="AI2965">
        <v>6</v>
      </c>
    </row>
    <row r="2966" spans="1:35">
      <c r="A2966" t="s">
        <v>862</v>
      </c>
      <c r="B2966">
        <v>2018</v>
      </c>
      <c r="C2966">
        <v>2018</v>
      </c>
      <c r="D2966">
        <v>2018</v>
      </c>
      <c r="E2966">
        <v>4</v>
      </c>
      <c r="F2966">
        <v>0</v>
      </c>
      <c r="G2966">
        <v>0</v>
      </c>
      <c r="H2966" t="s">
        <v>568</v>
      </c>
      <c r="I2966">
        <v>251</v>
      </c>
      <c r="J2966" t="s">
        <v>113</v>
      </c>
      <c r="K2966" t="s">
        <v>583</v>
      </c>
      <c r="L2966">
        <v>0</v>
      </c>
      <c r="M2966" t="s">
        <v>177</v>
      </c>
      <c r="N2966" t="s">
        <v>514</v>
      </c>
      <c r="O2966">
        <v>752</v>
      </c>
      <c r="P2966" t="s">
        <v>189</v>
      </c>
      <c r="Q2966" t="s">
        <v>569</v>
      </c>
      <c r="R2966" t="s">
        <v>515</v>
      </c>
      <c r="S2966" t="s">
        <v>516</v>
      </c>
      <c r="T2966">
        <v>0</v>
      </c>
      <c r="U2966" t="s">
        <v>517</v>
      </c>
      <c r="V2966">
        <v>2523</v>
      </c>
      <c r="W2966" t="s">
        <v>518</v>
      </c>
      <c r="X2966">
        <v>8</v>
      </c>
      <c r="Y2966" t="s">
        <v>519</v>
      </c>
      <c r="Z2966">
        <v>286572</v>
      </c>
      <c r="AA2966">
        <v>-1</v>
      </c>
      <c r="AB2966" t="s">
        <v>129</v>
      </c>
      <c r="AC2966">
        <v>0</v>
      </c>
      <c r="AD2966">
        <v>286572</v>
      </c>
      <c r="AE2966">
        <v>0</v>
      </c>
      <c r="AF2966">
        <v>20203</v>
      </c>
      <c r="AG2966">
        <v>20203.038</v>
      </c>
      <c r="AH2966"/>
      <c r="AI2966">
        <v>6</v>
      </c>
    </row>
    <row r="2967" spans="1:35">
      <c r="A2967" t="s">
        <v>862</v>
      </c>
      <c r="B2967">
        <v>2018</v>
      </c>
      <c r="C2967">
        <v>2018</v>
      </c>
      <c r="D2967">
        <v>2018</v>
      </c>
      <c r="E2967">
        <v>4</v>
      </c>
      <c r="F2967">
        <v>0</v>
      </c>
      <c r="G2967">
        <v>0</v>
      </c>
      <c r="H2967" t="s">
        <v>568</v>
      </c>
      <c r="I2967">
        <v>251</v>
      </c>
      <c r="J2967" t="s">
        <v>113</v>
      </c>
      <c r="K2967" t="s">
        <v>583</v>
      </c>
      <c r="L2967">
        <v>0</v>
      </c>
      <c r="M2967" t="s">
        <v>177</v>
      </c>
      <c r="N2967" t="s">
        <v>514</v>
      </c>
      <c r="O2967">
        <v>699</v>
      </c>
      <c r="P2967" t="s">
        <v>585</v>
      </c>
      <c r="Q2967" t="s">
        <v>586</v>
      </c>
      <c r="R2967" t="s">
        <v>515</v>
      </c>
      <c r="S2967" t="s">
        <v>516</v>
      </c>
      <c r="T2967">
        <v>0</v>
      </c>
      <c r="U2967" t="s">
        <v>517</v>
      </c>
      <c r="V2967">
        <v>2523</v>
      </c>
      <c r="W2967" t="s">
        <v>518</v>
      </c>
      <c r="X2967">
        <v>8</v>
      </c>
      <c r="Y2967" t="s">
        <v>519</v>
      </c>
      <c r="Z2967">
        <v>20972023</v>
      </c>
      <c r="AA2967">
        <v>-1</v>
      </c>
      <c r="AB2967" t="s">
        <v>129</v>
      </c>
      <c r="AC2967">
        <v>0</v>
      </c>
      <c r="AD2967">
        <v>20972023</v>
      </c>
      <c r="AE2967">
        <v>0</v>
      </c>
      <c r="AF2967">
        <v>1632820</v>
      </c>
      <c r="AG2967">
        <v>1632820.1359999999</v>
      </c>
      <c r="AH2967"/>
      <c r="AI2967">
        <v>6</v>
      </c>
    </row>
    <row r="2968" spans="1:35">
      <c r="A2968" t="s">
        <v>862</v>
      </c>
      <c r="B2968">
        <v>2018</v>
      </c>
      <c r="C2968">
        <v>2018</v>
      </c>
      <c r="D2968">
        <v>2018</v>
      </c>
      <c r="E2968">
        <v>4</v>
      </c>
      <c r="F2968">
        <v>0</v>
      </c>
      <c r="G2968">
        <v>0</v>
      </c>
      <c r="H2968" t="s">
        <v>568</v>
      </c>
      <c r="I2968">
        <v>251</v>
      </c>
      <c r="J2968" t="s">
        <v>113</v>
      </c>
      <c r="K2968" t="s">
        <v>583</v>
      </c>
      <c r="L2968">
        <v>0</v>
      </c>
      <c r="M2968" t="s">
        <v>177</v>
      </c>
      <c r="N2968" t="s">
        <v>514</v>
      </c>
      <c r="O2968">
        <v>372</v>
      </c>
      <c r="P2968" t="s">
        <v>676</v>
      </c>
      <c r="Q2968" t="s">
        <v>677</v>
      </c>
      <c r="R2968" t="s">
        <v>515</v>
      </c>
      <c r="S2968" t="s">
        <v>516</v>
      </c>
      <c r="T2968">
        <v>0</v>
      </c>
      <c r="U2968" t="s">
        <v>517</v>
      </c>
      <c r="V2968">
        <v>2523</v>
      </c>
      <c r="W2968" t="s">
        <v>518</v>
      </c>
      <c r="X2968">
        <v>8</v>
      </c>
      <c r="Y2968" t="s">
        <v>519</v>
      </c>
      <c r="Z2968">
        <v>5637196</v>
      </c>
      <c r="AA2968">
        <v>-1</v>
      </c>
      <c r="AB2968" t="s">
        <v>129</v>
      </c>
      <c r="AC2968">
        <v>0</v>
      </c>
      <c r="AD2968">
        <v>5637196</v>
      </c>
      <c r="AE2968">
        <v>0</v>
      </c>
      <c r="AF2968">
        <v>551840</v>
      </c>
      <c r="AG2968">
        <v>551840.65700000001</v>
      </c>
      <c r="AH2968"/>
      <c r="AI2968">
        <v>6</v>
      </c>
    </row>
    <row r="2969" spans="1:35">
      <c r="A2969" t="s">
        <v>862</v>
      </c>
      <c r="B2969">
        <v>2018</v>
      </c>
      <c r="C2969">
        <v>2018</v>
      </c>
      <c r="D2969">
        <v>2018</v>
      </c>
      <c r="E2969">
        <v>4</v>
      </c>
      <c r="F2969">
        <v>0</v>
      </c>
      <c r="G2969">
        <v>0</v>
      </c>
      <c r="H2969" t="s">
        <v>568</v>
      </c>
      <c r="I2969">
        <v>251</v>
      </c>
      <c r="J2969" t="s">
        <v>113</v>
      </c>
      <c r="K2969" t="s">
        <v>583</v>
      </c>
      <c r="L2969">
        <v>0</v>
      </c>
      <c r="M2969" t="s">
        <v>177</v>
      </c>
      <c r="N2969" t="s">
        <v>514</v>
      </c>
      <c r="O2969">
        <v>124</v>
      </c>
      <c r="P2969" t="s">
        <v>542</v>
      </c>
      <c r="Q2969" t="s">
        <v>543</v>
      </c>
      <c r="R2969" t="s">
        <v>515</v>
      </c>
      <c r="S2969" t="s">
        <v>516</v>
      </c>
      <c r="T2969">
        <v>0</v>
      </c>
      <c r="U2969" t="s">
        <v>517</v>
      </c>
      <c r="V2969">
        <v>2523</v>
      </c>
      <c r="W2969" t="s">
        <v>518</v>
      </c>
      <c r="X2969">
        <v>8</v>
      </c>
      <c r="Y2969" t="s">
        <v>519</v>
      </c>
      <c r="Z2969">
        <v>2461</v>
      </c>
      <c r="AA2969">
        <v>-1</v>
      </c>
      <c r="AB2969" t="s">
        <v>129</v>
      </c>
      <c r="AC2969">
        <v>0</v>
      </c>
      <c r="AD2969">
        <v>2461</v>
      </c>
      <c r="AE2969">
        <v>0</v>
      </c>
      <c r="AF2969">
        <v>165</v>
      </c>
      <c r="AG2969">
        <v>165.405</v>
      </c>
      <c r="AH2969"/>
      <c r="AI2969">
        <v>6</v>
      </c>
    </row>
    <row r="2970" spans="1:35">
      <c r="A2970" t="s">
        <v>862</v>
      </c>
      <c r="B2970">
        <v>2018</v>
      </c>
      <c r="C2970">
        <v>2018</v>
      </c>
      <c r="D2970">
        <v>2018</v>
      </c>
      <c r="E2970">
        <v>4</v>
      </c>
      <c r="F2970">
        <v>0</v>
      </c>
      <c r="G2970">
        <v>0</v>
      </c>
      <c r="H2970" t="s">
        <v>568</v>
      </c>
      <c r="I2970">
        <v>251</v>
      </c>
      <c r="J2970" t="s">
        <v>113</v>
      </c>
      <c r="K2970" t="s">
        <v>583</v>
      </c>
      <c r="L2970">
        <v>0</v>
      </c>
      <c r="M2970" t="s">
        <v>177</v>
      </c>
      <c r="N2970" t="s">
        <v>514</v>
      </c>
      <c r="O2970">
        <v>788</v>
      </c>
      <c r="P2970" t="s">
        <v>729</v>
      </c>
      <c r="Q2970" t="s">
        <v>730</v>
      </c>
      <c r="R2970" t="s">
        <v>515</v>
      </c>
      <c r="S2970" t="s">
        <v>516</v>
      </c>
      <c r="T2970">
        <v>0</v>
      </c>
      <c r="U2970" t="s">
        <v>517</v>
      </c>
      <c r="V2970">
        <v>2523</v>
      </c>
      <c r="W2970" t="s">
        <v>518</v>
      </c>
      <c r="X2970">
        <v>8</v>
      </c>
      <c r="Y2970" t="s">
        <v>519</v>
      </c>
      <c r="Z2970">
        <v>540500</v>
      </c>
      <c r="AA2970">
        <v>-1</v>
      </c>
      <c r="AB2970" t="s">
        <v>129</v>
      </c>
      <c r="AC2970">
        <v>0</v>
      </c>
      <c r="AD2970">
        <v>540500</v>
      </c>
      <c r="AE2970">
        <v>0</v>
      </c>
      <c r="AF2970">
        <v>75905</v>
      </c>
      <c r="AG2970">
        <v>75905.53</v>
      </c>
      <c r="AH2970"/>
      <c r="AI2970">
        <v>6</v>
      </c>
    </row>
    <row r="2971" spans="1:35">
      <c r="A2971" t="s">
        <v>862</v>
      </c>
      <c r="B2971">
        <v>2018</v>
      </c>
      <c r="C2971">
        <v>2018</v>
      </c>
      <c r="D2971">
        <v>2018</v>
      </c>
      <c r="E2971">
        <v>4</v>
      </c>
      <c r="F2971">
        <v>0</v>
      </c>
      <c r="G2971">
        <v>0</v>
      </c>
      <c r="H2971" t="s">
        <v>568</v>
      </c>
      <c r="I2971">
        <v>251</v>
      </c>
      <c r="J2971" t="s">
        <v>113</v>
      </c>
      <c r="K2971" t="s">
        <v>583</v>
      </c>
      <c r="L2971">
        <v>0</v>
      </c>
      <c r="M2971" t="s">
        <v>177</v>
      </c>
      <c r="N2971" t="s">
        <v>514</v>
      </c>
      <c r="O2971">
        <v>784</v>
      </c>
      <c r="P2971" t="s">
        <v>186</v>
      </c>
      <c r="Q2971" t="s">
        <v>618</v>
      </c>
      <c r="R2971" t="s">
        <v>515</v>
      </c>
      <c r="S2971" t="s">
        <v>516</v>
      </c>
      <c r="T2971">
        <v>0</v>
      </c>
      <c r="U2971" t="s">
        <v>517</v>
      </c>
      <c r="V2971">
        <v>2523</v>
      </c>
      <c r="W2971" t="s">
        <v>518</v>
      </c>
      <c r="X2971">
        <v>8</v>
      </c>
      <c r="Y2971" t="s">
        <v>519</v>
      </c>
      <c r="Z2971">
        <v>112211</v>
      </c>
      <c r="AA2971">
        <v>-1</v>
      </c>
      <c r="AB2971" t="s">
        <v>129</v>
      </c>
      <c r="AC2971">
        <v>0</v>
      </c>
      <c r="AD2971">
        <v>112211</v>
      </c>
      <c r="AE2971">
        <v>0</v>
      </c>
      <c r="AF2971">
        <v>11991</v>
      </c>
      <c r="AG2971">
        <v>11991.861999999999</v>
      </c>
      <c r="AH2971"/>
      <c r="AI2971">
        <v>6</v>
      </c>
    </row>
    <row r="2972" spans="1:35">
      <c r="A2972" t="s">
        <v>862</v>
      </c>
      <c r="B2972">
        <v>2018</v>
      </c>
      <c r="C2972">
        <v>2018</v>
      </c>
      <c r="D2972">
        <v>2018</v>
      </c>
      <c r="E2972">
        <v>4</v>
      </c>
      <c r="F2972">
        <v>0</v>
      </c>
      <c r="G2972">
        <v>0</v>
      </c>
      <c r="H2972" t="s">
        <v>568</v>
      </c>
      <c r="I2972">
        <v>251</v>
      </c>
      <c r="J2972" t="s">
        <v>113</v>
      </c>
      <c r="K2972" t="s">
        <v>583</v>
      </c>
      <c r="L2972">
        <v>0</v>
      </c>
      <c r="M2972" t="s">
        <v>177</v>
      </c>
      <c r="N2972" t="s">
        <v>514</v>
      </c>
      <c r="O2972">
        <v>504</v>
      </c>
      <c r="P2972" t="s">
        <v>686</v>
      </c>
      <c r="Q2972" t="s">
        <v>687</v>
      </c>
      <c r="R2972" t="s">
        <v>515</v>
      </c>
      <c r="S2972" t="s">
        <v>516</v>
      </c>
      <c r="T2972">
        <v>0</v>
      </c>
      <c r="U2972" t="s">
        <v>517</v>
      </c>
      <c r="V2972">
        <v>2523</v>
      </c>
      <c r="W2972" t="s">
        <v>518</v>
      </c>
      <c r="X2972">
        <v>8</v>
      </c>
      <c r="Y2972" t="s">
        <v>519</v>
      </c>
      <c r="Z2972">
        <v>122771830</v>
      </c>
      <c r="AA2972">
        <v>-1</v>
      </c>
      <c r="AB2972" t="s">
        <v>129</v>
      </c>
      <c r="AC2972">
        <v>0</v>
      </c>
      <c r="AD2972">
        <v>122771830</v>
      </c>
      <c r="AE2972">
        <v>0</v>
      </c>
      <c r="AF2972">
        <v>8248295</v>
      </c>
      <c r="AG2972">
        <v>8248295.3619999997</v>
      </c>
      <c r="AH2972"/>
      <c r="AI2972">
        <v>6</v>
      </c>
    </row>
    <row r="2973" spans="1:35">
      <c r="A2973" t="s">
        <v>862</v>
      </c>
      <c r="B2973">
        <v>2018</v>
      </c>
      <c r="C2973">
        <v>2018</v>
      </c>
      <c r="D2973">
        <v>2018</v>
      </c>
      <c r="E2973">
        <v>4</v>
      </c>
      <c r="F2973">
        <v>0</v>
      </c>
      <c r="G2973">
        <v>0</v>
      </c>
      <c r="H2973" t="s">
        <v>568</v>
      </c>
      <c r="I2973">
        <v>251</v>
      </c>
      <c r="J2973" t="s">
        <v>113</v>
      </c>
      <c r="K2973" t="s">
        <v>583</v>
      </c>
      <c r="L2973">
        <v>0</v>
      </c>
      <c r="M2973" t="s">
        <v>177</v>
      </c>
      <c r="N2973" t="s">
        <v>514</v>
      </c>
      <c r="O2973">
        <v>300</v>
      </c>
      <c r="P2973" t="s">
        <v>680</v>
      </c>
      <c r="Q2973" t="s">
        <v>681</v>
      </c>
      <c r="R2973" t="s">
        <v>515</v>
      </c>
      <c r="S2973" t="s">
        <v>516</v>
      </c>
      <c r="T2973">
        <v>0</v>
      </c>
      <c r="U2973" t="s">
        <v>517</v>
      </c>
      <c r="V2973">
        <v>2523</v>
      </c>
      <c r="W2973" t="s">
        <v>518</v>
      </c>
      <c r="X2973">
        <v>8</v>
      </c>
      <c r="Y2973" t="s">
        <v>519</v>
      </c>
      <c r="Z2973">
        <v>109783910</v>
      </c>
      <c r="AA2973">
        <v>-1</v>
      </c>
      <c r="AB2973" t="s">
        <v>129</v>
      </c>
      <c r="AC2973">
        <v>0</v>
      </c>
      <c r="AD2973">
        <v>109783910</v>
      </c>
      <c r="AE2973">
        <v>0</v>
      </c>
      <c r="AF2973">
        <v>7739634</v>
      </c>
      <c r="AG2973">
        <v>7739634.8590000002</v>
      </c>
      <c r="AH2973"/>
      <c r="AI2973">
        <v>6</v>
      </c>
    </row>
    <row r="2974" spans="1:35">
      <c r="A2974" t="s">
        <v>862</v>
      </c>
      <c r="B2974">
        <v>2018</v>
      </c>
      <c r="C2974">
        <v>2018</v>
      </c>
      <c r="D2974">
        <v>2018</v>
      </c>
      <c r="E2974">
        <v>4</v>
      </c>
      <c r="F2974">
        <v>0</v>
      </c>
      <c r="G2974">
        <v>0</v>
      </c>
      <c r="H2974" t="s">
        <v>568</v>
      </c>
      <c r="I2974">
        <v>251</v>
      </c>
      <c r="J2974" t="s">
        <v>113</v>
      </c>
      <c r="K2974" t="s">
        <v>583</v>
      </c>
      <c r="L2974">
        <v>0</v>
      </c>
      <c r="M2974" t="s">
        <v>177</v>
      </c>
      <c r="N2974" t="s">
        <v>514</v>
      </c>
      <c r="O2974">
        <v>410</v>
      </c>
      <c r="P2974" t="s">
        <v>550</v>
      </c>
      <c r="Q2974" t="s">
        <v>551</v>
      </c>
      <c r="R2974" t="s">
        <v>515</v>
      </c>
      <c r="S2974" t="s">
        <v>516</v>
      </c>
      <c r="T2974">
        <v>0</v>
      </c>
      <c r="U2974" t="s">
        <v>517</v>
      </c>
      <c r="V2974">
        <v>2523</v>
      </c>
      <c r="W2974" t="s">
        <v>518</v>
      </c>
      <c r="X2974">
        <v>8</v>
      </c>
      <c r="Y2974" t="s">
        <v>519</v>
      </c>
      <c r="Z2974">
        <v>12116</v>
      </c>
      <c r="AA2974">
        <v>-1</v>
      </c>
      <c r="AB2974" t="s">
        <v>129</v>
      </c>
      <c r="AC2974">
        <v>0</v>
      </c>
      <c r="AD2974">
        <v>12116</v>
      </c>
      <c r="AE2974">
        <v>0</v>
      </c>
      <c r="AF2974">
        <v>854</v>
      </c>
      <c r="AG2974">
        <v>854.19899999999996</v>
      </c>
      <c r="AH2974"/>
      <c r="AI2974">
        <v>6</v>
      </c>
    </row>
    <row r="2975" spans="1:35">
      <c r="A2975" t="s">
        <v>862</v>
      </c>
      <c r="B2975">
        <v>2018</v>
      </c>
      <c r="C2975">
        <v>2018</v>
      </c>
      <c r="D2975">
        <v>2018</v>
      </c>
      <c r="E2975">
        <v>4</v>
      </c>
      <c r="F2975">
        <v>0</v>
      </c>
      <c r="G2975">
        <v>0</v>
      </c>
      <c r="H2975" t="s">
        <v>568</v>
      </c>
      <c r="I2975">
        <v>251</v>
      </c>
      <c r="J2975" t="s">
        <v>113</v>
      </c>
      <c r="K2975" t="s">
        <v>583</v>
      </c>
      <c r="L2975">
        <v>0</v>
      </c>
      <c r="M2975" t="s">
        <v>177</v>
      </c>
      <c r="N2975" t="s">
        <v>514</v>
      </c>
      <c r="O2975">
        <v>710</v>
      </c>
      <c r="P2975" t="s">
        <v>616</v>
      </c>
      <c r="Q2975" t="s">
        <v>617</v>
      </c>
      <c r="R2975" t="s">
        <v>515</v>
      </c>
      <c r="S2975" t="s">
        <v>516</v>
      </c>
      <c r="T2975">
        <v>0</v>
      </c>
      <c r="U2975" t="s">
        <v>517</v>
      </c>
      <c r="V2975">
        <v>2523</v>
      </c>
      <c r="W2975" t="s">
        <v>518</v>
      </c>
      <c r="X2975">
        <v>8</v>
      </c>
      <c r="Y2975" t="s">
        <v>519</v>
      </c>
      <c r="Z2975">
        <v>3063</v>
      </c>
      <c r="AA2975">
        <v>-1</v>
      </c>
      <c r="AB2975" t="s">
        <v>129</v>
      </c>
      <c r="AC2975">
        <v>0</v>
      </c>
      <c r="AD2975">
        <v>3063</v>
      </c>
      <c r="AE2975">
        <v>0</v>
      </c>
      <c r="AF2975">
        <v>464</v>
      </c>
      <c r="AG2975">
        <v>464.315</v>
      </c>
      <c r="AH2975"/>
      <c r="AI2975">
        <v>6</v>
      </c>
    </row>
    <row r="2976" spans="1:35">
      <c r="A2976" t="s">
        <v>862</v>
      </c>
      <c r="B2976">
        <v>2018</v>
      </c>
      <c r="C2976">
        <v>2018</v>
      </c>
      <c r="D2976">
        <v>2018</v>
      </c>
      <c r="E2976">
        <v>4</v>
      </c>
      <c r="F2976">
        <v>0</v>
      </c>
      <c r="G2976">
        <v>0</v>
      </c>
      <c r="H2976" t="s">
        <v>568</v>
      </c>
      <c r="I2976">
        <v>251</v>
      </c>
      <c r="J2976" t="s">
        <v>113</v>
      </c>
      <c r="K2976" t="s">
        <v>583</v>
      </c>
      <c r="L2976">
        <v>0</v>
      </c>
      <c r="M2976" t="s">
        <v>177</v>
      </c>
      <c r="N2976" t="s">
        <v>514</v>
      </c>
      <c r="O2976">
        <v>704</v>
      </c>
      <c r="P2976" t="s">
        <v>570</v>
      </c>
      <c r="Q2976" t="s">
        <v>571</v>
      </c>
      <c r="R2976" t="s">
        <v>515</v>
      </c>
      <c r="S2976" t="s">
        <v>516</v>
      </c>
      <c r="T2976">
        <v>0</v>
      </c>
      <c r="U2976" t="s">
        <v>517</v>
      </c>
      <c r="V2976">
        <v>2523</v>
      </c>
      <c r="W2976" t="s">
        <v>518</v>
      </c>
      <c r="X2976">
        <v>8</v>
      </c>
      <c r="Y2976" t="s">
        <v>519</v>
      </c>
      <c r="Z2976">
        <v>290808451</v>
      </c>
      <c r="AA2976">
        <v>-1</v>
      </c>
      <c r="AB2976" t="s">
        <v>129</v>
      </c>
      <c r="AC2976">
        <v>0</v>
      </c>
      <c r="AD2976">
        <v>290808451</v>
      </c>
      <c r="AE2976">
        <v>0</v>
      </c>
      <c r="AF2976">
        <v>19822810</v>
      </c>
      <c r="AG2976">
        <v>19822810.572999999</v>
      </c>
      <c r="AH2976"/>
      <c r="AI2976">
        <v>6</v>
      </c>
    </row>
    <row r="2977" spans="1:35">
      <c r="A2977" t="s">
        <v>862</v>
      </c>
      <c r="B2977">
        <v>2018</v>
      </c>
      <c r="C2977">
        <v>2018</v>
      </c>
      <c r="D2977">
        <v>2018</v>
      </c>
      <c r="E2977">
        <v>4</v>
      </c>
      <c r="F2977">
        <v>0</v>
      </c>
      <c r="G2977">
        <v>0</v>
      </c>
      <c r="H2977" t="s">
        <v>568</v>
      </c>
      <c r="I2977">
        <v>251</v>
      </c>
      <c r="J2977" t="s">
        <v>113</v>
      </c>
      <c r="K2977" t="s">
        <v>583</v>
      </c>
      <c r="L2977">
        <v>0</v>
      </c>
      <c r="M2977" t="s">
        <v>177</v>
      </c>
      <c r="N2977" t="s">
        <v>514</v>
      </c>
      <c r="O2977">
        <v>360</v>
      </c>
      <c r="P2977" t="s">
        <v>578</v>
      </c>
      <c r="Q2977" t="s">
        <v>579</v>
      </c>
      <c r="R2977" t="s">
        <v>515</v>
      </c>
      <c r="S2977" t="s">
        <v>516</v>
      </c>
      <c r="T2977">
        <v>0</v>
      </c>
      <c r="U2977" t="s">
        <v>517</v>
      </c>
      <c r="V2977">
        <v>2523</v>
      </c>
      <c r="W2977" t="s">
        <v>518</v>
      </c>
      <c r="X2977">
        <v>8</v>
      </c>
      <c r="Y2977" t="s">
        <v>519</v>
      </c>
      <c r="Z2977">
        <v>13628</v>
      </c>
      <c r="AA2977">
        <v>-1</v>
      </c>
      <c r="AB2977" t="s">
        <v>129</v>
      </c>
      <c r="AC2977">
        <v>0</v>
      </c>
      <c r="AD2977">
        <v>13628</v>
      </c>
      <c r="AE2977">
        <v>0</v>
      </c>
      <c r="AF2977">
        <v>915</v>
      </c>
      <c r="AG2977">
        <v>915.63499999999999</v>
      </c>
      <c r="AH2977"/>
      <c r="AI2977">
        <v>6</v>
      </c>
    </row>
    <row r="2978" spans="1:35">
      <c r="A2978" t="s">
        <v>862</v>
      </c>
      <c r="B2978">
        <v>2018</v>
      </c>
      <c r="C2978">
        <v>2018</v>
      </c>
      <c r="D2978">
        <v>2018</v>
      </c>
      <c r="E2978">
        <v>4</v>
      </c>
      <c r="F2978">
        <v>0</v>
      </c>
      <c r="G2978">
        <v>0</v>
      </c>
      <c r="H2978" t="s">
        <v>568</v>
      </c>
      <c r="I2978">
        <v>251</v>
      </c>
      <c r="J2978" t="s">
        <v>113</v>
      </c>
      <c r="K2978" t="s">
        <v>583</v>
      </c>
      <c r="L2978">
        <v>0</v>
      </c>
      <c r="M2978" t="s">
        <v>177</v>
      </c>
      <c r="N2978" t="s">
        <v>514</v>
      </c>
      <c r="O2978">
        <v>484</v>
      </c>
      <c r="P2978" t="s">
        <v>656</v>
      </c>
      <c r="Q2978" t="s">
        <v>657</v>
      </c>
      <c r="R2978" t="s">
        <v>515</v>
      </c>
      <c r="S2978" t="s">
        <v>516</v>
      </c>
      <c r="T2978">
        <v>0</v>
      </c>
      <c r="U2978" t="s">
        <v>517</v>
      </c>
      <c r="V2978">
        <v>2523</v>
      </c>
      <c r="W2978" t="s">
        <v>518</v>
      </c>
      <c r="X2978">
        <v>8</v>
      </c>
      <c r="Y2978" t="s">
        <v>519</v>
      </c>
      <c r="Z2978">
        <v>8194</v>
      </c>
      <c r="AA2978">
        <v>-1</v>
      </c>
      <c r="AB2978" t="s">
        <v>129</v>
      </c>
      <c r="AC2978">
        <v>0</v>
      </c>
      <c r="AD2978">
        <v>8194</v>
      </c>
      <c r="AE2978">
        <v>0</v>
      </c>
      <c r="AF2978">
        <v>550</v>
      </c>
      <c r="AG2978">
        <v>550.56200000000001</v>
      </c>
      <c r="AH2978"/>
      <c r="AI2978">
        <v>6</v>
      </c>
    </row>
    <row r="2979" spans="1:35">
      <c r="A2979" t="s">
        <v>862</v>
      </c>
      <c r="B2979">
        <v>2018</v>
      </c>
      <c r="C2979">
        <v>2018</v>
      </c>
      <c r="D2979">
        <v>2018</v>
      </c>
      <c r="E2979">
        <v>4</v>
      </c>
      <c r="F2979">
        <v>0</v>
      </c>
      <c r="G2979">
        <v>0</v>
      </c>
      <c r="H2979" t="s">
        <v>568</v>
      </c>
      <c r="I2979">
        <v>251</v>
      </c>
      <c r="J2979" t="s">
        <v>113</v>
      </c>
      <c r="K2979" t="s">
        <v>583</v>
      </c>
      <c r="L2979">
        <v>0</v>
      </c>
      <c r="M2979" t="s">
        <v>177</v>
      </c>
      <c r="N2979" t="s">
        <v>514</v>
      </c>
      <c r="O2979">
        <v>458</v>
      </c>
      <c r="P2979" t="s">
        <v>180</v>
      </c>
      <c r="Q2979" t="s">
        <v>557</v>
      </c>
      <c r="R2979" t="s">
        <v>515</v>
      </c>
      <c r="S2979" t="s">
        <v>516</v>
      </c>
      <c r="T2979">
        <v>0</v>
      </c>
      <c r="U2979" t="s">
        <v>517</v>
      </c>
      <c r="V2979">
        <v>2523</v>
      </c>
      <c r="W2979" t="s">
        <v>518</v>
      </c>
      <c r="X2979">
        <v>8</v>
      </c>
      <c r="Y2979" t="s">
        <v>519</v>
      </c>
      <c r="Z2979">
        <v>117834845</v>
      </c>
      <c r="AA2979">
        <v>-1</v>
      </c>
      <c r="AB2979" t="s">
        <v>129</v>
      </c>
      <c r="AC2979">
        <v>0</v>
      </c>
      <c r="AD2979">
        <v>117834845</v>
      </c>
      <c r="AE2979">
        <v>0</v>
      </c>
      <c r="AF2979">
        <v>8307216</v>
      </c>
      <c r="AG2979">
        <v>8307216.1629999997</v>
      </c>
      <c r="AH2979"/>
      <c r="AI2979">
        <v>6</v>
      </c>
    </row>
    <row r="2980" spans="1:35">
      <c r="A2980" t="s">
        <v>862</v>
      </c>
      <c r="B2980">
        <v>2018</v>
      </c>
      <c r="C2980">
        <v>2018</v>
      </c>
      <c r="D2980">
        <v>2018</v>
      </c>
      <c r="E2980">
        <v>4</v>
      </c>
      <c r="F2980">
        <v>0</v>
      </c>
      <c r="G2980">
        <v>0</v>
      </c>
      <c r="H2980" t="s">
        <v>568</v>
      </c>
      <c r="I2980">
        <v>251</v>
      </c>
      <c r="J2980" t="s">
        <v>113</v>
      </c>
      <c r="K2980" t="s">
        <v>583</v>
      </c>
      <c r="L2980">
        <v>0</v>
      </c>
      <c r="M2980" t="s">
        <v>177</v>
      </c>
      <c r="N2980" t="s">
        <v>514</v>
      </c>
      <c r="O2980">
        <v>688</v>
      </c>
      <c r="P2980" t="s">
        <v>644</v>
      </c>
      <c r="Q2980" t="s">
        <v>645</v>
      </c>
      <c r="R2980" t="s">
        <v>515</v>
      </c>
      <c r="S2980" t="s">
        <v>516</v>
      </c>
      <c r="T2980">
        <v>0</v>
      </c>
      <c r="U2980" t="s">
        <v>517</v>
      </c>
      <c r="V2980">
        <v>2523</v>
      </c>
      <c r="W2980" t="s">
        <v>518</v>
      </c>
      <c r="X2980">
        <v>8</v>
      </c>
      <c r="Y2980" t="s">
        <v>519</v>
      </c>
      <c r="Z2980">
        <v>1371</v>
      </c>
      <c r="AA2980">
        <v>-1</v>
      </c>
      <c r="AB2980" t="s">
        <v>129</v>
      </c>
      <c r="AC2980">
        <v>0</v>
      </c>
      <c r="AD2980">
        <v>1371</v>
      </c>
      <c r="AE2980">
        <v>0</v>
      </c>
      <c r="AF2980">
        <v>92</v>
      </c>
      <c r="AG2980">
        <v>92.153999999999996</v>
      </c>
      <c r="AH2980"/>
      <c r="AI2980">
        <v>6</v>
      </c>
    </row>
    <row r="2981" spans="1:35">
      <c r="A2981" t="s">
        <v>862</v>
      </c>
      <c r="B2981">
        <v>2018</v>
      </c>
      <c r="C2981">
        <v>2018</v>
      </c>
      <c r="D2981">
        <v>2018</v>
      </c>
      <c r="E2981">
        <v>4</v>
      </c>
      <c r="F2981">
        <v>0</v>
      </c>
      <c r="G2981">
        <v>0</v>
      </c>
      <c r="H2981" t="s">
        <v>568</v>
      </c>
      <c r="I2981">
        <v>251</v>
      </c>
      <c r="J2981" t="s">
        <v>113</v>
      </c>
      <c r="K2981" t="s">
        <v>583</v>
      </c>
      <c r="L2981">
        <v>0</v>
      </c>
      <c r="M2981" t="s">
        <v>177</v>
      </c>
      <c r="N2981" t="s">
        <v>514</v>
      </c>
      <c r="O2981">
        <v>818</v>
      </c>
      <c r="P2981" t="s">
        <v>532</v>
      </c>
      <c r="Q2981" t="s">
        <v>533</v>
      </c>
      <c r="R2981" t="s">
        <v>515</v>
      </c>
      <c r="S2981" t="s">
        <v>516</v>
      </c>
      <c r="T2981">
        <v>0</v>
      </c>
      <c r="U2981" t="s">
        <v>517</v>
      </c>
      <c r="V2981">
        <v>2523</v>
      </c>
      <c r="W2981" t="s">
        <v>518</v>
      </c>
      <c r="X2981">
        <v>8</v>
      </c>
      <c r="Y2981" t="s">
        <v>519</v>
      </c>
      <c r="Z2981">
        <v>414558</v>
      </c>
      <c r="AA2981">
        <v>-1</v>
      </c>
      <c r="AB2981" t="s">
        <v>129</v>
      </c>
      <c r="AC2981">
        <v>0</v>
      </c>
      <c r="AD2981">
        <v>414558</v>
      </c>
      <c r="AE2981">
        <v>0</v>
      </c>
      <c r="AF2981">
        <v>29225</v>
      </c>
      <c r="AG2981">
        <v>29225.88</v>
      </c>
      <c r="AH2981"/>
      <c r="AI2981">
        <v>6</v>
      </c>
    </row>
    <row r="2982" spans="1:35">
      <c r="A2982" t="s">
        <v>862</v>
      </c>
      <c r="B2982">
        <v>2018</v>
      </c>
      <c r="C2982">
        <v>2018</v>
      </c>
      <c r="D2982">
        <v>2018</v>
      </c>
      <c r="E2982">
        <v>4</v>
      </c>
      <c r="F2982">
        <v>0</v>
      </c>
      <c r="G2982">
        <v>0</v>
      </c>
      <c r="H2982" t="s">
        <v>568</v>
      </c>
      <c r="I2982">
        <v>251</v>
      </c>
      <c r="J2982" t="s">
        <v>113</v>
      </c>
      <c r="K2982" t="s">
        <v>583</v>
      </c>
      <c r="L2982">
        <v>0</v>
      </c>
      <c r="M2982" t="s">
        <v>177</v>
      </c>
      <c r="N2982" t="s">
        <v>514</v>
      </c>
      <c r="O2982">
        <v>233</v>
      </c>
      <c r="P2982" t="s">
        <v>749</v>
      </c>
      <c r="Q2982" t="s">
        <v>750</v>
      </c>
      <c r="R2982" t="s">
        <v>515</v>
      </c>
      <c r="S2982" t="s">
        <v>516</v>
      </c>
      <c r="T2982">
        <v>0</v>
      </c>
      <c r="U2982" t="s">
        <v>517</v>
      </c>
      <c r="V2982">
        <v>2523</v>
      </c>
      <c r="W2982" t="s">
        <v>518</v>
      </c>
      <c r="X2982">
        <v>8</v>
      </c>
      <c r="Y2982" t="s">
        <v>519</v>
      </c>
      <c r="Z2982">
        <v>124203</v>
      </c>
      <c r="AA2982">
        <v>-1</v>
      </c>
      <c r="AB2982" t="s">
        <v>129</v>
      </c>
      <c r="AC2982">
        <v>0</v>
      </c>
      <c r="AD2982">
        <v>124203</v>
      </c>
      <c r="AE2982">
        <v>0</v>
      </c>
      <c r="AF2982">
        <v>17009</v>
      </c>
      <c r="AG2982">
        <v>17009.54</v>
      </c>
      <c r="AH2982"/>
      <c r="AI2982">
        <v>6</v>
      </c>
    </row>
    <row r="2983" spans="1:35">
      <c r="A2983" t="s">
        <v>862</v>
      </c>
      <c r="B2983">
        <v>2018</v>
      </c>
      <c r="C2983">
        <v>2018</v>
      </c>
      <c r="D2983">
        <v>2018</v>
      </c>
      <c r="E2983">
        <v>4</v>
      </c>
      <c r="F2983">
        <v>0</v>
      </c>
      <c r="G2983">
        <v>0</v>
      </c>
      <c r="H2983" t="s">
        <v>568</v>
      </c>
      <c r="I2983">
        <v>251</v>
      </c>
      <c r="J2983" t="s">
        <v>113</v>
      </c>
      <c r="K2983" t="s">
        <v>583</v>
      </c>
      <c r="L2983">
        <v>0</v>
      </c>
      <c r="M2983" t="s">
        <v>177</v>
      </c>
      <c r="N2983" t="s">
        <v>514</v>
      </c>
      <c r="O2983">
        <v>428</v>
      </c>
      <c r="P2983" t="s">
        <v>735</v>
      </c>
      <c r="Q2983" t="s">
        <v>736</v>
      </c>
      <c r="R2983" t="s">
        <v>515</v>
      </c>
      <c r="S2983" t="s">
        <v>516</v>
      </c>
      <c r="T2983">
        <v>0</v>
      </c>
      <c r="U2983" t="s">
        <v>517</v>
      </c>
      <c r="V2983">
        <v>2523</v>
      </c>
      <c r="W2983" t="s">
        <v>518</v>
      </c>
      <c r="X2983">
        <v>8</v>
      </c>
      <c r="Y2983" t="s">
        <v>519</v>
      </c>
      <c r="Z2983">
        <v>153090</v>
      </c>
      <c r="AA2983">
        <v>-1</v>
      </c>
      <c r="AB2983" t="s">
        <v>129</v>
      </c>
      <c r="AC2983">
        <v>0</v>
      </c>
      <c r="AD2983">
        <v>153090</v>
      </c>
      <c r="AE2983">
        <v>0</v>
      </c>
      <c r="AF2983">
        <v>10792</v>
      </c>
      <c r="AG2983">
        <v>10792.674999999999</v>
      </c>
      <c r="AH2983"/>
      <c r="AI2983">
        <v>6</v>
      </c>
    </row>
    <row r="2984" spans="1:35">
      <c r="A2984" t="s">
        <v>862</v>
      </c>
      <c r="B2984">
        <v>2018</v>
      </c>
      <c r="C2984">
        <v>2018</v>
      </c>
      <c r="D2984">
        <v>2018</v>
      </c>
      <c r="E2984">
        <v>4</v>
      </c>
      <c r="F2984">
        <v>0</v>
      </c>
      <c r="G2984">
        <v>0</v>
      </c>
      <c r="H2984" t="s">
        <v>568</v>
      </c>
      <c r="I2984">
        <v>251</v>
      </c>
      <c r="J2984" t="s">
        <v>113</v>
      </c>
      <c r="K2984" t="s">
        <v>583</v>
      </c>
      <c r="L2984">
        <v>0</v>
      </c>
      <c r="M2984" t="s">
        <v>177</v>
      </c>
      <c r="N2984" t="s">
        <v>514</v>
      </c>
      <c r="O2984">
        <v>586</v>
      </c>
      <c r="P2984" t="s">
        <v>781</v>
      </c>
      <c r="Q2984" t="s">
        <v>782</v>
      </c>
      <c r="R2984" t="s">
        <v>515</v>
      </c>
      <c r="S2984" t="s">
        <v>516</v>
      </c>
      <c r="T2984">
        <v>0</v>
      </c>
      <c r="U2984" t="s">
        <v>517</v>
      </c>
      <c r="V2984">
        <v>2523</v>
      </c>
      <c r="W2984" t="s">
        <v>518</v>
      </c>
      <c r="X2984">
        <v>8</v>
      </c>
      <c r="Y2984" t="s">
        <v>519</v>
      </c>
      <c r="Z2984">
        <v>47878631</v>
      </c>
      <c r="AA2984">
        <v>-1</v>
      </c>
      <c r="AB2984" t="s">
        <v>129</v>
      </c>
      <c r="AC2984">
        <v>0</v>
      </c>
      <c r="AD2984">
        <v>47878631</v>
      </c>
      <c r="AE2984">
        <v>0</v>
      </c>
      <c r="AF2984">
        <v>3375386</v>
      </c>
      <c r="AG2984">
        <v>3375386.4810000001</v>
      </c>
      <c r="AH2984"/>
      <c r="AI2984">
        <v>6</v>
      </c>
    </row>
    <row r="2985" spans="1:35">
      <c r="A2985" t="s">
        <v>862</v>
      </c>
      <c r="B2985">
        <v>2018</v>
      </c>
      <c r="C2985">
        <v>2018</v>
      </c>
      <c r="D2985">
        <v>2018</v>
      </c>
      <c r="E2985">
        <v>4</v>
      </c>
      <c r="F2985">
        <v>0</v>
      </c>
      <c r="G2985">
        <v>0</v>
      </c>
      <c r="H2985" t="s">
        <v>568</v>
      </c>
      <c r="I2985">
        <v>251</v>
      </c>
      <c r="J2985" t="s">
        <v>113</v>
      </c>
      <c r="K2985" t="s">
        <v>583</v>
      </c>
      <c r="L2985">
        <v>0</v>
      </c>
      <c r="M2985" t="s">
        <v>177</v>
      </c>
      <c r="N2985" t="s">
        <v>514</v>
      </c>
      <c r="O2985">
        <v>686</v>
      </c>
      <c r="P2985" t="s">
        <v>560</v>
      </c>
      <c r="Q2985" t="s">
        <v>561</v>
      </c>
      <c r="R2985" t="s">
        <v>515</v>
      </c>
      <c r="S2985" t="s">
        <v>516</v>
      </c>
      <c r="T2985">
        <v>0</v>
      </c>
      <c r="U2985" t="s">
        <v>517</v>
      </c>
      <c r="V2985">
        <v>2523</v>
      </c>
      <c r="W2985" t="s">
        <v>518</v>
      </c>
      <c r="X2985">
        <v>8</v>
      </c>
      <c r="Y2985" t="s">
        <v>519</v>
      </c>
      <c r="Z2985">
        <v>38552</v>
      </c>
      <c r="AA2985">
        <v>-1</v>
      </c>
      <c r="AB2985" t="s">
        <v>129</v>
      </c>
      <c r="AC2985">
        <v>0</v>
      </c>
      <c r="AD2985">
        <v>38552</v>
      </c>
      <c r="AE2985">
        <v>0</v>
      </c>
      <c r="AF2985">
        <v>6266</v>
      </c>
      <c r="AG2985">
        <v>6266.4859999999999</v>
      </c>
      <c r="AH2985"/>
      <c r="AI2985">
        <v>6</v>
      </c>
    </row>
    <row r="2986" spans="1:35">
      <c r="A2986" t="s">
        <v>862</v>
      </c>
      <c r="B2986">
        <v>2018</v>
      </c>
      <c r="C2986">
        <v>2018</v>
      </c>
      <c r="D2986">
        <v>2018</v>
      </c>
      <c r="E2986">
        <v>4</v>
      </c>
      <c r="F2986">
        <v>0</v>
      </c>
      <c r="G2986">
        <v>0</v>
      </c>
      <c r="H2986" t="s">
        <v>568</v>
      </c>
      <c r="I2986">
        <v>251</v>
      </c>
      <c r="J2986" t="s">
        <v>113</v>
      </c>
      <c r="K2986" t="s">
        <v>583</v>
      </c>
      <c r="L2986">
        <v>0</v>
      </c>
      <c r="M2986" t="s">
        <v>177</v>
      </c>
      <c r="N2986" t="s">
        <v>514</v>
      </c>
      <c r="O2986">
        <v>170</v>
      </c>
      <c r="P2986" t="s">
        <v>725</v>
      </c>
      <c r="Q2986" t="s">
        <v>726</v>
      </c>
      <c r="R2986" t="s">
        <v>515</v>
      </c>
      <c r="S2986" t="s">
        <v>516</v>
      </c>
      <c r="T2986">
        <v>0</v>
      </c>
      <c r="U2986" t="s">
        <v>517</v>
      </c>
      <c r="V2986">
        <v>2523</v>
      </c>
      <c r="W2986" t="s">
        <v>518</v>
      </c>
      <c r="X2986">
        <v>8</v>
      </c>
      <c r="Y2986" t="s">
        <v>519</v>
      </c>
      <c r="Z2986">
        <v>371590721</v>
      </c>
      <c r="AA2986">
        <v>-1</v>
      </c>
      <c r="AB2986" t="s">
        <v>129</v>
      </c>
      <c r="AC2986">
        <v>0</v>
      </c>
      <c r="AD2986">
        <v>371590721</v>
      </c>
      <c r="AE2986">
        <v>0</v>
      </c>
      <c r="AF2986">
        <v>24964923</v>
      </c>
      <c r="AG2986">
        <v>24964923.159000002</v>
      </c>
      <c r="AH2986"/>
      <c r="AI2986">
        <v>6</v>
      </c>
    </row>
    <row r="2987" spans="1:35">
      <c r="A2987" t="s">
        <v>862</v>
      </c>
      <c r="B2987">
        <v>2018</v>
      </c>
      <c r="C2987">
        <v>2018</v>
      </c>
      <c r="D2987">
        <v>2018</v>
      </c>
      <c r="E2987">
        <v>4</v>
      </c>
      <c r="F2987">
        <v>0</v>
      </c>
      <c r="G2987">
        <v>0</v>
      </c>
      <c r="H2987" t="s">
        <v>568</v>
      </c>
      <c r="I2987">
        <v>251</v>
      </c>
      <c r="J2987" t="s">
        <v>113</v>
      </c>
      <c r="K2987" t="s">
        <v>583</v>
      </c>
      <c r="L2987">
        <v>0</v>
      </c>
      <c r="M2987" t="s">
        <v>177</v>
      </c>
      <c r="N2987" t="s">
        <v>514</v>
      </c>
      <c r="O2987">
        <v>364</v>
      </c>
      <c r="P2987" t="s">
        <v>777</v>
      </c>
      <c r="Q2987" t="s">
        <v>778</v>
      </c>
      <c r="R2987" t="s">
        <v>515</v>
      </c>
      <c r="S2987" t="s">
        <v>516</v>
      </c>
      <c r="T2987">
        <v>0</v>
      </c>
      <c r="U2987" t="s">
        <v>517</v>
      </c>
      <c r="V2987">
        <v>2523</v>
      </c>
      <c r="W2987" t="s">
        <v>518</v>
      </c>
      <c r="X2987">
        <v>8</v>
      </c>
      <c r="Y2987" t="s">
        <v>519</v>
      </c>
      <c r="Z2987">
        <v>1526854</v>
      </c>
      <c r="AA2987">
        <v>-1</v>
      </c>
      <c r="AB2987" t="s">
        <v>129</v>
      </c>
      <c r="AC2987">
        <v>0</v>
      </c>
      <c r="AD2987">
        <v>1526854</v>
      </c>
      <c r="AE2987">
        <v>0</v>
      </c>
      <c r="AF2987">
        <v>107637</v>
      </c>
      <c r="AG2987">
        <v>107637.295</v>
      </c>
      <c r="AH2987"/>
      <c r="AI2987">
        <v>6</v>
      </c>
    </row>
    <row r="2988" spans="1:35">
      <c r="A2988" t="s">
        <v>862</v>
      </c>
      <c r="B2988">
        <v>2018</v>
      </c>
      <c r="C2988">
        <v>2018</v>
      </c>
      <c r="D2988">
        <v>2018</v>
      </c>
      <c r="E2988">
        <v>4</v>
      </c>
      <c r="F2988">
        <v>0</v>
      </c>
      <c r="G2988">
        <v>0</v>
      </c>
      <c r="H2988" t="s">
        <v>568</v>
      </c>
      <c r="I2988">
        <v>251</v>
      </c>
      <c r="J2988" t="s">
        <v>113</v>
      </c>
      <c r="K2988" t="s">
        <v>583</v>
      </c>
      <c r="L2988">
        <v>0</v>
      </c>
      <c r="M2988" t="s">
        <v>177</v>
      </c>
      <c r="N2988" t="s">
        <v>514</v>
      </c>
      <c r="O2988">
        <v>740</v>
      </c>
      <c r="P2988" t="s">
        <v>709</v>
      </c>
      <c r="Q2988" t="s">
        <v>710</v>
      </c>
      <c r="R2988" t="s">
        <v>515</v>
      </c>
      <c r="S2988" t="s">
        <v>516</v>
      </c>
      <c r="T2988">
        <v>0</v>
      </c>
      <c r="U2988" t="s">
        <v>517</v>
      </c>
      <c r="V2988">
        <v>2523</v>
      </c>
      <c r="W2988" t="s">
        <v>518</v>
      </c>
      <c r="X2988">
        <v>8</v>
      </c>
      <c r="Y2988" t="s">
        <v>519</v>
      </c>
      <c r="Z2988">
        <v>50275</v>
      </c>
      <c r="AA2988">
        <v>-1</v>
      </c>
      <c r="AB2988" t="s">
        <v>129</v>
      </c>
      <c r="AC2988">
        <v>0</v>
      </c>
      <c r="AD2988">
        <v>50275</v>
      </c>
      <c r="AE2988">
        <v>0</v>
      </c>
      <c r="AF2988">
        <v>3544</v>
      </c>
      <c r="AG2988">
        <v>3544.393</v>
      </c>
      <c r="AH2988"/>
      <c r="AI2988">
        <v>6</v>
      </c>
    </row>
    <row r="2989" spans="1:35">
      <c r="A2989" t="s">
        <v>862</v>
      </c>
      <c r="B2989">
        <v>2018</v>
      </c>
      <c r="C2989">
        <v>2018</v>
      </c>
      <c r="D2989">
        <v>2018</v>
      </c>
      <c r="E2989">
        <v>4</v>
      </c>
      <c r="F2989">
        <v>0</v>
      </c>
      <c r="G2989">
        <v>0</v>
      </c>
      <c r="H2989" t="s">
        <v>568</v>
      </c>
      <c r="I2989">
        <v>251</v>
      </c>
      <c r="J2989" t="s">
        <v>113</v>
      </c>
      <c r="K2989" t="s">
        <v>583</v>
      </c>
      <c r="L2989">
        <v>0</v>
      </c>
      <c r="M2989" t="s">
        <v>177</v>
      </c>
      <c r="N2989" t="s">
        <v>514</v>
      </c>
      <c r="O2989">
        <v>404</v>
      </c>
      <c r="P2989" t="s">
        <v>610</v>
      </c>
      <c r="Q2989" t="s">
        <v>611</v>
      </c>
      <c r="R2989" t="s">
        <v>515</v>
      </c>
      <c r="S2989" t="s">
        <v>516</v>
      </c>
      <c r="T2989">
        <v>0</v>
      </c>
      <c r="U2989" t="s">
        <v>517</v>
      </c>
      <c r="V2989">
        <v>2523</v>
      </c>
      <c r="W2989" t="s">
        <v>518</v>
      </c>
      <c r="X2989">
        <v>8</v>
      </c>
      <c r="Y2989" t="s">
        <v>519</v>
      </c>
      <c r="Z2989">
        <v>14156</v>
      </c>
      <c r="AA2989">
        <v>-1</v>
      </c>
      <c r="AB2989" t="s">
        <v>129</v>
      </c>
      <c r="AC2989">
        <v>0</v>
      </c>
      <c r="AD2989">
        <v>14156</v>
      </c>
      <c r="AE2989">
        <v>0</v>
      </c>
      <c r="AF2989">
        <v>951</v>
      </c>
      <c r="AG2989">
        <v>951.07899999999995</v>
      </c>
      <c r="AH2989"/>
      <c r="AI2989">
        <v>6</v>
      </c>
    </row>
    <row r="2990" spans="1:35">
      <c r="A2990" t="s">
        <v>862</v>
      </c>
      <c r="B2990">
        <v>2018</v>
      </c>
      <c r="C2990">
        <v>2018</v>
      </c>
      <c r="D2990">
        <v>2018</v>
      </c>
      <c r="E2990">
        <v>4</v>
      </c>
      <c r="F2990">
        <v>0</v>
      </c>
      <c r="G2990">
        <v>0</v>
      </c>
      <c r="H2990" t="s">
        <v>568</v>
      </c>
      <c r="I2990">
        <v>251</v>
      </c>
      <c r="J2990" t="s">
        <v>113</v>
      </c>
      <c r="K2990" t="s">
        <v>583</v>
      </c>
      <c r="L2990">
        <v>0</v>
      </c>
      <c r="M2990" t="s">
        <v>177</v>
      </c>
      <c r="N2990" t="s">
        <v>514</v>
      </c>
      <c r="O2990">
        <v>178</v>
      </c>
      <c r="P2990" t="s">
        <v>512</v>
      </c>
      <c r="Q2990" t="s">
        <v>513</v>
      </c>
      <c r="R2990" t="s">
        <v>515</v>
      </c>
      <c r="S2990" t="s">
        <v>516</v>
      </c>
      <c r="T2990">
        <v>0</v>
      </c>
      <c r="U2990" t="s">
        <v>517</v>
      </c>
      <c r="V2990">
        <v>2523</v>
      </c>
      <c r="W2990" t="s">
        <v>518</v>
      </c>
      <c r="X2990">
        <v>8</v>
      </c>
      <c r="Y2990" t="s">
        <v>519</v>
      </c>
      <c r="Z2990">
        <v>16</v>
      </c>
      <c r="AA2990">
        <v>-1</v>
      </c>
      <c r="AB2990" t="s">
        <v>129</v>
      </c>
      <c r="AC2990">
        <v>0</v>
      </c>
      <c r="AD2990">
        <v>16</v>
      </c>
      <c r="AE2990">
        <v>0</v>
      </c>
      <c r="AF2990">
        <v>1</v>
      </c>
      <c r="AG2990">
        <v>1.181</v>
      </c>
      <c r="AH2990"/>
      <c r="AI2990">
        <v>6</v>
      </c>
    </row>
    <row r="2991" spans="1:35">
      <c r="A2991" t="s">
        <v>862</v>
      </c>
      <c r="B2991">
        <v>2018</v>
      </c>
      <c r="C2991">
        <v>2018</v>
      </c>
      <c r="D2991">
        <v>2018</v>
      </c>
      <c r="E2991">
        <v>4</v>
      </c>
      <c r="F2991">
        <v>0</v>
      </c>
      <c r="G2991">
        <v>0</v>
      </c>
      <c r="H2991" t="s">
        <v>568</v>
      </c>
      <c r="I2991">
        <v>251</v>
      </c>
      <c r="J2991" t="s">
        <v>113</v>
      </c>
      <c r="K2991" t="s">
        <v>583</v>
      </c>
      <c r="L2991">
        <v>0</v>
      </c>
      <c r="M2991" t="s">
        <v>177</v>
      </c>
      <c r="N2991" t="s">
        <v>514</v>
      </c>
      <c r="O2991">
        <v>332</v>
      </c>
      <c r="P2991" t="s">
        <v>799</v>
      </c>
      <c r="Q2991" t="s">
        <v>800</v>
      </c>
      <c r="R2991" t="s">
        <v>515</v>
      </c>
      <c r="S2991" t="s">
        <v>516</v>
      </c>
      <c r="T2991">
        <v>0</v>
      </c>
      <c r="U2991" t="s">
        <v>517</v>
      </c>
      <c r="V2991">
        <v>2523</v>
      </c>
      <c r="W2991" t="s">
        <v>518</v>
      </c>
      <c r="X2991">
        <v>8</v>
      </c>
      <c r="Y2991" t="s">
        <v>519</v>
      </c>
      <c r="Z2991">
        <v>584</v>
      </c>
      <c r="AA2991">
        <v>-1</v>
      </c>
      <c r="AB2991" t="s">
        <v>129</v>
      </c>
      <c r="AC2991">
        <v>0</v>
      </c>
      <c r="AD2991">
        <v>584</v>
      </c>
      <c r="AE2991">
        <v>0</v>
      </c>
      <c r="AF2991">
        <v>99</v>
      </c>
      <c r="AG2991">
        <v>99.242999999999995</v>
      </c>
      <c r="AH2991"/>
      <c r="AI2991">
        <v>6</v>
      </c>
    </row>
    <row r="2992" spans="1:35">
      <c r="A2992" t="s">
        <v>862</v>
      </c>
      <c r="B2992">
        <v>2018</v>
      </c>
      <c r="C2992">
        <v>2018</v>
      </c>
      <c r="D2992">
        <v>2018</v>
      </c>
      <c r="E2992">
        <v>4</v>
      </c>
      <c r="F2992">
        <v>0</v>
      </c>
      <c r="G2992">
        <v>0</v>
      </c>
      <c r="H2992" t="s">
        <v>568</v>
      </c>
      <c r="I2992">
        <v>251</v>
      </c>
      <c r="J2992" t="s">
        <v>113</v>
      </c>
      <c r="K2992" t="s">
        <v>583</v>
      </c>
      <c r="L2992">
        <v>0</v>
      </c>
      <c r="M2992" t="s">
        <v>177</v>
      </c>
      <c r="N2992" t="s">
        <v>514</v>
      </c>
      <c r="O2992">
        <v>192</v>
      </c>
      <c r="P2992" t="s">
        <v>888</v>
      </c>
      <c r="Q2992" t="s">
        <v>889</v>
      </c>
      <c r="R2992" t="s">
        <v>515</v>
      </c>
      <c r="S2992" t="s">
        <v>516</v>
      </c>
      <c r="T2992">
        <v>0</v>
      </c>
      <c r="U2992" t="s">
        <v>517</v>
      </c>
      <c r="V2992">
        <v>2523</v>
      </c>
      <c r="W2992" t="s">
        <v>518</v>
      </c>
      <c r="X2992">
        <v>8</v>
      </c>
      <c r="Y2992" t="s">
        <v>519</v>
      </c>
      <c r="Z2992">
        <v>14859</v>
      </c>
      <c r="AA2992">
        <v>-1</v>
      </c>
      <c r="AB2992" t="s">
        <v>129</v>
      </c>
      <c r="AC2992">
        <v>0</v>
      </c>
      <c r="AD2992">
        <v>14859</v>
      </c>
      <c r="AE2992">
        <v>0</v>
      </c>
      <c r="AF2992">
        <v>998</v>
      </c>
      <c r="AG2992">
        <v>998.33699999999999</v>
      </c>
      <c r="AH2992"/>
      <c r="AI2992">
        <v>6</v>
      </c>
    </row>
    <row r="2993" spans="1:35">
      <c r="A2993" t="s">
        <v>862</v>
      </c>
      <c r="B2993">
        <v>2018</v>
      </c>
      <c r="C2993">
        <v>2018</v>
      </c>
      <c r="D2993">
        <v>2018</v>
      </c>
      <c r="E2993">
        <v>4</v>
      </c>
      <c r="F2993">
        <v>0</v>
      </c>
      <c r="G2993">
        <v>0</v>
      </c>
      <c r="H2993" t="s">
        <v>568</v>
      </c>
      <c r="I2993">
        <v>251</v>
      </c>
      <c r="J2993" t="s">
        <v>113</v>
      </c>
      <c r="K2993" t="s">
        <v>583</v>
      </c>
      <c r="L2993">
        <v>0</v>
      </c>
      <c r="M2993" t="s">
        <v>177</v>
      </c>
      <c r="N2993" t="s">
        <v>514</v>
      </c>
      <c r="O2993">
        <v>862</v>
      </c>
      <c r="P2993" t="s">
        <v>723</v>
      </c>
      <c r="Q2993" t="s">
        <v>724</v>
      </c>
      <c r="R2993" t="s">
        <v>515</v>
      </c>
      <c r="S2993" t="s">
        <v>516</v>
      </c>
      <c r="T2993">
        <v>0</v>
      </c>
      <c r="U2993" t="s">
        <v>517</v>
      </c>
      <c r="V2993">
        <v>2523</v>
      </c>
      <c r="W2993" t="s">
        <v>518</v>
      </c>
      <c r="X2993">
        <v>8</v>
      </c>
      <c r="Y2993" t="s">
        <v>519</v>
      </c>
      <c r="Z2993">
        <v>80492771</v>
      </c>
      <c r="AA2993">
        <v>-1</v>
      </c>
      <c r="AB2993" t="s">
        <v>129</v>
      </c>
      <c r="AC2993">
        <v>0</v>
      </c>
      <c r="AD2993">
        <v>80492771</v>
      </c>
      <c r="AE2993">
        <v>0</v>
      </c>
      <c r="AF2993">
        <v>5407820</v>
      </c>
      <c r="AG2993">
        <v>5407820.3380000005</v>
      </c>
      <c r="AH2993"/>
      <c r="AI2993">
        <v>6</v>
      </c>
    </row>
    <row r="2994" spans="1:35">
      <c r="A2994" t="s">
        <v>862</v>
      </c>
      <c r="B2994">
        <v>2018</v>
      </c>
      <c r="C2994">
        <v>2018</v>
      </c>
      <c r="D2994">
        <v>2018</v>
      </c>
      <c r="E2994">
        <v>4</v>
      </c>
      <c r="F2994">
        <v>0</v>
      </c>
      <c r="G2994">
        <v>0</v>
      </c>
      <c r="H2994" t="s">
        <v>568</v>
      </c>
      <c r="I2994">
        <v>251</v>
      </c>
      <c r="J2994" t="s">
        <v>113</v>
      </c>
      <c r="K2994" t="s">
        <v>583</v>
      </c>
      <c r="L2994">
        <v>0</v>
      </c>
      <c r="M2994" t="s">
        <v>177</v>
      </c>
      <c r="N2994" t="s">
        <v>514</v>
      </c>
      <c r="O2994">
        <v>208</v>
      </c>
      <c r="P2994" t="s">
        <v>195</v>
      </c>
      <c r="Q2994" t="s">
        <v>572</v>
      </c>
      <c r="R2994" t="s">
        <v>515</v>
      </c>
      <c r="S2994" t="s">
        <v>516</v>
      </c>
      <c r="T2994">
        <v>0</v>
      </c>
      <c r="U2994" t="s">
        <v>517</v>
      </c>
      <c r="V2994">
        <v>2523</v>
      </c>
      <c r="W2994" t="s">
        <v>518</v>
      </c>
      <c r="X2994">
        <v>8</v>
      </c>
      <c r="Y2994" t="s">
        <v>519</v>
      </c>
      <c r="Z2994">
        <v>31284867</v>
      </c>
      <c r="AA2994">
        <v>-1</v>
      </c>
      <c r="AB2994" t="s">
        <v>129</v>
      </c>
      <c r="AC2994">
        <v>0</v>
      </c>
      <c r="AD2994">
        <v>31284867</v>
      </c>
      <c r="AE2994">
        <v>0</v>
      </c>
      <c r="AF2994">
        <v>4266896</v>
      </c>
      <c r="AG2994">
        <v>4266896.9110000003</v>
      </c>
      <c r="AH2994"/>
      <c r="AI2994">
        <v>6</v>
      </c>
    </row>
    <row r="2995" spans="1:35">
      <c r="A2995" t="s">
        <v>862</v>
      </c>
      <c r="B2995">
        <v>2018</v>
      </c>
      <c r="C2995">
        <v>2018</v>
      </c>
      <c r="D2995">
        <v>2018</v>
      </c>
      <c r="E2995">
        <v>4</v>
      </c>
      <c r="F2995">
        <v>0</v>
      </c>
      <c r="G2995">
        <v>0</v>
      </c>
      <c r="H2995" t="s">
        <v>568</v>
      </c>
      <c r="I2995">
        <v>251</v>
      </c>
      <c r="J2995" t="s">
        <v>113</v>
      </c>
      <c r="K2995" t="s">
        <v>583</v>
      </c>
      <c r="L2995">
        <v>0</v>
      </c>
      <c r="M2995" t="s">
        <v>177</v>
      </c>
      <c r="N2995" t="s">
        <v>514</v>
      </c>
      <c r="O2995">
        <v>442</v>
      </c>
      <c r="P2995" t="s">
        <v>688</v>
      </c>
      <c r="Q2995" t="s">
        <v>689</v>
      </c>
      <c r="R2995" t="s">
        <v>515</v>
      </c>
      <c r="S2995" t="s">
        <v>516</v>
      </c>
      <c r="T2995">
        <v>0</v>
      </c>
      <c r="U2995" t="s">
        <v>517</v>
      </c>
      <c r="V2995">
        <v>2523</v>
      </c>
      <c r="W2995" t="s">
        <v>518</v>
      </c>
      <c r="X2995">
        <v>8</v>
      </c>
      <c r="Y2995" t="s">
        <v>519</v>
      </c>
      <c r="Z2995">
        <v>554897746</v>
      </c>
      <c r="AA2995">
        <v>-1</v>
      </c>
      <c r="AB2995" t="s">
        <v>129</v>
      </c>
      <c r="AC2995">
        <v>0</v>
      </c>
      <c r="AD2995">
        <v>554897746</v>
      </c>
      <c r="AE2995">
        <v>0</v>
      </c>
      <c r="AF2995">
        <v>42657898</v>
      </c>
      <c r="AG2995">
        <v>42657898.785999998</v>
      </c>
      <c r="AH2995"/>
      <c r="AI2995">
        <v>6</v>
      </c>
    </row>
    <row r="2996" spans="1:35">
      <c r="A2996" t="s">
        <v>862</v>
      </c>
      <c r="B2996">
        <v>2018</v>
      </c>
      <c r="C2996">
        <v>2018</v>
      </c>
      <c r="D2996">
        <v>2018</v>
      </c>
      <c r="E2996">
        <v>4</v>
      </c>
      <c r="F2996">
        <v>0</v>
      </c>
      <c r="G2996">
        <v>0</v>
      </c>
      <c r="H2996" t="s">
        <v>568</v>
      </c>
      <c r="I2996">
        <v>251</v>
      </c>
      <c r="J2996" t="s">
        <v>113</v>
      </c>
      <c r="K2996" t="s">
        <v>583</v>
      </c>
      <c r="L2996">
        <v>0</v>
      </c>
      <c r="M2996" t="s">
        <v>177</v>
      </c>
      <c r="N2996" t="s">
        <v>514</v>
      </c>
      <c r="O2996">
        <v>40</v>
      </c>
      <c r="P2996" t="s">
        <v>690</v>
      </c>
      <c r="Q2996" t="s">
        <v>691</v>
      </c>
      <c r="R2996" t="s">
        <v>515</v>
      </c>
      <c r="S2996" t="s">
        <v>516</v>
      </c>
      <c r="T2996">
        <v>0</v>
      </c>
      <c r="U2996" t="s">
        <v>517</v>
      </c>
      <c r="V2996">
        <v>2523</v>
      </c>
      <c r="W2996" t="s">
        <v>518</v>
      </c>
      <c r="X2996">
        <v>8</v>
      </c>
      <c r="Y2996" t="s">
        <v>519</v>
      </c>
      <c r="Z2996">
        <v>93476</v>
      </c>
      <c r="AA2996">
        <v>-1</v>
      </c>
      <c r="AB2996" t="s">
        <v>129</v>
      </c>
      <c r="AC2996">
        <v>0</v>
      </c>
      <c r="AD2996">
        <v>93476</v>
      </c>
      <c r="AE2996">
        <v>0</v>
      </c>
      <c r="AF2996">
        <v>11676</v>
      </c>
      <c r="AG2996">
        <v>11676.411</v>
      </c>
      <c r="AH2996"/>
      <c r="AI2996">
        <v>6</v>
      </c>
    </row>
    <row r="2997" spans="1:35">
      <c r="A2997" t="s">
        <v>862</v>
      </c>
      <c r="B2997">
        <v>2018</v>
      </c>
      <c r="C2997">
        <v>2018</v>
      </c>
      <c r="D2997">
        <v>2018</v>
      </c>
      <c r="E2997">
        <v>4</v>
      </c>
      <c r="F2997">
        <v>0</v>
      </c>
      <c r="G2997">
        <v>0</v>
      </c>
      <c r="H2997" t="s">
        <v>568</v>
      </c>
      <c r="I2997">
        <v>251</v>
      </c>
      <c r="J2997" t="s">
        <v>113</v>
      </c>
      <c r="K2997" t="s">
        <v>583</v>
      </c>
      <c r="L2997">
        <v>0</v>
      </c>
      <c r="M2997" t="s">
        <v>177</v>
      </c>
      <c r="N2997" t="s">
        <v>514</v>
      </c>
      <c r="O2997">
        <v>156</v>
      </c>
      <c r="P2997" t="s">
        <v>183</v>
      </c>
      <c r="Q2997" t="s">
        <v>562</v>
      </c>
      <c r="R2997" t="s">
        <v>515</v>
      </c>
      <c r="S2997" t="s">
        <v>516</v>
      </c>
      <c r="T2997">
        <v>0</v>
      </c>
      <c r="U2997" t="s">
        <v>517</v>
      </c>
      <c r="V2997">
        <v>2523</v>
      </c>
      <c r="W2997" t="s">
        <v>518</v>
      </c>
      <c r="X2997">
        <v>8</v>
      </c>
      <c r="Y2997" t="s">
        <v>519</v>
      </c>
      <c r="Z2997">
        <v>42121037</v>
      </c>
      <c r="AA2997">
        <v>-1</v>
      </c>
      <c r="AB2997" t="s">
        <v>129</v>
      </c>
      <c r="AC2997">
        <v>0</v>
      </c>
      <c r="AD2997">
        <v>42121037</v>
      </c>
      <c r="AE2997">
        <v>0</v>
      </c>
      <c r="AF2997">
        <v>3036504</v>
      </c>
      <c r="AG2997">
        <v>3036504.7439999999</v>
      </c>
      <c r="AH2997"/>
      <c r="AI2997">
        <v>6</v>
      </c>
    </row>
    <row r="2998" spans="1:35">
      <c r="A2998" t="s">
        <v>862</v>
      </c>
      <c r="B2998">
        <v>2018</v>
      </c>
      <c r="C2998">
        <v>2018</v>
      </c>
      <c r="D2998">
        <v>2018</v>
      </c>
      <c r="E2998">
        <v>4</v>
      </c>
      <c r="F2998">
        <v>0</v>
      </c>
      <c r="G2998">
        <v>0</v>
      </c>
      <c r="H2998" t="s">
        <v>568</v>
      </c>
      <c r="I2998">
        <v>251</v>
      </c>
      <c r="J2998" t="s">
        <v>113</v>
      </c>
      <c r="K2998" t="s">
        <v>583</v>
      </c>
      <c r="L2998">
        <v>0</v>
      </c>
      <c r="M2998" t="s">
        <v>177</v>
      </c>
      <c r="N2998" t="s">
        <v>514</v>
      </c>
      <c r="O2998">
        <v>757</v>
      </c>
      <c r="P2998" t="s">
        <v>597</v>
      </c>
      <c r="Q2998" t="s">
        <v>598</v>
      </c>
      <c r="R2998" t="s">
        <v>515</v>
      </c>
      <c r="S2998" t="s">
        <v>516</v>
      </c>
      <c r="T2998">
        <v>0</v>
      </c>
      <c r="U2998" t="s">
        <v>517</v>
      </c>
      <c r="V2998">
        <v>2523</v>
      </c>
      <c r="W2998" t="s">
        <v>518</v>
      </c>
      <c r="X2998">
        <v>8</v>
      </c>
      <c r="Y2998" t="s">
        <v>519</v>
      </c>
      <c r="Z2998">
        <v>193444</v>
      </c>
      <c r="AA2998">
        <v>-1</v>
      </c>
      <c r="AB2998" t="s">
        <v>129</v>
      </c>
      <c r="AC2998">
        <v>0</v>
      </c>
      <c r="AD2998">
        <v>193444</v>
      </c>
      <c r="AE2998">
        <v>0</v>
      </c>
      <c r="AF2998">
        <v>21531</v>
      </c>
      <c r="AG2998">
        <v>21531.003000000001</v>
      </c>
      <c r="AH2998"/>
      <c r="AI2998">
        <v>6</v>
      </c>
    </row>
    <row r="2999" spans="1:35">
      <c r="A2999" t="s">
        <v>862</v>
      </c>
      <c r="B2999">
        <v>2018</v>
      </c>
      <c r="C2999">
        <v>2018</v>
      </c>
      <c r="D2999">
        <v>2018</v>
      </c>
      <c r="E2999">
        <v>4</v>
      </c>
      <c r="F2999">
        <v>0</v>
      </c>
      <c r="G2999">
        <v>0</v>
      </c>
      <c r="H2999" t="s">
        <v>568</v>
      </c>
      <c r="I2999">
        <v>251</v>
      </c>
      <c r="J2999" t="s">
        <v>113</v>
      </c>
      <c r="K2999" t="s">
        <v>583</v>
      </c>
      <c r="L2999">
        <v>0</v>
      </c>
      <c r="M2999" t="s">
        <v>177</v>
      </c>
      <c r="N2999" t="s">
        <v>514</v>
      </c>
      <c r="O2999">
        <v>842</v>
      </c>
      <c r="P2999" t="s">
        <v>593</v>
      </c>
      <c r="Q2999" t="s">
        <v>593</v>
      </c>
      <c r="R2999" t="s">
        <v>515</v>
      </c>
      <c r="S2999" t="s">
        <v>516</v>
      </c>
      <c r="T2999">
        <v>0</v>
      </c>
      <c r="U2999" t="s">
        <v>517</v>
      </c>
      <c r="V2999">
        <v>2523</v>
      </c>
      <c r="W2999" t="s">
        <v>518</v>
      </c>
      <c r="X2999">
        <v>8</v>
      </c>
      <c r="Y2999" t="s">
        <v>519</v>
      </c>
      <c r="Z2999">
        <v>491243</v>
      </c>
      <c r="AA2999">
        <v>-1</v>
      </c>
      <c r="AB2999" t="s">
        <v>129</v>
      </c>
      <c r="AC2999">
        <v>0</v>
      </c>
      <c r="AD2999">
        <v>491243</v>
      </c>
      <c r="AE2999">
        <v>0</v>
      </c>
      <c r="AF2999">
        <v>35852</v>
      </c>
      <c r="AG2999">
        <v>35852.712</v>
      </c>
      <c r="AH2999"/>
      <c r="AI2999">
        <v>6</v>
      </c>
    </row>
    <row r="3000" spans="1:35">
      <c r="A3000" t="s">
        <v>862</v>
      </c>
      <c r="B3000">
        <v>2018</v>
      </c>
      <c r="C3000">
        <v>2018</v>
      </c>
      <c r="D3000">
        <v>2018</v>
      </c>
      <c r="E3000">
        <v>4</v>
      </c>
      <c r="F3000">
        <v>0</v>
      </c>
      <c r="G3000">
        <v>0</v>
      </c>
      <c r="H3000" t="s">
        <v>568</v>
      </c>
      <c r="I3000">
        <v>251</v>
      </c>
      <c r="J3000" t="s">
        <v>113</v>
      </c>
      <c r="K3000" t="s">
        <v>583</v>
      </c>
      <c r="L3000">
        <v>0</v>
      </c>
      <c r="M3000" t="s">
        <v>177</v>
      </c>
      <c r="N3000" t="s">
        <v>514</v>
      </c>
      <c r="O3000">
        <v>0</v>
      </c>
      <c r="P3000" t="s">
        <v>177</v>
      </c>
      <c r="Q3000" t="s">
        <v>514</v>
      </c>
      <c r="R3000" t="s">
        <v>515</v>
      </c>
      <c r="S3000" t="s">
        <v>516</v>
      </c>
      <c r="T3000">
        <v>0</v>
      </c>
      <c r="U3000" t="s">
        <v>517</v>
      </c>
      <c r="V3000">
        <v>2523</v>
      </c>
      <c r="W3000" t="s">
        <v>518</v>
      </c>
      <c r="X3000">
        <v>8</v>
      </c>
      <c r="Y3000" t="s">
        <v>519</v>
      </c>
      <c r="Z3000">
        <v>5155274686</v>
      </c>
      <c r="AA3000">
        <v>-1</v>
      </c>
      <c r="AB3000" t="s">
        <v>129</v>
      </c>
      <c r="AC3000">
        <v>0</v>
      </c>
      <c r="AD3000"/>
      <c r="AE3000">
        <v>0</v>
      </c>
      <c r="AF3000">
        <v>408847664</v>
      </c>
      <c r="AG3000">
        <v>408847664.26499999</v>
      </c>
      <c r="AH3000"/>
      <c r="AI3000">
        <v>6</v>
      </c>
    </row>
    <row r="3001" spans="1:35">
      <c r="A3001" t="s">
        <v>862</v>
      </c>
      <c r="B3001">
        <v>2018</v>
      </c>
      <c r="C3001">
        <v>2018</v>
      </c>
      <c r="D3001">
        <v>2018</v>
      </c>
      <c r="E3001">
        <v>4</v>
      </c>
      <c r="F3001">
        <v>0</v>
      </c>
      <c r="G3001">
        <v>0</v>
      </c>
      <c r="H3001" t="s">
        <v>568</v>
      </c>
      <c r="I3001">
        <v>251</v>
      </c>
      <c r="J3001" t="s">
        <v>113</v>
      </c>
      <c r="K3001" t="s">
        <v>583</v>
      </c>
      <c r="L3001">
        <v>0</v>
      </c>
      <c r="M3001" t="s">
        <v>177</v>
      </c>
      <c r="N3001" t="s">
        <v>514</v>
      </c>
      <c r="O3001">
        <v>276</v>
      </c>
      <c r="P3001" t="s">
        <v>591</v>
      </c>
      <c r="Q3001" t="s">
        <v>592</v>
      </c>
      <c r="R3001" t="s">
        <v>515</v>
      </c>
      <c r="S3001" t="s">
        <v>516</v>
      </c>
      <c r="T3001">
        <v>0</v>
      </c>
      <c r="U3001" t="s">
        <v>517</v>
      </c>
      <c r="V3001">
        <v>2523</v>
      </c>
      <c r="W3001" t="s">
        <v>518</v>
      </c>
      <c r="X3001">
        <v>8</v>
      </c>
      <c r="Y3001" t="s">
        <v>519</v>
      </c>
      <c r="Z3001">
        <v>394129315</v>
      </c>
      <c r="AA3001">
        <v>-1</v>
      </c>
      <c r="AB3001" t="s">
        <v>129</v>
      </c>
      <c r="AC3001">
        <v>0</v>
      </c>
      <c r="AD3001"/>
      <c r="AE3001">
        <v>0</v>
      </c>
      <c r="AF3001">
        <v>33141978</v>
      </c>
      <c r="AG3001">
        <v>33141978.594000001</v>
      </c>
      <c r="AH3001"/>
      <c r="AI3001">
        <v>6</v>
      </c>
    </row>
    <row r="3002" spans="1:35">
      <c r="A3002" t="s">
        <v>862</v>
      </c>
      <c r="B3002">
        <v>2018</v>
      </c>
      <c r="C3002">
        <v>2018</v>
      </c>
      <c r="D3002">
        <v>2018</v>
      </c>
      <c r="E3002">
        <v>4</v>
      </c>
      <c r="F3002">
        <v>0</v>
      </c>
      <c r="G3002">
        <v>0</v>
      </c>
      <c r="H3002" t="s">
        <v>568</v>
      </c>
      <c r="I3002">
        <v>251</v>
      </c>
      <c r="J3002" t="s">
        <v>113</v>
      </c>
      <c r="K3002" t="s">
        <v>583</v>
      </c>
      <c r="L3002">
        <v>0</v>
      </c>
      <c r="M3002" t="s">
        <v>177</v>
      </c>
      <c r="N3002" t="s">
        <v>514</v>
      </c>
      <c r="O3002">
        <v>56</v>
      </c>
      <c r="P3002" t="s">
        <v>694</v>
      </c>
      <c r="Q3002" t="s">
        <v>695</v>
      </c>
      <c r="R3002" t="s">
        <v>515</v>
      </c>
      <c r="S3002" t="s">
        <v>516</v>
      </c>
      <c r="T3002">
        <v>0</v>
      </c>
      <c r="U3002" t="s">
        <v>517</v>
      </c>
      <c r="V3002">
        <v>2523</v>
      </c>
      <c r="W3002" t="s">
        <v>518</v>
      </c>
      <c r="X3002">
        <v>8</v>
      </c>
      <c r="Y3002" t="s">
        <v>519</v>
      </c>
      <c r="Z3002">
        <v>1250032152</v>
      </c>
      <c r="AA3002">
        <v>-1</v>
      </c>
      <c r="AB3002" t="s">
        <v>129</v>
      </c>
      <c r="AC3002">
        <v>0</v>
      </c>
      <c r="AD3002"/>
      <c r="AE3002">
        <v>0</v>
      </c>
      <c r="AF3002">
        <v>94942433</v>
      </c>
      <c r="AG3002">
        <v>94942433.952999994</v>
      </c>
      <c r="AH3002"/>
      <c r="AI3002">
        <v>6</v>
      </c>
    </row>
    <row r="3003" spans="1:35">
      <c r="A3003" t="s">
        <v>862</v>
      </c>
      <c r="B3003">
        <v>2018</v>
      </c>
      <c r="C3003">
        <v>2018</v>
      </c>
      <c r="D3003">
        <v>2018</v>
      </c>
      <c r="E3003">
        <v>4</v>
      </c>
      <c r="F3003">
        <v>0</v>
      </c>
      <c r="G3003">
        <v>0</v>
      </c>
      <c r="H3003" t="s">
        <v>568</v>
      </c>
      <c r="I3003">
        <v>251</v>
      </c>
      <c r="J3003" t="s">
        <v>113</v>
      </c>
      <c r="K3003" t="s">
        <v>583</v>
      </c>
      <c r="L3003">
        <v>0</v>
      </c>
      <c r="M3003" t="s">
        <v>177</v>
      </c>
      <c r="N3003" t="s">
        <v>514</v>
      </c>
      <c r="O3003">
        <v>528</v>
      </c>
      <c r="P3003" t="s">
        <v>581</v>
      </c>
      <c r="Q3003" t="s">
        <v>582</v>
      </c>
      <c r="R3003" t="s">
        <v>515</v>
      </c>
      <c r="S3003" t="s">
        <v>516</v>
      </c>
      <c r="T3003">
        <v>0</v>
      </c>
      <c r="U3003" t="s">
        <v>517</v>
      </c>
      <c r="V3003">
        <v>2523</v>
      </c>
      <c r="W3003" t="s">
        <v>518</v>
      </c>
      <c r="X3003">
        <v>8</v>
      </c>
      <c r="Y3003" t="s">
        <v>519</v>
      </c>
      <c r="Z3003">
        <v>47311400</v>
      </c>
      <c r="AA3003">
        <v>-1</v>
      </c>
      <c r="AB3003" t="s">
        <v>129</v>
      </c>
      <c r="AC3003">
        <v>0</v>
      </c>
      <c r="AD3003"/>
      <c r="AE3003">
        <v>0</v>
      </c>
      <c r="AF3003">
        <v>5587118</v>
      </c>
      <c r="AG3003">
        <v>5587118.1619999995</v>
      </c>
      <c r="AH3003"/>
      <c r="AI3003">
        <v>6</v>
      </c>
    </row>
    <row r="3004" spans="1:35">
      <c r="A3004" t="s">
        <v>862</v>
      </c>
      <c r="B3004">
        <v>2018</v>
      </c>
      <c r="C3004">
        <v>2018</v>
      </c>
      <c r="D3004">
        <v>2018</v>
      </c>
      <c r="E3004">
        <v>4</v>
      </c>
      <c r="F3004">
        <v>0</v>
      </c>
      <c r="G3004">
        <v>0</v>
      </c>
      <c r="H3004" t="s">
        <v>568</v>
      </c>
      <c r="I3004">
        <v>251</v>
      </c>
      <c r="J3004" t="s">
        <v>113</v>
      </c>
      <c r="K3004" t="s">
        <v>583</v>
      </c>
      <c r="L3004">
        <v>0</v>
      </c>
      <c r="M3004" t="s">
        <v>177</v>
      </c>
      <c r="N3004" t="s">
        <v>514</v>
      </c>
      <c r="O3004">
        <v>826</v>
      </c>
      <c r="P3004" t="s">
        <v>589</v>
      </c>
      <c r="Q3004" t="s">
        <v>590</v>
      </c>
      <c r="R3004" t="s">
        <v>515</v>
      </c>
      <c r="S3004" t="s">
        <v>516</v>
      </c>
      <c r="T3004">
        <v>0</v>
      </c>
      <c r="U3004" t="s">
        <v>517</v>
      </c>
      <c r="V3004">
        <v>2523</v>
      </c>
      <c r="W3004" t="s">
        <v>518</v>
      </c>
      <c r="X3004">
        <v>8</v>
      </c>
      <c r="Y3004" t="s">
        <v>519</v>
      </c>
      <c r="Z3004">
        <v>14254720</v>
      </c>
      <c r="AA3004">
        <v>-1</v>
      </c>
      <c r="AB3004" t="s">
        <v>129</v>
      </c>
      <c r="AC3004">
        <v>0</v>
      </c>
      <c r="AD3004"/>
      <c r="AE3004">
        <v>0</v>
      </c>
      <c r="AF3004">
        <v>7317465</v>
      </c>
      <c r="AG3004">
        <v>7317465.8039999995</v>
      </c>
      <c r="AH3004"/>
      <c r="AI3004">
        <v>6</v>
      </c>
    </row>
    <row r="3005" spans="1:35">
      <c r="A3005" t="s">
        <v>862</v>
      </c>
      <c r="B3005">
        <v>2018</v>
      </c>
      <c r="C3005">
        <v>2018</v>
      </c>
      <c r="D3005">
        <v>2018</v>
      </c>
      <c r="E3005">
        <v>4</v>
      </c>
      <c r="F3005">
        <v>0</v>
      </c>
      <c r="G3005">
        <v>0</v>
      </c>
      <c r="H3005" t="s">
        <v>568</v>
      </c>
      <c r="I3005">
        <v>251</v>
      </c>
      <c r="J3005" t="s">
        <v>113</v>
      </c>
      <c r="K3005" t="s">
        <v>583</v>
      </c>
      <c r="L3005">
        <v>0</v>
      </c>
      <c r="M3005" t="s">
        <v>177</v>
      </c>
      <c r="N3005" t="s">
        <v>514</v>
      </c>
      <c r="O3005">
        <v>380</v>
      </c>
      <c r="P3005" t="s">
        <v>587</v>
      </c>
      <c r="Q3005" t="s">
        <v>588</v>
      </c>
      <c r="R3005" t="s">
        <v>515</v>
      </c>
      <c r="S3005" t="s">
        <v>516</v>
      </c>
      <c r="T3005">
        <v>0</v>
      </c>
      <c r="U3005" t="s">
        <v>517</v>
      </c>
      <c r="V3005">
        <v>2523</v>
      </c>
      <c r="W3005" t="s">
        <v>518</v>
      </c>
      <c r="X3005">
        <v>8</v>
      </c>
      <c r="Y3005" t="s">
        <v>519</v>
      </c>
      <c r="Z3005">
        <v>321385882</v>
      </c>
      <c r="AA3005">
        <v>-1</v>
      </c>
      <c r="AB3005" t="s">
        <v>129</v>
      </c>
      <c r="AC3005">
        <v>0</v>
      </c>
      <c r="AD3005"/>
      <c r="AE3005">
        <v>0</v>
      </c>
      <c r="AF3005">
        <v>29291485</v>
      </c>
      <c r="AG3005">
        <v>29291485.193</v>
      </c>
      <c r="AH3005"/>
      <c r="AI3005">
        <v>6</v>
      </c>
    </row>
    <row r="3006" spans="1:35">
      <c r="A3006" t="s">
        <v>862</v>
      </c>
      <c r="B3006">
        <v>2018</v>
      </c>
      <c r="C3006">
        <v>2018</v>
      </c>
      <c r="D3006">
        <v>2018</v>
      </c>
      <c r="E3006">
        <v>4</v>
      </c>
      <c r="F3006">
        <v>0</v>
      </c>
      <c r="G3006">
        <v>0</v>
      </c>
      <c r="H3006" t="s">
        <v>568</v>
      </c>
      <c r="I3006">
        <v>251</v>
      </c>
      <c r="J3006" t="s">
        <v>113</v>
      </c>
      <c r="K3006" t="s">
        <v>583</v>
      </c>
      <c r="L3006">
        <v>0</v>
      </c>
      <c r="M3006" t="s">
        <v>177</v>
      </c>
      <c r="N3006" t="s">
        <v>514</v>
      </c>
      <c r="O3006">
        <v>724</v>
      </c>
      <c r="P3006" t="s">
        <v>214</v>
      </c>
      <c r="Q3006" t="s">
        <v>580</v>
      </c>
      <c r="R3006" t="s">
        <v>515</v>
      </c>
      <c r="S3006" t="s">
        <v>516</v>
      </c>
      <c r="T3006">
        <v>0</v>
      </c>
      <c r="U3006" t="s">
        <v>517</v>
      </c>
      <c r="V3006">
        <v>2523</v>
      </c>
      <c r="W3006" t="s">
        <v>518</v>
      </c>
      <c r="X3006">
        <v>8</v>
      </c>
      <c r="Y3006" t="s">
        <v>519</v>
      </c>
      <c r="Z3006">
        <v>1222858811</v>
      </c>
      <c r="AA3006">
        <v>-1</v>
      </c>
      <c r="AB3006" t="s">
        <v>129</v>
      </c>
      <c r="AC3006">
        <v>0</v>
      </c>
      <c r="AD3006"/>
      <c r="AE3006">
        <v>0</v>
      </c>
      <c r="AF3006">
        <v>96295828</v>
      </c>
      <c r="AG3006">
        <v>96295828.356999993</v>
      </c>
      <c r="AH3006"/>
      <c r="AI3006">
        <v>6</v>
      </c>
    </row>
    <row r="3007" spans="1:35">
      <c r="A3007" t="s">
        <v>862</v>
      </c>
      <c r="B3007">
        <v>2018</v>
      </c>
      <c r="C3007">
        <v>2018</v>
      </c>
      <c r="D3007">
        <v>2018</v>
      </c>
      <c r="E3007">
        <v>4</v>
      </c>
      <c r="F3007">
        <v>0</v>
      </c>
      <c r="G3007">
        <v>0</v>
      </c>
      <c r="H3007" t="s">
        <v>568</v>
      </c>
      <c r="I3007">
        <v>251</v>
      </c>
      <c r="J3007" t="s">
        <v>113</v>
      </c>
      <c r="K3007" t="s">
        <v>583</v>
      </c>
      <c r="L3007">
        <v>0</v>
      </c>
      <c r="M3007" t="s">
        <v>177</v>
      </c>
      <c r="N3007" t="s">
        <v>514</v>
      </c>
      <c r="O3007">
        <v>616</v>
      </c>
      <c r="P3007" t="s">
        <v>692</v>
      </c>
      <c r="Q3007" t="s">
        <v>693</v>
      </c>
      <c r="R3007" t="s">
        <v>515</v>
      </c>
      <c r="S3007" t="s">
        <v>516</v>
      </c>
      <c r="T3007">
        <v>0</v>
      </c>
      <c r="U3007" t="s">
        <v>517</v>
      </c>
      <c r="V3007">
        <v>2523</v>
      </c>
      <c r="W3007" t="s">
        <v>518</v>
      </c>
      <c r="X3007">
        <v>8</v>
      </c>
      <c r="Y3007" t="s">
        <v>519</v>
      </c>
      <c r="Z3007">
        <v>749296</v>
      </c>
      <c r="AA3007">
        <v>-1</v>
      </c>
      <c r="AB3007" t="s">
        <v>129</v>
      </c>
      <c r="AC3007">
        <v>0</v>
      </c>
      <c r="AD3007"/>
      <c r="AE3007">
        <v>0</v>
      </c>
      <c r="AF3007">
        <v>438554</v>
      </c>
      <c r="AG3007">
        <v>438554.78100000002</v>
      </c>
      <c r="AH3007"/>
      <c r="AI3007">
        <v>6</v>
      </c>
    </row>
    <row r="3008" spans="1:35">
      <c r="A3008" t="s">
        <v>862</v>
      </c>
      <c r="B3008">
        <v>2018</v>
      </c>
      <c r="C3008">
        <v>2018</v>
      </c>
      <c r="D3008">
        <v>2018</v>
      </c>
      <c r="E3008">
        <v>4</v>
      </c>
      <c r="F3008">
        <v>0</v>
      </c>
      <c r="G3008">
        <v>0</v>
      </c>
      <c r="H3008" t="s">
        <v>568</v>
      </c>
      <c r="I3008">
        <v>251</v>
      </c>
      <c r="J3008" t="s">
        <v>113</v>
      </c>
      <c r="K3008" t="s">
        <v>583</v>
      </c>
      <c r="L3008">
        <v>0</v>
      </c>
      <c r="M3008" t="s">
        <v>177</v>
      </c>
      <c r="N3008" t="s">
        <v>514</v>
      </c>
      <c r="O3008">
        <v>392</v>
      </c>
      <c r="P3008" t="s">
        <v>223</v>
      </c>
      <c r="Q3008" t="s">
        <v>584</v>
      </c>
      <c r="R3008" t="s">
        <v>515</v>
      </c>
      <c r="S3008" t="s">
        <v>516</v>
      </c>
      <c r="T3008">
        <v>0</v>
      </c>
      <c r="U3008" t="s">
        <v>517</v>
      </c>
      <c r="V3008">
        <v>2523</v>
      </c>
      <c r="W3008" t="s">
        <v>518</v>
      </c>
      <c r="X3008">
        <v>8</v>
      </c>
      <c r="Y3008" t="s">
        <v>519</v>
      </c>
      <c r="Z3008">
        <v>118163</v>
      </c>
      <c r="AA3008">
        <v>-1</v>
      </c>
      <c r="AB3008" t="s">
        <v>129</v>
      </c>
      <c r="AC3008">
        <v>0</v>
      </c>
      <c r="AD3008"/>
      <c r="AE3008">
        <v>0</v>
      </c>
      <c r="AF3008">
        <v>17945</v>
      </c>
      <c r="AG3008">
        <v>17945.259999999998</v>
      </c>
      <c r="AH3008"/>
      <c r="AI3008">
        <v>6</v>
      </c>
    </row>
    <row r="3009" spans="1:35">
      <c r="A3009" t="s">
        <v>862</v>
      </c>
      <c r="B3009">
        <v>2018</v>
      </c>
      <c r="C3009">
        <v>2018</v>
      </c>
      <c r="D3009">
        <v>2018</v>
      </c>
      <c r="E3009">
        <v>4</v>
      </c>
      <c r="F3009">
        <v>0</v>
      </c>
      <c r="G3009">
        <v>0</v>
      </c>
      <c r="H3009" t="s">
        <v>568</v>
      </c>
      <c r="I3009">
        <v>251</v>
      </c>
      <c r="J3009" t="s">
        <v>113</v>
      </c>
      <c r="K3009" t="s">
        <v>583</v>
      </c>
      <c r="L3009">
        <v>0</v>
      </c>
      <c r="M3009" t="s">
        <v>177</v>
      </c>
      <c r="N3009" t="s">
        <v>514</v>
      </c>
      <c r="O3009">
        <v>620</v>
      </c>
      <c r="P3009" t="s">
        <v>603</v>
      </c>
      <c r="Q3009" t="s">
        <v>604</v>
      </c>
      <c r="R3009" t="s">
        <v>515</v>
      </c>
      <c r="S3009" t="s">
        <v>516</v>
      </c>
      <c r="T3009">
        <v>0</v>
      </c>
      <c r="U3009" t="s">
        <v>517</v>
      </c>
      <c r="V3009">
        <v>2523</v>
      </c>
      <c r="W3009" t="s">
        <v>518</v>
      </c>
      <c r="X3009">
        <v>8</v>
      </c>
      <c r="Y3009" t="s">
        <v>519</v>
      </c>
      <c r="Z3009">
        <v>66561180</v>
      </c>
      <c r="AA3009">
        <v>-1</v>
      </c>
      <c r="AB3009" t="s">
        <v>129</v>
      </c>
      <c r="AC3009">
        <v>0</v>
      </c>
      <c r="AD3009"/>
      <c r="AE3009">
        <v>0</v>
      </c>
      <c r="AF3009">
        <v>8608959</v>
      </c>
      <c r="AG3009">
        <v>8608959.7540000007</v>
      </c>
      <c r="AH3009"/>
      <c r="AI3009">
        <v>6</v>
      </c>
    </row>
    <row r="3010" spans="1:35">
      <c r="A3010" t="s">
        <v>862</v>
      </c>
      <c r="B3010">
        <v>2018</v>
      </c>
      <c r="C3010">
        <v>2018</v>
      </c>
      <c r="D3010">
        <v>2018</v>
      </c>
      <c r="E3010">
        <v>4</v>
      </c>
      <c r="F3010">
        <v>0</v>
      </c>
      <c r="G3010">
        <v>0</v>
      </c>
      <c r="H3010" t="s">
        <v>568</v>
      </c>
      <c r="I3010">
        <v>251</v>
      </c>
      <c r="J3010" t="s">
        <v>113</v>
      </c>
      <c r="K3010" t="s">
        <v>583</v>
      </c>
      <c r="L3010">
        <v>0</v>
      </c>
      <c r="M3010" t="s">
        <v>177</v>
      </c>
      <c r="N3010" t="s">
        <v>514</v>
      </c>
      <c r="O3010">
        <v>203</v>
      </c>
      <c r="P3010" t="s">
        <v>684</v>
      </c>
      <c r="Q3010" t="s">
        <v>685</v>
      </c>
      <c r="R3010" t="s">
        <v>515</v>
      </c>
      <c r="S3010" t="s">
        <v>516</v>
      </c>
      <c r="T3010">
        <v>0</v>
      </c>
      <c r="U3010" t="s">
        <v>517</v>
      </c>
      <c r="V3010">
        <v>2523</v>
      </c>
      <c r="W3010" t="s">
        <v>518</v>
      </c>
      <c r="X3010">
        <v>8</v>
      </c>
      <c r="Y3010" t="s">
        <v>519</v>
      </c>
      <c r="Z3010">
        <v>18670</v>
      </c>
      <c r="AA3010">
        <v>-1</v>
      </c>
      <c r="AB3010" t="s">
        <v>129</v>
      </c>
      <c r="AC3010">
        <v>0</v>
      </c>
      <c r="AD3010"/>
      <c r="AE3010">
        <v>0</v>
      </c>
      <c r="AF3010">
        <v>1736</v>
      </c>
      <c r="AG3010">
        <v>1736.752</v>
      </c>
      <c r="AH3010"/>
      <c r="AI3010">
        <v>6</v>
      </c>
    </row>
    <row r="3011" spans="1:35">
      <c r="A3011" t="s">
        <v>862</v>
      </c>
      <c r="B3011">
        <v>2018</v>
      </c>
      <c r="C3011">
        <v>2018</v>
      </c>
      <c r="D3011">
        <v>2018</v>
      </c>
      <c r="E3011">
        <v>4</v>
      </c>
      <c r="F3011">
        <v>0</v>
      </c>
      <c r="G3011">
        <v>0</v>
      </c>
      <c r="H3011" t="s">
        <v>568</v>
      </c>
      <c r="I3011">
        <v>251</v>
      </c>
      <c r="J3011" t="s">
        <v>113</v>
      </c>
      <c r="K3011" t="s">
        <v>583</v>
      </c>
      <c r="L3011">
        <v>0</v>
      </c>
      <c r="M3011" t="s">
        <v>177</v>
      </c>
      <c r="N3011" t="s">
        <v>514</v>
      </c>
      <c r="O3011">
        <v>792</v>
      </c>
      <c r="P3011" t="s">
        <v>217</v>
      </c>
      <c r="Q3011" t="s">
        <v>573</v>
      </c>
      <c r="R3011" t="s">
        <v>515</v>
      </c>
      <c r="S3011" t="s">
        <v>516</v>
      </c>
      <c r="T3011">
        <v>0</v>
      </c>
      <c r="U3011" t="s">
        <v>517</v>
      </c>
      <c r="V3011">
        <v>2523</v>
      </c>
      <c r="W3011" t="s">
        <v>518</v>
      </c>
      <c r="X3011">
        <v>8</v>
      </c>
      <c r="Y3011" t="s">
        <v>519</v>
      </c>
      <c r="Z3011">
        <v>36949055</v>
      </c>
      <c r="AA3011">
        <v>-1</v>
      </c>
      <c r="AB3011" t="s">
        <v>129</v>
      </c>
      <c r="AC3011">
        <v>0</v>
      </c>
      <c r="AD3011"/>
      <c r="AE3011">
        <v>0</v>
      </c>
      <c r="AF3011">
        <v>2706572</v>
      </c>
      <c r="AG3011">
        <v>2706572.5989999999</v>
      </c>
      <c r="AH3011"/>
      <c r="AI3011">
        <v>6</v>
      </c>
    </row>
    <row r="3012" spans="1:35">
      <c r="A3012" t="s">
        <v>862</v>
      </c>
      <c r="B3012">
        <v>2018</v>
      </c>
      <c r="C3012">
        <v>2018</v>
      </c>
      <c r="D3012">
        <v>2018</v>
      </c>
      <c r="E3012">
        <v>4</v>
      </c>
      <c r="F3012">
        <v>0</v>
      </c>
      <c r="G3012">
        <v>0</v>
      </c>
      <c r="H3012" t="s">
        <v>568</v>
      </c>
      <c r="I3012">
        <v>251</v>
      </c>
      <c r="J3012" t="s">
        <v>113</v>
      </c>
      <c r="K3012" t="s">
        <v>583</v>
      </c>
      <c r="L3012">
        <v>0</v>
      </c>
      <c r="M3012" t="s">
        <v>177</v>
      </c>
      <c r="N3012" t="s">
        <v>514</v>
      </c>
      <c r="O3012">
        <v>480</v>
      </c>
      <c r="P3012" t="s">
        <v>652</v>
      </c>
      <c r="Q3012" t="s">
        <v>653</v>
      </c>
      <c r="R3012" t="s">
        <v>515</v>
      </c>
      <c r="S3012" t="s">
        <v>516</v>
      </c>
      <c r="T3012">
        <v>0</v>
      </c>
      <c r="U3012" t="s">
        <v>517</v>
      </c>
      <c r="V3012">
        <v>2523</v>
      </c>
      <c r="W3012" t="s">
        <v>518</v>
      </c>
      <c r="X3012">
        <v>8</v>
      </c>
      <c r="Y3012" t="s">
        <v>519</v>
      </c>
      <c r="Z3012">
        <v>8943</v>
      </c>
      <c r="AA3012">
        <v>-1</v>
      </c>
      <c r="AB3012" t="s">
        <v>129</v>
      </c>
      <c r="AC3012">
        <v>0</v>
      </c>
      <c r="AD3012"/>
      <c r="AE3012">
        <v>0</v>
      </c>
      <c r="AF3012">
        <v>799</v>
      </c>
      <c r="AG3012">
        <v>799.851</v>
      </c>
      <c r="AH3012"/>
      <c r="AI3012">
        <v>6</v>
      </c>
    </row>
    <row r="3013" spans="1:35">
      <c r="A3013" t="s">
        <v>862</v>
      </c>
      <c r="B3013">
        <v>2018</v>
      </c>
      <c r="C3013">
        <v>2018</v>
      </c>
      <c r="D3013">
        <v>2018</v>
      </c>
      <c r="E3013">
        <v>4</v>
      </c>
      <c r="F3013">
        <v>0</v>
      </c>
      <c r="G3013">
        <v>0</v>
      </c>
      <c r="H3013" t="s">
        <v>568</v>
      </c>
      <c r="I3013">
        <v>251</v>
      </c>
      <c r="J3013" t="s">
        <v>113</v>
      </c>
      <c r="K3013" t="s">
        <v>583</v>
      </c>
      <c r="L3013">
        <v>0</v>
      </c>
      <c r="M3013" t="s">
        <v>177</v>
      </c>
      <c r="N3013" t="s">
        <v>514</v>
      </c>
      <c r="O3013">
        <v>258</v>
      </c>
      <c r="P3013" t="s">
        <v>536</v>
      </c>
      <c r="Q3013" t="s">
        <v>537</v>
      </c>
      <c r="R3013" t="s">
        <v>515</v>
      </c>
      <c r="S3013" t="s">
        <v>516</v>
      </c>
      <c r="T3013">
        <v>0</v>
      </c>
      <c r="U3013" t="s">
        <v>517</v>
      </c>
      <c r="V3013">
        <v>2523</v>
      </c>
      <c r="W3013" t="s">
        <v>518</v>
      </c>
      <c r="X3013">
        <v>8</v>
      </c>
      <c r="Y3013" t="s">
        <v>519</v>
      </c>
      <c r="Z3013">
        <v>725389</v>
      </c>
      <c r="AA3013">
        <v>-1</v>
      </c>
      <c r="AB3013" t="s">
        <v>129</v>
      </c>
      <c r="AC3013">
        <v>0</v>
      </c>
      <c r="AD3013"/>
      <c r="AE3013">
        <v>0</v>
      </c>
      <c r="AF3013">
        <v>127615</v>
      </c>
      <c r="AG3013">
        <v>127615.85400000001</v>
      </c>
      <c r="AH3013"/>
      <c r="AI3013">
        <v>6</v>
      </c>
    </row>
    <row r="3014" spans="1:35">
      <c r="A3014" t="s">
        <v>862</v>
      </c>
      <c r="B3014">
        <v>2018</v>
      </c>
      <c r="C3014">
        <v>2018</v>
      </c>
      <c r="D3014">
        <v>2018</v>
      </c>
      <c r="E3014">
        <v>4</v>
      </c>
      <c r="F3014">
        <v>0</v>
      </c>
      <c r="G3014">
        <v>0</v>
      </c>
      <c r="H3014" t="s">
        <v>568</v>
      </c>
      <c r="I3014">
        <v>251</v>
      </c>
      <c r="J3014" t="s">
        <v>113</v>
      </c>
      <c r="K3014" t="s">
        <v>583</v>
      </c>
      <c r="L3014">
        <v>0</v>
      </c>
      <c r="M3014" t="s">
        <v>177</v>
      </c>
      <c r="N3014" t="s">
        <v>514</v>
      </c>
      <c r="O3014">
        <v>398</v>
      </c>
      <c r="P3014" t="s">
        <v>731</v>
      </c>
      <c r="Q3014" t="s">
        <v>732</v>
      </c>
      <c r="R3014" t="s">
        <v>515</v>
      </c>
      <c r="S3014" t="s">
        <v>516</v>
      </c>
      <c r="T3014">
        <v>0</v>
      </c>
      <c r="U3014" t="s">
        <v>517</v>
      </c>
      <c r="V3014">
        <v>2523</v>
      </c>
      <c r="W3014" t="s">
        <v>518</v>
      </c>
      <c r="X3014">
        <v>8</v>
      </c>
      <c r="Y3014" t="s">
        <v>519</v>
      </c>
      <c r="Z3014">
        <v>107</v>
      </c>
      <c r="AA3014">
        <v>-1</v>
      </c>
      <c r="AB3014" t="s">
        <v>129</v>
      </c>
      <c r="AC3014">
        <v>0</v>
      </c>
      <c r="AD3014"/>
      <c r="AE3014">
        <v>0</v>
      </c>
      <c r="AF3014">
        <v>18</v>
      </c>
      <c r="AG3014">
        <v>18.902999999999999</v>
      </c>
      <c r="AH3014"/>
      <c r="AI3014">
        <v>6</v>
      </c>
    </row>
    <row r="3015" spans="1:35">
      <c r="A3015" t="s">
        <v>862</v>
      </c>
      <c r="B3015">
        <v>2018</v>
      </c>
      <c r="C3015">
        <v>2018</v>
      </c>
      <c r="D3015">
        <v>2018</v>
      </c>
      <c r="E3015">
        <v>4</v>
      </c>
      <c r="F3015">
        <v>0</v>
      </c>
      <c r="G3015">
        <v>0</v>
      </c>
      <c r="H3015" t="s">
        <v>568</v>
      </c>
      <c r="I3015">
        <v>251</v>
      </c>
      <c r="J3015" t="s">
        <v>113</v>
      </c>
      <c r="K3015" t="s">
        <v>583</v>
      </c>
      <c r="L3015">
        <v>0</v>
      </c>
      <c r="M3015" t="s">
        <v>177</v>
      </c>
      <c r="N3015" t="s">
        <v>514</v>
      </c>
      <c r="O3015">
        <v>540</v>
      </c>
      <c r="P3015" t="s">
        <v>552</v>
      </c>
      <c r="Q3015" t="s">
        <v>553</v>
      </c>
      <c r="R3015" t="s">
        <v>515</v>
      </c>
      <c r="S3015" t="s">
        <v>516</v>
      </c>
      <c r="T3015">
        <v>0</v>
      </c>
      <c r="U3015" t="s">
        <v>517</v>
      </c>
      <c r="V3015">
        <v>2523</v>
      </c>
      <c r="W3015" t="s">
        <v>518</v>
      </c>
      <c r="X3015">
        <v>8</v>
      </c>
      <c r="Y3015" t="s">
        <v>519</v>
      </c>
      <c r="Z3015">
        <v>167</v>
      </c>
      <c r="AA3015">
        <v>-1</v>
      </c>
      <c r="AB3015" t="s">
        <v>129</v>
      </c>
      <c r="AC3015">
        <v>0</v>
      </c>
      <c r="AD3015"/>
      <c r="AE3015">
        <v>0</v>
      </c>
      <c r="AF3015">
        <v>29</v>
      </c>
      <c r="AG3015">
        <v>29.536999999999999</v>
      </c>
      <c r="AH3015"/>
      <c r="AI3015">
        <v>6</v>
      </c>
    </row>
    <row r="3016" spans="1:35">
      <c r="A3016" t="s">
        <v>862</v>
      </c>
      <c r="B3016">
        <v>2018</v>
      </c>
      <c r="C3016">
        <v>2018</v>
      </c>
      <c r="D3016">
        <v>2018</v>
      </c>
      <c r="E3016">
        <v>4</v>
      </c>
      <c r="F3016">
        <v>0</v>
      </c>
      <c r="G3016">
        <v>0</v>
      </c>
      <c r="H3016" t="s">
        <v>568</v>
      </c>
      <c r="I3016">
        <v>251</v>
      </c>
      <c r="J3016" t="s">
        <v>113</v>
      </c>
      <c r="K3016" t="s">
        <v>583</v>
      </c>
      <c r="L3016">
        <v>0</v>
      </c>
      <c r="M3016" t="s">
        <v>177</v>
      </c>
      <c r="N3016" t="s">
        <v>514</v>
      </c>
      <c r="O3016">
        <v>800</v>
      </c>
      <c r="P3016" t="s">
        <v>881</v>
      </c>
      <c r="Q3016" t="s">
        <v>882</v>
      </c>
      <c r="R3016" t="s">
        <v>515</v>
      </c>
      <c r="S3016" t="s">
        <v>516</v>
      </c>
      <c r="T3016">
        <v>0</v>
      </c>
      <c r="U3016" t="s">
        <v>517</v>
      </c>
      <c r="V3016">
        <v>2523</v>
      </c>
      <c r="W3016" t="s">
        <v>518</v>
      </c>
      <c r="X3016">
        <v>8</v>
      </c>
      <c r="Y3016" t="s">
        <v>519</v>
      </c>
      <c r="Z3016">
        <v>107</v>
      </c>
      <c r="AA3016">
        <v>-1</v>
      </c>
      <c r="AB3016" t="s">
        <v>129</v>
      </c>
      <c r="AC3016">
        <v>0</v>
      </c>
      <c r="AD3016"/>
      <c r="AE3016">
        <v>0</v>
      </c>
      <c r="AF3016">
        <v>18</v>
      </c>
      <c r="AG3016">
        <v>18.902999999999999</v>
      </c>
      <c r="AH3016"/>
      <c r="AI3016">
        <v>6</v>
      </c>
    </row>
    <row r="3017" spans="1:35">
      <c r="A3017" t="s">
        <v>862</v>
      </c>
      <c r="B3017">
        <v>2018</v>
      </c>
      <c r="C3017">
        <v>2018</v>
      </c>
      <c r="D3017">
        <v>2018</v>
      </c>
      <c r="E3017">
        <v>4</v>
      </c>
      <c r="F3017">
        <v>0</v>
      </c>
      <c r="G3017">
        <v>0</v>
      </c>
      <c r="H3017" t="s">
        <v>568</v>
      </c>
      <c r="I3017">
        <v>251</v>
      </c>
      <c r="J3017" t="s">
        <v>113</v>
      </c>
      <c r="K3017" t="s">
        <v>583</v>
      </c>
      <c r="L3017">
        <v>0</v>
      </c>
      <c r="M3017" t="s">
        <v>177</v>
      </c>
      <c r="N3017" t="s">
        <v>514</v>
      </c>
      <c r="O3017">
        <v>894</v>
      </c>
      <c r="P3017" t="s">
        <v>839</v>
      </c>
      <c r="Q3017" t="s">
        <v>840</v>
      </c>
      <c r="R3017" t="s">
        <v>515</v>
      </c>
      <c r="S3017" t="s">
        <v>516</v>
      </c>
      <c r="T3017">
        <v>0</v>
      </c>
      <c r="U3017" t="s">
        <v>517</v>
      </c>
      <c r="V3017">
        <v>2523</v>
      </c>
      <c r="W3017" t="s">
        <v>518</v>
      </c>
      <c r="X3017">
        <v>8</v>
      </c>
      <c r="Y3017" t="s">
        <v>519</v>
      </c>
      <c r="Z3017">
        <v>1846</v>
      </c>
      <c r="AA3017">
        <v>-1</v>
      </c>
      <c r="AB3017" t="s">
        <v>129</v>
      </c>
      <c r="AC3017">
        <v>0</v>
      </c>
      <c r="AD3017"/>
      <c r="AE3017">
        <v>0</v>
      </c>
      <c r="AF3017">
        <v>324</v>
      </c>
      <c r="AG3017">
        <v>324.90300000000002</v>
      </c>
      <c r="AH3017"/>
      <c r="AI3017">
        <v>6</v>
      </c>
    </row>
    <row r="3018" spans="1:35">
      <c r="A3018" t="s">
        <v>862</v>
      </c>
      <c r="B3018">
        <v>2018</v>
      </c>
      <c r="C3018">
        <v>2018</v>
      </c>
      <c r="D3018">
        <v>2018</v>
      </c>
      <c r="E3018">
        <v>4</v>
      </c>
      <c r="F3018">
        <v>0</v>
      </c>
      <c r="G3018">
        <v>0</v>
      </c>
      <c r="H3018" t="s">
        <v>568</v>
      </c>
      <c r="I3018">
        <v>251</v>
      </c>
      <c r="J3018" t="s">
        <v>113</v>
      </c>
      <c r="K3018" t="s">
        <v>583</v>
      </c>
      <c r="L3018">
        <v>0</v>
      </c>
      <c r="M3018" t="s">
        <v>177</v>
      </c>
      <c r="N3018" t="s">
        <v>514</v>
      </c>
      <c r="O3018">
        <v>792</v>
      </c>
      <c r="P3018" t="s">
        <v>217</v>
      </c>
      <c r="Q3018" t="s">
        <v>573</v>
      </c>
      <c r="R3018" t="s">
        <v>515</v>
      </c>
      <c r="S3018" t="s">
        <v>516</v>
      </c>
      <c r="T3018">
        <v>3200</v>
      </c>
      <c r="U3018" t="s">
        <v>74</v>
      </c>
      <c r="V3018">
        <v>2523</v>
      </c>
      <c r="W3018" t="s">
        <v>518</v>
      </c>
      <c r="X3018">
        <v>8</v>
      </c>
      <c r="Y3018" t="s">
        <v>519</v>
      </c>
      <c r="Z3018">
        <v>443</v>
      </c>
      <c r="AA3018">
        <v>-1</v>
      </c>
      <c r="AB3018" t="s">
        <v>129</v>
      </c>
      <c r="AC3018">
        <v>0</v>
      </c>
      <c r="AD3018"/>
      <c r="AE3018">
        <v>0</v>
      </c>
      <c r="AF3018">
        <v>77</v>
      </c>
      <c r="AG3018">
        <v>77.977000000000004</v>
      </c>
      <c r="AH3018"/>
      <c r="AI3018">
        <v>6</v>
      </c>
    </row>
    <row r="3019" spans="1:35">
      <c r="A3019" t="s">
        <v>862</v>
      </c>
      <c r="B3019">
        <v>2018</v>
      </c>
      <c r="C3019">
        <v>2018</v>
      </c>
      <c r="D3019">
        <v>2018</v>
      </c>
      <c r="E3019">
        <v>4</v>
      </c>
      <c r="F3019">
        <v>0</v>
      </c>
      <c r="G3019">
        <v>0</v>
      </c>
      <c r="H3019" t="s">
        <v>568</v>
      </c>
      <c r="I3019">
        <v>251</v>
      </c>
      <c r="J3019" t="s">
        <v>113</v>
      </c>
      <c r="K3019" t="s">
        <v>583</v>
      </c>
      <c r="L3019">
        <v>0</v>
      </c>
      <c r="M3019" t="s">
        <v>177</v>
      </c>
      <c r="N3019" t="s">
        <v>514</v>
      </c>
      <c r="O3019">
        <v>620</v>
      </c>
      <c r="P3019" t="s">
        <v>603</v>
      </c>
      <c r="Q3019" t="s">
        <v>604</v>
      </c>
      <c r="R3019" t="s">
        <v>515</v>
      </c>
      <c r="S3019" t="s">
        <v>516</v>
      </c>
      <c r="T3019">
        <v>3200</v>
      </c>
      <c r="U3019" t="s">
        <v>74</v>
      </c>
      <c r="V3019">
        <v>2523</v>
      </c>
      <c r="W3019" t="s">
        <v>518</v>
      </c>
      <c r="X3019">
        <v>8</v>
      </c>
      <c r="Y3019" t="s">
        <v>519</v>
      </c>
      <c r="Z3019">
        <v>10153632</v>
      </c>
      <c r="AA3019">
        <v>-1</v>
      </c>
      <c r="AB3019" t="s">
        <v>129</v>
      </c>
      <c r="AC3019">
        <v>0</v>
      </c>
      <c r="AD3019"/>
      <c r="AE3019">
        <v>0</v>
      </c>
      <c r="AF3019">
        <v>1781195</v>
      </c>
      <c r="AG3019">
        <v>1781195.4979999999</v>
      </c>
      <c r="AH3019"/>
      <c r="AI3019">
        <v>6</v>
      </c>
    </row>
    <row r="3020" spans="1:35">
      <c r="A3020" t="s">
        <v>862</v>
      </c>
      <c r="B3020">
        <v>2018</v>
      </c>
      <c r="C3020">
        <v>2018</v>
      </c>
      <c r="D3020">
        <v>2018</v>
      </c>
      <c r="E3020">
        <v>4</v>
      </c>
      <c r="F3020">
        <v>0</v>
      </c>
      <c r="G3020">
        <v>0</v>
      </c>
      <c r="H3020" t="s">
        <v>568</v>
      </c>
      <c r="I3020">
        <v>251</v>
      </c>
      <c r="J3020" t="s">
        <v>113</v>
      </c>
      <c r="K3020" t="s">
        <v>583</v>
      </c>
      <c r="L3020">
        <v>0</v>
      </c>
      <c r="M3020" t="s">
        <v>177</v>
      </c>
      <c r="N3020" t="s">
        <v>514</v>
      </c>
      <c r="O3020">
        <v>826</v>
      </c>
      <c r="P3020" t="s">
        <v>589</v>
      </c>
      <c r="Q3020" t="s">
        <v>590</v>
      </c>
      <c r="R3020" t="s">
        <v>515</v>
      </c>
      <c r="S3020" t="s">
        <v>516</v>
      </c>
      <c r="T3020">
        <v>3200</v>
      </c>
      <c r="U3020" t="s">
        <v>74</v>
      </c>
      <c r="V3020">
        <v>2523</v>
      </c>
      <c r="W3020" t="s">
        <v>518</v>
      </c>
      <c r="X3020">
        <v>8</v>
      </c>
      <c r="Y3020" t="s">
        <v>519</v>
      </c>
      <c r="Z3020">
        <v>14250549</v>
      </c>
      <c r="AA3020">
        <v>-1</v>
      </c>
      <c r="AB3020" t="s">
        <v>129</v>
      </c>
      <c r="AC3020">
        <v>0</v>
      </c>
      <c r="AD3020"/>
      <c r="AE3020">
        <v>0</v>
      </c>
      <c r="AF3020">
        <v>7316732</v>
      </c>
      <c r="AG3020">
        <v>7316732.1150000002</v>
      </c>
      <c r="AH3020"/>
      <c r="AI3020">
        <v>6</v>
      </c>
    </row>
    <row r="3021" spans="1:35">
      <c r="A3021" t="s">
        <v>862</v>
      </c>
      <c r="B3021">
        <v>2018</v>
      </c>
      <c r="C3021">
        <v>2018</v>
      </c>
      <c r="D3021">
        <v>2018</v>
      </c>
      <c r="E3021">
        <v>4</v>
      </c>
      <c r="F3021">
        <v>0</v>
      </c>
      <c r="G3021">
        <v>0</v>
      </c>
      <c r="H3021" t="s">
        <v>568</v>
      </c>
      <c r="I3021">
        <v>251</v>
      </c>
      <c r="J3021" t="s">
        <v>113</v>
      </c>
      <c r="K3021" t="s">
        <v>583</v>
      </c>
      <c r="L3021">
        <v>0</v>
      </c>
      <c r="M3021" t="s">
        <v>177</v>
      </c>
      <c r="N3021" t="s">
        <v>514</v>
      </c>
      <c r="O3021">
        <v>56</v>
      </c>
      <c r="P3021" t="s">
        <v>694</v>
      </c>
      <c r="Q3021" t="s">
        <v>695</v>
      </c>
      <c r="R3021" t="s">
        <v>515</v>
      </c>
      <c r="S3021" t="s">
        <v>516</v>
      </c>
      <c r="T3021">
        <v>3200</v>
      </c>
      <c r="U3021" t="s">
        <v>74</v>
      </c>
      <c r="V3021">
        <v>2523</v>
      </c>
      <c r="W3021" t="s">
        <v>518</v>
      </c>
      <c r="X3021">
        <v>8</v>
      </c>
      <c r="Y3021" t="s">
        <v>519</v>
      </c>
      <c r="Z3021">
        <v>1184385007</v>
      </c>
      <c r="AA3021">
        <v>-1</v>
      </c>
      <c r="AB3021" t="s">
        <v>129</v>
      </c>
      <c r="AC3021">
        <v>0</v>
      </c>
      <c r="AD3021"/>
      <c r="AE3021">
        <v>0</v>
      </c>
      <c r="AF3021">
        <v>90242419</v>
      </c>
      <c r="AG3021">
        <v>90242419.358999997</v>
      </c>
      <c r="AH3021"/>
      <c r="AI3021">
        <v>6</v>
      </c>
    </row>
    <row r="3022" spans="1:35">
      <c r="A3022" t="s">
        <v>862</v>
      </c>
      <c r="B3022">
        <v>2018</v>
      </c>
      <c r="C3022">
        <v>2018</v>
      </c>
      <c r="D3022">
        <v>2018</v>
      </c>
      <c r="E3022">
        <v>4</v>
      </c>
      <c r="F3022">
        <v>0</v>
      </c>
      <c r="G3022">
        <v>0</v>
      </c>
      <c r="H3022" t="s">
        <v>568</v>
      </c>
      <c r="I3022">
        <v>251</v>
      </c>
      <c r="J3022" t="s">
        <v>113</v>
      </c>
      <c r="K3022" t="s">
        <v>583</v>
      </c>
      <c r="L3022">
        <v>0</v>
      </c>
      <c r="M3022" t="s">
        <v>177</v>
      </c>
      <c r="N3022" t="s">
        <v>514</v>
      </c>
      <c r="O3022">
        <v>276</v>
      </c>
      <c r="P3022" t="s">
        <v>591</v>
      </c>
      <c r="Q3022" t="s">
        <v>592</v>
      </c>
      <c r="R3022" t="s">
        <v>515</v>
      </c>
      <c r="S3022" t="s">
        <v>516</v>
      </c>
      <c r="T3022">
        <v>3200</v>
      </c>
      <c r="U3022" t="s">
        <v>74</v>
      </c>
      <c r="V3022">
        <v>2523</v>
      </c>
      <c r="W3022" t="s">
        <v>518</v>
      </c>
      <c r="X3022">
        <v>8</v>
      </c>
      <c r="Y3022" t="s">
        <v>519</v>
      </c>
      <c r="Z3022">
        <v>390041378</v>
      </c>
      <c r="AA3022">
        <v>-1</v>
      </c>
      <c r="AB3022" t="s">
        <v>129</v>
      </c>
      <c r="AC3022">
        <v>0</v>
      </c>
      <c r="AD3022"/>
      <c r="AE3022">
        <v>0</v>
      </c>
      <c r="AF3022">
        <v>32867003</v>
      </c>
      <c r="AG3022">
        <v>32867003.436999999</v>
      </c>
      <c r="AH3022"/>
      <c r="AI3022">
        <v>6</v>
      </c>
    </row>
    <row r="3023" spans="1:35">
      <c r="A3023" t="s">
        <v>862</v>
      </c>
      <c r="B3023">
        <v>2018</v>
      </c>
      <c r="C3023">
        <v>2018</v>
      </c>
      <c r="D3023">
        <v>2018</v>
      </c>
      <c r="E3023">
        <v>4</v>
      </c>
      <c r="F3023">
        <v>0</v>
      </c>
      <c r="G3023">
        <v>0</v>
      </c>
      <c r="H3023" t="s">
        <v>568</v>
      </c>
      <c r="I3023">
        <v>251</v>
      </c>
      <c r="J3023" t="s">
        <v>113</v>
      </c>
      <c r="K3023" t="s">
        <v>583</v>
      </c>
      <c r="L3023">
        <v>0</v>
      </c>
      <c r="M3023" t="s">
        <v>177</v>
      </c>
      <c r="N3023" t="s">
        <v>514</v>
      </c>
      <c r="O3023">
        <v>0</v>
      </c>
      <c r="P3023" t="s">
        <v>177</v>
      </c>
      <c r="Q3023" t="s">
        <v>514</v>
      </c>
      <c r="R3023" t="s">
        <v>515</v>
      </c>
      <c r="S3023" t="s">
        <v>516</v>
      </c>
      <c r="T3023">
        <v>3200</v>
      </c>
      <c r="U3023" t="s">
        <v>74</v>
      </c>
      <c r="V3023">
        <v>2523</v>
      </c>
      <c r="W3023" t="s">
        <v>518</v>
      </c>
      <c r="X3023">
        <v>8</v>
      </c>
      <c r="Y3023" t="s">
        <v>519</v>
      </c>
      <c r="Z3023">
        <v>3543035004</v>
      </c>
      <c r="AA3023">
        <v>-1</v>
      </c>
      <c r="AB3023" t="s">
        <v>129</v>
      </c>
      <c r="AC3023">
        <v>0</v>
      </c>
      <c r="AD3023"/>
      <c r="AE3023">
        <v>0</v>
      </c>
      <c r="AF3023">
        <v>290025261</v>
      </c>
      <c r="AG3023">
        <v>290025261.07700002</v>
      </c>
      <c r="AH3023"/>
      <c r="AI3023">
        <v>6</v>
      </c>
    </row>
    <row r="3024" spans="1:35">
      <c r="A3024" t="s">
        <v>862</v>
      </c>
      <c r="B3024">
        <v>2018</v>
      </c>
      <c r="C3024">
        <v>2018</v>
      </c>
      <c r="D3024">
        <v>2018</v>
      </c>
      <c r="E3024">
        <v>4</v>
      </c>
      <c r="F3024">
        <v>0</v>
      </c>
      <c r="G3024">
        <v>0</v>
      </c>
      <c r="H3024" t="s">
        <v>568</v>
      </c>
      <c r="I3024">
        <v>251</v>
      </c>
      <c r="J3024" t="s">
        <v>113</v>
      </c>
      <c r="K3024" t="s">
        <v>583</v>
      </c>
      <c r="L3024">
        <v>0</v>
      </c>
      <c r="M3024" t="s">
        <v>177</v>
      </c>
      <c r="N3024" t="s">
        <v>514</v>
      </c>
      <c r="O3024">
        <v>0</v>
      </c>
      <c r="P3024" t="s">
        <v>177</v>
      </c>
      <c r="Q3024" t="s">
        <v>514</v>
      </c>
      <c r="R3024" t="s">
        <v>515</v>
      </c>
      <c r="S3024" t="s">
        <v>516</v>
      </c>
      <c r="T3024">
        <v>1000</v>
      </c>
      <c r="U3024" t="s">
        <v>866</v>
      </c>
      <c r="V3024">
        <v>2523</v>
      </c>
      <c r="W3024" t="s">
        <v>518</v>
      </c>
      <c r="X3024">
        <v>8</v>
      </c>
      <c r="Y3024" t="s">
        <v>519</v>
      </c>
      <c r="Z3024">
        <v>156972</v>
      </c>
      <c r="AA3024">
        <v>-1</v>
      </c>
      <c r="AB3024" t="s">
        <v>129</v>
      </c>
      <c r="AC3024">
        <v>0</v>
      </c>
      <c r="AD3024"/>
      <c r="AE3024">
        <v>0</v>
      </c>
      <c r="AF3024">
        <v>16437</v>
      </c>
      <c r="AG3024">
        <v>16437.710999999999</v>
      </c>
      <c r="AH3024"/>
      <c r="AI3024">
        <v>6</v>
      </c>
    </row>
    <row r="3025" spans="1:35">
      <c r="A3025" t="s">
        <v>862</v>
      </c>
      <c r="B3025">
        <v>2018</v>
      </c>
      <c r="C3025">
        <v>2018</v>
      </c>
      <c r="D3025">
        <v>2018</v>
      </c>
      <c r="E3025">
        <v>4</v>
      </c>
      <c r="F3025">
        <v>0</v>
      </c>
      <c r="G3025">
        <v>0</v>
      </c>
      <c r="H3025" t="s">
        <v>568</v>
      </c>
      <c r="I3025">
        <v>251</v>
      </c>
      <c r="J3025" t="s">
        <v>113</v>
      </c>
      <c r="K3025" t="s">
        <v>583</v>
      </c>
      <c r="L3025">
        <v>0</v>
      </c>
      <c r="M3025" t="s">
        <v>177</v>
      </c>
      <c r="N3025" t="s">
        <v>514</v>
      </c>
      <c r="O3025">
        <v>528</v>
      </c>
      <c r="P3025" t="s">
        <v>581</v>
      </c>
      <c r="Q3025" t="s">
        <v>582</v>
      </c>
      <c r="R3025" t="s">
        <v>515</v>
      </c>
      <c r="S3025" t="s">
        <v>516</v>
      </c>
      <c r="T3025">
        <v>1000</v>
      </c>
      <c r="U3025" t="s">
        <v>866</v>
      </c>
      <c r="V3025">
        <v>2523</v>
      </c>
      <c r="W3025" t="s">
        <v>518</v>
      </c>
      <c r="X3025">
        <v>8</v>
      </c>
      <c r="Y3025" t="s">
        <v>519</v>
      </c>
      <c r="Z3025">
        <v>6440</v>
      </c>
      <c r="AA3025">
        <v>-1</v>
      </c>
      <c r="AB3025" t="s">
        <v>129</v>
      </c>
      <c r="AC3025">
        <v>0</v>
      </c>
      <c r="AD3025"/>
      <c r="AE3025">
        <v>0</v>
      </c>
      <c r="AF3025">
        <v>1133</v>
      </c>
      <c r="AG3025">
        <v>1133.0239999999999</v>
      </c>
      <c r="AH3025"/>
      <c r="AI3025">
        <v>6</v>
      </c>
    </row>
    <row r="3026" spans="1:35">
      <c r="A3026" t="s">
        <v>862</v>
      </c>
      <c r="B3026">
        <v>2018</v>
      </c>
      <c r="C3026">
        <v>2018</v>
      </c>
      <c r="D3026">
        <v>2018</v>
      </c>
      <c r="E3026">
        <v>4</v>
      </c>
      <c r="F3026">
        <v>0</v>
      </c>
      <c r="G3026">
        <v>0</v>
      </c>
      <c r="H3026" t="s">
        <v>568</v>
      </c>
      <c r="I3026">
        <v>251</v>
      </c>
      <c r="J3026" t="s">
        <v>113</v>
      </c>
      <c r="K3026" t="s">
        <v>583</v>
      </c>
      <c r="L3026">
        <v>0</v>
      </c>
      <c r="M3026" t="s">
        <v>177</v>
      </c>
      <c r="N3026" t="s">
        <v>514</v>
      </c>
      <c r="O3026">
        <v>398</v>
      </c>
      <c r="P3026" t="s">
        <v>731</v>
      </c>
      <c r="Q3026" t="s">
        <v>732</v>
      </c>
      <c r="R3026" t="s">
        <v>515</v>
      </c>
      <c r="S3026" t="s">
        <v>516</v>
      </c>
      <c r="T3026">
        <v>1000</v>
      </c>
      <c r="U3026" t="s">
        <v>866</v>
      </c>
      <c r="V3026">
        <v>2523</v>
      </c>
      <c r="W3026" t="s">
        <v>518</v>
      </c>
      <c r="X3026">
        <v>8</v>
      </c>
      <c r="Y3026" t="s">
        <v>519</v>
      </c>
      <c r="Z3026">
        <v>107</v>
      </c>
      <c r="AA3026">
        <v>-1</v>
      </c>
      <c r="AB3026" t="s">
        <v>129</v>
      </c>
      <c r="AC3026">
        <v>0</v>
      </c>
      <c r="AD3026"/>
      <c r="AE3026">
        <v>0</v>
      </c>
      <c r="AF3026">
        <v>18</v>
      </c>
      <c r="AG3026">
        <v>18.902999999999999</v>
      </c>
      <c r="AH3026"/>
      <c r="AI3026">
        <v>6</v>
      </c>
    </row>
    <row r="3027" spans="1:35">
      <c r="A3027" t="s">
        <v>862</v>
      </c>
      <c r="B3027">
        <v>2018</v>
      </c>
      <c r="C3027">
        <v>2018</v>
      </c>
      <c r="D3027">
        <v>2018</v>
      </c>
      <c r="E3027">
        <v>4</v>
      </c>
      <c r="F3027">
        <v>0</v>
      </c>
      <c r="G3027">
        <v>0</v>
      </c>
      <c r="H3027" t="s">
        <v>568</v>
      </c>
      <c r="I3027">
        <v>251</v>
      </c>
      <c r="J3027" t="s">
        <v>113</v>
      </c>
      <c r="K3027" t="s">
        <v>583</v>
      </c>
      <c r="L3027">
        <v>0</v>
      </c>
      <c r="M3027" t="s">
        <v>177</v>
      </c>
      <c r="N3027" t="s">
        <v>514</v>
      </c>
      <c r="O3027">
        <v>540</v>
      </c>
      <c r="P3027" t="s">
        <v>552</v>
      </c>
      <c r="Q3027" t="s">
        <v>553</v>
      </c>
      <c r="R3027" t="s">
        <v>515</v>
      </c>
      <c r="S3027" t="s">
        <v>516</v>
      </c>
      <c r="T3027">
        <v>1000</v>
      </c>
      <c r="U3027" t="s">
        <v>866</v>
      </c>
      <c r="V3027">
        <v>2523</v>
      </c>
      <c r="W3027" t="s">
        <v>518</v>
      </c>
      <c r="X3027">
        <v>8</v>
      </c>
      <c r="Y3027" t="s">
        <v>519</v>
      </c>
      <c r="Z3027">
        <v>167</v>
      </c>
      <c r="AA3027">
        <v>-1</v>
      </c>
      <c r="AB3027" t="s">
        <v>129</v>
      </c>
      <c r="AC3027">
        <v>0</v>
      </c>
      <c r="AD3027"/>
      <c r="AE3027">
        <v>0</v>
      </c>
      <c r="AF3027">
        <v>29</v>
      </c>
      <c r="AG3027">
        <v>29.536999999999999</v>
      </c>
      <c r="AH3027"/>
      <c r="AI3027">
        <v>6</v>
      </c>
    </row>
    <row r="3028" spans="1:35">
      <c r="A3028" t="s">
        <v>862</v>
      </c>
      <c r="B3028">
        <v>2018</v>
      </c>
      <c r="C3028">
        <v>2018</v>
      </c>
      <c r="D3028">
        <v>2018</v>
      </c>
      <c r="E3028">
        <v>4</v>
      </c>
      <c r="F3028">
        <v>0</v>
      </c>
      <c r="G3028">
        <v>0</v>
      </c>
      <c r="H3028" t="s">
        <v>568</v>
      </c>
      <c r="I3028">
        <v>251</v>
      </c>
      <c r="J3028" t="s">
        <v>113</v>
      </c>
      <c r="K3028" t="s">
        <v>583</v>
      </c>
      <c r="L3028">
        <v>0</v>
      </c>
      <c r="M3028" t="s">
        <v>177</v>
      </c>
      <c r="N3028" t="s">
        <v>514</v>
      </c>
      <c r="O3028">
        <v>800</v>
      </c>
      <c r="P3028" t="s">
        <v>881</v>
      </c>
      <c r="Q3028" t="s">
        <v>882</v>
      </c>
      <c r="R3028" t="s">
        <v>515</v>
      </c>
      <c r="S3028" t="s">
        <v>516</v>
      </c>
      <c r="T3028">
        <v>1000</v>
      </c>
      <c r="U3028" t="s">
        <v>866</v>
      </c>
      <c r="V3028">
        <v>2523</v>
      </c>
      <c r="W3028" t="s">
        <v>518</v>
      </c>
      <c r="X3028">
        <v>8</v>
      </c>
      <c r="Y3028" t="s">
        <v>519</v>
      </c>
      <c r="Z3028">
        <v>107</v>
      </c>
      <c r="AA3028">
        <v>-1</v>
      </c>
      <c r="AB3028" t="s">
        <v>129</v>
      </c>
      <c r="AC3028">
        <v>0</v>
      </c>
      <c r="AD3028"/>
      <c r="AE3028">
        <v>0</v>
      </c>
      <c r="AF3028">
        <v>18</v>
      </c>
      <c r="AG3028">
        <v>18.902999999999999</v>
      </c>
      <c r="AH3028"/>
      <c r="AI3028">
        <v>6</v>
      </c>
    </row>
    <row r="3029" spans="1:35">
      <c r="A3029" t="s">
        <v>862</v>
      </c>
      <c r="B3029">
        <v>2018</v>
      </c>
      <c r="C3029">
        <v>2018</v>
      </c>
      <c r="D3029">
        <v>2018</v>
      </c>
      <c r="E3029">
        <v>4</v>
      </c>
      <c r="F3029">
        <v>0</v>
      </c>
      <c r="G3029">
        <v>0</v>
      </c>
      <c r="H3029" t="s">
        <v>568</v>
      </c>
      <c r="I3029">
        <v>251</v>
      </c>
      <c r="J3029" t="s">
        <v>113</v>
      </c>
      <c r="K3029" t="s">
        <v>583</v>
      </c>
      <c r="L3029">
        <v>0</v>
      </c>
      <c r="M3029" t="s">
        <v>177</v>
      </c>
      <c r="N3029" t="s">
        <v>514</v>
      </c>
      <c r="O3029">
        <v>894</v>
      </c>
      <c r="P3029" t="s">
        <v>839</v>
      </c>
      <c r="Q3029" t="s">
        <v>840</v>
      </c>
      <c r="R3029" t="s">
        <v>515</v>
      </c>
      <c r="S3029" t="s">
        <v>516</v>
      </c>
      <c r="T3029">
        <v>1000</v>
      </c>
      <c r="U3029" t="s">
        <v>866</v>
      </c>
      <c r="V3029">
        <v>2523</v>
      </c>
      <c r="W3029" t="s">
        <v>518</v>
      </c>
      <c r="X3029">
        <v>8</v>
      </c>
      <c r="Y3029" t="s">
        <v>519</v>
      </c>
      <c r="Z3029">
        <v>1846</v>
      </c>
      <c r="AA3029">
        <v>-1</v>
      </c>
      <c r="AB3029" t="s">
        <v>129</v>
      </c>
      <c r="AC3029">
        <v>0</v>
      </c>
      <c r="AD3029"/>
      <c r="AE3029">
        <v>0</v>
      </c>
      <c r="AF3029">
        <v>324</v>
      </c>
      <c r="AG3029">
        <v>324.90300000000002</v>
      </c>
      <c r="AH3029"/>
      <c r="AI3029">
        <v>6</v>
      </c>
    </row>
    <row r="3030" spans="1:35">
      <c r="A3030" t="s">
        <v>862</v>
      </c>
      <c r="B3030">
        <v>2018</v>
      </c>
      <c r="C3030">
        <v>2018</v>
      </c>
      <c r="D3030">
        <v>2018</v>
      </c>
      <c r="E3030">
        <v>4</v>
      </c>
      <c r="F3030">
        <v>0</v>
      </c>
      <c r="G3030">
        <v>0</v>
      </c>
      <c r="H3030" t="s">
        <v>568</v>
      </c>
      <c r="I3030">
        <v>251</v>
      </c>
      <c r="J3030" t="s">
        <v>113</v>
      </c>
      <c r="K3030" t="s">
        <v>583</v>
      </c>
      <c r="L3030">
        <v>0</v>
      </c>
      <c r="M3030" t="s">
        <v>177</v>
      </c>
      <c r="N3030" t="s">
        <v>514</v>
      </c>
      <c r="O3030">
        <v>258</v>
      </c>
      <c r="P3030" t="s">
        <v>536</v>
      </c>
      <c r="Q3030" t="s">
        <v>537</v>
      </c>
      <c r="R3030" t="s">
        <v>515</v>
      </c>
      <c r="S3030" t="s">
        <v>516</v>
      </c>
      <c r="T3030">
        <v>2100</v>
      </c>
      <c r="U3030" t="s">
        <v>868</v>
      </c>
      <c r="V3030">
        <v>2523</v>
      </c>
      <c r="W3030" t="s">
        <v>518</v>
      </c>
      <c r="X3030">
        <v>8</v>
      </c>
      <c r="Y3030" t="s">
        <v>519</v>
      </c>
      <c r="Z3030">
        <v>725389</v>
      </c>
      <c r="AA3030">
        <v>-1</v>
      </c>
      <c r="AB3030" t="s">
        <v>129</v>
      </c>
      <c r="AC3030">
        <v>0</v>
      </c>
      <c r="AD3030"/>
      <c r="AE3030">
        <v>0</v>
      </c>
      <c r="AF3030">
        <v>127615</v>
      </c>
      <c r="AG3030">
        <v>127615.85400000001</v>
      </c>
      <c r="AH3030"/>
      <c r="AI3030">
        <v>6</v>
      </c>
    </row>
    <row r="3031" spans="1:35">
      <c r="A3031" t="s">
        <v>862</v>
      </c>
      <c r="B3031">
        <v>2018</v>
      </c>
      <c r="C3031">
        <v>2018</v>
      </c>
      <c r="D3031">
        <v>2018</v>
      </c>
      <c r="E3031">
        <v>4</v>
      </c>
      <c r="F3031">
        <v>0</v>
      </c>
      <c r="G3031">
        <v>0</v>
      </c>
      <c r="H3031" t="s">
        <v>568</v>
      </c>
      <c r="I3031">
        <v>251</v>
      </c>
      <c r="J3031" t="s">
        <v>113</v>
      </c>
      <c r="K3031" t="s">
        <v>583</v>
      </c>
      <c r="L3031">
        <v>0</v>
      </c>
      <c r="M3031" t="s">
        <v>177</v>
      </c>
      <c r="N3031" t="s">
        <v>514</v>
      </c>
      <c r="O3031">
        <v>480</v>
      </c>
      <c r="P3031" t="s">
        <v>652</v>
      </c>
      <c r="Q3031" t="s">
        <v>653</v>
      </c>
      <c r="R3031" t="s">
        <v>515</v>
      </c>
      <c r="S3031" t="s">
        <v>516</v>
      </c>
      <c r="T3031">
        <v>2100</v>
      </c>
      <c r="U3031" t="s">
        <v>868</v>
      </c>
      <c r="V3031">
        <v>2523</v>
      </c>
      <c r="W3031" t="s">
        <v>518</v>
      </c>
      <c r="X3031">
        <v>8</v>
      </c>
      <c r="Y3031" t="s">
        <v>519</v>
      </c>
      <c r="Z3031">
        <v>1645</v>
      </c>
      <c r="AA3031">
        <v>-1</v>
      </c>
      <c r="AB3031" t="s">
        <v>129</v>
      </c>
      <c r="AC3031">
        <v>0</v>
      </c>
      <c r="AD3031"/>
      <c r="AE3031">
        <v>0</v>
      </c>
      <c r="AF3031">
        <v>289</v>
      </c>
      <c r="AG3031">
        <v>289.459</v>
      </c>
      <c r="AH3031"/>
      <c r="AI3031">
        <v>6</v>
      </c>
    </row>
    <row r="3032" spans="1:35">
      <c r="A3032" t="s">
        <v>862</v>
      </c>
      <c r="B3032">
        <v>2018</v>
      </c>
      <c r="C3032">
        <v>2018</v>
      </c>
      <c r="D3032">
        <v>2018</v>
      </c>
      <c r="E3032">
        <v>4</v>
      </c>
      <c r="F3032">
        <v>0</v>
      </c>
      <c r="G3032">
        <v>0</v>
      </c>
      <c r="H3032" t="s">
        <v>568</v>
      </c>
      <c r="I3032">
        <v>251</v>
      </c>
      <c r="J3032" t="s">
        <v>113</v>
      </c>
      <c r="K3032" t="s">
        <v>583</v>
      </c>
      <c r="L3032">
        <v>0</v>
      </c>
      <c r="M3032" t="s">
        <v>177</v>
      </c>
      <c r="N3032" t="s">
        <v>514</v>
      </c>
      <c r="O3032">
        <v>392</v>
      </c>
      <c r="P3032" t="s">
        <v>223</v>
      </c>
      <c r="Q3032" t="s">
        <v>584</v>
      </c>
      <c r="R3032" t="s">
        <v>515</v>
      </c>
      <c r="S3032" t="s">
        <v>516</v>
      </c>
      <c r="T3032">
        <v>2100</v>
      </c>
      <c r="U3032" t="s">
        <v>868</v>
      </c>
      <c r="V3032">
        <v>2523</v>
      </c>
      <c r="W3032" t="s">
        <v>518</v>
      </c>
      <c r="X3032">
        <v>8</v>
      </c>
      <c r="Y3032" t="s">
        <v>519</v>
      </c>
      <c r="Z3032">
        <v>91198</v>
      </c>
      <c r="AA3032">
        <v>-1</v>
      </c>
      <c r="AB3032" t="s">
        <v>129</v>
      </c>
      <c r="AC3032">
        <v>0</v>
      </c>
      <c r="AD3032"/>
      <c r="AE3032">
        <v>0</v>
      </c>
      <c r="AF3032">
        <v>16044</v>
      </c>
      <c r="AG3032">
        <v>16044.284</v>
      </c>
      <c r="AH3032"/>
      <c r="AI3032">
        <v>6</v>
      </c>
    </row>
    <row r="3033" spans="1:35">
      <c r="A3033" t="s">
        <v>862</v>
      </c>
      <c r="B3033">
        <v>2018</v>
      </c>
      <c r="C3033">
        <v>2018</v>
      </c>
      <c r="D3033">
        <v>2018</v>
      </c>
      <c r="E3033">
        <v>4</v>
      </c>
      <c r="F3033">
        <v>0</v>
      </c>
      <c r="G3033">
        <v>0</v>
      </c>
      <c r="H3033" t="s">
        <v>568</v>
      </c>
      <c r="I3033">
        <v>251</v>
      </c>
      <c r="J3033" t="s">
        <v>113</v>
      </c>
      <c r="K3033" t="s">
        <v>583</v>
      </c>
      <c r="L3033">
        <v>0</v>
      </c>
      <c r="M3033" t="s">
        <v>177</v>
      </c>
      <c r="N3033" t="s">
        <v>514</v>
      </c>
      <c r="O3033">
        <v>0</v>
      </c>
      <c r="P3033" t="s">
        <v>177</v>
      </c>
      <c r="Q3033" t="s">
        <v>514</v>
      </c>
      <c r="R3033" t="s">
        <v>515</v>
      </c>
      <c r="S3033" t="s">
        <v>516</v>
      </c>
      <c r="T3033">
        <v>2100</v>
      </c>
      <c r="U3033" t="s">
        <v>868</v>
      </c>
      <c r="V3033">
        <v>2523</v>
      </c>
      <c r="W3033" t="s">
        <v>518</v>
      </c>
      <c r="X3033">
        <v>8</v>
      </c>
      <c r="Y3033" t="s">
        <v>519</v>
      </c>
      <c r="Z3033">
        <v>1523569672</v>
      </c>
      <c r="AA3033">
        <v>-1</v>
      </c>
      <c r="AB3033" t="s">
        <v>129</v>
      </c>
      <c r="AC3033">
        <v>0</v>
      </c>
      <c r="AD3033"/>
      <c r="AE3033">
        <v>0</v>
      </c>
      <c r="AF3033">
        <v>112173939</v>
      </c>
      <c r="AG3033">
        <v>112173939.118</v>
      </c>
      <c r="AH3033"/>
      <c r="AI3033">
        <v>6</v>
      </c>
    </row>
    <row r="3034" spans="1:35">
      <c r="A3034" t="s">
        <v>862</v>
      </c>
      <c r="B3034">
        <v>2018</v>
      </c>
      <c r="C3034">
        <v>2018</v>
      </c>
      <c r="D3034">
        <v>2018</v>
      </c>
      <c r="E3034">
        <v>4</v>
      </c>
      <c r="F3034">
        <v>0</v>
      </c>
      <c r="G3034">
        <v>0</v>
      </c>
      <c r="H3034" t="s">
        <v>568</v>
      </c>
      <c r="I3034">
        <v>251</v>
      </c>
      <c r="J3034" t="s">
        <v>113</v>
      </c>
      <c r="K3034" t="s">
        <v>583</v>
      </c>
      <c r="L3034">
        <v>0</v>
      </c>
      <c r="M3034" t="s">
        <v>177</v>
      </c>
      <c r="N3034" t="s">
        <v>514</v>
      </c>
      <c r="O3034">
        <v>0</v>
      </c>
      <c r="P3034" t="s">
        <v>177</v>
      </c>
      <c r="Q3034" t="s">
        <v>514</v>
      </c>
      <c r="R3034" t="s">
        <v>515</v>
      </c>
      <c r="S3034" t="s">
        <v>516</v>
      </c>
      <c r="T3034">
        <v>9200</v>
      </c>
      <c r="U3034" t="s">
        <v>885</v>
      </c>
      <c r="V3034">
        <v>2523</v>
      </c>
      <c r="W3034" t="s">
        <v>518</v>
      </c>
      <c r="X3034">
        <v>8</v>
      </c>
      <c r="Y3034" t="s">
        <v>519</v>
      </c>
      <c r="Z3034">
        <v>9771</v>
      </c>
      <c r="AA3034">
        <v>-1</v>
      </c>
      <c r="AB3034" t="s">
        <v>129</v>
      </c>
      <c r="AC3034">
        <v>0</v>
      </c>
      <c r="AD3034"/>
      <c r="AE3034">
        <v>0</v>
      </c>
      <c r="AF3034">
        <v>1719</v>
      </c>
      <c r="AG3034">
        <v>1719.03</v>
      </c>
      <c r="AH3034"/>
      <c r="AI3034">
        <v>6</v>
      </c>
    </row>
    <row r="3035" spans="1:35">
      <c r="A3035" t="s">
        <v>862</v>
      </c>
      <c r="B3035">
        <v>2018</v>
      </c>
      <c r="C3035">
        <v>2018</v>
      </c>
      <c r="D3035">
        <v>2018</v>
      </c>
      <c r="E3035">
        <v>4</v>
      </c>
      <c r="F3035">
        <v>0</v>
      </c>
      <c r="G3035">
        <v>0</v>
      </c>
      <c r="H3035" t="s">
        <v>568</v>
      </c>
      <c r="I3035">
        <v>251</v>
      </c>
      <c r="J3035" t="s">
        <v>113</v>
      </c>
      <c r="K3035" t="s">
        <v>583</v>
      </c>
      <c r="L3035">
        <v>0</v>
      </c>
      <c r="M3035" t="s">
        <v>177</v>
      </c>
      <c r="N3035" t="s">
        <v>514</v>
      </c>
      <c r="O3035">
        <v>276</v>
      </c>
      <c r="P3035" t="s">
        <v>591</v>
      </c>
      <c r="Q3035" t="s">
        <v>592</v>
      </c>
      <c r="R3035" t="s">
        <v>515</v>
      </c>
      <c r="S3035" t="s">
        <v>516</v>
      </c>
      <c r="T3035">
        <v>9200</v>
      </c>
      <c r="U3035" t="s">
        <v>885</v>
      </c>
      <c r="V3035">
        <v>2523</v>
      </c>
      <c r="W3035" t="s">
        <v>518</v>
      </c>
      <c r="X3035">
        <v>8</v>
      </c>
      <c r="Y3035" t="s">
        <v>519</v>
      </c>
      <c r="Z3035">
        <v>1087</v>
      </c>
      <c r="AA3035">
        <v>-1</v>
      </c>
      <c r="AB3035" t="s">
        <v>129</v>
      </c>
      <c r="AC3035">
        <v>0</v>
      </c>
      <c r="AD3035"/>
      <c r="AE3035">
        <v>0</v>
      </c>
      <c r="AF3035">
        <v>191</v>
      </c>
      <c r="AG3035">
        <v>191.39699999999999</v>
      </c>
      <c r="AH3035"/>
      <c r="AI3035">
        <v>6</v>
      </c>
    </row>
    <row r="3036" spans="1:35">
      <c r="A3036" t="s">
        <v>862</v>
      </c>
      <c r="B3036">
        <v>2018</v>
      </c>
      <c r="C3036">
        <v>2018</v>
      </c>
      <c r="D3036">
        <v>2018</v>
      </c>
      <c r="E3036">
        <v>4</v>
      </c>
      <c r="F3036">
        <v>0</v>
      </c>
      <c r="G3036">
        <v>0</v>
      </c>
      <c r="H3036" t="s">
        <v>568</v>
      </c>
      <c r="I3036">
        <v>251</v>
      </c>
      <c r="J3036" t="s">
        <v>113</v>
      </c>
      <c r="K3036" t="s">
        <v>583</v>
      </c>
      <c r="L3036">
        <v>0</v>
      </c>
      <c r="M3036" t="s">
        <v>177</v>
      </c>
      <c r="N3036" t="s">
        <v>514</v>
      </c>
      <c r="O3036">
        <v>826</v>
      </c>
      <c r="P3036" t="s">
        <v>589</v>
      </c>
      <c r="Q3036" t="s">
        <v>590</v>
      </c>
      <c r="R3036" t="s">
        <v>515</v>
      </c>
      <c r="S3036" t="s">
        <v>516</v>
      </c>
      <c r="T3036">
        <v>9200</v>
      </c>
      <c r="U3036" t="s">
        <v>885</v>
      </c>
      <c r="V3036">
        <v>2523</v>
      </c>
      <c r="W3036" t="s">
        <v>518</v>
      </c>
      <c r="X3036">
        <v>8</v>
      </c>
      <c r="Y3036" t="s">
        <v>519</v>
      </c>
      <c r="Z3036">
        <v>4170</v>
      </c>
      <c r="AA3036">
        <v>-1</v>
      </c>
      <c r="AB3036" t="s">
        <v>129</v>
      </c>
      <c r="AC3036">
        <v>0</v>
      </c>
      <c r="AD3036"/>
      <c r="AE3036">
        <v>0</v>
      </c>
      <c r="AF3036">
        <v>733</v>
      </c>
      <c r="AG3036">
        <v>733.68899999999996</v>
      </c>
      <c r="AH3036"/>
      <c r="AI3036">
        <v>6</v>
      </c>
    </row>
    <row r="3037" spans="1:35">
      <c r="A3037" t="s">
        <v>862</v>
      </c>
      <c r="B3037">
        <v>2018</v>
      </c>
      <c r="C3037">
        <v>2018</v>
      </c>
      <c r="D3037">
        <v>2018</v>
      </c>
      <c r="E3037">
        <v>4</v>
      </c>
      <c r="F3037">
        <v>0</v>
      </c>
      <c r="G3037">
        <v>0</v>
      </c>
      <c r="H3037" t="s">
        <v>568</v>
      </c>
      <c r="I3037">
        <v>251</v>
      </c>
      <c r="J3037" t="s">
        <v>113</v>
      </c>
      <c r="K3037" t="s">
        <v>583</v>
      </c>
      <c r="L3037">
        <v>0</v>
      </c>
      <c r="M3037" t="s">
        <v>177</v>
      </c>
      <c r="N3037" t="s">
        <v>514</v>
      </c>
      <c r="O3037">
        <v>528</v>
      </c>
      <c r="P3037" t="s">
        <v>581</v>
      </c>
      <c r="Q3037" t="s">
        <v>582</v>
      </c>
      <c r="R3037" t="s">
        <v>515</v>
      </c>
      <c r="S3037" t="s">
        <v>516</v>
      </c>
      <c r="T3037">
        <v>9200</v>
      </c>
      <c r="U3037" t="s">
        <v>885</v>
      </c>
      <c r="V3037">
        <v>2523</v>
      </c>
      <c r="W3037" t="s">
        <v>518</v>
      </c>
      <c r="X3037">
        <v>8</v>
      </c>
      <c r="Y3037" t="s">
        <v>519</v>
      </c>
      <c r="Z3037">
        <v>1840</v>
      </c>
      <c r="AA3037">
        <v>-1</v>
      </c>
      <c r="AB3037" t="s">
        <v>129</v>
      </c>
      <c r="AC3037">
        <v>0</v>
      </c>
      <c r="AD3037"/>
      <c r="AE3037">
        <v>0</v>
      </c>
      <c r="AF3037">
        <v>323</v>
      </c>
      <c r="AG3037">
        <v>323.721</v>
      </c>
      <c r="AH3037"/>
      <c r="AI3037">
        <v>6</v>
      </c>
    </row>
    <row r="3038" spans="1:35">
      <c r="A3038" t="s">
        <v>862</v>
      </c>
      <c r="B3038">
        <v>2018</v>
      </c>
      <c r="C3038">
        <v>2018</v>
      </c>
      <c r="D3038">
        <v>2018</v>
      </c>
      <c r="E3038">
        <v>4</v>
      </c>
      <c r="F3038">
        <v>0</v>
      </c>
      <c r="G3038">
        <v>0</v>
      </c>
      <c r="H3038" t="s">
        <v>568</v>
      </c>
      <c r="I3038">
        <v>251</v>
      </c>
      <c r="J3038" t="s">
        <v>113</v>
      </c>
      <c r="K3038" t="s">
        <v>583</v>
      </c>
      <c r="L3038">
        <v>0</v>
      </c>
      <c r="M3038" t="s">
        <v>177</v>
      </c>
      <c r="N3038" t="s">
        <v>514</v>
      </c>
      <c r="O3038">
        <v>380</v>
      </c>
      <c r="P3038" t="s">
        <v>587</v>
      </c>
      <c r="Q3038" t="s">
        <v>588</v>
      </c>
      <c r="R3038" t="s">
        <v>515</v>
      </c>
      <c r="S3038" t="s">
        <v>516</v>
      </c>
      <c r="T3038">
        <v>9200</v>
      </c>
      <c r="U3038" t="s">
        <v>885</v>
      </c>
      <c r="V3038">
        <v>2523</v>
      </c>
      <c r="W3038" t="s">
        <v>518</v>
      </c>
      <c r="X3038">
        <v>8</v>
      </c>
      <c r="Y3038" t="s">
        <v>519</v>
      </c>
      <c r="Z3038">
        <v>725</v>
      </c>
      <c r="AA3038">
        <v>-1</v>
      </c>
      <c r="AB3038" t="s">
        <v>129</v>
      </c>
      <c r="AC3038">
        <v>0</v>
      </c>
      <c r="AD3038"/>
      <c r="AE3038">
        <v>0</v>
      </c>
      <c r="AF3038">
        <v>127</v>
      </c>
      <c r="AG3038">
        <v>127.598</v>
      </c>
      <c r="AH3038"/>
      <c r="AI3038">
        <v>6</v>
      </c>
    </row>
    <row r="3039" spans="1:35">
      <c r="A3039" t="s">
        <v>862</v>
      </c>
      <c r="B3039">
        <v>2018</v>
      </c>
      <c r="C3039">
        <v>2018</v>
      </c>
      <c r="D3039">
        <v>2018</v>
      </c>
      <c r="E3039">
        <v>4</v>
      </c>
      <c r="F3039">
        <v>0</v>
      </c>
      <c r="G3039">
        <v>0</v>
      </c>
      <c r="H3039" t="s">
        <v>568</v>
      </c>
      <c r="I3039">
        <v>251</v>
      </c>
      <c r="J3039" t="s">
        <v>113</v>
      </c>
      <c r="K3039" t="s">
        <v>583</v>
      </c>
      <c r="L3039">
        <v>0</v>
      </c>
      <c r="M3039" t="s">
        <v>177</v>
      </c>
      <c r="N3039" t="s">
        <v>514</v>
      </c>
      <c r="O3039">
        <v>724</v>
      </c>
      <c r="P3039" t="s">
        <v>214</v>
      </c>
      <c r="Q3039" t="s">
        <v>580</v>
      </c>
      <c r="R3039" t="s">
        <v>515</v>
      </c>
      <c r="S3039" t="s">
        <v>516</v>
      </c>
      <c r="T3039">
        <v>9200</v>
      </c>
      <c r="U3039" t="s">
        <v>885</v>
      </c>
      <c r="V3039">
        <v>2523</v>
      </c>
      <c r="W3039" t="s">
        <v>518</v>
      </c>
      <c r="X3039">
        <v>8</v>
      </c>
      <c r="Y3039" t="s">
        <v>519</v>
      </c>
      <c r="Z3039">
        <v>1000</v>
      </c>
      <c r="AA3039">
        <v>-1</v>
      </c>
      <c r="AB3039" t="s">
        <v>129</v>
      </c>
      <c r="AC3039">
        <v>0</v>
      </c>
      <c r="AD3039"/>
      <c r="AE3039">
        <v>0</v>
      </c>
      <c r="AF3039">
        <v>176</v>
      </c>
      <c r="AG3039">
        <v>176.03800000000001</v>
      </c>
      <c r="AH3039"/>
      <c r="AI3039">
        <v>6</v>
      </c>
    </row>
    <row r="3040" spans="1:35">
      <c r="A3040" t="s">
        <v>862</v>
      </c>
      <c r="B3040">
        <v>2018</v>
      </c>
      <c r="C3040">
        <v>2018</v>
      </c>
      <c r="D3040">
        <v>2018</v>
      </c>
      <c r="E3040">
        <v>4</v>
      </c>
      <c r="F3040">
        <v>0</v>
      </c>
      <c r="G3040">
        <v>0</v>
      </c>
      <c r="H3040" t="s">
        <v>568</v>
      </c>
      <c r="I3040">
        <v>251</v>
      </c>
      <c r="J3040" t="s">
        <v>113</v>
      </c>
      <c r="K3040" t="s">
        <v>583</v>
      </c>
      <c r="L3040">
        <v>0</v>
      </c>
      <c r="M3040" t="s">
        <v>177</v>
      </c>
      <c r="N3040" t="s">
        <v>514</v>
      </c>
      <c r="O3040">
        <v>616</v>
      </c>
      <c r="P3040" t="s">
        <v>692</v>
      </c>
      <c r="Q3040" t="s">
        <v>693</v>
      </c>
      <c r="R3040" t="s">
        <v>515</v>
      </c>
      <c r="S3040" t="s">
        <v>516</v>
      </c>
      <c r="T3040">
        <v>9200</v>
      </c>
      <c r="U3040" t="s">
        <v>885</v>
      </c>
      <c r="V3040">
        <v>2523</v>
      </c>
      <c r="W3040" t="s">
        <v>518</v>
      </c>
      <c r="X3040">
        <v>8</v>
      </c>
      <c r="Y3040" t="s">
        <v>519</v>
      </c>
      <c r="Z3040">
        <v>342</v>
      </c>
      <c r="AA3040">
        <v>-1</v>
      </c>
      <c r="AB3040" t="s">
        <v>129</v>
      </c>
      <c r="AC3040">
        <v>0</v>
      </c>
      <c r="AD3040"/>
      <c r="AE3040">
        <v>0</v>
      </c>
      <c r="AF3040">
        <v>60</v>
      </c>
      <c r="AG3040">
        <v>60.255000000000003</v>
      </c>
      <c r="AH3040"/>
      <c r="AI3040">
        <v>6</v>
      </c>
    </row>
    <row r="3041" spans="1:35">
      <c r="A3041" t="s">
        <v>862</v>
      </c>
      <c r="B3041">
        <v>2018</v>
      </c>
      <c r="C3041">
        <v>2018</v>
      </c>
      <c r="D3041">
        <v>2018</v>
      </c>
      <c r="E3041">
        <v>4</v>
      </c>
      <c r="F3041">
        <v>0</v>
      </c>
      <c r="G3041">
        <v>0</v>
      </c>
      <c r="H3041" t="s">
        <v>568</v>
      </c>
      <c r="I3041">
        <v>251</v>
      </c>
      <c r="J3041" t="s">
        <v>113</v>
      </c>
      <c r="K3041" t="s">
        <v>583</v>
      </c>
      <c r="L3041">
        <v>0</v>
      </c>
      <c r="M3041" t="s">
        <v>177</v>
      </c>
      <c r="N3041" t="s">
        <v>514</v>
      </c>
      <c r="O3041">
        <v>203</v>
      </c>
      <c r="P3041" t="s">
        <v>684</v>
      </c>
      <c r="Q3041" t="s">
        <v>685</v>
      </c>
      <c r="R3041" t="s">
        <v>515</v>
      </c>
      <c r="S3041" t="s">
        <v>516</v>
      </c>
      <c r="T3041">
        <v>9200</v>
      </c>
      <c r="U3041" t="s">
        <v>885</v>
      </c>
      <c r="V3041">
        <v>2523</v>
      </c>
      <c r="W3041" t="s">
        <v>518</v>
      </c>
      <c r="X3041">
        <v>8</v>
      </c>
      <c r="Y3041" t="s">
        <v>519</v>
      </c>
      <c r="Z3041">
        <v>604</v>
      </c>
      <c r="AA3041">
        <v>-1</v>
      </c>
      <c r="AB3041" t="s">
        <v>129</v>
      </c>
      <c r="AC3041">
        <v>0</v>
      </c>
      <c r="AD3041"/>
      <c r="AE3041">
        <v>0</v>
      </c>
      <c r="AF3041">
        <v>106</v>
      </c>
      <c r="AG3041">
        <v>106.33199999999999</v>
      </c>
      <c r="AH3041"/>
      <c r="AI3041">
        <v>6</v>
      </c>
    </row>
    <row r="3042" spans="1:35">
      <c r="A3042" t="s">
        <v>862</v>
      </c>
      <c r="B3042">
        <v>2018</v>
      </c>
      <c r="C3042">
        <v>2018</v>
      </c>
      <c r="D3042">
        <v>2018</v>
      </c>
      <c r="E3042">
        <v>4</v>
      </c>
      <c r="F3042">
        <v>0</v>
      </c>
      <c r="G3042">
        <v>0</v>
      </c>
      <c r="H3042" t="s">
        <v>568</v>
      </c>
      <c r="I3042">
        <v>251</v>
      </c>
      <c r="J3042" t="s">
        <v>113</v>
      </c>
      <c r="K3042" t="s">
        <v>583</v>
      </c>
      <c r="L3042">
        <v>56</v>
      </c>
      <c r="M3042" t="s">
        <v>694</v>
      </c>
      <c r="N3042" t="s">
        <v>695</v>
      </c>
      <c r="O3042">
        <v>276</v>
      </c>
      <c r="P3042" t="s">
        <v>591</v>
      </c>
      <c r="Q3042" t="s">
        <v>592</v>
      </c>
      <c r="R3042" t="s">
        <v>515</v>
      </c>
      <c r="S3042" t="s">
        <v>516</v>
      </c>
      <c r="T3042">
        <v>3200</v>
      </c>
      <c r="U3042" t="s">
        <v>74</v>
      </c>
      <c r="V3042">
        <v>2523</v>
      </c>
      <c r="W3042" t="s">
        <v>518</v>
      </c>
      <c r="X3042">
        <v>8</v>
      </c>
      <c r="Y3042" t="s">
        <v>519</v>
      </c>
      <c r="Z3042">
        <v>65759</v>
      </c>
      <c r="AA3042">
        <v>-1</v>
      </c>
      <c r="AB3042" t="s">
        <v>129</v>
      </c>
      <c r="AC3042">
        <v>0</v>
      </c>
      <c r="AD3042"/>
      <c r="AE3042">
        <v>0</v>
      </c>
      <c r="AF3042">
        <v>11568</v>
      </c>
      <c r="AG3042">
        <v>11568.897000000001</v>
      </c>
      <c r="AH3042"/>
      <c r="AI3042">
        <v>6</v>
      </c>
    </row>
    <row r="3043" spans="1:35">
      <c r="A3043" t="s">
        <v>862</v>
      </c>
      <c r="B3043">
        <v>2018</v>
      </c>
      <c r="C3043">
        <v>2018</v>
      </c>
      <c r="D3043">
        <v>2018</v>
      </c>
      <c r="E3043">
        <v>4</v>
      </c>
      <c r="F3043">
        <v>0</v>
      </c>
      <c r="G3043">
        <v>0</v>
      </c>
      <c r="H3043" t="s">
        <v>568</v>
      </c>
      <c r="I3043">
        <v>251</v>
      </c>
      <c r="J3043" t="s">
        <v>113</v>
      </c>
      <c r="K3043" t="s">
        <v>583</v>
      </c>
      <c r="L3043">
        <v>156</v>
      </c>
      <c r="M3043" t="s">
        <v>183</v>
      </c>
      <c r="N3043" t="s">
        <v>562</v>
      </c>
      <c r="O3043">
        <v>276</v>
      </c>
      <c r="P3043" t="s">
        <v>591</v>
      </c>
      <c r="Q3043" t="s">
        <v>592</v>
      </c>
      <c r="R3043" t="s">
        <v>515</v>
      </c>
      <c r="S3043" t="s">
        <v>516</v>
      </c>
      <c r="T3043">
        <v>3200</v>
      </c>
      <c r="U3043" t="s">
        <v>74</v>
      </c>
      <c r="V3043">
        <v>2523</v>
      </c>
      <c r="W3043" t="s">
        <v>518</v>
      </c>
      <c r="X3043">
        <v>8</v>
      </c>
      <c r="Y3043" t="s">
        <v>519</v>
      </c>
      <c r="Z3043">
        <v>11785</v>
      </c>
      <c r="AA3043">
        <v>-1</v>
      </c>
      <c r="AB3043" t="s">
        <v>129</v>
      </c>
      <c r="AC3043">
        <v>0</v>
      </c>
      <c r="AD3043"/>
      <c r="AE3043">
        <v>0</v>
      </c>
      <c r="AF3043">
        <v>2073</v>
      </c>
      <c r="AG3043">
        <v>2073.4699999999998</v>
      </c>
      <c r="AH3043"/>
      <c r="AI3043">
        <v>6</v>
      </c>
    </row>
    <row r="3044" spans="1:35">
      <c r="A3044" t="s">
        <v>862</v>
      </c>
      <c r="B3044">
        <v>2018</v>
      </c>
      <c r="C3044">
        <v>2018</v>
      </c>
      <c r="D3044">
        <v>2018</v>
      </c>
      <c r="E3044">
        <v>4</v>
      </c>
      <c r="F3044">
        <v>0</v>
      </c>
      <c r="G3044">
        <v>0</v>
      </c>
      <c r="H3044" t="s">
        <v>568</v>
      </c>
      <c r="I3044">
        <v>251</v>
      </c>
      <c r="J3044" t="s">
        <v>113</v>
      </c>
      <c r="K3044" t="s">
        <v>583</v>
      </c>
      <c r="L3044">
        <v>76</v>
      </c>
      <c r="M3044" t="s">
        <v>538</v>
      </c>
      <c r="N3044" t="s">
        <v>539</v>
      </c>
      <c r="O3044">
        <v>56</v>
      </c>
      <c r="P3044" t="s">
        <v>694</v>
      </c>
      <c r="Q3044" t="s">
        <v>695</v>
      </c>
      <c r="R3044" t="s">
        <v>515</v>
      </c>
      <c r="S3044" t="s">
        <v>516</v>
      </c>
      <c r="T3044">
        <v>3200</v>
      </c>
      <c r="U3044" t="s">
        <v>74</v>
      </c>
      <c r="V3044">
        <v>2523</v>
      </c>
      <c r="W3044" t="s">
        <v>518</v>
      </c>
      <c r="X3044">
        <v>8</v>
      </c>
      <c r="Y3044" t="s">
        <v>519</v>
      </c>
      <c r="Z3044">
        <v>32329</v>
      </c>
      <c r="AA3044">
        <v>-1</v>
      </c>
      <c r="AB3044" t="s">
        <v>129</v>
      </c>
      <c r="AC3044">
        <v>0</v>
      </c>
      <c r="AD3044"/>
      <c r="AE3044">
        <v>0</v>
      </c>
      <c r="AF3044">
        <v>5687</v>
      </c>
      <c r="AG3044">
        <v>5687.5690000000004</v>
      </c>
      <c r="AH3044"/>
      <c r="AI3044">
        <v>6</v>
      </c>
    </row>
    <row r="3045" spans="1:35">
      <c r="A3045" t="s">
        <v>862</v>
      </c>
      <c r="B3045">
        <v>2018</v>
      </c>
      <c r="C3045">
        <v>2018</v>
      </c>
      <c r="D3045">
        <v>2018</v>
      </c>
      <c r="E3045">
        <v>4</v>
      </c>
      <c r="F3045">
        <v>0</v>
      </c>
      <c r="G3045">
        <v>0</v>
      </c>
      <c r="H3045" t="s">
        <v>568</v>
      </c>
      <c r="I3045">
        <v>251</v>
      </c>
      <c r="J3045" t="s">
        <v>113</v>
      </c>
      <c r="K3045" t="s">
        <v>583</v>
      </c>
      <c r="L3045">
        <v>156</v>
      </c>
      <c r="M3045" t="s">
        <v>183</v>
      </c>
      <c r="N3045" t="s">
        <v>562</v>
      </c>
      <c r="O3045">
        <v>276</v>
      </c>
      <c r="P3045" t="s">
        <v>591</v>
      </c>
      <c r="Q3045" t="s">
        <v>592</v>
      </c>
      <c r="R3045" t="s">
        <v>515</v>
      </c>
      <c r="S3045" t="s">
        <v>516</v>
      </c>
      <c r="T3045">
        <v>0</v>
      </c>
      <c r="U3045" t="s">
        <v>517</v>
      </c>
      <c r="V3045">
        <v>2523</v>
      </c>
      <c r="W3045" t="s">
        <v>518</v>
      </c>
      <c r="X3045">
        <v>8</v>
      </c>
      <c r="Y3045" t="s">
        <v>519</v>
      </c>
      <c r="Z3045">
        <v>11785</v>
      </c>
      <c r="AA3045">
        <v>-1</v>
      </c>
      <c r="AB3045" t="s">
        <v>129</v>
      </c>
      <c r="AC3045">
        <v>0</v>
      </c>
      <c r="AD3045"/>
      <c r="AE3045">
        <v>0</v>
      </c>
      <c r="AF3045">
        <v>2073</v>
      </c>
      <c r="AG3045">
        <v>2073.4699999999998</v>
      </c>
      <c r="AH3045"/>
      <c r="AI3045">
        <v>6</v>
      </c>
    </row>
    <row r="3046" spans="1:35">
      <c r="A3046" t="s">
        <v>862</v>
      </c>
      <c r="B3046">
        <v>2018</v>
      </c>
      <c r="C3046">
        <v>2018</v>
      </c>
      <c r="D3046">
        <v>2018</v>
      </c>
      <c r="E3046">
        <v>4</v>
      </c>
      <c r="F3046">
        <v>0</v>
      </c>
      <c r="G3046">
        <v>0</v>
      </c>
      <c r="H3046" t="s">
        <v>568</v>
      </c>
      <c r="I3046">
        <v>251</v>
      </c>
      <c r="J3046" t="s">
        <v>113</v>
      </c>
      <c r="K3046" t="s">
        <v>583</v>
      </c>
      <c r="L3046">
        <v>56</v>
      </c>
      <c r="M3046" t="s">
        <v>694</v>
      </c>
      <c r="N3046" t="s">
        <v>695</v>
      </c>
      <c r="O3046">
        <v>276</v>
      </c>
      <c r="P3046" t="s">
        <v>591</v>
      </c>
      <c r="Q3046" t="s">
        <v>592</v>
      </c>
      <c r="R3046" t="s">
        <v>515</v>
      </c>
      <c r="S3046" t="s">
        <v>516</v>
      </c>
      <c r="T3046">
        <v>0</v>
      </c>
      <c r="U3046" t="s">
        <v>517</v>
      </c>
      <c r="V3046">
        <v>2523</v>
      </c>
      <c r="W3046" t="s">
        <v>518</v>
      </c>
      <c r="X3046">
        <v>8</v>
      </c>
      <c r="Y3046" t="s">
        <v>519</v>
      </c>
      <c r="Z3046">
        <v>65759</v>
      </c>
      <c r="AA3046">
        <v>-1</v>
      </c>
      <c r="AB3046" t="s">
        <v>129</v>
      </c>
      <c r="AC3046">
        <v>0</v>
      </c>
      <c r="AD3046"/>
      <c r="AE3046">
        <v>0</v>
      </c>
      <c r="AF3046">
        <v>11568</v>
      </c>
      <c r="AG3046">
        <v>11568.897000000001</v>
      </c>
      <c r="AH3046"/>
      <c r="AI3046">
        <v>6</v>
      </c>
    </row>
    <row r="3047" spans="1:35">
      <c r="A3047" t="s">
        <v>862</v>
      </c>
      <c r="B3047">
        <v>2018</v>
      </c>
      <c r="C3047">
        <v>2018</v>
      </c>
      <c r="D3047">
        <v>2018</v>
      </c>
      <c r="E3047">
        <v>4</v>
      </c>
      <c r="F3047">
        <v>0</v>
      </c>
      <c r="G3047">
        <v>0</v>
      </c>
      <c r="H3047" t="s">
        <v>568</v>
      </c>
      <c r="I3047">
        <v>251</v>
      </c>
      <c r="J3047" t="s">
        <v>113</v>
      </c>
      <c r="K3047" t="s">
        <v>583</v>
      </c>
      <c r="L3047">
        <v>76</v>
      </c>
      <c r="M3047" t="s">
        <v>538</v>
      </c>
      <c r="N3047" t="s">
        <v>539</v>
      </c>
      <c r="O3047">
        <v>56</v>
      </c>
      <c r="P3047" t="s">
        <v>694</v>
      </c>
      <c r="Q3047" t="s">
        <v>695</v>
      </c>
      <c r="R3047" t="s">
        <v>515</v>
      </c>
      <c r="S3047" t="s">
        <v>516</v>
      </c>
      <c r="T3047">
        <v>0</v>
      </c>
      <c r="U3047" t="s">
        <v>517</v>
      </c>
      <c r="V3047">
        <v>2523</v>
      </c>
      <c r="W3047" t="s">
        <v>518</v>
      </c>
      <c r="X3047">
        <v>8</v>
      </c>
      <c r="Y3047" t="s">
        <v>519</v>
      </c>
      <c r="Z3047">
        <v>32329</v>
      </c>
      <c r="AA3047">
        <v>-1</v>
      </c>
      <c r="AB3047" t="s">
        <v>129</v>
      </c>
      <c r="AC3047">
        <v>0</v>
      </c>
      <c r="AD3047"/>
      <c r="AE3047">
        <v>0</v>
      </c>
      <c r="AF3047">
        <v>5687</v>
      </c>
      <c r="AG3047">
        <v>5687.5690000000004</v>
      </c>
      <c r="AH3047"/>
      <c r="AI3047">
        <v>6</v>
      </c>
    </row>
    <row r="3048" spans="1:35">
      <c r="A3048" t="s">
        <v>862</v>
      </c>
      <c r="B3048">
        <v>2018</v>
      </c>
      <c r="C3048">
        <v>2018</v>
      </c>
      <c r="D3048">
        <v>2018</v>
      </c>
      <c r="E3048">
        <v>4</v>
      </c>
      <c r="F3048">
        <v>0</v>
      </c>
      <c r="G3048">
        <v>0</v>
      </c>
      <c r="H3048" t="s">
        <v>568</v>
      </c>
      <c r="I3048">
        <v>251</v>
      </c>
      <c r="J3048" t="s">
        <v>113</v>
      </c>
      <c r="K3048" t="s">
        <v>583</v>
      </c>
      <c r="L3048">
        <v>76</v>
      </c>
      <c r="M3048" t="s">
        <v>538</v>
      </c>
      <c r="N3048" t="s">
        <v>539</v>
      </c>
      <c r="O3048">
        <v>0</v>
      </c>
      <c r="P3048" t="s">
        <v>177</v>
      </c>
      <c r="Q3048" t="s">
        <v>514</v>
      </c>
      <c r="R3048" t="s">
        <v>515</v>
      </c>
      <c r="S3048" t="s">
        <v>516</v>
      </c>
      <c r="T3048">
        <v>0</v>
      </c>
      <c r="U3048" t="s">
        <v>517</v>
      </c>
      <c r="V3048">
        <v>2523</v>
      </c>
      <c r="W3048" t="s">
        <v>518</v>
      </c>
      <c r="X3048">
        <v>8</v>
      </c>
      <c r="Y3048" t="s">
        <v>519</v>
      </c>
      <c r="Z3048">
        <v>32329</v>
      </c>
      <c r="AA3048">
        <v>-1</v>
      </c>
      <c r="AB3048" t="s">
        <v>129</v>
      </c>
      <c r="AC3048">
        <v>0</v>
      </c>
      <c r="AD3048"/>
      <c r="AE3048">
        <v>0</v>
      </c>
      <c r="AF3048">
        <v>5687</v>
      </c>
      <c r="AG3048">
        <v>5687.5690000000004</v>
      </c>
      <c r="AH3048"/>
      <c r="AI3048">
        <v>6</v>
      </c>
    </row>
    <row r="3049" spans="1:35">
      <c r="A3049" t="s">
        <v>862</v>
      </c>
      <c r="B3049">
        <v>2018</v>
      </c>
      <c r="C3049">
        <v>2018</v>
      </c>
      <c r="D3049">
        <v>2018</v>
      </c>
      <c r="E3049">
        <v>4</v>
      </c>
      <c r="F3049">
        <v>0</v>
      </c>
      <c r="G3049">
        <v>0</v>
      </c>
      <c r="H3049" t="s">
        <v>568</v>
      </c>
      <c r="I3049">
        <v>251</v>
      </c>
      <c r="J3049" t="s">
        <v>113</v>
      </c>
      <c r="K3049" t="s">
        <v>583</v>
      </c>
      <c r="L3049">
        <v>156</v>
      </c>
      <c r="M3049" t="s">
        <v>183</v>
      </c>
      <c r="N3049" t="s">
        <v>562</v>
      </c>
      <c r="O3049">
        <v>0</v>
      </c>
      <c r="P3049" t="s">
        <v>177</v>
      </c>
      <c r="Q3049" t="s">
        <v>514</v>
      </c>
      <c r="R3049" t="s">
        <v>515</v>
      </c>
      <c r="S3049" t="s">
        <v>516</v>
      </c>
      <c r="T3049">
        <v>0</v>
      </c>
      <c r="U3049" t="s">
        <v>517</v>
      </c>
      <c r="V3049">
        <v>2523</v>
      </c>
      <c r="W3049" t="s">
        <v>518</v>
      </c>
      <c r="X3049">
        <v>8</v>
      </c>
      <c r="Y3049" t="s">
        <v>519</v>
      </c>
      <c r="Z3049">
        <v>42166563</v>
      </c>
      <c r="AA3049">
        <v>-1</v>
      </c>
      <c r="AB3049" t="s">
        <v>129</v>
      </c>
      <c r="AC3049">
        <v>0</v>
      </c>
      <c r="AD3049"/>
      <c r="AE3049">
        <v>0</v>
      </c>
      <c r="AF3049">
        <v>3043198</v>
      </c>
      <c r="AG3049">
        <v>3043198.92</v>
      </c>
      <c r="AH3049"/>
      <c r="AI3049">
        <v>6</v>
      </c>
    </row>
    <row r="3050" spans="1:35">
      <c r="A3050" t="s">
        <v>862</v>
      </c>
      <c r="B3050">
        <v>2018</v>
      </c>
      <c r="C3050">
        <v>2018</v>
      </c>
      <c r="D3050">
        <v>2018</v>
      </c>
      <c r="E3050">
        <v>4</v>
      </c>
      <c r="F3050">
        <v>0</v>
      </c>
      <c r="G3050">
        <v>0</v>
      </c>
      <c r="H3050" t="s">
        <v>568</v>
      </c>
      <c r="I3050">
        <v>251</v>
      </c>
      <c r="J3050" t="s">
        <v>113</v>
      </c>
      <c r="K3050" t="s">
        <v>583</v>
      </c>
      <c r="L3050">
        <v>56</v>
      </c>
      <c r="M3050" t="s">
        <v>694</v>
      </c>
      <c r="N3050" t="s">
        <v>695</v>
      </c>
      <c r="O3050">
        <v>0</v>
      </c>
      <c r="P3050" t="s">
        <v>177</v>
      </c>
      <c r="Q3050" t="s">
        <v>514</v>
      </c>
      <c r="R3050" t="s">
        <v>515</v>
      </c>
      <c r="S3050" t="s">
        <v>516</v>
      </c>
      <c r="T3050">
        <v>0</v>
      </c>
      <c r="U3050" t="s">
        <v>517</v>
      </c>
      <c r="V3050">
        <v>2523</v>
      </c>
      <c r="W3050" t="s">
        <v>518</v>
      </c>
      <c r="X3050">
        <v>8</v>
      </c>
      <c r="Y3050" t="s">
        <v>519</v>
      </c>
      <c r="Z3050">
        <v>1208766437</v>
      </c>
      <c r="AA3050">
        <v>-1</v>
      </c>
      <c r="AB3050" t="s">
        <v>129</v>
      </c>
      <c r="AC3050">
        <v>0</v>
      </c>
      <c r="AD3050"/>
      <c r="AE3050">
        <v>0</v>
      </c>
      <c r="AF3050">
        <v>91894147</v>
      </c>
      <c r="AG3050">
        <v>91894147.648000002</v>
      </c>
      <c r="AH3050"/>
      <c r="AI3050">
        <v>6</v>
      </c>
    </row>
    <row r="3051" spans="1:35">
      <c r="A3051" t="s">
        <v>862</v>
      </c>
      <c r="B3051">
        <v>2018</v>
      </c>
      <c r="C3051">
        <v>2018</v>
      </c>
      <c r="D3051">
        <v>2018</v>
      </c>
      <c r="E3051">
        <v>4</v>
      </c>
      <c r="F3051">
        <v>0</v>
      </c>
      <c r="G3051">
        <v>0</v>
      </c>
      <c r="H3051" t="s">
        <v>568</v>
      </c>
      <c r="I3051">
        <v>251</v>
      </c>
      <c r="J3051" t="s">
        <v>113</v>
      </c>
      <c r="K3051" t="s">
        <v>583</v>
      </c>
      <c r="L3051">
        <v>56</v>
      </c>
      <c r="M3051" t="s">
        <v>694</v>
      </c>
      <c r="N3051" t="s">
        <v>695</v>
      </c>
      <c r="O3051">
        <v>0</v>
      </c>
      <c r="P3051" t="s">
        <v>177</v>
      </c>
      <c r="Q3051" t="s">
        <v>514</v>
      </c>
      <c r="R3051" t="s">
        <v>515</v>
      </c>
      <c r="S3051" t="s">
        <v>516</v>
      </c>
      <c r="T3051">
        <v>3200</v>
      </c>
      <c r="U3051" t="s">
        <v>74</v>
      </c>
      <c r="V3051">
        <v>2523</v>
      </c>
      <c r="W3051" t="s">
        <v>518</v>
      </c>
      <c r="X3051">
        <v>8</v>
      </c>
      <c r="Y3051" t="s">
        <v>519</v>
      </c>
      <c r="Z3051">
        <v>1143936831</v>
      </c>
      <c r="AA3051">
        <v>-1</v>
      </c>
      <c r="AB3051" t="s">
        <v>129</v>
      </c>
      <c r="AC3051">
        <v>0</v>
      </c>
      <c r="AD3051"/>
      <c r="AE3051">
        <v>0</v>
      </c>
      <c r="AF3051">
        <v>87308564</v>
      </c>
      <c r="AG3051">
        <v>87308564.950000003</v>
      </c>
      <c r="AH3051"/>
      <c r="AI3051">
        <v>6</v>
      </c>
    </row>
    <row r="3052" spans="1:35">
      <c r="A3052" t="s">
        <v>862</v>
      </c>
      <c r="B3052">
        <v>2018</v>
      </c>
      <c r="C3052">
        <v>2018</v>
      </c>
      <c r="D3052">
        <v>2018</v>
      </c>
      <c r="E3052">
        <v>4</v>
      </c>
      <c r="F3052">
        <v>0</v>
      </c>
      <c r="G3052">
        <v>0</v>
      </c>
      <c r="H3052" t="s">
        <v>568</v>
      </c>
      <c r="I3052">
        <v>251</v>
      </c>
      <c r="J3052" t="s">
        <v>113</v>
      </c>
      <c r="K3052" t="s">
        <v>583</v>
      </c>
      <c r="L3052">
        <v>156</v>
      </c>
      <c r="M3052" t="s">
        <v>183</v>
      </c>
      <c r="N3052" t="s">
        <v>562</v>
      </c>
      <c r="O3052">
        <v>0</v>
      </c>
      <c r="P3052" t="s">
        <v>177</v>
      </c>
      <c r="Q3052" t="s">
        <v>514</v>
      </c>
      <c r="R3052" t="s">
        <v>515</v>
      </c>
      <c r="S3052" t="s">
        <v>516</v>
      </c>
      <c r="T3052">
        <v>3200</v>
      </c>
      <c r="U3052" t="s">
        <v>74</v>
      </c>
      <c r="V3052">
        <v>2523</v>
      </c>
      <c r="W3052" t="s">
        <v>518</v>
      </c>
      <c r="X3052">
        <v>8</v>
      </c>
      <c r="Y3052" t="s">
        <v>519</v>
      </c>
      <c r="Z3052">
        <v>45526</v>
      </c>
      <c r="AA3052">
        <v>-1</v>
      </c>
      <c r="AB3052" t="s">
        <v>129</v>
      </c>
      <c r="AC3052">
        <v>0</v>
      </c>
      <c r="AD3052"/>
      <c r="AE3052">
        <v>0</v>
      </c>
      <c r="AF3052">
        <v>6694</v>
      </c>
      <c r="AG3052">
        <v>6694.1760000000004</v>
      </c>
      <c r="AH3052"/>
      <c r="AI3052">
        <v>6</v>
      </c>
    </row>
    <row r="3053" spans="1:35">
      <c r="A3053" t="s">
        <v>862</v>
      </c>
      <c r="B3053">
        <v>2018</v>
      </c>
      <c r="C3053">
        <v>2018</v>
      </c>
      <c r="D3053">
        <v>2018</v>
      </c>
      <c r="E3053">
        <v>4</v>
      </c>
      <c r="F3053">
        <v>0</v>
      </c>
      <c r="G3053">
        <v>0</v>
      </c>
      <c r="H3053" t="s">
        <v>568</v>
      </c>
      <c r="I3053">
        <v>251</v>
      </c>
      <c r="J3053" t="s">
        <v>113</v>
      </c>
      <c r="K3053" t="s">
        <v>583</v>
      </c>
      <c r="L3053">
        <v>76</v>
      </c>
      <c r="M3053" t="s">
        <v>538</v>
      </c>
      <c r="N3053" t="s">
        <v>539</v>
      </c>
      <c r="O3053">
        <v>0</v>
      </c>
      <c r="P3053" t="s">
        <v>177</v>
      </c>
      <c r="Q3053" t="s">
        <v>514</v>
      </c>
      <c r="R3053" t="s">
        <v>515</v>
      </c>
      <c r="S3053" t="s">
        <v>516</v>
      </c>
      <c r="T3053">
        <v>3200</v>
      </c>
      <c r="U3053" t="s">
        <v>74</v>
      </c>
      <c r="V3053">
        <v>2523</v>
      </c>
      <c r="W3053" t="s">
        <v>518</v>
      </c>
      <c r="X3053">
        <v>8</v>
      </c>
      <c r="Y3053" t="s">
        <v>519</v>
      </c>
      <c r="Z3053">
        <v>32329</v>
      </c>
      <c r="AA3053">
        <v>-1</v>
      </c>
      <c r="AB3053" t="s">
        <v>129</v>
      </c>
      <c r="AC3053">
        <v>0</v>
      </c>
      <c r="AD3053"/>
      <c r="AE3053">
        <v>0</v>
      </c>
      <c r="AF3053">
        <v>5687</v>
      </c>
      <c r="AG3053">
        <v>5687.5690000000004</v>
      </c>
      <c r="AH3053"/>
      <c r="AI3053">
        <v>6</v>
      </c>
    </row>
    <row r="3054" spans="1:35">
      <c r="A3054" t="s">
        <v>862</v>
      </c>
      <c r="B3054">
        <v>2018</v>
      </c>
      <c r="C3054">
        <v>2018</v>
      </c>
      <c r="D3054">
        <v>2018</v>
      </c>
      <c r="E3054">
        <v>4</v>
      </c>
      <c r="F3054">
        <v>0</v>
      </c>
      <c r="G3054">
        <v>0</v>
      </c>
      <c r="H3054" t="s">
        <v>568</v>
      </c>
      <c r="I3054">
        <v>251</v>
      </c>
      <c r="J3054" t="s">
        <v>113</v>
      </c>
      <c r="K3054" t="s">
        <v>583</v>
      </c>
      <c r="L3054">
        <v>276</v>
      </c>
      <c r="M3054" t="s">
        <v>591</v>
      </c>
      <c r="N3054" t="s">
        <v>592</v>
      </c>
      <c r="O3054">
        <v>276</v>
      </c>
      <c r="P3054" t="s">
        <v>591</v>
      </c>
      <c r="Q3054" t="s">
        <v>592</v>
      </c>
      <c r="R3054" t="s">
        <v>515</v>
      </c>
      <c r="S3054" t="s">
        <v>516</v>
      </c>
      <c r="T3054">
        <v>2200</v>
      </c>
      <c r="U3054" t="s">
        <v>883</v>
      </c>
      <c r="V3054">
        <v>2523</v>
      </c>
      <c r="W3054" t="s">
        <v>518</v>
      </c>
      <c r="X3054">
        <v>8</v>
      </c>
      <c r="Y3054" t="s">
        <v>519</v>
      </c>
      <c r="Z3054">
        <v>4077642</v>
      </c>
      <c r="AA3054">
        <v>-1</v>
      </c>
      <c r="AB3054" t="s">
        <v>129</v>
      </c>
      <c r="AC3054">
        <v>0</v>
      </c>
      <c r="AD3054">
        <v>4077642</v>
      </c>
      <c r="AE3054">
        <v>0</v>
      </c>
      <c r="AF3054">
        <v>273952</v>
      </c>
      <c r="AG3054">
        <v>273952.00900000002</v>
      </c>
      <c r="AH3054"/>
      <c r="AI3054">
        <v>6</v>
      </c>
    </row>
    <row r="3055" spans="1:35">
      <c r="A3055" t="s">
        <v>862</v>
      </c>
      <c r="B3055">
        <v>2018</v>
      </c>
      <c r="C3055">
        <v>2018</v>
      </c>
      <c r="D3055">
        <v>2018</v>
      </c>
      <c r="E3055">
        <v>4</v>
      </c>
      <c r="F3055">
        <v>0</v>
      </c>
      <c r="G3055">
        <v>0</v>
      </c>
      <c r="H3055" t="s">
        <v>568</v>
      </c>
      <c r="I3055">
        <v>251</v>
      </c>
      <c r="J3055" t="s">
        <v>113</v>
      </c>
      <c r="K3055" t="s">
        <v>583</v>
      </c>
      <c r="L3055">
        <v>380</v>
      </c>
      <c r="M3055" t="s">
        <v>587</v>
      </c>
      <c r="N3055" t="s">
        <v>588</v>
      </c>
      <c r="O3055">
        <v>380</v>
      </c>
      <c r="P3055" t="s">
        <v>587</v>
      </c>
      <c r="Q3055" t="s">
        <v>588</v>
      </c>
      <c r="R3055" t="s">
        <v>515</v>
      </c>
      <c r="S3055" t="s">
        <v>516</v>
      </c>
      <c r="T3055">
        <v>3100</v>
      </c>
      <c r="U3055" t="s">
        <v>884</v>
      </c>
      <c r="V3055">
        <v>2523</v>
      </c>
      <c r="W3055" t="s">
        <v>518</v>
      </c>
      <c r="X3055">
        <v>8</v>
      </c>
      <c r="Y3055" t="s">
        <v>519</v>
      </c>
      <c r="Z3055">
        <v>32208871</v>
      </c>
      <c r="AA3055">
        <v>-1</v>
      </c>
      <c r="AB3055" t="s">
        <v>129</v>
      </c>
      <c r="AC3055">
        <v>0</v>
      </c>
      <c r="AD3055">
        <v>32208871</v>
      </c>
      <c r="AE3055">
        <v>0</v>
      </c>
      <c r="AF3055">
        <v>2642575</v>
      </c>
      <c r="AG3055">
        <v>2642575.0460000001</v>
      </c>
      <c r="AH3055"/>
      <c r="AI3055">
        <v>6</v>
      </c>
    </row>
    <row r="3056" spans="1:35">
      <c r="A3056" t="s">
        <v>862</v>
      </c>
      <c r="B3056">
        <v>2018</v>
      </c>
      <c r="C3056">
        <v>2018</v>
      </c>
      <c r="D3056">
        <v>2018</v>
      </c>
      <c r="E3056">
        <v>4</v>
      </c>
      <c r="F3056">
        <v>0</v>
      </c>
      <c r="G3056">
        <v>0</v>
      </c>
      <c r="H3056" t="s">
        <v>568</v>
      </c>
      <c r="I3056">
        <v>251</v>
      </c>
      <c r="J3056" t="s">
        <v>113</v>
      </c>
      <c r="K3056" t="s">
        <v>583</v>
      </c>
      <c r="L3056">
        <v>208</v>
      </c>
      <c r="M3056" t="s">
        <v>195</v>
      </c>
      <c r="N3056" t="s">
        <v>572</v>
      </c>
      <c r="O3056">
        <v>208</v>
      </c>
      <c r="P3056" t="s">
        <v>195</v>
      </c>
      <c r="Q3056" t="s">
        <v>572</v>
      </c>
      <c r="R3056" t="s">
        <v>515</v>
      </c>
      <c r="S3056" t="s">
        <v>516</v>
      </c>
      <c r="T3056">
        <v>2100</v>
      </c>
      <c r="U3056" t="s">
        <v>868</v>
      </c>
      <c r="V3056">
        <v>2523</v>
      </c>
      <c r="W3056" t="s">
        <v>518</v>
      </c>
      <c r="X3056">
        <v>8</v>
      </c>
      <c r="Y3056" t="s">
        <v>519</v>
      </c>
      <c r="Z3056">
        <v>4669490</v>
      </c>
      <c r="AA3056">
        <v>-1</v>
      </c>
      <c r="AB3056" t="s">
        <v>129</v>
      </c>
      <c r="AC3056">
        <v>0</v>
      </c>
      <c r="AD3056">
        <v>4669490</v>
      </c>
      <c r="AE3056">
        <v>0</v>
      </c>
      <c r="AF3056">
        <v>621960</v>
      </c>
      <c r="AG3056">
        <v>621960.55599999998</v>
      </c>
      <c r="AH3056"/>
      <c r="AI3056">
        <v>6</v>
      </c>
    </row>
    <row r="3057" spans="1:35">
      <c r="A3057" t="s">
        <v>862</v>
      </c>
      <c r="B3057">
        <v>2018</v>
      </c>
      <c r="C3057">
        <v>2018</v>
      </c>
      <c r="D3057">
        <v>2018</v>
      </c>
      <c r="E3057">
        <v>4</v>
      </c>
      <c r="F3057">
        <v>0</v>
      </c>
      <c r="G3057">
        <v>0</v>
      </c>
      <c r="H3057" t="s">
        <v>568</v>
      </c>
      <c r="I3057">
        <v>251</v>
      </c>
      <c r="J3057" t="s">
        <v>113</v>
      </c>
      <c r="K3057" t="s">
        <v>583</v>
      </c>
      <c r="L3057">
        <v>170</v>
      </c>
      <c r="M3057" t="s">
        <v>725</v>
      </c>
      <c r="N3057" t="s">
        <v>726</v>
      </c>
      <c r="O3057">
        <v>170</v>
      </c>
      <c r="P3057" t="s">
        <v>725</v>
      </c>
      <c r="Q3057" t="s">
        <v>726</v>
      </c>
      <c r="R3057" t="s">
        <v>515</v>
      </c>
      <c r="S3057" t="s">
        <v>516</v>
      </c>
      <c r="T3057">
        <v>2100</v>
      </c>
      <c r="U3057" t="s">
        <v>868</v>
      </c>
      <c r="V3057">
        <v>2523</v>
      </c>
      <c r="W3057" t="s">
        <v>518</v>
      </c>
      <c r="X3057">
        <v>8</v>
      </c>
      <c r="Y3057" t="s">
        <v>519</v>
      </c>
      <c r="Z3057">
        <v>356108342</v>
      </c>
      <c r="AA3057">
        <v>-1</v>
      </c>
      <c r="AB3057" t="s">
        <v>129</v>
      </c>
      <c r="AC3057">
        <v>0</v>
      </c>
      <c r="AD3057">
        <v>356108342</v>
      </c>
      <c r="AE3057">
        <v>0</v>
      </c>
      <c r="AF3057">
        <v>23924756</v>
      </c>
      <c r="AG3057">
        <v>23924756.179000001</v>
      </c>
      <c r="AH3057"/>
      <c r="AI3057">
        <v>6</v>
      </c>
    </row>
    <row r="3058" spans="1:35">
      <c r="A3058" t="s">
        <v>862</v>
      </c>
      <c r="B3058">
        <v>2018</v>
      </c>
      <c r="C3058">
        <v>2018</v>
      </c>
      <c r="D3058">
        <v>2018</v>
      </c>
      <c r="E3058">
        <v>4</v>
      </c>
      <c r="F3058">
        <v>0</v>
      </c>
      <c r="G3058">
        <v>0</v>
      </c>
      <c r="H3058" t="s">
        <v>568</v>
      </c>
      <c r="I3058">
        <v>251</v>
      </c>
      <c r="J3058" t="s">
        <v>113</v>
      </c>
      <c r="K3058" t="s">
        <v>583</v>
      </c>
      <c r="L3058">
        <v>300</v>
      </c>
      <c r="M3058" t="s">
        <v>680</v>
      </c>
      <c r="N3058" t="s">
        <v>681</v>
      </c>
      <c r="O3058">
        <v>300</v>
      </c>
      <c r="P3058" t="s">
        <v>680</v>
      </c>
      <c r="Q3058" t="s">
        <v>681</v>
      </c>
      <c r="R3058" t="s">
        <v>515</v>
      </c>
      <c r="S3058" t="s">
        <v>516</v>
      </c>
      <c r="T3058">
        <v>2100</v>
      </c>
      <c r="U3058" t="s">
        <v>868</v>
      </c>
      <c r="V3058">
        <v>2523</v>
      </c>
      <c r="W3058" t="s">
        <v>518</v>
      </c>
      <c r="X3058">
        <v>8</v>
      </c>
      <c r="Y3058" t="s">
        <v>519</v>
      </c>
      <c r="Z3058">
        <v>109783910</v>
      </c>
      <c r="AA3058">
        <v>-1</v>
      </c>
      <c r="AB3058" t="s">
        <v>129</v>
      </c>
      <c r="AC3058">
        <v>0</v>
      </c>
      <c r="AD3058">
        <v>109783910</v>
      </c>
      <c r="AE3058">
        <v>0</v>
      </c>
      <c r="AF3058">
        <v>7739634</v>
      </c>
      <c r="AG3058">
        <v>7739634.8590000002</v>
      </c>
      <c r="AH3058"/>
      <c r="AI3058">
        <v>6</v>
      </c>
    </row>
    <row r="3059" spans="1:35">
      <c r="A3059" t="s">
        <v>862</v>
      </c>
      <c r="B3059">
        <v>2018</v>
      </c>
      <c r="C3059">
        <v>2018</v>
      </c>
      <c r="D3059">
        <v>2018</v>
      </c>
      <c r="E3059">
        <v>4</v>
      </c>
      <c r="F3059">
        <v>0</v>
      </c>
      <c r="G3059">
        <v>0</v>
      </c>
      <c r="H3059" t="s">
        <v>568</v>
      </c>
      <c r="I3059">
        <v>251</v>
      </c>
      <c r="J3059" t="s">
        <v>113</v>
      </c>
      <c r="K3059" t="s">
        <v>583</v>
      </c>
      <c r="L3059">
        <v>364</v>
      </c>
      <c r="M3059" t="s">
        <v>777</v>
      </c>
      <c r="N3059" t="s">
        <v>778</v>
      </c>
      <c r="O3059">
        <v>364</v>
      </c>
      <c r="P3059" t="s">
        <v>777</v>
      </c>
      <c r="Q3059" t="s">
        <v>778</v>
      </c>
      <c r="R3059" t="s">
        <v>515</v>
      </c>
      <c r="S3059" t="s">
        <v>516</v>
      </c>
      <c r="T3059">
        <v>2100</v>
      </c>
      <c r="U3059" t="s">
        <v>868</v>
      </c>
      <c r="V3059">
        <v>2523</v>
      </c>
      <c r="W3059" t="s">
        <v>518</v>
      </c>
      <c r="X3059">
        <v>8</v>
      </c>
      <c r="Y3059" t="s">
        <v>519</v>
      </c>
      <c r="Z3059">
        <v>1525606</v>
      </c>
      <c r="AA3059">
        <v>-1</v>
      </c>
      <c r="AB3059" t="s">
        <v>129</v>
      </c>
      <c r="AC3059">
        <v>0</v>
      </c>
      <c r="AD3059">
        <v>1525606</v>
      </c>
      <c r="AE3059">
        <v>0</v>
      </c>
      <c r="AF3059">
        <v>107553</v>
      </c>
      <c r="AG3059">
        <v>107553.41099999999</v>
      </c>
      <c r="AH3059"/>
      <c r="AI3059">
        <v>6</v>
      </c>
    </row>
    <row r="3060" spans="1:35">
      <c r="A3060" t="s">
        <v>862</v>
      </c>
      <c r="B3060">
        <v>2018</v>
      </c>
      <c r="C3060">
        <v>2018</v>
      </c>
      <c r="D3060">
        <v>2018</v>
      </c>
      <c r="E3060">
        <v>4</v>
      </c>
      <c r="F3060">
        <v>0</v>
      </c>
      <c r="G3060">
        <v>0</v>
      </c>
      <c r="H3060" t="s">
        <v>568</v>
      </c>
      <c r="I3060">
        <v>251</v>
      </c>
      <c r="J3060" t="s">
        <v>113</v>
      </c>
      <c r="K3060" t="s">
        <v>583</v>
      </c>
      <c r="L3060">
        <v>458</v>
      </c>
      <c r="M3060" t="s">
        <v>180</v>
      </c>
      <c r="N3060" t="s">
        <v>557</v>
      </c>
      <c r="O3060">
        <v>458</v>
      </c>
      <c r="P3060" t="s">
        <v>180</v>
      </c>
      <c r="Q3060" t="s">
        <v>557</v>
      </c>
      <c r="R3060" t="s">
        <v>515</v>
      </c>
      <c r="S3060" t="s">
        <v>516</v>
      </c>
      <c r="T3060">
        <v>2100</v>
      </c>
      <c r="U3060" t="s">
        <v>868</v>
      </c>
      <c r="V3060">
        <v>2523</v>
      </c>
      <c r="W3060" t="s">
        <v>518</v>
      </c>
      <c r="X3060">
        <v>8</v>
      </c>
      <c r="Y3060" t="s">
        <v>519</v>
      </c>
      <c r="Z3060">
        <v>117834845</v>
      </c>
      <c r="AA3060">
        <v>-1</v>
      </c>
      <c r="AB3060" t="s">
        <v>129</v>
      </c>
      <c r="AC3060">
        <v>0</v>
      </c>
      <c r="AD3060">
        <v>117834845</v>
      </c>
      <c r="AE3060">
        <v>0</v>
      </c>
      <c r="AF3060">
        <v>8307216</v>
      </c>
      <c r="AG3060">
        <v>8307216.1629999997</v>
      </c>
      <c r="AH3060"/>
      <c r="AI3060">
        <v>6</v>
      </c>
    </row>
    <row r="3061" spans="1:35">
      <c r="A3061" t="s">
        <v>862</v>
      </c>
      <c r="B3061">
        <v>2018</v>
      </c>
      <c r="C3061">
        <v>2018</v>
      </c>
      <c r="D3061">
        <v>2018</v>
      </c>
      <c r="E3061">
        <v>4</v>
      </c>
      <c r="F3061">
        <v>0</v>
      </c>
      <c r="G3061">
        <v>0</v>
      </c>
      <c r="H3061" t="s">
        <v>568</v>
      </c>
      <c r="I3061">
        <v>251</v>
      </c>
      <c r="J3061" t="s">
        <v>113</v>
      </c>
      <c r="K3061" t="s">
        <v>583</v>
      </c>
      <c r="L3061">
        <v>484</v>
      </c>
      <c r="M3061" t="s">
        <v>656</v>
      </c>
      <c r="N3061" t="s">
        <v>657</v>
      </c>
      <c r="O3061">
        <v>484</v>
      </c>
      <c r="P3061" t="s">
        <v>656</v>
      </c>
      <c r="Q3061" t="s">
        <v>657</v>
      </c>
      <c r="R3061" t="s">
        <v>515</v>
      </c>
      <c r="S3061" t="s">
        <v>516</v>
      </c>
      <c r="T3061">
        <v>2100</v>
      </c>
      <c r="U3061" t="s">
        <v>868</v>
      </c>
      <c r="V3061">
        <v>2523</v>
      </c>
      <c r="W3061" t="s">
        <v>518</v>
      </c>
      <c r="X3061">
        <v>8</v>
      </c>
      <c r="Y3061" t="s">
        <v>519</v>
      </c>
      <c r="Z3061">
        <v>8194</v>
      </c>
      <c r="AA3061">
        <v>-1</v>
      </c>
      <c r="AB3061" t="s">
        <v>129</v>
      </c>
      <c r="AC3061">
        <v>0</v>
      </c>
      <c r="AD3061">
        <v>8194</v>
      </c>
      <c r="AE3061">
        <v>0</v>
      </c>
      <c r="AF3061">
        <v>550</v>
      </c>
      <c r="AG3061">
        <v>550.56200000000001</v>
      </c>
      <c r="AH3061"/>
      <c r="AI3061">
        <v>6</v>
      </c>
    </row>
    <row r="3062" spans="1:35">
      <c r="A3062" t="s">
        <v>862</v>
      </c>
      <c r="B3062">
        <v>2018</v>
      </c>
      <c r="C3062">
        <v>2018</v>
      </c>
      <c r="D3062">
        <v>2018</v>
      </c>
      <c r="E3062">
        <v>4</v>
      </c>
      <c r="F3062">
        <v>0</v>
      </c>
      <c r="G3062">
        <v>0</v>
      </c>
      <c r="H3062" t="s">
        <v>568</v>
      </c>
      <c r="I3062">
        <v>251</v>
      </c>
      <c r="J3062" t="s">
        <v>113</v>
      </c>
      <c r="K3062" t="s">
        <v>583</v>
      </c>
      <c r="L3062">
        <v>410</v>
      </c>
      <c r="M3062" t="s">
        <v>550</v>
      </c>
      <c r="N3062" t="s">
        <v>551</v>
      </c>
      <c r="O3062">
        <v>410</v>
      </c>
      <c r="P3062" t="s">
        <v>550</v>
      </c>
      <c r="Q3062" t="s">
        <v>551</v>
      </c>
      <c r="R3062" t="s">
        <v>515</v>
      </c>
      <c r="S3062" t="s">
        <v>516</v>
      </c>
      <c r="T3062">
        <v>2100</v>
      </c>
      <c r="U3062" t="s">
        <v>868</v>
      </c>
      <c r="V3062">
        <v>2523</v>
      </c>
      <c r="W3062" t="s">
        <v>518</v>
      </c>
      <c r="X3062">
        <v>8</v>
      </c>
      <c r="Y3062" t="s">
        <v>519</v>
      </c>
      <c r="Z3062">
        <v>12116</v>
      </c>
      <c r="AA3062">
        <v>-1</v>
      </c>
      <c r="AB3062" t="s">
        <v>129</v>
      </c>
      <c r="AC3062">
        <v>0</v>
      </c>
      <c r="AD3062">
        <v>12116</v>
      </c>
      <c r="AE3062">
        <v>0</v>
      </c>
      <c r="AF3062">
        <v>854</v>
      </c>
      <c r="AG3062">
        <v>854.19899999999996</v>
      </c>
      <c r="AH3062"/>
      <c r="AI3062">
        <v>6</v>
      </c>
    </row>
    <row r="3063" spans="1:35">
      <c r="A3063" t="s">
        <v>862</v>
      </c>
      <c r="B3063">
        <v>2018</v>
      </c>
      <c r="C3063">
        <v>2018</v>
      </c>
      <c r="D3063">
        <v>2018</v>
      </c>
      <c r="E3063">
        <v>4</v>
      </c>
      <c r="F3063">
        <v>0</v>
      </c>
      <c r="G3063">
        <v>0</v>
      </c>
      <c r="H3063" t="s">
        <v>568</v>
      </c>
      <c r="I3063">
        <v>251</v>
      </c>
      <c r="J3063" t="s">
        <v>113</v>
      </c>
      <c r="K3063" t="s">
        <v>583</v>
      </c>
      <c r="L3063">
        <v>251</v>
      </c>
      <c r="M3063" t="s">
        <v>113</v>
      </c>
      <c r="N3063" t="s">
        <v>583</v>
      </c>
      <c r="O3063">
        <v>56</v>
      </c>
      <c r="P3063" t="s">
        <v>694</v>
      </c>
      <c r="Q3063" t="s">
        <v>695</v>
      </c>
      <c r="R3063" t="s">
        <v>515</v>
      </c>
      <c r="S3063" t="s">
        <v>516</v>
      </c>
      <c r="T3063">
        <v>2100</v>
      </c>
      <c r="U3063" t="s">
        <v>868</v>
      </c>
      <c r="V3063">
        <v>2523</v>
      </c>
      <c r="W3063" t="s">
        <v>518</v>
      </c>
      <c r="X3063">
        <v>8</v>
      </c>
      <c r="Y3063" t="s">
        <v>519</v>
      </c>
      <c r="Z3063">
        <v>817539</v>
      </c>
      <c r="AA3063">
        <v>-1</v>
      </c>
      <c r="AB3063" t="s">
        <v>129</v>
      </c>
      <c r="AC3063">
        <v>0</v>
      </c>
      <c r="AD3063">
        <v>817539</v>
      </c>
      <c r="AE3063">
        <v>0</v>
      </c>
      <c r="AF3063">
        <v>114431</v>
      </c>
      <c r="AG3063">
        <v>114431.89599999999</v>
      </c>
      <c r="AH3063"/>
      <c r="AI3063">
        <v>6</v>
      </c>
    </row>
    <row r="3064" spans="1:35">
      <c r="A3064" t="s">
        <v>862</v>
      </c>
      <c r="B3064">
        <v>2018</v>
      </c>
      <c r="C3064">
        <v>2018</v>
      </c>
      <c r="D3064">
        <v>2018</v>
      </c>
      <c r="E3064">
        <v>4</v>
      </c>
      <c r="F3064">
        <v>0</v>
      </c>
      <c r="G3064">
        <v>0</v>
      </c>
      <c r="H3064" t="s">
        <v>568</v>
      </c>
      <c r="I3064">
        <v>251</v>
      </c>
      <c r="J3064" t="s">
        <v>113</v>
      </c>
      <c r="K3064" t="s">
        <v>583</v>
      </c>
      <c r="L3064">
        <v>380</v>
      </c>
      <c r="M3064" t="s">
        <v>587</v>
      </c>
      <c r="N3064" t="s">
        <v>588</v>
      </c>
      <c r="O3064">
        <v>380</v>
      </c>
      <c r="P3064" t="s">
        <v>587</v>
      </c>
      <c r="Q3064" t="s">
        <v>588</v>
      </c>
      <c r="R3064" t="s">
        <v>515</v>
      </c>
      <c r="S3064" t="s">
        <v>516</v>
      </c>
      <c r="T3064">
        <v>2100</v>
      </c>
      <c r="U3064" t="s">
        <v>868</v>
      </c>
      <c r="V3064">
        <v>2523</v>
      </c>
      <c r="W3064" t="s">
        <v>518</v>
      </c>
      <c r="X3064">
        <v>8</v>
      </c>
      <c r="Y3064" t="s">
        <v>519</v>
      </c>
      <c r="Z3064">
        <v>48635089</v>
      </c>
      <c r="AA3064">
        <v>-1</v>
      </c>
      <c r="AB3064" t="s">
        <v>129</v>
      </c>
      <c r="AC3064">
        <v>0</v>
      </c>
      <c r="AD3064">
        <v>48635089</v>
      </c>
      <c r="AE3064">
        <v>0</v>
      </c>
      <c r="AF3064">
        <v>3899740</v>
      </c>
      <c r="AG3064">
        <v>3899740.3730000001</v>
      </c>
      <c r="AH3064"/>
      <c r="AI3064">
        <v>6</v>
      </c>
    </row>
    <row r="3065" spans="1:35">
      <c r="A3065" t="s">
        <v>862</v>
      </c>
      <c r="B3065">
        <v>2018</v>
      </c>
      <c r="C3065">
        <v>2018</v>
      </c>
      <c r="D3065">
        <v>2018</v>
      </c>
      <c r="E3065">
        <v>4</v>
      </c>
      <c r="F3065">
        <v>0</v>
      </c>
      <c r="G3065">
        <v>0</v>
      </c>
      <c r="H3065" t="s">
        <v>568</v>
      </c>
      <c r="I3065">
        <v>251</v>
      </c>
      <c r="J3065" t="s">
        <v>113</v>
      </c>
      <c r="K3065" t="s">
        <v>583</v>
      </c>
      <c r="L3065">
        <v>392</v>
      </c>
      <c r="M3065" t="s">
        <v>223</v>
      </c>
      <c r="N3065" t="s">
        <v>584</v>
      </c>
      <c r="O3065">
        <v>392</v>
      </c>
      <c r="P3065" t="s">
        <v>223</v>
      </c>
      <c r="Q3065" t="s">
        <v>584</v>
      </c>
      <c r="R3065" t="s">
        <v>515</v>
      </c>
      <c r="S3065" t="s">
        <v>516</v>
      </c>
      <c r="T3065">
        <v>1000</v>
      </c>
      <c r="U3065" t="s">
        <v>866</v>
      </c>
      <c r="V3065">
        <v>2523</v>
      </c>
      <c r="W3065" t="s">
        <v>518</v>
      </c>
      <c r="X3065">
        <v>8</v>
      </c>
      <c r="Y3065" t="s">
        <v>519</v>
      </c>
      <c r="Z3065">
        <v>26964</v>
      </c>
      <c r="AA3065">
        <v>-1</v>
      </c>
      <c r="AB3065" t="s">
        <v>129</v>
      </c>
      <c r="AC3065">
        <v>0</v>
      </c>
      <c r="AD3065">
        <v>26964</v>
      </c>
      <c r="AE3065">
        <v>0</v>
      </c>
      <c r="AF3065">
        <v>1900</v>
      </c>
      <c r="AG3065">
        <v>1900.9760000000001</v>
      </c>
      <c r="AH3065"/>
      <c r="AI3065">
        <v>6</v>
      </c>
    </row>
    <row r="3066" spans="1:35">
      <c r="A3066" t="s">
        <v>862</v>
      </c>
      <c r="B3066">
        <v>2018</v>
      </c>
      <c r="C3066">
        <v>2018</v>
      </c>
      <c r="D3066">
        <v>2018</v>
      </c>
      <c r="E3066">
        <v>4</v>
      </c>
      <c r="F3066">
        <v>0</v>
      </c>
      <c r="G3066">
        <v>0</v>
      </c>
      <c r="H3066" t="s">
        <v>568</v>
      </c>
      <c r="I3066">
        <v>251</v>
      </c>
      <c r="J3066" t="s">
        <v>113</v>
      </c>
      <c r="K3066" t="s">
        <v>583</v>
      </c>
      <c r="L3066">
        <v>360</v>
      </c>
      <c r="M3066" t="s">
        <v>578</v>
      </c>
      <c r="N3066" t="s">
        <v>579</v>
      </c>
      <c r="O3066">
        <v>360</v>
      </c>
      <c r="P3066" t="s">
        <v>578</v>
      </c>
      <c r="Q3066" t="s">
        <v>579</v>
      </c>
      <c r="R3066" t="s">
        <v>515</v>
      </c>
      <c r="S3066" t="s">
        <v>516</v>
      </c>
      <c r="T3066">
        <v>1000</v>
      </c>
      <c r="U3066" t="s">
        <v>866</v>
      </c>
      <c r="V3066">
        <v>2523</v>
      </c>
      <c r="W3066" t="s">
        <v>518</v>
      </c>
      <c r="X3066">
        <v>8</v>
      </c>
      <c r="Y3066" t="s">
        <v>519</v>
      </c>
      <c r="Z3066">
        <v>13628</v>
      </c>
      <c r="AA3066">
        <v>-1</v>
      </c>
      <c r="AB3066" t="s">
        <v>129</v>
      </c>
      <c r="AC3066">
        <v>0</v>
      </c>
      <c r="AD3066">
        <v>13628</v>
      </c>
      <c r="AE3066">
        <v>0</v>
      </c>
      <c r="AF3066">
        <v>915</v>
      </c>
      <c r="AG3066">
        <v>915.63499999999999</v>
      </c>
      <c r="AH3066"/>
      <c r="AI3066">
        <v>6</v>
      </c>
    </row>
    <row r="3067" spans="1:35">
      <c r="A3067" t="s">
        <v>862</v>
      </c>
      <c r="B3067">
        <v>2018</v>
      </c>
      <c r="C3067">
        <v>2018</v>
      </c>
      <c r="D3067">
        <v>2018</v>
      </c>
      <c r="E3067">
        <v>4</v>
      </c>
      <c r="F3067">
        <v>0</v>
      </c>
      <c r="G3067">
        <v>0</v>
      </c>
      <c r="H3067" t="s">
        <v>568</v>
      </c>
      <c r="I3067">
        <v>251</v>
      </c>
      <c r="J3067" t="s">
        <v>113</v>
      </c>
      <c r="K3067" t="s">
        <v>583</v>
      </c>
      <c r="L3067">
        <v>178</v>
      </c>
      <c r="M3067" t="s">
        <v>512</v>
      </c>
      <c r="N3067" t="s">
        <v>513</v>
      </c>
      <c r="O3067">
        <v>178</v>
      </c>
      <c r="P3067" t="s">
        <v>512</v>
      </c>
      <c r="Q3067" t="s">
        <v>513</v>
      </c>
      <c r="R3067" t="s">
        <v>515</v>
      </c>
      <c r="S3067" t="s">
        <v>516</v>
      </c>
      <c r="T3067">
        <v>1000</v>
      </c>
      <c r="U3067" t="s">
        <v>866</v>
      </c>
      <c r="V3067">
        <v>2523</v>
      </c>
      <c r="W3067" t="s">
        <v>518</v>
      </c>
      <c r="X3067">
        <v>8</v>
      </c>
      <c r="Y3067" t="s">
        <v>519</v>
      </c>
      <c r="Z3067">
        <v>16</v>
      </c>
      <c r="AA3067">
        <v>-1</v>
      </c>
      <c r="AB3067" t="s">
        <v>129</v>
      </c>
      <c r="AC3067">
        <v>0</v>
      </c>
      <c r="AD3067">
        <v>16</v>
      </c>
      <c r="AE3067">
        <v>0</v>
      </c>
      <c r="AF3067">
        <v>1</v>
      </c>
      <c r="AG3067">
        <v>1.181</v>
      </c>
      <c r="AH3067"/>
      <c r="AI3067">
        <v>6</v>
      </c>
    </row>
    <row r="3068" spans="1:35">
      <c r="A3068" t="s">
        <v>862</v>
      </c>
      <c r="B3068">
        <v>2018</v>
      </c>
      <c r="C3068">
        <v>2018</v>
      </c>
      <c r="D3068">
        <v>2018</v>
      </c>
      <c r="E3068">
        <v>4</v>
      </c>
      <c r="F3068">
        <v>0</v>
      </c>
      <c r="G3068">
        <v>0</v>
      </c>
      <c r="H3068" t="s">
        <v>568</v>
      </c>
      <c r="I3068">
        <v>251</v>
      </c>
      <c r="J3068" t="s">
        <v>113</v>
      </c>
      <c r="K3068" t="s">
        <v>583</v>
      </c>
      <c r="L3068">
        <v>192</v>
      </c>
      <c r="M3068" t="s">
        <v>888</v>
      </c>
      <c r="N3068" t="s">
        <v>889</v>
      </c>
      <c r="O3068">
        <v>192</v>
      </c>
      <c r="P3068" t="s">
        <v>888</v>
      </c>
      <c r="Q3068" t="s">
        <v>889</v>
      </c>
      <c r="R3068" t="s">
        <v>515</v>
      </c>
      <c r="S3068" t="s">
        <v>516</v>
      </c>
      <c r="T3068">
        <v>1000</v>
      </c>
      <c r="U3068" t="s">
        <v>866</v>
      </c>
      <c r="V3068">
        <v>2523</v>
      </c>
      <c r="W3068" t="s">
        <v>518</v>
      </c>
      <c r="X3068">
        <v>8</v>
      </c>
      <c r="Y3068" t="s">
        <v>519</v>
      </c>
      <c r="Z3068">
        <v>14859</v>
      </c>
      <c r="AA3068">
        <v>-1</v>
      </c>
      <c r="AB3068" t="s">
        <v>129</v>
      </c>
      <c r="AC3068">
        <v>0</v>
      </c>
      <c r="AD3068">
        <v>14859</v>
      </c>
      <c r="AE3068">
        <v>0</v>
      </c>
      <c r="AF3068">
        <v>998</v>
      </c>
      <c r="AG3068">
        <v>998.33699999999999</v>
      </c>
      <c r="AH3068"/>
      <c r="AI3068">
        <v>6</v>
      </c>
    </row>
    <row r="3069" spans="1:35">
      <c r="A3069" t="s">
        <v>862</v>
      </c>
      <c r="B3069">
        <v>2018</v>
      </c>
      <c r="C3069">
        <v>2018</v>
      </c>
      <c r="D3069">
        <v>2018</v>
      </c>
      <c r="E3069">
        <v>4</v>
      </c>
      <c r="F3069">
        <v>0</v>
      </c>
      <c r="G3069">
        <v>0</v>
      </c>
      <c r="H3069" t="s">
        <v>568</v>
      </c>
      <c r="I3069">
        <v>251</v>
      </c>
      <c r="J3069" t="s">
        <v>113</v>
      </c>
      <c r="K3069" t="s">
        <v>583</v>
      </c>
      <c r="L3069">
        <v>332</v>
      </c>
      <c r="M3069" t="s">
        <v>799</v>
      </c>
      <c r="N3069" t="s">
        <v>800</v>
      </c>
      <c r="O3069">
        <v>332</v>
      </c>
      <c r="P3069" t="s">
        <v>799</v>
      </c>
      <c r="Q3069" t="s">
        <v>800</v>
      </c>
      <c r="R3069" t="s">
        <v>515</v>
      </c>
      <c r="S3069" t="s">
        <v>516</v>
      </c>
      <c r="T3069">
        <v>1000</v>
      </c>
      <c r="U3069" t="s">
        <v>866</v>
      </c>
      <c r="V3069">
        <v>2523</v>
      </c>
      <c r="W3069" t="s">
        <v>518</v>
      </c>
      <c r="X3069">
        <v>8</v>
      </c>
      <c r="Y3069" t="s">
        <v>519</v>
      </c>
      <c r="Z3069">
        <v>584</v>
      </c>
      <c r="AA3069">
        <v>-1</v>
      </c>
      <c r="AB3069" t="s">
        <v>129</v>
      </c>
      <c r="AC3069">
        <v>0</v>
      </c>
      <c r="AD3069">
        <v>584</v>
      </c>
      <c r="AE3069">
        <v>0</v>
      </c>
      <c r="AF3069">
        <v>99</v>
      </c>
      <c r="AG3069">
        <v>99.242999999999995</v>
      </c>
      <c r="AH3069"/>
      <c r="AI3069">
        <v>6</v>
      </c>
    </row>
    <row r="3070" spans="1:35">
      <c r="A3070" t="s">
        <v>862</v>
      </c>
      <c r="B3070">
        <v>2018</v>
      </c>
      <c r="C3070">
        <v>2018</v>
      </c>
      <c r="D3070">
        <v>2018</v>
      </c>
      <c r="E3070">
        <v>4</v>
      </c>
      <c r="F3070">
        <v>0</v>
      </c>
      <c r="G3070">
        <v>0</v>
      </c>
      <c r="H3070" t="s">
        <v>568</v>
      </c>
      <c r="I3070">
        <v>251</v>
      </c>
      <c r="J3070" t="s">
        <v>113</v>
      </c>
      <c r="K3070" t="s">
        <v>583</v>
      </c>
      <c r="L3070">
        <v>364</v>
      </c>
      <c r="M3070" t="s">
        <v>777</v>
      </c>
      <c r="N3070" t="s">
        <v>778</v>
      </c>
      <c r="O3070">
        <v>364</v>
      </c>
      <c r="P3070" t="s">
        <v>777</v>
      </c>
      <c r="Q3070" t="s">
        <v>778</v>
      </c>
      <c r="R3070" t="s">
        <v>515</v>
      </c>
      <c r="S3070" t="s">
        <v>516</v>
      </c>
      <c r="T3070">
        <v>1000</v>
      </c>
      <c r="U3070" t="s">
        <v>866</v>
      </c>
      <c r="V3070">
        <v>2523</v>
      </c>
      <c r="W3070" t="s">
        <v>518</v>
      </c>
      <c r="X3070">
        <v>8</v>
      </c>
      <c r="Y3070" t="s">
        <v>519</v>
      </c>
      <c r="Z3070">
        <v>1248</v>
      </c>
      <c r="AA3070">
        <v>-1</v>
      </c>
      <c r="AB3070" t="s">
        <v>129</v>
      </c>
      <c r="AC3070">
        <v>0</v>
      </c>
      <c r="AD3070">
        <v>1248</v>
      </c>
      <c r="AE3070">
        <v>0</v>
      </c>
      <c r="AF3070">
        <v>83</v>
      </c>
      <c r="AG3070">
        <v>83.884</v>
      </c>
      <c r="AH3070"/>
      <c r="AI3070">
        <v>6</v>
      </c>
    </row>
    <row r="3071" spans="1:35">
      <c r="A3071" t="s">
        <v>862</v>
      </c>
      <c r="B3071">
        <v>2018</v>
      </c>
      <c r="C3071">
        <v>2018</v>
      </c>
      <c r="D3071">
        <v>2018</v>
      </c>
      <c r="E3071">
        <v>4</v>
      </c>
      <c r="F3071">
        <v>0</v>
      </c>
      <c r="G3071">
        <v>0</v>
      </c>
      <c r="H3071" t="s">
        <v>568</v>
      </c>
      <c r="I3071">
        <v>251</v>
      </c>
      <c r="J3071" t="s">
        <v>113</v>
      </c>
      <c r="K3071" t="s">
        <v>583</v>
      </c>
      <c r="L3071">
        <v>404</v>
      </c>
      <c r="M3071" t="s">
        <v>610</v>
      </c>
      <c r="N3071" t="s">
        <v>611</v>
      </c>
      <c r="O3071">
        <v>404</v>
      </c>
      <c r="P3071" t="s">
        <v>610</v>
      </c>
      <c r="Q3071" t="s">
        <v>611</v>
      </c>
      <c r="R3071" t="s">
        <v>515</v>
      </c>
      <c r="S3071" t="s">
        <v>516</v>
      </c>
      <c r="T3071">
        <v>1000</v>
      </c>
      <c r="U3071" t="s">
        <v>866</v>
      </c>
      <c r="V3071">
        <v>2523</v>
      </c>
      <c r="W3071" t="s">
        <v>518</v>
      </c>
      <c r="X3071">
        <v>8</v>
      </c>
      <c r="Y3071" t="s">
        <v>519</v>
      </c>
      <c r="Z3071">
        <v>14156</v>
      </c>
      <c r="AA3071">
        <v>-1</v>
      </c>
      <c r="AB3071" t="s">
        <v>129</v>
      </c>
      <c r="AC3071">
        <v>0</v>
      </c>
      <c r="AD3071">
        <v>14156</v>
      </c>
      <c r="AE3071">
        <v>0</v>
      </c>
      <c r="AF3071">
        <v>951</v>
      </c>
      <c r="AG3071">
        <v>951.07899999999995</v>
      </c>
      <c r="AH3071"/>
      <c r="AI3071">
        <v>6</v>
      </c>
    </row>
    <row r="3072" spans="1:35">
      <c r="A3072" t="s">
        <v>862</v>
      </c>
      <c r="B3072">
        <v>2018</v>
      </c>
      <c r="C3072">
        <v>2018</v>
      </c>
      <c r="D3072">
        <v>2018</v>
      </c>
      <c r="E3072">
        <v>4</v>
      </c>
      <c r="F3072">
        <v>0</v>
      </c>
      <c r="G3072">
        <v>0</v>
      </c>
      <c r="H3072" t="s">
        <v>568</v>
      </c>
      <c r="I3072">
        <v>251</v>
      </c>
      <c r="J3072" t="s">
        <v>113</v>
      </c>
      <c r="K3072" t="s">
        <v>583</v>
      </c>
      <c r="L3072">
        <v>480</v>
      </c>
      <c r="M3072" t="s">
        <v>652</v>
      </c>
      <c r="N3072" t="s">
        <v>653</v>
      </c>
      <c r="O3072">
        <v>480</v>
      </c>
      <c r="P3072" t="s">
        <v>652</v>
      </c>
      <c r="Q3072" t="s">
        <v>653</v>
      </c>
      <c r="R3072" t="s">
        <v>515</v>
      </c>
      <c r="S3072" t="s">
        <v>516</v>
      </c>
      <c r="T3072">
        <v>1000</v>
      </c>
      <c r="U3072" t="s">
        <v>866</v>
      </c>
      <c r="V3072">
        <v>2523</v>
      </c>
      <c r="W3072" t="s">
        <v>518</v>
      </c>
      <c r="X3072">
        <v>8</v>
      </c>
      <c r="Y3072" t="s">
        <v>519</v>
      </c>
      <c r="Z3072">
        <v>7298</v>
      </c>
      <c r="AA3072">
        <v>-1</v>
      </c>
      <c r="AB3072" t="s">
        <v>129</v>
      </c>
      <c r="AC3072">
        <v>0</v>
      </c>
      <c r="AD3072">
        <v>7298</v>
      </c>
      <c r="AE3072">
        <v>0</v>
      </c>
      <c r="AF3072">
        <v>510</v>
      </c>
      <c r="AG3072">
        <v>510.39299999999997</v>
      </c>
      <c r="AH3072"/>
      <c r="AI3072">
        <v>6</v>
      </c>
    </row>
    <row r="3073" spans="1:35">
      <c r="A3073" t="s">
        <v>862</v>
      </c>
      <c r="B3073">
        <v>2018</v>
      </c>
      <c r="C3073">
        <v>2018</v>
      </c>
      <c r="D3073">
        <v>2018</v>
      </c>
      <c r="E3073">
        <v>4</v>
      </c>
      <c r="F3073">
        <v>0</v>
      </c>
      <c r="G3073">
        <v>0</v>
      </c>
      <c r="H3073" t="s">
        <v>568</v>
      </c>
      <c r="I3073">
        <v>251</v>
      </c>
      <c r="J3073" t="s">
        <v>113</v>
      </c>
      <c r="K3073" t="s">
        <v>583</v>
      </c>
      <c r="L3073">
        <v>208</v>
      </c>
      <c r="M3073" t="s">
        <v>195</v>
      </c>
      <c r="N3073" t="s">
        <v>572</v>
      </c>
      <c r="O3073">
        <v>208</v>
      </c>
      <c r="P3073" t="s">
        <v>195</v>
      </c>
      <c r="Q3073" t="s">
        <v>572</v>
      </c>
      <c r="R3073" t="s">
        <v>515</v>
      </c>
      <c r="S3073" t="s">
        <v>516</v>
      </c>
      <c r="T3073">
        <v>3200</v>
      </c>
      <c r="U3073" t="s">
        <v>74</v>
      </c>
      <c r="V3073">
        <v>2523</v>
      </c>
      <c r="W3073" t="s">
        <v>518</v>
      </c>
      <c r="X3073">
        <v>8</v>
      </c>
      <c r="Y3073" t="s">
        <v>519</v>
      </c>
      <c r="Z3073">
        <v>26615376</v>
      </c>
      <c r="AA3073">
        <v>-1</v>
      </c>
      <c r="AB3073" t="s">
        <v>129</v>
      </c>
      <c r="AC3073">
        <v>0</v>
      </c>
      <c r="AD3073">
        <v>26615376</v>
      </c>
      <c r="AE3073">
        <v>0</v>
      </c>
      <c r="AF3073">
        <v>3644936</v>
      </c>
      <c r="AG3073">
        <v>3644936.3539999998</v>
      </c>
      <c r="AH3073"/>
      <c r="AI3073">
        <v>6</v>
      </c>
    </row>
    <row r="3074" spans="1:35">
      <c r="A3074" t="s">
        <v>862</v>
      </c>
      <c r="B3074">
        <v>2018</v>
      </c>
      <c r="C3074">
        <v>2018</v>
      </c>
      <c r="D3074">
        <v>2018</v>
      </c>
      <c r="E3074">
        <v>4</v>
      </c>
      <c r="F3074">
        <v>0</v>
      </c>
      <c r="G3074">
        <v>0</v>
      </c>
      <c r="H3074" t="s">
        <v>568</v>
      </c>
      <c r="I3074">
        <v>251</v>
      </c>
      <c r="J3074" t="s">
        <v>113</v>
      </c>
      <c r="K3074" t="s">
        <v>583</v>
      </c>
      <c r="L3074">
        <v>203</v>
      </c>
      <c r="M3074" t="s">
        <v>684</v>
      </c>
      <c r="N3074" t="s">
        <v>685</v>
      </c>
      <c r="O3074">
        <v>203</v>
      </c>
      <c r="P3074" t="s">
        <v>684</v>
      </c>
      <c r="Q3074" t="s">
        <v>685</v>
      </c>
      <c r="R3074" t="s">
        <v>515</v>
      </c>
      <c r="S3074" t="s">
        <v>516</v>
      </c>
      <c r="T3074">
        <v>3200</v>
      </c>
      <c r="U3074" t="s">
        <v>74</v>
      </c>
      <c r="V3074">
        <v>2523</v>
      </c>
      <c r="W3074" t="s">
        <v>518</v>
      </c>
      <c r="X3074">
        <v>8</v>
      </c>
      <c r="Y3074" t="s">
        <v>519</v>
      </c>
      <c r="Z3074">
        <v>18066</v>
      </c>
      <c r="AA3074">
        <v>-1</v>
      </c>
      <c r="AB3074" t="s">
        <v>129</v>
      </c>
      <c r="AC3074">
        <v>0</v>
      </c>
      <c r="AD3074">
        <v>18066</v>
      </c>
      <c r="AE3074">
        <v>0</v>
      </c>
      <c r="AF3074">
        <v>1630</v>
      </c>
      <c r="AG3074">
        <v>1630.421</v>
      </c>
      <c r="AH3074"/>
      <c r="AI3074">
        <v>6</v>
      </c>
    </row>
    <row r="3075" spans="1:35">
      <c r="A3075" t="s">
        <v>862</v>
      </c>
      <c r="B3075">
        <v>2018</v>
      </c>
      <c r="C3075">
        <v>2018</v>
      </c>
      <c r="D3075">
        <v>2018</v>
      </c>
      <c r="E3075">
        <v>4</v>
      </c>
      <c r="F3075">
        <v>0</v>
      </c>
      <c r="G3075">
        <v>0</v>
      </c>
      <c r="H3075" t="s">
        <v>568</v>
      </c>
      <c r="I3075">
        <v>251</v>
      </c>
      <c r="J3075" t="s">
        <v>113</v>
      </c>
      <c r="K3075" t="s">
        <v>583</v>
      </c>
      <c r="L3075">
        <v>442</v>
      </c>
      <c r="M3075" t="s">
        <v>688</v>
      </c>
      <c r="N3075" t="s">
        <v>689</v>
      </c>
      <c r="O3075">
        <v>442</v>
      </c>
      <c r="P3075" t="s">
        <v>688</v>
      </c>
      <c r="Q3075" t="s">
        <v>689</v>
      </c>
      <c r="R3075" t="s">
        <v>515</v>
      </c>
      <c r="S3075" t="s">
        <v>516</v>
      </c>
      <c r="T3075">
        <v>3200</v>
      </c>
      <c r="U3075" t="s">
        <v>74</v>
      </c>
      <c r="V3075">
        <v>2523</v>
      </c>
      <c r="W3075" t="s">
        <v>518</v>
      </c>
      <c r="X3075">
        <v>8</v>
      </c>
      <c r="Y3075" t="s">
        <v>519</v>
      </c>
      <c r="Z3075">
        <v>554392213</v>
      </c>
      <c r="AA3075">
        <v>-1</v>
      </c>
      <c r="AB3075" t="s">
        <v>129</v>
      </c>
      <c r="AC3075">
        <v>0</v>
      </c>
      <c r="AD3075">
        <v>554392213</v>
      </c>
      <c r="AE3075">
        <v>0</v>
      </c>
      <c r="AF3075">
        <v>42588504</v>
      </c>
      <c r="AG3075">
        <v>42588504.305</v>
      </c>
      <c r="AH3075"/>
      <c r="AI3075">
        <v>6</v>
      </c>
    </row>
    <row r="3076" spans="1:35">
      <c r="A3076" t="s">
        <v>862</v>
      </c>
      <c r="B3076">
        <v>2018</v>
      </c>
      <c r="C3076">
        <v>2018</v>
      </c>
      <c r="D3076">
        <v>2018</v>
      </c>
      <c r="E3076">
        <v>4</v>
      </c>
      <c r="F3076">
        <v>0</v>
      </c>
      <c r="G3076">
        <v>0</v>
      </c>
      <c r="H3076" t="s">
        <v>568</v>
      </c>
      <c r="I3076">
        <v>251</v>
      </c>
      <c r="J3076" t="s">
        <v>113</v>
      </c>
      <c r="K3076" t="s">
        <v>583</v>
      </c>
      <c r="L3076">
        <v>372</v>
      </c>
      <c r="M3076" t="s">
        <v>676</v>
      </c>
      <c r="N3076" t="s">
        <v>677</v>
      </c>
      <c r="O3076">
        <v>372</v>
      </c>
      <c r="P3076" t="s">
        <v>676</v>
      </c>
      <c r="Q3076" t="s">
        <v>677</v>
      </c>
      <c r="R3076" t="s">
        <v>515</v>
      </c>
      <c r="S3076" t="s">
        <v>516</v>
      </c>
      <c r="T3076">
        <v>3200</v>
      </c>
      <c r="U3076" t="s">
        <v>74</v>
      </c>
      <c r="V3076">
        <v>2523</v>
      </c>
      <c r="W3076" t="s">
        <v>518</v>
      </c>
      <c r="X3076">
        <v>8</v>
      </c>
      <c r="Y3076" t="s">
        <v>519</v>
      </c>
      <c r="Z3076">
        <v>5637196</v>
      </c>
      <c r="AA3076">
        <v>-1</v>
      </c>
      <c r="AB3076" t="s">
        <v>129</v>
      </c>
      <c r="AC3076">
        <v>0</v>
      </c>
      <c r="AD3076">
        <v>5637196</v>
      </c>
      <c r="AE3076">
        <v>0</v>
      </c>
      <c r="AF3076">
        <v>551840</v>
      </c>
      <c r="AG3076">
        <v>551840.65700000001</v>
      </c>
      <c r="AH3076"/>
      <c r="AI3076">
        <v>6</v>
      </c>
    </row>
    <row r="3077" spans="1:35">
      <c r="A3077" t="s">
        <v>862</v>
      </c>
      <c r="B3077">
        <v>2018</v>
      </c>
      <c r="C3077">
        <v>2018</v>
      </c>
      <c r="D3077">
        <v>2018</v>
      </c>
      <c r="E3077">
        <v>4</v>
      </c>
      <c r="F3077">
        <v>0</v>
      </c>
      <c r="G3077">
        <v>0</v>
      </c>
      <c r="H3077" t="s">
        <v>568</v>
      </c>
      <c r="I3077">
        <v>251</v>
      </c>
      <c r="J3077" t="s">
        <v>113</v>
      </c>
      <c r="K3077" t="s">
        <v>583</v>
      </c>
      <c r="L3077">
        <v>442</v>
      </c>
      <c r="M3077" t="s">
        <v>688</v>
      </c>
      <c r="N3077" t="s">
        <v>689</v>
      </c>
      <c r="O3077">
        <v>428</v>
      </c>
      <c r="P3077" t="s">
        <v>735</v>
      </c>
      <c r="Q3077" t="s">
        <v>736</v>
      </c>
      <c r="R3077" t="s">
        <v>515</v>
      </c>
      <c r="S3077" t="s">
        <v>516</v>
      </c>
      <c r="T3077">
        <v>3200</v>
      </c>
      <c r="U3077" t="s">
        <v>74</v>
      </c>
      <c r="V3077">
        <v>2523</v>
      </c>
      <c r="W3077" t="s">
        <v>518</v>
      </c>
      <c r="X3077">
        <v>8</v>
      </c>
      <c r="Y3077" t="s">
        <v>519</v>
      </c>
      <c r="Z3077">
        <v>153090</v>
      </c>
      <c r="AA3077">
        <v>-1</v>
      </c>
      <c r="AB3077" t="s">
        <v>129</v>
      </c>
      <c r="AC3077">
        <v>0</v>
      </c>
      <c r="AD3077">
        <v>153090</v>
      </c>
      <c r="AE3077">
        <v>0</v>
      </c>
      <c r="AF3077">
        <v>10792</v>
      </c>
      <c r="AG3077">
        <v>10792.674999999999</v>
      </c>
      <c r="AH3077"/>
      <c r="AI3077">
        <v>6</v>
      </c>
    </row>
    <row r="3078" spans="1:35">
      <c r="A3078" t="s">
        <v>862</v>
      </c>
      <c r="B3078">
        <v>2018</v>
      </c>
      <c r="C3078">
        <v>2018</v>
      </c>
      <c r="D3078">
        <v>2018</v>
      </c>
      <c r="E3078">
        <v>4</v>
      </c>
      <c r="F3078">
        <v>0</v>
      </c>
      <c r="G3078">
        <v>0</v>
      </c>
      <c r="H3078" t="s">
        <v>568</v>
      </c>
      <c r="I3078">
        <v>251</v>
      </c>
      <c r="J3078" t="s">
        <v>113</v>
      </c>
      <c r="K3078" t="s">
        <v>583</v>
      </c>
      <c r="L3078">
        <v>276</v>
      </c>
      <c r="M3078" t="s">
        <v>591</v>
      </c>
      <c r="N3078" t="s">
        <v>592</v>
      </c>
      <c r="O3078">
        <v>442</v>
      </c>
      <c r="P3078" t="s">
        <v>688</v>
      </c>
      <c r="Q3078" t="s">
        <v>689</v>
      </c>
      <c r="R3078" t="s">
        <v>515</v>
      </c>
      <c r="S3078" t="s">
        <v>516</v>
      </c>
      <c r="T3078">
        <v>3200</v>
      </c>
      <c r="U3078" t="s">
        <v>74</v>
      </c>
      <c r="V3078">
        <v>2523</v>
      </c>
      <c r="W3078" t="s">
        <v>518</v>
      </c>
      <c r="X3078">
        <v>8</v>
      </c>
      <c r="Y3078" t="s">
        <v>519</v>
      </c>
      <c r="Z3078">
        <v>300791</v>
      </c>
      <c r="AA3078">
        <v>-1</v>
      </c>
      <c r="AB3078" t="s">
        <v>129</v>
      </c>
      <c r="AC3078">
        <v>0</v>
      </c>
      <c r="AD3078">
        <v>300791</v>
      </c>
      <c r="AE3078">
        <v>0</v>
      </c>
      <c r="AF3078">
        <v>41192</v>
      </c>
      <c r="AG3078">
        <v>41192.93</v>
      </c>
      <c r="AH3078"/>
      <c r="AI3078">
        <v>6</v>
      </c>
    </row>
    <row r="3079" spans="1:35">
      <c r="A3079" t="s">
        <v>862</v>
      </c>
      <c r="B3079">
        <v>2018</v>
      </c>
      <c r="C3079">
        <v>2018</v>
      </c>
      <c r="D3079">
        <v>2018</v>
      </c>
      <c r="E3079">
        <v>4</v>
      </c>
      <c r="F3079">
        <v>0</v>
      </c>
      <c r="G3079">
        <v>0</v>
      </c>
      <c r="H3079" t="s">
        <v>568</v>
      </c>
      <c r="I3079">
        <v>251</v>
      </c>
      <c r="J3079" t="s">
        <v>113</v>
      </c>
      <c r="K3079" t="s">
        <v>583</v>
      </c>
      <c r="L3079">
        <v>276</v>
      </c>
      <c r="M3079" t="s">
        <v>591</v>
      </c>
      <c r="N3079" t="s">
        <v>592</v>
      </c>
      <c r="O3079">
        <v>724</v>
      </c>
      <c r="P3079" t="s">
        <v>214</v>
      </c>
      <c r="Q3079" t="s">
        <v>580</v>
      </c>
      <c r="R3079" t="s">
        <v>515</v>
      </c>
      <c r="S3079" t="s">
        <v>516</v>
      </c>
      <c r="T3079">
        <v>3200</v>
      </c>
      <c r="U3079" t="s">
        <v>74</v>
      </c>
      <c r="V3079">
        <v>2523</v>
      </c>
      <c r="W3079" t="s">
        <v>518</v>
      </c>
      <c r="X3079">
        <v>8</v>
      </c>
      <c r="Y3079" t="s">
        <v>519</v>
      </c>
      <c r="Z3079">
        <v>227862</v>
      </c>
      <c r="AA3079">
        <v>-1</v>
      </c>
      <c r="AB3079" t="s">
        <v>129</v>
      </c>
      <c r="AC3079">
        <v>0</v>
      </c>
      <c r="AD3079">
        <v>227862</v>
      </c>
      <c r="AE3079">
        <v>0</v>
      </c>
      <c r="AF3079">
        <v>16247</v>
      </c>
      <c r="AG3079">
        <v>16247.495999999999</v>
      </c>
      <c r="AH3079"/>
      <c r="AI3079">
        <v>6</v>
      </c>
    </row>
    <row r="3080" spans="1:35">
      <c r="A3080" t="s">
        <v>862</v>
      </c>
      <c r="B3080">
        <v>2018</v>
      </c>
      <c r="C3080">
        <v>2018</v>
      </c>
      <c r="D3080">
        <v>2018</v>
      </c>
      <c r="E3080">
        <v>4</v>
      </c>
      <c r="F3080">
        <v>0</v>
      </c>
      <c r="G3080">
        <v>0</v>
      </c>
      <c r="H3080" t="s">
        <v>568</v>
      </c>
      <c r="I3080">
        <v>251</v>
      </c>
      <c r="J3080" t="s">
        <v>113</v>
      </c>
      <c r="K3080" t="s">
        <v>583</v>
      </c>
      <c r="L3080">
        <v>276</v>
      </c>
      <c r="M3080" t="s">
        <v>591</v>
      </c>
      <c r="N3080" t="s">
        <v>592</v>
      </c>
      <c r="O3080">
        <v>380</v>
      </c>
      <c r="P3080" t="s">
        <v>587</v>
      </c>
      <c r="Q3080" t="s">
        <v>588</v>
      </c>
      <c r="R3080" t="s">
        <v>515</v>
      </c>
      <c r="S3080" t="s">
        <v>516</v>
      </c>
      <c r="T3080">
        <v>3200</v>
      </c>
      <c r="U3080" t="s">
        <v>74</v>
      </c>
      <c r="V3080">
        <v>2523</v>
      </c>
      <c r="W3080" t="s">
        <v>518</v>
      </c>
      <c r="X3080">
        <v>8</v>
      </c>
      <c r="Y3080" t="s">
        <v>519</v>
      </c>
      <c r="Z3080">
        <v>6000816</v>
      </c>
      <c r="AA3080">
        <v>-1</v>
      </c>
      <c r="AB3080" t="s">
        <v>129</v>
      </c>
      <c r="AC3080">
        <v>0</v>
      </c>
      <c r="AD3080">
        <v>6000816</v>
      </c>
      <c r="AE3080">
        <v>0</v>
      </c>
      <c r="AF3080">
        <v>423050</v>
      </c>
      <c r="AG3080">
        <v>423050.42700000003</v>
      </c>
      <c r="AH3080"/>
      <c r="AI3080">
        <v>6</v>
      </c>
    </row>
    <row r="3081" spans="1:35">
      <c r="A3081" t="s">
        <v>862</v>
      </c>
      <c r="B3081">
        <v>2018</v>
      </c>
      <c r="C3081">
        <v>2018</v>
      </c>
      <c r="D3081">
        <v>2018</v>
      </c>
      <c r="E3081">
        <v>4</v>
      </c>
      <c r="F3081">
        <v>0</v>
      </c>
      <c r="G3081">
        <v>0</v>
      </c>
      <c r="H3081" t="s">
        <v>568</v>
      </c>
      <c r="I3081">
        <v>251</v>
      </c>
      <c r="J3081" t="s">
        <v>113</v>
      </c>
      <c r="K3081" t="s">
        <v>583</v>
      </c>
      <c r="L3081">
        <v>380</v>
      </c>
      <c r="M3081" t="s">
        <v>587</v>
      </c>
      <c r="N3081" t="s">
        <v>588</v>
      </c>
      <c r="O3081">
        <v>380</v>
      </c>
      <c r="P3081" t="s">
        <v>587</v>
      </c>
      <c r="Q3081" t="s">
        <v>588</v>
      </c>
      <c r="R3081" t="s">
        <v>515</v>
      </c>
      <c r="S3081" t="s">
        <v>516</v>
      </c>
      <c r="T3081">
        <v>3200</v>
      </c>
      <c r="U3081" t="s">
        <v>74</v>
      </c>
      <c r="V3081">
        <v>2523</v>
      </c>
      <c r="W3081" t="s">
        <v>518</v>
      </c>
      <c r="X3081">
        <v>8</v>
      </c>
      <c r="Y3081" t="s">
        <v>519</v>
      </c>
      <c r="Z3081">
        <v>234540379</v>
      </c>
      <c r="AA3081">
        <v>-1</v>
      </c>
      <c r="AB3081" t="s">
        <v>129</v>
      </c>
      <c r="AC3081">
        <v>0</v>
      </c>
      <c r="AD3081">
        <v>234540379</v>
      </c>
      <c r="AE3081">
        <v>0</v>
      </c>
      <c r="AF3081">
        <v>22325991</v>
      </c>
      <c r="AG3081">
        <v>22325991.749000002</v>
      </c>
      <c r="AH3081"/>
      <c r="AI3081">
        <v>6</v>
      </c>
    </row>
    <row r="3082" spans="1:35">
      <c r="A3082" t="s">
        <v>862</v>
      </c>
      <c r="B3082">
        <v>2018</v>
      </c>
      <c r="C3082">
        <v>2018</v>
      </c>
      <c r="D3082">
        <v>2018</v>
      </c>
      <c r="E3082">
        <v>4</v>
      </c>
      <c r="F3082">
        <v>0</v>
      </c>
      <c r="G3082">
        <v>0</v>
      </c>
      <c r="H3082" t="s">
        <v>568</v>
      </c>
      <c r="I3082">
        <v>251</v>
      </c>
      <c r="J3082" t="s">
        <v>113</v>
      </c>
      <c r="K3082" t="s">
        <v>583</v>
      </c>
      <c r="L3082">
        <v>251</v>
      </c>
      <c r="M3082" t="s">
        <v>113</v>
      </c>
      <c r="N3082" t="s">
        <v>583</v>
      </c>
      <c r="O3082">
        <v>724</v>
      </c>
      <c r="P3082" t="s">
        <v>214</v>
      </c>
      <c r="Q3082" t="s">
        <v>580</v>
      </c>
      <c r="R3082" t="s">
        <v>515</v>
      </c>
      <c r="S3082" t="s">
        <v>516</v>
      </c>
      <c r="T3082">
        <v>3200</v>
      </c>
      <c r="U3082" t="s">
        <v>74</v>
      </c>
      <c r="V3082">
        <v>2523</v>
      </c>
      <c r="W3082" t="s">
        <v>518</v>
      </c>
      <c r="X3082">
        <v>8</v>
      </c>
      <c r="Y3082" t="s">
        <v>519</v>
      </c>
      <c r="Z3082">
        <v>210051</v>
      </c>
      <c r="AA3082">
        <v>-1</v>
      </c>
      <c r="AB3082" t="s">
        <v>129</v>
      </c>
      <c r="AC3082">
        <v>0</v>
      </c>
      <c r="AD3082">
        <v>210051</v>
      </c>
      <c r="AE3082">
        <v>0</v>
      </c>
      <c r="AF3082">
        <v>28766</v>
      </c>
      <c r="AG3082">
        <v>28766.29</v>
      </c>
      <c r="AH3082"/>
      <c r="AI3082">
        <v>6</v>
      </c>
    </row>
    <row r="3083" spans="1:35">
      <c r="A3083" t="s">
        <v>862</v>
      </c>
      <c r="B3083">
        <v>2018</v>
      </c>
      <c r="C3083">
        <v>2018</v>
      </c>
      <c r="D3083">
        <v>2018</v>
      </c>
      <c r="E3083">
        <v>4</v>
      </c>
      <c r="F3083">
        <v>0</v>
      </c>
      <c r="G3083">
        <v>0</v>
      </c>
      <c r="H3083" t="s">
        <v>568</v>
      </c>
      <c r="I3083">
        <v>251</v>
      </c>
      <c r="J3083" t="s">
        <v>113</v>
      </c>
      <c r="K3083" t="s">
        <v>583</v>
      </c>
      <c r="L3083">
        <v>276</v>
      </c>
      <c r="M3083" t="s">
        <v>591</v>
      </c>
      <c r="N3083" t="s">
        <v>592</v>
      </c>
      <c r="O3083">
        <v>528</v>
      </c>
      <c r="P3083" t="s">
        <v>581</v>
      </c>
      <c r="Q3083" t="s">
        <v>582</v>
      </c>
      <c r="R3083" t="s">
        <v>515</v>
      </c>
      <c r="S3083" t="s">
        <v>516</v>
      </c>
      <c r="T3083">
        <v>3200</v>
      </c>
      <c r="U3083" t="s">
        <v>74</v>
      </c>
      <c r="V3083">
        <v>2523</v>
      </c>
      <c r="W3083" t="s">
        <v>518</v>
      </c>
      <c r="X3083">
        <v>8</v>
      </c>
      <c r="Y3083" t="s">
        <v>519</v>
      </c>
      <c r="Z3083">
        <v>7138234</v>
      </c>
      <c r="AA3083">
        <v>-1</v>
      </c>
      <c r="AB3083" t="s">
        <v>129</v>
      </c>
      <c r="AC3083">
        <v>0</v>
      </c>
      <c r="AD3083">
        <v>7138234</v>
      </c>
      <c r="AE3083">
        <v>0</v>
      </c>
      <c r="AF3083">
        <v>562628</v>
      </c>
      <c r="AG3083">
        <v>562628.60600000003</v>
      </c>
      <c r="AH3083"/>
      <c r="AI3083">
        <v>6</v>
      </c>
    </row>
    <row r="3084" spans="1:35">
      <c r="A3084" t="s">
        <v>862</v>
      </c>
      <c r="B3084">
        <v>2018</v>
      </c>
      <c r="C3084">
        <v>2018</v>
      </c>
      <c r="D3084">
        <v>2018</v>
      </c>
      <c r="E3084">
        <v>4</v>
      </c>
      <c r="F3084">
        <v>0</v>
      </c>
      <c r="G3084">
        <v>0</v>
      </c>
      <c r="H3084" t="s">
        <v>568</v>
      </c>
      <c r="I3084">
        <v>251</v>
      </c>
      <c r="J3084" t="s">
        <v>113</v>
      </c>
      <c r="K3084" t="s">
        <v>583</v>
      </c>
      <c r="L3084">
        <v>208</v>
      </c>
      <c r="M3084" t="s">
        <v>195</v>
      </c>
      <c r="N3084" t="s">
        <v>572</v>
      </c>
      <c r="O3084">
        <v>528</v>
      </c>
      <c r="P3084" t="s">
        <v>581</v>
      </c>
      <c r="Q3084" t="s">
        <v>582</v>
      </c>
      <c r="R3084" t="s">
        <v>515</v>
      </c>
      <c r="S3084" t="s">
        <v>516</v>
      </c>
      <c r="T3084">
        <v>3200</v>
      </c>
      <c r="U3084" t="s">
        <v>74</v>
      </c>
      <c r="V3084">
        <v>2523</v>
      </c>
      <c r="W3084" t="s">
        <v>518</v>
      </c>
      <c r="X3084">
        <v>8</v>
      </c>
      <c r="Y3084" t="s">
        <v>519</v>
      </c>
      <c r="Z3084">
        <v>22184272</v>
      </c>
      <c r="AA3084">
        <v>-1</v>
      </c>
      <c r="AB3084" t="s">
        <v>129</v>
      </c>
      <c r="AC3084">
        <v>0</v>
      </c>
      <c r="AD3084">
        <v>22184272</v>
      </c>
      <c r="AE3084">
        <v>0</v>
      </c>
      <c r="AF3084">
        <v>3038103</v>
      </c>
      <c r="AG3084">
        <v>3038103.2650000001</v>
      </c>
      <c r="AH3084"/>
      <c r="AI3084">
        <v>6</v>
      </c>
    </row>
    <row r="3085" spans="1:35">
      <c r="A3085" t="s">
        <v>862</v>
      </c>
      <c r="B3085">
        <v>2018</v>
      </c>
      <c r="C3085">
        <v>2018</v>
      </c>
      <c r="D3085">
        <v>2018</v>
      </c>
      <c r="E3085">
        <v>4</v>
      </c>
      <c r="F3085">
        <v>0</v>
      </c>
      <c r="G3085">
        <v>0</v>
      </c>
      <c r="H3085" t="s">
        <v>568</v>
      </c>
      <c r="I3085">
        <v>251</v>
      </c>
      <c r="J3085" t="s">
        <v>113</v>
      </c>
      <c r="K3085" t="s">
        <v>583</v>
      </c>
      <c r="L3085">
        <v>442</v>
      </c>
      <c r="M3085" t="s">
        <v>688</v>
      </c>
      <c r="N3085" t="s">
        <v>689</v>
      </c>
      <c r="O3085">
        <v>56</v>
      </c>
      <c r="P3085" t="s">
        <v>694</v>
      </c>
      <c r="Q3085" t="s">
        <v>695</v>
      </c>
      <c r="R3085" t="s">
        <v>515</v>
      </c>
      <c r="S3085" t="s">
        <v>516</v>
      </c>
      <c r="T3085">
        <v>3200</v>
      </c>
      <c r="U3085" t="s">
        <v>74</v>
      </c>
      <c r="V3085">
        <v>2523</v>
      </c>
      <c r="W3085" t="s">
        <v>518</v>
      </c>
      <c r="X3085">
        <v>8</v>
      </c>
      <c r="Y3085" t="s">
        <v>519</v>
      </c>
      <c r="Z3085">
        <v>497462</v>
      </c>
      <c r="AA3085">
        <v>-1</v>
      </c>
      <c r="AB3085" t="s">
        <v>129</v>
      </c>
      <c r="AC3085">
        <v>0</v>
      </c>
      <c r="AD3085">
        <v>497462</v>
      </c>
      <c r="AE3085">
        <v>0</v>
      </c>
      <c r="AF3085">
        <v>68126</v>
      </c>
      <c r="AG3085">
        <v>68126.77</v>
      </c>
      <c r="AH3085"/>
      <c r="AI3085">
        <v>6</v>
      </c>
    </row>
    <row r="3086" spans="1:35">
      <c r="A3086" t="s">
        <v>862</v>
      </c>
      <c r="B3086">
        <v>2018</v>
      </c>
      <c r="C3086">
        <v>2018</v>
      </c>
      <c r="D3086">
        <v>2018</v>
      </c>
      <c r="E3086">
        <v>4</v>
      </c>
      <c r="F3086">
        <v>0</v>
      </c>
      <c r="G3086">
        <v>0</v>
      </c>
      <c r="H3086" t="s">
        <v>568</v>
      </c>
      <c r="I3086">
        <v>251</v>
      </c>
      <c r="J3086" t="s">
        <v>113</v>
      </c>
      <c r="K3086" t="s">
        <v>583</v>
      </c>
      <c r="L3086">
        <v>276</v>
      </c>
      <c r="M3086" t="s">
        <v>591</v>
      </c>
      <c r="N3086" t="s">
        <v>592</v>
      </c>
      <c r="O3086">
        <v>56</v>
      </c>
      <c r="P3086" t="s">
        <v>694</v>
      </c>
      <c r="Q3086" t="s">
        <v>695</v>
      </c>
      <c r="R3086" t="s">
        <v>515</v>
      </c>
      <c r="S3086" t="s">
        <v>516</v>
      </c>
      <c r="T3086">
        <v>3200</v>
      </c>
      <c r="U3086" t="s">
        <v>74</v>
      </c>
      <c r="V3086">
        <v>2523</v>
      </c>
      <c r="W3086" t="s">
        <v>518</v>
      </c>
      <c r="X3086">
        <v>8</v>
      </c>
      <c r="Y3086" t="s">
        <v>519</v>
      </c>
      <c r="Z3086">
        <v>4491383</v>
      </c>
      <c r="AA3086">
        <v>-1</v>
      </c>
      <c r="AB3086" t="s">
        <v>129</v>
      </c>
      <c r="AC3086">
        <v>0</v>
      </c>
      <c r="AD3086">
        <v>4491383</v>
      </c>
      <c r="AE3086">
        <v>0</v>
      </c>
      <c r="AF3086">
        <v>320082</v>
      </c>
      <c r="AG3086">
        <v>320082.27799999999</v>
      </c>
      <c r="AH3086"/>
      <c r="AI3086">
        <v>6</v>
      </c>
    </row>
    <row r="3087" spans="1:35">
      <c r="A3087" t="s">
        <v>862</v>
      </c>
      <c r="B3087">
        <v>2018</v>
      </c>
      <c r="C3087">
        <v>2018</v>
      </c>
      <c r="D3087">
        <v>2018</v>
      </c>
      <c r="E3087">
        <v>4</v>
      </c>
      <c r="F3087">
        <v>0</v>
      </c>
      <c r="G3087">
        <v>0</v>
      </c>
      <c r="H3087" t="s">
        <v>568</v>
      </c>
      <c r="I3087">
        <v>251</v>
      </c>
      <c r="J3087" t="s">
        <v>113</v>
      </c>
      <c r="K3087" t="s">
        <v>583</v>
      </c>
      <c r="L3087">
        <v>251</v>
      </c>
      <c r="M3087" t="s">
        <v>113</v>
      </c>
      <c r="N3087" t="s">
        <v>583</v>
      </c>
      <c r="O3087">
        <v>56</v>
      </c>
      <c r="P3087" t="s">
        <v>694</v>
      </c>
      <c r="Q3087" t="s">
        <v>695</v>
      </c>
      <c r="R3087" t="s">
        <v>515</v>
      </c>
      <c r="S3087" t="s">
        <v>516</v>
      </c>
      <c r="T3087">
        <v>3200</v>
      </c>
      <c r="U3087" t="s">
        <v>74</v>
      </c>
      <c r="V3087">
        <v>2523</v>
      </c>
      <c r="W3087" t="s">
        <v>518</v>
      </c>
      <c r="X3087">
        <v>8</v>
      </c>
      <c r="Y3087" t="s">
        <v>519</v>
      </c>
      <c r="Z3087">
        <v>35193397</v>
      </c>
      <c r="AA3087">
        <v>-1</v>
      </c>
      <c r="AB3087" t="s">
        <v>129</v>
      </c>
      <c r="AC3087">
        <v>0</v>
      </c>
      <c r="AD3087">
        <v>35193397</v>
      </c>
      <c r="AE3087">
        <v>0</v>
      </c>
      <c r="AF3087">
        <v>2500234</v>
      </c>
      <c r="AG3087">
        <v>2500234.6039999998</v>
      </c>
      <c r="AH3087"/>
      <c r="AI3087">
        <v>6</v>
      </c>
    </row>
    <row r="3088" spans="1:35">
      <c r="A3088" t="s">
        <v>862</v>
      </c>
      <c r="B3088">
        <v>2018</v>
      </c>
      <c r="C3088">
        <v>2018</v>
      </c>
      <c r="D3088">
        <v>2018</v>
      </c>
      <c r="E3088">
        <v>4</v>
      </c>
      <c r="F3088">
        <v>0</v>
      </c>
      <c r="G3088">
        <v>0</v>
      </c>
      <c r="H3088" t="s">
        <v>568</v>
      </c>
      <c r="I3088">
        <v>251</v>
      </c>
      <c r="J3088" t="s">
        <v>113</v>
      </c>
      <c r="K3088" t="s">
        <v>583</v>
      </c>
      <c r="L3088">
        <v>380</v>
      </c>
      <c r="M3088" t="s">
        <v>587</v>
      </c>
      <c r="N3088" t="s">
        <v>588</v>
      </c>
      <c r="O3088">
        <v>276</v>
      </c>
      <c r="P3088" t="s">
        <v>591</v>
      </c>
      <c r="Q3088" t="s">
        <v>592</v>
      </c>
      <c r="R3088" t="s">
        <v>515</v>
      </c>
      <c r="S3088" t="s">
        <v>516</v>
      </c>
      <c r="T3088">
        <v>3200</v>
      </c>
      <c r="U3088" t="s">
        <v>74</v>
      </c>
      <c r="V3088">
        <v>2523</v>
      </c>
      <c r="W3088" t="s">
        <v>518</v>
      </c>
      <c r="X3088">
        <v>8</v>
      </c>
      <c r="Y3088" t="s">
        <v>519</v>
      </c>
      <c r="Z3088">
        <v>44343</v>
      </c>
      <c r="AA3088">
        <v>-1</v>
      </c>
      <c r="AB3088" t="s">
        <v>129</v>
      </c>
      <c r="AC3088">
        <v>0</v>
      </c>
      <c r="AD3088">
        <v>44343</v>
      </c>
      <c r="AE3088">
        <v>0</v>
      </c>
      <c r="AF3088">
        <v>6072</v>
      </c>
      <c r="AG3088">
        <v>6072.7259999999997</v>
      </c>
      <c r="AH3088"/>
      <c r="AI3088">
        <v>6</v>
      </c>
    </row>
    <row r="3089" spans="1:35">
      <c r="A3089" t="s">
        <v>862</v>
      </c>
      <c r="B3089">
        <v>2018</v>
      </c>
      <c r="C3089">
        <v>2018</v>
      </c>
      <c r="D3089">
        <v>2018</v>
      </c>
      <c r="E3089">
        <v>4</v>
      </c>
      <c r="F3089">
        <v>0</v>
      </c>
      <c r="G3089">
        <v>0</v>
      </c>
      <c r="H3089" t="s">
        <v>568</v>
      </c>
      <c r="I3089">
        <v>251</v>
      </c>
      <c r="J3089" t="s">
        <v>113</v>
      </c>
      <c r="K3089" t="s">
        <v>583</v>
      </c>
      <c r="L3089">
        <v>442</v>
      </c>
      <c r="M3089" t="s">
        <v>688</v>
      </c>
      <c r="N3089" t="s">
        <v>689</v>
      </c>
      <c r="O3089">
        <v>276</v>
      </c>
      <c r="P3089" t="s">
        <v>591</v>
      </c>
      <c r="Q3089" t="s">
        <v>592</v>
      </c>
      <c r="R3089" t="s">
        <v>515</v>
      </c>
      <c r="S3089" t="s">
        <v>516</v>
      </c>
      <c r="T3089">
        <v>3200</v>
      </c>
      <c r="U3089" t="s">
        <v>74</v>
      </c>
      <c r="V3089">
        <v>2523</v>
      </c>
      <c r="W3089" t="s">
        <v>518</v>
      </c>
      <c r="X3089">
        <v>8</v>
      </c>
      <c r="Y3089" t="s">
        <v>519</v>
      </c>
      <c r="Z3089">
        <v>360361</v>
      </c>
      <c r="AA3089">
        <v>-1</v>
      </c>
      <c r="AB3089" t="s">
        <v>129</v>
      </c>
      <c r="AC3089">
        <v>0</v>
      </c>
      <c r="AD3089">
        <v>360361</v>
      </c>
      <c r="AE3089">
        <v>0</v>
      </c>
      <c r="AF3089">
        <v>25405</v>
      </c>
      <c r="AG3089">
        <v>25405.024000000001</v>
      </c>
      <c r="AH3089"/>
      <c r="AI3089">
        <v>6</v>
      </c>
    </row>
    <row r="3090" spans="1:35">
      <c r="A3090" t="s">
        <v>862</v>
      </c>
      <c r="B3090">
        <v>2018</v>
      </c>
      <c r="C3090">
        <v>2018</v>
      </c>
      <c r="D3090">
        <v>2018</v>
      </c>
      <c r="E3090">
        <v>4</v>
      </c>
      <c r="F3090">
        <v>0</v>
      </c>
      <c r="G3090">
        <v>0</v>
      </c>
      <c r="H3090" t="s">
        <v>568</v>
      </c>
      <c r="I3090">
        <v>251</v>
      </c>
      <c r="J3090" t="s">
        <v>113</v>
      </c>
      <c r="K3090" t="s">
        <v>583</v>
      </c>
      <c r="L3090">
        <v>276</v>
      </c>
      <c r="M3090" t="s">
        <v>591</v>
      </c>
      <c r="N3090" t="s">
        <v>592</v>
      </c>
      <c r="O3090">
        <v>276</v>
      </c>
      <c r="P3090" t="s">
        <v>591</v>
      </c>
      <c r="Q3090" t="s">
        <v>592</v>
      </c>
      <c r="R3090" t="s">
        <v>515</v>
      </c>
      <c r="S3090" t="s">
        <v>516</v>
      </c>
      <c r="T3090">
        <v>3200</v>
      </c>
      <c r="U3090" t="s">
        <v>74</v>
      </c>
      <c r="V3090">
        <v>2523</v>
      </c>
      <c r="W3090" t="s">
        <v>518</v>
      </c>
      <c r="X3090">
        <v>8</v>
      </c>
      <c r="Y3090" t="s">
        <v>519</v>
      </c>
      <c r="Z3090">
        <v>389173406</v>
      </c>
      <c r="AA3090">
        <v>-1</v>
      </c>
      <c r="AB3090" t="s">
        <v>129</v>
      </c>
      <c r="AC3090">
        <v>0</v>
      </c>
      <c r="AD3090">
        <v>389173406</v>
      </c>
      <c r="AE3090">
        <v>0</v>
      </c>
      <c r="AF3090">
        <v>32616900</v>
      </c>
      <c r="AG3090">
        <v>32616900.464000002</v>
      </c>
      <c r="AH3090"/>
      <c r="AI3090">
        <v>6</v>
      </c>
    </row>
    <row r="3091" spans="1:35">
      <c r="A3091" t="s">
        <v>862</v>
      </c>
      <c r="B3091">
        <v>2018</v>
      </c>
      <c r="C3091">
        <v>2018</v>
      </c>
      <c r="D3091">
        <v>2018</v>
      </c>
      <c r="E3091">
        <v>4</v>
      </c>
      <c r="F3091">
        <v>0</v>
      </c>
      <c r="G3091">
        <v>0</v>
      </c>
      <c r="H3091" t="s">
        <v>568</v>
      </c>
      <c r="I3091">
        <v>251</v>
      </c>
      <c r="J3091" t="s">
        <v>113</v>
      </c>
      <c r="K3091" t="s">
        <v>583</v>
      </c>
      <c r="L3091">
        <v>276</v>
      </c>
      <c r="M3091" t="s">
        <v>591</v>
      </c>
      <c r="N3091" t="s">
        <v>592</v>
      </c>
      <c r="O3091">
        <v>528</v>
      </c>
      <c r="P3091" t="s">
        <v>581</v>
      </c>
      <c r="Q3091" t="s">
        <v>582</v>
      </c>
      <c r="R3091" t="s">
        <v>515</v>
      </c>
      <c r="S3091" t="s">
        <v>516</v>
      </c>
      <c r="T3091">
        <v>0</v>
      </c>
      <c r="U3091" t="s">
        <v>517</v>
      </c>
      <c r="V3091">
        <v>2523</v>
      </c>
      <c r="W3091" t="s">
        <v>518</v>
      </c>
      <c r="X3091">
        <v>8</v>
      </c>
      <c r="Y3091" t="s">
        <v>519</v>
      </c>
      <c r="Z3091">
        <v>7138234</v>
      </c>
      <c r="AA3091">
        <v>-1</v>
      </c>
      <c r="AB3091" t="s">
        <v>129</v>
      </c>
      <c r="AC3091">
        <v>0</v>
      </c>
      <c r="AD3091">
        <v>7138234</v>
      </c>
      <c r="AE3091">
        <v>0</v>
      </c>
      <c r="AF3091">
        <v>562628</v>
      </c>
      <c r="AG3091">
        <v>562628.60600000003</v>
      </c>
      <c r="AH3091"/>
      <c r="AI3091">
        <v>6</v>
      </c>
    </row>
    <row r="3092" spans="1:35">
      <c r="A3092" t="s">
        <v>862</v>
      </c>
      <c r="B3092">
        <v>2018</v>
      </c>
      <c r="C3092">
        <v>2018</v>
      </c>
      <c r="D3092">
        <v>2018</v>
      </c>
      <c r="E3092">
        <v>4</v>
      </c>
      <c r="F3092">
        <v>0</v>
      </c>
      <c r="G3092">
        <v>0</v>
      </c>
      <c r="H3092" t="s">
        <v>568</v>
      </c>
      <c r="I3092">
        <v>251</v>
      </c>
      <c r="J3092" t="s">
        <v>113</v>
      </c>
      <c r="K3092" t="s">
        <v>583</v>
      </c>
      <c r="L3092">
        <v>208</v>
      </c>
      <c r="M3092" t="s">
        <v>195</v>
      </c>
      <c r="N3092" t="s">
        <v>572</v>
      </c>
      <c r="O3092">
        <v>528</v>
      </c>
      <c r="P3092" t="s">
        <v>581</v>
      </c>
      <c r="Q3092" t="s">
        <v>582</v>
      </c>
      <c r="R3092" t="s">
        <v>515</v>
      </c>
      <c r="S3092" t="s">
        <v>516</v>
      </c>
      <c r="T3092">
        <v>0</v>
      </c>
      <c r="U3092" t="s">
        <v>517</v>
      </c>
      <c r="V3092">
        <v>2523</v>
      </c>
      <c r="W3092" t="s">
        <v>518</v>
      </c>
      <c r="X3092">
        <v>8</v>
      </c>
      <c r="Y3092" t="s">
        <v>519</v>
      </c>
      <c r="Z3092">
        <v>22184272</v>
      </c>
      <c r="AA3092">
        <v>-1</v>
      </c>
      <c r="AB3092" t="s">
        <v>129</v>
      </c>
      <c r="AC3092">
        <v>0</v>
      </c>
      <c r="AD3092">
        <v>22184272</v>
      </c>
      <c r="AE3092">
        <v>0</v>
      </c>
      <c r="AF3092">
        <v>3038103</v>
      </c>
      <c r="AG3092">
        <v>3038103.2650000001</v>
      </c>
      <c r="AH3092"/>
      <c r="AI3092">
        <v>6</v>
      </c>
    </row>
    <row r="3093" spans="1:35">
      <c r="A3093" t="s">
        <v>862</v>
      </c>
      <c r="B3093">
        <v>2018</v>
      </c>
      <c r="C3093">
        <v>2018</v>
      </c>
      <c r="D3093">
        <v>2018</v>
      </c>
      <c r="E3093">
        <v>4</v>
      </c>
      <c r="F3093">
        <v>0</v>
      </c>
      <c r="G3093">
        <v>0</v>
      </c>
      <c r="H3093" t="s">
        <v>568</v>
      </c>
      <c r="I3093">
        <v>251</v>
      </c>
      <c r="J3093" t="s">
        <v>113</v>
      </c>
      <c r="K3093" t="s">
        <v>583</v>
      </c>
      <c r="L3093">
        <v>208</v>
      </c>
      <c r="M3093" t="s">
        <v>195</v>
      </c>
      <c r="N3093" t="s">
        <v>572</v>
      </c>
      <c r="O3093">
        <v>208</v>
      </c>
      <c r="P3093" t="s">
        <v>195</v>
      </c>
      <c r="Q3093" t="s">
        <v>572</v>
      </c>
      <c r="R3093" t="s">
        <v>515</v>
      </c>
      <c r="S3093" t="s">
        <v>516</v>
      </c>
      <c r="T3093">
        <v>0</v>
      </c>
      <c r="U3093" t="s">
        <v>517</v>
      </c>
      <c r="V3093">
        <v>2523</v>
      </c>
      <c r="W3093" t="s">
        <v>518</v>
      </c>
      <c r="X3093">
        <v>8</v>
      </c>
      <c r="Y3093" t="s">
        <v>519</v>
      </c>
      <c r="Z3093">
        <v>31284867</v>
      </c>
      <c r="AA3093">
        <v>-1</v>
      </c>
      <c r="AB3093" t="s">
        <v>129</v>
      </c>
      <c r="AC3093">
        <v>0</v>
      </c>
      <c r="AD3093">
        <v>31284867</v>
      </c>
      <c r="AE3093">
        <v>0</v>
      </c>
      <c r="AF3093">
        <v>4266896</v>
      </c>
      <c r="AG3093">
        <v>4266896.9110000003</v>
      </c>
      <c r="AH3093"/>
      <c r="AI3093">
        <v>6</v>
      </c>
    </row>
    <row r="3094" spans="1:35">
      <c r="A3094" t="s">
        <v>862</v>
      </c>
      <c r="B3094">
        <v>2018</v>
      </c>
      <c r="C3094">
        <v>2018</v>
      </c>
      <c r="D3094">
        <v>2018</v>
      </c>
      <c r="E3094">
        <v>4</v>
      </c>
      <c r="F3094">
        <v>0</v>
      </c>
      <c r="G3094">
        <v>0</v>
      </c>
      <c r="H3094" t="s">
        <v>568</v>
      </c>
      <c r="I3094">
        <v>251</v>
      </c>
      <c r="J3094" t="s">
        <v>113</v>
      </c>
      <c r="K3094" t="s">
        <v>583</v>
      </c>
      <c r="L3094">
        <v>442</v>
      </c>
      <c r="M3094" t="s">
        <v>688</v>
      </c>
      <c r="N3094" t="s">
        <v>689</v>
      </c>
      <c r="O3094">
        <v>442</v>
      </c>
      <c r="P3094" t="s">
        <v>688</v>
      </c>
      <c r="Q3094" t="s">
        <v>689</v>
      </c>
      <c r="R3094" t="s">
        <v>515</v>
      </c>
      <c r="S3094" t="s">
        <v>516</v>
      </c>
      <c r="T3094">
        <v>0</v>
      </c>
      <c r="U3094" t="s">
        <v>517</v>
      </c>
      <c r="V3094">
        <v>2523</v>
      </c>
      <c r="W3094" t="s">
        <v>518</v>
      </c>
      <c r="X3094">
        <v>8</v>
      </c>
      <c r="Y3094" t="s">
        <v>519</v>
      </c>
      <c r="Z3094">
        <v>554392213</v>
      </c>
      <c r="AA3094">
        <v>-1</v>
      </c>
      <c r="AB3094" t="s">
        <v>129</v>
      </c>
      <c r="AC3094">
        <v>0</v>
      </c>
      <c r="AD3094">
        <v>554392213</v>
      </c>
      <c r="AE3094">
        <v>0</v>
      </c>
      <c r="AF3094">
        <v>42588504</v>
      </c>
      <c r="AG3094">
        <v>42588504.305</v>
      </c>
      <c r="AH3094"/>
      <c r="AI3094">
        <v>6</v>
      </c>
    </row>
    <row r="3095" spans="1:35">
      <c r="A3095" t="s">
        <v>862</v>
      </c>
      <c r="B3095">
        <v>2018</v>
      </c>
      <c r="C3095">
        <v>2018</v>
      </c>
      <c r="D3095">
        <v>2018</v>
      </c>
      <c r="E3095">
        <v>4</v>
      </c>
      <c r="F3095">
        <v>0</v>
      </c>
      <c r="G3095">
        <v>0</v>
      </c>
      <c r="H3095" t="s">
        <v>568</v>
      </c>
      <c r="I3095">
        <v>251</v>
      </c>
      <c r="J3095" t="s">
        <v>113</v>
      </c>
      <c r="K3095" t="s">
        <v>583</v>
      </c>
      <c r="L3095">
        <v>372</v>
      </c>
      <c r="M3095" t="s">
        <v>676</v>
      </c>
      <c r="N3095" t="s">
        <v>677</v>
      </c>
      <c r="O3095">
        <v>372</v>
      </c>
      <c r="P3095" t="s">
        <v>676</v>
      </c>
      <c r="Q3095" t="s">
        <v>677</v>
      </c>
      <c r="R3095" t="s">
        <v>515</v>
      </c>
      <c r="S3095" t="s">
        <v>516</v>
      </c>
      <c r="T3095">
        <v>0</v>
      </c>
      <c r="U3095" t="s">
        <v>517</v>
      </c>
      <c r="V3095">
        <v>2523</v>
      </c>
      <c r="W3095" t="s">
        <v>518</v>
      </c>
      <c r="X3095">
        <v>8</v>
      </c>
      <c r="Y3095" t="s">
        <v>519</v>
      </c>
      <c r="Z3095">
        <v>5637196</v>
      </c>
      <c r="AA3095">
        <v>-1</v>
      </c>
      <c r="AB3095" t="s">
        <v>129</v>
      </c>
      <c r="AC3095">
        <v>0</v>
      </c>
      <c r="AD3095">
        <v>5637196</v>
      </c>
      <c r="AE3095">
        <v>0</v>
      </c>
      <c r="AF3095">
        <v>551840</v>
      </c>
      <c r="AG3095">
        <v>551840.65700000001</v>
      </c>
      <c r="AH3095"/>
      <c r="AI3095">
        <v>6</v>
      </c>
    </row>
    <row r="3096" spans="1:35">
      <c r="A3096" t="s">
        <v>862</v>
      </c>
      <c r="B3096">
        <v>2018</v>
      </c>
      <c r="C3096">
        <v>2018</v>
      </c>
      <c r="D3096">
        <v>2018</v>
      </c>
      <c r="E3096">
        <v>4</v>
      </c>
      <c r="F3096">
        <v>0</v>
      </c>
      <c r="G3096">
        <v>0</v>
      </c>
      <c r="H3096" t="s">
        <v>568</v>
      </c>
      <c r="I3096">
        <v>251</v>
      </c>
      <c r="J3096" t="s">
        <v>113</v>
      </c>
      <c r="K3096" t="s">
        <v>583</v>
      </c>
      <c r="L3096">
        <v>404</v>
      </c>
      <c r="M3096" t="s">
        <v>610</v>
      </c>
      <c r="N3096" t="s">
        <v>611</v>
      </c>
      <c r="O3096">
        <v>404</v>
      </c>
      <c r="P3096" t="s">
        <v>610</v>
      </c>
      <c r="Q3096" t="s">
        <v>611</v>
      </c>
      <c r="R3096" t="s">
        <v>515</v>
      </c>
      <c r="S3096" t="s">
        <v>516</v>
      </c>
      <c r="T3096">
        <v>0</v>
      </c>
      <c r="U3096" t="s">
        <v>517</v>
      </c>
      <c r="V3096">
        <v>2523</v>
      </c>
      <c r="W3096" t="s">
        <v>518</v>
      </c>
      <c r="X3096">
        <v>8</v>
      </c>
      <c r="Y3096" t="s">
        <v>519</v>
      </c>
      <c r="Z3096">
        <v>14156</v>
      </c>
      <c r="AA3096">
        <v>-1</v>
      </c>
      <c r="AB3096" t="s">
        <v>129</v>
      </c>
      <c r="AC3096">
        <v>0</v>
      </c>
      <c r="AD3096">
        <v>14156</v>
      </c>
      <c r="AE3096">
        <v>0</v>
      </c>
      <c r="AF3096">
        <v>951</v>
      </c>
      <c r="AG3096">
        <v>951.07899999999995</v>
      </c>
      <c r="AH3096"/>
      <c r="AI3096">
        <v>6</v>
      </c>
    </row>
    <row r="3097" spans="1:35">
      <c r="A3097" t="s">
        <v>862</v>
      </c>
      <c r="B3097">
        <v>2018</v>
      </c>
      <c r="C3097">
        <v>2018</v>
      </c>
      <c r="D3097">
        <v>2018</v>
      </c>
      <c r="E3097">
        <v>4</v>
      </c>
      <c r="F3097">
        <v>0</v>
      </c>
      <c r="G3097">
        <v>0</v>
      </c>
      <c r="H3097" t="s">
        <v>568</v>
      </c>
      <c r="I3097">
        <v>251</v>
      </c>
      <c r="J3097" t="s">
        <v>113</v>
      </c>
      <c r="K3097" t="s">
        <v>583</v>
      </c>
      <c r="L3097">
        <v>178</v>
      </c>
      <c r="M3097" t="s">
        <v>512</v>
      </c>
      <c r="N3097" t="s">
        <v>513</v>
      </c>
      <c r="O3097">
        <v>178</v>
      </c>
      <c r="P3097" t="s">
        <v>512</v>
      </c>
      <c r="Q3097" t="s">
        <v>513</v>
      </c>
      <c r="R3097" t="s">
        <v>515</v>
      </c>
      <c r="S3097" t="s">
        <v>516</v>
      </c>
      <c r="T3097">
        <v>0</v>
      </c>
      <c r="U3097" t="s">
        <v>517</v>
      </c>
      <c r="V3097">
        <v>2523</v>
      </c>
      <c r="W3097" t="s">
        <v>518</v>
      </c>
      <c r="X3097">
        <v>8</v>
      </c>
      <c r="Y3097" t="s">
        <v>519</v>
      </c>
      <c r="Z3097">
        <v>16</v>
      </c>
      <c r="AA3097">
        <v>-1</v>
      </c>
      <c r="AB3097" t="s">
        <v>129</v>
      </c>
      <c r="AC3097">
        <v>0</v>
      </c>
      <c r="AD3097">
        <v>16</v>
      </c>
      <c r="AE3097">
        <v>0</v>
      </c>
      <c r="AF3097">
        <v>1</v>
      </c>
      <c r="AG3097">
        <v>1.181</v>
      </c>
      <c r="AH3097"/>
      <c r="AI3097">
        <v>6</v>
      </c>
    </row>
    <row r="3098" spans="1:35">
      <c r="A3098" t="s">
        <v>862</v>
      </c>
      <c r="B3098">
        <v>2018</v>
      </c>
      <c r="C3098">
        <v>2018</v>
      </c>
      <c r="D3098">
        <v>2018</v>
      </c>
      <c r="E3098">
        <v>4</v>
      </c>
      <c r="F3098">
        <v>0</v>
      </c>
      <c r="G3098">
        <v>0</v>
      </c>
      <c r="H3098" t="s">
        <v>568</v>
      </c>
      <c r="I3098">
        <v>251</v>
      </c>
      <c r="J3098" t="s">
        <v>113</v>
      </c>
      <c r="K3098" t="s">
        <v>583</v>
      </c>
      <c r="L3098">
        <v>192</v>
      </c>
      <c r="M3098" t="s">
        <v>888</v>
      </c>
      <c r="N3098" t="s">
        <v>889</v>
      </c>
      <c r="O3098">
        <v>192</v>
      </c>
      <c r="P3098" t="s">
        <v>888</v>
      </c>
      <c r="Q3098" t="s">
        <v>889</v>
      </c>
      <c r="R3098" t="s">
        <v>515</v>
      </c>
      <c r="S3098" t="s">
        <v>516</v>
      </c>
      <c r="T3098">
        <v>0</v>
      </c>
      <c r="U3098" t="s">
        <v>517</v>
      </c>
      <c r="V3098">
        <v>2523</v>
      </c>
      <c r="W3098" t="s">
        <v>518</v>
      </c>
      <c r="X3098">
        <v>8</v>
      </c>
      <c r="Y3098" t="s">
        <v>519</v>
      </c>
      <c r="Z3098">
        <v>14859</v>
      </c>
      <c r="AA3098">
        <v>-1</v>
      </c>
      <c r="AB3098" t="s">
        <v>129</v>
      </c>
      <c r="AC3098">
        <v>0</v>
      </c>
      <c r="AD3098">
        <v>14859</v>
      </c>
      <c r="AE3098">
        <v>0</v>
      </c>
      <c r="AF3098">
        <v>998</v>
      </c>
      <c r="AG3098">
        <v>998.33699999999999</v>
      </c>
      <c r="AH3098"/>
      <c r="AI3098">
        <v>6</v>
      </c>
    </row>
    <row r="3099" spans="1:35">
      <c r="A3099" t="s">
        <v>862</v>
      </c>
      <c r="B3099">
        <v>2018</v>
      </c>
      <c r="C3099">
        <v>2018</v>
      </c>
      <c r="D3099">
        <v>2018</v>
      </c>
      <c r="E3099">
        <v>4</v>
      </c>
      <c r="F3099">
        <v>0</v>
      </c>
      <c r="G3099">
        <v>0</v>
      </c>
      <c r="H3099" t="s">
        <v>568</v>
      </c>
      <c r="I3099">
        <v>251</v>
      </c>
      <c r="J3099" t="s">
        <v>113</v>
      </c>
      <c r="K3099" t="s">
        <v>583</v>
      </c>
      <c r="L3099">
        <v>332</v>
      </c>
      <c r="M3099" t="s">
        <v>799</v>
      </c>
      <c r="N3099" t="s">
        <v>800</v>
      </c>
      <c r="O3099">
        <v>332</v>
      </c>
      <c r="P3099" t="s">
        <v>799</v>
      </c>
      <c r="Q3099" t="s">
        <v>800</v>
      </c>
      <c r="R3099" t="s">
        <v>515</v>
      </c>
      <c r="S3099" t="s">
        <v>516</v>
      </c>
      <c r="T3099">
        <v>0</v>
      </c>
      <c r="U3099" t="s">
        <v>517</v>
      </c>
      <c r="V3099">
        <v>2523</v>
      </c>
      <c r="W3099" t="s">
        <v>518</v>
      </c>
      <c r="X3099">
        <v>8</v>
      </c>
      <c r="Y3099" t="s">
        <v>519</v>
      </c>
      <c r="Z3099">
        <v>584</v>
      </c>
      <c r="AA3099">
        <v>-1</v>
      </c>
      <c r="AB3099" t="s">
        <v>129</v>
      </c>
      <c r="AC3099">
        <v>0</v>
      </c>
      <c r="AD3099">
        <v>584</v>
      </c>
      <c r="AE3099">
        <v>0</v>
      </c>
      <c r="AF3099">
        <v>99</v>
      </c>
      <c r="AG3099">
        <v>99.242999999999995</v>
      </c>
      <c r="AH3099"/>
      <c r="AI3099">
        <v>6</v>
      </c>
    </row>
    <row r="3100" spans="1:35">
      <c r="A3100" t="s">
        <v>862</v>
      </c>
      <c r="B3100">
        <v>2018</v>
      </c>
      <c r="C3100">
        <v>2018</v>
      </c>
      <c r="D3100">
        <v>2018</v>
      </c>
      <c r="E3100">
        <v>4</v>
      </c>
      <c r="F3100">
        <v>0</v>
      </c>
      <c r="G3100">
        <v>0</v>
      </c>
      <c r="H3100" t="s">
        <v>568</v>
      </c>
      <c r="I3100">
        <v>251</v>
      </c>
      <c r="J3100" t="s">
        <v>113</v>
      </c>
      <c r="K3100" t="s">
        <v>583</v>
      </c>
      <c r="L3100">
        <v>442</v>
      </c>
      <c r="M3100" t="s">
        <v>688</v>
      </c>
      <c r="N3100" t="s">
        <v>689</v>
      </c>
      <c r="O3100">
        <v>428</v>
      </c>
      <c r="P3100" t="s">
        <v>735</v>
      </c>
      <c r="Q3100" t="s">
        <v>736</v>
      </c>
      <c r="R3100" t="s">
        <v>515</v>
      </c>
      <c r="S3100" t="s">
        <v>516</v>
      </c>
      <c r="T3100">
        <v>0</v>
      </c>
      <c r="U3100" t="s">
        <v>517</v>
      </c>
      <c r="V3100">
        <v>2523</v>
      </c>
      <c r="W3100" t="s">
        <v>518</v>
      </c>
      <c r="X3100">
        <v>8</v>
      </c>
      <c r="Y3100" t="s">
        <v>519</v>
      </c>
      <c r="Z3100">
        <v>153090</v>
      </c>
      <c r="AA3100">
        <v>-1</v>
      </c>
      <c r="AB3100" t="s">
        <v>129</v>
      </c>
      <c r="AC3100">
        <v>0</v>
      </c>
      <c r="AD3100">
        <v>153090</v>
      </c>
      <c r="AE3100">
        <v>0</v>
      </c>
      <c r="AF3100">
        <v>10792</v>
      </c>
      <c r="AG3100">
        <v>10792.674999999999</v>
      </c>
      <c r="AH3100"/>
      <c r="AI3100">
        <v>6</v>
      </c>
    </row>
    <row r="3101" spans="1:35">
      <c r="A3101" t="s">
        <v>862</v>
      </c>
      <c r="B3101">
        <v>2018</v>
      </c>
      <c r="C3101">
        <v>2018</v>
      </c>
      <c r="D3101">
        <v>2018</v>
      </c>
      <c r="E3101">
        <v>4</v>
      </c>
      <c r="F3101">
        <v>0</v>
      </c>
      <c r="G3101">
        <v>0</v>
      </c>
      <c r="H3101" t="s">
        <v>568</v>
      </c>
      <c r="I3101">
        <v>251</v>
      </c>
      <c r="J3101" t="s">
        <v>113</v>
      </c>
      <c r="K3101" t="s">
        <v>583</v>
      </c>
      <c r="L3101">
        <v>364</v>
      </c>
      <c r="M3101" t="s">
        <v>777</v>
      </c>
      <c r="N3101" t="s">
        <v>778</v>
      </c>
      <c r="O3101">
        <v>364</v>
      </c>
      <c r="P3101" t="s">
        <v>777</v>
      </c>
      <c r="Q3101" t="s">
        <v>778</v>
      </c>
      <c r="R3101" t="s">
        <v>515</v>
      </c>
      <c r="S3101" t="s">
        <v>516</v>
      </c>
      <c r="T3101">
        <v>0</v>
      </c>
      <c r="U3101" t="s">
        <v>517</v>
      </c>
      <c r="V3101">
        <v>2523</v>
      </c>
      <c r="W3101" t="s">
        <v>518</v>
      </c>
      <c r="X3101">
        <v>8</v>
      </c>
      <c r="Y3101" t="s">
        <v>519</v>
      </c>
      <c r="Z3101">
        <v>1526854</v>
      </c>
      <c r="AA3101">
        <v>-1</v>
      </c>
      <c r="AB3101" t="s">
        <v>129</v>
      </c>
      <c r="AC3101">
        <v>0</v>
      </c>
      <c r="AD3101">
        <v>1526854</v>
      </c>
      <c r="AE3101">
        <v>0</v>
      </c>
      <c r="AF3101">
        <v>107637</v>
      </c>
      <c r="AG3101">
        <v>107637.295</v>
      </c>
      <c r="AH3101"/>
      <c r="AI3101">
        <v>6</v>
      </c>
    </row>
    <row r="3102" spans="1:35">
      <c r="A3102" t="s">
        <v>862</v>
      </c>
      <c r="B3102">
        <v>2018</v>
      </c>
      <c r="C3102">
        <v>2018</v>
      </c>
      <c r="D3102">
        <v>2018</v>
      </c>
      <c r="E3102">
        <v>4</v>
      </c>
      <c r="F3102">
        <v>0</v>
      </c>
      <c r="G3102">
        <v>0</v>
      </c>
      <c r="H3102" t="s">
        <v>568</v>
      </c>
      <c r="I3102">
        <v>251</v>
      </c>
      <c r="J3102" t="s">
        <v>113</v>
      </c>
      <c r="K3102" t="s">
        <v>583</v>
      </c>
      <c r="L3102">
        <v>170</v>
      </c>
      <c r="M3102" t="s">
        <v>725</v>
      </c>
      <c r="N3102" t="s">
        <v>726</v>
      </c>
      <c r="O3102">
        <v>170</v>
      </c>
      <c r="P3102" t="s">
        <v>725</v>
      </c>
      <c r="Q3102" t="s">
        <v>726</v>
      </c>
      <c r="R3102" t="s">
        <v>515</v>
      </c>
      <c r="S3102" t="s">
        <v>516</v>
      </c>
      <c r="T3102">
        <v>0</v>
      </c>
      <c r="U3102" t="s">
        <v>517</v>
      </c>
      <c r="V3102">
        <v>2523</v>
      </c>
      <c r="W3102" t="s">
        <v>518</v>
      </c>
      <c r="X3102">
        <v>8</v>
      </c>
      <c r="Y3102" t="s">
        <v>519</v>
      </c>
      <c r="Z3102">
        <v>356108342</v>
      </c>
      <c r="AA3102">
        <v>-1</v>
      </c>
      <c r="AB3102" t="s">
        <v>129</v>
      </c>
      <c r="AC3102">
        <v>0</v>
      </c>
      <c r="AD3102">
        <v>356108342</v>
      </c>
      <c r="AE3102">
        <v>0</v>
      </c>
      <c r="AF3102">
        <v>23924756</v>
      </c>
      <c r="AG3102">
        <v>23924756.179000001</v>
      </c>
      <c r="AH3102"/>
      <c r="AI3102">
        <v>6</v>
      </c>
    </row>
    <row r="3103" spans="1:35">
      <c r="A3103" t="s">
        <v>862</v>
      </c>
      <c r="B3103">
        <v>2018</v>
      </c>
      <c r="C3103">
        <v>2018</v>
      </c>
      <c r="D3103">
        <v>2018</v>
      </c>
      <c r="E3103">
        <v>4</v>
      </c>
      <c r="F3103">
        <v>0</v>
      </c>
      <c r="G3103">
        <v>0</v>
      </c>
      <c r="H3103" t="s">
        <v>568</v>
      </c>
      <c r="I3103">
        <v>251</v>
      </c>
      <c r="J3103" t="s">
        <v>113</v>
      </c>
      <c r="K3103" t="s">
        <v>583</v>
      </c>
      <c r="L3103">
        <v>300</v>
      </c>
      <c r="M3103" t="s">
        <v>680</v>
      </c>
      <c r="N3103" t="s">
        <v>681</v>
      </c>
      <c r="O3103">
        <v>300</v>
      </c>
      <c r="P3103" t="s">
        <v>680</v>
      </c>
      <c r="Q3103" t="s">
        <v>681</v>
      </c>
      <c r="R3103" t="s">
        <v>515</v>
      </c>
      <c r="S3103" t="s">
        <v>516</v>
      </c>
      <c r="T3103">
        <v>0</v>
      </c>
      <c r="U3103" t="s">
        <v>517</v>
      </c>
      <c r="V3103">
        <v>2523</v>
      </c>
      <c r="W3103" t="s">
        <v>518</v>
      </c>
      <c r="X3103">
        <v>8</v>
      </c>
      <c r="Y3103" t="s">
        <v>519</v>
      </c>
      <c r="Z3103">
        <v>109783910</v>
      </c>
      <c r="AA3103">
        <v>-1</v>
      </c>
      <c r="AB3103" t="s">
        <v>129</v>
      </c>
      <c r="AC3103">
        <v>0</v>
      </c>
      <c r="AD3103">
        <v>109783910</v>
      </c>
      <c r="AE3103">
        <v>0</v>
      </c>
      <c r="AF3103">
        <v>7739634</v>
      </c>
      <c r="AG3103">
        <v>7739634.8590000002</v>
      </c>
      <c r="AH3103"/>
      <c r="AI3103">
        <v>6</v>
      </c>
    </row>
    <row r="3104" spans="1:35">
      <c r="A3104" t="s">
        <v>862</v>
      </c>
      <c r="B3104">
        <v>2018</v>
      </c>
      <c r="C3104">
        <v>2018</v>
      </c>
      <c r="D3104">
        <v>2018</v>
      </c>
      <c r="E3104">
        <v>4</v>
      </c>
      <c r="F3104">
        <v>0</v>
      </c>
      <c r="G3104">
        <v>0</v>
      </c>
      <c r="H3104" t="s">
        <v>568</v>
      </c>
      <c r="I3104">
        <v>251</v>
      </c>
      <c r="J3104" t="s">
        <v>113</v>
      </c>
      <c r="K3104" t="s">
        <v>583</v>
      </c>
      <c r="L3104">
        <v>458</v>
      </c>
      <c r="M3104" t="s">
        <v>180</v>
      </c>
      <c r="N3104" t="s">
        <v>557</v>
      </c>
      <c r="O3104">
        <v>458</v>
      </c>
      <c r="P3104" t="s">
        <v>180</v>
      </c>
      <c r="Q3104" t="s">
        <v>557</v>
      </c>
      <c r="R3104" t="s">
        <v>515</v>
      </c>
      <c r="S3104" t="s">
        <v>516</v>
      </c>
      <c r="T3104">
        <v>0</v>
      </c>
      <c r="U3104" t="s">
        <v>517</v>
      </c>
      <c r="V3104">
        <v>2523</v>
      </c>
      <c r="W3104" t="s">
        <v>518</v>
      </c>
      <c r="X3104">
        <v>8</v>
      </c>
      <c r="Y3104" t="s">
        <v>519</v>
      </c>
      <c r="Z3104">
        <v>117834845</v>
      </c>
      <c r="AA3104">
        <v>-1</v>
      </c>
      <c r="AB3104" t="s">
        <v>129</v>
      </c>
      <c r="AC3104">
        <v>0</v>
      </c>
      <c r="AD3104">
        <v>117834845</v>
      </c>
      <c r="AE3104">
        <v>0</v>
      </c>
      <c r="AF3104">
        <v>8307216</v>
      </c>
      <c r="AG3104">
        <v>8307216.1629999997</v>
      </c>
      <c r="AH3104"/>
      <c r="AI3104">
        <v>6</v>
      </c>
    </row>
    <row r="3105" spans="1:35">
      <c r="A3105" t="s">
        <v>862</v>
      </c>
      <c r="B3105">
        <v>2018</v>
      </c>
      <c r="C3105">
        <v>2018</v>
      </c>
      <c r="D3105">
        <v>2018</v>
      </c>
      <c r="E3105">
        <v>4</v>
      </c>
      <c r="F3105">
        <v>0</v>
      </c>
      <c r="G3105">
        <v>0</v>
      </c>
      <c r="H3105" t="s">
        <v>568</v>
      </c>
      <c r="I3105">
        <v>251</v>
      </c>
      <c r="J3105" t="s">
        <v>113</v>
      </c>
      <c r="K3105" t="s">
        <v>583</v>
      </c>
      <c r="L3105">
        <v>360</v>
      </c>
      <c r="M3105" t="s">
        <v>578</v>
      </c>
      <c r="N3105" t="s">
        <v>579</v>
      </c>
      <c r="O3105">
        <v>360</v>
      </c>
      <c r="P3105" t="s">
        <v>578</v>
      </c>
      <c r="Q3105" t="s">
        <v>579</v>
      </c>
      <c r="R3105" t="s">
        <v>515</v>
      </c>
      <c r="S3105" t="s">
        <v>516</v>
      </c>
      <c r="T3105">
        <v>0</v>
      </c>
      <c r="U3105" t="s">
        <v>517</v>
      </c>
      <c r="V3105">
        <v>2523</v>
      </c>
      <c r="W3105" t="s">
        <v>518</v>
      </c>
      <c r="X3105">
        <v>8</v>
      </c>
      <c r="Y3105" t="s">
        <v>519</v>
      </c>
      <c r="Z3105">
        <v>13628</v>
      </c>
      <c r="AA3105">
        <v>-1</v>
      </c>
      <c r="AB3105" t="s">
        <v>129</v>
      </c>
      <c r="AC3105">
        <v>0</v>
      </c>
      <c r="AD3105">
        <v>13628</v>
      </c>
      <c r="AE3105">
        <v>0</v>
      </c>
      <c r="AF3105">
        <v>915</v>
      </c>
      <c r="AG3105">
        <v>915.63499999999999</v>
      </c>
      <c r="AH3105"/>
      <c r="AI3105">
        <v>6</v>
      </c>
    </row>
    <row r="3106" spans="1:35">
      <c r="A3106" t="s">
        <v>862</v>
      </c>
      <c r="B3106">
        <v>2018</v>
      </c>
      <c r="C3106">
        <v>2018</v>
      </c>
      <c r="D3106">
        <v>2018</v>
      </c>
      <c r="E3106">
        <v>4</v>
      </c>
      <c r="F3106">
        <v>0</v>
      </c>
      <c r="G3106">
        <v>0</v>
      </c>
      <c r="H3106" t="s">
        <v>568</v>
      </c>
      <c r="I3106">
        <v>251</v>
      </c>
      <c r="J3106" t="s">
        <v>113</v>
      </c>
      <c r="K3106" t="s">
        <v>583</v>
      </c>
      <c r="L3106">
        <v>484</v>
      </c>
      <c r="M3106" t="s">
        <v>656</v>
      </c>
      <c r="N3106" t="s">
        <v>657</v>
      </c>
      <c r="O3106">
        <v>484</v>
      </c>
      <c r="P3106" t="s">
        <v>656</v>
      </c>
      <c r="Q3106" t="s">
        <v>657</v>
      </c>
      <c r="R3106" t="s">
        <v>515</v>
      </c>
      <c r="S3106" t="s">
        <v>516</v>
      </c>
      <c r="T3106">
        <v>0</v>
      </c>
      <c r="U3106" t="s">
        <v>517</v>
      </c>
      <c r="V3106">
        <v>2523</v>
      </c>
      <c r="W3106" t="s">
        <v>518</v>
      </c>
      <c r="X3106">
        <v>8</v>
      </c>
      <c r="Y3106" t="s">
        <v>519</v>
      </c>
      <c r="Z3106">
        <v>8194</v>
      </c>
      <c r="AA3106">
        <v>-1</v>
      </c>
      <c r="AB3106" t="s">
        <v>129</v>
      </c>
      <c r="AC3106">
        <v>0</v>
      </c>
      <c r="AD3106">
        <v>8194</v>
      </c>
      <c r="AE3106">
        <v>0</v>
      </c>
      <c r="AF3106">
        <v>550</v>
      </c>
      <c r="AG3106">
        <v>550.56200000000001</v>
      </c>
      <c r="AH3106"/>
      <c r="AI3106">
        <v>6</v>
      </c>
    </row>
    <row r="3107" spans="1:35">
      <c r="A3107" t="s">
        <v>862</v>
      </c>
      <c r="B3107">
        <v>2018</v>
      </c>
      <c r="C3107">
        <v>2018</v>
      </c>
      <c r="D3107">
        <v>2018</v>
      </c>
      <c r="E3107">
        <v>4</v>
      </c>
      <c r="F3107">
        <v>0</v>
      </c>
      <c r="G3107">
        <v>0</v>
      </c>
      <c r="H3107" t="s">
        <v>568</v>
      </c>
      <c r="I3107">
        <v>251</v>
      </c>
      <c r="J3107" t="s">
        <v>113</v>
      </c>
      <c r="K3107" t="s">
        <v>583</v>
      </c>
      <c r="L3107">
        <v>410</v>
      </c>
      <c r="M3107" t="s">
        <v>550</v>
      </c>
      <c r="N3107" t="s">
        <v>551</v>
      </c>
      <c r="O3107">
        <v>410</v>
      </c>
      <c r="P3107" t="s">
        <v>550</v>
      </c>
      <c r="Q3107" t="s">
        <v>551</v>
      </c>
      <c r="R3107" t="s">
        <v>515</v>
      </c>
      <c r="S3107" t="s">
        <v>516</v>
      </c>
      <c r="T3107">
        <v>0</v>
      </c>
      <c r="U3107" t="s">
        <v>517</v>
      </c>
      <c r="V3107">
        <v>2523</v>
      </c>
      <c r="W3107" t="s">
        <v>518</v>
      </c>
      <c r="X3107">
        <v>8</v>
      </c>
      <c r="Y3107" t="s">
        <v>519</v>
      </c>
      <c r="Z3107">
        <v>12116</v>
      </c>
      <c r="AA3107">
        <v>-1</v>
      </c>
      <c r="AB3107" t="s">
        <v>129</v>
      </c>
      <c r="AC3107">
        <v>0</v>
      </c>
      <c r="AD3107">
        <v>12116</v>
      </c>
      <c r="AE3107">
        <v>0</v>
      </c>
      <c r="AF3107">
        <v>854</v>
      </c>
      <c r="AG3107">
        <v>854.19899999999996</v>
      </c>
      <c r="AH3107"/>
      <c r="AI3107">
        <v>6</v>
      </c>
    </row>
    <row r="3108" spans="1:35">
      <c r="A3108" t="s">
        <v>862</v>
      </c>
      <c r="B3108">
        <v>2018</v>
      </c>
      <c r="C3108">
        <v>2018</v>
      </c>
      <c r="D3108">
        <v>2018</v>
      </c>
      <c r="E3108">
        <v>4</v>
      </c>
      <c r="F3108">
        <v>0</v>
      </c>
      <c r="G3108">
        <v>0</v>
      </c>
      <c r="H3108" t="s">
        <v>568</v>
      </c>
      <c r="I3108">
        <v>251</v>
      </c>
      <c r="J3108" t="s">
        <v>113</v>
      </c>
      <c r="K3108" t="s">
        <v>583</v>
      </c>
      <c r="L3108">
        <v>276</v>
      </c>
      <c r="M3108" t="s">
        <v>591</v>
      </c>
      <c r="N3108" t="s">
        <v>592</v>
      </c>
      <c r="O3108">
        <v>724</v>
      </c>
      <c r="P3108" t="s">
        <v>214</v>
      </c>
      <c r="Q3108" t="s">
        <v>580</v>
      </c>
      <c r="R3108" t="s">
        <v>515</v>
      </c>
      <c r="S3108" t="s">
        <v>516</v>
      </c>
      <c r="T3108">
        <v>0</v>
      </c>
      <c r="U3108" t="s">
        <v>517</v>
      </c>
      <c r="V3108">
        <v>2523</v>
      </c>
      <c r="W3108" t="s">
        <v>518</v>
      </c>
      <c r="X3108">
        <v>8</v>
      </c>
      <c r="Y3108" t="s">
        <v>519</v>
      </c>
      <c r="Z3108">
        <v>227862</v>
      </c>
      <c r="AA3108">
        <v>-1</v>
      </c>
      <c r="AB3108" t="s">
        <v>129</v>
      </c>
      <c r="AC3108">
        <v>0</v>
      </c>
      <c r="AD3108">
        <v>227862</v>
      </c>
      <c r="AE3108">
        <v>0</v>
      </c>
      <c r="AF3108">
        <v>16247</v>
      </c>
      <c r="AG3108">
        <v>16247.495999999999</v>
      </c>
      <c r="AH3108"/>
      <c r="AI3108">
        <v>6</v>
      </c>
    </row>
    <row r="3109" spans="1:35">
      <c r="A3109" t="s">
        <v>862</v>
      </c>
      <c r="B3109">
        <v>2018</v>
      </c>
      <c r="C3109">
        <v>2018</v>
      </c>
      <c r="D3109">
        <v>2018</v>
      </c>
      <c r="E3109">
        <v>4</v>
      </c>
      <c r="F3109">
        <v>0</v>
      </c>
      <c r="G3109">
        <v>0</v>
      </c>
      <c r="H3109" t="s">
        <v>568</v>
      </c>
      <c r="I3109">
        <v>251</v>
      </c>
      <c r="J3109" t="s">
        <v>113</v>
      </c>
      <c r="K3109" t="s">
        <v>583</v>
      </c>
      <c r="L3109">
        <v>276</v>
      </c>
      <c r="M3109" t="s">
        <v>591</v>
      </c>
      <c r="N3109" t="s">
        <v>592</v>
      </c>
      <c r="O3109">
        <v>442</v>
      </c>
      <c r="P3109" t="s">
        <v>688</v>
      </c>
      <c r="Q3109" t="s">
        <v>689</v>
      </c>
      <c r="R3109" t="s">
        <v>515</v>
      </c>
      <c r="S3109" t="s">
        <v>516</v>
      </c>
      <c r="T3109">
        <v>0</v>
      </c>
      <c r="U3109" t="s">
        <v>517</v>
      </c>
      <c r="V3109">
        <v>2523</v>
      </c>
      <c r="W3109" t="s">
        <v>518</v>
      </c>
      <c r="X3109">
        <v>8</v>
      </c>
      <c r="Y3109" t="s">
        <v>519</v>
      </c>
      <c r="Z3109">
        <v>300791</v>
      </c>
      <c r="AA3109">
        <v>-1</v>
      </c>
      <c r="AB3109" t="s">
        <v>129</v>
      </c>
      <c r="AC3109">
        <v>0</v>
      </c>
      <c r="AD3109">
        <v>300791</v>
      </c>
      <c r="AE3109">
        <v>0</v>
      </c>
      <c r="AF3109">
        <v>41192</v>
      </c>
      <c r="AG3109">
        <v>41192.93</v>
      </c>
      <c r="AH3109"/>
      <c r="AI3109">
        <v>6</v>
      </c>
    </row>
    <row r="3110" spans="1:35">
      <c r="A3110" t="s">
        <v>862</v>
      </c>
      <c r="B3110">
        <v>2018</v>
      </c>
      <c r="C3110">
        <v>2018</v>
      </c>
      <c r="D3110">
        <v>2018</v>
      </c>
      <c r="E3110">
        <v>4</v>
      </c>
      <c r="F3110">
        <v>0</v>
      </c>
      <c r="G3110">
        <v>0</v>
      </c>
      <c r="H3110" t="s">
        <v>568</v>
      </c>
      <c r="I3110">
        <v>251</v>
      </c>
      <c r="J3110" t="s">
        <v>113</v>
      </c>
      <c r="K3110" t="s">
        <v>583</v>
      </c>
      <c r="L3110">
        <v>276</v>
      </c>
      <c r="M3110" t="s">
        <v>591</v>
      </c>
      <c r="N3110" t="s">
        <v>592</v>
      </c>
      <c r="O3110">
        <v>380</v>
      </c>
      <c r="P3110" t="s">
        <v>587</v>
      </c>
      <c r="Q3110" t="s">
        <v>588</v>
      </c>
      <c r="R3110" t="s">
        <v>515</v>
      </c>
      <c r="S3110" t="s">
        <v>516</v>
      </c>
      <c r="T3110">
        <v>0</v>
      </c>
      <c r="U3110" t="s">
        <v>517</v>
      </c>
      <c r="V3110">
        <v>2523</v>
      </c>
      <c r="W3110" t="s">
        <v>518</v>
      </c>
      <c r="X3110">
        <v>8</v>
      </c>
      <c r="Y3110" t="s">
        <v>519</v>
      </c>
      <c r="Z3110">
        <v>6000816</v>
      </c>
      <c r="AA3110">
        <v>-1</v>
      </c>
      <c r="AB3110" t="s">
        <v>129</v>
      </c>
      <c r="AC3110">
        <v>0</v>
      </c>
      <c r="AD3110">
        <v>6000816</v>
      </c>
      <c r="AE3110">
        <v>0</v>
      </c>
      <c r="AF3110">
        <v>423050</v>
      </c>
      <c r="AG3110">
        <v>423050.42700000003</v>
      </c>
      <c r="AH3110"/>
      <c r="AI3110">
        <v>6</v>
      </c>
    </row>
    <row r="3111" spans="1:35">
      <c r="A3111" t="s">
        <v>862</v>
      </c>
      <c r="B3111">
        <v>2018</v>
      </c>
      <c r="C3111">
        <v>2018</v>
      </c>
      <c r="D3111">
        <v>2018</v>
      </c>
      <c r="E3111">
        <v>4</v>
      </c>
      <c r="F3111">
        <v>0</v>
      </c>
      <c r="G3111">
        <v>0</v>
      </c>
      <c r="H3111" t="s">
        <v>568</v>
      </c>
      <c r="I3111">
        <v>251</v>
      </c>
      <c r="J3111" t="s">
        <v>113</v>
      </c>
      <c r="K3111" t="s">
        <v>583</v>
      </c>
      <c r="L3111">
        <v>251</v>
      </c>
      <c r="M3111" t="s">
        <v>113</v>
      </c>
      <c r="N3111" t="s">
        <v>583</v>
      </c>
      <c r="O3111">
        <v>724</v>
      </c>
      <c r="P3111" t="s">
        <v>214</v>
      </c>
      <c r="Q3111" t="s">
        <v>580</v>
      </c>
      <c r="R3111" t="s">
        <v>515</v>
      </c>
      <c r="S3111" t="s">
        <v>516</v>
      </c>
      <c r="T3111">
        <v>0</v>
      </c>
      <c r="U3111" t="s">
        <v>517</v>
      </c>
      <c r="V3111">
        <v>2523</v>
      </c>
      <c r="W3111" t="s">
        <v>518</v>
      </c>
      <c r="X3111">
        <v>8</v>
      </c>
      <c r="Y3111" t="s">
        <v>519</v>
      </c>
      <c r="Z3111">
        <v>210051</v>
      </c>
      <c r="AA3111">
        <v>-1</v>
      </c>
      <c r="AB3111" t="s">
        <v>129</v>
      </c>
      <c r="AC3111">
        <v>0</v>
      </c>
      <c r="AD3111">
        <v>210051</v>
      </c>
      <c r="AE3111">
        <v>0</v>
      </c>
      <c r="AF3111">
        <v>28766</v>
      </c>
      <c r="AG3111">
        <v>28766.29</v>
      </c>
      <c r="AH3111"/>
      <c r="AI3111">
        <v>6</v>
      </c>
    </row>
    <row r="3112" spans="1:35">
      <c r="A3112" t="s">
        <v>862</v>
      </c>
      <c r="B3112">
        <v>2018</v>
      </c>
      <c r="C3112">
        <v>2018</v>
      </c>
      <c r="D3112">
        <v>2018</v>
      </c>
      <c r="E3112">
        <v>4</v>
      </c>
      <c r="F3112">
        <v>0</v>
      </c>
      <c r="G3112">
        <v>0</v>
      </c>
      <c r="H3112" t="s">
        <v>568</v>
      </c>
      <c r="I3112">
        <v>251</v>
      </c>
      <c r="J3112" t="s">
        <v>113</v>
      </c>
      <c r="K3112" t="s">
        <v>583</v>
      </c>
      <c r="L3112">
        <v>251</v>
      </c>
      <c r="M3112" t="s">
        <v>113</v>
      </c>
      <c r="N3112" t="s">
        <v>583</v>
      </c>
      <c r="O3112">
        <v>56</v>
      </c>
      <c r="P3112" t="s">
        <v>694</v>
      </c>
      <c r="Q3112" t="s">
        <v>695</v>
      </c>
      <c r="R3112" t="s">
        <v>515</v>
      </c>
      <c r="S3112" t="s">
        <v>516</v>
      </c>
      <c r="T3112">
        <v>0</v>
      </c>
      <c r="U3112" t="s">
        <v>517</v>
      </c>
      <c r="V3112">
        <v>2523</v>
      </c>
      <c r="W3112" t="s">
        <v>518</v>
      </c>
      <c r="X3112">
        <v>8</v>
      </c>
      <c r="Y3112" t="s">
        <v>519</v>
      </c>
      <c r="Z3112">
        <v>36010936</v>
      </c>
      <c r="AA3112">
        <v>-1</v>
      </c>
      <c r="AB3112" t="s">
        <v>129</v>
      </c>
      <c r="AC3112">
        <v>0</v>
      </c>
      <c r="AD3112">
        <v>36010936</v>
      </c>
      <c r="AE3112">
        <v>0</v>
      </c>
      <c r="AF3112">
        <v>2614666</v>
      </c>
      <c r="AG3112">
        <v>2614666.4989999998</v>
      </c>
      <c r="AH3112"/>
      <c r="AI3112">
        <v>6</v>
      </c>
    </row>
    <row r="3113" spans="1:35">
      <c r="A3113" t="s">
        <v>862</v>
      </c>
      <c r="B3113">
        <v>2018</v>
      </c>
      <c r="C3113">
        <v>2018</v>
      </c>
      <c r="D3113">
        <v>2018</v>
      </c>
      <c r="E3113">
        <v>4</v>
      </c>
      <c r="F3113">
        <v>0</v>
      </c>
      <c r="G3113">
        <v>0</v>
      </c>
      <c r="H3113" t="s">
        <v>568</v>
      </c>
      <c r="I3113">
        <v>251</v>
      </c>
      <c r="J3113" t="s">
        <v>113</v>
      </c>
      <c r="K3113" t="s">
        <v>583</v>
      </c>
      <c r="L3113">
        <v>276</v>
      </c>
      <c r="M3113" t="s">
        <v>591</v>
      </c>
      <c r="N3113" t="s">
        <v>592</v>
      </c>
      <c r="O3113">
        <v>56</v>
      </c>
      <c r="P3113" t="s">
        <v>694</v>
      </c>
      <c r="Q3113" t="s">
        <v>695</v>
      </c>
      <c r="R3113" t="s">
        <v>515</v>
      </c>
      <c r="S3113" t="s">
        <v>516</v>
      </c>
      <c r="T3113">
        <v>0</v>
      </c>
      <c r="U3113" t="s">
        <v>517</v>
      </c>
      <c r="V3113">
        <v>2523</v>
      </c>
      <c r="W3113" t="s">
        <v>518</v>
      </c>
      <c r="X3113">
        <v>8</v>
      </c>
      <c r="Y3113" t="s">
        <v>519</v>
      </c>
      <c r="Z3113">
        <v>4491383</v>
      </c>
      <c r="AA3113">
        <v>-1</v>
      </c>
      <c r="AB3113" t="s">
        <v>129</v>
      </c>
      <c r="AC3113">
        <v>0</v>
      </c>
      <c r="AD3113">
        <v>4491383</v>
      </c>
      <c r="AE3113">
        <v>0</v>
      </c>
      <c r="AF3113">
        <v>320082</v>
      </c>
      <c r="AG3113">
        <v>320082.27799999999</v>
      </c>
      <c r="AH3113"/>
      <c r="AI3113">
        <v>6</v>
      </c>
    </row>
    <row r="3114" spans="1:35">
      <c r="A3114" t="s">
        <v>862</v>
      </c>
      <c r="B3114">
        <v>2018</v>
      </c>
      <c r="C3114">
        <v>2018</v>
      </c>
      <c r="D3114">
        <v>2018</v>
      </c>
      <c r="E3114">
        <v>4</v>
      </c>
      <c r="F3114">
        <v>0</v>
      </c>
      <c r="G3114">
        <v>0</v>
      </c>
      <c r="H3114" t="s">
        <v>568</v>
      </c>
      <c r="I3114">
        <v>251</v>
      </c>
      <c r="J3114" t="s">
        <v>113</v>
      </c>
      <c r="K3114" t="s">
        <v>583</v>
      </c>
      <c r="L3114">
        <v>442</v>
      </c>
      <c r="M3114" t="s">
        <v>688</v>
      </c>
      <c r="N3114" t="s">
        <v>689</v>
      </c>
      <c r="O3114">
        <v>56</v>
      </c>
      <c r="P3114" t="s">
        <v>694</v>
      </c>
      <c r="Q3114" t="s">
        <v>695</v>
      </c>
      <c r="R3114" t="s">
        <v>515</v>
      </c>
      <c r="S3114" t="s">
        <v>516</v>
      </c>
      <c r="T3114">
        <v>0</v>
      </c>
      <c r="U3114" t="s">
        <v>517</v>
      </c>
      <c r="V3114">
        <v>2523</v>
      </c>
      <c r="W3114" t="s">
        <v>518</v>
      </c>
      <c r="X3114">
        <v>8</v>
      </c>
      <c r="Y3114" t="s">
        <v>519</v>
      </c>
      <c r="Z3114">
        <v>497462</v>
      </c>
      <c r="AA3114">
        <v>-1</v>
      </c>
      <c r="AB3114" t="s">
        <v>129</v>
      </c>
      <c r="AC3114">
        <v>0</v>
      </c>
      <c r="AD3114">
        <v>497462</v>
      </c>
      <c r="AE3114">
        <v>0</v>
      </c>
      <c r="AF3114">
        <v>68126</v>
      </c>
      <c r="AG3114">
        <v>68126.77</v>
      </c>
      <c r="AH3114"/>
      <c r="AI3114">
        <v>6</v>
      </c>
    </row>
    <row r="3115" spans="1:35">
      <c r="A3115" t="s">
        <v>862</v>
      </c>
      <c r="B3115">
        <v>2018</v>
      </c>
      <c r="C3115">
        <v>2018</v>
      </c>
      <c r="D3115">
        <v>2018</v>
      </c>
      <c r="E3115">
        <v>4</v>
      </c>
      <c r="F3115">
        <v>0</v>
      </c>
      <c r="G3115">
        <v>0</v>
      </c>
      <c r="H3115" t="s">
        <v>568</v>
      </c>
      <c r="I3115">
        <v>251</v>
      </c>
      <c r="J3115" t="s">
        <v>113</v>
      </c>
      <c r="K3115" t="s">
        <v>583</v>
      </c>
      <c r="L3115">
        <v>442</v>
      </c>
      <c r="M3115" t="s">
        <v>688</v>
      </c>
      <c r="N3115" t="s">
        <v>689</v>
      </c>
      <c r="O3115">
        <v>276</v>
      </c>
      <c r="P3115" t="s">
        <v>591</v>
      </c>
      <c r="Q3115" t="s">
        <v>592</v>
      </c>
      <c r="R3115" t="s">
        <v>515</v>
      </c>
      <c r="S3115" t="s">
        <v>516</v>
      </c>
      <c r="T3115">
        <v>0</v>
      </c>
      <c r="U3115" t="s">
        <v>517</v>
      </c>
      <c r="V3115">
        <v>2523</v>
      </c>
      <c r="W3115" t="s">
        <v>518</v>
      </c>
      <c r="X3115">
        <v>8</v>
      </c>
      <c r="Y3115" t="s">
        <v>519</v>
      </c>
      <c r="Z3115">
        <v>360361</v>
      </c>
      <c r="AA3115">
        <v>-1</v>
      </c>
      <c r="AB3115" t="s">
        <v>129</v>
      </c>
      <c r="AC3115">
        <v>0</v>
      </c>
      <c r="AD3115">
        <v>360361</v>
      </c>
      <c r="AE3115">
        <v>0</v>
      </c>
      <c r="AF3115">
        <v>25405</v>
      </c>
      <c r="AG3115">
        <v>25405.024000000001</v>
      </c>
      <c r="AH3115"/>
      <c r="AI3115">
        <v>6</v>
      </c>
    </row>
    <row r="3116" spans="1:35">
      <c r="A3116" t="s">
        <v>862</v>
      </c>
      <c r="B3116">
        <v>2018</v>
      </c>
      <c r="C3116">
        <v>2018</v>
      </c>
      <c r="D3116">
        <v>2018</v>
      </c>
      <c r="E3116">
        <v>4</v>
      </c>
      <c r="F3116">
        <v>0</v>
      </c>
      <c r="G3116">
        <v>0</v>
      </c>
      <c r="H3116" t="s">
        <v>568</v>
      </c>
      <c r="I3116">
        <v>251</v>
      </c>
      <c r="J3116" t="s">
        <v>113</v>
      </c>
      <c r="K3116" t="s">
        <v>583</v>
      </c>
      <c r="L3116">
        <v>380</v>
      </c>
      <c r="M3116" t="s">
        <v>587</v>
      </c>
      <c r="N3116" t="s">
        <v>588</v>
      </c>
      <c r="O3116">
        <v>276</v>
      </c>
      <c r="P3116" t="s">
        <v>591</v>
      </c>
      <c r="Q3116" t="s">
        <v>592</v>
      </c>
      <c r="R3116" t="s">
        <v>515</v>
      </c>
      <c r="S3116" t="s">
        <v>516</v>
      </c>
      <c r="T3116">
        <v>0</v>
      </c>
      <c r="U3116" t="s">
        <v>517</v>
      </c>
      <c r="V3116">
        <v>2523</v>
      </c>
      <c r="W3116" t="s">
        <v>518</v>
      </c>
      <c r="X3116">
        <v>8</v>
      </c>
      <c r="Y3116" t="s">
        <v>519</v>
      </c>
      <c r="Z3116">
        <v>44343</v>
      </c>
      <c r="AA3116">
        <v>-1</v>
      </c>
      <c r="AB3116" t="s">
        <v>129</v>
      </c>
      <c r="AC3116">
        <v>0</v>
      </c>
      <c r="AD3116">
        <v>44343</v>
      </c>
      <c r="AE3116">
        <v>0</v>
      </c>
      <c r="AF3116">
        <v>6072</v>
      </c>
      <c r="AG3116">
        <v>6072.7259999999997</v>
      </c>
      <c r="AH3116"/>
      <c r="AI3116">
        <v>6</v>
      </c>
    </row>
    <row r="3117" spans="1:35">
      <c r="A3117" t="s">
        <v>862</v>
      </c>
      <c r="B3117">
        <v>2018</v>
      </c>
      <c r="C3117">
        <v>2018</v>
      </c>
      <c r="D3117">
        <v>2018</v>
      </c>
      <c r="E3117">
        <v>4</v>
      </c>
      <c r="F3117">
        <v>0</v>
      </c>
      <c r="G3117">
        <v>0</v>
      </c>
      <c r="H3117" t="s">
        <v>568</v>
      </c>
      <c r="I3117">
        <v>251</v>
      </c>
      <c r="J3117" t="s">
        <v>113</v>
      </c>
      <c r="K3117" t="s">
        <v>583</v>
      </c>
      <c r="L3117">
        <v>360</v>
      </c>
      <c r="M3117" t="s">
        <v>578</v>
      </c>
      <c r="N3117" t="s">
        <v>579</v>
      </c>
      <c r="O3117">
        <v>0</v>
      </c>
      <c r="P3117" t="s">
        <v>177</v>
      </c>
      <c r="Q3117" t="s">
        <v>514</v>
      </c>
      <c r="R3117" t="s">
        <v>515</v>
      </c>
      <c r="S3117" t="s">
        <v>516</v>
      </c>
      <c r="T3117">
        <v>0</v>
      </c>
      <c r="U3117" t="s">
        <v>517</v>
      </c>
      <c r="V3117">
        <v>2523</v>
      </c>
      <c r="W3117" t="s">
        <v>518</v>
      </c>
      <c r="X3117">
        <v>8</v>
      </c>
      <c r="Y3117" t="s">
        <v>519</v>
      </c>
      <c r="Z3117">
        <v>13628</v>
      </c>
      <c r="AA3117">
        <v>-1</v>
      </c>
      <c r="AB3117" t="s">
        <v>129</v>
      </c>
      <c r="AC3117">
        <v>0</v>
      </c>
      <c r="AD3117">
        <v>13628</v>
      </c>
      <c r="AE3117">
        <v>0</v>
      </c>
      <c r="AF3117">
        <v>915</v>
      </c>
      <c r="AG3117">
        <v>915.63499999999999</v>
      </c>
      <c r="AH3117"/>
      <c r="AI3117">
        <v>6</v>
      </c>
    </row>
    <row r="3118" spans="1:35">
      <c r="A3118" t="s">
        <v>862</v>
      </c>
      <c r="B3118">
        <v>2018</v>
      </c>
      <c r="C3118">
        <v>2018</v>
      </c>
      <c r="D3118">
        <v>2018</v>
      </c>
      <c r="E3118">
        <v>4</v>
      </c>
      <c r="F3118">
        <v>0</v>
      </c>
      <c r="G3118">
        <v>0</v>
      </c>
      <c r="H3118" t="s">
        <v>568</v>
      </c>
      <c r="I3118">
        <v>251</v>
      </c>
      <c r="J3118" t="s">
        <v>113</v>
      </c>
      <c r="K3118" t="s">
        <v>583</v>
      </c>
      <c r="L3118">
        <v>484</v>
      </c>
      <c r="M3118" t="s">
        <v>656</v>
      </c>
      <c r="N3118" t="s">
        <v>657</v>
      </c>
      <c r="O3118">
        <v>0</v>
      </c>
      <c r="P3118" t="s">
        <v>177</v>
      </c>
      <c r="Q3118" t="s">
        <v>514</v>
      </c>
      <c r="R3118" t="s">
        <v>515</v>
      </c>
      <c r="S3118" t="s">
        <v>516</v>
      </c>
      <c r="T3118">
        <v>0</v>
      </c>
      <c r="U3118" t="s">
        <v>517</v>
      </c>
      <c r="V3118">
        <v>2523</v>
      </c>
      <c r="W3118" t="s">
        <v>518</v>
      </c>
      <c r="X3118">
        <v>8</v>
      </c>
      <c r="Y3118" t="s">
        <v>519</v>
      </c>
      <c r="Z3118">
        <v>8194</v>
      </c>
      <c r="AA3118">
        <v>-1</v>
      </c>
      <c r="AB3118" t="s">
        <v>129</v>
      </c>
      <c r="AC3118">
        <v>0</v>
      </c>
      <c r="AD3118">
        <v>8194</v>
      </c>
      <c r="AE3118">
        <v>0</v>
      </c>
      <c r="AF3118">
        <v>550</v>
      </c>
      <c r="AG3118">
        <v>550.56200000000001</v>
      </c>
      <c r="AH3118"/>
      <c r="AI3118">
        <v>6</v>
      </c>
    </row>
    <row r="3119" spans="1:35">
      <c r="A3119" t="s">
        <v>862</v>
      </c>
      <c r="B3119">
        <v>2018</v>
      </c>
      <c r="C3119">
        <v>2018</v>
      </c>
      <c r="D3119">
        <v>2018</v>
      </c>
      <c r="E3119">
        <v>4</v>
      </c>
      <c r="F3119">
        <v>0</v>
      </c>
      <c r="G3119">
        <v>0</v>
      </c>
      <c r="H3119" t="s">
        <v>568</v>
      </c>
      <c r="I3119">
        <v>251</v>
      </c>
      <c r="J3119" t="s">
        <v>113</v>
      </c>
      <c r="K3119" t="s">
        <v>583</v>
      </c>
      <c r="L3119">
        <v>300</v>
      </c>
      <c r="M3119" t="s">
        <v>680</v>
      </c>
      <c r="N3119" t="s">
        <v>681</v>
      </c>
      <c r="O3119">
        <v>0</v>
      </c>
      <c r="P3119" t="s">
        <v>177</v>
      </c>
      <c r="Q3119" t="s">
        <v>514</v>
      </c>
      <c r="R3119" t="s">
        <v>515</v>
      </c>
      <c r="S3119" t="s">
        <v>516</v>
      </c>
      <c r="T3119">
        <v>0</v>
      </c>
      <c r="U3119" t="s">
        <v>517</v>
      </c>
      <c r="V3119">
        <v>2523</v>
      </c>
      <c r="W3119" t="s">
        <v>518</v>
      </c>
      <c r="X3119">
        <v>8</v>
      </c>
      <c r="Y3119" t="s">
        <v>519</v>
      </c>
      <c r="Z3119">
        <v>109783910</v>
      </c>
      <c r="AA3119">
        <v>-1</v>
      </c>
      <c r="AB3119" t="s">
        <v>129</v>
      </c>
      <c r="AC3119">
        <v>0</v>
      </c>
      <c r="AD3119">
        <v>109783910</v>
      </c>
      <c r="AE3119">
        <v>0</v>
      </c>
      <c r="AF3119">
        <v>7739634</v>
      </c>
      <c r="AG3119">
        <v>7739634.8590000002</v>
      </c>
      <c r="AH3119"/>
      <c r="AI3119">
        <v>6</v>
      </c>
    </row>
    <row r="3120" spans="1:35">
      <c r="A3120" t="s">
        <v>862</v>
      </c>
      <c r="B3120">
        <v>2018</v>
      </c>
      <c r="C3120">
        <v>2018</v>
      </c>
      <c r="D3120">
        <v>2018</v>
      </c>
      <c r="E3120">
        <v>4</v>
      </c>
      <c r="F3120">
        <v>0</v>
      </c>
      <c r="G3120">
        <v>0</v>
      </c>
      <c r="H3120" t="s">
        <v>568</v>
      </c>
      <c r="I3120">
        <v>251</v>
      </c>
      <c r="J3120" t="s">
        <v>113</v>
      </c>
      <c r="K3120" t="s">
        <v>583</v>
      </c>
      <c r="L3120">
        <v>170</v>
      </c>
      <c r="M3120" t="s">
        <v>725</v>
      </c>
      <c r="N3120" t="s">
        <v>726</v>
      </c>
      <c r="O3120">
        <v>0</v>
      </c>
      <c r="P3120" t="s">
        <v>177</v>
      </c>
      <c r="Q3120" t="s">
        <v>514</v>
      </c>
      <c r="R3120" t="s">
        <v>515</v>
      </c>
      <c r="S3120" t="s">
        <v>516</v>
      </c>
      <c r="T3120">
        <v>0</v>
      </c>
      <c r="U3120" t="s">
        <v>517</v>
      </c>
      <c r="V3120">
        <v>2523</v>
      </c>
      <c r="W3120" t="s">
        <v>518</v>
      </c>
      <c r="X3120">
        <v>8</v>
      </c>
      <c r="Y3120" t="s">
        <v>519</v>
      </c>
      <c r="Z3120">
        <v>356108342</v>
      </c>
      <c r="AA3120">
        <v>-1</v>
      </c>
      <c r="AB3120" t="s">
        <v>129</v>
      </c>
      <c r="AC3120">
        <v>0</v>
      </c>
      <c r="AD3120">
        <v>356108342</v>
      </c>
      <c r="AE3120">
        <v>0</v>
      </c>
      <c r="AF3120">
        <v>23924756</v>
      </c>
      <c r="AG3120">
        <v>23924756.179000001</v>
      </c>
      <c r="AH3120"/>
      <c r="AI3120">
        <v>6</v>
      </c>
    </row>
    <row r="3121" spans="1:35">
      <c r="A3121" t="s">
        <v>862</v>
      </c>
      <c r="B3121">
        <v>2018</v>
      </c>
      <c r="C3121">
        <v>2018</v>
      </c>
      <c r="D3121">
        <v>2018</v>
      </c>
      <c r="E3121">
        <v>4</v>
      </c>
      <c r="F3121">
        <v>0</v>
      </c>
      <c r="G3121">
        <v>0</v>
      </c>
      <c r="H3121" t="s">
        <v>568</v>
      </c>
      <c r="I3121">
        <v>251</v>
      </c>
      <c r="J3121" t="s">
        <v>113</v>
      </c>
      <c r="K3121" t="s">
        <v>583</v>
      </c>
      <c r="L3121">
        <v>364</v>
      </c>
      <c r="M3121" t="s">
        <v>777</v>
      </c>
      <c r="N3121" t="s">
        <v>778</v>
      </c>
      <c r="O3121">
        <v>0</v>
      </c>
      <c r="P3121" t="s">
        <v>177</v>
      </c>
      <c r="Q3121" t="s">
        <v>514</v>
      </c>
      <c r="R3121" t="s">
        <v>515</v>
      </c>
      <c r="S3121" t="s">
        <v>516</v>
      </c>
      <c r="T3121">
        <v>0</v>
      </c>
      <c r="U3121" t="s">
        <v>517</v>
      </c>
      <c r="V3121">
        <v>2523</v>
      </c>
      <c r="W3121" t="s">
        <v>518</v>
      </c>
      <c r="X3121">
        <v>8</v>
      </c>
      <c r="Y3121" t="s">
        <v>519</v>
      </c>
      <c r="Z3121">
        <v>1526854</v>
      </c>
      <c r="AA3121">
        <v>-1</v>
      </c>
      <c r="AB3121" t="s">
        <v>129</v>
      </c>
      <c r="AC3121">
        <v>0</v>
      </c>
      <c r="AD3121">
        <v>1526854</v>
      </c>
      <c r="AE3121">
        <v>0</v>
      </c>
      <c r="AF3121">
        <v>107637</v>
      </c>
      <c r="AG3121">
        <v>107637.295</v>
      </c>
      <c r="AH3121"/>
      <c r="AI3121">
        <v>6</v>
      </c>
    </row>
    <row r="3122" spans="1:35">
      <c r="A3122" t="s">
        <v>862</v>
      </c>
      <c r="B3122">
        <v>2018</v>
      </c>
      <c r="C3122">
        <v>2018</v>
      </c>
      <c r="D3122">
        <v>2018</v>
      </c>
      <c r="E3122">
        <v>4</v>
      </c>
      <c r="F3122">
        <v>0</v>
      </c>
      <c r="G3122">
        <v>0</v>
      </c>
      <c r="H3122" t="s">
        <v>568</v>
      </c>
      <c r="I3122">
        <v>251</v>
      </c>
      <c r="J3122" t="s">
        <v>113</v>
      </c>
      <c r="K3122" t="s">
        <v>583</v>
      </c>
      <c r="L3122">
        <v>404</v>
      </c>
      <c r="M3122" t="s">
        <v>610</v>
      </c>
      <c r="N3122" t="s">
        <v>611</v>
      </c>
      <c r="O3122">
        <v>0</v>
      </c>
      <c r="P3122" t="s">
        <v>177</v>
      </c>
      <c r="Q3122" t="s">
        <v>514</v>
      </c>
      <c r="R3122" t="s">
        <v>515</v>
      </c>
      <c r="S3122" t="s">
        <v>516</v>
      </c>
      <c r="T3122">
        <v>0</v>
      </c>
      <c r="U3122" t="s">
        <v>517</v>
      </c>
      <c r="V3122">
        <v>2523</v>
      </c>
      <c r="W3122" t="s">
        <v>518</v>
      </c>
      <c r="X3122">
        <v>8</v>
      </c>
      <c r="Y3122" t="s">
        <v>519</v>
      </c>
      <c r="Z3122">
        <v>14156</v>
      </c>
      <c r="AA3122">
        <v>-1</v>
      </c>
      <c r="AB3122" t="s">
        <v>129</v>
      </c>
      <c r="AC3122">
        <v>0</v>
      </c>
      <c r="AD3122">
        <v>14156</v>
      </c>
      <c r="AE3122">
        <v>0</v>
      </c>
      <c r="AF3122">
        <v>951</v>
      </c>
      <c r="AG3122">
        <v>951.07899999999995</v>
      </c>
      <c r="AH3122"/>
      <c r="AI3122">
        <v>6</v>
      </c>
    </row>
    <row r="3123" spans="1:35">
      <c r="A3123" t="s">
        <v>862</v>
      </c>
      <c r="B3123">
        <v>2018</v>
      </c>
      <c r="C3123">
        <v>2018</v>
      </c>
      <c r="D3123">
        <v>2018</v>
      </c>
      <c r="E3123">
        <v>4</v>
      </c>
      <c r="F3123">
        <v>0</v>
      </c>
      <c r="G3123">
        <v>0</v>
      </c>
      <c r="H3123" t="s">
        <v>568</v>
      </c>
      <c r="I3123">
        <v>251</v>
      </c>
      <c r="J3123" t="s">
        <v>113</v>
      </c>
      <c r="K3123" t="s">
        <v>583</v>
      </c>
      <c r="L3123">
        <v>178</v>
      </c>
      <c r="M3123" t="s">
        <v>512</v>
      </c>
      <c r="N3123" t="s">
        <v>513</v>
      </c>
      <c r="O3123">
        <v>0</v>
      </c>
      <c r="P3123" t="s">
        <v>177</v>
      </c>
      <c r="Q3123" t="s">
        <v>514</v>
      </c>
      <c r="R3123" t="s">
        <v>515</v>
      </c>
      <c r="S3123" t="s">
        <v>516</v>
      </c>
      <c r="T3123">
        <v>0</v>
      </c>
      <c r="U3123" t="s">
        <v>517</v>
      </c>
      <c r="V3123">
        <v>2523</v>
      </c>
      <c r="W3123" t="s">
        <v>518</v>
      </c>
      <c r="X3123">
        <v>8</v>
      </c>
      <c r="Y3123" t="s">
        <v>519</v>
      </c>
      <c r="Z3123">
        <v>16</v>
      </c>
      <c r="AA3123">
        <v>-1</v>
      </c>
      <c r="AB3123" t="s">
        <v>129</v>
      </c>
      <c r="AC3123">
        <v>0</v>
      </c>
      <c r="AD3123">
        <v>16</v>
      </c>
      <c r="AE3123">
        <v>0</v>
      </c>
      <c r="AF3123">
        <v>1</v>
      </c>
      <c r="AG3123">
        <v>1.181</v>
      </c>
      <c r="AH3123"/>
      <c r="AI3123">
        <v>6</v>
      </c>
    </row>
    <row r="3124" spans="1:35">
      <c r="A3124" t="s">
        <v>862</v>
      </c>
      <c r="B3124">
        <v>2018</v>
      </c>
      <c r="C3124">
        <v>2018</v>
      </c>
      <c r="D3124">
        <v>2018</v>
      </c>
      <c r="E3124">
        <v>4</v>
      </c>
      <c r="F3124">
        <v>0</v>
      </c>
      <c r="G3124">
        <v>0</v>
      </c>
      <c r="H3124" t="s">
        <v>568</v>
      </c>
      <c r="I3124">
        <v>251</v>
      </c>
      <c r="J3124" t="s">
        <v>113</v>
      </c>
      <c r="K3124" t="s">
        <v>583</v>
      </c>
      <c r="L3124">
        <v>332</v>
      </c>
      <c r="M3124" t="s">
        <v>799</v>
      </c>
      <c r="N3124" t="s">
        <v>800</v>
      </c>
      <c r="O3124">
        <v>0</v>
      </c>
      <c r="P3124" t="s">
        <v>177</v>
      </c>
      <c r="Q3124" t="s">
        <v>514</v>
      </c>
      <c r="R3124" t="s">
        <v>515</v>
      </c>
      <c r="S3124" t="s">
        <v>516</v>
      </c>
      <c r="T3124">
        <v>0</v>
      </c>
      <c r="U3124" t="s">
        <v>517</v>
      </c>
      <c r="V3124">
        <v>2523</v>
      </c>
      <c r="W3124" t="s">
        <v>518</v>
      </c>
      <c r="X3124">
        <v>8</v>
      </c>
      <c r="Y3124" t="s">
        <v>519</v>
      </c>
      <c r="Z3124">
        <v>584</v>
      </c>
      <c r="AA3124">
        <v>-1</v>
      </c>
      <c r="AB3124" t="s">
        <v>129</v>
      </c>
      <c r="AC3124">
        <v>0</v>
      </c>
      <c r="AD3124">
        <v>584</v>
      </c>
      <c r="AE3124">
        <v>0</v>
      </c>
      <c r="AF3124">
        <v>99</v>
      </c>
      <c r="AG3124">
        <v>99.242999999999995</v>
      </c>
      <c r="AH3124"/>
      <c r="AI3124">
        <v>6</v>
      </c>
    </row>
    <row r="3125" spans="1:35">
      <c r="A3125" t="s">
        <v>862</v>
      </c>
      <c r="B3125">
        <v>2018</v>
      </c>
      <c r="C3125">
        <v>2018</v>
      </c>
      <c r="D3125">
        <v>2018</v>
      </c>
      <c r="E3125">
        <v>4</v>
      </c>
      <c r="F3125">
        <v>0</v>
      </c>
      <c r="G3125">
        <v>0</v>
      </c>
      <c r="H3125" t="s">
        <v>568</v>
      </c>
      <c r="I3125">
        <v>251</v>
      </c>
      <c r="J3125" t="s">
        <v>113</v>
      </c>
      <c r="K3125" t="s">
        <v>583</v>
      </c>
      <c r="L3125">
        <v>192</v>
      </c>
      <c r="M3125" t="s">
        <v>888</v>
      </c>
      <c r="N3125" t="s">
        <v>889</v>
      </c>
      <c r="O3125">
        <v>0</v>
      </c>
      <c r="P3125" t="s">
        <v>177</v>
      </c>
      <c r="Q3125" t="s">
        <v>514</v>
      </c>
      <c r="R3125" t="s">
        <v>515</v>
      </c>
      <c r="S3125" t="s">
        <v>516</v>
      </c>
      <c r="T3125">
        <v>0</v>
      </c>
      <c r="U3125" t="s">
        <v>517</v>
      </c>
      <c r="V3125">
        <v>2523</v>
      </c>
      <c r="W3125" t="s">
        <v>518</v>
      </c>
      <c r="X3125">
        <v>8</v>
      </c>
      <c r="Y3125" t="s">
        <v>519</v>
      </c>
      <c r="Z3125">
        <v>14859</v>
      </c>
      <c r="AA3125">
        <v>-1</v>
      </c>
      <c r="AB3125" t="s">
        <v>129</v>
      </c>
      <c r="AC3125">
        <v>0</v>
      </c>
      <c r="AD3125">
        <v>14859</v>
      </c>
      <c r="AE3125">
        <v>0</v>
      </c>
      <c r="AF3125">
        <v>998</v>
      </c>
      <c r="AG3125">
        <v>998.33699999999999</v>
      </c>
      <c r="AH3125"/>
      <c r="AI3125">
        <v>6</v>
      </c>
    </row>
    <row r="3126" spans="1:35">
      <c r="A3126" t="s">
        <v>862</v>
      </c>
      <c r="B3126">
        <v>2018</v>
      </c>
      <c r="C3126">
        <v>2018</v>
      </c>
      <c r="D3126">
        <v>2018</v>
      </c>
      <c r="E3126">
        <v>4</v>
      </c>
      <c r="F3126">
        <v>0</v>
      </c>
      <c r="G3126">
        <v>0</v>
      </c>
      <c r="H3126" t="s">
        <v>568</v>
      </c>
      <c r="I3126">
        <v>251</v>
      </c>
      <c r="J3126" t="s">
        <v>113</v>
      </c>
      <c r="K3126" t="s">
        <v>583</v>
      </c>
      <c r="L3126">
        <v>372</v>
      </c>
      <c r="M3126" t="s">
        <v>676</v>
      </c>
      <c r="N3126" t="s">
        <v>677</v>
      </c>
      <c r="O3126">
        <v>0</v>
      </c>
      <c r="P3126" t="s">
        <v>177</v>
      </c>
      <c r="Q3126" t="s">
        <v>514</v>
      </c>
      <c r="R3126" t="s">
        <v>515</v>
      </c>
      <c r="S3126" t="s">
        <v>516</v>
      </c>
      <c r="T3126">
        <v>0</v>
      </c>
      <c r="U3126" t="s">
        <v>517</v>
      </c>
      <c r="V3126">
        <v>2523</v>
      </c>
      <c r="W3126" t="s">
        <v>518</v>
      </c>
      <c r="X3126">
        <v>8</v>
      </c>
      <c r="Y3126" t="s">
        <v>519</v>
      </c>
      <c r="Z3126">
        <v>5637196</v>
      </c>
      <c r="AA3126">
        <v>-1</v>
      </c>
      <c r="AB3126" t="s">
        <v>129</v>
      </c>
      <c r="AC3126">
        <v>0</v>
      </c>
      <c r="AD3126">
        <v>5637196</v>
      </c>
      <c r="AE3126">
        <v>0</v>
      </c>
      <c r="AF3126">
        <v>551840</v>
      </c>
      <c r="AG3126">
        <v>551840.65700000001</v>
      </c>
      <c r="AH3126"/>
      <c r="AI3126">
        <v>6</v>
      </c>
    </row>
    <row r="3127" spans="1:35">
      <c r="A3127" t="s">
        <v>862</v>
      </c>
      <c r="B3127">
        <v>2018</v>
      </c>
      <c r="C3127">
        <v>2018</v>
      </c>
      <c r="D3127">
        <v>2018</v>
      </c>
      <c r="E3127">
        <v>4</v>
      </c>
      <c r="F3127">
        <v>0</v>
      </c>
      <c r="G3127">
        <v>0</v>
      </c>
      <c r="H3127" t="s">
        <v>568</v>
      </c>
      <c r="I3127">
        <v>251</v>
      </c>
      <c r="J3127" t="s">
        <v>113</v>
      </c>
      <c r="K3127" t="s">
        <v>583</v>
      </c>
      <c r="L3127">
        <v>442</v>
      </c>
      <c r="M3127" t="s">
        <v>688</v>
      </c>
      <c r="N3127" t="s">
        <v>689</v>
      </c>
      <c r="O3127">
        <v>0</v>
      </c>
      <c r="P3127" t="s">
        <v>177</v>
      </c>
      <c r="Q3127" t="s">
        <v>514</v>
      </c>
      <c r="R3127" t="s">
        <v>515</v>
      </c>
      <c r="S3127" t="s">
        <v>516</v>
      </c>
      <c r="T3127">
        <v>0</v>
      </c>
      <c r="U3127" t="s">
        <v>517</v>
      </c>
      <c r="V3127">
        <v>2523</v>
      </c>
      <c r="W3127" t="s">
        <v>518</v>
      </c>
      <c r="X3127">
        <v>8</v>
      </c>
      <c r="Y3127" t="s">
        <v>519</v>
      </c>
      <c r="Z3127">
        <v>555403127</v>
      </c>
      <c r="AA3127">
        <v>-1</v>
      </c>
      <c r="AB3127" t="s">
        <v>129</v>
      </c>
      <c r="AC3127">
        <v>0</v>
      </c>
      <c r="AD3127">
        <v>555403127</v>
      </c>
      <c r="AE3127">
        <v>0</v>
      </c>
      <c r="AF3127">
        <v>42692828</v>
      </c>
      <c r="AG3127">
        <v>42692828.773999996</v>
      </c>
      <c r="AH3127"/>
      <c r="AI3127">
        <v>6</v>
      </c>
    </row>
    <row r="3128" spans="1:35">
      <c r="A3128" t="s">
        <v>862</v>
      </c>
      <c r="B3128">
        <v>2018</v>
      </c>
      <c r="C3128">
        <v>2018</v>
      </c>
      <c r="D3128">
        <v>2018</v>
      </c>
      <c r="E3128">
        <v>4</v>
      </c>
      <c r="F3128">
        <v>0</v>
      </c>
      <c r="G3128">
        <v>0</v>
      </c>
      <c r="H3128" t="s">
        <v>568</v>
      </c>
      <c r="I3128">
        <v>251</v>
      </c>
      <c r="J3128" t="s">
        <v>113</v>
      </c>
      <c r="K3128" t="s">
        <v>583</v>
      </c>
      <c r="L3128">
        <v>208</v>
      </c>
      <c r="M3128" t="s">
        <v>195</v>
      </c>
      <c r="N3128" t="s">
        <v>572</v>
      </c>
      <c r="O3128">
        <v>0</v>
      </c>
      <c r="P3128" t="s">
        <v>177</v>
      </c>
      <c r="Q3128" t="s">
        <v>514</v>
      </c>
      <c r="R3128" t="s">
        <v>515</v>
      </c>
      <c r="S3128" t="s">
        <v>516</v>
      </c>
      <c r="T3128">
        <v>0</v>
      </c>
      <c r="U3128" t="s">
        <v>517</v>
      </c>
      <c r="V3128">
        <v>2523</v>
      </c>
      <c r="W3128" t="s">
        <v>518</v>
      </c>
      <c r="X3128">
        <v>8</v>
      </c>
      <c r="Y3128" t="s">
        <v>519</v>
      </c>
      <c r="Z3128">
        <v>53469140</v>
      </c>
      <c r="AA3128">
        <v>-1</v>
      </c>
      <c r="AB3128" t="s">
        <v>129</v>
      </c>
      <c r="AC3128">
        <v>0</v>
      </c>
      <c r="AD3128">
        <v>53469140</v>
      </c>
      <c r="AE3128">
        <v>0</v>
      </c>
      <c r="AF3128">
        <v>7305000</v>
      </c>
      <c r="AG3128">
        <v>7305000.176</v>
      </c>
      <c r="AH3128"/>
      <c r="AI3128">
        <v>6</v>
      </c>
    </row>
    <row r="3129" spans="1:35">
      <c r="A3129" t="s">
        <v>862</v>
      </c>
      <c r="B3129">
        <v>2018</v>
      </c>
      <c r="C3129">
        <v>2018</v>
      </c>
      <c r="D3129">
        <v>2018</v>
      </c>
      <c r="E3129">
        <v>4</v>
      </c>
      <c r="F3129">
        <v>0</v>
      </c>
      <c r="G3129">
        <v>0</v>
      </c>
      <c r="H3129" t="s">
        <v>568</v>
      </c>
      <c r="I3129">
        <v>251</v>
      </c>
      <c r="J3129" t="s">
        <v>113</v>
      </c>
      <c r="K3129" t="s">
        <v>583</v>
      </c>
      <c r="L3129">
        <v>380</v>
      </c>
      <c r="M3129" t="s">
        <v>587</v>
      </c>
      <c r="N3129" t="s">
        <v>588</v>
      </c>
      <c r="O3129">
        <v>0</v>
      </c>
      <c r="P3129" t="s">
        <v>177</v>
      </c>
      <c r="Q3129" t="s">
        <v>514</v>
      </c>
      <c r="R3129" t="s">
        <v>515</v>
      </c>
      <c r="S3129" t="s">
        <v>516</v>
      </c>
      <c r="T3129">
        <v>3200</v>
      </c>
      <c r="U3129" t="s">
        <v>74</v>
      </c>
      <c r="V3129">
        <v>2523</v>
      </c>
      <c r="W3129" t="s">
        <v>518</v>
      </c>
      <c r="X3129">
        <v>8</v>
      </c>
      <c r="Y3129" t="s">
        <v>519</v>
      </c>
      <c r="Z3129">
        <v>234584722</v>
      </c>
      <c r="AA3129">
        <v>-1</v>
      </c>
      <c r="AB3129" t="s">
        <v>129</v>
      </c>
      <c r="AC3129">
        <v>0</v>
      </c>
      <c r="AD3129">
        <v>234584722</v>
      </c>
      <c r="AE3129">
        <v>0</v>
      </c>
      <c r="AF3129">
        <v>22332064</v>
      </c>
      <c r="AG3129">
        <v>22332064.475000001</v>
      </c>
      <c r="AH3129"/>
      <c r="AI3129">
        <v>6</v>
      </c>
    </row>
    <row r="3130" spans="1:35">
      <c r="A3130" t="s">
        <v>862</v>
      </c>
      <c r="B3130">
        <v>2018</v>
      </c>
      <c r="C3130">
        <v>2018</v>
      </c>
      <c r="D3130">
        <v>2018</v>
      </c>
      <c r="E3130">
        <v>4</v>
      </c>
      <c r="F3130">
        <v>0</v>
      </c>
      <c r="G3130">
        <v>0</v>
      </c>
      <c r="H3130" t="s">
        <v>568</v>
      </c>
      <c r="I3130">
        <v>251</v>
      </c>
      <c r="J3130" t="s">
        <v>113</v>
      </c>
      <c r="K3130" t="s">
        <v>583</v>
      </c>
      <c r="L3130">
        <v>208</v>
      </c>
      <c r="M3130" t="s">
        <v>195</v>
      </c>
      <c r="N3130" t="s">
        <v>572</v>
      </c>
      <c r="O3130">
        <v>0</v>
      </c>
      <c r="P3130" t="s">
        <v>177</v>
      </c>
      <c r="Q3130" t="s">
        <v>514</v>
      </c>
      <c r="R3130" t="s">
        <v>515</v>
      </c>
      <c r="S3130" t="s">
        <v>516</v>
      </c>
      <c r="T3130">
        <v>3200</v>
      </c>
      <c r="U3130" t="s">
        <v>74</v>
      </c>
      <c r="V3130">
        <v>2523</v>
      </c>
      <c r="W3130" t="s">
        <v>518</v>
      </c>
      <c r="X3130">
        <v>8</v>
      </c>
      <c r="Y3130" t="s">
        <v>519</v>
      </c>
      <c r="Z3130">
        <v>48799649</v>
      </c>
      <c r="AA3130">
        <v>-1</v>
      </c>
      <c r="AB3130" t="s">
        <v>129</v>
      </c>
      <c r="AC3130">
        <v>0</v>
      </c>
      <c r="AD3130">
        <v>48799649</v>
      </c>
      <c r="AE3130">
        <v>0</v>
      </c>
      <c r="AF3130">
        <v>6683039</v>
      </c>
      <c r="AG3130">
        <v>6683039.6189999999</v>
      </c>
      <c r="AH3130"/>
      <c r="AI3130">
        <v>6</v>
      </c>
    </row>
    <row r="3131" spans="1:35">
      <c r="A3131" t="s">
        <v>862</v>
      </c>
      <c r="B3131">
        <v>2018</v>
      </c>
      <c r="C3131">
        <v>2018</v>
      </c>
      <c r="D3131">
        <v>2018</v>
      </c>
      <c r="E3131">
        <v>4</v>
      </c>
      <c r="F3131">
        <v>0</v>
      </c>
      <c r="G3131">
        <v>0</v>
      </c>
      <c r="H3131" t="s">
        <v>568</v>
      </c>
      <c r="I3131">
        <v>251</v>
      </c>
      <c r="J3131" t="s">
        <v>113</v>
      </c>
      <c r="K3131" t="s">
        <v>583</v>
      </c>
      <c r="L3131">
        <v>203</v>
      </c>
      <c r="M3131" t="s">
        <v>684</v>
      </c>
      <c r="N3131" t="s">
        <v>685</v>
      </c>
      <c r="O3131">
        <v>0</v>
      </c>
      <c r="P3131" t="s">
        <v>177</v>
      </c>
      <c r="Q3131" t="s">
        <v>514</v>
      </c>
      <c r="R3131" t="s">
        <v>515</v>
      </c>
      <c r="S3131" t="s">
        <v>516</v>
      </c>
      <c r="T3131">
        <v>3200</v>
      </c>
      <c r="U3131" t="s">
        <v>74</v>
      </c>
      <c r="V3131">
        <v>2523</v>
      </c>
      <c r="W3131" t="s">
        <v>518</v>
      </c>
      <c r="X3131">
        <v>8</v>
      </c>
      <c r="Y3131" t="s">
        <v>519</v>
      </c>
      <c r="Z3131">
        <v>18066</v>
      </c>
      <c r="AA3131">
        <v>-1</v>
      </c>
      <c r="AB3131" t="s">
        <v>129</v>
      </c>
      <c r="AC3131">
        <v>0</v>
      </c>
      <c r="AD3131">
        <v>18066</v>
      </c>
      <c r="AE3131">
        <v>0</v>
      </c>
      <c r="AF3131">
        <v>1630</v>
      </c>
      <c r="AG3131">
        <v>1630.421</v>
      </c>
      <c r="AH3131"/>
      <c r="AI3131">
        <v>6</v>
      </c>
    </row>
    <row r="3132" spans="1:35">
      <c r="A3132" t="s">
        <v>862</v>
      </c>
      <c r="B3132">
        <v>2018</v>
      </c>
      <c r="C3132">
        <v>2018</v>
      </c>
      <c r="D3132">
        <v>2018</v>
      </c>
      <c r="E3132">
        <v>4</v>
      </c>
      <c r="F3132">
        <v>0</v>
      </c>
      <c r="G3132">
        <v>0</v>
      </c>
      <c r="H3132" t="s">
        <v>568</v>
      </c>
      <c r="I3132">
        <v>251</v>
      </c>
      <c r="J3132" t="s">
        <v>113</v>
      </c>
      <c r="K3132" t="s">
        <v>583</v>
      </c>
      <c r="L3132">
        <v>442</v>
      </c>
      <c r="M3132" t="s">
        <v>688</v>
      </c>
      <c r="N3132" t="s">
        <v>689</v>
      </c>
      <c r="O3132">
        <v>0</v>
      </c>
      <c r="P3132" t="s">
        <v>177</v>
      </c>
      <c r="Q3132" t="s">
        <v>514</v>
      </c>
      <c r="R3132" t="s">
        <v>515</v>
      </c>
      <c r="S3132" t="s">
        <v>516</v>
      </c>
      <c r="T3132">
        <v>3200</v>
      </c>
      <c r="U3132" t="s">
        <v>74</v>
      </c>
      <c r="V3132">
        <v>2523</v>
      </c>
      <c r="W3132" t="s">
        <v>518</v>
      </c>
      <c r="X3132">
        <v>8</v>
      </c>
      <c r="Y3132" t="s">
        <v>519</v>
      </c>
      <c r="Z3132">
        <v>555403127</v>
      </c>
      <c r="AA3132">
        <v>-1</v>
      </c>
      <c r="AB3132" t="s">
        <v>129</v>
      </c>
      <c r="AC3132">
        <v>0</v>
      </c>
      <c r="AD3132">
        <v>555403127</v>
      </c>
      <c r="AE3132">
        <v>0</v>
      </c>
      <c r="AF3132">
        <v>42692828</v>
      </c>
      <c r="AG3132">
        <v>42692828.773999996</v>
      </c>
      <c r="AH3132"/>
      <c r="AI3132">
        <v>6</v>
      </c>
    </row>
    <row r="3133" spans="1:35">
      <c r="A3133" t="s">
        <v>862</v>
      </c>
      <c r="B3133">
        <v>2018</v>
      </c>
      <c r="C3133">
        <v>2018</v>
      </c>
      <c r="D3133">
        <v>2018</v>
      </c>
      <c r="E3133">
        <v>4</v>
      </c>
      <c r="F3133">
        <v>0</v>
      </c>
      <c r="G3133">
        <v>0</v>
      </c>
      <c r="H3133" t="s">
        <v>568</v>
      </c>
      <c r="I3133">
        <v>251</v>
      </c>
      <c r="J3133" t="s">
        <v>113</v>
      </c>
      <c r="K3133" t="s">
        <v>583</v>
      </c>
      <c r="L3133">
        <v>372</v>
      </c>
      <c r="M3133" t="s">
        <v>676</v>
      </c>
      <c r="N3133" t="s">
        <v>677</v>
      </c>
      <c r="O3133">
        <v>0</v>
      </c>
      <c r="P3133" t="s">
        <v>177</v>
      </c>
      <c r="Q3133" t="s">
        <v>514</v>
      </c>
      <c r="R3133" t="s">
        <v>515</v>
      </c>
      <c r="S3133" t="s">
        <v>516</v>
      </c>
      <c r="T3133">
        <v>3200</v>
      </c>
      <c r="U3133" t="s">
        <v>74</v>
      </c>
      <c r="V3133">
        <v>2523</v>
      </c>
      <c r="W3133" t="s">
        <v>518</v>
      </c>
      <c r="X3133">
        <v>8</v>
      </c>
      <c r="Y3133" t="s">
        <v>519</v>
      </c>
      <c r="Z3133">
        <v>5637196</v>
      </c>
      <c r="AA3133">
        <v>-1</v>
      </c>
      <c r="AB3133" t="s">
        <v>129</v>
      </c>
      <c r="AC3133">
        <v>0</v>
      </c>
      <c r="AD3133">
        <v>5637196</v>
      </c>
      <c r="AE3133">
        <v>0</v>
      </c>
      <c r="AF3133">
        <v>551840</v>
      </c>
      <c r="AG3133">
        <v>551840.65700000001</v>
      </c>
      <c r="AH3133"/>
      <c r="AI3133">
        <v>6</v>
      </c>
    </row>
    <row r="3134" spans="1:35">
      <c r="A3134" t="s">
        <v>862</v>
      </c>
      <c r="B3134">
        <v>2018</v>
      </c>
      <c r="C3134">
        <v>2018</v>
      </c>
      <c r="D3134">
        <v>2018</v>
      </c>
      <c r="E3134">
        <v>4</v>
      </c>
      <c r="F3134">
        <v>0</v>
      </c>
      <c r="G3134">
        <v>0</v>
      </c>
      <c r="H3134" t="s">
        <v>568</v>
      </c>
      <c r="I3134">
        <v>251</v>
      </c>
      <c r="J3134" t="s">
        <v>113</v>
      </c>
      <c r="K3134" t="s">
        <v>583</v>
      </c>
      <c r="L3134">
        <v>178</v>
      </c>
      <c r="M3134" t="s">
        <v>512</v>
      </c>
      <c r="N3134" t="s">
        <v>513</v>
      </c>
      <c r="O3134">
        <v>0</v>
      </c>
      <c r="P3134" t="s">
        <v>177</v>
      </c>
      <c r="Q3134" t="s">
        <v>514</v>
      </c>
      <c r="R3134" t="s">
        <v>515</v>
      </c>
      <c r="S3134" t="s">
        <v>516</v>
      </c>
      <c r="T3134">
        <v>1000</v>
      </c>
      <c r="U3134" t="s">
        <v>866</v>
      </c>
      <c r="V3134">
        <v>2523</v>
      </c>
      <c r="W3134" t="s">
        <v>518</v>
      </c>
      <c r="X3134">
        <v>8</v>
      </c>
      <c r="Y3134" t="s">
        <v>519</v>
      </c>
      <c r="Z3134">
        <v>16</v>
      </c>
      <c r="AA3134">
        <v>-1</v>
      </c>
      <c r="AB3134" t="s">
        <v>129</v>
      </c>
      <c r="AC3134">
        <v>0</v>
      </c>
      <c r="AD3134">
        <v>16</v>
      </c>
      <c r="AE3134">
        <v>0</v>
      </c>
      <c r="AF3134">
        <v>1</v>
      </c>
      <c r="AG3134">
        <v>1.181</v>
      </c>
      <c r="AH3134"/>
      <c r="AI3134">
        <v>6</v>
      </c>
    </row>
    <row r="3135" spans="1:35">
      <c r="A3135" t="s">
        <v>862</v>
      </c>
      <c r="B3135">
        <v>2018</v>
      </c>
      <c r="C3135">
        <v>2018</v>
      </c>
      <c r="D3135">
        <v>2018</v>
      </c>
      <c r="E3135">
        <v>4</v>
      </c>
      <c r="F3135">
        <v>0</v>
      </c>
      <c r="G3135">
        <v>0</v>
      </c>
      <c r="H3135" t="s">
        <v>568</v>
      </c>
      <c r="I3135">
        <v>251</v>
      </c>
      <c r="J3135" t="s">
        <v>113</v>
      </c>
      <c r="K3135" t="s">
        <v>583</v>
      </c>
      <c r="L3135">
        <v>192</v>
      </c>
      <c r="M3135" t="s">
        <v>888</v>
      </c>
      <c r="N3135" t="s">
        <v>889</v>
      </c>
      <c r="O3135">
        <v>0</v>
      </c>
      <c r="P3135" t="s">
        <v>177</v>
      </c>
      <c r="Q3135" t="s">
        <v>514</v>
      </c>
      <c r="R3135" t="s">
        <v>515</v>
      </c>
      <c r="S3135" t="s">
        <v>516</v>
      </c>
      <c r="T3135">
        <v>1000</v>
      </c>
      <c r="U3135" t="s">
        <v>866</v>
      </c>
      <c r="V3135">
        <v>2523</v>
      </c>
      <c r="W3135" t="s">
        <v>518</v>
      </c>
      <c r="X3135">
        <v>8</v>
      </c>
      <c r="Y3135" t="s">
        <v>519</v>
      </c>
      <c r="Z3135">
        <v>14859</v>
      </c>
      <c r="AA3135">
        <v>-1</v>
      </c>
      <c r="AB3135" t="s">
        <v>129</v>
      </c>
      <c r="AC3135">
        <v>0</v>
      </c>
      <c r="AD3135">
        <v>14859</v>
      </c>
      <c r="AE3135">
        <v>0</v>
      </c>
      <c r="AF3135">
        <v>998</v>
      </c>
      <c r="AG3135">
        <v>998.33699999999999</v>
      </c>
      <c r="AH3135"/>
      <c r="AI3135">
        <v>6</v>
      </c>
    </row>
    <row r="3136" spans="1:35">
      <c r="A3136" t="s">
        <v>862</v>
      </c>
      <c r="B3136">
        <v>2018</v>
      </c>
      <c r="C3136">
        <v>2018</v>
      </c>
      <c r="D3136">
        <v>2018</v>
      </c>
      <c r="E3136">
        <v>4</v>
      </c>
      <c r="F3136">
        <v>0</v>
      </c>
      <c r="G3136">
        <v>0</v>
      </c>
      <c r="H3136" t="s">
        <v>568</v>
      </c>
      <c r="I3136">
        <v>251</v>
      </c>
      <c r="J3136" t="s">
        <v>113</v>
      </c>
      <c r="K3136" t="s">
        <v>583</v>
      </c>
      <c r="L3136">
        <v>332</v>
      </c>
      <c r="M3136" t="s">
        <v>799</v>
      </c>
      <c r="N3136" t="s">
        <v>800</v>
      </c>
      <c r="O3136">
        <v>0</v>
      </c>
      <c r="P3136" t="s">
        <v>177</v>
      </c>
      <c r="Q3136" t="s">
        <v>514</v>
      </c>
      <c r="R3136" t="s">
        <v>515</v>
      </c>
      <c r="S3136" t="s">
        <v>516</v>
      </c>
      <c r="T3136">
        <v>1000</v>
      </c>
      <c r="U3136" t="s">
        <v>866</v>
      </c>
      <c r="V3136">
        <v>2523</v>
      </c>
      <c r="W3136" t="s">
        <v>518</v>
      </c>
      <c r="X3136">
        <v>8</v>
      </c>
      <c r="Y3136" t="s">
        <v>519</v>
      </c>
      <c r="Z3136">
        <v>584</v>
      </c>
      <c r="AA3136">
        <v>-1</v>
      </c>
      <c r="AB3136" t="s">
        <v>129</v>
      </c>
      <c r="AC3136">
        <v>0</v>
      </c>
      <c r="AD3136">
        <v>584</v>
      </c>
      <c r="AE3136">
        <v>0</v>
      </c>
      <c r="AF3136">
        <v>99</v>
      </c>
      <c r="AG3136">
        <v>99.242999999999995</v>
      </c>
      <c r="AH3136"/>
      <c r="AI3136">
        <v>6</v>
      </c>
    </row>
    <row r="3137" spans="1:35">
      <c r="A3137" t="s">
        <v>862</v>
      </c>
      <c r="B3137">
        <v>2018</v>
      </c>
      <c r="C3137">
        <v>2018</v>
      </c>
      <c r="D3137">
        <v>2018</v>
      </c>
      <c r="E3137">
        <v>4</v>
      </c>
      <c r="F3137">
        <v>0</v>
      </c>
      <c r="G3137">
        <v>0</v>
      </c>
      <c r="H3137" t="s">
        <v>568</v>
      </c>
      <c r="I3137">
        <v>251</v>
      </c>
      <c r="J3137" t="s">
        <v>113</v>
      </c>
      <c r="K3137" t="s">
        <v>583</v>
      </c>
      <c r="L3137">
        <v>404</v>
      </c>
      <c r="M3137" t="s">
        <v>610</v>
      </c>
      <c r="N3137" t="s">
        <v>611</v>
      </c>
      <c r="O3137">
        <v>0</v>
      </c>
      <c r="P3137" t="s">
        <v>177</v>
      </c>
      <c r="Q3137" t="s">
        <v>514</v>
      </c>
      <c r="R3137" t="s">
        <v>515</v>
      </c>
      <c r="S3137" t="s">
        <v>516</v>
      </c>
      <c r="T3137">
        <v>1000</v>
      </c>
      <c r="U3137" t="s">
        <v>866</v>
      </c>
      <c r="V3137">
        <v>2523</v>
      </c>
      <c r="W3137" t="s">
        <v>518</v>
      </c>
      <c r="X3137">
        <v>8</v>
      </c>
      <c r="Y3137" t="s">
        <v>519</v>
      </c>
      <c r="Z3137">
        <v>14156</v>
      </c>
      <c r="AA3137">
        <v>-1</v>
      </c>
      <c r="AB3137" t="s">
        <v>129</v>
      </c>
      <c r="AC3137">
        <v>0</v>
      </c>
      <c r="AD3137">
        <v>14156</v>
      </c>
      <c r="AE3137">
        <v>0</v>
      </c>
      <c r="AF3137">
        <v>951</v>
      </c>
      <c r="AG3137">
        <v>951.07899999999995</v>
      </c>
      <c r="AH3137"/>
      <c r="AI3137">
        <v>6</v>
      </c>
    </row>
    <row r="3138" spans="1:35">
      <c r="A3138" t="s">
        <v>862</v>
      </c>
      <c r="B3138">
        <v>2018</v>
      </c>
      <c r="C3138">
        <v>2018</v>
      </c>
      <c r="D3138">
        <v>2018</v>
      </c>
      <c r="E3138">
        <v>4</v>
      </c>
      <c r="F3138">
        <v>0</v>
      </c>
      <c r="G3138">
        <v>0</v>
      </c>
      <c r="H3138" t="s">
        <v>568</v>
      </c>
      <c r="I3138">
        <v>251</v>
      </c>
      <c r="J3138" t="s">
        <v>113</v>
      </c>
      <c r="K3138" t="s">
        <v>583</v>
      </c>
      <c r="L3138">
        <v>364</v>
      </c>
      <c r="M3138" t="s">
        <v>777</v>
      </c>
      <c r="N3138" t="s">
        <v>778</v>
      </c>
      <c r="O3138">
        <v>0</v>
      </c>
      <c r="P3138" t="s">
        <v>177</v>
      </c>
      <c r="Q3138" t="s">
        <v>514</v>
      </c>
      <c r="R3138" t="s">
        <v>515</v>
      </c>
      <c r="S3138" t="s">
        <v>516</v>
      </c>
      <c r="T3138">
        <v>1000</v>
      </c>
      <c r="U3138" t="s">
        <v>866</v>
      </c>
      <c r="V3138">
        <v>2523</v>
      </c>
      <c r="W3138" t="s">
        <v>518</v>
      </c>
      <c r="X3138">
        <v>8</v>
      </c>
      <c r="Y3138" t="s">
        <v>519</v>
      </c>
      <c r="Z3138">
        <v>1248</v>
      </c>
      <c r="AA3138">
        <v>-1</v>
      </c>
      <c r="AB3138" t="s">
        <v>129</v>
      </c>
      <c r="AC3138">
        <v>0</v>
      </c>
      <c r="AD3138">
        <v>1248</v>
      </c>
      <c r="AE3138">
        <v>0</v>
      </c>
      <c r="AF3138">
        <v>83</v>
      </c>
      <c r="AG3138">
        <v>83.884</v>
      </c>
      <c r="AH3138"/>
      <c r="AI3138">
        <v>6</v>
      </c>
    </row>
    <row r="3139" spans="1:35">
      <c r="A3139" t="s">
        <v>862</v>
      </c>
      <c r="B3139">
        <v>2018</v>
      </c>
      <c r="C3139">
        <v>2018</v>
      </c>
      <c r="D3139">
        <v>2018</v>
      </c>
      <c r="E3139">
        <v>4</v>
      </c>
      <c r="F3139">
        <v>0</v>
      </c>
      <c r="G3139">
        <v>0</v>
      </c>
      <c r="H3139" t="s">
        <v>568</v>
      </c>
      <c r="I3139">
        <v>251</v>
      </c>
      <c r="J3139" t="s">
        <v>113</v>
      </c>
      <c r="K3139" t="s">
        <v>583</v>
      </c>
      <c r="L3139">
        <v>480</v>
      </c>
      <c r="M3139" t="s">
        <v>652</v>
      </c>
      <c r="N3139" t="s">
        <v>653</v>
      </c>
      <c r="O3139">
        <v>0</v>
      </c>
      <c r="P3139" t="s">
        <v>177</v>
      </c>
      <c r="Q3139" t="s">
        <v>514</v>
      </c>
      <c r="R3139" t="s">
        <v>515</v>
      </c>
      <c r="S3139" t="s">
        <v>516</v>
      </c>
      <c r="T3139">
        <v>1000</v>
      </c>
      <c r="U3139" t="s">
        <v>866</v>
      </c>
      <c r="V3139">
        <v>2523</v>
      </c>
      <c r="W3139" t="s">
        <v>518</v>
      </c>
      <c r="X3139">
        <v>8</v>
      </c>
      <c r="Y3139" t="s">
        <v>519</v>
      </c>
      <c r="Z3139">
        <v>7298</v>
      </c>
      <c r="AA3139">
        <v>-1</v>
      </c>
      <c r="AB3139" t="s">
        <v>129</v>
      </c>
      <c r="AC3139">
        <v>0</v>
      </c>
      <c r="AD3139">
        <v>7298</v>
      </c>
      <c r="AE3139">
        <v>0</v>
      </c>
      <c r="AF3139">
        <v>510</v>
      </c>
      <c r="AG3139">
        <v>510.39299999999997</v>
      </c>
      <c r="AH3139"/>
      <c r="AI3139">
        <v>6</v>
      </c>
    </row>
    <row r="3140" spans="1:35">
      <c r="A3140" t="s">
        <v>862</v>
      </c>
      <c r="B3140">
        <v>2018</v>
      </c>
      <c r="C3140">
        <v>2018</v>
      </c>
      <c r="D3140">
        <v>2018</v>
      </c>
      <c r="E3140">
        <v>4</v>
      </c>
      <c r="F3140">
        <v>0</v>
      </c>
      <c r="G3140">
        <v>0</v>
      </c>
      <c r="H3140" t="s">
        <v>568</v>
      </c>
      <c r="I3140">
        <v>251</v>
      </c>
      <c r="J3140" t="s">
        <v>113</v>
      </c>
      <c r="K3140" t="s">
        <v>583</v>
      </c>
      <c r="L3140">
        <v>360</v>
      </c>
      <c r="M3140" t="s">
        <v>578</v>
      </c>
      <c r="N3140" t="s">
        <v>579</v>
      </c>
      <c r="O3140">
        <v>0</v>
      </c>
      <c r="P3140" t="s">
        <v>177</v>
      </c>
      <c r="Q3140" t="s">
        <v>514</v>
      </c>
      <c r="R3140" t="s">
        <v>515</v>
      </c>
      <c r="S3140" t="s">
        <v>516</v>
      </c>
      <c r="T3140">
        <v>1000</v>
      </c>
      <c r="U3140" t="s">
        <v>866</v>
      </c>
      <c r="V3140">
        <v>2523</v>
      </c>
      <c r="W3140" t="s">
        <v>518</v>
      </c>
      <c r="X3140">
        <v>8</v>
      </c>
      <c r="Y3140" t="s">
        <v>519</v>
      </c>
      <c r="Z3140">
        <v>13628</v>
      </c>
      <c r="AA3140">
        <v>-1</v>
      </c>
      <c r="AB3140" t="s">
        <v>129</v>
      </c>
      <c r="AC3140">
        <v>0</v>
      </c>
      <c r="AD3140">
        <v>13628</v>
      </c>
      <c r="AE3140">
        <v>0</v>
      </c>
      <c r="AF3140">
        <v>915</v>
      </c>
      <c r="AG3140">
        <v>915.63499999999999</v>
      </c>
      <c r="AH3140"/>
      <c r="AI3140">
        <v>6</v>
      </c>
    </row>
    <row r="3141" spans="1:35">
      <c r="A3141" t="s">
        <v>862</v>
      </c>
      <c r="B3141">
        <v>2018</v>
      </c>
      <c r="C3141">
        <v>2018</v>
      </c>
      <c r="D3141">
        <v>2018</v>
      </c>
      <c r="E3141">
        <v>4</v>
      </c>
      <c r="F3141">
        <v>0</v>
      </c>
      <c r="G3141">
        <v>0</v>
      </c>
      <c r="H3141" t="s">
        <v>568</v>
      </c>
      <c r="I3141">
        <v>251</v>
      </c>
      <c r="J3141" t="s">
        <v>113</v>
      </c>
      <c r="K3141" t="s">
        <v>583</v>
      </c>
      <c r="L3141">
        <v>380</v>
      </c>
      <c r="M3141" t="s">
        <v>587</v>
      </c>
      <c r="N3141" t="s">
        <v>588</v>
      </c>
      <c r="O3141">
        <v>0</v>
      </c>
      <c r="P3141" t="s">
        <v>177</v>
      </c>
      <c r="Q3141" t="s">
        <v>514</v>
      </c>
      <c r="R3141" t="s">
        <v>515</v>
      </c>
      <c r="S3141" t="s">
        <v>516</v>
      </c>
      <c r="T3141">
        <v>2100</v>
      </c>
      <c r="U3141" t="s">
        <v>868</v>
      </c>
      <c r="V3141">
        <v>2523</v>
      </c>
      <c r="W3141" t="s">
        <v>518</v>
      </c>
      <c r="X3141">
        <v>8</v>
      </c>
      <c r="Y3141" t="s">
        <v>519</v>
      </c>
      <c r="Z3141">
        <v>48635089</v>
      </c>
      <c r="AA3141">
        <v>-1</v>
      </c>
      <c r="AB3141" t="s">
        <v>129</v>
      </c>
      <c r="AC3141">
        <v>0</v>
      </c>
      <c r="AD3141">
        <v>48635089</v>
      </c>
      <c r="AE3141">
        <v>0</v>
      </c>
      <c r="AF3141">
        <v>3899740</v>
      </c>
      <c r="AG3141">
        <v>3899740.3730000001</v>
      </c>
      <c r="AH3141"/>
      <c r="AI3141">
        <v>6</v>
      </c>
    </row>
    <row r="3142" spans="1:35">
      <c r="A3142" t="s">
        <v>862</v>
      </c>
      <c r="B3142">
        <v>2018</v>
      </c>
      <c r="C3142">
        <v>2018</v>
      </c>
      <c r="D3142">
        <v>2018</v>
      </c>
      <c r="E3142">
        <v>4</v>
      </c>
      <c r="F3142">
        <v>0</v>
      </c>
      <c r="G3142">
        <v>0</v>
      </c>
      <c r="H3142" t="s">
        <v>568</v>
      </c>
      <c r="I3142">
        <v>251</v>
      </c>
      <c r="J3142" t="s">
        <v>113</v>
      </c>
      <c r="K3142" t="s">
        <v>583</v>
      </c>
      <c r="L3142">
        <v>251</v>
      </c>
      <c r="M3142" t="s">
        <v>113</v>
      </c>
      <c r="N3142" t="s">
        <v>583</v>
      </c>
      <c r="O3142">
        <v>0</v>
      </c>
      <c r="P3142" t="s">
        <v>177</v>
      </c>
      <c r="Q3142" t="s">
        <v>514</v>
      </c>
      <c r="R3142" t="s">
        <v>515</v>
      </c>
      <c r="S3142" t="s">
        <v>516</v>
      </c>
      <c r="T3142">
        <v>2100</v>
      </c>
      <c r="U3142" t="s">
        <v>868</v>
      </c>
      <c r="V3142">
        <v>2523</v>
      </c>
      <c r="W3142" t="s">
        <v>518</v>
      </c>
      <c r="X3142">
        <v>8</v>
      </c>
      <c r="Y3142" t="s">
        <v>519</v>
      </c>
      <c r="Z3142">
        <v>817539</v>
      </c>
      <c r="AA3142">
        <v>-1</v>
      </c>
      <c r="AB3142" t="s">
        <v>129</v>
      </c>
      <c r="AC3142">
        <v>0</v>
      </c>
      <c r="AD3142">
        <v>817539</v>
      </c>
      <c r="AE3142">
        <v>0</v>
      </c>
      <c r="AF3142">
        <v>114431</v>
      </c>
      <c r="AG3142">
        <v>114431.89599999999</v>
      </c>
      <c r="AH3142"/>
      <c r="AI3142">
        <v>6</v>
      </c>
    </row>
    <row r="3143" spans="1:35">
      <c r="A3143" t="s">
        <v>862</v>
      </c>
      <c r="B3143">
        <v>2018</v>
      </c>
      <c r="C3143">
        <v>2018</v>
      </c>
      <c r="D3143">
        <v>2018</v>
      </c>
      <c r="E3143">
        <v>4</v>
      </c>
      <c r="F3143">
        <v>0</v>
      </c>
      <c r="G3143">
        <v>0</v>
      </c>
      <c r="H3143" t="s">
        <v>568</v>
      </c>
      <c r="I3143">
        <v>251</v>
      </c>
      <c r="J3143" t="s">
        <v>113</v>
      </c>
      <c r="K3143" t="s">
        <v>583</v>
      </c>
      <c r="L3143">
        <v>410</v>
      </c>
      <c r="M3143" t="s">
        <v>550</v>
      </c>
      <c r="N3143" t="s">
        <v>551</v>
      </c>
      <c r="O3143">
        <v>0</v>
      </c>
      <c r="P3143" t="s">
        <v>177</v>
      </c>
      <c r="Q3143" t="s">
        <v>514</v>
      </c>
      <c r="R3143" t="s">
        <v>515</v>
      </c>
      <c r="S3143" t="s">
        <v>516</v>
      </c>
      <c r="T3143">
        <v>2100</v>
      </c>
      <c r="U3143" t="s">
        <v>868</v>
      </c>
      <c r="V3143">
        <v>2523</v>
      </c>
      <c r="W3143" t="s">
        <v>518</v>
      </c>
      <c r="X3143">
        <v>8</v>
      </c>
      <c r="Y3143" t="s">
        <v>519</v>
      </c>
      <c r="Z3143">
        <v>12116</v>
      </c>
      <c r="AA3143">
        <v>-1</v>
      </c>
      <c r="AB3143" t="s">
        <v>129</v>
      </c>
      <c r="AC3143">
        <v>0</v>
      </c>
      <c r="AD3143">
        <v>12116</v>
      </c>
      <c r="AE3143">
        <v>0</v>
      </c>
      <c r="AF3143">
        <v>854</v>
      </c>
      <c r="AG3143">
        <v>854.19899999999996</v>
      </c>
      <c r="AH3143"/>
      <c r="AI3143">
        <v>6</v>
      </c>
    </row>
    <row r="3144" spans="1:35">
      <c r="A3144" t="s">
        <v>862</v>
      </c>
      <c r="B3144">
        <v>2018</v>
      </c>
      <c r="C3144">
        <v>2018</v>
      </c>
      <c r="D3144">
        <v>2018</v>
      </c>
      <c r="E3144">
        <v>4</v>
      </c>
      <c r="F3144">
        <v>0</v>
      </c>
      <c r="G3144">
        <v>0</v>
      </c>
      <c r="H3144" t="s">
        <v>568</v>
      </c>
      <c r="I3144">
        <v>251</v>
      </c>
      <c r="J3144" t="s">
        <v>113</v>
      </c>
      <c r="K3144" t="s">
        <v>583</v>
      </c>
      <c r="L3144">
        <v>484</v>
      </c>
      <c r="M3144" t="s">
        <v>656</v>
      </c>
      <c r="N3144" t="s">
        <v>657</v>
      </c>
      <c r="O3144">
        <v>0</v>
      </c>
      <c r="P3144" t="s">
        <v>177</v>
      </c>
      <c r="Q3144" t="s">
        <v>514</v>
      </c>
      <c r="R3144" t="s">
        <v>515</v>
      </c>
      <c r="S3144" t="s">
        <v>516</v>
      </c>
      <c r="T3144">
        <v>2100</v>
      </c>
      <c r="U3144" t="s">
        <v>868</v>
      </c>
      <c r="V3144">
        <v>2523</v>
      </c>
      <c r="W3144" t="s">
        <v>518</v>
      </c>
      <c r="X3144">
        <v>8</v>
      </c>
      <c r="Y3144" t="s">
        <v>519</v>
      </c>
      <c r="Z3144">
        <v>8194</v>
      </c>
      <c r="AA3144">
        <v>-1</v>
      </c>
      <c r="AB3144" t="s">
        <v>129</v>
      </c>
      <c r="AC3144">
        <v>0</v>
      </c>
      <c r="AD3144">
        <v>8194</v>
      </c>
      <c r="AE3144">
        <v>0</v>
      </c>
      <c r="AF3144">
        <v>550</v>
      </c>
      <c r="AG3144">
        <v>550.56200000000001</v>
      </c>
      <c r="AH3144"/>
      <c r="AI3144">
        <v>6</v>
      </c>
    </row>
    <row r="3145" spans="1:35">
      <c r="A3145" t="s">
        <v>862</v>
      </c>
      <c r="B3145">
        <v>2018</v>
      </c>
      <c r="C3145">
        <v>2018</v>
      </c>
      <c r="D3145">
        <v>2018</v>
      </c>
      <c r="E3145">
        <v>4</v>
      </c>
      <c r="F3145">
        <v>0</v>
      </c>
      <c r="G3145">
        <v>0</v>
      </c>
      <c r="H3145" t="s">
        <v>568</v>
      </c>
      <c r="I3145">
        <v>251</v>
      </c>
      <c r="J3145" t="s">
        <v>113</v>
      </c>
      <c r="K3145" t="s">
        <v>583</v>
      </c>
      <c r="L3145">
        <v>458</v>
      </c>
      <c r="M3145" t="s">
        <v>180</v>
      </c>
      <c r="N3145" t="s">
        <v>557</v>
      </c>
      <c r="O3145">
        <v>0</v>
      </c>
      <c r="P3145" t="s">
        <v>177</v>
      </c>
      <c r="Q3145" t="s">
        <v>514</v>
      </c>
      <c r="R3145" t="s">
        <v>515</v>
      </c>
      <c r="S3145" t="s">
        <v>516</v>
      </c>
      <c r="T3145">
        <v>2100</v>
      </c>
      <c r="U3145" t="s">
        <v>868</v>
      </c>
      <c r="V3145">
        <v>2523</v>
      </c>
      <c r="W3145" t="s">
        <v>518</v>
      </c>
      <c r="X3145">
        <v>8</v>
      </c>
      <c r="Y3145" t="s">
        <v>519</v>
      </c>
      <c r="Z3145">
        <v>117834845</v>
      </c>
      <c r="AA3145">
        <v>-1</v>
      </c>
      <c r="AB3145" t="s">
        <v>129</v>
      </c>
      <c r="AC3145">
        <v>0</v>
      </c>
      <c r="AD3145">
        <v>117834845</v>
      </c>
      <c r="AE3145">
        <v>0</v>
      </c>
      <c r="AF3145">
        <v>8307216</v>
      </c>
      <c r="AG3145">
        <v>8307216.1629999997</v>
      </c>
      <c r="AH3145"/>
      <c r="AI3145">
        <v>6</v>
      </c>
    </row>
    <row r="3146" spans="1:35">
      <c r="A3146" t="s">
        <v>862</v>
      </c>
      <c r="B3146">
        <v>2018</v>
      </c>
      <c r="C3146">
        <v>2018</v>
      </c>
      <c r="D3146">
        <v>2018</v>
      </c>
      <c r="E3146">
        <v>4</v>
      </c>
      <c r="F3146">
        <v>0</v>
      </c>
      <c r="G3146">
        <v>0</v>
      </c>
      <c r="H3146" t="s">
        <v>568</v>
      </c>
      <c r="I3146">
        <v>251</v>
      </c>
      <c r="J3146" t="s">
        <v>113</v>
      </c>
      <c r="K3146" t="s">
        <v>583</v>
      </c>
      <c r="L3146">
        <v>208</v>
      </c>
      <c r="M3146" t="s">
        <v>195</v>
      </c>
      <c r="N3146" t="s">
        <v>572</v>
      </c>
      <c r="O3146">
        <v>0</v>
      </c>
      <c r="P3146" t="s">
        <v>177</v>
      </c>
      <c r="Q3146" t="s">
        <v>514</v>
      </c>
      <c r="R3146" t="s">
        <v>515</v>
      </c>
      <c r="S3146" t="s">
        <v>516</v>
      </c>
      <c r="T3146">
        <v>2100</v>
      </c>
      <c r="U3146" t="s">
        <v>868</v>
      </c>
      <c r="V3146">
        <v>2523</v>
      </c>
      <c r="W3146" t="s">
        <v>518</v>
      </c>
      <c r="X3146">
        <v>8</v>
      </c>
      <c r="Y3146" t="s">
        <v>519</v>
      </c>
      <c r="Z3146">
        <v>4669490</v>
      </c>
      <c r="AA3146">
        <v>-1</v>
      </c>
      <c r="AB3146" t="s">
        <v>129</v>
      </c>
      <c r="AC3146">
        <v>0</v>
      </c>
      <c r="AD3146">
        <v>4669490</v>
      </c>
      <c r="AE3146">
        <v>0</v>
      </c>
      <c r="AF3146">
        <v>621960</v>
      </c>
      <c r="AG3146">
        <v>621960.55599999998</v>
      </c>
      <c r="AH3146"/>
      <c r="AI3146">
        <v>6</v>
      </c>
    </row>
    <row r="3147" spans="1:35">
      <c r="A3147" t="s">
        <v>862</v>
      </c>
      <c r="B3147">
        <v>2018</v>
      </c>
      <c r="C3147">
        <v>2018</v>
      </c>
      <c r="D3147">
        <v>2018</v>
      </c>
      <c r="E3147">
        <v>4</v>
      </c>
      <c r="F3147">
        <v>0</v>
      </c>
      <c r="G3147">
        <v>0</v>
      </c>
      <c r="H3147" t="s">
        <v>568</v>
      </c>
      <c r="I3147">
        <v>251</v>
      </c>
      <c r="J3147" t="s">
        <v>113</v>
      </c>
      <c r="K3147" t="s">
        <v>583</v>
      </c>
      <c r="L3147">
        <v>300</v>
      </c>
      <c r="M3147" t="s">
        <v>680</v>
      </c>
      <c r="N3147" t="s">
        <v>681</v>
      </c>
      <c r="O3147">
        <v>0</v>
      </c>
      <c r="P3147" t="s">
        <v>177</v>
      </c>
      <c r="Q3147" t="s">
        <v>514</v>
      </c>
      <c r="R3147" t="s">
        <v>515</v>
      </c>
      <c r="S3147" t="s">
        <v>516</v>
      </c>
      <c r="T3147">
        <v>2100</v>
      </c>
      <c r="U3147" t="s">
        <v>868</v>
      </c>
      <c r="V3147">
        <v>2523</v>
      </c>
      <c r="W3147" t="s">
        <v>518</v>
      </c>
      <c r="X3147">
        <v>8</v>
      </c>
      <c r="Y3147" t="s">
        <v>519</v>
      </c>
      <c r="Z3147">
        <v>109783910</v>
      </c>
      <c r="AA3147">
        <v>-1</v>
      </c>
      <c r="AB3147" t="s">
        <v>129</v>
      </c>
      <c r="AC3147">
        <v>0</v>
      </c>
      <c r="AD3147">
        <v>109783910</v>
      </c>
      <c r="AE3147">
        <v>0</v>
      </c>
      <c r="AF3147">
        <v>7739634</v>
      </c>
      <c r="AG3147">
        <v>7739634.8590000002</v>
      </c>
      <c r="AH3147"/>
      <c r="AI3147">
        <v>6</v>
      </c>
    </row>
    <row r="3148" spans="1:35">
      <c r="A3148" t="s">
        <v>862</v>
      </c>
      <c r="B3148">
        <v>2018</v>
      </c>
      <c r="C3148">
        <v>2018</v>
      </c>
      <c r="D3148">
        <v>2018</v>
      </c>
      <c r="E3148">
        <v>4</v>
      </c>
      <c r="F3148">
        <v>0</v>
      </c>
      <c r="G3148">
        <v>0</v>
      </c>
      <c r="H3148" t="s">
        <v>568</v>
      </c>
      <c r="I3148">
        <v>251</v>
      </c>
      <c r="J3148" t="s">
        <v>113</v>
      </c>
      <c r="K3148" t="s">
        <v>583</v>
      </c>
      <c r="L3148">
        <v>170</v>
      </c>
      <c r="M3148" t="s">
        <v>725</v>
      </c>
      <c r="N3148" t="s">
        <v>726</v>
      </c>
      <c r="O3148">
        <v>0</v>
      </c>
      <c r="P3148" t="s">
        <v>177</v>
      </c>
      <c r="Q3148" t="s">
        <v>514</v>
      </c>
      <c r="R3148" t="s">
        <v>515</v>
      </c>
      <c r="S3148" t="s">
        <v>516</v>
      </c>
      <c r="T3148">
        <v>2100</v>
      </c>
      <c r="U3148" t="s">
        <v>868</v>
      </c>
      <c r="V3148">
        <v>2523</v>
      </c>
      <c r="W3148" t="s">
        <v>518</v>
      </c>
      <c r="X3148">
        <v>8</v>
      </c>
      <c r="Y3148" t="s">
        <v>519</v>
      </c>
      <c r="Z3148">
        <v>356108342</v>
      </c>
      <c r="AA3148">
        <v>-1</v>
      </c>
      <c r="AB3148" t="s">
        <v>129</v>
      </c>
      <c r="AC3148">
        <v>0</v>
      </c>
      <c r="AD3148">
        <v>356108342</v>
      </c>
      <c r="AE3148">
        <v>0</v>
      </c>
      <c r="AF3148">
        <v>23924756</v>
      </c>
      <c r="AG3148">
        <v>23924756.179000001</v>
      </c>
      <c r="AH3148"/>
      <c r="AI3148">
        <v>6</v>
      </c>
    </row>
    <row r="3149" spans="1:35">
      <c r="A3149" t="s">
        <v>862</v>
      </c>
      <c r="B3149">
        <v>2018</v>
      </c>
      <c r="C3149">
        <v>2018</v>
      </c>
      <c r="D3149">
        <v>2018</v>
      </c>
      <c r="E3149">
        <v>4</v>
      </c>
      <c r="F3149">
        <v>0</v>
      </c>
      <c r="G3149">
        <v>0</v>
      </c>
      <c r="H3149" t="s">
        <v>568</v>
      </c>
      <c r="I3149">
        <v>251</v>
      </c>
      <c r="J3149" t="s">
        <v>113</v>
      </c>
      <c r="K3149" t="s">
        <v>583</v>
      </c>
      <c r="L3149">
        <v>364</v>
      </c>
      <c r="M3149" t="s">
        <v>777</v>
      </c>
      <c r="N3149" t="s">
        <v>778</v>
      </c>
      <c r="O3149">
        <v>0</v>
      </c>
      <c r="P3149" t="s">
        <v>177</v>
      </c>
      <c r="Q3149" t="s">
        <v>514</v>
      </c>
      <c r="R3149" t="s">
        <v>515</v>
      </c>
      <c r="S3149" t="s">
        <v>516</v>
      </c>
      <c r="T3149">
        <v>2100</v>
      </c>
      <c r="U3149" t="s">
        <v>868</v>
      </c>
      <c r="V3149">
        <v>2523</v>
      </c>
      <c r="W3149" t="s">
        <v>518</v>
      </c>
      <c r="X3149">
        <v>8</v>
      </c>
      <c r="Y3149" t="s">
        <v>519</v>
      </c>
      <c r="Z3149">
        <v>1525606</v>
      </c>
      <c r="AA3149">
        <v>-1</v>
      </c>
      <c r="AB3149" t="s">
        <v>129</v>
      </c>
      <c r="AC3149">
        <v>0</v>
      </c>
      <c r="AD3149">
        <v>1525606</v>
      </c>
      <c r="AE3149">
        <v>0</v>
      </c>
      <c r="AF3149">
        <v>107553</v>
      </c>
      <c r="AG3149">
        <v>107553.41099999999</v>
      </c>
      <c r="AH3149"/>
      <c r="AI3149">
        <v>6</v>
      </c>
    </row>
    <row r="3150" spans="1:35">
      <c r="A3150" t="s">
        <v>862</v>
      </c>
      <c r="B3150">
        <v>2018</v>
      </c>
      <c r="C3150">
        <v>2018</v>
      </c>
      <c r="D3150">
        <v>2018</v>
      </c>
      <c r="E3150">
        <v>4</v>
      </c>
      <c r="F3150">
        <v>0</v>
      </c>
      <c r="G3150">
        <v>0</v>
      </c>
      <c r="H3150" t="s">
        <v>568</v>
      </c>
      <c r="I3150">
        <v>251</v>
      </c>
      <c r="J3150" t="s">
        <v>113</v>
      </c>
      <c r="K3150" t="s">
        <v>583</v>
      </c>
      <c r="L3150">
        <v>380</v>
      </c>
      <c r="M3150" t="s">
        <v>587</v>
      </c>
      <c r="N3150" t="s">
        <v>588</v>
      </c>
      <c r="O3150">
        <v>0</v>
      </c>
      <c r="P3150" t="s">
        <v>177</v>
      </c>
      <c r="Q3150" t="s">
        <v>514</v>
      </c>
      <c r="R3150" t="s">
        <v>515</v>
      </c>
      <c r="S3150" t="s">
        <v>516</v>
      </c>
      <c r="T3150">
        <v>3100</v>
      </c>
      <c r="U3150" t="s">
        <v>884</v>
      </c>
      <c r="V3150">
        <v>2523</v>
      </c>
      <c r="W3150" t="s">
        <v>518</v>
      </c>
      <c r="X3150">
        <v>8</v>
      </c>
      <c r="Y3150" t="s">
        <v>519</v>
      </c>
      <c r="Z3150">
        <v>32208871</v>
      </c>
      <c r="AA3150">
        <v>-1</v>
      </c>
      <c r="AB3150" t="s">
        <v>129</v>
      </c>
      <c r="AC3150">
        <v>0</v>
      </c>
      <c r="AD3150">
        <v>32208871</v>
      </c>
      <c r="AE3150">
        <v>0</v>
      </c>
      <c r="AF3150">
        <v>2642575</v>
      </c>
      <c r="AG3150">
        <v>2642575.0460000001</v>
      </c>
      <c r="AH3150"/>
      <c r="AI3150">
        <v>6</v>
      </c>
    </row>
    <row r="3151" spans="1:35">
      <c r="A3151" t="s">
        <v>862</v>
      </c>
      <c r="B3151">
        <v>2018</v>
      </c>
      <c r="C3151">
        <v>2018</v>
      </c>
      <c r="D3151">
        <v>2018</v>
      </c>
      <c r="E3151">
        <v>4</v>
      </c>
      <c r="F3151">
        <v>0</v>
      </c>
      <c r="G3151">
        <v>0</v>
      </c>
      <c r="H3151" t="s">
        <v>568</v>
      </c>
      <c r="I3151">
        <v>251</v>
      </c>
      <c r="J3151" t="s">
        <v>113</v>
      </c>
      <c r="K3151" t="s">
        <v>583</v>
      </c>
      <c r="L3151">
        <v>276</v>
      </c>
      <c r="M3151" t="s">
        <v>591</v>
      </c>
      <c r="N3151" t="s">
        <v>592</v>
      </c>
      <c r="O3151">
        <v>0</v>
      </c>
      <c r="P3151" t="s">
        <v>177</v>
      </c>
      <c r="Q3151" t="s">
        <v>514</v>
      </c>
      <c r="R3151" t="s">
        <v>515</v>
      </c>
      <c r="S3151" t="s">
        <v>516</v>
      </c>
      <c r="T3151">
        <v>2200</v>
      </c>
      <c r="U3151" t="s">
        <v>883</v>
      </c>
      <c r="V3151">
        <v>2523</v>
      </c>
      <c r="W3151" t="s">
        <v>518</v>
      </c>
      <c r="X3151">
        <v>8</v>
      </c>
      <c r="Y3151" t="s">
        <v>519</v>
      </c>
      <c r="Z3151">
        <v>4077642</v>
      </c>
      <c r="AA3151">
        <v>-1</v>
      </c>
      <c r="AB3151" t="s">
        <v>129</v>
      </c>
      <c r="AC3151">
        <v>0</v>
      </c>
      <c r="AD3151">
        <v>4077642</v>
      </c>
      <c r="AE3151">
        <v>0</v>
      </c>
      <c r="AF3151">
        <v>273952</v>
      </c>
      <c r="AG3151">
        <v>273952.00900000002</v>
      </c>
      <c r="AH3151"/>
      <c r="AI3151">
        <v>6</v>
      </c>
    </row>
    <row r="3152" spans="1:35">
      <c r="A3152" t="s">
        <v>862</v>
      </c>
      <c r="B3152">
        <v>2018</v>
      </c>
      <c r="C3152">
        <v>2018</v>
      </c>
      <c r="D3152">
        <v>2018</v>
      </c>
      <c r="E3152">
        <v>4</v>
      </c>
      <c r="F3152">
        <v>0</v>
      </c>
      <c r="G3152">
        <v>0</v>
      </c>
      <c r="H3152" t="s">
        <v>568</v>
      </c>
      <c r="I3152">
        <v>251</v>
      </c>
      <c r="J3152" t="s">
        <v>113</v>
      </c>
      <c r="K3152" t="s">
        <v>583</v>
      </c>
      <c r="L3152">
        <v>203</v>
      </c>
      <c r="M3152" t="s">
        <v>684</v>
      </c>
      <c r="N3152" t="s">
        <v>685</v>
      </c>
      <c r="O3152">
        <v>0</v>
      </c>
      <c r="P3152" t="s">
        <v>177</v>
      </c>
      <c r="Q3152" t="s">
        <v>514</v>
      </c>
      <c r="R3152" t="s">
        <v>515</v>
      </c>
      <c r="S3152" t="s">
        <v>516</v>
      </c>
      <c r="T3152">
        <v>9200</v>
      </c>
      <c r="U3152" t="s">
        <v>885</v>
      </c>
      <c r="V3152">
        <v>2523</v>
      </c>
      <c r="W3152" t="s">
        <v>518</v>
      </c>
      <c r="X3152">
        <v>8</v>
      </c>
      <c r="Y3152" t="s">
        <v>519</v>
      </c>
      <c r="Z3152">
        <v>604</v>
      </c>
      <c r="AA3152">
        <v>-1</v>
      </c>
      <c r="AB3152" t="s">
        <v>129</v>
      </c>
      <c r="AC3152">
        <v>0</v>
      </c>
      <c r="AD3152"/>
      <c r="AE3152">
        <v>0</v>
      </c>
      <c r="AF3152">
        <v>106</v>
      </c>
      <c r="AG3152">
        <v>106.33199999999999</v>
      </c>
      <c r="AH3152"/>
      <c r="AI3152">
        <v>6</v>
      </c>
    </row>
    <row r="3153" spans="1:35">
      <c r="A3153" t="s">
        <v>862</v>
      </c>
      <c r="B3153">
        <v>2018</v>
      </c>
      <c r="C3153">
        <v>2018</v>
      </c>
      <c r="D3153">
        <v>2018</v>
      </c>
      <c r="E3153">
        <v>4</v>
      </c>
      <c r="F3153">
        <v>0</v>
      </c>
      <c r="G3153">
        <v>0</v>
      </c>
      <c r="H3153" t="s">
        <v>568</v>
      </c>
      <c r="I3153">
        <v>251</v>
      </c>
      <c r="J3153" t="s">
        <v>113</v>
      </c>
      <c r="K3153" t="s">
        <v>583</v>
      </c>
      <c r="L3153">
        <v>380</v>
      </c>
      <c r="M3153" t="s">
        <v>587</v>
      </c>
      <c r="N3153" t="s">
        <v>588</v>
      </c>
      <c r="O3153">
        <v>0</v>
      </c>
      <c r="P3153" t="s">
        <v>177</v>
      </c>
      <c r="Q3153" t="s">
        <v>514</v>
      </c>
      <c r="R3153" t="s">
        <v>515</v>
      </c>
      <c r="S3153" t="s">
        <v>516</v>
      </c>
      <c r="T3153">
        <v>9200</v>
      </c>
      <c r="U3153" t="s">
        <v>885</v>
      </c>
      <c r="V3153">
        <v>2523</v>
      </c>
      <c r="W3153" t="s">
        <v>518</v>
      </c>
      <c r="X3153">
        <v>8</v>
      </c>
      <c r="Y3153" t="s">
        <v>519</v>
      </c>
      <c r="Z3153">
        <v>725</v>
      </c>
      <c r="AA3153">
        <v>-1</v>
      </c>
      <c r="AB3153" t="s">
        <v>129</v>
      </c>
      <c r="AC3153">
        <v>0</v>
      </c>
      <c r="AD3153"/>
      <c r="AE3153">
        <v>0</v>
      </c>
      <c r="AF3153">
        <v>127</v>
      </c>
      <c r="AG3153">
        <v>127.598</v>
      </c>
      <c r="AH3153"/>
      <c r="AI3153">
        <v>6</v>
      </c>
    </row>
    <row r="3154" spans="1:35">
      <c r="A3154" t="s">
        <v>862</v>
      </c>
      <c r="B3154">
        <v>2018</v>
      </c>
      <c r="C3154">
        <v>2018</v>
      </c>
      <c r="D3154">
        <v>2018</v>
      </c>
      <c r="E3154">
        <v>4</v>
      </c>
      <c r="F3154">
        <v>0</v>
      </c>
      <c r="G3154">
        <v>0</v>
      </c>
      <c r="H3154" t="s">
        <v>568</v>
      </c>
      <c r="I3154">
        <v>251</v>
      </c>
      <c r="J3154" t="s">
        <v>113</v>
      </c>
      <c r="K3154" t="s">
        <v>583</v>
      </c>
      <c r="L3154">
        <v>276</v>
      </c>
      <c r="M3154" t="s">
        <v>591</v>
      </c>
      <c r="N3154" t="s">
        <v>592</v>
      </c>
      <c r="O3154">
        <v>0</v>
      </c>
      <c r="P3154" t="s">
        <v>177</v>
      </c>
      <c r="Q3154" t="s">
        <v>514</v>
      </c>
      <c r="R3154" t="s">
        <v>515</v>
      </c>
      <c r="S3154" t="s">
        <v>516</v>
      </c>
      <c r="T3154">
        <v>9200</v>
      </c>
      <c r="U3154" t="s">
        <v>885</v>
      </c>
      <c r="V3154">
        <v>2523</v>
      </c>
      <c r="W3154" t="s">
        <v>518</v>
      </c>
      <c r="X3154">
        <v>8</v>
      </c>
      <c r="Y3154" t="s">
        <v>519</v>
      </c>
      <c r="Z3154">
        <v>1087</v>
      </c>
      <c r="AA3154">
        <v>-1</v>
      </c>
      <c r="AB3154" t="s">
        <v>129</v>
      </c>
      <c r="AC3154">
        <v>0</v>
      </c>
      <c r="AD3154"/>
      <c r="AE3154">
        <v>0</v>
      </c>
      <c r="AF3154">
        <v>191</v>
      </c>
      <c r="AG3154">
        <v>191.39699999999999</v>
      </c>
      <c r="AH3154"/>
      <c r="AI3154">
        <v>6</v>
      </c>
    </row>
    <row r="3155" spans="1:35">
      <c r="A3155" t="s">
        <v>862</v>
      </c>
      <c r="B3155">
        <v>2018</v>
      </c>
      <c r="C3155">
        <v>2018</v>
      </c>
      <c r="D3155">
        <v>2018</v>
      </c>
      <c r="E3155">
        <v>4</v>
      </c>
      <c r="F3155">
        <v>0</v>
      </c>
      <c r="G3155">
        <v>0</v>
      </c>
      <c r="H3155" t="s">
        <v>568</v>
      </c>
      <c r="I3155">
        <v>251</v>
      </c>
      <c r="J3155" t="s">
        <v>113</v>
      </c>
      <c r="K3155" t="s">
        <v>583</v>
      </c>
      <c r="L3155">
        <v>480</v>
      </c>
      <c r="M3155" t="s">
        <v>652</v>
      </c>
      <c r="N3155" t="s">
        <v>653</v>
      </c>
      <c r="O3155">
        <v>0</v>
      </c>
      <c r="P3155" t="s">
        <v>177</v>
      </c>
      <c r="Q3155" t="s">
        <v>514</v>
      </c>
      <c r="R3155" t="s">
        <v>515</v>
      </c>
      <c r="S3155" t="s">
        <v>516</v>
      </c>
      <c r="T3155">
        <v>2100</v>
      </c>
      <c r="U3155" t="s">
        <v>868</v>
      </c>
      <c r="V3155">
        <v>2523</v>
      </c>
      <c r="W3155" t="s">
        <v>518</v>
      </c>
      <c r="X3155">
        <v>8</v>
      </c>
      <c r="Y3155" t="s">
        <v>519</v>
      </c>
      <c r="Z3155">
        <v>1645</v>
      </c>
      <c r="AA3155">
        <v>-1</v>
      </c>
      <c r="AB3155" t="s">
        <v>129</v>
      </c>
      <c r="AC3155">
        <v>0</v>
      </c>
      <c r="AD3155"/>
      <c r="AE3155">
        <v>0</v>
      </c>
      <c r="AF3155">
        <v>289</v>
      </c>
      <c r="AG3155">
        <v>289.459</v>
      </c>
      <c r="AH3155"/>
      <c r="AI3155">
        <v>6</v>
      </c>
    </row>
    <row r="3156" spans="1:35">
      <c r="A3156" t="s">
        <v>862</v>
      </c>
      <c r="B3156">
        <v>2018</v>
      </c>
      <c r="C3156">
        <v>2018</v>
      </c>
      <c r="D3156">
        <v>2018</v>
      </c>
      <c r="E3156">
        <v>4</v>
      </c>
      <c r="F3156">
        <v>0</v>
      </c>
      <c r="G3156">
        <v>0</v>
      </c>
      <c r="H3156" t="s">
        <v>568</v>
      </c>
      <c r="I3156">
        <v>251</v>
      </c>
      <c r="J3156" t="s">
        <v>113</v>
      </c>
      <c r="K3156" t="s">
        <v>583</v>
      </c>
      <c r="L3156">
        <v>392</v>
      </c>
      <c r="M3156" t="s">
        <v>223</v>
      </c>
      <c r="N3156" t="s">
        <v>584</v>
      </c>
      <c r="O3156">
        <v>0</v>
      </c>
      <c r="P3156" t="s">
        <v>177</v>
      </c>
      <c r="Q3156" t="s">
        <v>514</v>
      </c>
      <c r="R3156" t="s">
        <v>515</v>
      </c>
      <c r="S3156" t="s">
        <v>516</v>
      </c>
      <c r="T3156">
        <v>2100</v>
      </c>
      <c r="U3156" t="s">
        <v>868</v>
      </c>
      <c r="V3156">
        <v>2523</v>
      </c>
      <c r="W3156" t="s">
        <v>518</v>
      </c>
      <c r="X3156">
        <v>8</v>
      </c>
      <c r="Y3156" t="s">
        <v>519</v>
      </c>
      <c r="Z3156">
        <v>91198</v>
      </c>
      <c r="AA3156">
        <v>-1</v>
      </c>
      <c r="AB3156" t="s">
        <v>129</v>
      </c>
      <c r="AC3156">
        <v>0</v>
      </c>
      <c r="AD3156"/>
      <c r="AE3156">
        <v>0</v>
      </c>
      <c r="AF3156">
        <v>16044</v>
      </c>
      <c r="AG3156">
        <v>16044.284</v>
      </c>
      <c r="AH3156"/>
      <c r="AI3156">
        <v>6</v>
      </c>
    </row>
    <row r="3157" spans="1:35">
      <c r="A3157" t="s">
        <v>862</v>
      </c>
      <c r="B3157">
        <v>2018</v>
      </c>
      <c r="C3157">
        <v>2018</v>
      </c>
      <c r="D3157">
        <v>2018</v>
      </c>
      <c r="E3157">
        <v>4</v>
      </c>
      <c r="F3157">
        <v>0</v>
      </c>
      <c r="G3157">
        <v>0</v>
      </c>
      <c r="H3157" t="s">
        <v>568</v>
      </c>
      <c r="I3157">
        <v>251</v>
      </c>
      <c r="J3157" t="s">
        <v>113</v>
      </c>
      <c r="K3157" t="s">
        <v>583</v>
      </c>
      <c r="L3157">
        <v>398</v>
      </c>
      <c r="M3157" t="s">
        <v>731</v>
      </c>
      <c r="N3157" t="s">
        <v>732</v>
      </c>
      <c r="O3157">
        <v>0</v>
      </c>
      <c r="P3157" t="s">
        <v>177</v>
      </c>
      <c r="Q3157" t="s">
        <v>514</v>
      </c>
      <c r="R3157" t="s">
        <v>515</v>
      </c>
      <c r="S3157" t="s">
        <v>516</v>
      </c>
      <c r="T3157">
        <v>1000</v>
      </c>
      <c r="U3157" t="s">
        <v>866</v>
      </c>
      <c r="V3157">
        <v>2523</v>
      </c>
      <c r="W3157" t="s">
        <v>518</v>
      </c>
      <c r="X3157">
        <v>8</v>
      </c>
      <c r="Y3157" t="s">
        <v>519</v>
      </c>
      <c r="Z3157">
        <v>107</v>
      </c>
      <c r="AA3157">
        <v>-1</v>
      </c>
      <c r="AB3157" t="s">
        <v>129</v>
      </c>
      <c r="AC3157">
        <v>0</v>
      </c>
      <c r="AD3157"/>
      <c r="AE3157">
        <v>0</v>
      </c>
      <c r="AF3157">
        <v>18</v>
      </c>
      <c r="AG3157">
        <v>18.902999999999999</v>
      </c>
      <c r="AH3157"/>
      <c r="AI3157">
        <v>6</v>
      </c>
    </row>
    <row r="3158" spans="1:35">
      <c r="A3158" t="s">
        <v>862</v>
      </c>
      <c r="B3158">
        <v>2018</v>
      </c>
      <c r="C3158">
        <v>2018</v>
      </c>
      <c r="D3158">
        <v>2018</v>
      </c>
      <c r="E3158">
        <v>4</v>
      </c>
      <c r="F3158">
        <v>0</v>
      </c>
      <c r="G3158">
        <v>0</v>
      </c>
      <c r="H3158" t="s">
        <v>568</v>
      </c>
      <c r="I3158">
        <v>251</v>
      </c>
      <c r="J3158" t="s">
        <v>113</v>
      </c>
      <c r="K3158" t="s">
        <v>583</v>
      </c>
      <c r="L3158">
        <v>392</v>
      </c>
      <c r="M3158" t="s">
        <v>223</v>
      </c>
      <c r="N3158" t="s">
        <v>584</v>
      </c>
      <c r="O3158">
        <v>0</v>
      </c>
      <c r="P3158" t="s">
        <v>177</v>
      </c>
      <c r="Q3158" t="s">
        <v>514</v>
      </c>
      <c r="R3158" t="s">
        <v>515</v>
      </c>
      <c r="S3158" t="s">
        <v>516</v>
      </c>
      <c r="T3158">
        <v>1000</v>
      </c>
      <c r="U3158" t="s">
        <v>866</v>
      </c>
      <c r="V3158">
        <v>2523</v>
      </c>
      <c r="W3158" t="s">
        <v>518</v>
      </c>
      <c r="X3158">
        <v>8</v>
      </c>
      <c r="Y3158" t="s">
        <v>519</v>
      </c>
      <c r="Z3158">
        <v>33404</v>
      </c>
      <c r="AA3158">
        <v>-1</v>
      </c>
      <c r="AB3158" t="s">
        <v>129</v>
      </c>
      <c r="AC3158">
        <v>0</v>
      </c>
      <c r="AD3158"/>
      <c r="AE3158">
        <v>0</v>
      </c>
      <c r="AF3158">
        <v>3034</v>
      </c>
      <c r="AG3158">
        <v>3034</v>
      </c>
      <c r="AH3158"/>
      <c r="AI3158">
        <v>6</v>
      </c>
    </row>
    <row r="3159" spans="1:35">
      <c r="A3159" t="s">
        <v>862</v>
      </c>
      <c r="B3159">
        <v>2018</v>
      </c>
      <c r="C3159">
        <v>2018</v>
      </c>
      <c r="D3159">
        <v>2018</v>
      </c>
      <c r="E3159">
        <v>4</v>
      </c>
      <c r="F3159">
        <v>0</v>
      </c>
      <c r="G3159">
        <v>0</v>
      </c>
      <c r="H3159" t="s">
        <v>568</v>
      </c>
      <c r="I3159">
        <v>251</v>
      </c>
      <c r="J3159" t="s">
        <v>113</v>
      </c>
      <c r="K3159" t="s">
        <v>583</v>
      </c>
      <c r="L3159">
        <v>410</v>
      </c>
      <c r="M3159" t="s">
        <v>550</v>
      </c>
      <c r="N3159" t="s">
        <v>551</v>
      </c>
      <c r="O3159">
        <v>0</v>
      </c>
      <c r="P3159" t="s">
        <v>177</v>
      </c>
      <c r="Q3159" t="s">
        <v>514</v>
      </c>
      <c r="R3159" t="s">
        <v>515</v>
      </c>
      <c r="S3159" t="s">
        <v>516</v>
      </c>
      <c r="T3159">
        <v>3200</v>
      </c>
      <c r="U3159" t="s">
        <v>74</v>
      </c>
      <c r="V3159">
        <v>2523</v>
      </c>
      <c r="W3159" t="s">
        <v>518</v>
      </c>
      <c r="X3159">
        <v>8</v>
      </c>
      <c r="Y3159" t="s">
        <v>519</v>
      </c>
      <c r="Z3159">
        <v>1108</v>
      </c>
      <c r="AA3159">
        <v>-1</v>
      </c>
      <c r="AB3159" t="s">
        <v>129</v>
      </c>
      <c r="AC3159">
        <v>0</v>
      </c>
      <c r="AD3159"/>
      <c r="AE3159">
        <v>0</v>
      </c>
      <c r="AF3159">
        <v>194</v>
      </c>
      <c r="AG3159">
        <v>194.94200000000001</v>
      </c>
      <c r="AH3159"/>
      <c r="AI3159">
        <v>6</v>
      </c>
    </row>
    <row r="3160" spans="1:35">
      <c r="A3160" t="s">
        <v>862</v>
      </c>
      <c r="B3160">
        <v>2018</v>
      </c>
      <c r="C3160">
        <v>2018</v>
      </c>
      <c r="D3160">
        <v>2018</v>
      </c>
      <c r="E3160">
        <v>4</v>
      </c>
      <c r="F3160">
        <v>0</v>
      </c>
      <c r="G3160">
        <v>0</v>
      </c>
      <c r="H3160" t="s">
        <v>568</v>
      </c>
      <c r="I3160">
        <v>251</v>
      </c>
      <c r="J3160" t="s">
        <v>113</v>
      </c>
      <c r="K3160" t="s">
        <v>583</v>
      </c>
      <c r="L3160">
        <v>458</v>
      </c>
      <c r="M3160" t="s">
        <v>180</v>
      </c>
      <c r="N3160" t="s">
        <v>557</v>
      </c>
      <c r="O3160">
        <v>0</v>
      </c>
      <c r="P3160" t="s">
        <v>177</v>
      </c>
      <c r="Q3160" t="s">
        <v>514</v>
      </c>
      <c r="R3160" t="s">
        <v>515</v>
      </c>
      <c r="S3160" t="s">
        <v>516</v>
      </c>
      <c r="T3160">
        <v>3200</v>
      </c>
      <c r="U3160" t="s">
        <v>74</v>
      </c>
      <c r="V3160">
        <v>2523</v>
      </c>
      <c r="W3160" t="s">
        <v>518</v>
      </c>
      <c r="X3160">
        <v>8</v>
      </c>
      <c r="Y3160" t="s">
        <v>519</v>
      </c>
      <c r="Z3160">
        <v>2551</v>
      </c>
      <c r="AA3160">
        <v>-1</v>
      </c>
      <c r="AB3160" t="s">
        <v>129</v>
      </c>
      <c r="AC3160">
        <v>0</v>
      </c>
      <c r="AD3160"/>
      <c r="AE3160">
        <v>0</v>
      </c>
      <c r="AF3160">
        <v>448</v>
      </c>
      <c r="AG3160">
        <v>448.95600000000002</v>
      </c>
      <c r="AH3160"/>
      <c r="AI3160">
        <v>6</v>
      </c>
    </row>
    <row r="3161" spans="1:35">
      <c r="A3161" t="s">
        <v>862</v>
      </c>
      <c r="B3161">
        <v>2018</v>
      </c>
      <c r="C3161">
        <v>2018</v>
      </c>
      <c r="D3161">
        <v>2018</v>
      </c>
      <c r="E3161">
        <v>4</v>
      </c>
      <c r="F3161">
        <v>0</v>
      </c>
      <c r="G3161">
        <v>0</v>
      </c>
      <c r="H3161" t="s">
        <v>568</v>
      </c>
      <c r="I3161">
        <v>251</v>
      </c>
      <c r="J3161" t="s">
        <v>113</v>
      </c>
      <c r="K3161" t="s">
        <v>583</v>
      </c>
      <c r="L3161">
        <v>384</v>
      </c>
      <c r="M3161" t="s">
        <v>751</v>
      </c>
      <c r="N3161" t="s">
        <v>752</v>
      </c>
      <c r="O3161">
        <v>0</v>
      </c>
      <c r="P3161" t="s">
        <v>177</v>
      </c>
      <c r="Q3161" t="s">
        <v>514</v>
      </c>
      <c r="R3161" t="s">
        <v>515</v>
      </c>
      <c r="S3161" t="s">
        <v>516</v>
      </c>
      <c r="T3161">
        <v>3200</v>
      </c>
      <c r="U3161" t="s">
        <v>74</v>
      </c>
      <c r="V3161">
        <v>2523</v>
      </c>
      <c r="W3161" t="s">
        <v>518</v>
      </c>
      <c r="X3161">
        <v>8</v>
      </c>
      <c r="Y3161" t="s">
        <v>519</v>
      </c>
      <c r="Z3161">
        <v>7179</v>
      </c>
      <c r="AA3161">
        <v>-1</v>
      </c>
      <c r="AB3161" t="s">
        <v>129</v>
      </c>
      <c r="AC3161">
        <v>0</v>
      </c>
      <c r="AD3161"/>
      <c r="AE3161">
        <v>0</v>
      </c>
      <c r="AF3161">
        <v>1262</v>
      </c>
      <c r="AG3161">
        <v>1262.9849999999999</v>
      </c>
      <c r="AH3161"/>
      <c r="AI3161">
        <v>6</v>
      </c>
    </row>
    <row r="3162" spans="1:35">
      <c r="A3162" t="s">
        <v>862</v>
      </c>
      <c r="B3162">
        <v>2018</v>
      </c>
      <c r="C3162">
        <v>2018</v>
      </c>
      <c r="D3162">
        <v>2018</v>
      </c>
      <c r="E3162">
        <v>4</v>
      </c>
      <c r="F3162">
        <v>0</v>
      </c>
      <c r="G3162">
        <v>0</v>
      </c>
      <c r="H3162" t="s">
        <v>568</v>
      </c>
      <c r="I3162">
        <v>251</v>
      </c>
      <c r="J3162" t="s">
        <v>113</v>
      </c>
      <c r="K3162" t="s">
        <v>583</v>
      </c>
      <c r="L3162">
        <v>251</v>
      </c>
      <c r="M3162" t="s">
        <v>113</v>
      </c>
      <c r="N3162" t="s">
        <v>583</v>
      </c>
      <c r="O3162">
        <v>0</v>
      </c>
      <c r="P3162" t="s">
        <v>177</v>
      </c>
      <c r="Q3162" t="s">
        <v>514</v>
      </c>
      <c r="R3162" t="s">
        <v>515</v>
      </c>
      <c r="S3162" t="s">
        <v>516</v>
      </c>
      <c r="T3162">
        <v>3200</v>
      </c>
      <c r="U3162" t="s">
        <v>74</v>
      </c>
      <c r="V3162">
        <v>2523</v>
      </c>
      <c r="W3162" t="s">
        <v>518</v>
      </c>
      <c r="X3162">
        <v>8</v>
      </c>
      <c r="Y3162" t="s">
        <v>519</v>
      </c>
      <c r="Z3162">
        <v>35404497</v>
      </c>
      <c r="AA3162">
        <v>-1</v>
      </c>
      <c r="AB3162" t="s">
        <v>129</v>
      </c>
      <c r="AC3162">
        <v>0</v>
      </c>
      <c r="AD3162"/>
      <c r="AE3162">
        <v>0</v>
      </c>
      <c r="AF3162">
        <v>2529185</v>
      </c>
      <c r="AG3162">
        <v>2529185.202</v>
      </c>
      <c r="AH3162"/>
      <c r="AI3162">
        <v>6</v>
      </c>
    </row>
    <row r="3163" spans="1:35">
      <c r="A3163" t="s">
        <v>862</v>
      </c>
      <c r="B3163">
        <v>2018</v>
      </c>
      <c r="C3163">
        <v>2018</v>
      </c>
      <c r="D3163">
        <v>2018</v>
      </c>
      <c r="E3163">
        <v>4</v>
      </c>
      <c r="F3163">
        <v>0</v>
      </c>
      <c r="G3163">
        <v>0</v>
      </c>
      <c r="H3163" t="s">
        <v>568</v>
      </c>
      <c r="I3163">
        <v>251</v>
      </c>
      <c r="J3163" t="s">
        <v>113</v>
      </c>
      <c r="K3163" t="s">
        <v>583</v>
      </c>
      <c r="L3163">
        <v>276</v>
      </c>
      <c r="M3163" t="s">
        <v>591</v>
      </c>
      <c r="N3163" t="s">
        <v>592</v>
      </c>
      <c r="O3163">
        <v>0</v>
      </c>
      <c r="P3163" t="s">
        <v>177</v>
      </c>
      <c r="Q3163" t="s">
        <v>514</v>
      </c>
      <c r="R3163" t="s">
        <v>515</v>
      </c>
      <c r="S3163" t="s">
        <v>516</v>
      </c>
      <c r="T3163">
        <v>3200</v>
      </c>
      <c r="U3163" t="s">
        <v>74</v>
      </c>
      <c r="V3163">
        <v>2523</v>
      </c>
      <c r="W3163" t="s">
        <v>518</v>
      </c>
      <c r="X3163">
        <v>8</v>
      </c>
      <c r="Y3163" t="s">
        <v>519</v>
      </c>
      <c r="Z3163">
        <v>407432745</v>
      </c>
      <c r="AA3163">
        <v>-1</v>
      </c>
      <c r="AB3163" t="s">
        <v>129</v>
      </c>
      <c r="AC3163">
        <v>0</v>
      </c>
      <c r="AD3163"/>
      <c r="AE3163">
        <v>0</v>
      </c>
      <c r="AF3163">
        <v>33997739</v>
      </c>
      <c r="AG3163">
        <v>33997739.098999999</v>
      </c>
      <c r="AH3163"/>
      <c r="AI3163">
        <v>6</v>
      </c>
    </row>
    <row r="3164" spans="1:35">
      <c r="A3164" t="s">
        <v>862</v>
      </c>
      <c r="B3164">
        <v>2018</v>
      </c>
      <c r="C3164">
        <v>2018</v>
      </c>
      <c r="D3164">
        <v>2018</v>
      </c>
      <c r="E3164">
        <v>4</v>
      </c>
      <c r="F3164">
        <v>0</v>
      </c>
      <c r="G3164">
        <v>0</v>
      </c>
      <c r="H3164" t="s">
        <v>568</v>
      </c>
      <c r="I3164">
        <v>251</v>
      </c>
      <c r="J3164" t="s">
        <v>113</v>
      </c>
      <c r="K3164" t="s">
        <v>583</v>
      </c>
      <c r="L3164">
        <v>392</v>
      </c>
      <c r="M3164" t="s">
        <v>223</v>
      </c>
      <c r="N3164" t="s">
        <v>584</v>
      </c>
      <c r="O3164">
        <v>0</v>
      </c>
      <c r="P3164" t="s">
        <v>177</v>
      </c>
      <c r="Q3164" t="s">
        <v>514</v>
      </c>
      <c r="R3164" t="s">
        <v>515</v>
      </c>
      <c r="S3164" t="s">
        <v>516</v>
      </c>
      <c r="T3164">
        <v>0</v>
      </c>
      <c r="U3164" t="s">
        <v>517</v>
      </c>
      <c r="V3164">
        <v>2523</v>
      </c>
      <c r="W3164" t="s">
        <v>518</v>
      </c>
      <c r="X3164">
        <v>8</v>
      </c>
      <c r="Y3164" t="s">
        <v>519</v>
      </c>
      <c r="Z3164">
        <v>124603</v>
      </c>
      <c r="AA3164">
        <v>-1</v>
      </c>
      <c r="AB3164" t="s">
        <v>129</v>
      </c>
      <c r="AC3164">
        <v>0</v>
      </c>
      <c r="AD3164"/>
      <c r="AE3164">
        <v>0</v>
      </c>
      <c r="AF3164">
        <v>19078</v>
      </c>
      <c r="AG3164">
        <v>19078.284</v>
      </c>
      <c r="AH3164"/>
      <c r="AI3164">
        <v>6</v>
      </c>
    </row>
    <row r="3165" spans="1:35">
      <c r="A3165" t="s">
        <v>862</v>
      </c>
      <c r="B3165">
        <v>2018</v>
      </c>
      <c r="C3165">
        <v>2018</v>
      </c>
      <c r="D3165">
        <v>2018</v>
      </c>
      <c r="E3165">
        <v>4</v>
      </c>
      <c r="F3165">
        <v>0</v>
      </c>
      <c r="G3165">
        <v>0</v>
      </c>
      <c r="H3165" t="s">
        <v>568</v>
      </c>
      <c r="I3165">
        <v>251</v>
      </c>
      <c r="J3165" t="s">
        <v>113</v>
      </c>
      <c r="K3165" t="s">
        <v>583</v>
      </c>
      <c r="L3165">
        <v>203</v>
      </c>
      <c r="M3165" t="s">
        <v>684</v>
      </c>
      <c r="N3165" t="s">
        <v>685</v>
      </c>
      <c r="O3165">
        <v>0</v>
      </c>
      <c r="P3165" t="s">
        <v>177</v>
      </c>
      <c r="Q3165" t="s">
        <v>514</v>
      </c>
      <c r="R3165" t="s">
        <v>515</v>
      </c>
      <c r="S3165" t="s">
        <v>516</v>
      </c>
      <c r="T3165">
        <v>0</v>
      </c>
      <c r="U3165" t="s">
        <v>517</v>
      </c>
      <c r="V3165">
        <v>2523</v>
      </c>
      <c r="W3165" t="s">
        <v>518</v>
      </c>
      <c r="X3165">
        <v>8</v>
      </c>
      <c r="Y3165" t="s">
        <v>519</v>
      </c>
      <c r="Z3165">
        <v>18670</v>
      </c>
      <c r="AA3165">
        <v>-1</v>
      </c>
      <c r="AB3165" t="s">
        <v>129</v>
      </c>
      <c r="AC3165">
        <v>0</v>
      </c>
      <c r="AD3165"/>
      <c r="AE3165">
        <v>0</v>
      </c>
      <c r="AF3165">
        <v>1736</v>
      </c>
      <c r="AG3165">
        <v>1736.752</v>
      </c>
      <c r="AH3165"/>
      <c r="AI3165">
        <v>6</v>
      </c>
    </row>
    <row r="3166" spans="1:35">
      <c r="A3166" t="s">
        <v>862</v>
      </c>
      <c r="B3166">
        <v>2018</v>
      </c>
      <c r="C3166">
        <v>2018</v>
      </c>
      <c r="D3166">
        <v>2018</v>
      </c>
      <c r="E3166">
        <v>4</v>
      </c>
      <c r="F3166">
        <v>0</v>
      </c>
      <c r="G3166">
        <v>0</v>
      </c>
      <c r="H3166" t="s">
        <v>568</v>
      </c>
      <c r="I3166">
        <v>251</v>
      </c>
      <c r="J3166" t="s">
        <v>113</v>
      </c>
      <c r="K3166" t="s">
        <v>583</v>
      </c>
      <c r="L3166">
        <v>410</v>
      </c>
      <c r="M3166" t="s">
        <v>550</v>
      </c>
      <c r="N3166" t="s">
        <v>551</v>
      </c>
      <c r="O3166">
        <v>0</v>
      </c>
      <c r="P3166" t="s">
        <v>177</v>
      </c>
      <c r="Q3166" t="s">
        <v>514</v>
      </c>
      <c r="R3166" t="s">
        <v>515</v>
      </c>
      <c r="S3166" t="s">
        <v>516</v>
      </c>
      <c r="T3166">
        <v>0</v>
      </c>
      <c r="U3166" t="s">
        <v>517</v>
      </c>
      <c r="V3166">
        <v>2523</v>
      </c>
      <c r="W3166" t="s">
        <v>518</v>
      </c>
      <c r="X3166">
        <v>8</v>
      </c>
      <c r="Y3166" t="s">
        <v>519</v>
      </c>
      <c r="Z3166">
        <v>13224</v>
      </c>
      <c r="AA3166">
        <v>-1</v>
      </c>
      <c r="AB3166" t="s">
        <v>129</v>
      </c>
      <c r="AC3166">
        <v>0</v>
      </c>
      <c r="AD3166"/>
      <c r="AE3166">
        <v>0</v>
      </c>
      <c r="AF3166">
        <v>1049</v>
      </c>
      <c r="AG3166">
        <v>1049.1400000000001</v>
      </c>
      <c r="AH3166"/>
      <c r="AI3166">
        <v>6</v>
      </c>
    </row>
    <row r="3167" spans="1:35">
      <c r="A3167" t="s">
        <v>862</v>
      </c>
      <c r="B3167">
        <v>2018</v>
      </c>
      <c r="C3167">
        <v>2018</v>
      </c>
      <c r="D3167">
        <v>2018</v>
      </c>
      <c r="E3167">
        <v>4</v>
      </c>
      <c r="F3167">
        <v>0</v>
      </c>
      <c r="G3167">
        <v>0</v>
      </c>
      <c r="H3167" t="s">
        <v>568</v>
      </c>
      <c r="I3167">
        <v>251</v>
      </c>
      <c r="J3167" t="s">
        <v>113</v>
      </c>
      <c r="K3167" t="s">
        <v>583</v>
      </c>
      <c r="L3167">
        <v>458</v>
      </c>
      <c r="M3167" t="s">
        <v>180</v>
      </c>
      <c r="N3167" t="s">
        <v>557</v>
      </c>
      <c r="O3167">
        <v>0</v>
      </c>
      <c r="P3167" t="s">
        <v>177</v>
      </c>
      <c r="Q3167" t="s">
        <v>514</v>
      </c>
      <c r="R3167" t="s">
        <v>515</v>
      </c>
      <c r="S3167" t="s">
        <v>516</v>
      </c>
      <c r="T3167">
        <v>0</v>
      </c>
      <c r="U3167" t="s">
        <v>517</v>
      </c>
      <c r="V3167">
        <v>2523</v>
      </c>
      <c r="W3167" t="s">
        <v>518</v>
      </c>
      <c r="X3167">
        <v>8</v>
      </c>
      <c r="Y3167" t="s">
        <v>519</v>
      </c>
      <c r="Z3167">
        <v>117837396</v>
      </c>
      <c r="AA3167">
        <v>-1</v>
      </c>
      <c r="AB3167" t="s">
        <v>129</v>
      </c>
      <c r="AC3167">
        <v>0</v>
      </c>
      <c r="AD3167"/>
      <c r="AE3167">
        <v>0</v>
      </c>
      <c r="AF3167">
        <v>8307665</v>
      </c>
      <c r="AG3167">
        <v>8307665.1189999999</v>
      </c>
      <c r="AH3167"/>
      <c r="AI3167">
        <v>6</v>
      </c>
    </row>
    <row r="3168" spans="1:35">
      <c r="A3168" t="s">
        <v>862</v>
      </c>
      <c r="B3168">
        <v>2018</v>
      </c>
      <c r="C3168">
        <v>2018</v>
      </c>
      <c r="D3168">
        <v>2018</v>
      </c>
      <c r="E3168">
        <v>4</v>
      </c>
      <c r="F3168">
        <v>0</v>
      </c>
      <c r="G3168">
        <v>0</v>
      </c>
      <c r="H3168" t="s">
        <v>568</v>
      </c>
      <c r="I3168">
        <v>251</v>
      </c>
      <c r="J3168" t="s">
        <v>113</v>
      </c>
      <c r="K3168" t="s">
        <v>583</v>
      </c>
      <c r="L3168">
        <v>480</v>
      </c>
      <c r="M3168" t="s">
        <v>652</v>
      </c>
      <c r="N3168" t="s">
        <v>653</v>
      </c>
      <c r="O3168">
        <v>0</v>
      </c>
      <c r="P3168" t="s">
        <v>177</v>
      </c>
      <c r="Q3168" t="s">
        <v>514</v>
      </c>
      <c r="R3168" t="s">
        <v>515</v>
      </c>
      <c r="S3168" t="s">
        <v>516</v>
      </c>
      <c r="T3168">
        <v>0</v>
      </c>
      <c r="U3168" t="s">
        <v>517</v>
      </c>
      <c r="V3168">
        <v>2523</v>
      </c>
      <c r="W3168" t="s">
        <v>518</v>
      </c>
      <c r="X3168">
        <v>8</v>
      </c>
      <c r="Y3168" t="s">
        <v>519</v>
      </c>
      <c r="Z3168">
        <v>8943</v>
      </c>
      <c r="AA3168">
        <v>-1</v>
      </c>
      <c r="AB3168" t="s">
        <v>129</v>
      </c>
      <c r="AC3168">
        <v>0</v>
      </c>
      <c r="AD3168"/>
      <c r="AE3168">
        <v>0</v>
      </c>
      <c r="AF3168">
        <v>799</v>
      </c>
      <c r="AG3168">
        <v>799.851</v>
      </c>
      <c r="AH3168"/>
      <c r="AI3168">
        <v>6</v>
      </c>
    </row>
    <row r="3169" spans="1:35">
      <c r="A3169" t="s">
        <v>862</v>
      </c>
      <c r="B3169">
        <v>2018</v>
      </c>
      <c r="C3169">
        <v>2018</v>
      </c>
      <c r="D3169">
        <v>2018</v>
      </c>
      <c r="E3169">
        <v>4</v>
      </c>
      <c r="F3169">
        <v>0</v>
      </c>
      <c r="G3169">
        <v>0</v>
      </c>
      <c r="H3169" t="s">
        <v>568</v>
      </c>
      <c r="I3169">
        <v>251</v>
      </c>
      <c r="J3169" t="s">
        <v>113</v>
      </c>
      <c r="K3169" t="s">
        <v>583</v>
      </c>
      <c r="L3169">
        <v>384</v>
      </c>
      <c r="M3169" t="s">
        <v>751</v>
      </c>
      <c r="N3169" t="s">
        <v>752</v>
      </c>
      <c r="O3169">
        <v>0</v>
      </c>
      <c r="P3169" t="s">
        <v>177</v>
      </c>
      <c r="Q3169" t="s">
        <v>514</v>
      </c>
      <c r="R3169" t="s">
        <v>515</v>
      </c>
      <c r="S3169" t="s">
        <v>516</v>
      </c>
      <c r="T3169">
        <v>0</v>
      </c>
      <c r="U3169" t="s">
        <v>517</v>
      </c>
      <c r="V3169">
        <v>2523</v>
      </c>
      <c r="W3169" t="s">
        <v>518</v>
      </c>
      <c r="X3169">
        <v>8</v>
      </c>
      <c r="Y3169" t="s">
        <v>519</v>
      </c>
      <c r="Z3169">
        <v>7179</v>
      </c>
      <c r="AA3169">
        <v>-1</v>
      </c>
      <c r="AB3169" t="s">
        <v>129</v>
      </c>
      <c r="AC3169">
        <v>0</v>
      </c>
      <c r="AD3169"/>
      <c r="AE3169">
        <v>0</v>
      </c>
      <c r="AF3169">
        <v>1262</v>
      </c>
      <c r="AG3169">
        <v>1262.9849999999999</v>
      </c>
      <c r="AH3169"/>
      <c r="AI3169">
        <v>6</v>
      </c>
    </row>
    <row r="3170" spans="1:35">
      <c r="A3170" t="s">
        <v>862</v>
      </c>
      <c r="B3170">
        <v>2018</v>
      </c>
      <c r="C3170">
        <v>2018</v>
      </c>
      <c r="D3170">
        <v>2018</v>
      </c>
      <c r="E3170">
        <v>4</v>
      </c>
      <c r="F3170">
        <v>0</v>
      </c>
      <c r="G3170">
        <v>0</v>
      </c>
      <c r="H3170" t="s">
        <v>568</v>
      </c>
      <c r="I3170">
        <v>251</v>
      </c>
      <c r="J3170" t="s">
        <v>113</v>
      </c>
      <c r="K3170" t="s">
        <v>583</v>
      </c>
      <c r="L3170">
        <v>398</v>
      </c>
      <c r="M3170" t="s">
        <v>731</v>
      </c>
      <c r="N3170" t="s">
        <v>732</v>
      </c>
      <c r="O3170">
        <v>0</v>
      </c>
      <c r="P3170" t="s">
        <v>177</v>
      </c>
      <c r="Q3170" t="s">
        <v>514</v>
      </c>
      <c r="R3170" t="s">
        <v>515</v>
      </c>
      <c r="S3170" t="s">
        <v>516</v>
      </c>
      <c r="T3170">
        <v>0</v>
      </c>
      <c r="U3170" t="s">
        <v>517</v>
      </c>
      <c r="V3170">
        <v>2523</v>
      </c>
      <c r="W3170" t="s">
        <v>518</v>
      </c>
      <c r="X3170">
        <v>8</v>
      </c>
      <c r="Y3170" t="s">
        <v>519</v>
      </c>
      <c r="Z3170">
        <v>107</v>
      </c>
      <c r="AA3170">
        <v>-1</v>
      </c>
      <c r="AB3170" t="s">
        <v>129</v>
      </c>
      <c r="AC3170">
        <v>0</v>
      </c>
      <c r="AD3170"/>
      <c r="AE3170">
        <v>0</v>
      </c>
      <c r="AF3170">
        <v>18</v>
      </c>
      <c r="AG3170">
        <v>18.902999999999999</v>
      </c>
      <c r="AH3170"/>
      <c r="AI3170">
        <v>6</v>
      </c>
    </row>
    <row r="3171" spans="1:35">
      <c r="A3171" t="s">
        <v>862</v>
      </c>
      <c r="B3171">
        <v>2018</v>
      </c>
      <c r="C3171">
        <v>2018</v>
      </c>
      <c r="D3171">
        <v>2018</v>
      </c>
      <c r="E3171">
        <v>4</v>
      </c>
      <c r="F3171">
        <v>0</v>
      </c>
      <c r="G3171">
        <v>0</v>
      </c>
      <c r="H3171" t="s">
        <v>568</v>
      </c>
      <c r="I3171">
        <v>251</v>
      </c>
      <c r="J3171" t="s">
        <v>113</v>
      </c>
      <c r="K3171" t="s">
        <v>583</v>
      </c>
      <c r="L3171">
        <v>251</v>
      </c>
      <c r="M3171" t="s">
        <v>113</v>
      </c>
      <c r="N3171" t="s">
        <v>583</v>
      </c>
      <c r="O3171">
        <v>0</v>
      </c>
      <c r="P3171" t="s">
        <v>177</v>
      </c>
      <c r="Q3171" t="s">
        <v>514</v>
      </c>
      <c r="R3171" t="s">
        <v>515</v>
      </c>
      <c r="S3171" t="s">
        <v>516</v>
      </c>
      <c r="T3171">
        <v>0</v>
      </c>
      <c r="U3171" t="s">
        <v>517</v>
      </c>
      <c r="V3171">
        <v>2523</v>
      </c>
      <c r="W3171" t="s">
        <v>518</v>
      </c>
      <c r="X3171">
        <v>8</v>
      </c>
      <c r="Y3171" t="s">
        <v>519</v>
      </c>
      <c r="Z3171">
        <v>36222036</v>
      </c>
      <c r="AA3171">
        <v>-1</v>
      </c>
      <c r="AB3171" t="s">
        <v>129</v>
      </c>
      <c r="AC3171">
        <v>0</v>
      </c>
      <c r="AD3171"/>
      <c r="AE3171">
        <v>0</v>
      </c>
      <c r="AF3171">
        <v>2643617</v>
      </c>
      <c r="AG3171">
        <v>2643617.0980000002</v>
      </c>
      <c r="AH3171"/>
      <c r="AI3171">
        <v>6</v>
      </c>
    </row>
    <row r="3172" spans="1:35">
      <c r="A3172" t="s">
        <v>862</v>
      </c>
      <c r="B3172">
        <v>2018</v>
      </c>
      <c r="C3172">
        <v>2018</v>
      </c>
      <c r="D3172">
        <v>2018</v>
      </c>
      <c r="E3172">
        <v>4</v>
      </c>
      <c r="F3172">
        <v>0</v>
      </c>
      <c r="G3172">
        <v>0</v>
      </c>
      <c r="H3172" t="s">
        <v>568</v>
      </c>
      <c r="I3172">
        <v>251</v>
      </c>
      <c r="J3172" t="s">
        <v>113</v>
      </c>
      <c r="K3172" t="s">
        <v>583</v>
      </c>
      <c r="L3172">
        <v>380</v>
      </c>
      <c r="M3172" t="s">
        <v>587</v>
      </c>
      <c r="N3172" t="s">
        <v>588</v>
      </c>
      <c r="O3172">
        <v>0</v>
      </c>
      <c r="P3172" t="s">
        <v>177</v>
      </c>
      <c r="Q3172" t="s">
        <v>514</v>
      </c>
      <c r="R3172" t="s">
        <v>515</v>
      </c>
      <c r="S3172" t="s">
        <v>516</v>
      </c>
      <c r="T3172">
        <v>0</v>
      </c>
      <c r="U3172" t="s">
        <v>517</v>
      </c>
      <c r="V3172">
        <v>2523</v>
      </c>
      <c r="W3172" t="s">
        <v>518</v>
      </c>
      <c r="X3172">
        <v>8</v>
      </c>
      <c r="Y3172" t="s">
        <v>519</v>
      </c>
      <c r="Z3172">
        <v>315429409</v>
      </c>
      <c r="AA3172">
        <v>-1</v>
      </c>
      <c r="AB3172" t="s">
        <v>129</v>
      </c>
      <c r="AC3172">
        <v>0</v>
      </c>
      <c r="AD3172"/>
      <c r="AE3172">
        <v>0</v>
      </c>
      <c r="AF3172">
        <v>28874507</v>
      </c>
      <c r="AG3172">
        <v>28874507.491999999</v>
      </c>
      <c r="AH3172"/>
      <c r="AI3172">
        <v>6</v>
      </c>
    </row>
    <row r="3173" spans="1:35">
      <c r="A3173" t="s">
        <v>862</v>
      </c>
      <c r="B3173">
        <v>2018</v>
      </c>
      <c r="C3173">
        <v>2018</v>
      </c>
      <c r="D3173">
        <v>2018</v>
      </c>
      <c r="E3173">
        <v>4</v>
      </c>
      <c r="F3173">
        <v>0</v>
      </c>
      <c r="G3173">
        <v>0</v>
      </c>
      <c r="H3173" t="s">
        <v>568</v>
      </c>
      <c r="I3173">
        <v>251</v>
      </c>
      <c r="J3173" t="s">
        <v>113</v>
      </c>
      <c r="K3173" t="s">
        <v>583</v>
      </c>
      <c r="L3173">
        <v>276</v>
      </c>
      <c r="M3173" t="s">
        <v>591</v>
      </c>
      <c r="N3173" t="s">
        <v>592</v>
      </c>
      <c r="O3173">
        <v>0</v>
      </c>
      <c r="P3173" t="s">
        <v>177</v>
      </c>
      <c r="Q3173" t="s">
        <v>514</v>
      </c>
      <c r="R3173" t="s">
        <v>515</v>
      </c>
      <c r="S3173" t="s">
        <v>516</v>
      </c>
      <c r="T3173">
        <v>0</v>
      </c>
      <c r="U3173" t="s">
        <v>517</v>
      </c>
      <c r="V3173">
        <v>2523</v>
      </c>
      <c r="W3173" t="s">
        <v>518</v>
      </c>
      <c r="X3173">
        <v>8</v>
      </c>
      <c r="Y3173" t="s">
        <v>519</v>
      </c>
      <c r="Z3173">
        <v>411511475</v>
      </c>
      <c r="AA3173">
        <v>-1</v>
      </c>
      <c r="AB3173" t="s">
        <v>129</v>
      </c>
      <c r="AC3173">
        <v>0</v>
      </c>
      <c r="AD3173"/>
      <c r="AE3173">
        <v>0</v>
      </c>
      <c r="AF3173">
        <v>34271882</v>
      </c>
      <c r="AG3173">
        <v>34271882.505000003</v>
      </c>
      <c r="AH3173"/>
      <c r="AI3173">
        <v>6</v>
      </c>
    </row>
    <row r="3174" spans="1:35">
      <c r="A3174" t="s">
        <v>862</v>
      </c>
      <c r="B3174">
        <v>2018</v>
      </c>
      <c r="C3174">
        <v>2018</v>
      </c>
      <c r="D3174">
        <v>2018</v>
      </c>
      <c r="E3174">
        <v>4</v>
      </c>
      <c r="F3174">
        <v>0</v>
      </c>
      <c r="G3174">
        <v>0</v>
      </c>
      <c r="H3174" t="s">
        <v>568</v>
      </c>
      <c r="I3174">
        <v>251</v>
      </c>
      <c r="J3174" t="s">
        <v>113</v>
      </c>
      <c r="K3174" t="s">
        <v>583</v>
      </c>
      <c r="L3174">
        <v>398</v>
      </c>
      <c r="M3174" t="s">
        <v>731</v>
      </c>
      <c r="N3174" t="s">
        <v>732</v>
      </c>
      <c r="O3174">
        <v>398</v>
      </c>
      <c r="P3174" t="s">
        <v>731</v>
      </c>
      <c r="Q3174" t="s">
        <v>732</v>
      </c>
      <c r="R3174" t="s">
        <v>515</v>
      </c>
      <c r="S3174" t="s">
        <v>516</v>
      </c>
      <c r="T3174">
        <v>1000</v>
      </c>
      <c r="U3174" t="s">
        <v>866</v>
      </c>
      <c r="V3174">
        <v>2523</v>
      </c>
      <c r="W3174" t="s">
        <v>518</v>
      </c>
      <c r="X3174">
        <v>8</v>
      </c>
      <c r="Y3174" t="s">
        <v>519</v>
      </c>
      <c r="Z3174">
        <v>107</v>
      </c>
      <c r="AA3174">
        <v>-1</v>
      </c>
      <c r="AB3174" t="s">
        <v>129</v>
      </c>
      <c r="AC3174">
        <v>0</v>
      </c>
      <c r="AD3174"/>
      <c r="AE3174">
        <v>0</v>
      </c>
      <c r="AF3174">
        <v>18</v>
      </c>
      <c r="AG3174">
        <v>18.902999999999999</v>
      </c>
      <c r="AH3174"/>
      <c r="AI3174">
        <v>6</v>
      </c>
    </row>
    <row r="3175" spans="1:35">
      <c r="A3175" t="s">
        <v>862</v>
      </c>
      <c r="B3175">
        <v>2018</v>
      </c>
      <c r="C3175">
        <v>2018</v>
      </c>
      <c r="D3175">
        <v>2018</v>
      </c>
      <c r="E3175">
        <v>4</v>
      </c>
      <c r="F3175">
        <v>0</v>
      </c>
      <c r="G3175">
        <v>0</v>
      </c>
      <c r="H3175" t="s">
        <v>568</v>
      </c>
      <c r="I3175">
        <v>251</v>
      </c>
      <c r="J3175" t="s">
        <v>113</v>
      </c>
      <c r="K3175" t="s">
        <v>583</v>
      </c>
      <c r="L3175">
        <v>392</v>
      </c>
      <c r="M3175" t="s">
        <v>223</v>
      </c>
      <c r="N3175" t="s">
        <v>584</v>
      </c>
      <c r="O3175">
        <v>528</v>
      </c>
      <c r="P3175" t="s">
        <v>581</v>
      </c>
      <c r="Q3175" t="s">
        <v>582</v>
      </c>
      <c r="R3175" t="s">
        <v>515</v>
      </c>
      <c r="S3175" t="s">
        <v>516</v>
      </c>
      <c r="T3175">
        <v>1000</v>
      </c>
      <c r="U3175" t="s">
        <v>866</v>
      </c>
      <c r="V3175">
        <v>2523</v>
      </c>
      <c r="W3175" t="s">
        <v>518</v>
      </c>
      <c r="X3175">
        <v>8</v>
      </c>
      <c r="Y3175" t="s">
        <v>519</v>
      </c>
      <c r="Z3175">
        <v>6440</v>
      </c>
      <c r="AA3175">
        <v>-1</v>
      </c>
      <c r="AB3175" t="s">
        <v>129</v>
      </c>
      <c r="AC3175">
        <v>0</v>
      </c>
      <c r="AD3175"/>
      <c r="AE3175">
        <v>0</v>
      </c>
      <c r="AF3175">
        <v>1133</v>
      </c>
      <c r="AG3175">
        <v>1133.0239999999999</v>
      </c>
      <c r="AH3175"/>
      <c r="AI3175">
        <v>6</v>
      </c>
    </row>
    <row r="3176" spans="1:35">
      <c r="A3176" t="s">
        <v>862</v>
      </c>
      <c r="B3176">
        <v>2018</v>
      </c>
      <c r="C3176">
        <v>2018</v>
      </c>
      <c r="D3176">
        <v>2018</v>
      </c>
      <c r="E3176">
        <v>4</v>
      </c>
      <c r="F3176">
        <v>0</v>
      </c>
      <c r="G3176">
        <v>0</v>
      </c>
      <c r="H3176" t="s">
        <v>568</v>
      </c>
      <c r="I3176">
        <v>251</v>
      </c>
      <c r="J3176" t="s">
        <v>113</v>
      </c>
      <c r="K3176" t="s">
        <v>583</v>
      </c>
      <c r="L3176">
        <v>392</v>
      </c>
      <c r="M3176" t="s">
        <v>223</v>
      </c>
      <c r="N3176" t="s">
        <v>584</v>
      </c>
      <c r="O3176">
        <v>392</v>
      </c>
      <c r="P3176" t="s">
        <v>223</v>
      </c>
      <c r="Q3176" t="s">
        <v>584</v>
      </c>
      <c r="R3176" t="s">
        <v>515</v>
      </c>
      <c r="S3176" t="s">
        <v>516</v>
      </c>
      <c r="T3176">
        <v>2100</v>
      </c>
      <c r="U3176" t="s">
        <v>868</v>
      </c>
      <c r="V3176">
        <v>2523</v>
      </c>
      <c r="W3176" t="s">
        <v>518</v>
      </c>
      <c r="X3176">
        <v>8</v>
      </c>
      <c r="Y3176" t="s">
        <v>519</v>
      </c>
      <c r="Z3176">
        <v>91198</v>
      </c>
      <c r="AA3176">
        <v>-1</v>
      </c>
      <c r="AB3176" t="s">
        <v>129</v>
      </c>
      <c r="AC3176">
        <v>0</v>
      </c>
      <c r="AD3176"/>
      <c r="AE3176">
        <v>0</v>
      </c>
      <c r="AF3176">
        <v>16044</v>
      </c>
      <c r="AG3176">
        <v>16044.284</v>
      </c>
      <c r="AH3176"/>
      <c r="AI3176">
        <v>6</v>
      </c>
    </row>
    <row r="3177" spans="1:35">
      <c r="A3177" t="s">
        <v>862</v>
      </c>
      <c r="B3177">
        <v>2018</v>
      </c>
      <c r="C3177">
        <v>2018</v>
      </c>
      <c r="D3177">
        <v>2018</v>
      </c>
      <c r="E3177">
        <v>4</v>
      </c>
      <c r="F3177">
        <v>0</v>
      </c>
      <c r="G3177">
        <v>0</v>
      </c>
      <c r="H3177" t="s">
        <v>568</v>
      </c>
      <c r="I3177">
        <v>251</v>
      </c>
      <c r="J3177" t="s">
        <v>113</v>
      </c>
      <c r="K3177" t="s">
        <v>583</v>
      </c>
      <c r="L3177">
        <v>480</v>
      </c>
      <c r="M3177" t="s">
        <v>652</v>
      </c>
      <c r="N3177" t="s">
        <v>653</v>
      </c>
      <c r="O3177">
        <v>480</v>
      </c>
      <c r="P3177" t="s">
        <v>652</v>
      </c>
      <c r="Q3177" t="s">
        <v>653</v>
      </c>
      <c r="R3177" t="s">
        <v>515</v>
      </c>
      <c r="S3177" t="s">
        <v>516</v>
      </c>
      <c r="T3177">
        <v>2100</v>
      </c>
      <c r="U3177" t="s">
        <v>868</v>
      </c>
      <c r="V3177">
        <v>2523</v>
      </c>
      <c r="W3177" t="s">
        <v>518</v>
      </c>
      <c r="X3177">
        <v>8</v>
      </c>
      <c r="Y3177" t="s">
        <v>519</v>
      </c>
      <c r="Z3177">
        <v>1645</v>
      </c>
      <c r="AA3177">
        <v>-1</v>
      </c>
      <c r="AB3177" t="s">
        <v>129</v>
      </c>
      <c r="AC3177">
        <v>0</v>
      </c>
      <c r="AD3177"/>
      <c r="AE3177">
        <v>0</v>
      </c>
      <c r="AF3177">
        <v>289</v>
      </c>
      <c r="AG3177">
        <v>289.459</v>
      </c>
      <c r="AH3177"/>
      <c r="AI3177">
        <v>6</v>
      </c>
    </row>
    <row r="3178" spans="1:35">
      <c r="A3178" t="s">
        <v>862</v>
      </c>
      <c r="B3178">
        <v>2018</v>
      </c>
      <c r="C3178">
        <v>2018</v>
      </c>
      <c r="D3178">
        <v>2018</v>
      </c>
      <c r="E3178">
        <v>4</v>
      </c>
      <c r="F3178">
        <v>0</v>
      </c>
      <c r="G3178">
        <v>0</v>
      </c>
      <c r="H3178" t="s">
        <v>568</v>
      </c>
      <c r="I3178">
        <v>251</v>
      </c>
      <c r="J3178" t="s">
        <v>113</v>
      </c>
      <c r="K3178" t="s">
        <v>583</v>
      </c>
      <c r="L3178">
        <v>276</v>
      </c>
      <c r="M3178" t="s">
        <v>591</v>
      </c>
      <c r="N3178" t="s">
        <v>592</v>
      </c>
      <c r="O3178">
        <v>276</v>
      </c>
      <c r="P3178" t="s">
        <v>591</v>
      </c>
      <c r="Q3178" t="s">
        <v>592</v>
      </c>
      <c r="R3178" t="s">
        <v>515</v>
      </c>
      <c r="S3178" t="s">
        <v>516</v>
      </c>
      <c r="T3178">
        <v>9200</v>
      </c>
      <c r="U3178" t="s">
        <v>885</v>
      </c>
      <c r="V3178">
        <v>2523</v>
      </c>
      <c r="W3178" t="s">
        <v>518</v>
      </c>
      <c r="X3178">
        <v>8</v>
      </c>
      <c r="Y3178" t="s">
        <v>519</v>
      </c>
      <c r="Z3178">
        <v>1087</v>
      </c>
      <c r="AA3178">
        <v>-1</v>
      </c>
      <c r="AB3178" t="s">
        <v>129</v>
      </c>
      <c r="AC3178">
        <v>0</v>
      </c>
      <c r="AD3178"/>
      <c r="AE3178">
        <v>0</v>
      </c>
      <c r="AF3178">
        <v>191</v>
      </c>
      <c r="AG3178">
        <v>191.39699999999999</v>
      </c>
      <c r="AH3178"/>
      <c r="AI3178">
        <v>6</v>
      </c>
    </row>
    <row r="3179" spans="1:35">
      <c r="A3179" t="s">
        <v>862</v>
      </c>
      <c r="B3179">
        <v>2018</v>
      </c>
      <c r="C3179">
        <v>2018</v>
      </c>
      <c r="D3179">
        <v>2018</v>
      </c>
      <c r="E3179">
        <v>4</v>
      </c>
      <c r="F3179">
        <v>0</v>
      </c>
      <c r="G3179">
        <v>0</v>
      </c>
      <c r="H3179" t="s">
        <v>568</v>
      </c>
      <c r="I3179">
        <v>251</v>
      </c>
      <c r="J3179" t="s">
        <v>113</v>
      </c>
      <c r="K3179" t="s">
        <v>583</v>
      </c>
      <c r="L3179">
        <v>380</v>
      </c>
      <c r="M3179" t="s">
        <v>587</v>
      </c>
      <c r="N3179" t="s">
        <v>588</v>
      </c>
      <c r="O3179">
        <v>380</v>
      </c>
      <c r="P3179" t="s">
        <v>587</v>
      </c>
      <c r="Q3179" t="s">
        <v>588</v>
      </c>
      <c r="R3179" t="s">
        <v>515</v>
      </c>
      <c r="S3179" t="s">
        <v>516</v>
      </c>
      <c r="T3179">
        <v>9200</v>
      </c>
      <c r="U3179" t="s">
        <v>885</v>
      </c>
      <c r="V3179">
        <v>2523</v>
      </c>
      <c r="W3179" t="s">
        <v>518</v>
      </c>
      <c r="X3179">
        <v>8</v>
      </c>
      <c r="Y3179" t="s">
        <v>519</v>
      </c>
      <c r="Z3179">
        <v>725</v>
      </c>
      <c r="AA3179">
        <v>-1</v>
      </c>
      <c r="AB3179" t="s">
        <v>129</v>
      </c>
      <c r="AC3179">
        <v>0</v>
      </c>
      <c r="AD3179"/>
      <c r="AE3179">
        <v>0</v>
      </c>
      <c r="AF3179">
        <v>127</v>
      </c>
      <c r="AG3179">
        <v>127.598</v>
      </c>
      <c r="AH3179"/>
      <c r="AI3179">
        <v>6</v>
      </c>
    </row>
    <row r="3180" spans="1:35">
      <c r="A3180" t="s">
        <v>862</v>
      </c>
      <c r="B3180">
        <v>2018</v>
      </c>
      <c r="C3180">
        <v>2018</v>
      </c>
      <c r="D3180">
        <v>2018</v>
      </c>
      <c r="E3180">
        <v>4</v>
      </c>
      <c r="F3180">
        <v>0</v>
      </c>
      <c r="G3180">
        <v>0</v>
      </c>
      <c r="H3180" t="s">
        <v>568</v>
      </c>
      <c r="I3180">
        <v>251</v>
      </c>
      <c r="J3180" t="s">
        <v>113</v>
      </c>
      <c r="K3180" t="s">
        <v>583</v>
      </c>
      <c r="L3180">
        <v>203</v>
      </c>
      <c r="M3180" t="s">
        <v>684</v>
      </c>
      <c r="N3180" t="s">
        <v>685</v>
      </c>
      <c r="O3180">
        <v>203</v>
      </c>
      <c r="P3180" t="s">
        <v>684</v>
      </c>
      <c r="Q3180" t="s">
        <v>685</v>
      </c>
      <c r="R3180" t="s">
        <v>515</v>
      </c>
      <c r="S3180" t="s">
        <v>516</v>
      </c>
      <c r="T3180">
        <v>9200</v>
      </c>
      <c r="U3180" t="s">
        <v>885</v>
      </c>
      <c r="V3180">
        <v>2523</v>
      </c>
      <c r="W3180" t="s">
        <v>518</v>
      </c>
      <c r="X3180">
        <v>8</v>
      </c>
      <c r="Y3180" t="s">
        <v>519</v>
      </c>
      <c r="Z3180">
        <v>604</v>
      </c>
      <c r="AA3180">
        <v>-1</v>
      </c>
      <c r="AB3180" t="s">
        <v>129</v>
      </c>
      <c r="AC3180">
        <v>0</v>
      </c>
      <c r="AD3180"/>
      <c r="AE3180">
        <v>0</v>
      </c>
      <c r="AF3180">
        <v>106</v>
      </c>
      <c r="AG3180">
        <v>106.33199999999999</v>
      </c>
      <c r="AH3180"/>
      <c r="AI3180">
        <v>6</v>
      </c>
    </row>
    <row r="3181" spans="1:35">
      <c r="A3181" t="s">
        <v>862</v>
      </c>
      <c r="B3181">
        <v>2018</v>
      </c>
      <c r="C3181">
        <v>2018</v>
      </c>
      <c r="D3181">
        <v>2018</v>
      </c>
      <c r="E3181">
        <v>4</v>
      </c>
      <c r="F3181">
        <v>0</v>
      </c>
      <c r="G3181">
        <v>0</v>
      </c>
      <c r="H3181" t="s">
        <v>568</v>
      </c>
      <c r="I3181">
        <v>251</v>
      </c>
      <c r="J3181" t="s">
        <v>113</v>
      </c>
      <c r="K3181" t="s">
        <v>583</v>
      </c>
      <c r="L3181">
        <v>276</v>
      </c>
      <c r="M3181" t="s">
        <v>591</v>
      </c>
      <c r="N3181" t="s">
        <v>592</v>
      </c>
      <c r="O3181">
        <v>620</v>
      </c>
      <c r="P3181" t="s">
        <v>603</v>
      </c>
      <c r="Q3181" t="s">
        <v>604</v>
      </c>
      <c r="R3181" t="s">
        <v>515</v>
      </c>
      <c r="S3181" t="s">
        <v>516</v>
      </c>
      <c r="T3181">
        <v>3200</v>
      </c>
      <c r="U3181" t="s">
        <v>74</v>
      </c>
      <c r="V3181">
        <v>2523</v>
      </c>
      <c r="W3181" t="s">
        <v>518</v>
      </c>
      <c r="X3181">
        <v>8</v>
      </c>
      <c r="Y3181" t="s">
        <v>519</v>
      </c>
      <c r="Z3181">
        <v>100251</v>
      </c>
      <c r="AA3181">
        <v>-1</v>
      </c>
      <c r="AB3181" t="s">
        <v>129</v>
      </c>
      <c r="AC3181">
        <v>0</v>
      </c>
      <c r="AD3181"/>
      <c r="AE3181">
        <v>0</v>
      </c>
      <c r="AF3181">
        <v>17636</v>
      </c>
      <c r="AG3181">
        <v>17636.897000000001</v>
      </c>
      <c r="AH3181"/>
      <c r="AI3181">
        <v>6</v>
      </c>
    </row>
    <row r="3182" spans="1:35">
      <c r="A3182" t="s">
        <v>862</v>
      </c>
      <c r="B3182">
        <v>2018</v>
      </c>
      <c r="C3182">
        <v>2018</v>
      </c>
      <c r="D3182">
        <v>2018</v>
      </c>
      <c r="E3182">
        <v>4</v>
      </c>
      <c r="F3182">
        <v>0</v>
      </c>
      <c r="G3182">
        <v>0</v>
      </c>
      <c r="H3182" t="s">
        <v>568</v>
      </c>
      <c r="I3182">
        <v>251</v>
      </c>
      <c r="J3182" t="s">
        <v>113</v>
      </c>
      <c r="K3182" t="s">
        <v>583</v>
      </c>
      <c r="L3182">
        <v>251</v>
      </c>
      <c r="M3182" t="s">
        <v>113</v>
      </c>
      <c r="N3182" t="s">
        <v>583</v>
      </c>
      <c r="O3182">
        <v>826</v>
      </c>
      <c r="P3182" t="s">
        <v>589</v>
      </c>
      <c r="Q3182" t="s">
        <v>590</v>
      </c>
      <c r="R3182" t="s">
        <v>515</v>
      </c>
      <c r="S3182" t="s">
        <v>516</v>
      </c>
      <c r="T3182">
        <v>3200</v>
      </c>
      <c r="U3182" t="s">
        <v>74</v>
      </c>
      <c r="V3182">
        <v>2523</v>
      </c>
      <c r="W3182" t="s">
        <v>518</v>
      </c>
      <c r="X3182">
        <v>8</v>
      </c>
      <c r="Y3182" t="s">
        <v>519</v>
      </c>
      <c r="Z3182">
        <v>1047</v>
      </c>
      <c r="AA3182">
        <v>-1</v>
      </c>
      <c r="AB3182" t="s">
        <v>129</v>
      </c>
      <c r="AC3182">
        <v>0</v>
      </c>
      <c r="AD3182"/>
      <c r="AE3182">
        <v>0</v>
      </c>
      <c r="AF3182">
        <v>184</v>
      </c>
      <c r="AG3182">
        <v>184.30799999999999</v>
      </c>
      <c r="AH3182"/>
      <c r="AI3182">
        <v>6</v>
      </c>
    </row>
    <row r="3183" spans="1:35">
      <c r="A3183" t="s">
        <v>862</v>
      </c>
      <c r="B3183">
        <v>2018</v>
      </c>
      <c r="C3183">
        <v>2018</v>
      </c>
      <c r="D3183">
        <v>2018</v>
      </c>
      <c r="E3183">
        <v>4</v>
      </c>
      <c r="F3183">
        <v>0</v>
      </c>
      <c r="G3183">
        <v>0</v>
      </c>
      <c r="H3183" t="s">
        <v>568</v>
      </c>
      <c r="I3183">
        <v>251</v>
      </c>
      <c r="J3183" t="s">
        <v>113</v>
      </c>
      <c r="K3183" t="s">
        <v>583</v>
      </c>
      <c r="L3183">
        <v>384</v>
      </c>
      <c r="M3183" t="s">
        <v>751</v>
      </c>
      <c r="N3183" t="s">
        <v>752</v>
      </c>
      <c r="O3183">
        <v>56</v>
      </c>
      <c r="P3183" t="s">
        <v>694</v>
      </c>
      <c r="Q3183" t="s">
        <v>695</v>
      </c>
      <c r="R3183" t="s">
        <v>515</v>
      </c>
      <c r="S3183" t="s">
        <v>516</v>
      </c>
      <c r="T3183">
        <v>3200</v>
      </c>
      <c r="U3183" t="s">
        <v>74</v>
      </c>
      <c r="V3183">
        <v>2523</v>
      </c>
      <c r="W3183" t="s">
        <v>518</v>
      </c>
      <c r="X3183">
        <v>8</v>
      </c>
      <c r="Y3183" t="s">
        <v>519</v>
      </c>
      <c r="Z3183">
        <v>7179</v>
      </c>
      <c r="AA3183">
        <v>-1</v>
      </c>
      <c r="AB3183" t="s">
        <v>129</v>
      </c>
      <c r="AC3183">
        <v>0</v>
      </c>
      <c r="AD3183"/>
      <c r="AE3183">
        <v>0</v>
      </c>
      <c r="AF3183">
        <v>1262</v>
      </c>
      <c r="AG3183">
        <v>1262.9849999999999</v>
      </c>
      <c r="AH3183"/>
      <c r="AI3183">
        <v>6</v>
      </c>
    </row>
    <row r="3184" spans="1:35">
      <c r="A3184" t="s">
        <v>862</v>
      </c>
      <c r="B3184">
        <v>2018</v>
      </c>
      <c r="C3184">
        <v>2018</v>
      </c>
      <c r="D3184">
        <v>2018</v>
      </c>
      <c r="E3184">
        <v>4</v>
      </c>
      <c r="F3184">
        <v>0</v>
      </c>
      <c r="G3184">
        <v>0</v>
      </c>
      <c r="H3184" t="s">
        <v>568</v>
      </c>
      <c r="I3184">
        <v>251</v>
      </c>
      <c r="J3184" t="s">
        <v>113</v>
      </c>
      <c r="K3184" t="s">
        <v>583</v>
      </c>
      <c r="L3184">
        <v>458</v>
      </c>
      <c r="M3184" t="s">
        <v>180</v>
      </c>
      <c r="N3184" t="s">
        <v>557</v>
      </c>
      <c r="O3184">
        <v>56</v>
      </c>
      <c r="P3184" t="s">
        <v>694</v>
      </c>
      <c r="Q3184" t="s">
        <v>695</v>
      </c>
      <c r="R3184" t="s">
        <v>515</v>
      </c>
      <c r="S3184" t="s">
        <v>516</v>
      </c>
      <c r="T3184">
        <v>3200</v>
      </c>
      <c r="U3184" t="s">
        <v>74</v>
      </c>
      <c r="V3184">
        <v>2523</v>
      </c>
      <c r="W3184" t="s">
        <v>518</v>
      </c>
      <c r="X3184">
        <v>8</v>
      </c>
      <c r="Y3184" t="s">
        <v>519</v>
      </c>
      <c r="Z3184">
        <v>2551</v>
      </c>
      <c r="AA3184">
        <v>-1</v>
      </c>
      <c r="AB3184" t="s">
        <v>129</v>
      </c>
      <c r="AC3184">
        <v>0</v>
      </c>
      <c r="AD3184"/>
      <c r="AE3184">
        <v>0</v>
      </c>
      <c r="AF3184">
        <v>448</v>
      </c>
      <c r="AG3184">
        <v>448.95600000000002</v>
      </c>
      <c r="AH3184"/>
      <c r="AI3184">
        <v>6</v>
      </c>
    </row>
    <row r="3185" spans="1:35">
      <c r="A3185" t="s">
        <v>862</v>
      </c>
      <c r="B3185">
        <v>2018</v>
      </c>
      <c r="C3185">
        <v>2018</v>
      </c>
      <c r="D3185">
        <v>2018</v>
      </c>
      <c r="E3185">
        <v>4</v>
      </c>
      <c r="F3185">
        <v>0</v>
      </c>
      <c r="G3185">
        <v>0</v>
      </c>
      <c r="H3185" t="s">
        <v>568</v>
      </c>
      <c r="I3185">
        <v>251</v>
      </c>
      <c r="J3185" t="s">
        <v>113</v>
      </c>
      <c r="K3185" t="s">
        <v>583</v>
      </c>
      <c r="L3185">
        <v>410</v>
      </c>
      <c r="M3185" t="s">
        <v>550</v>
      </c>
      <c r="N3185" t="s">
        <v>551</v>
      </c>
      <c r="O3185">
        <v>276</v>
      </c>
      <c r="P3185" t="s">
        <v>591</v>
      </c>
      <c r="Q3185" t="s">
        <v>592</v>
      </c>
      <c r="R3185" t="s">
        <v>515</v>
      </c>
      <c r="S3185" t="s">
        <v>516</v>
      </c>
      <c r="T3185">
        <v>3200</v>
      </c>
      <c r="U3185" t="s">
        <v>74</v>
      </c>
      <c r="V3185">
        <v>2523</v>
      </c>
      <c r="W3185" t="s">
        <v>518</v>
      </c>
      <c r="X3185">
        <v>8</v>
      </c>
      <c r="Y3185" t="s">
        <v>519</v>
      </c>
      <c r="Z3185">
        <v>1108</v>
      </c>
      <c r="AA3185">
        <v>-1</v>
      </c>
      <c r="AB3185" t="s">
        <v>129</v>
      </c>
      <c r="AC3185">
        <v>0</v>
      </c>
      <c r="AD3185"/>
      <c r="AE3185">
        <v>0</v>
      </c>
      <c r="AF3185">
        <v>194</v>
      </c>
      <c r="AG3185">
        <v>194.94200000000001</v>
      </c>
      <c r="AH3185"/>
      <c r="AI3185">
        <v>6</v>
      </c>
    </row>
    <row r="3186" spans="1:35">
      <c r="A3186" t="s">
        <v>862</v>
      </c>
      <c r="B3186">
        <v>2018</v>
      </c>
      <c r="C3186">
        <v>2018</v>
      </c>
      <c r="D3186">
        <v>2018</v>
      </c>
      <c r="E3186">
        <v>4</v>
      </c>
      <c r="F3186">
        <v>0</v>
      </c>
      <c r="G3186">
        <v>0</v>
      </c>
      <c r="H3186" t="s">
        <v>568</v>
      </c>
      <c r="I3186">
        <v>251</v>
      </c>
      <c r="J3186" t="s">
        <v>113</v>
      </c>
      <c r="K3186" t="s">
        <v>583</v>
      </c>
      <c r="L3186">
        <v>392</v>
      </c>
      <c r="M3186" t="s">
        <v>223</v>
      </c>
      <c r="N3186" t="s">
        <v>584</v>
      </c>
      <c r="O3186">
        <v>528</v>
      </c>
      <c r="P3186" t="s">
        <v>581</v>
      </c>
      <c r="Q3186" t="s">
        <v>582</v>
      </c>
      <c r="R3186" t="s">
        <v>515</v>
      </c>
      <c r="S3186" t="s">
        <v>516</v>
      </c>
      <c r="T3186">
        <v>0</v>
      </c>
      <c r="U3186" t="s">
        <v>517</v>
      </c>
      <c r="V3186">
        <v>2523</v>
      </c>
      <c r="W3186" t="s">
        <v>518</v>
      </c>
      <c r="X3186">
        <v>8</v>
      </c>
      <c r="Y3186" t="s">
        <v>519</v>
      </c>
      <c r="Z3186">
        <v>6440</v>
      </c>
      <c r="AA3186">
        <v>-1</v>
      </c>
      <c r="AB3186" t="s">
        <v>129</v>
      </c>
      <c r="AC3186">
        <v>0</v>
      </c>
      <c r="AD3186"/>
      <c r="AE3186">
        <v>0</v>
      </c>
      <c r="AF3186">
        <v>1133</v>
      </c>
      <c r="AG3186">
        <v>1133.0239999999999</v>
      </c>
      <c r="AH3186"/>
      <c r="AI3186">
        <v>6</v>
      </c>
    </row>
    <row r="3187" spans="1:35">
      <c r="A3187" t="s">
        <v>862</v>
      </c>
      <c r="B3187">
        <v>2018</v>
      </c>
      <c r="C3187">
        <v>2018</v>
      </c>
      <c r="D3187">
        <v>2018</v>
      </c>
      <c r="E3187">
        <v>4</v>
      </c>
      <c r="F3187">
        <v>0</v>
      </c>
      <c r="G3187">
        <v>0</v>
      </c>
      <c r="H3187" t="s">
        <v>568</v>
      </c>
      <c r="I3187">
        <v>251</v>
      </c>
      <c r="J3187" t="s">
        <v>113</v>
      </c>
      <c r="K3187" t="s">
        <v>583</v>
      </c>
      <c r="L3187">
        <v>380</v>
      </c>
      <c r="M3187" t="s">
        <v>587</v>
      </c>
      <c r="N3187" t="s">
        <v>588</v>
      </c>
      <c r="O3187">
        <v>380</v>
      </c>
      <c r="P3187" t="s">
        <v>587</v>
      </c>
      <c r="Q3187" t="s">
        <v>588</v>
      </c>
      <c r="R3187" t="s">
        <v>515</v>
      </c>
      <c r="S3187" t="s">
        <v>516</v>
      </c>
      <c r="T3187">
        <v>0</v>
      </c>
      <c r="U3187" t="s">
        <v>517</v>
      </c>
      <c r="V3187">
        <v>2523</v>
      </c>
      <c r="W3187" t="s">
        <v>518</v>
      </c>
      <c r="X3187">
        <v>8</v>
      </c>
      <c r="Y3187" t="s">
        <v>519</v>
      </c>
      <c r="Z3187">
        <v>315385066</v>
      </c>
      <c r="AA3187">
        <v>-1</v>
      </c>
      <c r="AB3187" t="s">
        <v>129</v>
      </c>
      <c r="AC3187">
        <v>0</v>
      </c>
      <c r="AD3187"/>
      <c r="AE3187">
        <v>0</v>
      </c>
      <c r="AF3187">
        <v>28868434</v>
      </c>
      <c r="AG3187">
        <v>28868434.765999999</v>
      </c>
      <c r="AH3187"/>
      <c r="AI3187">
        <v>6</v>
      </c>
    </row>
    <row r="3188" spans="1:35">
      <c r="A3188" t="s">
        <v>862</v>
      </c>
      <c r="B3188">
        <v>2018</v>
      </c>
      <c r="C3188">
        <v>2018</v>
      </c>
      <c r="D3188">
        <v>2018</v>
      </c>
      <c r="E3188">
        <v>4</v>
      </c>
      <c r="F3188">
        <v>0</v>
      </c>
      <c r="G3188">
        <v>0</v>
      </c>
      <c r="H3188" t="s">
        <v>568</v>
      </c>
      <c r="I3188">
        <v>251</v>
      </c>
      <c r="J3188" t="s">
        <v>113</v>
      </c>
      <c r="K3188" t="s">
        <v>583</v>
      </c>
      <c r="L3188">
        <v>480</v>
      </c>
      <c r="M3188" t="s">
        <v>652</v>
      </c>
      <c r="N3188" t="s">
        <v>653</v>
      </c>
      <c r="O3188">
        <v>480</v>
      </c>
      <c r="P3188" t="s">
        <v>652</v>
      </c>
      <c r="Q3188" t="s">
        <v>653</v>
      </c>
      <c r="R3188" t="s">
        <v>515</v>
      </c>
      <c r="S3188" t="s">
        <v>516</v>
      </c>
      <c r="T3188">
        <v>0</v>
      </c>
      <c r="U3188" t="s">
        <v>517</v>
      </c>
      <c r="V3188">
        <v>2523</v>
      </c>
      <c r="W3188" t="s">
        <v>518</v>
      </c>
      <c r="X3188">
        <v>8</v>
      </c>
      <c r="Y3188" t="s">
        <v>519</v>
      </c>
      <c r="Z3188">
        <v>8943</v>
      </c>
      <c r="AA3188">
        <v>-1</v>
      </c>
      <c r="AB3188" t="s">
        <v>129</v>
      </c>
      <c r="AC3188">
        <v>0</v>
      </c>
      <c r="AD3188"/>
      <c r="AE3188">
        <v>0</v>
      </c>
      <c r="AF3188">
        <v>799</v>
      </c>
      <c r="AG3188">
        <v>799.851</v>
      </c>
      <c r="AH3188"/>
      <c r="AI3188">
        <v>6</v>
      </c>
    </row>
    <row r="3189" spans="1:35">
      <c r="A3189" t="s">
        <v>862</v>
      </c>
      <c r="B3189">
        <v>2018</v>
      </c>
      <c r="C3189">
        <v>2018</v>
      </c>
      <c r="D3189">
        <v>2018</v>
      </c>
      <c r="E3189">
        <v>4</v>
      </c>
      <c r="F3189">
        <v>0</v>
      </c>
      <c r="G3189">
        <v>0</v>
      </c>
      <c r="H3189" t="s">
        <v>568</v>
      </c>
      <c r="I3189">
        <v>251</v>
      </c>
      <c r="J3189" t="s">
        <v>113</v>
      </c>
      <c r="K3189" t="s">
        <v>583</v>
      </c>
      <c r="L3189">
        <v>398</v>
      </c>
      <c r="M3189" t="s">
        <v>731</v>
      </c>
      <c r="N3189" t="s">
        <v>732</v>
      </c>
      <c r="O3189">
        <v>398</v>
      </c>
      <c r="P3189" t="s">
        <v>731</v>
      </c>
      <c r="Q3189" t="s">
        <v>732</v>
      </c>
      <c r="R3189" t="s">
        <v>515</v>
      </c>
      <c r="S3189" t="s">
        <v>516</v>
      </c>
      <c r="T3189">
        <v>0</v>
      </c>
      <c r="U3189" t="s">
        <v>517</v>
      </c>
      <c r="V3189">
        <v>2523</v>
      </c>
      <c r="W3189" t="s">
        <v>518</v>
      </c>
      <c r="X3189">
        <v>8</v>
      </c>
      <c r="Y3189" t="s">
        <v>519</v>
      </c>
      <c r="Z3189">
        <v>107</v>
      </c>
      <c r="AA3189">
        <v>-1</v>
      </c>
      <c r="AB3189" t="s">
        <v>129</v>
      </c>
      <c r="AC3189">
        <v>0</v>
      </c>
      <c r="AD3189"/>
      <c r="AE3189">
        <v>0</v>
      </c>
      <c r="AF3189">
        <v>18</v>
      </c>
      <c r="AG3189">
        <v>18.902999999999999</v>
      </c>
      <c r="AH3189"/>
      <c r="AI3189">
        <v>6</v>
      </c>
    </row>
    <row r="3190" spans="1:35">
      <c r="A3190" t="s">
        <v>862</v>
      </c>
      <c r="B3190">
        <v>2018</v>
      </c>
      <c r="C3190">
        <v>2018</v>
      </c>
      <c r="D3190">
        <v>2018</v>
      </c>
      <c r="E3190">
        <v>4</v>
      </c>
      <c r="F3190">
        <v>0</v>
      </c>
      <c r="G3190">
        <v>0</v>
      </c>
      <c r="H3190" t="s">
        <v>568</v>
      </c>
      <c r="I3190">
        <v>251</v>
      </c>
      <c r="J3190" t="s">
        <v>113</v>
      </c>
      <c r="K3190" t="s">
        <v>583</v>
      </c>
      <c r="L3190">
        <v>203</v>
      </c>
      <c r="M3190" t="s">
        <v>684</v>
      </c>
      <c r="N3190" t="s">
        <v>685</v>
      </c>
      <c r="O3190">
        <v>203</v>
      </c>
      <c r="P3190" t="s">
        <v>684</v>
      </c>
      <c r="Q3190" t="s">
        <v>685</v>
      </c>
      <c r="R3190" t="s">
        <v>515</v>
      </c>
      <c r="S3190" t="s">
        <v>516</v>
      </c>
      <c r="T3190">
        <v>0</v>
      </c>
      <c r="U3190" t="s">
        <v>517</v>
      </c>
      <c r="V3190">
        <v>2523</v>
      </c>
      <c r="W3190" t="s">
        <v>518</v>
      </c>
      <c r="X3190">
        <v>8</v>
      </c>
      <c r="Y3190" t="s">
        <v>519</v>
      </c>
      <c r="Z3190">
        <v>18670</v>
      </c>
      <c r="AA3190">
        <v>-1</v>
      </c>
      <c r="AB3190" t="s">
        <v>129</v>
      </c>
      <c r="AC3190">
        <v>0</v>
      </c>
      <c r="AD3190"/>
      <c r="AE3190">
        <v>0</v>
      </c>
      <c r="AF3190">
        <v>1736</v>
      </c>
      <c r="AG3190">
        <v>1736.752</v>
      </c>
      <c r="AH3190"/>
      <c r="AI3190">
        <v>6</v>
      </c>
    </row>
    <row r="3191" spans="1:35">
      <c r="A3191" t="s">
        <v>862</v>
      </c>
      <c r="B3191">
        <v>2018</v>
      </c>
      <c r="C3191">
        <v>2018</v>
      </c>
      <c r="D3191">
        <v>2018</v>
      </c>
      <c r="E3191">
        <v>4</v>
      </c>
      <c r="F3191">
        <v>0</v>
      </c>
      <c r="G3191">
        <v>0</v>
      </c>
      <c r="H3191" t="s">
        <v>568</v>
      </c>
      <c r="I3191">
        <v>251</v>
      </c>
      <c r="J3191" t="s">
        <v>113</v>
      </c>
      <c r="K3191" t="s">
        <v>583</v>
      </c>
      <c r="L3191">
        <v>276</v>
      </c>
      <c r="M3191" t="s">
        <v>591</v>
      </c>
      <c r="N3191" t="s">
        <v>592</v>
      </c>
      <c r="O3191">
        <v>620</v>
      </c>
      <c r="P3191" t="s">
        <v>603</v>
      </c>
      <c r="Q3191" t="s">
        <v>604</v>
      </c>
      <c r="R3191" t="s">
        <v>515</v>
      </c>
      <c r="S3191" t="s">
        <v>516</v>
      </c>
      <c r="T3191">
        <v>0</v>
      </c>
      <c r="U3191" t="s">
        <v>517</v>
      </c>
      <c r="V3191">
        <v>2523</v>
      </c>
      <c r="W3191" t="s">
        <v>518</v>
      </c>
      <c r="X3191">
        <v>8</v>
      </c>
      <c r="Y3191" t="s">
        <v>519</v>
      </c>
      <c r="Z3191">
        <v>100251</v>
      </c>
      <c r="AA3191">
        <v>-1</v>
      </c>
      <c r="AB3191" t="s">
        <v>129</v>
      </c>
      <c r="AC3191">
        <v>0</v>
      </c>
      <c r="AD3191"/>
      <c r="AE3191">
        <v>0</v>
      </c>
      <c r="AF3191">
        <v>17636</v>
      </c>
      <c r="AG3191">
        <v>17636.897000000001</v>
      </c>
      <c r="AH3191"/>
      <c r="AI3191">
        <v>6</v>
      </c>
    </row>
    <row r="3192" spans="1:35">
      <c r="A3192" t="s">
        <v>862</v>
      </c>
      <c r="B3192">
        <v>2018</v>
      </c>
      <c r="C3192">
        <v>2018</v>
      </c>
      <c r="D3192">
        <v>2018</v>
      </c>
      <c r="E3192">
        <v>4</v>
      </c>
      <c r="F3192">
        <v>0</v>
      </c>
      <c r="G3192">
        <v>0</v>
      </c>
      <c r="H3192" t="s">
        <v>568</v>
      </c>
      <c r="I3192">
        <v>251</v>
      </c>
      <c r="J3192" t="s">
        <v>113</v>
      </c>
      <c r="K3192" t="s">
        <v>583</v>
      </c>
      <c r="L3192">
        <v>392</v>
      </c>
      <c r="M3192" t="s">
        <v>223</v>
      </c>
      <c r="N3192" t="s">
        <v>584</v>
      </c>
      <c r="O3192">
        <v>392</v>
      </c>
      <c r="P3192" t="s">
        <v>223</v>
      </c>
      <c r="Q3192" t="s">
        <v>584</v>
      </c>
      <c r="R3192" t="s">
        <v>515</v>
      </c>
      <c r="S3192" t="s">
        <v>516</v>
      </c>
      <c r="T3192">
        <v>0</v>
      </c>
      <c r="U3192" t="s">
        <v>517</v>
      </c>
      <c r="V3192">
        <v>2523</v>
      </c>
      <c r="W3192" t="s">
        <v>518</v>
      </c>
      <c r="X3192">
        <v>8</v>
      </c>
      <c r="Y3192" t="s">
        <v>519</v>
      </c>
      <c r="Z3192">
        <v>118163</v>
      </c>
      <c r="AA3192">
        <v>-1</v>
      </c>
      <c r="AB3192" t="s">
        <v>129</v>
      </c>
      <c r="AC3192">
        <v>0</v>
      </c>
      <c r="AD3192"/>
      <c r="AE3192">
        <v>0</v>
      </c>
      <c r="AF3192">
        <v>17945</v>
      </c>
      <c r="AG3192">
        <v>17945.259999999998</v>
      </c>
      <c r="AH3192"/>
      <c r="AI3192">
        <v>6</v>
      </c>
    </row>
    <row r="3193" spans="1:35">
      <c r="A3193" t="s">
        <v>862</v>
      </c>
      <c r="B3193">
        <v>2018</v>
      </c>
      <c r="C3193">
        <v>2018</v>
      </c>
      <c r="D3193">
        <v>2018</v>
      </c>
      <c r="E3193">
        <v>4</v>
      </c>
      <c r="F3193">
        <v>0</v>
      </c>
      <c r="G3193">
        <v>0</v>
      </c>
      <c r="H3193" t="s">
        <v>568</v>
      </c>
      <c r="I3193">
        <v>251</v>
      </c>
      <c r="J3193" t="s">
        <v>113</v>
      </c>
      <c r="K3193" t="s">
        <v>583</v>
      </c>
      <c r="L3193">
        <v>251</v>
      </c>
      <c r="M3193" t="s">
        <v>113</v>
      </c>
      <c r="N3193" t="s">
        <v>583</v>
      </c>
      <c r="O3193">
        <v>826</v>
      </c>
      <c r="P3193" t="s">
        <v>589</v>
      </c>
      <c r="Q3193" t="s">
        <v>590</v>
      </c>
      <c r="R3193" t="s">
        <v>515</v>
      </c>
      <c r="S3193" t="s">
        <v>516</v>
      </c>
      <c r="T3193">
        <v>0</v>
      </c>
      <c r="U3193" t="s">
        <v>517</v>
      </c>
      <c r="V3193">
        <v>2523</v>
      </c>
      <c r="W3193" t="s">
        <v>518</v>
      </c>
      <c r="X3193">
        <v>8</v>
      </c>
      <c r="Y3193" t="s">
        <v>519</v>
      </c>
      <c r="Z3193">
        <v>1047</v>
      </c>
      <c r="AA3193">
        <v>-1</v>
      </c>
      <c r="AB3193" t="s">
        <v>129</v>
      </c>
      <c r="AC3193">
        <v>0</v>
      </c>
      <c r="AD3193"/>
      <c r="AE3193">
        <v>0</v>
      </c>
      <c r="AF3193">
        <v>184</v>
      </c>
      <c r="AG3193">
        <v>184.30799999999999</v>
      </c>
      <c r="AH3193"/>
      <c r="AI3193">
        <v>6</v>
      </c>
    </row>
    <row r="3194" spans="1:35">
      <c r="A3194" t="s">
        <v>862</v>
      </c>
      <c r="B3194">
        <v>2018</v>
      </c>
      <c r="C3194">
        <v>2018</v>
      </c>
      <c r="D3194">
        <v>2018</v>
      </c>
      <c r="E3194">
        <v>4</v>
      </c>
      <c r="F3194">
        <v>0</v>
      </c>
      <c r="G3194">
        <v>0</v>
      </c>
      <c r="H3194" t="s">
        <v>568</v>
      </c>
      <c r="I3194">
        <v>251</v>
      </c>
      <c r="J3194" t="s">
        <v>113</v>
      </c>
      <c r="K3194" t="s">
        <v>583</v>
      </c>
      <c r="L3194">
        <v>458</v>
      </c>
      <c r="M3194" t="s">
        <v>180</v>
      </c>
      <c r="N3194" t="s">
        <v>557</v>
      </c>
      <c r="O3194">
        <v>56</v>
      </c>
      <c r="P3194" t="s">
        <v>694</v>
      </c>
      <c r="Q3194" t="s">
        <v>695</v>
      </c>
      <c r="R3194" t="s">
        <v>515</v>
      </c>
      <c r="S3194" t="s">
        <v>516</v>
      </c>
      <c r="T3194">
        <v>0</v>
      </c>
      <c r="U3194" t="s">
        <v>517</v>
      </c>
      <c r="V3194">
        <v>2523</v>
      </c>
      <c r="W3194" t="s">
        <v>518</v>
      </c>
      <c r="X3194">
        <v>8</v>
      </c>
      <c r="Y3194" t="s">
        <v>519</v>
      </c>
      <c r="Z3194">
        <v>2551</v>
      </c>
      <c r="AA3194">
        <v>-1</v>
      </c>
      <c r="AB3194" t="s">
        <v>129</v>
      </c>
      <c r="AC3194">
        <v>0</v>
      </c>
      <c r="AD3194"/>
      <c r="AE3194">
        <v>0</v>
      </c>
      <c r="AF3194">
        <v>448</v>
      </c>
      <c r="AG3194">
        <v>448.95600000000002</v>
      </c>
      <c r="AH3194"/>
      <c r="AI3194">
        <v>6</v>
      </c>
    </row>
    <row r="3195" spans="1:35">
      <c r="A3195" t="s">
        <v>862</v>
      </c>
      <c r="B3195">
        <v>2018</v>
      </c>
      <c r="C3195">
        <v>2018</v>
      </c>
      <c r="D3195">
        <v>2018</v>
      </c>
      <c r="E3195">
        <v>4</v>
      </c>
      <c r="F3195">
        <v>0</v>
      </c>
      <c r="G3195">
        <v>0</v>
      </c>
      <c r="H3195" t="s">
        <v>568</v>
      </c>
      <c r="I3195">
        <v>251</v>
      </c>
      <c r="J3195" t="s">
        <v>113</v>
      </c>
      <c r="K3195" t="s">
        <v>583</v>
      </c>
      <c r="L3195">
        <v>384</v>
      </c>
      <c r="M3195" t="s">
        <v>751</v>
      </c>
      <c r="N3195" t="s">
        <v>752</v>
      </c>
      <c r="O3195">
        <v>56</v>
      </c>
      <c r="P3195" t="s">
        <v>694</v>
      </c>
      <c r="Q3195" t="s">
        <v>695</v>
      </c>
      <c r="R3195" t="s">
        <v>515</v>
      </c>
      <c r="S3195" t="s">
        <v>516</v>
      </c>
      <c r="T3195">
        <v>0</v>
      </c>
      <c r="U3195" t="s">
        <v>517</v>
      </c>
      <c r="V3195">
        <v>2523</v>
      </c>
      <c r="W3195" t="s">
        <v>518</v>
      </c>
      <c r="X3195">
        <v>8</v>
      </c>
      <c r="Y3195" t="s">
        <v>519</v>
      </c>
      <c r="Z3195">
        <v>7179</v>
      </c>
      <c r="AA3195">
        <v>-1</v>
      </c>
      <c r="AB3195" t="s">
        <v>129</v>
      </c>
      <c r="AC3195">
        <v>0</v>
      </c>
      <c r="AD3195"/>
      <c r="AE3195">
        <v>0</v>
      </c>
      <c r="AF3195">
        <v>1262</v>
      </c>
      <c r="AG3195">
        <v>1262.9849999999999</v>
      </c>
      <c r="AH3195"/>
      <c r="AI3195">
        <v>6</v>
      </c>
    </row>
    <row r="3196" spans="1:35">
      <c r="A3196" t="s">
        <v>862</v>
      </c>
      <c r="B3196">
        <v>2018</v>
      </c>
      <c r="C3196">
        <v>2018</v>
      </c>
      <c r="D3196">
        <v>2018</v>
      </c>
      <c r="E3196">
        <v>4</v>
      </c>
      <c r="F3196">
        <v>0</v>
      </c>
      <c r="G3196">
        <v>0</v>
      </c>
      <c r="H3196" t="s">
        <v>568</v>
      </c>
      <c r="I3196">
        <v>251</v>
      </c>
      <c r="J3196" t="s">
        <v>113</v>
      </c>
      <c r="K3196" t="s">
        <v>583</v>
      </c>
      <c r="L3196">
        <v>410</v>
      </c>
      <c r="M3196" t="s">
        <v>550</v>
      </c>
      <c r="N3196" t="s">
        <v>551</v>
      </c>
      <c r="O3196">
        <v>276</v>
      </c>
      <c r="P3196" t="s">
        <v>591</v>
      </c>
      <c r="Q3196" t="s">
        <v>592</v>
      </c>
      <c r="R3196" t="s">
        <v>515</v>
      </c>
      <c r="S3196" t="s">
        <v>516</v>
      </c>
      <c r="T3196">
        <v>0</v>
      </c>
      <c r="U3196" t="s">
        <v>517</v>
      </c>
      <c r="V3196">
        <v>2523</v>
      </c>
      <c r="W3196" t="s">
        <v>518</v>
      </c>
      <c r="X3196">
        <v>8</v>
      </c>
      <c r="Y3196" t="s">
        <v>519</v>
      </c>
      <c r="Z3196">
        <v>1108</v>
      </c>
      <c r="AA3196">
        <v>-1</v>
      </c>
      <c r="AB3196" t="s">
        <v>129</v>
      </c>
      <c r="AC3196">
        <v>0</v>
      </c>
      <c r="AD3196"/>
      <c r="AE3196">
        <v>0</v>
      </c>
      <c r="AF3196">
        <v>194</v>
      </c>
      <c r="AG3196">
        <v>194.94200000000001</v>
      </c>
      <c r="AH3196"/>
      <c r="AI3196">
        <v>6</v>
      </c>
    </row>
    <row r="3197" spans="1:35">
      <c r="A3197" t="s">
        <v>862</v>
      </c>
      <c r="B3197">
        <v>2018</v>
      </c>
      <c r="C3197">
        <v>2018</v>
      </c>
      <c r="D3197">
        <v>2018</v>
      </c>
      <c r="E3197">
        <v>4</v>
      </c>
      <c r="F3197">
        <v>0</v>
      </c>
      <c r="G3197">
        <v>0</v>
      </c>
      <c r="H3197" t="s">
        <v>568</v>
      </c>
      <c r="I3197">
        <v>251</v>
      </c>
      <c r="J3197" t="s">
        <v>113</v>
      </c>
      <c r="K3197" t="s">
        <v>583</v>
      </c>
      <c r="L3197">
        <v>276</v>
      </c>
      <c r="M3197" t="s">
        <v>591</v>
      </c>
      <c r="N3197" t="s">
        <v>592</v>
      </c>
      <c r="O3197">
        <v>276</v>
      </c>
      <c r="P3197" t="s">
        <v>591</v>
      </c>
      <c r="Q3197" t="s">
        <v>592</v>
      </c>
      <c r="R3197" t="s">
        <v>515</v>
      </c>
      <c r="S3197" t="s">
        <v>516</v>
      </c>
      <c r="T3197">
        <v>0</v>
      </c>
      <c r="U3197" t="s">
        <v>517</v>
      </c>
      <c r="V3197">
        <v>2523</v>
      </c>
      <c r="W3197" t="s">
        <v>518</v>
      </c>
      <c r="X3197">
        <v>8</v>
      </c>
      <c r="Y3197" t="s">
        <v>519</v>
      </c>
      <c r="Z3197">
        <v>393252136</v>
      </c>
      <c r="AA3197">
        <v>-1</v>
      </c>
      <c r="AB3197" t="s">
        <v>129</v>
      </c>
      <c r="AC3197">
        <v>0</v>
      </c>
      <c r="AD3197"/>
      <c r="AE3197">
        <v>0</v>
      </c>
      <c r="AF3197">
        <v>32891043</v>
      </c>
      <c r="AG3197">
        <v>32891043.870000001</v>
      </c>
      <c r="AH3197"/>
      <c r="AI3197">
        <v>6</v>
      </c>
    </row>
    <row r="3198" spans="1:35">
      <c r="A3198" t="s">
        <v>862</v>
      </c>
      <c r="B3198">
        <v>2018</v>
      </c>
      <c r="C3198">
        <v>2018</v>
      </c>
      <c r="D3198">
        <v>2018</v>
      </c>
      <c r="E3198">
        <v>4</v>
      </c>
      <c r="F3198">
        <v>0</v>
      </c>
      <c r="G3198">
        <v>0</v>
      </c>
      <c r="H3198" t="s">
        <v>568</v>
      </c>
      <c r="I3198">
        <v>251</v>
      </c>
      <c r="J3198" t="s">
        <v>113</v>
      </c>
      <c r="K3198" t="s">
        <v>583</v>
      </c>
      <c r="L3198">
        <v>724</v>
      </c>
      <c r="M3198" t="s">
        <v>214</v>
      </c>
      <c r="N3198" t="s">
        <v>580</v>
      </c>
      <c r="O3198">
        <v>724</v>
      </c>
      <c r="P3198" t="s">
        <v>214</v>
      </c>
      <c r="Q3198" t="s">
        <v>580</v>
      </c>
      <c r="R3198" t="s">
        <v>515</v>
      </c>
      <c r="S3198" t="s">
        <v>516</v>
      </c>
      <c r="T3198">
        <v>3100</v>
      </c>
      <c r="U3198" t="s">
        <v>884</v>
      </c>
      <c r="V3198">
        <v>2523</v>
      </c>
      <c r="W3198" t="s">
        <v>518</v>
      </c>
      <c r="X3198">
        <v>8</v>
      </c>
      <c r="Y3198" t="s">
        <v>519</v>
      </c>
      <c r="Z3198">
        <v>480639</v>
      </c>
      <c r="AA3198">
        <v>-1</v>
      </c>
      <c r="AB3198" t="s">
        <v>129</v>
      </c>
      <c r="AC3198">
        <v>0</v>
      </c>
      <c r="AD3198">
        <v>480639</v>
      </c>
      <c r="AE3198">
        <v>0</v>
      </c>
      <c r="AF3198">
        <v>60297</v>
      </c>
      <c r="AG3198">
        <v>60297.205999999998</v>
      </c>
      <c r="AH3198"/>
      <c r="AI3198">
        <v>6</v>
      </c>
    </row>
    <row r="3199" spans="1:35">
      <c r="A3199" t="s">
        <v>862</v>
      </c>
      <c r="B3199">
        <v>2018</v>
      </c>
      <c r="C3199">
        <v>2018</v>
      </c>
      <c r="D3199">
        <v>2018</v>
      </c>
      <c r="E3199">
        <v>4</v>
      </c>
      <c r="F3199">
        <v>0</v>
      </c>
      <c r="G3199">
        <v>0</v>
      </c>
      <c r="H3199" t="s">
        <v>568</v>
      </c>
      <c r="I3199">
        <v>251</v>
      </c>
      <c r="J3199" t="s">
        <v>113</v>
      </c>
      <c r="K3199" t="s">
        <v>583</v>
      </c>
      <c r="L3199">
        <v>724</v>
      </c>
      <c r="M3199" t="s">
        <v>214</v>
      </c>
      <c r="N3199" t="s">
        <v>580</v>
      </c>
      <c r="O3199">
        <v>724</v>
      </c>
      <c r="P3199" t="s">
        <v>214</v>
      </c>
      <c r="Q3199" t="s">
        <v>580</v>
      </c>
      <c r="R3199" t="s">
        <v>515</v>
      </c>
      <c r="S3199" t="s">
        <v>516</v>
      </c>
      <c r="T3199">
        <v>2100</v>
      </c>
      <c r="U3199" t="s">
        <v>868</v>
      </c>
      <c r="V3199">
        <v>2523</v>
      </c>
      <c r="W3199" t="s">
        <v>518</v>
      </c>
      <c r="X3199">
        <v>8</v>
      </c>
      <c r="Y3199" t="s">
        <v>519</v>
      </c>
      <c r="Z3199">
        <v>154837037</v>
      </c>
      <c r="AA3199">
        <v>-1</v>
      </c>
      <c r="AB3199" t="s">
        <v>129</v>
      </c>
      <c r="AC3199">
        <v>0</v>
      </c>
      <c r="AD3199">
        <v>154837037</v>
      </c>
      <c r="AE3199">
        <v>0</v>
      </c>
      <c r="AF3199">
        <v>14131673</v>
      </c>
      <c r="AG3199">
        <v>14131673.941</v>
      </c>
      <c r="AH3199"/>
      <c r="AI3199">
        <v>6</v>
      </c>
    </row>
    <row r="3200" spans="1:35">
      <c r="A3200" t="s">
        <v>862</v>
      </c>
      <c r="B3200">
        <v>2018</v>
      </c>
      <c r="C3200">
        <v>2018</v>
      </c>
      <c r="D3200">
        <v>2018</v>
      </c>
      <c r="E3200">
        <v>4</v>
      </c>
      <c r="F3200">
        <v>0</v>
      </c>
      <c r="G3200">
        <v>0</v>
      </c>
      <c r="H3200" t="s">
        <v>568</v>
      </c>
      <c r="I3200">
        <v>251</v>
      </c>
      <c r="J3200" t="s">
        <v>113</v>
      </c>
      <c r="K3200" t="s">
        <v>583</v>
      </c>
      <c r="L3200">
        <v>788</v>
      </c>
      <c r="M3200" t="s">
        <v>729</v>
      </c>
      <c r="N3200" t="s">
        <v>730</v>
      </c>
      <c r="O3200">
        <v>788</v>
      </c>
      <c r="P3200" t="s">
        <v>729</v>
      </c>
      <c r="Q3200" t="s">
        <v>730</v>
      </c>
      <c r="R3200" t="s">
        <v>515</v>
      </c>
      <c r="S3200" t="s">
        <v>516</v>
      </c>
      <c r="T3200">
        <v>2100</v>
      </c>
      <c r="U3200" t="s">
        <v>868</v>
      </c>
      <c r="V3200">
        <v>2523</v>
      </c>
      <c r="W3200" t="s">
        <v>518</v>
      </c>
      <c r="X3200">
        <v>8</v>
      </c>
      <c r="Y3200" t="s">
        <v>519</v>
      </c>
      <c r="Z3200">
        <v>540500</v>
      </c>
      <c r="AA3200">
        <v>-1</v>
      </c>
      <c r="AB3200" t="s">
        <v>129</v>
      </c>
      <c r="AC3200">
        <v>0</v>
      </c>
      <c r="AD3200">
        <v>540500</v>
      </c>
      <c r="AE3200">
        <v>0</v>
      </c>
      <c r="AF3200">
        <v>75905</v>
      </c>
      <c r="AG3200">
        <v>75905.53</v>
      </c>
      <c r="AH3200"/>
      <c r="AI3200">
        <v>6</v>
      </c>
    </row>
    <row r="3201" spans="1:35">
      <c r="A3201" t="s">
        <v>862</v>
      </c>
      <c r="B3201">
        <v>2018</v>
      </c>
      <c r="C3201">
        <v>2018</v>
      </c>
      <c r="D3201">
        <v>2018</v>
      </c>
      <c r="E3201">
        <v>4</v>
      </c>
      <c r="F3201">
        <v>0</v>
      </c>
      <c r="G3201">
        <v>0</v>
      </c>
      <c r="H3201" t="s">
        <v>568</v>
      </c>
      <c r="I3201">
        <v>251</v>
      </c>
      <c r="J3201" t="s">
        <v>113</v>
      </c>
      <c r="K3201" t="s">
        <v>583</v>
      </c>
      <c r="L3201">
        <v>784</v>
      </c>
      <c r="M3201" t="s">
        <v>186</v>
      </c>
      <c r="N3201" t="s">
        <v>618</v>
      </c>
      <c r="O3201">
        <v>784</v>
      </c>
      <c r="P3201" t="s">
        <v>186</v>
      </c>
      <c r="Q3201" t="s">
        <v>618</v>
      </c>
      <c r="R3201" t="s">
        <v>515</v>
      </c>
      <c r="S3201" t="s">
        <v>516</v>
      </c>
      <c r="T3201">
        <v>2100</v>
      </c>
      <c r="U3201" t="s">
        <v>868</v>
      </c>
      <c r="V3201">
        <v>2523</v>
      </c>
      <c r="W3201" t="s">
        <v>518</v>
      </c>
      <c r="X3201">
        <v>8</v>
      </c>
      <c r="Y3201" t="s">
        <v>519</v>
      </c>
      <c r="Z3201">
        <v>112211</v>
      </c>
      <c r="AA3201">
        <v>-1</v>
      </c>
      <c r="AB3201" t="s">
        <v>129</v>
      </c>
      <c r="AC3201">
        <v>0</v>
      </c>
      <c r="AD3201">
        <v>112211</v>
      </c>
      <c r="AE3201">
        <v>0</v>
      </c>
      <c r="AF3201">
        <v>11991</v>
      </c>
      <c r="AG3201">
        <v>11991.861999999999</v>
      </c>
      <c r="AH3201"/>
      <c r="AI3201">
        <v>6</v>
      </c>
    </row>
    <row r="3202" spans="1:35">
      <c r="A3202" t="s">
        <v>862</v>
      </c>
      <c r="B3202">
        <v>2018</v>
      </c>
      <c r="C3202">
        <v>2018</v>
      </c>
      <c r="D3202">
        <v>2018</v>
      </c>
      <c r="E3202">
        <v>4</v>
      </c>
      <c r="F3202">
        <v>0</v>
      </c>
      <c r="G3202">
        <v>0</v>
      </c>
      <c r="H3202" t="s">
        <v>568</v>
      </c>
      <c r="I3202">
        <v>251</v>
      </c>
      <c r="J3202" t="s">
        <v>113</v>
      </c>
      <c r="K3202" t="s">
        <v>583</v>
      </c>
      <c r="L3202">
        <v>504</v>
      </c>
      <c r="M3202" t="s">
        <v>686</v>
      </c>
      <c r="N3202" t="s">
        <v>687</v>
      </c>
      <c r="O3202">
        <v>504</v>
      </c>
      <c r="P3202" t="s">
        <v>686</v>
      </c>
      <c r="Q3202" t="s">
        <v>687</v>
      </c>
      <c r="R3202" t="s">
        <v>515</v>
      </c>
      <c r="S3202" t="s">
        <v>516</v>
      </c>
      <c r="T3202">
        <v>2100</v>
      </c>
      <c r="U3202" t="s">
        <v>868</v>
      </c>
      <c r="V3202">
        <v>2523</v>
      </c>
      <c r="W3202" t="s">
        <v>518</v>
      </c>
      <c r="X3202">
        <v>8</v>
      </c>
      <c r="Y3202" t="s">
        <v>519</v>
      </c>
      <c r="Z3202">
        <v>122771713</v>
      </c>
      <c r="AA3202">
        <v>-1</v>
      </c>
      <c r="AB3202" t="s">
        <v>129</v>
      </c>
      <c r="AC3202">
        <v>0</v>
      </c>
      <c r="AD3202">
        <v>122771713</v>
      </c>
      <c r="AE3202">
        <v>0</v>
      </c>
      <c r="AF3202">
        <v>8248287</v>
      </c>
      <c r="AG3202">
        <v>8248287.0920000002</v>
      </c>
      <c r="AH3202"/>
      <c r="AI3202">
        <v>6</v>
      </c>
    </row>
    <row r="3203" spans="1:35">
      <c r="A3203" t="s">
        <v>862</v>
      </c>
      <c r="B3203">
        <v>2018</v>
      </c>
      <c r="C3203">
        <v>2018</v>
      </c>
      <c r="D3203">
        <v>2018</v>
      </c>
      <c r="E3203">
        <v>4</v>
      </c>
      <c r="F3203">
        <v>0</v>
      </c>
      <c r="G3203">
        <v>0</v>
      </c>
      <c r="H3203" t="s">
        <v>568</v>
      </c>
      <c r="I3203">
        <v>251</v>
      </c>
      <c r="J3203" t="s">
        <v>113</v>
      </c>
      <c r="K3203" t="s">
        <v>583</v>
      </c>
      <c r="L3203">
        <v>620</v>
      </c>
      <c r="M3203" t="s">
        <v>603</v>
      </c>
      <c r="N3203" t="s">
        <v>604</v>
      </c>
      <c r="O3203">
        <v>620</v>
      </c>
      <c r="P3203" t="s">
        <v>603</v>
      </c>
      <c r="Q3203" t="s">
        <v>604</v>
      </c>
      <c r="R3203" t="s">
        <v>515</v>
      </c>
      <c r="S3203" t="s">
        <v>516</v>
      </c>
      <c r="T3203">
        <v>2100</v>
      </c>
      <c r="U3203" t="s">
        <v>868</v>
      </c>
      <c r="V3203">
        <v>2523</v>
      </c>
      <c r="W3203" t="s">
        <v>518</v>
      </c>
      <c r="X3203">
        <v>8</v>
      </c>
      <c r="Y3203" t="s">
        <v>519</v>
      </c>
      <c r="Z3203">
        <v>56407548</v>
      </c>
      <c r="AA3203">
        <v>-1</v>
      </c>
      <c r="AB3203" t="s">
        <v>129</v>
      </c>
      <c r="AC3203">
        <v>0</v>
      </c>
      <c r="AD3203">
        <v>56407548</v>
      </c>
      <c r="AE3203">
        <v>0</v>
      </c>
      <c r="AF3203">
        <v>6827764</v>
      </c>
      <c r="AG3203">
        <v>6827764.2570000002</v>
      </c>
      <c r="AH3203"/>
      <c r="AI3203">
        <v>6</v>
      </c>
    </row>
    <row r="3204" spans="1:35">
      <c r="A3204" t="s">
        <v>862</v>
      </c>
      <c r="B3204">
        <v>2018</v>
      </c>
      <c r="C3204">
        <v>2018</v>
      </c>
      <c r="D3204">
        <v>2018</v>
      </c>
      <c r="E3204">
        <v>4</v>
      </c>
      <c r="F3204">
        <v>0</v>
      </c>
      <c r="G3204">
        <v>0</v>
      </c>
      <c r="H3204" t="s">
        <v>568</v>
      </c>
      <c r="I3204">
        <v>251</v>
      </c>
      <c r="J3204" t="s">
        <v>113</v>
      </c>
      <c r="K3204" t="s">
        <v>583</v>
      </c>
      <c r="L3204">
        <v>818</v>
      </c>
      <c r="M3204" t="s">
        <v>532</v>
      </c>
      <c r="N3204" t="s">
        <v>533</v>
      </c>
      <c r="O3204">
        <v>818</v>
      </c>
      <c r="P3204" t="s">
        <v>532</v>
      </c>
      <c r="Q3204" t="s">
        <v>533</v>
      </c>
      <c r="R3204" t="s">
        <v>515</v>
      </c>
      <c r="S3204" t="s">
        <v>516</v>
      </c>
      <c r="T3204">
        <v>2100</v>
      </c>
      <c r="U3204" t="s">
        <v>868</v>
      </c>
      <c r="V3204">
        <v>2523</v>
      </c>
      <c r="W3204" t="s">
        <v>518</v>
      </c>
      <c r="X3204">
        <v>8</v>
      </c>
      <c r="Y3204" t="s">
        <v>519</v>
      </c>
      <c r="Z3204">
        <v>414558</v>
      </c>
      <c r="AA3204">
        <v>-1</v>
      </c>
      <c r="AB3204" t="s">
        <v>129</v>
      </c>
      <c r="AC3204">
        <v>0</v>
      </c>
      <c r="AD3204">
        <v>414558</v>
      </c>
      <c r="AE3204">
        <v>0</v>
      </c>
      <c r="AF3204">
        <v>29225</v>
      </c>
      <c r="AG3204">
        <v>29225.88</v>
      </c>
      <c r="AH3204"/>
      <c r="AI3204">
        <v>6</v>
      </c>
    </row>
    <row r="3205" spans="1:35">
      <c r="A3205" t="s">
        <v>862</v>
      </c>
      <c r="B3205">
        <v>2018</v>
      </c>
      <c r="C3205">
        <v>2018</v>
      </c>
      <c r="D3205">
        <v>2018</v>
      </c>
      <c r="E3205">
        <v>4</v>
      </c>
      <c r="F3205">
        <v>0</v>
      </c>
      <c r="G3205">
        <v>0</v>
      </c>
      <c r="H3205" t="s">
        <v>568</v>
      </c>
      <c r="I3205">
        <v>251</v>
      </c>
      <c r="J3205" t="s">
        <v>113</v>
      </c>
      <c r="K3205" t="s">
        <v>583</v>
      </c>
      <c r="L3205">
        <v>591</v>
      </c>
      <c r="M3205" t="s">
        <v>576</v>
      </c>
      <c r="N3205" t="s">
        <v>577</v>
      </c>
      <c r="O3205">
        <v>170</v>
      </c>
      <c r="P3205" t="s">
        <v>725</v>
      </c>
      <c r="Q3205" t="s">
        <v>726</v>
      </c>
      <c r="R3205" t="s">
        <v>515</v>
      </c>
      <c r="S3205" t="s">
        <v>516</v>
      </c>
      <c r="T3205">
        <v>2100</v>
      </c>
      <c r="U3205" t="s">
        <v>868</v>
      </c>
      <c r="V3205">
        <v>2523</v>
      </c>
      <c r="W3205" t="s">
        <v>518</v>
      </c>
      <c r="X3205">
        <v>8</v>
      </c>
      <c r="Y3205" t="s">
        <v>519</v>
      </c>
      <c r="Z3205">
        <v>15482378</v>
      </c>
      <c r="AA3205">
        <v>-1</v>
      </c>
      <c r="AB3205" t="s">
        <v>129</v>
      </c>
      <c r="AC3205">
        <v>0</v>
      </c>
      <c r="AD3205">
        <v>15482378</v>
      </c>
      <c r="AE3205">
        <v>0</v>
      </c>
      <c r="AF3205">
        <v>1040166</v>
      </c>
      <c r="AG3205">
        <v>1040166.98</v>
      </c>
      <c r="AH3205"/>
      <c r="AI3205">
        <v>6</v>
      </c>
    </row>
    <row r="3206" spans="1:35">
      <c r="A3206" t="s">
        <v>862</v>
      </c>
      <c r="B3206">
        <v>2018</v>
      </c>
      <c r="C3206">
        <v>2018</v>
      </c>
      <c r="D3206">
        <v>2018</v>
      </c>
      <c r="E3206">
        <v>4</v>
      </c>
      <c r="F3206">
        <v>0</v>
      </c>
      <c r="G3206">
        <v>0</v>
      </c>
      <c r="H3206" t="s">
        <v>568</v>
      </c>
      <c r="I3206">
        <v>251</v>
      </c>
      <c r="J3206" t="s">
        <v>113</v>
      </c>
      <c r="K3206" t="s">
        <v>583</v>
      </c>
      <c r="L3206">
        <v>586</v>
      </c>
      <c r="M3206" t="s">
        <v>781</v>
      </c>
      <c r="N3206" t="s">
        <v>782</v>
      </c>
      <c r="O3206">
        <v>586</v>
      </c>
      <c r="P3206" t="s">
        <v>781</v>
      </c>
      <c r="Q3206" t="s">
        <v>782</v>
      </c>
      <c r="R3206" t="s">
        <v>515</v>
      </c>
      <c r="S3206" t="s">
        <v>516</v>
      </c>
      <c r="T3206">
        <v>2100</v>
      </c>
      <c r="U3206" t="s">
        <v>868</v>
      </c>
      <c r="V3206">
        <v>2523</v>
      </c>
      <c r="W3206" t="s">
        <v>518</v>
      </c>
      <c r="X3206">
        <v>8</v>
      </c>
      <c r="Y3206" t="s">
        <v>519</v>
      </c>
      <c r="Z3206">
        <v>47878631</v>
      </c>
      <c r="AA3206">
        <v>-1</v>
      </c>
      <c r="AB3206" t="s">
        <v>129</v>
      </c>
      <c r="AC3206">
        <v>0</v>
      </c>
      <c r="AD3206">
        <v>47878631</v>
      </c>
      <c r="AE3206">
        <v>0</v>
      </c>
      <c r="AF3206">
        <v>3375386</v>
      </c>
      <c r="AG3206">
        <v>3375386.4810000001</v>
      </c>
      <c r="AH3206"/>
      <c r="AI3206">
        <v>6</v>
      </c>
    </row>
    <row r="3207" spans="1:35">
      <c r="A3207" t="s">
        <v>862</v>
      </c>
      <c r="B3207">
        <v>2018</v>
      </c>
      <c r="C3207">
        <v>2018</v>
      </c>
      <c r="D3207">
        <v>2018</v>
      </c>
      <c r="E3207">
        <v>4</v>
      </c>
      <c r="F3207">
        <v>0</v>
      </c>
      <c r="G3207">
        <v>0</v>
      </c>
      <c r="H3207" t="s">
        <v>568</v>
      </c>
      <c r="I3207">
        <v>251</v>
      </c>
      <c r="J3207" t="s">
        <v>113</v>
      </c>
      <c r="K3207" t="s">
        <v>583</v>
      </c>
      <c r="L3207">
        <v>704</v>
      </c>
      <c r="M3207" t="s">
        <v>570</v>
      </c>
      <c r="N3207" t="s">
        <v>571</v>
      </c>
      <c r="O3207">
        <v>704</v>
      </c>
      <c r="P3207" t="s">
        <v>570</v>
      </c>
      <c r="Q3207" t="s">
        <v>571</v>
      </c>
      <c r="R3207" t="s">
        <v>515</v>
      </c>
      <c r="S3207" t="s">
        <v>516</v>
      </c>
      <c r="T3207">
        <v>2100</v>
      </c>
      <c r="U3207" t="s">
        <v>868</v>
      </c>
      <c r="V3207">
        <v>2523</v>
      </c>
      <c r="W3207" t="s">
        <v>518</v>
      </c>
      <c r="X3207">
        <v>8</v>
      </c>
      <c r="Y3207" t="s">
        <v>519</v>
      </c>
      <c r="Z3207">
        <v>290808451</v>
      </c>
      <c r="AA3207">
        <v>-1</v>
      </c>
      <c r="AB3207" t="s">
        <v>129</v>
      </c>
      <c r="AC3207">
        <v>0</v>
      </c>
      <c r="AD3207">
        <v>290808451</v>
      </c>
      <c r="AE3207">
        <v>0</v>
      </c>
      <c r="AF3207">
        <v>19822810</v>
      </c>
      <c r="AG3207">
        <v>19822810.572999999</v>
      </c>
      <c r="AH3207"/>
      <c r="AI3207">
        <v>6</v>
      </c>
    </row>
    <row r="3208" spans="1:35">
      <c r="A3208" t="s">
        <v>862</v>
      </c>
      <c r="B3208">
        <v>2018</v>
      </c>
      <c r="C3208">
        <v>2018</v>
      </c>
      <c r="D3208">
        <v>2018</v>
      </c>
      <c r="E3208">
        <v>4</v>
      </c>
      <c r="F3208">
        <v>0</v>
      </c>
      <c r="G3208">
        <v>0</v>
      </c>
      <c r="H3208" t="s">
        <v>568</v>
      </c>
      <c r="I3208">
        <v>251</v>
      </c>
      <c r="J3208" t="s">
        <v>113</v>
      </c>
      <c r="K3208" t="s">
        <v>583</v>
      </c>
      <c r="L3208">
        <v>792</v>
      </c>
      <c r="M3208" t="s">
        <v>217</v>
      </c>
      <c r="N3208" t="s">
        <v>573</v>
      </c>
      <c r="O3208">
        <v>792</v>
      </c>
      <c r="P3208" t="s">
        <v>217</v>
      </c>
      <c r="Q3208" t="s">
        <v>573</v>
      </c>
      <c r="R3208" t="s">
        <v>515</v>
      </c>
      <c r="S3208" t="s">
        <v>516</v>
      </c>
      <c r="T3208">
        <v>2100</v>
      </c>
      <c r="U3208" t="s">
        <v>868</v>
      </c>
      <c r="V3208">
        <v>2523</v>
      </c>
      <c r="W3208" t="s">
        <v>518</v>
      </c>
      <c r="X3208">
        <v>8</v>
      </c>
      <c r="Y3208" t="s">
        <v>519</v>
      </c>
      <c r="Z3208">
        <v>36948612</v>
      </c>
      <c r="AA3208">
        <v>-1</v>
      </c>
      <c r="AB3208" t="s">
        <v>129</v>
      </c>
      <c r="AC3208">
        <v>0</v>
      </c>
      <c r="AD3208">
        <v>36948612</v>
      </c>
      <c r="AE3208">
        <v>0</v>
      </c>
      <c r="AF3208">
        <v>2706494</v>
      </c>
      <c r="AG3208">
        <v>2706494.622</v>
      </c>
      <c r="AH3208"/>
      <c r="AI3208">
        <v>6</v>
      </c>
    </row>
    <row r="3209" spans="1:35">
      <c r="A3209" t="s">
        <v>862</v>
      </c>
      <c r="B3209">
        <v>2018</v>
      </c>
      <c r="C3209">
        <v>2018</v>
      </c>
      <c r="D3209">
        <v>2018</v>
      </c>
      <c r="E3209">
        <v>4</v>
      </c>
      <c r="F3209">
        <v>0</v>
      </c>
      <c r="G3209">
        <v>0</v>
      </c>
      <c r="H3209" t="s">
        <v>568</v>
      </c>
      <c r="I3209">
        <v>251</v>
      </c>
      <c r="J3209" t="s">
        <v>113</v>
      </c>
      <c r="K3209" t="s">
        <v>583</v>
      </c>
      <c r="L3209">
        <v>699</v>
      </c>
      <c r="M3209" t="s">
        <v>585</v>
      </c>
      <c r="N3209" t="s">
        <v>586</v>
      </c>
      <c r="O3209">
        <v>699</v>
      </c>
      <c r="P3209" t="s">
        <v>585</v>
      </c>
      <c r="Q3209" t="s">
        <v>586</v>
      </c>
      <c r="R3209" t="s">
        <v>515</v>
      </c>
      <c r="S3209" t="s">
        <v>516</v>
      </c>
      <c r="T3209">
        <v>2100</v>
      </c>
      <c r="U3209" t="s">
        <v>868</v>
      </c>
      <c r="V3209">
        <v>2523</v>
      </c>
      <c r="W3209" t="s">
        <v>518</v>
      </c>
      <c r="X3209">
        <v>8</v>
      </c>
      <c r="Y3209" t="s">
        <v>519</v>
      </c>
      <c r="Z3209">
        <v>20972023</v>
      </c>
      <c r="AA3209">
        <v>-1</v>
      </c>
      <c r="AB3209" t="s">
        <v>129</v>
      </c>
      <c r="AC3209">
        <v>0</v>
      </c>
      <c r="AD3209">
        <v>20972023</v>
      </c>
      <c r="AE3209">
        <v>0</v>
      </c>
      <c r="AF3209">
        <v>1632820</v>
      </c>
      <c r="AG3209">
        <v>1632820.1359999999</v>
      </c>
      <c r="AH3209"/>
      <c r="AI3209">
        <v>6</v>
      </c>
    </row>
    <row r="3210" spans="1:35">
      <c r="A3210" t="s">
        <v>862</v>
      </c>
      <c r="B3210">
        <v>2018</v>
      </c>
      <c r="C3210">
        <v>2018</v>
      </c>
      <c r="D3210">
        <v>2018</v>
      </c>
      <c r="E3210">
        <v>4</v>
      </c>
      <c r="F3210">
        <v>0</v>
      </c>
      <c r="G3210">
        <v>0</v>
      </c>
      <c r="H3210" t="s">
        <v>568</v>
      </c>
      <c r="I3210">
        <v>251</v>
      </c>
      <c r="J3210" t="s">
        <v>113</v>
      </c>
      <c r="K3210" t="s">
        <v>583</v>
      </c>
      <c r="L3210">
        <v>686</v>
      </c>
      <c r="M3210" t="s">
        <v>560</v>
      </c>
      <c r="N3210" t="s">
        <v>561</v>
      </c>
      <c r="O3210">
        <v>686</v>
      </c>
      <c r="P3210" t="s">
        <v>560</v>
      </c>
      <c r="Q3210" t="s">
        <v>561</v>
      </c>
      <c r="R3210" t="s">
        <v>515</v>
      </c>
      <c r="S3210" t="s">
        <v>516</v>
      </c>
      <c r="T3210">
        <v>1000</v>
      </c>
      <c r="U3210" t="s">
        <v>866</v>
      </c>
      <c r="V3210">
        <v>2523</v>
      </c>
      <c r="W3210" t="s">
        <v>518</v>
      </c>
      <c r="X3210">
        <v>8</v>
      </c>
      <c r="Y3210" t="s">
        <v>519</v>
      </c>
      <c r="Z3210">
        <v>38552</v>
      </c>
      <c r="AA3210">
        <v>-1</v>
      </c>
      <c r="AB3210" t="s">
        <v>129</v>
      </c>
      <c r="AC3210">
        <v>0</v>
      </c>
      <c r="AD3210">
        <v>38552</v>
      </c>
      <c r="AE3210">
        <v>0</v>
      </c>
      <c r="AF3210">
        <v>6266</v>
      </c>
      <c r="AG3210">
        <v>6266.4859999999999</v>
      </c>
      <c r="AH3210"/>
      <c r="AI3210">
        <v>6</v>
      </c>
    </row>
    <row r="3211" spans="1:35">
      <c r="A3211" t="s">
        <v>862</v>
      </c>
      <c r="B3211">
        <v>2018</v>
      </c>
      <c r="C3211">
        <v>2018</v>
      </c>
      <c r="D3211">
        <v>2018</v>
      </c>
      <c r="E3211">
        <v>4</v>
      </c>
      <c r="F3211">
        <v>0</v>
      </c>
      <c r="G3211">
        <v>0</v>
      </c>
      <c r="H3211" t="s">
        <v>568</v>
      </c>
      <c r="I3211">
        <v>251</v>
      </c>
      <c r="J3211" t="s">
        <v>113</v>
      </c>
      <c r="K3211" t="s">
        <v>583</v>
      </c>
      <c r="L3211">
        <v>710</v>
      </c>
      <c r="M3211" t="s">
        <v>616</v>
      </c>
      <c r="N3211" t="s">
        <v>617</v>
      </c>
      <c r="O3211">
        <v>710</v>
      </c>
      <c r="P3211" t="s">
        <v>616</v>
      </c>
      <c r="Q3211" t="s">
        <v>617</v>
      </c>
      <c r="R3211" t="s">
        <v>515</v>
      </c>
      <c r="S3211" t="s">
        <v>516</v>
      </c>
      <c r="T3211">
        <v>1000</v>
      </c>
      <c r="U3211" t="s">
        <v>866</v>
      </c>
      <c r="V3211">
        <v>2523</v>
      </c>
      <c r="W3211" t="s">
        <v>518</v>
      </c>
      <c r="X3211">
        <v>8</v>
      </c>
      <c r="Y3211" t="s">
        <v>519</v>
      </c>
      <c r="Z3211">
        <v>96</v>
      </c>
      <c r="AA3211">
        <v>-1</v>
      </c>
      <c r="AB3211" t="s">
        <v>129</v>
      </c>
      <c r="AC3211">
        <v>0</v>
      </c>
      <c r="AD3211">
        <v>96</v>
      </c>
      <c r="AE3211">
        <v>0</v>
      </c>
      <c r="AF3211">
        <v>57</v>
      </c>
      <c r="AG3211">
        <v>57.892000000000003</v>
      </c>
      <c r="AH3211"/>
      <c r="AI3211">
        <v>6</v>
      </c>
    </row>
    <row r="3212" spans="1:35">
      <c r="A3212" t="s">
        <v>862</v>
      </c>
      <c r="B3212">
        <v>2018</v>
      </c>
      <c r="C3212">
        <v>2018</v>
      </c>
      <c r="D3212">
        <v>2018</v>
      </c>
      <c r="E3212">
        <v>4</v>
      </c>
      <c r="F3212">
        <v>0</v>
      </c>
      <c r="G3212">
        <v>0</v>
      </c>
      <c r="H3212" t="s">
        <v>568</v>
      </c>
      <c r="I3212">
        <v>251</v>
      </c>
      <c r="J3212" t="s">
        <v>113</v>
      </c>
      <c r="K3212" t="s">
        <v>583</v>
      </c>
      <c r="L3212">
        <v>842</v>
      </c>
      <c r="M3212" t="s">
        <v>593</v>
      </c>
      <c r="N3212" t="s">
        <v>593</v>
      </c>
      <c r="O3212">
        <v>276</v>
      </c>
      <c r="P3212" t="s">
        <v>591</v>
      </c>
      <c r="Q3212" t="s">
        <v>592</v>
      </c>
      <c r="R3212" t="s">
        <v>515</v>
      </c>
      <c r="S3212" t="s">
        <v>516</v>
      </c>
      <c r="T3212">
        <v>1000</v>
      </c>
      <c r="U3212" t="s">
        <v>866</v>
      </c>
      <c r="V3212">
        <v>2523</v>
      </c>
      <c r="W3212" t="s">
        <v>518</v>
      </c>
      <c r="X3212">
        <v>8</v>
      </c>
      <c r="Y3212" t="s">
        <v>519</v>
      </c>
      <c r="Z3212">
        <v>9206</v>
      </c>
      <c r="AA3212">
        <v>-1</v>
      </c>
      <c r="AB3212" t="s">
        <v>129</v>
      </c>
      <c r="AC3212">
        <v>0</v>
      </c>
      <c r="AD3212">
        <v>9206</v>
      </c>
      <c r="AE3212">
        <v>0</v>
      </c>
      <c r="AF3212">
        <v>831</v>
      </c>
      <c r="AG3212">
        <v>831.75099999999998</v>
      </c>
      <c r="AH3212"/>
      <c r="AI3212">
        <v>6</v>
      </c>
    </row>
    <row r="3213" spans="1:35">
      <c r="A3213" t="s">
        <v>862</v>
      </c>
      <c r="B3213">
        <v>2018</v>
      </c>
      <c r="C3213">
        <v>2018</v>
      </c>
      <c r="D3213">
        <v>2018</v>
      </c>
      <c r="E3213">
        <v>4</v>
      </c>
      <c r="F3213">
        <v>0</v>
      </c>
      <c r="G3213">
        <v>0</v>
      </c>
      <c r="H3213" t="s">
        <v>568</v>
      </c>
      <c r="I3213">
        <v>251</v>
      </c>
      <c r="J3213" t="s">
        <v>113</v>
      </c>
      <c r="K3213" t="s">
        <v>583</v>
      </c>
      <c r="L3213">
        <v>620</v>
      </c>
      <c r="M3213" t="s">
        <v>603</v>
      </c>
      <c r="N3213" t="s">
        <v>604</v>
      </c>
      <c r="O3213">
        <v>620</v>
      </c>
      <c r="P3213" t="s">
        <v>603</v>
      </c>
      <c r="Q3213" t="s">
        <v>604</v>
      </c>
      <c r="R3213" t="s">
        <v>515</v>
      </c>
      <c r="S3213" t="s">
        <v>516</v>
      </c>
      <c r="T3213">
        <v>3200</v>
      </c>
      <c r="U3213" t="s">
        <v>74</v>
      </c>
      <c r="V3213">
        <v>2523</v>
      </c>
      <c r="W3213" t="s">
        <v>518</v>
      </c>
      <c r="X3213">
        <v>8</v>
      </c>
      <c r="Y3213" t="s">
        <v>519</v>
      </c>
      <c r="Z3213">
        <v>10053380</v>
      </c>
      <c r="AA3213">
        <v>-1</v>
      </c>
      <c r="AB3213" t="s">
        <v>129</v>
      </c>
      <c r="AC3213">
        <v>0</v>
      </c>
      <c r="AD3213">
        <v>10053380</v>
      </c>
      <c r="AE3213">
        <v>0</v>
      </c>
      <c r="AF3213">
        <v>1763558</v>
      </c>
      <c r="AG3213">
        <v>1763558.6</v>
      </c>
      <c r="AH3213"/>
      <c r="AI3213">
        <v>6</v>
      </c>
    </row>
    <row r="3214" spans="1:35">
      <c r="A3214" t="s">
        <v>862</v>
      </c>
      <c r="B3214">
        <v>2018</v>
      </c>
      <c r="C3214">
        <v>2018</v>
      </c>
      <c r="D3214">
        <v>2018</v>
      </c>
      <c r="E3214">
        <v>4</v>
      </c>
      <c r="F3214">
        <v>0</v>
      </c>
      <c r="G3214">
        <v>0</v>
      </c>
      <c r="H3214" t="s">
        <v>568</v>
      </c>
      <c r="I3214">
        <v>251</v>
      </c>
      <c r="J3214" t="s">
        <v>113</v>
      </c>
      <c r="K3214" t="s">
        <v>583</v>
      </c>
      <c r="L3214">
        <v>757</v>
      </c>
      <c r="M3214" t="s">
        <v>597</v>
      </c>
      <c r="N3214" t="s">
        <v>598</v>
      </c>
      <c r="O3214">
        <v>442</v>
      </c>
      <c r="P3214" t="s">
        <v>688</v>
      </c>
      <c r="Q3214" t="s">
        <v>689</v>
      </c>
      <c r="R3214" t="s">
        <v>515</v>
      </c>
      <c r="S3214" t="s">
        <v>516</v>
      </c>
      <c r="T3214">
        <v>3200</v>
      </c>
      <c r="U3214" t="s">
        <v>74</v>
      </c>
      <c r="V3214">
        <v>2523</v>
      </c>
      <c r="W3214" t="s">
        <v>518</v>
      </c>
      <c r="X3214">
        <v>8</v>
      </c>
      <c r="Y3214" t="s">
        <v>519</v>
      </c>
      <c r="Z3214">
        <v>204392</v>
      </c>
      <c r="AA3214">
        <v>-1</v>
      </c>
      <c r="AB3214" t="s">
        <v>129</v>
      </c>
      <c r="AC3214">
        <v>0</v>
      </c>
      <c r="AD3214">
        <v>204392</v>
      </c>
      <c r="AE3214">
        <v>0</v>
      </c>
      <c r="AF3214">
        <v>27991</v>
      </c>
      <c r="AG3214">
        <v>27991.25</v>
      </c>
      <c r="AH3214"/>
      <c r="AI3214">
        <v>6</v>
      </c>
    </row>
    <row r="3215" spans="1:35">
      <c r="A3215" t="s">
        <v>862</v>
      </c>
      <c r="B3215">
        <v>2018</v>
      </c>
      <c r="C3215">
        <v>2018</v>
      </c>
      <c r="D3215">
        <v>2018</v>
      </c>
      <c r="E3215">
        <v>4</v>
      </c>
      <c r="F3215">
        <v>0</v>
      </c>
      <c r="G3215">
        <v>0</v>
      </c>
      <c r="H3215" t="s">
        <v>568</v>
      </c>
      <c r="I3215">
        <v>251</v>
      </c>
      <c r="J3215" t="s">
        <v>113</v>
      </c>
      <c r="K3215" t="s">
        <v>583</v>
      </c>
      <c r="L3215">
        <v>504</v>
      </c>
      <c r="M3215" t="s">
        <v>686</v>
      </c>
      <c r="N3215" t="s">
        <v>687</v>
      </c>
      <c r="O3215">
        <v>504</v>
      </c>
      <c r="P3215" t="s">
        <v>686</v>
      </c>
      <c r="Q3215" t="s">
        <v>687</v>
      </c>
      <c r="R3215" t="s">
        <v>515</v>
      </c>
      <c r="S3215" t="s">
        <v>516</v>
      </c>
      <c r="T3215">
        <v>3200</v>
      </c>
      <c r="U3215" t="s">
        <v>74</v>
      </c>
      <c r="V3215">
        <v>2523</v>
      </c>
      <c r="W3215" t="s">
        <v>518</v>
      </c>
      <c r="X3215">
        <v>8</v>
      </c>
      <c r="Y3215" t="s">
        <v>519</v>
      </c>
      <c r="Z3215">
        <v>117</v>
      </c>
      <c r="AA3215">
        <v>-1</v>
      </c>
      <c r="AB3215" t="s">
        <v>129</v>
      </c>
      <c r="AC3215">
        <v>0</v>
      </c>
      <c r="AD3215">
        <v>117</v>
      </c>
      <c r="AE3215">
        <v>0</v>
      </c>
      <c r="AF3215">
        <v>8</v>
      </c>
      <c r="AG3215">
        <v>8.27</v>
      </c>
      <c r="AH3215"/>
      <c r="AI3215">
        <v>6</v>
      </c>
    </row>
    <row r="3216" spans="1:35">
      <c r="A3216" t="s">
        <v>862</v>
      </c>
      <c r="B3216">
        <v>2018</v>
      </c>
      <c r="C3216">
        <v>2018</v>
      </c>
      <c r="D3216">
        <v>2018</v>
      </c>
      <c r="E3216">
        <v>4</v>
      </c>
      <c r="F3216">
        <v>0</v>
      </c>
      <c r="G3216">
        <v>0</v>
      </c>
      <c r="H3216" t="s">
        <v>568</v>
      </c>
      <c r="I3216">
        <v>251</v>
      </c>
      <c r="J3216" t="s">
        <v>113</v>
      </c>
      <c r="K3216" t="s">
        <v>583</v>
      </c>
      <c r="L3216">
        <v>688</v>
      </c>
      <c r="M3216" t="s">
        <v>644</v>
      </c>
      <c r="N3216" t="s">
        <v>645</v>
      </c>
      <c r="O3216">
        <v>688</v>
      </c>
      <c r="P3216" t="s">
        <v>644</v>
      </c>
      <c r="Q3216" t="s">
        <v>645</v>
      </c>
      <c r="R3216" t="s">
        <v>515</v>
      </c>
      <c r="S3216" t="s">
        <v>516</v>
      </c>
      <c r="T3216">
        <v>3200</v>
      </c>
      <c r="U3216" t="s">
        <v>74</v>
      </c>
      <c r="V3216">
        <v>2523</v>
      </c>
      <c r="W3216" t="s">
        <v>518</v>
      </c>
      <c r="X3216">
        <v>8</v>
      </c>
      <c r="Y3216" t="s">
        <v>519</v>
      </c>
      <c r="Z3216">
        <v>1371</v>
      </c>
      <c r="AA3216">
        <v>-1</v>
      </c>
      <c r="AB3216" t="s">
        <v>129</v>
      </c>
      <c r="AC3216">
        <v>0</v>
      </c>
      <c r="AD3216">
        <v>1371</v>
      </c>
      <c r="AE3216">
        <v>0</v>
      </c>
      <c r="AF3216">
        <v>92</v>
      </c>
      <c r="AG3216">
        <v>92.153999999999996</v>
      </c>
      <c r="AH3216"/>
      <c r="AI3216">
        <v>6</v>
      </c>
    </row>
    <row r="3217" spans="1:35">
      <c r="A3217" t="s">
        <v>862</v>
      </c>
      <c r="B3217">
        <v>2018</v>
      </c>
      <c r="C3217">
        <v>2018</v>
      </c>
      <c r="D3217">
        <v>2018</v>
      </c>
      <c r="E3217">
        <v>4</v>
      </c>
      <c r="F3217">
        <v>0</v>
      </c>
      <c r="G3217">
        <v>0</v>
      </c>
      <c r="H3217" t="s">
        <v>568</v>
      </c>
      <c r="I3217">
        <v>251</v>
      </c>
      <c r="J3217" t="s">
        <v>113</v>
      </c>
      <c r="K3217" t="s">
        <v>583</v>
      </c>
      <c r="L3217">
        <v>724</v>
      </c>
      <c r="M3217" t="s">
        <v>214</v>
      </c>
      <c r="N3217" t="s">
        <v>580</v>
      </c>
      <c r="O3217">
        <v>233</v>
      </c>
      <c r="P3217" t="s">
        <v>749</v>
      </c>
      <c r="Q3217" t="s">
        <v>750</v>
      </c>
      <c r="R3217" t="s">
        <v>515</v>
      </c>
      <c r="S3217" t="s">
        <v>516</v>
      </c>
      <c r="T3217">
        <v>3200</v>
      </c>
      <c r="U3217" t="s">
        <v>74</v>
      </c>
      <c r="V3217">
        <v>2523</v>
      </c>
      <c r="W3217" t="s">
        <v>518</v>
      </c>
      <c r="X3217">
        <v>8</v>
      </c>
      <c r="Y3217" t="s">
        <v>519</v>
      </c>
      <c r="Z3217">
        <v>124203</v>
      </c>
      <c r="AA3217">
        <v>-1</v>
      </c>
      <c r="AB3217" t="s">
        <v>129</v>
      </c>
      <c r="AC3217">
        <v>0</v>
      </c>
      <c r="AD3217">
        <v>124203</v>
      </c>
      <c r="AE3217">
        <v>0</v>
      </c>
      <c r="AF3217">
        <v>17009</v>
      </c>
      <c r="AG3217">
        <v>17009.54</v>
      </c>
      <c r="AH3217"/>
      <c r="AI3217">
        <v>6</v>
      </c>
    </row>
    <row r="3218" spans="1:35">
      <c r="A3218" t="s">
        <v>862</v>
      </c>
      <c r="B3218">
        <v>2018</v>
      </c>
      <c r="C3218">
        <v>2018</v>
      </c>
      <c r="D3218">
        <v>2018</v>
      </c>
      <c r="E3218">
        <v>4</v>
      </c>
      <c r="F3218">
        <v>0</v>
      </c>
      <c r="G3218">
        <v>0</v>
      </c>
      <c r="H3218" t="s">
        <v>568</v>
      </c>
      <c r="I3218">
        <v>251</v>
      </c>
      <c r="J3218" t="s">
        <v>113</v>
      </c>
      <c r="K3218" t="s">
        <v>583</v>
      </c>
      <c r="L3218">
        <v>740</v>
      </c>
      <c r="M3218" t="s">
        <v>709</v>
      </c>
      <c r="N3218" t="s">
        <v>710</v>
      </c>
      <c r="O3218">
        <v>740</v>
      </c>
      <c r="P3218" t="s">
        <v>709</v>
      </c>
      <c r="Q3218" t="s">
        <v>710</v>
      </c>
      <c r="R3218" t="s">
        <v>515</v>
      </c>
      <c r="S3218" t="s">
        <v>516</v>
      </c>
      <c r="T3218">
        <v>3200</v>
      </c>
      <c r="U3218" t="s">
        <v>74</v>
      </c>
      <c r="V3218">
        <v>2523</v>
      </c>
      <c r="W3218" t="s">
        <v>518</v>
      </c>
      <c r="X3218">
        <v>8</v>
      </c>
      <c r="Y3218" t="s">
        <v>519</v>
      </c>
      <c r="Z3218">
        <v>50275</v>
      </c>
      <c r="AA3218">
        <v>-1</v>
      </c>
      <c r="AB3218" t="s">
        <v>129</v>
      </c>
      <c r="AC3218">
        <v>0</v>
      </c>
      <c r="AD3218">
        <v>50275</v>
      </c>
      <c r="AE3218">
        <v>0</v>
      </c>
      <c r="AF3218">
        <v>3544</v>
      </c>
      <c r="AG3218">
        <v>3544.393</v>
      </c>
      <c r="AH3218"/>
      <c r="AI3218">
        <v>6</v>
      </c>
    </row>
    <row r="3219" spans="1:35">
      <c r="A3219" t="s">
        <v>862</v>
      </c>
      <c r="B3219">
        <v>2018</v>
      </c>
      <c r="C3219">
        <v>2018</v>
      </c>
      <c r="D3219">
        <v>2018</v>
      </c>
      <c r="E3219">
        <v>4</v>
      </c>
      <c r="F3219">
        <v>0</v>
      </c>
      <c r="G3219">
        <v>0</v>
      </c>
      <c r="H3219" t="s">
        <v>568</v>
      </c>
      <c r="I3219">
        <v>251</v>
      </c>
      <c r="J3219" t="s">
        <v>113</v>
      </c>
      <c r="K3219" t="s">
        <v>583</v>
      </c>
      <c r="L3219">
        <v>757</v>
      </c>
      <c r="M3219" t="s">
        <v>597</v>
      </c>
      <c r="N3219" t="s">
        <v>598</v>
      </c>
      <c r="O3219">
        <v>757</v>
      </c>
      <c r="P3219" t="s">
        <v>597</v>
      </c>
      <c r="Q3219" t="s">
        <v>598</v>
      </c>
      <c r="R3219" t="s">
        <v>515</v>
      </c>
      <c r="S3219" t="s">
        <v>516</v>
      </c>
      <c r="T3219">
        <v>3200</v>
      </c>
      <c r="U3219" t="s">
        <v>74</v>
      </c>
      <c r="V3219">
        <v>2523</v>
      </c>
      <c r="W3219" t="s">
        <v>518</v>
      </c>
      <c r="X3219">
        <v>8</v>
      </c>
      <c r="Y3219" t="s">
        <v>519</v>
      </c>
      <c r="Z3219">
        <v>140236</v>
      </c>
      <c r="AA3219">
        <v>-1</v>
      </c>
      <c r="AB3219" t="s">
        <v>129</v>
      </c>
      <c r="AC3219">
        <v>0</v>
      </c>
      <c r="AD3219">
        <v>140236</v>
      </c>
      <c r="AE3219">
        <v>0</v>
      </c>
      <c r="AF3219">
        <v>17779</v>
      </c>
      <c r="AG3219">
        <v>17779.855</v>
      </c>
      <c r="AH3219"/>
      <c r="AI3219">
        <v>6</v>
      </c>
    </row>
    <row r="3220" spans="1:35">
      <c r="A3220" t="s">
        <v>862</v>
      </c>
      <c r="B3220">
        <v>2018</v>
      </c>
      <c r="C3220">
        <v>2018</v>
      </c>
      <c r="D3220">
        <v>2018</v>
      </c>
      <c r="E3220">
        <v>4</v>
      </c>
      <c r="F3220">
        <v>0</v>
      </c>
      <c r="G3220">
        <v>0</v>
      </c>
      <c r="H3220" t="s">
        <v>568</v>
      </c>
      <c r="I3220">
        <v>251</v>
      </c>
      <c r="J3220" t="s">
        <v>113</v>
      </c>
      <c r="K3220" t="s">
        <v>583</v>
      </c>
      <c r="L3220">
        <v>752</v>
      </c>
      <c r="M3220" t="s">
        <v>189</v>
      </c>
      <c r="N3220" t="s">
        <v>569</v>
      </c>
      <c r="O3220">
        <v>752</v>
      </c>
      <c r="P3220" t="s">
        <v>189</v>
      </c>
      <c r="Q3220" t="s">
        <v>569</v>
      </c>
      <c r="R3220" t="s">
        <v>515</v>
      </c>
      <c r="S3220" t="s">
        <v>516</v>
      </c>
      <c r="T3220">
        <v>3200</v>
      </c>
      <c r="U3220" t="s">
        <v>74</v>
      </c>
      <c r="V3220">
        <v>2523</v>
      </c>
      <c r="W3220" t="s">
        <v>518</v>
      </c>
      <c r="X3220">
        <v>8</v>
      </c>
      <c r="Y3220" t="s">
        <v>519</v>
      </c>
      <c r="Z3220">
        <v>286572</v>
      </c>
      <c r="AA3220">
        <v>-1</v>
      </c>
      <c r="AB3220" t="s">
        <v>129</v>
      </c>
      <c r="AC3220">
        <v>0</v>
      </c>
      <c r="AD3220">
        <v>286572</v>
      </c>
      <c r="AE3220">
        <v>0</v>
      </c>
      <c r="AF3220">
        <v>20203</v>
      </c>
      <c r="AG3220">
        <v>20203.038</v>
      </c>
      <c r="AH3220"/>
      <c r="AI3220">
        <v>6</v>
      </c>
    </row>
    <row r="3221" spans="1:35">
      <c r="A3221" t="s">
        <v>862</v>
      </c>
      <c r="B3221">
        <v>2018</v>
      </c>
      <c r="C3221">
        <v>2018</v>
      </c>
      <c r="D3221">
        <v>2018</v>
      </c>
      <c r="E3221">
        <v>4</v>
      </c>
      <c r="F3221">
        <v>0</v>
      </c>
      <c r="G3221">
        <v>0</v>
      </c>
      <c r="H3221" t="s">
        <v>568</v>
      </c>
      <c r="I3221">
        <v>251</v>
      </c>
      <c r="J3221" t="s">
        <v>113</v>
      </c>
      <c r="K3221" t="s">
        <v>583</v>
      </c>
      <c r="L3221">
        <v>616</v>
      </c>
      <c r="M3221" t="s">
        <v>692</v>
      </c>
      <c r="N3221" t="s">
        <v>693</v>
      </c>
      <c r="O3221">
        <v>616</v>
      </c>
      <c r="P3221" t="s">
        <v>692</v>
      </c>
      <c r="Q3221" t="s">
        <v>693</v>
      </c>
      <c r="R3221" t="s">
        <v>515</v>
      </c>
      <c r="S3221" t="s">
        <v>516</v>
      </c>
      <c r="T3221">
        <v>3200</v>
      </c>
      <c r="U3221" t="s">
        <v>74</v>
      </c>
      <c r="V3221">
        <v>2523</v>
      </c>
      <c r="W3221" t="s">
        <v>518</v>
      </c>
      <c r="X3221">
        <v>8</v>
      </c>
      <c r="Y3221" t="s">
        <v>519</v>
      </c>
      <c r="Z3221">
        <v>748954</v>
      </c>
      <c r="AA3221">
        <v>-1</v>
      </c>
      <c r="AB3221" t="s">
        <v>129</v>
      </c>
      <c r="AC3221">
        <v>0</v>
      </c>
      <c r="AD3221">
        <v>748954</v>
      </c>
      <c r="AE3221">
        <v>0</v>
      </c>
      <c r="AF3221">
        <v>438494</v>
      </c>
      <c r="AG3221">
        <v>438494.527</v>
      </c>
      <c r="AH3221"/>
      <c r="AI3221">
        <v>6</v>
      </c>
    </row>
    <row r="3222" spans="1:35">
      <c r="A3222" t="s">
        <v>862</v>
      </c>
      <c r="B3222">
        <v>2018</v>
      </c>
      <c r="C3222">
        <v>2018</v>
      </c>
      <c r="D3222">
        <v>2018</v>
      </c>
      <c r="E3222">
        <v>4</v>
      </c>
      <c r="F3222">
        <v>0</v>
      </c>
      <c r="G3222">
        <v>0</v>
      </c>
      <c r="H3222" t="s">
        <v>568</v>
      </c>
      <c r="I3222">
        <v>251</v>
      </c>
      <c r="J3222" t="s">
        <v>113</v>
      </c>
      <c r="K3222" t="s">
        <v>583</v>
      </c>
      <c r="L3222">
        <v>724</v>
      </c>
      <c r="M3222" t="s">
        <v>214</v>
      </c>
      <c r="N3222" t="s">
        <v>580</v>
      </c>
      <c r="O3222">
        <v>724</v>
      </c>
      <c r="P3222" t="s">
        <v>214</v>
      </c>
      <c r="Q3222" t="s">
        <v>580</v>
      </c>
      <c r="R3222" t="s">
        <v>515</v>
      </c>
      <c r="S3222" t="s">
        <v>516</v>
      </c>
      <c r="T3222">
        <v>3200</v>
      </c>
      <c r="U3222" t="s">
        <v>74</v>
      </c>
      <c r="V3222">
        <v>2523</v>
      </c>
      <c r="W3222" t="s">
        <v>518</v>
      </c>
      <c r="X3222">
        <v>8</v>
      </c>
      <c r="Y3222" t="s">
        <v>519</v>
      </c>
      <c r="Z3222">
        <v>1067102219</v>
      </c>
      <c r="AA3222">
        <v>-1</v>
      </c>
      <c r="AB3222" t="s">
        <v>129</v>
      </c>
      <c r="AC3222">
        <v>0</v>
      </c>
      <c r="AD3222">
        <v>1067102219</v>
      </c>
      <c r="AE3222">
        <v>0</v>
      </c>
      <c r="AF3222">
        <v>82058667</v>
      </c>
      <c r="AG3222">
        <v>82058667.386000007</v>
      </c>
      <c r="AH3222"/>
      <c r="AI3222">
        <v>6</v>
      </c>
    </row>
    <row r="3223" spans="1:35">
      <c r="A3223" t="s">
        <v>862</v>
      </c>
      <c r="B3223">
        <v>2018</v>
      </c>
      <c r="C3223">
        <v>2018</v>
      </c>
      <c r="D3223">
        <v>2018</v>
      </c>
      <c r="E3223">
        <v>4</v>
      </c>
      <c r="F3223">
        <v>0</v>
      </c>
      <c r="G3223">
        <v>0</v>
      </c>
      <c r="H3223" t="s">
        <v>568</v>
      </c>
      <c r="I3223">
        <v>251</v>
      </c>
      <c r="J3223" t="s">
        <v>113</v>
      </c>
      <c r="K3223" t="s">
        <v>583</v>
      </c>
      <c r="L3223">
        <v>826</v>
      </c>
      <c r="M3223" t="s">
        <v>589</v>
      </c>
      <c r="N3223" t="s">
        <v>590</v>
      </c>
      <c r="O3223">
        <v>826</v>
      </c>
      <c r="P3223" t="s">
        <v>589</v>
      </c>
      <c r="Q3223" t="s">
        <v>590</v>
      </c>
      <c r="R3223" t="s">
        <v>515</v>
      </c>
      <c r="S3223" t="s">
        <v>516</v>
      </c>
      <c r="T3223">
        <v>3200</v>
      </c>
      <c r="U3223" t="s">
        <v>74</v>
      </c>
      <c r="V3223">
        <v>2523</v>
      </c>
      <c r="W3223" t="s">
        <v>518</v>
      </c>
      <c r="X3223">
        <v>8</v>
      </c>
      <c r="Y3223" t="s">
        <v>519</v>
      </c>
      <c r="Z3223">
        <v>14249502</v>
      </c>
      <c r="AA3223">
        <v>-1</v>
      </c>
      <c r="AB3223" t="s">
        <v>129</v>
      </c>
      <c r="AC3223">
        <v>0</v>
      </c>
      <c r="AD3223">
        <v>14249502</v>
      </c>
      <c r="AE3223">
        <v>0</v>
      </c>
      <c r="AF3223">
        <v>7316547</v>
      </c>
      <c r="AG3223">
        <v>7316547.807</v>
      </c>
      <c r="AH3223"/>
      <c r="AI3223">
        <v>6</v>
      </c>
    </row>
    <row r="3224" spans="1:35">
      <c r="A3224" t="s">
        <v>862</v>
      </c>
      <c r="B3224">
        <v>2018</v>
      </c>
      <c r="C3224">
        <v>2018</v>
      </c>
      <c r="D3224">
        <v>2018</v>
      </c>
      <c r="E3224">
        <v>4</v>
      </c>
      <c r="F3224">
        <v>0</v>
      </c>
      <c r="G3224">
        <v>0</v>
      </c>
      <c r="H3224" t="s">
        <v>568</v>
      </c>
      <c r="I3224">
        <v>251</v>
      </c>
      <c r="J3224" t="s">
        <v>113</v>
      </c>
      <c r="K3224" t="s">
        <v>583</v>
      </c>
      <c r="L3224">
        <v>620</v>
      </c>
      <c r="M3224" t="s">
        <v>603</v>
      </c>
      <c r="N3224" t="s">
        <v>604</v>
      </c>
      <c r="O3224">
        <v>528</v>
      </c>
      <c r="P3224" t="s">
        <v>581</v>
      </c>
      <c r="Q3224" t="s">
        <v>582</v>
      </c>
      <c r="R3224" t="s">
        <v>515</v>
      </c>
      <c r="S3224" t="s">
        <v>516</v>
      </c>
      <c r="T3224">
        <v>3200</v>
      </c>
      <c r="U3224" t="s">
        <v>74</v>
      </c>
      <c r="V3224">
        <v>2523</v>
      </c>
      <c r="W3224" t="s">
        <v>518</v>
      </c>
      <c r="X3224">
        <v>8</v>
      </c>
      <c r="Y3224" t="s">
        <v>519</v>
      </c>
      <c r="Z3224">
        <v>116321</v>
      </c>
      <c r="AA3224">
        <v>-1</v>
      </c>
      <c r="AB3224" t="s">
        <v>129</v>
      </c>
      <c r="AC3224">
        <v>0</v>
      </c>
      <c r="AD3224">
        <v>116321</v>
      </c>
      <c r="AE3224">
        <v>0</v>
      </c>
      <c r="AF3224">
        <v>8200</v>
      </c>
      <c r="AG3224">
        <v>8200.5429999999997</v>
      </c>
      <c r="AH3224"/>
      <c r="AI3224">
        <v>6</v>
      </c>
    </row>
    <row r="3225" spans="1:35">
      <c r="A3225" t="s">
        <v>862</v>
      </c>
      <c r="B3225">
        <v>2018</v>
      </c>
      <c r="C3225">
        <v>2018</v>
      </c>
      <c r="D3225">
        <v>2018</v>
      </c>
      <c r="E3225">
        <v>4</v>
      </c>
      <c r="F3225">
        <v>0</v>
      </c>
      <c r="G3225">
        <v>0</v>
      </c>
      <c r="H3225" t="s">
        <v>568</v>
      </c>
      <c r="I3225">
        <v>251</v>
      </c>
      <c r="J3225" t="s">
        <v>113</v>
      </c>
      <c r="K3225" t="s">
        <v>583</v>
      </c>
      <c r="L3225">
        <v>528</v>
      </c>
      <c r="M3225" t="s">
        <v>581</v>
      </c>
      <c r="N3225" t="s">
        <v>582</v>
      </c>
      <c r="O3225">
        <v>528</v>
      </c>
      <c r="P3225" t="s">
        <v>581</v>
      </c>
      <c r="Q3225" t="s">
        <v>582</v>
      </c>
      <c r="R3225" t="s">
        <v>515</v>
      </c>
      <c r="S3225" t="s">
        <v>516</v>
      </c>
      <c r="T3225">
        <v>3200</v>
      </c>
      <c r="U3225" t="s">
        <v>74</v>
      </c>
      <c r="V3225">
        <v>2523</v>
      </c>
      <c r="W3225" t="s">
        <v>518</v>
      </c>
      <c r="X3225">
        <v>8</v>
      </c>
      <c r="Y3225" t="s">
        <v>519</v>
      </c>
      <c r="Z3225">
        <v>17864290</v>
      </c>
      <c r="AA3225">
        <v>-1</v>
      </c>
      <c r="AB3225" t="s">
        <v>129</v>
      </c>
      <c r="AC3225">
        <v>0</v>
      </c>
      <c r="AD3225">
        <v>17864290</v>
      </c>
      <c r="AE3225">
        <v>0</v>
      </c>
      <c r="AF3225">
        <v>1976729</v>
      </c>
      <c r="AG3225">
        <v>1976729.003</v>
      </c>
      <c r="AH3225"/>
      <c r="AI3225">
        <v>6</v>
      </c>
    </row>
    <row r="3226" spans="1:35">
      <c r="A3226" t="s">
        <v>862</v>
      </c>
      <c r="B3226">
        <v>2018</v>
      </c>
      <c r="C3226">
        <v>2018</v>
      </c>
      <c r="D3226">
        <v>2018</v>
      </c>
      <c r="E3226">
        <v>4</v>
      </c>
      <c r="F3226">
        <v>0</v>
      </c>
      <c r="G3226">
        <v>0</v>
      </c>
      <c r="H3226" t="s">
        <v>568</v>
      </c>
      <c r="I3226">
        <v>251</v>
      </c>
      <c r="J3226" t="s">
        <v>113</v>
      </c>
      <c r="K3226" t="s">
        <v>583</v>
      </c>
      <c r="L3226">
        <v>764</v>
      </c>
      <c r="M3226" t="s">
        <v>198</v>
      </c>
      <c r="N3226" t="s">
        <v>556</v>
      </c>
      <c r="O3226">
        <v>56</v>
      </c>
      <c r="P3226" t="s">
        <v>694</v>
      </c>
      <c r="Q3226" t="s">
        <v>695</v>
      </c>
      <c r="R3226" t="s">
        <v>515</v>
      </c>
      <c r="S3226" t="s">
        <v>516</v>
      </c>
      <c r="T3226">
        <v>3200</v>
      </c>
      <c r="U3226" t="s">
        <v>74</v>
      </c>
      <c r="V3226">
        <v>2523</v>
      </c>
      <c r="W3226" t="s">
        <v>518</v>
      </c>
      <c r="X3226">
        <v>8</v>
      </c>
      <c r="Y3226" t="s">
        <v>519</v>
      </c>
      <c r="Z3226">
        <v>1509</v>
      </c>
      <c r="AA3226">
        <v>-1</v>
      </c>
      <c r="AB3226" t="s">
        <v>129</v>
      </c>
      <c r="AC3226">
        <v>0</v>
      </c>
      <c r="AD3226">
        <v>1509</v>
      </c>
      <c r="AE3226">
        <v>0</v>
      </c>
      <c r="AF3226">
        <v>206</v>
      </c>
      <c r="AG3226">
        <v>206.756</v>
      </c>
      <c r="AH3226"/>
      <c r="AI3226">
        <v>6</v>
      </c>
    </row>
    <row r="3227" spans="1:35">
      <c r="A3227" t="s">
        <v>862</v>
      </c>
      <c r="B3227">
        <v>2018</v>
      </c>
      <c r="C3227">
        <v>2018</v>
      </c>
      <c r="D3227">
        <v>2018</v>
      </c>
      <c r="E3227">
        <v>4</v>
      </c>
      <c r="F3227">
        <v>0</v>
      </c>
      <c r="G3227">
        <v>0</v>
      </c>
      <c r="H3227" t="s">
        <v>568</v>
      </c>
      <c r="I3227">
        <v>251</v>
      </c>
      <c r="J3227" t="s">
        <v>113</v>
      </c>
      <c r="K3227" t="s">
        <v>583</v>
      </c>
      <c r="L3227">
        <v>528</v>
      </c>
      <c r="M3227" t="s">
        <v>581</v>
      </c>
      <c r="N3227" t="s">
        <v>582</v>
      </c>
      <c r="O3227">
        <v>276</v>
      </c>
      <c r="P3227" t="s">
        <v>591</v>
      </c>
      <c r="Q3227" t="s">
        <v>592</v>
      </c>
      <c r="R3227" t="s">
        <v>515</v>
      </c>
      <c r="S3227" t="s">
        <v>516</v>
      </c>
      <c r="T3227">
        <v>3200</v>
      </c>
      <c r="U3227" t="s">
        <v>74</v>
      </c>
      <c r="V3227">
        <v>2523</v>
      </c>
      <c r="W3227" t="s">
        <v>518</v>
      </c>
      <c r="X3227">
        <v>8</v>
      </c>
      <c r="Y3227" t="s">
        <v>519</v>
      </c>
      <c r="Z3227">
        <v>297325</v>
      </c>
      <c r="AA3227">
        <v>-1</v>
      </c>
      <c r="AB3227" t="s">
        <v>129</v>
      </c>
      <c r="AC3227">
        <v>0</v>
      </c>
      <c r="AD3227">
        <v>297325</v>
      </c>
      <c r="AE3227">
        <v>0</v>
      </c>
      <c r="AF3227">
        <v>179138</v>
      </c>
      <c r="AG3227">
        <v>179138.326</v>
      </c>
      <c r="AH3227"/>
      <c r="AI3227">
        <v>6</v>
      </c>
    </row>
    <row r="3228" spans="1:35">
      <c r="A3228" t="s">
        <v>862</v>
      </c>
      <c r="B3228">
        <v>2018</v>
      </c>
      <c r="C3228">
        <v>2018</v>
      </c>
      <c r="D3228">
        <v>2018</v>
      </c>
      <c r="E3228">
        <v>4</v>
      </c>
      <c r="F3228">
        <v>0</v>
      </c>
      <c r="G3228">
        <v>0</v>
      </c>
      <c r="H3228" t="s">
        <v>568</v>
      </c>
      <c r="I3228">
        <v>251</v>
      </c>
      <c r="J3228" t="s">
        <v>113</v>
      </c>
      <c r="K3228" t="s">
        <v>583</v>
      </c>
      <c r="L3228">
        <v>792</v>
      </c>
      <c r="M3228" t="s">
        <v>217</v>
      </c>
      <c r="N3228" t="s">
        <v>573</v>
      </c>
      <c r="O3228">
        <v>276</v>
      </c>
      <c r="P3228" t="s">
        <v>591</v>
      </c>
      <c r="Q3228" t="s">
        <v>592</v>
      </c>
      <c r="R3228" t="s">
        <v>515</v>
      </c>
      <c r="S3228" t="s">
        <v>516</v>
      </c>
      <c r="T3228">
        <v>3200</v>
      </c>
      <c r="U3228" t="s">
        <v>74</v>
      </c>
      <c r="V3228">
        <v>2523</v>
      </c>
      <c r="W3228" t="s">
        <v>518</v>
      </c>
      <c r="X3228">
        <v>8</v>
      </c>
      <c r="Y3228" t="s">
        <v>519</v>
      </c>
      <c r="Z3228">
        <v>24129</v>
      </c>
      <c r="AA3228">
        <v>-1</v>
      </c>
      <c r="AB3228" t="s">
        <v>129</v>
      </c>
      <c r="AC3228">
        <v>0</v>
      </c>
      <c r="AD3228">
        <v>24129</v>
      </c>
      <c r="AE3228">
        <v>0</v>
      </c>
      <c r="AF3228">
        <v>14537</v>
      </c>
      <c r="AG3228">
        <v>14537.916999999999</v>
      </c>
      <c r="AH3228"/>
      <c r="AI3228">
        <v>6</v>
      </c>
    </row>
    <row r="3229" spans="1:35">
      <c r="A3229" t="s">
        <v>862</v>
      </c>
      <c r="B3229">
        <v>2018</v>
      </c>
      <c r="C3229">
        <v>2018</v>
      </c>
      <c r="D3229">
        <v>2018</v>
      </c>
      <c r="E3229">
        <v>4</v>
      </c>
      <c r="F3229">
        <v>0</v>
      </c>
      <c r="G3229">
        <v>0</v>
      </c>
      <c r="H3229" t="s">
        <v>568</v>
      </c>
      <c r="I3229">
        <v>251</v>
      </c>
      <c r="J3229" t="s">
        <v>113</v>
      </c>
      <c r="K3229" t="s">
        <v>583</v>
      </c>
      <c r="L3229">
        <v>620</v>
      </c>
      <c r="M3229" t="s">
        <v>603</v>
      </c>
      <c r="N3229" t="s">
        <v>604</v>
      </c>
      <c r="O3229">
        <v>528</v>
      </c>
      <c r="P3229" t="s">
        <v>581</v>
      </c>
      <c r="Q3229" t="s">
        <v>582</v>
      </c>
      <c r="R3229" t="s">
        <v>515</v>
      </c>
      <c r="S3229" t="s">
        <v>516</v>
      </c>
      <c r="T3229">
        <v>0</v>
      </c>
      <c r="U3229" t="s">
        <v>517</v>
      </c>
      <c r="V3229">
        <v>2523</v>
      </c>
      <c r="W3229" t="s">
        <v>518</v>
      </c>
      <c r="X3229">
        <v>8</v>
      </c>
      <c r="Y3229" t="s">
        <v>519</v>
      </c>
      <c r="Z3229">
        <v>116321</v>
      </c>
      <c r="AA3229">
        <v>-1</v>
      </c>
      <c r="AB3229" t="s">
        <v>129</v>
      </c>
      <c r="AC3229">
        <v>0</v>
      </c>
      <c r="AD3229">
        <v>116321</v>
      </c>
      <c r="AE3229">
        <v>0</v>
      </c>
      <c r="AF3229">
        <v>8200</v>
      </c>
      <c r="AG3229">
        <v>8200.5429999999997</v>
      </c>
      <c r="AH3229"/>
      <c r="AI3229">
        <v>6</v>
      </c>
    </row>
    <row r="3230" spans="1:35">
      <c r="A3230" t="s">
        <v>862</v>
      </c>
      <c r="B3230">
        <v>2018</v>
      </c>
      <c r="C3230">
        <v>2018</v>
      </c>
      <c r="D3230">
        <v>2018</v>
      </c>
      <c r="E3230">
        <v>4</v>
      </c>
      <c r="F3230">
        <v>0</v>
      </c>
      <c r="G3230">
        <v>0</v>
      </c>
      <c r="H3230" t="s">
        <v>568</v>
      </c>
      <c r="I3230">
        <v>251</v>
      </c>
      <c r="J3230" t="s">
        <v>113</v>
      </c>
      <c r="K3230" t="s">
        <v>583</v>
      </c>
      <c r="L3230">
        <v>752</v>
      </c>
      <c r="M3230" t="s">
        <v>189</v>
      </c>
      <c r="N3230" t="s">
        <v>569</v>
      </c>
      <c r="O3230">
        <v>752</v>
      </c>
      <c r="P3230" t="s">
        <v>189</v>
      </c>
      <c r="Q3230" t="s">
        <v>569</v>
      </c>
      <c r="R3230" t="s">
        <v>515</v>
      </c>
      <c r="S3230" t="s">
        <v>516</v>
      </c>
      <c r="T3230">
        <v>0</v>
      </c>
      <c r="U3230" t="s">
        <v>517</v>
      </c>
      <c r="V3230">
        <v>2523</v>
      </c>
      <c r="W3230" t="s">
        <v>518</v>
      </c>
      <c r="X3230">
        <v>8</v>
      </c>
      <c r="Y3230" t="s">
        <v>519</v>
      </c>
      <c r="Z3230">
        <v>286572</v>
      </c>
      <c r="AA3230">
        <v>-1</v>
      </c>
      <c r="AB3230" t="s">
        <v>129</v>
      </c>
      <c r="AC3230">
        <v>0</v>
      </c>
      <c r="AD3230">
        <v>286572</v>
      </c>
      <c r="AE3230">
        <v>0</v>
      </c>
      <c r="AF3230">
        <v>20203</v>
      </c>
      <c r="AG3230">
        <v>20203.038</v>
      </c>
      <c r="AH3230"/>
      <c r="AI3230">
        <v>6</v>
      </c>
    </row>
    <row r="3231" spans="1:35">
      <c r="A3231" t="s">
        <v>862</v>
      </c>
      <c r="B3231">
        <v>2018</v>
      </c>
      <c r="C3231">
        <v>2018</v>
      </c>
      <c r="D3231">
        <v>2018</v>
      </c>
      <c r="E3231">
        <v>4</v>
      </c>
      <c r="F3231">
        <v>0</v>
      </c>
      <c r="G3231">
        <v>0</v>
      </c>
      <c r="H3231" t="s">
        <v>568</v>
      </c>
      <c r="I3231">
        <v>251</v>
      </c>
      <c r="J3231" t="s">
        <v>113</v>
      </c>
      <c r="K3231" t="s">
        <v>583</v>
      </c>
      <c r="L3231">
        <v>620</v>
      </c>
      <c r="M3231" t="s">
        <v>603</v>
      </c>
      <c r="N3231" t="s">
        <v>604</v>
      </c>
      <c r="O3231">
        <v>620</v>
      </c>
      <c r="P3231" t="s">
        <v>603</v>
      </c>
      <c r="Q3231" t="s">
        <v>604</v>
      </c>
      <c r="R3231" t="s">
        <v>515</v>
      </c>
      <c r="S3231" t="s">
        <v>516</v>
      </c>
      <c r="T3231">
        <v>0</v>
      </c>
      <c r="U3231" t="s">
        <v>517</v>
      </c>
      <c r="V3231">
        <v>2523</v>
      </c>
      <c r="W3231" t="s">
        <v>518</v>
      </c>
      <c r="X3231">
        <v>8</v>
      </c>
      <c r="Y3231" t="s">
        <v>519</v>
      </c>
      <c r="Z3231">
        <v>66460929</v>
      </c>
      <c r="AA3231">
        <v>-1</v>
      </c>
      <c r="AB3231" t="s">
        <v>129</v>
      </c>
      <c r="AC3231">
        <v>0</v>
      </c>
      <c r="AD3231">
        <v>66460929</v>
      </c>
      <c r="AE3231">
        <v>0</v>
      </c>
      <c r="AF3231">
        <v>8591322</v>
      </c>
      <c r="AG3231">
        <v>8591322.8570000008</v>
      </c>
      <c r="AH3231"/>
      <c r="AI3231">
        <v>6</v>
      </c>
    </row>
    <row r="3232" spans="1:35">
      <c r="A3232" t="s">
        <v>862</v>
      </c>
      <c r="B3232">
        <v>2018</v>
      </c>
      <c r="C3232">
        <v>2018</v>
      </c>
      <c r="D3232">
        <v>2018</v>
      </c>
      <c r="E3232">
        <v>4</v>
      </c>
      <c r="F3232">
        <v>0</v>
      </c>
      <c r="G3232">
        <v>0</v>
      </c>
      <c r="H3232" t="s">
        <v>568</v>
      </c>
      <c r="I3232">
        <v>251</v>
      </c>
      <c r="J3232" t="s">
        <v>113</v>
      </c>
      <c r="K3232" t="s">
        <v>583</v>
      </c>
      <c r="L3232">
        <v>757</v>
      </c>
      <c r="M3232" t="s">
        <v>597</v>
      </c>
      <c r="N3232" t="s">
        <v>598</v>
      </c>
      <c r="O3232">
        <v>757</v>
      </c>
      <c r="P3232" t="s">
        <v>597</v>
      </c>
      <c r="Q3232" t="s">
        <v>598</v>
      </c>
      <c r="R3232" t="s">
        <v>515</v>
      </c>
      <c r="S3232" t="s">
        <v>516</v>
      </c>
      <c r="T3232">
        <v>0</v>
      </c>
      <c r="U3232" t="s">
        <v>517</v>
      </c>
      <c r="V3232">
        <v>2523</v>
      </c>
      <c r="W3232" t="s">
        <v>518</v>
      </c>
      <c r="X3232">
        <v>8</v>
      </c>
      <c r="Y3232" t="s">
        <v>519</v>
      </c>
      <c r="Z3232">
        <v>140236</v>
      </c>
      <c r="AA3232">
        <v>-1</v>
      </c>
      <c r="AB3232" t="s">
        <v>129</v>
      </c>
      <c r="AC3232">
        <v>0</v>
      </c>
      <c r="AD3232">
        <v>140236</v>
      </c>
      <c r="AE3232">
        <v>0</v>
      </c>
      <c r="AF3232">
        <v>17779</v>
      </c>
      <c r="AG3232">
        <v>17779.855</v>
      </c>
      <c r="AH3232"/>
      <c r="AI3232">
        <v>6</v>
      </c>
    </row>
    <row r="3233" spans="1:35">
      <c r="A3233" t="s">
        <v>862</v>
      </c>
      <c r="B3233">
        <v>2018</v>
      </c>
      <c r="C3233">
        <v>2018</v>
      </c>
      <c r="D3233">
        <v>2018</v>
      </c>
      <c r="E3233">
        <v>4</v>
      </c>
      <c r="F3233">
        <v>0</v>
      </c>
      <c r="G3233">
        <v>0</v>
      </c>
      <c r="H3233" t="s">
        <v>568</v>
      </c>
      <c r="I3233">
        <v>251</v>
      </c>
      <c r="J3233" t="s">
        <v>113</v>
      </c>
      <c r="K3233" t="s">
        <v>583</v>
      </c>
      <c r="L3233">
        <v>757</v>
      </c>
      <c r="M3233" t="s">
        <v>597</v>
      </c>
      <c r="N3233" t="s">
        <v>598</v>
      </c>
      <c r="O3233">
        <v>442</v>
      </c>
      <c r="P3233" t="s">
        <v>688</v>
      </c>
      <c r="Q3233" t="s">
        <v>689</v>
      </c>
      <c r="R3233" t="s">
        <v>515</v>
      </c>
      <c r="S3233" t="s">
        <v>516</v>
      </c>
      <c r="T3233">
        <v>0</v>
      </c>
      <c r="U3233" t="s">
        <v>517</v>
      </c>
      <c r="V3233">
        <v>2523</v>
      </c>
      <c r="W3233" t="s">
        <v>518</v>
      </c>
      <c r="X3233">
        <v>8</v>
      </c>
      <c r="Y3233" t="s">
        <v>519</v>
      </c>
      <c r="Z3233">
        <v>204392</v>
      </c>
      <c r="AA3233">
        <v>-1</v>
      </c>
      <c r="AB3233" t="s">
        <v>129</v>
      </c>
      <c r="AC3233">
        <v>0</v>
      </c>
      <c r="AD3233">
        <v>204392</v>
      </c>
      <c r="AE3233">
        <v>0</v>
      </c>
      <c r="AF3233">
        <v>27991</v>
      </c>
      <c r="AG3233">
        <v>27991.25</v>
      </c>
      <c r="AH3233"/>
      <c r="AI3233">
        <v>6</v>
      </c>
    </row>
    <row r="3234" spans="1:35">
      <c r="A3234" t="s">
        <v>862</v>
      </c>
      <c r="B3234">
        <v>2018</v>
      </c>
      <c r="C3234">
        <v>2018</v>
      </c>
      <c r="D3234">
        <v>2018</v>
      </c>
      <c r="E3234">
        <v>4</v>
      </c>
      <c r="F3234">
        <v>0</v>
      </c>
      <c r="G3234">
        <v>0</v>
      </c>
      <c r="H3234" t="s">
        <v>568</v>
      </c>
      <c r="I3234">
        <v>251</v>
      </c>
      <c r="J3234" t="s">
        <v>113</v>
      </c>
      <c r="K3234" t="s">
        <v>583</v>
      </c>
      <c r="L3234">
        <v>504</v>
      </c>
      <c r="M3234" t="s">
        <v>686</v>
      </c>
      <c r="N3234" t="s">
        <v>687</v>
      </c>
      <c r="O3234">
        <v>504</v>
      </c>
      <c r="P3234" t="s">
        <v>686</v>
      </c>
      <c r="Q3234" t="s">
        <v>687</v>
      </c>
      <c r="R3234" t="s">
        <v>515</v>
      </c>
      <c r="S3234" t="s">
        <v>516</v>
      </c>
      <c r="T3234">
        <v>0</v>
      </c>
      <c r="U3234" t="s">
        <v>517</v>
      </c>
      <c r="V3234">
        <v>2523</v>
      </c>
      <c r="W3234" t="s">
        <v>518</v>
      </c>
      <c r="X3234">
        <v>8</v>
      </c>
      <c r="Y3234" t="s">
        <v>519</v>
      </c>
      <c r="Z3234">
        <v>122771830</v>
      </c>
      <c r="AA3234">
        <v>-1</v>
      </c>
      <c r="AB3234" t="s">
        <v>129</v>
      </c>
      <c r="AC3234">
        <v>0</v>
      </c>
      <c r="AD3234">
        <v>122771830</v>
      </c>
      <c r="AE3234">
        <v>0</v>
      </c>
      <c r="AF3234">
        <v>8248295</v>
      </c>
      <c r="AG3234">
        <v>8248295.3619999997</v>
      </c>
      <c r="AH3234"/>
      <c r="AI3234">
        <v>6</v>
      </c>
    </row>
    <row r="3235" spans="1:35">
      <c r="A3235" t="s">
        <v>862</v>
      </c>
      <c r="B3235">
        <v>2018</v>
      </c>
      <c r="C3235">
        <v>2018</v>
      </c>
      <c r="D3235">
        <v>2018</v>
      </c>
      <c r="E3235">
        <v>4</v>
      </c>
      <c r="F3235">
        <v>0</v>
      </c>
      <c r="G3235">
        <v>0</v>
      </c>
      <c r="H3235" t="s">
        <v>568</v>
      </c>
      <c r="I3235">
        <v>251</v>
      </c>
      <c r="J3235" t="s">
        <v>113</v>
      </c>
      <c r="K3235" t="s">
        <v>583</v>
      </c>
      <c r="L3235">
        <v>788</v>
      </c>
      <c r="M3235" t="s">
        <v>729</v>
      </c>
      <c r="N3235" t="s">
        <v>730</v>
      </c>
      <c r="O3235">
        <v>788</v>
      </c>
      <c r="P3235" t="s">
        <v>729</v>
      </c>
      <c r="Q3235" t="s">
        <v>730</v>
      </c>
      <c r="R3235" t="s">
        <v>515</v>
      </c>
      <c r="S3235" t="s">
        <v>516</v>
      </c>
      <c r="T3235">
        <v>0</v>
      </c>
      <c r="U3235" t="s">
        <v>517</v>
      </c>
      <c r="V3235">
        <v>2523</v>
      </c>
      <c r="W3235" t="s">
        <v>518</v>
      </c>
      <c r="X3235">
        <v>8</v>
      </c>
      <c r="Y3235" t="s">
        <v>519</v>
      </c>
      <c r="Z3235">
        <v>540500</v>
      </c>
      <c r="AA3235">
        <v>-1</v>
      </c>
      <c r="AB3235" t="s">
        <v>129</v>
      </c>
      <c r="AC3235">
        <v>0</v>
      </c>
      <c r="AD3235">
        <v>540500</v>
      </c>
      <c r="AE3235">
        <v>0</v>
      </c>
      <c r="AF3235">
        <v>75905</v>
      </c>
      <c r="AG3235">
        <v>75905.53</v>
      </c>
      <c r="AH3235"/>
      <c r="AI3235">
        <v>6</v>
      </c>
    </row>
    <row r="3236" spans="1:35">
      <c r="A3236" t="s">
        <v>862</v>
      </c>
      <c r="B3236">
        <v>2018</v>
      </c>
      <c r="C3236">
        <v>2018</v>
      </c>
      <c r="D3236">
        <v>2018</v>
      </c>
      <c r="E3236">
        <v>4</v>
      </c>
      <c r="F3236">
        <v>0</v>
      </c>
      <c r="G3236">
        <v>0</v>
      </c>
      <c r="H3236" t="s">
        <v>568</v>
      </c>
      <c r="I3236">
        <v>251</v>
      </c>
      <c r="J3236" t="s">
        <v>113</v>
      </c>
      <c r="K3236" t="s">
        <v>583</v>
      </c>
      <c r="L3236">
        <v>784</v>
      </c>
      <c r="M3236" t="s">
        <v>186</v>
      </c>
      <c r="N3236" t="s">
        <v>618</v>
      </c>
      <c r="O3236">
        <v>784</v>
      </c>
      <c r="P3236" t="s">
        <v>186</v>
      </c>
      <c r="Q3236" t="s">
        <v>618</v>
      </c>
      <c r="R3236" t="s">
        <v>515</v>
      </c>
      <c r="S3236" t="s">
        <v>516</v>
      </c>
      <c r="T3236">
        <v>0</v>
      </c>
      <c r="U3236" t="s">
        <v>517</v>
      </c>
      <c r="V3236">
        <v>2523</v>
      </c>
      <c r="W3236" t="s">
        <v>518</v>
      </c>
      <c r="X3236">
        <v>8</v>
      </c>
      <c r="Y3236" t="s">
        <v>519</v>
      </c>
      <c r="Z3236">
        <v>112211</v>
      </c>
      <c r="AA3236">
        <v>-1</v>
      </c>
      <c r="AB3236" t="s">
        <v>129</v>
      </c>
      <c r="AC3236">
        <v>0</v>
      </c>
      <c r="AD3236">
        <v>112211</v>
      </c>
      <c r="AE3236">
        <v>0</v>
      </c>
      <c r="AF3236">
        <v>11991</v>
      </c>
      <c r="AG3236">
        <v>11991.861999999999</v>
      </c>
      <c r="AH3236"/>
      <c r="AI3236">
        <v>6</v>
      </c>
    </row>
    <row r="3237" spans="1:35">
      <c r="A3237" t="s">
        <v>862</v>
      </c>
      <c r="B3237">
        <v>2018</v>
      </c>
      <c r="C3237">
        <v>2018</v>
      </c>
      <c r="D3237">
        <v>2018</v>
      </c>
      <c r="E3237">
        <v>4</v>
      </c>
      <c r="F3237">
        <v>0</v>
      </c>
      <c r="G3237">
        <v>0</v>
      </c>
      <c r="H3237" t="s">
        <v>568</v>
      </c>
      <c r="I3237">
        <v>251</v>
      </c>
      <c r="J3237" t="s">
        <v>113</v>
      </c>
      <c r="K3237" t="s">
        <v>583</v>
      </c>
      <c r="L3237">
        <v>710</v>
      </c>
      <c r="M3237" t="s">
        <v>616</v>
      </c>
      <c r="N3237" t="s">
        <v>617</v>
      </c>
      <c r="O3237">
        <v>710</v>
      </c>
      <c r="P3237" t="s">
        <v>616</v>
      </c>
      <c r="Q3237" t="s">
        <v>617</v>
      </c>
      <c r="R3237" t="s">
        <v>515</v>
      </c>
      <c r="S3237" t="s">
        <v>516</v>
      </c>
      <c r="T3237">
        <v>0</v>
      </c>
      <c r="U3237" t="s">
        <v>517</v>
      </c>
      <c r="V3237">
        <v>2523</v>
      </c>
      <c r="W3237" t="s">
        <v>518</v>
      </c>
      <c r="X3237">
        <v>8</v>
      </c>
      <c r="Y3237" t="s">
        <v>519</v>
      </c>
      <c r="Z3237">
        <v>96</v>
      </c>
      <c r="AA3237">
        <v>-1</v>
      </c>
      <c r="AB3237" t="s">
        <v>129</v>
      </c>
      <c r="AC3237">
        <v>0</v>
      </c>
      <c r="AD3237">
        <v>96</v>
      </c>
      <c r="AE3237">
        <v>0</v>
      </c>
      <c r="AF3237">
        <v>57</v>
      </c>
      <c r="AG3237">
        <v>57.892000000000003</v>
      </c>
      <c r="AH3237"/>
      <c r="AI3237">
        <v>6</v>
      </c>
    </row>
    <row r="3238" spans="1:35">
      <c r="A3238" t="s">
        <v>862</v>
      </c>
      <c r="B3238">
        <v>2018</v>
      </c>
      <c r="C3238">
        <v>2018</v>
      </c>
      <c r="D3238">
        <v>2018</v>
      </c>
      <c r="E3238">
        <v>4</v>
      </c>
      <c r="F3238">
        <v>0</v>
      </c>
      <c r="G3238">
        <v>0</v>
      </c>
      <c r="H3238" t="s">
        <v>568</v>
      </c>
      <c r="I3238">
        <v>251</v>
      </c>
      <c r="J3238" t="s">
        <v>113</v>
      </c>
      <c r="K3238" t="s">
        <v>583</v>
      </c>
      <c r="L3238">
        <v>688</v>
      </c>
      <c r="M3238" t="s">
        <v>644</v>
      </c>
      <c r="N3238" t="s">
        <v>645</v>
      </c>
      <c r="O3238">
        <v>688</v>
      </c>
      <c r="P3238" t="s">
        <v>644</v>
      </c>
      <c r="Q3238" t="s">
        <v>645</v>
      </c>
      <c r="R3238" t="s">
        <v>515</v>
      </c>
      <c r="S3238" t="s">
        <v>516</v>
      </c>
      <c r="T3238">
        <v>0</v>
      </c>
      <c r="U3238" t="s">
        <v>517</v>
      </c>
      <c r="V3238">
        <v>2523</v>
      </c>
      <c r="W3238" t="s">
        <v>518</v>
      </c>
      <c r="X3238">
        <v>8</v>
      </c>
      <c r="Y3238" t="s">
        <v>519</v>
      </c>
      <c r="Z3238">
        <v>1371</v>
      </c>
      <c r="AA3238">
        <v>-1</v>
      </c>
      <c r="AB3238" t="s">
        <v>129</v>
      </c>
      <c r="AC3238">
        <v>0</v>
      </c>
      <c r="AD3238">
        <v>1371</v>
      </c>
      <c r="AE3238">
        <v>0</v>
      </c>
      <c r="AF3238">
        <v>92</v>
      </c>
      <c r="AG3238">
        <v>92.153999999999996</v>
      </c>
      <c r="AH3238"/>
      <c r="AI3238">
        <v>6</v>
      </c>
    </row>
    <row r="3239" spans="1:35">
      <c r="A3239" t="s">
        <v>862</v>
      </c>
      <c r="B3239">
        <v>2018</v>
      </c>
      <c r="C3239">
        <v>2018</v>
      </c>
      <c r="D3239">
        <v>2018</v>
      </c>
      <c r="E3239">
        <v>4</v>
      </c>
      <c r="F3239">
        <v>0</v>
      </c>
      <c r="G3239">
        <v>0</v>
      </c>
      <c r="H3239" t="s">
        <v>568</v>
      </c>
      <c r="I3239">
        <v>251</v>
      </c>
      <c r="J3239" t="s">
        <v>113</v>
      </c>
      <c r="K3239" t="s">
        <v>583</v>
      </c>
      <c r="L3239">
        <v>818</v>
      </c>
      <c r="M3239" t="s">
        <v>532</v>
      </c>
      <c r="N3239" t="s">
        <v>533</v>
      </c>
      <c r="O3239">
        <v>818</v>
      </c>
      <c r="P3239" t="s">
        <v>532</v>
      </c>
      <c r="Q3239" t="s">
        <v>533</v>
      </c>
      <c r="R3239" t="s">
        <v>515</v>
      </c>
      <c r="S3239" t="s">
        <v>516</v>
      </c>
      <c r="T3239">
        <v>0</v>
      </c>
      <c r="U3239" t="s">
        <v>517</v>
      </c>
      <c r="V3239">
        <v>2523</v>
      </c>
      <c r="W3239" t="s">
        <v>518</v>
      </c>
      <c r="X3239">
        <v>8</v>
      </c>
      <c r="Y3239" t="s">
        <v>519</v>
      </c>
      <c r="Z3239">
        <v>414558</v>
      </c>
      <c r="AA3239">
        <v>-1</v>
      </c>
      <c r="AB3239" t="s">
        <v>129</v>
      </c>
      <c r="AC3239">
        <v>0</v>
      </c>
      <c r="AD3239">
        <v>414558</v>
      </c>
      <c r="AE3239">
        <v>0</v>
      </c>
      <c r="AF3239">
        <v>29225</v>
      </c>
      <c r="AG3239">
        <v>29225.88</v>
      </c>
      <c r="AH3239"/>
      <c r="AI3239">
        <v>6</v>
      </c>
    </row>
    <row r="3240" spans="1:35">
      <c r="A3240" t="s">
        <v>862</v>
      </c>
      <c r="B3240">
        <v>2018</v>
      </c>
      <c r="C3240">
        <v>2018</v>
      </c>
      <c r="D3240">
        <v>2018</v>
      </c>
      <c r="E3240">
        <v>4</v>
      </c>
      <c r="F3240">
        <v>0</v>
      </c>
      <c r="G3240">
        <v>0</v>
      </c>
      <c r="H3240" t="s">
        <v>568</v>
      </c>
      <c r="I3240">
        <v>251</v>
      </c>
      <c r="J3240" t="s">
        <v>113</v>
      </c>
      <c r="K3240" t="s">
        <v>583</v>
      </c>
      <c r="L3240">
        <v>686</v>
      </c>
      <c r="M3240" t="s">
        <v>560</v>
      </c>
      <c r="N3240" t="s">
        <v>561</v>
      </c>
      <c r="O3240">
        <v>686</v>
      </c>
      <c r="P3240" t="s">
        <v>560</v>
      </c>
      <c r="Q3240" t="s">
        <v>561</v>
      </c>
      <c r="R3240" t="s">
        <v>515</v>
      </c>
      <c r="S3240" t="s">
        <v>516</v>
      </c>
      <c r="T3240">
        <v>0</v>
      </c>
      <c r="U3240" t="s">
        <v>517</v>
      </c>
      <c r="V3240">
        <v>2523</v>
      </c>
      <c r="W3240" t="s">
        <v>518</v>
      </c>
      <c r="X3240">
        <v>8</v>
      </c>
      <c r="Y3240" t="s">
        <v>519</v>
      </c>
      <c r="Z3240">
        <v>38552</v>
      </c>
      <c r="AA3240">
        <v>-1</v>
      </c>
      <c r="AB3240" t="s">
        <v>129</v>
      </c>
      <c r="AC3240">
        <v>0</v>
      </c>
      <c r="AD3240">
        <v>38552</v>
      </c>
      <c r="AE3240">
        <v>0</v>
      </c>
      <c r="AF3240">
        <v>6266</v>
      </c>
      <c r="AG3240">
        <v>6266.4859999999999</v>
      </c>
      <c r="AH3240"/>
      <c r="AI3240">
        <v>6</v>
      </c>
    </row>
    <row r="3241" spans="1:35">
      <c r="A3241" t="s">
        <v>862</v>
      </c>
      <c r="B3241">
        <v>2018</v>
      </c>
      <c r="C3241">
        <v>2018</v>
      </c>
      <c r="D3241">
        <v>2018</v>
      </c>
      <c r="E3241">
        <v>4</v>
      </c>
      <c r="F3241">
        <v>0</v>
      </c>
      <c r="G3241">
        <v>0</v>
      </c>
      <c r="H3241" t="s">
        <v>568</v>
      </c>
      <c r="I3241">
        <v>251</v>
      </c>
      <c r="J3241" t="s">
        <v>113</v>
      </c>
      <c r="K3241" t="s">
        <v>583</v>
      </c>
      <c r="L3241">
        <v>740</v>
      </c>
      <c r="M3241" t="s">
        <v>709</v>
      </c>
      <c r="N3241" t="s">
        <v>710</v>
      </c>
      <c r="O3241">
        <v>740</v>
      </c>
      <c r="P3241" t="s">
        <v>709</v>
      </c>
      <c r="Q3241" t="s">
        <v>710</v>
      </c>
      <c r="R3241" t="s">
        <v>515</v>
      </c>
      <c r="S3241" t="s">
        <v>516</v>
      </c>
      <c r="T3241">
        <v>0</v>
      </c>
      <c r="U3241" t="s">
        <v>517</v>
      </c>
      <c r="V3241">
        <v>2523</v>
      </c>
      <c r="W3241" t="s">
        <v>518</v>
      </c>
      <c r="X3241">
        <v>8</v>
      </c>
      <c r="Y3241" t="s">
        <v>519</v>
      </c>
      <c r="Z3241">
        <v>50275</v>
      </c>
      <c r="AA3241">
        <v>-1</v>
      </c>
      <c r="AB3241" t="s">
        <v>129</v>
      </c>
      <c r="AC3241">
        <v>0</v>
      </c>
      <c r="AD3241">
        <v>50275</v>
      </c>
      <c r="AE3241">
        <v>0</v>
      </c>
      <c r="AF3241">
        <v>3544</v>
      </c>
      <c r="AG3241">
        <v>3544.393</v>
      </c>
      <c r="AH3241"/>
      <c r="AI3241">
        <v>6</v>
      </c>
    </row>
    <row r="3242" spans="1:35">
      <c r="A3242" t="s">
        <v>862</v>
      </c>
      <c r="B3242">
        <v>2018</v>
      </c>
      <c r="C3242">
        <v>2018</v>
      </c>
      <c r="D3242">
        <v>2018</v>
      </c>
      <c r="E3242">
        <v>4</v>
      </c>
      <c r="F3242">
        <v>0</v>
      </c>
      <c r="G3242">
        <v>0</v>
      </c>
      <c r="H3242" t="s">
        <v>568</v>
      </c>
      <c r="I3242">
        <v>251</v>
      </c>
      <c r="J3242" t="s">
        <v>113</v>
      </c>
      <c r="K3242" t="s">
        <v>583</v>
      </c>
      <c r="L3242">
        <v>591</v>
      </c>
      <c r="M3242" t="s">
        <v>576</v>
      </c>
      <c r="N3242" t="s">
        <v>577</v>
      </c>
      <c r="O3242">
        <v>170</v>
      </c>
      <c r="P3242" t="s">
        <v>725</v>
      </c>
      <c r="Q3242" t="s">
        <v>726</v>
      </c>
      <c r="R3242" t="s">
        <v>515</v>
      </c>
      <c r="S3242" t="s">
        <v>516</v>
      </c>
      <c r="T3242">
        <v>0</v>
      </c>
      <c r="U3242" t="s">
        <v>517</v>
      </c>
      <c r="V3242">
        <v>2523</v>
      </c>
      <c r="W3242" t="s">
        <v>518</v>
      </c>
      <c r="X3242">
        <v>8</v>
      </c>
      <c r="Y3242" t="s">
        <v>519</v>
      </c>
      <c r="Z3242">
        <v>15482378</v>
      </c>
      <c r="AA3242">
        <v>-1</v>
      </c>
      <c r="AB3242" t="s">
        <v>129</v>
      </c>
      <c r="AC3242">
        <v>0</v>
      </c>
      <c r="AD3242">
        <v>15482378</v>
      </c>
      <c r="AE3242">
        <v>0</v>
      </c>
      <c r="AF3242">
        <v>1040166</v>
      </c>
      <c r="AG3242">
        <v>1040166.98</v>
      </c>
      <c r="AH3242"/>
      <c r="AI3242">
        <v>6</v>
      </c>
    </row>
    <row r="3243" spans="1:35">
      <c r="A3243" t="s">
        <v>862</v>
      </c>
      <c r="B3243">
        <v>2018</v>
      </c>
      <c r="C3243">
        <v>2018</v>
      </c>
      <c r="D3243">
        <v>2018</v>
      </c>
      <c r="E3243">
        <v>4</v>
      </c>
      <c r="F3243">
        <v>0</v>
      </c>
      <c r="G3243">
        <v>0</v>
      </c>
      <c r="H3243" t="s">
        <v>568</v>
      </c>
      <c r="I3243">
        <v>251</v>
      </c>
      <c r="J3243" t="s">
        <v>113</v>
      </c>
      <c r="K3243" t="s">
        <v>583</v>
      </c>
      <c r="L3243">
        <v>724</v>
      </c>
      <c r="M3243" t="s">
        <v>214</v>
      </c>
      <c r="N3243" t="s">
        <v>580</v>
      </c>
      <c r="O3243">
        <v>233</v>
      </c>
      <c r="P3243" t="s">
        <v>749</v>
      </c>
      <c r="Q3243" t="s">
        <v>750</v>
      </c>
      <c r="R3243" t="s">
        <v>515</v>
      </c>
      <c r="S3243" t="s">
        <v>516</v>
      </c>
      <c r="T3243">
        <v>0</v>
      </c>
      <c r="U3243" t="s">
        <v>517</v>
      </c>
      <c r="V3243">
        <v>2523</v>
      </c>
      <c r="W3243" t="s">
        <v>518</v>
      </c>
      <c r="X3243">
        <v>8</v>
      </c>
      <c r="Y3243" t="s">
        <v>519</v>
      </c>
      <c r="Z3243">
        <v>124203</v>
      </c>
      <c r="AA3243">
        <v>-1</v>
      </c>
      <c r="AB3243" t="s">
        <v>129</v>
      </c>
      <c r="AC3243">
        <v>0</v>
      </c>
      <c r="AD3243">
        <v>124203</v>
      </c>
      <c r="AE3243">
        <v>0</v>
      </c>
      <c r="AF3243">
        <v>17009</v>
      </c>
      <c r="AG3243">
        <v>17009.54</v>
      </c>
      <c r="AH3243"/>
      <c r="AI3243">
        <v>6</v>
      </c>
    </row>
    <row r="3244" spans="1:35">
      <c r="A3244" t="s">
        <v>862</v>
      </c>
      <c r="B3244">
        <v>2018</v>
      </c>
      <c r="C3244">
        <v>2018</v>
      </c>
      <c r="D3244">
        <v>2018</v>
      </c>
      <c r="E3244">
        <v>4</v>
      </c>
      <c r="F3244">
        <v>0</v>
      </c>
      <c r="G3244">
        <v>0</v>
      </c>
      <c r="H3244" t="s">
        <v>568</v>
      </c>
      <c r="I3244">
        <v>251</v>
      </c>
      <c r="J3244" t="s">
        <v>113</v>
      </c>
      <c r="K3244" t="s">
        <v>583</v>
      </c>
      <c r="L3244">
        <v>586</v>
      </c>
      <c r="M3244" t="s">
        <v>781</v>
      </c>
      <c r="N3244" t="s">
        <v>782</v>
      </c>
      <c r="O3244">
        <v>586</v>
      </c>
      <c r="P3244" t="s">
        <v>781</v>
      </c>
      <c r="Q3244" t="s">
        <v>782</v>
      </c>
      <c r="R3244" t="s">
        <v>515</v>
      </c>
      <c r="S3244" t="s">
        <v>516</v>
      </c>
      <c r="T3244">
        <v>0</v>
      </c>
      <c r="U3244" t="s">
        <v>517</v>
      </c>
      <c r="V3244">
        <v>2523</v>
      </c>
      <c r="W3244" t="s">
        <v>518</v>
      </c>
      <c r="X3244">
        <v>8</v>
      </c>
      <c r="Y3244" t="s">
        <v>519</v>
      </c>
      <c r="Z3244">
        <v>47878631</v>
      </c>
      <c r="AA3244">
        <v>-1</v>
      </c>
      <c r="AB3244" t="s">
        <v>129</v>
      </c>
      <c r="AC3244">
        <v>0</v>
      </c>
      <c r="AD3244">
        <v>47878631</v>
      </c>
      <c r="AE3244">
        <v>0</v>
      </c>
      <c r="AF3244">
        <v>3375386</v>
      </c>
      <c r="AG3244">
        <v>3375386.4810000001</v>
      </c>
      <c r="AH3244"/>
      <c r="AI3244">
        <v>6</v>
      </c>
    </row>
    <row r="3245" spans="1:35">
      <c r="A3245" t="s">
        <v>862</v>
      </c>
      <c r="B3245">
        <v>2018</v>
      </c>
      <c r="C3245">
        <v>2018</v>
      </c>
      <c r="D3245">
        <v>2018</v>
      </c>
      <c r="E3245">
        <v>4</v>
      </c>
      <c r="F3245">
        <v>0</v>
      </c>
      <c r="G3245">
        <v>0</v>
      </c>
      <c r="H3245" t="s">
        <v>568</v>
      </c>
      <c r="I3245">
        <v>251</v>
      </c>
      <c r="J3245" t="s">
        <v>113</v>
      </c>
      <c r="K3245" t="s">
        <v>583</v>
      </c>
      <c r="L3245">
        <v>704</v>
      </c>
      <c r="M3245" t="s">
        <v>570</v>
      </c>
      <c r="N3245" t="s">
        <v>571</v>
      </c>
      <c r="O3245">
        <v>704</v>
      </c>
      <c r="P3245" t="s">
        <v>570</v>
      </c>
      <c r="Q3245" t="s">
        <v>571</v>
      </c>
      <c r="R3245" t="s">
        <v>515</v>
      </c>
      <c r="S3245" t="s">
        <v>516</v>
      </c>
      <c r="T3245">
        <v>0</v>
      </c>
      <c r="U3245" t="s">
        <v>517</v>
      </c>
      <c r="V3245">
        <v>2523</v>
      </c>
      <c r="W3245" t="s">
        <v>518</v>
      </c>
      <c r="X3245">
        <v>8</v>
      </c>
      <c r="Y3245" t="s">
        <v>519</v>
      </c>
      <c r="Z3245">
        <v>290808451</v>
      </c>
      <c r="AA3245">
        <v>-1</v>
      </c>
      <c r="AB3245" t="s">
        <v>129</v>
      </c>
      <c r="AC3245">
        <v>0</v>
      </c>
      <c r="AD3245">
        <v>290808451</v>
      </c>
      <c r="AE3245">
        <v>0</v>
      </c>
      <c r="AF3245">
        <v>19822810</v>
      </c>
      <c r="AG3245">
        <v>19822810.572999999</v>
      </c>
      <c r="AH3245"/>
      <c r="AI3245">
        <v>6</v>
      </c>
    </row>
    <row r="3246" spans="1:35">
      <c r="A3246" t="s">
        <v>862</v>
      </c>
      <c r="B3246">
        <v>2018</v>
      </c>
      <c r="C3246">
        <v>2018</v>
      </c>
      <c r="D3246">
        <v>2018</v>
      </c>
      <c r="E3246">
        <v>4</v>
      </c>
      <c r="F3246">
        <v>0</v>
      </c>
      <c r="G3246">
        <v>0</v>
      </c>
      <c r="H3246" t="s">
        <v>568</v>
      </c>
      <c r="I3246">
        <v>251</v>
      </c>
      <c r="J3246" t="s">
        <v>113</v>
      </c>
      <c r="K3246" t="s">
        <v>583</v>
      </c>
      <c r="L3246">
        <v>699</v>
      </c>
      <c r="M3246" t="s">
        <v>585</v>
      </c>
      <c r="N3246" t="s">
        <v>586</v>
      </c>
      <c r="O3246">
        <v>699</v>
      </c>
      <c r="P3246" t="s">
        <v>585</v>
      </c>
      <c r="Q3246" t="s">
        <v>586</v>
      </c>
      <c r="R3246" t="s">
        <v>515</v>
      </c>
      <c r="S3246" t="s">
        <v>516</v>
      </c>
      <c r="T3246">
        <v>0</v>
      </c>
      <c r="U3246" t="s">
        <v>517</v>
      </c>
      <c r="V3246">
        <v>2523</v>
      </c>
      <c r="W3246" t="s">
        <v>518</v>
      </c>
      <c r="X3246">
        <v>8</v>
      </c>
      <c r="Y3246" t="s">
        <v>519</v>
      </c>
      <c r="Z3246">
        <v>20972023</v>
      </c>
      <c r="AA3246">
        <v>-1</v>
      </c>
      <c r="AB3246" t="s">
        <v>129</v>
      </c>
      <c r="AC3246">
        <v>0</v>
      </c>
      <c r="AD3246">
        <v>20972023</v>
      </c>
      <c r="AE3246">
        <v>0</v>
      </c>
      <c r="AF3246">
        <v>1632820</v>
      </c>
      <c r="AG3246">
        <v>1632820.1359999999</v>
      </c>
      <c r="AH3246"/>
      <c r="AI3246">
        <v>6</v>
      </c>
    </row>
    <row r="3247" spans="1:35">
      <c r="A3247" t="s">
        <v>862</v>
      </c>
      <c r="B3247">
        <v>2018</v>
      </c>
      <c r="C3247">
        <v>2018</v>
      </c>
      <c r="D3247">
        <v>2018</v>
      </c>
      <c r="E3247">
        <v>4</v>
      </c>
      <c r="F3247">
        <v>0</v>
      </c>
      <c r="G3247">
        <v>0</v>
      </c>
      <c r="H3247" t="s">
        <v>568</v>
      </c>
      <c r="I3247">
        <v>251</v>
      </c>
      <c r="J3247" t="s">
        <v>113</v>
      </c>
      <c r="K3247" t="s">
        <v>583</v>
      </c>
      <c r="L3247">
        <v>764</v>
      </c>
      <c r="M3247" t="s">
        <v>198</v>
      </c>
      <c r="N3247" t="s">
        <v>556</v>
      </c>
      <c r="O3247">
        <v>56</v>
      </c>
      <c r="P3247" t="s">
        <v>694</v>
      </c>
      <c r="Q3247" t="s">
        <v>695</v>
      </c>
      <c r="R3247" t="s">
        <v>515</v>
      </c>
      <c r="S3247" t="s">
        <v>516</v>
      </c>
      <c r="T3247">
        <v>0</v>
      </c>
      <c r="U3247" t="s">
        <v>517</v>
      </c>
      <c r="V3247">
        <v>2523</v>
      </c>
      <c r="W3247" t="s">
        <v>518</v>
      </c>
      <c r="X3247">
        <v>8</v>
      </c>
      <c r="Y3247" t="s">
        <v>519</v>
      </c>
      <c r="Z3247">
        <v>1509</v>
      </c>
      <c r="AA3247">
        <v>-1</v>
      </c>
      <c r="AB3247" t="s">
        <v>129</v>
      </c>
      <c r="AC3247">
        <v>0</v>
      </c>
      <c r="AD3247">
        <v>1509</v>
      </c>
      <c r="AE3247">
        <v>0</v>
      </c>
      <c r="AF3247">
        <v>206</v>
      </c>
      <c r="AG3247">
        <v>206.756</v>
      </c>
      <c r="AH3247"/>
      <c r="AI3247">
        <v>6</v>
      </c>
    </row>
    <row r="3248" spans="1:35">
      <c r="A3248" t="s">
        <v>862</v>
      </c>
      <c r="B3248">
        <v>2018</v>
      </c>
      <c r="C3248">
        <v>2018</v>
      </c>
      <c r="D3248">
        <v>2018</v>
      </c>
      <c r="E3248">
        <v>4</v>
      </c>
      <c r="F3248">
        <v>0</v>
      </c>
      <c r="G3248">
        <v>0</v>
      </c>
      <c r="H3248" t="s">
        <v>568</v>
      </c>
      <c r="I3248">
        <v>251</v>
      </c>
      <c r="J3248" t="s">
        <v>113</v>
      </c>
      <c r="K3248" t="s">
        <v>583</v>
      </c>
      <c r="L3248">
        <v>792</v>
      </c>
      <c r="M3248" t="s">
        <v>217</v>
      </c>
      <c r="N3248" t="s">
        <v>573</v>
      </c>
      <c r="O3248">
        <v>276</v>
      </c>
      <c r="P3248" t="s">
        <v>591</v>
      </c>
      <c r="Q3248" t="s">
        <v>592</v>
      </c>
      <c r="R3248" t="s">
        <v>515</v>
      </c>
      <c r="S3248" t="s">
        <v>516</v>
      </c>
      <c r="T3248">
        <v>0</v>
      </c>
      <c r="U3248" t="s">
        <v>517</v>
      </c>
      <c r="V3248">
        <v>2523</v>
      </c>
      <c r="W3248" t="s">
        <v>518</v>
      </c>
      <c r="X3248">
        <v>8</v>
      </c>
      <c r="Y3248" t="s">
        <v>519</v>
      </c>
      <c r="Z3248">
        <v>24129</v>
      </c>
      <c r="AA3248">
        <v>-1</v>
      </c>
      <c r="AB3248" t="s">
        <v>129</v>
      </c>
      <c r="AC3248">
        <v>0</v>
      </c>
      <c r="AD3248">
        <v>24129</v>
      </c>
      <c r="AE3248">
        <v>0</v>
      </c>
      <c r="AF3248">
        <v>14537</v>
      </c>
      <c r="AG3248">
        <v>14537.916999999999</v>
      </c>
      <c r="AH3248"/>
      <c r="AI3248">
        <v>6</v>
      </c>
    </row>
    <row r="3249" spans="1:35">
      <c r="A3249" t="s">
        <v>862</v>
      </c>
      <c r="B3249">
        <v>2018</v>
      </c>
      <c r="C3249">
        <v>2018</v>
      </c>
      <c r="D3249">
        <v>2018</v>
      </c>
      <c r="E3249">
        <v>4</v>
      </c>
      <c r="F3249">
        <v>0</v>
      </c>
      <c r="G3249">
        <v>0</v>
      </c>
      <c r="H3249" t="s">
        <v>568</v>
      </c>
      <c r="I3249">
        <v>251</v>
      </c>
      <c r="J3249" t="s">
        <v>113</v>
      </c>
      <c r="K3249" t="s">
        <v>583</v>
      </c>
      <c r="L3249">
        <v>528</v>
      </c>
      <c r="M3249" t="s">
        <v>581</v>
      </c>
      <c r="N3249" t="s">
        <v>582</v>
      </c>
      <c r="O3249">
        <v>276</v>
      </c>
      <c r="P3249" t="s">
        <v>591</v>
      </c>
      <c r="Q3249" t="s">
        <v>592</v>
      </c>
      <c r="R3249" t="s">
        <v>515</v>
      </c>
      <c r="S3249" t="s">
        <v>516</v>
      </c>
      <c r="T3249">
        <v>0</v>
      </c>
      <c r="U3249" t="s">
        <v>517</v>
      </c>
      <c r="V3249">
        <v>2523</v>
      </c>
      <c r="W3249" t="s">
        <v>518</v>
      </c>
      <c r="X3249">
        <v>8</v>
      </c>
      <c r="Y3249" t="s">
        <v>519</v>
      </c>
      <c r="Z3249">
        <v>297325</v>
      </c>
      <c r="AA3249">
        <v>-1</v>
      </c>
      <c r="AB3249" t="s">
        <v>129</v>
      </c>
      <c r="AC3249">
        <v>0</v>
      </c>
      <c r="AD3249">
        <v>297325</v>
      </c>
      <c r="AE3249">
        <v>0</v>
      </c>
      <c r="AF3249">
        <v>179138</v>
      </c>
      <c r="AG3249">
        <v>179138.326</v>
      </c>
      <c r="AH3249"/>
      <c r="AI3249">
        <v>6</v>
      </c>
    </row>
    <row r="3250" spans="1:35">
      <c r="A3250" t="s">
        <v>862</v>
      </c>
      <c r="B3250">
        <v>2018</v>
      </c>
      <c r="C3250">
        <v>2018</v>
      </c>
      <c r="D3250">
        <v>2018</v>
      </c>
      <c r="E3250">
        <v>4</v>
      </c>
      <c r="F3250">
        <v>0</v>
      </c>
      <c r="G3250">
        <v>0</v>
      </c>
      <c r="H3250" t="s">
        <v>568</v>
      </c>
      <c r="I3250">
        <v>251</v>
      </c>
      <c r="J3250" t="s">
        <v>113</v>
      </c>
      <c r="K3250" t="s">
        <v>583</v>
      </c>
      <c r="L3250">
        <v>704</v>
      </c>
      <c r="M3250" t="s">
        <v>570</v>
      </c>
      <c r="N3250" t="s">
        <v>571</v>
      </c>
      <c r="O3250">
        <v>0</v>
      </c>
      <c r="P3250" t="s">
        <v>177</v>
      </c>
      <c r="Q3250" t="s">
        <v>514</v>
      </c>
      <c r="R3250" t="s">
        <v>515</v>
      </c>
      <c r="S3250" t="s">
        <v>516</v>
      </c>
      <c r="T3250">
        <v>0</v>
      </c>
      <c r="U3250" t="s">
        <v>517</v>
      </c>
      <c r="V3250">
        <v>2523</v>
      </c>
      <c r="W3250" t="s">
        <v>518</v>
      </c>
      <c r="X3250">
        <v>8</v>
      </c>
      <c r="Y3250" t="s">
        <v>519</v>
      </c>
      <c r="Z3250">
        <v>290808451</v>
      </c>
      <c r="AA3250">
        <v>-1</v>
      </c>
      <c r="AB3250" t="s">
        <v>129</v>
      </c>
      <c r="AC3250">
        <v>0</v>
      </c>
      <c r="AD3250">
        <v>290808451</v>
      </c>
      <c r="AE3250">
        <v>0</v>
      </c>
      <c r="AF3250">
        <v>19822810</v>
      </c>
      <c r="AG3250">
        <v>19822810.572999999</v>
      </c>
      <c r="AH3250"/>
      <c r="AI3250">
        <v>6</v>
      </c>
    </row>
    <row r="3251" spans="1:35">
      <c r="A3251" t="s">
        <v>862</v>
      </c>
      <c r="B3251">
        <v>2018</v>
      </c>
      <c r="C3251">
        <v>2018</v>
      </c>
      <c r="D3251">
        <v>2018</v>
      </c>
      <c r="E3251">
        <v>4</v>
      </c>
      <c r="F3251">
        <v>0</v>
      </c>
      <c r="G3251">
        <v>0</v>
      </c>
      <c r="H3251" t="s">
        <v>568</v>
      </c>
      <c r="I3251">
        <v>251</v>
      </c>
      <c r="J3251" t="s">
        <v>113</v>
      </c>
      <c r="K3251" t="s">
        <v>583</v>
      </c>
      <c r="L3251">
        <v>710</v>
      </c>
      <c r="M3251" t="s">
        <v>616</v>
      </c>
      <c r="N3251" t="s">
        <v>617</v>
      </c>
      <c r="O3251">
        <v>0</v>
      </c>
      <c r="P3251" t="s">
        <v>177</v>
      </c>
      <c r="Q3251" t="s">
        <v>514</v>
      </c>
      <c r="R3251" t="s">
        <v>515</v>
      </c>
      <c r="S3251" t="s">
        <v>516</v>
      </c>
      <c r="T3251">
        <v>0</v>
      </c>
      <c r="U3251" t="s">
        <v>517</v>
      </c>
      <c r="V3251">
        <v>2523</v>
      </c>
      <c r="W3251" t="s">
        <v>518</v>
      </c>
      <c r="X3251">
        <v>8</v>
      </c>
      <c r="Y3251" t="s">
        <v>519</v>
      </c>
      <c r="Z3251">
        <v>96</v>
      </c>
      <c r="AA3251">
        <v>-1</v>
      </c>
      <c r="AB3251" t="s">
        <v>129</v>
      </c>
      <c r="AC3251">
        <v>0</v>
      </c>
      <c r="AD3251">
        <v>96</v>
      </c>
      <c r="AE3251">
        <v>0</v>
      </c>
      <c r="AF3251">
        <v>57</v>
      </c>
      <c r="AG3251">
        <v>57.892000000000003</v>
      </c>
      <c r="AH3251"/>
      <c r="AI3251">
        <v>6</v>
      </c>
    </row>
    <row r="3252" spans="1:35">
      <c r="A3252" t="s">
        <v>862</v>
      </c>
      <c r="B3252">
        <v>2018</v>
      </c>
      <c r="C3252">
        <v>2018</v>
      </c>
      <c r="D3252">
        <v>2018</v>
      </c>
      <c r="E3252">
        <v>4</v>
      </c>
      <c r="F3252">
        <v>0</v>
      </c>
      <c r="G3252">
        <v>0</v>
      </c>
      <c r="H3252" t="s">
        <v>568</v>
      </c>
      <c r="I3252">
        <v>251</v>
      </c>
      <c r="J3252" t="s">
        <v>113</v>
      </c>
      <c r="K3252" t="s">
        <v>583</v>
      </c>
      <c r="L3252">
        <v>586</v>
      </c>
      <c r="M3252" t="s">
        <v>781</v>
      </c>
      <c r="N3252" t="s">
        <v>782</v>
      </c>
      <c r="O3252">
        <v>0</v>
      </c>
      <c r="P3252" t="s">
        <v>177</v>
      </c>
      <c r="Q3252" t="s">
        <v>514</v>
      </c>
      <c r="R3252" t="s">
        <v>515</v>
      </c>
      <c r="S3252" t="s">
        <v>516</v>
      </c>
      <c r="T3252">
        <v>0</v>
      </c>
      <c r="U3252" t="s">
        <v>517</v>
      </c>
      <c r="V3252">
        <v>2523</v>
      </c>
      <c r="W3252" t="s">
        <v>518</v>
      </c>
      <c r="X3252">
        <v>8</v>
      </c>
      <c r="Y3252" t="s">
        <v>519</v>
      </c>
      <c r="Z3252">
        <v>47878631</v>
      </c>
      <c r="AA3252">
        <v>-1</v>
      </c>
      <c r="AB3252" t="s">
        <v>129</v>
      </c>
      <c r="AC3252">
        <v>0</v>
      </c>
      <c r="AD3252">
        <v>47878631</v>
      </c>
      <c r="AE3252">
        <v>0</v>
      </c>
      <c r="AF3252">
        <v>3375386</v>
      </c>
      <c r="AG3252">
        <v>3375386.4810000001</v>
      </c>
      <c r="AH3252"/>
      <c r="AI3252">
        <v>6</v>
      </c>
    </row>
    <row r="3253" spans="1:35">
      <c r="A3253" t="s">
        <v>862</v>
      </c>
      <c r="B3253">
        <v>2018</v>
      </c>
      <c r="C3253">
        <v>2018</v>
      </c>
      <c r="D3253">
        <v>2018</v>
      </c>
      <c r="E3253">
        <v>4</v>
      </c>
      <c r="F3253">
        <v>0</v>
      </c>
      <c r="G3253">
        <v>0</v>
      </c>
      <c r="H3253" t="s">
        <v>568</v>
      </c>
      <c r="I3253">
        <v>251</v>
      </c>
      <c r="J3253" t="s">
        <v>113</v>
      </c>
      <c r="K3253" t="s">
        <v>583</v>
      </c>
      <c r="L3253">
        <v>686</v>
      </c>
      <c r="M3253" t="s">
        <v>560</v>
      </c>
      <c r="N3253" t="s">
        <v>561</v>
      </c>
      <c r="O3253">
        <v>0</v>
      </c>
      <c r="P3253" t="s">
        <v>177</v>
      </c>
      <c r="Q3253" t="s">
        <v>514</v>
      </c>
      <c r="R3253" t="s">
        <v>515</v>
      </c>
      <c r="S3253" t="s">
        <v>516</v>
      </c>
      <c r="T3253">
        <v>0</v>
      </c>
      <c r="U3253" t="s">
        <v>517</v>
      </c>
      <c r="V3253">
        <v>2523</v>
      </c>
      <c r="W3253" t="s">
        <v>518</v>
      </c>
      <c r="X3253">
        <v>8</v>
      </c>
      <c r="Y3253" t="s">
        <v>519</v>
      </c>
      <c r="Z3253">
        <v>38552</v>
      </c>
      <c r="AA3253">
        <v>-1</v>
      </c>
      <c r="AB3253" t="s">
        <v>129</v>
      </c>
      <c r="AC3253">
        <v>0</v>
      </c>
      <c r="AD3253">
        <v>38552</v>
      </c>
      <c r="AE3253">
        <v>0</v>
      </c>
      <c r="AF3253">
        <v>6266</v>
      </c>
      <c r="AG3253">
        <v>6266.4859999999999</v>
      </c>
      <c r="AH3253"/>
      <c r="AI3253">
        <v>6</v>
      </c>
    </row>
    <row r="3254" spans="1:35">
      <c r="A3254" t="s">
        <v>862</v>
      </c>
      <c r="B3254">
        <v>2018</v>
      </c>
      <c r="C3254">
        <v>2018</v>
      </c>
      <c r="D3254">
        <v>2018</v>
      </c>
      <c r="E3254">
        <v>4</v>
      </c>
      <c r="F3254">
        <v>0</v>
      </c>
      <c r="G3254">
        <v>0</v>
      </c>
      <c r="H3254" t="s">
        <v>568</v>
      </c>
      <c r="I3254">
        <v>251</v>
      </c>
      <c r="J3254" t="s">
        <v>113</v>
      </c>
      <c r="K3254" t="s">
        <v>583</v>
      </c>
      <c r="L3254">
        <v>591</v>
      </c>
      <c r="M3254" t="s">
        <v>576</v>
      </c>
      <c r="N3254" t="s">
        <v>577</v>
      </c>
      <c r="O3254">
        <v>0</v>
      </c>
      <c r="P3254" t="s">
        <v>177</v>
      </c>
      <c r="Q3254" t="s">
        <v>514</v>
      </c>
      <c r="R3254" t="s">
        <v>515</v>
      </c>
      <c r="S3254" t="s">
        <v>516</v>
      </c>
      <c r="T3254">
        <v>0</v>
      </c>
      <c r="U3254" t="s">
        <v>517</v>
      </c>
      <c r="V3254">
        <v>2523</v>
      </c>
      <c r="W3254" t="s">
        <v>518</v>
      </c>
      <c r="X3254">
        <v>8</v>
      </c>
      <c r="Y3254" t="s">
        <v>519</v>
      </c>
      <c r="Z3254">
        <v>15482378</v>
      </c>
      <c r="AA3254">
        <v>-1</v>
      </c>
      <c r="AB3254" t="s">
        <v>129</v>
      </c>
      <c r="AC3254">
        <v>0</v>
      </c>
      <c r="AD3254">
        <v>15482378</v>
      </c>
      <c r="AE3254">
        <v>0</v>
      </c>
      <c r="AF3254">
        <v>1040166</v>
      </c>
      <c r="AG3254">
        <v>1040166.98</v>
      </c>
      <c r="AH3254"/>
      <c r="AI3254">
        <v>6</v>
      </c>
    </row>
    <row r="3255" spans="1:35">
      <c r="A3255" t="s">
        <v>862</v>
      </c>
      <c r="B3255">
        <v>2018</v>
      </c>
      <c r="C3255">
        <v>2018</v>
      </c>
      <c r="D3255">
        <v>2018</v>
      </c>
      <c r="E3255">
        <v>4</v>
      </c>
      <c r="F3255">
        <v>0</v>
      </c>
      <c r="G3255">
        <v>0</v>
      </c>
      <c r="H3255" t="s">
        <v>568</v>
      </c>
      <c r="I3255">
        <v>251</v>
      </c>
      <c r="J3255" t="s">
        <v>113</v>
      </c>
      <c r="K3255" t="s">
        <v>583</v>
      </c>
      <c r="L3255">
        <v>740</v>
      </c>
      <c r="M3255" t="s">
        <v>709</v>
      </c>
      <c r="N3255" t="s">
        <v>710</v>
      </c>
      <c r="O3255">
        <v>0</v>
      </c>
      <c r="P3255" t="s">
        <v>177</v>
      </c>
      <c r="Q3255" t="s">
        <v>514</v>
      </c>
      <c r="R3255" t="s">
        <v>515</v>
      </c>
      <c r="S3255" t="s">
        <v>516</v>
      </c>
      <c r="T3255">
        <v>0</v>
      </c>
      <c r="U3255" t="s">
        <v>517</v>
      </c>
      <c r="V3255">
        <v>2523</v>
      </c>
      <c r="W3255" t="s">
        <v>518</v>
      </c>
      <c r="X3255">
        <v>8</v>
      </c>
      <c r="Y3255" t="s">
        <v>519</v>
      </c>
      <c r="Z3255">
        <v>50275</v>
      </c>
      <c r="AA3255">
        <v>-1</v>
      </c>
      <c r="AB3255" t="s">
        <v>129</v>
      </c>
      <c r="AC3255">
        <v>0</v>
      </c>
      <c r="AD3255">
        <v>50275</v>
      </c>
      <c r="AE3255">
        <v>0</v>
      </c>
      <c r="AF3255">
        <v>3544</v>
      </c>
      <c r="AG3255">
        <v>3544.393</v>
      </c>
      <c r="AH3255"/>
      <c r="AI3255">
        <v>6</v>
      </c>
    </row>
    <row r="3256" spans="1:35">
      <c r="A3256" t="s">
        <v>862</v>
      </c>
      <c r="B3256">
        <v>2018</v>
      </c>
      <c r="C3256">
        <v>2018</v>
      </c>
      <c r="D3256">
        <v>2018</v>
      </c>
      <c r="E3256">
        <v>4</v>
      </c>
      <c r="F3256">
        <v>0</v>
      </c>
      <c r="G3256">
        <v>0</v>
      </c>
      <c r="H3256" t="s">
        <v>568</v>
      </c>
      <c r="I3256">
        <v>251</v>
      </c>
      <c r="J3256" t="s">
        <v>113</v>
      </c>
      <c r="K3256" t="s">
        <v>583</v>
      </c>
      <c r="L3256">
        <v>788</v>
      </c>
      <c r="M3256" t="s">
        <v>729</v>
      </c>
      <c r="N3256" t="s">
        <v>730</v>
      </c>
      <c r="O3256">
        <v>0</v>
      </c>
      <c r="P3256" t="s">
        <v>177</v>
      </c>
      <c r="Q3256" t="s">
        <v>514</v>
      </c>
      <c r="R3256" t="s">
        <v>515</v>
      </c>
      <c r="S3256" t="s">
        <v>516</v>
      </c>
      <c r="T3256">
        <v>0</v>
      </c>
      <c r="U3256" t="s">
        <v>517</v>
      </c>
      <c r="V3256">
        <v>2523</v>
      </c>
      <c r="W3256" t="s">
        <v>518</v>
      </c>
      <c r="X3256">
        <v>8</v>
      </c>
      <c r="Y3256" t="s">
        <v>519</v>
      </c>
      <c r="Z3256">
        <v>540500</v>
      </c>
      <c r="AA3256">
        <v>-1</v>
      </c>
      <c r="AB3256" t="s">
        <v>129</v>
      </c>
      <c r="AC3256">
        <v>0</v>
      </c>
      <c r="AD3256">
        <v>540500</v>
      </c>
      <c r="AE3256">
        <v>0</v>
      </c>
      <c r="AF3256">
        <v>75905</v>
      </c>
      <c r="AG3256">
        <v>75905.53</v>
      </c>
      <c r="AH3256"/>
      <c r="AI3256">
        <v>6</v>
      </c>
    </row>
    <row r="3257" spans="1:35">
      <c r="A3257" t="s">
        <v>862</v>
      </c>
      <c r="B3257">
        <v>2018</v>
      </c>
      <c r="C3257">
        <v>2018</v>
      </c>
      <c r="D3257">
        <v>2018</v>
      </c>
      <c r="E3257">
        <v>4</v>
      </c>
      <c r="F3257">
        <v>0</v>
      </c>
      <c r="G3257">
        <v>0</v>
      </c>
      <c r="H3257" t="s">
        <v>568</v>
      </c>
      <c r="I3257">
        <v>251</v>
      </c>
      <c r="J3257" t="s">
        <v>113</v>
      </c>
      <c r="K3257" t="s">
        <v>583</v>
      </c>
      <c r="L3257">
        <v>504</v>
      </c>
      <c r="M3257" t="s">
        <v>686</v>
      </c>
      <c r="N3257" t="s">
        <v>687</v>
      </c>
      <c r="O3257">
        <v>0</v>
      </c>
      <c r="P3257" t="s">
        <v>177</v>
      </c>
      <c r="Q3257" t="s">
        <v>514</v>
      </c>
      <c r="R3257" t="s">
        <v>515</v>
      </c>
      <c r="S3257" t="s">
        <v>516</v>
      </c>
      <c r="T3257">
        <v>0</v>
      </c>
      <c r="U3257" t="s">
        <v>517</v>
      </c>
      <c r="V3257">
        <v>2523</v>
      </c>
      <c r="W3257" t="s">
        <v>518</v>
      </c>
      <c r="X3257">
        <v>8</v>
      </c>
      <c r="Y3257" t="s">
        <v>519</v>
      </c>
      <c r="Z3257">
        <v>122771830</v>
      </c>
      <c r="AA3257">
        <v>-1</v>
      </c>
      <c r="AB3257" t="s">
        <v>129</v>
      </c>
      <c r="AC3257">
        <v>0</v>
      </c>
      <c r="AD3257">
        <v>122771830</v>
      </c>
      <c r="AE3257">
        <v>0</v>
      </c>
      <c r="AF3257">
        <v>8248295</v>
      </c>
      <c r="AG3257">
        <v>8248295.3619999997</v>
      </c>
      <c r="AH3257"/>
      <c r="AI3257">
        <v>6</v>
      </c>
    </row>
    <row r="3258" spans="1:35">
      <c r="A3258" t="s">
        <v>862</v>
      </c>
      <c r="B3258">
        <v>2018</v>
      </c>
      <c r="C3258">
        <v>2018</v>
      </c>
      <c r="D3258">
        <v>2018</v>
      </c>
      <c r="E3258">
        <v>4</v>
      </c>
      <c r="F3258">
        <v>0</v>
      </c>
      <c r="G3258">
        <v>0</v>
      </c>
      <c r="H3258" t="s">
        <v>568</v>
      </c>
      <c r="I3258">
        <v>251</v>
      </c>
      <c r="J3258" t="s">
        <v>113</v>
      </c>
      <c r="K3258" t="s">
        <v>583</v>
      </c>
      <c r="L3258">
        <v>764</v>
      </c>
      <c r="M3258" t="s">
        <v>198</v>
      </c>
      <c r="N3258" t="s">
        <v>556</v>
      </c>
      <c r="O3258">
        <v>0</v>
      </c>
      <c r="P3258" t="s">
        <v>177</v>
      </c>
      <c r="Q3258" t="s">
        <v>514</v>
      </c>
      <c r="R3258" t="s">
        <v>515</v>
      </c>
      <c r="S3258" t="s">
        <v>516</v>
      </c>
      <c r="T3258">
        <v>0</v>
      </c>
      <c r="U3258" t="s">
        <v>517</v>
      </c>
      <c r="V3258">
        <v>2523</v>
      </c>
      <c r="W3258" t="s">
        <v>518</v>
      </c>
      <c r="X3258">
        <v>8</v>
      </c>
      <c r="Y3258" t="s">
        <v>519</v>
      </c>
      <c r="Z3258">
        <v>1509</v>
      </c>
      <c r="AA3258">
        <v>-1</v>
      </c>
      <c r="AB3258" t="s">
        <v>129</v>
      </c>
      <c r="AC3258">
        <v>0</v>
      </c>
      <c r="AD3258">
        <v>1509</v>
      </c>
      <c r="AE3258">
        <v>0</v>
      </c>
      <c r="AF3258">
        <v>206</v>
      </c>
      <c r="AG3258">
        <v>206.756</v>
      </c>
      <c r="AH3258"/>
      <c r="AI3258">
        <v>6</v>
      </c>
    </row>
    <row r="3259" spans="1:35">
      <c r="A3259" t="s">
        <v>862</v>
      </c>
      <c r="B3259">
        <v>2018</v>
      </c>
      <c r="C3259">
        <v>2018</v>
      </c>
      <c r="D3259">
        <v>2018</v>
      </c>
      <c r="E3259">
        <v>4</v>
      </c>
      <c r="F3259">
        <v>0</v>
      </c>
      <c r="G3259">
        <v>0</v>
      </c>
      <c r="H3259" t="s">
        <v>568</v>
      </c>
      <c r="I3259">
        <v>251</v>
      </c>
      <c r="J3259" t="s">
        <v>113</v>
      </c>
      <c r="K3259" t="s">
        <v>583</v>
      </c>
      <c r="L3259">
        <v>752</v>
      </c>
      <c r="M3259" t="s">
        <v>189</v>
      </c>
      <c r="N3259" t="s">
        <v>569</v>
      </c>
      <c r="O3259">
        <v>0</v>
      </c>
      <c r="P3259" t="s">
        <v>177</v>
      </c>
      <c r="Q3259" t="s">
        <v>514</v>
      </c>
      <c r="R3259" t="s">
        <v>515</v>
      </c>
      <c r="S3259" t="s">
        <v>516</v>
      </c>
      <c r="T3259">
        <v>0</v>
      </c>
      <c r="U3259" t="s">
        <v>517</v>
      </c>
      <c r="V3259">
        <v>2523</v>
      </c>
      <c r="W3259" t="s">
        <v>518</v>
      </c>
      <c r="X3259">
        <v>8</v>
      </c>
      <c r="Y3259" t="s">
        <v>519</v>
      </c>
      <c r="Z3259">
        <v>286572</v>
      </c>
      <c r="AA3259">
        <v>-1</v>
      </c>
      <c r="AB3259" t="s">
        <v>129</v>
      </c>
      <c r="AC3259">
        <v>0</v>
      </c>
      <c r="AD3259">
        <v>286572</v>
      </c>
      <c r="AE3259">
        <v>0</v>
      </c>
      <c r="AF3259">
        <v>20203</v>
      </c>
      <c r="AG3259">
        <v>20203.038</v>
      </c>
      <c r="AH3259"/>
      <c r="AI3259">
        <v>6</v>
      </c>
    </row>
    <row r="3260" spans="1:35">
      <c r="A3260" t="s">
        <v>862</v>
      </c>
      <c r="B3260">
        <v>2018</v>
      </c>
      <c r="C3260">
        <v>2018</v>
      </c>
      <c r="D3260">
        <v>2018</v>
      </c>
      <c r="E3260">
        <v>4</v>
      </c>
      <c r="F3260">
        <v>0</v>
      </c>
      <c r="G3260">
        <v>0</v>
      </c>
      <c r="H3260" t="s">
        <v>568</v>
      </c>
      <c r="I3260">
        <v>251</v>
      </c>
      <c r="J3260" t="s">
        <v>113</v>
      </c>
      <c r="K3260" t="s">
        <v>583</v>
      </c>
      <c r="L3260">
        <v>699</v>
      </c>
      <c r="M3260" t="s">
        <v>585</v>
      </c>
      <c r="N3260" t="s">
        <v>586</v>
      </c>
      <c r="O3260">
        <v>0</v>
      </c>
      <c r="P3260" t="s">
        <v>177</v>
      </c>
      <c r="Q3260" t="s">
        <v>514</v>
      </c>
      <c r="R3260" t="s">
        <v>515</v>
      </c>
      <c r="S3260" t="s">
        <v>516</v>
      </c>
      <c r="T3260">
        <v>0</v>
      </c>
      <c r="U3260" t="s">
        <v>517</v>
      </c>
      <c r="V3260">
        <v>2523</v>
      </c>
      <c r="W3260" t="s">
        <v>518</v>
      </c>
      <c r="X3260">
        <v>8</v>
      </c>
      <c r="Y3260" t="s">
        <v>519</v>
      </c>
      <c r="Z3260">
        <v>20972023</v>
      </c>
      <c r="AA3260">
        <v>-1</v>
      </c>
      <c r="AB3260" t="s">
        <v>129</v>
      </c>
      <c r="AC3260">
        <v>0</v>
      </c>
      <c r="AD3260">
        <v>20972023</v>
      </c>
      <c r="AE3260">
        <v>0</v>
      </c>
      <c r="AF3260">
        <v>1632820</v>
      </c>
      <c r="AG3260">
        <v>1632820.1359999999</v>
      </c>
      <c r="AH3260"/>
      <c r="AI3260">
        <v>6</v>
      </c>
    </row>
    <row r="3261" spans="1:35">
      <c r="A3261" t="s">
        <v>862</v>
      </c>
      <c r="B3261">
        <v>2018</v>
      </c>
      <c r="C3261">
        <v>2018</v>
      </c>
      <c r="D3261">
        <v>2018</v>
      </c>
      <c r="E3261">
        <v>4</v>
      </c>
      <c r="F3261">
        <v>0</v>
      </c>
      <c r="G3261">
        <v>0</v>
      </c>
      <c r="H3261" t="s">
        <v>568</v>
      </c>
      <c r="I3261">
        <v>251</v>
      </c>
      <c r="J3261" t="s">
        <v>113</v>
      </c>
      <c r="K3261" t="s">
        <v>583</v>
      </c>
      <c r="L3261">
        <v>620</v>
      </c>
      <c r="M3261" t="s">
        <v>603</v>
      </c>
      <c r="N3261" t="s">
        <v>604</v>
      </c>
      <c r="O3261">
        <v>0</v>
      </c>
      <c r="P3261" t="s">
        <v>177</v>
      </c>
      <c r="Q3261" t="s">
        <v>514</v>
      </c>
      <c r="R3261" t="s">
        <v>515</v>
      </c>
      <c r="S3261" t="s">
        <v>516</v>
      </c>
      <c r="T3261">
        <v>0</v>
      </c>
      <c r="U3261" t="s">
        <v>517</v>
      </c>
      <c r="V3261">
        <v>2523</v>
      </c>
      <c r="W3261" t="s">
        <v>518</v>
      </c>
      <c r="X3261">
        <v>8</v>
      </c>
      <c r="Y3261" t="s">
        <v>519</v>
      </c>
      <c r="Z3261">
        <v>66577251</v>
      </c>
      <c r="AA3261">
        <v>-1</v>
      </c>
      <c r="AB3261" t="s">
        <v>129</v>
      </c>
      <c r="AC3261">
        <v>0</v>
      </c>
      <c r="AD3261">
        <v>66577251</v>
      </c>
      <c r="AE3261">
        <v>0</v>
      </c>
      <c r="AF3261">
        <v>8599523</v>
      </c>
      <c r="AG3261">
        <v>8599523.4000000004</v>
      </c>
      <c r="AH3261"/>
      <c r="AI3261">
        <v>6</v>
      </c>
    </row>
    <row r="3262" spans="1:35">
      <c r="A3262" t="s">
        <v>862</v>
      </c>
      <c r="B3262">
        <v>2018</v>
      </c>
      <c r="C3262">
        <v>2018</v>
      </c>
      <c r="D3262">
        <v>2018</v>
      </c>
      <c r="E3262">
        <v>4</v>
      </c>
      <c r="F3262">
        <v>0</v>
      </c>
      <c r="G3262">
        <v>0</v>
      </c>
      <c r="H3262" t="s">
        <v>568</v>
      </c>
      <c r="I3262">
        <v>251</v>
      </c>
      <c r="J3262" t="s">
        <v>113</v>
      </c>
      <c r="K3262" t="s">
        <v>583</v>
      </c>
      <c r="L3262">
        <v>528</v>
      </c>
      <c r="M3262" t="s">
        <v>581</v>
      </c>
      <c r="N3262" t="s">
        <v>582</v>
      </c>
      <c r="O3262">
        <v>0</v>
      </c>
      <c r="P3262" t="s">
        <v>177</v>
      </c>
      <c r="Q3262" t="s">
        <v>514</v>
      </c>
      <c r="R3262" t="s">
        <v>515</v>
      </c>
      <c r="S3262" t="s">
        <v>516</v>
      </c>
      <c r="T3262">
        <v>3200</v>
      </c>
      <c r="U3262" t="s">
        <v>74</v>
      </c>
      <c r="V3262">
        <v>2523</v>
      </c>
      <c r="W3262" t="s">
        <v>518</v>
      </c>
      <c r="X3262">
        <v>8</v>
      </c>
      <c r="Y3262" t="s">
        <v>519</v>
      </c>
      <c r="Z3262">
        <v>18161615</v>
      </c>
      <c r="AA3262">
        <v>-1</v>
      </c>
      <c r="AB3262" t="s">
        <v>129</v>
      </c>
      <c r="AC3262">
        <v>0</v>
      </c>
      <c r="AD3262">
        <v>18161615</v>
      </c>
      <c r="AE3262">
        <v>0</v>
      </c>
      <c r="AF3262">
        <v>2155867</v>
      </c>
      <c r="AG3262">
        <v>2155867.3289999999</v>
      </c>
      <c r="AH3262"/>
      <c r="AI3262">
        <v>6</v>
      </c>
    </row>
    <row r="3263" spans="1:35">
      <c r="A3263" t="s">
        <v>862</v>
      </c>
      <c r="B3263">
        <v>2018</v>
      </c>
      <c r="C3263">
        <v>2018</v>
      </c>
      <c r="D3263">
        <v>2018</v>
      </c>
      <c r="E3263">
        <v>4</v>
      </c>
      <c r="F3263">
        <v>0</v>
      </c>
      <c r="G3263">
        <v>0</v>
      </c>
      <c r="H3263" t="s">
        <v>568</v>
      </c>
      <c r="I3263">
        <v>251</v>
      </c>
      <c r="J3263" t="s">
        <v>113</v>
      </c>
      <c r="K3263" t="s">
        <v>583</v>
      </c>
      <c r="L3263">
        <v>826</v>
      </c>
      <c r="M3263" t="s">
        <v>589</v>
      </c>
      <c r="N3263" t="s">
        <v>590</v>
      </c>
      <c r="O3263">
        <v>0</v>
      </c>
      <c r="P3263" t="s">
        <v>177</v>
      </c>
      <c r="Q3263" t="s">
        <v>514</v>
      </c>
      <c r="R3263" t="s">
        <v>515</v>
      </c>
      <c r="S3263" t="s">
        <v>516</v>
      </c>
      <c r="T3263">
        <v>3200</v>
      </c>
      <c r="U3263" t="s">
        <v>74</v>
      </c>
      <c r="V3263">
        <v>2523</v>
      </c>
      <c r="W3263" t="s">
        <v>518</v>
      </c>
      <c r="X3263">
        <v>8</v>
      </c>
      <c r="Y3263" t="s">
        <v>519</v>
      </c>
      <c r="Z3263">
        <v>14249502</v>
      </c>
      <c r="AA3263">
        <v>-1</v>
      </c>
      <c r="AB3263" t="s">
        <v>129</v>
      </c>
      <c r="AC3263">
        <v>0</v>
      </c>
      <c r="AD3263">
        <v>14249502</v>
      </c>
      <c r="AE3263">
        <v>0</v>
      </c>
      <c r="AF3263">
        <v>7316547</v>
      </c>
      <c r="AG3263">
        <v>7316547.807</v>
      </c>
      <c r="AH3263"/>
      <c r="AI3263">
        <v>6</v>
      </c>
    </row>
    <row r="3264" spans="1:35">
      <c r="A3264" t="s">
        <v>862</v>
      </c>
      <c r="B3264">
        <v>2018</v>
      </c>
      <c r="C3264">
        <v>2018</v>
      </c>
      <c r="D3264">
        <v>2018</v>
      </c>
      <c r="E3264">
        <v>4</v>
      </c>
      <c r="F3264">
        <v>0</v>
      </c>
      <c r="G3264">
        <v>0</v>
      </c>
      <c r="H3264" t="s">
        <v>568</v>
      </c>
      <c r="I3264">
        <v>251</v>
      </c>
      <c r="J3264" t="s">
        <v>113</v>
      </c>
      <c r="K3264" t="s">
        <v>583</v>
      </c>
      <c r="L3264">
        <v>620</v>
      </c>
      <c r="M3264" t="s">
        <v>603</v>
      </c>
      <c r="N3264" t="s">
        <v>604</v>
      </c>
      <c r="O3264">
        <v>0</v>
      </c>
      <c r="P3264" t="s">
        <v>177</v>
      </c>
      <c r="Q3264" t="s">
        <v>514</v>
      </c>
      <c r="R3264" t="s">
        <v>515</v>
      </c>
      <c r="S3264" t="s">
        <v>516</v>
      </c>
      <c r="T3264">
        <v>3200</v>
      </c>
      <c r="U3264" t="s">
        <v>74</v>
      </c>
      <c r="V3264">
        <v>2523</v>
      </c>
      <c r="W3264" t="s">
        <v>518</v>
      </c>
      <c r="X3264">
        <v>8</v>
      </c>
      <c r="Y3264" t="s">
        <v>519</v>
      </c>
      <c r="Z3264">
        <v>10169702</v>
      </c>
      <c r="AA3264">
        <v>-1</v>
      </c>
      <c r="AB3264" t="s">
        <v>129</v>
      </c>
      <c r="AC3264">
        <v>0</v>
      </c>
      <c r="AD3264">
        <v>10169702</v>
      </c>
      <c r="AE3264">
        <v>0</v>
      </c>
      <c r="AF3264">
        <v>1771759</v>
      </c>
      <c r="AG3264">
        <v>1771759.1429999999</v>
      </c>
      <c r="AH3264"/>
      <c r="AI3264">
        <v>6</v>
      </c>
    </row>
    <row r="3265" spans="1:35">
      <c r="A3265" t="s">
        <v>862</v>
      </c>
      <c r="B3265">
        <v>2018</v>
      </c>
      <c r="C3265">
        <v>2018</v>
      </c>
      <c r="D3265">
        <v>2018</v>
      </c>
      <c r="E3265">
        <v>4</v>
      </c>
      <c r="F3265">
        <v>0</v>
      </c>
      <c r="G3265">
        <v>0</v>
      </c>
      <c r="H3265" t="s">
        <v>568</v>
      </c>
      <c r="I3265">
        <v>251</v>
      </c>
      <c r="J3265" t="s">
        <v>113</v>
      </c>
      <c r="K3265" t="s">
        <v>583</v>
      </c>
      <c r="L3265">
        <v>616</v>
      </c>
      <c r="M3265" t="s">
        <v>692</v>
      </c>
      <c r="N3265" t="s">
        <v>693</v>
      </c>
      <c r="O3265">
        <v>0</v>
      </c>
      <c r="P3265" t="s">
        <v>177</v>
      </c>
      <c r="Q3265" t="s">
        <v>514</v>
      </c>
      <c r="R3265" t="s">
        <v>515</v>
      </c>
      <c r="S3265" t="s">
        <v>516</v>
      </c>
      <c r="T3265">
        <v>3200</v>
      </c>
      <c r="U3265" t="s">
        <v>74</v>
      </c>
      <c r="V3265">
        <v>2523</v>
      </c>
      <c r="W3265" t="s">
        <v>518</v>
      </c>
      <c r="X3265">
        <v>8</v>
      </c>
      <c r="Y3265" t="s">
        <v>519</v>
      </c>
      <c r="Z3265">
        <v>748954</v>
      </c>
      <c r="AA3265">
        <v>-1</v>
      </c>
      <c r="AB3265" t="s">
        <v>129</v>
      </c>
      <c r="AC3265">
        <v>0</v>
      </c>
      <c r="AD3265">
        <v>748954</v>
      </c>
      <c r="AE3265">
        <v>0</v>
      </c>
      <c r="AF3265">
        <v>438494</v>
      </c>
      <c r="AG3265">
        <v>438494.527</v>
      </c>
      <c r="AH3265"/>
      <c r="AI3265">
        <v>6</v>
      </c>
    </row>
    <row r="3266" spans="1:35">
      <c r="A3266" t="s">
        <v>862</v>
      </c>
      <c r="B3266">
        <v>2018</v>
      </c>
      <c r="C3266">
        <v>2018</v>
      </c>
      <c r="D3266">
        <v>2018</v>
      </c>
      <c r="E3266">
        <v>4</v>
      </c>
      <c r="F3266">
        <v>0</v>
      </c>
      <c r="G3266">
        <v>0</v>
      </c>
      <c r="H3266" t="s">
        <v>568</v>
      </c>
      <c r="I3266">
        <v>251</v>
      </c>
      <c r="J3266" t="s">
        <v>113</v>
      </c>
      <c r="K3266" t="s">
        <v>583</v>
      </c>
      <c r="L3266">
        <v>752</v>
      </c>
      <c r="M3266" t="s">
        <v>189</v>
      </c>
      <c r="N3266" t="s">
        <v>569</v>
      </c>
      <c r="O3266">
        <v>0</v>
      </c>
      <c r="P3266" t="s">
        <v>177</v>
      </c>
      <c r="Q3266" t="s">
        <v>514</v>
      </c>
      <c r="R3266" t="s">
        <v>515</v>
      </c>
      <c r="S3266" t="s">
        <v>516</v>
      </c>
      <c r="T3266">
        <v>3200</v>
      </c>
      <c r="U3266" t="s">
        <v>74</v>
      </c>
      <c r="V3266">
        <v>2523</v>
      </c>
      <c r="W3266" t="s">
        <v>518</v>
      </c>
      <c r="X3266">
        <v>8</v>
      </c>
      <c r="Y3266" t="s">
        <v>519</v>
      </c>
      <c r="Z3266">
        <v>286572</v>
      </c>
      <c r="AA3266">
        <v>-1</v>
      </c>
      <c r="AB3266" t="s">
        <v>129</v>
      </c>
      <c r="AC3266">
        <v>0</v>
      </c>
      <c r="AD3266">
        <v>286572</v>
      </c>
      <c r="AE3266">
        <v>0</v>
      </c>
      <c r="AF3266">
        <v>20203</v>
      </c>
      <c r="AG3266">
        <v>20203.038</v>
      </c>
      <c r="AH3266"/>
      <c r="AI3266">
        <v>6</v>
      </c>
    </row>
    <row r="3267" spans="1:35">
      <c r="A3267" t="s">
        <v>862</v>
      </c>
      <c r="B3267">
        <v>2018</v>
      </c>
      <c r="C3267">
        <v>2018</v>
      </c>
      <c r="D3267">
        <v>2018</v>
      </c>
      <c r="E3267">
        <v>4</v>
      </c>
      <c r="F3267">
        <v>0</v>
      </c>
      <c r="G3267">
        <v>0</v>
      </c>
      <c r="H3267" t="s">
        <v>568</v>
      </c>
      <c r="I3267">
        <v>251</v>
      </c>
      <c r="J3267" t="s">
        <v>113</v>
      </c>
      <c r="K3267" t="s">
        <v>583</v>
      </c>
      <c r="L3267">
        <v>764</v>
      </c>
      <c r="M3267" t="s">
        <v>198</v>
      </c>
      <c r="N3267" t="s">
        <v>556</v>
      </c>
      <c r="O3267">
        <v>0</v>
      </c>
      <c r="P3267" t="s">
        <v>177</v>
      </c>
      <c r="Q3267" t="s">
        <v>514</v>
      </c>
      <c r="R3267" t="s">
        <v>515</v>
      </c>
      <c r="S3267" t="s">
        <v>516</v>
      </c>
      <c r="T3267">
        <v>3200</v>
      </c>
      <c r="U3267" t="s">
        <v>74</v>
      </c>
      <c r="V3267">
        <v>2523</v>
      </c>
      <c r="W3267" t="s">
        <v>518</v>
      </c>
      <c r="X3267">
        <v>8</v>
      </c>
      <c r="Y3267" t="s">
        <v>519</v>
      </c>
      <c r="Z3267">
        <v>1509</v>
      </c>
      <c r="AA3267">
        <v>-1</v>
      </c>
      <c r="AB3267" t="s">
        <v>129</v>
      </c>
      <c r="AC3267">
        <v>0</v>
      </c>
      <c r="AD3267">
        <v>1509</v>
      </c>
      <c r="AE3267">
        <v>0</v>
      </c>
      <c r="AF3267">
        <v>206</v>
      </c>
      <c r="AG3267">
        <v>206.756</v>
      </c>
      <c r="AH3267"/>
      <c r="AI3267">
        <v>6</v>
      </c>
    </row>
    <row r="3268" spans="1:35">
      <c r="A3268" t="s">
        <v>862</v>
      </c>
      <c r="B3268">
        <v>2018</v>
      </c>
      <c r="C3268">
        <v>2018</v>
      </c>
      <c r="D3268">
        <v>2018</v>
      </c>
      <c r="E3268">
        <v>4</v>
      </c>
      <c r="F3268">
        <v>0</v>
      </c>
      <c r="G3268">
        <v>0</v>
      </c>
      <c r="H3268" t="s">
        <v>568</v>
      </c>
      <c r="I3268">
        <v>251</v>
      </c>
      <c r="J3268" t="s">
        <v>113</v>
      </c>
      <c r="K3268" t="s">
        <v>583</v>
      </c>
      <c r="L3268">
        <v>504</v>
      </c>
      <c r="M3268" t="s">
        <v>686</v>
      </c>
      <c r="N3268" t="s">
        <v>687</v>
      </c>
      <c r="O3268">
        <v>0</v>
      </c>
      <c r="P3268" t="s">
        <v>177</v>
      </c>
      <c r="Q3268" t="s">
        <v>514</v>
      </c>
      <c r="R3268" t="s">
        <v>515</v>
      </c>
      <c r="S3268" t="s">
        <v>516</v>
      </c>
      <c r="T3268">
        <v>3200</v>
      </c>
      <c r="U3268" t="s">
        <v>74</v>
      </c>
      <c r="V3268">
        <v>2523</v>
      </c>
      <c r="W3268" t="s">
        <v>518</v>
      </c>
      <c r="X3268">
        <v>8</v>
      </c>
      <c r="Y3268" t="s">
        <v>519</v>
      </c>
      <c r="Z3268">
        <v>117</v>
      </c>
      <c r="AA3268">
        <v>-1</v>
      </c>
      <c r="AB3268" t="s">
        <v>129</v>
      </c>
      <c r="AC3268">
        <v>0</v>
      </c>
      <c r="AD3268">
        <v>117</v>
      </c>
      <c r="AE3268">
        <v>0</v>
      </c>
      <c r="AF3268">
        <v>8</v>
      </c>
      <c r="AG3268">
        <v>8.27</v>
      </c>
      <c r="AH3268"/>
      <c r="AI3268">
        <v>6</v>
      </c>
    </row>
    <row r="3269" spans="1:35">
      <c r="A3269" t="s">
        <v>862</v>
      </c>
      <c r="B3269">
        <v>2018</v>
      </c>
      <c r="C3269">
        <v>2018</v>
      </c>
      <c r="D3269">
        <v>2018</v>
      </c>
      <c r="E3269">
        <v>4</v>
      </c>
      <c r="F3269">
        <v>0</v>
      </c>
      <c r="G3269">
        <v>0</v>
      </c>
      <c r="H3269" t="s">
        <v>568</v>
      </c>
      <c r="I3269">
        <v>251</v>
      </c>
      <c r="J3269" t="s">
        <v>113</v>
      </c>
      <c r="K3269" t="s">
        <v>583</v>
      </c>
      <c r="L3269">
        <v>740</v>
      </c>
      <c r="M3269" t="s">
        <v>709</v>
      </c>
      <c r="N3269" t="s">
        <v>710</v>
      </c>
      <c r="O3269">
        <v>0</v>
      </c>
      <c r="P3269" t="s">
        <v>177</v>
      </c>
      <c r="Q3269" t="s">
        <v>514</v>
      </c>
      <c r="R3269" t="s">
        <v>515</v>
      </c>
      <c r="S3269" t="s">
        <v>516</v>
      </c>
      <c r="T3269">
        <v>3200</v>
      </c>
      <c r="U3269" t="s">
        <v>74</v>
      </c>
      <c r="V3269">
        <v>2523</v>
      </c>
      <c r="W3269" t="s">
        <v>518</v>
      </c>
      <c r="X3269">
        <v>8</v>
      </c>
      <c r="Y3269" t="s">
        <v>519</v>
      </c>
      <c r="Z3269">
        <v>50275</v>
      </c>
      <c r="AA3269">
        <v>-1</v>
      </c>
      <c r="AB3269" t="s">
        <v>129</v>
      </c>
      <c r="AC3269">
        <v>0</v>
      </c>
      <c r="AD3269">
        <v>50275</v>
      </c>
      <c r="AE3269">
        <v>0</v>
      </c>
      <c r="AF3269">
        <v>3544</v>
      </c>
      <c r="AG3269">
        <v>3544.393</v>
      </c>
      <c r="AH3269"/>
      <c r="AI3269">
        <v>6</v>
      </c>
    </row>
    <row r="3270" spans="1:35">
      <c r="A3270" t="s">
        <v>862</v>
      </c>
      <c r="B3270">
        <v>2018</v>
      </c>
      <c r="C3270">
        <v>2018</v>
      </c>
      <c r="D3270">
        <v>2018</v>
      </c>
      <c r="E3270">
        <v>4</v>
      </c>
      <c r="F3270">
        <v>0</v>
      </c>
      <c r="G3270">
        <v>0</v>
      </c>
      <c r="H3270" t="s">
        <v>568</v>
      </c>
      <c r="I3270">
        <v>251</v>
      </c>
      <c r="J3270" t="s">
        <v>113</v>
      </c>
      <c r="K3270" t="s">
        <v>583</v>
      </c>
      <c r="L3270">
        <v>591</v>
      </c>
      <c r="M3270" t="s">
        <v>576</v>
      </c>
      <c r="N3270" t="s">
        <v>577</v>
      </c>
      <c r="O3270">
        <v>0</v>
      </c>
      <c r="P3270" t="s">
        <v>177</v>
      </c>
      <c r="Q3270" t="s">
        <v>514</v>
      </c>
      <c r="R3270" t="s">
        <v>515</v>
      </c>
      <c r="S3270" t="s">
        <v>516</v>
      </c>
      <c r="T3270">
        <v>2100</v>
      </c>
      <c r="U3270" t="s">
        <v>868</v>
      </c>
      <c r="V3270">
        <v>2523</v>
      </c>
      <c r="W3270" t="s">
        <v>518</v>
      </c>
      <c r="X3270">
        <v>8</v>
      </c>
      <c r="Y3270" t="s">
        <v>519</v>
      </c>
      <c r="Z3270">
        <v>15482378</v>
      </c>
      <c r="AA3270">
        <v>-1</v>
      </c>
      <c r="AB3270" t="s">
        <v>129</v>
      </c>
      <c r="AC3270">
        <v>0</v>
      </c>
      <c r="AD3270">
        <v>15482378</v>
      </c>
      <c r="AE3270">
        <v>0</v>
      </c>
      <c r="AF3270">
        <v>1040166</v>
      </c>
      <c r="AG3270">
        <v>1040166.98</v>
      </c>
      <c r="AH3270"/>
      <c r="AI3270">
        <v>6</v>
      </c>
    </row>
    <row r="3271" spans="1:35">
      <c r="A3271" t="s">
        <v>862</v>
      </c>
      <c r="B3271">
        <v>2018</v>
      </c>
      <c r="C3271">
        <v>2018</v>
      </c>
      <c r="D3271">
        <v>2018</v>
      </c>
      <c r="E3271">
        <v>4</v>
      </c>
      <c r="F3271">
        <v>0</v>
      </c>
      <c r="G3271">
        <v>0</v>
      </c>
      <c r="H3271" t="s">
        <v>568</v>
      </c>
      <c r="I3271">
        <v>251</v>
      </c>
      <c r="J3271" t="s">
        <v>113</v>
      </c>
      <c r="K3271" t="s">
        <v>583</v>
      </c>
      <c r="L3271">
        <v>586</v>
      </c>
      <c r="M3271" t="s">
        <v>781</v>
      </c>
      <c r="N3271" t="s">
        <v>782</v>
      </c>
      <c r="O3271">
        <v>0</v>
      </c>
      <c r="P3271" t="s">
        <v>177</v>
      </c>
      <c r="Q3271" t="s">
        <v>514</v>
      </c>
      <c r="R3271" t="s">
        <v>515</v>
      </c>
      <c r="S3271" t="s">
        <v>516</v>
      </c>
      <c r="T3271">
        <v>2100</v>
      </c>
      <c r="U3271" t="s">
        <v>868</v>
      </c>
      <c r="V3271">
        <v>2523</v>
      </c>
      <c r="W3271" t="s">
        <v>518</v>
      </c>
      <c r="X3271">
        <v>8</v>
      </c>
      <c r="Y3271" t="s">
        <v>519</v>
      </c>
      <c r="Z3271">
        <v>47878631</v>
      </c>
      <c r="AA3271">
        <v>-1</v>
      </c>
      <c r="AB3271" t="s">
        <v>129</v>
      </c>
      <c r="AC3271">
        <v>0</v>
      </c>
      <c r="AD3271">
        <v>47878631</v>
      </c>
      <c r="AE3271">
        <v>0</v>
      </c>
      <c r="AF3271">
        <v>3375386</v>
      </c>
      <c r="AG3271">
        <v>3375386.4810000001</v>
      </c>
      <c r="AH3271"/>
      <c r="AI3271">
        <v>6</v>
      </c>
    </row>
    <row r="3272" spans="1:35">
      <c r="A3272" t="s">
        <v>862</v>
      </c>
      <c r="B3272">
        <v>2018</v>
      </c>
      <c r="C3272">
        <v>2018</v>
      </c>
      <c r="D3272">
        <v>2018</v>
      </c>
      <c r="E3272">
        <v>4</v>
      </c>
      <c r="F3272">
        <v>0</v>
      </c>
      <c r="G3272">
        <v>0</v>
      </c>
      <c r="H3272" t="s">
        <v>568</v>
      </c>
      <c r="I3272">
        <v>251</v>
      </c>
      <c r="J3272" t="s">
        <v>113</v>
      </c>
      <c r="K3272" t="s">
        <v>583</v>
      </c>
      <c r="L3272">
        <v>818</v>
      </c>
      <c r="M3272" t="s">
        <v>532</v>
      </c>
      <c r="N3272" t="s">
        <v>533</v>
      </c>
      <c r="O3272">
        <v>0</v>
      </c>
      <c r="P3272" t="s">
        <v>177</v>
      </c>
      <c r="Q3272" t="s">
        <v>514</v>
      </c>
      <c r="R3272" t="s">
        <v>515</v>
      </c>
      <c r="S3272" t="s">
        <v>516</v>
      </c>
      <c r="T3272">
        <v>2100</v>
      </c>
      <c r="U3272" t="s">
        <v>868</v>
      </c>
      <c r="V3272">
        <v>2523</v>
      </c>
      <c r="W3272" t="s">
        <v>518</v>
      </c>
      <c r="X3272">
        <v>8</v>
      </c>
      <c r="Y3272" t="s">
        <v>519</v>
      </c>
      <c r="Z3272">
        <v>414558</v>
      </c>
      <c r="AA3272">
        <v>-1</v>
      </c>
      <c r="AB3272" t="s">
        <v>129</v>
      </c>
      <c r="AC3272">
        <v>0</v>
      </c>
      <c r="AD3272">
        <v>414558</v>
      </c>
      <c r="AE3272">
        <v>0</v>
      </c>
      <c r="AF3272">
        <v>29225</v>
      </c>
      <c r="AG3272">
        <v>29225.88</v>
      </c>
      <c r="AH3272"/>
      <c r="AI3272">
        <v>6</v>
      </c>
    </row>
    <row r="3273" spans="1:35">
      <c r="A3273" t="s">
        <v>862</v>
      </c>
      <c r="B3273">
        <v>2018</v>
      </c>
      <c r="C3273">
        <v>2018</v>
      </c>
      <c r="D3273">
        <v>2018</v>
      </c>
      <c r="E3273">
        <v>4</v>
      </c>
      <c r="F3273">
        <v>0</v>
      </c>
      <c r="G3273">
        <v>0</v>
      </c>
      <c r="H3273" t="s">
        <v>568</v>
      </c>
      <c r="I3273">
        <v>251</v>
      </c>
      <c r="J3273" t="s">
        <v>113</v>
      </c>
      <c r="K3273" t="s">
        <v>583</v>
      </c>
      <c r="L3273">
        <v>620</v>
      </c>
      <c r="M3273" t="s">
        <v>603</v>
      </c>
      <c r="N3273" t="s">
        <v>604</v>
      </c>
      <c r="O3273">
        <v>0</v>
      </c>
      <c r="P3273" t="s">
        <v>177</v>
      </c>
      <c r="Q3273" t="s">
        <v>514</v>
      </c>
      <c r="R3273" t="s">
        <v>515</v>
      </c>
      <c r="S3273" t="s">
        <v>516</v>
      </c>
      <c r="T3273">
        <v>2100</v>
      </c>
      <c r="U3273" t="s">
        <v>868</v>
      </c>
      <c r="V3273">
        <v>2523</v>
      </c>
      <c r="W3273" t="s">
        <v>518</v>
      </c>
      <c r="X3273">
        <v>8</v>
      </c>
      <c r="Y3273" t="s">
        <v>519</v>
      </c>
      <c r="Z3273">
        <v>56407548</v>
      </c>
      <c r="AA3273">
        <v>-1</v>
      </c>
      <c r="AB3273" t="s">
        <v>129</v>
      </c>
      <c r="AC3273">
        <v>0</v>
      </c>
      <c r="AD3273">
        <v>56407548</v>
      </c>
      <c r="AE3273">
        <v>0</v>
      </c>
      <c r="AF3273">
        <v>6827764</v>
      </c>
      <c r="AG3273">
        <v>6827764.2570000002</v>
      </c>
      <c r="AH3273"/>
      <c r="AI3273">
        <v>6</v>
      </c>
    </row>
    <row r="3274" spans="1:35">
      <c r="A3274" t="s">
        <v>862</v>
      </c>
      <c r="B3274">
        <v>2018</v>
      </c>
      <c r="C3274">
        <v>2018</v>
      </c>
      <c r="D3274">
        <v>2018</v>
      </c>
      <c r="E3274">
        <v>4</v>
      </c>
      <c r="F3274">
        <v>0</v>
      </c>
      <c r="G3274">
        <v>0</v>
      </c>
      <c r="H3274" t="s">
        <v>568</v>
      </c>
      <c r="I3274">
        <v>251</v>
      </c>
      <c r="J3274" t="s">
        <v>113</v>
      </c>
      <c r="K3274" t="s">
        <v>583</v>
      </c>
      <c r="L3274">
        <v>704</v>
      </c>
      <c r="M3274" t="s">
        <v>570</v>
      </c>
      <c r="N3274" t="s">
        <v>571</v>
      </c>
      <c r="O3274">
        <v>0</v>
      </c>
      <c r="P3274" t="s">
        <v>177</v>
      </c>
      <c r="Q3274" t="s">
        <v>514</v>
      </c>
      <c r="R3274" t="s">
        <v>515</v>
      </c>
      <c r="S3274" t="s">
        <v>516</v>
      </c>
      <c r="T3274">
        <v>2100</v>
      </c>
      <c r="U3274" t="s">
        <v>868</v>
      </c>
      <c r="V3274">
        <v>2523</v>
      </c>
      <c r="W3274" t="s">
        <v>518</v>
      </c>
      <c r="X3274">
        <v>8</v>
      </c>
      <c r="Y3274" t="s">
        <v>519</v>
      </c>
      <c r="Z3274">
        <v>290808451</v>
      </c>
      <c r="AA3274">
        <v>-1</v>
      </c>
      <c r="AB3274" t="s">
        <v>129</v>
      </c>
      <c r="AC3274">
        <v>0</v>
      </c>
      <c r="AD3274">
        <v>290808451</v>
      </c>
      <c r="AE3274">
        <v>0</v>
      </c>
      <c r="AF3274">
        <v>19822810</v>
      </c>
      <c r="AG3274">
        <v>19822810.572999999</v>
      </c>
      <c r="AH3274"/>
      <c r="AI3274">
        <v>6</v>
      </c>
    </row>
    <row r="3275" spans="1:35">
      <c r="A3275" t="s">
        <v>862</v>
      </c>
      <c r="B3275">
        <v>2018</v>
      </c>
      <c r="C3275">
        <v>2018</v>
      </c>
      <c r="D3275">
        <v>2018</v>
      </c>
      <c r="E3275">
        <v>4</v>
      </c>
      <c r="F3275">
        <v>0</v>
      </c>
      <c r="G3275">
        <v>0</v>
      </c>
      <c r="H3275" t="s">
        <v>568</v>
      </c>
      <c r="I3275">
        <v>251</v>
      </c>
      <c r="J3275" t="s">
        <v>113</v>
      </c>
      <c r="K3275" t="s">
        <v>583</v>
      </c>
      <c r="L3275">
        <v>504</v>
      </c>
      <c r="M3275" t="s">
        <v>686</v>
      </c>
      <c r="N3275" t="s">
        <v>687</v>
      </c>
      <c r="O3275">
        <v>0</v>
      </c>
      <c r="P3275" t="s">
        <v>177</v>
      </c>
      <c r="Q3275" t="s">
        <v>514</v>
      </c>
      <c r="R3275" t="s">
        <v>515</v>
      </c>
      <c r="S3275" t="s">
        <v>516</v>
      </c>
      <c r="T3275">
        <v>2100</v>
      </c>
      <c r="U3275" t="s">
        <v>868</v>
      </c>
      <c r="V3275">
        <v>2523</v>
      </c>
      <c r="W3275" t="s">
        <v>518</v>
      </c>
      <c r="X3275">
        <v>8</v>
      </c>
      <c r="Y3275" t="s">
        <v>519</v>
      </c>
      <c r="Z3275">
        <v>122771713</v>
      </c>
      <c r="AA3275">
        <v>-1</v>
      </c>
      <c r="AB3275" t="s">
        <v>129</v>
      </c>
      <c r="AC3275">
        <v>0</v>
      </c>
      <c r="AD3275">
        <v>122771713</v>
      </c>
      <c r="AE3275">
        <v>0</v>
      </c>
      <c r="AF3275">
        <v>8248287</v>
      </c>
      <c r="AG3275">
        <v>8248287.0920000002</v>
      </c>
      <c r="AH3275"/>
      <c r="AI3275">
        <v>6</v>
      </c>
    </row>
    <row r="3276" spans="1:35">
      <c r="A3276" t="s">
        <v>862</v>
      </c>
      <c r="B3276">
        <v>2018</v>
      </c>
      <c r="C3276">
        <v>2018</v>
      </c>
      <c r="D3276">
        <v>2018</v>
      </c>
      <c r="E3276">
        <v>4</v>
      </c>
      <c r="F3276">
        <v>0</v>
      </c>
      <c r="G3276">
        <v>0</v>
      </c>
      <c r="H3276" t="s">
        <v>568</v>
      </c>
      <c r="I3276">
        <v>251</v>
      </c>
      <c r="J3276" t="s">
        <v>113</v>
      </c>
      <c r="K3276" t="s">
        <v>583</v>
      </c>
      <c r="L3276">
        <v>784</v>
      </c>
      <c r="M3276" t="s">
        <v>186</v>
      </c>
      <c r="N3276" t="s">
        <v>618</v>
      </c>
      <c r="O3276">
        <v>0</v>
      </c>
      <c r="P3276" t="s">
        <v>177</v>
      </c>
      <c r="Q3276" t="s">
        <v>514</v>
      </c>
      <c r="R3276" t="s">
        <v>515</v>
      </c>
      <c r="S3276" t="s">
        <v>516</v>
      </c>
      <c r="T3276">
        <v>2100</v>
      </c>
      <c r="U3276" t="s">
        <v>868</v>
      </c>
      <c r="V3276">
        <v>2523</v>
      </c>
      <c r="W3276" t="s">
        <v>518</v>
      </c>
      <c r="X3276">
        <v>8</v>
      </c>
      <c r="Y3276" t="s">
        <v>519</v>
      </c>
      <c r="Z3276">
        <v>112211</v>
      </c>
      <c r="AA3276">
        <v>-1</v>
      </c>
      <c r="AB3276" t="s">
        <v>129</v>
      </c>
      <c r="AC3276">
        <v>0</v>
      </c>
      <c r="AD3276">
        <v>112211</v>
      </c>
      <c r="AE3276">
        <v>0</v>
      </c>
      <c r="AF3276">
        <v>11991</v>
      </c>
      <c r="AG3276">
        <v>11991.861999999999</v>
      </c>
      <c r="AH3276"/>
      <c r="AI3276">
        <v>6</v>
      </c>
    </row>
    <row r="3277" spans="1:35">
      <c r="A3277" t="s">
        <v>862</v>
      </c>
      <c r="B3277">
        <v>2018</v>
      </c>
      <c r="C3277">
        <v>2018</v>
      </c>
      <c r="D3277">
        <v>2018</v>
      </c>
      <c r="E3277">
        <v>4</v>
      </c>
      <c r="F3277">
        <v>0</v>
      </c>
      <c r="G3277">
        <v>0</v>
      </c>
      <c r="H3277" t="s">
        <v>568</v>
      </c>
      <c r="I3277">
        <v>251</v>
      </c>
      <c r="J3277" t="s">
        <v>113</v>
      </c>
      <c r="K3277" t="s">
        <v>583</v>
      </c>
      <c r="L3277">
        <v>788</v>
      </c>
      <c r="M3277" t="s">
        <v>729</v>
      </c>
      <c r="N3277" t="s">
        <v>730</v>
      </c>
      <c r="O3277">
        <v>0</v>
      </c>
      <c r="P3277" t="s">
        <v>177</v>
      </c>
      <c r="Q3277" t="s">
        <v>514</v>
      </c>
      <c r="R3277" t="s">
        <v>515</v>
      </c>
      <c r="S3277" t="s">
        <v>516</v>
      </c>
      <c r="T3277">
        <v>2100</v>
      </c>
      <c r="U3277" t="s">
        <v>868</v>
      </c>
      <c r="V3277">
        <v>2523</v>
      </c>
      <c r="W3277" t="s">
        <v>518</v>
      </c>
      <c r="X3277">
        <v>8</v>
      </c>
      <c r="Y3277" t="s">
        <v>519</v>
      </c>
      <c r="Z3277">
        <v>540500</v>
      </c>
      <c r="AA3277">
        <v>-1</v>
      </c>
      <c r="AB3277" t="s">
        <v>129</v>
      </c>
      <c r="AC3277">
        <v>0</v>
      </c>
      <c r="AD3277">
        <v>540500</v>
      </c>
      <c r="AE3277">
        <v>0</v>
      </c>
      <c r="AF3277">
        <v>75905</v>
      </c>
      <c r="AG3277">
        <v>75905.53</v>
      </c>
      <c r="AH3277"/>
      <c r="AI3277">
        <v>6</v>
      </c>
    </row>
    <row r="3278" spans="1:35">
      <c r="A3278" t="s">
        <v>862</v>
      </c>
      <c r="B3278">
        <v>2018</v>
      </c>
      <c r="C3278">
        <v>2018</v>
      </c>
      <c r="D3278">
        <v>2018</v>
      </c>
      <c r="E3278">
        <v>4</v>
      </c>
      <c r="F3278">
        <v>0</v>
      </c>
      <c r="G3278">
        <v>0</v>
      </c>
      <c r="H3278" t="s">
        <v>568</v>
      </c>
      <c r="I3278">
        <v>251</v>
      </c>
      <c r="J3278" t="s">
        <v>113</v>
      </c>
      <c r="K3278" t="s">
        <v>583</v>
      </c>
      <c r="L3278">
        <v>724</v>
      </c>
      <c r="M3278" t="s">
        <v>214</v>
      </c>
      <c r="N3278" t="s">
        <v>580</v>
      </c>
      <c r="O3278">
        <v>0</v>
      </c>
      <c r="P3278" t="s">
        <v>177</v>
      </c>
      <c r="Q3278" t="s">
        <v>514</v>
      </c>
      <c r="R3278" t="s">
        <v>515</v>
      </c>
      <c r="S3278" t="s">
        <v>516</v>
      </c>
      <c r="T3278">
        <v>2100</v>
      </c>
      <c r="U3278" t="s">
        <v>868</v>
      </c>
      <c r="V3278">
        <v>2523</v>
      </c>
      <c r="W3278" t="s">
        <v>518</v>
      </c>
      <c r="X3278">
        <v>8</v>
      </c>
      <c r="Y3278" t="s">
        <v>519</v>
      </c>
      <c r="Z3278">
        <v>154837037</v>
      </c>
      <c r="AA3278">
        <v>-1</v>
      </c>
      <c r="AB3278" t="s">
        <v>129</v>
      </c>
      <c r="AC3278">
        <v>0</v>
      </c>
      <c r="AD3278">
        <v>154837037</v>
      </c>
      <c r="AE3278">
        <v>0</v>
      </c>
      <c r="AF3278">
        <v>14131673</v>
      </c>
      <c r="AG3278">
        <v>14131673.941</v>
      </c>
      <c r="AH3278"/>
      <c r="AI3278">
        <v>6</v>
      </c>
    </row>
    <row r="3279" spans="1:35">
      <c r="A3279" t="s">
        <v>862</v>
      </c>
      <c r="B3279">
        <v>2018</v>
      </c>
      <c r="C3279">
        <v>2018</v>
      </c>
      <c r="D3279">
        <v>2018</v>
      </c>
      <c r="E3279">
        <v>4</v>
      </c>
      <c r="F3279">
        <v>0</v>
      </c>
      <c r="G3279">
        <v>0</v>
      </c>
      <c r="H3279" t="s">
        <v>568</v>
      </c>
      <c r="I3279">
        <v>251</v>
      </c>
      <c r="J3279" t="s">
        <v>113</v>
      </c>
      <c r="K3279" t="s">
        <v>583</v>
      </c>
      <c r="L3279">
        <v>792</v>
      </c>
      <c r="M3279" t="s">
        <v>217</v>
      </c>
      <c r="N3279" t="s">
        <v>573</v>
      </c>
      <c r="O3279">
        <v>0</v>
      </c>
      <c r="P3279" t="s">
        <v>177</v>
      </c>
      <c r="Q3279" t="s">
        <v>514</v>
      </c>
      <c r="R3279" t="s">
        <v>515</v>
      </c>
      <c r="S3279" t="s">
        <v>516</v>
      </c>
      <c r="T3279">
        <v>2100</v>
      </c>
      <c r="U3279" t="s">
        <v>868</v>
      </c>
      <c r="V3279">
        <v>2523</v>
      </c>
      <c r="W3279" t="s">
        <v>518</v>
      </c>
      <c r="X3279">
        <v>8</v>
      </c>
      <c r="Y3279" t="s">
        <v>519</v>
      </c>
      <c r="Z3279">
        <v>36948612</v>
      </c>
      <c r="AA3279">
        <v>-1</v>
      </c>
      <c r="AB3279" t="s">
        <v>129</v>
      </c>
      <c r="AC3279">
        <v>0</v>
      </c>
      <c r="AD3279">
        <v>36948612</v>
      </c>
      <c r="AE3279">
        <v>0</v>
      </c>
      <c r="AF3279">
        <v>2706494</v>
      </c>
      <c r="AG3279">
        <v>2706494.622</v>
      </c>
      <c r="AH3279"/>
      <c r="AI3279">
        <v>6</v>
      </c>
    </row>
    <row r="3280" spans="1:35">
      <c r="A3280" t="s">
        <v>862</v>
      </c>
      <c r="B3280">
        <v>2018</v>
      </c>
      <c r="C3280">
        <v>2018</v>
      </c>
      <c r="D3280">
        <v>2018</v>
      </c>
      <c r="E3280">
        <v>4</v>
      </c>
      <c r="F3280">
        <v>0</v>
      </c>
      <c r="G3280">
        <v>0</v>
      </c>
      <c r="H3280" t="s">
        <v>568</v>
      </c>
      <c r="I3280">
        <v>251</v>
      </c>
      <c r="J3280" t="s">
        <v>113</v>
      </c>
      <c r="K3280" t="s">
        <v>583</v>
      </c>
      <c r="L3280">
        <v>699</v>
      </c>
      <c r="M3280" t="s">
        <v>585</v>
      </c>
      <c r="N3280" t="s">
        <v>586</v>
      </c>
      <c r="O3280">
        <v>0</v>
      </c>
      <c r="P3280" t="s">
        <v>177</v>
      </c>
      <c r="Q3280" t="s">
        <v>514</v>
      </c>
      <c r="R3280" t="s">
        <v>515</v>
      </c>
      <c r="S3280" t="s">
        <v>516</v>
      </c>
      <c r="T3280">
        <v>2100</v>
      </c>
      <c r="U3280" t="s">
        <v>868</v>
      </c>
      <c r="V3280">
        <v>2523</v>
      </c>
      <c r="W3280" t="s">
        <v>518</v>
      </c>
      <c r="X3280">
        <v>8</v>
      </c>
      <c r="Y3280" t="s">
        <v>519</v>
      </c>
      <c r="Z3280">
        <v>20972023</v>
      </c>
      <c r="AA3280">
        <v>-1</v>
      </c>
      <c r="AB3280" t="s">
        <v>129</v>
      </c>
      <c r="AC3280">
        <v>0</v>
      </c>
      <c r="AD3280">
        <v>20972023</v>
      </c>
      <c r="AE3280">
        <v>0</v>
      </c>
      <c r="AF3280">
        <v>1632820</v>
      </c>
      <c r="AG3280">
        <v>1632820.1359999999</v>
      </c>
      <c r="AH3280"/>
      <c r="AI3280">
        <v>6</v>
      </c>
    </row>
    <row r="3281" spans="1:35">
      <c r="A3281" t="s">
        <v>862</v>
      </c>
      <c r="B3281">
        <v>2018</v>
      </c>
      <c r="C3281">
        <v>2018</v>
      </c>
      <c r="D3281">
        <v>2018</v>
      </c>
      <c r="E3281">
        <v>4</v>
      </c>
      <c r="F3281">
        <v>0</v>
      </c>
      <c r="G3281">
        <v>0</v>
      </c>
      <c r="H3281" t="s">
        <v>568</v>
      </c>
      <c r="I3281">
        <v>251</v>
      </c>
      <c r="J3281" t="s">
        <v>113</v>
      </c>
      <c r="K3281" t="s">
        <v>583</v>
      </c>
      <c r="L3281">
        <v>842</v>
      </c>
      <c r="M3281" t="s">
        <v>593</v>
      </c>
      <c r="N3281" t="s">
        <v>593</v>
      </c>
      <c r="O3281">
        <v>0</v>
      </c>
      <c r="P3281" t="s">
        <v>177</v>
      </c>
      <c r="Q3281" t="s">
        <v>514</v>
      </c>
      <c r="R3281" t="s">
        <v>515</v>
      </c>
      <c r="S3281" t="s">
        <v>516</v>
      </c>
      <c r="T3281">
        <v>2100</v>
      </c>
      <c r="U3281" t="s">
        <v>868</v>
      </c>
      <c r="V3281">
        <v>2523</v>
      </c>
      <c r="W3281" t="s">
        <v>518</v>
      </c>
      <c r="X3281">
        <v>8</v>
      </c>
      <c r="Y3281" t="s">
        <v>519</v>
      </c>
      <c r="Z3281">
        <v>473255</v>
      </c>
      <c r="AA3281">
        <v>-1</v>
      </c>
      <c r="AB3281" t="s">
        <v>129</v>
      </c>
      <c r="AC3281">
        <v>0</v>
      </c>
      <c r="AD3281">
        <v>473255</v>
      </c>
      <c r="AE3281">
        <v>0</v>
      </c>
      <c r="AF3281">
        <v>34405</v>
      </c>
      <c r="AG3281">
        <v>34405.419000000002</v>
      </c>
      <c r="AH3281"/>
      <c r="AI3281">
        <v>6</v>
      </c>
    </row>
    <row r="3282" spans="1:35">
      <c r="A3282" t="s">
        <v>862</v>
      </c>
      <c r="B3282">
        <v>2018</v>
      </c>
      <c r="C3282">
        <v>2018</v>
      </c>
      <c r="D3282">
        <v>2018</v>
      </c>
      <c r="E3282">
        <v>4</v>
      </c>
      <c r="F3282">
        <v>0</v>
      </c>
      <c r="G3282">
        <v>0</v>
      </c>
      <c r="H3282" t="s">
        <v>568</v>
      </c>
      <c r="I3282">
        <v>251</v>
      </c>
      <c r="J3282" t="s">
        <v>113</v>
      </c>
      <c r="K3282" t="s">
        <v>583</v>
      </c>
      <c r="L3282">
        <v>842</v>
      </c>
      <c r="M3282" t="s">
        <v>593</v>
      </c>
      <c r="N3282" t="s">
        <v>593</v>
      </c>
      <c r="O3282">
        <v>0</v>
      </c>
      <c r="P3282" t="s">
        <v>177</v>
      </c>
      <c r="Q3282" t="s">
        <v>514</v>
      </c>
      <c r="R3282" t="s">
        <v>515</v>
      </c>
      <c r="S3282" t="s">
        <v>516</v>
      </c>
      <c r="T3282">
        <v>1000</v>
      </c>
      <c r="U3282" t="s">
        <v>866</v>
      </c>
      <c r="V3282">
        <v>2523</v>
      </c>
      <c r="W3282" t="s">
        <v>518</v>
      </c>
      <c r="X3282">
        <v>8</v>
      </c>
      <c r="Y3282" t="s">
        <v>519</v>
      </c>
      <c r="Z3282">
        <v>27544</v>
      </c>
      <c r="AA3282">
        <v>-1</v>
      </c>
      <c r="AB3282" t="s">
        <v>129</v>
      </c>
      <c r="AC3282">
        <v>0</v>
      </c>
      <c r="AD3282">
        <v>27544</v>
      </c>
      <c r="AE3282">
        <v>0</v>
      </c>
      <c r="AF3282">
        <v>2489</v>
      </c>
      <c r="AG3282">
        <v>2489.3449999999998</v>
      </c>
      <c r="AH3282"/>
      <c r="AI3282">
        <v>6</v>
      </c>
    </row>
    <row r="3283" spans="1:35">
      <c r="A3283" t="s">
        <v>862</v>
      </c>
      <c r="B3283">
        <v>2018</v>
      </c>
      <c r="C3283">
        <v>2018</v>
      </c>
      <c r="D3283">
        <v>2018</v>
      </c>
      <c r="E3283">
        <v>4</v>
      </c>
      <c r="F3283">
        <v>0</v>
      </c>
      <c r="G3283">
        <v>0</v>
      </c>
      <c r="H3283" t="s">
        <v>568</v>
      </c>
      <c r="I3283">
        <v>251</v>
      </c>
      <c r="J3283" t="s">
        <v>113</v>
      </c>
      <c r="K3283" t="s">
        <v>583</v>
      </c>
      <c r="L3283">
        <v>710</v>
      </c>
      <c r="M3283" t="s">
        <v>616</v>
      </c>
      <c r="N3283" t="s">
        <v>617</v>
      </c>
      <c r="O3283">
        <v>0</v>
      </c>
      <c r="P3283" t="s">
        <v>177</v>
      </c>
      <c r="Q3283" t="s">
        <v>514</v>
      </c>
      <c r="R3283" t="s">
        <v>515</v>
      </c>
      <c r="S3283" t="s">
        <v>516</v>
      </c>
      <c r="T3283">
        <v>1000</v>
      </c>
      <c r="U3283" t="s">
        <v>866</v>
      </c>
      <c r="V3283">
        <v>2523</v>
      </c>
      <c r="W3283" t="s">
        <v>518</v>
      </c>
      <c r="X3283">
        <v>8</v>
      </c>
      <c r="Y3283" t="s">
        <v>519</v>
      </c>
      <c r="Z3283">
        <v>96</v>
      </c>
      <c r="AA3283">
        <v>-1</v>
      </c>
      <c r="AB3283" t="s">
        <v>129</v>
      </c>
      <c r="AC3283">
        <v>0</v>
      </c>
      <c r="AD3283">
        <v>96</v>
      </c>
      <c r="AE3283">
        <v>0</v>
      </c>
      <c r="AF3283">
        <v>57</v>
      </c>
      <c r="AG3283">
        <v>57.892000000000003</v>
      </c>
      <c r="AH3283"/>
      <c r="AI3283">
        <v>6</v>
      </c>
    </row>
    <row r="3284" spans="1:35">
      <c r="A3284" t="s">
        <v>862</v>
      </c>
      <c r="B3284">
        <v>2018</v>
      </c>
      <c r="C3284">
        <v>2018</v>
      </c>
      <c r="D3284">
        <v>2018</v>
      </c>
      <c r="E3284">
        <v>4</v>
      </c>
      <c r="F3284">
        <v>0</v>
      </c>
      <c r="G3284">
        <v>0</v>
      </c>
      <c r="H3284" t="s">
        <v>568</v>
      </c>
      <c r="I3284">
        <v>251</v>
      </c>
      <c r="J3284" t="s">
        <v>113</v>
      </c>
      <c r="K3284" t="s">
        <v>583</v>
      </c>
      <c r="L3284">
        <v>686</v>
      </c>
      <c r="M3284" t="s">
        <v>560</v>
      </c>
      <c r="N3284" t="s">
        <v>561</v>
      </c>
      <c r="O3284">
        <v>0</v>
      </c>
      <c r="P3284" t="s">
        <v>177</v>
      </c>
      <c r="Q3284" t="s">
        <v>514</v>
      </c>
      <c r="R3284" t="s">
        <v>515</v>
      </c>
      <c r="S3284" t="s">
        <v>516</v>
      </c>
      <c r="T3284">
        <v>1000</v>
      </c>
      <c r="U3284" t="s">
        <v>866</v>
      </c>
      <c r="V3284">
        <v>2523</v>
      </c>
      <c r="W3284" t="s">
        <v>518</v>
      </c>
      <c r="X3284">
        <v>8</v>
      </c>
      <c r="Y3284" t="s">
        <v>519</v>
      </c>
      <c r="Z3284">
        <v>38552</v>
      </c>
      <c r="AA3284">
        <v>-1</v>
      </c>
      <c r="AB3284" t="s">
        <v>129</v>
      </c>
      <c r="AC3284">
        <v>0</v>
      </c>
      <c r="AD3284">
        <v>38552</v>
      </c>
      <c r="AE3284">
        <v>0</v>
      </c>
      <c r="AF3284">
        <v>6266</v>
      </c>
      <c r="AG3284">
        <v>6266.4859999999999</v>
      </c>
      <c r="AH3284"/>
      <c r="AI3284">
        <v>6</v>
      </c>
    </row>
    <row r="3285" spans="1:35">
      <c r="A3285" t="s">
        <v>862</v>
      </c>
      <c r="B3285">
        <v>2018</v>
      </c>
      <c r="C3285">
        <v>2018</v>
      </c>
      <c r="D3285">
        <v>2018</v>
      </c>
      <c r="E3285">
        <v>4</v>
      </c>
      <c r="F3285">
        <v>0</v>
      </c>
      <c r="G3285">
        <v>0</v>
      </c>
      <c r="H3285" t="s">
        <v>568</v>
      </c>
      <c r="I3285">
        <v>251</v>
      </c>
      <c r="J3285" t="s">
        <v>113</v>
      </c>
      <c r="K3285" t="s">
        <v>583</v>
      </c>
      <c r="L3285">
        <v>724</v>
      </c>
      <c r="M3285" t="s">
        <v>214</v>
      </c>
      <c r="N3285" t="s">
        <v>580</v>
      </c>
      <c r="O3285">
        <v>0</v>
      </c>
      <c r="P3285" t="s">
        <v>177</v>
      </c>
      <c r="Q3285" t="s">
        <v>514</v>
      </c>
      <c r="R3285" t="s">
        <v>515</v>
      </c>
      <c r="S3285" t="s">
        <v>516</v>
      </c>
      <c r="T3285">
        <v>3100</v>
      </c>
      <c r="U3285" t="s">
        <v>884</v>
      </c>
      <c r="V3285">
        <v>2523</v>
      </c>
      <c r="W3285" t="s">
        <v>518</v>
      </c>
      <c r="X3285">
        <v>8</v>
      </c>
      <c r="Y3285" t="s">
        <v>519</v>
      </c>
      <c r="Z3285">
        <v>480639</v>
      </c>
      <c r="AA3285">
        <v>-1</v>
      </c>
      <c r="AB3285" t="s">
        <v>129</v>
      </c>
      <c r="AC3285">
        <v>0</v>
      </c>
      <c r="AD3285">
        <v>480639</v>
      </c>
      <c r="AE3285">
        <v>0</v>
      </c>
      <c r="AF3285">
        <v>60297</v>
      </c>
      <c r="AG3285">
        <v>60297.205999999998</v>
      </c>
      <c r="AH3285"/>
      <c r="AI3285">
        <v>6</v>
      </c>
    </row>
    <row r="3286" spans="1:35">
      <c r="A3286" t="s">
        <v>862</v>
      </c>
      <c r="B3286">
        <v>2018</v>
      </c>
      <c r="C3286">
        <v>2018</v>
      </c>
      <c r="D3286">
        <v>2018</v>
      </c>
      <c r="E3286">
        <v>4</v>
      </c>
      <c r="F3286">
        <v>0</v>
      </c>
      <c r="G3286">
        <v>0</v>
      </c>
      <c r="H3286" t="s">
        <v>568</v>
      </c>
      <c r="I3286">
        <v>251</v>
      </c>
      <c r="J3286" t="s">
        <v>113</v>
      </c>
      <c r="K3286" t="s">
        <v>583</v>
      </c>
      <c r="L3286">
        <v>616</v>
      </c>
      <c r="M3286" t="s">
        <v>692</v>
      </c>
      <c r="N3286" t="s">
        <v>693</v>
      </c>
      <c r="O3286">
        <v>0</v>
      </c>
      <c r="P3286" t="s">
        <v>177</v>
      </c>
      <c r="Q3286" t="s">
        <v>514</v>
      </c>
      <c r="R3286" t="s">
        <v>515</v>
      </c>
      <c r="S3286" t="s">
        <v>516</v>
      </c>
      <c r="T3286">
        <v>9200</v>
      </c>
      <c r="U3286" t="s">
        <v>885</v>
      </c>
      <c r="V3286">
        <v>2523</v>
      </c>
      <c r="W3286" t="s">
        <v>518</v>
      </c>
      <c r="X3286">
        <v>8</v>
      </c>
      <c r="Y3286" t="s">
        <v>519</v>
      </c>
      <c r="Z3286">
        <v>342</v>
      </c>
      <c r="AA3286">
        <v>-1</v>
      </c>
      <c r="AB3286" t="s">
        <v>129</v>
      </c>
      <c r="AC3286">
        <v>0</v>
      </c>
      <c r="AD3286"/>
      <c r="AE3286">
        <v>0</v>
      </c>
      <c r="AF3286">
        <v>60</v>
      </c>
      <c r="AG3286">
        <v>60.255000000000003</v>
      </c>
      <c r="AH3286"/>
      <c r="AI3286">
        <v>6</v>
      </c>
    </row>
    <row r="3287" spans="1:35">
      <c r="A3287" t="s">
        <v>862</v>
      </c>
      <c r="B3287">
        <v>2018</v>
      </c>
      <c r="C3287">
        <v>2018</v>
      </c>
      <c r="D3287">
        <v>2018</v>
      </c>
      <c r="E3287">
        <v>4</v>
      </c>
      <c r="F3287">
        <v>0</v>
      </c>
      <c r="G3287">
        <v>0</v>
      </c>
      <c r="H3287" t="s">
        <v>568</v>
      </c>
      <c r="I3287">
        <v>251</v>
      </c>
      <c r="J3287" t="s">
        <v>113</v>
      </c>
      <c r="K3287" t="s">
        <v>583</v>
      </c>
      <c r="L3287">
        <v>528</v>
      </c>
      <c r="M3287" t="s">
        <v>581</v>
      </c>
      <c r="N3287" t="s">
        <v>582</v>
      </c>
      <c r="O3287">
        <v>0</v>
      </c>
      <c r="P3287" t="s">
        <v>177</v>
      </c>
      <c r="Q3287" t="s">
        <v>514</v>
      </c>
      <c r="R3287" t="s">
        <v>515</v>
      </c>
      <c r="S3287" t="s">
        <v>516</v>
      </c>
      <c r="T3287">
        <v>9200</v>
      </c>
      <c r="U3287" t="s">
        <v>885</v>
      </c>
      <c r="V3287">
        <v>2523</v>
      </c>
      <c r="W3287" t="s">
        <v>518</v>
      </c>
      <c r="X3287">
        <v>8</v>
      </c>
      <c r="Y3287" t="s">
        <v>519</v>
      </c>
      <c r="Z3287">
        <v>1840</v>
      </c>
      <c r="AA3287">
        <v>-1</v>
      </c>
      <c r="AB3287" t="s">
        <v>129</v>
      </c>
      <c r="AC3287">
        <v>0</v>
      </c>
      <c r="AD3287"/>
      <c r="AE3287">
        <v>0</v>
      </c>
      <c r="AF3287">
        <v>323</v>
      </c>
      <c r="AG3287">
        <v>323.721</v>
      </c>
      <c r="AH3287"/>
      <c r="AI3287">
        <v>6</v>
      </c>
    </row>
    <row r="3288" spans="1:35">
      <c r="A3288" t="s">
        <v>862</v>
      </c>
      <c r="B3288">
        <v>2018</v>
      </c>
      <c r="C3288">
        <v>2018</v>
      </c>
      <c r="D3288">
        <v>2018</v>
      </c>
      <c r="E3288">
        <v>4</v>
      </c>
      <c r="F3288">
        <v>0</v>
      </c>
      <c r="G3288">
        <v>0</v>
      </c>
      <c r="H3288" t="s">
        <v>568</v>
      </c>
      <c r="I3288">
        <v>251</v>
      </c>
      <c r="J3288" t="s">
        <v>113</v>
      </c>
      <c r="K3288" t="s">
        <v>583</v>
      </c>
      <c r="L3288">
        <v>724</v>
      </c>
      <c r="M3288" t="s">
        <v>214</v>
      </c>
      <c r="N3288" t="s">
        <v>580</v>
      </c>
      <c r="O3288">
        <v>0</v>
      </c>
      <c r="P3288" t="s">
        <v>177</v>
      </c>
      <c r="Q3288" t="s">
        <v>514</v>
      </c>
      <c r="R3288" t="s">
        <v>515</v>
      </c>
      <c r="S3288" t="s">
        <v>516</v>
      </c>
      <c r="T3288">
        <v>9200</v>
      </c>
      <c r="U3288" t="s">
        <v>885</v>
      </c>
      <c r="V3288">
        <v>2523</v>
      </c>
      <c r="W3288" t="s">
        <v>518</v>
      </c>
      <c r="X3288">
        <v>8</v>
      </c>
      <c r="Y3288" t="s">
        <v>519</v>
      </c>
      <c r="Z3288">
        <v>1000</v>
      </c>
      <c r="AA3288">
        <v>-1</v>
      </c>
      <c r="AB3288" t="s">
        <v>129</v>
      </c>
      <c r="AC3288">
        <v>0</v>
      </c>
      <c r="AD3288"/>
      <c r="AE3288">
        <v>0</v>
      </c>
      <c r="AF3288">
        <v>176</v>
      </c>
      <c r="AG3288">
        <v>176.03800000000001</v>
      </c>
      <c r="AH3288"/>
      <c r="AI3288">
        <v>6</v>
      </c>
    </row>
    <row r="3289" spans="1:35">
      <c r="A3289" t="s">
        <v>862</v>
      </c>
      <c r="B3289">
        <v>2018</v>
      </c>
      <c r="C3289">
        <v>2018</v>
      </c>
      <c r="D3289">
        <v>2018</v>
      </c>
      <c r="E3289">
        <v>4</v>
      </c>
      <c r="F3289">
        <v>0</v>
      </c>
      <c r="G3289">
        <v>0</v>
      </c>
      <c r="H3289" t="s">
        <v>568</v>
      </c>
      <c r="I3289">
        <v>251</v>
      </c>
      <c r="J3289" t="s">
        <v>113</v>
      </c>
      <c r="K3289" t="s">
        <v>583</v>
      </c>
      <c r="L3289">
        <v>826</v>
      </c>
      <c r="M3289" t="s">
        <v>589</v>
      </c>
      <c r="N3289" t="s">
        <v>590</v>
      </c>
      <c r="O3289">
        <v>0</v>
      </c>
      <c r="P3289" t="s">
        <v>177</v>
      </c>
      <c r="Q3289" t="s">
        <v>514</v>
      </c>
      <c r="R3289" t="s">
        <v>515</v>
      </c>
      <c r="S3289" t="s">
        <v>516</v>
      </c>
      <c r="T3289">
        <v>9200</v>
      </c>
      <c r="U3289" t="s">
        <v>885</v>
      </c>
      <c r="V3289">
        <v>2523</v>
      </c>
      <c r="W3289" t="s">
        <v>518</v>
      </c>
      <c r="X3289">
        <v>8</v>
      </c>
      <c r="Y3289" t="s">
        <v>519</v>
      </c>
      <c r="Z3289">
        <v>4170</v>
      </c>
      <c r="AA3289">
        <v>-1</v>
      </c>
      <c r="AB3289" t="s">
        <v>129</v>
      </c>
      <c r="AC3289">
        <v>0</v>
      </c>
      <c r="AD3289"/>
      <c r="AE3289">
        <v>0</v>
      </c>
      <c r="AF3289">
        <v>733</v>
      </c>
      <c r="AG3289">
        <v>733.68899999999996</v>
      </c>
      <c r="AH3289"/>
      <c r="AI3289">
        <v>6</v>
      </c>
    </row>
    <row r="3290" spans="1:35">
      <c r="A3290" t="s">
        <v>862</v>
      </c>
      <c r="B3290">
        <v>2018</v>
      </c>
      <c r="C3290">
        <v>2018</v>
      </c>
      <c r="D3290">
        <v>2018</v>
      </c>
      <c r="E3290">
        <v>4</v>
      </c>
      <c r="F3290">
        <v>0</v>
      </c>
      <c r="G3290">
        <v>0</v>
      </c>
      <c r="H3290" t="s">
        <v>568</v>
      </c>
      <c r="I3290">
        <v>251</v>
      </c>
      <c r="J3290" t="s">
        <v>113</v>
      </c>
      <c r="K3290" t="s">
        <v>583</v>
      </c>
      <c r="L3290">
        <v>540</v>
      </c>
      <c r="M3290" t="s">
        <v>552</v>
      </c>
      <c r="N3290" t="s">
        <v>553</v>
      </c>
      <c r="O3290">
        <v>0</v>
      </c>
      <c r="P3290" t="s">
        <v>177</v>
      </c>
      <c r="Q3290" t="s">
        <v>514</v>
      </c>
      <c r="R3290" t="s">
        <v>515</v>
      </c>
      <c r="S3290" t="s">
        <v>516</v>
      </c>
      <c r="T3290">
        <v>1000</v>
      </c>
      <c r="U3290" t="s">
        <v>866</v>
      </c>
      <c r="V3290">
        <v>2523</v>
      </c>
      <c r="W3290" t="s">
        <v>518</v>
      </c>
      <c r="X3290">
        <v>8</v>
      </c>
      <c r="Y3290" t="s">
        <v>519</v>
      </c>
      <c r="Z3290">
        <v>167</v>
      </c>
      <c r="AA3290">
        <v>-1</v>
      </c>
      <c r="AB3290" t="s">
        <v>129</v>
      </c>
      <c r="AC3290">
        <v>0</v>
      </c>
      <c r="AD3290"/>
      <c r="AE3290">
        <v>0</v>
      </c>
      <c r="AF3290">
        <v>29</v>
      </c>
      <c r="AG3290">
        <v>29.536999999999999</v>
      </c>
      <c r="AH3290"/>
      <c r="AI3290">
        <v>6</v>
      </c>
    </row>
    <row r="3291" spans="1:35">
      <c r="A3291" t="s">
        <v>862</v>
      </c>
      <c r="B3291">
        <v>2018</v>
      </c>
      <c r="C3291">
        <v>2018</v>
      </c>
      <c r="D3291">
        <v>2018</v>
      </c>
      <c r="E3291">
        <v>4</v>
      </c>
      <c r="F3291">
        <v>0</v>
      </c>
      <c r="G3291">
        <v>0</v>
      </c>
      <c r="H3291" t="s">
        <v>568</v>
      </c>
      <c r="I3291">
        <v>251</v>
      </c>
      <c r="J3291" t="s">
        <v>113</v>
      </c>
      <c r="K3291" t="s">
        <v>583</v>
      </c>
      <c r="L3291">
        <v>800</v>
      </c>
      <c r="M3291" t="s">
        <v>881</v>
      </c>
      <c r="N3291" t="s">
        <v>882</v>
      </c>
      <c r="O3291">
        <v>0</v>
      </c>
      <c r="P3291" t="s">
        <v>177</v>
      </c>
      <c r="Q3291" t="s">
        <v>514</v>
      </c>
      <c r="R3291" t="s">
        <v>515</v>
      </c>
      <c r="S3291" t="s">
        <v>516</v>
      </c>
      <c r="T3291">
        <v>1000</v>
      </c>
      <c r="U3291" t="s">
        <v>866</v>
      </c>
      <c r="V3291">
        <v>2523</v>
      </c>
      <c r="W3291" t="s">
        <v>518</v>
      </c>
      <c r="X3291">
        <v>8</v>
      </c>
      <c r="Y3291" t="s">
        <v>519</v>
      </c>
      <c r="Z3291">
        <v>107</v>
      </c>
      <c r="AA3291">
        <v>-1</v>
      </c>
      <c r="AB3291" t="s">
        <v>129</v>
      </c>
      <c r="AC3291">
        <v>0</v>
      </c>
      <c r="AD3291"/>
      <c r="AE3291">
        <v>0</v>
      </c>
      <c r="AF3291">
        <v>18</v>
      </c>
      <c r="AG3291">
        <v>18.902999999999999</v>
      </c>
      <c r="AH3291"/>
      <c r="AI3291">
        <v>6</v>
      </c>
    </row>
    <row r="3292" spans="1:35">
      <c r="A3292" t="s">
        <v>862</v>
      </c>
      <c r="B3292">
        <v>2018</v>
      </c>
      <c r="C3292">
        <v>2018</v>
      </c>
      <c r="D3292">
        <v>2018</v>
      </c>
      <c r="E3292">
        <v>4</v>
      </c>
      <c r="F3292">
        <v>0</v>
      </c>
      <c r="G3292">
        <v>0</v>
      </c>
      <c r="H3292" t="s">
        <v>568</v>
      </c>
      <c r="I3292">
        <v>251</v>
      </c>
      <c r="J3292" t="s">
        <v>113</v>
      </c>
      <c r="K3292" t="s">
        <v>583</v>
      </c>
      <c r="L3292">
        <v>792</v>
      </c>
      <c r="M3292" t="s">
        <v>217</v>
      </c>
      <c r="N3292" t="s">
        <v>573</v>
      </c>
      <c r="O3292">
        <v>0</v>
      </c>
      <c r="P3292" t="s">
        <v>177</v>
      </c>
      <c r="Q3292" t="s">
        <v>514</v>
      </c>
      <c r="R3292" t="s">
        <v>515</v>
      </c>
      <c r="S3292" t="s">
        <v>516</v>
      </c>
      <c r="T3292">
        <v>3200</v>
      </c>
      <c r="U3292" t="s">
        <v>74</v>
      </c>
      <c r="V3292">
        <v>2523</v>
      </c>
      <c r="W3292" t="s">
        <v>518</v>
      </c>
      <c r="X3292">
        <v>8</v>
      </c>
      <c r="Y3292" t="s">
        <v>519</v>
      </c>
      <c r="Z3292">
        <v>24572</v>
      </c>
      <c r="AA3292">
        <v>-1</v>
      </c>
      <c r="AB3292" t="s">
        <v>129</v>
      </c>
      <c r="AC3292">
        <v>0</v>
      </c>
      <c r="AD3292"/>
      <c r="AE3292">
        <v>0</v>
      </c>
      <c r="AF3292">
        <v>14615</v>
      </c>
      <c r="AG3292">
        <v>14615.893</v>
      </c>
      <c r="AH3292"/>
      <c r="AI3292">
        <v>6</v>
      </c>
    </row>
    <row r="3293" spans="1:35">
      <c r="A3293" t="s">
        <v>862</v>
      </c>
      <c r="B3293">
        <v>2018</v>
      </c>
      <c r="C3293">
        <v>2018</v>
      </c>
      <c r="D3293">
        <v>2018</v>
      </c>
      <c r="E3293">
        <v>4</v>
      </c>
      <c r="F3293">
        <v>0</v>
      </c>
      <c r="G3293">
        <v>0</v>
      </c>
      <c r="H3293" t="s">
        <v>568</v>
      </c>
      <c r="I3293">
        <v>251</v>
      </c>
      <c r="J3293" t="s">
        <v>113</v>
      </c>
      <c r="K3293" t="s">
        <v>583</v>
      </c>
      <c r="L3293">
        <v>804</v>
      </c>
      <c r="M3293" t="s">
        <v>650</v>
      </c>
      <c r="N3293" t="s">
        <v>651</v>
      </c>
      <c r="O3293">
        <v>0</v>
      </c>
      <c r="P3293" t="s">
        <v>177</v>
      </c>
      <c r="Q3293" t="s">
        <v>514</v>
      </c>
      <c r="R3293" t="s">
        <v>515</v>
      </c>
      <c r="S3293" t="s">
        <v>516</v>
      </c>
      <c r="T3293">
        <v>3200</v>
      </c>
      <c r="U3293" t="s">
        <v>74</v>
      </c>
      <c r="V3293">
        <v>2523</v>
      </c>
      <c r="W3293" t="s">
        <v>518</v>
      </c>
      <c r="X3293">
        <v>8</v>
      </c>
      <c r="Y3293" t="s">
        <v>519</v>
      </c>
      <c r="Z3293">
        <v>1235</v>
      </c>
      <c r="AA3293">
        <v>-1</v>
      </c>
      <c r="AB3293" t="s">
        <v>129</v>
      </c>
      <c r="AC3293">
        <v>0</v>
      </c>
      <c r="AD3293"/>
      <c r="AE3293">
        <v>0</v>
      </c>
      <c r="AF3293">
        <v>217</v>
      </c>
      <c r="AG3293">
        <v>217.38900000000001</v>
      </c>
      <c r="AH3293"/>
      <c r="AI3293">
        <v>6</v>
      </c>
    </row>
    <row r="3294" spans="1:35">
      <c r="A3294" t="s">
        <v>862</v>
      </c>
      <c r="B3294">
        <v>2018</v>
      </c>
      <c r="C3294">
        <v>2018</v>
      </c>
      <c r="D3294">
        <v>2018</v>
      </c>
      <c r="E3294">
        <v>4</v>
      </c>
      <c r="F3294">
        <v>0</v>
      </c>
      <c r="G3294">
        <v>0</v>
      </c>
      <c r="H3294" t="s">
        <v>568</v>
      </c>
      <c r="I3294">
        <v>251</v>
      </c>
      <c r="J3294" t="s">
        <v>113</v>
      </c>
      <c r="K3294" t="s">
        <v>583</v>
      </c>
      <c r="L3294">
        <v>688</v>
      </c>
      <c r="M3294" t="s">
        <v>644</v>
      </c>
      <c r="N3294" t="s">
        <v>645</v>
      </c>
      <c r="O3294">
        <v>0</v>
      </c>
      <c r="P3294" t="s">
        <v>177</v>
      </c>
      <c r="Q3294" t="s">
        <v>514</v>
      </c>
      <c r="R3294" t="s">
        <v>515</v>
      </c>
      <c r="S3294" t="s">
        <v>516</v>
      </c>
      <c r="T3294">
        <v>3200</v>
      </c>
      <c r="U3294" t="s">
        <v>74</v>
      </c>
      <c r="V3294">
        <v>2523</v>
      </c>
      <c r="W3294" t="s">
        <v>518</v>
      </c>
      <c r="X3294">
        <v>8</v>
      </c>
      <c r="Y3294" t="s">
        <v>519</v>
      </c>
      <c r="Z3294">
        <v>1982</v>
      </c>
      <c r="AA3294">
        <v>-1</v>
      </c>
      <c r="AB3294" t="s">
        <v>129</v>
      </c>
      <c r="AC3294">
        <v>0</v>
      </c>
      <c r="AD3294"/>
      <c r="AE3294">
        <v>0</v>
      </c>
      <c r="AF3294">
        <v>199</v>
      </c>
      <c r="AG3294">
        <v>199.667</v>
      </c>
      <c r="AH3294"/>
      <c r="AI3294">
        <v>6</v>
      </c>
    </row>
    <row r="3295" spans="1:35">
      <c r="A3295" t="s">
        <v>862</v>
      </c>
      <c r="B3295">
        <v>2018</v>
      </c>
      <c r="C3295">
        <v>2018</v>
      </c>
      <c r="D3295">
        <v>2018</v>
      </c>
      <c r="E3295">
        <v>4</v>
      </c>
      <c r="F3295">
        <v>0</v>
      </c>
      <c r="G3295">
        <v>0</v>
      </c>
      <c r="H3295" t="s">
        <v>568</v>
      </c>
      <c r="I3295">
        <v>251</v>
      </c>
      <c r="J3295" t="s">
        <v>113</v>
      </c>
      <c r="K3295" t="s">
        <v>583</v>
      </c>
      <c r="L3295">
        <v>784</v>
      </c>
      <c r="M3295" t="s">
        <v>186</v>
      </c>
      <c r="N3295" t="s">
        <v>618</v>
      </c>
      <c r="O3295">
        <v>0</v>
      </c>
      <c r="P3295" t="s">
        <v>177</v>
      </c>
      <c r="Q3295" t="s">
        <v>514</v>
      </c>
      <c r="R3295" t="s">
        <v>515</v>
      </c>
      <c r="S3295" t="s">
        <v>516</v>
      </c>
      <c r="T3295">
        <v>3200</v>
      </c>
      <c r="U3295" t="s">
        <v>74</v>
      </c>
      <c r="V3295">
        <v>2523</v>
      </c>
      <c r="W3295" t="s">
        <v>518</v>
      </c>
      <c r="X3295">
        <v>8</v>
      </c>
      <c r="Y3295" t="s">
        <v>519</v>
      </c>
      <c r="Z3295">
        <v>1699</v>
      </c>
      <c r="AA3295">
        <v>-1</v>
      </c>
      <c r="AB3295" t="s">
        <v>129</v>
      </c>
      <c r="AC3295">
        <v>0</v>
      </c>
      <c r="AD3295"/>
      <c r="AE3295">
        <v>0</v>
      </c>
      <c r="AF3295">
        <v>298</v>
      </c>
      <c r="AG3295">
        <v>298.91000000000003</v>
      </c>
      <c r="AH3295"/>
      <c r="AI3295">
        <v>6</v>
      </c>
    </row>
    <row r="3296" spans="1:35">
      <c r="A3296" t="s">
        <v>862</v>
      </c>
      <c r="B3296">
        <v>2018</v>
      </c>
      <c r="C3296">
        <v>2018</v>
      </c>
      <c r="D3296">
        <v>2018</v>
      </c>
      <c r="E3296">
        <v>4</v>
      </c>
      <c r="F3296">
        <v>0</v>
      </c>
      <c r="G3296">
        <v>0</v>
      </c>
      <c r="H3296" t="s">
        <v>568</v>
      </c>
      <c r="I3296">
        <v>251</v>
      </c>
      <c r="J3296" t="s">
        <v>113</v>
      </c>
      <c r="K3296" t="s">
        <v>583</v>
      </c>
      <c r="L3296">
        <v>558</v>
      </c>
      <c r="M3296" t="s">
        <v>831</v>
      </c>
      <c r="N3296" t="s">
        <v>832</v>
      </c>
      <c r="O3296">
        <v>0</v>
      </c>
      <c r="P3296" t="s">
        <v>177</v>
      </c>
      <c r="Q3296" t="s">
        <v>514</v>
      </c>
      <c r="R3296" t="s">
        <v>515</v>
      </c>
      <c r="S3296" t="s">
        <v>516</v>
      </c>
      <c r="T3296">
        <v>3200</v>
      </c>
      <c r="U3296" t="s">
        <v>74</v>
      </c>
      <c r="V3296">
        <v>2523</v>
      </c>
      <c r="W3296" t="s">
        <v>518</v>
      </c>
      <c r="X3296">
        <v>8</v>
      </c>
      <c r="Y3296" t="s">
        <v>519</v>
      </c>
      <c r="Z3296">
        <v>7373</v>
      </c>
      <c r="AA3296">
        <v>-1</v>
      </c>
      <c r="AB3296" t="s">
        <v>129</v>
      </c>
      <c r="AC3296">
        <v>0</v>
      </c>
      <c r="AD3296"/>
      <c r="AE3296">
        <v>0</v>
      </c>
      <c r="AF3296">
        <v>1297</v>
      </c>
      <c r="AG3296">
        <v>1297.248</v>
      </c>
      <c r="AH3296"/>
      <c r="AI3296">
        <v>6</v>
      </c>
    </row>
    <row r="3297" spans="1:35">
      <c r="A3297" t="s">
        <v>862</v>
      </c>
      <c r="B3297">
        <v>2018</v>
      </c>
      <c r="C3297">
        <v>2018</v>
      </c>
      <c r="D3297">
        <v>2018</v>
      </c>
      <c r="E3297">
        <v>4</v>
      </c>
      <c r="F3297">
        <v>0</v>
      </c>
      <c r="G3297">
        <v>0</v>
      </c>
      <c r="H3297" t="s">
        <v>568</v>
      </c>
      <c r="I3297">
        <v>251</v>
      </c>
      <c r="J3297" t="s">
        <v>113</v>
      </c>
      <c r="K3297" t="s">
        <v>583</v>
      </c>
      <c r="L3297">
        <v>566</v>
      </c>
      <c r="M3297" t="s">
        <v>638</v>
      </c>
      <c r="N3297" t="s">
        <v>639</v>
      </c>
      <c r="O3297">
        <v>0</v>
      </c>
      <c r="P3297" t="s">
        <v>177</v>
      </c>
      <c r="Q3297" t="s">
        <v>514</v>
      </c>
      <c r="R3297" t="s">
        <v>515</v>
      </c>
      <c r="S3297" t="s">
        <v>516</v>
      </c>
      <c r="T3297">
        <v>3200</v>
      </c>
      <c r="U3297" t="s">
        <v>74</v>
      </c>
      <c r="V3297">
        <v>2523</v>
      </c>
      <c r="W3297" t="s">
        <v>518</v>
      </c>
      <c r="X3297">
        <v>8</v>
      </c>
      <c r="Y3297" t="s">
        <v>519</v>
      </c>
      <c r="Z3297">
        <v>24653</v>
      </c>
      <c r="AA3297">
        <v>-1</v>
      </c>
      <c r="AB3297" t="s">
        <v>129</v>
      </c>
      <c r="AC3297">
        <v>0</v>
      </c>
      <c r="AD3297"/>
      <c r="AE3297">
        <v>0</v>
      </c>
      <c r="AF3297">
        <v>4337</v>
      </c>
      <c r="AG3297">
        <v>4337.1549999999997</v>
      </c>
      <c r="AH3297"/>
      <c r="AI3297">
        <v>6</v>
      </c>
    </row>
    <row r="3298" spans="1:35">
      <c r="A3298" t="s">
        <v>862</v>
      </c>
      <c r="B3298">
        <v>2018</v>
      </c>
      <c r="C3298">
        <v>2018</v>
      </c>
      <c r="D3298">
        <v>2018</v>
      </c>
      <c r="E3298">
        <v>4</v>
      </c>
      <c r="F3298">
        <v>0</v>
      </c>
      <c r="G3298">
        <v>0</v>
      </c>
      <c r="H3298" t="s">
        <v>568</v>
      </c>
      <c r="I3298">
        <v>251</v>
      </c>
      <c r="J3298" t="s">
        <v>113</v>
      </c>
      <c r="K3298" t="s">
        <v>583</v>
      </c>
      <c r="L3298">
        <v>818</v>
      </c>
      <c r="M3298" t="s">
        <v>532</v>
      </c>
      <c r="N3298" t="s">
        <v>533</v>
      </c>
      <c r="O3298">
        <v>0</v>
      </c>
      <c r="P3298" t="s">
        <v>177</v>
      </c>
      <c r="Q3298" t="s">
        <v>514</v>
      </c>
      <c r="R3298" t="s">
        <v>515</v>
      </c>
      <c r="S3298" t="s">
        <v>516</v>
      </c>
      <c r="T3298">
        <v>3200</v>
      </c>
      <c r="U3298" t="s">
        <v>74</v>
      </c>
      <c r="V3298">
        <v>2523</v>
      </c>
      <c r="W3298" t="s">
        <v>518</v>
      </c>
      <c r="X3298">
        <v>8</v>
      </c>
      <c r="Y3298" t="s">
        <v>519</v>
      </c>
      <c r="Z3298">
        <v>1161</v>
      </c>
      <c r="AA3298">
        <v>-1</v>
      </c>
      <c r="AB3298" t="s">
        <v>129</v>
      </c>
      <c r="AC3298">
        <v>0</v>
      </c>
      <c r="AD3298"/>
      <c r="AE3298">
        <v>0</v>
      </c>
      <c r="AF3298">
        <v>204</v>
      </c>
      <c r="AG3298">
        <v>204.393</v>
      </c>
      <c r="AH3298"/>
      <c r="AI3298">
        <v>6</v>
      </c>
    </row>
    <row r="3299" spans="1:35">
      <c r="A3299" t="s">
        <v>862</v>
      </c>
      <c r="B3299">
        <v>2018</v>
      </c>
      <c r="C3299">
        <v>2018</v>
      </c>
      <c r="D3299">
        <v>2018</v>
      </c>
      <c r="E3299">
        <v>4</v>
      </c>
      <c r="F3299">
        <v>0</v>
      </c>
      <c r="G3299">
        <v>0</v>
      </c>
      <c r="H3299" t="s">
        <v>568</v>
      </c>
      <c r="I3299">
        <v>251</v>
      </c>
      <c r="J3299" t="s">
        <v>113</v>
      </c>
      <c r="K3299" t="s">
        <v>583</v>
      </c>
      <c r="L3299">
        <v>757</v>
      </c>
      <c r="M3299" t="s">
        <v>597</v>
      </c>
      <c r="N3299" t="s">
        <v>598</v>
      </c>
      <c r="O3299">
        <v>0</v>
      </c>
      <c r="P3299" t="s">
        <v>177</v>
      </c>
      <c r="Q3299" t="s">
        <v>514</v>
      </c>
      <c r="R3299" t="s">
        <v>515</v>
      </c>
      <c r="S3299" t="s">
        <v>516</v>
      </c>
      <c r="T3299">
        <v>3200</v>
      </c>
      <c r="U3299" t="s">
        <v>74</v>
      </c>
      <c r="V3299">
        <v>2523</v>
      </c>
      <c r="W3299" t="s">
        <v>518</v>
      </c>
      <c r="X3299">
        <v>8</v>
      </c>
      <c r="Y3299" t="s">
        <v>519</v>
      </c>
      <c r="Z3299">
        <v>405331</v>
      </c>
      <c r="AA3299">
        <v>-1</v>
      </c>
      <c r="AB3299" t="s">
        <v>129</v>
      </c>
      <c r="AC3299">
        <v>0</v>
      </c>
      <c r="AD3299"/>
      <c r="AE3299">
        <v>0</v>
      </c>
      <c r="AF3299">
        <v>56450</v>
      </c>
      <c r="AG3299">
        <v>56450.358999999997</v>
      </c>
      <c r="AH3299"/>
      <c r="AI3299">
        <v>6</v>
      </c>
    </row>
    <row r="3300" spans="1:35">
      <c r="A3300" t="s">
        <v>862</v>
      </c>
      <c r="B3300">
        <v>2018</v>
      </c>
      <c r="C3300">
        <v>2018</v>
      </c>
      <c r="D3300">
        <v>2018</v>
      </c>
      <c r="E3300">
        <v>4</v>
      </c>
      <c r="F3300">
        <v>0</v>
      </c>
      <c r="G3300">
        <v>0</v>
      </c>
      <c r="H3300" t="s">
        <v>568</v>
      </c>
      <c r="I3300">
        <v>251</v>
      </c>
      <c r="J3300" t="s">
        <v>113</v>
      </c>
      <c r="K3300" t="s">
        <v>583</v>
      </c>
      <c r="L3300">
        <v>842</v>
      </c>
      <c r="M3300" t="s">
        <v>593</v>
      </c>
      <c r="N3300" t="s">
        <v>593</v>
      </c>
      <c r="O3300">
        <v>0</v>
      </c>
      <c r="P3300" t="s">
        <v>177</v>
      </c>
      <c r="Q3300" t="s">
        <v>514</v>
      </c>
      <c r="R3300" t="s">
        <v>515</v>
      </c>
      <c r="S3300" t="s">
        <v>516</v>
      </c>
      <c r="T3300">
        <v>3200</v>
      </c>
      <c r="U3300" t="s">
        <v>74</v>
      </c>
      <c r="V3300">
        <v>2523</v>
      </c>
      <c r="W3300" t="s">
        <v>518</v>
      </c>
      <c r="X3300">
        <v>8</v>
      </c>
      <c r="Y3300" t="s">
        <v>519</v>
      </c>
      <c r="Z3300">
        <v>1443</v>
      </c>
      <c r="AA3300">
        <v>-1</v>
      </c>
      <c r="AB3300" t="s">
        <v>129</v>
      </c>
      <c r="AC3300">
        <v>0</v>
      </c>
      <c r="AD3300"/>
      <c r="AE3300">
        <v>0</v>
      </c>
      <c r="AF3300">
        <v>254</v>
      </c>
      <c r="AG3300">
        <v>254.01499999999999</v>
      </c>
      <c r="AH3300"/>
      <c r="AI3300">
        <v>6</v>
      </c>
    </row>
    <row r="3301" spans="1:35">
      <c r="A3301" t="s">
        <v>862</v>
      </c>
      <c r="B3301">
        <v>2018</v>
      </c>
      <c r="C3301">
        <v>2018</v>
      </c>
      <c r="D3301">
        <v>2018</v>
      </c>
      <c r="E3301">
        <v>4</v>
      </c>
      <c r="F3301">
        <v>0</v>
      </c>
      <c r="G3301">
        <v>0</v>
      </c>
      <c r="H3301" t="s">
        <v>568</v>
      </c>
      <c r="I3301">
        <v>251</v>
      </c>
      <c r="J3301" t="s">
        <v>113</v>
      </c>
      <c r="K3301" t="s">
        <v>583</v>
      </c>
      <c r="L3301">
        <v>724</v>
      </c>
      <c r="M3301" t="s">
        <v>214</v>
      </c>
      <c r="N3301" t="s">
        <v>580</v>
      </c>
      <c r="O3301">
        <v>0</v>
      </c>
      <c r="P3301" t="s">
        <v>177</v>
      </c>
      <c r="Q3301" t="s">
        <v>514</v>
      </c>
      <c r="R3301" t="s">
        <v>515</v>
      </c>
      <c r="S3301" t="s">
        <v>516</v>
      </c>
      <c r="T3301">
        <v>3200</v>
      </c>
      <c r="U3301" t="s">
        <v>74</v>
      </c>
      <c r="V3301">
        <v>2523</v>
      </c>
      <c r="W3301" t="s">
        <v>518</v>
      </c>
      <c r="X3301">
        <v>8</v>
      </c>
      <c r="Y3301" t="s">
        <v>519</v>
      </c>
      <c r="Z3301">
        <v>1067442552</v>
      </c>
      <c r="AA3301">
        <v>-1</v>
      </c>
      <c r="AB3301" t="s">
        <v>129</v>
      </c>
      <c r="AC3301">
        <v>0</v>
      </c>
      <c r="AD3301"/>
      <c r="AE3301">
        <v>0</v>
      </c>
      <c r="AF3301">
        <v>82113699</v>
      </c>
      <c r="AG3301">
        <v>82113699.988000005</v>
      </c>
      <c r="AH3301"/>
      <c r="AI3301">
        <v>6</v>
      </c>
    </row>
    <row r="3302" spans="1:35">
      <c r="A3302" t="s">
        <v>862</v>
      </c>
      <c r="B3302">
        <v>2018</v>
      </c>
      <c r="C3302">
        <v>2018</v>
      </c>
      <c r="D3302">
        <v>2018</v>
      </c>
      <c r="E3302">
        <v>4</v>
      </c>
      <c r="F3302">
        <v>0</v>
      </c>
      <c r="G3302">
        <v>0</v>
      </c>
      <c r="H3302" t="s">
        <v>568</v>
      </c>
      <c r="I3302">
        <v>251</v>
      </c>
      <c r="J3302" t="s">
        <v>113</v>
      </c>
      <c r="K3302" t="s">
        <v>583</v>
      </c>
      <c r="L3302">
        <v>528</v>
      </c>
      <c r="M3302" t="s">
        <v>581</v>
      </c>
      <c r="N3302" t="s">
        <v>582</v>
      </c>
      <c r="O3302">
        <v>0</v>
      </c>
      <c r="P3302" t="s">
        <v>177</v>
      </c>
      <c r="Q3302" t="s">
        <v>514</v>
      </c>
      <c r="R3302" t="s">
        <v>515</v>
      </c>
      <c r="S3302" t="s">
        <v>516</v>
      </c>
      <c r="T3302">
        <v>0</v>
      </c>
      <c r="U3302" t="s">
        <v>517</v>
      </c>
      <c r="V3302">
        <v>2523</v>
      </c>
      <c r="W3302" t="s">
        <v>518</v>
      </c>
      <c r="X3302">
        <v>8</v>
      </c>
      <c r="Y3302" t="s">
        <v>519</v>
      </c>
      <c r="Z3302">
        <v>18163455</v>
      </c>
      <c r="AA3302">
        <v>-1</v>
      </c>
      <c r="AB3302" t="s">
        <v>129</v>
      </c>
      <c r="AC3302">
        <v>0</v>
      </c>
      <c r="AD3302"/>
      <c r="AE3302">
        <v>0</v>
      </c>
      <c r="AF3302">
        <v>2156191</v>
      </c>
      <c r="AG3302">
        <v>2156191.0499999998</v>
      </c>
      <c r="AH3302"/>
      <c r="AI3302">
        <v>6</v>
      </c>
    </row>
    <row r="3303" spans="1:35">
      <c r="A3303" t="s">
        <v>862</v>
      </c>
      <c r="B3303">
        <v>2018</v>
      </c>
      <c r="C3303">
        <v>2018</v>
      </c>
      <c r="D3303">
        <v>2018</v>
      </c>
      <c r="E3303">
        <v>4</v>
      </c>
      <c r="F3303">
        <v>0</v>
      </c>
      <c r="G3303">
        <v>0</v>
      </c>
      <c r="H3303" t="s">
        <v>568</v>
      </c>
      <c r="I3303">
        <v>251</v>
      </c>
      <c r="J3303" t="s">
        <v>113</v>
      </c>
      <c r="K3303" t="s">
        <v>583</v>
      </c>
      <c r="L3303">
        <v>757</v>
      </c>
      <c r="M3303" t="s">
        <v>597</v>
      </c>
      <c r="N3303" t="s">
        <v>598</v>
      </c>
      <c r="O3303">
        <v>0</v>
      </c>
      <c r="P3303" t="s">
        <v>177</v>
      </c>
      <c r="Q3303" t="s">
        <v>514</v>
      </c>
      <c r="R3303" t="s">
        <v>515</v>
      </c>
      <c r="S3303" t="s">
        <v>516</v>
      </c>
      <c r="T3303">
        <v>0</v>
      </c>
      <c r="U3303" t="s">
        <v>517</v>
      </c>
      <c r="V3303">
        <v>2523</v>
      </c>
      <c r="W3303" t="s">
        <v>518</v>
      </c>
      <c r="X3303">
        <v>8</v>
      </c>
      <c r="Y3303" t="s">
        <v>519</v>
      </c>
      <c r="Z3303">
        <v>405331</v>
      </c>
      <c r="AA3303">
        <v>-1</v>
      </c>
      <c r="AB3303" t="s">
        <v>129</v>
      </c>
      <c r="AC3303">
        <v>0</v>
      </c>
      <c r="AD3303"/>
      <c r="AE3303">
        <v>0</v>
      </c>
      <c r="AF3303">
        <v>56450</v>
      </c>
      <c r="AG3303">
        <v>56450.358999999997</v>
      </c>
      <c r="AH3303"/>
      <c r="AI3303">
        <v>6</v>
      </c>
    </row>
    <row r="3304" spans="1:35">
      <c r="A3304" t="s">
        <v>862</v>
      </c>
      <c r="B3304">
        <v>2018</v>
      </c>
      <c r="C3304">
        <v>2018</v>
      </c>
      <c r="D3304">
        <v>2018</v>
      </c>
      <c r="E3304">
        <v>4</v>
      </c>
      <c r="F3304">
        <v>0</v>
      </c>
      <c r="G3304">
        <v>0</v>
      </c>
      <c r="H3304" t="s">
        <v>568</v>
      </c>
      <c r="I3304">
        <v>251</v>
      </c>
      <c r="J3304" t="s">
        <v>113</v>
      </c>
      <c r="K3304" t="s">
        <v>583</v>
      </c>
      <c r="L3304">
        <v>616</v>
      </c>
      <c r="M3304" t="s">
        <v>692</v>
      </c>
      <c r="N3304" t="s">
        <v>693</v>
      </c>
      <c r="O3304">
        <v>0</v>
      </c>
      <c r="P3304" t="s">
        <v>177</v>
      </c>
      <c r="Q3304" t="s">
        <v>514</v>
      </c>
      <c r="R3304" t="s">
        <v>515</v>
      </c>
      <c r="S3304" t="s">
        <v>516</v>
      </c>
      <c r="T3304">
        <v>0</v>
      </c>
      <c r="U3304" t="s">
        <v>517</v>
      </c>
      <c r="V3304">
        <v>2523</v>
      </c>
      <c r="W3304" t="s">
        <v>518</v>
      </c>
      <c r="X3304">
        <v>8</v>
      </c>
      <c r="Y3304" t="s">
        <v>519</v>
      </c>
      <c r="Z3304">
        <v>749296</v>
      </c>
      <c r="AA3304">
        <v>-1</v>
      </c>
      <c r="AB3304" t="s">
        <v>129</v>
      </c>
      <c r="AC3304">
        <v>0</v>
      </c>
      <c r="AD3304"/>
      <c r="AE3304">
        <v>0</v>
      </c>
      <c r="AF3304">
        <v>438554</v>
      </c>
      <c r="AG3304">
        <v>438554.78100000002</v>
      </c>
      <c r="AH3304"/>
      <c r="AI3304">
        <v>6</v>
      </c>
    </row>
    <row r="3305" spans="1:35">
      <c r="A3305" t="s">
        <v>862</v>
      </c>
      <c r="B3305">
        <v>2018</v>
      </c>
      <c r="C3305">
        <v>2018</v>
      </c>
      <c r="D3305">
        <v>2018</v>
      </c>
      <c r="E3305">
        <v>4</v>
      </c>
      <c r="F3305">
        <v>0</v>
      </c>
      <c r="G3305">
        <v>0</v>
      </c>
      <c r="H3305" t="s">
        <v>568</v>
      </c>
      <c r="I3305">
        <v>251</v>
      </c>
      <c r="J3305" t="s">
        <v>113</v>
      </c>
      <c r="K3305" t="s">
        <v>583</v>
      </c>
      <c r="L3305">
        <v>792</v>
      </c>
      <c r="M3305" t="s">
        <v>217</v>
      </c>
      <c r="N3305" t="s">
        <v>573</v>
      </c>
      <c r="O3305">
        <v>0</v>
      </c>
      <c r="P3305" t="s">
        <v>177</v>
      </c>
      <c r="Q3305" t="s">
        <v>514</v>
      </c>
      <c r="R3305" t="s">
        <v>515</v>
      </c>
      <c r="S3305" t="s">
        <v>516</v>
      </c>
      <c r="T3305">
        <v>0</v>
      </c>
      <c r="U3305" t="s">
        <v>517</v>
      </c>
      <c r="V3305">
        <v>2523</v>
      </c>
      <c r="W3305" t="s">
        <v>518</v>
      </c>
      <c r="X3305">
        <v>8</v>
      </c>
      <c r="Y3305" t="s">
        <v>519</v>
      </c>
      <c r="Z3305">
        <v>36973184</v>
      </c>
      <c r="AA3305">
        <v>-1</v>
      </c>
      <c r="AB3305" t="s">
        <v>129</v>
      </c>
      <c r="AC3305">
        <v>0</v>
      </c>
      <c r="AD3305"/>
      <c r="AE3305">
        <v>0</v>
      </c>
      <c r="AF3305">
        <v>2721110</v>
      </c>
      <c r="AG3305">
        <v>2721110.5159999998</v>
      </c>
      <c r="AH3305"/>
      <c r="AI3305">
        <v>6</v>
      </c>
    </row>
    <row r="3306" spans="1:35">
      <c r="A3306" t="s">
        <v>862</v>
      </c>
      <c r="B3306">
        <v>2018</v>
      </c>
      <c r="C3306">
        <v>2018</v>
      </c>
      <c r="D3306">
        <v>2018</v>
      </c>
      <c r="E3306">
        <v>4</v>
      </c>
      <c r="F3306">
        <v>0</v>
      </c>
      <c r="G3306">
        <v>0</v>
      </c>
      <c r="H3306" t="s">
        <v>568</v>
      </c>
      <c r="I3306">
        <v>251</v>
      </c>
      <c r="J3306" t="s">
        <v>113</v>
      </c>
      <c r="K3306" t="s">
        <v>583</v>
      </c>
      <c r="L3306">
        <v>784</v>
      </c>
      <c r="M3306" t="s">
        <v>186</v>
      </c>
      <c r="N3306" t="s">
        <v>618</v>
      </c>
      <c r="O3306">
        <v>0</v>
      </c>
      <c r="P3306" t="s">
        <v>177</v>
      </c>
      <c r="Q3306" t="s">
        <v>514</v>
      </c>
      <c r="R3306" t="s">
        <v>515</v>
      </c>
      <c r="S3306" t="s">
        <v>516</v>
      </c>
      <c r="T3306">
        <v>0</v>
      </c>
      <c r="U3306" t="s">
        <v>517</v>
      </c>
      <c r="V3306">
        <v>2523</v>
      </c>
      <c r="W3306" t="s">
        <v>518</v>
      </c>
      <c r="X3306">
        <v>8</v>
      </c>
      <c r="Y3306" t="s">
        <v>519</v>
      </c>
      <c r="Z3306">
        <v>113910</v>
      </c>
      <c r="AA3306">
        <v>-1</v>
      </c>
      <c r="AB3306" t="s">
        <v>129</v>
      </c>
      <c r="AC3306">
        <v>0</v>
      </c>
      <c r="AD3306"/>
      <c r="AE3306">
        <v>0</v>
      </c>
      <c r="AF3306">
        <v>12290</v>
      </c>
      <c r="AG3306">
        <v>12290.772000000001</v>
      </c>
      <c r="AH3306"/>
      <c r="AI3306">
        <v>6</v>
      </c>
    </row>
    <row r="3307" spans="1:35">
      <c r="A3307" t="s">
        <v>862</v>
      </c>
      <c r="B3307">
        <v>2018</v>
      </c>
      <c r="C3307">
        <v>2018</v>
      </c>
      <c r="D3307">
        <v>2018</v>
      </c>
      <c r="E3307">
        <v>4</v>
      </c>
      <c r="F3307">
        <v>0</v>
      </c>
      <c r="G3307">
        <v>0</v>
      </c>
      <c r="H3307" t="s">
        <v>568</v>
      </c>
      <c r="I3307">
        <v>251</v>
      </c>
      <c r="J3307" t="s">
        <v>113</v>
      </c>
      <c r="K3307" t="s">
        <v>583</v>
      </c>
      <c r="L3307">
        <v>804</v>
      </c>
      <c r="M3307" t="s">
        <v>650</v>
      </c>
      <c r="N3307" t="s">
        <v>651</v>
      </c>
      <c r="O3307">
        <v>0</v>
      </c>
      <c r="P3307" t="s">
        <v>177</v>
      </c>
      <c r="Q3307" t="s">
        <v>514</v>
      </c>
      <c r="R3307" t="s">
        <v>515</v>
      </c>
      <c r="S3307" t="s">
        <v>516</v>
      </c>
      <c r="T3307">
        <v>0</v>
      </c>
      <c r="U3307" t="s">
        <v>517</v>
      </c>
      <c r="V3307">
        <v>2523</v>
      </c>
      <c r="W3307" t="s">
        <v>518</v>
      </c>
      <c r="X3307">
        <v>8</v>
      </c>
      <c r="Y3307" t="s">
        <v>519</v>
      </c>
      <c r="Z3307">
        <v>1235</v>
      </c>
      <c r="AA3307">
        <v>-1</v>
      </c>
      <c r="AB3307" t="s">
        <v>129</v>
      </c>
      <c r="AC3307">
        <v>0</v>
      </c>
      <c r="AD3307"/>
      <c r="AE3307">
        <v>0</v>
      </c>
      <c r="AF3307">
        <v>217</v>
      </c>
      <c r="AG3307">
        <v>217.38900000000001</v>
      </c>
      <c r="AH3307"/>
      <c r="AI3307">
        <v>6</v>
      </c>
    </row>
    <row r="3308" spans="1:35">
      <c r="A3308" t="s">
        <v>862</v>
      </c>
      <c r="B3308">
        <v>2018</v>
      </c>
      <c r="C3308">
        <v>2018</v>
      </c>
      <c r="D3308">
        <v>2018</v>
      </c>
      <c r="E3308">
        <v>4</v>
      </c>
      <c r="F3308">
        <v>0</v>
      </c>
      <c r="G3308">
        <v>0</v>
      </c>
      <c r="H3308" t="s">
        <v>568</v>
      </c>
      <c r="I3308">
        <v>251</v>
      </c>
      <c r="J3308" t="s">
        <v>113</v>
      </c>
      <c r="K3308" t="s">
        <v>583</v>
      </c>
      <c r="L3308">
        <v>688</v>
      </c>
      <c r="M3308" t="s">
        <v>644</v>
      </c>
      <c r="N3308" t="s">
        <v>645</v>
      </c>
      <c r="O3308">
        <v>0</v>
      </c>
      <c r="P3308" t="s">
        <v>177</v>
      </c>
      <c r="Q3308" t="s">
        <v>514</v>
      </c>
      <c r="R3308" t="s">
        <v>515</v>
      </c>
      <c r="S3308" t="s">
        <v>516</v>
      </c>
      <c r="T3308">
        <v>0</v>
      </c>
      <c r="U3308" t="s">
        <v>517</v>
      </c>
      <c r="V3308">
        <v>2523</v>
      </c>
      <c r="W3308" t="s">
        <v>518</v>
      </c>
      <c r="X3308">
        <v>8</v>
      </c>
      <c r="Y3308" t="s">
        <v>519</v>
      </c>
      <c r="Z3308">
        <v>1982</v>
      </c>
      <c r="AA3308">
        <v>-1</v>
      </c>
      <c r="AB3308" t="s">
        <v>129</v>
      </c>
      <c r="AC3308">
        <v>0</v>
      </c>
      <c r="AD3308"/>
      <c r="AE3308">
        <v>0</v>
      </c>
      <c r="AF3308">
        <v>199</v>
      </c>
      <c r="AG3308">
        <v>199.667</v>
      </c>
      <c r="AH3308"/>
      <c r="AI3308">
        <v>6</v>
      </c>
    </row>
    <row r="3309" spans="1:35">
      <c r="A3309" t="s">
        <v>862</v>
      </c>
      <c r="B3309">
        <v>2018</v>
      </c>
      <c r="C3309">
        <v>2018</v>
      </c>
      <c r="D3309">
        <v>2018</v>
      </c>
      <c r="E3309">
        <v>4</v>
      </c>
      <c r="F3309">
        <v>0</v>
      </c>
      <c r="G3309">
        <v>0</v>
      </c>
      <c r="H3309" t="s">
        <v>568</v>
      </c>
      <c r="I3309">
        <v>251</v>
      </c>
      <c r="J3309" t="s">
        <v>113</v>
      </c>
      <c r="K3309" t="s">
        <v>583</v>
      </c>
      <c r="L3309">
        <v>818</v>
      </c>
      <c r="M3309" t="s">
        <v>532</v>
      </c>
      <c r="N3309" t="s">
        <v>533</v>
      </c>
      <c r="O3309">
        <v>0</v>
      </c>
      <c r="P3309" t="s">
        <v>177</v>
      </c>
      <c r="Q3309" t="s">
        <v>514</v>
      </c>
      <c r="R3309" t="s">
        <v>515</v>
      </c>
      <c r="S3309" t="s">
        <v>516</v>
      </c>
      <c r="T3309">
        <v>0</v>
      </c>
      <c r="U3309" t="s">
        <v>517</v>
      </c>
      <c r="V3309">
        <v>2523</v>
      </c>
      <c r="W3309" t="s">
        <v>518</v>
      </c>
      <c r="X3309">
        <v>8</v>
      </c>
      <c r="Y3309" t="s">
        <v>519</v>
      </c>
      <c r="Z3309">
        <v>415720</v>
      </c>
      <c r="AA3309">
        <v>-1</v>
      </c>
      <c r="AB3309" t="s">
        <v>129</v>
      </c>
      <c r="AC3309">
        <v>0</v>
      </c>
      <c r="AD3309"/>
      <c r="AE3309">
        <v>0</v>
      </c>
      <c r="AF3309">
        <v>29430</v>
      </c>
      <c r="AG3309">
        <v>29430.273000000001</v>
      </c>
      <c r="AH3309"/>
      <c r="AI3309">
        <v>6</v>
      </c>
    </row>
    <row r="3310" spans="1:35">
      <c r="A3310" t="s">
        <v>862</v>
      </c>
      <c r="B3310">
        <v>2018</v>
      </c>
      <c r="C3310">
        <v>2018</v>
      </c>
      <c r="D3310">
        <v>2018</v>
      </c>
      <c r="E3310">
        <v>4</v>
      </c>
      <c r="F3310">
        <v>0</v>
      </c>
      <c r="G3310">
        <v>0</v>
      </c>
      <c r="H3310" t="s">
        <v>568</v>
      </c>
      <c r="I3310">
        <v>251</v>
      </c>
      <c r="J3310" t="s">
        <v>113</v>
      </c>
      <c r="K3310" t="s">
        <v>583</v>
      </c>
      <c r="L3310">
        <v>540</v>
      </c>
      <c r="M3310" t="s">
        <v>552</v>
      </c>
      <c r="N3310" t="s">
        <v>553</v>
      </c>
      <c r="O3310">
        <v>0</v>
      </c>
      <c r="P3310" t="s">
        <v>177</v>
      </c>
      <c r="Q3310" t="s">
        <v>514</v>
      </c>
      <c r="R3310" t="s">
        <v>515</v>
      </c>
      <c r="S3310" t="s">
        <v>516</v>
      </c>
      <c r="T3310">
        <v>0</v>
      </c>
      <c r="U3310" t="s">
        <v>517</v>
      </c>
      <c r="V3310">
        <v>2523</v>
      </c>
      <c r="W3310" t="s">
        <v>518</v>
      </c>
      <c r="X3310">
        <v>8</v>
      </c>
      <c r="Y3310" t="s">
        <v>519</v>
      </c>
      <c r="Z3310">
        <v>167</v>
      </c>
      <c r="AA3310">
        <v>-1</v>
      </c>
      <c r="AB3310" t="s">
        <v>129</v>
      </c>
      <c r="AC3310">
        <v>0</v>
      </c>
      <c r="AD3310"/>
      <c r="AE3310">
        <v>0</v>
      </c>
      <c r="AF3310">
        <v>29</v>
      </c>
      <c r="AG3310">
        <v>29.536999999999999</v>
      </c>
      <c r="AH3310"/>
      <c r="AI3310">
        <v>6</v>
      </c>
    </row>
    <row r="3311" spans="1:35">
      <c r="A3311" t="s">
        <v>862</v>
      </c>
      <c r="B3311">
        <v>2018</v>
      </c>
      <c r="C3311">
        <v>2018</v>
      </c>
      <c r="D3311">
        <v>2018</v>
      </c>
      <c r="E3311">
        <v>4</v>
      </c>
      <c r="F3311">
        <v>0</v>
      </c>
      <c r="G3311">
        <v>0</v>
      </c>
      <c r="H3311" t="s">
        <v>568</v>
      </c>
      <c r="I3311">
        <v>251</v>
      </c>
      <c r="J3311" t="s">
        <v>113</v>
      </c>
      <c r="K3311" t="s">
        <v>583</v>
      </c>
      <c r="L3311">
        <v>558</v>
      </c>
      <c r="M3311" t="s">
        <v>831</v>
      </c>
      <c r="N3311" t="s">
        <v>832</v>
      </c>
      <c r="O3311">
        <v>0</v>
      </c>
      <c r="P3311" t="s">
        <v>177</v>
      </c>
      <c r="Q3311" t="s">
        <v>514</v>
      </c>
      <c r="R3311" t="s">
        <v>515</v>
      </c>
      <c r="S3311" t="s">
        <v>516</v>
      </c>
      <c r="T3311">
        <v>0</v>
      </c>
      <c r="U3311" t="s">
        <v>517</v>
      </c>
      <c r="V3311">
        <v>2523</v>
      </c>
      <c r="W3311" t="s">
        <v>518</v>
      </c>
      <c r="X3311">
        <v>8</v>
      </c>
      <c r="Y3311" t="s">
        <v>519</v>
      </c>
      <c r="Z3311">
        <v>7373</v>
      </c>
      <c r="AA3311">
        <v>-1</v>
      </c>
      <c r="AB3311" t="s">
        <v>129</v>
      </c>
      <c r="AC3311">
        <v>0</v>
      </c>
      <c r="AD3311"/>
      <c r="AE3311">
        <v>0</v>
      </c>
      <c r="AF3311">
        <v>1297</v>
      </c>
      <c r="AG3311">
        <v>1297.248</v>
      </c>
      <c r="AH3311"/>
      <c r="AI3311">
        <v>6</v>
      </c>
    </row>
    <row r="3312" spans="1:35">
      <c r="A3312" t="s">
        <v>862</v>
      </c>
      <c r="B3312">
        <v>2018</v>
      </c>
      <c r="C3312">
        <v>2018</v>
      </c>
      <c r="D3312">
        <v>2018</v>
      </c>
      <c r="E3312">
        <v>4</v>
      </c>
      <c r="F3312">
        <v>0</v>
      </c>
      <c r="G3312">
        <v>0</v>
      </c>
      <c r="H3312" t="s">
        <v>568</v>
      </c>
      <c r="I3312">
        <v>251</v>
      </c>
      <c r="J3312" t="s">
        <v>113</v>
      </c>
      <c r="K3312" t="s">
        <v>583</v>
      </c>
      <c r="L3312">
        <v>566</v>
      </c>
      <c r="M3312" t="s">
        <v>638</v>
      </c>
      <c r="N3312" t="s">
        <v>639</v>
      </c>
      <c r="O3312">
        <v>0</v>
      </c>
      <c r="P3312" t="s">
        <v>177</v>
      </c>
      <c r="Q3312" t="s">
        <v>514</v>
      </c>
      <c r="R3312" t="s">
        <v>515</v>
      </c>
      <c r="S3312" t="s">
        <v>516</v>
      </c>
      <c r="T3312">
        <v>0</v>
      </c>
      <c r="U3312" t="s">
        <v>517</v>
      </c>
      <c r="V3312">
        <v>2523</v>
      </c>
      <c r="W3312" t="s">
        <v>518</v>
      </c>
      <c r="X3312">
        <v>8</v>
      </c>
      <c r="Y3312" t="s">
        <v>519</v>
      </c>
      <c r="Z3312">
        <v>24653</v>
      </c>
      <c r="AA3312">
        <v>-1</v>
      </c>
      <c r="AB3312" t="s">
        <v>129</v>
      </c>
      <c r="AC3312">
        <v>0</v>
      </c>
      <c r="AD3312"/>
      <c r="AE3312">
        <v>0</v>
      </c>
      <c r="AF3312">
        <v>4337</v>
      </c>
      <c r="AG3312">
        <v>4337.1549999999997</v>
      </c>
      <c r="AH3312"/>
      <c r="AI3312">
        <v>6</v>
      </c>
    </row>
    <row r="3313" spans="1:35">
      <c r="A3313" t="s">
        <v>862</v>
      </c>
      <c r="B3313">
        <v>2018</v>
      </c>
      <c r="C3313">
        <v>2018</v>
      </c>
      <c r="D3313">
        <v>2018</v>
      </c>
      <c r="E3313">
        <v>4</v>
      </c>
      <c r="F3313">
        <v>0</v>
      </c>
      <c r="G3313">
        <v>0</v>
      </c>
      <c r="H3313" t="s">
        <v>568</v>
      </c>
      <c r="I3313">
        <v>251</v>
      </c>
      <c r="J3313" t="s">
        <v>113</v>
      </c>
      <c r="K3313" t="s">
        <v>583</v>
      </c>
      <c r="L3313">
        <v>800</v>
      </c>
      <c r="M3313" t="s">
        <v>881</v>
      </c>
      <c r="N3313" t="s">
        <v>882</v>
      </c>
      <c r="O3313">
        <v>0</v>
      </c>
      <c r="P3313" t="s">
        <v>177</v>
      </c>
      <c r="Q3313" t="s">
        <v>514</v>
      </c>
      <c r="R3313" t="s">
        <v>515</v>
      </c>
      <c r="S3313" t="s">
        <v>516</v>
      </c>
      <c r="T3313">
        <v>0</v>
      </c>
      <c r="U3313" t="s">
        <v>517</v>
      </c>
      <c r="V3313">
        <v>2523</v>
      </c>
      <c r="W3313" t="s">
        <v>518</v>
      </c>
      <c r="X3313">
        <v>8</v>
      </c>
      <c r="Y3313" t="s">
        <v>519</v>
      </c>
      <c r="Z3313">
        <v>107</v>
      </c>
      <c r="AA3313">
        <v>-1</v>
      </c>
      <c r="AB3313" t="s">
        <v>129</v>
      </c>
      <c r="AC3313">
        <v>0</v>
      </c>
      <c r="AD3313"/>
      <c r="AE3313">
        <v>0</v>
      </c>
      <c r="AF3313">
        <v>18</v>
      </c>
      <c r="AG3313">
        <v>18.902999999999999</v>
      </c>
      <c r="AH3313"/>
      <c r="AI3313">
        <v>6</v>
      </c>
    </row>
    <row r="3314" spans="1:35">
      <c r="A3314" t="s">
        <v>862</v>
      </c>
      <c r="B3314">
        <v>2018</v>
      </c>
      <c r="C3314">
        <v>2018</v>
      </c>
      <c r="D3314">
        <v>2018</v>
      </c>
      <c r="E3314">
        <v>4</v>
      </c>
      <c r="F3314">
        <v>0</v>
      </c>
      <c r="G3314">
        <v>0</v>
      </c>
      <c r="H3314" t="s">
        <v>568</v>
      </c>
      <c r="I3314">
        <v>251</v>
      </c>
      <c r="J3314" t="s">
        <v>113</v>
      </c>
      <c r="K3314" t="s">
        <v>583</v>
      </c>
      <c r="L3314">
        <v>724</v>
      </c>
      <c r="M3314" t="s">
        <v>214</v>
      </c>
      <c r="N3314" t="s">
        <v>580</v>
      </c>
      <c r="O3314">
        <v>0</v>
      </c>
      <c r="P3314" t="s">
        <v>177</v>
      </c>
      <c r="Q3314" t="s">
        <v>514</v>
      </c>
      <c r="R3314" t="s">
        <v>515</v>
      </c>
      <c r="S3314" t="s">
        <v>516</v>
      </c>
      <c r="T3314">
        <v>0</v>
      </c>
      <c r="U3314" t="s">
        <v>517</v>
      </c>
      <c r="V3314">
        <v>2523</v>
      </c>
      <c r="W3314" t="s">
        <v>518</v>
      </c>
      <c r="X3314">
        <v>8</v>
      </c>
      <c r="Y3314" t="s">
        <v>519</v>
      </c>
      <c r="Z3314">
        <v>1222761230</v>
      </c>
      <c r="AA3314">
        <v>-1</v>
      </c>
      <c r="AB3314" t="s">
        <v>129</v>
      </c>
      <c r="AC3314">
        <v>0</v>
      </c>
      <c r="AD3314"/>
      <c r="AE3314">
        <v>0</v>
      </c>
      <c r="AF3314">
        <v>96305847</v>
      </c>
      <c r="AG3314">
        <v>96305847.172999993</v>
      </c>
      <c r="AH3314"/>
      <c r="AI3314">
        <v>6</v>
      </c>
    </row>
    <row r="3315" spans="1:35">
      <c r="A3315" t="s">
        <v>862</v>
      </c>
      <c r="B3315">
        <v>2018</v>
      </c>
      <c r="C3315">
        <v>2018</v>
      </c>
      <c r="D3315">
        <v>2018</v>
      </c>
      <c r="E3315">
        <v>4</v>
      </c>
      <c r="F3315">
        <v>0</v>
      </c>
      <c r="G3315">
        <v>0</v>
      </c>
      <c r="H3315" t="s">
        <v>568</v>
      </c>
      <c r="I3315">
        <v>251</v>
      </c>
      <c r="J3315" t="s">
        <v>113</v>
      </c>
      <c r="K3315" t="s">
        <v>583</v>
      </c>
      <c r="L3315">
        <v>826</v>
      </c>
      <c r="M3315" t="s">
        <v>589</v>
      </c>
      <c r="N3315" t="s">
        <v>590</v>
      </c>
      <c r="O3315">
        <v>0</v>
      </c>
      <c r="P3315" t="s">
        <v>177</v>
      </c>
      <c r="Q3315" t="s">
        <v>514</v>
      </c>
      <c r="R3315" t="s">
        <v>515</v>
      </c>
      <c r="S3315" t="s">
        <v>516</v>
      </c>
      <c r="T3315">
        <v>0</v>
      </c>
      <c r="U3315" t="s">
        <v>517</v>
      </c>
      <c r="V3315">
        <v>2523</v>
      </c>
      <c r="W3315" t="s">
        <v>518</v>
      </c>
      <c r="X3315">
        <v>8</v>
      </c>
      <c r="Y3315" t="s">
        <v>519</v>
      </c>
      <c r="Z3315">
        <v>14253672</v>
      </c>
      <c r="AA3315">
        <v>-1</v>
      </c>
      <c r="AB3315" t="s">
        <v>129</v>
      </c>
      <c r="AC3315">
        <v>0</v>
      </c>
      <c r="AD3315"/>
      <c r="AE3315">
        <v>0</v>
      </c>
      <c r="AF3315">
        <v>7317281</v>
      </c>
      <c r="AG3315">
        <v>7317281.4960000003</v>
      </c>
      <c r="AH3315"/>
      <c r="AI3315">
        <v>6</v>
      </c>
    </row>
    <row r="3316" spans="1:35">
      <c r="A3316" t="s">
        <v>862</v>
      </c>
      <c r="B3316">
        <v>2018</v>
      </c>
      <c r="C3316">
        <v>2018</v>
      </c>
      <c r="D3316">
        <v>2018</v>
      </c>
      <c r="E3316">
        <v>4</v>
      </c>
      <c r="F3316">
        <v>0</v>
      </c>
      <c r="G3316">
        <v>0</v>
      </c>
      <c r="H3316" t="s">
        <v>568</v>
      </c>
      <c r="I3316">
        <v>251</v>
      </c>
      <c r="J3316" t="s">
        <v>113</v>
      </c>
      <c r="K3316" t="s">
        <v>583</v>
      </c>
      <c r="L3316">
        <v>842</v>
      </c>
      <c r="M3316" t="s">
        <v>593</v>
      </c>
      <c r="N3316" t="s">
        <v>593</v>
      </c>
      <c r="O3316">
        <v>0</v>
      </c>
      <c r="P3316" t="s">
        <v>177</v>
      </c>
      <c r="Q3316" t="s">
        <v>514</v>
      </c>
      <c r="R3316" t="s">
        <v>515</v>
      </c>
      <c r="S3316" t="s">
        <v>516</v>
      </c>
      <c r="T3316">
        <v>0</v>
      </c>
      <c r="U3316" t="s">
        <v>517</v>
      </c>
      <c r="V3316">
        <v>2523</v>
      </c>
      <c r="W3316" t="s">
        <v>518</v>
      </c>
      <c r="X3316">
        <v>8</v>
      </c>
      <c r="Y3316" t="s">
        <v>519</v>
      </c>
      <c r="Z3316">
        <v>502243</v>
      </c>
      <c r="AA3316">
        <v>-1</v>
      </c>
      <c r="AB3316" t="s">
        <v>129</v>
      </c>
      <c r="AC3316">
        <v>0</v>
      </c>
      <c r="AD3316"/>
      <c r="AE3316">
        <v>0</v>
      </c>
      <c r="AF3316">
        <v>37148</v>
      </c>
      <c r="AG3316">
        <v>37148.779000000002</v>
      </c>
      <c r="AH3316"/>
      <c r="AI3316">
        <v>6</v>
      </c>
    </row>
    <row r="3317" spans="1:35">
      <c r="A3317" t="s">
        <v>862</v>
      </c>
      <c r="B3317">
        <v>2018</v>
      </c>
      <c r="C3317">
        <v>2018</v>
      </c>
      <c r="D3317">
        <v>2018</v>
      </c>
      <c r="E3317">
        <v>4</v>
      </c>
      <c r="F3317">
        <v>0</v>
      </c>
      <c r="G3317">
        <v>0</v>
      </c>
      <c r="H3317" t="s">
        <v>568</v>
      </c>
      <c r="I3317">
        <v>251</v>
      </c>
      <c r="J3317" t="s">
        <v>113</v>
      </c>
      <c r="K3317" t="s">
        <v>583</v>
      </c>
      <c r="L3317">
        <v>540</v>
      </c>
      <c r="M3317" t="s">
        <v>552</v>
      </c>
      <c r="N3317" t="s">
        <v>553</v>
      </c>
      <c r="O3317">
        <v>540</v>
      </c>
      <c r="P3317" t="s">
        <v>552</v>
      </c>
      <c r="Q3317" t="s">
        <v>553</v>
      </c>
      <c r="R3317" t="s">
        <v>515</v>
      </c>
      <c r="S3317" t="s">
        <v>516</v>
      </c>
      <c r="T3317">
        <v>1000</v>
      </c>
      <c r="U3317" t="s">
        <v>866</v>
      </c>
      <c r="V3317">
        <v>2523</v>
      </c>
      <c r="W3317" t="s">
        <v>518</v>
      </c>
      <c r="X3317">
        <v>8</v>
      </c>
      <c r="Y3317" t="s">
        <v>519</v>
      </c>
      <c r="Z3317">
        <v>167</v>
      </c>
      <c r="AA3317">
        <v>-1</v>
      </c>
      <c r="AB3317" t="s">
        <v>129</v>
      </c>
      <c r="AC3317">
        <v>0</v>
      </c>
      <c r="AD3317"/>
      <c r="AE3317">
        <v>0</v>
      </c>
      <c r="AF3317">
        <v>29</v>
      </c>
      <c r="AG3317">
        <v>29.536999999999999</v>
      </c>
      <c r="AH3317"/>
      <c r="AI3317">
        <v>6</v>
      </c>
    </row>
    <row r="3318" spans="1:35">
      <c r="A3318" t="s">
        <v>862</v>
      </c>
      <c r="B3318">
        <v>2018</v>
      </c>
      <c r="C3318">
        <v>2018</v>
      </c>
      <c r="D3318">
        <v>2018</v>
      </c>
      <c r="E3318">
        <v>4</v>
      </c>
      <c r="F3318">
        <v>0</v>
      </c>
      <c r="G3318">
        <v>0</v>
      </c>
      <c r="H3318" t="s">
        <v>568</v>
      </c>
      <c r="I3318">
        <v>251</v>
      </c>
      <c r="J3318" t="s">
        <v>113</v>
      </c>
      <c r="K3318" t="s">
        <v>583</v>
      </c>
      <c r="L3318">
        <v>800</v>
      </c>
      <c r="M3318" t="s">
        <v>881</v>
      </c>
      <c r="N3318" t="s">
        <v>882</v>
      </c>
      <c r="O3318">
        <v>800</v>
      </c>
      <c r="P3318" t="s">
        <v>881</v>
      </c>
      <c r="Q3318" t="s">
        <v>882</v>
      </c>
      <c r="R3318" t="s">
        <v>515</v>
      </c>
      <c r="S3318" t="s">
        <v>516</v>
      </c>
      <c r="T3318">
        <v>1000</v>
      </c>
      <c r="U3318" t="s">
        <v>866</v>
      </c>
      <c r="V3318">
        <v>2523</v>
      </c>
      <c r="W3318" t="s">
        <v>518</v>
      </c>
      <c r="X3318">
        <v>8</v>
      </c>
      <c r="Y3318" t="s">
        <v>519</v>
      </c>
      <c r="Z3318">
        <v>107</v>
      </c>
      <c r="AA3318">
        <v>-1</v>
      </c>
      <c r="AB3318" t="s">
        <v>129</v>
      </c>
      <c r="AC3318">
        <v>0</v>
      </c>
      <c r="AD3318"/>
      <c r="AE3318">
        <v>0</v>
      </c>
      <c r="AF3318">
        <v>18</v>
      </c>
      <c r="AG3318">
        <v>18.902999999999999</v>
      </c>
      <c r="AH3318"/>
      <c r="AI3318">
        <v>6</v>
      </c>
    </row>
    <row r="3319" spans="1:35">
      <c r="A3319" t="s">
        <v>862</v>
      </c>
      <c r="B3319">
        <v>2018</v>
      </c>
      <c r="C3319">
        <v>2018</v>
      </c>
      <c r="D3319">
        <v>2018</v>
      </c>
      <c r="E3319">
        <v>4</v>
      </c>
      <c r="F3319">
        <v>0</v>
      </c>
      <c r="G3319">
        <v>0</v>
      </c>
      <c r="H3319" t="s">
        <v>568</v>
      </c>
      <c r="I3319">
        <v>251</v>
      </c>
      <c r="J3319" t="s">
        <v>113</v>
      </c>
      <c r="K3319" t="s">
        <v>583</v>
      </c>
      <c r="L3319">
        <v>826</v>
      </c>
      <c r="M3319" t="s">
        <v>589</v>
      </c>
      <c r="N3319" t="s">
        <v>590</v>
      </c>
      <c r="O3319">
        <v>826</v>
      </c>
      <c r="P3319" t="s">
        <v>589</v>
      </c>
      <c r="Q3319" t="s">
        <v>590</v>
      </c>
      <c r="R3319" t="s">
        <v>515</v>
      </c>
      <c r="S3319" t="s">
        <v>516</v>
      </c>
      <c r="T3319">
        <v>9200</v>
      </c>
      <c r="U3319" t="s">
        <v>885</v>
      </c>
      <c r="V3319">
        <v>2523</v>
      </c>
      <c r="W3319" t="s">
        <v>518</v>
      </c>
      <c r="X3319">
        <v>8</v>
      </c>
      <c r="Y3319" t="s">
        <v>519</v>
      </c>
      <c r="Z3319">
        <v>4170</v>
      </c>
      <c r="AA3319">
        <v>-1</v>
      </c>
      <c r="AB3319" t="s">
        <v>129</v>
      </c>
      <c r="AC3319">
        <v>0</v>
      </c>
      <c r="AD3319"/>
      <c r="AE3319">
        <v>0</v>
      </c>
      <c r="AF3319">
        <v>733</v>
      </c>
      <c r="AG3319">
        <v>733.68899999999996</v>
      </c>
      <c r="AH3319"/>
      <c r="AI3319">
        <v>6</v>
      </c>
    </row>
    <row r="3320" spans="1:35">
      <c r="A3320" t="s">
        <v>862</v>
      </c>
      <c r="B3320">
        <v>2018</v>
      </c>
      <c r="C3320">
        <v>2018</v>
      </c>
      <c r="D3320">
        <v>2018</v>
      </c>
      <c r="E3320">
        <v>4</v>
      </c>
      <c r="F3320">
        <v>0</v>
      </c>
      <c r="G3320">
        <v>0</v>
      </c>
      <c r="H3320" t="s">
        <v>568</v>
      </c>
      <c r="I3320">
        <v>251</v>
      </c>
      <c r="J3320" t="s">
        <v>113</v>
      </c>
      <c r="K3320" t="s">
        <v>583</v>
      </c>
      <c r="L3320">
        <v>528</v>
      </c>
      <c r="M3320" t="s">
        <v>581</v>
      </c>
      <c r="N3320" t="s">
        <v>582</v>
      </c>
      <c r="O3320">
        <v>528</v>
      </c>
      <c r="P3320" t="s">
        <v>581</v>
      </c>
      <c r="Q3320" t="s">
        <v>582</v>
      </c>
      <c r="R3320" t="s">
        <v>515</v>
      </c>
      <c r="S3320" t="s">
        <v>516</v>
      </c>
      <c r="T3320">
        <v>9200</v>
      </c>
      <c r="U3320" t="s">
        <v>885</v>
      </c>
      <c r="V3320">
        <v>2523</v>
      </c>
      <c r="W3320" t="s">
        <v>518</v>
      </c>
      <c r="X3320">
        <v>8</v>
      </c>
      <c r="Y3320" t="s">
        <v>519</v>
      </c>
      <c r="Z3320">
        <v>1840</v>
      </c>
      <c r="AA3320">
        <v>-1</v>
      </c>
      <c r="AB3320" t="s">
        <v>129</v>
      </c>
      <c r="AC3320">
        <v>0</v>
      </c>
      <c r="AD3320"/>
      <c r="AE3320">
        <v>0</v>
      </c>
      <c r="AF3320">
        <v>323</v>
      </c>
      <c r="AG3320">
        <v>323.721</v>
      </c>
      <c r="AH3320"/>
      <c r="AI3320">
        <v>6</v>
      </c>
    </row>
    <row r="3321" spans="1:35">
      <c r="A3321" t="s">
        <v>862</v>
      </c>
      <c r="B3321">
        <v>2018</v>
      </c>
      <c r="C3321">
        <v>2018</v>
      </c>
      <c r="D3321">
        <v>2018</v>
      </c>
      <c r="E3321">
        <v>4</v>
      </c>
      <c r="F3321">
        <v>0</v>
      </c>
      <c r="G3321">
        <v>0</v>
      </c>
      <c r="H3321" t="s">
        <v>568</v>
      </c>
      <c r="I3321">
        <v>251</v>
      </c>
      <c r="J3321" t="s">
        <v>113</v>
      </c>
      <c r="K3321" t="s">
        <v>583</v>
      </c>
      <c r="L3321">
        <v>724</v>
      </c>
      <c r="M3321" t="s">
        <v>214</v>
      </c>
      <c r="N3321" t="s">
        <v>580</v>
      </c>
      <c r="O3321">
        <v>724</v>
      </c>
      <c r="P3321" t="s">
        <v>214</v>
      </c>
      <c r="Q3321" t="s">
        <v>580</v>
      </c>
      <c r="R3321" t="s">
        <v>515</v>
      </c>
      <c r="S3321" t="s">
        <v>516</v>
      </c>
      <c r="T3321">
        <v>9200</v>
      </c>
      <c r="U3321" t="s">
        <v>885</v>
      </c>
      <c r="V3321">
        <v>2523</v>
      </c>
      <c r="W3321" t="s">
        <v>518</v>
      </c>
      <c r="X3321">
        <v>8</v>
      </c>
      <c r="Y3321" t="s">
        <v>519</v>
      </c>
      <c r="Z3321">
        <v>1000</v>
      </c>
      <c r="AA3321">
        <v>-1</v>
      </c>
      <c r="AB3321" t="s">
        <v>129</v>
      </c>
      <c r="AC3321">
        <v>0</v>
      </c>
      <c r="AD3321"/>
      <c r="AE3321">
        <v>0</v>
      </c>
      <c r="AF3321">
        <v>176</v>
      </c>
      <c r="AG3321">
        <v>176.03800000000001</v>
      </c>
      <c r="AH3321"/>
      <c r="AI3321">
        <v>6</v>
      </c>
    </row>
    <row r="3322" spans="1:35">
      <c r="A3322" t="s">
        <v>862</v>
      </c>
      <c r="B3322">
        <v>2018</v>
      </c>
      <c r="C3322">
        <v>2018</v>
      </c>
      <c r="D3322">
        <v>2018</v>
      </c>
      <c r="E3322">
        <v>4</v>
      </c>
      <c r="F3322">
        <v>0</v>
      </c>
      <c r="G3322">
        <v>0</v>
      </c>
      <c r="H3322" t="s">
        <v>568</v>
      </c>
      <c r="I3322">
        <v>251</v>
      </c>
      <c r="J3322" t="s">
        <v>113</v>
      </c>
      <c r="K3322" t="s">
        <v>583</v>
      </c>
      <c r="L3322">
        <v>616</v>
      </c>
      <c r="M3322" t="s">
        <v>692</v>
      </c>
      <c r="N3322" t="s">
        <v>693</v>
      </c>
      <c r="O3322">
        <v>616</v>
      </c>
      <c r="P3322" t="s">
        <v>692</v>
      </c>
      <c r="Q3322" t="s">
        <v>693</v>
      </c>
      <c r="R3322" t="s">
        <v>515</v>
      </c>
      <c r="S3322" t="s">
        <v>516</v>
      </c>
      <c r="T3322">
        <v>9200</v>
      </c>
      <c r="U3322" t="s">
        <v>885</v>
      </c>
      <c r="V3322">
        <v>2523</v>
      </c>
      <c r="W3322" t="s">
        <v>518</v>
      </c>
      <c r="X3322">
        <v>8</v>
      </c>
      <c r="Y3322" t="s">
        <v>519</v>
      </c>
      <c r="Z3322">
        <v>342</v>
      </c>
      <c r="AA3322">
        <v>-1</v>
      </c>
      <c r="AB3322" t="s">
        <v>129</v>
      </c>
      <c r="AC3322">
        <v>0</v>
      </c>
      <c r="AD3322"/>
      <c r="AE3322">
        <v>0</v>
      </c>
      <c r="AF3322">
        <v>60</v>
      </c>
      <c r="AG3322">
        <v>60.255000000000003</v>
      </c>
      <c r="AH3322"/>
      <c r="AI3322">
        <v>6</v>
      </c>
    </row>
    <row r="3323" spans="1:35">
      <c r="A3323" t="s">
        <v>862</v>
      </c>
      <c r="B3323">
        <v>2018</v>
      </c>
      <c r="C3323">
        <v>2018</v>
      </c>
      <c r="D3323">
        <v>2018</v>
      </c>
      <c r="E3323">
        <v>4</v>
      </c>
      <c r="F3323">
        <v>0</v>
      </c>
      <c r="G3323">
        <v>0</v>
      </c>
      <c r="H3323" t="s">
        <v>568</v>
      </c>
      <c r="I3323">
        <v>251</v>
      </c>
      <c r="J3323" t="s">
        <v>113</v>
      </c>
      <c r="K3323" t="s">
        <v>583</v>
      </c>
      <c r="L3323">
        <v>792</v>
      </c>
      <c r="M3323" t="s">
        <v>217</v>
      </c>
      <c r="N3323" t="s">
        <v>573</v>
      </c>
      <c r="O3323">
        <v>792</v>
      </c>
      <c r="P3323" t="s">
        <v>217</v>
      </c>
      <c r="Q3323" t="s">
        <v>573</v>
      </c>
      <c r="R3323" t="s">
        <v>515</v>
      </c>
      <c r="S3323" t="s">
        <v>516</v>
      </c>
      <c r="T3323">
        <v>3200</v>
      </c>
      <c r="U3323" t="s">
        <v>74</v>
      </c>
      <c r="V3323">
        <v>2523</v>
      </c>
      <c r="W3323" t="s">
        <v>518</v>
      </c>
      <c r="X3323">
        <v>8</v>
      </c>
      <c r="Y3323" t="s">
        <v>519</v>
      </c>
      <c r="Z3323">
        <v>443</v>
      </c>
      <c r="AA3323">
        <v>-1</v>
      </c>
      <c r="AB3323" t="s">
        <v>129</v>
      </c>
      <c r="AC3323">
        <v>0</v>
      </c>
      <c r="AD3323"/>
      <c r="AE3323">
        <v>0</v>
      </c>
      <c r="AF3323">
        <v>77</v>
      </c>
      <c r="AG3323">
        <v>77.977000000000004</v>
      </c>
      <c r="AH3323"/>
      <c r="AI3323">
        <v>6</v>
      </c>
    </row>
    <row r="3324" spans="1:35">
      <c r="A3324" t="s">
        <v>862</v>
      </c>
      <c r="B3324">
        <v>2018</v>
      </c>
      <c r="C3324">
        <v>2018</v>
      </c>
      <c r="D3324">
        <v>2018</v>
      </c>
      <c r="E3324">
        <v>4</v>
      </c>
      <c r="F3324">
        <v>0</v>
      </c>
      <c r="G3324">
        <v>0</v>
      </c>
      <c r="H3324" t="s">
        <v>568</v>
      </c>
      <c r="I3324">
        <v>251</v>
      </c>
      <c r="J3324" t="s">
        <v>113</v>
      </c>
      <c r="K3324" t="s">
        <v>583</v>
      </c>
      <c r="L3324">
        <v>558</v>
      </c>
      <c r="M3324" t="s">
        <v>831</v>
      </c>
      <c r="N3324" t="s">
        <v>832</v>
      </c>
      <c r="O3324">
        <v>56</v>
      </c>
      <c r="P3324" t="s">
        <v>694</v>
      </c>
      <c r="Q3324" t="s">
        <v>695</v>
      </c>
      <c r="R3324" t="s">
        <v>515</v>
      </c>
      <c r="S3324" t="s">
        <v>516</v>
      </c>
      <c r="T3324">
        <v>3200</v>
      </c>
      <c r="U3324" t="s">
        <v>74</v>
      </c>
      <c r="V3324">
        <v>2523</v>
      </c>
      <c r="W3324" t="s">
        <v>518</v>
      </c>
      <c r="X3324">
        <v>8</v>
      </c>
      <c r="Y3324" t="s">
        <v>519</v>
      </c>
      <c r="Z3324">
        <v>7373</v>
      </c>
      <c r="AA3324">
        <v>-1</v>
      </c>
      <c r="AB3324" t="s">
        <v>129</v>
      </c>
      <c r="AC3324">
        <v>0</v>
      </c>
      <c r="AD3324"/>
      <c r="AE3324">
        <v>0</v>
      </c>
      <c r="AF3324">
        <v>1297</v>
      </c>
      <c r="AG3324">
        <v>1297.248</v>
      </c>
      <c r="AH3324"/>
      <c r="AI3324">
        <v>6</v>
      </c>
    </row>
    <row r="3325" spans="1:35">
      <c r="A3325" t="s">
        <v>862</v>
      </c>
      <c r="B3325">
        <v>2018</v>
      </c>
      <c r="C3325">
        <v>2018</v>
      </c>
      <c r="D3325">
        <v>2018</v>
      </c>
      <c r="E3325">
        <v>4</v>
      </c>
      <c r="F3325">
        <v>0</v>
      </c>
      <c r="G3325">
        <v>0</v>
      </c>
      <c r="H3325" t="s">
        <v>568</v>
      </c>
      <c r="I3325">
        <v>251</v>
      </c>
      <c r="J3325" t="s">
        <v>113</v>
      </c>
      <c r="K3325" t="s">
        <v>583</v>
      </c>
      <c r="L3325">
        <v>566</v>
      </c>
      <c r="M3325" t="s">
        <v>638</v>
      </c>
      <c r="N3325" t="s">
        <v>639</v>
      </c>
      <c r="O3325">
        <v>56</v>
      </c>
      <c r="P3325" t="s">
        <v>694</v>
      </c>
      <c r="Q3325" t="s">
        <v>695</v>
      </c>
      <c r="R3325" t="s">
        <v>515</v>
      </c>
      <c r="S3325" t="s">
        <v>516</v>
      </c>
      <c r="T3325">
        <v>3200</v>
      </c>
      <c r="U3325" t="s">
        <v>74</v>
      </c>
      <c r="V3325">
        <v>2523</v>
      </c>
      <c r="W3325" t="s">
        <v>518</v>
      </c>
      <c r="X3325">
        <v>8</v>
      </c>
      <c r="Y3325" t="s">
        <v>519</v>
      </c>
      <c r="Z3325">
        <v>24653</v>
      </c>
      <c r="AA3325">
        <v>-1</v>
      </c>
      <c r="AB3325" t="s">
        <v>129</v>
      </c>
      <c r="AC3325">
        <v>0</v>
      </c>
      <c r="AD3325"/>
      <c r="AE3325">
        <v>0</v>
      </c>
      <c r="AF3325">
        <v>4337</v>
      </c>
      <c r="AG3325">
        <v>4337.1549999999997</v>
      </c>
      <c r="AH3325"/>
      <c r="AI3325">
        <v>6</v>
      </c>
    </row>
    <row r="3326" spans="1:35">
      <c r="A3326" t="s">
        <v>862</v>
      </c>
      <c r="B3326">
        <v>2018</v>
      </c>
      <c r="C3326">
        <v>2018</v>
      </c>
      <c r="D3326">
        <v>2018</v>
      </c>
      <c r="E3326">
        <v>4</v>
      </c>
      <c r="F3326">
        <v>0</v>
      </c>
      <c r="G3326">
        <v>0</v>
      </c>
      <c r="H3326" t="s">
        <v>568</v>
      </c>
      <c r="I3326">
        <v>251</v>
      </c>
      <c r="J3326" t="s">
        <v>113</v>
      </c>
      <c r="K3326" t="s">
        <v>583</v>
      </c>
      <c r="L3326">
        <v>724</v>
      </c>
      <c r="M3326" t="s">
        <v>214</v>
      </c>
      <c r="N3326" t="s">
        <v>580</v>
      </c>
      <c r="O3326">
        <v>56</v>
      </c>
      <c r="P3326" t="s">
        <v>694</v>
      </c>
      <c r="Q3326" t="s">
        <v>695</v>
      </c>
      <c r="R3326" t="s">
        <v>515</v>
      </c>
      <c r="S3326" t="s">
        <v>516</v>
      </c>
      <c r="T3326">
        <v>3200</v>
      </c>
      <c r="U3326" t="s">
        <v>74</v>
      </c>
      <c r="V3326">
        <v>2523</v>
      </c>
      <c r="W3326" t="s">
        <v>518</v>
      </c>
      <c r="X3326">
        <v>8</v>
      </c>
      <c r="Y3326" t="s">
        <v>519</v>
      </c>
      <c r="Z3326">
        <v>216129</v>
      </c>
      <c r="AA3326">
        <v>-1</v>
      </c>
      <c r="AB3326" t="s">
        <v>129</v>
      </c>
      <c r="AC3326">
        <v>0</v>
      </c>
      <c r="AD3326"/>
      <c r="AE3326">
        <v>0</v>
      </c>
      <c r="AF3326">
        <v>38023</v>
      </c>
      <c r="AG3326">
        <v>38023.061999999998</v>
      </c>
      <c r="AH3326"/>
      <c r="AI3326">
        <v>6</v>
      </c>
    </row>
    <row r="3327" spans="1:35">
      <c r="A3327" t="s">
        <v>862</v>
      </c>
      <c r="B3327">
        <v>2018</v>
      </c>
      <c r="C3327">
        <v>2018</v>
      </c>
      <c r="D3327">
        <v>2018</v>
      </c>
      <c r="E3327">
        <v>4</v>
      </c>
      <c r="F3327">
        <v>0</v>
      </c>
      <c r="G3327">
        <v>0</v>
      </c>
      <c r="H3327" t="s">
        <v>568</v>
      </c>
      <c r="I3327">
        <v>251</v>
      </c>
      <c r="J3327" t="s">
        <v>113</v>
      </c>
      <c r="K3327" t="s">
        <v>583</v>
      </c>
      <c r="L3327">
        <v>804</v>
      </c>
      <c r="M3327" t="s">
        <v>650</v>
      </c>
      <c r="N3327" t="s">
        <v>651</v>
      </c>
      <c r="O3327">
        <v>56</v>
      </c>
      <c r="P3327" t="s">
        <v>694</v>
      </c>
      <c r="Q3327" t="s">
        <v>695</v>
      </c>
      <c r="R3327" t="s">
        <v>515</v>
      </c>
      <c r="S3327" t="s">
        <v>516</v>
      </c>
      <c r="T3327">
        <v>3200</v>
      </c>
      <c r="U3327" t="s">
        <v>74</v>
      </c>
      <c r="V3327">
        <v>2523</v>
      </c>
      <c r="W3327" t="s">
        <v>518</v>
      </c>
      <c r="X3327">
        <v>8</v>
      </c>
      <c r="Y3327" t="s">
        <v>519</v>
      </c>
      <c r="Z3327">
        <v>1235</v>
      </c>
      <c r="AA3327">
        <v>-1</v>
      </c>
      <c r="AB3327" t="s">
        <v>129</v>
      </c>
      <c r="AC3327">
        <v>0</v>
      </c>
      <c r="AD3327"/>
      <c r="AE3327">
        <v>0</v>
      </c>
      <c r="AF3327">
        <v>217</v>
      </c>
      <c r="AG3327">
        <v>217.38900000000001</v>
      </c>
      <c r="AH3327"/>
      <c r="AI3327">
        <v>6</v>
      </c>
    </row>
    <row r="3328" spans="1:35">
      <c r="A3328" t="s">
        <v>862</v>
      </c>
      <c r="B3328">
        <v>2018</v>
      </c>
      <c r="C3328">
        <v>2018</v>
      </c>
      <c r="D3328">
        <v>2018</v>
      </c>
      <c r="E3328">
        <v>4</v>
      </c>
      <c r="F3328">
        <v>0</v>
      </c>
      <c r="G3328">
        <v>0</v>
      </c>
      <c r="H3328" t="s">
        <v>568</v>
      </c>
      <c r="I3328">
        <v>251</v>
      </c>
      <c r="J3328" t="s">
        <v>113</v>
      </c>
      <c r="K3328" t="s">
        <v>583</v>
      </c>
      <c r="L3328">
        <v>818</v>
      </c>
      <c r="M3328" t="s">
        <v>532</v>
      </c>
      <c r="N3328" t="s">
        <v>533</v>
      </c>
      <c r="O3328">
        <v>56</v>
      </c>
      <c r="P3328" t="s">
        <v>694</v>
      </c>
      <c r="Q3328" t="s">
        <v>695</v>
      </c>
      <c r="R3328" t="s">
        <v>515</v>
      </c>
      <c r="S3328" t="s">
        <v>516</v>
      </c>
      <c r="T3328">
        <v>3200</v>
      </c>
      <c r="U3328" t="s">
        <v>74</v>
      </c>
      <c r="V3328">
        <v>2523</v>
      </c>
      <c r="W3328" t="s">
        <v>518</v>
      </c>
      <c r="X3328">
        <v>8</v>
      </c>
      <c r="Y3328" t="s">
        <v>519</v>
      </c>
      <c r="Z3328">
        <v>1161</v>
      </c>
      <c r="AA3328">
        <v>-1</v>
      </c>
      <c r="AB3328" t="s">
        <v>129</v>
      </c>
      <c r="AC3328">
        <v>0</v>
      </c>
      <c r="AD3328"/>
      <c r="AE3328">
        <v>0</v>
      </c>
      <c r="AF3328">
        <v>204</v>
      </c>
      <c r="AG3328">
        <v>204.393</v>
      </c>
      <c r="AH3328"/>
      <c r="AI3328">
        <v>6</v>
      </c>
    </row>
    <row r="3329" spans="1:35">
      <c r="A3329" t="s">
        <v>862</v>
      </c>
      <c r="B3329">
        <v>2018</v>
      </c>
      <c r="C3329">
        <v>2018</v>
      </c>
      <c r="D3329">
        <v>2018</v>
      </c>
      <c r="E3329">
        <v>4</v>
      </c>
      <c r="F3329">
        <v>0</v>
      </c>
      <c r="G3329">
        <v>0</v>
      </c>
      <c r="H3329" t="s">
        <v>568</v>
      </c>
      <c r="I3329">
        <v>251</v>
      </c>
      <c r="J3329" t="s">
        <v>113</v>
      </c>
      <c r="K3329" t="s">
        <v>583</v>
      </c>
      <c r="L3329">
        <v>842</v>
      </c>
      <c r="M3329" t="s">
        <v>593</v>
      </c>
      <c r="N3329" t="s">
        <v>593</v>
      </c>
      <c r="O3329">
        <v>56</v>
      </c>
      <c r="P3329" t="s">
        <v>694</v>
      </c>
      <c r="Q3329" t="s">
        <v>695</v>
      </c>
      <c r="R3329" t="s">
        <v>515</v>
      </c>
      <c r="S3329" t="s">
        <v>516</v>
      </c>
      <c r="T3329">
        <v>3200</v>
      </c>
      <c r="U3329" t="s">
        <v>74</v>
      </c>
      <c r="V3329">
        <v>2523</v>
      </c>
      <c r="W3329" t="s">
        <v>518</v>
      </c>
      <c r="X3329">
        <v>8</v>
      </c>
      <c r="Y3329" t="s">
        <v>519</v>
      </c>
      <c r="Z3329">
        <v>1296</v>
      </c>
      <c r="AA3329">
        <v>-1</v>
      </c>
      <c r="AB3329" t="s">
        <v>129</v>
      </c>
      <c r="AC3329">
        <v>0</v>
      </c>
      <c r="AD3329"/>
      <c r="AE3329">
        <v>0</v>
      </c>
      <c r="AF3329">
        <v>228</v>
      </c>
      <c r="AG3329">
        <v>228.023</v>
      </c>
      <c r="AH3329"/>
      <c r="AI3329">
        <v>6</v>
      </c>
    </row>
    <row r="3330" spans="1:35">
      <c r="A3330" t="s">
        <v>862</v>
      </c>
      <c r="B3330">
        <v>2018</v>
      </c>
      <c r="C3330">
        <v>2018</v>
      </c>
      <c r="D3330">
        <v>2018</v>
      </c>
      <c r="E3330">
        <v>4</v>
      </c>
      <c r="F3330">
        <v>0</v>
      </c>
      <c r="G3330">
        <v>0</v>
      </c>
      <c r="H3330" t="s">
        <v>568</v>
      </c>
      <c r="I3330">
        <v>251</v>
      </c>
      <c r="J3330" t="s">
        <v>113</v>
      </c>
      <c r="K3330" t="s">
        <v>583</v>
      </c>
      <c r="L3330">
        <v>688</v>
      </c>
      <c r="M3330" t="s">
        <v>644</v>
      </c>
      <c r="N3330" t="s">
        <v>645</v>
      </c>
      <c r="O3330">
        <v>276</v>
      </c>
      <c r="P3330" t="s">
        <v>591</v>
      </c>
      <c r="Q3330" t="s">
        <v>592</v>
      </c>
      <c r="R3330" t="s">
        <v>515</v>
      </c>
      <c r="S3330" t="s">
        <v>516</v>
      </c>
      <c r="T3330">
        <v>3200</v>
      </c>
      <c r="U3330" t="s">
        <v>74</v>
      </c>
      <c r="V3330">
        <v>2523</v>
      </c>
      <c r="W3330" t="s">
        <v>518</v>
      </c>
      <c r="X3330">
        <v>8</v>
      </c>
      <c r="Y3330" t="s">
        <v>519</v>
      </c>
      <c r="Z3330">
        <v>611</v>
      </c>
      <c r="AA3330">
        <v>-1</v>
      </c>
      <c r="AB3330" t="s">
        <v>129</v>
      </c>
      <c r="AC3330">
        <v>0</v>
      </c>
      <c r="AD3330"/>
      <c r="AE3330">
        <v>0</v>
      </c>
      <c r="AF3330">
        <v>107</v>
      </c>
      <c r="AG3330">
        <v>107.51300000000001</v>
      </c>
      <c r="AH3330"/>
      <c r="AI3330">
        <v>6</v>
      </c>
    </row>
    <row r="3331" spans="1:35">
      <c r="A3331" t="s">
        <v>862</v>
      </c>
      <c r="B3331">
        <v>2018</v>
      </c>
      <c r="C3331">
        <v>2018</v>
      </c>
      <c r="D3331">
        <v>2018</v>
      </c>
      <c r="E3331">
        <v>4</v>
      </c>
      <c r="F3331">
        <v>0</v>
      </c>
      <c r="G3331">
        <v>0</v>
      </c>
      <c r="H3331" t="s">
        <v>568</v>
      </c>
      <c r="I3331">
        <v>251</v>
      </c>
      <c r="J3331" t="s">
        <v>113</v>
      </c>
      <c r="K3331" t="s">
        <v>583</v>
      </c>
      <c r="L3331">
        <v>757</v>
      </c>
      <c r="M3331" t="s">
        <v>597</v>
      </c>
      <c r="N3331" t="s">
        <v>598</v>
      </c>
      <c r="O3331">
        <v>276</v>
      </c>
      <c r="P3331" t="s">
        <v>591</v>
      </c>
      <c r="Q3331" t="s">
        <v>592</v>
      </c>
      <c r="R3331" t="s">
        <v>515</v>
      </c>
      <c r="S3331" t="s">
        <v>516</v>
      </c>
      <c r="T3331">
        <v>3200</v>
      </c>
      <c r="U3331" t="s">
        <v>74</v>
      </c>
      <c r="V3331">
        <v>2523</v>
      </c>
      <c r="W3331" t="s">
        <v>518</v>
      </c>
      <c r="X3331">
        <v>8</v>
      </c>
      <c r="Y3331" t="s">
        <v>519</v>
      </c>
      <c r="Z3331">
        <v>60702</v>
      </c>
      <c r="AA3331">
        <v>-1</v>
      </c>
      <c r="AB3331" t="s">
        <v>129</v>
      </c>
      <c r="AC3331">
        <v>0</v>
      </c>
      <c r="AD3331"/>
      <c r="AE3331">
        <v>0</v>
      </c>
      <c r="AF3331">
        <v>10679</v>
      </c>
      <c r="AG3331">
        <v>10679.254999999999</v>
      </c>
      <c r="AH3331"/>
      <c r="AI3331">
        <v>6</v>
      </c>
    </row>
    <row r="3332" spans="1:35">
      <c r="A3332" t="s">
        <v>862</v>
      </c>
      <c r="B3332">
        <v>2018</v>
      </c>
      <c r="C3332">
        <v>2018</v>
      </c>
      <c r="D3332">
        <v>2018</v>
      </c>
      <c r="E3332">
        <v>4</v>
      </c>
      <c r="F3332">
        <v>0</v>
      </c>
      <c r="G3332">
        <v>0</v>
      </c>
      <c r="H3332" t="s">
        <v>568</v>
      </c>
      <c r="I3332">
        <v>251</v>
      </c>
      <c r="J3332" t="s">
        <v>113</v>
      </c>
      <c r="K3332" t="s">
        <v>583</v>
      </c>
      <c r="L3332">
        <v>784</v>
      </c>
      <c r="M3332" t="s">
        <v>186</v>
      </c>
      <c r="N3332" t="s">
        <v>618</v>
      </c>
      <c r="O3332">
        <v>276</v>
      </c>
      <c r="P3332" t="s">
        <v>591</v>
      </c>
      <c r="Q3332" t="s">
        <v>592</v>
      </c>
      <c r="R3332" t="s">
        <v>515</v>
      </c>
      <c r="S3332" t="s">
        <v>516</v>
      </c>
      <c r="T3332">
        <v>3200</v>
      </c>
      <c r="U3332" t="s">
        <v>74</v>
      </c>
      <c r="V3332">
        <v>2523</v>
      </c>
      <c r="W3332" t="s">
        <v>518</v>
      </c>
      <c r="X3332">
        <v>8</v>
      </c>
      <c r="Y3332" t="s">
        <v>519</v>
      </c>
      <c r="Z3332">
        <v>1699</v>
      </c>
      <c r="AA3332">
        <v>-1</v>
      </c>
      <c r="AB3332" t="s">
        <v>129</v>
      </c>
      <c r="AC3332">
        <v>0</v>
      </c>
      <c r="AD3332"/>
      <c r="AE3332">
        <v>0</v>
      </c>
      <c r="AF3332">
        <v>298</v>
      </c>
      <c r="AG3332">
        <v>298.91000000000003</v>
      </c>
      <c r="AH3332"/>
      <c r="AI3332">
        <v>6</v>
      </c>
    </row>
    <row r="3333" spans="1:35">
      <c r="A3333" t="s">
        <v>862</v>
      </c>
      <c r="B3333">
        <v>2018</v>
      </c>
      <c r="C3333">
        <v>2018</v>
      </c>
      <c r="D3333">
        <v>2018</v>
      </c>
      <c r="E3333">
        <v>4</v>
      </c>
      <c r="F3333">
        <v>0</v>
      </c>
      <c r="G3333">
        <v>0</v>
      </c>
      <c r="H3333" t="s">
        <v>568</v>
      </c>
      <c r="I3333">
        <v>251</v>
      </c>
      <c r="J3333" t="s">
        <v>113</v>
      </c>
      <c r="K3333" t="s">
        <v>583</v>
      </c>
      <c r="L3333">
        <v>842</v>
      </c>
      <c r="M3333" t="s">
        <v>593</v>
      </c>
      <c r="N3333" t="s">
        <v>593</v>
      </c>
      <c r="O3333">
        <v>276</v>
      </c>
      <c r="P3333" t="s">
        <v>591</v>
      </c>
      <c r="Q3333" t="s">
        <v>592</v>
      </c>
      <c r="R3333" t="s">
        <v>515</v>
      </c>
      <c r="S3333" t="s">
        <v>516</v>
      </c>
      <c r="T3333">
        <v>3200</v>
      </c>
      <c r="U3333" t="s">
        <v>74</v>
      </c>
      <c r="V3333">
        <v>2523</v>
      </c>
      <c r="W3333" t="s">
        <v>518</v>
      </c>
      <c r="X3333">
        <v>8</v>
      </c>
      <c r="Y3333" t="s">
        <v>519</v>
      </c>
      <c r="Z3333">
        <v>147</v>
      </c>
      <c r="AA3333">
        <v>-1</v>
      </c>
      <c r="AB3333" t="s">
        <v>129</v>
      </c>
      <c r="AC3333">
        <v>0</v>
      </c>
      <c r="AD3333"/>
      <c r="AE3333">
        <v>0</v>
      </c>
      <c r="AF3333">
        <v>25</v>
      </c>
      <c r="AG3333">
        <v>25.992000000000001</v>
      </c>
      <c r="AH3333"/>
      <c r="AI3333">
        <v>6</v>
      </c>
    </row>
    <row r="3334" spans="1:35">
      <c r="A3334" t="s">
        <v>862</v>
      </c>
      <c r="B3334">
        <v>2018</v>
      </c>
      <c r="C3334">
        <v>2018</v>
      </c>
      <c r="D3334">
        <v>2018</v>
      </c>
      <c r="E3334">
        <v>4</v>
      </c>
      <c r="F3334">
        <v>0</v>
      </c>
      <c r="G3334">
        <v>0</v>
      </c>
      <c r="H3334" t="s">
        <v>568</v>
      </c>
      <c r="I3334">
        <v>251</v>
      </c>
      <c r="J3334" t="s">
        <v>113</v>
      </c>
      <c r="K3334" t="s">
        <v>583</v>
      </c>
      <c r="L3334">
        <v>528</v>
      </c>
      <c r="M3334" t="s">
        <v>581</v>
      </c>
      <c r="N3334" t="s">
        <v>582</v>
      </c>
      <c r="O3334">
        <v>528</v>
      </c>
      <c r="P3334" t="s">
        <v>581</v>
      </c>
      <c r="Q3334" t="s">
        <v>582</v>
      </c>
      <c r="R3334" t="s">
        <v>515</v>
      </c>
      <c r="S3334" t="s">
        <v>516</v>
      </c>
      <c r="T3334">
        <v>0</v>
      </c>
      <c r="U3334" t="s">
        <v>517</v>
      </c>
      <c r="V3334">
        <v>2523</v>
      </c>
      <c r="W3334" t="s">
        <v>518</v>
      </c>
      <c r="X3334">
        <v>8</v>
      </c>
      <c r="Y3334" t="s">
        <v>519</v>
      </c>
      <c r="Z3334">
        <v>17866130</v>
      </c>
      <c r="AA3334">
        <v>-1</v>
      </c>
      <c r="AB3334" t="s">
        <v>129</v>
      </c>
      <c r="AC3334">
        <v>0</v>
      </c>
      <c r="AD3334"/>
      <c r="AE3334">
        <v>0</v>
      </c>
      <c r="AF3334">
        <v>1977052</v>
      </c>
      <c r="AG3334">
        <v>1977052.7239999999</v>
      </c>
      <c r="AH3334"/>
      <c r="AI3334">
        <v>6</v>
      </c>
    </row>
    <row r="3335" spans="1:35">
      <c r="A3335" t="s">
        <v>862</v>
      </c>
      <c r="B3335">
        <v>2018</v>
      </c>
      <c r="C3335">
        <v>2018</v>
      </c>
      <c r="D3335">
        <v>2018</v>
      </c>
      <c r="E3335">
        <v>4</v>
      </c>
      <c r="F3335">
        <v>0</v>
      </c>
      <c r="G3335">
        <v>0</v>
      </c>
      <c r="H3335" t="s">
        <v>568</v>
      </c>
      <c r="I3335">
        <v>251</v>
      </c>
      <c r="J3335" t="s">
        <v>113</v>
      </c>
      <c r="K3335" t="s">
        <v>583</v>
      </c>
      <c r="L3335">
        <v>826</v>
      </c>
      <c r="M3335" t="s">
        <v>589</v>
      </c>
      <c r="N3335" t="s">
        <v>590</v>
      </c>
      <c r="O3335">
        <v>826</v>
      </c>
      <c r="P3335" t="s">
        <v>589</v>
      </c>
      <c r="Q3335" t="s">
        <v>590</v>
      </c>
      <c r="R3335" t="s">
        <v>515</v>
      </c>
      <c r="S3335" t="s">
        <v>516</v>
      </c>
      <c r="T3335">
        <v>0</v>
      </c>
      <c r="U3335" t="s">
        <v>517</v>
      </c>
      <c r="V3335">
        <v>2523</v>
      </c>
      <c r="W3335" t="s">
        <v>518</v>
      </c>
      <c r="X3335">
        <v>8</v>
      </c>
      <c r="Y3335" t="s">
        <v>519</v>
      </c>
      <c r="Z3335">
        <v>14253672</v>
      </c>
      <c r="AA3335">
        <v>-1</v>
      </c>
      <c r="AB3335" t="s">
        <v>129</v>
      </c>
      <c r="AC3335">
        <v>0</v>
      </c>
      <c r="AD3335"/>
      <c r="AE3335">
        <v>0</v>
      </c>
      <c r="AF3335">
        <v>7317281</v>
      </c>
      <c r="AG3335">
        <v>7317281.4960000003</v>
      </c>
      <c r="AH3335"/>
      <c r="AI3335">
        <v>6</v>
      </c>
    </row>
    <row r="3336" spans="1:35">
      <c r="A3336" t="s">
        <v>862</v>
      </c>
      <c r="B3336">
        <v>2018</v>
      </c>
      <c r="C3336">
        <v>2018</v>
      </c>
      <c r="D3336">
        <v>2018</v>
      </c>
      <c r="E3336">
        <v>4</v>
      </c>
      <c r="F3336">
        <v>0</v>
      </c>
      <c r="G3336">
        <v>0</v>
      </c>
      <c r="H3336" t="s">
        <v>568</v>
      </c>
      <c r="I3336">
        <v>251</v>
      </c>
      <c r="J3336" t="s">
        <v>113</v>
      </c>
      <c r="K3336" t="s">
        <v>583</v>
      </c>
      <c r="L3336">
        <v>724</v>
      </c>
      <c r="M3336" t="s">
        <v>214</v>
      </c>
      <c r="N3336" t="s">
        <v>580</v>
      </c>
      <c r="O3336">
        <v>724</v>
      </c>
      <c r="P3336" t="s">
        <v>214</v>
      </c>
      <c r="Q3336" t="s">
        <v>580</v>
      </c>
      <c r="R3336" t="s">
        <v>515</v>
      </c>
      <c r="S3336" t="s">
        <v>516</v>
      </c>
      <c r="T3336">
        <v>0</v>
      </c>
      <c r="U3336" t="s">
        <v>517</v>
      </c>
      <c r="V3336">
        <v>2523</v>
      </c>
      <c r="W3336" t="s">
        <v>518</v>
      </c>
      <c r="X3336">
        <v>8</v>
      </c>
      <c r="Y3336" t="s">
        <v>519</v>
      </c>
      <c r="Z3336">
        <v>1222420896</v>
      </c>
      <c r="AA3336">
        <v>-1</v>
      </c>
      <c r="AB3336" t="s">
        <v>129</v>
      </c>
      <c r="AC3336">
        <v>0</v>
      </c>
      <c r="AD3336"/>
      <c r="AE3336">
        <v>0</v>
      </c>
      <c r="AF3336">
        <v>96250814</v>
      </c>
      <c r="AG3336">
        <v>96250814.570999995</v>
      </c>
      <c r="AH3336"/>
      <c r="AI3336">
        <v>6</v>
      </c>
    </row>
    <row r="3337" spans="1:35">
      <c r="A3337" t="s">
        <v>862</v>
      </c>
      <c r="B3337">
        <v>2018</v>
      </c>
      <c r="C3337">
        <v>2018</v>
      </c>
      <c r="D3337">
        <v>2018</v>
      </c>
      <c r="E3337">
        <v>4</v>
      </c>
      <c r="F3337">
        <v>0</v>
      </c>
      <c r="G3337">
        <v>0</v>
      </c>
      <c r="H3337" t="s">
        <v>568</v>
      </c>
      <c r="I3337">
        <v>251</v>
      </c>
      <c r="J3337" t="s">
        <v>113</v>
      </c>
      <c r="K3337" t="s">
        <v>583</v>
      </c>
      <c r="L3337">
        <v>616</v>
      </c>
      <c r="M3337" t="s">
        <v>692</v>
      </c>
      <c r="N3337" t="s">
        <v>693</v>
      </c>
      <c r="O3337">
        <v>616</v>
      </c>
      <c r="P3337" t="s">
        <v>692</v>
      </c>
      <c r="Q3337" t="s">
        <v>693</v>
      </c>
      <c r="R3337" t="s">
        <v>515</v>
      </c>
      <c r="S3337" t="s">
        <v>516</v>
      </c>
      <c r="T3337">
        <v>0</v>
      </c>
      <c r="U3337" t="s">
        <v>517</v>
      </c>
      <c r="V3337">
        <v>2523</v>
      </c>
      <c r="W3337" t="s">
        <v>518</v>
      </c>
      <c r="X3337">
        <v>8</v>
      </c>
      <c r="Y3337" t="s">
        <v>519</v>
      </c>
      <c r="Z3337">
        <v>749296</v>
      </c>
      <c r="AA3337">
        <v>-1</v>
      </c>
      <c r="AB3337" t="s">
        <v>129</v>
      </c>
      <c r="AC3337">
        <v>0</v>
      </c>
      <c r="AD3337"/>
      <c r="AE3337">
        <v>0</v>
      </c>
      <c r="AF3337">
        <v>438554</v>
      </c>
      <c r="AG3337">
        <v>438554.78100000002</v>
      </c>
      <c r="AH3337"/>
      <c r="AI3337">
        <v>6</v>
      </c>
    </row>
    <row r="3338" spans="1:35">
      <c r="A3338" t="s">
        <v>862</v>
      </c>
      <c r="B3338">
        <v>2018</v>
      </c>
      <c r="C3338">
        <v>2018</v>
      </c>
      <c r="D3338">
        <v>2018</v>
      </c>
      <c r="E3338">
        <v>4</v>
      </c>
      <c r="F3338">
        <v>0</v>
      </c>
      <c r="G3338">
        <v>0</v>
      </c>
      <c r="H3338" t="s">
        <v>568</v>
      </c>
      <c r="I3338">
        <v>251</v>
      </c>
      <c r="J3338" t="s">
        <v>113</v>
      </c>
      <c r="K3338" t="s">
        <v>583</v>
      </c>
      <c r="L3338">
        <v>540</v>
      </c>
      <c r="M3338" t="s">
        <v>552</v>
      </c>
      <c r="N3338" t="s">
        <v>553</v>
      </c>
      <c r="O3338">
        <v>540</v>
      </c>
      <c r="P3338" t="s">
        <v>552</v>
      </c>
      <c r="Q3338" t="s">
        <v>553</v>
      </c>
      <c r="R3338" t="s">
        <v>515</v>
      </c>
      <c r="S3338" t="s">
        <v>516</v>
      </c>
      <c r="T3338">
        <v>0</v>
      </c>
      <c r="U3338" t="s">
        <v>517</v>
      </c>
      <c r="V3338">
        <v>2523</v>
      </c>
      <c r="W3338" t="s">
        <v>518</v>
      </c>
      <c r="X3338">
        <v>8</v>
      </c>
      <c r="Y3338" t="s">
        <v>519</v>
      </c>
      <c r="Z3338">
        <v>167</v>
      </c>
      <c r="AA3338">
        <v>-1</v>
      </c>
      <c r="AB3338" t="s">
        <v>129</v>
      </c>
      <c r="AC3338">
        <v>0</v>
      </c>
      <c r="AD3338"/>
      <c r="AE3338">
        <v>0</v>
      </c>
      <c r="AF3338">
        <v>29</v>
      </c>
      <c r="AG3338">
        <v>29.536999999999999</v>
      </c>
      <c r="AH3338"/>
      <c r="AI3338">
        <v>6</v>
      </c>
    </row>
    <row r="3339" spans="1:35">
      <c r="A3339" t="s">
        <v>862</v>
      </c>
      <c r="B3339">
        <v>2018</v>
      </c>
      <c r="C3339">
        <v>2018</v>
      </c>
      <c r="D3339">
        <v>2018</v>
      </c>
      <c r="E3339">
        <v>4</v>
      </c>
      <c r="F3339">
        <v>0</v>
      </c>
      <c r="G3339">
        <v>0</v>
      </c>
      <c r="H3339" t="s">
        <v>568</v>
      </c>
      <c r="I3339">
        <v>251</v>
      </c>
      <c r="J3339" t="s">
        <v>113</v>
      </c>
      <c r="K3339" t="s">
        <v>583</v>
      </c>
      <c r="L3339">
        <v>800</v>
      </c>
      <c r="M3339" t="s">
        <v>881</v>
      </c>
      <c r="N3339" t="s">
        <v>882</v>
      </c>
      <c r="O3339">
        <v>800</v>
      </c>
      <c r="P3339" t="s">
        <v>881</v>
      </c>
      <c r="Q3339" t="s">
        <v>882</v>
      </c>
      <c r="R3339" t="s">
        <v>515</v>
      </c>
      <c r="S3339" t="s">
        <v>516</v>
      </c>
      <c r="T3339">
        <v>0</v>
      </c>
      <c r="U3339" t="s">
        <v>517</v>
      </c>
      <c r="V3339">
        <v>2523</v>
      </c>
      <c r="W3339" t="s">
        <v>518</v>
      </c>
      <c r="X3339">
        <v>8</v>
      </c>
      <c r="Y3339" t="s">
        <v>519</v>
      </c>
      <c r="Z3339">
        <v>107</v>
      </c>
      <c r="AA3339">
        <v>-1</v>
      </c>
      <c r="AB3339" t="s">
        <v>129</v>
      </c>
      <c r="AC3339">
        <v>0</v>
      </c>
      <c r="AD3339"/>
      <c r="AE3339">
        <v>0</v>
      </c>
      <c r="AF3339">
        <v>18</v>
      </c>
      <c r="AG3339">
        <v>18.902999999999999</v>
      </c>
      <c r="AH3339"/>
      <c r="AI3339">
        <v>6</v>
      </c>
    </row>
    <row r="3340" spans="1:35">
      <c r="A3340" t="s">
        <v>862</v>
      </c>
      <c r="B3340">
        <v>2018</v>
      </c>
      <c r="C3340">
        <v>2018</v>
      </c>
      <c r="D3340">
        <v>2018</v>
      </c>
      <c r="E3340">
        <v>4</v>
      </c>
      <c r="F3340">
        <v>0</v>
      </c>
      <c r="G3340">
        <v>0</v>
      </c>
      <c r="H3340" t="s">
        <v>568</v>
      </c>
      <c r="I3340">
        <v>251</v>
      </c>
      <c r="J3340" t="s">
        <v>113</v>
      </c>
      <c r="K3340" t="s">
        <v>583</v>
      </c>
      <c r="L3340">
        <v>792</v>
      </c>
      <c r="M3340" t="s">
        <v>217</v>
      </c>
      <c r="N3340" t="s">
        <v>573</v>
      </c>
      <c r="O3340">
        <v>792</v>
      </c>
      <c r="P3340" t="s">
        <v>217</v>
      </c>
      <c r="Q3340" t="s">
        <v>573</v>
      </c>
      <c r="R3340" t="s">
        <v>515</v>
      </c>
      <c r="S3340" t="s">
        <v>516</v>
      </c>
      <c r="T3340">
        <v>0</v>
      </c>
      <c r="U3340" t="s">
        <v>517</v>
      </c>
      <c r="V3340">
        <v>2523</v>
      </c>
      <c r="W3340" t="s">
        <v>518</v>
      </c>
      <c r="X3340">
        <v>8</v>
      </c>
      <c r="Y3340" t="s">
        <v>519</v>
      </c>
      <c r="Z3340">
        <v>36949055</v>
      </c>
      <c r="AA3340">
        <v>-1</v>
      </c>
      <c r="AB3340" t="s">
        <v>129</v>
      </c>
      <c r="AC3340">
        <v>0</v>
      </c>
      <c r="AD3340"/>
      <c r="AE3340">
        <v>0</v>
      </c>
      <c r="AF3340">
        <v>2706572</v>
      </c>
      <c r="AG3340">
        <v>2706572.5989999999</v>
      </c>
      <c r="AH3340"/>
      <c r="AI3340">
        <v>6</v>
      </c>
    </row>
    <row r="3341" spans="1:35">
      <c r="A3341" t="s">
        <v>862</v>
      </c>
      <c r="B3341">
        <v>2018</v>
      </c>
      <c r="C3341">
        <v>2018</v>
      </c>
      <c r="D3341">
        <v>2018</v>
      </c>
      <c r="E3341">
        <v>4</v>
      </c>
      <c r="F3341">
        <v>0</v>
      </c>
      <c r="G3341">
        <v>0</v>
      </c>
      <c r="H3341" t="s">
        <v>568</v>
      </c>
      <c r="I3341">
        <v>251</v>
      </c>
      <c r="J3341" t="s">
        <v>113</v>
      </c>
      <c r="K3341" t="s">
        <v>583</v>
      </c>
      <c r="L3341">
        <v>842</v>
      </c>
      <c r="M3341" t="s">
        <v>593</v>
      </c>
      <c r="N3341" t="s">
        <v>593</v>
      </c>
      <c r="O3341">
        <v>56</v>
      </c>
      <c r="P3341" t="s">
        <v>694</v>
      </c>
      <c r="Q3341" t="s">
        <v>695</v>
      </c>
      <c r="R3341" t="s">
        <v>515</v>
      </c>
      <c r="S3341" t="s">
        <v>516</v>
      </c>
      <c r="T3341">
        <v>0</v>
      </c>
      <c r="U3341" t="s">
        <v>517</v>
      </c>
      <c r="V3341">
        <v>2523</v>
      </c>
      <c r="W3341" t="s">
        <v>518</v>
      </c>
      <c r="X3341">
        <v>8</v>
      </c>
      <c r="Y3341" t="s">
        <v>519</v>
      </c>
      <c r="Z3341">
        <v>1296</v>
      </c>
      <c r="AA3341">
        <v>-1</v>
      </c>
      <c r="AB3341" t="s">
        <v>129</v>
      </c>
      <c r="AC3341">
        <v>0</v>
      </c>
      <c r="AD3341"/>
      <c r="AE3341">
        <v>0</v>
      </c>
      <c r="AF3341">
        <v>228</v>
      </c>
      <c r="AG3341">
        <v>228.023</v>
      </c>
      <c r="AH3341"/>
      <c r="AI3341">
        <v>6</v>
      </c>
    </row>
    <row r="3342" spans="1:35">
      <c r="A3342" t="s">
        <v>862</v>
      </c>
      <c r="B3342">
        <v>2018</v>
      </c>
      <c r="C3342">
        <v>2018</v>
      </c>
      <c r="D3342">
        <v>2018</v>
      </c>
      <c r="E3342">
        <v>4</v>
      </c>
      <c r="F3342">
        <v>0</v>
      </c>
      <c r="G3342">
        <v>0</v>
      </c>
      <c r="H3342" t="s">
        <v>568</v>
      </c>
      <c r="I3342">
        <v>251</v>
      </c>
      <c r="J3342" t="s">
        <v>113</v>
      </c>
      <c r="K3342" t="s">
        <v>583</v>
      </c>
      <c r="L3342">
        <v>724</v>
      </c>
      <c r="M3342" t="s">
        <v>214</v>
      </c>
      <c r="N3342" t="s">
        <v>580</v>
      </c>
      <c r="O3342">
        <v>56</v>
      </c>
      <c r="P3342" t="s">
        <v>694</v>
      </c>
      <c r="Q3342" t="s">
        <v>695</v>
      </c>
      <c r="R3342" t="s">
        <v>515</v>
      </c>
      <c r="S3342" t="s">
        <v>516</v>
      </c>
      <c r="T3342">
        <v>0</v>
      </c>
      <c r="U3342" t="s">
        <v>517</v>
      </c>
      <c r="V3342">
        <v>2523</v>
      </c>
      <c r="W3342" t="s">
        <v>518</v>
      </c>
      <c r="X3342">
        <v>8</v>
      </c>
      <c r="Y3342" t="s">
        <v>519</v>
      </c>
      <c r="Z3342">
        <v>216129</v>
      </c>
      <c r="AA3342">
        <v>-1</v>
      </c>
      <c r="AB3342" t="s">
        <v>129</v>
      </c>
      <c r="AC3342">
        <v>0</v>
      </c>
      <c r="AD3342"/>
      <c r="AE3342">
        <v>0</v>
      </c>
      <c r="AF3342">
        <v>38023</v>
      </c>
      <c r="AG3342">
        <v>38023.061999999998</v>
      </c>
      <c r="AH3342"/>
      <c r="AI3342">
        <v>6</v>
      </c>
    </row>
    <row r="3343" spans="1:35">
      <c r="A3343" t="s">
        <v>862</v>
      </c>
      <c r="B3343">
        <v>2018</v>
      </c>
      <c r="C3343">
        <v>2018</v>
      </c>
      <c r="D3343">
        <v>2018</v>
      </c>
      <c r="E3343">
        <v>4</v>
      </c>
      <c r="F3343">
        <v>0</v>
      </c>
      <c r="G3343">
        <v>0</v>
      </c>
      <c r="H3343" t="s">
        <v>568</v>
      </c>
      <c r="I3343">
        <v>251</v>
      </c>
      <c r="J3343" t="s">
        <v>113</v>
      </c>
      <c r="K3343" t="s">
        <v>583</v>
      </c>
      <c r="L3343">
        <v>558</v>
      </c>
      <c r="M3343" t="s">
        <v>831</v>
      </c>
      <c r="N3343" t="s">
        <v>832</v>
      </c>
      <c r="O3343">
        <v>56</v>
      </c>
      <c r="P3343" t="s">
        <v>694</v>
      </c>
      <c r="Q3343" t="s">
        <v>695</v>
      </c>
      <c r="R3343" t="s">
        <v>515</v>
      </c>
      <c r="S3343" t="s">
        <v>516</v>
      </c>
      <c r="T3343">
        <v>0</v>
      </c>
      <c r="U3343" t="s">
        <v>517</v>
      </c>
      <c r="V3343">
        <v>2523</v>
      </c>
      <c r="W3343" t="s">
        <v>518</v>
      </c>
      <c r="X3343">
        <v>8</v>
      </c>
      <c r="Y3343" t="s">
        <v>519</v>
      </c>
      <c r="Z3343">
        <v>7373</v>
      </c>
      <c r="AA3343">
        <v>-1</v>
      </c>
      <c r="AB3343" t="s">
        <v>129</v>
      </c>
      <c r="AC3343">
        <v>0</v>
      </c>
      <c r="AD3343"/>
      <c r="AE3343">
        <v>0</v>
      </c>
      <c r="AF3343">
        <v>1297</v>
      </c>
      <c r="AG3343">
        <v>1297.248</v>
      </c>
      <c r="AH3343"/>
      <c r="AI3343">
        <v>6</v>
      </c>
    </row>
    <row r="3344" spans="1:35">
      <c r="A3344" t="s">
        <v>862</v>
      </c>
      <c r="B3344">
        <v>2018</v>
      </c>
      <c r="C3344">
        <v>2018</v>
      </c>
      <c r="D3344">
        <v>2018</v>
      </c>
      <c r="E3344">
        <v>4</v>
      </c>
      <c r="F3344">
        <v>0</v>
      </c>
      <c r="G3344">
        <v>0</v>
      </c>
      <c r="H3344" t="s">
        <v>568</v>
      </c>
      <c r="I3344">
        <v>251</v>
      </c>
      <c r="J3344" t="s">
        <v>113</v>
      </c>
      <c r="K3344" t="s">
        <v>583</v>
      </c>
      <c r="L3344">
        <v>566</v>
      </c>
      <c r="M3344" t="s">
        <v>638</v>
      </c>
      <c r="N3344" t="s">
        <v>639</v>
      </c>
      <c r="O3344">
        <v>56</v>
      </c>
      <c r="P3344" t="s">
        <v>694</v>
      </c>
      <c r="Q3344" t="s">
        <v>695</v>
      </c>
      <c r="R3344" t="s">
        <v>515</v>
      </c>
      <c r="S3344" t="s">
        <v>516</v>
      </c>
      <c r="T3344">
        <v>0</v>
      </c>
      <c r="U3344" t="s">
        <v>517</v>
      </c>
      <c r="V3344">
        <v>2523</v>
      </c>
      <c r="W3344" t="s">
        <v>518</v>
      </c>
      <c r="X3344">
        <v>8</v>
      </c>
      <c r="Y3344" t="s">
        <v>519</v>
      </c>
      <c r="Z3344">
        <v>24653</v>
      </c>
      <c r="AA3344">
        <v>-1</v>
      </c>
      <c r="AB3344" t="s">
        <v>129</v>
      </c>
      <c r="AC3344">
        <v>0</v>
      </c>
      <c r="AD3344"/>
      <c r="AE3344">
        <v>0</v>
      </c>
      <c r="AF3344">
        <v>4337</v>
      </c>
      <c r="AG3344">
        <v>4337.1549999999997</v>
      </c>
      <c r="AH3344"/>
      <c r="AI3344">
        <v>6</v>
      </c>
    </row>
    <row r="3345" spans="1:35">
      <c r="A3345" t="s">
        <v>862</v>
      </c>
      <c r="B3345">
        <v>2018</v>
      </c>
      <c r="C3345">
        <v>2018</v>
      </c>
      <c r="D3345">
        <v>2018</v>
      </c>
      <c r="E3345">
        <v>4</v>
      </c>
      <c r="F3345">
        <v>0</v>
      </c>
      <c r="G3345">
        <v>0</v>
      </c>
      <c r="H3345" t="s">
        <v>568</v>
      </c>
      <c r="I3345">
        <v>251</v>
      </c>
      <c r="J3345" t="s">
        <v>113</v>
      </c>
      <c r="K3345" t="s">
        <v>583</v>
      </c>
      <c r="L3345">
        <v>804</v>
      </c>
      <c r="M3345" t="s">
        <v>650</v>
      </c>
      <c r="N3345" t="s">
        <v>651</v>
      </c>
      <c r="O3345">
        <v>56</v>
      </c>
      <c r="P3345" t="s">
        <v>694</v>
      </c>
      <c r="Q3345" t="s">
        <v>695</v>
      </c>
      <c r="R3345" t="s">
        <v>515</v>
      </c>
      <c r="S3345" t="s">
        <v>516</v>
      </c>
      <c r="T3345">
        <v>0</v>
      </c>
      <c r="U3345" t="s">
        <v>517</v>
      </c>
      <c r="V3345">
        <v>2523</v>
      </c>
      <c r="W3345" t="s">
        <v>518</v>
      </c>
      <c r="X3345">
        <v>8</v>
      </c>
      <c r="Y3345" t="s">
        <v>519</v>
      </c>
      <c r="Z3345">
        <v>1235</v>
      </c>
      <c r="AA3345">
        <v>-1</v>
      </c>
      <c r="AB3345" t="s">
        <v>129</v>
      </c>
      <c r="AC3345">
        <v>0</v>
      </c>
      <c r="AD3345"/>
      <c r="AE3345">
        <v>0</v>
      </c>
      <c r="AF3345">
        <v>217</v>
      </c>
      <c r="AG3345">
        <v>217.38900000000001</v>
      </c>
      <c r="AH3345"/>
      <c r="AI3345">
        <v>6</v>
      </c>
    </row>
    <row r="3346" spans="1:35">
      <c r="A3346" t="s">
        <v>862</v>
      </c>
      <c r="B3346">
        <v>2018</v>
      </c>
      <c r="C3346">
        <v>2018</v>
      </c>
      <c r="D3346">
        <v>2018</v>
      </c>
      <c r="E3346">
        <v>4</v>
      </c>
      <c r="F3346">
        <v>0</v>
      </c>
      <c r="G3346">
        <v>0</v>
      </c>
      <c r="H3346" t="s">
        <v>568</v>
      </c>
      <c r="I3346">
        <v>251</v>
      </c>
      <c r="J3346" t="s">
        <v>113</v>
      </c>
      <c r="K3346" t="s">
        <v>583</v>
      </c>
      <c r="L3346">
        <v>818</v>
      </c>
      <c r="M3346" t="s">
        <v>532</v>
      </c>
      <c r="N3346" t="s">
        <v>533</v>
      </c>
      <c r="O3346">
        <v>56</v>
      </c>
      <c r="P3346" t="s">
        <v>694</v>
      </c>
      <c r="Q3346" t="s">
        <v>695</v>
      </c>
      <c r="R3346" t="s">
        <v>515</v>
      </c>
      <c r="S3346" t="s">
        <v>516</v>
      </c>
      <c r="T3346">
        <v>0</v>
      </c>
      <c r="U3346" t="s">
        <v>517</v>
      </c>
      <c r="V3346">
        <v>2523</v>
      </c>
      <c r="W3346" t="s">
        <v>518</v>
      </c>
      <c r="X3346">
        <v>8</v>
      </c>
      <c r="Y3346" t="s">
        <v>519</v>
      </c>
      <c r="Z3346">
        <v>1161</v>
      </c>
      <c r="AA3346">
        <v>-1</v>
      </c>
      <c r="AB3346" t="s">
        <v>129</v>
      </c>
      <c r="AC3346">
        <v>0</v>
      </c>
      <c r="AD3346"/>
      <c r="AE3346">
        <v>0</v>
      </c>
      <c r="AF3346">
        <v>204</v>
      </c>
      <c r="AG3346">
        <v>204.393</v>
      </c>
      <c r="AH3346"/>
      <c r="AI3346">
        <v>6</v>
      </c>
    </row>
    <row r="3347" spans="1:35">
      <c r="A3347" t="s">
        <v>862</v>
      </c>
      <c r="B3347">
        <v>2018</v>
      </c>
      <c r="C3347">
        <v>2018</v>
      </c>
      <c r="D3347">
        <v>2018</v>
      </c>
      <c r="E3347">
        <v>4</v>
      </c>
      <c r="F3347">
        <v>0</v>
      </c>
      <c r="G3347">
        <v>0</v>
      </c>
      <c r="H3347" t="s">
        <v>568</v>
      </c>
      <c r="I3347">
        <v>251</v>
      </c>
      <c r="J3347" t="s">
        <v>113</v>
      </c>
      <c r="K3347" t="s">
        <v>583</v>
      </c>
      <c r="L3347">
        <v>688</v>
      </c>
      <c r="M3347" t="s">
        <v>644</v>
      </c>
      <c r="N3347" t="s">
        <v>645</v>
      </c>
      <c r="O3347">
        <v>276</v>
      </c>
      <c r="P3347" t="s">
        <v>591</v>
      </c>
      <c r="Q3347" t="s">
        <v>592</v>
      </c>
      <c r="R3347" t="s">
        <v>515</v>
      </c>
      <c r="S3347" t="s">
        <v>516</v>
      </c>
      <c r="T3347">
        <v>0</v>
      </c>
      <c r="U3347" t="s">
        <v>517</v>
      </c>
      <c r="V3347">
        <v>2523</v>
      </c>
      <c r="W3347" t="s">
        <v>518</v>
      </c>
      <c r="X3347">
        <v>8</v>
      </c>
      <c r="Y3347" t="s">
        <v>519</v>
      </c>
      <c r="Z3347">
        <v>611</v>
      </c>
      <c r="AA3347">
        <v>-1</v>
      </c>
      <c r="AB3347" t="s">
        <v>129</v>
      </c>
      <c r="AC3347">
        <v>0</v>
      </c>
      <c r="AD3347"/>
      <c r="AE3347">
        <v>0</v>
      </c>
      <c r="AF3347">
        <v>107</v>
      </c>
      <c r="AG3347">
        <v>107.51300000000001</v>
      </c>
      <c r="AH3347"/>
      <c r="AI3347">
        <v>6</v>
      </c>
    </row>
    <row r="3348" spans="1:35">
      <c r="A3348" t="s">
        <v>862</v>
      </c>
      <c r="B3348">
        <v>2018</v>
      </c>
      <c r="C3348">
        <v>2018</v>
      </c>
      <c r="D3348">
        <v>2018</v>
      </c>
      <c r="E3348">
        <v>4</v>
      </c>
      <c r="F3348">
        <v>0</v>
      </c>
      <c r="G3348">
        <v>0</v>
      </c>
      <c r="H3348" t="s">
        <v>568</v>
      </c>
      <c r="I3348">
        <v>251</v>
      </c>
      <c r="J3348" t="s">
        <v>113</v>
      </c>
      <c r="K3348" t="s">
        <v>583</v>
      </c>
      <c r="L3348">
        <v>784</v>
      </c>
      <c r="M3348" t="s">
        <v>186</v>
      </c>
      <c r="N3348" t="s">
        <v>618</v>
      </c>
      <c r="O3348">
        <v>276</v>
      </c>
      <c r="P3348" t="s">
        <v>591</v>
      </c>
      <c r="Q3348" t="s">
        <v>592</v>
      </c>
      <c r="R3348" t="s">
        <v>515</v>
      </c>
      <c r="S3348" t="s">
        <v>516</v>
      </c>
      <c r="T3348">
        <v>0</v>
      </c>
      <c r="U3348" t="s">
        <v>517</v>
      </c>
      <c r="V3348">
        <v>2523</v>
      </c>
      <c r="W3348" t="s">
        <v>518</v>
      </c>
      <c r="X3348">
        <v>8</v>
      </c>
      <c r="Y3348" t="s">
        <v>519</v>
      </c>
      <c r="Z3348">
        <v>1699</v>
      </c>
      <c r="AA3348">
        <v>-1</v>
      </c>
      <c r="AB3348" t="s">
        <v>129</v>
      </c>
      <c r="AC3348">
        <v>0</v>
      </c>
      <c r="AD3348"/>
      <c r="AE3348">
        <v>0</v>
      </c>
      <c r="AF3348">
        <v>298</v>
      </c>
      <c r="AG3348">
        <v>298.91000000000003</v>
      </c>
      <c r="AH3348"/>
      <c r="AI3348">
        <v>6</v>
      </c>
    </row>
    <row r="3349" spans="1:35">
      <c r="A3349" t="s">
        <v>862</v>
      </c>
      <c r="B3349">
        <v>2018</v>
      </c>
      <c r="C3349">
        <v>2018</v>
      </c>
      <c r="D3349">
        <v>2018</v>
      </c>
      <c r="E3349">
        <v>4</v>
      </c>
      <c r="F3349">
        <v>0</v>
      </c>
      <c r="G3349">
        <v>0</v>
      </c>
      <c r="H3349" t="s">
        <v>568</v>
      </c>
      <c r="I3349">
        <v>251</v>
      </c>
      <c r="J3349" t="s">
        <v>113</v>
      </c>
      <c r="K3349" t="s">
        <v>583</v>
      </c>
      <c r="L3349">
        <v>842</v>
      </c>
      <c r="M3349" t="s">
        <v>593</v>
      </c>
      <c r="N3349" t="s">
        <v>593</v>
      </c>
      <c r="O3349">
        <v>276</v>
      </c>
      <c r="P3349" t="s">
        <v>591</v>
      </c>
      <c r="Q3349" t="s">
        <v>592</v>
      </c>
      <c r="R3349" t="s">
        <v>515</v>
      </c>
      <c r="S3349" t="s">
        <v>516</v>
      </c>
      <c r="T3349">
        <v>0</v>
      </c>
      <c r="U3349" t="s">
        <v>517</v>
      </c>
      <c r="V3349">
        <v>2523</v>
      </c>
      <c r="W3349" t="s">
        <v>518</v>
      </c>
      <c r="X3349">
        <v>8</v>
      </c>
      <c r="Y3349" t="s">
        <v>519</v>
      </c>
      <c r="Z3349">
        <v>9354</v>
      </c>
      <c r="AA3349">
        <v>-1</v>
      </c>
      <c r="AB3349" t="s">
        <v>129</v>
      </c>
      <c r="AC3349">
        <v>0</v>
      </c>
      <c r="AD3349"/>
      <c r="AE3349">
        <v>0</v>
      </c>
      <c r="AF3349">
        <v>857</v>
      </c>
      <c r="AG3349">
        <v>857.74300000000005</v>
      </c>
      <c r="AH3349"/>
      <c r="AI3349">
        <v>6</v>
      </c>
    </row>
    <row r="3350" spans="1:35">
      <c r="A3350" t="s">
        <v>862</v>
      </c>
      <c r="B3350">
        <v>2018</v>
      </c>
      <c r="C3350">
        <v>2018</v>
      </c>
      <c r="D3350">
        <v>2018</v>
      </c>
      <c r="E3350">
        <v>4</v>
      </c>
      <c r="F3350">
        <v>0</v>
      </c>
      <c r="G3350">
        <v>0</v>
      </c>
      <c r="H3350" t="s">
        <v>568</v>
      </c>
      <c r="I3350">
        <v>251</v>
      </c>
      <c r="J3350" t="s">
        <v>113</v>
      </c>
      <c r="K3350" t="s">
        <v>583</v>
      </c>
      <c r="L3350">
        <v>757</v>
      </c>
      <c r="M3350" t="s">
        <v>597</v>
      </c>
      <c r="N3350" t="s">
        <v>598</v>
      </c>
      <c r="O3350">
        <v>276</v>
      </c>
      <c r="P3350" t="s">
        <v>591</v>
      </c>
      <c r="Q3350" t="s">
        <v>592</v>
      </c>
      <c r="R3350" t="s">
        <v>515</v>
      </c>
      <c r="S3350" t="s">
        <v>516</v>
      </c>
      <c r="T3350">
        <v>0</v>
      </c>
      <c r="U3350" t="s">
        <v>517</v>
      </c>
      <c r="V3350">
        <v>2523</v>
      </c>
      <c r="W3350" t="s">
        <v>518</v>
      </c>
      <c r="X3350">
        <v>8</v>
      </c>
      <c r="Y3350" t="s">
        <v>519</v>
      </c>
      <c r="Z3350">
        <v>60702</v>
      </c>
      <c r="AA3350">
        <v>-1</v>
      </c>
      <c r="AB3350" t="s">
        <v>129</v>
      </c>
      <c r="AC3350">
        <v>0</v>
      </c>
      <c r="AD3350"/>
      <c r="AE3350">
        <v>0</v>
      </c>
      <c r="AF3350">
        <v>10679</v>
      </c>
      <c r="AG3350">
        <v>10679.254999999999</v>
      </c>
      <c r="AH3350"/>
      <c r="AI3350">
        <v>6</v>
      </c>
    </row>
    <row r="3351" spans="1:35">
      <c r="A3351" t="s">
        <v>862</v>
      </c>
      <c r="B3351">
        <v>2018</v>
      </c>
      <c r="C3351">
        <v>2018</v>
      </c>
      <c r="D3351">
        <v>2018</v>
      </c>
      <c r="E3351">
        <v>4</v>
      </c>
      <c r="F3351">
        <v>0</v>
      </c>
      <c r="G3351">
        <v>0</v>
      </c>
      <c r="H3351" t="s">
        <v>510</v>
      </c>
      <c r="I3351">
        <v>251</v>
      </c>
      <c r="J3351" t="s">
        <v>113</v>
      </c>
      <c r="K3351" t="s">
        <v>583</v>
      </c>
      <c r="L3351">
        <v>20</v>
      </c>
      <c r="M3351" t="s">
        <v>640</v>
      </c>
      <c r="N3351" t="s">
        <v>641</v>
      </c>
      <c r="O3351">
        <v>899</v>
      </c>
      <c r="P3351" t="s">
        <v>520</v>
      </c>
      <c r="Q3351" t="s">
        <v>521</v>
      </c>
      <c r="R3351" t="s">
        <v>515</v>
      </c>
      <c r="S3351" t="s">
        <v>516</v>
      </c>
      <c r="T3351">
        <v>3200</v>
      </c>
      <c r="U3351" t="s">
        <v>74</v>
      </c>
      <c r="V3351">
        <v>2523</v>
      </c>
      <c r="W3351" t="s">
        <v>518</v>
      </c>
      <c r="X3351">
        <v>8</v>
      </c>
      <c r="Y3351" t="s">
        <v>519</v>
      </c>
      <c r="Z3351">
        <v>6516412</v>
      </c>
      <c r="AA3351">
        <v>-1</v>
      </c>
      <c r="AB3351" t="s">
        <v>129</v>
      </c>
      <c r="AC3351">
        <v>0</v>
      </c>
      <c r="AD3351">
        <v>6516412</v>
      </c>
      <c r="AE3351">
        <v>0</v>
      </c>
      <c r="AF3351">
        <v>397028</v>
      </c>
      <c r="AG3351"/>
      <c r="AH3351">
        <v>397028.13</v>
      </c>
      <c r="AI3351">
        <v>6</v>
      </c>
    </row>
    <row r="3352" spans="1:35">
      <c r="A3352" t="s">
        <v>862</v>
      </c>
      <c r="B3352">
        <v>2018</v>
      </c>
      <c r="C3352">
        <v>2018</v>
      </c>
      <c r="D3352">
        <v>2018</v>
      </c>
      <c r="E3352">
        <v>4</v>
      </c>
      <c r="F3352">
        <v>0</v>
      </c>
      <c r="G3352">
        <v>0</v>
      </c>
      <c r="H3352" t="s">
        <v>510</v>
      </c>
      <c r="I3352">
        <v>251</v>
      </c>
      <c r="J3352" t="s">
        <v>113</v>
      </c>
      <c r="K3352" t="s">
        <v>583</v>
      </c>
      <c r="L3352">
        <v>191</v>
      </c>
      <c r="M3352" t="s">
        <v>574</v>
      </c>
      <c r="N3352" t="s">
        <v>575</v>
      </c>
      <c r="O3352">
        <v>899</v>
      </c>
      <c r="P3352" t="s">
        <v>520</v>
      </c>
      <c r="Q3352" t="s">
        <v>521</v>
      </c>
      <c r="R3352" t="s">
        <v>515</v>
      </c>
      <c r="S3352" t="s">
        <v>516</v>
      </c>
      <c r="T3352">
        <v>3200</v>
      </c>
      <c r="U3352" t="s">
        <v>74</v>
      </c>
      <c r="V3352">
        <v>2523</v>
      </c>
      <c r="W3352" t="s">
        <v>518</v>
      </c>
      <c r="X3352">
        <v>8</v>
      </c>
      <c r="Y3352" t="s">
        <v>519</v>
      </c>
      <c r="Z3352">
        <v>1027</v>
      </c>
      <c r="AA3352">
        <v>-1</v>
      </c>
      <c r="AB3352" t="s">
        <v>129</v>
      </c>
      <c r="AC3352">
        <v>0</v>
      </c>
      <c r="AD3352">
        <v>1027</v>
      </c>
      <c r="AE3352">
        <v>0</v>
      </c>
      <c r="AF3352">
        <v>62</v>
      </c>
      <c r="AG3352"/>
      <c r="AH3352">
        <v>62.595999999999997</v>
      </c>
      <c r="AI3352">
        <v>6</v>
      </c>
    </row>
    <row r="3353" spans="1:35">
      <c r="A3353" t="s">
        <v>862</v>
      </c>
      <c r="B3353">
        <v>2018</v>
      </c>
      <c r="C3353">
        <v>2018</v>
      </c>
      <c r="D3353">
        <v>2018</v>
      </c>
      <c r="E3353">
        <v>4</v>
      </c>
      <c r="F3353">
        <v>0</v>
      </c>
      <c r="G3353">
        <v>0</v>
      </c>
      <c r="H3353" t="s">
        <v>510</v>
      </c>
      <c r="I3353">
        <v>251</v>
      </c>
      <c r="J3353" t="s">
        <v>113</v>
      </c>
      <c r="K3353" t="s">
        <v>583</v>
      </c>
      <c r="L3353">
        <v>100</v>
      </c>
      <c r="M3353" t="s">
        <v>668</v>
      </c>
      <c r="N3353" t="s">
        <v>669</v>
      </c>
      <c r="O3353">
        <v>899</v>
      </c>
      <c r="P3353" t="s">
        <v>520</v>
      </c>
      <c r="Q3353" t="s">
        <v>521</v>
      </c>
      <c r="R3353" t="s">
        <v>515</v>
      </c>
      <c r="S3353" t="s">
        <v>516</v>
      </c>
      <c r="T3353">
        <v>3200</v>
      </c>
      <c r="U3353" t="s">
        <v>74</v>
      </c>
      <c r="V3353">
        <v>2523</v>
      </c>
      <c r="W3353" t="s">
        <v>518</v>
      </c>
      <c r="X3353">
        <v>8</v>
      </c>
      <c r="Y3353" t="s">
        <v>519</v>
      </c>
      <c r="Z3353">
        <v>14053</v>
      </c>
      <c r="AA3353">
        <v>-1</v>
      </c>
      <c r="AB3353" t="s">
        <v>129</v>
      </c>
      <c r="AC3353">
        <v>0</v>
      </c>
      <c r="AD3353">
        <v>14053</v>
      </c>
      <c r="AE3353">
        <v>0</v>
      </c>
      <c r="AF3353">
        <v>856</v>
      </c>
      <c r="AG3353"/>
      <c r="AH3353">
        <v>856.26199999999994</v>
      </c>
      <c r="AI3353">
        <v>6</v>
      </c>
    </row>
    <row r="3354" spans="1:35">
      <c r="A3354" t="s">
        <v>862</v>
      </c>
      <c r="B3354">
        <v>2018</v>
      </c>
      <c r="C3354">
        <v>2018</v>
      </c>
      <c r="D3354">
        <v>2018</v>
      </c>
      <c r="E3354">
        <v>4</v>
      </c>
      <c r="F3354">
        <v>0</v>
      </c>
      <c r="G3354">
        <v>0</v>
      </c>
      <c r="H3354" t="s">
        <v>510</v>
      </c>
      <c r="I3354">
        <v>251</v>
      </c>
      <c r="J3354" t="s">
        <v>113</v>
      </c>
      <c r="K3354" t="s">
        <v>583</v>
      </c>
      <c r="L3354">
        <v>203</v>
      </c>
      <c r="M3354" t="s">
        <v>684</v>
      </c>
      <c r="N3354" t="s">
        <v>685</v>
      </c>
      <c r="O3354">
        <v>899</v>
      </c>
      <c r="P3354" t="s">
        <v>520</v>
      </c>
      <c r="Q3354" t="s">
        <v>521</v>
      </c>
      <c r="R3354" t="s">
        <v>515</v>
      </c>
      <c r="S3354" t="s">
        <v>516</v>
      </c>
      <c r="T3354">
        <v>3200</v>
      </c>
      <c r="U3354" t="s">
        <v>74</v>
      </c>
      <c r="V3354">
        <v>2523</v>
      </c>
      <c r="W3354" t="s">
        <v>518</v>
      </c>
      <c r="X3354">
        <v>8</v>
      </c>
      <c r="Y3354" t="s">
        <v>519</v>
      </c>
      <c r="Z3354">
        <v>448304</v>
      </c>
      <c r="AA3354">
        <v>-1</v>
      </c>
      <c r="AB3354" t="s">
        <v>129</v>
      </c>
      <c r="AC3354">
        <v>0</v>
      </c>
      <c r="AD3354">
        <v>448304</v>
      </c>
      <c r="AE3354">
        <v>0</v>
      </c>
      <c r="AF3354">
        <v>17049</v>
      </c>
      <c r="AG3354"/>
      <c r="AH3354">
        <v>17049.656999999999</v>
      </c>
      <c r="AI3354">
        <v>6</v>
      </c>
    </row>
    <row r="3355" spans="1:35">
      <c r="A3355" t="s">
        <v>862</v>
      </c>
      <c r="B3355">
        <v>2018</v>
      </c>
      <c r="C3355">
        <v>2018</v>
      </c>
      <c r="D3355">
        <v>2018</v>
      </c>
      <c r="E3355">
        <v>4</v>
      </c>
      <c r="F3355">
        <v>0</v>
      </c>
      <c r="G3355">
        <v>0</v>
      </c>
      <c r="H3355" t="s">
        <v>510</v>
      </c>
      <c r="I3355">
        <v>251</v>
      </c>
      <c r="J3355" t="s">
        <v>113</v>
      </c>
      <c r="K3355" t="s">
        <v>583</v>
      </c>
      <c r="L3355">
        <v>40</v>
      </c>
      <c r="M3355" t="s">
        <v>690</v>
      </c>
      <c r="N3355" t="s">
        <v>691</v>
      </c>
      <c r="O3355">
        <v>899</v>
      </c>
      <c r="P3355" t="s">
        <v>520</v>
      </c>
      <c r="Q3355" t="s">
        <v>521</v>
      </c>
      <c r="R3355" t="s">
        <v>515</v>
      </c>
      <c r="S3355" t="s">
        <v>516</v>
      </c>
      <c r="T3355">
        <v>3200</v>
      </c>
      <c r="U3355" t="s">
        <v>74</v>
      </c>
      <c r="V3355">
        <v>2523</v>
      </c>
      <c r="W3355" t="s">
        <v>518</v>
      </c>
      <c r="X3355">
        <v>8</v>
      </c>
      <c r="Y3355" t="s">
        <v>519</v>
      </c>
      <c r="Z3355">
        <v>187675</v>
      </c>
      <c r="AA3355">
        <v>-1</v>
      </c>
      <c r="AB3355" t="s">
        <v>129</v>
      </c>
      <c r="AC3355">
        <v>0</v>
      </c>
      <c r="AD3355">
        <v>187675</v>
      </c>
      <c r="AE3355">
        <v>0</v>
      </c>
      <c r="AF3355">
        <v>6657</v>
      </c>
      <c r="AG3355"/>
      <c r="AH3355">
        <v>6657.5870000000004</v>
      </c>
      <c r="AI3355">
        <v>6</v>
      </c>
    </row>
    <row r="3356" spans="1:35">
      <c r="A3356" t="s">
        <v>862</v>
      </c>
      <c r="B3356">
        <v>2018</v>
      </c>
      <c r="C3356">
        <v>2018</v>
      </c>
      <c r="D3356">
        <v>2018</v>
      </c>
      <c r="E3356">
        <v>4</v>
      </c>
      <c r="F3356">
        <v>0</v>
      </c>
      <c r="G3356">
        <v>0</v>
      </c>
      <c r="H3356" t="s">
        <v>510</v>
      </c>
      <c r="I3356">
        <v>251</v>
      </c>
      <c r="J3356" t="s">
        <v>113</v>
      </c>
      <c r="K3356" t="s">
        <v>583</v>
      </c>
      <c r="L3356">
        <v>0</v>
      </c>
      <c r="M3356" t="s">
        <v>177</v>
      </c>
      <c r="N3356" t="s">
        <v>514</v>
      </c>
      <c r="O3356">
        <v>899</v>
      </c>
      <c r="P3356" t="s">
        <v>520</v>
      </c>
      <c r="Q3356" t="s">
        <v>521</v>
      </c>
      <c r="R3356" t="s">
        <v>515</v>
      </c>
      <c r="S3356" t="s">
        <v>516</v>
      </c>
      <c r="T3356">
        <v>3200</v>
      </c>
      <c r="U3356" t="s">
        <v>74</v>
      </c>
      <c r="V3356">
        <v>2523</v>
      </c>
      <c r="W3356" t="s">
        <v>518</v>
      </c>
      <c r="X3356">
        <v>8</v>
      </c>
      <c r="Y3356" t="s">
        <v>519</v>
      </c>
      <c r="Z3356">
        <v>986039855</v>
      </c>
      <c r="AA3356">
        <v>-1</v>
      </c>
      <c r="AB3356" t="s">
        <v>129</v>
      </c>
      <c r="AC3356">
        <v>0</v>
      </c>
      <c r="AD3356">
        <v>986039855</v>
      </c>
      <c r="AE3356">
        <v>0</v>
      </c>
      <c r="AF3356">
        <v>53831934</v>
      </c>
      <c r="AG3356"/>
      <c r="AH3356">
        <v>53831934.784999996</v>
      </c>
      <c r="AI3356">
        <v>6</v>
      </c>
    </row>
    <row r="3357" spans="1:35">
      <c r="A3357" t="s">
        <v>862</v>
      </c>
      <c r="B3357">
        <v>2018</v>
      </c>
      <c r="C3357">
        <v>2018</v>
      </c>
      <c r="D3357">
        <v>2018</v>
      </c>
      <c r="E3357">
        <v>4</v>
      </c>
      <c r="F3357">
        <v>0</v>
      </c>
      <c r="G3357">
        <v>0</v>
      </c>
      <c r="H3357" t="s">
        <v>510</v>
      </c>
      <c r="I3357">
        <v>251</v>
      </c>
      <c r="J3357" t="s">
        <v>113</v>
      </c>
      <c r="K3357" t="s">
        <v>583</v>
      </c>
      <c r="L3357">
        <v>56</v>
      </c>
      <c r="M3357" t="s">
        <v>694</v>
      </c>
      <c r="N3357" t="s">
        <v>695</v>
      </c>
      <c r="O3357">
        <v>899</v>
      </c>
      <c r="P3357" t="s">
        <v>520</v>
      </c>
      <c r="Q3357" t="s">
        <v>521</v>
      </c>
      <c r="R3357" t="s">
        <v>515</v>
      </c>
      <c r="S3357" t="s">
        <v>516</v>
      </c>
      <c r="T3357">
        <v>3200</v>
      </c>
      <c r="U3357" t="s">
        <v>74</v>
      </c>
      <c r="V3357">
        <v>2523</v>
      </c>
      <c r="W3357" t="s">
        <v>518</v>
      </c>
      <c r="X3357">
        <v>8</v>
      </c>
      <c r="Y3357" t="s">
        <v>519</v>
      </c>
      <c r="Z3357">
        <v>63546540</v>
      </c>
      <c r="AA3357">
        <v>-1</v>
      </c>
      <c r="AB3357" t="s">
        <v>129</v>
      </c>
      <c r="AC3357">
        <v>0</v>
      </c>
      <c r="AD3357">
        <v>63546540</v>
      </c>
      <c r="AE3357">
        <v>0</v>
      </c>
      <c r="AF3357">
        <v>2569879</v>
      </c>
      <c r="AG3357"/>
      <c r="AH3357">
        <v>2569879.1809999999</v>
      </c>
      <c r="AI3357">
        <v>6</v>
      </c>
    </row>
    <row r="3358" spans="1:35">
      <c r="A3358" t="s">
        <v>862</v>
      </c>
      <c r="B3358">
        <v>2018</v>
      </c>
      <c r="C3358">
        <v>2018</v>
      </c>
      <c r="D3358">
        <v>2018</v>
      </c>
      <c r="E3358">
        <v>4</v>
      </c>
      <c r="F3358">
        <v>0</v>
      </c>
      <c r="G3358">
        <v>0</v>
      </c>
      <c r="H3358" t="s">
        <v>510</v>
      </c>
      <c r="I3358">
        <v>251</v>
      </c>
      <c r="J3358" t="s">
        <v>113</v>
      </c>
      <c r="K3358" t="s">
        <v>583</v>
      </c>
      <c r="L3358">
        <v>124</v>
      </c>
      <c r="M3358" t="s">
        <v>542</v>
      </c>
      <c r="N3358" t="s">
        <v>543</v>
      </c>
      <c r="O3358">
        <v>899</v>
      </c>
      <c r="P3358" t="s">
        <v>520</v>
      </c>
      <c r="Q3358" t="s">
        <v>521</v>
      </c>
      <c r="R3358" t="s">
        <v>515</v>
      </c>
      <c r="S3358" t="s">
        <v>516</v>
      </c>
      <c r="T3358">
        <v>2100</v>
      </c>
      <c r="U3358" t="s">
        <v>868</v>
      </c>
      <c r="V3358">
        <v>2523</v>
      </c>
      <c r="W3358" t="s">
        <v>518</v>
      </c>
      <c r="X3358">
        <v>8</v>
      </c>
      <c r="Y3358" t="s">
        <v>519</v>
      </c>
      <c r="Z3358">
        <v>85156</v>
      </c>
      <c r="AA3358">
        <v>-1</v>
      </c>
      <c r="AB3358" t="s">
        <v>129</v>
      </c>
      <c r="AC3358">
        <v>0</v>
      </c>
      <c r="AD3358">
        <v>85156</v>
      </c>
      <c r="AE3358">
        <v>0</v>
      </c>
      <c r="AF3358">
        <v>5188</v>
      </c>
      <c r="AG3358"/>
      <c r="AH3358">
        <v>5188.3590000000004</v>
      </c>
      <c r="AI3358">
        <v>6</v>
      </c>
    </row>
    <row r="3359" spans="1:35">
      <c r="A3359" t="s">
        <v>862</v>
      </c>
      <c r="B3359">
        <v>2018</v>
      </c>
      <c r="C3359">
        <v>2018</v>
      </c>
      <c r="D3359">
        <v>2018</v>
      </c>
      <c r="E3359">
        <v>4</v>
      </c>
      <c r="F3359">
        <v>0</v>
      </c>
      <c r="G3359">
        <v>0</v>
      </c>
      <c r="H3359" t="s">
        <v>510</v>
      </c>
      <c r="I3359">
        <v>251</v>
      </c>
      <c r="J3359" t="s">
        <v>113</v>
      </c>
      <c r="K3359" t="s">
        <v>583</v>
      </c>
      <c r="L3359">
        <v>36</v>
      </c>
      <c r="M3359" t="s">
        <v>110</v>
      </c>
      <c r="N3359" t="s">
        <v>511</v>
      </c>
      <c r="O3359">
        <v>899</v>
      </c>
      <c r="P3359" t="s">
        <v>520</v>
      </c>
      <c r="Q3359" t="s">
        <v>521</v>
      </c>
      <c r="R3359" t="s">
        <v>515</v>
      </c>
      <c r="S3359" t="s">
        <v>516</v>
      </c>
      <c r="T3359">
        <v>2100</v>
      </c>
      <c r="U3359" t="s">
        <v>868</v>
      </c>
      <c r="V3359">
        <v>2523</v>
      </c>
      <c r="W3359" t="s">
        <v>518</v>
      </c>
      <c r="X3359">
        <v>8</v>
      </c>
      <c r="Y3359" t="s">
        <v>519</v>
      </c>
      <c r="Z3359">
        <v>4108705</v>
      </c>
      <c r="AA3359">
        <v>-1</v>
      </c>
      <c r="AB3359" t="s">
        <v>129</v>
      </c>
      <c r="AC3359">
        <v>0</v>
      </c>
      <c r="AD3359">
        <v>4108705</v>
      </c>
      <c r="AE3359">
        <v>0</v>
      </c>
      <c r="AF3359">
        <v>166211</v>
      </c>
      <c r="AG3359"/>
      <c r="AH3359">
        <v>166211.72</v>
      </c>
      <c r="AI3359">
        <v>6</v>
      </c>
    </row>
    <row r="3360" spans="1:35">
      <c r="A3360" t="s">
        <v>862</v>
      </c>
      <c r="B3360">
        <v>2018</v>
      </c>
      <c r="C3360">
        <v>2018</v>
      </c>
      <c r="D3360">
        <v>2018</v>
      </c>
      <c r="E3360">
        <v>4</v>
      </c>
      <c r="F3360">
        <v>0</v>
      </c>
      <c r="G3360">
        <v>0</v>
      </c>
      <c r="H3360" t="s">
        <v>510</v>
      </c>
      <c r="I3360">
        <v>251</v>
      </c>
      <c r="J3360" t="s">
        <v>113</v>
      </c>
      <c r="K3360" t="s">
        <v>583</v>
      </c>
      <c r="L3360">
        <v>76</v>
      </c>
      <c r="M3360" t="s">
        <v>538</v>
      </c>
      <c r="N3360" t="s">
        <v>539</v>
      </c>
      <c r="O3360">
        <v>899</v>
      </c>
      <c r="P3360" t="s">
        <v>520</v>
      </c>
      <c r="Q3360" t="s">
        <v>521</v>
      </c>
      <c r="R3360" t="s">
        <v>515</v>
      </c>
      <c r="S3360" t="s">
        <v>516</v>
      </c>
      <c r="T3360">
        <v>2100</v>
      </c>
      <c r="U3360" t="s">
        <v>868</v>
      </c>
      <c r="V3360">
        <v>2523</v>
      </c>
      <c r="W3360" t="s">
        <v>518</v>
      </c>
      <c r="X3360">
        <v>8</v>
      </c>
      <c r="Y3360" t="s">
        <v>519</v>
      </c>
      <c r="Z3360">
        <v>31625417</v>
      </c>
      <c r="AA3360">
        <v>-1</v>
      </c>
      <c r="AB3360" t="s">
        <v>129</v>
      </c>
      <c r="AC3360">
        <v>0</v>
      </c>
      <c r="AD3360">
        <v>31625417</v>
      </c>
      <c r="AE3360">
        <v>0</v>
      </c>
      <c r="AF3360">
        <v>1106889</v>
      </c>
      <c r="AG3360"/>
      <c r="AH3360">
        <v>1106889.602</v>
      </c>
      <c r="AI3360">
        <v>6</v>
      </c>
    </row>
    <row r="3361" spans="1:35">
      <c r="A3361" t="s">
        <v>862</v>
      </c>
      <c r="B3361">
        <v>2018</v>
      </c>
      <c r="C3361">
        <v>2018</v>
      </c>
      <c r="D3361">
        <v>2018</v>
      </c>
      <c r="E3361">
        <v>4</v>
      </c>
      <c r="F3361">
        <v>0</v>
      </c>
      <c r="G3361">
        <v>0</v>
      </c>
      <c r="H3361" t="s">
        <v>510</v>
      </c>
      <c r="I3361">
        <v>251</v>
      </c>
      <c r="J3361" t="s">
        <v>113</v>
      </c>
      <c r="K3361" t="s">
        <v>583</v>
      </c>
      <c r="L3361">
        <v>32</v>
      </c>
      <c r="M3361" t="s">
        <v>646</v>
      </c>
      <c r="N3361" t="s">
        <v>647</v>
      </c>
      <c r="O3361">
        <v>899</v>
      </c>
      <c r="P3361" t="s">
        <v>520</v>
      </c>
      <c r="Q3361" t="s">
        <v>521</v>
      </c>
      <c r="R3361" t="s">
        <v>515</v>
      </c>
      <c r="S3361" t="s">
        <v>516</v>
      </c>
      <c r="T3361">
        <v>2100</v>
      </c>
      <c r="U3361" t="s">
        <v>868</v>
      </c>
      <c r="V3361">
        <v>2523</v>
      </c>
      <c r="W3361" t="s">
        <v>518</v>
      </c>
      <c r="X3361">
        <v>8</v>
      </c>
      <c r="Y3361" t="s">
        <v>519</v>
      </c>
      <c r="Z3361">
        <v>204726</v>
      </c>
      <c r="AA3361">
        <v>-1</v>
      </c>
      <c r="AB3361" t="s">
        <v>129</v>
      </c>
      <c r="AC3361">
        <v>0</v>
      </c>
      <c r="AD3361">
        <v>204726</v>
      </c>
      <c r="AE3361">
        <v>0</v>
      </c>
      <c r="AF3361">
        <v>7165</v>
      </c>
      <c r="AG3361"/>
      <c r="AH3361">
        <v>7165.4390000000003</v>
      </c>
      <c r="AI3361">
        <v>6</v>
      </c>
    </row>
    <row r="3362" spans="1:35">
      <c r="A3362" t="s">
        <v>862</v>
      </c>
      <c r="B3362">
        <v>2018</v>
      </c>
      <c r="C3362">
        <v>2018</v>
      </c>
      <c r="D3362">
        <v>2018</v>
      </c>
      <c r="E3362">
        <v>4</v>
      </c>
      <c r="F3362">
        <v>0</v>
      </c>
      <c r="G3362">
        <v>0</v>
      </c>
      <c r="H3362" t="s">
        <v>510</v>
      </c>
      <c r="I3362">
        <v>251</v>
      </c>
      <c r="J3362" t="s">
        <v>113</v>
      </c>
      <c r="K3362" t="s">
        <v>583</v>
      </c>
      <c r="L3362">
        <v>192</v>
      </c>
      <c r="M3362" t="s">
        <v>888</v>
      </c>
      <c r="N3362" t="s">
        <v>889</v>
      </c>
      <c r="O3362">
        <v>899</v>
      </c>
      <c r="P3362" t="s">
        <v>520</v>
      </c>
      <c r="Q3362" t="s">
        <v>521</v>
      </c>
      <c r="R3362" t="s">
        <v>515</v>
      </c>
      <c r="S3362" t="s">
        <v>516</v>
      </c>
      <c r="T3362">
        <v>2100</v>
      </c>
      <c r="U3362" t="s">
        <v>868</v>
      </c>
      <c r="V3362">
        <v>2523</v>
      </c>
      <c r="W3362" t="s">
        <v>518</v>
      </c>
      <c r="X3362">
        <v>8</v>
      </c>
      <c r="Y3362" t="s">
        <v>519</v>
      </c>
      <c r="Z3362">
        <v>257772</v>
      </c>
      <c r="AA3362">
        <v>-1</v>
      </c>
      <c r="AB3362" t="s">
        <v>129</v>
      </c>
      <c r="AC3362">
        <v>0</v>
      </c>
      <c r="AD3362">
        <v>257772</v>
      </c>
      <c r="AE3362">
        <v>0</v>
      </c>
      <c r="AF3362">
        <v>9022</v>
      </c>
      <c r="AG3362"/>
      <c r="AH3362">
        <v>9022.0509999999995</v>
      </c>
      <c r="AI3362">
        <v>6</v>
      </c>
    </row>
    <row r="3363" spans="1:35">
      <c r="A3363" t="s">
        <v>862</v>
      </c>
      <c r="B3363">
        <v>2018</v>
      </c>
      <c r="C3363">
        <v>2018</v>
      </c>
      <c r="D3363">
        <v>2018</v>
      </c>
      <c r="E3363">
        <v>4</v>
      </c>
      <c r="F3363">
        <v>0</v>
      </c>
      <c r="G3363">
        <v>0</v>
      </c>
      <c r="H3363" t="s">
        <v>510</v>
      </c>
      <c r="I3363">
        <v>251</v>
      </c>
      <c r="J3363" t="s">
        <v>113</v>
      </c>
      <c r="K3363" t="s">
        <v>583</v>
      </c>
      <c r="L3363">
        <v>44</v>
      </c>
      <c r="M3363" t="s">
        <v>761</v>
      </c>
      <c r="N3363" t="s">
        <v>762</v>
      </c>
      <c r="O3363">
        <v>899</v>
      </c>
      <c r="P3363" t="s">
        <v>520</v>
      </c>
      <c r="Q3363" t="s">
        <v>521</v>
      </c>
      <c r="R3363" t="s">
        <v>515</v>
      </c>
      <c r="S3363" t="s">
        <v>516</v>
      </c>
      <c r="T3363">
        <v>2100</v>
      </c>
      <c r="U3363" t="s">
        <v>868</v>
      </c>
      <c r="V3363">
        <v>2523</v>
      </c>
      <c r="W3363" t="s">
        <v>518</v>
      </c>
      <c r="X3363">
        <v>8</v>
      </c>
      <c r="Y3363" t="s">
        <v>519</v>
      </c>
      <c r="Z3363">
        <v>108844</v>
      </c>
      <c r="AA3363">
        <v>-1</v>
      </c>
      <c r="AB3363" t="s">
        <v>129</v>
      </c>
      <c r="AC3363">
        <v>0</v>
      </c>
      <c r="AD3363">
        <v>108844</v>
      </c>
      <c r="AE3363">
        <v>0</v>
      </c>
      <c r="AF3363">
        <v>6631</v>
      </c>
      <c r="AG3363"/>
      <c r="AH3363">
        <v>6631.6030000000001</v>
      </c>
      <c r="AI3363">
        <v>6</v>
      </c>
    </row>
    <row r="3364" spans="1:35">
      <c r="A3364" t="s">
        <v>862</v>
      </c>
      <c r="B3364">
        <v>2018</v>
      </c>
      <c r="C3364">
        <v>2018</v>
      </c>
      <c r="D3364">
        <v>2018</v>
      </c>
      <c r="E3364">
        <v>4</v>
      </c>
      <c r="F3364">
        <v>0</v>
      </c>
      <c r="G3364">
        <v>0</v>
      </c>
      <c r="H3364" t="s">
        <v>510</v>
      </c>
      <c r="I3364">
        <v>251</v>
      </c>
      <c r="J3364" t="s">
        <v>113</v>
      </c>
      <c r="K3364" t="s">
        <v>583</v>
      </c>
      <c r="L3364">
        <v>132</v>
      </c>
      <c r="M3364" t="s">
        <v>871</v>
      </c>
      <c r="N3364" t="s">
        <v>872</v>
      </c>
      <c r="O3364">
        <v>899</v>
      </c>
      <c r="P3364" t="s">
        <v>520</v>
      </c>
      <c r="Q3364" t="s">
        <v>521</v>
      </c>
      <c r="R3364" t="s">
        <v>515</v>
      </c>
      <c r="S3364" t="s">
        <v>516</v>
      </c>
      <c r="T3364">
        <v>2100</v>
      </c>
      <c r="U3364" t="s">
        <v>868</v>
      </c>
      <c r="V3364">
        <v>2523</v>
      </c>
      <c r="W3364" t="s">
        <v>518</v>
      </c>
      <c r="X3364">
        <v>8</v>
      </c>
      <c r="Y3364" t="s">
        <v>519</v>
      </c>
      <c r="Z3364">
        <v>12619</v>
      </c>
      <c r="AA3364">
        <v>-1</v>
      </c>
      <c r="AB3364" t="s">
        <v>129</v>
      </c>
      <c r="AC3364">
        <v>0</v>
      </c>
      <c r="AD3364">
        <v>12619</v>
      </c>
      <c r="AE3364">
        <v>0</v>
      </c>
      <c r="AF3364">
        <v>768</v>
      </c>
      <c r="AG3364"/>
      <c r="AH3364">
        <v>768.86400000000003</v>
      </c>
      <c r="AI3364">
        <v>6</v>
      </c>
    </row>
    <row r="3365" spans="1:35">
      <c r="A3365" t="s">
        <v>862</v>
      </c>
      <c r="B3365">
        <v>2018</v>
      </c>
      <c r="C3365">
        <v>2018</v>
      </c>
      <c r="D3365">
        <v>2018</v>
      </c>
      <c r="E3365">
        <v>4</v>
      </c>
      <c r="F3365">
        <v>0</v>
      </c>
      <c r="G3365">
        <v>0</v>
      </c>
      <c r="H3365" t="s">
        <v>510</v>
      </c>
      <c r="I3365">
        <v>251</v>
      </c>
      <c r="J3365" t="s">
        <v>113</v>
      </c>
      <c r="K3365" t="s">
        <v>583</v>
      </c>
      <c r="L3365">
        <v>0</v>
      </c>
      <c r="M3365" t="s">
        <v>177</v>
      </c>
      <c r="N3365" t="s">
        <v>514</v>
      </c>
      <c r="O3365">
        <v>899</v>
      </c>
      <c r="P3365" t="s">
        <v>520</v>
      </c>
      <c r="Q3365" t="s">
        <v>521</v>
      </c>
      <c r="R3365" t="s">
        <v>515</v>
      </c>
      <c r="S3365" t="s">
        <v>516</v>
      </c>
      <c r="T3365">
        <v>2100</v>
      </c>
      <c r="U3365" t="s">
        <v>868</v>
      </c>
      <c r="V3365">
        <v>2523</v>
      </c>
      <c r="W3365" t="s">
        <v>518</v>
      </c>
      <c r="X3365">
        <v>8</v>
      </c>
      <c r="Y3365" t="s">
        <v>519</v>
      </c>
      <c r="Z3365">
        <v>1826296682</v>
      </c>
      <c r="AA3365">
        <v>-1</v>
      </c>
      <c r="AB3365" t="s">
        <v>129</v>
      </c>
      <c r="AC3365">
        <v>0</v>
      </c>
      <c r="AD3365">
        <v>1826296682</v>
      </c>
      <c r="AE3365">
        <v>0</v>
      </c>
      <c r="AF3365">
        <v>65767698</v>
      </c>
      <c r="AG3365"/>
      <c r="AH3365">
        <v>65767698.881999999</v>
      </c>
      <c r="AI3365">
        <v>6</v>
      </c>
    </row>
    <row r="3366" spans="1:35">
      <c r="A3366" t="s">
        <v>862</v>
      </c>
      <c r="B3366">
        <v>2018</v>
      </c>
      <c r="C3366">
        <v>2018</v>
      </c>
      <c r="D3366">
        <v>2018</v>
      </c>
      <c r="E3366">
        <v>4</v>
      </c>
      <c r="F3366">
        <v>0</v>
      </c>
      <c r="G3366">
        <v>0</v>
      </c>
      <c r="H3366" t="s">
        <v>510</v>
      </c>
      <c r="I3366">
        <v>251</v>
      </c>
      <c r="J3366" t="s">
        <v>113</v>
      </c>
      <c r="K3366" t="s">
        <v>583</v>
      </c>
      <c r="L3366">
        <v>156</v>
      </c>
      <c r="M3366" t="s">
        <v>183</v>
      </c>
      <c r="N3366" t="s">
        <v>562</v>
      </c>
      <c r="O3366">
        <v>899</v>
      </c>
      <c r="P3366" t="s">
        <v>520</v>
      </c>
      <c r="Q3366" t="s">
        <v>521</v>
      </c>
      <c r="R3366" t="s">
        <v>515</v>
      </c>
      <c r="S3366" t="s">
        <v>516</v>
      </c>
      <c r="T3366">
        <v>1000</v>
      </c>
      <c r="U3366" t="s">
        <v>866</v>
      </c>
      <c r="V3366">
        <v>2523</v>
      </c>
      <c r="W3366" t="s">
        <v>518</v>
      </c>
      <c r="X3366">
        <v>8</v>
      </c>
      <c r="Y3366" t="s">
        <v>519</v>
      </c>
      <c r="Z3366">
        <v>75599</v>
      </c>
      <c r="AA3366">
        <v>-1</v>
      </c>
      <c r="AB3366" t="s">
        <v>129</v>
      </c>
      <c r="AC3366">
        <v>0</v>
      </c>
      <c r="AD3366">
        <v>75599</v>
      </c>
      <c r="AE3366">
        <v>0</v>
      </c>
      <c r="AF3366">
        <v>4606</v>
      </c>
      <c r="AG3366"/>
      <c r="AH3366">
        <v>4606.1000000000004</v>
      </c>
      <c r="AI3366">
        <v>6</v>
      </c>
    </row>
    <row r="3367" spans="1:35">
      <c r="A3367" t="s">
        <v>862</v>
      </c>
      <c r="B3367">
        <v>2018</v>
      </c>
      <c r="C3367">
        <v>2018</v>
      </c>
      <c r="D3367">
        <v>2018</v>
      </c>
      <c r="E3367">
        <v>4</v>
      </c>
      <c r="F3367">
        <v>0</v>
      </c>
      <c r="G3367">
        <v>0</v>
      </c>
      <c r="H3367" t="s">
        <v>510</v>
      </c>
      <c r="I3367">
        <v>251</v>
      </c>
      <c r="J3367" t="s">
        <v>113</v>
      </c>
      <c r="K3367" t="s">
        <v>583</v>
      </c>
      <c r="L3367">
        <v>12</v>
      </c>
      <c r="M3367" t="s">
        <v>666</v>
      </c>
      <c r="N3367" t="s">
        <v>667</v>
      </c>
      <c r="O3367">
        <v>899</v>
      </c>
      <c r="P3367" t="s">
        <v>520</v>
      </c>
      <c r="Q3367" t="s">
        <v>521</v>
      </c>
      <c r="R3367" t="s">
        <v>515</v>
      </c>
      <c r="S3367" t="s">
        <v>516</v>
      </c>
      <c r="T3367">
        <v>1000</v>
      </c>
      <c r="U3367" t="s">
        <v>866</v>
      </c>
      <c r="V3367">
        <v>2523</v>
      </c>
      <c r="W3367" t="s">
        <v>518</v>
      </c>
      <c r="X3367">
        <v>8</v>
      </c>
      <c r="Y3367" t="s">
        <v>519</v>
      </c>
      <c r="Z3367">
        <v>255440</v>
      </c>
      <c r="AA3367">
        <v>-1</v>
      </c>
      <c r="AB3367" t="s">
        <v>129</v>
      </c>
      <c r="AC3367">
        <v>0</v>
      </c>
      <c r="AD3367">
        <v>255440</v>
      </c>
      <c r="AE3367">
        <v>0</v>
      </c>
      <c r="AF3367">
        <v>9159</v>
      </c>
      <c r="AG3367"/>
      <c r="AH3367">
        <v>9159.0529999999999</v>
      </c>
      <c r="AI3367">
        <v>6</v>
      </c>
    </row>
    <row r="3368" spans="1:35">
      <c r="A3368" t="s">
        <v>862</v>
      </c>
      <c r="B3368">
        <v>2018</v>
      </c>
      <c r="C3368">
        <v>2018</v>
      </c>
      <c r="D3368">
        <v>2018</v>
      </c>
      <c r="E3368">
        <v>4</v>
      </c>
      <c r="F3368">
        <v>0</v>
      </c>
      <c r="G3368">
        <v>0</v>
      </c>
      <c r="H3368" t="s">
        <v>510</v>
      </c>
      <c r="I3368">
        <v>251</v>
      </c>
      <c r="J3368" t="s">
        <v>113</v>
      </c>
      <c r="K3368" t="s">
        <v>583</v>
      </c>
      <c r="L3368">
        <v>144</v>
      </c>
      <c r="M3368" t="s">
        <v>791</v>
      </c>
      <c r="N3368" t="s">
        <v>792</v>
      </c>
      <c r="O3368">
        <v>899</v>
      </c>
      <c r="P3368" t="s">
        <v>520</v>
      </c>
      <c r="Q3368" t="s">
        <v>521</v>
      </c>
      <c r="R3368" t="s">
        <v>515</v>
      </c>
      <c r="S3368" t="s">
        <v>516</v>
      </c>
      <c r="T3368">
        <v>1000</v>
      </c>
      <c r="U3368" t="s">
        <v>866</v>
      </c>
      <c r="V3368">
        <v>2523</v>
      </c>
      <c r="W3368" t="s">
        <v>518</v>
      </c>
      <c r="X3368">
        <v>8</v>
      </c>
      <c r="Y3368" t="s">
        <v>519</v>
      </c>
      <c r="Z3368">
        <v>38458</v>
      </c>
      <c r="AA3368">
        <v>-1</v>
      </c>
      <c r="AB3368" t="s">
        <v>129</v>
      </c>
      <c r="AC3368">
        <v>0</v>
      </c>
      <c r="AD3368">
        <v>38458</v>
      </c>
      <c r="AE3368">
        <v>0</v>
      </c>
      <c r="AF3368">
        <v>2343</v>
      </c>
      <c r="AG3368"/>
      <c r="AH3368">
        <v>2343.2060000000001</v>
      </c>
      <c r="AI3368">
        <v>6</v>
      </c>
    </row>
    <row r="3369" spans="1:35">
      <c r="A3369" t="s">
        <v>862</v>
      </c>
      <c r="B3369">
        <v>2018</v>
      </c>
      <c r="C3369">
        <v>2018</v>
      </c>
      <c r="D3369">
        <v>2018</v>
      </c>
      <c r="E3369">
        <v>4</v>
      </c>
      <c r="F3369">
        <v>0</v>
      </c>
      <c r="G3369">
        <v>0</v>
      </c>
      <c r="H3369" t="s">
        <v>510</v>
      </c>
      <c r="I3369">
        <v>251</v>
      </c>
      <c r="J3369" t="s">
        <v>113</v>
      </c>
      <c r="K3369" t="s">
        <v>583</v>
      </c>
      <c r="L3369">
        <v>31</v>
      </c>
      <c r="M3369" t="s">
        <v>733</v>
      </c>
      <c r="N3369" t="s">
        <v>734</v>
      </c>
      <c r="O3369">
        <v>899</v>
      </c>
      <c r="P3369" t="s">
        <v>520</v>
      </c>
      <c r="Q3369" t="s">
        <v>521</v>
      </c>
      <c r="R3369" t="s">
        <v>515</v>
      </c>
      <c r="S3369" t="s">
        <v>516</v>
      </c>
      <c r="T3369">
        <v>1000</v>
      </c>
      <c r="U3369" t="s">
        <v>866</v>
      </c>
      <c r="V3369">
        <v>2523</v>
      </c>
      <c r="W3369" t="s">
        <v>518</v>
      </c>
      <c r="X3369">
        <v>8</v>
      </c>
      <c r="Y3369" t="s">
        <v>519</v>
      </c>
      <c r="Z3369">
        <v>10176</v>
      </c>
      <c r="AA3369">
        <v>-1</v>
      </c>
      <c r="AB3369" t="s">
        <v>129</v>
      </c>
      <c r="AC3369">
        <v>0</v>
      </c>
      <c r="AD3369">
        <v>10176</v>
      </c>
      <c r="AE3369">
        <v>0</v>
      </c>
      <c r="AF3369">
        <v>620</v>
      </c>
      <c r="AG3369"/>
      <c r="AH3369">
        <v>620.05200000000002</v>
      </c>
      <c r="AI3369">
        <v>6</v>
      </c>
    </row>
    <row r="3370" spans="1:35">
      <c r="A3370" t="s">
        <v>862</v>
      </c>
      <c r="B3370">
        <v>2018</v>
      </c>
      <c r="C3370">
        <v>2018</v>
      </c>
      <c r="D3370">
        <v>2018</v>
      </c>
      <c r="E3370">
        <v>4</v>
      </c>
      <c r="F3370">
        <v>0</v>
      </c>
      <c r="G3370">
        <v>0</v>
      </c>
      <c r="H3370" t="s">
        <v>510</v>
      </c>
      <c r="I3370">
        <v>251</v>
      </c>
      <c r="J3370" t="s">
        <v>113</v>
      </c>
      <c r="K3370" t="s">
        <v>583</v>
      </c>
      <c r="L3370">
        <v>0</v>
      </c>
      <c r="M3370" t="s">
        <v>177</v>
      </c>
      <c r="N3370" t="s">
        <v>514</v>
      </c>
      <c r="O3370">
        <v>899</v>
      </c>
      <c r="P3370" t="s">
        <v>520</v>
      </c>
      <c r="Q3370" t="s">
        <v>521</v>
      </c>
      <c r="R3370" t="s">
        <v>515</v>
      </c>
      <c r="S3370" t="s">
        <v>516</v>
      </c>
      <c r="T3370">
        <v>1000</v>
      </c>
      <c r="U3370" t="s">
        <v>866</v>
      </c>
      <c r="V3370">
        <v>2523</v>
      </c>
      <c r="W3370" t="s">
        <v>518</v>
      </c>
      <c r="X3370">
        <v>8</v>
      </c>
      <c r="Y3370" t="s">
        <v>519</v>
      </c>
      <c r="Z3370">
        <v>769847</v>
      </c>
      <c r="AA3370">
        <v>-1</v>
      </c>
      <c r="AB3370" t="s">
        <v>129</v>
      </c>
      <c r="AC3370">
        <v>0</v>
      </c>
      <c r="AD3370">
        <v>769847</v>
      </c>
      <c r="AE3370">
        <v>0</v>
      </c>
      <c r="AF3370">
        <v>40497</v>
      </c>
      <c r="AG3370"/>
      <c r="AH3370">
        <v>40497.07</v>
      </c>
      <c r="AI3370">
        <v>6</v>
      </c>
    </row>
    <row r="3371" spans="1:35">
      <c r="A3371" t="s">
        <v>862</v>
      </c>
      <c r="B3371">
        <v>2018</v>
      </c>
      <c r="C3371">
        <v>2018</v>
      </c>
      <c r="D3371">
        <v>2018</v>
      </c>
      <c r="E3371">
        <v>4</v>
      </c>
      <c r="F3371">
        <v>0</v>
      </c>
      <c r="G3371">
        <v>0</v>
      </c>
      <c r="H3371" t="s">
        <v>510</v>
      </c>
      <c r="I3371">
        <v>251</v>
      </c>
      <c r="J3371" t="s">
        <v>113</v>
      </c>
      <c r="K3371" t="s">
        <v>583</v>
      </c>
      <c r="L3371">
        <v>191</v>
      </c>
      <c r="M3371" t="s">
        <v>574</v>
      </c>
      <c r="N3371" t="s">
        <v>575</v>
      </c>
      <c r="O3371">
        <v>899</v>
      </c>
      <c r="P3371" t="s">
        <v>520</v>
      </c>
      <c r="Q3371" t="s">
        <v>521</v>
      </c>
      <c r="R3371" t="s">
        <v>515</v>
      </c>
      <c r="S3371" t="s">
        <v>516</v>
      </c>
      <c r="T3371">
        <v>0</v>
      </c>
      <c r="U3371" t="s">
        <v>517</v>
      </c>
      <c r="V3371">
        <v>2523</v>
      </c>
      <c r="W3371" t="s">
        <v>518</v>
      </c>
      <c r="X3371">
        <v>8</v>
      </c>
      <c r="Y3371" t="s">
        <v>519</v>
      </c>
      <c r="Z3371">
        <v>1027</v>
      </c>
      <c r="AA3371">
        <v>-1</v>
      </c>
      <c r="AB3371" t="s">
        <v>129</v>
      </c>
      <c r="AC3371">
        <v>0</v>
      </c>
      <c r="AD3371">
        <v>1027</v>
      </c>
      <c r="AE3371">
        <v>0</v>
      </c>
      <c r="AF3371">
        <v>62</v>
      </c>
      <c r="AG3371"/>
      <c r="AH3371">
        <v>62.595999999999997</v>
      </c>
      <c r="AI3371">
        <v>6</v>
      </c>
    </row>
    <row r="3372" spans="1:35">
      <c r="A3372" t="s">
        <v>862</v>
      </c>
      <c r="B3372">
        <v>2018</v>
      </c>
      <c r="C3372">
        <v>2018</v>
      </c>
      <c r="D3372">
        <v>2018</v>
      </c>
      <c r="E3372">
        <v>4</v>
      </c>
      <c r="F3372">
        <v>0</v>
      </c>
      <c r="G3372">
        <v>0</v>
      </c>
      <c r="H3372" t="s">
        <v>510</v>
      </c>
      <c r="I3372">
        <v>251</v>
      </c>
      <c r="J3372" t="s">
        <v>113</v>
      </c>
      <c r="K3372" t="s">
        <v>583</v>
      </c>
      <c r="L3372">
        <v>20</v>
      </c>
      <c r="M3372" t="s">
        <v>640</v>
      </c>
      <c r="N3372" t="s">
        <v>641</v>
      </c>
      <c r="O3372">
        <v>899</v>
      </c>
      <c r="P3372" t="s">
        <v>520</v>
      </c>
      <c r="Q3372" t="s">
        <v>521</v>
      </c>
      <c r="R3372" t="s">
        <v>515</v>
      </c>
      <c r="S3372" t="s">
        <v>516</v>
      </c>
      <c r="T3372">
        <v>0</v>
      </c>
      <c r="U3372" t="s">
        <v>517</v>
      </c>
      <c r="V3372">
        <v>2523</v>
      </c>
      <c r="W3372" t="s">
        <v>518</v>
      </c>
      <c r="X3372">
        <v>8</v>
      </c>
      <c r="Y3372" t="s">
        <v>519</v>
      </c>
      <c r="Z3372">
        <v>6516412</v>
      </c>
      <c r="AA3372">
        <v>-1</v>
      </c>
      <c r="AB3372" t="s">
        <v>129</v>
      </c>
      <c r="AC3372">
        <v>0</v>
      </c>
      <c r="AD3372">
        <v>6516412</v>
      </c>
      <c r="AE3372">
        <v>0</v>
      </c>
      <c r="AF3372">
        <v>397028</v>
      </c>
      <c r="AG3372"/>
      <c r="AH3372">
        <v>397028.13</v>
      </c>
      <c r="AI3372">
        <v>6</v>
      </c>
    </row>
    <row r="3373" spans="1:35">
      <c r="A3373" t="s">
        <v>862</v>
      </c>
      <c r="B3373">
        <v>2018</v>
      </c>
      <c r="C3373">
        <v>2018</v>
      </c>
      <c r="D3373">
        <v>2018</v>
      </c>
      <c r="E3373">
        <v>4</v>
      </c>
      <c r="F3373">
        <v>0</v>
      </c>
      <c r="G3373">
        <v>0</v>
      </c>
      <c r="H3373" t="s">
        <v>510</v>
      </c>
      <c r="I3373">
        <v>251</v>
      </c>
      <c r="J3373" t="s">
        <v>113</v>
      </c>
      <c r="K3373" t="s">
        <v>583</v>
      </c>
      <c r="L3373">
        <v>32</v>
      </c>
      <c r="M3373" t="s">
        <v>646</v>
      </c>
      <c r="N3373" t="s">
        <v>647</v>
      </c>
      <c r="O3373">
        <v>899</v>
      </c>
      <c r="P3373" t="s">
        <v>520</v>
      </c>
      <c r="Q3373" t="s">
        <v>521</v>
      </c>
      <c r="R3373" t="s">
        <v>515</v>
      </c>
      <c r="S3373" t="s">
        <v>516</v>
      </c>
      <c r="T3373">
        <v>0</v>
      </c>
      <c r="U3373" t="s">
        <v>517</v>
      </c>
      <c r="V3373">
        <v>2523</v>
      </c>
      <c r="W3373" t="s">
        <v>518</v>
      </c>
      <c r="X3373">
        <v>8</v>
      </c>
      <c r="Y3373" t="s">
        <v>519</v>
      </c>
      <c r="Z3373">
        <v>204726</v>
      </c>
      <c r="AA3373">
        <v>-1</v>
      </c>
      <c r="AB3373" t="s">
        <v>129</v>
      </c>
      <c r="AC3373">
        <v>0</v>
      </c>
      <c r="AD3373">
        <v>204726</v>
      </c>
      <c r="AE3373">
        <v>0</v>
      </c>
      <c r="AF3373">
        <v>7165</v>
      </c>
      <c r="AG3373"/>
      <c r="AH3373">
        <v>7165.4390000000003</v>
      </c>
      <c r="AI3373">
        <v>6</v>
      </c>
    </row>
    <row r="3374" spans="1:35">
      <c r="A3374" t="s">
        <v>862</v>
      </c>
      <c r="B3374">
        <v>2018</v>
      </c>
      <c r="C3374">
        <v>2018</v>
      </c>
      <c r="D3374">
        <v>2018</v>
      </c>
      <c r="E3374">
        <v>4</v>
      </c>
      <c r="F3374">
        <v>0</v>
      </c>
      <c r="G3374">
        <v>0</v>
      </c>
      <c r="H3374" t="s">
        <v>510</v>
      </c>
      <c r="I3374">
        <v>251</v>
      </c>
      <c r="J3374" t="s">
        <v>113</v>
      </c>
      <c r="K3374" t="s">
        <v>583</v>
      </c>
      <c r="L3374">
        <v>31</v>
      </c>
      <c r="M3374" t="s">
        <v>733</v>
      </c>
      <c r="N3374" t="s">
        <v>734</v>
      </c>
      <c r="O3374">
        <v>899</v>
      </c>
      <c r="P3374" t="s">
        <v>520</v>
      </c>
      <c r="Q3374" t="s">
        <v>521</v>
      </c>
      <c r="R3374" t="s">
        <v>515</v>
      </c>
      <c r="S3374" t="s">
        <v>516</v>
      </c>
      <c r="T3374">
        <v>0</v>
      </c>
      <c r="U3374" t="s">
        <v>517</v>
      </c>
      <c r="V3374">
        <v>2523</v>
      </c>
      <c r="W3374" t="s">
        <v>518</v>
      </c>
      <c r="X3374">
        <v>8</v>
      </c>
      <c r="Y3374" t="s">
        <v>519</v>
      </c>
      <c r="Z3374">
        <v>10176</v>
      </c>
      <c r="AA3374">
        <v>-1</v>
      </c>
      <c r="AB3374" t="s">
        <v>129</v>
      </c>
      <c r="AC3374">
        <v>0</v>
      </c>
      <c r="AD3374">
        <v>10176</v>
      </c>
      <c r="AE3374">
        <v>0</v>
      </c>
      <c r="AF3374">
        <v>620</v>
      </c>
      <c r="AG3374"/>
      <c r="AH3374">
        <v>620.05200000000002</v>
      </c>
      <c r="AI3374">
        <v>6</v>
      </c>
    </row>
    <row r="3375" spans="1:35">
      <c r="A3375" t="s">
        <v>862</v>
      </c>
      <c r="B3375">
        <v>2018</v>
      </c>
      <c r="C3375">
        <v>2018</v>
      </c>
      <c r="D3375">
        <v>2018</v>
      </c>
      <c r="E3375">
        <v>4</v>
      </c>
      <c r="F3375">
        <v>0</v>
      </c>
      <c r="G3375">
        <v>0</v>
      </c>
      <c r="H3375" t="s">
        <v>510</v>
      </c>
      <c r="I3375">
        <v>251</v>
      </c>
      <c r="J3375" t="s">
        <v>113</v>
      </c>
      <c r="K3375" t="s">
        <v>583</v>
      </c>
      <c r="L3375">
        <v>144</v>
      </c>
      <c r="M3375" t="s">
        <v>791</v>
      </c>
      <c r="N3375" t="s">
        <v>792</v>
      </c>
      <c r="O3375">
        <v>899</v>
      </c>
      <c r="P3375" t="s">
        <v>520</v>
      </c>
      <c r="Q3375" t="s">
        <v>521</v>
      </c>
      <c r="R3375" t="s">
        <v>515</v>
      </c>
      <c r="S3375" t="s">
        <v>516</v>
      </c>
      <c r="T3375">
        <v>0</v>
      </c>
      <c r="U3375" t="s">
        <v>517</v>
      </c>
      <c r="V3375">
        <v>2523</v>
      </c>
      <c r="W3375" t="s">
        <v>518</v>
      </c>
      <c r="X3375">
        <v>8</v>
      </c>
      <c r="Y3375" t="s">
        <v>519</v>
      </c>
      <c r="Z3375">
        <v>38458</v>
      </c>
      <c r="AA3375">
        <v>-1</v>
      </c>
      <c r="AB3375" t="s">
        <v>129</v>
      </c>
      <c r="AC3375">
        <v>0</v>
      </c>
      <c r="AD3375">
        <v>38458</v>
      </c>
      <c r="AE3375">
        <v>0</v>
      </c>
      <c r="AF3375">
        <v>2343</v>
      </c>
      <c r="AG3375"/>
      <c r="AH3375">
        <v>2343.2060000000001</v>
      </c>
      <c r="AI3375">
        <v>6</v>
      </c>
    </row>
    <row r="3376" spans="1:35">
      <c r="A3376" t="s">
        <v>862</v>
      </c>
      <c r="B3376">
        <v>2018</v>
      </c>
      <c r="C3376">
        <v>2018</v>
      </c>
      <c r="D3376">
        <v>2018</v>
      </c>
      <c r="E3376">
        <v>4</v>
      </c>
      <c r="F3376">
        <v>0</v>
      </c>
      <c r="G3376">
        <v>0</v>
      </c>
      <c r="H3376" t="s">
        <v>510</v>
      </c>
      <c r="I3376">
        <v>251</v>
      </c>
      <c r="J3376" t="s">
        <v>113</v>
      </c>
      <c r="K3376" t="s">
        <v>583</v>
      </c>
      <c r="L3376">
        <v>192</v>
      </c>
      <c r="M3376" t="s">
        <v>888</v>
      </c>
      <c r="N3376" t="s">
        <v>889</v>
      </c>
      <c r="O3376">
        <v>899</v>
      </c>
      <c r="P3376" t="s">
        <v>520</v>
      </c>
      <c r="Q3376" t="s">
        <v>521</v>
      </c>
      <c r="R3376" t="s">
        <v>515</v>
      </c>
      <c r="S3376" t="s">
        <v>516</v>
      </c>
      <c r="T3376">
        <v>0</v>
      </c>
      <c r="U3376" t="s">
        <v>517</v>
      </c>
      <c r="V3376">
        <v>2523</v>
      </c>
      <c r="W3376" t="s">
        <v>518</v>
      </c>
      <c r="X3376">
        <v>8</v>
      </c>
      <c r="Y3376" t="s">
        <v>519</v>
      </c>
      <c r="Z3376">
        <v>257772</v>
      </c>
      <c r="AA3376">
        <v>-1</v>
      </c>
      <c r="AB3376" t="s">
        <v>129</v>
      </c>
      <c r="AC3376">
        <v>0</v>
      </c>
      <c r="AD3376">
        <v>257772</v>
      </c>
      <c r="AE3376">
        <v>0</v>
      </c>
      <c r="AF3376">
        <v>9022</v>
      </c>
      <c r="AG3376"/>
      <c r="AH3376">
        <v>9022.0509999999995</v>
      </c>
      <c r="AI3376">
        <v>6</v>
      </c>
    </row>
    <row r="3377" spans="1:35">
      <c r="A3377" t="s">
        <v>862</v>
      </c>
      <c r="B3377">
        <v>2018</v>
      </c>
      <c r="C3377">
        <v>2018</v>
      </c>
      <c r="D3377">
        <v>2018</v>
      </c>
      <c r="E3377">
        <v>4</v>
      </c>
      <c r="F3377">
        <v>0</v>
      </c>
      <c r="G3377">
        <v>0</v>
      </c>
      <c r="H3377" t="s">
        <v>510</v>
      </c>
      <c r="I3377">
        <v>251</v>
      </c>
      <c r="J3377" t="s">
        <v>113</v>
      </c>
      <c r="K3377" t="s">
        <v>583</v>
      </c>
      <c r="L3377">
        <v>44</v>
      </c>
      <c r="M3377" t="s">
        <v>761</v>
      </c>
      <c r="N3377" t="s">
        <v>762</v>
      </c>
      <c r="O3377">
        <v>899</v>
      </c>
      <c r="P3377" t="s">
        <v>520</v>
      </c>
      <c r="Q3377" t="s">
        <v>521</v>
      </c>
      <c r="R3377" t="s">
        <v>515</v>
      </c>
      <c r="S3377" t="s">
        <v>516</v>
      </c>
      <c r="T3377">
        <v>0</v>
      </c>
      <c r="U3377" t="s">
        <v>517</v>
      </c>
      <c r="V3377">
        <v>2523</v>
      </c>
      <c r="W3377" t="s">
        <v>518</v>
      </c>
      <c r="X3377">
        <v>8</v>
      </c>
      <c r="Y3377" t="s">
        <v>519</v>
      </c>
      <c r="Z3377">
        <v>108844</v>
      </c>
      <c r="AA3377">
        <v>-1</v>
      </c>
      <c r="AB3377" t="s">
        <v>129</v>
      </c>
      <c r="AC3377">
        <v>0</v>
      </c>
      <c r="AD3377">
        <v>108844</v>
      </c>
      <c r="AE3377">
        <v>0</v>
      </c>
      <c r="AF3377">
        <v>6631</v>
      </c>
      <c r="AG3377"/>
      <c r="AH3377">
        <v>6631.6030000000001</v>
      </c>
      <c r="AI3377">
        <v>6</v>
      </c>
    </row>
    <row r="3378" spans="1:35">
      <c r="A3378" t="s">
        <v>862</v>
      </c>
      <c r="B3378">
        <v>2018</v>
      </c>
      <c r="C3378">
        <v>2018</v>
      </c>
      <c r="D3378">
        <v>2018</v>
      </c>
      <c r="E3378">
        <v>4</v>
      </c>
      <c r="F3378">
        <v>0</v>
      </c>
      <c r="G3378">
        <v>0</v>
      </c>
      <c r="H3378" t="s">
        <v>510</v>
      </c>
      <c r="I3378">
        <v>251</v>
      </c>
      <c r="J3378" t="s">
        <v>113</v>
      </c>
      <c r="K3378" t="s">
        <v>583</v>
      </c>
      <c r="L3378">
        <v>132</v>
      </c>
      <c r="M3378" t="s">
        <v>871</v>
      </c>
      <c r="N3378" t="s">
        <v>872</v>
      </c>
      <c r="O3378">
        <v>899</v>
      </c>
      <c r="P3378" t="s">
        <v>520</v>
      </c>
      <c r="Q3378" t="s">
        <v>521</v>
      </c>
      <c r="R3378" t="s">
        <v>515</v>
      </c>
      <c r="S3378" t="s">
        <v>516</v>
      </c>
      <c r="T3378">
        <v>0</v>
      </c>
      <c r="U3378" t="s">
        <v>517</v>
      </c>
      <c r="V3378">
        <v>2523</v>
      </c>
      <c r="W3378" t="s">
        <v>518</v>
      </c>
      <c r="X3378">
        <v>8</v>
      </c>
      <c r="Y3378" t="s">
        <v>519</v>
      </c>
      <c r="Z3378">
        <v>12619</v>
      </c>
      <c r="AA3378">
        <v>-1</v>
      </c>
      <c r="AB3378" t="s">
        <v>129</v>
      </c>
      <c r="AC3378">
        <v>0</v>
      </c>
      <c r="AD3378">
        <v>12619</v>
      </c>
      <c r="AE3378">
        <v>0</v>
      </c>
      <c r="AF3378">
        <v>768</v>
      </c>
      <c r="AG3378"/>
      <c r="AH3378">
        <v>768.86400000000003</v>
      </c>
      <c r="AI3378">
        <v>6</v>
      </c>
    </row>
    <row r="3379" spans="1:35">
      <c r="A3379" t="s">
        <v>862</v>
      </c>
      <c r="B3379">
        <v>2018</v>
      </c>
      <c r="C3379">
        <v>2018</v>
      </c>
      <c r="D3379">
        <v>2018</v>
      </c>
      <c r="E3379">
        <v>4</v>
      </c>
      <c r="F3379">
        <v>0</v>
      </c>
      <c r="G3379">
        <v>0</v>
      </c>
      <c r="H3379" t="s">
        <v>510</v>
      </c>
      <c r="I3379">
        <v>251</v>
      </c>
      <c r="J3379" t="s">
        <v>113</v>
      </c>
      <c r="K3379" t="s">
        <v>583</v>
      </c>
      <c r="L3379">
        <v>76</v>
      </c>
      <c r="M3379" t="s">
        <v>538</v>
      </c>
      <c r="N3379" t="s">
        <v>539</v>
      </c>
      <c r="O3379">
        <v>899</v>
      </c>
      <c r="P3379" t="s">
        <v>520</v>
      </c>
      <c r="Q3379" t="s">
        <v>521</v>
      </c>
      <c r="R3379" t="s">
        <v>515</v>
      </c>
      <c r="S3379" t="s">
        <v>516</v>
      </c>
      <c r="T3379">
        <v>0</v>
      </c>
      <c r="U3379" t="s">
        <v>517</v>
      </c>
      <c r="V3379">
        <v>2523</v>
      </c>
      <c r="W3379" t="s">
        <v>518</v>
      </c>
      <c r="X3379">
        <v>8</v>
      </c>
      <c r="Y3379" t="s">
        <v>519</v>
      </c>
      <c r="Z3379">
        <v>31625417</v>
      </c>
      <c r="AA3379">
        <v>-1</v>
      </c>
      <c r="AB3379" t="s">
        <v>129</v>
      </c>
      <c r="AC3379">
        <v>0</v>
      </c>
      <c r="AD3379">
        <v>31625417</v>
      </c>
      <c r="AE3379">
        <v>0</v>
      </c>
      <c r="AF3379">
        <v>1106889</v>
      </c>
      <c r="AG3379"/>
      <c r="AH3379">
        <v>1106889.602</v>
      </c>
      <c r="AI3379">
        <v>6</v>
      </c>
    </row>
    <row r="3380" spans="1:35">
      <c r="A3380" t="s">
        <v>862</v>
      </c>
      <c r="B3380">
        <v>2018</v>
      </c>
      <c r="C3380">
        <v>2018</v>
      </c>
      <c r="D3380">
        <v>2018</v>
      </c>
      <c r="E3380">
        <v>4</v>
      </c>
      <c r="F3380">
        <v>0</v>
      </c>
      <c r="G3380">
        <v>0</v>
      </c>
      <c r="H3380" t="s">
        <v>510</v>
      </c>
      <c r="I3380">
        <v>251</v>
      </c>
      <c r="J3380" t="s">
        <v>113</v>
      </c>
      <c r="K3380" t="s">
        <v>583</v>
      </c>
      <c r="L3380">
        <v>12</v>
      </c>
      <c r="M3380" t="s">
        <v>666</v>
      </c>
      <c r="N3380" t="s">
        <v>667</v>
      </c>
      <c r="O3380">
        <v>899</v>
      </c>
      <c r="P3380" t="s">
        <v>520</v>
      </c>
      <c r="Q3380" t="s">
        <v>521</v>
      </c>
      <c r="R3380" t="s">
        <v>515</v>
      </c>
      <c r="S3380" t="s">
        <v>516</v>
      </c>
      <c r="T3380">
        <v>0</v>
      </c>
      <c r="U3380" t="s">
        <v>517</v>
      </c>
      <c r="V3380">
        <v>2523</v>
      </c>
      <c r="W3380" t="s">
        <v>518</v>
      </c>
      <c r="X3380">
        <v>8</v>
      </c>
      <c r="Y3380" t="s">
        <v>519</v>
      </c>
      <c r="Z3380">
        <v>255440</v>
      </c>
      <c r="AA3380">
        <v>-1</v>
      </c>
      <c r="AB3380" t="s">
        <v>129</v>
      </c>
      <c r="AC3380">
        <v>0</v>
      </c>
      <c r="AD3380">
        <v>255440</v>
      </c>
      <c r="AE3380">
        <v>0</v>
      </c>
      <c r="AF3380">
        <v>9159</v>
      </c>
      <c r="AG3380"/>
      <c r="AH3380">
        <v>9159.0529999999999</v>
      </c>
      <c r="AI3380">
        <v>6</v>
      </c>
    </row>
    <row r="3381" spans="1:35">
      <c r="A3381" t="s">
        <v>862</v>
      </c>
      <c r="B3381">
        <v>2018</v>
      </c>
      <c r="C3381">
        <v>2018</v>
      </c>
      <c r="D3381">
        <v>2018</v>
      </c>
      <c r="E3381">
        <v>4</v>
      </c>
      <c r="F3381">
        <v>0</v>
      </c>
      <c r="G3381">
        <v>0</v>
      </c>
      <c r="H3381" t="s">
        <v>510</v>
      </c>
      <c r="I3381">
        <v>251</v>
      </c>
      <c r="J3381" t="s">
        <v>113</v>
      </c>
      <c r="K3381" t="s">
        <v>583</v>
      </c>
      <c r="L3381">
        <v>36</v>
      </c>
      <c r="M3381" t="s">
        <v>110</v>
      </c>
      <c r="N3381" t="s">
        <v>511</v>
      </c>
      <c r="O3381">
        <v>899</v>
      </c>
      <c r="P3381" t="s">
        <v>520</v>
      </c>
      <c r="Q3381" t="s">
        <v>521</v>
      </c>
      <c r="R3381" t="s">
        <v>515</v>
      </c>
      <c r="S3381" t="s">
        <v>516</v>
      </c>
      <c r="T3381">
        <v>0</v>
      </c>
      <c r="U3381" t="s">
        <v>517</v>
      </c>
      <c r="V3381">
        <v>2523</v>
      </c>
      <c r="W3381" t="s">
        <v>518</v>
      </c>
      <c r="X3381">
        <v>8</v>
      </c>
      <c r="Y3381" t="s">
        <v>519</v>
      </c>
      <c r="Z3381">
        <v>4108705</v>
      </c>
      <c r="AA3381">
        <v>-1</v>
      </c>
      <c r="AB3381" t="s">
        <v>129</v>
      </c>
      <c r="AC3381">
        <v>0</v>
      </c>
      <c r="AD3381">
        <v>4108705</v>
      </c>
      <c r="AE3381">
        <v>0</v>
      </c>
      <c r="AF3381">
        <v>166211</v>
      </c>
      <c r="AG3381"/>
      <c r="AH3381">
        <v>166211.72</v>
      </c>
      <c r="AI3381">
        <v>6</v>
      </c>
    </row>
    <row r="3382" spans="1:35">
      <c r="A3382" t="s">
        <v>862</v>
      </c>
      <c r="B3382">
        <v>2018</v>
      </c>
      <c r="C3382">
        <v>2018</v>
      </c>
      <c r="D3382">
        <v>2018</v>
      </c>
      <c r="E3382">
        <v>4</v>
      </c>
      <c r="F3382">
        <v>0</v>
      </c>
      <c r="G3382">
        <v>0</v>
      </c>
      <c r="H3382" t="s">
        <v>510</v>
      </c>
      <c r="I3382">
        <v>251</v>
      </c>
      <c r="J3382" t="s">
        <v>113</v>
      </c>
      <c r="K3382" t="s">
        <v>583</v>
      </c>
      <c r="L3382">
        <v>124</v>
      </c>
      <c r="M3382" t="s">
        <v>542</v>
      </c>
      <c r="N3382" t="s">
        <v>543</v>
      </c>
      <c r="O3382">
        <v>899</v>
      </c>
      <c r="P3382" t="s">
        <v>520</v>
      </c>
      <c r="Q3382" t="s">
        <v>521</v>
      </c>
      <c r="R3382" t="s">
        <v>515</v>
      </c>
      <c r="S3382" t="s">
        <v>516</v>
      </c>
      <c r="T3382">
        <v>0</v>
      </c>
      <c r="U3382" t="s">
        <v>517</v>
      </c>
      <c r="V3382">
        <v>2523</v>
      </c>
      <c r="W3382" t="s">
        <v>518</v>
      </c>
      <c r="X3382">
        <v>8</v>
      </c>
      <c r="Y3382" t="s">
        <v>519</v>
      </c>
      <c r="Z3382">
        <v>85156</v>
      </c>
      <c r="AA3382">
        <v>-1</v>
      </c>
      <c r="AB3382" t="s">
        <v>129</v>
      </c>
      <c r="AC3382">
        <v>0</v>
      </c>
      <c r="AD3382">
        <v>85156</v>
      </c>
      <c r="AE3382">
        <v>0</v>
      </c>
      <c r="AF3382">
        <v>5188</v>
      </c>
      <c r="AG3382"/>
      <c r="AH3382">
        <v>5188.3590000000004</v>
      </c>
      <c r="AI3382">
        <v>6</v>
      </c>
    </row>
    <row r="3383" spans="1:35">
      <c r="A3383" t="s">
        <v>862</v>
      </c>
      <c r="B3383">
        <v>2018</v>
      </c>
      <c r="C3383">
        <v>2018</v>
      </c>
      <c r="D3383">
        <v>2018</v>
      </c>
      <c r="E3383">
        <v>4</v>
      </c>
      <c r="F3383">
        <v>0</v>
      </c>
      <c r="G3383">
        <v>0</v>
      </c>
      <c r="H3383" t="s">
        <v>510</v>
      </c>
      <c r="I3383">
        <v>251</v>
      </c>
      <c r="J3383" t="s">
        <v>113</v>
      </c>
      <c r="K3383" t="s">
        <v>583</v>
      </c>
      <c r="L3383">
        <v>100</v>
      </c>
      <c r="M3383" t="s">
        <v>668</v>
      </c>
      <c r="N3383" t="s">
        <v>669</v>
      </c>
      <c r="O3383">
        <v>899</v>
      </c>
      <c r="P3383" t="s">
        <v>520</v>
      </c>
      <c r="Q3383" t="s">
        <v>521</v>
      </c>
      <c r="R3383" t="s">
        <v>515</v>
      </c>
      <c r="S3383" t="s">
        <v>516</v>
      </c>
      <c r="T3383">
        <v>0</v>
      </c>
      <c r="U3383" t="s">
        <v>517</v>
      </c>
      <c r="V3383">
        <v>2523</v>
      </c>
      <c r="W3383" t="s">
        <v>518</v>
      </c>
      <c r="X3383">
        <v>8</v>
      </c>
      <c r="Y3383" t="s">
        <v>519</v>
      </c>
      <c r="Z3383">
        <v>14053</v>
      </c>
      <c r="AA3383">
        <v>-1</v>
      </c>
      <c r="AB3383" t="s">
        <v>129</v>
      </c>
      <c r="AC3383">
        <v>0</v>
      </c>
      <c r="AD3383">
        <v>14053</v>
      </c>
      <c r="AE3383">
        <v>0</v>
      </c>
      <c r="AF3383">
        <v>856</v>
      </c>
      <c r="AG3383"/>
      <c r="AH3383">
        <v>856.26199999999994</v>
      </c>
      <c r="AI3383">
        <v>6</v>
      </c>
    </row>
    <row r="3384" spans="1:35">
      <c r="A3384" t="s">
        <v>862</v>
      </c>
      <c r="B3384">
        <v>2018</v>
      </c>
      <c r="C3384">
        <v>2018</v>
      </c>
      <c r="D3384">
        <v>2018</v>
      </c>
      <c r="E3384">
        <v>4</v>
      </c>
      <c r="F3384">
        <v>0</v>
      </c>
      <c r="G3384">
        <v>0</v>
      </c>
      <c r="H3384" t="s">
        <v>510</v>
      </c>
      <c r="I3384">
        <v>251</v>
      </c>
      <c r="J3384" t="s">
        <v>113</v>
      </c>
      <c r="K3384" t="s">
        <v>583</v>
      </c>
      <c r="L3384">
        <v>156</v>
      </c>
      <c r="M3384" t="s">
        <v>183</v>
      </c>
      <c r="N3384" t="s">
        <v>562</v>
      </c>
      <c r="O3384">
        <v>899</v>
      </c>
      <c r="P3384" t="s">
        <v>520</v>
      </c>
      <c r="Q3384" t="s">
        <v>521</v>
      </c>
      <c r="R3384" t="s">
        <v>515</v>
      </c>
      <c r="S3384" t="s">
        <v>516</v>
      </c>
      <c r="T3384">
        <v>0</v>
      </c>
      <c r="U3384" t="s">
        <v>517</v>
      </c>
      <c r="V3384">
        <v>2523</v>
      </c>
      <c r="W3384" t="s">
        <v>518</v>
      </c>
      <c r="X3384">
        <v>8</v>
      </c>
      <c r="Y3384" t="s">
        <v>519</v>
      </c>
      <c r="Z3384">
        <v>75599</v>
      </c>
      <c r="AA3384">
        <v>-1</v>
      </c>
      <c r="AB3384" t="s">
        <v>129</v>
      </c>
      <c r="AC3384">
        <v>0</v>
      </c>
      <c r="AD3384">
        <v>75599</v>
      </c>
      <c r="AE3384">
        <v>0</v>
      </c>
      <c r="AF3384">
        <v>4606</v>
      </c>
      <c r="AG3384"/>
      <c r="AH3384">
        <v>4606.1000000000004</v>
      </c>
      <c r="AI3384">
        <v>6</v>
      </c>
    </row>
    <row r="3385" spans="1:35">
      <c r="A3385" t="s">
        <v>862</v>
      </c>
      <c r="B3385">
        <v>2018</v>
      </c>
      <c r="C3385">
        <v>2018</v>
      </c>
      <c r="D3385">
        <v>2018</v>
      </c>
      <c r="E3385">
        <v>4</v>
      </c>
      <c r="F3385">
        <v>0</v>
      </c>
      <c r="G3385">
        <v>0</v>
      </c>
      <c r="H3385" t="s">
        <v>510</v>
      </c>
      <c r="I3385">
        <v>251</v>
      </c>
      <c r="J3385" t="s">
        <v>113</v>
      </c>
      <c r="K3385" t="s">
        <v>583</v>
      </c>
      <c r="L3385">
        <v>203</v>
      </c>
      <c r="M3385" t="s">
        <v>684</v>
      </c>
      <c r="N3385" t="s">
        <v>685</v>
      </c>
      <c r="O3385">
        <v>899</v>
      </c>
      <c r="P3385" t="s">
        <v>520</v>
      </c>
      <c r="Q3385" t="s">
        <v>521</v>
      </c>
      <c r="R3385" t="s">
        <v>515</v>
      </c>
      <c r="S3385" t="s">
        <v>516</v>
      </c>
      <c r="T3385">
        <v>0</v>
      </c>
      <c r="U3385" t="s">
        <v>517</v>
      </c>
      <c r="V3385">
        <v>2523</v>
      </c>
      <c r="W3385" t="s">
        <v>518</v>
      </c>
      <c r="X3385">
        <v>8</v>
      </c>
      <c r="Y3385" t="s">
        <v>519</v>
      </c>
      <c r="Z3385">
        <v>448304</v>
      </c>
      <c r="AA3385">
        <v>-1</v>
      </c>
      <c r="AB3385" t="s">
        <v>129</v>
      </c>
      <c r="AC3385">
        <v>0</v>
      </c>
      <c r="AD3385">
        <v>448304</v>
      </c>
      <c r="AE3385">
        <v>0</v>
      </c>
      <c r="AF3385">
        <v>17049</v>
      </c>
      <c r="AG3385"/>
      <c r="AH3385">
        <v>17049.656999999999</v>
      </c>
      <c r="AI3385">
        <v>6</v>
      </c>
    </row>
    <row r="3386" spans="1:35">
      <c r="A3386" t="s">
        <v>862</v>
      </c>
      <c r="B3386">
        <v>2018</v>
      </c>
      <c r="C3386">
        <v>2018</v>
      </c>
      <c r="D3386">
        <v>2018</v>
      </c>
      <c r="E3386">
        <v>4</v>
      </c>
      <c r="F3386">
        <v>0</v>
      </c>
      <c r="G3386">
        <v>0</v>
      </c>
      <c r="H3386" t="s">
        <v>510</v>
      </c>
      <c r="I3386">
        <v>251</v>
      </c>
      <c r="J3386" t="s">
        <v>113</v>
      </c>
      <c r="K3386" t="s">
        <v>583</v>
      </c>
      <c r="L3386">
        <v>40</v>
      </c>
      <c r="M3386" t="s">
        <v>690</v>
      </c>
      <c r="N3386" t="s">
        <v>691</v>
      </c>
      <c r="O3386">
        <v>899</v>
      </c>
      <c r="P3386" t="s">
        <v>520</v>
      </c>
      <c r="Q3386" t="s">
        <v>521</v>
      </c>
      <c r="R3386" t="s">
        <v>515</v>
      </c>
      <c r="S3386" t="s">
        <v>516</v>
      </c>
      <c r="T3386">
        <v>0</v>
      </c>
      <c r="U3386" t="s">
        <v>517</v>
      </c>
      <c r="V3386">
        <v>2523</v>
      </c>
      <c r="W3386" t="s">
        <v>518</v>
      </c>
      <c r="X3386">
        <v>8</v>
      </c>
      <c r="Y3386" t="s">
        <v>519</v>
      </c>
      <c r="Z3386">
        <v>187675</v>
      </c>
      <c r="AA3386">
        <v>-1</v>
      </c>
      <c r="AB3386" t="s">
        <v>129</v>
      </c>
      <c r="AC3386">
        <v>0</v>
      </c>
      <c r="AD3386">
        <v>187675</v>
      </c>
      <c r="AE3386">
        <v>0</v>
      </c>
      <c r="AF3386">
        <v>6657</v>
      </c>
      <c r="AG3386"/>
      <c r="AH3386">
        <v>6657.5870000000004</v>
      </c>
      <c r="AI3386">
        <v>6</v>
      </c>
    </row>
    <row r="3387" spans="1:35">
      <c r="A3387" t="s">
        <v>862</v>
      </c>
      <c r="B3387">
        <v>2018</v>
      </c>
      <c r="C3387">
        <v>2018</v>
      </c>
      <c r="D3387">
        <v>2018</v>
      </c>
      <c r="E3387">
        <v>4</v>
      </c>
      <c r="F3387">
        <v>0</v>
      </c>
      <c r="G3387">
        <v>0</v>
      </c>
      <c r="H3387" t="s">
        <v>510</v>
      </c>
      <c r="I3387">
        <v>251</v>
      </c>
      <c r="J3387" t="s">
        <v>113</v>
      </c>
      <c r="K3387" t="s">
        <v>583</v>
      </c>
      <c r="L3387">
        <v>0</v>
      </c>
      <c r="M3387" t="s">
        <v>177</v>
      </c>
      <c r="N3387" t="s">
        <v>514</v>
      </c>
      <c r="O3387">
        <v>899</v>
      </c>
      <c r="P3387" t="s">
        <v>520</v>
      </c>
      <c r="Q3387" t="s">
        <v>521</v>
      </c>
      <c r="R3387" t="s">
        <v>515</v>
      </c>
      <c r="S3387" t="s">
        <v>516</v>
      </c>
      <c r="T3387">
        <v>0</v>
      </c>
      <c r="U3387" t="s">
        <v>517</v>
      </c>
      <c r="V3387">
        <v>2523</v>
      </c>
      <c r="W3387" t="s">
        <v>518</v>
      </c>
      <c r="X3387">
        <v>8</v>
      </c>
      <c r="Y3387" t="s">
        <v>519</v>
      </c>
      <c r="Z3387">
        <v>2813106384</v>
      </c>
      <c r="AA3387">
        <v>-1</v>
      </c>
      <c r="AB3387" t="s">
        <v>129</v>
      </c>
      <c r="AC3387">
        <v>0</v>
      </c>
      <c r="AD3387">
        <v>2813106384</v>
      </c>
      <c r="AE3387">
        <v>0</v>
      </c>
      <c r="AF3387">
        <v>119640130</v>
      </c>
      <c r="AG3387"/>
      <c r="AH3387">
        <v>119640130.737</v>
      </c>
      <c r="AI3387">
        <v>6</v>
      </c>
    </row>
    <row r="3388" spans="1:35">
      <c r="A3388" t="s">
        <v>862</v>
      </c>
      <c r="B3388">
        <v>2018</v>
      </c>
      <c r="C3388">
        <v>2018</v>
      </c>
      <c r="D3388">
        <v>2018</v>
      </c>
      <c r="E3388">
        <v>4</v>
      </c>
      <c r="F3388">
        <v>0</v>
      </c>
      <c r="G3388">
        <v>0</v>
      </c>
      <c r="H3388" t="s">
        <v>510</v>
      </c>
      <c r="I3388">
        <v>251</v>
      </c>
      <c r="J3388" t="s">
        <v>113</v>
      </c>
      <c r="K3388" t="s">
        <v>583</v>
      </c>
      <c r="L3388">
        <v>56</v>
      </c>
      <c r="M3388" t="s">
        <v>694</v>
      </c>
      <c r="N3388" t="s">
        <v>695</v>
      </c>
      <c r="O3388">
        <v>899</v>
      </c>
      <c r="P3388" t="s">
        <v>520</v>
      </c>
      <c r="Q3388" t="s">
        <v>521</v>
      </c>
      <c r="R3388" t="s">
        <v>515</v>
      </c>
      <c r="S3388" t="s">
        <v>516</v>
      </c>
      <c r="T3388">
        <v>0</v>
      </c>
      <c r="U3388" t="s">
        <v>517</v>
      </c>
      <c r="V3388">
        <v>2523</v>
      </c>
      <c r="W3388" t="s">
        <v>518</v>
      </c>
      <c r="X3388">
        <v>8</v>
      </c>
      <c r="Y3388" t="s">
        <v>519</v>
      </c>
      <c r="Z3388">
        <v>63546540</v>
      </c>
      <c r="AA3388">
        <v>-1</v>
      </c>
      <c r="AB3388" t="s">
        <v>129</v>
      </c>
      <c r="AC3388">
        <v>0</v>
      </c>
      <c r="AD3388">
        <v>63546540</v>
      </c>
      <c r="AE3388">
        <v>0</v>
      </c>
      <c r="AF3388">
        <v>2569879</v>
      </c>
      <c r="AG3388"/>
      <c r="AH3388">
        <v>2569879.1809999999</v>
      </c>
      <c r="AI3388">
        <v>6</v>
      </c>
    </row>
    <row r="3389" spans="1:35">
      <c r="A3389" t="s">
        <v>862</v>
      </c>
      <c r="B3389">
        <v>2018</v>
      </c>
      <c r="C3389">
        <v>2018</v>
      </c>
      <c r="D3389">
        <v>2018</v>
      </c>
      <c r="E3389">
        <v>4</v>
      </c>
      <c r="F3389">
        <v>0</v>
      </c>
      <c r="G3389">
        <v>0</v>
      </c>
      <c r="H3389" t="s">
        <v>510</v>
      </c>
      <c r="I3389">
        <v>251</v>
      </c>
      <c r="J3389" t="s">
        <v>113</v>
      </c>
      <c r="K3389" t="s">
        <v>583</v>
      </c>
      <c r="L3389">
        <v>20</v>
      </c>
      <c r="M3389" t="s">
        <v>640</v>
      </c>
      <c r="N3389" t="s">
        <v>641</v>
      </c>
      <c r="O3389">
        <v>0</v>
      </c>
      <c r="P3389" t="s">
        <v>177</v>
      </c>
      <c r="Q3389" t="s">
        <v>514</v>
      </c>
      <c r="R3389" t="s">
        <v>515</v>
      </c>
      <c r="S3389" t="s">
        <v>516</v>
      </c>
      <c r="T3389">
        <v>3200</v>
      </c>
      <c r="U3389" t="s">
        <v>74</v>
      </c>
      <c r="V3389">
        <v>2523</v>
      </c>
      <c r="W3389" t="s">
        <v>518</v>
      </c>
      <c r="X3389">
        <v>8</v>
      </c>
      <c r="Y3389" t="s">
        <v>519</v>
      </c>
      <c r="Z3389">
        <v>6516412</v>
      </c>
      <c r="AA3389">
        <v>-1</v>
      </c>
      <c r="AB3389" t="s">
        <v>129</v>
      </c>
      <c r="AC3389">
        <v>0</v>
      </c>
      <c r="AD3389">
        <v>6516412</v>
      </c>
      <c r="AE3389">
        <v>0</v>
      </c>
      <c r="AF3389">
        <v>397028</v>
      </c>
      <c r="AG3389"/>
      <c r="AH3389">
        <v>397028.13</v>
      </c>
      <c r="AI3389">
        <v>6</v>
      </c>
    </row>
    <row r="3390" spans="1:35">
      <c r="A3390" t="s">
        <v>862</v>
      </c>
      <c r="B3390">
        <v>2018</v>
      </c>
      <c r="C3390">
        <v>2018</v>
      </c>
      <c r="D3390">
        <v>2018</v>
      </c>
      <c r="E3390">
        <v>4</v>
      </c>
      <c r="F3390">
        <v>0</v>
      </c>
      <c r="G3390">
        <v>0</v>
      </c>
      <c r="H3390" t="s">
        <v>510</v>
      </c>
      <c r="I3390">
        <v>251</v>
      </c>
      <c r="J3390" t="s">
        <v>113</v>
      </c>
      <c r="K3390" t="s">
        <v>583</v>
      </c>
      <c r="L3390">
        <v>191</v>
      </c>
      <c r="M3390" t="s">
        <v>574</v>
      </c>
      <c r="N3390" t="s">
        <v>575</v>
      </c>
      <c r="O3390">
        <v>0</v>
      </c>
      <c r="P3390" t="s">
        <v>177</v>
      </c>
      <c r="Q3390" t="s">
        <v>514</v>
      </c>
      <c r="R3390" t="s">
        <v>515</v>
      </c>
      <c r="S3390" t="s">
        <v>516</v>
      </c>
      <c r="T3390">
        <v>3200</v>
      </c>
      <c r="U3390" t="s">
        <v>74</v>
      </c>
      <c r="V3390">
        <v>2523</v>
      </c>
      <c r="W3390" t="s">
        <v>518</v>
      </c>
      <c r="X3390">
        <v>8</v>
      </c>
      <c r="Y3390" t="s">
        <v>519</v>
      </c>
      <c r="Z3390">
        <v>1027</v>
      </c>
      <c r="AA3390">
        <v>-1</v>
      </c>
      <c r="AB3390" t="s">
        <v>129</v>
      </c>
      <c r="AC3390">
        <v>0</v>
      </c>
      <c r="AD3390">
        <v>1027</v>
      </c>
      <c r="AE3390">
        <v>0</v>
      </c>
      <c r="AF3390">
        <v>62</v>
      </c>
      <c r="AG3390"/>
      <c r="AH3390">
        <v>62.595999999999997</v>
      </c>
      <c r="AI3390">
        <v>6</v>
      </c>
    </row>
    <row r="3391" spans="1:35">
      <c r="A3391" t="s">
        <v>862</v>
      </c>
      <c r="B3391">
        <v>2018</v>
      </c>
      <c r="C3391">
        <v>2018</v>
      </c>
      <c r="D3391">
        <v>2018</v>
      </c>
      <c r="E3391">
        <v>4</v>
      </c>
      <c r="F3391">
        <v>0</v>
      </c>
      <c r="G3391">
        <v>0</v>
      </c>
      <c r="H3391" t="s">
        <v>510</v>
      </c>
      <c r="I3391">
        <v>251</v>
      </c>
      <c r="J3391" t="s">
        <v>113</v>
      </c>
      <c r="K3391" t="s">
        <v>583</v>
      </c>
      <c r="L3391">
        <v>100</v>
      </c>
      <c r="M3391" t="s">
        <v>668</v>
      </c>
      <c r="N3391" t="s">
        <v>669</v>
      </c>
      <c r="O3391">
        <v>0</v>
      </c>
      <c r="P3391" t="s">
        <v>177</v>
      </c>
      <c r="Q3391" t="s">
        <v>514</v>
      </c>
      <c r="R3391" t="s">
        <v>515</v>
      </c>
      <c r="S3391" t="s">
        <v>516</v>
      </c>
      <c r="T3391">
        <v>3200</v>
      </c>
      <c r="U3391" t="s">
        <v>74</v>
      </c>
      <c r="V3391">
        <v>2523</v>
      </c>
      <c r="W3391" t="s">
        <v>518</v>
      </c>
      <c r="X3391">
        <v>8</v>
      </c>
      <c r="Y3391" t="s">
        <v>519</v>
      </c>
      <c r="Z3391">
        <v>14053</v>
      </c>
      <c r="AA3391">
        <v>-1</v>
      </c>
      <c r="AB3391" t="s">
        <v>129</v>
      </c>
      <c r="AC3391">
        <v>0</v>
      </c>
      <c r="AD3391">
        <v>14053</v>
      </c>
      <c r="AE3391">
        <v>0</v>
      </c>
      <c r="AF3391">
        <v>856</v>
      </c>
      <c r="AG3391"/>
      <c r="AH3391">
        <v>856.26199999999994</v>
      </c>
      <c r="AI3391">
        <v>6</v>
      </c>
    </row>
    <row r="3392" spans="1:35">
      <c r="A3392" t="s">
        <v>862</v>
      </c>
      <c r="B3392">
        <v>2018</v>
      </c>
      <c r="C3392">
        <v>2018</v>
      </c>
      <c r="D3392">
        <v>2018</v>
      </c>
      <c r="E3392">
        <v>4</v>
      </c>
      <c r="F3392">
        <v>0</v>
      </c>
      <c r="G3392">
        <v>0</v>
      </c>
      <c r="H3392" t="s">
        <v>510</v>
      </c>
      <c r="I3392">
        <v>251</v>
      </c>
      <c r="J3392" t="s">
        <v>113</v>
      </c>
      <c r="K3392" t="s">
        <v>583</v>
      </c>
      <c r="L3392">
        <v>203</v>
      </c>
      <c r="M3392" t="s">
        <v>684</v>
      </c>
      <c r="N3392" t="s">
        <v>685</v>
      </c>
      <c r="O3392">
        <v>0</v>
      </c>
      <c r="P3392" t="s">
        <v>177</v>
      </c>
      <c r="Q3392" t="s">
        <v>514</v>
      </c>
      <c r="R3392" t="s">
        <v>515</v>
      </c>
      <c r="S3392" t="s">
        <v>516</v>
      </c>
      <c r="T3392">
        <v>3200</v>
      </c>
      <c r="U3392" t="s">
        <v>74</v>
      </c>
      <c r="V3392">
        <v>2523</v>
      </c>
      <c r="W3392" t="s">
        <v>518</v>
      </c>
      <c r="X3392">
        <v>8</v>
      </c>
      <c r="Y3392" t="s">
        <v>519</v>
      </c>
      <c r="Z3392">
        <v>448304</v>
      </c>
      <c r="AA3392">
        <v>-1</v>
      </c>
      <c r="AB3392" t="s">
        <v>129</v>
      </c>
      <c r="AC3392">
        <v>0</v>
      </c>
      <c r="AD3392">
        <v>448304</v>
      </c>
      <c r="AE3392">
        <v>0</v>
      </c>
      <c r="AF3392">
        <v>17049</v>
      </c>
      <c r="AG3392"/>
      <c r="AH3392">
        <v>17049.656999999999</v>
      </c>
      <c r="AI3392">
        <v>6</v>
      </c>
    </row>
    <row r="3393" spans="1:35">
      <c r="A3393" t="s">
        <v>862</v>
      </c>
      <c r="B3393">
        <v>2018</v>
      </c>
      <c r="C3393">
        <v>2018</v>
      </c>
      <c r="D3393">
        <v>2018</v>
      </c>
      <c r="E3393">
        <v>4</v>
      </c>
      <c r="F3393">
        <v>0</v>
      </c>
      <c r="G3393">
        <v>0</v>
      </c>
      <c r="H3393" t="s">
        <v>510</v>
      </c>
      <c r="I3393">
        <v>251</v>
      </c>
      <c r="J3393" t="s">
        <v>113</v>
      </c>
      <c r="K3393" t="s">
        <v>583</v>
      </c>
      <c r="L3393">
        <v>40</v>
      </c>
      <c r="M3393" t="s">
        <v>690</v>
      </c>
      <c r="N3393" t="s">
        <v>691</v>
      </c>
      <c r="O3393">
        <v>0</v>
      </c>
      <c r="P3393" t="s">
        <v>177</v>
      </c>
      <c r="Q3393" t="s">
        <v>514</v>
      </c>
      <c r="R3393" t="s">
        <v>515</v>
      </c>
      <c r="S3393" t="s">
        <v>516</v>
      </c>
      <c r="T3393">
        <v>3200</v>
      </c>
      <c r="U3393" t="s">
        <v>74</v>
      </c>
      <c r="V3393">
        <v>2523</v>
      </c>
      <c r="W3393" t="s">
        <v>518</v>
      </c>
      <c r="X3393">
        <v>8</v>
      </c>
      <c r="Y3393" t="s">
        <v>519</v>
      </c>
      <c r="Z3393">
        <v>187675</v>
      </c>
      <c r="AA3393">
        <v>-1</v>
      </c>
      <c r="AB3393" t="s">
        <v>129</v>
      </c>
      <c r="AC3393">
        <v>0</v>
      </c>
      <c r="AD3393">
        <v>187675</v>
      </c>
      <c r="AE3393">
        <v>0</v>
      </c>
      <c r="AF3393">
        <v>6657</v>
      </c>
      <c r="AG3393"/>
      <c r="AH3393">
        <v>6657.5870000000004</v>
      </c>
      <c r="AI3393">
        <v>6</v>
      </c>
    </row>
    <row r="3394" spans="1:35">
      <c r="A3394" t="s">
        <v>862</v>
      </c>
      <c r="B3394">
        <v>2018</v>
      </c>
      <c r="C3394">
        <v>2018</v>
      </c>
      <c r="D3394">
        <v>2018</v>
      </c>
      <c r="E3394">
        <v>4</v>
      </c>
      <c r="F3394">
        <v>0</v>
      </c>
      <c r="G3394">
        <v>0</v>
      </c>
      <c r="H3394" t="s">
        <v>510</v>
      </c>
      <c r="I3394">
        <v>251</v>
      </c>
      <c r="J3394" t="s">
        <v>113</v>
      </c>
      <c r="K3394" t="s">
        <v>583</v>
      </c>
      <c r="L3394">
        <v>0</v>
      </c>
      <c r="M3394" t="s">
        <v>177</v>
      </c>
      <c r="N3394" t="s">
        <v>514</v>
      </c>
      <c r="O3394">
        <v>0</v>
      </c>
      <c r="P3394" t="s">
        <v>177</v>
      </c>
      <c r="Q3394" t="s">
        <v>514</v>
      </c>
      <c r="R3394" t="s">
        <v>515</v>
      </c>
      <c r="S3394" t="s">
        <v>516</v>
      </c>
      <c r="T3394">
        <v>3200</v>
      </c>
      <c r="U3394" t="s">
        <v>74</v>
      </c>
      <c r="V3394">
        <v>2523</v>
      </c>
      <c r="W3394" t="s">
        <v>518</v>
      </c>
      <c r="X3394">
        <v>8</v>
      </c>
      <c r="Y3394" t="s">
        <v>519</v>
      </c>
      <c r="Z3394">
        <v>986039855</v>
      </c>
      <c r="AA3394">
        <v>-1</v>
      </c>
      <c r="AB3394" t="s">
        <v>129</v>
      </c>
      <c r="AC3394">
        <v>0</v>
      </c>
      <c r="AD3394">
        <v>986039855</v>
      </c>
      <c r="AE3394">
        <v>0</v>
      </c>
      <c r="AF3394">
        <v>53831934</v>
      </c>
      <c r="AG3394"/>
      <c r="AH3394">
        <v>53831934.784999996</v>
      </c>
      <c r="AI3394">
        <v>6</v>
      </c>
    </row>
    <row r="3395" spans="1:35">
      <c r="A3395" t="s">
        <v>862</v>
      </c>
      <c r="B3395">
        <v>2018</v>
      </c>
      <c r="C3395">
        <v>2018</v>
      </c>
      <c r="D3395">
        <v>2018</v>
      </c>
      <c r="E3395">
        <v>4</v>
      </c>
      <c r="F3395">
        <v>0</v>
      </c>
      <c r="G3395">
        <v>0</v>
      </c>
      <c r="H3395" t="s">
        <v>510</v>
      </c>
      <c r="I3395">
        <v>251</v>
      </c>
      <c r="J3395" t="s">
        <v>113</v>
      </c>
      <c r="K3395" t="s">
        <v>583</v>
      </c>
      <c r="L3395">
        <v>56</v>
      </c>
      <c r="M3395" t="s">
        <v>694</v>
      </c>
      <c r="N3395" t="s">
        <v>695</v>
      </c>
      <c r="O3395">
        <v>0</v>
      </c>
      <c r="P3395" t="s">
        <v>177</v>
      </c>
      <c r="Q3395" t="s">
        <v>514</v>
      </c>
      <c r="R3395" t="s">
        <v>515</v>
      </c>
      <c r="S3395" t="s">
        <v>516</v>
      </c>
      <c r="T3395">
        <v>3200</v>
      </c>
      <c r="U3395" t="s">
        <v>74</v>
      </c>
      <c r="V3395">
        <v>2523</v>
      </c>
      <c r="W3395" t="s">
        <v>518</v>
      </c>
      <c r="X3395">
        <v>8</v>
      </c>
      <c r="Y3395" t="s">
        <v>519</v>
      </c>
      <c r="Z3395">
        <v>63546540</v>
      </c>
      <c r="AA3395">
        <v>-1</v>
      </c>
      <c r="AB3395" t="s">
        <v>129</v>
      </c>
      <c r="AC3395">
        <v>0</v>
      </c>
      <c r="AD3395">
        <v>63546540</v>
      </c>
      <c r="AE3395">
        <v>0</v>
      </c>
      <c r="AF3395">
        <v>2569879</v>
      </c>
      <c r="AG3395"/>
      <c r="AH3395">
        <v>2569879.1809999999</v>
      </c>
      <c r="AI3395">
        <v>6</v>
      </c>
    </row>
    <row r="3396" spans="1:35">
      <c r="A3396" t="s">
        <v>862</v>
      </c>
      <c r="B3396">
        <v>2018</v>
      </c>
      <c r="C3396">
        <v>2018</v>
      </c>
      <c r="D3396">
        <v>2018</v>
      </c>
      <c r="E3396">
        <v>4</v>
      </c>
      <c r="F3396">
        <v>0</v>
      </c>
      <c r="G3396">
        <v>0</v>
      </c>
      <c r="H3396" t="s">
        <v>510</v>
      </c>
      <c r="I3396">
        <v>251</v>
      </c>
      <c r="J3396" t="s">
        <v>113</v>
      </c>
      <c r="K3396" t="s">
        <v>583</v>
      </c>
      <c r="L3396">
        <v>124</v>
      </c>
      <c r="M3396" t="s">
        <v>542</v>
      </c>
      <c r="N3396" t="s">
        <v>543</v>
      </c>
      <c r="O3396">
        <v>0</v>
      </c>
      <c r="P3396" t="s">
        <v>177</v>
      </c>
      <c r="Q3396" t="s">
        <v>514</v>
      </c>
      <c r="R3396" t="s">
        <v>515</v>
      </c>
      <c r="S3396" t="s">
        <v>516</v>
      </c>
      <c r="T3396">
        <v>2100</v>
      </c>
      <c r="U3396" t="s">
        <v>868</v>
      </c>
      <c r="V3396">
        <v>2523</v>
      </c>
      <c r="W3396" t="s">
        <v>518</v>
      </c>
      <c r="X3396">
        <v>8</v>
      </c>
      <c r="Y3396" t="s">
        <v>519</v>
      </c>
      <c r="Z3396">
        <v>85156</v>
      </c>
      <c r="AA3396">
        <v>-1</v>
      </c>
      <c r="AB3396" t="s">
        <v>129</v>
      </c>
      <c r="AC3396">
        <v>0</v>
      </c>
      <c r="AD3396">
        <v>85156</v>
      </c>
      <c r="AE3396">
        <v>0</v>
      </c>
      <c r="AF3396">
        <v>5188</v>
      </c>
      <c r="AG3396"/>
      <c r="AH3396">
        <v>5188.3590000000004</v>
      </c>
      <c r="AI3396">
        <v>6</v>
      </c>
    </row>
    <row r="3397" spans="1:35">
      <c r="A3397" t="s">
        <v>862</v>
      </c>
      <c r="B3397">
        <v>2018</v>
      </c>
      <c r="C3397">
        <v>2018</v>
      </c>
      <c r="D3397">
        <v>2018</v>
      </c>
      <c r="E3397">
        <v>4</v>
      </c>
      <c r="F3397">
        <v>0</v>
      </c>
      <c r="G3397">
        <v>0</v>
      </c>
      <c r="H3397" t="s">
        <v>510</v>
      </c>
      <c r="I3397">
        <v>251</v>
      </c>
      <c r="J3397" t="s">
        <v>113</v>
      </c>
      <c r="K3397" t="s">
        <v>583</v>
      </c>
      <c r="L3397">
        <v>36</v>
      </c>
      <c r="M3397" t="s">
        <v>110</v>
      </c>
      <c r="N3397" t="s">
        <v>511</v>
      </c>
      <c r="O3397">
        <v>0</v>
      </c>
      <c r="P3397" t="s">
        <v>177</v>
      </c>
      <c r="Q3397" t="s">
        <v>514</v>
      </c>
      <c r="R3397" t="s">
        <v>515</v>
      </c>
      <c r="S3397" t="s">
        <v>516</v>
      </c>
      <c r="T3397">
        <v>2100</v>
      </c>
      <c r="U3397" t="s">
        <v>868</v>
      </c>
      <c r="V3397">
        <v>2523</v>
      </c>
      <c r="W3397" t="s">
        <v>518</v>
      </c>
      <c r="X3397">
        <v>8</v>
      </c>
      <c r="Y3397" t="s">
        <v>519</v>
      </c>
      <c r="Z3397">
        <v>4108705</v>
      </c>
      <c r="AA3397">
        <v>-1</v>
      </c>
      <c r="AB3397" t="s">
        <v>129</v>
      </c>
      <c r="AC3397">
        <v>0</v>
      </c>
      <c r="AD3397">
        <v>4108705</v>
      </c>
      <c r="AE3397">
        <v>0</v>
      </c>
      <c r="AF3397">
        <v>166211</v>
      </c>
      <c r="AG3397"/>
      <c r="AH3397">
        <v>166211.72</v>
      </c>
      <c r="AI3397">
        <v>6</v>
      </c>
    </row>
    <row r="3398" spans="1:35">
      <c r="A3398" t="s">
        <v>862</v>
      </c>
      <c r="B3398">
        <v>2018</v>
      </c>
      <c r="C3398">
        <v>2018</v>
      </c>
      <c r="D3398">
        <v>2018</v>
      </c>
      <c r="E3398">
        <v>4</v>
      </c>
      <c r="F3398">
        <v>0</v>
      </c>
      <c r="G3398">
        <v>0</v>
      </c>
      <c r="H3398" t="s">
        <v>510</v>
      </c>
      <c r="I3398">
        <v>251</v>
      </c>
      <c r="J3398" t="s">
        <v>113</v>
      </c>
      <c r="K3398" t="s">
        <v>583</v>
      </c>
      <c r="L3398">
        <v>76</v>
      </c>
      <c r="M3398" t="s">
        <v>538</v>
      </c>
      <c r="N3398" t="s">
        <v>539</v>
      </c>
      <c r="O3398">
        <v>0</v>
      </c>
      <c r="P3398" t="s">
        <v>177</v>
      </c>
      <c r="Q3398" t="s">
        <v>514</v>
      </c>
      <c r="R3398" t="s">
        <v>515</v>
      </c>
      <c r="S3398" t="s">
        <v>516</v>
      </c>
      <c r="T3398">
        <v>2100</v>
      </c>
      <c r="U3398" t="s">
        <v>868</v>
      </c>
      <c r="V3398">
        <v>2523</v>
      </c>
      <c r="W3398" t="s">
        <v>518</v>
      </c>
      <c r="X3398">
        <v>8</v>
      </c>
      <c r="Y3398" t="s">
        <v>519</v>
      </c>
      <c r="Z3398">
        <v>31625417</v>
      </c>
      <c r="AA3398">
        <v>-1</v>
      </c>
      <c r="AB3398" t="s">
        <v>129</v>
      </c>
      <c r="AC3398">
        <v>0</v>
      </c>
      <c r="AD3398">
        <v>31625417</v>
      </c>
      <c r="AE3398">
        <v>0</v>
      </c>
      <c r="AF3398">
        <v>1106889</v>
      </c>
      <c r="AG3398"/>
      <c r="AH3398">
        <v>1106889.602</v>
      </c>
      <c r="AI3398">
        <v>6</v>
      </c>
    </row>
    <row r="3399" spans="1:35">
      <c r="A3399" t="s">
        <v>862</v>
      </c>
      <c r="B3399">
        <v>2018</v>
      </c>
      <c r="C3399">
        <v>2018</v>
      </c>
      <c r="D3399">
        <v>2018</v>
      </c>
      <c r="E3399">
        <v>4</v>
      </c>
      <c r="F3399">
        <v>0</v>
      </c>
      <c r="G3399">
        <v>0</v>
      </c>
      <c r="H3399" t="s">
        <v>510</v>
      </c>
      <c r="I3399">
        <v>251</v>
      </c>
      <c r="J3399" t="s">
        <v>113</v>
      </c>
      <c r="K3399" t="s">
        <v>583</v>
      </c>
      <c r="L3399">
        <v>32</v>
      </c>
      <c r="M3399" t="s">
        <v>646</v>
      </c>
      <c r="N3399" t="s">
        <v>647</v>
      </c>
      <c r="O3399">
        <v>0</v>
      </c>
      <c r="P3399" t="s">
        <v>177</v>
      </c>
      <c r="Q3399" t="s">
        <v>514</v>
      </c>
      <c r="R3399" t="s">
        <v>515</v>
      </c>
      <c r="S3399" t="s">
        <v>516</v>
      </c>
      <c r="T3399">
        <v>2100</v>
      </c>
      <c r="U3399" t="s">
        <v>868</v>
      </c>
      <c r="V3399">
        <v>2523</v>
      </c>
      <c r="W3399" t="s">
        <v>518</v>
      </c>
      <c r="X3399">
        <v>8</v>
      </c>
      <c r="Y3399" t="s">
        <v>519</v>
      </c>
      <c r="Z3399">
        <v>204726</v>
      </c>
      <c r="AA3399">
        <v>-1</v>
      </c>
      <c r="AB3399" t="s">
        <v>129</v>
      </c>
      <c r="AC3399">
        <v>0</v>
      </c>
      <c r="AD3399">
        <v>204726</v>
      </c>
      <c r="AE3399">
        <v>0</v>
      </c>
      <c r="AF3399">
        <v>7165</v>
      </c>
      <c r="AG3399"/>
      <c r="AH3399">
        <v>7165.4390000000003</v>
      </c>
      <c r="AI3399">
        <v>6</v>
      </c>
    </row>
    <row r="3400" spans="1:35">
      <c r="A3400" t="s">
        <v>862</v>
      </c>
      <c r="B3400">
        <v>2018</v>
      </c>
      <c r="C3400">
        <v>2018</v>
      </c>
      <c r="D3400">
        <v>2018</v>
      </c>
      <c r="E3400">
        <v>4</v>
      </c>
      <c r="F3400">
        <v>0</v>
      </c>
      <c r="G3400">
        <v>0</v>
      </c>
      <c r="H3400" t="s">
        <v>510</v>
      </c>
      <c r="I3400">
        <v>251</v>
      </c>
      <c r="J3400" t="s">
        <v>113</v>
      </c>
      <c r="K3400" t="s">
        <v>583</v>
      </c>
      <c r="L3400">
        <v>192</v>
      </c>
      <c r="M3400" t="s">
        <v>888</v>
      </c>
      <c r="N3400" t="s">
        <v>889</v>
      </c>
      <c r="O3400">
        <v>0</v>
      </c>
      <c r="P3400" t="s">
        <v>177</v>
      </c>
      <c r="Q3400" t="s">
        <v>514</v>
      </c>
      <c r="R3400" t="s">
        <v>515</v>
      </c>
      <c r="S3400" t="s">
        <v>516</v>
      </c>
      <c r="T3400">
        <v>2100</v>
      </c>
      <c r="U3400" t="s">
        <v>868</v>
      </c>
      <c r="V3400">
        <v>2523</v>
      </c>
      <c r="W3400" t="s">
        <v>518</v>
      </c>
      <c r="X3400">
        <v>8</v>
      </c>
      <c r="Y3400" t="s">
        <v>519</v>
      </c>
      <c r="Z3400">
        <v>257772</v>
      </c>
      <c r="AA3400">
        <v>-1</v>
      </c>
      <c r="AB3400" t="s">
        <v>129</v>
      </c>
      <c r="AC3400">
        <v>0</v>
      </c>
      <c r="AD3400">
        <v>257772</v>
      </c>
      <c r="AE3400">
        <v>0</v>
      </c>
      <c r="AF3400">
        <v>9022</v>
      </c>
      <c r="AG3400"/>
      <c r="AH3400">
        <v>9022.0509999999995</v>
      </c>
      <c r="AI3400">
        <v>6</v>
      </c>
    </row>
    <row r="3401" spans="1:35">
      <c r="A3401" t="s">
        <v>862</v>
      </c>
      <c r="B3401">
        <v>2018</v>
      </c>
      <c r="C3401">
        <v>2018</v>
      </c>
      <c r="D3401">
        <v>2018</v>
      </c>
      <c r="E3401">
        <v>4</v>
      </c>
      <c r="F3401">
        <v>0</v>
      </c>
      <c r="G3401">
        <v>0</v>
      </c>
      <c r="H3401" t="s">
        <v>510</v>
      </c>
      <c r="I3401">
        <v>251</v>
      </c>
      <c r="J3401" t="s">
        <v>113</v>
      </c>
      <c r="K3401" t="s">
        <v>583</v>
      </c>
      <c r="L3401">
        <v>132</v>
      </c>
      <c r="M3401" t="s">
        <v>871</v>
      </c>
      <c r="N3401" t="s">
        <v>872</v>
      </c>
      <c r="O3401">
        <v>0</v>
      </c>
      <c r="P3401" t="s">
        <v>177</v>
      </c>
      <c r="Q3401" t="s">
        <v>514</v>
      </c>
      <c r="R3401" t="s">
        <v>515</v>
      </c>
      <c r="S3401" t="s">
        <v>516</v>
      </c>
      <c r="T3401">
        <v>2100</v>
      </c>
      <c r="U3401" t="s">
        <v>868</v>
      </c>
      <c r="V3401">
        <v>2523</v>
      </c>
      <c r="W3401" t="s">
        <v>518</v>
      </c>
      <c r="X3401">
        <v>8</v>
      </c>
      <c r="Y3401" t="s">
        <v>519</v>
      </c>
      <c r="Z3401">
        <v>12619</v>
      </c>
      <c r="AA3401">
        <v>-1</v>
      </c>
      <c r="AB3401" t="s">
        <v>129</v>
      </c>
      <c r="AC3401">
        <v>0</v>
      </c>
      <c r="AD3401">
        <v>12619</v>
      </c>
      <c r="AE3401">
        <v>0</v>
      </c>
      <c r="AF3401">
        <v>768</v>
      </c>
      <c r="AG3401"/>
      <c r="AH3401">
        <v>768.86400000000003</v>
      </c>
      <c r="AI3401">
        <v>6</v>
      </c>
    </row>
    <row r="3402" spans="1:35">
      <c r="A3402" t="s">
        <v>862</v>
      </c>
      <c r="B3402">
        <v>2018</v>
      </c>
      <c r="C3402">
        <v>2018</v>
      </c>
      <c r="D3402">
        <v>2018</v>
      </c>
      <c r="E3402">
        <v>4</v>
      </c>
      <c r="F3402">
        <v>0</v>
      </c>
      <c r="G3402">
        <v>0</v>
      </c>
      <c r="H3402" t="s">
        <v>510</v>
      </c>
      <c r="I3402">
        <v>251</v>
      </c>
      <c r="J3402" t="s">
        <v>113</v>
      </c>
      <c r="K3402" t="s">
        <v>583</v>
      </c>
      <c r="L3402">
        <v>44</v>
      </c>
      <c r="M3402" t="s">
        <v>761</v>
      </c>
      <c r="N3402" t="s">
        <v>762</v>
      </c>
      <c r="O3402">
        <v>0</v>
      </c>
      <c r="P3402" t="s">
        <v>177</v>
      </c>
      <c r="Q3402" t="s">
        <v>514</v>
      </c>
      <c r="R3402" t="s">
        <v>515</v>
      </c>
      <c r="S3402" t="s">
        <v>516</v>
      </c>
      <c r="T3402">
        <v>2100</v>
      </c>
      <c r="U3402" t="s">
        <v>868</v>
      </c>
      <c r="V3402">
        <v>2523</v>
      </c>
      <c r="W3402" t="s">
        <v>518</v>
      </c>
      <c r="X3402">
        <v>8</v>
      </c>
      <c r="Y3402" t="s">
        <v>519</v>
      </c>
      <c r="Z3402">
        <v>108844</v>
      </c>
      <c r="AA3402">
        <v>-1</v>
      </c>
      <c r="AB3402" t="s">
        <v>129</v>
      </c>
      <c r="AC3402">
        <v>0</v>
      </c>
      <c r="AD3402">
        <v>108844</v>
      </c>
      <c r="AE3402">
        <v>0</v>
      </c>
      <c r="AF3402">
        <v>6631</v>
      </c>
      <c r="AG3402"/>
      <c r="AH3402">
        <v>6631.6030000000001</v>
      </c>
      <c r="AI3402">
        <v>6</v>
      </c>
    </row>
    <row r="3403" spans="1:35">
      <c r="A3403" t="s">
        <v>862</v>
      </c>
      <c r="B3403">
        <v>2018</v>
      </c>
      <c r="C3403">
        <v>2018</v>
      </c>
      <c r="D3403">
        <v>2018</v>
      </c>
      <c r="E3403">
        <v>4</v>
      </c>
      <c r="F3403">
        <v>0</v>
      </c>
      <c r="G3403">
        <v>0</v>
      </c>
      <c r="H3403" t="s">
        <v>510</v>
      </c>
      <c r="I3403">
        <v>251</v>
      </c>
      <c r="J3403" t="s">
        <v>113</v>
      </c>
      <c r="K3403" t="s">
        <v>583</v>
      </c>
      <c r="L3403">
        <v>0</v>
      </c>
      <c r="M3403" t="s">
        <v>177</v>
      </c>
      <c r="N3403" t="s">
        <v>514</v>
      </c>
      <c r="O3403">
        <v>0</v>
      </c>
      <c r="P3403" t="s">
        <v>177</v>
      </c>
      <c r="Q3403" t="s">
        <v>514</v>
      </c>
      <c r="R3403" t="s">
        <v>515</v>
      </c>
      <c r="S3403" t="s">
        <v>516</v>
      </c>
      <c r="T3403">
        <v>2100</v>
      </c>
      <c r="U3403" t="s">
        <v>868</v>
      </c>
      <c r="V3403">
        <v>2523</v>
      </c>
      <c r="W3403" t="s">
        <v>518</v>
      </c>
      <c r="X3403">
        <v>8</v>
      </c>
      <c r="Y3403" t="s">
        <v>519</v>
      </c>
      <c r="Z3403">
        <v>1826296682</v>
      </c>
      <c r="AA3403">
        <v>-1</v>
      </c>
      <c r="AB3403" t="s">
        <v>129</v>
      </c>
      <c r="AC3403">
        <v>0</v>
      </c>
      <c r="AD3403">
        <v>1826296682</v>
      </c>
      <c r="AE3403">
        <v>0</v>
      </c>
      <c r="AF3403">
        <v>65767698</v>
      </c>
      <c r="AG3403"/>
      <c r="AH3403">
        <v>65767698.881999999</v>
      </c>
      <c r="AI3403">
        <v>6</v>
      </c>
    </row>
    <row r="3404" spans="1:35">
      <c r="A3404" t="s">
        <v>862</v>
      </c>
      <c r="B3404">
        <v>2018</v>
      </c>
      <c r="C3404">
        <v>2018</v>
      </c>
      <c r="D3404">
        <v>2018</v>
      </c>
      <c r="E3404">
        <v>4</v>
      </c>
      <c r="F3404">
        <v>0</v>
      </c>
      <c r="G3404">
        <v>0</v>
      </c>
      <c r="H3404" t="s">
        <v>510</v>
      </c>
      <c r="I3404">
        <v>251</v>
      </c>
      <c r="J3404" t="s">
        <v>113</v>
      </c>
      <c r="K3404" t="s">
        <v>583</v>
      </c>
      <c r="L3404">
        <v>156</v>
      </c>
      <c r="M3404" t="s">
        <v>183</v>
      </c>
      <c r="N3404" t="s">
        <v>562</v>
      </c>
      <c r="O3404">
        <v>0</v>
      </c>
      <c r="P3404" t="s">
        <v>177</v>
      </c>
      <c r="Q3404" t="s">
        <v>514</v>
      </c>
      <c r="R3404" t="s">
        <v>515</v>
      </c>
      <c r="S3404" t="s">
        <v>516</v>
      </c>
      <c r="T3404">
        <v>1000</v>
      </c>
      <c r="U3404" t="s">
        <v>866</v>
      </c>
      <c r="V3404">
        <v>2523</v>
      </c>
      <c r="W3404" t="s">
        <v>518</v>
      </c>
      <c r="X3404">
        <v>8</v>
      </c>
      <c r="Y3404" t="s">
        <v>519</v>
      </c>
      <c r="Z3404">
        <v>75599</v>
      </c>
      <c r="AA3404">
        <v>-1</v>
      </c>
      <c r="AB3404" t="s">
        <v>129</v>
      </c>
      <c r="AC3404">
        <v>0</v>
      </c>
      <c r="AD3404">
        <v>75599</v>
      </c>
      <c r="AE3404">
        <v>0</v>
      </c>
      <c r="AF3404">
        <v>4606</v>
      </c>
      <c r="AG3404"/>
      <c r="AH3404">
        <v>4606.1000000000004</v>
      </c>
      <c r="AI3404">
        <v>6</v>
      </c>
    </row>
    <row r="3405" spans="1:35">
      <c r="A3405" t="s">
        <v>862</v>
      </c>
      <c r="B3405">
        <v>2018</v>
      </c>
      <c r="C3405">
        <v>2018</v>
      </c>
      <c r="D3405">
        <v>2018</v>
      </c>
      <c r="E3405">
        <v>4</v>
      </c>
      <c r="F3405">
        <v>0</v>
      </c>
      <c r="G3405">
        <v>0</v>
      </c>
      <c r="H3405" t="s">
        <v>510</v>
      </c>
      <c r="I3405">
        <v>251</v>
      </c>
      <c r="J3405" t="s">
        <v>113</v>
      </c>
      <c r="K3405" t="s">
        <v>583</v>
      </c>
      <c r="L3405">
        <v>12</v>
      </c>
      <c r="M3405" t="s">
        <v>666</v>
      </c>
      <c r="N3405" t="s">
        <v>667</v>
      </c>
      <c r="O3405">
        <v>0</v>
      </c>
      <c r="P3405" t="s">
        <v>177</v>
      </c>
      <c r="Q3405" t="s">
        <v>514</v>
      </c>
      <c r="R3405" t="s">
        <v>515</v>
      </c>
      <c r="S3405" t="s">
        <v>516</v>
      </c>
      <c r="T3405">
        <v>1000</v>
      </c>
      <c r="U3405" t="s">
        <v>866</v>
      </c>
      <c r="V3405">
        <v>2523</v>
      </c>
      <c r="W3405" t="s">
        <v>518</v>
      </c>
      <c r="X3405">
        <v>8</v>
      </c>
      <c r="Y3405" t="s">
        <v>519</v>
      </c>
      <c r="Z3405">
        <v>255440</v>
      </c>
      <c r="AA3405">
        <v>-1</v>
      </c>
      <c r="AB3405" t="s">
        <v>129</v>
      </c>
      <c r="AC3405">
        <v>0</v>
      </c>
      <c r="AD3405">
        <v>255440</v>
      </c>
      <c r="AE3405">
        <v>0</v>
      </c>
      <c r="AF3405">
        <v>9159</v>
      </c>
      <c r="AG3405"/>
      <c r="AH3405">
        <v>9159.0529999999999</v>
      </c>
      <c r="AI3405">
        <v>6</v>
      </c>
    </row>
    <row r="3406" spans="1:35">
      <c r="A3406" t="s">
        <v>862</v>
      </c>
      <c r="B3406">
        <v>2018</v>
      </c>
      <c r="C3406">
        <v>2018</v>
      </c>
      <c r="D3406">
        <v>2018</v>
      </c>
      <c r="E3406">
        <v>4</v>
      </c>
      <c r="F3406">
        <v>0</v>
      </c>
      <c r="G3406">
        <v>0</v>
      </c>
      <c r="H3406" t="s">
        <v>510</v>
      </c>
      <c r="I3406">
        <v>251</v>
      </c>
      <c r="J3406" t="s">
        <v>113</v>
      </c>
      <c r="K3406" t="s">
        <v>583</v>
      </c>
      <c r="L3406">
        <v>144</v>
      </c>
      <c r="M3406" t="s">
        <v>791</v>
      </c>
      <c r="N3406" t="s">
        <v>792</v>
      </c>
      <c r="O3406">
        <v>0</v>
      </c>
      <c r="P3406" t="s">
        <v>177</v>
      </c>
      <c r="Q3406" t="s">
        <v>514</v>
      </c>
      <c r="R3406" t="s">
        <v>515</v>
      </c>
      <c r="S3406" t="s">
        <v>516</v>
      </c>
      <c r="T3406">
        <v>1000</v>
      </c>
      <c r="U3406" t="s">
        <v>866</v>
      </c>
      <c r="V3406">
        <v>2523</v>
      </c>
      <c r="W3406" t="s">
        <v>518</v>
      </c>
      <c r="X3406">
        <v>8</v>
      </c>
      <c r="Y3406" t="s">
        <v>519</v>
      </c>
      <c r="Z3406">
        <v>38458</v>
      </c>
      <c r="AA3406">
        <v>-1</v>
      </c>
      <c r="AB3406" t="s">
        <v>129</v>
      </c>
      <c r="AC3406">
        <v>0</v>
      </c>
      <c r="AD3406">
        <v>38458</v>
      </c>
      <c r="AE3406">
        <v>0</v>
      </c>
      <c r="AF3406">
        <v>2343</v>
      </c>
      <c r="AG3406"/>
      <c r="AH3406">
        <v>2343.2060000000001</v>
      </c>
      <c r="AI3406">
        <v>6</v>
      </c>
    </row>
    <row r="3407" spans="1:35">
      <c r="A3407" t="s">
        <v>862</v>
      </c>
      <c r="B3407">
        <v>2018</v>
      </c>
      <c r="C3407">
        <v>2018</v>
      </c>
      <c r="D3407">
        <v>2018</v>
      </c>
      <c r="E3407">
        <v>4</v>
      </c>
      <c r="F3407">
        <v>0</v>
      </c>
      <c r="G3407">
        <v>0</v>
      </c>
      <c r="H3407" t="s">
        <v>510</v>
      </c>
      <c r="I3407">
        <v>251</v>
      </c>
      <c r="J3407" t="s">
        <v>113</v>
      </c>
      <c r="K3407" t="s">
        <v>583</v>
      </c>
      <c r="L3407">
        <v>31</v>
      </c>
      <c r="M3407" t="s">
        <v>733</v>
      </c>
      <c r="N3407" t="s">
        <v>734</v>
      </c>
      <c r="O3407">
        <v>0</v>
      </c>
      <c r="P3407" t="s">
        <v>177</v>
      </c>
      <c r="Q3407" t="s">
        <v>514</v>
      </c>
      <c r="R3407" t="s">
        <v>515</v>
      </c>
      <c r="S3407" t="s">
        <v>516</v>
      </c>
      <c r="T3407">
        <v>1000</v>
      </c>
      <c r="U3407" t="s">
        <v>866</v>
      </c>
      <c r="V3407">
        <v>2523</v>
      </c>
      <c r="W3407" t="s">
        <v>518</v>
      </c>
      <c r="X3407">
        <v>8</v>
      </c>
      <c r="Y3407" t="s">
        <v>519</v>
      </c>
      <c r="Z3407">
        <v>10176</v>
      </c>
      <c r="AA3407">
        <v>-1</v>
      </c>
      <c r="AB3407" t="s">
        <v>129</v>
      </c>
      <c r="AC3407">
        <v>0</v>
      </c>
      <c r="AD3407">
        <v>10176</v>
      </c>
      <c r="AE3407">
        <v>0</v>
      </c>
      <c r="AF3407">
        <v>620</v>
      </c>
      <c r="AG3407"/>
      <c r="AH3407">
        <v>620.05200000000002</v>
      </c>
      <c r="AI3407">
        <v>6</v>
      </c>
    </row>
    <row r="3408" spans="1:35">
      <c r="A3408" t="s">
        <v>862</v>
      </c>
      <c r="B3408">
        <v>2018</v>
      </c>
      <c r="C3408">
        <v>2018</v>
      </c>
      <c r="D3408">
        <v>2018</v>
      </c>
      <c r="E3408">
        <v>4</v>
      </c>
      <c r="F3408">
        <v>0</v>
      </c>
      <c r="G3408">
        <v>0</v>
      </c>
      <c r="H3408" t="s">
        <v>510</v>
      </c>
      <c r="I3408">
        <v>251</v>
      </c>
      <c r="J3408" t="s">
        <v>113</v>
      </c>
      <c r="K3408" t="s">
        <v>583</v>
      </c>
      <c r="L3408">
        <v>0</v>
      </c>
      <c r="M3408" t="s">
        <v>177</v>
      </c>
      <c r="N3408" t="s">
        <v>514</v>
      </c>
      <c r="O3408">
        <v>0</v>
      </c>
      <c r="P3408" t="s">
        <v>177</v>
      </c>
      <c r="Q3408" t="s">
        <v>514</v>
      </c>
      <c r="R3408" t="s">
        <v>515</v>
      </c>
      <c r="S3408" t="s">
        <v>516</v>
      </c>
      <c r="T3408">
        <v>1000</v>
      </c>
      <c r="U3408" t="s">
        <v>866</v>
      </c>
      <c r="V3408">
        <v>2523</v>
      </c>
      <c r="W3408" t="s">
        <v>518</v>
      </c>
      <c r="X3408">
        <v>8</v>
      </c>
      <c r="Y3408" t="s">
        <v>519</v>
      </c>
      <c r="Z3408">
        <v>769847</v>
      </c>
      <c r="AA3408">
        <v>-1</v>
      </c>
      <c r="AB3408" t="s">
        <v>129</v>
      </c>
      <c r="AC3408">
        <v>0</v>
      </c>
      <c r="AD3408">
        <v>769847</v>
      </c>
      <c r="AE3408">
        <v>0</v>
      </c>
      <c r="AF3408">
        <v>40497</v>
      </c>
      <c r="AG3408"/>
      <c r="AH3408">
        <v>40497.07</v>
      </c>
      <c r="AI3408">
        <v>6</v>
      </c>
    </row>
    <row r="3409" spans="1:35">
      <c r="A3409" t="s">
        <v>862</v>
      </c>
      <c r="B3409">
        <v>2018</v>
      </c>
      <c r="C3409">
        <v>2018</v>
      </c>
      <c r="D3409">
        <v>2018</v>
      </c>
      <c r="E3409">
        <v>4</v>
      </c>
      <c r="F3409">
        <v>0</v>
      </c>
      <c r="G3409">
        <v>0</v>
      </c>
      <c r="H3409" t="s">
        <v>510</v>
      </c>
      <c r="I3409">
        <v>251</v>
      </c>
      <c r="J3409" t="s">
        <v>113</v>
      </c>
      <c r="K3409" t="s">
        <v>583</v>
      </c>
      <c r="L3409">
        <v>191</v>
      </c>
      <c r="M3409" t="s">
        <v>574</v>
      </c>
      <c r="N3409" t="s">
        <v>575</v>
      </c>
      <c r="O3409">
        <v>0</v>
      </c>
      <c r="P3409" t="s">
        <v>177</v>
      </c>
      <c r="Q3409" t="s">
        <v>514</v>
      </c>
      <c r="R3409" t="s">
        <v>515</v>
      </c>
      <c r="S3409" t="s">
        <v>516</v>
      </c>
      <c r="T3409">
        <v>0</v>
      </c>
      <c r="U3409" t="s">
        <v>517</v>
      </c>
      <c r="V3409">
        <v>2523</v>
      </c>
      <c r="W3409" t="s">
        <v>518</v>
      </c>
      <c r="X3409">
        <v>8</v>
      </c>
      <c r="Y3409" t="s">
        <v>519</v>
      </c>
      <c r="Z3409">
        <v>1027</v>
      </c>
      <c r="AA3409">
        <v>-1</v>
      </c>
      <c r="AB3409" t="s">
        <v>129</v>
      </c>
      <c r="AC3409">
        <v>0</v>
      </c>
      <c r="AD3409">
        <v>1027</v>
      </c>
      <c r="AE3409">
        <v>0</v>
      </c>
      <c r="AF3409">
        <v>62</v>
      </c>
      <c r="AG3409"/>
      <c r="AH3409">
        <v>62.595999999999997</v>
      </c>
      <c r="AI3409">
        <v>6</v>
      </c>
    </row>
    <row r="3410" spans="1:35">
      <c r="A3410" t="s">
        <v>862</v>
      </c>
      <c r="B3410">
        <v>2018</v>
      </c>
      <c r="C3410">
        <v>2018</v>
      </c>
      <c r="D3410">
        <v>2018</v>
      </c>
      <c r="E3410">
        <v>4</v>
      </c>
      <c r="F3410">
        <v>0</v>
      </c>
      <c r="G3410">
        <v>0</v>
      </c>
      <c r="H3410" t="s">
        <v>510</v>
      </c>
      <c r="I3410">
        <v>251</v>
      </c>
      <c r="J3410" t="s">
        <v>113</v>
      </c>
      <c r="K3410" t="s">
        <v>583</v>
      </c>
      <c r="L3410">
        <v>20</v>
      </c>
      <c r="M3410" t="s">
        <v>640</v>
      </c>
      <c r="N3410" t="s">
        <v>641</v>
      </c>
      <c r="O3410">
        <v>0</v>
      </c>
      <c r="P3410" t="s">
        <v>177</v>
      </c>
      <c r="Q3410" t="s">
        <v>514</v>
      </c>
      <c r="R3410" t="s">
        <v>515</v>
      </c>
      <c r="S3410" t="s">
        <v>516</v>
      </c>
      <c r="T3410">
        <v>0</v>
      </c>
      <c r="U3410" t="s">
        <v>517</v>
      </c>
      <c r="V3410">
        <v>2523</v>
      </c>
      <c r="W3410" t="s">
        <v>518</v>
      </c>
      <c r="X3410">
        <v>8</v>
      </c>
      <c r="Y3410" t="s">
        <v>519</v>
      </c>
      <c r="Z3410">
        <v>6516412</v>
      </c>
      <c r="AA3410">
        <v>-1</v>
      </c>
      <c r="AB3410" t="s">
        <v>129</v>
      </c>
      <c r="AC3410">
        <v>0</v>
      </c>
      <c r="AD3410">
        <v>6516412</v>
      </c>
      <c r="AE3410">
        <v>0</v>
      </c>
      <c r="AF3410">
        <v>397028</v>
      </c>
      <c r="AG3410"/>
      <c r="AH3410">
        <v>397028.13</v>
      </c>
      <c r="AI3410">
        <v>6</v>
      </c>
    </row>
    <row r="3411" spans="1:35">
      <c r="A3411" t="s">
        <v>862</v>
      </c>
      <c r="B3411">
        <v>2018</v>
      </c>
      <c r="C3411">
        <v>2018</v>
      </c>
      <c r="D3411">
        <v>2018</v>
      </c>
      <c r="E3411">
        <v>4</v>
      </c>
      <c r="F3411">
        <v>0</v>
      </c>
      <c r="G3411">
        <v>0</v>
      </c>
      <c r="H3411" t="s">
        <v>510</v>
      </c>
      <c r="I3411">
        <v>251</v>
      </c>
      <c r="J3411" t="s">
        <v>113</v>
      </c>
      <c r="K3411" t="s">
        <v>583</v>
      </c>
      <c r="L3411">
        <v>32</v>
      </c>
      <c r="M3411" t="s">
        <v>646</v>
      </c>
      <c r="N3411" t="s">
        <v>647</v>
      </c>
      <c r="O3411">
        <v>0</v>
      </c>
      <c r="P3411" t="s">
        <v>177</v>
      </c>
      <c r="Q3411" t="s">
        <v>514</v>
      </c>
      <c r="R3411" t="s">
        <v>515</v>
      </c>
      <c r="S3411" t="s">
        <v>516</v>
      </c>
      <c r="T3411">
        <v>0</v>
      </c>
      <c r="U3411" t="s">
        <v>517</v>
      </c>
      <c r="V3411">
        <v>2523</v>
      </c>
      <c r="W3411" t="s">
        <v>518</v>
      </c>
      <c r="X3411">
        <v>8</v>
      </c>
      <c r="Y3411" t="s">
        <v>519</v>
      </c>
      <c r="Z3411">
        <v>204726</v>
      </c>
      <c r="AA3411">
        <v>-1</v>
      </c>
      <c r="AB3411" t="s">
        <v>129</v>
      </c>
      <c r="AC3411">
        <v>0</v>
      </c>
      <c r="AD3411">
        <v>204726</v>
      </c>
      <c r="AE3411">
        <v>0</v>
      </c>
      <c r="AF3411">
        <v>7165</v>
      </c>
      <c r="AG3411"/>
      <c r="AH3411">
        <v>7165.4390000000003</v>
      </c>
      <c r="AI3411">
        <v>6</v>
      </c>
    </row>
    <row r="3412" spans="1:35">
      <c r="A3412" t="s">
        <v>862</v>
      </c>
      <c r="B3412">
        <v>2018</v>
      </c>
      <c r="C3412">
        <v>2018</v>
      </c>
      <c r="D3412">
        <v>2018</v>
      </c>
      <c r="E3412">
        <v>4</v>
      </c>
      <c r="F3412">
        <v>0</v>
      </c>
      <c r="G3412">
        <v>0</v>
      </c>
      <c r="H3412" t="s">
        <v>510</v>
      </c>
      <c r="I3412">
        <v>251</v>
      </c>
      <c r="J3412" t="s">
        <v>113</v>
      </c>
      <c r="K3412" t="s">
        <v>583</v>
      </c>
      <c r="L3412">
        <v>31</v>
      </c>
      <c r="M3412" t="s">
        <v>733</v>
      </c>
      <c r="N3412" t="s">
        <v>734</v>
      </c>
      <c r="O3412">
        <v>0</v>
      </c>
      <c r="P3412" t="s">
        <v>177</v>
      </c>
      <c r="Q3412" t="s">
        <v>514</v>
      </c>
      <c r="R3412" t="s">
        <v>515</v>
      </c>
      <c r="S3412" t="s">
        <v>516</v>
      </c>
      <c r="T3412">
        <v>0</v>
      </c>
      <c r="U3412" t="s">
        <v>517</v>
      </c>
      <c r="V3412">
        <v>2523</v>
      </c>
      <c r="W3412" t="s">
        <v>518</v>
      </c>
      <c r="X3412">
        <v>8</v>
      </c>
      <c r="Y3412" t="s">
        <v>519</v>
      </c>
      <c r="Z3412">
        <v>10176</v>
      </c>
      <c r="AA3412">
        <v>-1</v>
      </c>
      <c r="AB3412" t="s">
        <v>129</v>
      </c>
      <c r="AC3412">
        <v>0</v>
      </c>
      <c r="AD3412">
        <v>10176</v>
      </c>
      <c r="AE3412">
        <v>0</v>
      </c>
      <c r="AF3412">
        <v>620</v>
      </c>
      <c r="AG3412"/>
      <c r="AH3412">
        <v>620.05200000000002</v>
      </c>
      <c r="AI3412">
        <v>6</v>
      </c>
    </row>
    <row r="3413" spans="1:35">
      <c r="A3413" t="s">
        <v>862</v>
      </c>
      <c r="B3413">
        <v>2018</v>
      </c>
      <c r="C3413">
        <v>2018</v>
      </c>
      <c r="D3413">
        <v>2018</v>
      </c>
      <c r="E3413">
        <v>4</v>
      </c>
      <c r="F3413">
        <v>0</v>
      </c>
      <c r="G3413">
        <v>0</v>
      </c>
      <c r="H3413" t="s">
        <v>510</v>
      </c>
      <c r="I3413">
        <v>251</v>
      </c>
      <c r="J3413" t="s">
        <v>113</v>
      </c>
      <c r="K3413" t="s">
        <v>583</v>
      </c>
      <c r="L3413">
        <v>144</v>
      </c>
      <c r="M3413" t="s">
        <v>791</v>
      </c>
      <c r="N3413" t="s">
        <v>792</v>
      </c>
      <c r="O3413">
        <v>0</v>
      </c>
      <c r="P3413" t="s">
        <v>177</v>
      </c>
      <c r="Q3413" t="s">
        <v>514</v>
      </c>
      <c r="R3413" t="s">
        <v>515</v>
      </c>
      <c r="S3413" t="s">
        <v>516</v>
      </c>
      <c r="T3413">
        <v>0</v>
      </c>
      <c r="U3413" t="s">
        <v>517</v>
      </c>
      <c r="V3413">
        <v>2523</v>
      </c>
      <c r="W3413" t="s">
        <v>518</v>
      </c>
      <c r="X3413">
        <v>8</v>
      </c>
      <c r="Y3413" t="s">
        <v>519</v>
      </c>
      <c r="Z3413">
        <v>38458</v>
      </c>
      <c r="AA3413">
        <v>-1</v>
      </c>
      <c r="AB3413" t="s">
        <v>129</v>
      </c>
      <c r="AC3413">
        <v>0</v>
      </c>
      <c r="AD3413">
        <v>38458</v>
      </c>
      <c r="AE3413">
        <v>0</v>
      </c>
      <c r="AF3413">
        <v>2343</v>
      </c>
      <c r="AG3413"/>
      <c r="AH3413">
        <v>2343.2060000000001</v>
      </c>
      <c r="AI3413">
        <v>6</v>
      </c>
    </row>
    <row r="3414" spans="1:35">
      <c r="A3414" t="s">
        <v>862</v>
      </c>
      <c r="B3414">
        <v>2018</v>
      </c>
      <c r="C3414">
        <v>2018</v>
      </c>
      <c r="D3414">
        <v>2018</v>
      </c>
      <c r="E3414">
        <v>4</v>
      </c>
      <c r="F3414">
        <v>0</v>
      </c>
      <c r="G3414">
        <v>0</v>
      </c>
      <c r="H3414" t="s">
        <v>510</v>
      </c>
      <c r="I3414">
        <v>251</v>
      </c>
      <c r="J3414" t="s">
        <v>113</v>
      </c>
      <c r="K3414" t="s">
        <v>583</v>
      </c>
      <c r="L3414">
        <v>192</v>
      </c>
      <c r="M3414" t="s">
        <v>888</v>
      </c>
      <c r="N3414" t="s">
        <v>889</v>
      </c>
      <c r="O3414">
        <v>0</v>
      </c>
      <c r="P3414" t="s">
        <v>177</v>
      </c>
      <c r="Q3414" t="s">
        <v>514</v>
      </c>
      <c r="R3414" t="s">
        <v>515</v>
      </c>
      <c r="S3414" t="s">
        <v>516</v>
      </c>
      <c r="T3414">
        <v>0</v>
      </c>
      <c r="U3414" t="s">
        <v>517</v>
      </c>
      <c r="V3414">
        <v>2523</v>
      </c>
      <c r="W3414" t="s">
        <v>518</v>
      </c>
      <c r="X3414">
        <v>8</v>
      </c>
      <c r="Y3414" t="s">
        <v>519</v>
      </c>
      <c r="Z3414">
        <v>257772</v>
      </c>
      <c r="AA3414">
        <v>-1</v>
      </c>
      <c r="AB3414" t="s">
        <v>129</v>
      </c>
      <c r="AC3414">
        <v>0</v>
      </c>
      <c r="AD3414">
        <v>257772</v>
      </c>
      <c r="AE3414">
        <v>0</v>
      </c>
      <c r="AF3414">
        <v>9022</v>
      </c>
      <c r="AG3414"/>
      <c r="AH3414">
        <v>9022.0509999999995</v>
      </c>
      <c r="AI3414">
        <v>6</v>
      </c>
    </row>
    <row r="3415" spans="1:35">
      <c r="A3415" t="s">
        <v>862</v>
      </c>
      <c r="B3415">
        <v>2018</v>
      </c>
      <c r="C3415">
        <v>2018</v>
      </c>
      <c r="D3415">
        <v>2018</v>
      </c>
      <c r="E3415">
        <v>4</v>
      </c>
      <c r="F3415">
        <v>0</v>
      </c>
      <c r="G3415">
        <v>0</v>
      </c>
      <c r="H3415" t="s">
        <v>510</v>
      </c>
      <c r="I3415">
        <v>251</v>
      </c>
      <c r="J3415" t="s">
        <v>113</v>
      </c>
      <c r="K3415" t="s">
        <v>583</v>
      </c>
      <c r="L3415">
        <v>44</v>
      </c>
      <c r="M3415" t="s">
        <v>761</v>
      </c>
      <c r="N3415" t="s">
        <v>762</v>
      </c>
      <c r="O3415">
        <v>0</v>
      </c>
      <c r="P3415" t="s">
        <v>177</v>
      </c>
      <c r="Q3415" t="s">
        <v>514</v>
      </c>
      <c r="R3415" t="s">
        <v>515</v>
      </c>
      <c r="S3415" t="s">
        <v>516</v>
      </c>
      <c r="T3415">
        <v>0</v>
      </c>
      <c r="U3415" t="s">
        <v>517</v>
      </c>
      <c r="V3415">
        <v>2523</v>
      </c>
      <c r="W3415" t="s">
        <v>518</v>
      </c>
      <c r="X3415">
        <v>8</v>
      </c>
      <c r="Y3415" t="s">
        <v>519</v>
      </c>
      <c r="Z3415">
        <v>108844</v>
      </c>
      <c r="AA3415">
        <v>-1</v>
      </c>
      <c r="AB3415" t="s">
        <v>129</v>
      </c>
      <c r="AC3415">
        <v>0</v>
      </c>
      <c r="AD3415">
        <v>108844</v>
      </c>
      <c r="AE3415">
        <v>0</v>
      </c>
      <c r="AF3415">
        <v>6631</v>
      </c>
      <c r="AG3415"/>
      <c r="AH3415">
        <v>6631.6030000000001</v>
      </c>
      <c r="AI3415">
        <v>6</v>
      </c>
    </row>
    <row r="3416" spans="1:35">
      <c r="A3416" t="s">
        <v>862</v>
      </c>
      <c r="B3416">
        <v>2018</v>
      </c>
      <c r="C3416">
        <v>2018</v>
      </c>
      <c r="D3416">
        <v>2018</v>
      </c>
      <c r="E3416">
        <v>4</v>
      </c>
      <c r="F3416">
        <v>0</v>
      </c>
      <c r="G3416">
        <v>0</v>
      </c>
      <c r="H3416" t="s">
        <v>510</v>
      </c>
      <c r="I3416">
        <v>251</v>
      </c>
      <c r="J3416" t="s">
        <v>113</v>
      </c>
      <c r="K3416" t="s">
        <v>583</v>
      </c>
      <c r="L3416">
        <v>132</v>
      </c>
      <c r="M3416" t="s">
        <v>871</v>
      </c>
      <c r="N3416" t="s">
        <v>872</v>
      </c>
      <c r="O3416">
        <v>0</v>
      </c>
      <c r="P3416" t="s">
        <v>177</v>
      </c>
      <c r="Q3416" t="s">
        <v>514</v>
      </c>
      <c r="R3416" t="s">
        <v>515</v>
      </c>
      <c r="S3416" t="s">
        <v>516</v>
      </c>
      <c r="T3416">
        <v>0</v>
      </c>
      <c r="U3416" t="s">
        <v>517</v>
      </c>
      <c r="V3416">
        <v>2523</v>
      </c>
      <c r="W3416" t="s">
        <v>518</v>
      </c>
      <c r="X3416">
        <v>8</v>
      </c>
      <c r="Y3416" t="s">
        <v>519</v>
      </c>
      <c r="Z3416">
        <v>12619</v>
      </c>
      <c r="AA3416">
        <v>-1</v>
      </c>
      <c r="AB3416" t="s">
        <v>129</v>
      </c>
      <c r="AC3416">
        <v>0</v>
      </c>
      <c r="AD3416">
        <v>12619</v>
      </c>
      <c r="AE3416">
        <v>0</v>
      </c>
      <c r="AF3416">
        <v>768</v>
      </c>
      <c r="AG3416"/>
      <c r="AH3416">
        <v>768.86400000000003</v>
      </c>
      <c r="AI3416">
        <v>6</v>
      </c>
    </row>
    <row r="3417" spans="1:35">
      <c r="A3417" t="s">
        <v>862</v>
      </c>
      <c r="B3417">
        <v>2018</v>
      </c>
      <c r="C3417">
        <v>2018</v>
      </c>
      <c r="D3417">
        <v>2018</v>
      </c>
      <c r="E3417">
        <v>4</v>
      </c>
      <c r="F3417">
        <v>0</v>
      </c>
      <c r="G3417">
        <v>0</v>
      </c>
      <c r="H3417" t="s">
        <v>510</v>
      </c>
      <c r="I3417">
        <v>251</v>
      </c>
      <c r="J3417" t="s">
        <v>113</v>
      </c>
      <c r="K3417" t="s">
        <v>583</v>
      </c>
      <c r="L3417">
        <v>76</v>
      </c>
      <c r="M3417" t="s">
        <v>538</v>
      </c>
      <c r="N3417" t="s">
        <v>539</v>
      </c>
      <c r="O3417">
        <v>0</v>
      </c>
      <c r="P3417" t="s">
        <v>177</v>
      </c>
      <c r="Q3417" t="s">
        <v>514</v>
      </c>
      <c r="R3417" t="s">
        <v>515</v>
      </c>
      <c r="S3417" t="s">
        <v>516</v>
      </c>
      <c r="T3417">
        <v>0</v>
      </c>
      <c r="U3417" t="s">
        <v>517</v>
      </c>
      <c r="V3417">
        <v>2523</v>
      </c>
      <c r="W3417" t="s">
        <v>518</v>
      </c>
      <c r="X3417">
        <v>8</v>
      </c>
      <c r="Y3417" t="s">
        <v>519</v>
      </c>
      <c r="Z3417">
        <v>31625417</v>
      </c>
      <c r="AA3417">
        <v>-1</v>
      </c>
      <c r="AB3417" t="s">
        <v>129</v>
      </c>
      <c r="AC3417">
        <v>0</v>
      </c>
      <c r="AD3417">
        <v>31625417</v>
      </c>
      <c r="AE3417">
        <v>0</v>
      </c>
      <c r="AF3417">
        <v>1106889</v>
      </c>
      <c r="AG3417"/>
      <c r="AH3417">
        <v>1106889.602</v>
      </c>
      <c r="AI3417">
        <v>6</v>
      </c>
    </row>
    <row r="3418" spans="1:35">
      <c r="A3418" t="s">
        <v>862</v>
      </c>
      <c r="B3418">
        <v>2018</v>
      </c>
      <c r="C3418">
        <v>2018</v>
      </c>
      <c r="D3418">
        <v>2018</v>
      </c>
      <c r="E3418">
        <v>4</v>
      </c>
      <c r="F3418">
        <v>0</v>
      </c>
      <c r="G3418">
        <v>0</v>
      </c>
      <c r="H3418" t="s">
        <v>510</v>
      </c>
      <c r="I3418">
        <v>251</v>
      </c>
      <c r="J3418" t="s">
        <v>113</v>
      </c>
      <c r="K3418" t="s">
        <v>583</v>
      </c>
      <c r="L3418">
        <v>12</v>
      </c>
      <c r="M3418" t="s">
        <v>666</v>
      </c>
      <c r="N3418" t="s">
        <v>667</v>
      </c>
      <c r="O3418">
        <v>0</v>
      </c>
      <c r="P3418" t="s">
        <v>177</v>
      </c>
      <c r="Q3418" t="s">
        <v>514</v>
      </c>
      <c r="R3418" t="s">
        <v>515</v>
      </c>
      <c r="S3418" t="s">
        <v>516</v>
      </c>
      <c r="T3418">
        <v>0</v>
      </c>
      <c r="U3418" t="s">
        <v>517</v>
      </c>
      <c r="V3418">
        <v>2523</v>
      </c>
      <c r="W3418" t="s">
        <v>518</v>
      </c>
      <c r="X3418">
        <v>8</v>
      </c>
      <c r="Y3418" t="s">
        <v>519</v>
      </c>
      <c r="Z3418">
        <v>255440</v>
      </c>
      <c r="AA3418">
        <v>-1</v>
      </c>
      <c r="AB3418" t="s">
        <v>129</v>
      </c>
      <c r="AC3418">
        <v>0</v>
      </c>
      <c r="AD3418">
        <v>255440</v>
      </c>
      <c r="AE3418">
        <v>0</v>
      </c>
      <c r="AF3418">
        <v>9159</v>
      </c>
      <c r="AG3418"/>
      <c r="AH3418">
        <v>9159.0529999999999</v>
      </c>
      <c r="AI3418">
        <v>6</v>
      </c>
    </row>
    <row r="3419" spans="1:35">
      <c r="A3419" t="s">
        <v>862</v>
      </c>
      <c r="B3419">
        <v>2018</v>
      </c>
      <c r="C3419">
        <v>2018</v>
      </c>
      <c r="D3419">
        <v>2018</v>
      </c>
      <c r="E3419">
        <v>4</v>
      </c>
      <c r="F3419">
        <v>0</v>
      </c>
      <c r="G3419">
        <v>0</v>
      </c>
      <c r="H3419" t="s">
        <v>510</v>
      </c>
      <c r="I3419">
        <v>251</v>
      </c>
      <c r="J3419" t="s">
        <v>113</v>
      </c>
      <c r="K3419" t="s">
        <v>583</v>
      </c>
      <c r="L3419">
        <v>36</v>
      </c>
      <c r="M3419" t="s">
        <v>110</v>
      </c>
      <c r="N3419" t="s">
        <v>511</v>
      </c>
      <c r="O3419">
        <v>0</v>
      </c>
      <c r="P3419" t="s">
        <v>177</v>
      </c>
      <c r="Q3419" t="s">
        <v>514</v>
      </c>
      <c r="R3419" t="s">
        <v>515</v>
      </c>
      <c r="S3419" t="s">
        <v>516</v>
      </c>
      <c r="T3419">
        <v>0</v>
      </c>
      <c r="U3419" t="s">
        <v>517</v>
      </c>
      <c r="V3419">
        <v>2523</v>
      </c>
      <c r="W3419" t="s">
        <v>518</v>
      </c>
      <c r="X3419">
        <v>8</v>
      </c>
      <c r="Y3419" t="s">
        <v>519</v>
      </c>
      <c r="Z3419">
        <v>4108705</v>
      </c>
      <c r="AA3419">
        <v>-1</v>
      </c>
      <c r="AB3419" t="s">
        <v>129</v>
      </c>
      <c r="AC3419">
        <v>0</v>
      </c>
      <c r="AD3419">
        <v>4108705</v>
      </c>
      <c r="AE3419">
        <v>0</v>
      </c>
      <c r="AF3419">
        <v>166211</v>
      </c>
      <c r="AG3419"/>
      <c r="AH3419">
        <v>166211.72</v>
      </c>
      <c r="AI3419">
        <v>6</v>
      </c>
    </row>
    <row r="3420" spans="1:35">
      <c r="A3420" t="s">
        <v>862</v>
      </c>
      <c r="B3420">
        <v>2018</v>
      </c>
      <c r="C3420">
        <v>2018</v>
      </c>
      <c r="D3420">
        <v>2018</v>
      </c>
      <c r="E3420">
        <v>4</v>
      </c>
      <c r="F3420">
        <v>0</v>
      </c>
      <c r="G3420">
        <v>0</v>
      </c>
      <c r="H3420" t="s">
        <v>510</v>
      </c>
      <c r="I3420">
        <v>251</v>
      </c>
      <c r="J3420" t="s">
        <v>113</v>
      </c>
      <c r="K3420" t="s">
        <v>583</v>
      </c>
      <c r="L3420">
        <v>124</v>
      </c>
      <c r="M3420" t="s">
        <v>542</v>
      </c>
      <c r="N3420" t="s">
        <v>543</v>
      </c>
      <c r="O3420">
        <v>0</v>
      </c>
      <c r="P3420" t="s">
        <v>177</v>
      </c>
      <c r="Q3420" t="s">
        <v>514</v>
      </c>
      <c r="R3420" t="s">
        <v>515</v>
      </c>
      <c r="S3420" t="s">
        <v>516</v>
      </c>
      <c r="T3420">
        <v>0</v>
      </c>
      <c r="U3420" t="s">
        <v>517</v>
      </c>
      <c r="V3420">
        <v>2523</v>
      </c>
      <c r="W3420" t="s">
        <v>518</v>
      </c>
      <c r="X3420">
        <v>8</v>
      </c>
      <c r="Y3420" t="s">
        <v>519</v>
      </c>
      <c r="Z3420">
        <v>85156</v>
      </c>
      <c r="AA3420">
        <v>-1</v>
      </c>
      <c r="AB3420" t="s">
        <v>129</v>
      </c>
      <c r="AC3420">
        <v>0</v>
      </c>
      <c r="AD3420">
        <v>85156</v>
      </c>
      <c r="AE3420">
        <v>0</v>
      </c>
      <c r="AF3420">
        <v>5188</v>
      </c>
      <c r="AG3420"/>
      <c r="AH3420">
        <v>5188.3590000000004</v>
      </c>
      <c r="AI3420">
        <v>6</v>
      </c>
    </row>
    <row r="3421" spans="1:35">
      <c r="A3421" t="s">
        <v>862</v>
      </c>
      <c r="B3421">
        <v>2018</v>
      </c>
      <c r="C3421">
        <v>2018</v>
      </c>
      <c r="D3421">
        <v>2018</v>
      </c>
      <c r="E3421">
        <v>4</v>
      </c>
      <c r="F3421">
        <v>0</v>
      </c>
      <c r="G3421">
        <v>0</v>
      </c>
      <c r="H3421" t="s">
        <v>510</v>
      </c>
      <c r="I3421">
        <v>251</v>
      </c>
      <c r="J3421" t="s">
        <v>113</v>
      </c>
      <c r="K3421" t="s">
        <v>583</v>
      </c>
      <c r="L3421">
        <v>100</v>
      </c>
      <c r="M3421" t="s">
        <v>668</v>
      </c>
      <c r="N3421" t="s">
        <v>669</v>
      </c>
      <c r="O3421">
        <v>0</v>
      </c>
      <c r="P3421" t="s">
        <v>177</v>
      </c>
      <c r="Q3421" t="s">
        <v>514</v>
      </c>
      <c r="R3421" t="s">
        <v>515</v>
      </c>
      <c r="S3421" t="s">
        <v>516</v>
      </c>
      <c r="T3421">
        <v>0</v>
      </c>
      <c r="U3421" t="s">
        <v>517</v>
      </c>
      <c r="V3421">
        <v>2523</v>
      </c>
      <c r="W3421" t="s">
        <v>518</v>
      </c>
      <c r="X3421">
        <v>8</v>
      </c>
      <c r="Y3421" t="s">
        <v>519</v>
      </c>
      <c r="Z3421">
        <v>14053</v>
      </c>
      <c r="AA3421">
        <v>-1</v>
      </c>
      <c r="AB3421" t="s">
        <v>129</v>
      </c>
      <c r="AC3421">
        <v>0</v>
      </c>
      <c r="AD3421">
        <v>14053</v>
      </c>
      <c r="AE3421">
        <v>0</v>
      </c>
      <c r="AF3421">
        <v>856</v>
      </c>
      <c r="AG3421"/>
      <c r="AH3421">
        <v>856.26199999999994</v>
      </c>
      <c r="AI3421">
        <v>6</v>
      </c>
    </row>
    <row r="3422" spans="1:35">
      <c r="A3422" t="s">
        <v>862</v>
      </c>
      <c r="B3422">
        <v>2018</v>
      </c>
      <c r="C3422">
        <v>2018</v>
      </c>
      <c r="D3422">
        <v>2018</v>
      </c>
      <c r="E3422">
        <v>4</v>
      </c>
      <c r="F3422">
        <v>0</v>
      </c>
      <c r="G3422">
        <v>0</v>
      </c>
      <c r="H3422" t="s">
        <v>510</v>
      </c>
      <c r="I3422">
        <v>251</v>
      </c>
      <c r="J3422" t="s">
        <v>113</v>
      </c>
      <c r="K3422" t="s">
        <v>583</v>
      </c>
      <c r="L3422">
        <v>156</v>
      </c>
      <c r="M3422" t="s">
        <v>183</v>
      </c>
      <c r="N3422" t="s">
        <v>562</v>
      </c>
      <c r="O3422">
        <v>0</v>
      </c>
      <c r="P3422" t="s">
        <v>177</v>
      </c>
      <c r="Q3422" t="s">
        <v>514</v>
      </c>
      <c r="R3422" t="s">
        <v>515</v>
      </c>
      <c r="S3422" t="s">
        <v>516</v>
      </c>
      <c r="T3422">
        <v>0</v>
      </c>
      <c r="U3422" t="s">
        <v>517</v>
      </c>
      <c r="V3422">
        <v>2523</v>
      </c>
      <c r="W3422" t="s">
        <v>518</v>
      </c>
      <c r="X3422">
        <v>8</v>
      </c>
      <c r="Y3422" t="s">
        <v>519</v>
      </c>
      <c r="Z3422">
        <v>75599</v>
      </c>
      <c r="AA3422">
        <v>-1</v>
      </c>
      <c r="AB3422" t="s">
        <v>129</v>
      </c>
      <c r="AC3422">
        <v>0</v>
      </c>
      <c r="AD3422">
        <v>75599</v>
      </c>
      <c r="AE3422">
        <v>0</v>
      </c>
      <c r="AF3422">
        <v>4606</v>
      </c>
      <c r="AG3422"/>
      <c r="AH3422">
        <v>4606.1000000000004</v>
      </c>
      <c r="AI3422">
        <v>6</v>
      </c>
    </row>
    <row r="3423" spans="1:35">
      <c r="A3423" t="s">
        <v>862</v>
      </c>
      <c r="B3423">
        <v>2018</v>
      </c>
      <c r="C3423">
        <v>2018</v>
      </c>
      <c r="D3423">
        <v>2018</v>
      </c>
      <c r="E3423">
        <v>4</v>
      </c>
      <c r="F3423">
        <v>0</v>
      </c>
      <c r="G3423">
        <v>0</v>
      </c>
      <c r="H3423" t="s">
        <v>510</v>
      </c>
      <c r="I3423">
        <v>251</v>
      </c>
      <c r="J3423" t="s">
        <v>113</v>
      </c>
      <c r="K3423" t="s">
        <v>583</v>
      </c>
      <c r="L3423">
        <v>203</v>
      </c>
      <c r="M3423" t="s">
        <v>684</v>
      </c>
      <c r="N3423" t="s">
        <v>685</v>
      </c>
      <c r="O3423">
        <v>0</v>
      </c>
      <c r="P3423" t="s">
        <v>177</v>
      </c>
      <c r="Q3423" t="s">
        <v>514</v>
      </c>
      <c r="R3423" t="s">
        <v>515</v>
      </c>
      <c r="S3423" t="s">
        <v>516</v>
      </c>
      <c r="T3423">
        <v>0</v>
      </c>
      <c r="U3423" t="s">
        <v>517</v>
      </c>
      <c r="V3423">
        <v>2523</v>
      </c>
      <c r="W3423" t="s">
        <v>518</v>
      </c>
      <c r="X3423">
        <v>8</v>
      </c>
      <c r="Y3423" t="s">
        <v>519</v>
      </c>
      <c r="Z3423">
        <v>448304</v>
      </c>
      <c r="AA3423">
        <v>-1</v>
      </c>
      <c r="AB3423" t="s">
        <v>129</v>
      </c>
      <c r="AC3423">
        <v>0</v>
      </c>
      <c r="AD3423">
        <v>448304</v>
      </c>
      <c r="AE3423">
        <v>0</v>
      </c>
      <c r="AF3423">
        <v>17049</v>
      </c>
      <c r="AG3423"/>
      <c r="AH3423">
        <v>17049.656999999999</v>
      </c>
      <c r="AI3423">
        <v>6</v>
      </c>
    </row>
    <row r="3424" spans="1:35">
      <c r="A3424" t="s">
        <v>862</v>
      </c>
      <c r="B3424">
        <v>2018</v>
      </c>
      <c r="C3424">
        <v>2018</v>
      </c>
      <c r="D3424">
        <v>2018</v>
      </c>
      <c r="E3424">
        <v>4</v>
      </c>
      <c r="F3424">
        <v>0</v>
      </c>
      <c r="G3424">
        <v>0</v>
      </c>
      <c r="H3424" t="s">
        <v>510</v>
      </c>
      <c r="I3424">
        <v>251</v>
      </c>
      <c r="J3424" t="s">
        <v>113</v>
      </c>
      <c r="K3424" t="s">
        <v>583</v>
      </c>
      <c r="L3424">
        <v>40</v>
      </c>
      <c r="M3424" t="s">
        <v>690</v>
      </c>
      <c r="N3424" t="s">
        <v>691</v>
      </c>
      <c r="O3424">
        <v>0</v>
      </c>
      <c r="P3424" t="s">
        <v>177</v>
      </c>
      <c r="Q3424" t="s">
        <v>514</v>
      </c>
      <c r="R3424" t="s">
        <v>515</v>
      </c>
      <c r="S3424" t="s">
        <v>516</v>
      </c>
      <c r="T3424">
        <v>0</v>
      </c>
      <c r="U3424" t="s">
        <v>517</v>
      </c>
      <c r="V3424">
        <v>2523</v>
      </c>
      <c r="W3424" t="s">
        <v>518</v>
      </c>
      <c r="X3424">
        <v>8</v>
      </c>
      <c r="Y3424" t="s">
        <v>519</v>
      </c>
      <c r="Z3424">
        <v>187675</v>
      </c>
      <c r="AA3424">
        <v>-1</v>
      </c>
      <c r="AB3424" t="s">
        <v>129</v>
      </c>
      <c r="AC3424">
        <v>0</v>
      </c>
      <c r="AD3424">
        <v>187675</v>
      </c>
      <c r="AE3424">
        <v>0</v>
      </c>
      <c r="AF3424">
        <v>6657</v>
      </c>
      <c r="AG3424"/>
      <c r="AH3424">
        <v>6657.5870000000004</v>
      </c>
      <c r="AI3424">
        <v>6</v>
      </c>
    </row>
    <row r="3425" spans="1:35">
      <c r="A3425" t="s">
        <v>862</v>
      </c>
      <c r="B3425">
        <v>2018</v>
      </c>
      <c r="C3425">
        <v>2018</v>
      </c>
      <c r="D3425">
        <v>2018</v>
      </c>
      <c r="E3425">
        <v>4</v>
      </c>
      <c r="F3425">
        <v>0</v>
      </c>
      <c r="G3425">
        <v>0</v>
      </c>
      <c r="H3425" t="s">
        <v>510</v>
      </c>
      <c r="I3425">
        <v>251</v>
      </c>
      <c r="J3425" t="s">
        <v>113</v>
      </c>
      <c r="K3425" t="s">
        <v>583</v>
      </c>
      <c r="L3425">
        <v>0</v>
      </c>
      <c r="M3425" t="s">
        <v>177</v>
      </c>
      <c r="N3425" t="s">
        <v>514</v>
      </c>
      <c r="O3425">
        <v>0</v>
      </c>
      <c r="P3425" t="s">
        <v>177</v>
      </c>
      <c r="Q3425" t="s">
        <v>514</v>
      </c>
      <c r="R3425" t="s">
        <v>515</v>
      </c>
      <c r="S3425" t="s">
        <v>516</v>
      </c>
      <c r="T3425">
        <v>0</v>
      </c>
      <c r="U3425" t="s">
        <v>517</v>
      </c>
      <c r="V3425">
        <v>2523</v>
      </c>
      <c r="W3425" t="s">
        <v>518</v>
      </c>
      <c r="X3425">
        <v>8</v>
      </c>
      <c r="Y3425" t="s">
        <v>519</v>
      </c>
      <c r="Z3425">
        <v>2813106384</v>
      </c>
      <c r="AA3425">
        <v>-1</v>
      </c>
      <c r="AB3425" t="s">
        <v>129</v>
      </c>
      <c r="AC3425">
        <v>0</v>
      </c>
      <c r="AD3425">
        <v>2813106384</v>
      </c>
      <c r="AE3425">
        <v>0</v>
      </c>
      <c r="AF3425">
        <v>119640130</v>
      </c>
      <c r="AG3425"/>
      <c r="AH3425">
        <v>119640130.737</v>
      </c>
      <c r="AI3425">
        <v>6</v>
      </c>
    </row>
    <row r="3426" spans="1:35">
      <c r="A3426" t="s">
        <v>862</v>
      </c>
      <c r="B3426">
        <v>2018</v>
      </c>
      <c r="C3426">
        <v>2018</v>
      </c>
      <c r="D3426">
        <v>2018</v>
      </c>
      <c r="E3426">
        <v>4</v>
      </c>
      <c r="F3426">
        <v>0</v>
      </c>
      <c r="G3426">
        <v>0</v>
      </c>
      <c r="H3426" t="s">
        <v>510</v>
      </c>
      <c r="I3426">
        <v>251</v>
      </c>
      <c r="J3426" t="s">
        <v>113</v>
      </c>
      <c r="K3426" t="s">
        <v>583</v>
      </c>
      <c r="L3426">
        <v>56</v>
      </c>
      <c r="M3426" t="s">
        <v>694</v>
      </c>
      <c r="N3426" t="s">
        <v>695</v>
      </c>
      <c r="O3426">
        <v>0</v>
      </c>
      <c r="P3426" t="s">
        <v>177</v>
      </c>
      <c r="Q3426" t="s">
        <v>514</v>
      </c>
      <c r="R3426" t="s">
        <v>515</v>
      </c>
      <c r="S3426" t="s">
        <v>516</v>
      </c>
      <c r="T3426">
        <v>0</v>
      </c>
      <c r="U3426" t="s">
        <v>517</v>
      </c>
      <c r="V3426">
        <v>2523</v>
      </c>
      <c r="W3426" t="s">
        <v>518</v>
      </c>
      <c r="X3426">
        <v>8</v>
      </c>
      <c r="Y3426" t="s">
        <v>519</v>
      </c>
      <c r="Z3426">
        <v>63546540</v>
      </c>
      <c r="AA3426">
        <v>-1</v>
      </c>
      <c r="AB3426" t="s">
        <v>129</v>
      </c>
      <c r="AC3426">
        <v>0</v>
      </c>
      <c r="AD3426">
        <v>63546540</v>
      </c>
      <c r="AE3426">
        <v>0</v>
      </c>
      <c r="AF3426">
        <v>2569879</v>
      </c>
      <c r="AG3426"/>
      <c r="AH3426">
        <v>2569879.1809999999</v>
      </c>
      <c r="AI3426">
        <v>6</v>
      </c>
    </row>
    <row r="3427" spans="1:35">
      <c r="A3427" t="s">
        <v>862</v>
      </c>
      <c r="B3427">
        <v>2018</v>
      </c>
      <c r="C3427">
        <v>2018</v>
      </c>
      <c r="D3427">
        <v>2018</v>
      </c>
      <c r="E3427">
        <v>4</v>
      </c>
      <c r="F3427">
        <v>0</v>
      </c>
      <c r="G3427">
        <v>0</v>
      </c>
      <c r="H3427" t="s">
        <v>568</v>
      </c>
      <c r="I3427">
        <v>251</v>
      </c>
      <c r="J3427" t="s">
        <v>113</v>
      </c>
      <c r="K3427" t="s">
        <v>583</v>
      </c>
      <c r="L3427">
        <v>894</v>
      </c>
      <c r="M3427" t="s">
        <v>839</v>
      </c>
      <c r="N3427" t="s">
        <v>840</v>
      </c>
      <c r="O3427">
        <v>894</v>
      </c>
      <c r="P3427" t="s">
        <v>839</v>
      </c>
      <c r="Q3427" t="s">
        <v>840</v>
      </c>
      <c r="R3427" t="s">
        <v>515</v>
      </c>
      <c r="S3427" t="s">
        <v>516</v>
      </c>
      <c r="T3427">
        <v>0</v>
      </c>
      <c r="U3427" t="s">
        <v>517</v>
      </c>
      <c r="V3427">
        <v>2523</v>
      </c>
      <c r="W3427" t="s">
        <v>518</v>
      </c>
      <c r="X3427">
        <v>8</v>
      </c>
      <c r="Y3427" t="s">
        <v>519</v>
      </c>
      <c r="Z3427">
        <v>1846</v>
      </c>
      <c r="AA3427">
        <v>-1</v>
      </c>
      <c r="AB3427" t="s">
        <v>129</v>
      </c>
      <c r="AC3427">
        <v>0</v>
      </c>
      <c r="AD3427"/>
      <c r="AE3427">
        <v>0</v>
      </c>
      <c r="AF3427">
        <v>324</v>
      </c>
      <c r="AG3427">
        <v>324.90300000000002</v>
      </c>
      <c r="AH3427"/>
      <c r="AI3427">
        <v>6</v>
      </c>
    </row>
    <row r="3428" spans="1:35">
      <c r="A3428" t="s">
        <v>862</v>
      </c>
      <c r="B3428">
        <v>2018</v>
      </c>
      <c r="C3428">
        <v>2018</v>
      </c>
      <c r="D3428">
        <v>2018</v>
      </c>
      <c r="E3428">
        <v>4</v>
      </c>
      <c r="F3428">
        <v>0</v>
      </c>
      <c r="G3428">
        <v>0</v>
      </c>
      <c r="H3428" t="s">
        <v>568</v>
      </c>
      <c r="I3428">
        <v>251</v>
      </c>
      <c r="J3428" t="s">
        <v>113</v>
      </c>
      <c r="K3428" t="s">
        <v>583</v>
      </c>
      <c r="L3428">
        <v>894</v>
      </c>
      <c r="M3428" t="s">
        <v>839</v>
      </c>
      <c r="N3428" t="s">
        <v>840</v>
      </c>
      <c r="O3428">
        <v>894</v>
      </c>
      <c r="P3428" t="s">
        <v>839</v>
      </c>
      <c r="Q3428" t="s">
        <v>840</v>
      </c>
      <c r="R3428" t="s">
        <v>515</v>
      </c>
      <c r="S3428" t="s">
        <v>516</v>
      </c>
      <c r="T3428">
        <v>1000</v>
      </c>
      <c r="U3428" t="s">
        <v>866</v>
      </c>
      <c r="V3428">
        <v>2523</v>
      </c>
      <c r="W3428" t="s">
        <v>518</v>
      </c>
      <c r="X3428">
        <v>8</v>
      </c>
      <c r="Y3428" t="s">
        <v>519</v>
      </c>
      <c r="Z3428">
        <v>1846</v>
      </c>
      <c r="AA3428">
        <v>-1</v>
      </c>
      <c r="AB3428" t="s">
        <v>129</v>
      </c>
      <c r="AC3428">
        <v>0</v>
      </c>
      <c r="AD3428"/>
      <c r="AE3428">
        <v>0</v>
      </c>
      <c r="AF3428">
        <v>324</v>
      </c>
      <c r="AG3428">
        <v>324.90300000000002</v>
      </c>
      <c r="AH3428"/>
      <c r="AI3428">
        <v>6</v>
      </c>
    </row>
    <row r="3429" spans="1:35">
      <c r="A3429" t="s">
        <v>862</v>
      </c>
      <c r="B3429">
        <v>2018</v>
      </c>
      <c r="C3429">
        <v>2018</v>
      </c>
      <c r="D3429">
        <v>2018</v>
      </c>
      <c r="E3429">
        <v>4</v>
      </c>
      <c r="F3429">
        <v>0</v>
      </c>
      <c r="G3429">
        <v>0</v>
      </c>
      <c r="H3429" t="s">
        <v>568</v>
      </c>
      <c r="I3429">
        <v>251</v>
      </c>
      <c r="J3429" t="s">
        <v>113</v>
      </c>
      <c r="K3429" t="s">
        <v>583</v>
      </c>
      <c r="L3429">
        <v>894</v>
      </c>
      <c r="M3429" t="s">
        <v>839</v>
      </c>
      <c r="N3429" t="s">
        <v>840</v>
      </c>
      <c r="O3429">
        <v>0</v>
      </c>
      <c r="P3429" t="s">
        <v>177</v>
      </c>
      <c r="Q3429" t="s">
        <v>514</v>
      </c>
      <c r="R3429" t="s">
        <v>515</v>
      </c>
      <c r="S3429" t="s">
        <v>516</v>
      </c>
      <c r="T3429">
        <v>1000</v>
      </c>
      <c r="U3429" t="s">
        <v>866</v>
      </c>
      <c r="V3429">
        <v>2523</v>
      </c>
      <c r="W3429" t="s">
        <v>518</v>
      </c>
      <c r="X3429">
        <v>8</v>
      </c>
      <c r="Y3429" t="s">
        <v>519</v>
      </c>
      <c r="Z3429">
        <v>1846</v>
      </c>
      <c r="AA3429">
        <v>-1</v>
      </c>
      <c r="AB3429" t="s">
        <v>129</v>
      </c>
      <c r="AC3429">
        <v>0</v>
      </c>
      <c r="AD3429"/>
      <c r="AE3429">
        <v>0</v>
      </c>
      <c r="AF3429">
        <v>324</v>
      </c>
      <c r="AG3429">
        <v>324.90300000000002</v>
      </c>
      <c r="AH3429"/>
      <c r="AI3429">
        <v>6</v>
      </c>
    </row>
    <row r="3430" spans="1:35">
      <c r="A3430" t="s">
        <v>862</v>
      </c>
      <c r="B3430">
        <v>2018</v>
      </c>
      <c r="C3430">
        <v>2018</v>
      </c>
      <c r="D3430">
        <v>2018</v>
      </c>
      <c r="E3430">
        <v>4</v>
      </c>
      <c r="F3430">
        <v>0</v>
      </c>
      <c r="G3430">
        <v>0</v>
      </c>
      <c r="H3430" t="s">
        <v>568</v>
      </c>
      <c r="I3430">
        <v>251</v>
      </c>
      <c r="J3430" t="s">
        <v>113</v>
      </c>
      <c r="K3430" t="s">
        <v>583</v>
      </c>
      <c r="L3430">
        <v>894</v>
      </c>
      <c r="M3430" t="s">
        <v>839</v>
      </c>
      <c r="N3430" t="s">
        <v>840</v>
      </c>
      <c r="O3430">
        <v>0</v>
      </c>
      <c r="P3430" t="s">
        <v>177</v>
      </c>
      <c r="Q3430" t="s">
        <v>514</v>
      </c>
      <c r="R3430" t="s">
        <v>515</v>
      </c>
      <c r="S3430" t="s">
        <v>516</v>
      </c>
      <c r="T3430">
        <v>0</v>
      </c>
      <c r="U3430" t="s">
        <v>517</v>
      </c>
      <c r="V3430">
        <v>2523</v>
      </c>
      <c r="W3430" t="s">
        <v>518</v>
      </c>
      <c r="X3430">
        <v>8</v>
      </c>
      <c r="Y3430" t="s">
        <v>519</v>
      </c>
      <c r="Z3430">
        <v>1846</v>
      </c>
      <c r="AA3430">
        <v>-1</v>
      </c>
      <c r="AB3430" t="s">
        <v>129</v>
      </c>
      <c r="AC3430">
        <v>0</v>
      </c>
      <c r="AD3430"/>
      <c r="AE3430">
        <v>0</v>
      </c>
      <c r="AF3430">
        <v>324</v>
      </c>
      <c r="AG3430">
        <v>324.90300000000002</v>
      </c>
      <c r="AH3430"/>
      <c r="AI3430">
        <v>6</v>
      </c>
    </row>
    <row r="3431" spans="1:35">
      <c r="A3431" t="s">
        <v>862</v>
      </c>
      <c r="B3431">
        <v>2018</v>
      </c>
      <c r="C3431">
        <v>2018</v>
      </c>
      <c r="D3431">
        <v>2018</v>
      </c>
      <c r="E3431">
        <v>4</v>
      </c>
      <c r="F3431">
        <v>0</v>
      </c>
      <c r="G3431">
        <v>0</v>
      </c>
      <c r="H3431" t="s">
        <v>605</v>
      </c>
      <c r="I3431">
        <v>251</v>
      </c>
      <c r="J3431" t="s">
        <v>113</v>
      </c>
      <c r="K3431" t="s">
        <v>583</v>
      </c>
      <c r="L3431">
        <v>251</v>
      </c>
      <c r="M3431" t="s">
        <v>113</v>
      </c>
      <c r="N3431" t="s">
        <v>583</v>
      </c>
      <c r="O3431">
        <v>826</v>
      </c>
      <c r="P3431" t="s">
        <v>589</v>
      </c>
      <c r="Q3431" t="s">
        <v>590</v>
      </c>
      <c r="R3431" t="s">
        <v>515</v>
      </c>
      <c r="S3431" t="s">
        <v>516</v>
      </c>
      <c r="T3431">
        <v>3200</v>
      </c>
      <c r="U3431" t="s">
        <v>74</v>
      </c>
      <c r="V3431">
        <v>2523</v>
      </c>
      <c r="W3431" t="s">
        <v>518</v>
      </c>
      <c r="X3431">
        <v>8</v>
      </c>
      <c r="Y3431" t="s">
        <v>519</v>
      </c>
      <c r="Z3431">
        <v>1047</v>
      </c>
      <c r="AA3431">
        <v>-1</v>
      </c>
      <c r="AB3431" t="s">
        <v>129</v>
      </c>
      <c r="AC3431">
        <v>0</v>
      </c>
      <c r="AD3431"/>
      <c r="AE3431">
        <v>0</v>
      </c>
      <c r="AF3431">
        <v>184</v>
      </c>
      <c r="AG3431">
        <v>184.30799999999999</v>
      </c>
      <c r="AH3431"/>
      <c r="AI3431">
        <v>6</v>
      </c>
    </row>
    <row r="3432" spans="1:35">
      <c r="A3432" t="s">
        <v>862</v>
      </c>
      <c r="B3432">
        <v>2018</v>
      </c>
      <c r="C3432">
        <v>2018</v>
      </c>
      <c r="D3432">
        <v>2018</v>
      </c>
      <c r="E3432">
        <v>4</v>
      </c>
      <c r="F3432">
        <v>0</v>
      </c>
      <c r="G3432">
        <v>0</v>
      </c>
      <c r="H3432" t="s">
        <v>605</v>
      </c>
      <c r="I3432">
        <v>251</v>
      </c>
      <c r="J3432" t="s">
        <v>113</v>
      </c>
      <c r="K3432" t="s">
        <v>583</v>
      </c>
      <c r="L3432">
        <v>251</v>
      </c>
      <c r="M3432" t="s">
        <v>113</v>
      </c>
      <c r="N3432" t="s">
        <v>583</v>
      </c>
      <c r="O3432">
        <v>0</v>
      </c>
      <c r="P3432" t="s">
        <v>177</v>
      </c>
      <c r="Q3432" t="s">
        <v>514</v>
      </c>
      <c r="R3432" t="s">
        <v>515</v>
      </c>
      <c r="S3432" t="s">
        <v>516</v>
      </c>
      <c r="T3432">
        <v>3200</v>
      </c>
      <c r="U3432" t="s">
        <v>74</v>
      </c>
      <c r="V3432">
        <v>2523</v>
      </c>
      <c r="W3432" t="s">
        <v>518</v>
      </c>
      <c r="X3432">
        <v>8</v>
      </c>
      <c r="Y3432" t="s">
        <v>519</v>
      </c>
      <c r="Z3432">
        <v>35404497</v>
      </c>
      <c r="AA3432">
        <v>-1</v>
      </c>
      <c r="AB3432" t="s">
        <v>129</v>
      </c>
      <c r="AC3432">
        <v>0</v>
      </c>
      <c r="AD3432"/>
      <c r="AE3432">
        <v>0</v>
      </c>
      <c r="AF3432">
        <v>2529185</v>
      </c>
      <c r="AG3432">
        <v>2529185.202</v>
      </c>
      <c r="AH3432"/>
      <c r="AI3432">
        <v>6</v>
      </c>
    </row>
    <row r="3433" spans="1:35">
      <c r="A3433" t="s">
        <v>862</v>
      </c>
      <c r="B3433">
        <v>2018</v>
      </c>
      <c r="C3433">
        <v>2018</v>
      </c>
      <c r="D3433">
        <v>2018</v>
      </c>
      <c r="E3433">
        <v>4</v>
      </c>
      <c r="F3433">
        <v>0</v>
      </c>
      <c r="G3433">
        <v>0</v>
      </c>
      <c r="H3433" t="s">
        <v>605</v>
      </c>
      <c r="I3433">
        <v>251</v>
      </c>
      <c r="J3433" t="s">
        <v>113</v>
      </c>
      <c r="K3433" t="s">
        <v>583</v>
      </c>
      <c r="L3433">
        <v>251</v>
      </c>
      <c r="M3433" t="s">
        <v>113</v>
      </c>
      <c r="N3433" t="s">
        <v>583</v>
      </c>
      <c r="O3433">
        <v>826</v>
      </c>
      <c r="P3433" t="s">
        <v>589</v>
      </c>
      <c r="Q3433" t="s">
        <v>590</v>
      </c>
      <c r="R3433" t="s">
        <v>515</v>
      </c>
      <c r="S3433" t="s">
        <v>516</v>
      </c>
      <c r="T3433">
        <v>0</v>
      </c>
      <c r="U3433" t="s">
        <v>517</v>
      </c>
      <c r="V3433">
        <v>2523</v>
      </c>
      <c r="W3433" t="s">
        <v>518</v>
      </c>
      <c r="X3433">
        <v>8</v>
      </c>
      <c r="Y3433" t="s">
        <v>519</v>
      </c>
      <c r="Z3433">
        <v>1047</v>
      </c>
      <c r="AA3433">
        <v>-1</v>
      </c>
      <c r="AB3433" t="s">
        <v>129</v>
      </c>
      <c r="AC3433">
        <v>0</v>
      </c>
      <c r="AD3433"/>
      <c r="AE3433">
        <v>0</v>
      </c>
      <c r="AF3433">
        <v>184</v>
      </c>
      <c r="AG3433">
        <v>184.30799999999999</v>
      </c>
      <c r="AH3433"/>
      <c r="AI3433">
        <v>6</v>
      </c>
    </row>
    <row r="3434" spans="1:35">
      <c r="A3434" t="s">
        <v>862</v>
      </c>
      <c r="B3434">
        <v>2018</v>
      </c>
      <c r="C3434">
        <v>2018</v>
      </c>
      <c r="D3434">
        <v>2018</v>
      </c>
      <c r="E3434">
        <v>4</v>
      </c>
      <c r="F3434">
        <v>0</v>
      </c>
      <c r="G3434">
        <v>0</v>
      </c>
      <c r="H3434" t="s">
        <v>605</v>
      </c>
      <c r="I3434">
        <v>251</v>
      </c>
      <c r="J3434" t="s">
        <v>113</v>
      </c>
      <c r="K3434" t="s">
        <v>583</v>
      </c>
      <c r="L3434">
        <v>251</v>
      </c>
      <c r="M3434" t="s">
        <v>113</v>
      </c>
      <c r="N3434" t="s">
        <v>583</v>
      </c>
      <c r="O3434">
        <v>0</v>
      </c>
      <c r="P3434" t="s">
        <v>177</v>
      </c>
      <c r="Q3434" t="s">
        <v>514</v>
      </c>
      <c r="R3434" t="s">
        <v>515</v>
      </c>
      <c r="S3434" t="s">
        <v>516</v>
      </c>
      <c r="T3434">
        <v>0</v>
      </c>
      <c r="U3434" t="s">
        <v>517</v>
      </c>
      <c r="V3434">
        <v>2523</v>
      </c>
      <c r="W3434" t="s">
        <v>518</v>
      </c>
      <c r="X3434">
        <v>8</v>
      </c>
      <c r="Y3434" t="s">
        <v>519</v>
      </c>
      <c r="Z3434">
        <v>36222036</v>
      </c>
      <c r="AA3434">
        <v>-1</v>
      </c>
      <c r="AB3434" t="s">
        <v>129</v>
      </c>
      <c r="AC3434">
        <v>0</v>
      </c>
      <c r="AD3434"/>
      <c r="AE3434">
        <v>0</v>
      </c>
      <c r="AF3434">
        <v>2643617</v>
      </c>
      <c r="AG3434">
        <v>2643617.0980000002</v>
      </c>
      <c r="AH3434"/>
      <c r="AI3434">
        <v>6</v>
      </c>
    </row>
    <row r="3435" spans="1:35">
      <c r="A3435" t="s">
        <v>862</v>
      </c>
      <c r="B3435">
        <v>2018</v>
      </c>
      <c r="C3435">
        <v>2018</v>
      </c>
      <c r="D3435">
        <v>2018</v>
      </c>
      <c r="E3435">
        <v>4</v>
      </c>
      <c r="F3435">
        <v>0</v>
      </c>
      <c r="G3435">
        <v>0</v>
      </c>
      <c r="H3435" t="s">
        <v>605</v>
      </c>
      <c r="I3435">
        <v>251</v>
      </c>
      <c r="J3435" t="s">
        <v>113</v>
      </c>
      <c r="K3435" t="s">
        <v>583</v>
      </c>
      <c r="L3435">
        <v>0</v>
      </c>
      <c r="M3435" t="s">
        <v>177</v>
      </c>
      <c r="N3435" t="s">
        <v>514</v>
      </c>
      <c r="O3435">
        <v>0</v>
      </c>
      <c r="P3435" t="s">
        <v>177</v>
      </c>
      <c r="Q3435" t="s">
        <v>514</v>
      </c>
      <c r="R3435" t="s">
        <v>515</v>
      </c>
      <c r="S3435" t="s">
        <v>516</v>
      </c>
      <c r="T3435">
        <v>0</v>
      </c>
      <c r="U3435" t="s">
        <v>517</v>
      </c>
      <c r="V3435">
        <v>2523</v>
      </c>
      <c r="W3435" t="s">
        <v>518</v>
      </c>
      <c r="X3435">
        <v>8</v>
      </c>
      <c r="Y3435" t="s">
        <v>519</v>
      </c>
      <c r="Z3435">
        <v>36222036</v>
      </c>
      <c r="AA3435">
        <v>-1</v>
      </c>
      <c r="AB3435" t="s">
        <v>129</v>
      </c>
      <c r="AC3435">
        <v>0</v>
      </c>
      <c r="AD3435"/>
      <c r="AE3435">
        <v>0</v>
      </c>
      <c r="AF3435">
        <v>2643617</v>
      </c>
      <c r="AG3435">
        <v>2643617.0980000002</v>
      </c>
      <c r="AH3435"/>
      <c r="AI3435">
        <v>6</v>
      </c>
    </row>
    <row r="3436" spans="1:35">
      <c r="A3436" t="s">
        <v>862</v>
      </c>
      <c r="B3436">
        <v>2018</v>
      </c>
      <c r="C3436">
        <v>2018</v>
      </c>
      <c r="D3436">
        <v>2018</v>
      </c>
      <c r="E3436">
        <v>4</v>
      </c>
      <c r="F3436">
        <v>0</v>
      </c>
      <c r="G3436">
        <v>0</v>
      </c>
      <c r="H3436" t="s">
        <v>605</v>
      </c>
      <c r="I3436">
        <v>251</v>
      </c>
      <c r="J3436" t="s">
        <v>113</v>
      </c>
      <c r="K3436" t="s">
        <v>583</v>
      </c>
      <c r="L3436">
        <v>0</v>
      </c>
      <c r="M3436" t="s">
        <v>177</v>
      </c>
      <c r="N3436" t="s">
        <v>514</v>
      </c>
      <c r="O3436">
        <v>826</v>
      </c>
      <c r="P3436" t="s">
        <v>589</v>
      </c>
      <c r="Q3436" t="s">
        <v>590</v>
      </c>
      <c r="R3436" t="s">
        <v>515</v>
      </c>
      <c r="S3436" t="s">
        <v>516</v>
      </c>
      <c r="T3436">
        <v>0</v>
      </c>
      <c r="U3436" t="s">
        <v>517</v>
      </c>
      <c r="V3436">
        <v>2523</v>
      </c>
      <c r="W3436" t="s">
        <v>518</v>
      </c>
      <c r="X3436">
        <v>8</v>
      </c>
      <c r="Y3436" t="s">
        <v>519</v>
      </c>
      <c r="Z3436">
        <v>1047</v>
      </c>
      <c r="AA3436">
        <v>-1</v>
      </c>
      <c r="AB3436" t="s">
        <v>129</v>
      </c>
      <c r="AC3436">
        <v>0</v>
      </c>
      <c r="AD3436"/>
      <c r="AE3436">
        <v>0</v>
      </c>
      <c r="AF3436">
        <v>184</v>
      </c>
      <c r="AG3436">
        <v>184.30799999999999</v>
      </c>
      <c r="AH3436"/>
      <c r="AI3436">
        <v>6</v>
      </c>
    </row>
    <row r="3437" spans="1:35">
      <c r="A3437" t="s">
        <v>862</v>
      </c>
      <c r="B3437">
        <v>2018</v>
      </c>
      <c r="C3437">
        <v>2018</v>
      </c>
      <c r="D3437">
        <v>2018</v>
      </c>
      <c r="E3437">
        <v>4</v>
      </c>
      <c r="F3437">
        <v>0</v>
      </c>
      <c r="G3437">
        <v>0</v>
      </c>
      <c r="H3437" t="s">
        <v>605</v>
      </c>
      <c r="I3437">
        <v>251</v>
      </c>
      <c r="J3437" t="s">
        <v>113</v>
      </c>
      <c r="K3437" t="s">
        <v>583</v>
      </c>
      <c r="L3437">
        <v>0</v>
      </c>
      <c r="M3437" t="s">
        <v>177</v>
      </c>
      <c r="N3437" t="s">
        <v>514</v>
      </c>
      <c r="O3437">
        <v>826</v>
      </c>
      <c r="P3437" t="s">
        <v>589</v>
      </c>
      <c r="Q3437" t="s">
        <v>590</v>
      </c>
      <c r="R3437" t="s">
        <v>515</v>
      </c>
      <c r="S3437" t="s">
        <v>516</v>
      </c>
      <c r="T3437">
        <v>3200</v>
      </c>
      <c r="U3437" t="s">
        <v>74</v>
      </c>
      <c r="V3437">
        <v>2523</v>
      </c>
      <c r="W3437" t="s">
        <v>518</v>
      </c>
      <c r="X3437">
        <v>8</v>
      </c>
      <c r="Y3437" t="s">
        <v>519</v>
      </c>
      <c r="Z3437">
        <v>1047</v>
      </c>
      <c r="AA3437">
        <v>-1</v>
      </c>
      <c r="AB3437" t="s">
        <v>129</v>
      </c>
      <c r="AC3437">
        <v>0</v>
      </c>
      <c r="AD3437"/>
      <c r="AE3437">
        <v>0</v>
      </c>
      <c r="AF3437">
        <v>184</v>
      </c>
      <c r="AG3437">
        <v>184.30799999999999</v>
      </c>
      <c r="AH3437"/>
      <c r="AI3437">
        <v>6</v>
      </c>
    </row>
    <row r="3438" spans="1:35">
      <c r="A3438" t="s">
        <v>862</v>
      </c>
      <c r="B3438">
        <v>2018</v>
      </c>
      <c r="C3438">
        <v>2018</v>
      </c>
      <c r="D3438">
        <v>2018</v>
      </c>
      <c r="E3438">
        <v>4</v>
      </c>
      <c r="F3438">
        <v>0</v>
      </c>
      <c r="G3438">
        <v>0</v>
      </c>
      <c r="H3438" t="s">
        <v>605</v>
      </c>
      <c r="I3438">
        <v>251</v>
      </c>
      <c r="J3438" t="s">
        <v>113</v>
      </c>
      <c r="K3438" t="s">
        <v>583</v>
      </c>
      <c r="L3438">
        <v>0</v>
      </c>
      <c r="M3438" t="s">
        <v>177</v>
      </c>
      <c r="N3438" t="s">
        <v>514</v>
      </c>
      <c r="O3438">
        <v>0</v>
      </c>
      <c r="P3438" t="s">
        <v>177</v>
      </c>
      <c r="Q3438" t="s">
        <v>514</v>
      </c>
      <c r="R3438" t="s">
        <v>515</v>
      </c>
      <c r="S3438" t="s">
        <v>516</v>
      </c>
      <c r="T3438">
        <v>3200</v>
      </c>
      <c r="U3438" t="s">
        <v>74</v>
      </c>
      <c r="V3438">
        <v>2523</v>
      </c>
      <c r="W3438" t="s">
        <v>518</v>
      </c>
      <c r="X3438">
        <v>8</v>
      </c>
      <c r="Y3438" t="s">
        <v>519</v>
      </c>
      <c r="Z3438">
        <v>35404497</v>
      </c>
      <c r="AA3438">
        <v>-1</v>
      </c>
      <c r="AB3438" t="s">
        <v>129</v>
      </c>
      <c r="AC3438">
        <v>0</v>
      </c>
      <c r="AD3438"/>
      <c r="AE3438">
        <v>0</v>
      </c>
      <c r="AF3438">
        <v>2529185</v>
      </c>
      <c r="AG3438">
        <v>2529185.202</v>
      </c>
      <c r="AH3438"/>
      <c r="AI3438">
        <v>6</v>
      </c>
    </row>
    <row r="3439" spans="1:35">
      <c r="A3439" t="s">
        <v>862</v>
      </c>
      <c r="B3439">
        <v>2018</v>
      </c>
      <c r="C3439">
        <v>2018</v>
      </c>
      <c r="D3439">
        <v>2018</v>
      </c>
      <c r="E3439">
        <v>4</v>
      </c>
      <c r="F3439">
        <v>0</v>
      </c>
      <c r="G3439">
        <v>0</v>
      </c>
      <c r="H3439" t="s">
        <v>568</v>
      </c>
      <c r="I3439">
        <v>251</v>
      </c>
      <c r="J3439" t="s">
        <v>113</v>
      </c>
      <c r="K3439" t="s">
        <v>583</v>
      </c>
      <c r="L3439">
        <v>899</v>
      </c>
      <c r="M3439" t="s">
        <v>520</v>
      </c>
      <c r="N3439" t="s">
        <v>521</v>
      </c>
      <c r="O3439">
        <v>258</v>
      </c>
      <c r="P3439" t="s">
        <v>536</v>
      </c>
      <c r="Q3439" t="s">
        <v>537</v>
      </c>
      <c r="R3439" t="s">
        <v>515</v>
      </c>
      <c r="S3439" t="s">
        <v>516</v>
      </c>
      <c r="T3439">
        <v>2100</v>
      </c>
      <c r="U3439" t="s">
        <v>868</v>
      </c>
      <c r="V3439">
        <v>2523</v>
      </c>
      <c r="W3439" t="s">
        <v>518</v>
      </c>
      <c r="X3439">
        <v>8</v>
      </c>
      <c r="Y3439" t="s">
        <v>519</v>
      </c>
      <c r="Z3439">
        <v>725389</v>
      </c>
      <c r="AA3439">
        <v>-1</v>
      </c>
      <c r="AB3439" t="s">
        <v>129</v>
      </c>
      <c r="AC3439">
        <v>0</v>
      </c>
      <c r="AD3439"/>
      <c r="AE3439">
        <v>0</v>
      </c>
      <c r="AF3439">
        <v>127615</v>
      </c>
      <c r="AG3439">
        <v>127615.85400000001</v>
      </c>
      <c r="AH3439"/>
      <c r="AI3439">
        <v>6</v>
      </c>
    </row>
    <row r="3440" spans="1:35">
      <c r="A3440" t="s">
        <v>862</v>
      </c>
      <c r="B3440">
        <v>2018</v>
      </c>
      <c r="C3440">
        <v>2018</v>
      </c>
      <c r="D3440">
        <v>2018</v>
      </c>
      <c r="E3440">
        <v>4</v>
      </c>
      <c r="F3440">
        <v>0</v>
      </c>
      <c r="G3440">
        <v>0</v>
      </c>
      <c r="H3440" t="s">
        <v>568</v>
      </c>
      <c r="I3440">
        <v>251</v>
      </c>
      <c r="J3440" t="s">
        <v>113</v>
      </c>
      <c r="K3440" t="s">
        <v>583</v>
      </c>
      <c r="L3440">
        <v>899</v>
      </c>
      <c r="M3440" t="s">
        <v>520</v>
      </c>
      <c r="N3440" t="s">
        <v>521</v>
      </c>
      <c r="O3440">
        <v>0</v>
      </c>
      <c r="P3440" t="s">
        <v>177</v>
      </c>
      <c r="Q3440" t="s">
        <v>514</v>
      </c>
      <c r="R3440" t="s">
        <v>515</v>
      </c>
      <c r="S3440" t="s">
        <v>516</v>
      </c>
      <c r="T3440">
        <v>2100</v>
      </c>
      <c r="U3440" t="s">
        <v>868</v>
      </c>
      <c r="V3440">
        <v>2523</v>
      </c>
      <c r="W3440" t="s">
        <v>518</v>
      </c>
      <c r="X3440">
        <v>8</v>
      </c>
      <c r="Y3440" t="s">
        <v>519</v>
      </c>
      <c r="Z3440">
        <v>725389</v>
      </c>
      <c r="AA3440">
        <v>-1</v>
      </c>
      <c r="AB3440" t="s">
        <v>129</v>
      </c>
      <c r="AC3440">
        <v>0</v>
      </c>
      <c r="AD3440"/>
      <c r="AE3440">
        <v>0</v>
      </c>
      <c r="AF3440">
        <v>127615</v>
      </c>
      <c r="AG3440">
        <v>127615.85400000001</v>
      </c>
      <c r="AH3440"/>
      <c r="AI3440">
        <v>6</v>
      </c>
    </row>
    <row r="3441" spans="1:35">
      <c r="A3441" t="s">
        <v>862</v>
      </c>
      <c r="B3441">
        <v>2018</v>
      </c>
      <c r="C3441">
        <v>2018</v>
      </c>
      <c r="D3441">
        <v>2018</v>
      </c>
      <c r="E3441">
        <v>4</v>
      </c>
      <c r="F3441">
        <v>0</v>
      </c>
      <c r="G3441">
        <v>0</v>
      </c>
      <c r="H3441" t="s">
        <v>568</v>
      </c>
      <c r="I3441">
        <v>251</v>
      </c>
      <c r="J3441" t="s">
        <v>113</v>
      </c>
      <c r="K3441" t="s">
        <v>583</v>
      </c>
      <c r="L3441">
        <v>899</v>
      </c>
      <c r="M3441" t="s">
        <v>520</v>
      </c>
      <c r="N3441" t="s">
        <v>521</v>
      </c>
      <c r="O3441">
        <v>56</v>
      </c>
      <c r="P3441" t="s">
        <v>694</v>
      </c>
      <c r="Q3441" t="s">
        <v>695</v>
      </c>
      <c r="R3441" t="s">
        <v>515</v>
      </c>
      <c r="S3441" t="s">
        <v>516</v>
      </c>
      <c r="T3441">
        <v>3200</v>
      </c>
      <c r="U3441" t="s">
        <v>74</v>
      </c>
      <c r="V3441">
        <v>2523</v>
      </c>
      <c r="W3441" t="s">
        <v>518</v>
      </c>
      <c r="X3441">
        <v>8</v>
      </c>
      <c r="Y3441" t="s">
        <v>519</v>
      </c>
      <c r="Z3441">
        <v>2531</v>
      </c>
      <c r="AA3441">
        <v>-1</v>
      </c>
      <c r="AB3441" t="s">
        <v>129</v>
      </c>
      <c r="AC3441">
        <v>0</v>
      </c>
      <c r="AD3441"/>
      <c r="AE3441">
        <v>0</v>
      </c>
      <c r="AF3441">
        <v>445</v>
      </c>
      <c r="AG3441">
        <v>445.41199999999998</v>
      </c>
      <c r="AH3441"/>
      <c r="AI3441">
        <v>6</v>
      </c>
    </row>
    <row r="3442" spans="1:35">
      <c r="A3442" t="s">
        <v>862</v>
      </c>
      <c r="B3442">
        <v>2018</v>
      </c>
      <c r="C3442">
        <v>2018</v>
      </c>
      <c r="D3442">
        <v>2018</v>
      </c>
      <c r="E3442">
        <v>4</v>
      </c>
      <c r="F3442">
        <v>0</v>
      </c>
      <c r="G3442">
        <v>0</v>
      </c>
      <c r="H3442" t="s">
        <v>568</v>
      </c>
      <c r="I3442">
        <v>251</v>
      </c>
      <c r="J3442" t="s">
        <v>113</v>
      </c>
      <c r="K3442" t="s">
        <v>583</v>
      </c>
      <c r="L3442">
        <v>899</v>
      </c>
      <c r="M3442" t="s">
        <v>520</v>
      </c>
      <c r="N3442" t="s">
        <v>521</v>
      </c>
      <c r="O3442">
        <v>0</v>
      </c>
      <c r="P3442" t="s">
        <v>177</v>
      </c>
      <c r="Q3442" t="s">
        <v>514</v>
      </c>
      <c r="R3442" t="s">
        <v>515</v>
      </c>
      <c r="S3442" t="s">
        <v>516</v>
      </c>
      <c r="T3442">
        <v>3200</v>
      </c>
      <c r="U3442" t="s">
        <v>74</v>
      </c>
      <c r="V3442">
        <v>2523</v>
      </c>
      <c r="W3442" t="s">
        <v>518</v>
      </c>
      <c r="X3442">
        <v>8</v>
      </c>
      <c r="Y3442" t="s">
        <v>519</v>
      </c>
      <c r="Z3442">
        <v>55740</v>
      </c>
      <c r="AA3442">
        <v>-1</v>
      </c>
      <c r="AB3442" t="s">
        <v>129</v>
      </c>
      <c r="AC3442">
        <v>0</v>
      </c>
      <c r="AD3442"/>
      <c r="AE3442">
        <v>0</v>
      </c>
      <c r="AF3442">
        <v>4196</v>
      </c>
      <c r="AG3442">
        <v>4196.5609999999997</v>
      </c>
      <c r="AH3442"/>
      <c r="AI3442">
        <v>6</v>
      </c>
    </row>
    <row r="3443" spans="1:35">
      <c r="A3443" t="s">
        <v>862</v>
      </c>
      <c r="B3443">
        <v>2018</v>
      </c>
      <c r="C3443">
        <v>2018</v>
      </c>
      <c r="D3443">
        <v>2018</v>
      </c>
      <c r="E3443">
        <v>4</v>
      </c>
      <c r="F3443">
        <v>0</v>
      </c>
      <c r="G3443">
        <v>0</v>
      </c>
      <c r="H3443" t="s">
        <v>568</v>
      </c>
      <c r="I3443">
        <v>251</v>
      </c>
      <c r="J3443" t="s">
        <v>113</v>
      </c>
      <c r="K3443" t="s">
        <v>583</v>
      </c>
      <c r="L3443">
        <v>899</v>
      </c>
      <c r="M3443" t="s">
        <v>520</v>
      </c>
      <c r="N3443" t="s">
        <v>521</v>
      </c>
      <c r="O3443">
        <v>258</v>
      </c>
      <c r="P3443" t="s">
        <v>536</v>
      </c>
      <c r="Q3443" t="s">
        <v>537</v>
      </c>
      <c r="R3443" t="s">
        <v>515</v>
      </c>
      <c r="S3443" t="s">
        <v>516</v>
      </c>
      <c r="T3443">
        <v>0</v>
      </c>
      <c r="U3443" t="s">
        <v>517</v>
      </c>
      <c r="V3443">
        <v>2523</v>
      </c>
      <c r="W3443" t="s">
        <v>518</v>
      </c>
      <c r="X3443">
        <v>8</v>
      </c>
      <c r="Y3443" t="s">
        <v>519</v>
      </c>
      <c r="Z3443">
        <v>725389</v>
      </c>
      <c r="AA3443">
        <v>-1</v>
      </c>
      <c r="AB3443" t="s">
        <v>129</v>
      </c>
      <c r="AC3443">
        <v>0</v>
      </c>
      <c r="AD3443"/>
      <c r="AE3443">
        <v>0</v>
      </c>
      <c r="AF3443">
        <v>127615</v>
      </c>
      <c r="AG3443">
        <v>127615.85400000001</v>
      </c>
      <c r="AH3443"/>
      <c r="AI3443">
        <v>6</v>
      </c>
    </row>
    <row r="3444" spans="1:35">
      <c r="A3444" t="s">
        <v>862</v>
      </c>
      <c r="B3444">
        <v>2018</v>
      </c>
      <c r="C3444">
        <v>2018</v>
      </c>
      <c r="D3444">
        <v>2018</v>
      </c>
      <c r="E3444">
        <v>4</v>
      </c>
      <c r="F3444">
        <v>0</v>
      </c>
      <c r="G3444">
        <v>0</v>
      </c>
      <c r="H3444" t="s">
        <v>568</v>
      </c>
      <c r="I3444">
        <v>251</v>
      </c>
      <c r="J3444" t="s">
        <v>113</v>
      </c>
      <c r="K3444" t="s">
        <v>583</v>
      </c>
      <c r="L3444">
        <v>899</v>
      </c>
      <c r="M3444" t="s">
        <v>520</v>
      </c>
      <c r="N3444" t="s">
        <v>521</v>
      </c>
      <c r="O3444">
        <v>56</v>
      </c>
      <c r="P3444" t="s">
        <v>694</v>
      </c>
      <c r="Q3444" t="s">
        <v>695</v>
      </c>
      <c r="R3444" t="s">
        <v>515</v>
      </c>
      <c r="S3444" t="s">
        <v>516</v>
      </c>
      <c r="T3444">
        <v>0</v>
      </c>
      <c r="U3444" t="s">
        <v>517</v>
      </c>
      <c r="V3444">
        <v>2523</v>
      </c>
      <c r="W3444" t="s">
        <v>518</v>
      </c>
      <c r="X3444">
        <v>8</v>
      </c>
      <c r="Y3444" t="s">
        <v>519</v>
      </c>
      <c r="Z3444">
        <v>2531</v>
      </c>
      <c r="AA3444">
        <v>-1</v>
      </c>
      <c r="AB3444" t="s">
        <v>129</v>
      </c>
      <c r="AC3444">
        <v>0</v>
      </c>
      <c r="AD3444"/>
      <c r="AE3444">
        <v>0</v>
      </c>
      <c r="AF3444">
        <v>445</v>
      </c>
      <c r="AG3444">
        <v>445.41199999999998</v>
      </c>
      <c r="AH3444"/>
      <c r="AI3444">
        <v>6</v>
      </c>
    </row>
    <row r="3445" spans="1:35">
      <c r="A3445" t="s">
        <v>862</v>
      </c>
      <c r="B3445">
        <v>2018</v>
      </c>
      <c r="C3445">
        <v>2018</v>
      </c>
      <c r="D3445">
        <v>2018</v>
      </c>
      <c r="E3445">
        <v>4</v>
      </c>
      <c r="F3445">
        <v>0</v>
      </c>
      <c r="G3445">
        <v>0</v>
      </c>
      <c r="H3445" t="s">
        <v>568</v>
      </c>
      <c r="I3445">
        <v>251</v>
      </c>
      <c r="J3445" t="s">
        <v>113</v>
      </c>
      <c r="K3445" t="s">
        <v>583</v>
      </c>
      <c r="L3445">
        <v>899</v>
      </c>
      <c r="M3445" t="s">
        <v>520</v>
      </c>
      <c r="N3445" t="s">
        <v>521</v>
      </c>
      <c r="O3445">
        <v>0</v>
      </c>
      <c r="P3445" t="s">
        <v>177</v>
      </c>
      <c r="Q3445" t="s">
        <v>514</v>
      </c>
      <c r="R3445" t="s">
        <v>515</v>
      </c>
      <c r="S3445" t="s">
        <v>516</v>
      </c>
      <c r="T3445">
        <v>0</v>
      </c>
      <c r="U3445" t="s">
        <v>517</v>
      </c>
      <c r="V3445">
        <v>2523</v>
      </c>
      <c r="W3445" t="s">
        <v>518</v>
      </c>
      <c r="X3445">
        <v>8</v>
      </c>
      <c r="Y3445" t="s">
        <v>519</v>
      </c>
      <c r="Z3445">
        <v>784098</v>
      </c>
      <c r="AA3445">
        <v>-1</v>
      </c>
      <c r="AB3445" t="s">
        <v>129</v>
      </c>
      <c r="AC3445">
        <v>0</v>
      </c>
      <c r="AD3445"/>
      <c r="AE3445">
        <v>0</v>
      </c>
      <c r="AF3445">
        <v>132218</v>
      </c>
      <c r="AG3445">
        <v>132218.83900000001</v>
      </c>
      <c r="AH3445"/>
      <c r="AI3445">
        <v>6</v>
      </c>
    </row>
    <row r="3446" spans="1:35">
      <c r="A3446" t="s">
        <v>862</v>
      </c>
      <c r="B3446">
        <v>2018</v>
      </c>
      <c r="C3446">
        <v>2018</v>
      </c>
      <c r="D3446">
        <v>2018</v>
      </c>
      <c r="E3446">
        <v>4</v>
      </c>
      <c r="F3446">
        <v>0</v>
      </c>
      <c r="G3446">
        <v>0</v>
      </c>
      <c r="H3446" t="s">
        <v>568</v>
      </c>
      <c r="I3446">
        <v>251</v>
      </c>
      <c r="J3446" t="s">
        <v>113</v>
      </c>
      <c r="K3446" t="s">
        <v>583</v>
      </c>
      <c r="L3446">
        <v>862</v>
      </c>
      <c r="M3446" t="s">
        <v>723</v>
      </c>
      <c r="N3446" t="s">
        <v>724</v>
      </c>
      <c r="O3446">
        <v>862</v>
      </c>
      <c r="P3446" t="s">
        <v>723</v>
      </c>
      <c r="Q3446" t="s">
        <v>724</v>
      </c>
      <c r="R3446" t="s">
        <v>515</v>
      </c>
      <c r="S3446" t="s">
        <v>516</v>
      </c>
      <c r="T3446">
        <v>0</v>
      </c>
      <c r="U3446" t="s">
        <v>517</v>
      </c>
      <c r="V3446">
        <v>2523</v>
      </c>
      <c r="W3446" t="s">
        <v>518</v>
      </c>
      <c r="X3446">
        <v>8</v>
      </c>
      <c r="Y3446" t="s">
        <v>519</v>
      </c>
      <c r="Z3446">
        <v>80492771</v>
      </c>
      <c r="AA3446">
        <v>-1</v>
      </c>
      <c r="AB3446" t="s">
        <v>129</v>
      </c>
      <c r="AC3446">
        <v>0</v>
      </c>
      <c r="AD3446">
        <v>80492771</v>
      </c>
      <c r="AE3446">
        <v>0</v>
      </c>
      <c r="AF3446">
        <v>5407820</v>
      </c>
      <c r="AG3446">
        <v>5407820.3380000005</v>
      </c>
      <c r="AH3446"/>
      <c r="AI3446">
        <v>6</v>
      </c>
    </row>
    <row r="3447" spans="1:35">
      <c r="A3447" t="s">
        <v>862</v>
      </c>
      <c r="B3447">
        <v>2018</v>
      </c>
      <c r="C3447">
        <v>2018</v>
      </c>
      <c r="D3447">
        <v>2018</v>
      </c>
      <c r="E3447">
        <v>4</v>
      </c>
      <c r="F3447">
        <v>0</v>
      </c>
      <c r="G3447">
        <v>0</v>
      </c>
      <c r="H3447" t="s">
        <v>568</v>
      </c>
      <c r="I3447">
        <v>251</v>
      </c>
      <c r="J3447" t="s">
        <v>113</v>
      </c>
      <c r="K3447" t="s">
        <v>583</v>
      </c>
      <c r="L3447">
        <v>862</v>
      </c>
      <c r="M3447" t="s">
        <v>723</v>
      </c>
      <c r="N3447" t="s">
        <v>724</v>
      </c>
      <c r="O3447">
        <v>862</v>
      </c>
      <c r="P3447" t="s">
        <v>723</v>
      </c>
      <c r="Q3447" t="s">
        <v>724</v>
      </c>
      <c r="R3447" t="s">
        <v>515</v>
      </c>
      <c r="S3447" t="s">
        <v>516</v>
      </c>
      <c r="T3447">
        <v>2100</v>
      </c>
      <c r="U3447" t="s">
        <v>868</v>
      </c>
      <c r="V3447">
        <v>2523</v>
      </c>
      <c r="W3447" t="s">
        <v>518</v>
      </c>
      <c r="X3447">
        <v>8</v>
      </c>
      <c r="Y3447" t="s">
        <v>519</v>
      </c>
      <c r="Z3447">
        <v>80492771</v>
      </c>
      <c r="AA3447">
        <v>-1</v>
      </c>
      <c r="AB3447" t="s">
        <v>129</v>
      </c>
      <c r="AC3447">
        <v>0</v>
      </c>
      <c r="AD3447">
        <v>80492771</v>
      </c>
      <c r="AE3447">
        <v>0</v>
      </c>
      <c r="AF3447">
        <v>5407820</v>
      </c>
      <c r="AG3447">
        <v>5407820.3380000005</v>
      </c>
      <c r="AH3447"/>
      <c r="AI3447">
        <v>6</v>
      </c>
    </row>
    <row r="3448" spans="1:35">
      <c r="A3448" t="s">
        <v>862</v>
      </c>
      <c r="B3448">
        <v>2018</v>
      </c>
      <c r="C3448">
        <v>2018</v>
      </c>
      <c r="D3448">
        <v>2018</v>
      </c>
      <c r="E3448">
        <v>4</v>
      </c>
      <c r="F3448">
        <v>0</v>
      </c>
      <c r="G3448">
        <v>0</v>
      </c>
      <c r="H3448" t="s">
        <v>568</v>
      </c>
      <c r="I3448">
        <v>251</v>
      </c>
      <c r="J3448" t="s">
        <v>113</v>
      </c>
      <c r="K3448" t="s">
        <v>583</v>
      </c>
      <c r="L3448">
        <v>862</v>
      </c>
      <c r="M3448" t="s">
        <v>723</v>
      </c>
      <c r="N3448" t="s">
        <v>724</v>
      </c>
      <c r="O3448">
        <v>0</v>
      </c>
      <c r="P3448" t="s">
        <v>177</v>
      </c>
      <c r="Q3448" t="s">
        <v>514</v>
      </c>
      <c r="R3448" t="s">
        <v>515</v>
      </c>
      <c r="S3448" t="s">
        <v>516</v>
      </c>
      <c r="T3448">
        <v>0</v>
      </c>
      <c r="U3448" t="s">
        <v>517</v>
      </c>
      <c r="V3448">
        <v>2523</v>
      </c>
      <c r="W3448" t="s">
        <v>518</v>
      </c>
      <c r="X3448">
        <v>8</v>
      </c>
      <c r="Y3448" t="s">
        <v>519</v>
      </c>
      <c r="Z3448">
        <v>80492771</v>
      </c>
      <c r="AA3448">
        <v>-1</v>
      </c>
      <c r="AB3448" t="s">
        <v>129</v>
      </c>
      <c r="AC3448">
        <v>0</v>
      </c>
      <c r="AD3448">
        <v>80492771</v>
      </c>
      <c r="AE3448">
        <v>0</v>
      </c>
      <c r="AF3448">
        <v>5407820</v>
      </c>
      <c r="AG3448">
        <v>5407820.3380000005</v>
      </c>
      <c r="AH3448"/>
      <c r="AI3448">
        <v>6</v>
      </c>
    </row>
    <row r="3449" spans="1:35">
      <c r="A3449" t="s">
        <v>862</v>
      </c>
      <c r="B3449">
        <v>2018</v>
      </c>
      <c r="C3449">
        <v>2018</v>
      </c>
      <c r="D3449">
        <v>2018</v>
      </c>
      <c r="E3449">
        <v>4</v>
      </c>
      <c r="F3449">
        <v>0</v>
      </c>
      <c r="G3449">
        <v>0</v>
      </c>
      <c r="H3449" t="s">
        <v>568</v>
      </c>
      <c r="I3449">
        <v>251</v>
      </c>
      <c r="J3449" t="s">
        <v>113</v>
      </c>
      <c r="K3449" t="s">
        <v>583</v>
      </c>
      <c r="L3449">
        <v>862</v>
      </c>
      <c r="M3449" t="s">
        <v>723</v>
      </c>
      <c r="N3449" t="s">
        <v>724</v>
      </c>
      <c r="O3449">
        <v>0</v>
      </c>
      <c r="P3449" t="s">
        <v>177</v>
      </c>
      <c r="Q3449" t="s">
        <v>514</v>
      </c>
      <c r="R3449" t="s">
        <v>515</v>
      </c>
      <c r="S3449" t="s">
        <v>516</v>
      </c>
      <c r="T3449">
        <v>2100</v>
      </c>
      <c r="U3449" t="s">
        <v>868</v>
      </c>
      <c r="V3449">
        <v>2523</v>
      </c>
      <c r="W3449" t="s">
        <v>518</v>
      </c>
      <c r="X3449">
        <v>8</v>
      </c>
      <c r="Y3449" t="s">
        <v>519</v>
      </c>
      <c r="Z3449">
        <v>80492771</v>
      </c>
      <c r="AA3449">
        <v>-1</v>
      </c>
      <c r="AB3449" t="s">
        <v>129</v>
      </c>
      <c r="AC3449">
        <v>0</v>
      </c>
      <c r="AD3449">
        <v>80492771</v>
      </c>
      <c r="AE3449">
        <v>0</v>
      </c>
      <c r="AF3449">
        <v>5407820</v>
      </c>
      <c r="AG3449">
        <v>5407820.3380000005</v>
      </c>
      <c r="AH3449"/>
      <c r="AI3449">
        <v>6</v>
      </c>
    </row>
    <row r="3450" spans="1:35">
      <c r="A3450" t="s">
        <v>862</v>
      </c>
      <c r="B3450">
        <v>2018</v>
      </c>
      <c r="C3450">
        <v>2018</v>
      </c>
      <c r="D3450">
        <v>2018</v>
      </c>
      <c r="E3450">
        <v>4</v>
      </c>
      <c r="F3450">
        <v>0</v>
      </c>
      <c r="G3450">
        <v>0</v>
      </c>
      <c r="H3450" t="s">
        <v>568</v>
      </c>
      <c r="I3450">
        <v>251</v>
      </c>
      <c r="J3450" t="s">
        <v>113</v>
      </c>
      <c r="K3450" t="s">
        <v>583</v>
      </c>
      <c r="L3450">
        <v>842</v>
      </c>
      <c r="M3450" t="s">
        <v>593</v>
      </c>
      <c r="N3450" t="s">
        <v>593</v>
      </c>
      <c r="O3450">
        <v>442</v>
      </c>
      <c r="P3450" t="s">
        <v>688</v>
      </c>
      <c r="Q3450" t="s">
        <v>689</v>
      </c>
      <c r="R3450" t="s">
        <v>515</v>
      </c>
      <c r="S3450" t="s">
        <v>516</v>
      </c>
      <c r="T3450">
        <v>1000</v>
      </c>
      <c r="U3450" t="s">
        <v>866</v>
      </c>
      <c r="V3450">
        <v>2523</v>
      </c>
      <c r="W3450" t="s">
        <v>518</v>
      </c>
      <c r="X3450">
        <v>8</v>
      </c>
      <c r="Y3450" t="s">
        <v>519</v>
      </c>
      <c r="Z3450">
        <v>349</v>
      </c>
      <c r="AA3450">
        <v>-1</v>
      </c>
      <c r="AB3450" t="s">
        <v>129</v>
      </c>
      <c r="AC3450">
        <v>0</v>
      </c>
      <c r="AD3450">
        <v>349</v>
      </c>
      <c r="AE3450">
        <v>0</v>
      </c>
      <c r="AF3450">
        <v>210</v>
      </c>
      <c r="AG3450">
        <v>210.30099999999999</v>
      </c>
      <c r="AH3450"/>
      <c r="AI3450">
        <v>6</v>
      </c>
    </row>
    <row r="3451" spans="1:35">
      <c r="A3451" t="s">
        <v>862</v>
      </c>
      <c r="B3451">
        <v>2018</v>
      </c>
      <c r="C3451">
        <v>2018</v>
      </c>
      <c r="D3451">
        <v>2018</v>
      </c>
      <c r="E3451">
        <v>4</v>
      </c>
      <c r="F3451">
        <v>0</v>
      </c>
      <c r="G3451">
        <v>0</v>
      </c>
      <c r="H3451" t="s">
        <v>568</v>
      </c>
      <c r="I3451">
        <v>251</v>
      </c>
      <c r="J3451" t="s">
        <v>113</v>
      </c>
      <c r="K3451" t="s">
        <v>583</v>
      </c>
      <c r="L3451">
        <v>842</v>
      </c>
      <c r="M3451" t="s">
        <v>593</v>
      </c>
      <c r="N3451" t="s">
        <v>593</v>
      </c>
      <c r="O3451">
        <v>442</v>
      </c>
      <c r="P3451" t="s">
        <v>688</v>
      </c>
      <c r="Q3451" t="s">
        <v>689</v>
      </c>
      <c r="R3451" t="s">
        <v>515</v>
      </c>
      <c r="S3451" t="s">
        <v>516</v>
      </c>
      <c r="T3451">
        <v>0</v>
      </c>
      <c r="U3451" t="s">
        <v>517</v>
      </c>
      <c r="V3451">
        <v>2523</v>
      </c>
      <c r="W3451" t="s">
        <v>518</v>
      </c>
      <c r="X3451">
        <v>8</v>
      </c>
      <c r="Y3451" t="s">
        <v>519</v>
      </c>
      <c r="Z3451">
        <v>349</v>
      </c>
      <c r="AA3451">
        <v>-1</v>
      </c>
      <c r="AB3451" t="s">
        <v>129</v>
      </c>
      <c r="AC3451">
        <v>0</v>
      </c>
      <c r="AD3451">
        <v>349</v>
      </c>
      <c r="AE3451">
        <v>0</v>
      </c>
      <c r="AF3451">
        <v>210</v>
      </c>
      <c r="AG3451">
        <v>210.30099999999999</v>
      </c>
      <c r="AH3451"/>
      <c r="AI3451">
        <v>6</v>
      </c>
    </row>
    <row r="3452" spans="1:35">
      <c r="A3452" t="s">
        <v>862</v>
      </c>
      <c r="B3452">
        <v>2018</v>
      </c>
      <c r="C3452">
        <v>2018</v>
      </c>
      <c r="D3452">
        <v>2018</v>
      </c>
      <c r="E3452">
        <v>4</v>
      </c>
      <c r="F3452">
        <v>0</v>
      </c>
      <c r="G3452">
        <v>0</v>
      </c>
      <c r="H3452" t="s">
        <v>568</v>
      </c>
      <c r="I3452">
        <v>251</v>
      </c>
      <c r="J3452" t="s">
        <v>113</v>
      </c>
      <c r="K3452" t="s">
        <v>583</v>
      </c>
      <c r="L3452">
        <v>842</v>
      </c>
      <c r="M3452" t="s">
        <v>593</v>
      </c>
      <c r="N3452" t="s">
        <v>593</v>
      </c>
      <c r="O3452">
        <v>842</v>
      </c>
      <c r="P3452" t="s">
        <v>593</v>
      </c>
      <c r="Q3452" t="s">
        <v>593</v>
      </c>
      <c r="R3452" t="s">
        <v>515</v>
      </c>
      <c r="S3452" t="s">
        <v>516</v>
      </c>
      <c r="T3452">
        <v>0</v>
      </c>
      <c r="U3452" t="s">
        <v>517</v>
      </c>
      <c r="V3452">
        <v>2523</v>
      </c>
      <c r="W3452" t="s">
        <v>518</v>
      </c>
      <c r="X3452">
        <v>8</v>
      </c>
      <c r="Y3452" t="s">
        <v>519</v>
      </c>
      <c r="Z3452">
        <v>491243</v>
      </c>
      <c r="AA3452">
        <v>-1</v>
      </c>
      <c r="AB3452" t="s">
        <v>129</v>
      </c>
      <c r="AC3452">
        <v>0</v>
      </c>
      <c r="AD3452">
        <v>491243</v>
      </c>
      <c r="AE3452">
        <v>0</v>
      </c>
      <c r="AF3452">
        <v>35852</v>
      </c>
      <c r="AG3452">
        <v>35852.712</v>
      </c>
      <c r="AH3452"/>
      <c r="AI3452">
        <v>6</v>
      </c>
    </row>
    <row r="3453" spans="1:35">
      <c r="A3453" t="s">
        <v>862</v>
      </c>
      <c r="B3453">
        <v>2018</v>
      </c>
      <c r="C3453">
        <v>2018</v>
      </c>
      <c r="D3453">
        <v>2018</v>
      </c>
      <c r="E3453">
        <v>4</v>
      </c>
      <c r="F3453">
        <v>0</v>
      </c>
      <c r="G3453">
        <v>0</v>
      </c>
      <c r="H3453" t="s">
        <v>568</v>
      </c>
      <c r="I3453">
        <v>251</v>
      </c>
      <c r="J3453" t="s">
        <v>113</v>
      </c>
      <c r="K3453" t="s">
        <v>583</v>
      </c>
      <c r="L3453">
        <v>842</v>
      </c>
      <c r="M3453" t="s">
        <v>593</v>
      </c>
      <c r="N3453" t="s">
        <v>593</v>
      </c>
      <c r="O3453">
        <v>842</v>
      </c>
      <c r="P3453" t="s">
        <v>593</v>
      </c>
      <c r="Q3453" t="s">
        <v>593</v>
      </c>
      <c r="R3453" t="s">
        <v>515</v>
      </c>
      <c r="S3453" t="s">
        <v>516</v>
      </c>
      <c r="T3453">
        <v>1000</v>
      </c>
      <c r="U3453" t="s">
        <v>866</v>
      </c>
      <c r="V3453">
        <v>2523</v>
      </c>
      <c r="W3453" t="s">
        <v>518</v>
      </c>
      <c r="X3453">
        <v>8</v>
      </c>
      <c r="Y3453" t="s">
        <v>519</v>
      </c>
      <c r="Z3453">
        <v>17988</v>
      </c>
      <c r="AA3453">
        <v>-1</v>
      </c>
      <c r="AB3453" t="s">
        <v>129</v>
      </c>
      <c r="AC3453">
        <v>0</v>
      </c>
      <c r="AD3453">
        <v>17988</v>
      </c>
      <c r="AE3453">
        <v>0</v>
      </c>
      <c r="AF3453">
        <v>1447</v>
      </c>
      <c r="AG3453">
        <v>1447.2940000000001</v>
      </c>
      <c r="AH3453"/>
      <c r="AI3453">
        <v>6</v>
      </c>
    </row>
    <row r="3454" spans="1:35">
      <c r="A3454" t="s">
        <v>862</v>
      </c>
      <c r="B3454">
        <v>2018</v>
      </c>
      <c r="C3454">
        <v>2018</v>
      </c>
      <c r="D3454">
        <v>2018</v>
      </c>
      <c r="E3454">
        <v>4</v>
      </c>
      <c r="F3454">
        <v>0</v>
      </c>
      <c r="G3454">
        <v>0</v>
      </c>
      <c r="H3454" t="s">
        <v>568</v>
      </c>
      <c r="I3454">
        <v>251</v>
      </c>
      <c r="J3454" t="s">
        <v>113</v>
      </c>
      <c r="K3454" t="s">
        <v>583</v>
      </c>
      <c r="L3454">
        <v>842</v>
      </c>
      <c r="M3454" t="s">
        <v>593</v>
      </c>
      <c r="N3454" t="s">
        <v>593</v>
      </c>
      <c r="O3454">
        <v>842</v>
      </c>
      <c r="P3454" t="s">
        <v>593</v>
      </c>
      <c r="Q3454" t="s">
        <v>593</v>
      </c>
      <c r="R3454" t="s">
        <v>515</v>
      </c>
      <c r="S3454" t="s">
        <v>516</v>
      </c>
      <c r="T3454">
        <v>2100</v>
      </c>
      <c r="U3454" t="s">
        <v>868</v>
      </c>
      <c r="V3454">
        <v>2523</v>
      </c>
      <c r="W3454" t="s">
        <v>518</v>
      </c>
      <c r="X3454">
        <v>8</v>
      </c>
      <c r="Y3454" t="s">
        <v>519</v>
      </c>
      <c r="Z3454">
        <v>473255</v>
      </c>
      <c r="AA3454">
        <v>-1</v>
      </c>
      <c r="AB3454" t="s">
        <v>129</v>
      </c>
      <c r="AC3454">
        <v>0</v>
      </c>
      <c r="AD3454">
        <v>473255</v>
      </c>
      <c r="AE3454">
        <v>0</v>
      </c>
      <c r="AF3454">
        <v>34405</v>
      </c>
      <c r="AG3454">
        <v>34405.419000000002</v>
      </c>
      <c r="AH3454"/>
      <c r="AI3454">
        <v>6</v>
      </c>
    </row>
    <row r="3455" spans="1:35">
      <c r="A3455" t="s">
        <v>862</v>
      </c>
      <c r="B3455">
        <v>2018</v>
      </c>
      <c r="C3455">
        <v>2018</v>
      </c>
      <c r="D3455">
        <v>2018</v>
      </c>
      <c r="E3455">
        <v>4</v>
      </c>
      <c r="F3455">
        <v>0</v>
      </c>
      <c r="G3455">
        <v>0</v>
      </c>
      <c r="H3455" t="s">
        <v>568</v>
      </c>
      <c r="I3455">
        <v>251</v>
      </c>
      <c r="J3455" t="s">
        <v>113</v>
      </c>
      <c r="K3455" t="s">
        <v>583</v>
      </c>
      <c r="L3455">
        <v>899</v>
      </c>
      <c r="M3455" t="s">
        <v>520</v>
      </c>
      <c r="N3455" t="s">
        <v>521</v>
      </c>
      <c r="O3455">
        <v>0</v>
      </c>
      <c r="P3455" t="s">
        <v>177</v>
      </c>
      <c r="Q3455" t="s">
        <v>514</v>
      </c>
      <c r="R3455" t="s">
        <v>515</v>
      </c>
      <c r="S3455" t="s">
        <v>516</v>
      </c>
      <c r="T3455">
        <v>1000</v>
      </c>
      <c r="U3455" t="s">
        <v>866</v>
      </c>
      <c r="V3455">
        <v>2523</v>
      </c>
      <c r="W3455" t="s">
        <v>518</v>
      </c>
      <c r="X3455">
        <v>8</v>
      </c>
      <c r="Y3455" t="s">
        <v>519</v>
      </c>
      <c r="Z3455">
        <v>2967</v>
      </c>
      <c r="AA3455">
        <v>-1</v>
      </c>
      <c r="AB3455" t="s">
        <v>129</v>
      </c>
      <c r="AC3455">
        <v>0</v>
      </c>
      <c r="AD3455">
        <v>2967</v>
      </c>
      <c r="AE3455">
        <v>0</v>
      </c>
      <c r="AF3455">
        <v>406</v>
      </c>
      <c r="AG3455">
        <v>406.42399999999998</v>
      </c>
      <c r="AH3455"/>
      <c r="AI3455">
        <v>6</v>
      </c>
    </row>
    <row r="3456" spans="1:35">
      <c r="A3456" t="s">
        <v>862</v>
      </c>
      <c r="B3456">
        <v>2018</v>
      </c>
      <c r="C3456">
        <v>2018</v>
      </c>
      <c r="D3456">
        <v>2018</v>
      </c>
      <c r="E3456">
        <v>4</v>
      </c>
      <c r="F3456">
        <v>0</v>
      </c>
      <c r="G3456">
        <v>0</v>
      </c>
      <c r="H3456" t="s">
        <v>568</v>
      </c>
      <c r="I3456">
        <v>251</v>
      </c>
      <c r="J3456" t="s">
        <v>113</v>
      </c>
      <c r="K3456" t="s">
        <v>583</v>
      </c>
      <c r="L3456">
        <v>899</v>
      </c>
      <c r="M3456" t="s">
        <v>520</v>
      </c>
      <c r="N3456" t="s">
        <v>521</v>
      </c>
      <c r="O3456">
        <v>757</v>
      </c>
      <c r="P3456" t="s">
        <v>597</v>
      </c>
      <c r="Q3456" t="s">
        <v>598</v>
      </c>
      <c r="R3456" t="s">
        <v>515</v>
      </c>
      <c r="S3456" t="s">
        <v>516</v>
      </c>
      <c r="T3456">
        <v>3200</v>
      </c>
      <c r="U3456" t="s">
        <v>74</v>
      </c>
      <c r="V3456">
        <v>2523</v>
      </c>
      <c r="W3456" t="s">
        <v>518</v>
      </c>
      <c r="X3456">
        <v>8</v>
      </c>
      <c r="Y3456" t="s">
        <v>519</v>
      </c>
      <c r="Z3456">
        <v>53208</v>
      </c>
      <c r="AA3456">
        <v>-1</v>
      </c>
      <c r="AB3456" t="s">
        <v>129</v>
      </c>
      <c r="AC3456">
        <v>0</v>
      </c>
      <c r="AD3456">
        <v>53208</v>
      </c>
      <c r="AE3456">
        <v>0</v>
      </c>
      <c r="AF3456">
        <v>3751</v>
      </c>
      <c r="AG3456">
        <v>3751.1489999999999</v>
      </c>
      <c r="AH3456"/>
      <c r="AI3456">
        <v>6</v>
      </c>
    </row>
    <row r="3457" spans="1:35">
      <c r="A3457" t="s">
        <v>862</v>
      </c>
      <c r="B3457">
        <v>2018</v>
      </c>
      <c r="C3457">
        <v>2018</v>
      </c>
      <c r="D3457">
        <v>2018</v>
      </c>
      <c r="E3457">
        <v>4</v>
      </c>
      <c r="F3457">
        <v>0</v>
      </c>
      <c r="G3457">
        <v>0</v>
      </c>
      <c r="H3457" t="s">
        <v>568</v>
      </c>
      <c r="I3457">
        <v>251</v>
      </c>
      <c r="J3457" t="s">
        <v>113</v>
      </c>
      <c r="K3457" t="s">
        <v>583</v>
      </c>
      <c r="L3457">
        <v>899</v>
      </c>
      <c r="M3457" t="s">
        <v>520</v>
      </c>
      <c r="N3457" t="s">
        <v>521</v>
      </c>
      <c r="O3457">
        <v>710</v>
      </c>
      <c r="P3457" t="s">
        <v>616</v>
      </c>
      <c r="Q3457" t="s">
        <v>617</v>
      </c>
      <c r="R3457" t="s">
        <v>515</v>
      </c>
      <c r="S3457" t="s">
        <v>516</v>
      </c>
      <c r="T3457">
        <v>1000</v>
      </c>
      <c r="U3457" t="s">
        <v>866</v>
      </c>
      <c r="V3457">
        <v>2523</v>
      </c>
      <c r="W3457" t="s">
        <v>518</v>
      </c>
      <c r="X3457">
        <v>8</v>
      </c>
      <c r="Y3457" t="s">
        <v>519</v>
      </c>
      <c r="Z3457">
        <v>2967</v>
      </c>
      <c r="AA3457">
        <v>-1</v>
      </c>
      <c r="AB3457" t="s">
        <v>129</v>
      </c>
      <c r="AC3457">
        <v>0</v>
      </c>
      <c r="AD3457">
        <v>2967</v>
      </c>
      <c r="AE3457">
        <v>0</v>
      </c>
      <c r="AF3457">
        <v>406</v>
      </c>
      <c r="AG3457">
        <v>406.42399999999998</v>
      </c>
      <c r="AH3457"/>
      <c r="AI3457">
        <v>6</v>
      </c>
    </row>
    <row r="3458" spans="1:35">
      <c r="A3458" t="s">
        <v>862</v>
      </c>
      <c r="B3458">
        <v>2018</v>
      </c>
      <c r="C3458">
        <v>2018</v>
      </c>
      <c r="D3458">
        <v>2018</v>
      </c>
      <c r="E3458">
        <v>4</v>
      </c>
      <c r="F3458">
        <v>0</v>
      </c>
      <c r="G3458">
        <v>0</v>
      </c>
      <c r="H3458" t="s">
        <v>568</v>
      </c>
      <c r="I3458">
        <v>251</v>
      </c>
      <c r="J3458" t="s">
        <v>113</v>
      </c>
      <c r="K3458" t="s">
        <v>583</v>
      </c>
      <c r="L3458">
        <v>899</v>
      </c>
      <c r="M3458" t="s">
        <v>520</v>
      </c>
      <c r="N3458" t="s">
        <v>521</v>
      </c>
      <c r="O3458">
        <v>710</v>
      </c>
      <c r="P3458" t="s">
        <v>616</v>
      </c>
      <c r="Q3458" t="s">
        <v>617</v>
      </c>
      <c r="R3458" t="s">
        <v>515</v>
      </c>
      <c r="S3458" t="s">
        <v>516</v>
      </c>
      <c r="T3458">
        <v>0</v>
      </c>
      <c r="U3458" t="s">
        <v>517</v>
      </c>
      <c r="V3458">
        <v>2523</v>
      </c>
      <c r="W3458" t="s">
        <v>518</v>
      </c>
      <c r="X3458">
        <v>8</v>
      </c>
      <c r="Y3458" t="s">
        <v>519</v>
      </c>
      <c r="Z3458">
        <v>2967</v>
      </c>
      <c r="AA3458">
        <v>-1</v>
      </c>
      <c r="AB3458" t="s">
        <v>129</v>
      </c>
      <c r="AC3458">
        <v>0</v>
      </c>
      <c r="AD3458">
        <v>2967</v>
      </c>
      <c r="AE3458">
        <v>0</v>
      </c>
      <c r="AF3458">
        <v>406</v>
      </c>
      <c r="AG3458">
        <v>406.42399999999998</v>
      </c>
      <c r="AH3458"/>
      <c r="AI3458">
        <v>6</v>
      </c>
    </row>
    <row r="3459" spans="1:35">
      <c r="A3459" t="s">
        <v>862</v>
      </c>
      <c r="B3459">
        <v>2018</v>
      </c>
      <c r="C3459">
        <v>2018</v>
      </c>
      <c r="D3459">
        <v>2018</v>
      </c>
      <c r="E3459">
        <v>4</v>
      </c>
      <c r="F3459">
        <v>0</v>
      </c>
      <c r="G3459">
        <v>0</v>
      </c>
      <c r="H3459" t="s">
        <v>568</v>
      </c>
      <c r="I3459">
        <v>251</v>
      </c>
      <c r="J3459" t="s">
        <v>113</v>
      </c>
      <c r="K3459" t="s">
        <v>583</v>
      </c>
      <c r="L3459">
        <v>899</v>
      </c>
      <c r="M3459" t="s">
        <v>520</v>
      </c>
      <c r="N3459" t="s">
        <v>521</v>
      </c>
      <c r="O3459">
        <v>757</v>
      </c>
      <c r="P3459" t="s">
        <v>597</v>
      </c>
      <c r="Q3459" t="s">
        <v>598</v>
      </c>
      <c r="R3459" t="s">
        <v>515</v>
      </c>
      <c r="S3459" t="s">
        <v>516</v>
      </c>
      <c r="T3459">
        <v>0</v>
      </c>
      <c r="U3459" t="s">
        <v>517</v>
      </c>
      <c r="V3459">
        <v>2523</v>
      </c>
      <c r="W3459" t="s">
        <v>518</v>
      </c>
      <c r="X3459">
        <v>8</v>
      </c>
      <c r="Y3459" t="s">
        <v>519</v>
      </c>
      <c r="Z3459">
        <v>53208</v>
      </c>
      <c r="AA3459">
        <v>-1</v>
      </c>
      <c r="AB3459" t="s">
        <v>129</v>
      </c>
      <c r="AC3459">
        <v>0</v>
      </c>
      <c r="AD3459">
        <v>53208</v>
      </c>
      <c r="AE3459">
        <v>0</v>
      </c>
      <c r="AF3459">
        <v>3751</v>
      </c>
      <c r="AG3459">
        <v>3751.1489999999999</v>
      </c>
      <c r="AH3459"/>
      <c r="AI3459">
        <v>6</v>
      </c>
    </row>
    <row r="3460" spans="1:35">
      <c r="A3460" t="s">
        <v>862</v>
      </c>
      <c r="B3460">
        <v>2018</v>
      </c>
      <c r="C3460">
        <v>2018</v>
      </c>
      <c r="D3460">
        <v>2018</v>
      </c>
      <c r="E3460">
        <v>4</v>
      </c>
      <c r="F3460">
        <v>0</v>
      </c>
      <c r="G3460">
        <v>0</v>
      </c>
      <c r="H3460" t="s">
        <v>605</v>
      </c>
      <c r="I3460">
        <v>251</v>
      </c>
      <c r="J3460" t="s">
        <v>113</v>
      </c>
      <c r="K3460" t="s">
        <v>583</v>
      </c>
      <c r="L3460">
        <v>0</v>
      </c>
      <c r="M3460" t="s">
        <v>177</v>
      </c>
      <c r="N3460" t="s">
        <v>514</v>
      </c>
      <c r="O3460">
        <v>56</v>
      </c>
      <c r="P3460" t="s">
        <v>694</v>
      </c>
      <c r="Q3460" t="s">
        <v>695</v>
      </c>
      <c r="R3460" t="s">
        <v>515</v>
      </c>
      <c r="S3460" t="s">
        <v>516</v>
      </c>
      <c r="T3460">
        <v>3200</v>
      </c>
      <c r="U3460" t="s">
        <v>74</v>
      </c>
      <c r="V3460">
        <v>2523</v>
      </c>
      <c r="W3460" t="s">
        <v>518</v>
      </c>
      <c r="X3460">
        <v>8</v>
      </c>
      <c r="Y3460" t="s">
        <v>519</v>
      </c>
      <c r="Z3460">
        <v>35193397</v>
      </c>
      <c r="AA3460">
        <v>-1</v>
      </c>
      <c r="AB3460" t="s">
        <v>129</v>
      </c>
      <c r="AC3460">
        <v>0</v>
      </c>
      <c r="AD3460">
        <v>35193397</v>
      </c>
      <c r="AE3460">
        <v>0</v>
      </c>
      <c r="AF3460">
        <v>2500234</v>
      </c>
      <c r="AG3460">
        <v>2500234.6039999998</v>
      </c>
      <c r="AH3460"/>
      <c r="AI3460">
        <v>6</v>
      </c>
    </row>
    <row r="3461" spans="1:35">
      <c r="A3461" t="s">
        <v>862</v>
      </c>
      <c r="B3461">
        <v>2018</v>
      </c>
      <c r="C3461">
        <v>2018</v>
      </c>
      <c r="D3461">
        <v>2018</v>
      </c>
      <c r="E3461">
        <v>4</v>
      </c>
      <c r="F3461">
        <v>0</v>
      </c>
      <c r="G3461">
        <v>0</v>
      </c>
      <c r="H3461" t="s">
        <v>605</v>
      </c>
      <c r="I3461">
        <v>251</v>
      </c>
      <c r="J3461" t="s">
        <v>113</v>
      </c>
      <c r="K3461" t="s">
        <v>583</v>
      </c>
      <c r="L3461">
        <v>0</v>
      </c>
      <c r="M3461" t="s">
        <v>177</v>
      </c>
      <c r="N3461" t="s">
        <v>514</v>
      </c>
      <c r="O3461">
        <v>724</v>
      </c>
      <c r="P3461" t="s">
        <v>214</v>
      </c>
      <c r="Q3461" t="s">
        <v>580</v>
      </c>
      <c r="R3461" t="s">
        <v>515</v>
      </c>
      <c r="S3461" t="s">
        <v>516</v>
      </c>
      <c r="T3461">
        <v>3200</v>
      </c>
      <c r="U3461" t="s">
        <v>74</v>
      </c>
      <c r="V3461">
        <v>2523</v>
      </c>
      <c r="W3461" t="s">
        <v>518</v>
      </c>
      <c r="X3461">
        <v>8</v>
      </c>
      <c r="Y3461" t="s">
        <v>519</v>
      </c>
      <c r="Z3461">
        <v>210051</v>
      </c>
      <c r="AA3461">
        <v>-1</v>
      </c>
      <c r="AB3461" t="s">
        <v>129</v>
      </c>
      <c r="AC3461">
        <v>0</v>
      </c>
      <c r="AD3461">
        <v>210051</v>
      </c>
      <c r="AE3461">
        <v>0</v>
      </c>
      <c r="AF3461">
        <v>28766</v>
      </c>
      <c r="AG3461">
        <v>28766.29</v>
      </c>
      <c r="AH3461"/>
      <c r="AI3461">
        <v>6</v>
      </c>
    </row>
    <row r="3462" spans="1:35">
      <c r="A3462" t="s">
        <v>862</v>
      </c>
      <c r="B3462">
        <v>2018</v>
      </c>
      <c r="C3462">
        <v>2018</v>
      </c>
      <c r="D3462">
        <v>2018</v>
      </c>
      <c r="E3462">
        <v>4</v>
      </c>
      <c r="F3462">
        <v>0</v>
      </c>
      <c r="G3462">
        <v>0</v>
      </c>
      <c r="H3462" t="s">
        <v>605</v>
      </c>
      <c r="I3462">
        <v>251</v>
      </c>
      <c r="J3462" t="s">
        <v>113</v>
      </c>
      <c r="K3462" t="s">
        <v>583</v>
      </c>
      <c r="L3462">
        <v>0</v>
      </c>
      <c r="M3462" t="s">
        <v>177</v>
      </c>
      <c r="N3462" t="s">
        <v>514</v>
      </c>
      <c r="O3462">
        <v>0</v>
      </c>
      <c r="P3462" t="s">
        <v>177</v>
      </c>
      <c r="Q3462" t="s">
        <v>514</v>
      </c>
      <c r="R3462" t="s">
        <v>515</v>
      </c>
      <c r="S3462" t="s">
        <v>516</v>
      </c>
      <c r="T3462">
        <v>2100</v>
      </c>
      <c r="U3462" t="s">
        <v>868</v>
      </c>
      <c r="V3462">
        <v>2523</v>
      </c>
      <c r="W3462" t="s">
        <v>518</v>
      </c>
      <c r="X3462">
        <v>8</v>
      </c>
      <c r="Y3462" t="s">
        <v>519</v>
      </c>
      <c r="Z3462">
        <v>817539</v>
      </c>
      <c r="AA3462">
        <v>-1</v>
      </c>
      <c r="AB3462" t="s">
        <v>129</v>
      </c>
      <c r="AC3462">
        <v>0</v>
      </c>
      <c r="AD3462">
        <v>817539</v>
      </c>
      <c r="AE3462">
        <v>0</v>
      </c>
      <c r="AF3462">
        <v>114431</v>
      </c>
      <c r="AG3462">
        <v>114431.89599999999</v>
      </c>
      <c r="AH3462"/>
      <c r="AI3462">
        <v>6</v>
      </c>
    </row>
    <row r="3463" spans="1:35">
      <c r="A3463" t="s">
        <v>862</v>
      </c>
      <c r="B3463">
        <v>2018</v>
      </c>
      <c r="C3463">
        <v>2018</v>
      </c>
      <c r="D3463">
        <v>2018</v>
      </c>
      <c r="E3463">
        <v>4</v>
      </c>
      <c r="F3463">
        <v>0</v>
      </c>
      <c r="G3463">
        <v>0</v>
      </c>
      <c r="H3463" t="s">
        <v>605</v>
      </c>
      <c r="I3463">
        <v>251</v>
      </c>
      <c r="J3463" t="s">
        <v>113</v>
      </c>
      <c r="K3463" t="s">
        <v>583</v>
      </c>
      <c r="L3463">
        <v>0</v>
      </c>
      <c r="M3463" t="s">
        <v>177</v>
      </c>
      <c r="N3463" t="s">
        <v>514</v>
      </c>
      <c r="O3463">
        <v>56</v>
      </c>
      <c r="P3463" t="s">
        <v>694</v>
      </c>
      <c r="Q3463" t="s">
        <v>695</v>
      </c>
      <c r="R3463" t="s">
        <v>515</v>
      </c>
      <c r="S3463" t="s">
        <v>516</v>
      </c>
      <c r="T3463">
        <v>2100</v>
      </c>
      <c r="U3463" t="s">
        <v>868</v>
      </c>
      <c r="V3463">
        <v>2523</v>
      </c>
      <c r="W3463" t="s">
        <v>518</v>
      </c>
      <c r="X3463">
        <v>8</v>
      </c>
      <c r="Y3463" t="s">
        <v>519</v>
      </c>
      <c r="Z3463">
        <v>817539</v>
      </c>
      <c r="AA3463">
        <v>-1</v>
      </c>
      <c r="AB3463" t="s">
        <v>129</v>
      </c>
      <c r="AC3463">
        <v>0</v>
      </c>
      <c r="AD3463">
        <v>817539</v>
      </c>
      <c r="AE3463">
        <v>0</v>
      </c>
      <c r="AF3463">
        <v>114431</v>
      </c>
      <c r="AG3463">
        <v>114431.89599999999</v>
      </c>
      <c r="AH3463"/>
      <c r="AI3463">
        <v>6</v>
      </c>
    </row>
    <row r="3464" spans="1:35">
      <c r="A3464" t="s">
        <v>862</v>
      </c>
      <c r="B3464">
        <v>2018</v>
      </c>
      <c r="C3464">
        <v>2018</v>
      </c>
      <c r="D3464">
        <v>2018</v>
      </c>
      <c r="E3464">
        <v>4</v>
      </c>
      <c r="F3464">
        <v>0</v>
      </c>
      <c r="G3464">
        <v>0</v>
      </c>
      <c r="H3464" t="s">
        <v>605</v>
      </c>
      <c r="I3464">
        <v>251</v>
      </c>
      <c r="J3464" t="s">
        <v>113</v>
      </c>
      <c r="K3464" t="s">
        <v>583</v>
      </c>
      <c r="L3464">
        <v>0</v>
      </c>
      <c r="M3464" t="s">
        <v>177</v>
      </c>
      <c r="N3464" t="s">
        <v>514</v>
      </c>
      <c r="O3464">
        <v>724</v>
      </c>
      <c r="P3464" t="s">
        <v>214</v>
      </c>
      <c r="Q3464" t="s">
        <v>580</v>
      </c>
      <c r="R3464" t="s">
        <v>515</v>
      </c>
      <c r="S3464" t="s">
        <v>516</v>
      </c>
      <c r="T3464">
        <v>0</v>
      </c>
      <c r="U3464" t="s">
        <v>517</v>
      </c>
      <c r="V3464">
        <v>2523</v>
      </c>
      <c r="W3464" t="s">
        <v>518</v>
      </c>
      <c r="X3464">
        <v>8</v>
      </c>
      <c r="Y3464" t="s">
        <v>519</v>
      </c>
      <c r="Z3464">
        <v>210051</v>
      </c>
      <c r="AA3464">
        <v>-1</v>
      </c>
      <c r="AB3464" t="s">
        <v>129</v>
      </c>
      <c r="AC3464">
        <v>0</v>
      </c>
      <c r="AD3464">
        <v>210051</v>
      </c>
      <c r="AE3464">
        <v>0</v>
      </c>
      <c r="AF3464">
        <v>28766</v>
      </c>
      <c r="AG3464">
        <v>28766.29</v>
      </c>
      <c r="AH3464"/>
      <c r="AI3464">
        <v>6</v>
      </c>
    </row>
    <row r="3465" spans="1:35">
      <c r="A3465" t="s">
        <v>862</v>
      </c>
      <c r="B3465">
        <v>2018</v>
      </c>
      <c r="C3465">
        <v>2018</v>
      </c>
      <c r="D3465">
        <v>2018</v>
      </c>
      <c r="E3465">
        <v>4</v>
      </c>
      <c r="F3465">
        <v>0</v>
      </c>
      <c r="G3465">
        <v>0</v>
      </c>
      <c r="H3465" t="s">
        <v>605</v>
      </c>
      <c r="I3465">
        <v>251</v>
      </c>
      <c r="J3465" t="s">
        <v>113</v>
      </c>
      <c r="K3465" t="s">
        <v>583</v>
      </c>
      <c r="L3465">
        <v>0</v>
      </c>
      <c r="M3465" t="s">
        <v>177</v>
      </c>
      <c r="N3465" t="s">
        <v>514</v>
      </c>
      <c r="O3465">
        <v>56</v>
      </c>
      <c r="P3465" t="s">
        <v>694</v>
      </c>
      <c r="Q3465" t="s">
        <v>695</v>
      </c>
      <c r="R3465" t="s">
        <v>515</v>
      </c>
      <c r="S3465" t="s">
        <v>516</v>
      </c>
      <c r="T3465">
        <v>0</v>
      </c>
      <c r="U3465" t="s">
        <v>517</v>
      </c>
      <c r="V3465">
        <v>2523</v>
      </c>
      <c r="W3465" t="s">
        <v>518</v>
      </c>
      <c r="X3465">
        <v>8</v>
      </c>
      <c r="Y3465" t="s">
        <v>519</v>
      </c>
      <c r="Z3465">
        <v>36010936</v>
      </c>
      <c r="AA3465">
        <v>-1</v>
      </c>
      <c r="AB3465" t="s">
        <v>129</v>
      </c>
      <c r="AC3465">
        <v>0</v>
      </c>
      <c r="AD3465">
        <v>36010936</v>
      </c>
      <c r="AE3465">
        <v>0</v>
      </c>
      <c r="AF3465">
        <v>2614666</v>
      </c>
      <c r="AG3465">
        <v>2614666.4989999998</v>
      </c>
      <c r="AH3465"/>
      <c r="AI3465">
        <v>6</v>
      </c>
    </row>
    <row r="3466" spans="1:35">
      <c r="A3466" t="s">
        <v>862</v>
      </c>
      <c r="B3466">
        <v>2018</v>
      </c>
      <c r="C3466">
        <v>2018</v>
      </c>
      <c r="D3466">
        <v>2018</v>
      </c>
      <c r="E3466">
        <v>4</v>
      </c>
      <c r="F3466">
        <v>0</v>
      </c>
      <c r="G3466">
        <v>0</v>
      </c>
      <c r="H3466" t="s">
        <v>605</v>
      </c>
      <c r="I3466">
        <v>251</v>
      </c>
      <c r="J3466" t="s">
        <v>113</v>
      </c>
      <c r="K3466" t="s">
        <v>583</v>
      </c>
      <c r="L3466">
        <v>251</v>
      </c>
      <c r="M3466" t="s">
        <v>113</v>
      </c>
      <c r="N3466" t="s">
        <v>583</v>
      </c>
      <c r="O3466">
        <v>56</v>
      </c>
      <c r="P3466" t="s">
        <v>694</v>
      </c>
      <c r="Q3466" t="s">
        <v>695</v>
      </c>
      <c r="R3466" t="s">
        <v>515</v>
      </c>
      <c r="S3466" t="s">
        <v>516</v>
      </c>
      <c r="T3466">
        <v>0</v>
      </c>
      <c r="U3466" t="s">
        <v>517</v>
      </c>
      <c r="V3466">
        <v>2523</v>
      </c>
      <c r="W3466" t="s">
        <v>518</v>
      </c>
      <c r="X3466">
        <v>8</v>
      </c>
      <c r="Y3466" t="s">
        <v>519</v>
      </c>
      <c r="Z3466">
        <v>36010936</v>
      </c>
      <c r="AA3466">
        <v>-1</v>
      </c>
      <c r="AB3466" t="s">
        <v>129</v>
      </c>
      <c r="AC3466">
        <v>0</v>
      </c>
      <c r="AD3466">
        <v>36010936</v>
      </c>
      <c r="AE3466">
        <v>0</v>
      </c>
      <c r="AF3466">
        <v>2614666</v>
      </c>
      <c r="AG3466">
        <v>2614666.4989999998</v>
      </c>
      <c r="AH3466"/>
      <c r="AI3466">
        <v>6</v>
      </c>
    </row>
    <row r="3467" spans="1:35">
      <c r="A3467" t="s">
        <v>862</v>
      </c>
      <c r="B3467">
        <v>2018</v>
      </c>
      <c r="C3467">
        <v>2018</v>
      </c>
      <c r="D3467">
        <v>2018</v>
      </c>
      <c r="E3467">
        <v>4</v>
      </c>
      <c r="F3467">
        <v>0</v>
      </c>
      <c r="G3467">
        <v>0</v>
      </c>
      <c r="H3467" t="s">
        <v>605</v>
      </c>
      <c r="I3467">
        <v>251</v>
      </c>
      <c r="J3467" t="s">
        <v>113</v>
      </c>
      <c r="K3467" t="s">
        <v>583</v>
      </c>
      <c r="L3467">
        <v>251</v>
      </c>
      <c r="M3467" t="s">
        <v>113</v>
      </c>
      <c r="N3467" t="s">
        <v>583</v>
      </c>
      <c r="O3467">
        <v>724</v>
      </c>
      <c r="P3467" t="s">
        <v>214</v>
      </c>
      <c r="Q3467" t="s">
        <v>580</v>
      </c>
      <c r="R3467" t="s">
        <v>515</v>
      </c>
      <c r="S3467" t="s">
        <v>516</v>
      </c>
      <c r="T3467">
        <v>0</v>
      </c>
      <c r="U3467" t="s">
        <v>517</v>
      </c>
      <c r="V3467">
        <v>2523</v>
      </c>
      <c r="W3467" t="s">
        <v>518</v>
      </c>
      <c r="X3467">
        <v>8</v>
      </c>
      <c r="Y3467" t="s">
        <v>519</v>
      </c>
      <c r="Z3467">
        <v>210051</v>
      </c>
      <c r="AA3467">
        <v>-1</v>
      </c>
      <c r="AB3467" t="s">
        <v>129</v>
      </c>
      <c r="AC3467">
        <v>0</v>
      </c>
      <c r="AD3467">
        <v>210051</v>
      </c>
      <c r="AE3467">
        <v>0</v>
      </c>
      <c r="AF3467">
        <v>28766</v>
      </c>
      <c r="AG3467">
        <v>28766.29</v>
      </c>
      <c r="AH3467"/>
      <c r="AI3467">
        <v>6</v>
      </c>
    </row>
    <row r="3468" spans="1:35">
      <c r="A3468" t="s">
        <v>862</v>
      </c>
      <c r="B3468">
        <v>2018</v>
      </c>
      <c r="C3468">
        <v>2018</v>
      </c>
      <c r="D3468">
        <v>2018</v>
      </c>
      <c r="E3468">
        <v>4</v>
      </c>
      <c r="F3468">
        <v>0</v>
      </c>
      <c r="G3468">
        <v>0</v>
      </c>
      <c r="H3468" t="s">
        <v>605</v>
      </c>
      <c r="I3468">
        <v>251</v>
      </c>
      <c r="J3468" t="s">
        <v>113</v>
      </c>
      <c r="K3468" t="s">
        <v>583</v>
      </c>
      <c r="L3468">
        <v>251</v>
      </c>
      <c r="M3468" t="s">
        <v>113</v>
      </c>
      <c r="N3468" t="s">
        <v>583</v>
      </c>
      <c r="O3468">
        <v>724</v>
      </c>
      <c r="P3468" t="s">
        <v>214</v>
      </c>
      <c r="Q3468" t="s">
        <v>580</v>
      </c>
      <c r="R3468" t="s">
        <v>515</v>
      </c>
      <c r="S3468" t="s">
        <v>516</v>
      </c>
      <c r="T3468">
        <v>3200</v>
      </c>
      <c r="U3468" t="s">
        <v>74</v>
      </c>
      <c r="V3468">
        <v>2523</v>
      </c>
      <c r="W3468" t="s">
        <v>518</v>
      </c>
      <c r="X3468">
        <v>8</v>
      </c>
      <c r="Y3468" t="s">
        <v>519</v>
      </c>
      <c r="Z3468">
        <v>210051</v>
      </c>
      <c r="AA3468">
        <v>-1</v>
      </c>
      <c r="AB3468" t="s">
        <v>129</v>
      </c>
      <c r="AC3468">
        <v>0</v>
      </c>
      <c r="AD3468">
        <v>210051</v>
      </c>
      <c r="AE3468">
        <v>0</v>
      </c>
      <c r="AF3468">
        <v>28766</v>
      </c>
      <c r="AG3468">
        <v>28766.29</v>
      </c>
      <c r="AH3468"/>
      <c r="AI3468">
        <v>6</v>
      </c>
    </row>
    <row r="3469" spans="1:35">
      <c r="A3469" t="s">
        <v>862</v>
      </c>
      <c r="B3469">
        <v>2018</v>
      </c>
      <c r="C3469">
        <v>2018</v>
      </c>
      <c r="D3469">
        <v>2018</v>
      </c>
      <c r="E3469">
        <v>4</v>
      </c>
      <c r="F3469">
        <v>0</v>
      </c>
      <c r="G3469">
        <v>0</v>
      </c>
      <c r="H3469" t="s">
        <v>605</v>
      </c>
      <c r="I3469">
        <v>251</v>
      </c>
      <c r="J3469" t="s">
        <v>113</v>
      </c>
      <c r="K3469" t="s">
        <v>583</v>
      </c>
      <c r="L3469">
        <v>251</v>
      </c>
      <c r="M3469" t="s">
        <v>113</v>
      </c>
      <c r="N3469" t="s">
        <v>583</v>
      </c>
      <c r="O3469">
        <v>56</v>
      </c>
      <c r="P3469" t="s">
        <v>694</v>
      </c>
      <c r="Q3469" t="s">
        <v>695</v>
      </c>
      <c r="R3469" t="s">
        <v>515</v>
      </c>
      <c r="S3469" t="s">
        <v>516</v>
      </c>
      <c r="T3469">
        <v>3200</v>
      </c>
      <c r="U3469" t="s">
        <v>74</v>
      </c>
      <c r="V3469">
        <v>2523</v>
      </c>
      <c r="W3469" t="s">
        <v>518</v>
      </c>
      <c r="X3469">
        <v>8</v>
      </c>
      <c r="Y3469" t="s">
        <v>519</v>
      </c>
      <c r="Z3469">
        <v>35193397</v>
      </c>
      <c r="AA3469">
        <v>-1</v>
      </c>
      <c r="AB3469" t="s">
        <v>129</v>
      </c>
      <c r="AC3469">
        <v>0</v>
      </c>
      <c r="AD3469">
        <v>35193397</v>
      </c>
      <c r="AE3469">
        <v>0</v>
      </c>
      <c r="AF3469">
        <v>2500234</v>
      </c>
      <c r="AG3469">
        <v>2500234.6039999998</v>
      </c>
      <c r="AH3469"/>
      <c r="AI3469">
        <v>6</v>
      </c>
    </row>
    <row r="3470" spans="1:35">
      <c r="A3470" t="s">
        <v>862</v>
      </c>
      <c r="B3470">
        <v>2018</v>
      </c>
      <c r="C3470">
        <v>2018</v>
      </c>
      <c r="D3470">
        <v>2018</v>
      </c>
      <c r="E3470">
        <v>4</v>
      </c>
      <c r="F3470">
        <v>0</v>
      </c>
      <c r="G3470">
        <v>0</v>
      </c>
      <c r="H3470" t="s">
        <v>605</v>
      </c>
      <c r="I3470">
        <v>251</v>
      </c>
      <c r="J3470" t="s">
        <v>113</v>
      </c>
      <c r="K3470" t="s">
        <v>583</v>
      </c>
      <c r="L3470">
        <v>251</v>
      </c>
      <c r="M3470" t="s">
        <v>113</v>
      </c>
      <c r="N3470" t="s">
        <v>583</v>
      </c>
      <c r="O3470">
        <v>0</v>
      </c>
      <c r="P3470" t="s">
        <v>177</v>
      </c>
      <c r="Q3470" t="s">
        <v>514</v>
      </c>
      <c r="R3470" t="s">
        <v>515</v>
      </c>
      <c r="S3470" t="s">
        <v>516</v>
      </c>
      <c r="T3470">
        <v>2100</v>
      </c>
      <c r="U3470" t="s">
        <v>868</v>
      </c>
      <c r="V3470">
        <v>2523</v>
      </c>
      <c r="W3470" t="s">
        <v>518</v>
      </c>
      <c r="X3470">
        <v>8</v>
      </c>
      <c r="Y3470" t="s">
        <v>519</v>
      </c>
      <c r="Z3470">
        <v>817539</v>
      </c>
      <c r="AA3470">
        <v>-1</v>
      </c>
      <c r="AB3470" t="s">
        <v>129</v>
      </c>
      <c r="AC3470">
        <v>0</v>
      </c>
      <c r="AD3470">
        <v>817539</v>
      </c>
      <c r="AE3470">
        <v>0</v>
      </c>
      <c r="AF3470">
        <v>114431</v>
      </c>
      <c r="AG3470">
        <v>114431.89599999999</v>
      </c>
      <c r="AH3470"/>
      <c r="AI3470">
        <v>6</v>
      </c>
    </row>
    <row r="3471" spans="1:35">
      <c r="A3471" t="s">
        <v>862</v>
      </c>
      <c r="B3471">
        <v>2018</v>
      </c>
      <c r="C3471">
        <v>2018</v>
      </c>
      <c r="D3471">
        <v>2018</v>
      </c>
      <c r="E3471">
        <v>4</v>
      </c>
      <c r="F3471">
        <v>0</v>
      </c>
      <c r="G3471">
        <v>0</v>
      </c>
      <c r="H3471" t="s">
        <v>605</v>
      </c>
      <c r="I3471">
        <v>251</v>
      </c>
      <c r="J3471" t="s">
        <v>113</v>
      </c>
      <c r="K3471" t="s">
        <v>583</v>
      </c>
      <c r="L3471">
        <v>251</v>
      </c>
      <c r="M3471" t="s">
        <v>113</v>
      </c>
      <c r="N3471" t="s">
        <v>583</v>
      </c>
      <c r="O3471">
        <v>56</v>
      </c>
      <c r="P3471" t="s">
        <v>694</v>
      </c>
      <c r="Q3471" t="s">
        <v>695</v>
      </c>
      <c r="R3471" t="s">
        <v>515</v>
      </c>
      <c r="S3471" t="s">
        <v>516</v>
      </c>
      <c r="T3471">
        <v>2100</v>
      </c>
      <c r="U3471" t="s">
        <v>868</v>
      </c>
      <c r="V3471">
        <v>2523</v>
      </c>
      <c r="W3471" t="s">
        <v>518</v>
      </c>
      <c r="X3471">
        <v>8</v>
      </c>
      <c r="Y3471" t="s">
        <v>519</v>
      </c>
      <c r="Z3471">
        <v>817539</v>
      </c>
      <c r="AA3471">
        <v>-1</v>
      </c>
      <c r="AB3471" t="s">
        <v>129</v>
      </c>
      <c r="AC3471">
        <v>0</v>
      </c>
      <c r="AD3471">
        <v>817539</v>
      </c>
      <c r="AE3471">
        <v>0</v>
      </c>
      <c r="AF3471">
        <v>114431</v>
      </c>
      <c r="AG3471">
        <v>114431.89599999999</v>
      </c>
      <c r="AH3471"/>
      <c r="AI3471">
        <v>6</v>
      </c>
    </row>
    <row r="3472" spans="1:35">
      <c r="A3472" t="s">
        <v>862</v>
      </c>
      <c r="B3472">
        <v>2018</v>
      </c>
      <c r="C3472">
        <v>2018</v>
      </c>
      <c r="D3472">
        <v>2018</v>
      </c>
      <c r="E3472">
        <v>4</v>
      </c>
      <c r="F3472">
        <v>0</v>
      </c>
      <c r="G3472">
        <v>0</v>
      </c>
      <c r="H3472" t="s">
        <v>510</v>
      </c>
      <c r="I3472">
        <v>251</v>
      </c>
      <c r="J3472" t="s">
        <v>113</v>
      </c>
      <c r="K3472" t="s">
        <v>583</v>
      </c>
      <c r="L3472">
        <v>428</v>
      </c>
      <c r="M3472" t="s">
        <v>735</v>
      </c>
      <c r="N3472" t="s">
        <v>736</v>
      </c>
      <c r="O3472">
        <v>899</v>
      </c>
      <c r="P3472" t="s">
        <v>520</v>
      </c>
      <c r="Q3472" t="s">
        <v>521</v>
      </c>
      <c r="R3472" t="s">
        <v>515</v>
      </c>
      <c r="S3472" t="s">
        <v>516</v>
      </c>
      <c r="T3472">
        <v>3200</v>
      </c>
      <c r="U3472" t="s">
        <v>74</v>
      </c>
      <c r="V3472">
        <v>2523</v>
      </c>
      <c r="W3472" t="s">
        <v>518</v>
      </c>
      <c r="X3472">
        <v>8</v>
      </c>
      <c r="Y3472" t="s">
        <v>519</v>
      </c>
      <c r="Z3472">
        <v>542</v>
      </c>
      <c r="AA3472">
        <v>-1</v>
      </c>
      <c r="AB3472" t="s">
        <v>129</v>
      </c>
      <c r="AC3472">
        <v>0</v>
      </c>
      <c r="AD3472">
        <v>542</v>
      </c>
      <c r="AE3472">
        <v>0</v>
      </c>
      <c r="AF3472">
        <v>33</v>
      </c>
      <c r="AG3472"/>
      <c r="AH3472">
        <v>33.069000000000003</v>
      </c>
      <c r="AI3472">
        <v>6</v>
      </c>
    </row>
    <row r="3473" spans="1:35">
      <c r="A3473" t="s">
        <v>862</v>
      </c>
      <c r="B3473">
        <v>2018</v>
      </c>
      <c r="C3473">
        <v>2018</v>
      </c>
      <c r="D3473">
        <v>2018</v>
      </c>
      <c r="E3473">
        <v>4</v>
      </c>
      <c r="F3473">
        <v>0</v>
      </c>
      <c r="G3473">
        <v>0</v>
      </c>
      <c r="H3473" t="s">
        <v>510</v>
      </c>
      <c r="I3473">
        <v>251</v>
      </c>
      <c r="J3473" t="s">
        <v>113</v>
      </c>
      <c r="K3473" t="s">
        <v>583</v>
      </c>
      <c r="L3473">
        <v>616</v>
      </c>
      <c r="M3473" t="s">
        <v>692</v>
      </c>
      <c r="N3473" t="s">
        <v>693</v>
      </c>
      <c r="O3473">
        <v>899</v>
      </c>
      <c r="P3473" t="s">
        <v>520</v>
      </c>
      <c r="Q3473" t="s">
        <v>521</v>
      </c>
      <c r="R3473" t="s">
        <v>515</v>
      </c>
      <c r="S3473" t="s">
        <v>516</v>
      </c>
      <c r="T3473">
        <v>3200</v>
      </c>
      <c r="U3473" t="s">
        <v>74</v>
      </c>
      <c r="V3473">
        <v>2523</v>
      </c>
      <c r="W3473" t="s">
        <v>518</v>
      </c>
      <c r="X3473">
        <v>8</v>
      </c>
      <c r="Y3473" t="s">
        <v>519</v>
      </c>
      <c r="Z3473">
        <v>473681</v>
      </c>
      <c r="AA3473">
        <v>-1</v>
      </c>
      <c r="AB3473" t="s">
        <v>129</v>
      </c>
      <c r="AC3473">
        <v>0</v>
      </c>
      <c r="AD3473">
        <v>473681</v>
      </c>
      <c r="AE3473">
        <v>0</v>
      </c>
      <c r="AF3473">
        <v>28860</v>
      </c>
      <c r="AG3473"/>
      <c r="AH3473">
        <v>28860.170999999998</v>
      </c>
      <c r="AI3473">
        <v>6</v>
      </c>
    </row>
    <row r="3474" spans="1:35">
      <c r="A3474" t="s">
        <v>862</v>
      </c>
      <c r="B3474">
        <v>2018</v>
      </c>
      <c r="C3474">
        <v>2018</v>
      </c>
      <c r="D3474">
        <v>2018</v>
      </c>
      <c r="E3474">
        <v>4</v>
      </c>
      <c r="F3474">
        <v>0</v>
      </c>
      <c r="G3474">
        <v>0</v>
      </c>
      <c r="H3474" t="s">
        <v>510</v>
      </c>
      <c r="I3474">
        <v>251</v>
      </c>
      <c r="J3474" t="s">
        <v>113</v>
      </c>
      <c r="K3474" t="s">
        <v>583</v>
      </c>
      <c r="L3474">
        <v>440</v>
      </c>
      <c r="M3474" t="s">
        <v>773</v>
      </c>
      <c r="N3474" t="s">
        <v>774</v>
      </c>
      <c r="O3474">
        <v>899</v>
      </c>
      <c r="P3474" t="s">
        <v>520</v>
      </c>
      <c r="Q3474" t="s">
        <v>521</v>
      </c>
      <c r="R3474" t="s">
        <v>515</v>
      </c>
      <c r="S3474" t="s">
        <v>516</v>
      </c>
      <c r="T3474">
        <v>3200</v>
      </c>
      <c r="U3474" t="s">
        <v>74</v>
      </c>
      <c r="V3474">
        <v>2523</v>
      </c>
      <c r="W3474" t="s">
        <v>518</v>
      </c>
      <c r="X3474">
        <v>8</v>
      </c>
      <c r="Y3474" t="s">
        <v>519</v>
      </c>
      <c r="Z3474">
        <v>2597</v>
      </c>
      <c r="AA3474">
        <v>-1</v>
      </c>
      <c r="AB3474" t="s">
        <v>129</v>
      </c>
      <c r="AC3474">
        <v>0</v>
      </c>
      <c r="AD3474">
        <v>2597</v>
      </c>
      <c r="AE3474">
        <v>0</v>
      </c>
      <c r="AF3474">
        <v>158</v>
      </c>
      <c r="AG3474"/>
      <c r="AH3474">
        <v>158.261</v>
      </c>
      <c r="AI3474">
        <v>6</v>
      </c>
    </row>
    <row r="3475" spans="1:35">
      <c r="A3475" t="s">
        <v>862</v>
      </c>
      <c r="B3475">
        <v>2018</v>
      </c>
      <c r="C3475">
        <v>2018</v>
      </c>
      <c r="D3475">
        <v>2018</v>
      </c>
      <c r="E3475">
        <v>4</v>
      </c>
      <c r="F3475">
        <v>0</v>
      </c>
      <c r="G3475">
        <v>0</v>
      </c>
      <c r="H3475" t="s">
        <v>510</v>
      </c>
      <c r="I3475">
        <v>251</v>
      </c>
      <c r="J3475" t="s">
        <v>113</v>
      </c>
      <c r="K3475" t="s">
        <v>583</v>
      </c>
      <c r="L3475">
        <v>246</v>
      </c>
      <c r="M3475" t="s">
        <v>678</v>
      </c>
      <c r="N3475" t="s">
        <v>679</v>
      </c>
      <c r="O3475">
        <v>899</v>
      </c>
      <c r="P3475" t="s">
        <v>520</v>
      </c>
      <c r="Q3475" t="s">
        <v>521</v>
      </c>
      <c r="R3475" t="s">
        <v>515</v>
      </c>
      <c r="S3475" t="s">
        <v>516</v>
      </c>
      <c r="T3475">
        <v>3200</v>
      </c>
      <c r="U3475" t="s">
        <v>74</v>
      </c>
      <c r="V3475">
        <v>2523</v>
      </c>
      <c r="W3475" t="s">
        <v>518</v>
      </c>
      <c r="X3475">
        <v>8</v>
      </c>
      <c r="Y3475" t="s">
        <v>519</v>
      </c>
      <c r="Z3475">
        <v>16561485</v>
      </c>
      <c r="AA3475">
        <v>-1</v>
      </c>
      <c r="AB3475" t="s">
        <v>129</v>
      </c>
      <c r="AC3475">
        <v>0</v>
      </c>
      <c r="AD3475">
        <v>16561485</v>
      </c>
      <c r="AE3475">
        <v>0</v>
      </c>
      <c r="AF3475">
        <v>579876</v>
      </c>
      <c r="AG3475"/>
      <c r="AH3475">
        <v>579876.14</v>
      </c>
      <c r="AI3475">
        <v>6</v>
      </c>
    </row>
    <row r="3476" spans="1:35">
      <c r="A3476" t="s">
        <v>862</v>
      </c>
      <c r="B3476">
        <v>2018</v>
      </c>
      <c r="C3476">
        <v>2018</v>
      </c>
      <c r="D3476">
        <v>2018</v>
      </c>
      <c r="E3476">
        <v>4</v>
      </c>
      <c r="F3476">
        <v>0</v>
      </c>
      <c r="G3476">
        <v>0</v>
      </c>
      <c r="H3476" t="s">
        <v>510</v>
      </c>
      <c r="I3476">
        <v>251</v>
      </c>
      <c r="J3476" t="s">
        <v>113</v>
      </c>
      <c r="K3476" t="s">
        <v>583</v>
      </c>
      <c r="L3476">
        <v>300</v>
      </c>
      <c r="M3476" t="s">
        <v>680</v>
      </c>
      <c r="N3476" t="s">
        <v>681</v>
      </c>
      <c r="O3476">
        <v>899</v>
      </c>
      <c r="P3476" t="s">
        <v>520</v>
      </c>
      <c r="Q3476" t="s">
        <v>521</v>
      </c>
      <c r="R3476" t="s">
        <v>515</v>
      </c>
      <c r="S3476" t="s">
        <v>516</v>
      </c>
      <c r="T3476">
        <v>3200</v>
      </c>
      <c r="U3476" t="s">
        <v>74</v>
      </c>
      <c r="V3476">
        <v>2523</v>
      </c>
      <c r="W3476" t="s">
        <v>518</v>
      </c>
      <c r="X3476">
        <v>8</v>
      </c>
      <c r="Y3476" t="s">
        <v>519</v>
      </c>
      <c r="Z3476">
        <v>1519</v>
      </c>
      <c r="AA3476">
        <v>-1</v>
      </c>
      <c r="AB3476" t="s">
        <v>129</v>
      </c>
      <c r="AC3476">
        <v>0</v>
      </c>
      <c r="AD3476">
        <v>1519</v>
      </c>
      <c r="AE3476">
        <v>0</v>
      </c>
      <c r="AF3476">
        <v>145</v>
      </c>
      <c r="AG3476"/>
      <c r="AH3476">
        <v>145.26900000000001</v>
      </c>
      <c r="AI3476">
        <v>6</v>
      </c>
    </row>
    <row r="3477" spans="1:35">
      <c r="A3477" t="s">
        <v>862</v>
      </c>
      <c r="B3477">
        <v>2018</v>
      </c>
      <c r="C3477">
        <v>2018</v>
      </c>
      <c r="D3477">
        <v>2018</v>
      </c>
      <c r="E3477">
        <v>4</v>
      </c>
      <c r="F3477">
        <v>0</v>
      </c>
      <c r="G3477">
        <v>0</v>
      </c>
      <c r="H3477" t="s">
        <v>510</v>
      </c>
      <c r="I3477">
        <v>251</v>
      </c>
      <c r="J3477" t="s">
        <v>113</v>
      </c>
      <c r="K3477" t="s">
        <v>583</v>
      </c>
      <c r="L3477">
        <v>348</v>
      </c>
      <c r="M3477" t="s">
        <v>739</v>
      </c>
      <c r="N3477" t="s">
        <v>740</v>
      </c>
      <c r="O3477">
        <v>899</v>
      </c>
      <c r="P3477" t="s">
        <v>520</v>
      </c>
      <c r="Q3477" t="s">
        <v>521</v>
      </c>
      <c r="R3477" t="s">
        <v>515</v>
      </c>
      <c r="S3477" t="s">
        <v>516</v>
      </c>
      <c r="T3477">
        <v>3200</v>
      </c>
      <c r="U3477" t="s">
        <v>74</v>
      </c>
      <c r="V3477">
        <v>2523</v>
      </c>
      <c r="W3477" t="s">
        <v>518</v>
      </c>
      <c r="X3477">
        <v>8</v>
      </c>
      <c r="Y3477" t="s">
        <v>519</v>
      </c>
      <c r="Z3477">
        <v>29745</v>
      </c>
      <c r="AA3477">
        <v>-1</v>
      </c>
      <c r="AB3477" t="s">
        <v>129</v>
      </c>
      <c r="AC3477">
        <v>0</v>
      </c>
      <c r="AD3477">
        <v>29745</v>
      </c>
      <c r="AE3477">
        <v>0</v>
      </c>
      <c r="AF3477">
        <v>1962</v>
      </c>
      <c r="AG3477"/>
      <c r="AH3477">
        <v>1962.9069999999999</v>
      </c>
      <c r="AI3477">
        <v>6</v>
      </c>
    </row>
    <row r="3478" spans="1:35">
      <c r="A3478" t="s">
        <v>862</v>
      </c>
      <c r="B3478">
        <v>2018</v>
      </c>
      <c r="C3478">
        <v>2018</v>
      </c>
      <c r="D3478">
        <v>2018</v>
      </c>
      <c r="E3478">
        <v>4</v>
      </c>
      <c r="F3478">
        <v>0</v>
      </c>
      <c r="G3478">
        <v>0</v>
      </c>
      <c r="H3478" t="s">
        <v>510</v>
      </c>
      <c r="I3478">
        <v>251</v>
      </c>
      <c r="J3478" t="s">
        <v>113</v>
      </c>
      <c r="K3478" t="s">
        <v>583</v>
      </c>
      <c r="L3478">
        <v>442</v>
      </c>
      <c r="M3478" t="s">
        <v>688</v>
      </c>
      <c r="N3478" t="s">
        <v>689</v>
      </c>
      <c r="O3478">
        <v>899</v>
      </c>
      <c r="P3478" t="s">
        <v>520</v>
      </c>
      <c r="Q3478" t="s">
        <v>521</v>
      </c>
      <c r="R3478" t="s">
        <v>515</v>
      </c>
      <c r="S3478" t="s">
        <v>516</v>
      </c>
      <c r="T3478">
        <v>3200</v>
      </c>
      <c r="U3478" t="s">
        <v>74</v>
      </c>
      <c r="V3478">
        <v>2523</v>
      </c>
      <c r="W3478" t="s">
        <v>518</v>
      </c>
      <c r="X3478">
        <v>8</v>
      </c>
      <c r="Y3478" t="s">
        <v>519</v>
      </c>
      <c r="Z3478">
        <v>116420609</v>
      </c>
      <c r="AA3478">
        <v>-1</v>
      </c>
      <c r="AB3478" t="s">
        <v>129</v>
      </c>
      <c r="AC3478">
        <v>0</v>
      </c>
      <c r="AD3478">
        <v>116420609</v>
      </c>
      <c r="AE3478">
        <v>0</v>
      </c>
      <c r="AF3478">
        <v>7098019</v>
      </c>
      <c r="AG3478"/>
      <c r="AH3478">
        <v>7098019.4649999999</v>
      </c>
      <c r="AI3478">
        <v>6</v>
      </c>
    </row>
    <row r="3479" spans="1:35">
      <c r="A3479" t="s">
        <v>862</v>
      </c>
      <c r="B3479">
        <v>2018</v>
      </c>
      <c r="C3479">
        <v>2018</v>
      </c>
      <c r="D3479">
        <v>2018</v>
      </c>
      <c r="E3479">
        <v>4</v>
      </c>
      <c r="F3479">
        <v>0</v>
      </c>
      <c r="G3479">
        <v>0</v>
      </c>
      <c r="H3479" t="s">
        <v>510</v>
      </c>
      <c r="I3479">
        <v>251</v>
      </c>
      <c r="J3479" t="s">
        <v>113</v>
      </c>
      <c r="K3479" t="s">
        <v>583</v>
      </c>
      <c r="L3479">
        <v>528</v>
      </c>
      <c r="M3479" t="s">
        <v>581</v>
      </c>
      <c r="N3479" t="s">
        <v>582</v>
      </c>
      <c r="O3479">
        <v>899</v>
      </c>
      <c r="P3479" t="s">
        <v>520</v>
      </c>
      <c r="Q3479" t="s">
        <v>521</v>
      </c>
      <c r="R3479" t="s">
        <v>515</v>
      </c>
      <c r="S3479" t="s">
        <v>516</v>
      </c>
      <c r="T3479">
        <v>3200</v>
      </c>
      <c r="U3479" t="s">
        <v>74</v>
      </c>
      <c r="V3479">
        <v>2523</v>
      </c>
      <c r="W3479" t="s">
        <v>518</v>
      </c>
      <c r="X3479">
        <v>8</v>
      </c>
      <c r="Y3479" t="s">
        <v>519</v>
      </c>
      <c r="Z3479">
        <v>12147544</v>
      </c>
      <c r="AA3479">
        <v>-1</v>
      </c>
      <c r="AB3479" t="s">
        <v>129</v>
      </c>
      <c r="AC3479">
        <v>0</v>
      </c>
      <c r="AD3479">
        <v>12147544</v>
      </c>
      <c r="AE3479">
        <v>0</v>
      </c>
      <c r="AF3479">
        <v>463379</v>
      </c>
      <c r="AG3479"/>
      <c r="AH3479">
        <v>463379.59600000002</v>
      </c>
      <c r="AI3479">
        <v>6</v>
      </c>
    </row>
    <row r="3480" spans="1:35">
      <c r="A3480" t="s">
        <v>862</v>
      </c>
      <c r="B3480">
        <v>2018</v>
      </c>
      <c r="C3480">
        <v>2018</v>
      </c>
      <c r="D3480">
        <v>2018</v>
      </c>
      <c r="E3480">
        <v>4</v>
      </c>
      <c r="F3480">
        <v>0</v>
      </c>
      <c r="G3480">
        <v>0</v>
      </c>
      <c r="H3480" t="s">
        <v>510</v>
      </c>
      <c r="I3480">
        <v>251</v>
      </c>
      <c r="J3480" t="s">
        <v>113</v>
      </c>
      <c r="K3480" t="s">
        <v>583</v>
      </c>
      <c r="L3480">
        <v>380</v>
      </c>
      <c r="M3480" t="s">
        <v>587</v>
      </c>
      <c r="N3480" t="s">
        <v>588</v>
      </c>
      <c r="O3480">
        <v>899</v>
      </c>
      <c r="P3480" t="s">
        <v>520</v>
      </c>
      <c r="Q3480" t="s">
        <v>521</v>
      </c>
      <c r="R3480" t="s">
        <v>515</v>
      </c>
      <c r="S3480" t="s">
        <v>516</v>
      </c>
      <c r="T3480">
        <v>3200</v>
      </c>
      <c r="U3480" t="s">
        <v>74</v>
      </c>
      <c r="V3480">
        <v>2523</v>
      </c>
      <c r="W3480" t="s">
        <v>518</v>
      </c>
      <c r="X3480">
        <v>8</v>
      </c>
      <c r="Y3480" t="s">
        <v>519</v>
      </c>
      <c r="Z3480">
        <v>123581493</v>
      </c>
      <c r="AA3480">
        <v>-1</v>
      </c>
      <c r="AB3480" t="s">
        <v>129</v>
      </c>
      <c r="AC3480">
        <v>0</v>
      </c>
      <c r="AD3480">
        <v>123581493</v>
      </c>
      <c r="AE3480">
        <v>0</v>
      </c>
      <c r="AF3480">
        <v>5372506</v>
      </c>
      <c r="AG3480"/>
      <c r="AH3480">
        <v>5372506.9709999999</v>
      </c>
      <c r="AI3480">
        <v>6</v>
      </c>
    </row>
    <row r="3481" spans="1:35">
      <c r="A3481" t="s">
        <v>862</v>
      </c>
      <c r="B3481">
        <v>2018</v>
      </c>
      <c r="C3481">
        <v>2018</v>
      </c>
      <c r="D3481">
        <v>2018</v>
      </c>
      <c r="E3481">
        <v>4</v>
      </c>
      <c r="F3481">
        <v>0</v>
      </c>
      <c r="G3481">
        <v>0</v>
      </c>
      <c r="H3481" t="s">
        <v>510</v>
      </c>
      <c r="I3481">
        <v>251</v>
      </c>
      <c r="J3481" t="s">
        <v>113</v>
      </c>
      <c r="K3481" t="s">
        <v>583</v>
      </c>
      <c r="L3481">
        <v>276</v>
      </c>
      <c r="M3481" t="s">
        <v>591</v>
      </c>
      <c r="N3481" t="s">
        <v>592</v>
      </c>
      <c r="O3481">
        <v>899</v>
      </c>
      <c r="P3481" t="s">
        <v>520</v>
      </c>
      <c r="Q3481" t="s">
        <v>521</v>
      </c>
      <c r="R3481" t="s">
        <v>515</v>
      </c>
      <c r="S3481" t="s">
        <v>516</v>
      </c>
      <c r="T3481">
        <v>3200</v>
      </c>
      <c r="U3481" t="s">
        <v>74</v>
      </c>
      <c r="V3481">
        <v>2523</v>
      </c>
      <c r="W3481" t="s">
        <v>518</v>
      </c>
      <c r="X3481">
        <v>8</v>
      </c>
      <c r="Y3481" t="s">
        <v>519</v>
      </c>
      <c r="Z3481">
        <v>522825014</v>
      </c>
      <c r="AA3481">
        <v>-1</v>
      </c>
      <c r="AB3481" t="s">
        <v>129</v>
      </c>
      <c r="AC3481">
        <v>0</v>
      </c>
      <c r="AD3481">
        <v>522825014</v>
      </c>
      <c r="AE3481">
        <v>0</v>
      </c>
      <c r="AF3481">
        <v>31082242</v>
      </c>
      <c r="AG3481"/>
      <c r="AH3481">
        <v>31082242.397999998</v>
      </c>
      <c r="AI3481">
        <v>6</v>
      </c>
    </row>
    <row r="3482" spans="1:35">
      <c r="A3482" t="s">
        <v>862</v>
      </c>
      <c r="B3482">
        <v>2018</v>
      </c>
      <c r="C3482">
        <v>2018</v>
      </c>
      <c r="D3482">
        <v>2018</v>
      </c>
      <c r="E3482">
        <v>4</v>
      </c>
      <c r="F3482">
        <v>0</v>
      </c>
      <c r="G3482">
        <v>0</v>
      </c>
      <c r="H3482" t="s">
        <v>510</v>
      </c>
      <c r="I3482">
        <v>251</v>
      </c>
      <c r="J3482" t="s">
        <v>113</v>
      </c>
      <c r="K3482" t="s">
        <v>583</v>
      </c>
      <c r="L3482">
        <v>504</v>
      </c>
      <c r="M3482" t="s">
        <v>686</v>
      </c>
      <c r="N3482" t="s">
        <v>687</v>
      </c>
      <c r="O3482">
        <v>899</v>
      </c>
      <c r="P3482" t="s">
        <v>520</v>
      </c>
      <c r="Q3482" t="s">
        <v>521</v>
      </c>
      <c r="R3482" t="s">
        <v>515</v>
      </c>
      <c r="S3482" t="s">
        <v>516</v>
      </c>
      <c r="T3482">
        <v>1000</v>
      </c>
      <c r="U3482" t="s">
        <v>866</v>
      </c>
      <c r="V3482">
        <v>2523</v>
      </c>
      <c r="W3482" t="s">
        <v>518</v>
      </c>
      <c r="X3482">
        <v>8</v>
      </c>
      <c r="Y3482" t="s">
        <v>519</v>
      </c>
      <c r="Z3482">
        <v>123343</v>
      </c>
      <c r="AA3482">
        <v>-1</v>
      </c>
      <c r="AB3482" t="s">
        <v>129</v>
      </c>
      <c r="AC3482">
        <v>0</v>
      </c>
      <c r="AD3482">
        <v>123343</v>
      </c>
      <c r="AE3482">
        <v>0</v>
      </c>
      <c r="AF3482">
        <v>7515</v>
      </c>
      <c r="AG3482"/>
      <c r="AH3482">
        <v>7515.03</v>
      </c>
      <c r="AI3482">
        <v>6</v>
      </c>
    </row>
    <row r="3483" spans="1:35">
      <c r="A3483" t="s">
        <v>862</v>
      </c>
      <c r="B3483">
        <v>2018</v>
      </c>
      <c r="C3483">
        <v>2018</v>
      </c>
      <c r="D3483">
        <v>2018</v>
      </c>
      <c r="E3483">
        <v>4</v>
      </c>
      <c r="F3483">
        <v>0</v>
      </c>
      <c r="G3483">
        <v>0</v>
      </c>
      <c r="H3483" t="s">
        <v>510</v>
      </c>
      <c r="I3483">
        <v>251</v>
      </c>
      <c r="J3483" t="s">
        <v>113</v>
      </c>
      <c r="K3483" t="s">
        <v>583</v>
      </c>
      <c r="L3483">
        <v>484</v>
      </c>
      <c r="M3483" t="s">
        <v>656</v>
      </c>
      <c r="N3483" t="s">
        <v>657</v>
      </c>
      <c r="O3483">
        <v>899</v>
      </c>
      <c r="P3483" t="s">
        <v>520</v>
      </c>
      <c r="Q3483" t="s">
        <v>521</v>
      </c>
      <c r="R3483" t="s">
        <v>515</v>
      </c>
      <c r="S3483" t="s">
        <v>516</v>
      </c>
      <c r="T3483">
        <v>1000</v>
      </c>
      <c r="U3483" t="s">
        <v>866</v>
      </c>
      <c r="V3483">
        <v>2523</v>
      </c>
      <c r="W3483" t="s">
        <v>518</v>
      </c>
      <c r="X3483">
        <v>8</v>
      </c>
      <c r="Y3483" t="s">
        <v>519</v>
      </c>
      <c r="Z3483">
        <v>23455</v>
      </c>
      <c r="AA3483">
        <v>-1</v>
      </c>
      <c r="AB3483" t="s">
        <v>129</v>
      </c>
      <c r="AC3483">
        <v>0</v>
      </c>
      <c r="AD3483">
        <v>23455</v>
      </c>
      <c r="AE3483">
        <v>0</v>
      </c>
      <c r="AF3483">
        <v>1429</v>
      </c>
      <c r="AG3483"/>
      <c r="AH3483">
        <v>1429.0719999999999</v>
      </c>
      <c r="AI3483">
        <v>6</v>
      </c>
    </row>
    <row r="3484" spans="1:35">
      <c r="A3484" t="s">
        <v>862</v>
      </c>
      <c r="B3484">
        <v>2018</v>
      </c>
      <c r="C3484">
        <v>2018</v>
      </c>
      <c r="D3484">
        <v>2018</v>
      </c>
      <c r="E3484">
        <v>4</v>
      </c>
      <c r="F3484">
        <v>0</v>
      </c>
      <c r="G3484">
        <v>0</v>
      </c>
      <c r="H3484" t="s">
        <v>510</v>
      </c>
      <c r="I3484">
        <v>251</v>
      </c>
      <c r="J3484" t="s">
        <v>113</v>
      </c>
      <c r="K3484" t="s">
        <v>583</v>
      </c>
      <c r="L3484">
        <v>276</v>
      </c>
      <c r="M3484" t="s">
        <v>591</v>
      </c>
      <c r="N3484" t="s">
        <v>592</v>
      </c>
      <c r="O3484">
        <v>899</v>
      </c>
      <c r="P3484" t="s">
        <v>520</v>
      </c>
      <c r="Q3484" t="s">
        <v>521</v>
      </c>
      <c r="R3484" t="s">
        <v>515</v>
      </c>
      <c r="S3484" t="s">
        <v>516</v>
      </c>
      <c r="T3484">
        <v>1000</v>
      </c>
      <c r="U3484" t="s">
        <v>866</v>
      </c>
      <c r="V3484">
        <v>2523</v>
      </c>
      <c r="W3484" t="s">
        <v>518</v>
      </c>
      <c r="X3484">
        <v>8</v>
      </c>
      <c r="Y3484" t="s">
        <v>519</v>
      </c>
      <c r="Z3484">
        <v>2058</v>
      </c>
      <c r="AA3484">
        <v>-1</v>
      </c>
      <c r="AB3484" t="s">
        <v>129</v>
      </c>
      <c r="AC3484">
        <v>0</v>
      </c>
      <c r="AD3484">
        <v>2058</v>
      </c>
      <c r="AE3484">
        <v>0</v>
      </c>
      <c r="AF3484">
        <v>72</v>
      </c>
      <c r="AG3484"/>
      <c r="AH3484">
        <v>72.043999999999997</v>
      </c>
      <c r="AI3484">
        <v>6</v>
      </c>
    </row>
    <row r="3485" spans="1:35">
      <c r="A3485" t="s">
        <v>862</v>
      </c>
      <c r="B3485">
        <v>2018</v>
      </c>
      <c r="C3485">
        <v>2018</v>
      </c>
      <c r="D3485">
        <v>2018</v>
      </c>
      <c r="E3485">
        <v>4</v>
      </c>
      <c r="F3485">
        <v>0</v>
      </c>
      <c r="G3485">
        <v>0</v>
      </c>
      <c r="H3485" t="s">
        <v>510</v>
      </c>
      <c r="I3485">
        <v>251</v>
      </c>
      <c r="J3485" t="s">
        <v>113</v>
      </c>
      <c r="K3485" t="s">
        <v>583</v>
      </c>
      <c r="L3485">
        <v>422</v>
      </c>
      <c r="M3485" t="s">
        <v>451</v>
      </c>
      <c r="N3485" t="s">
        <v>696</v>
      </c>
      <c r="O3485">
        <v>899</v>
      </c>
      <c r="P3485" t="s">
        <v>520</v>
      </c>
      <c r="Q3485" t="s">
        <v>521</v>
      </c>
      <c r="R3485" t="s">
        <v>515</v>
      </c>
      <c r="S3485" t="s">
        <v>516</v>
      </c>
      <c r="T3485">
        <v>1000</v>
      </c>
      <c r="U3485" t="s">
        <v>866</v>
      </c>
      <c r="V3485">
        <v>2523</v>
      </c>
      <c r="W3485" t="s">
        <v>518</v>
      </c>
      <c r="X3485">
        <v>8</v>
      </c>
      <c r="Y3485" t="s">
        <v>519</v>
      </c>
      <c r="Z3485">
        <v>16476</v>
      </c>
      <c r="AA3485">
        <v>-1</v>
      </c>
      <c r="AB3485" t="s">
        <v>129</v>
      </c>
      <c r="AC3485">
        <v>0</v>
      </c>
      <c r="AD3485">
        <v>16476</v>
      </c>
      <c r="AE3485">
        <v>0</v>
      </c>
      <c r="AF3485">
        <v>1003</v>
      </c>
      <c r="AG3485"/>
      <c r="AH3485">
        <v>1003.894</v>
      </c>
      <c r="AI3485">
        <v>6</v>
      </c>
    </row>
    <row r="3486" spans="1:35">
      <c r="A3486" t="s">
        <v>862</v>
      </c>
      <c r="B3486">
        <v>2018</v>
      </c>
      <c r="C3486">
        <v>2018</v>
      </c>
      <c r="D3486">
        <v>2018</v>
      </c>
      <c r="E3486">
        <v>4</v>
      </c>
      <c r="F3486">
        <v>0</v>
      </c>
      <c r="G3486">
        <v>0</v>
      </c>
      <c r="H3486" t="s">
        <v>510</v>
      </c>
      <c r="I3486">
        <v>251</v>
      </c>
      <c r="J3486" t="s">
        <v>113</v>
      </c>
      <c r="K3486" t="s">
        <v>583</v>
      </c>
      <c r="L3486">
        <v>458</v>
      </c>
      <c r="M3486" t="s">
        <v>180</v>
      </c>
      <c r="N3486" t="s">
        <v>557</v>
      </c>
      <c r="O3486">
        <v>899</v>
      </c>
      <c r="P3486" t="s">
        <v>520</v>
      </c>
      <c r="Q3486" t="s">
        <v>521</v>
      </c>
      <c r="R3486" t="s">
        <v>515</v>
      </c>
      <c r="S3486" t="s">
        <v>516</v>
      </c>
      <c r="T3486">
        <v>1000</v>
      </c>
      <c r="U3486" t="s">
        <v>866</v>
      </c>
      <c r="V3486">
        <v>2523</v>
      </c>
      <c r="W3486" t="s">
        <v>518</v>
      </c>
      <c r="X3486">
        <v>8</v>
      </c>
      <c r="Y3486" t="s">
        <v>519</v>
      </c>
      <c r="Z3486">
        <v>68059</v>
      </c>
      <c r="AA3486">
        <v>-1</v>
      </c>
      <c r="AB3486" t="s">
        <v>129</v>
      </c>
      <c r="AC3486">
        <v>0</v>
      </c>
      <c r="AD3486">
        <v>68059</v>
      </c>
      <c r="AE3486">
        <v>0</v>
      </c>
      <c r="AF3486">
        <v>4146</v>
      </c>
      <c r="AG3486"/>
      <c r="AH3486">
        <v>4146.6710000000003</v>
      </c>
      <c r="AI3486">
        <v>6</v>
      </c>
    </row>
    <row r="3487" spans="1:35">
      <c r="A3487" t="s">
        <v>862</v>
      </c>
      <c r="B3487">
        <v>2018</v>
      </c>
      <c r="C3487">
        <v>2018</v>
      </c>
      <c r="D3487">
        <v>2018</v>
      </c>
      <c r="E3487">
        <v>4</v>
      </c>
      <c r="F3487">
        <v>0</v>
      </c>
      <c r="G3487">
        <v>0</v>
      </c>
      <c r="H3487" t="s">
        <v>510</v>
      </c>
      <c r="I3487">
        <v>251</v>
      </c>
      <c r="J3487" t="s">
        <v>113</v>
      </c>
      <c r="K3487" t="s">
        <v>583</v>
      </c>
      <c r="L3487">
        <v>384</v>
      </c>
      <c r="M3487" t="s">
        <v>751</v>
      </c>
      <c r="N3487" t="s">
        <v>752</v>
      </c>
      <c r="O3487">
        <v>899</v>
      </c>
      <c r="P3487" t="s">
        <v>520</v>
      </c>
      <c r="Q3487" t="s">
        <v>521</v>
      </c>
      <c r="R3487" t="s">
        <v>515</v>
      </c>
      <c r="S3487" t="s">
        <v>516</v>
      </c>
      <c r="T3487">
        <v>1000</v>
      </c>
      <c r="U3487" t="s">
        <v>866</v>
      </c>
      <c r="V3487">
        <v>2523</v>
      </c>
      <c r="W3487" t="s">
        <v>518</v>
      </c>
      <c r="X3487">
        <v>8</v>
      </c>
      <c r="Y3487" t="s">
        <v>519</v>
      </c>
      <c r="Z3487">
        <v>118187</v>
      </c>
      <c r="AA3487">
        <v>-1</v>
      </c>
      <c r="AB3487" t="s">
        <v>129</v>
      </c>
      <c r="AC3487">
        <v>0</v>
      </c>
      <c r="AD3487">
        <v>118187</v>
      </c>
      <c r="AE3487">
        <v>0</v>
      </c>
      <c r="AF3487">
        <v>7200</v>
      </c>
      <c r="AG3487"/>
      <c r="AH3487">
        <v>7200.87</v>
      </c>
      <c r="AI3487">
        <v>6</v>
      </c>
    </row>
    <row r="3488" spans="1:35">
      <c r="A3488" t="s">
        <v>862</v>
      </c>
      <c r="B3488">
        <v>2018</v>
      </c>
      <c r="C3488">
        <v>2018</v>
      </c>
      <c r="D3488">
        <v>2018</v>
      </c>
      <c r="E3488">
        <v>4</v>
      </c>
      <c r="F3488">
        <v>0</v>
      </c>
      <c r="G3488">
        <v>0</v>
      </c>
      <c r="H3488" t="s">
        <v>510</v>
      </c>
      <c r="I3488">
        <v>251</v>
      </c>
      <c r="J3488" t="s">
        <v>113</v>
      </c>
      <c r="K3488" t="s">
        <v>583</v>
      </c>
      <c r="L3488">
        <v>400</v>
      </c>
      <c r="M3488" t="s">
        <v>208</v>
      </c>
      <c r="N3488" t="s">
        <v>619</v>
      </c>
      <c r="O3488">
        <v>899</v>
      </c>
      <c r="P3488" t="s">
        <v>520</v>
      </c>
      <c r="Q3488" t="s">
        <v>521</v>
      </c>
      <c r="R3488" t="s">
        <v>515</v>
      </c>
      <c r="S3488" t="s">
        <v>516</v>
      </c>
      <c r="T3488">
        <v>1000</v>
      </c>
      <c r="U3488" t="s">
        <v>866</v>
      </c>
      <c r="V3488">
        <v>2523</v>
      </c>
      <c r="W3488" t="s">
        <v>518</v>
      </c>
      <c r="X3488">
        <v>8</v>
      </c>
      <c r="Y3488" t="s">
        <v>519</v>
      </c>
      <c r="Z3488">
        <v>9130</v>
      </c>
      <c r="AA3488">
        <v>-1</v>
      </c>
      <c r="AB3488" t="s">
        <v>129</v>
      </c>
      <c r="AC3488">
        <v>0</v>
      </c>
      <c r="AD3488">
        <v>9130</v>
      </c>
      <c r="AE3488">
        <v>0</v>
      </c>
      <c r="AF3488">
        <v>556</v>
      </c>
      <c r="AG3488"/>
      <c r="AH3488">
        <v>556.27499999999998</v>
      </c>
      <c r="AI3488">
        <v>6</v>
      </c>
    </row>
    <row r="3489" spans="1:35">
      <c r="A3489" t="s">
        <v>862</v>
      </c>
      <c r="B3489">
        <v>2018</v>
      </c>
      <c r="C3489">
        <v>2018</v>
      </c>
      <c r="D3489">
        <v>2018</v>
      </c>
      <c r="E3489">
        <v>4</v>
      </c>
      <c r="F3489">
        <v>0</v>
      </c>
      <c r="G3489">
        <v>0</v>
      </c>
      <c r="H3489" t="s">
        <v>510</v>
      </c>
      <c r="I3489">
        <v>251</v>
      </c>
      <c r="J3489" t="s">
        <v>113</v>
      </c>
      <c r="K3489" t="s">
        <v>583</v>
      </c>
      <c r="L3489">
        <v>368</v>
      </c>
      <c r="M3489" t="s">
        <v>622</v>
      </c>
      <c r="N3489" t="s">
        <v>623</v>
      </c>
      <c r="O3489">
        <v>899</v>
      </c>
      <c r="P3489" t="s">
        <v>520</v>
      </c>
      <c r="Q3489" t="s">
        <v>521</v>
      </c>
      <c r="R3489" t="s">
        <v>515</v>
      </c>
      <c r="S3489" t="s">
        <v>516</v>
      </c>
      <c r="T3489">
        <v>1000</v>
      </c>
      <c r="U3489" t="s">
        <v>866</v>
      </c>
      <c r="V3489">
        <v>2523</v>
      </c>
      <c r="W3489" t="s">
        <v>518</v>
      </c>
      <c r="X3489">
        <v>8</v>
      </c>
      <c r="Y3489" t="s">
        <v>519</v>
      </c>
      <c r="Z3489">
        <v>14732</v>
      </c>
      <c r="AA3489">
        <v>-1</v>
      </c>
      <c r="AB3489" t="s">
        <v>129</v>
      </c>
      <c r="AC3489">
        <v>0</v>
      </c>
      <c r="AD3489">
        <v>14732</v>
      </c>
      <c r="AE3489">
        <v>0</v>
      </c>
      <c r="AF3489">
        <v>897</v>
      </c>
      <c r="AG3489"/>
      <c r="AH3489">
        <v>897.59900000000005</v>
      </c>
      <c r="AI3489">
        <v>6</v>
      </c>
    </row>
    <row r="3490" spans="1:35">
      <c r="A3490" t="s">
        <v>862</v>
      </c>
      <c r="B3490">
        <v>2018</v>
      </c>
      <c r="C3490">
        <v>2018</v>
      </c>
      <c r="D3490">
        <v>2018</v>
      </c>
      <c r="E3490">
        <v>4</v>
      </c>
      <c r="F3490">
        <v>0</v>
      </c>
      <c r="G3490">
        <v>0</v>
      </c>
      <c r="H3490" t="s">
        <v>510</v>
      </c>
      <c r="I3490">
        <v>251</v>
      </c>
      <c r="J3490" t="s">
        <v>113</v>
      </c>
      <c r="K3490" t="s">
        <v>583</v>
      </c>
      <c r="L3490">
        <v>328</v>
      </c>
      <c r="M3490" t="s">
        <v>717</v>
      </c>
      <c r="N3490" t="s">
        <v>718</v>
      </c>
      <c r="O3490">
        <v>899</v>
      </c>
      <c r="P3490" t="s">
        <v>520</v>
      </c>
      <c r="Q3490" t="s">
        <v>521</v>
      </c>
      <c r="R3490" t="s">
        <v>515</v>
      </c>
      <c r="S3490" t="s">
        <v>516</v>
      </c>
      <c r="T3490">
        <v>2100</v>
      </c>
      <c r="U3490" t="s">
        <v>868</v>
      </c>
      <c r="V3490">
        <v>2523</v>
      </c>
      <c r="W3490" t="s">
        <v>518</v>
      </c>
      <c r="X3490">
        <v>8</v>
      </c>
      <c r="Y3490" t="s">
        <v>519</v>
      </c>
      <c r="Z3490">
        <v>35163</v>
      </c>
      <c r="AA3490">
        <v>-1</v>
      </c>
      <c r="AB3490" t="s">
        <v>129</v>
      </c>
      <c r="AC3490">
        <v>0</v>
      </c>
      <c r="AD3490">
        <v>35163</v>
      </c>
      <c r="AE3490">
        <v>0</v>
      </c>
      <c r="AF3490">
        <v>2142</v>
      </c>
      <c r="AG3490"/>
      <c r="AH3490">
        <v>2142.4270000000001</v>
      </c>
      <c r="AI3490">
        <v>6</v>
      </c>
    </row>
    <row r="3491" spans="1:35">
      <c r="A3491" t="s">
        <v>862</v>
      </c>
      <c r="B3491">
        <v>2018</v>
      </c>
      <c r="C3491">
        <v>2018</v>
      </c>
      <c r="D3491">
        <v>2018</v>
      </c>
      <c r="E3491">
        <v>4</v>
      </c>
      <c r="F3491">
        <v>0</v>
      </c>
      <c r="G3491">
        <v>0</v>
      </c>
      <c r="H3491" t="s">
        <v>510</v>
      </c>
      <c r="I3491">
        <v>251</v>
      </c>
      <c r="J3491" t="s">
        <v>113</v>
      </c>
      <c r="K3491" t="s">
        <v>583</v>
      </c>
      <c r="L3491">
        <v>364</v>
      </c>
      <c r="M3491" t="s">
        <v>777</v>
      </c>
      <c r="N3491" t="s">
        <v>778</v>
      </c>
      <c r="O3491">
        <v>899</v>
      </c>
      <c r="P3491" t="s">
        <v>520</v>
      </c>
      <c r="Q3491" t="s">
        <v>521</v>
      </c>
      <c r="R3491" t="s">
        <v>515</v>
      </c>
      <c r="S3491" t="s">
        <v>516</v>
      </c>
      <c r="T3491">
        <v>2100</v>
      </c>
      <c r="U3491" t="s">
        <v>868</v>
      </c>
      <c r="V3491">
        <v>2523</v>
      </c>
      <c r="W3491" t="s">
        <v>518</v>
      </c>
      <c r="X3491">
        <v>8</v>
      </c>
      <c r="Y3491" t="s">
        <v>519</v>
      </c>
      <c r="Z3491">
        <v>327589</v>
      </c>
      <c r="AA3491">
        <v>-1</v>
      </c>
      <c r="AB3491" t="s">
        <v>129</v>
      </c>
      <c r="AC3491">
        <v>0</v>
      </c>
      <c r="AD3491">
        <v>327589</v>
      </c>
      <c r="AE3491">
        <v>0</v>
      </c>
      <c r="AF3491">
        <v>11465</v>
      </c>
      <c r="AG3491"/>
      <c r="AH3491">
        <v>11465.647000000001</v>
      </c>
      <c r="AI3491">
        <v>6</v>
      </c>
    </row>
    <row r="3492" spans="1:35">
      <c r="A3492" t="s">
        <v>862</v>
      </c>
      <c r="B3492">
        <v>2018</v>
      </c>
      <c r="C3492">
        <v>2018</v>
      </c>
      <c r="D3492">
        <v>2018</v>
      </c>
      <c r="E3492">
        <v>4</v>
      </c>
      <c r="F3492">
        <v>0</v>
      </c>
      <c r="G3492">
        <v>0</v>
      </c>
      <c r="H3492" t="s">
        <v>510</v>
      </c>
      <c r="I3492">
        <v>251</v>
      </c>
      <c r="J3492" t="s">
        <v>113</v>
      </c>
      <c r="K3492" t="s">
        <v>583</v>
      </c>
      <c r="L3492">
        <v>604</v>
      </c>
      <c r="M3492" t="s">
        <v>769</v>
      </c>
      <c r="N3492" t="s">
        <v>770</v>
      </c>
      <c r="O3492">
        <v>899</v>
      </c>
      <c r="P3492" t="s">
        <v>520</v>
      </c>
      <c r="Q3492" t="s">
        <v>521</v>
      </c>
      <c r="R3492" t="s">
        <v>515</v>
      </c>
      <c r="S3492" t="s">
        <v>516</v>
      </c>
      <c r="T3492">
        <v>2100</v>
      </c>
      <c r="U3492" t="s">
        <v>868</v>
      </c>
      <c r="V3492">
        <v>2523</v>
      </c>
      <c r="W3492" t="s">
        <v>518</v>
      </c>
      <c r="X3492">
        <v>8</v>
      </c>
      <c r="Y3492" t="s">
        <v>519</v>
      </c>
      <c r="Z3492">
        <v>949835</v>
      </c>
      <c r="AA3492">
        <v>-1</v>
      </c>
      <c r="AB3492" t="s">
        <v>129</v>
      </c>
      <c r="AC3492">
        <v>0</v>
      </c>
      <c r="AD3492">
        <v>949835</v>
      </c>
      <c r="AE3492">
        <v>0</v>
      </c>
      <c r="AF3492">
        <v>33244</v>
      </c>
      <c r="AG3492"/>
      <c r="AH3492">
        <v>33244.233999999997</v>
      </c>
      <c r="AI3492">
        <v>6</v>
      </c>
    </row>
    <row r="3493" spans="1:35">
      <c r="A3493" t="s">
        <v>862</v>
      </c>
      <c r="B3493">
        <v>2018</v>
      </c>
      <c r="C3493">
        <v>2018</v>
      </c>
      <c r="D3493">
        <v>2018</v>
      </c>
      <c r="E3493">
        <v>4</v>
      </c>
      <c r="F3493">
        <v>0</v>
      </c>
      <c r="G3493">
        <v>0</v>
      </c>
      <c r="H3493" t="s">
        <v>510</v>
      </c>
      <c r="I3493">
        <v>251</v>
      </c>
      <c r="J3493" t="s">
        <v>113</v>
      </c>
      <c r="K3493" t="s">
        <v>583</v>
      </c>
      <c r="L3493">
        <v>380</v>
      </c>
      <c r="M3493" t="s">
        <v>587</v>
      </c>
      <c r="N3493" t="s">
        <v>588</v>
      </c>
      <c r="O3493">
        <v>899</v>
      </c>
      <c r="P3493" t="s">
        <v>520</v>
      </c>
      <c r="Q3493" t="s">
        <v>521</v>
      </c>
      <c r="R3493" t="s">
        <v>515</v>
      </c>
      <c r="S3493" t="s">
        <v>516</v>
      </c>
      <c r="T3493">
        <v>2100</v>
      </c>
      <c r="U3493" t="s">
        <v>868</v>
      </c>
      <c r="V3493">
        <v>2523</v>
      </c>
      <c r="W3493" t="s">
        <v>518</v>
      </c>
      <c r="X3493">
        <v>8</v>
      </c>
      <c r="Y3493" t="s">
        <v>519</v>
      </c>
      <c r="Z3493">
        <v>15777194</v>
      </c>
      <c r="AA3493">
        <v>-1</v>
      </c>
      <c r="AB3493" t="s">
        <v>129</v>
      </c>
      <c r="AC3493">
        <v>0</v>
      </c>
      <c r="AD3493">
        <v>15777194</v>
      </c>
      <c r="AE3493">
        <v>0</v>
      </c>
      <c r="AF3493">
        <v>961263</v>
      </c>
      <c r="AG3493"/>
      <c r="AH3493">
        <v>961263.60699999996</v>
      </c>
      <c r="AI3493">
        <v>6</v>
      </c>
    </row>
    <row r="3494" spans="1:35">
      <c r="A3494" t="s">
        <v>862</v>
      </c>
      <c r="B3494">
        <v>2018</v>
      </c>
      <c r="C3494">
        <v>2018</v>
      </c>
      <c r="D3494">
        <v>2018</v>
      </c>
      <c r="E3494">
        <v>4</v>
      </c>
      <c r="F3494">
        <v>0</v>
      </c>
      <c r="G3494">
        <v>0</v>
      </c>
      <c r="H3494" t="s">
        <v>510</v>
      </c>
      <c r="I3494">
        <v>251</v>
      </c>
      <c r="J3494" t="s">
        <v>113</v>
      </c>
      <c r="K3494" t="s">
        <v>583</v>
      </c>
      <c r="L3494">
        <v>490</v>
      </c>
      <c r="M3494" t="s">
        <v>546</v>
      </c>
      <c r="N3494" t="s">
        <v>547</v>
      </c>
      <c r="O3494">
        <v>899</v>
      </c>
      <c r="P3494" t="s">
        <v>520</v>
      </c>
      <c r="Q3494" t="s">
        <v>521</v>
      </c>
      <c r="R3494" t="s">
        <v>515</v>
      </c>
      <c r="S3494" t="s">
        <v>516</v>
      </c>
      <c r="T3494">
        <v>2100</v>
      </c>
      <c r="U3494" t="s">
        <v>868</v>
      </c>
      <c r="V3494">
        <v>2523</v>
      </c>
      <c r="W3494" t="s">
        <v>518</v>
      </c>
      <c r="X3494">
        <v>8</v>
      </c>
      <c r="Y3494" t="s">
        <v>519</v>
      </c>
      <c r="Z3494">
        <v>1083597</v>
      </c>
      <c r="AA3494">
        <v>-1</v>
      </c>
      <c r="AB3494" t="s">
        <v>129</v>
      </c>
      <c r="AC3494">
        <v>0</v>
      </c>
      <c r="AD3494">
        <v>1083597</v>
      </c>
      <c r="AE3494">
        <v>0</v>
      </c>
      <c r="AF3494">
        <v>37925</v>
      </c>
      <c r="AG3494"/>
      <c r="AH3494">
        <v>37925.921000000002</v>
      </c>
      <c r="AI3494">
        <v>6</v>
      </c>
    </row>
    <row r="3495" spans="1:35">
      <c r="A3495" t="s">
        <v>862</v>
      </c>
      <c r="B3495">
        <v>2018</v>
      </c>
      <c r="C3495">
        <v>2018</v>
      </c>
      <c r="D3495">
        <v>2018</v>
      </c>
      <c r="E3495">
        <v>4</v>
      </c>
      <c r="F3495">
        <v>0</v>
      </c>
      <c r="G3495">
        <v>0</v>
      </c>
      <c r="H3495" t="s">
        <v>510</v>
      </c>
      <c r="I3495">
        <v>251</v>
      </c>
      <c r="J3495" t="s">
        <v>113</v>
      </c>
      <c r="K3495" t="s">
        <v>583</v>
      </c>
      <c r="L3495">
        <v>344</v>
      </c>
      <c r="M3495" t="s">
        <v>558</v>
      </c>
      <c r="N3495" t="s">
        <v>559</v>
      </c>
      <c r="O3495">
        <v>899</v>
      </c>
      <c r="P3495" t="s">
        <v>520</v>
      </c>
      <c r="Q3495" t="s">
        <v>521</v>
      </c>
      <c r="R3495" t="s">
        <v>515</v>
      </c>
      <c r="S3495" t="s">
        <v>516</v>
      </c>
      <c r="T3495">
        <v>2100</v>
      </c>
      <c r="U3495" t="s">
        <v>868</v>
      </c>
      <c r="V3495">
        <v>2523</v>
      </c>
      <c r="W3495" t="s">
        <v>518</v>
      </c>
      <c r="X3495">
        <v>8</v>
      </c>
      <c r="Y3495" t="s">
        <v>519</v>
      </c>
      <c r="Z3495">
        <v>2621432</v>
      </c>
      <c r="AA3495">
        <v>-1</v>
      </c>
      <c r="AB3495" t="s">
        <v>129</v>
      </c>
      <c r="AC3495">
        <v>0</v>
      </c>
      <c r="AD3495">
        <v>2621432</v>
      </c>
      <c r="AE3495">
        <v>0</v>
      </c>
      <c r="AF3495">
        <v>159717</v>
      </c>
      <c r="AG3495"/>
      <c r="AH3495">
        <v>159717.11900000001</v>
      </c>
      <c r="AI3495">
        <v>6</v>
      </c>
    </row>
    <row r="3496" spans="1:35">
      <c r="A3496" t="s">
        <v>862</v>
      </c>
      <c r="B3496">
        <v>2018</v>
      </c>
      <c r="C3496">
        <v>2018</v>
      </c>
      <c r="D3496">
        <v>2018</v>
      </c>
      <c r="E3496">
        <v>4</v>
      </c>
      <c r="F3496">
        <v>0</v>
      </c>
      <c r="G3496">
        <v>0</v>
      </c>
      <c r="H3496" t="s">
        <v>510</v>
      </c>
      <c r="I3496">
        <v>251</v>
      </c>
      <c r="J3496" t="s">
        <v>113</v>
      </c>
      <c r="K3496" t="s">
        <v>583</v>
      </c>
      <c r="L3496">
        <v>480</v>
      </c>
      <c r="M3496" t="s">
        <v>652</v>
      </c>
      <c r="N3496" t="s">
        <v>653</v>
      </c>
      <c r="O3496">
        <v>899</v>
      </c>
      <c r="P3496" t="s">
        <v>520</v>
      </c>
      <c r="Q3496" t="s">
        <v>521</v>
      </c>
      <c r="R3496" t="s">
        <v>515</v>
      </c>
      <c r="S3496" t="s">
        <v>516</v>
      </c>
      <c r="T3496">
        <v>2100</v>
      </c>
      <c r="U3496" t="s">
        <v>868</v>
      </c>
      <c r="V3496">
        <v>2523</v>
      </c>
      <c r="W3496" t="s">
        <v>518</v>
      </c>
      <c r="X3496">
        <v>8</v>
      </c>
      <c r="Y3496" t="s">
        <v>519</v>
      </c>
      <c r="Z3496">
        <v>77189</v>
      </c>
      <c r="AA3496">
        <v>-1</v>
      </c>
      <c r="AB3496" t="s">
        <v>129</v>
      </c>
      <c r="AC3496">
        <v>0</v>
      </c>
      <c r="AD3496">
        <v>77189</v>
      </c>
      <c r="AE3496">
        <v>0</v>
      </c>
      <c r="AF3496">
        <v>4702</v>
      </c>
      <c r="AG3496"/>
      <c r="AH3496">
        <v>4702.9470000000001</v>
      </c>
      <c r="AI3496">
        <v>6</v>
      </c>
    </row>
    <row r="3497" spans="1:35">
      <c r="A3497" t="s">
        <v>862</v>
      </c>
      <c r="B3497">
        <v>2018</v>
      </c>
      <c r="C3497">
        <v>2018</v>
      </c>
      <c r="D3497">
        <v>2018</v>
      </c>
      <c r="E3497">
        <v>4</v>
      </c>
      <c r="F3497">
        <v>0</v>
      </c>
      <c r="G3497">
        <v>0</v>
      </c>
      <c r="H3497" t="s">
        <v>510</v>
      </c>
      <c r="I3497">
        <v>251</v>
      </c>
      <c r="J3497" t="s">
        <v>113</v>
      </c>
      <c r="K3497" t="s">
        <v>583</v>
      </c>
      <c r="L3497">
        <v>450</v>
      </c>
      <c r="M3497" t="s">
        <v>654</v>
      </c>
      <c r="N3497" t="s">
        <v>655</v>
      </c>
      <c r="O3497">
        <v>899</v>
      </c>
      <c r="P3497" t="s">
        <v>520</v>
      </c>
      <c r="Q3497" t="s">
        <v>521</v>
      </c>
      <c r="R3497" t="s">
        <v>515</v>
      </c>
      <c r="S3497" t="s">
        <v>516</v>
      </c>
      <c r="T3497">
        <v>2100</v>
      </c>
      <c r="U3497" t="s">
        <v>868</v>
      </c>
      <c r="V3497">
        <v>2523</v>
      </c>
      <c r="W3497" t="s">
        <v>518</v>
      </c>
      <c r="X3497">
        <v>8</v>
      </c>
      <c r="Y3497" t="s">
        <v>519</v>
      </c>
      <c r="Z3497">
        <v>19384</v>
      </c>
      <c r="AA3497">
        <v>-1</v>
      </c>
      <c r="AB3497" t="s">
        <v>129</v>
      </c>
      <c r="AC3497">
        <v>0</v>
      </c>
      <c r="AD3497">
        <v>19384</v>
      </c>
      <c r="AE3497">
        <v>0</v>
      </c>
      <c r="AF3497">
        <v>1181</v>
      </c>
      <c r="AG3497"/>
      <c r="AH3497">
        <v>1181.0509999999999</v>
      </c>
      <c r="AI3497">
        <v>6</v>
      </c>
    </row>
    <row r="3498" spans="1:35">
      <c r="A3498" t="s">
        <v>862</v>
      </c>
      <c r="B3498">
        <v>2018</v>
      </c>
      <c r="C3498">
        <v>2018</v>
      </c>
      <c r="D3498">
        <v>2018</v>
      </c>
      <c r="E3498">
        <v>4</v>
      </c>
      <c r="F3498">
        <v>0</v>
      </c>
      <c r="G3498">
        <v>0</v>
      </c>
      <c r="H3498" t="s">
        <v>510</v>
      </c>
      <c r="I3498">
        <v>251</v>
      </c>
      <c r="J3498" t="s">
        <v>113</v>
      </c>
      <c r="K3498" t="s">
        <v>583</v>
      </c>
      <c r="L3498">
        <v>266</v>
      </c>
      <c r="M3498" t="s">
        <v>664</v>
      </c>
      <c r="N3498" t="s">
        <v>665</v>
      </c>
      <c r="O3498">
        <v>899</v>
      </c>
      <c r="P3498" t="s">
        <v>520</v>
      </c>
      <c r="Q3498" t="s">
        <v>521</v>
      </c>
      <c r="R3498" t="s">
        <v>515</v>
      </c>
      <c r="S3498" t="s">
        <v>516</v>
      </c>
      <c r="T3498">
        <v>2100</v>
      </c>
      <c r="U3498" t="s">
        <v>868</v>
      </c>
      <c r="V3498">
        <v>2523</v>
      </c>
      <c r="W3498" t="s">
        <v>518</v>
      </c>
      <c r="X3498">
        <v>8</v>
      </c>
      <c r="Y3498" t="s">
        <v>519</v>
      </c>
      <c r="Z3498">
        <v>210089</v>
      </c>
      <c r="AA3498">
        <v>-1</v>
      </c>
      <c r="AB3498" t="s">
        <v>129</v>
      </c>
      <c r="AC3498">
        <v>0</v>
      </c>
      <c r="AD3498">
        <v>210089</v>
      </c>
      <c r="AE3498">
        <v>0</v>
      </c>
      <c r="AF3498">
        <v>12800</v>
      </c>
      <c r="AG3498"/>
      <c r="AH3498">
        <v>12800.235000000001</v>
      </c>
      <c r="AI3498">
        <v>6</v>
      </c>
    </row>
    <row r="3499" spans="1:35">
      <c r="A3499" t="s">
        <v>862</v>
      </c>
      <c r="B3499">
        <v>2018</v>
      </c>
      <c r="C3499">
        <v>2018</v>
      </c>
      <c r="D3499">
        <v>2018</v>
      </c>
      <c r="E3499">
        <v>4</v>
      </c>
      <c r="F3499">
        <v>0</v>
      </c>
      <c r="G3499">
        <v>0</v>
      </c>
      <c r="H3499" t="s">
        <v>510</v>
      </c>
      <c r="I3499">
        <v>251</v>
      </c>
      <c r="J3499" t="s">
        <v>113</v>
      </c>
      <c r="K3499" t="s">
        <v>583</v>
      </c>
      <c r="L3499">
        <v>384</v>
      </c>
      <c r="M3499" t="s">
        <v>751</v>
      </c>
      <c r="N3499" t="s">
        <v>752</v>
      </c>
      <c r="O3499">
        <v>899</v>
      </c>
      <c r="P3499" t="s">
        <v>520</v>
      </c>
      <c r="Q3499" t="s">
        <v>521</v>
      </c>
      <c r="R3499" t="s">
        <v>515</v>
      </c>
      <c r="S3499" t="s">
        <v>516</v>
      </c>
      <c r="T3499">
        <v>2100</v>
      </c>
      <c r="U3499" t="s">
        <v>868</v>
      </c>
      <c r="V3499">
        <v>2523</v>
      </c>
      <c r="W3499" t="s">
        <v>518</v>
      </c>
      <c r="X3499">
        <v>8</v>
      </c>
      <c r="Y3499" t="s">
        <v>519</v>
      </c>
      <c r="Z3499">
        <v>2585</v>
      </c>
      <c r="AA3499">
        <v>-1</v>
      </c>
      <c r="AB3499" t="s">
        <v>129</v>
      </c>
      <c r="AC3499">
        <v>0</v>
      </c>
      <c r="AD3499">
        <v>2585</v>
      </c>
      <c r="AE3499">
        <v>0</v>
      </c>
      <c r="AF3499">
        <v>281</v>
      </c>
      <c r="AG3499"/>
      <c r="AH3499">
        <v>281.08999999999997</v>
      </c>
      <c r="AI3499">
        <v>6</v>
      </c>
    </row>
    <row r="3500" spans="1:35">
      <c r="A3500" t="s">
        <v>862</v>
      </c>
      <c r="B3500">
        <v>2018</v>
      </c>
      <c r="C3500">
        <v>2018</v>
      </c>
      <c r="D3500">
        <v>2018</v>
      </c>
      <c r="E3500">
        <v>4</v>
      </c>
      <c r="F3500">
        <v>0</v>
      </c>
      <c r="G3500">
        <v>0</v>
      </c>
      <c r="H3500" t="s">
        <v>510</v>
      </c>
      <c r="I3500">
        <v>251</v>
      </c>
      <c r="J3500" t="s">
        <v>113</v>
      </c>
      <c r="K3500" t="s">
        <v>583</v>
      </c>
      <c r="L3500">
        <v>392</v>
      </c>
      <c r="M3500" t="s">
        <v>223</v>
      </c>
      <c r="N3500" t="s">
        <v>584</v>
      </c>
      <c r="O3500">
        <v>899</v>
      </c>
      <c r="P3500" t="s">
        <v>520</v>
      </c>
      <c r="Q3500" t="s">
        <v>521</v>
      </c>
      <c r="R3500" t="s">
        <v>515</v>
      </c>
      <c r="S3500" t="s">
        <v>516</v>
      </c>
      <c r="T3500">
        <v>2100</v>
      </c>
      <c r="U3500" t="s">
        <v>868</v>
      </c>
      <c r="V3500">
        <v>2523</v>
      </c>
      <c r="W3500" t="s">
        <v>518</v>
      </c>
      <c r="X3500">
        <v>8</v>
      </c>
      <c r="Y3500" t="s">
        <v>519</v>
      </c>
      <c r="Z3500">
        <v>641850</v>
      </c>
      <c r="AA3500">
        <v>-1</v>
      </c>
      <c r="AB3500" t="s">
        <v>129</v>
      </c>
      <c r="AC3500">
        <v>0</v>
      </c>
      <c r="AD3500">
        <v>641850</v>
      </c>
      <c r="AE3500">
        <v>0</v>
      </c>
      <c r="AF3500">
        <v>22464</v>
      </c>
      <c r="AG3500"/>
      <c r="AH3500">
        <v>22464.777999999998</v>
      </c>
      <c r="AI3500">
        <v>6</v>
      </c>
    </row>
    <row r="3501" spans="1:35">
      <c r="A3501" t="s">
        <v>862</v>
      </c>
      <c r="B3501">
        <v>2018</v>
      </c>
      <c r="C3501">
        <v>2018</v>
      </c>
      <c r="D3501">
        <v>2018</v>
      </c>
      <c r="E3501">
        <v>4</v>
      </c>
      <c r="F3501">
        <v>0</v>
      </c>
      <c r="G3501">
        <v>0</v>
      </c>
      <c r="H3501" t="s">
        <v>510</v>
      </c>
      <c r="I3501">
        <v>251</v>
      </c>
      <c r="J3501" t="s">
        <v>113</v>
      </c>
      <c r="K3501" t="s">
        <v>583</v>
      </c>
      <c r="L3501">
        <v>258</v>
      </c>
      <c r="M3501" t="s">
        <v>536</v>
      </c>
      <c r="N3501" t="s">
        <v>537</v>
      </c>
      <c r="O3501">
        <v>899</v>
      </c>
      <c r="P3501" t="s">
        <v>520</v>
      </c>
      <c r="Q3501" t="s">
        <v>521</v>
      </c>
      <c r="R3501" t="s">
        <v>515</v>
      </c>
      <c r="S3501" t="s">
        <v>516</v>
      </c>
      <c r="T3501">
        <v>2100</v>
      </c>
      <c r="U3501" t="s">
        <v>868</v>
      </c>
      <c r="V3501">
        <v>2523</v>
      </c>
      <c r="W3501" t="s">
        <v>518</v>
      </c>
      <c r="X3501">
        <v>8</v>
      </c>
      <c r="Y3501" t="s">
        <v>519</v>
      </c>
      <c r="Z3501">
        <v>1674380</v>
      </c>
      <c r="AA3501">
        <v>-1</v>
      </c>
      <c r="AB3501" t="s">
        <v>129</v>
      </c>
      <c r="AC3501">
        <v>0</v>
      </c>
      <c r="AD3501">
        <v>1674380</v>
      </c>
      <c r="AE3501">
        <v>0</v>
      </c>
      <c r="AF3501">
        <v>102015</v>
      </c>
      <c r="AG3501"/>
      <c r="AH3501">
        <v>102015.673</v>
      </c>
      <c r="AI3501">
        <v>6</v>
      </c>
    </row>
    <row r="3502" spans="1:35">
      <c r="A3502" t="s">
        <v>862</v>
      </c>
      <c r="B3502">
        <v>2018</v>
      </c>
      <c r="C3502">
        <v>2018</v>
      </c>
      <c r="D3502">
        <v>2018</v>
      </c>
      <c r="E3502">
        <v>4</v>
      </c>
      <c r="F3502">
        <v>0</v>
      </c>
      <c r="G3502">
        <v>0</v>
      </c>
      <c r="H3502" t="s">
        <v>510</v>
      </c>
      <c r="I3502">
        <v>251</v>
      </c>
      <c r="J3502" t="s">
        <v>113</v>
      </c>
      <c r="K3502" t="s">
        <v>583</v>
      </c>
      <c r="L3502">
        <v>540</v>
      </c>
      <c r="M3502" t="s">
        <v>552</v>
      </c>
      <c r="N3502" t="s">
        <v>553</v>
      </c>
      <c r="O3502">
        <v>899</v>
      </c>
      <c r="P3502" t="s">
        <v>520</v>
      </c>
      <c r="Q3502" t="s">
        <v>521</v>
      </c>
      <c r="R3502" t="s">
        <v>515</v>
      </c>
      <c r="S3502" t="s">
        <v>516</v>
      </c>
      <c r="T3502">
        <v>2100</v>
      </c>
      <c r="U3502" t="s">
        <v>868</v>
      </c>
      <c r="V3502">
        <v>2523</v>
      </c>
      <c r="W3502" t="s">
        <v>518</v>
      </c>
      <c r="X3502">
        <v>8</v>
      </c>
      <c r="Y3502" t="s">
        <v>519</v>
      </c>
      <c r="Z3502">
        <v>623155</v>
      </c>
      <c r="AA3502">
        <v>-1</v>
      </c>
      <c r="AB3502" t="s">
        <v>129</v>
      </c>
      <c r="AC3502">
        <v>0</v>
      </c>
      <c r="AD3502">
        <v>623155</v>
      </c>
      <c r="AE3502">
        <v>0</v>
      </c>
      <c r="AF3502">
        <v>37967</v>
      </c>
      <c r="AG3502"/>
      <c r="AH3502">
        <v>37967.258000000002</v>
      </c>
      <c r="AI3502">
        <v>6</v>
      </c>
    </row>
    <row r="3503" spans="1:35">
      <c r="A3503" t="s">
        <v>862</v>
      </c>
      <c r="B3503">
        <v>2018</v>
      </c>
      <c r="C3503">
        <v>2018</v>
      </c>
      <c r="D3503">
        <v>2018</v>
      </c>
      <c r="E3503">
        <v>4</v>
      </c>
      <c r="F3503">
        <v>0</v>
      </c>
      <c r="G3503">
        <v>0</v>
      </c>
      <c r="H3503" t="s">
        <v>510</v>
      </c>
      <c r="I3503">
        <v>251</v>
      </c>
      <c r="J3503" t="s">
        <v>113</v>
      </c>
      <c r="K3503" t="s">
        <v>583</v>
      </c>
      <c r="L3503">
        <v>504</v>
      </c>
      <c r="M3503" t="s">
        <v>686</v>
      </c>
      <c r="N3503" t="s">
        <v>687</v>
      </c>
      <c r="O3503">
        <v>899</v>
      </c>
      <c r="P3503" t="s">
        <v>520</v>
      </c>
      <c r="Q3503" t="s">
        <v>521</v>
      </c>
      <c r="R3503" t="s">
        <v>515</v>
      </c>
      <c r="S3503" t="s">
        <v>516</v>
      </c>
      <c r="T3503">
        <v>2100</v>
      </c>
      <c r="U3503" t="s">
        <v>868</v>
      </c>
      <c r="V3503">
        <v>2523</v>
      </c>
      <c r="W3503" t="s">
        <v>518</v>
      </c>
      <c r="X3503">
        <v>8</v>
      </c>
      <c r="Y3503" t="s">
        <v>519</v>
      </c>
      <c r="Z3503">
        <v>61875</v>
      </c>
      <c r="AA3503">
        <v>-1</v>
      </c>
      <c r="AB3503" t="s">
        <v>129</v>
      </c>
      <c r="AC3503">
        <v>0</v>
      </c>
      <c r="AD3503">
        <v>61875</v>
      </c>
      <c r="AE3503">
        <v>0</v>
      </c>
      <c r="AF3503">
        <v>3769</v>
      </c>
      <c r="AG3503"/>
      <c r="AH3503">
        <v>3769.9160000000002</v>
      </c>
      <c r="AI3503">
        <v>6</v>
      </c>
    </row>
    <row r="3504" spans="1:35">
      <c r="A3504" t="s">
        <v>862</v>
      </c>
      <c r="B3504">
        <v>2018</v>
      </c>
      <c r="C3504">
        <v>2018</v>
      </c>
      <c r="D3504">
        <v>2018</v>
      </c>
      <c r="E3504">
        <v>4</v>
      </c>
      <c r="F3504">
        <v>0</v>
      </c>
      <c r="G3504">
        <v>0</v>
      </c>
      <c r="H3504" t="s">
        <v>510</v>
      </c>
      <c r="I3504">
        <v>251</v>
      </c>
      <c r="J3504" t="s">
        <v>113</v>
      </c>
      <c r="K3504" t="s">
        <v>583</v>
      </c>
      <c r="L3504">
        <v>368</v>
      </c>
      <c r="M3504" t="s">
        <v>622</v>
      </c>
      <c r="N3504" t="s">
        <v>623</v>
      </c>
      <c r="O3504">
        <v>899</v>
      </c>
      <c r="P3504" t="s">
        <v>520</v>
      </c>
      <c r="Q3504" t="s">
        <v>521</v>
      </c>
      <c r="R3504" t="s">
        <v>515</v>
      </c>
      <c r="S3504" t="s">
        <v>516</v>
      </c>
      <c r="T3504">
        <v>0</v>
      </c>
      <c r="U3504" t="s">
        <v>517</v>
      </c>
      <c r="V3504">
        <v>2523</v>
      </c>
      <c r="W3504" t="s">
        <v>518</v>
      </c>
      <c r="X3504">
        <v>8</v>
      </c>
      <c r="Y3504" t="s">
        <v>519</v>
      </c>
      <c r="Z3504">
        <v>14732</v>
      </c>
      <c r="AA3504">
        <v>-1</v>
      </c>
      <c r="AB3504" t="s">
        <v>129</v>
      </c>
      <c r="AC3504">
        <v>0</v>
      </c>
      <c r="AD3504">
        <v>14732</v>
      </c>
      <c r="AE3504">
        <v>0</v>
      </c>
      <c r="AF3504">
        <v>897</v>
      </c>
      <c r="AG3504"/>
      <c r="AH3504">
        <v>897.59900000000005</v>
      </c>
      <c r="AI3504">
        <v>6</v>
      </c>
    </row>
    <row r="3505" spans="1:35">
      <c r="A3505" t="s">
        <v>862</v>
      </c>
      <c r="B3505">
        <v>2018</v>
      </c>
      <c r="C3505">
        <v>2018</v>
      </c>
      <c r="D3505">
        <v>2018</v>
      </c>
      <c r="E3505">
        <v>4</v>
      </c>
      <c r="F3505">
        <v>0</v>
      </c>
      <c r="G3505">
        <v>0</v>
      </c>
      <c r="H3505" t="s">
        <v>510</v>
      </c>
      <c r="I3505">
        <v>251</v>
      </c>
      <c r="J3505" t="s">
        <v>113</v>
      </c>
      <c r="K3505" t="s">
        <v>583</v>
      </c>
      <c r="L3505">
        <v>328</v>
      </c>
      <c r="M3505" t="s">
        <v>717</v>
      </c>
      <c r="N3505" t="s">
        <v>718</v>
      </c>
      <c r="O3505">
        <v>899</v>
      </c>
      <c r="P3505" t="s">
        <v>520</v>
      </c>
      <c r="Q3505" t="s">
        <v>521</v>
      </c>
      <c r="R3505" t="s">
        <v>515</v>
      </c>
      <c r="S3505" t="s">
        <v>516</v>
      </c>
      <c r="T3505">
        <v>0</v>
      </c>
      <c r="U3505" t="s">
        <v>517</v>
      </c>
      <c r="V3505">
        <v>2523</v>
      </c>
      <c r="W3505" t="s">
        <v>518</v>
      </c>
      <c r="X3505">
        <v>8</v>
      </c>
      <c r="Y3505" t="s">
        <v>519</v>
      </c>
      <c r="Z3505">
        <v>35163</v>
      </c>
      <c r="AA3505">
        <v>-1</v>
      </c>
      <c r="AB3505" t="s">
        <v>129</v>
      </c>
      <c r="AC3505">
        <v>0</v>
      </c>
      <c r="AD3505">
        <v>35163</v>
      </c>
      <c r="AE3505">
        <v>0</v>
      </c>
      <c r="AF3505">
        <v>2142</v>
      </c>
      <c r="AG3505"/>
      <c r="AH3505">
        <v>2142.4270000000001</v>
      </c>
      <c r="AI3505">
        <v>6</v>
      </c>
    </row>
    <row r="3506" spans="1:35">
      <c r="A3506" t="s">
        <v>862</v>
      </c>
      <c r="B3506">
        <v>2018</v>
      </c>
      <c r="C3506">
        <v>2018</v>
      </c>
      <c r="D3506">
        <v>2018</v>
      </c>
      <c r="E3506">
        <v>4</v>
      </c>
      <c r="F3506">
        <v>0</v>
      </c>
      <c r="G3506">
        <v>0</v>
      </c>
      <c r="H3506" t="s">
        <v>510</v>
      </c>
      <c r="I3506">
        <v>251</v>
      </c>
      <c r="J3506" t="s">
        <v>113</v>
      </c>
      <c r="K3506" t="s">
        <v>583</v>
      </c>
      <c r="L3506">
        <v>364</v>
      </c>
      <c r="M3506" t="s">
        <v>777</v>
      </c>
      <c r="N3506" t="s">
        <v>778</v>
      </c>
      <c r="O3506">
        <v>899</v>
      </c>
      <c r="P3506" t="s">
        <v>520</v>
      </c>
      <c r="Q3506" t="s">
        <v>521</v>
      </c>
      <c r="R3506" t="s">
        <v>515</v>
      </c>
      <c r="S3506" t="s">
        <v>516</v>
      </c>
      <c r="T3506">
        <v>0</v>
      </c>
      <c r="U3506" t="s">
        <v>517</v>
      </c>
      <c r="V3506">
        <v>2523</v>
      </c>
      <c r="W3506" t="s">
        <v>518</v>
      </c>
      <c r="X3506">
        <v>8</v>
      </c>
      <c r="Y3506" t="s">
        <v>519</v>
      </c>
      <c r="Z3506">
        <v>327589</v>
      </c>
      <c r="AA3506">
        <v>-1</v>
      </c>
      <c r="AB3506" t="s">
        <v>129</v>
      </c>
      <c r="AC3506">
        <v>0</v>
      </c>
      <c r="AD3506">
        <v>327589</v>
      </c>
      <c r="AE3506">
        <v>0</v>
      </c>
      <c r="AF3506">
        <v>11465</v>
      </c>
      <c r="AG3506"/>
      <c r="AH3506">
        <v>11465.647000000001</v>
      </c>
      <c r="AI3506">
        <v>6</v>
      </c>
    </row>
    <row r="3507" spans="1:35">
      <c r="A3507" t="s">
        <v>862</v>
      </c>
      <c r="B3507">
        <v>2018</v>
      </c>
      <c r="C3507">
        <v>2018</v>
      </c>
      <c r="D3507">
        <v>2018</v>
      </c>
      <c r="E3507">
        <v>4</v>
      </c>
      <c r="F3507">
        <v>0</v>
      </c>
      <c r="G3507">
        <v>0</v>
      </c>
      <c r="H3507" t="s">
        <v>510</v>
      </c>
      <c r="I3507">
        <v>251</v>
      </c>
      <c r="J3507" t="s">
        <v>113</v>
      </c>
      <c r="K3507" t="s">
        <v>583</v>
      </c>
      <c r="L3507">
        <v>604</v>
      </c>
      <c r="M3507" t="s">
        <v>769</v>
      </c>
      <c r="N3507" t="s">
        <v>770</v>
      </c>
      <c r="O3507">
        <v>899</v>
      </c>
      <c r="P3507" t="s">
        <v>520</v>
      </c>
      <c r="Q3507" t="s">
        <v>521</v>
      </c>
      <c r="R3507" t="s">
        <v>515</v>
      </c>
      <c r="S3507" t="s">
        <v>516</v>
      </c>
      <c r="T3507">
        <v>0</v>
      </c>
      <c r="U3507" t="s">
        <v>517</v>
      </c>
      <c r="V3507">
        <v>2523</v>
      </c>
      <c r="W3507" t="s">
        <v>518</v>
      </c>
      <c r="X3507">
        <v>8</v>
      </c>
      <c r="Y3507" t="s">
        <v>519</v>
      </c>
      <c r="Z3507">
        <v>949835</v>
      </c>
      <c r="AA3507">
        <v>-1</v>
      </c>
      <c r="AB3507" t="s">
        <v>129</v>
      </c>
      <c r="AC3507">
        <v>0</v>
      </c>
      <c r="AD3507">
        <v>949835</v>
      </c>
      <c r="AE3507">
        <v>0</v>
      </c>
      <c r="AF3507">
        <v>33244</v>
      </c>
      <c r="AG3507"/>
      <c r="AH3507">
        <v>33244.233999999997</v>
      </c>
      <c r="AI3507">
        <v>6</v>
      </c>
    </row>
    <row r="3508" spans="1:35">
      <c r="A3508" t="s">
        <v>862</v>
      </c>
      <c r="B3508">
        <v>2018</v>
      </c>
      <c r="C3508">
        <v>2018</v>
      </c>
      <c r="D3508">
        <v>2018</v>
      </c>
      <c r="E3508">
        <v>4</v>
      </c>
      <c r="F3508">
        <v>0</v>
      </c>
      <c r="G3508">
        <v>0</v>
      </c>
      <c r="H3508" t="s">
        <v>510</v>
      </c>
      <c r="I3508">
        <v>251</v>
      </c>
      <c r="J3508" t="s">
        <v>113</v>
      </c>
      <c r="K3508" t="s">
        <v>583</v>
      </c>
      <c r="L3508">
        <v>400</v>
      </c>
      <c r="M3508" t="s">
        <v>208</v>
      </c>
      <c r="N3508" t="s">
        <v>619</v>
      </c>
      <c r="O3508">
        <v>899</v>
      </c>
      <c r="P3508" t="s">
        <v>520</v>
      </c>
      <c r="Q3508" t="s">
        <v>521</v>
      </c>
      <c r="R3508" t="s">
        <v>515</v>
      </c>
      <c r="S3508" t="s">
        <v>516</v>
      </c>
      <c r="T3508">
        <v>0</v>
      </c>
      <c r="U3508" t="s">
        <v>517</v>
      </c>
      <c r="V3508">
        <v>2523</v>
      </c>
      <c r="W3508" t="s">
        <v>518</v>
      </c>
      <c r="X3508">
        <v>8</v>
      </c>
      <c r="Y3508" t="s">
        <v>519</v>
      </c>
      <c r="Z3508">
        <v>9130</v>
      </c>
      <c r="AA3508">
        <v>-1</v>
      </c>
      <c r="AB3508" t="s">
        <v>129</v>
      </c>
      <c r="AC3508">
        <v>0</v>
      </c>
      <c r="AD3508">
        <v>9130</v>
      </c>
      <c r="AE3508">
        <v>0</v>
      </c>
      <c r="AF3508">
        <v>556</v>
      </c>
      <c r="AG3508"/>
      <c r="AH3508">
        <v>556.27499999999998</v>
      </c>
      <c r="AI3508">
        <v>6</v>
      </c>
    </row>
    <row r="3509" spans="1:35">
      <c r="A3509" t="s">
        <v>862</v>
      </c>
      <c r="B3509">
        <v>2018</v>
      </c>
      <c r="C3509">
        <v>2018</v>
      </c>
      <c r="D3509">
        <v>2018</v>
      </c>
      <c r="E3509">
        <v>4</v>
      </c>
      <c r="F3509">
        <v>0</v>
      </c>
      <c r="G3509">
        <v>0</v>
      </c>
      <c r="H3509" t="s">
        <v>510</v>
      </c>
      <c r="I3509">
        <v>251</v>
      </c>
      <c r="J3509" t="s">
        <v>113</v>
      </c>
      <c r="K3509" t="s">
        <v>583</v>
      </c>
      <c r="L3509">
        <v>458</v>
      </c>
      <c r="M3509" t="s">
        <v>180</v>
      </c>
      <c r="N3509" t="s">
        <v>557</v>
      </c>
      <c r="O3509">
        <v>899</v>
      </c>
      <c r="P3509" t="s">
        <v>520</v>
      </c>
      <c r="Q3509" t="s">
        <v>521</v>
      </c>
      <c r="R3509" t="s">
        <v>515</v>
      </c>
      <c r="S3509" t="s">
        <v>516</v>
      </c>
      <c r="T3509">
        <v>0</v>
      </c>
      <c r="U3509" t="s">
        <v>517</v>
      </c>
      <c r="V3509">
        <v>2523</v>
      </c>
      <c r="W3509" t="s">
        <v>518</v>
      </c>
      <c r="X3509">
        <v>8</v>
      </c>
      <c r="Y3509" t="s">
        <v>519</v>
      </c>
      <c r="Z3509">
        <v>68059</v>
      </c>
      <c r="AA3509">
        <v>-1</v>
      </c>
      <c r="AB3509" t="s">
        <v>129</v>
      </c>
      <c r="AC3509">
        <v>0</v>
      </c>
      <c r="AD3509">
        <v>68059</v>
      </c>
      <c r="AE3509">
        <v>0</v>
      </c>
      <c r="AF3509">
        <v>4146</v>
      </c>
      <c r="AG3509"/>
      <c r="AH3509">
        <v>4146.6710000000003</v>
      </c>
      <c r="AI3509">
        <v>6</v>
      </c>
    </row>
    <row r="3510" spans="1:35">
      <c r="A3510" t="s">
        <v>862</v>
      </c>
      <c r="B3510">
        <v>2018</v>
      </c>
      <c r="C3510">
        <v>2018</v>
      </c>
      <c r="D3510">
        <v>2018</v>
      </c>
      <c r="E3510">
        <v>4</v>
      </c>
      <c r="F3510">
        <v>0</v>
      </c>
      <c r="G3510">
        <v>0</v>
      </c>
      <c r="H3510" t="s">
        <v>510</v>
      </c>
      <c r="I3510">
        <v>251</v>
      </c>
      <c r="J3510" t="s">
        <v>113</v>
      </c>
      <c r="K3510" t="s">
        <v>583</v>
      </c>
      <c r="L3510">
        <v>450</v>
      </c>
      <c r="M3510" t="s">
        <v>654</v>
      </c>
      <c r="N3510" t="s">
        <v>655</v>
      </c>
      <c r="O3510">
        <v>899</v>
      </c>
      <c r="P3510" t="s">
        <v>520</v>
      </c>
      <c r="Q3510" t="s">
        <v>521</v>
      </c>
      <c r="R3510" t="s">
        <v>515</v>
      </c>
      <c r="S3510" t="s">
        <v>516</v>
      </c>
      <c r="T3510">
        <v>0</v>
      </c>
      <c r="U3510" t="s">
        <v>517</v>
      </c>
      <c r="V3510">
        <v>2523</v>
      </c>
      <c r="W3510" t="s">
        <v>518</v>
      </c>
      <c r="X3510">
        <v>8</v>
      </c>
      <c r="Y3510" t="s">
        <v>519</v>
      </c>
      <c r="Z3510">
        <v>19384</v>
      </c>
      <c r="AA3510">
        <v>-1</v>
      </c>
      <c r="AB3510" t="s">
        <v>129</v>
      </c>
      <c r="AC3510">
        <v>0</v>
      </c>
      <c r="AD3510">
        <v>19384</v>
      </c>
      <c r="AE3510">
        <v>0</v>
      </c>
      <c r="AF3510">
        <v>1181</v>
      </c>
      <c r="AG3510"/>
      <c r="AH3510">
        <v>1181.0509999999999</v>
      </c>
      <c r="AI3510">
        <v>6</v>
      </c>
    </row>
    <row r="3511" spans="1:35">
      <c r="A3511" t="s">
        <v>862</v>
      </c>
      <c r="B3511">
        <v>2018</v>
      </c>
      <c r="C3511">
        <v>2018</v>
      </c>
      <c r="D3511">
        <v>2018</v>
      </c>
      <c r="E3511">
        <v>4</v>
      </c>
      <c r="F3511">
        <v>0</v>
      </c>
      <c r="G3511">
        <v>0</v>
      </c>
      <c r="H3511" t="s">
        <v>510</v>
      </c>
      <c r="I3511">
        <v>251</v>
      </c>
      <c r="J3511" t="s">
        <v>113</v>
      </c>
      <c r="K3511" t="s">
        <v>583</v>
      </c>
      <c r="L3511">
        <v>480</v>
      </c>
      <c r="M3511" t="s">
        <v>652</v>
      </c>
      <c r="N3511" t="s">
        <v>653</v>
      </c>
      <c r="O3511">
        <v>899</v>
      </c>
      <c r="P3511" t="s">
        <v>520</v>
      </c>
      <c r="Q3511" t="s">
        <v>521</v>
      </c>
      <c r="R3511" t="s">
        <v>515</v>
      </c>
      <c r="S3511" t="s">
        <v>516</v>
      </c>
      <c r="T3511">
        <v>0</v>
      </c>
      <c r="U3511" t="s">
        <v>517</v>
      </c>
      <c r="V3511">
        <v>2523</v>
      </c>
      <c r="W3511" t="s">
        <v>518</v>
      </c>
      <c r="X3511">
        <v>8</v>
      </c>
      <c r="Y3511" t="s">
        <v>519</v>
      </c>
      <c r="Z3511">
        <v>77189</v>
      </c>
      <c r="AA3511">
        <v>-1</v>
      </c>
      <c r="AB3511" t="s">
        <v>129</v>
      </c>
      <c r="AC3511">
        <v>0</v>
      </c>
      <c r="AD3511">
        <v>77189</v>
      </c>
      <c r="AE3511">
        <v>0</v>
      </c>
      <c r="AF3511">
        <v>4702</v>
      </c>
      <c r="AG3511"/>
      <c r="AH3511">
        <v>4702.9470000000001</v>
      </c>
      <c r="AI3511">
        <v>6</v>
      </c>
    </row>
    <row r="3512" spans="1:35">
      <c r="A3512" t="s">
        <v>862</v>
      </c>
      <c r="B3512">
        <v>2018</v>
      </c>
      <c r="C3512">
        <v>2018</v>
      </c>
      <c r="D3512">
        <v>2018</v>
      </c>
      <c r="E3512">
        <v>4</v>
      </c>
      <c r="F3512">
        <v>0</v>
      </c>
      <c r="G3512">
        <v>0</v>
      </c>
      <c r="H3512" t="s">
        <v>510</v>
      </c>
      <c r="I3512">
        <v>251</v>
      </c>
      <c r="J3512" t="s">
        <v>113</v>
      </c>
      <c r="K3512" t="s">
        <v>583</v>
      </c>
      <c r="L3512">
        <v>422</v>
      </c>
      <c r="M3512" t="s">
        <v>451</v>
      </c>
      <c r="N3512" t="s">
        <v>696</v>
      </c>
      <c r="O3512">
        <v>899</v>
      </c>
      <c r="P3512" t="s">
        <v>520</v>
      </c>
      <c r="Q3512" t="s">
        <v>521</v>
      </c>
      <c r="R3512" t="s">
        <v>515</v>
      </c>
      <c r="S3512" t="s">
        <v>516</v>
      </c>
      <c r="T3512">
        <v>0</v>
      </c>
      <c r="U3512" t="s">
        <v>517</v>
      </c>
      <c r="V3512">
        <v>2523</v>
      </c>
      <c r="W3512" t="s">
        <v>518</v>
      </c>
      <c r="X3512">
        <v>8</v>
      </c>
      <c r="Y3512" t="s">
        <v>519</v>
      </c>
      <c r="Z3512">
        <v>16476</v>
      </c>
      <c r="AA3512">
        <v>-1</v>
      </c>
      <c r="AB3512" t="s">
        <v>129</v>
      </c>
      <c r="AC3512">
        <v>0</v>
      </c>
      <c r="AD3512">
        <v>16476</v>
      </c>
      <c r="AE3512">
        <v>0</v>
      </c>
      <c r="AF3512">
        <v>1003</v>
      </c>
      <c r="AG3512"/>
      <c r="AH3512">
        <v>1003.894</v>
      </c>
      <c r="AI3512">
        <v>6</v>
      </c>
    </row>
    <row r="3513" spans="1:35">
      <c r="A3513" t="s">
        <v>862</v>
      </c>
      <c r="B3513">
        <v>2018</v>
      </c>
      <c r="C3513">
        <v>2018</v>
      </c>
      <c r="D3513">
        <v>2018</v>
      </c>
      <c r="E3513">
        <v>4</v>
      </c>
      <c r="F3513">
        <v>0</v>
      </c>
      <c r="G3513">
        <v>0</v>
      </c>
      <c r="H3513" t="s">
        <v>510</v>
      </c>
      <c r="I3513">
        <v>251</v>
      </c>
      <c r="J3513" t="s">
        <v>113</v>
      </c>
      <c r="K3513" t="s">
        <v>583</v>
      </c>
      <c r="L3513">
        <v>490</v>
      </c>
      <c r="M3513" t="s">
        <v>546</v>
      </c>
      <c r="N3513" t="s">
        <v>547</v>
      </c>
      <c r="O3513">
        <v>899</v>
      </c>
      <c r="P3513" t="s">
        <v>520</v>
      </c>
      <c r="Q3513" t="s">
        <v>521</v>
      </c>
      <c r="R3513" t="s">
        <v>515</v>
      </c>
      <c r="S3513" t="s">
        <v>516</v>
      </c>
      <c r="T3513">
        <v>0</v>
      </c>
      <c r="U3513" t="s">
        <v>517</v>
      </c>
      <c r="V3513">
        <v>2523</v>
      </c>
      <c r="W3513" t="s">
        <v>518</v>
      </c>
      <c r="X3513">
        <v>8</v>
      </c>
      <c r="Y3513" t="s">
        <v>519</v>
      </c>
      <c r="Z3513">
        <v>1083597</v>
      </c>
      <c r="AA3513">
        <v>-1</v>
      </c>
      <c r="AB3513" t="s">
        <v>129</v>
      </c>
      <c r="AC3513">
        <v>0</v>
      </c>
      <c r="AD3513">
        <v>1083597</v>
      </c>
      <c r="AE3513">
        <v>0</v>
      </c>
      <c r="AF3513">
        <v>37925</v>
      </c>
      <c r="AG3513"/>
      <c r="AH3513">
        <v>37925.921000000002</v>
      </c>
      <c r="AI3513">
        <v>6</v>
      </c>
    </row>
    <row r="3514" spans="1:35">
      <c r="A3514" t="s">
        <v>862</v>
      </c>
      <c r="B3514">
        <v>2018</v>
      </c>
      <c r="C3514">
        <v>2018</v>
      </c>
      <c r="D3514">
        <v>2018</v>
      </c>
      <c r="E3514">
        <v>4</v>
      </c>
      <c r="F3514">
        <v>0</v>
      </c>
      <c r="G3514">
        <v>0</v>
      </c>
      <c r="H3514" t="s">
        <v>510</v>
      </c>
      <c r="I3514">
        <v>251</v>
      </c>
      <c r="J3514" t="s">
        <v>113</v>
      </c>
      <c r="K3514" t="s">
        <v>583</v>
      </c>
      <c r="L3514">
        <v>266</v>
      </c>
      <c r="M3514" t="s">
        <v>664</v>
      </c>
      <c r="N3514" t="s">
        <v>665</v>
      </c>
      <c r="O3514">
        <v>899</v>
      </c>
      <c r="P3514" t="s">
        <v>520</v>
      </c>
      <c r="Q3514" t="s">
        <v>521</v>
      </c>
      <c r="R3514" t="s">
        <v>515</v>
      </c>
      <c r="S3514" t="s">
        <v>516</v>
      </c>
      <c r="T3514">
        <v>0</v>
      </c>
      <c r="U3514" t="s">
        <v>517</v>
      </c>
      <c r="V3514">
        <v>2523</v>
      </c>
      <c r="W3514" t="s">
        <v>518</v>
      </c>
      <c r="X3514">
        <v>8</v>
      </c>
      <c r="Y3514" t="s">
        <v>519</v>
      </c>
      <c r="Z3514">
        <v>210089</v>
      </c>
      <c r="AA3514">
        <v>-1</v>
      </c>
      <c r="AB3514" t="s">
        <v>129</v>
      </c>
      <c r="AC3514">
        <v>0</v>
      </c>
      <c r="AD3514">
        <v>210089</v>
      </c>
      <c r="AE3514">
        <v>0</v>
      </c>
      <c r="AF3514">
        <v>12800</v>
      </c>
      <c r="AG3514"/>
      <c r="AH3514">
        <v>12800.235000000001</v>
      </c>
      <c r="AI3514">
        <v>6</v>
      </c>
    </row>
    <row r="3515" spans="1:35">
      <c r="A3515" t="s">
        <v>862</v>
      </c>
      <c r="B3515">
        <v>2018</v>
      </c>
      <c r="C3515">
        <v>2018</v>
      </c>
      <c r="D3515">
        <v>2018</v>
      </c>
      <c r="E3515">
        <v>4</v>
      </c>
      <c r="F3515">
        <v>0</v>
      </c>
      <c r="G3515">
        <v>0</v>
      </c>
      <c r="H3515" t="s">
        <v>510</v>
      </c>
      <c r="I3515">
        <v>251</v>
      </c>
      <c r="J3515" t="s">
        <v>113</v>
      </c>
      <c r="K3515" t="s">
        <v>583</v>
      </c>
      <c r="L3515">
        <v>484</v>
      </c>
      <c r="M3515" t="s">
        <v>656</v>
      </c>
      <c r="N3515" t="s">
        <v>657</v>
      </c>
      <c r="O3515">
        <v>899</v>
      </c>
      <c r="P3515" t="s">
        <v>520</v>
      </c>
      <c r="Q3515" t="s">
        <v>521</v>
      </c>
      <c r="R3515" t="s">
        <v>515</v>
      </c>
      <c r="S3515" t="s">
        <v>516</v>
      </c>
      <c r="T3515">
        <v>0</v>
      </c>
      <c r="U3515" t="s">
        <v>517</v>
      </c>
      <c r="V3515">
        <v>2523</v>
      </c>
      <c r="W3515" t="s">
        <v>518</v>
      </c>
      <c r="X3515">
        <v>8</v>
      </c>
      <c r="Y3515" t="s">
        <v>519</v>
      </c>
      <c r="Z3515">
        <v>23455</v>
      </c>
      <c r="AA3515">
        <v>-1</v>
      </c>
      <c r="AB3515" t="s">
        <v>129</v>
      </c>
      <c r="AC3515">
        <v>0</v>
      </c>
      <c r="AD3515">
        <v>23455</v>
      </c>
      <c r="AE3515">
        <v>0</v>
      </c>
      <c r="AF3515">
        <v>1429</v>
      </c>
      <c r="AG3515"/>
      <c r="AH3515">
        <v>1429.0719999999999</v>
      </c>
      <c r="AI3515">
        <v>6</v>
      </c>
    </row>
    <row r="3516" spans="1:35">
      <c r="A3516" t="s">
        <v>862</v>
      </c>
      <c r="B3516">
        <v>2018</v>
      </c>
      <c r="C3516">
        <v>2018</v>
      </c>
      <c r="D3516">
        <v>2018</v>
      </c>
      <c r="E3516">
        <v>4</v>
      </c>
      <c r="F3516">
        <v>0</v>
      </c>
      <c r="G3516">
        <v>0</v>
      </c>
      <c r="H3516" t="s">
        <v>510</v>
      </c>
      <c r="I3516">
        <v>251</v>
      </c>
      <c r="J3516" t="s">
        <v>113</v>
      </c>
      <c r="K3516" t="s">
        <v>583</v>
      </c>
      <c r="L3516">
        <v>428</v>
      </c>
      <c r="M3516" t="s">
        <v>735</v>
      </c>
      <c r="N3516" t="s">
        <v>736</v>
      </c>
      <c r="O3516">
        <v>899</v>
      </c>
      <c r="P3516" t="s">
        <v>520</v>
      </c>
      <c r="Q3516" t="s">
        <v>521</v>
      </c>
      <c r="R3516" t="s">
        <v>515</v>
      </c>
      <c r="S3516" t="s">
        <v>516</v>
      </c>
      <c r="T3516">
        <v>0</v>
      </c>
      <c r="U3516" t="s">
        <v>517</v>
      </c>
      <c r="V3516">
        <v>2523</v>
      </c>
      <c r="W3516" t="s">
        <v>518</v>
      </c>
      <c r="X3516">
        <v>8</v>
      </c>
      <c r="Y3516" t="s">
        <v>519</v>
      </c>
      <c r="Z3516">
        <v>542</v>
      </c>
      <c r="AA3516">
        <v>-1</v>
      </c>
      <c r="AB3516" t="s">
        <v>129</v>
      </c>
      <c r="AC3516">
        <v>0</v>
      </c>
      <c r="AD3516">
        <v>542</v>
      </c>
      <c r="AE3516">
        <v>0</v>
      </c>
      <c r="AF3516">
        <v>33</v>
      </c>
      <c r="AG3516"/>
      <c r="AH3516">
        <v>33.069000000000003</v>
      </c>
      <c r="AI3516">
        <v>6</v>
      </c>
    </row>
    <row r="3517" spans="1:35">
      <c r="A3517" t="s">
        <v>862</v>
      </c>
      <c r="B3517">
        <v>2018</v>
      </c>
      <c r="C3517">
        <v>2018</v>
      </c>
      <c r="D3517">
        <v>2018</v>
      </c>
      <c r="E3517">
        <v>4</v>
      </c>
      <c r="F3517">
        <v>0</v>
      </c>
      <c r="G3517">
        <v>0</v>
      </c>
      <c r="H3517" t="s">
        <v>510</v>
      </c>
      <c r="I3517">
        <v>251</v>
      </c>
      <c r="J3517" t="s">
        <v>113</v>
      </c>
      <c r="K3517" t="s">
        <v>583</v>
      </c>
      <c r="L3517">
        <v>384</v>
      </c>
      <c r="M3517" t="s">
        <v>751</v>
      </c>
      <c r="N3517" t="s">
        <v>752</v>
      </c>
      <c r="O3517">
        <v>899</v>
      </c>
      <c r="P3517" t="s">
        <v>520</v>
      </c>
      <c r="Q3517" t="s">
        <v>521</v>
      </c>
      <c r="R3517" t="s">
        <v>515</v>
      </c>
      <c r="S3517" t="s">
        <v>516</v>
      </c>
      <c r="T3517">
        <v>0</v>
      </c>
      <c r="U3517" t="s">
        <v>517</v>
      </c>
      <c r="V3517">
        <v>2523</v>
      </c>
      <c r="W3517" t="s">
        <v>518</v>
      </c>
      <c r="X3517">
        <v>8</v>
      </c>
      <c r="Y3517" t="s">
        <v>519</v>
      </c>
      <c r="Z3517">
        <v>120772</v>
      </c>
      <c r="AA3517">
        <v>-1</v>
      </c>
      <c r="AB3517" t="s">
        <v>129</v>
      </c>
      <c r="AC3517">
        <v>0</v>
      </c>
      <c r="AD3517">
        <v>120772</v>
      </c>
      <c r="AE3517">
        <v>0</v>
      </c>
      <c r="AF3517">
        <v>7481</v>
      </c>
      <c r="AG3517"/>
      <c r="AH3517">
        <v>7481.96</v>
      </c>
      <c r="AI3517">
        <v>6</v>
      </c>
    </row>
    <row r="3518" spans="1:35">
      <c r="A3518" t="s">
        <v>862</v>
      </c>
      <c r="B3518">
        <v>2018</v>
      </c>
      <c r="C3518">
        <v>2018</v>
      </c>
      <c r="D3518">
        <v>2018</v>
      </c>
      <c r="E3518">
        <v>4</v>
      </c>
      <c r="F3518">
        <v>0</v>
      </c>
      <c r="G3518">
        <v>0</v>
      </c>
      <c r="H3518" t="s">
        <v>510</v>
      </c>
      <c r="I3518">
        <v>251</v>
      </c>
      <c r="J3518" t="s">
        <v>113</v>
      </c>
      <c r="K3518" t="s">
        <v>583</v>
      </c>
      <c r="L3518">
        <v>258</v>
      </c>
      <c r="M3518" t="s">
        <v>536</v>
      </c>
      <c r="N3518" t="s">
        <v>537</v>
      </c>
      <c r="O3518">
        <v>899</v>
      </c>
      <c r="P3518" t="s">
        <v>520</v>
      </c>
      <c r="Q3518" t="s">
        <v>521</v>
      </c>
      <c r="R3518" t="s">
        <v>515</v>
      </c>
      <c r="S3518" t="s">
        <v>516</v>
      </c>
      <c r="T3518">
        <v>0</v>
      </c>
      <c r="U3518" t="s">
        <v>517</v>
      </c>
      <c r="V3518">
        <v>2523</v>
      </c>
      <c r="W3518" t="s">
        <v>518</v>
      </c>
      <c r="X3518">
        <v>8</v>
      </c>
      <c r="Y3518" t="s">
        <v>519</v>
      </c>
      <c r="Z3518">
        <v>1674380</v>
      </c>
      <c r="AA3518">
        <v>-1</v>
      </c>
      <c r="AB3518" t="s">
        <v>129</v>
      </c>
      <c r="AC3518">
        <v>0</v>
      </c>
      <c r="AD3518">
        <v>1674380</v>
      </c>
      <c r="AE3518">
        <v>0</v>
      </c>
      <c r="AF3518">
        <v>102015</v>
      </c>
      <c r="AG3518"/>
      <c r="AH3518">
        <v>102015.673</v>
      </c>
      <c r="AI3518">
        <v>6</v>
      </c>
    </row>
    <row r="3519" spans="1:35">
      <c r="A3519" t="s">
        <v>862</v>
      </c>
      <c r="B3519">
        <v>2018</v>
      </c>
      <c r="C3519">
        <v>2018</v>
      </c>
      <c r="D3519">
        <v>2018</v>
      </c>
      <c r="E3519">
        <v>4</v>
      </c>
      <c r="F3519">
        <v>0</v>
      </c>
      <c r="G3519">
        <v>0</v>
      </c>
      <c r="H3519" t="s">
        <v>510</v>
      </c>
      <c r="I3519">
        <v>251</v>
      </c>
      <c r="J3519" t="s">
        <v>113</v>
      </c>
      <c r="K3519" t="s">
        <v>583</v>
      </c>
      <c r="L3519">
        <v>540</v>
      </c>
      <c r="M3519" t="s">
        <v>552</v>
      </c>
      <c r="N3519" t="s">
        <v>553</v>
      </c>
      <c r="O3519">
        <v>899</v>
      </c>
      <c r="P3519" t="s">
        <v>520</v>
      </c>
      <c r="Q3519" t="s">
        <v>521</v>
      </c>
      <c r="R3519" t="s">
        <v>515</v>
      </c>
      <c r="S3519" t="s">
        <v>516</v>
      </c>
      <c r="T3519">
        <v>0</v>
      </c>
      <c r="U3519" t="s">
        <v>517</v>
      </c>
      <c r="V3519">
        <v>2523</v>
      </c>
      <c r="W3519" t="s">
        <v>518</v>
      </c>
      <c r="X3519">
        <v>8</v>
      </c>
      <c r="Y3519" t="s">
        <v>519</v>
      </c>
      <c r="Z3519">
        <v>623155</v>
      </c>
      <c r="AA3519">
        <v>-1</v>
      </c>
      <c r="AB3519" t="s">
        <v>129</v>
      </c>
      <c r="AC3519">
        <v>0</v>
      </c>
      <c r="AD3519">
        <v>623155</v>
      </c>
      <c r="AE3519">
        <v>0</v>
      </c>
      <c r="AF3519">
        <v>37967</v>
      </c>
      <c r="AG3519"/>
      <c r="AH3519">
        <v>37967.258000000002</v>
      </c>
      <c r="AI3519">
        <v>6</v>
      </c>
    </row>
    <row r="3520" spans="1:35">
      <c r="A3520" t="s">
        <v>862</v>
      </c>
      <c r="B3520">
        <v>2018</v>
      </c>
      <c r="C3520">
        <v>2018</v>
      </c>
      <c r="D3520">
        <v>2018</v>
      </c>
      <c r="E3520">
        <v>4</v>
      </c>
      <c r="F3520">
        <v>0</v>
      </c>
      <c r="G3520">
        <v>0</v>
      </c>
      <c r="H3520" t="s">
        <v>510</v>
      </c>
      <c r="I3520">
        <v>251</v>
      </c>
      <c r="J3520" t="s">
        <v>113</v>
      </c>
      <c r="K3520" t="s">
        <v>583</v>
      </c>
      <c r="L3520">
        <v>440</v>
      </c>
      <c r="M3520" t="s">
        <v>773</v>
      </c>
      <c r="N3520" t="s">
        <v>774</v>
      </c>
      <c r="O3520">
        <v>899</v>
      </c>
      <c r="P3520" t="s">
        <v>520</v>
      </c>
      <c r="Q3520" t="s">
        <v>521</v>
      </c>
      <c r="R3520" t="s">
        <v>515</v>
      </c>
      <c r="S3520" t="s">
        <v>516</v>
      </c>
      <c r="T3520">
        <v>0</v>
      </c>
      <c r="U3520" t="s">
        <v>517</v>
      </c>
      <c r="V3520">
        <v>2523</v>
      </c>
      <c r="W3520" t="s">
        <v>518</v>
      </c>
      <c r="X3520">
        <v>8</v>
      </c>
      <c r="Y3520" t="s">
        <v>519</v>
      </c>
      <c r="Z3520">
        <v>2597</v>
      </c>
      <c r="AA3520">
        <v>-1</v>
      </c>
      <c r="AB3520" t="s">
        <v>129</v>
      </c>
      <c r="AC3520">
        <v>0</v>
      </c>
      <c r="AD3520">
        <v>2597</v>
      </c>
      <c r="AE3520">
        <v>0</v>
      </c>
      <c r="AF3520">
        <v>158</v>
      </c>
      <c r="AG3520"/>
      <c r="AH3520">
        <v>158.261</v>
      </c>
      <c r="AI3520">
        <v>6</v>
      </c>
    </row>
    <row r="3521" spans="1:35">
      <c r="A3521" t="s">
        <v>862</v>
      </c>
      <c r="B3521">
        <v>2018</v>
      </c>
      <c r="C3521">
        <v>2018</v>
      </c>
      <c r="D3521">
        <v>2018</v>
      </c>
      <c r="E3521">
        <v>4</v>
      </c>
      <c r="F3521">
        <v>0</v>
      </c>
      <c r="G3521">
        <v>0</v>
      </c>
      <c r="H3521" t="s">
        <v>510</v>
      </c>
      <c r="I3521">
        <v>251</v>
      </c>
      <c r="J3521" t="s">
        <v>113</v>
      </c>
      <c r="K3521" t="s">
        <v>583</v>
      </c>
      <c r="L3521">
        <v>344</v>
      </c>
      <c r="M3521" t="s">
        <v>558</v>
      </c>
      <c r="N3521" t="s">
        <v>559</v>
      </c>
      <c r="O3521">
        <v>899</v>
      </c>
      <c r="P3521" t="s">
        <v>520</v>
      </c>
      <c r="Q3521" t="s">
        <v>521</v>
      </c>
      <c r="R3521" t="s">
        <v>515</v>
      </c>
      <c r="S3521" t="s">
        <v>516</v>
      </c>
      <c r="T3521">
        <v>0</v>
      </c>
      <c r="U3521" t="s">
        <v>517</v>
      </c>
      <c r="V3521">
        <v>2523</v>
      </c>
      <c r="W3521" t="s">
        <v>518</v>
      </c>
      <c r="X3521">
        <v>8</v>
      </c>
      <c r="Y3521" t="s">
        <v>519</v>
      </c>
      <c r="Z3521">
        <v>2621432</v>
      </c>
      <c r="AA3521">
        <v>-1</v>
      </c>
      <c r="AB3521" t="s">
        <v>129</v>
      </c>
      <c r="AC3521">
        <v>0</v>
      </c>
      <c r="AD3521">
        <v>2621432</v>
      </c>
      <c r="AE3521">
        <v>0</v>
      </c>
      <c r="AF3521">
        <v>159717</v>
      </c>
      <c r="AG3521"/>
      <c r="AH3521">
        <v>159717.11900000001</v>
      </c>
      <c r="AI3521">
        <v>6</v>
      </c>
    </row>
    <row r="3522" spans="1:35">
      <c r="A3522" t="s">
        <v>862</v>
      </c>
      <c r="B3522">
        <v>2018</v>
      </c>
      <c r="C3522">
        <v>2018</v>
      </c>
      <c r="D3522">
        <v>2018</v>
      </c>
      <c r="E3522">
        <v>4</v>
      </c>
      <c r="F3522">
        <v>0</v>
      </c>
      <c r="G3522">
        <v>0</v>
      </c>
      <c r="H3522" t="s">
        <v>510</v>
      </c>
      <c r="I3522">
        <v>251</v>
      </c>
      <c r="J3522" t="s">
        <v>113</v>
      </c>
      <c r="K3522" t="s">
        <v>583</v>
      </c>
      <c r="L3522">
        <v>616</v>
      </c>
      <c r="M3522" t="s">
        <v>692</v>
      </c>
      <c r="N3522" t="s">
        <v>693</v>
      </c>
      <c r="O3522">
        <v>899</v>
      </c>
      <c r="P3522" t="s">
        <v>520</v>
      </c>
      <c r="Q3522" t="s">
        <v>521</v>
      </c>
      <c r="R3522" t="s">
        <v>515</v>
      </c>
      <c r="S3522" t="s">
        <v>516</v>
      </c>
      <c r="T3522">
        <v>0</v>
      </c>
      <c r="U3522" t="s">
        <v>517</v>
      </c>
      <c r="V3522">
        <v>2523</v>
      </c>
      <c r="W3522" t="s">
        <v>518</v>
      </c>
      <c r="X3522">
        <v>8</v>
      </c>
      <c r="Y3522" t="s">
        <v>519</v>
      </c>
      <c r="Z3522">
        <v>473681</v>
      </c>
      <c r="AA3522">
        <v>-1</v>
      </c>
      <c r="AB3522" t="s">
        <v>129</v>
      </c>
      <c r="AC3522">
        <v>0</v>
      </c>
      <c r="AD3522">
        <v>473681</v>
      </c>
      <c r="AE3522">
        <v>0</v>
      </c>
      <c r="AF3522">
        <v>28860</v>
      </c>
      <c r="AG3522"/>
      <c r="AH3522">
        <v>28860.170999999998</v>
      </c>
      <c r="AI3522">
        <v>6</v>
      </c>
    </row>
    <row r="3523" spans="1:35">
      <c r="A3523" t="s">
        <v>862</v>
      </c>
      <c r="B3523">
        <v>2018</v>
      </c>
      <c r="C3523">
        <v>2018</v>
      </c>
      <c r="D3523">
        <v>2018</v>
      </c>
      <c r="E3523">
        <v>4</v>
      </c>
      <c r="F3523">
        <v>0</v>
      </c>
      <c r="G3523">
        <v>0</v>
      </c>
      <c r="H3523" t="s">
        <v>510</v>
      </c>
      <c r="I3523">
        <v>251</v>
      </c>
      <c r="J3523" t="s">
        <v>113</v>
      </c>
      <c r="K3523" t="s">
        <v>583</v>
      </c>
      <c r="L3523">
        <v>246</v>
      </c>
      <c r="M3523" t="s">
        <v>678</v>
      </c>
      <c r="N3523" t="s">
        <v>679</v>
      </c>
      <c r="O3523">
        <v>899</v>
      </c>
      <c r="P3523" t="s">
        <v>520</v>
      </c>
      <c r="Q3523" t="s">
        <v>521</v>
      </c>
      <c r="R3523" t="s">
        <v>515</v>
      </c>
      <c r="S3523" t="s">
        <v>516</v>
      </c>
      <c r="T3523">
        <v>0</v>
      </c>
      <c r="U3523" t="s">
        <v>517</v>
      </c>
      <c r="V3523">
        <v>2523</v>
      </c>
      <c r="W3523" t="s">
        <v>518</v>
      </c>
      <c r="X3523">
        <v>8</v>
      </c>
      <c r="Y3523" t="s">
        <v>519</v>
      </c>
      <c r="Z3523">
        <v>16561485</v>
      </c>
      <c r="AA3523">
        <v>-1</v>
      </c>
      <c r="AB3523" t="s">
        <v>129</v>
      </c>
      <c r="AC3523">
        <v>0</v>
      </c>
      <c r="AD3523">
        <v>16561485</v>
      </c>
      <c r="AE3523">
        <v>0</v>
      </c>
      <c r="AF3523">
        <v>579876</v>
      </c>
      <c r="AG3523"/>
      <c r="AH3523">
        <v>579876.14</v>
      </c>
      <c r="AI3523">
        <v>6</v>
      </c>
    </row>
    <row r="3524" spans="1:35">
      <c r="A3524" t="s">
        <v>862</v>
      </c>
      <c r="B3524">
        <v>2018</v>
      </c>
      <c r="C3524">
        <v>2018</v>
      </c>
      <c r="D3524">
        <v>2018</v>
      </c>
      <c r="E3524">
        <v>4</v>
      </c>
      <c r="F3524">
        <v>0</v>
      </c>
      <c r="G3524">
        <v>0</v>
      </c>
      <c r="H3524" t="s">
        <v>510</v>
      </c>
      <c r="I3524">
        <v>251</v>
      </c>
      <c r="J3524" t="s">
        <v>113</v>
      </c>
      <c r="K3524" t="s">
        <v>583</v>
      </c>
      <c r="L3524">
        <v>392</v>
      </c>
      <c r="M3524" t="s">
        <v>223</v>
      </c>
      <c r="N3524" t="s">
        <v>584</v>
      </c>
      <c r="O3524">
        <v>899</v>
      </c>
      <c r="P3524" t="s">
        <v>520</v>
      </c>
      <c r="Q3524" t="s">
        <v>521</v>
      </c>
      <c r="R3524" t="s">
        <v>515</v>
      </c>
      <c r="S3524" t="s">
        <v>516</v>
      </c>
      <c r="T3524">
        <v>0</v>
      </c>
      <c r="U3524" t="s">
        <v>517</v>
      </c>
      <c r="V3524">
        <v>2523</v>
      </c>
      <c r="W3524" t="s">
        <v>518</v>
      </c>
      <c r="X3524">
        <v>8</v>
      </c>
      <c r="Y3524" t="s">
        <v>519</v>
      </c>
      <c r="Z3524">
        <v>641850</v>
      </c>
      <c r="AA3524">
        <v>-1</v>
      </c>
      <c r="AB3524" t="s">
        <v>129</v>
      </c>
      <c r="AC3524">
        <v>0</v>
      </c>
      <c r="AD3524">
        <v>641850</v>
      </c>
      <c r="AE3524">
        <v>0</v>
      </c>
      <c r="AF3524">
        <v>22464</v>
      </c>
      <c r="AG3524"/>
      <c r="AH3524">
        <v>22464.777999999998</v>
      </c>
      <c r="AI3524">
        <v>6</v>
      </c>
    </row>
    <row r="3525" spans="1:35">
      <c r="A3525" t="s">
        <v>862</v>
      </c>
      <c r="B3525">
        <v>2018</v>
      </c>
      <c r="C3525">
        <v>2018</v>
      </c>
      <c r="D3525">
        <v>2018</v>
      </c>
      <c r="E3525">
        <v>4</v>
      </c>
      <c r="F3525">
        <v>0</v>
      </c>
      <c r="G3525">
        <v>0</v>
      </c>
      <c r="H3525" t="s">
        <v>510</v>
      </c>
      <c r="I3525">
        <v>251</v>
      </c>
      <c r="J3525" t="s">
        <v>113</v>
      </c>
      <c r="K3525" t="s">
        <v>583</v>
      </c>
      <c r="L3525">
        <v>300</v>
      </c>
      <c r="M3525" t="s">
        <v>680</v>
      </c>
      <c r="N3525" t="s">
        <v>681</v>
      </c>
      <c r="O3525">
        <v>899</v>
      </c>
      <c r="P3525" t="s">
        <v>520</v>
      </c>
      <c r="Q3525" t="s">
        <v>521</v>
      </c>
      <c r="R3525" t="s">
        <v>515</v>
      </c>
      <c r="S3525" t="s">
        <v>516</v>
      </c>
      <c r="T3525">
        <v>0</v>
      </c>
      <c r="U3525" t="s">
        <v>517</v>
      </c>
      <c r="V3525">
        <v>2523</v>
      </c>
      <c r="W3525" t="s">
        <v>518</v>
      </c>
      <c r="X3525">
        <v>8</v>
      </c>
      <c r="Y3525" t="s">
        <v>519</v>
      </c>
      <c r="Z3525">
        <v>1519</v>
      </c>
      <c r="AA3525">
        <v>-1</v>
      </c>
      <c r="AB3525" t="s">
        <v>129</v>
      </c>
      <c r="AC3525">
        <v>0</v>
      </c>
      <c r="AD3525">
        <v>1519</v>
      </c>
      <c r="AE3525">
        <v>0</v>
      </c>
      <c r="AF3525">
        <v>145</v>
      </c>
      <c r="AG3525"/>
      <c r="AH3525">
        <v>145.26900000000001</v>
      </c>
      <c r="AI3525">
        <v>6</v>
      </c>
    </row>
    <row r="3526" spans="1:35">
      <c r="A3526" t="s">
        <v>862</v>
      </c>
      <c r="B3526">
        <v>2018</v>
      </c>
      <c r="C3526">
        <v>2018</v>
      </c>
      <c r="D3526">
        <v>2018</v>
      </c>
      <c r="E3526">
        <v>4</v>
      </c>
      <c r="F3526">
        <v>0</v>
      </c>
      <c r="G3526">
        <v>0</v>
      </c>
      <c r="H3526" t="s">
        <v>510</v>
      </c>
      <c r="I3526">
        <v>251</v>
      </c>
      <c r="J3526" t="s">
        <v>113</v>
      </c>
      <c r="K3526" t="s">
        <v>583</v>
      </c>
      <c r="L3526">
        <v>348</v>
      </c>
      <c r="M3526" t="s">
        <v>739</v>
      </c>
      <c r="N3526" t="s">
        <v>740</v>
      </c>
      <c r="O3526">
        <v>899</v>
      </c>
      <c r="P3526" t="s">
        <v>520</v>
      </c>
      <c r="Q3526" t="s">
        <v>521</v>
      </c>
      <c r="R3526" t="s">
        <v>515</v>
      </c>
      <c r="S3526" t="s">
        <v>516</v>
      </c>
      <c r="T3526">
        <v>0</v>
      </c>
      <c r="U3526" t="s">
        <v>517</v>
      </c>
      <c r="V3526">
        <v>2523</v>
      </c>
      <c r="W3526" t="s">
        <v>518</v>
      </c>
      <c r="X3526">
        <v>8</v>
      </c>
      <c r="Y3526" t="s">
        <v>519</v>
      </c>
      <c r="Z3526">
        <v>29745</v>
      </c>
      <c r="AA3526">
        <v>-1</v>
      </c>
      <c r="AB3526" t="s">
        <v>129</v>
      </c>
      <c r="AC3526">
        <v>0</v>
      </c>
      <c r="AD3526">
        <v>29745</v>
      </c>
      <c r="AE3526">
        <v>0</v>
      </c>
      <c r="AF3526">
        <v>1962</v>
      </c>
      <c r="AG3526"/>
      <c r="AH3526">
        <v>1962.9069999999999</v>
      </c>
      <c r="AI3526">
        <v>6</v>
      </c>
    </row>
    <row r="3527" spans="1:35">
      <c r="A3527" t="s">
        <v>862</v>
      </c>
      <c r="B3527">
        <v>2018</v>
      </c>
      <c r="C3527">
        <v>2018</v>
      </c>
      <c r="D3527">
        <v>2018</v>
      </c>
      <c r="E3527">
        <v>4</v>
      </c>
      <c r="F3527">
        <v>0</v>
      </c>
      <c r="G3527">
        <v>0</v>
      </c>
      <c r="H3527" t="s">
        <v>510</v>
      </c>
      <c r="I3527">
        <v>251</v>
      </c>
      <c r="J3527" t="s">
        <v>113</v>
      </c>
      <c r="K3527" t="s">
        <v>583</v>
      </c>
      <c r="L3527">
        <v>504</v>
      </c>
      <c r="M3527" t="s">
        <v>686</v>
      </c>
      <c r="N3527" t="s">
        <v>687</v>
      </c>
      <c r="O3527">
        <v>899</v>
      </c>
      <c r="P3527" t="s">
        <v>520</v>
      </c>
      <c r="Q3527" t="s">
        <v>521</v>
      </c>
      <c r="R3527" t="s">
        <v>515</v>
      </c>
      <c r="S3527" t="s">
        <v>516</v>
      </c>
      <c r="T3527">
        <v>0</v>
      </c>
      <c r="U3527" t="s">
        <v>517</v>
      </c>
      <c r="V3527">
        <v>2523</v>
      </c>
      <c r="W3527" t="s">
        <v>518</v>
      </c>
      <c r="X3527">
        <v>8</v>
      </c>
      <c r="Y3527" t="s">
        <v>519</v>
      </c>
      <c r="Z3527">
        <v>185219</v>
      </c>
      <c r="AA3527">
        <v>-1</v>
      </c>
      <c r="AB3527" t="s">
        <v>129</v>
      </c>
      <c r="AC3527">
        <v>0</v>
      </c>
      <c r="AD3527">
        <v>185219</v>
      </c>
      <c r="AE3527">
        <v>0</v>
      </c>
      <c r="AF3527">
        <v>11284</v>
      </c>
      <c r="AG3527"/>
      <c r="AH3527">
        <v>11284.946</v>
      </c>
      <c r="AI3527">
        <v>6</v>
      </c>
    </row>
    <row r="3528" spans="1:35">
      <c r="A3528" t="s">
        <v>862</v>
      </c>
      <c r="B3528">
        <v>2018</v>
      </c>
      <c r="C3528">
        <v>2018</v>
      </c>
      <c r="D3528">
        <v>2018</v>
      </c>
      <c r="E3528">
        <v>4</v>
      </c>
      <c r="F3528">
        <v>0</v>
      </c>
      <c r="G3528">
        <v>0</v>
      </c>
      <c r="H3528" t="s">
        <v>510</v>
      </c>
      <c r="I3528">
        <v>251</v>
      </c>
      <c r="J3528" t="s">
        <v>113</v>
      </c>
      <c r="K3528" t="s">
        <v>583</v>
      </c>
      <c r="L3528">
        <v>442</v>
      </c>
      <c r="M3528" t="s">
        <v>688</v>
      </c>
      <c r="N3528" t="s">
        <v>689</v>
      </c>
      <c r="O3528">
        <v>899</v>
      </c>
      <c r="P3528" t="s">
        <v>520</v>
      </c>
      <c r="Q3528" t="s">
        <v>521</v>
      </c>
      <c r="R3528" t="s">
        <v>515</v>
      </c>
      <c r="S3528" t="s">
        <v>516</v>
      </c>
      <c r="T3528">
        <v>0</v>
      </c>
      <c r="U3528" t="s">
        <v>517</v>
      </c>
      <c r="V3528">
        <v>2523</v>
      </c>
      <c r="W3528" t="s">
        <v>518</v>
      </c>
      <c r="X3528">
        <v>8</v>
      </c>
      <c r="Y3528" t="s">
        <v>519</v>
      </c>
      <c r="Z3528">
        <v>116420609</v>
      </c>
      <c r="AA3528">
        <v>-1</v>
      </c>
      <c r="AB3528" t="s">
        <v>129</v>
      </c>
      <c r="AC3528">
        <v>0</v>
      </c>
      <c r="AD3528">
        <v>116420609</v>
      </c>
      <c r="AE3528">
        <v>0</v>
      </c>
      <c r="AF3528">
        <v>7098019</v>
      </c>
      <c r="AG3528"/>
      <c r="AH3528">
        <v>7098019.4649999999</v>
      </c>
      <c r="AI3528">
        <v>6</v>
      </c>
    </row>
    <row r="3529" spans="1:35">
      <c r="A3529" t="s">
        <v>862</v>
      </c>
      <c r="B3529">
        <v>2018</v>
      </c>
      <c r="C3529">
        <v>2018</v>
      </c>
      <c r="D3529">
        <v>2018</v>
      </c>
      <c r="E3529">
        <v>4</v>
      </c>
      <c r="F3529">
        <v>0</v>
      </c>
      <c r="G3529">
        <v>0</v>
      </c>
      <c r="H3529" t="s">
        <v>510</v>
      </c>
      <c r="I3529">
        <v>251</v>
      </c>
      <c r="J3529" t="s">
        <v>113</v>
      </c>
      <c r="K3529" t="s">
        <v>583</v>
      </c>
      <c r="L3529">
        <v>528</v>
      </c>
      <c r="M3529" t="s">
        <v>581</v>
      </c>
      <c r="N3529" t="s">
        <v>582</v>
      </c>
      <c r="O3529">
        <v>899</v>
      </c>
      <c r="P3529" t="s">
        <v>520</v>
      </c>
      <c r="Q3529" t="s">
        <v>521</v>
      </c>
      <c r="R3529" t="s">
        <v>515</v>
      </c>
      <c r="S3529" t="s">
        <v>516</v>
      </c>
      <c r="T3529">
        <v>0</v>
      </c>
      <c r="U3529" t="s">
        <v>517</v>
      </c>
      <c r="V3529">
        <v>2523</v>
      </c>
      <c r="W3529" t="s">
        <v>518</v>
      </c>
      <c r="X3529">
        <v>8</v>
      </c>
      <c r="Y3529" t="s">
        <v>519</v>
      </c>
      <c r="Z3529">
        <v>12147544</v>
      </c>
      <c r="AA3529">
        <v>-1</v>
      </c>
      <c r="AB3529" t="s">
        <v>129</v>
      </c>
      <c r="AC3529">
        <v>0</v>
      </c>
      <c r="AD3529">
        <v>12147544</v>
      </c>
      <c r="AE3529">
        <v>0</v>
      </c>
      <c r="AF3529">
        <v>463379</v>
      </c>
      <c r="AG3529"/>
      <c r="AH3529">
        <v>463379.59600000002</v>
      </c>
      <c r="AI3529">
        <v>6</v>
      </c>
    </row>
    <row r="3530" spans="1:35">
      <c r="A3530" t="s">
        <v>862</v>
      </c>
      <c r="B3530">
        <v>2018</v>
      </c>
      <c r="C3530">
        <v>2018</v>
      </c>
      <c r="D3530">
        <v>2018</v>
      </c>
      <c r="E3530">
        <v>4</v>
      </c>
      <c r="F3530">
        <v>0</v>
      </c>
      <c r="G3530">
        <v>0</v>
      </c>
      <c r="H3530" t="s">
        <v>510</v>
      </c>
      <c r="I3530">
        <v>251</v>
      </c>
      <c r="J3530" t="s">
        <v>113</v>
      </c>
      <c r="K3530" t="s">
        <v>583</v>
      </c>
      <c r="L3530">
        <v>380</v>
      </c>
      <c r="M3530" t="s">
        <v>587</v>
      </c>
      <c r="N3530" t="s">
        <v>588</v>
      </c>
      <c r="O3530">
        <v>899</v>
      </c>
      <c r="P3530" t="s">
        <v>520</v>
      </c>
      <c r="Q3530" t="s">
        <v>521</v>
      </c>
      <c r="R3530" t="s">
        <v>515</v>
      </c>
      <c r="S3530" t="s">
        <v>516</v>
      </c>
      <c r="T3530">
        <v>0</v>
      </c>
      <c r="U3530" t="s">
        <v>517</v>
      </c>
      <c r="V3530">
        <v>2523</v>
      </c>
      <c r="W3530" t="s">
        <v>518</v>
      </c>
      <c r="X3530">
        <v>8</v>
      </c>
      <c r="Y3530" t="s">
        <v>519</v>
      </c>
      <c r="Z3530">
        <v>139358687</v>
      </c>
      <c r="AA3530">
        <v>-1</v>
      </c>
      <c r="AB3530" t="s">
        <v>129</v>
      </c>
      <c r="AC3530">
        <v>0</v>
      </c>
      <c r="AD3530">
        <v>139358687</v>
      </c>
      <c r="AE3530">
        <v>0</v>
      </c>
      <c r="AF3530">
        <v>6333770</v>
      </c>
      <c r="AG3530"/>
      <c r="AH3530">
        <v>6333770.5789999999</v>
      </c>
      <c r="AI3530">
        <v>6</v>
      </c>
    </row>
    <row r="3531" spans="1:35">
      <c r="A3531" t="s">
        <v>862</v>
      </c>
      <c r="B3531">
        <v>2018</v>
      </c>
      <c r="C3531">
        <v>2018</v>
      </c>
      <c r="D3531">
        <v>2018</v>
      </c>
      <c r="E3531">
        <v>4</v>
      </c>
      <c r="F3531">
        <v>0</v>
      </c>
      <c r="G3531">
        <v>0</v>
      </c>
      <c r="H3531" t="s">
        <v>510</v>
      </c>
      <c r="I3531">
        <v>251</v>
      </c>
      <c r="J3531" t="s">
        <v>113</v>
      </c>
      <c r="K3531" t="s">
        <v>583</v>
      </c>
      <c r="L3531">
        <v>276</v>
      </c>
      <c r="M3531" t="s">
        <v>591</v>
      </c>
      <c r="N3531" t="s">
        <v>592</v>
      </c>
      <c r="O3531">
        <v>899</v>
      </c>
      <c r="P3531" t="s">
        <v>520</v>
      </c>
      <c r="Q3531" t="s">
        <v>521</v>
      </c>
      <c r="R3531" t="s">
        <v>515</v>
      </c>
      <c r="S3531" t="s">
        <v>516</v>
      </c>
      <c r="T3531">
        <v>0</v>
      </c>
      <c r="U3531" t="s">
        <v>517</v>
      </c>
      <c r="V3531">
        <v>2523</v>
      </c>
      <c r="W3531" t="s">
        <v>518</v>
      </c>
      <c r="X3531">
        <v>8</v>
      </c>
      <c r="Y3531" t="s">
        <v>519</v>
      </c>
      <c r="Z3531">
        <v>522827072</v>
      </c>
      <c r="AA3531">
        <v>-1</v>
      </c>
      <c r="AB3531" t="s">
        <v>129</v>
      </c>
      <c r="AC3531">
        <v>0</v>
      </c>
      <c r="AD3531">
        <v>522827072</v>
      </c>
      <c r="AE3531">
        <v>0</v>
      </c>
      <c r="AF3531">
        <v>31082314</v>
      </c>
      <c r="AG3531"/>
      <c r="AH3531">
        <v>31082314.443</v>
      </c>
      <c r="AI3531">
        <v>6</v>
      </c>
    </row>
    <row r="3532" spans="1:35">
      <c r="A3532" t="s">
        <v>862</v>
      </c>
      <c r="B3532">
        <v>2018</v>
      </c>
      <c r="C3532">
        <v>2018</v>
      </c>
      <c r="D3532">
        <v>2018</v>
      </c>
      <c r="E3532">
        <v>4</v>
      </c>
      <c r="F3532">
        <v>0</v>
      </c>
      <c r="G3532">
        <v>0</v>
      </c>
      <c r="H3532" t="s">
        <v>510</v>
      </c>
      <c r="I3532">
        <v>251</v>
      </c>
      <c r="J3532" t="s">
        <v>113</v>
      </c>
      <c r="K3532" t="s">
        <v>583</v>
      </c>
      <c r="L3532">
        <v>428</v>
      </c>
      <c r="M3532" t="s">
        <v>735</v>
      </c>
      <c r="N3532" t="s">
        <v>736</v>
      </c>
      <c r="O3532">
        <v>0</v>
      </c>
      <c r="P3532" t="s">
        <v>177</v>
      </c>
      <c r="Q3532" t="s">
        <v>514</v>
      </c>
      <c r="R3532" t="s">
        <v>515</v>
      </c>
      <c r="S3532" t="s">
        <v>516</v>
      </c>
      <c r="T3532">
        <v>3200</v>
      </c>
      <c r="U3532" t="s">
        <v>74</v>
      </c>
      <c r="V3532">
        <v>2523</v>
      </c>
      <c r="W3532" t="s">
        <v>518</v>
      </c>
      <c r="X3532">
        <v>8</v>
      </c>
      <c r="Y3532" t="s">
        <v>519</v>
      </c>
      <c r="Z3532">
        <v>542</v>
      </c>
      <c r="AA3532">
        <v>-1</v>
      </c>
      <c r="AB3532" t="s">
        <v>129</v>
      </c>
      <c r="AC3532">
        <v>0</v>
      </c>
      <c r="AD3532">
        <v>542</v>
      </c>
      <c r="AE3532">
        <v>0</v>
      </c>
      <c r="AF3532">
        <v>33</v>
      </c>
      <c r="AG3532"/>
      <c r="AH3532">
        <v>33.069000000000003</v>
      </c>
      <c r="AI3532">
        <v>6</v>
      </c>
    </row>
    <row r="3533" spans="1:35">
      <c r="A3533" t="s">
        <v>862</v>
      </c>
      <c r="B3533">
        <v>2018</v>
      </c>
      <c r="C3533">
        <v>2018</v>
      </c>
      <c r="D3533">
        <v>2018</v>
      </c>
      <c r="E3533">
        <v>4</v>
      </c>
      <c r="F3533">
        <v>0</v>
      </c>
      <c r="G3533">
        <v>0</v>
      </c>
      <c r="H3533" t="s">
        <v>510</v>
      </c>
      <c r="I3533">
        <v>251</v>
      </c>
      <c r="J3533" t="s">
        <v>113</v>
      </c>
      <c r="K3533" t="s">
        <v>583</v>
      </c>
      <c r="L3533">
        <v>440</v>
      </c>
      <c r="M3533" t="s">
        <v>773</v>
      </c>
      <c r="N3533" t="s">
        <v>774</v>
      </c>
      <c r="O3533">
        <v>0</v>
      </c>
      <c r="P3533" t="s">
        <v>177</v>
      </c>
      <c r="Q3533" t="s">
        <v>514</v>
      </c>
      <c r="R3533" t="s">
        <v>515</v>
      </c>
      <c r="S3533" t="s">
        <v>516</v>
      </c>
      <c r="T3533">
        <v>3200</v>
      </c>
      <c r="U3533" t="s">
        <v>74</v>
      </c>
      <c r="V3533">
        <v>2523</v>
      </c>
      <c r="W3533" t="s">
        <v>518</v>
      </c>
      <c r="X3533">
        <v>8</v>
      </c>
      <c r="Y3533" t="s">
        <v>519</v>
      </c>
      <c r="Z3533">
        <v>2597</v>
      </c>
      <c r="AA3533">
        <v>-1</v>
      </c>
      <c r="AB3533" t="s">
        <v>129</v>
      </c>
      <c r="AC3533">
        <v>0</v>
      </c>
      <c r="AD3533">
        <v>2597</v>
      </c>
      <c r="AE3533">
        <v>0</v>
      </c>
      <c r="AF3533">
        <v>158</v>
      </c>
      <c r="AG3533"/>
      <c r="AH3533">
        <v>158.261</v>
      </c>
      <c r="AI3533">
        <v>6</v>
      </c>
    </row>
    <row r="3534" spans="1:35">
      <c r="A3534" t="s">
        <v>862</v>
      </c>
      <c r="B3534">
        <v>2018</v>
      </c>
      <c r="C3534">
        <v>2018</v>
      </c>
      <c r="D3534">
        <v>2018</v>
      </c>
      <c r="E3534">
        <v>4</v>
      </c>
      <c r="F3534">
        <v>0</v>
      </c>
      <c r="G3534">
        <v>0</v>
      </c>
      <c r="H3534" t="s">
        <v>510</v>
      </c>
      <c r="I3534">
        <v>251</v>
      </c>
      <c r="J3534" t="s">
        <v>113</v>
      </c>
      <c r="K3534" t="s">
        <v>583</v>
      </c>
      <c r="L3534">
        <v>246</v>
      </c>
      <c r="M3534" t="s">
        <v>678</v>
      </c>
      <c r="N3534" t="s">
        <v>679</v>
      </c>
      <c r="O3534">
        <v>0</v>
      </c>
      <c r="P3534" t="s">
        <v>177</v>
      </c>
      <c r="Q3534" t="s">
        <v>514</v>
      </c>
      <c r="R3534" t="s">
        <v>515</v>
      </c>
      <c r="S3534" t="s">
        <v>516</v>
      </c>
      <c r="T3534">
        <v>3200</v>
      </c>
      <c r="U3534" t="s">
        <v>74</v>
      </c>
      <c r="V3534">
        <v>2523</v>
      </c>
      <c r="W3534" t="s">
        <v>518</v>
      </c>
      <c r="X3534">
        <v>8</v>
      </c>
      <c r="Y3534" t="s">
        <v>519</v>
      </c>
      <c r="Z3534">
        <v>16561485</v>
      </c>
      <c r="AA3534">
        <v>-1</v>
      </c>
      <c r="AB3534" t="s">
        <v>129</v>
      </c>
      <c r="AC3534">
        <v>0</v>
      </c>
      <c r="AD3534">
        <v>16561485</v>
      </c>
      <c r="AE3534">
        <v>0</v>
      </c>
      <c r="AF3534">
        <v>579876</v>
      </c>
      <c r="AG3534"/>
      <c r="AH3534">
        <v>579876.14</v>
      </c>
      <c r="AI3534">
        <v>6</v>
      </c>
    </row>
    <row r="3535" spans="1:35">
      <c r="A3535" t="s">
        <v>862</v>
      </c>
      <c r="B3535">
        <v>2018</v>
      </c>
      <c r="C3535">
        <v>2018</v>
      </c>
      <c r="D3535">
        <v>2018</v>
      </c>
      <c r="E3535">
        <v>4</v>
      </c>
      <c r="F3535">
        <v>0</v>
      </c>
      <c r="G3535">
        <v>0</v>
      </c>
      <c r="H3535" t="s">
        <v>510</v>
      </c>
      <c r="I3535">
        <v>251</v>
      </c>
      <c r="J3535" t="s">
        <v>113</v>
      </c>
      <c r="K3535" t="s">
        <v>583</v>
      </c>
      <c r="L3535">
        <v>300</v>
      </c>
      <c r="M3535" t="s">
        <v>680</v>
      </c>
      <c r="N3535" t="s">
        <v>681</v>
      </c>
      <c r="O3535">
        <v>0</v>
      </c>
      <c r="P3535" t="s">
        <v>177</v>
      </c>
      <c r="Q3535" t="s">
        <v>514</v>
      </c>
      <c r="R3535" t="s">
        <v>515</v>
      </c>
      <c r="S3535" t="s">
        <v>516</v>
      </c>
      <c r="T3535">
        <v>3200</v>
      </c>
      <c r="U3535" t="s">
        <v>74</v>
      </c>
      <c r="V3535">
        <v>2523</v>
      </c>
      <c r="W3535" t="s">
        <v>518</v>
      </c>
      <c r="X3535">
        <v>8</v>
      </c>
      <c r="Y3535" t="s">
        <v>519</v>
      </c>
      <c r="Z3535">
        <v>1519</v>
      </c>
      <c r="AA3535">
        <v>-1</v>
      </c>
      <c r="AB3535" t="s">
        <v>129</v>
      </c>
      <c r="AC3535">
        <v>0</v>
      </c>
      <c r="AD3535">
        <v>1519</v>
      </c>
      <c r="AE3535">
        <v>0</v>
      </c>
      <c r="AF3535">
        <v>145</v>
      </c>
      <c r="AG3535"/>
      <c r="AH3535">
        <v>145.26900000000001</v>
      </c>
      <c r="AI3535">
        <v>6</v>
      </c>
    </row>
    <row r="3536" spans="1:35">
      <c r="A3536" t="s">
        <v>862</v>
      </c>
      <c r="B3536">
        <v>2018</v>
      </c>
      <c r="C3536">
        <v>2018</v>
      </c>
      <c r="D3536">
        <v>2018</v>
      </c>
      <c r="E3536">
        <v>4</v>
      </c>
      <c r="F3536">
        <v>0</v>
      </c>
      <c r="G3536">
        <v>0</v>
      </c>
      <c r="H3536" t="s">
        <v>510</v>
      </c>
      <c r="I3536">
        <v>251</v>
      </c>
      <c r="J3536" t="s">
        <v>113</v>
      </c>
      <c r="K3536" t="s">
        <v>583</v>
      </c>
      <c r="L3536">
        <v>348</v>
      </c>
      <c r="M3536" t="s">
        <v>739</v>
      </c>
      <c r="N3536" t="s">
        <v>740</v>
      </c>
      <c r="O3536">
        <v>0</v>
      </c>
      <c r="P3536" t="s">
        <v>177</v>
      </c>
      <c r="Q3536" t="s">
        <v>514</v>
      </c>
      <c r="R3536" t="s">
        <v>515</v>
      </c>
      <c r="S3536" t="s">
        <v>516</v>
      </c>
      <c r="T3536">
        <v>3200</v>
      </c>
      <c r="U3536" t="s">
        <v>74</v>
      </c>
      <c r="V3536">
        <v>2523</v>
      </c>
      <c r="W3536" t="s">
        <v>518</v>
      </c>
      <c r="X3536">
        <v>8</v>
      </c>
      <c r="Y3536" t="s">
        <v>519</v>
      </c>
      <c r="Z3536">
        <v>29745</v>
      </c>
      <c r="AA3536">
        <v>-1</v>
      </c>
      <c r="AB3536" t="s">
        <v>129</v>
      </c>
      <c r="AC3536">
        <v>0</v>
      </c>
      <c r="AD3536">
        <v>29745</v>
      </c>
      <c r="AE3536">
        <v>0</v>
      </c>
      <c r="AF3536">
        <v>1962</v>
      </c>
      <c r="AG3536"/>
      <c r="AH3536">
        <v>1962.9069999999999</v>
      </c>
      <c r="AI3536">
        <v>6</v>
      </c>
    </row>
    <row r="3537" spans="1:35">
      <c r="A3537" t="s">
        <v>862</v>
      </c>
      <c r="B3537">
        <v>2018</v>
      </c>
      <c r="C3537">
        <v>2018</v>
      </c>
      <c r="D3537">
        <v>2018</v>
      </c>
      <c r="E3537">
        <v>4</v>
      </c>
      <c r="F3537">
        <v>0</v>
      </c>
      <c r="G3537">
        <v>0</v>
      </c>
      <c r="H3537" t="s">
        <v>510</v>
      </c>
      <c r="I3537">
        <v>251</v>
      </c>
      <c r="J3537" t="s">
        <v>113</v>
      </c>
      <c r="K3537" t="s">
        <v>583</v>
      </c>
      <c r="L3537">
        <v>442</v>
      </c>
      <c r="M3537" t="s">
        <v>688</v>
      </c>
      <c r="N3537" t="s">
        <v>689</v>
      </c>
      <c r="O3537">
        <v>0</v>
      </c>
      <c r="P3537" t="s">
        <v>177</v>
      </c>
      <c r="Q3537" t="s">
        <v>514</v>
      </c>
      <c r="R3537" t="s">
        <v>515</v>
      </c>
      <c r="S3537" t="s">
        <v>516</v>
      </c>
      <c r="T3537">
        <v>3200</v>
      </c>
      <c r="U3537" t="s">
        <v>74</v>
      </c>
      <c r="V3537">
        <v>2523</v>
      </c>
      <c r="W3537" t="s">
        <v>518</v>
      </c>
      <c r="X3537">
        <v>8</v>
      </c>
      <c r="Y3537" t="s">
        <v>519</v>
      </c>
      <c r="Z3537">
        <v>116420609</v>
      </c>
      <c r="AA3537">
        <v>-1</v>
      </c>
      <c r="AB3537" t="s">
        <v>129</v>
      </c>
      <c r="AC3537">
        <v>0</v>
      </c>
      <c r="AD3537">
        <v>116420609</v>
      </c>
      <c r="AE3537">
        <v>0</v>
      </c>
      <c r="AF3537">
        <v>7098019</v>
      </c>
      <c r="AG3537"/>
      <c r="AH3537">
        <v>7098019.4649999999</v>
      </c>
      <c r="AI3537">
        <v>6</v>
      </c>
    </row>
    <row r="3538" spans="1:35">
      <c r="A3538" t="s">
        <v>862</v>
      </c>
      <c r="B3538">
        <v>2018</v>
      </c>
      <c r="C3538">
        <v>2018</v>
      </c>
      <c r="D3538">
        <v>2018</v>
      </c>
      <c r="E3538">
        <v>4</v>
      </c>
      <c r="F3538">
        <v>0</v>
      </c>
      <c r="G3538">
        <v>0</v>
      </c>
      <c r="H3538" t="s">
        <v>510</v>
      </c>
      <c r="I3538">
        <v>251</v>
      </c>
      <c r="J3538" t="s">
        <v>113</v>
      </c>
      <c r="K3538" t="s">
        <v>583</v>
      </c>
      <c r="L3538">
        <v>616</v>
      </c>
      <c r="M3538" t="s">
        <v>692</v>
      </c>
      <c r="N3538" t="s">
        <v>693</v>
      </c>
      <c r="O3538">
        <v>0</v>
      </c>
      <c r="P3538" t="s">
        <v>177</v>
      </c>
      <c r="Q3538" t="s">
        <v>514</v>
      </c>
      <c r="R3538" t="s">
        <v>515</v>
      </c>
      <c r="S3538" t="s">
        <v>516</v>
      </c>
      <c r="T3538">
        <v>3200</v>
      </c>
      <c r="U3538" t="s">
        <v>74</v>
      </c>
      <c r="V3538">
        <v>2523</v>
      </c>
      <c r="W3538" t="s">
        <v>518</v>
      </c>
      <c r="X3538">
        <v>8</v>
      </c>
      <c r="Y3538" t="s">
        <v>519</v>
      </c>
      <c r="Z3538">
        <v>473681</v>
      </c>
      <c r="AA3538">
        <v>-1</v>
      </c>
      <c r="AB3538" t="s">
        <v>129</v>
      </c>
      <c r="AC3538">
        <v>0</v>
      </c>
      <c r="AD3538">
        <v>473681</v>
      </c>
      <c r="AE3538">
        <v>0</v>
      </c>
      <c r="AF3538">
        <v>28860</v>
      </c>
      <c r="AG3538"/>
      <c r="AH3538">
        <v>28860.170999999998</v>
      </c>
      <c r="AI3538">
        <v>6</v>
      </c>
    </row>
    <row r="3539" spans="1:35">
      <c r="A3539" t="s">
        <v>862</v>
      </c>
      <c r="B3539">
        <v>2018</v>
      </c>
      <c r="C3539">
        <v>2018</v>
      </c>
      <c r="D3539">
        <v>2018</v>
      </c>
      <c r="E3539">
        <v>4</v>
      </c>
      <c r="F3539">
        <v>0</v>
      </c>
      <c r="G3539">
        <v>0</v>
      </c>
      <c r="H3539" t="s">
        <v>510</v>
      </c>
      <c r="I3539">
        <v>251</v>
      </c>
      <c r="J3539" t="s">
        <v>113</v>
      </c>
      <c r="K3539" t="s">
        <v>583</v>
      </c>
      <c r="L3539">
        <v>528</v>
      </c>
      <c r="M3539" t="s">
        <v>581</v>
      </c>
      <c r="N3539" t="s">
        <v>582</v>
      </c>
      <c r="O3539">
        <v>0</v>
      </c>
      <c r="P3539" t="s">
        <v>177</v>
      </c>
      <c r="Q3539" t="s">
        <v>514</v>
      </c>
      <c r="R3539" t="s">
        <v>515</v>
      </c>
      <c r="S3539" t="s">
        <v>516</v>
      </c>
      <c r="T3539">
        <v>3200</v>
      </c>
      <c r="U3539" t="s">
        <v>74</v>
      </c>
      <c r="V3539">
        <v>2523</v>
      </c>
      <c r="W3539" t="s">
        <v>518</v>
      </c>
      <c r="X3539">
        <v>8</v>
      </c>
      <c r="Y3539" t="s">
        <v>519</v>
      </c>
      <c r="Z3539">
        <v>12147544</v>
      </c>
      <c r="AA3539">
        <v>-1</v>
      </c>
      <c r="AB3539" t="s">
        <v>129</v>
      </c>
      <c r="AC3539">
        <v>0</v>
      </c>
      <c r="AD3539">
        <v>12147544</v>
      </c>
      <c r="AE3539">
        <v>0</v>
      </c>
      <c r="AF3539">
        <v>463379</v>
      </c>
      <c r="AG3539"/>
      <c r="AH3539">
        <v>463379.59600000002</v>
      </c>
      <c r="AI3539">
        <v>6</v>
      </c>
    </row>
    <row r="3540" spans="1:35">
      <c r="A3540" t="s">
        <v>862</v>
      </c>
      <c r="B3540">
        <v>2018</v>
      </c>
      <c r="C3540">
        <v>2018</v>
      </c>
      <c r="D3540">
        <v>2018</v>
      </c>
      <c r="E3540">
        <v>4</v>
      </c>
      <c r="F3540">
        <v>0</v>
      </c>
      <c r="G3540">
        <v>0</v>
      </c>
      <c r="H3540" t="s">
        <v>510</v>
      </c>
      <c r="I3540">
        <v>251</v>
      </c>
      <c r="J3540" t="s">
        <v>113</v>
      </c>
      <c r="K3540" t="s">
        <v>583</v>
      </c>
      <c r="L3540">
        <v>380</v>
      </c>
      <c r="M3540" t="s">
        <v>587</v>
      </c>
      <c r="N3540" t="s">
        <v>588</v>
      </c>
      <c r="O3540">
        <v>0</v>
      </c>
      <c r="P3540" t="s">
        <v>177</v>
      </c>
      <c r="Q3540" t="s">
        <v>514</v>
      </c>
      <c r="R3540" t="s">
        <v>515</v>
      </c>
      <c r="S3540" t="s">
        <v>516</v>
      </c>
      <c r="T3540">
        <v>3200</v>
      </c>
      <c r="U3540" t="s">
        <v>74</v>
      </c>
      <c r="V3540">
        <v>2523</v>
      </c>
      <c r="W3540" t="s">
        <v>518</v>
      </c>
      <c r="X3540">
        <v>8</v>
      </c>
      <c r="Y3540" t="s">
        <v>519</v>
      </c>
      <c r="Z3540">
        <v>123581493</v>
      </c>
      <c r="AA3540">
        <v>-1</v>
      </c>
      <c r="AB3540" t="s">
        <v>129</v>
      </c>
      <c r="AC3540">
        <v>0</v>
      </c>
      <c r="AD3540">
        <v>123581493</v>
      </c>
      <c r="AE3540">
        <v>0</v>
      </c>
      <c r="AF3540">
        <v>5372506</v>
      </c>
      <c r="AG3540"/>
      <c r="AH3540">
        <v>5372506.9709999999</v>
      </c>
      <c r="AI3540">
        <v>6</v>
      </c>
    </row>
    <row r="3541" spans="1:35">
      <c r="A3541" t="s">
        <v>862</v>
      </c>
      <c r="B3541">
        <v>2018</v>
      </c>
      <c r="C3541">
        <v>2018</v>
      </c>
      <c r="D3541">
        <v>2018</v>
      </c>
      <c r="E3541">
        <v>4</v>
      </c>
      <c r="F3541">
        <v>0</v>
      </c>
      <c r="G3541">
        <v>0</v>
      </c>
      <c r="H3541" t="s">
        <v>510</v>
      </c>
      <c r="I3541">
        <v>251</v>
      </c>
      <c r="J3541" t="s">
        <v>113</v>
      </c>
      <c r="K3541" t="s">
        <v>583</v>
      </c>
      <c r="L3541">
        <v>276</v>
      </c>
      <c r="M3541" t="s">
        <v>591</v>
      </c>
      <c r="N3541" t="s">
        <v>592</v>
      </c>
      <c r="O3541">
        <v>0</v>
      </c>
      <c r="P3541" t="s">
        <v>177</v>
      </c>
      <c r="Q3541" t="s">
        <v>514</v>
      </c>
      <c r="R3541" t="s">
        <v>515</v>
      </c>
      <c r="S3541" t="s">
        <v>516</v>
      </c>
      <c r="T3541">
        <v>3200</v>
      </c>
      <c r="U3541" t="s">
        <v>74</v>
      </c>
      <c r="V3541">
        <v>2523</v>
      </c>
      <c r="W3541" t="s">
        <v>518</v>
      </c>
      <c r="X3541">
        <v>8</v>
      </c>
      <c r="Y3541" t="s">
        <v>519</v>
      </c>
      <c r="Z3541">
        <v>522825014</v>
      </c>
      <c r="AA3541">
        <v>-1</v>
      </c>
      <c r="AB3541" t="s">
        <v>129</v>
      </c>
      <c r="AC3541">
        <v>0</v>
      </c>
      <c r="AD3541">
        <v>522825014</v>
      </c>
      <c r="AE3541">
        <v>0</v>
      </c>
      <c r="AF3541">
        <v>31082242</v>
      </c>
      <c r="AG3541"/>
      <c r="AH3541">
        <v>31082242.397999998</v>
      </c>
      <c r="AI3541">
        <v>6</v>
      </c>
    </row>
    <row r="3542" spans="1:35">
      <c r="A3542" t="s">
        <v>862</v>
      </c>
      <c r="B3542">
        <v>2018</v>
      </c>
      <c r="C3542">
        <v>2018</v>
      </c>
      <c r="D3542">
        <v>2018</v>
      </c>
      <c r="E3542">
        <v>4</v>
      </c>
      <c r="F3542">
        <v>0</v>
      </c>
      <c r="G3542">
        <v>0</v>
      </c>
      <c r="H3542" t="s">
        <v>510</v>
      </c>
      <c r="I3542">
        <v>251</v>
      </c>
      <c r="J3542" t="s">
        <v>113</v>
      </c>
      <c r="K3542" t="s">
        <v>583</v>
      </c>
      <c r="L3542">
        <v>540</v>
      </c>
      <c r="M3542" t="s">
        <v>552</v>
      </c>
      <c r="N3542" t="s">
        <v>553</v>
      </c>
      <c r="O3542">
        <v>0</v>
      </c>
      <c r="P3542" t="s">
        <v>177</v>
      </c>
      <c r="Q3542" t="s">
        <v>514</v>
      </c>
      <c r="R3542" t="s">
        <v>515</v>
      </c>
      <c r="S3542" t="s">
        <v>516</v>
      </c>
      <c r="T3542">
        <v>2100</v>
      </c>
      <c r="U3542" t="s">
        <v>868</v>
      </c>
      <c r="V3542">
        <v>2523</v>
      </c>
      <c r="W3542" t="s">
        <v>518</v>
      </c>
      <c r="X3542">
        <v>8</v>
      </c>
      <c r="Y3542" t="s">
        <v>519</v>
      </c>
      <c r="Z3542">
        <v>623155</v>
      </c>
      <c r="AA3542">
        <v>-1</v>
      </c>
      <c r="AB3542" t="s">
        <v>129</v>
      </c>
      <c r="AC3542">
        <v>0</v>
      </c>
      <c r="AD3542">
        <v>623155</v>
      </c>
      <c r="AE3542">
        <v>0</v>
      </c>
      <c r="AF3542">
        <v>37967</v>
      </c>
      <c r="AG3542"/>
      <c r="AH3542">
        <v>37967.258000000002</v>
      </c>
      <c r="AI3542">
        <v>6</v>
      </c>
    </row>
    <row r="3543" spans="1:35">
      <c r="A3543" t="s">
        <v>862</v>
      </c>
      <c r="B3543">
        <v>2018</v>
      </c>
      <c r="C3543">
        <v>2018</v>
      </c>
      <c r="D3543">
        <v>2018</v>
      </c>
      <c r="E3543">
        <v>4</v>
      </c>
      <c r="F3543">
        <v>0</v>
      </c>
      <c r="G3543">
        <v>0</v>
      </c>
      <c r="H3543" t="s">
        <v>510</v>
      </c>
      <c r="I3543">
        <v>251</v>
      </c>
      <c r="J3543" t="s">
        <v>113</v>
      </c>
      <c r="K3543" t="s">
        <v>583</v>
      </c>
      <c r="L3543">
        <v>258</v>
      </c>
      <c r="M3543" t="s">
        <v>536</v>
      </c>
      <c r="N3543" t="s">
        <v>537</v>
      </c>
      <c r="O3543">
        <v>0</v>
      </c>
      <c r="P3543" t="s">
        <v>177</v>
      </c>
      <c r="Q3543" t="s">
        <v>514</v>
      </c>
      <c r="R3543" t="s">
        <v>515</v>
      </c>
      <c r="S3543" t="s">
        <v>516</v>
      </c>
      <c r="T3543">
        <v>2100</v>
      </c>
      <c r="U3543" t="s">
        <v>868</v>
      </c>
      <c r="V3543">
        <v>2523</v>
      </c>
      <c r="W3543" t="s">
        <v>518</v>
      </c>
      <c r="X3543">
        <v>8</v>
      </c>
      <c r="Y3543" t="s">
        <v>519</v>
      </c>
      <c r="Z3543">
        <v>1674380</v>
      </c>
      <c r="AA3543">
        <v>-1</v>
      </c>
      <c r="AB3543" t="s">
        <v>129</v>
      </c>
      <c r="AC3543">
        <v>0</v>
      </c>
      <c r="AD3543">
        <v>1674380</v>
      </c>
      <c r="AE3543">
        <v>0</v>
      </c>
      <c r="AF3543">
        <v>102015</v>
      </c>
      <c r="AG3543"/>
      <c r="AH3543">
        <v>102015.673</v>
      </c>
      <c r="AI3543">
        <v>6</v>
      </c>
    </row>
    <row r="3544" spans="1:35">
      <c r="A3544" t="s">
        <v>862</v>
      </c>
      <c r="B3544">
        <v>2018</v>
      </c>
      <c r="C3544">
        <v>2018</v>
      </c>
      <c r="D3544">
        <v>2018</v>
      </c>
      <c r="E3544">
        <v>4</v>
      </c>
      <c r="F3544">
        <v>0</v>
      </c>
      <c r="G3544">
        <v>0</v>
      </c>
      <c r="H3544" t="s">
        <v>510</v>
      </c>
      <c r="I3544">
        <v>251</v>
      </c>
      <c r="J3544" t="s">
        <v>113</v>
      </c>
      <c r="K3544" t="s">
        <v>583</v>
      </c>
      <c r="L3544">
        <v>384</v>
      </c>
      <c r="M3544" t="s">
        <v>751</v>
      </c>
      <c r="N3544" t="s">
        <v>752</v>
      </c>
      <c r="O3544">
        <v>0</v>
      </c>
      <c r="P3544" t="s">
        <v>177</v>
      </c>
      <c r="Q3544" t="s">
        <v>514</v>
      </c>
      <c r="R3544" t="s">
        <v>515</v>
      </c>
      <c r="S3544" t="s">
        <v>516</v>
      </c>
      <c r="T3544">
        <v>2100</v>
      </c>
      <c r="U3544" t="s">
        <v>868</v>
      </c>
      <c r="V3544">
        <v>2523</v>
      </c>
      <c r="W3544" t="s">
        <v>518</v>
      </c>
      <c r="X3544">
        <v>8</v>
      </c>
      <c r="Y3544" t="s">
        <v>519</v>
      </c>
      <c r="Z3544">
        <v>2585</v>
      </c>
      <c r="AA3544">
        <v>-1</v>
      </c>
      <c r="AB3544" t="s">
        <v>129</v>
      </c>
      <c r="AC3544">
        <v>0</v>
      </c>
      <c r="AD3544">
        <v>2585</v>
      </c>
      <c r="AE3544">
        <v>0</v>
      </c>
      <c r="AF3544">
        <v>281</v>
      </c>
      <c r="AG3544"/>
      <c r="AH3544">
        <v>281.08999999999997</v>
      </c>
      <c r="AI3544">
        <v>6</v>
      </c>
    </row>
    <row r="3545" spans="1:35">
      <c r="A3545" t="s">
        <v>862</v>
      </c>
      <c r="B3545">
        <v>2018</v>
      </c>
      <c r="C3545">
        <v>2018</v>
      </c>
      <c r="D3545">
        <v>2018</v>
      </c>
      <c r="E3545">
        <v>4</v>
      </c>
      <c r="F3545">
        <v>0</v>
      </c>
      <c r="G3545">
        <v>0</v>
      </c>
      <c r="H3545" t="s">
        <v>510</v>
      </c>
      <c r="I3545">
        <v>251</v>
      </c>
      <c r="J3545" t="s">
        <v>113</v>
      </c>
      <c r="K3545" t="s">
        <v>583</v>
      </c>
      <c r="L3545">
        <v>392</v>
      </c>
      <c r="M3545" t="s">
        <v>223</v>
      </c>
      <c r="N3545" t="s">
        <v>584</v>
      </c>
      <c r="O3545">
        <v>0</v>
      </c>
      <c r="P3545" t="s">
        <v>177</v>
      </c>
      <c r="Q3545" t="s">
        <v>514</v>
      </c>
      <c r="R3545" t="s">
        <v>515</v>
      </c>
      <c r="S3545" t="s">
        <v>516</v>
      </c>
      <c r="T3545">
        <v>2100</v>
      </c>
      <c r="U3545" t="s">
        <v>868</v>
      </c>
      <c r="V3545">
        <v>2523</v>
      </c>
      <c r="W3545" t="s">
        <v>518</v>
      </c>
      <c r="X3545">
        <v>8</v>
      </c>
      <c r="Y3545" t="s">
        <v>519</v>
      </c>
      <c r="Z3545">
        <v>641850</v>
      </c>
      <c r="AA3545">
        <v>-1</v>
      </c>
      <c r="AB3545" t="s">
        <v>129</v>
      </c>
      <c r="AC3545">
        <v>0</v>
      </c>
      <c r="AD3545">
        <v>641850</v>
      </c>
      <c r="AE3545">
        <v>0</v>
      </c>
      <c r="AF3545">
        <v>22464</v>
      </c>
      <c r="AG3545"/>
      <c r="AH3545">
        <v>22464.777999999998</v>
      </c>
      <c r="AI3545">
        <v>6</v>
      </c>
    </row>
    <row r="3546" spans="1:35">
      <c r="A3546" t="s">
        <v>862</v>
      </c>
      <c r="B3546">
        <v>2018</v>
      </c>
      <c r="C3546">
        <v>2018</v>
      </c>
      <c r="D3546">
        <v>2018</v>
      </c>
      <c r="E3546">
        <v>4</v>
      </c>
      <c r="F3546">
        <v>0</v>
      </c>
      <c r="G3546">
        <v>0</v>
      </c>
      <c r="H3546" t="s">
        <v>510</v>
      </c>
      <c r="I3546">
        <v>251</v>
      </c>
      <c r="J3546" t="s">
        <v>113</v>
      </c>
      <c r="K3546" t="s">
        <v>583</v>
      </c>
      <c r="L3546">
        <v>266</v>
      </c>
      <c r="M3546" t="s">
        <v>664</v>
      </c>
      <c r="N3546" t="s">
        <v>665</v>
      </c>
      <c r="O3546">
        <v>0</v>
      </c>
      <c r="P3546" t="s">
        <v>177</v>
      </c>
      <c r="Q3546" t="s">
        <v>514</v>
      </c>
      <c r="R3546" t="s">
        <v>515</v>
      </c>
      <c r="S3546" t="s">
        <v>516</v>
      </c>
      <c r="T3546">
        <v>2100</v>
      </c>
      <c r="U3546" t="s">
        <v>868</v>
      </c>
      <c r="V3546">
        <v>2523</v>
      </c>
      <c r="W3546" t="s">
        <v>518</v>
      </c>
      <c r="X3546">
        <v>8</v>
      </c>
      <c r="Y3546" t="s">
        <v>519</v>
      </c>
      <c r="Z3546">
        <v>210089</v>
      </c>
      <c r="AA3546">
        <v>-1</v>
      </c>
      <c r="AB3546" t="s">
        <v>129</v>
      </c>
      <c r="AC3546">
        <v>0</v>
      </c>
      <c r="AD3546">
        <v>210089</v>
      </c>
      <c r="AE3546">
        <v>0</v>
      </c>
      <c r="AF3546">
        <v>12800</v>
      </c>
      <c r="AG3546"/>
      <c r="AH3546">
        <v>12800.235000000001</v>
      </c>
      <c r="AI3546">
        <v>6</v>
      </c>
    </row>
    <row r="3547" spans="1:35">
      <c r="A3547" t="s">
        <v>862</v>
      </c>
      <c r="B3547">
        <v>2018</v>
      </c>
      <c r="C3547">
        <v>2018</v>
      </c>
      <c r="D3547">
        <v>2018</v>
      </c>
      <c r="E3547">
        <v>4</v>
      </c>
      <c r="F3547">
        <v>0</v>
      </c>
      <c r="G3547">
        <v>0</v>
      </c>
      <c r="H3547" t="s">
        <v>510</v>
      </c>
      <c r="I3547">
        <v>251</v>
      </c>
      <c r="J3547" t="s">
        <v>113</v>
      </c>
      <c r="K3547" t="s">
        <v>583</v>
      </c>
      <c r="L3547">
        <v>480</v>
      </c>
      <c r="M3547" t="s">
        <v>652</v>
      </c>
      <c r="N3547" t="s">
        <v>653</v>
      </c>
      <c r="O3547">
        <v>0</v>
      </c>
      <c r="P3547" t="s">
        <v>177</v>
      </c>
      <c r="Q3547" t="s">
        <v>514</v>
      </c>
      <c r="R3547" t="s">
        <v>515</v>
      </c>
      <c r="S3547" t="s">
        <v>516</v>
      </c>
      <c r="T3547">
        <v>2100</v>
      </c>
      <c r="U3547" t="s">
        <v>868</v>
      </c>
      <c r="V3547">
        <v>2523</v>
      </c>
      <c r="W3547" t="s">
        <v>518</v>
      </c>
      <c r="X3547">
        <v>8</v>
      </c>
      <c r="Y3547" t="s">
        <v>519</v>
      </c>
      <c r="Z3547">
        <v>77189</v>
      </c>
      <c r="AA3547">
        <v>-1</v>
      </c>
      <c r="AB3547" t="s">
        <v>129</v>
      </c>
      <c r="AC3547">
        <v>0</v>
      </c>
      <c r="AD3547">
        <v>77189</v>
      </c>
      <c r="AE3547">
        <v>0</v>
      </c>
      <c r="AF3547">
        <v>4702</v>
      </c>
      <c r="AG3547"/>
      <c r="AH3547">
        <v>4702.9470000000001</v>
      </c>
      <c r="AI3547">
        <v>6</v>
      </c>
    </row>
    <row r="3548" spans="1:35">
      <c r="A3548" t="s">
        <v>862</v>
      </c>
      <c r="B3548">
        <v>2018</v>
      </c>
      <c r="C3548">
        <v>2018</v>
      </c>
      <c r="D3548">
        <v>2018</v>
      </c>
      <c r="E3548">
        <v>4</v>
      </c>
      <c r="F3548">
        <v>0</v>
      </c>
      <c r="G3548">
        <v>0</v>
      </c>
      <c r="H3548" t="s">
        <v>510</v>
      </c>
      <c r="I3548">
        <v>251</v>
      </c>
      <c r="J3548" t="s">
        <v>113</v>
      </c>
      <c r="K3548" t="s">
        <v>583</v>
      </c>
      <c r="L3548">
        <v>450</v>
      </c>
      <c r="M3548" t="s">
        <v>654</v>
      </c>
      <c r="N3548" t="s">
        <v>655</v>
      </c>
      <c r="O3548">
        <v>0</v>
      </c>
      <c r="P3548" t="s">
        <v>177</v>
      </c>
      <c r="Q3548" t="s">
        <v>514</v>
      </c>
      <c r="R3548" t="s">
        <v>515</v>
      </c>
      <c r="S3548" t="s">
        <v>516</v>
      </c>
      <c r="T3548">
        <v>2100</v>
      </c>
      <c r="U3548" t="s">
        <v>868</v>
      </c>
      <c r="V3548">
        <v>2523</v>
      </c>
      <c r="W3548" t="s">
        <v>518</v>
      </c>
      <c r="X3548">
        <v>8</v>
      </c>
      <c r="Y3548" t="s">
        <v>519</v>
      </c>
      <c r="Z3548">
        <v>19384</v>
      </c>
      <c r="AA3548">
        <v>-1</v>
      </c>
      <c r="AB3548" t="s">
        <v>129</v>
      </c>
      <c r="AC3548">
        <v>0</v>
      </c>
      <c r="AD3548">
        <v>19384</v>
      </c>
      <c r="AE3548">
        <v>0</v>
      </c>
      <c r="AF3548">
        <v>1181</v>
      </c>
      <c r="AG3548"/>
      <c r="AH3548">
        <v>1181.0509999999999</v>
      </c>
      <c r="AI3548">
        <v>6</v>
      </c>
    </row>
    <row r="3549" spans="1:35">
      <c r="A3549" t="s">
        <v>862</v>
      </c>
      <c r="B3549">
        <v>2018</v>
      </c>
      <c r="C3549">
        <v>2018</v>
      </c>
      <c r="D3549">
        <v>2018</v>
      </c>
      <c r="E3549">
        <v>4</v>
      </c>
      <c r="F3549">
        <v>0</v>
      </c>
      <c r="G3549">
        <v>0</v>
      </c>
      <c r="H3549" t="s">
        <v>510</v>
      </c>
      <c r="I3549">
        <v>251</v>
      </c>
      <c r="J3549" t="s">
        <v>113</v>
      </c>
      <c r="K3549" t="s">
        <v>583</v>
      </c>
      <c r="L3549">
        <v>344</v>
      </c>
      <c r="M3549" t="s">
        <v>558</v>
      </c>
      <c r="N3549" t="s">
        <v>559</v>
      </c>
      <c r="O3549">
        <v>0</v>
      </c>
      <c r="P3549" t="s">
        <v>177</v>
      </c>
      <c r="Q3549" t="s">
        <v>514</v>
      </c>
      <c r="R3549" t="s">
        <v>515</v>
      </c>
      <c r="S3549" t="s">
        <v>516</v>
      </c>
      <c r="T3549">
        <v>2100</v>
      </c>
      <c r="U3549" t="s">
        <v>868</v>
      </c>
      <c r="V3549">
        <v>2523</v>
      </c>
      <c r="W3549" t="s">
        <v>518</v>
      </c>
      <c r="X3549">
        <v>8</v>
      </c>
      <c r="Y3549" t="s">
        <v>519</v>
      </c>
      <c r="Z3549">
        <v>2621432</v>
      </c>
      <c r="AA3549">
        <v>-1</v>
      </c>
      <c r="AB3549" t="s">
        <v>129</v>
      </c>
      <c r="AC3549">
        <v>0</v>
      </c>
      <c r="AD3549">
        <v>2621432</v>
      </c>
      <c r="AE3549">
        <v>0</v>
      </c>
      <c r="AF3549">
        <v>159717</v>
      </c>
      <c r="AG3549"/>
      <c r="AH3549">
        <v>159717.11900000001</v>
      </c>
      <c r="AI3549">
        <v>6</v>
      </c>
    </row>
    <row r="3550" spans="1:35">
      <c r="A3550" t="s">
        <v>862</v>
      </c>
      <c r="B3550">
        <v>2018</v>
      </c>
      <c r="C3550">
        <v>2018</v>
      </c>
      <c r="D3550">
        <v>2018</v>
      </c>
      <c r="E3550">
        <v>4</v>
      </c>
      <c r="F3550">
        <v>0</v>
      </c>
      <c r="G3550">
        <v>0</v>
      </c>
      <c r="H3550" t="s">
        <v>510</v>
      </c>
      <c r="I3550">
        <v>251</v>
      </c>
      <c r="J3550" t="s">
        <v>113</v>
      </c>
      <c r="K3550" t="s">
        <v>583</v>
      </c>
      <c r="L3550">
        <v>490</v>
      </c>
      <c r="M3550" t="s">
        <v>546</v>
      </c>
      <c r="N3550" t="s">
        <v>547</v>
      </c>
      <c r="O3550">
        <v>0</v>
      </c>
      <c r="P3550" t="s">
        <v>177</v>
      </c>
      <c r="Q3550" t="s">
        <v>514</v>
      </c>
      <c r="R3550" t="s">
        <v>515</v>
      </c>
      <c r="S3550" t="s">
        <v>516</v>
      </c>
      <c r="T3550">
        <v>2100</v>
      </c>
      <c r="U3550" t="s">
        <v>868</v>
      </c>
      <c r="V3550">
        <v>2523</v>
      </c>
      <c r="W3550" t="s">
        <v>518</v>
      </c>
      <c r="X3550">
        <v>8</v>
      </c>
      <c r="Y3550" t="s">
        <v>519</v>
      </c>
      <c r="Z3550">
        <v>1083597</v>
      </c>
      <c r="AA3550">
        <v>-1</v>
      </c>
      <c r="AB3550" t="s">
        <v>129</v>
      </c>
      <c r="AC3550">
        <v>0</v>
      </c>
      <c r="AD3550">
        <v>1083597</v>
      </c>
      <c r="AE3550">
        <v>0</v>
      </c>
      <c r="AF3550">
        <v>37925</v>
      </c>
      <c r="AG3550"/>
      <c r="AH3550">
        <v>37925.921000000002</v>
      </c>
      <c r="AI3550">
        <v>6</v>
      </c>
    </row>
    <row r="3551" spans="1:35">
      <c r="A3551" t="s">
        <v>862</v>
      </c>
      <c r="B3551">
        <v>2018</v>
      </c>
      <c r="C3551">
        <v>2018</v>
      </c>
      <c r="D3551">
        <v>2018</v>
      </c>
      <c r="E3551">
        <v>4</v>
      </c>
      <c r="F3551">
        <v>0</v>
      </c>
      <c r="G3551">
        <v>0</v>
      </c>
      <c r="H3551" t="s">
        <v>510</v>
      </c>
      <c r="I3551">
        <v>251</v>
      </c>
      <c r="J3551" t="s">
        <v>113</v>
      </c>
      <c r="K3551" t="s">
        <v>583</v>
      </c>
      <c r="L3551">
        <v>380</v>
      </c>
      <c r="M3551" t="s">
        <v>587</v>
      </c>
      <c r="N3551" t="s">
        <v>588</v>
      </c>
      <c r="O3551">
        <v>0</v>
      </c>
      <c r="P3551" t="s">
        <v>177</v>
      </c>
      <c r="Q3551" t="s">
        <v>514</v>
      </c>
      <c r="R3551" t="s">
        <v>515</v>
      </c>
      <c r="S3551" t="s">
        <v>516</v>
      </c>
      <c r="T3551">
        <v>2100</v>
      </c>
      <c r="U3551" t="s">
        <v>868</v>
      </c>
      <c r="V3551">
        <v>2523</v>
      </c>
      <c r="W3551" t="s">
        <v>518</v>
      </c>
      <c r="X3551">
        <v>8</v>
      </c>
      <c r="Y3551" t="s">
        <v>519</v>
      </c>
      <c r="Z3551">
        <v>15777194</v>
      </c>
      <c r="AA3551">
        <v>-1</v>
      </c>
      <c r="AB3551" t="s">
        <v>129</v>
      </c>
      <c r="AC3551">
        <v>0</v>
      </c>
      <c r="AD3551">
        <v>15777194</v>
      </c>
      <c r="AE3551">
        <v>0</v>
      </c>
      <c r="AF3551">
        <v>961263</v>
      </c>
      <c r="AG3551"/>
      <c r="AH3551">
        <v>961263.60699999996</v>
      </c>
      <c r="AI3551">
        <v>6</v>
      </c>
    </row>
    <row r="3552" spans="1:35">
      <c r="A3552" t="s">
        <v>862</v>
      </c>
      <c r="B3552">
        <v>2018</v>
      </c>
      <c r="C3552">
        <v>2018</v>
      </c>
      <c r="D3552">
        <v>2018</v>
      </c>
      <c r="E3552">
        <v>4</v>
      </c>
      <c r="F3552">
        <v>0</v>
      </c>
      <c r="G3552">
        <v>0</v>
      </c>
      <c r="H3552" t="s">
        <v>510</v>
      </c>
      <c r="I3552">
        <v>251</v>
      </c>
      <c r="J3552" t="s">
        <v>113</v>
      </c>
      <c r="K3552" t="s">
        <v>583</v>
      </c>
      <c r="L3552">
        <v>604</v>
      </c>
      <c r="M3552" t="s">
        <v>769</v>
      </c>
      <c r="N3552" t="s">
        <v>770</v>
      </c>
      <c r="O3552">
        <v>0</v>
      </c>
      <c r="P3552" t="s">
        <v>177</v>
      </c>
      <c r="Q3552" t="s">
        <v>514</v>
      </c>
      <c r="R3552" t="s">
        <v>515</v>
      </c>
      <c r="S3552" t="s">
        <v>516</v>
      </c>
      <c r="T3552">
        <v>2100</v>
      </c>
      <c r="U3552" t="s">
        <v>868</v>
      </c>
      <c r="V3552">
        <v>2523</v>
      </c>
      <c r="W3552" t="s">
        <v>518</v>
      </c>
      <c r="X3552">
        <v>8</v>
      </c>
      <c r="Y3552" t="s">
        <v>519</v>
      </c>
      <c r="Z3552">
        <v>949835</v>
      </c>
      <c r="AA3552">
        <v>-1</v>
      </c>
      <c r="AB3552" t="s">
        <v>129</v>
      </c>
      <c r="AC3552">
        <v>0</v>
      </c>
      <c r="AD3552">
        <v>949835</v>
      </c>
      <c r="AE3552">
        <v>0</v>
      </c>
      <c r="AF3552">
        <v>33244</v>
      </c>
      <c r="AG3552"/>
      <c r="AH3552">
        <v>33244.233999999997</v>
      </c>
      <c r="AI3552">
        <v>6</v>
      </c>
    </row>
    <row r="3553" spans="1:35">
      <c r="A3553" t="s">
        <v>862</v>
      </c>
      <c r="B3553">
        <v>2018</v>
      </c>
      <c r="C3553">
        <v>2018</v>
      </c>
      <c r="D3553">
        <v>2018</v>
      </c>
      <c r="E3553">
        <v>4</v>
      </c>
      <c r="F3553">
        <v>0</v>
      </c>
      <c r="G3553">
        <v>0</v>
      </c>
      <c r="H3553" t="s">
        <v>510</v>
      </c>
      <c r="I3553">
        <v>251</v>
      </c>
      <c r="J3553" t="s">
        <v>113</v>
      </c>
      <c r="K3553" t="s">
        <v>583</v>
      </c>
      <c r="L3553">
        <v>364</v>
      </c>
      <c r="M3553" t="s">
        <v>777</v>
      </c>
      <c r="N3553" t="s">
        <v>778</v>
      </c>
      <c r="O3553">
        <v>0</v>
      </c>
      <c r="P3553" t="s">
        <v>177</v>
      </c>
      <c r="Q3553" t="s">
        <v>514</v>
      </c>
      <c r="R3553" t="s">
        <v>515</v>
      </c>
      <c r="S3553" t="s">
        <v>516</v>
      </c>
      <c r="T3553">
        <v>2100</v>
      </c>
      <c r="U3553" t="s">
        <v>868</v>
      </c>
      <c r="V3553">
        <v>2523</v>
      </c>
      <c r="W3553" t="s">
        <v>518</v>
      </c>
      <c r="X3553">
        <v>8</v>
      </c>
      <c r="Y3553" t="s">
        <v>519</v>
      </c>
      <c r="Z3553">
        <v>327589</v>
      </c>
      <c r="AA3553">
        <v>-1</v>
      </c>
      <c r="AB3553" t="s">
        <v>129</v>
      </c>
      <c r="AC3553">
        <v>0</v>
      </c>
      <c r="AD3553">
        <v>327589</v>
      </c>
      <c r="AE3553">
        <v>0</v>
      </c>
      <c r="AF3553">
        <v>11465</v>
      </c>
      <c r="AG3553"/>
      <c r="AH3553">
        <v>11465.647000000001</v>
      </c>
      <c r="AI3553">
        <v>6</v>
      </c>
    </row>
    <row r="3554" spans="1:35">
      <c r="A3554" t="s">
        <v>862</v>
      </c>
      <c r="B3554">
        <v>2018</v>
      </c>
      <c r="C3554">
        <v>2018</v>
      </c>
      <c r="D3554">
        <v>2018</v>
      </c>
      <c r="E3554">
        <v>4</v>
      </c>
      <c r="F3554">
        <v>0</v>
      </c>
      <c r="G3554">
        <v>0</v>
      </c>
      <c r="H3554" t="s">
        <v>510</v>
      </c>
      <c r="I3554">
        <v>251</v>
      </c>
      <c r="J3554" t="s">
        <v>113</v>
      </c>
      <c r="K3554" t="s">
        <v>583</v>
      </c>
      <c r="L3554">
        <v>328</v>
      </c>
      <c r="M3554" t="s">
        <v>717</v>
      </c>
      <c r="N3554" t="s">
        <v>718</v>
      </c>
      <c r="O3554">
        <v>0</v>
      </c>
      <c r="P3554" t="s">
        <v>177</v>
      </c>
      <c r="Q3554" t="s">
        <v>514</v>
      </c>
      <c r="R3554" t="s">
        <v>515</v>
      </c>
      <c r="S3554" t="s">
        <v>516</v>
      </c>
      <c r="T3554">
        <v>2100</v>
      </c>
      <c r="U3554" t="s">
        <v>868</v>
      </c>
      <c r="V3554">
        <v>2523</v>
      </c>
      <c r="W3554" t="s">
        <v>518</v>
      </c>
      <c r="X3554">
        <v>8</v>
      </c>
      <c r="Y3554" t="s">
        <v>519</v>
      </c>
      <c r="Z3554">
        <v>35163</v>
      </c>
      <c r="AA3554">
        <v>-1</v>
      </c>
      <c r="AB3554" t="s">
        <v>129</v>
      </c>
      <c r="AC3554">
        <v>0</v>
      </c>
      <c r="AD3554">
        <v>35163</v>
      </c>
      <c r="AE3554">
        <v>0</v>
      </c>
      <c r="AF3554">
        <v>2142</v>
      </c>
      <c r="AG3554"/>
      <c r="AH3554">
        <v>2142.4270000000001</v>
      </c>
      <c r="AI3554">
        <v>6</v>
      </c>
    </row>
    <row r="3555" spans="1:35">
      <c r="A3555" t="s">
        <v>862</v>
      </c>
      <c r="B3555">
        <v>2018</v>
      </c>
      <c r="C3555">
        <v>2018</v>
      </c>
      <c r="D3555">
        <v>2018</v>
      </c>
      <c r="E3555">
        <v>4</v>
      </c>
      <c r="F3555">
        <v>0</v>
      </c>
      <c r="G3555">
        <v>0</v>
      </c>
      <c r="H3555" t="s">
        <v>510</v>
      </c>
      <c r="I3555">
        <v>251</v>
      </c>
      <c r="J3555" t="s">
        <v>113</v>
      </c>
      <c r="K3555" t="s">
        <v>583</v>
      </c>
      <c r="L3555">
        <v>504</v>
      </c>
      <c r="M3555" t="s">
        <v>686</v>
      </c>
      <c r="N3555" t="s">
        <v>687</v>
      </c>
      <c r="O3555">
        <v>0</v>
      </c>
      <c r="P3555" t="s">
        <v>177</v>
      </c>
      <c r="Q3555" t="s">
        <v>514</v>
      </c>
      <c r="R3555" t="s">
        <v>515</v>
      </c>
      <c r="S3555" t="s">
        <v>516</v>
      </c>
      <c r="T3555">
        <v>2100</v>
      </c>
      <c r="U3555" t="s">
        <v>868</v>
      </c>
      <c r="V3555">
        <v>2523</v>
      </c>
      <c r="W3555" t="s">
        <v>518</v>
      </c>
      <c r="X3555">
        <v>8</v>
      </c>
      <c r="Y3555" t="s">
        <v>519</v>
      </c>
      <c r="Z3555">
        <v>61875</v>
      </c>
      <c r="AA3555">
        <v>-1</v>
      </c>
      <c r="AB3555" t="s">
        <v>129</v>
      </c>
      <c r="AC3555">
        <v>0</v>
      </c>
      <c r="AD3555">
        <v>61875</v>
      </c>
      <c r="AE3555">
        <v>0</v>
      </c>
      <c r="AF3555">
        <v>3769</v>
      </c>
      <c r="AG3555"/>
      <c r="AH3555">
        <v>3769.9160000000002</v>
      </c>
      <c r="AI3555">
        <v>6</v>
      </c>
    </row>
    <row r="3556" spans="1:35">
      <c r="A3556" t="s">
        <v>862</v>
      </c>
      <c r="B3556">
        <v>2018</v>
      </c>
      <c r="C3556">
        <v>2018</v>
      </c>
      <c r="D3556">
        <v>2018</v>
      </c>
      <c r="E3556">
        <v>4</v>
      </c>
      <c r="F3556">
        <v>0</v>
      </c>
      <c r="G3556">
        <v>0</v>
      </c>
      <c r="H3556" t="s">
        <v>510</v>
      </c>
      <c r="I3556">
        <v>251</v>
      </c>
      <c r="J3556" t="s">
        <v>113</v>
      </c>
      <c r="K3556" t="s">
        <v>583</v>
      </c>
      <c r="L3556">
        <v>276</v>
      </c>
      <c r="M3556" t="s">
        <v>591</v>
      </c>
      <c r="N3556" t="s">
        <v>592</v>
      </c>
      <c r="O3556">
        <v>0</v>
      </c>
      <c r="P3556" t="s">
        <v>177</v>
      </c>
      <c r="Q3556" t="s">
        <v>514</v>
      </c>
      <c r="R3556" t="s">
        <v>515</v>
      </c>
      <c r="S3556" t="s">
        <v>516</v>
      </c>
      <c r="T3556">
        <v>1000</v>
      </c>
      <c r="U3556" t="s">
        <v>866</v>
      </c>
      <c r="V3556">
        <v>2523</v>
      </c>
      <c r="W3556" t="s">
        <v>518</v>
      </c>
      <c r="X3556">
        <v>8</v>
      </c>
      <c r="Y3556" t="s">
        <v>519</v>
      </c>
      <c r="Z3556">
        <v>2058</v>
      </c>
      <c r="AA3556">
        <v>-1</v>
      </c>
      <c r="AB3556" t="s">
        <v>129</v>
      </c>
      <c r="AC3556">
        <v>0</v>
      </c>
      <c r="AD3556">
        <v>2058</v>
      </c>
      <c r="AE3556">
        <v>0</v>
      </c>
      <c r="AF3556">
        <v>72</v>
      </c>
      <c r="AG3556"/>
      <c r="AH3556">
        <v>72.043999999999997</v>
      </c>
      <c r="AI3556">
        <v>6</v>
      </c>
    </row>
    <row r="3557" spans="1:35">
      <c r="A3557" t="s">
        <v>862</v>
      </c>
      <c r="B3557">
        <v>2018</v>
      </c>
      <c r="C3557">
        <v>2018</v>
      </c>
      <c r="D3557">
        <v>2018</v>
      </c>
      <c r="E3557">
        <v>4</v>
      </c>
      <c r="F3557">
        <v>0</v>
      </c>
      <c r="G3557">
        <v>0</v>
      </c>
      <c r="H3557" t="s">
        <v>510</v>
      </c>
      <c r="I3557">
        <v>251</v>
      </c>
      <c r="J3557" t="s">
        <v>113</v>
      </c>
      <c r="K3557" t="s">
        <v>583</v>
      </c>
      <c r="L3557">
        <v>484</v>
      </c>
      <c r="M3557" t="s">
        <v>656</v>
      </c>
      <c r="N3557" t="s">
        <v>657</v>
      </c>
      <c r="O3557">
        <v>0</v>
      </c>
      <c r="P3557" t="s">
        <v>177</v>
      </c>
      <c r="Q3557" t="s">
        <v>514</v>
      </c>
      <c r="R3557" t="s">
        <v>515</v>
      </c>
      <c r="S3557" t="s">
        <v>516</v>
      </c>
      <c r="T3557">
        <v>1000</v>
      </c>
      <c r="U3557" t="s">
        <v>866</v>
      </c>
      <c r="V3557">
        <v>2523</v>
      </c>
      <c r="W3557" t="s">
        <v>518</v>
      </c>
      <c r="X3557">
        <v>8</v>
      </c>
      <c r="Y3557" t="s">
        <v>519</v>
      </c>
      <c r="Z3557">
        <v>23455</v>
      </c>
      <c r="AA3557">
        <v>-1</v>
      </c>
      <c r="AB3557" t="s">
        <v>129</v>
      </c>
      <c r="AC3557">
        <v>0</v>
      </c>
      <c r="AD3557">
        <v>23455</v>
      </c>
      <c r="AE3557">
        <v>0</v>
      </c>
      <c r="AF3557">
        <v>1429</v>
      </c>
      <c r="AG3557"/>
      <c r="AH3557">
        <v>1429.0719999999999</v>
      </c>
      <c r="AI3557">
        <v>6</v>
      </c>
    </row>
    <row r="3558" spans="1:35">
      <c r="A3558" t="s">
        <v>862</v>
      </c>
      <c r="B3558">
        <v>2018</v>
      </c>
      <c r="C3558">
        <v>2018</v>
      </c>
      <c r="D3558">
        <v>2018</v>
      </c>
      <c r="E3558">
        <v>4</v>
      </c>
      <c r="F3558">
        <v>0</v>
      </c>
      <c r="G3558">
        <v>0</v>
      </c>
      <c r="H3558" t="s">
        <v>510</v>
      </c>
      <c r="I3558">
        <v>251</v>
      </c>
      <c r="J3558" t="s">
        <v>113</v>
      </c>
      <c r="K3558" t="s">
        <v>583</v>
      </c>
      <c r="L3558">
        <v>504</v>
      </c>
      <c r="M3558" t="s">
        <v>686</v>
      </c>
      <c r="N3558" t="s">
        <v>687</v>
      </c>
      <c r="O3558">
        <v>0</v>
      </c>
      <c r="P3558" t="s">
        <v>177</v>
      </c>
      <c r="Q3558" t="s">
        <v>514</v>
      </c>
      <c r="R3558" t="s">
        <v>515</v>
      </c>
      <c r="S3558" t="s">
        <v>516</v>
      </c>
      <c r="T3558">
        <v>1000</v>
      </c>
      <c r="U3558" t="s">
        <v>866</v>
      </c>
      <c r="V3558">
        <v>2523</v>
      </c>
      <c r="W3558" t="s">
        <v>518</v>
      </c>
      <c r="X3558">
        <v>8</v>
      </c>
      <c r="Y3558" t="s">
        <v>519</v>
      </c>
      <c r="Z3558">
        <v>123343</v>
      </c>
      <c r="AA3558">
        <v>-1</v>
      </c>
      <c r="AB3558" t="s">
        <v>129</v>
      </c>
      <c r="AC3558">
        <v>0</v>
      </c>
      <c r="AD3558">
        <v>123343</v>
      </c>
      <c r="AE3558">
        <v>0</v>
      </c>
      <c r="AF3558">
        <v>7515</v>
      </c>
      <c r="AG3558"/>
      <c r="AH3558">
        <v>7515.03</v>
      </c>
      <c r="AI3558">
        <v>6</v>
      </c>
    </row>
    <row r="3559" spans="1:35">
      <c r="A3559" t="s">
        <v>862</v>
      </c>
      <c r="B3559">
        <v>2018</v>
      </c>
      <c r="C3559">
        <v>2018</v>
      </c>
      <c r="D3559">
        <v>2018</v>
      </c>
      <c r="E3559">
        <v>4</v>
      </c>
      <c r="F3559">
        <v>0</v>
      </c>
      <c r="G3559">
        <v>0</v>
      </c>
      <c r="H3559" t="s">
        <v>510</v>
      </c>
      <c r="I3559">
        <v>251</v>
      </c>
      <c r="J3559" t="s">
        <v>113</v>
      </c>
      <c r="K3559" t="s">
        <v>583</v>
      </c>
      <c r="L3559">
        <v>422</v>
      </c>
      <c r="M3559" t="s">
        <v>451</v>
      </c>
      <c r="N3559" t="s">
        <v>696</v>
      </c>
      <c r="O3559">
        <v>0</v>
      </c>
      <c r="P3559" t="s">
        <v>177</v>
      </c>
      <c r="Q3559" t="s">
        <v>514</v>
      </c>
      <c r="R3559" t="s">
        <v>515</v>
      </c>
      <c r="S3559" t="s">
        <v>516</v>
      </c>
      <c r="T3559">
        <v>1000</v>
      </c>
      <c r="U3559" t="s">
        <v>866</v>
      </c>
      <c r="V3559">
        <v>2523</v>
      </c>
      <c r="W3559" t="s">
        <v>518</v>
      </c>
      <c r="X3559">
        <v>8</v>
      </c>
      <c r="Y3559" t="s">
        <v>519</v>
      </c>
      <c r="Z3559">
        <v>16476</v>
      </c>
      <c r="AA3559">
        <v>-1</v>
      </c>
      <c r="AB3559" t="s">
        <v>129</v>
      </c>
      <c r="AC3559">
        <v>0</v>
      </c>
      <c r="AD3559">
        <v>16476</v>
      </c>
      <c r="AE3559">
        <v>0</v>
      </c>
      <c r="AF3559">
        <v>1003</v>
      </c>
      <c r="AG3559"/>
      <c r="AH3559">
        <v>1003.894</v>
      </c>
      <c r="AI3559">
        <v>6</v>
      </c>
    </row>
    <row r="3560" spans="1:35">
      <c r="A3560" t="s">
        <v>862</v>
      </c>
      <c r="B3560">
        <v>2018</v>
      </c>
      <c r="C3560">
        <v>2018</v>
      </c>
      <c r="D3560">
        <v>2018</v>
      </c>
      <c r="E3560">
        <v>4</v>
      </c>
      <c r="F3560">
        <v>0</v>
      </c>
      <c r="G3560">
        <v>0</v>
      </c>
      <c r="H3560" t="s">
        <v>510</v>
      </c>
      <c r="I3560">
        <v>251</v>
      </c>
      <c r="J3560" t="s">
        <v>113</v>
      </c>
      <c r="K3560" t="s">
        <v>583</v>
      </c>
      <c r="L3560">
        <v>384</v>
      </c>
      <c r="M3560" t="s">
        <v>751</v>
      </c>
      <c r="N3560" t="s">
        <v>752</v>
      </c>
      <c r="O3560">
        <v>0</v>
      </c>
      <c r="P3560" t="s">
        <v>177</v>
      </c>
      <c r="Q3560" t="s">
        <v>514</v>
      </c>
      <c r="R3560" t="s">
        <v>515</v>
      </c>
      <c r="S3560" t="s">
        <v>516</v>
      </c>
      <c r="T3560">
        <v>1000</v>
      </c>
      <c r="U3560" t="s">
        <v>866</v>
      </c>
      <c r="V3560">
        <v>2523</v>
      </c>
      <c r="W3560" t="s">
        <v>518</v>
      </c>
      <c r="X3560">
        <v>8</v>
      </c>
      <c r="Y3560" t="s">
        <v>519</v>
      </c>
      <c r="Z3560">
        <v>118187</v>
      </c>
      <c r="AA3560">
        <v>-1</v>
      </c>
      <c r="AB3560" t="s">
        <v>129</v>
      </c>
      <c r="AC3560">
        <v>0</v>
      </c>
      <c r="AD3560">
        <v>118187</v>
      </c>
      <c r="AE3560">
        <v>0</v>
      </c>
      <c r="AF3560">
        <v>7200</v>
      </c>
      <c r="AG3560"/>
      <c r="AH3560">
        <v>7200.87</v>
      </c>
      <c r="AI3560">
        <v>6</v>
      </c>
    </row>
    <row r="3561" spans="1:35">
      <c r="A3561" t="s">
        <v>862</v>
      </c>
      <c r="B3561">
        <v>2018</v>
      </c>
      <c r="C3561">
        <v>2018</v>
      </c>
      <c r="D3561">
        <v>2018</v>
      </c>
      <c r="E3561">
        <v>4</v>
      </c>
      <c r="F3561">
        <v>0</v>
      </c>
      <c r="G3561">
        <v>0</v>
      </c>
      <c r="H3561" t="s">
        <v>510</v>
      </c>
      <c r="I3561">
        <v>251</v>
      </c>
      <c r="J3561" t="s">
        <v>113</v>
      </c>
      <c r="K3561" t="s">
        <v>583</v>
      </c>
      <c r="L3561">
        <v>458</v>
      </c>
      <c r="M3561" t="s">
        <v>180</v>
      </c>
      <c r="N3561" t="s">
        <v>557</v>
      </c>
      <c r="O3561">
        <v>0</v>
      </c>
      <c r="P3561" t="s">
        <v>177</v>
      </c>
      <c r="Q3561" t="s">
        <v>514</v>
      </c>
      <c r="R3561" t="s">
        <v>515</v>
      </c>
      <c r="S3561" t="s">
        <v>516</v>
      </c>
      <c r="T3561">
        <v>1000</v>
      </c>
      <c r="U3561" t="s">
        <v>866</v>
      </c>
      <c r="V3561">
        <v>2523</v>
      </c>
      <c r="W3561" t="s">
        <v>518</v>
      </c>
      <c r="X3561">
        <v>8</v>
      </c>
      <c r="Y3561" t="s">
        <v>519</v>
      </c>
      <c r="Z3561">
        <v>68059</v>
      </c>
      <c r="AA3561">
        <v>-1</v>
      </c>
      <c r="AB3561" t="s">
        <v>129</v>
      </c>
      <c r="AC3561">
        <v>0</v>
      </c>
      <c r="AD3561">
        <v>68059</v>
      </c>
      <c r="AE3561">
        <v>0</v>
      </c>
      <c r="AF3561">
        <v>4146</v>
      </c>
      <c r="AG3561"/>
      <c r="AH3561">
        <v>4146.6710000000003</v>
      </c>
      <c r="AI3561">
        <v>6</v>
      </c>
    </row>
    <row r="3562" spans="1:35">
      <c r="A3562" t="s">
        <v>862</v>
      </c>
      <c r="B3562">
        <v>2018</v>
      </c>
      <c r="C3562">
        <v>2018</v>
      </c>
      <c r="D3562">
        <v>2018</v>
      </c>
      <c r="E3562">
        <v>4</v>
      </c>
      <c r="F3562">
        <v>0</v>
      </c>
      <c r="G3562">
        <v>0</v>
      </c>
      <c r="H3562" t="s">
        <v>510</v>
      </c>
      <c r="I3562">
        <v>251</v>
      </c>
      <c r="J3562" t="s">
        <v>113</v>
      </c>
      <c r="K3562" t="s">
        <v>583</v>
      </c>
      <c r="L3562">
        <v>400</v>
      </c>
      <c r="M3562" t="s">
        <v>208</v>
      </c>
      <c r="N3562" t="s">
        <v>619</v>
      </c>
      <c r="O3562">
        <v>0</v>
      </c>
      <c r="P3562" t="s">
        <v>177</v>
      </c>
      <c r="Q3562" t="s">
        <v>514</v>
      </c>
      <c r="R3562" t="s">
        <v>515</v>
      </c>
      <c r="S3562" t="s">
        <v>516</v>
      </c>
      <c r="T3562">
        <v>1000</v>
      </c>
      <c r="U3562" t="s">
        <v>866</v>
      </c>
      <c r="V3562">
        <v>2523</v>
      </c>
      <c r="W3562" t="s">
        <v>518</v>
      </c>
      <c r="X3562">
        <v>8</v>
      </c>
      <c r="Y3562" t="s">
        <v>519</v>
      </c>
      <c r="Z3562">
        <v>9130</v>
      </c>
      <c r="AA3562">
        <v>-1</v>
      </c>
      <c r="AB3562" t="s">
        <v>129</v>
      </c>
      <c r="AC3562">
        <v>0</v>
      </c>
      <c r="AD3562">
        <v>9130</v>
      </c>
      <c r="AE3562">
        <v>0</v>
      </c>
      <c r="AF3562">
        <v>556</v>
      </c>
      <c r="AG3562"/>
      <c r="AH3562">
        <v>556.27499999999998</v>
      </c>
      <c r="AI3562">
        <v>6</v>
      </c>
    </row>
    <row r="3563" spans="1:35">
      <c r="A3563" t="s">
        <v>862</v>
      </c>
      <c r="B3563">
        <v>2018</v>
      </c>
      <c r="C3563">
        <v>2018</v>
      </c>
      <c r="D3563">
        <v>2018</v>
      </c>
      <c r="E3563">
        <v>4</v>
      </c>
      <c r="F3563">
        <v>0</v>
      </c>
      <c r="G3563">
        <v>0</v>
      </c>
      <c r="H3563" t="s">
        <v>510</v>
      </c>
      <c r="I3563">
        <v>251</v>
      </c>
      <c r="J3563" t="s">
        <v>113</v>
      </c>
      <c r="K3563" t="s">
        <v>583</v>
      </c>
      <c r="L3563">
        <v>368</v>
      </c>
      <c r="M3563" t="s">
        <v>622</v>
      </c>
      <c r="N3563" t="s">
        <v>623</v>
      </c>
      <c r="O3563">
        <v>0</v>
      </c>
      <c r="P3563" t="s">
        <v>177</v>
      </c>
      <c r="Q3563" t="s">
        <v>514</v>
      </c>
      <c r="R3563" t="s">
        <v>515</v>
      </c>
      <c r="S3563" t="s">
        <v>516</v>
      </c>
      <c r="T3563">
        <v>1000</v>
      </c>
      <c r="U3563" t="s">
        <v>866</v>
      </c>
      <c r="V3563">
        <v>2523</v>
      </c>
      <c r="W3563" t="s">
        <v>518</v>
      </c>
      <c r="X3563">
        <v>8</v>
      </c>
      <c r="Y3563" t="s">
        <v>519</v>
      </c>
      <c r="Z3563">
        <v>14732</v>
      </c>
      <c r="AA3563">
        <v>-1</v>
      </c>
      <c r="AB3563" t="s">
        <v>129</v>
      </c>
      <c r="AC3563">
        <v>0</v>
      </c>
      <c r="AD3563">
        <v>14732</v>
      </c>
      <c r="AE3563">
        <v>0</v>
      </c>
      <c r="AF3563">
        <v>897</v>
      </c>
      <c r="AG3563"/>
      <c r="AH3563">
        <v>897.59900000000005</v>
      </c>
      <c r="AI3563">
        <v>6</v>
      </c>
    </row>
    <row r="3564" spans="1:35">
      <c r="A3564" t="s">
        <v>862</v>
      </c>
      <c r="B3564">
        <v>2018</v>
      </c>
      <c r="C3564">
        <v>2018</v>
      </c>
      <c r="D3564">
        <v>2018</v>
      </c>
      <c r="E3564">
        <v>4</v>
      </c>
      <c r="F3564">
        <v>0</v>
      </c>
      <c r="G3564">
        <v>0</v>
      </c>
      <c r="H3564" t="s">
        <v>510</v>
      </c>
      <c r="I3564">
        <v>251</v>
      </c>
      <c r="J3564" t="s">
        <v>113</v>
      </c>
      <c r="K3564" t="s">
        <v>583</v>
      </c>
      <c r="L3564">
        <v>428</v>
      </c>
      <c r="M3564" t="s">
        <v>735</v>
      </c>
      <c r="N3564" t="s">
        <v>736</v>
      </c>
      <c r="O3564">
        <v>0</v>
      </c>
      <c r="P3564" t="s">
        <v>177</v>
      </c>
      <c r="Q3564" t="s">
        <v>514</v>
      </c>
      <c r="R3564" t="s">
        <v>515</v>
      </c>
      <c r="S3564" t="s">
        <v>516</v>
      </c>
      <c r="T3564">
        <v>0</v>
      </c>
      <c r="U3564" t="s">
        <v>517</v>
      </c>
      <c r="V3564">
        <v>2523</v>
      </c>
      <c r="W3564" t="s">
        <v>518</v>
      </c>
      <c r="X3564">
        <v>8</v>
      </c>
      <c r="Y3564" t="s">
        <v>519</v>
      </c>
      <c r="Z3564">
        <v>542</v>
      </c>
      <c r="AA3564">
        <v>-1</v>
      </c>
      <c r="AB3564" t="s">
        <v>129</v>
      </c>
      <c r="AC3564">
        <v>0</v>
      </c>
      <c r="AD3564">
        <v>542</v>
      </c>
      <c r="AE3564">
        <v>0</v>
      </c>
      <c r="AF3564">
        <v>33</v>
      </c>
      <c r="AG3564"/>
      <c r="AH3564">
        <v>33.069000000000003</v>
      </c>
      <c r="AI3564">
        <v>6</v>
      </c>
    </row>
    <row r="3565" spans="1:35">
      <c r="A3565" t="s">
        <v>862</v>
      </c>
      <c r="B3565">
        <v>2018</v>
      </c>
      <c r="C3565">
        <v>2018</v>
      </c>
      <c r="D3565">
        <v>2018</v>
      </c>
      <c r="E3565">
        <v>4</v>
      </c>
      <c r="F3565">
        <v>0</v>
      </c>
      <c r="G3565">
        <v>0</v>
      </c>
      <c r="H3565" t="s">
        <v>510</v>
      </c>
      <c r="I3565">
        <v>251</v>
      </c>
      <c r="J3565" t="s">
        <v>113</v>
      </c>
      <c r="K3565" t="s">
        <v>583</v>
      </c>
      <c r="L3565">
        <v>484</v>
      </c>
      <c r="M3565" t="s">
        <v>656</v>
      </c>
      <c r="N3565" t="s">
        <v>657</v>
      </c>
      <c r="O3565">
        <v>0</v>
      </c>
      <c r="P3565" t="s">
        <v>177</v>
      </c>
      <c r="Q3565" t="s">
        <v>514</v>
      </c>
      <c r="R3565" t="s">
        <v>515</v>
      </c>
      <c r="S3565" t="s">
        <v>516</v>
      </c>
      <c r="T3565">
        <v>0</v>
      </c>
      <c r="U3565" t="s">
        <v>517</v>
      </c>
      <c r="V3565">
        <v>2523</v>
      </c>
      <c r="W3565" t="s">
        <v>518</v>
      </c>
      <c r="X3565">
        <v>8</v>
      </c>
      <c r="Y3565" t="s">
        <v>519</v>
      </c>
      <c r="Z3565">
        <v>23455</v>
      </c>
      <c r="AA3565">
        <v>-1</v>
      </c>
      <c r="AB3565" t="s">
        <v>129</v>
      </c>
      <c r="AC3565">
        <v>0</v>
      </c>
      <c r="AD3565">
        <v>23455</v>
      </c>
      <c r="AE3565">
        <v>0</v>
      </c>
      <c r="AF3565">
        <v>1429</v>
      </c>
      <c r="AG3565"/>
      <c r="AH3565">
        <v>1429.0719999999999</v>
      </c>
      <c r="AI3565">
        <v>6</v>
      </c>
    </row>
    <row r="3566" spans="1:35">
      <c r="A3566" t="s">
        <v>862</v>
      </c>
      <c r="B3566">
        <v>2018</v>
      </c>
      <c r="C3566">
        <v>2018</v>
      </c>
      <c r="D3566">
        <v>2018</v>
      </c>
      <c r="E3566">
        <v>4</v>
      </c>
      <c r="F3566">
        <v>0</v>
      </c>
      <c r="G3566">
        <v>0</v>
      </c>
      <c r="H3566" t="s">
        <v>510</v>
      </c>
      <c r="I3566">
        <v>251</v>
      </c>
      <c r="J3566" t="s">
        <v>113</v>
      </c>
      <c r="K3566" t="s">
        <v>583</v>
      </c>
      <c r="L3566">
        <v>266</v>
      </c>
      <c r="M3566" t="s">
        <v>664</v>
      </c>
      <c r="N3566" t="s">
        <v>665</v>
      </c>
      <c r="O3566">
        <v>0</v>
      </c>
      <c r="P3566" t="s">
        <v>177</v>
      </c>
      <c r="Q3566" t="s">
        <v>514</v>
      </c>
      <c r="R3566" t="s">
        <v>515</v>
      </c>
      <c r="S3566" t="s">
        <v>516</v>
      </c>
      <c r="T3566">
        <v>0</v>
      </c>
      <c r="U3566" t="s">
        <v>517</v>
      </c>
      <c r="V3566">
        <v>2523</v>
      </c>
      <c r="W3566" t="s">
        <v>518</v>
      </c>
      <c r="X3566">
        <v>8</v>
      </c>
      <c r="Y3566" t="s">
        <v>519</v>
      </c>
      <c r="Z3566">
        <v>210089</v>
      </c>
      <c r="AA3566">
        <v>-1</v>
      </c>
      <c r="AB3566" t="s">
        <v>129</v>
      </c>
      <c r="AC3566">
        <v>0</v>
      </c>
      <c r="AD3566">
        <v>210089</v>
      </c>
      <c r="AE3566">
        <v>0</v>
      </c>
      <c r="AF3566">
        <v>12800</v>
      </c>
      <c r="AG3566"/>
      <c r="AH3566">
        <v>12800.235000000001</v>
      </c>
      <c r="AI3566">
        <v>6</v>
      </c>
    </row>
    <row r="3567" spans="1:35">
      <c r="A3567" t="s">
        <v>862</v>
      </c>
      <c r="B3567">
        <v>2018</v>
      </c>
      <c r="C3567">
        <v>2018</v>
      </c>
      <c r="D3567">
        <v>2018</v>
      </c>
      <c r="E3567">
        <v>4</v>
      </c>
      <c r="F3567">
        <v>0</v>
      </c>
      <c r="G3567">
        <v>0</v>
      </c>
      <c r="H3567" t="s">
        <v>510</v>
      </c>
      <c r="I3567">
        <v>251</v>
      </c>
      <c r="J3567" t="s">
        <v>113</v>
      </c>
      <c r="K3567" t="s">
        <v>583</v>
      </c>
      <c r="L3567">
        <v>490</v>
      </c>
      <c r="M3567" t="s">
        <v>546</v>
      </c>
      <c r="N3567" t="s">
        <v>547</v>
      </c>
      <c r="O3567">
        <v>0</v>
      </c>
      <c r="P3567" t="s">
        <v>177</v>
      </c>
      <c r="Q3567" t="s">
        <v>514</v>
      </c>
      <c r="R3567" t="s">
        <v>515</v>
      </c>
      <c r="S3567" t="s">
        <v>516</v>
      </c>
      <c r="T3567">
        <v>0</v>
      </c>
      <c r="U3567" t="s">
        <v>517</v>
      </c>
      <c r="V3567">
        <v>2523</v>
      </c>
      <c r="W3567" t="s">
        <v>518</v>
      </c>
      <c r="X3567">
        <v>8</v>
      </c>
      <c r="Y3567" t="s">
        <v>519</v>
      </c>
      <c r="Z3567">
        <v>1083597</v>
      </c>
      <c r="AA3567">
        <v>-1</v>
      </c>
      <c r="AB3567" t="s">
        <v>129</v>
      </c>
      <c r="AC3567">
        <v>0</v>
      </c>
      <c r="AD3567">
        <v>1083597</v>
      </c>
      <c r="AE3567">
        <v>0</v>
      </c>
      <c r="AF3567">
        <v>37925</v>
      </c>
      <c r="AG3567"/>
      <c r="AH3567">
        <v>37925.921000000002</v>
      </c>
      <c r="AI3567">
        <v>6</v>
      </c>
    </row>
    <row r="3568" spans="1:35">
      <c r="A3568" t="s">
        <v>862</v>
      </c>
      <c r="B3568">
        <v>2018</v>
      </c>
      <c r="C3568">
        <v>2018</v>
      </c>
      <c r="D3568">
        <v>2018</v>
      </c>
      <c r="E3568">
        <v>4</v>
      </c>
      <c r="F3568">
        <v>0</v>
      </c>
      <c r="G3568">
        <v>0</v>
      </c>
      <c r="H3568" t="s">
        <v>510</v>
      </c>
      <c r="I3568">
        <v>251</v>
      </c>
      <c r="J3568" t="s">
        <v>113</v>
      </c>
      <c r="K3568" t="s">
        <v>583</v>
      </c>
      <c r="L3568">
        <v>422</v>
      </c>
      <c r="M3568" t="s">
        <v>451</v>
      </c>
      <c r="N3568" t="s">
        <v>696</v>
      </c>
      <c r="O3568">
        <v>0</v>
      </c>
      <c r="P3568" t="s">
        <v>177</v>
      </c>
      <c r="Q3568" t="s">
        <v>514</v>
      </c>
      <c r="R3568" t="s">
        <v>515</v>
      </c>
      <c r="S3568" t="s">
        <v>516</v>
      </c>
      <c r="T3568">
        <v>0</v>
      </c>
      <c r="U3568" t="s">
        <v>517</v>
      </c>
      <c r="V3568">
        <v>2523</v>
      </c>
      <c r="W3568" t="s">
        <v>518</v>
      </c>
      <c r="X3568">
        <v>8</v>
      </c>
      <c r="Y3568" t="s">
        <v>519</v>
      </c>
      <c r="Z3568">
        <v>16476</v>
      </c>
      <c r="AA3568">
        <v>-1</v>
      </c>
      <c r="AB3568" t="s">
        <v>129</v>
      </c>
      <c r="AC3568">
        <v>0</v>
      </c>
      <c r="AD3568">
        <v>16476</v>
      </c>
      <c r="AE3568">
        <v>0</v>
      </c>
      <c r="AF3568">
        <v>1003</v>
      </c>
      <c r="AG3568"/>
      <c r="AH3568">
        <v>1003.894</v>
      </c>
      <c r="AI3568">
        <v>6</v>
      </c>
    </row>
    <row r="3569" spans="1:35">
      <c r="A3569" t="s">
        <v>862</v>
      </c>
      <c r="B3569">
        <v>2018</v>
      </c>
      <c r="C3569">
        <v>2018</v>
      </c>
      <c r="D3569">
        <v>2018</v>
      </c>
      <c r="E3569">
        <v>4</v>
      </c>
      <c r="F3569">
        <v>0</v>
      </c>
      <c r="G3569">
        <v>0</v>
      </c>
      <c r="H3569" t="s">
        <v>510</v>
      </c>
      <c r="I3569">
        <v>251</v>
      </c>
      <c r="J3569" t="s">
        <v>113</v>
      </c>
      <c r="K3569" t="s">
        <v>583</v>
      </c>
      <c r="L3569">
        <v>480</v>
      </c>
      <c r="M3569" t="s">
        <v>652</v>
      </c>
      <c r="N3569" t="s">
        <v>653</v>
      </c>
      <c r="O3569">
        <v>0</v>
      </c>
      <c r="P3569" t="s">
        <v>177</v>
      </c>
      <c r="Q3569" t="s">
        <v>514</v>
      </c>
      <c r="R3569" t="s">
        <v>515</v>
      </c>
      <c r="S3569" t="s">
        <v>516</v>
      </c>
      <c r="T3569">
        <v>0</v>
      </c>
      <c r="U3569" t="s">
        <v>517</v>
      </c>
      <c r="V3569">
        <v>2523</v>
      </c>
      <c r="W3569" t="s">
        <v>518</v>
      </c>
      <c r="X3569">
        <v>8</v>
      </c>
      <c r="Y3569" t="s">
        <v>519</v>
      </c>
      <c r="Z3569">
        <v>77189</v>
      </c>
      <c r="AA3569">
        <v>-1</v>
      </c>
      <c r="AB3569" t="s">
        <v>129</v>
      </c>
      <c r="AC3569">
        <v>0</v>
      </c>
      <c r="AD3569">
        <v>77189</v>
      </c>
      <c r="AE3569">
        <v>0</v>
      </c>
      <c r="AF3569">
        <v>4702</v>
      </c>
      <c r="AG3569"/>
      <c r="AH3569">
        <v>4702.9470000000001</v>
      </c>
      <c r="AI3569">
        <v>6</v>
      </c>
    </row>
    <row r="3570" spans="1:35">
      <c r="A3570" t="s">
        <v>862</v>
      </c>
      <c r="B3570">
        <v>2018</v>
      </c>
      <c r="C3570">
        <v>2018</v>
      </c>
      <c r="D3570">
        <v>2018</v>
      </c>
      <c r="E3570">
        <v>4</v>
      </c>
      <c r="F3570">
        <v>0</v>
      </c>
      <c r="G3570">
        <v>0</v>
      </c>
      <c r="H3570" t="s">
        <v>510</v>
      </c>
      <c r="I3570">
        <v>251</v>
      </c>
      <c r="J3570" t="s">
        <v>113</v>
      </c>
      <c r="K3570" t="s">
        <v>583</v>
      </c>
      <c r="L3570">
        <v>450</v>
      </c>
      <c r="M3570" t="s">
        <v>654</v>
      </c>
      <c r="N3570" t="s">
        <v>655</v>
      </c>
      <c r="O3570">
        <v>0</v>
      </c>
      <c r="P3570" t="s">
        <v>177</v>
      </c>
      <c r="Q3570" t="s">
        <v>514</v>
      </c>
      <c r="R3570" t="s">
        <v>515</v>
      </c>
      <c r="S3570" t="s">
        <v>516</v>
      </c>
      <c r="T3570">
        <v>0</v>
      </c>
      <c r="U3570" t="s">
        <v>517</v>
      </c>
      <c r="V3570">
        <v>2523</v>
      </c>
      <c r="W3570" t="s">
        <v>518</v>
      </c>
      <c r="X3570">
        <v>8</v>
      </c>
      <c r="Y3570" t="s">
        <v>519</v>
      </c>
      <c r="Z3570">
        <v>19384</v>
      </c>
      <c r="AA3570">
        <v>-1</v>
      </c>
      <c r="AB3570" t="s">
        <v>129</v>
      </c>
      <c r="AC3570">
        <v>0</v>
      </c>
      <c r="AD3570">
        <v>19384</v>
      </c>
      <c r="AE3570">
        <v>0</v>
      </c>
      <c r="AF3570">
        <v>1181</v>
      </c>
      <c r="AG3570"/>
      <c r="AH3570">
        <v>1181.0509999999999</v>
      </c>
      <c r="AI3570">
        <v>6</v>
      </c>
    </row>
    <row r="3571" spans="1:35">
      <c r="A3571" t="s">
        <v>862</v>
      </c>
      <c r="B3571">
        <v>2018</v>
      </c>
      <c r="C3571">
        <v>2018</v>
      </c>
      <c r="D3571">
        <v>2018</v>
      </c>
      <c r="E3571">
        <v>4</v>
      </c>
      <c r="F3571">
        <v>0</v>
      </c>
      <c r="G3571">
        <v>0</v>
      </c>
      <c r="H3571" t="s">
        <v>510</v>
      </c>
      <c r="I3571">
        <v>251</v>
      </c>
      <c r="J3571" t="s">
        <v>113</v>
      </c>
      <c r="K3571" t="s">
        <v>583</v>
      </c>
      <c r="L3571">
        <v>458</v>
      </c>
      <c r="M3571" t="s">
        <v>180</v>
      </c>
      <c r="N3571" t="s">
        <v>557</v>
      </c>
      <c r="O3571">
        <v>0</v>
      </c>
      <c r="P3571" t="s">
        <v>177</v>
      </c>
      <c r="Q3571" t="s">
        <v>514</v>
      </c>
      <c r="R3571" t="s">
        <v>515</v>
      </c>
      <c r="S3571" t="s">
        <v>516</v>
      </c>
      <c r="T3571">
        <v>0</v>
      </c>
      <c r="U3571" t="s">
        <v>517</v>
      </c>
      <c r="V3571">
        <v>2523</v>
      </c>
      <c r="W3571" t="s">
        <v>518</v>
      </c>
      <c r="X3571">
        <v>8</v>
      </c>
      <c r="Y3571" t="s">
        <v>519</v>
      </c>
      <c r="Z3571">
        <v>68059</v>
      </c>
      <c r="AA3571">
        <v>-1</v>
      </c>
      <c r="AB3571" t="s">
        <v>129</v>
      </c>
      <c r="AC3571">
        <v>0</v>
      </c>
      <c r="AD3571">
        <v>68059</v>
      </c>
      <c r="AE3571">
        <v>0</v>
      </c>
      <c r="AF3571">
        <v>4146</v>
      </c>
      <c r="AG3571"/>
      <c r="AH3571">
        <v>4146.6710000000003</v>
      </c>
      <c r="AI3571">
        <v>6</v>
      </c>
    </row>
    <row r="3572" spans="1:35">
      <c r="A3572" t="s">
        <v>862</v>
      </c>
      <c r="B3572">
        <v>2018</v>
      </c>
      <c r="C3572">
        <v>2018</v>
      </c>
      <c r="D3572">
        <v>2018</v>
      </c>
      <c r="E3572">
        <v>4</v>
      </c>
      <c r="F3572">
        <v>0</v>
      </c>
      <c r="G3572">
        <v>0</v>
      </c>
      <c r="H3572" t="s">
        <v>510</v>
      </c>
      <c r="I3572">
        <v>251</v>
      </c>
      <c r="J3572" t="s">
        <v>113</v>
      </c>
      <c r="K3572" t="s">
        <v>583</v>
      </c>
      <c r="L3572">
        <v>400</v>
      </c>
      <c r="M3572" t="s">
        <v>208</v>
      </c>
      <c r="N3572" t="s">
        <v>619</v>
      </c>
      <c r="O3572">
        <v>0</v>
      </c>
      <c r="P3572" t="s">
        <v>177</v>
      </c>
      <c r="Q3572" t="s">
        <v>514</v>
      </c>
      <c r="R3572" t="s">
        <v>515</v>
      </c>
      <c r="S3572" t="s">
        <v>516</v>
      </c>
      <c r="T3572">
        <v>0</v>
      </c>
      <c r="U3572" t="s">
        <v>517</v>
      </c>
      <c r="V3572">
        <v>2523</v>
      </c>
      <c r="W3572" t="s">
        <v>518</v>
      </c>
      <c r="X3572">
        <v>8</v>
      </c>
      <c r="Y3572" t="s">
        <v>519</v>
      </c>
      <c r="Z3572">
        <v>9130</v>
      </c>
      <c r="AA3572">
        <v>-1</v>
      </c>
      <c r="AB3572" t="s">
        <v>129</v>
      </c>
      <c r="AC3572">
        <v>0</v>
      </c>
      <c r="AD3572">
        <v>9130</v>
      </c>
      <c r="AE3572">
        <v>0</v>
      </c>
      <c r="AF3572">
        <v>556</v>
      </c>
      <c r="AG3572"/>
      <c r="AH3572">
        <v>556.27499999999998</v>
      </c>
      <c r="AI3572">
        <v>6</v>
      </c>
    </row>
    <row r="3573" spans="1:35">
      <c r="A3573" t="s">
        <v>862</v>
      </c>
      <c r="B3573">
        <v>2018</v>
      </c>
      <c r="C3573">
        <v>2018</v>
      </c>
      <c r="D3573">
        <v>2018</v>
      </c>
      <c r="E3573">
        <v>4</v>
      </c>
      <c r="F3573">
        <v>0</v>
      </c>
      <c r="G3573">
        <v>0</v>
      </c>
      <c r="H3573" t="s">
        <v>510</v>
      </c>
      <c r="I3573">
        <v>251</v>
      </c>
      <c r="J3573" t="s">
        <v>113</v>
      </c>
      <c r="K3573" t="s">
        <v>583</v>
      </c>
      <c r="L3573">
        <v>604</v>
      </c>
      <c r="M3573" t="s">
        <v>769</v>
      </c>
      <c r="N3573" t="s">
        <v>770</v>
      </c>
      <c r="O3573">
        <v>0</v>
      </c>
      <c r="P3573" t="s">
        <v>177</v>
      </c>
      <c r="Q3573" t="s">
        <v>514</v>
      </c>
      <c r="R3573" t="s">
        <v>515</v>
      </c>
      <c r="S3573" t="s">
        <v>516</v>
      </c>
      <c r="T3573">
        <v>0</v>
      </c>
      <c r="U3573" t="s">
        <v>517</v>
      </c>
      <c r="V3573">
        <v>2523</v>
      </c>
      <c r="W3573" t="s">
        <v>518</v>
      </c>
      <c r="X3573">
        <v>8</v>
      </c>
      <c r="Y3573" t="s">
        <v>519</v>
      </c>
      <c r="Z3573">
        <v>949835</v>
      </c>
      <c r="AA3573">
        <v>-1</v>
      </c>
      <c r="AB3573" t="s">
        <v>129</v>
      </c>
      <c r="AC3573">
        <v>0</v>
      </c>
      <c r="AD3573">
        <v>949835</v>
      </c>
      <c r="AE3573">
        <v>0</v>
      </c>
      <c r="AF3573">
        <v>33244</v>
      </c>
      <c r="AG3573"/>
      <c r="AH3573">
        <v>33244.233999999997</v>
      </c>
      <c r="AI3573">
        <v>6</v>
      </c>
    </row>
    <row r="3574" spans="1:35">
      <c r="A3574" t="s">
        <v>862</v>
      </c>
      <c r="B3574">
        <v>2018</v>
      </c>
      <c r="C3574">
        <v>2018</v>
      </c>
      <c r="D3574">
        <v>2018</v>
      </c>
      <c r="E3574">
        <v>4</v>
      </c>
      <c r="F3574">
        <v>0</v>
      </c>
      <c r="G3574">
        <v>0</v>
      </c>
      <c r="H3574" t="s">
        <v>510</v>
      </c>
      <c r="I3574">
        <v>251</v>
      </c>
      <c r="J3574" t="s">
        <v>113</v>
      </c>
      <c r="K3574" t="s">
        <v>583</v>
      </c>
      <c r="L3574">
        <v>364</v>
      </c>
      <c r="M3574" t="s">
        <v>777</v>
      </c>
      <c r="N3574" t="s">
        <v>778</v>
      </c>
      <c r="O3574">
        <v>0</v>
      </c>
      <c r="P3574" t="s">
        <v>177</v>
      </c>
      <c r="Q3574" t="s">
        <v>514</v>
      </c>
      <c r="R3574" t="s">
        <v>515</v>
      </c>
      <c r="S3574" t="s">
        <v>516</v>
      </c>
      <c r="T3574">
        <v>0</v>
      </c>
      <c r="U3574" t="s">
        <v>517</v>
      </c>
      <c r="V3574">
        <v>2523</v>
      </c>
      <c r="W3574" t="s">
        <v>518</v>
      </c>
      <c r="X3574">
        <v>8</v>
      </c>
      <c r="Y3574" t="s">
        <v>519</v>
      </c>
      <c r="Z3574">
        <v>327589</v>
      </c>
      <c r="AA3574">
        <v>-1</v>
      </c>
      <c r="AB3574" t="s">
        <v>129</v>
      </c>
      <c r="AC3574">
        <v>0</v>
      </c>
      <c r="AD3574">
        <v>327589</v>
      </c>
      <c r="AE3574">
        <v>0</v>
      </c>
      <c r="AF3574">
        <v>11465</v>
      </c>
      <c r="AG3574"/>
      <c r="AH3574">
        <v>11465.647000000001</v>
      </c>
      <c r="AI3574">
        <v>6</v>
      </c>
    </row>
    <row r="3575" spans="1:35">
      <c r="A3575" t="s">
        <v>862</v>
      </c>
      <c r="B3575">
        <v>2018</v>
      </c>
      <c r="C3575">
        <v>2018</v>
      </c>
      <c r="D3575">
        <v>2018</v>
      </c>
      <c r="E3575">
        <v>4</v>
      </c>
      <c r="F3575">
        <v>0</v>
      </c>
      <c r="G3575">
        <v>0</v>
      </c>
      <c r="H3575" t="s">
        <v>510</v>
      </c>
      <c r="I3575">
        <v>251</v>
      </c>
      <c r="J3575" t="s">
        <v>113</v>
      </c>
      <c r="K3575" t="s">
        <v>583</v>
      </c>
      <c r="L3575">
        <v>368</v>
      </c>
      <c r="M3575" t="s">
        <v>622</v>
      </c>
      <c r="N3575" t="s">
        <v>623</v>
      </c>
      <c r="O3575">
        <v>0</v>
      </c>
      <c r="P3575" t="s">
        <v>177</v>
      </c>
      <c r="Q3575" t="s">
        <v>514</v>
      </c>
      <c r="R3575" t="s">
        <v>515</v>
      </c>
      <c r="S3575" t="s">
        <v>516</v>
      </c>
      <c r="T3575">
        <v>0</v>
      </c>
      <c r="U3575" t="s">
        <v>517</v>
      </c>
      <c r="V3575">
        <v>2523</v>
      </c>
      <c r="W3575" t="s">
        <v>518</v>
      </c>
      <c r="X3575">
        <v>8</v>
      </c>
      <c r="Y3575" t="s">
        <v>519</v>
      </c>
      <c r="Z3575">
        <v>14732</v>
      </c>
      <c r="AA3575">
        <v>-1</v>
      </c>
      <c r="AB3575" t="s">
        <v>129</v>
      </c>
      <c r="AC3575">
        <v>0</v>
      </c>
      <c r="AD3575">
        <v>14732</v>
      </c>
      <c r="AE3575">
        <v>0</v>
      </c>
      <c r="AF3575">
        <v>897</v>
      </c>
      <c r="AG3575"/>
      <c r="AH3575">
        <v>897.59900000000005</v>
      </c>
      <c r="AI3575">
        <v>6</v>
      </c>
    </row>
    <row r="3576" spans="1:35">
      <c r="A3576" t="s">
        <v>862</v>
      </c>
      <c r="B3576">
        <v>2018</v>
      </c>
      <c r="C3576">
        <v>2018</v>
      </c>
      <c r="D3576">
        <v>2018</v>
      </c>
      <c r="E3576">
        <v>4</v>
      </c>
      <c r="F3576">
        <v>0</v>
      </c>
      <c r="G3576">
        <v>0</v>
      </c>
      <c r="H3576" t="s">
        <v>510</v>
      </c>
      <c r="I3576">
        <v>251</v>
      </c>
      <c r="J3576" t="s">
        <v>113</v>
      </c>
      <c r="K3576" t="s">
        <v>583</v>
      </c>
      <c r="L3576">
        <v>328</v>
      </c>
      <c r="M3576" t="s">
        <v>717</v>
      </c>
      <c r="N3576" t="s">
        <v>718</v>
      </c>
      <c r="O3576">
        <v>0</v>
      </c>
      <c r="P3576" t="s">
        <v>177</v>
      </c>
      <c r="Q3576" t="s">
        <v>514</v>
      </c>
      <c r="R3576" t="s">
        <v>515</v>
      </c>
      <c r="S3576" t="s">
        <v>516</v>
      </c>
      <c r="T3576">
        <v>0</v>
      </c>
      <c r="U3576" t="s">
        <v>517</v>
      </c>
      <c r="V3576">
        <v>2523</v>
      </c>
      <c r="W3576" t="s">
        <v>518</v>
      </c>
      <c r="X3576">
        <v>8</v>
      </c>
      <c r="Y3576" t="s">
        <v>519</v>
      </c>
      <c r="Z3576">
        <v>35163</v>
      </c>
      <c r="AA3576">
        <v>-1</v>
      </c>
      <c r="AB3576" t="s">
        <v>129</v>
      </c>
      <c r="AC3576">
        <v>0</v>
      </c>
      <c r="AD3576">
        <v>35163</v>
      </c>
      <c r="AE3576">
        <v>0</v>
      </c>
      <c r="AF3576">
        <v>2142</v>
      </c>
      <c r="AG3576"/>
      <c r="AH3576">
        <v>2142.4270000000001</v>
      </c>
      <c r="AI3576">
        <v>6</v>
      </c>
    </row>
    <row r="3577" spans="1:35">
      <c r="A3577" t="s">
        <v>862</v>
      </c>
      <c r="B3577">
        <v>2018</v>
      </c>
      <c r="C3577">
        <v>2018</v>
      </c>
      <c r="D3577">
        <v>2018</v>
      </c>
      <c r="E3577">
        <v>4</v>
      </c>
      <c r="F3577">
        <v>0</v>
      </c>
      <c r="G3577">
        <v>0</v>
      </c>
      <c r="H3577" t="s">
        <v>510</v>
      </c>
      <c r="I3577">
        <v>251</v>
      </c>
      <c r="J3577" t="s">
        <v>113</v>
      </c>
      <c r="K3577" t="s">
        <v>583</v>
      </c>
      <c r="L3577">
        <v>384</v>
      </c>
      <c r="M3577" t="s">
        <v>751</v>
      </c>
      <c r="N3577" t="s">
        <v>752</v>
      </c>
      <c r="O3577">
        <v>0</v>
      </c>
      <c r="P3577" t="s">
        <v>177</v>
      </c>
      <c r="Q3577" t="s">
        <v>514</v>
      </c>
      <c r="R3577" t="s">
        <v>515</v>
      </c>
      <c r="S3577" t="s">
        <v>516</v>
      </c>
      <c r="T3577">
        <v>0</v>
      </c>
      <c r="U3577" t="s">
        <v>517</v>
      </c>
      <c r="V3577">
        <v>2523</v>
      </c>
      <c r="W3577" t="s">
        <v>518</v>
      </c>
      <c r="X3577">
        <v>8</v>
      </c>
      <c r="Y3577" t="s">
        <v>519</v>
      </c>
      <c r="Z3577">
        <v>120772</v>
      </c>
      <c r="AA3577">
        <v>-1</v>
      </c>
      <c r="AB3577" t="s">
        <v>129</v>
      </c>
      <c r="AC3577">
        <v>0</v>
      </c>
      <c r="AD3577">
        <v>120772</v>
      </c>
      <c r="AE3577">
        <v>0</v>
      </c>
      <c r="AF3577">
        <v>7481</v>
      </c>
      <c r="AG3577"/>
      <c r="AH3577">
        <v>7481.96</v>
      </c>
      <c r="AI3577">
        <v>6</v>
      </c>
    </row>
    <row r="3578" spans="1:35">
      <c r="A3578" t="s">
        <v>862</v>
      </c>
      <c r="B3578">
        <v>2018</v>
      </c>
      <c r="C3578">
        <v>2018</v>
      </c>
      <c r="D3578">
        <v>2018</v>
      </c>
      <c r="E3578">
        <v>4</v>
      </c>
      <c r="F3578">
        <v>0</v>
      </c>
      <c r="G3578">
        <v>0</v>
      </c>
      <c r="H3578" t="s">
        <v>510</v>
      </c>
      <c r="I3578">
        <v>251</v>
      </c>
      <c r="J3578" t="s">
        <v>113</v>
      </c>
      <c r="K3578" t="s">
        <v>583</v>
      </c>
      <c r="L3578">
        <v>258</v>
      </c>
      <c r="M3578" t="s">
        <v>536</v>
      </c>
      <c r="N3578" t="s">
        <v>537</v>
      </c>
      <c r="O3578">
        <v>0</v>
      </c>
      <c r="P3578" t="s">
        <v>177</v>
      </c>
      <c r="Q3578" t="s">
        <v>514</v>
      </c>
      <c r="R3578" t="s">
        <v>515</v>
      </c>
      <c r="S3578" t="s">
        <v>516</v>
      </c>
      <c r="T3578">
        <v>0</v>
      </c>
      <c r="U3578" t="s">
        <v>517</v>
      </c>
      <c r="V3578">
        <v>2523</v>
      </c>
      <c r="W3578" t="s">
        <v>518</v>
      </c>
      <c r="X3578">
        <v>8</v>
      </c>
      <c r="Y3578" t="s">
        <v>519</v>
      </c>
      <c r="Z3578">
        <v>1674380</v>
      </c>
      <c r="AA3578">
        <v>-1</v>
      </c>
      <c r="AB3578" t="s">
        <v>129</v>
      </c>
      <c r="AC3578">
        <v>0</v>
      </c>
      <c r="AD3578">
        <v>1674380</v>
      </c>
      <c r="AE3578">
        <v>0</v>
      </c>
      <c r="AF3578">
        <v>102015</v>
      </c>
      <c r="AG3578"/>
      <c r="AH3578">
        <v>102015.673</v>
      </c>
      <c r="AI3578">
        <v>6</v>
      </c>
    </row>
    <row r="3579" spans="1:35">
      <c r="A3579" t="s">
        <v>862</v>
      </c>
      <c r="B3579">
        <v>2018</v>
      </c>
      <c r="C3579">
        <v>2018</v>
      </c>
      <c r="D3579">
        <v>2018</v>
      </c>
      <c r="E3579">
        <v>4</v>
      </c>
      <c r="F3579">
        <v>0</v>
      </c>
      <c r="G3579">
        <v>0</v>
      </c>
      <c r="H3579" t="s">
        <v>510</v>
      </c>
      <c r="I3579">
        <v>251</v>
      </c>
      <c r="J3579" t="s">
        <v>113</v>
      </c>
      <c r="K3579" t="s">
        <v>583</v>
      </c>
      <c r="L3579">
        <v>540</v>
      </c>
      <c r="M3579" t="s">
        <v>552</v>
      </c>
      <c r="N3579" t="s">
        <v>553</v>
      </c>
      <c r="O3579">
        <v>0</v>
      </c>
      <c r="P3579" t="s">
        <v>177</v>
      </c>
      <c r="Q3579" t="s">
        <v>514</v>
      </c>
      <c r="R3579" t="s">
        <v>515</v>
      </c>
      <c r="S3579" t="s">
        <v>516</v>
      </c>
      <c r="T3579">
        <v>0</v>
      </c>
      <c r="U3579" t="s">
        <v>517</v>
      </c>
      <c r="V3579">
        <v>2523</v>
      </c>
      <c r="W3579" t="s">
        <v>518</v>
      </c>
      <c r="X3579">
        <v>8</v>
      </c>
      <c r="Y3579" t="s">
        <v>519</v>
      </c>
      <c r="Z3579">
        <v>623155</v>
      </c>
      <c r="AA3579">
        <v>-1</v>
      </c>
      <c r="AB3579" t="s">
        <v>129</v>
      </c>
      <c r="AC3579">
        <v>0</v>
      </c>
      <c r="AD3579">
        <v>623155</v>
      </c>
      <c r="AE3579">
        <v>0</v>
      </c>
      <c r="AF3579">
        <v>37967</v>
      </c>
      <c r="AG3579"/>
      <c r="AH3579">
        <v>37967.258000000002</v>
      </c>
      <c r="AI3579">
        <v>6</v>
      </c>
    </row>
    <row r="3580" spans="1:35">
      <c r="A3580" t="s">
        <v>862</v>
      </c>
      <c r="B3580">
        <v>2018</v>
      </c>
      <c r="C3580">
        <v>2018</v>
      </c>
      <c r="D3580">
        <v>2018</v>
      </c>
      <c r="E3580">
        <v>4</v>
      </c>
      <c r="F3580">
        <v>0</v>
      </c>
      <c r="G3580">
        <v>0</v>
      </c>
      <c r="H3580" t="s">
        <v>510</v>
      </c>
      <c r="I3580">
        <v>251</v>
      </c>
      <c r="J3580" t="s">
        <v>113</v>
      </c>
      <c r="K3580" t="s">
        <v>583</v>
      </c>
      <c r="L3580">
        <v>440</v>
      </c>
      <c r="M3580" t="s">
        <v>773</v>
      </c>
      <c r="N3580" t="s">
        <v>774</v>
      </c>
      <c r="O3580">
        <v>0</v>
      </c>
      <c r="P3580" t="s">
        <v>177</v>
      </c>
      <c r="Q3580" t="s">
        <v>514</v>
      </c>
      <c r="R3580" t="s">
        <v>515</v>
      </c>
      <c r="S3580" t="s">
        <v>516</v>
      </c>
      <c r="T3580">
        <v>0</v>
      </c>
      <c r="U3580" t="s">
        <v>517</v>
      </c>
      <c r="V3580">
        <v>2523</v>
      </c>
      <c r="W3580" t="s">
        <v>518</v>
      </c>
      <c r="X3580">
        <v>8</v>
      </c>
      <c r="Y3580" t="s">
        <v>519</v>
      </c>
      <c r="Z3580">
        <v>2597</v>
      </c>
      <c r="AA3580">
        <v>-1</v>
      </c>
      <c r="AB3580" t="s">
        <v>129</v>
      </c>
      <c r="AC3580">
        <v>0</v>
      </c>
      <c r="AD3580">
        <v>2597</v>
      </c>
      <c r="AE3580">
        <v>0</v>
      </c>
      <c r="AF3580">
        <v>158</v>
      </c>
      <c r="AG3580"/>
      <c r="AH3580">
        <v>158.261</v>
      </c>
      <c r="AI3580">
        <v>6</v>
      </c>
    </row>
    <row r="3581" spans="1:35">
      <c r="A3581" t="s">
        <v>862</v>
      </c>
      <c r="B3581">
        <v>2018</v>
      </c>
      <c r="C3581">
        <v>2018</v>
      </c>
      <c r="D3581">
        <v>2018</v>
      </c>
      <c r="E3581">
        <v>4</v>
      </c>
      <c r="F3581">
        <v>0</v>
      </c>
      <c r="G3581">
        <v>0</v>
      </c>
      <c r="H3581" t="s">
        <v>510</v>
      </c>
      <c r="I3581">
        <v>251</v>
      </c>
      <c r="J3581" t="s">
        <v>113</v>
      </c>
      <c r="K3581" t="s">
        <v>583</v>
      </c>
      <c r="L3581">
        <v>344</v>
      </c>
      <c r="M3581" t="s">
        <v>558</v>
      </c>
      <c r="N3581" t="s">
        <v>559</v>
      </c>
      <c r="O3581">
        <v>0</v>
      </c>
      <c r="P3581" t="s">
        <v>177</v>
      </c>
      <c r="Q3581" t="s">
        <v>514</v>
      </c>
      <c r="R3581" t="s">
        <v>515</v>
      </c>
      <c r="S3581" t="s">
        <v>516</v>
      </c>
      <c r="T3581">
        <v>0</v>
      </c>
      <c r="U3581" t="s">
        <v>517</v>
      </c>
      <c r="V3581">
        <v>2523</v>
      </c>
      <c r="W3581" t="s">
        <v>518</v>
      </c>
      <c r="X3581">
        <v>8</v>
      </c>
      <c r="Y3581" t="s">
        <v>519</v>
      </c>
      <c r="Z3581">
        <v>2621432</v>
      </c>
      <c r="AA3581">
        <v>-1</v>
      </c>
      <c r="AB3581" t="s">
        <v>129</v>
      </c>
      <c r="AC3581">
        <v>0</v>
      </c>
      <c r="AD3581">
        <v>2621432</v>
      </c>
      <c r="AE3581">
        <v>0</v>
      </c>
      <c r="AF3581">
        <v>159717</v>
      </c>
      <c r="AG3581"/>
      <c r="AH3581">
        <v>159717.11900000001</v>
      </c>
      <c r="AI3581">
        <v>6</v>
      </c>
    </row>
    <row r="3582" spans="1:35">
      <c r="A3582" t="s">
        <v>862</v>
      </c>
      <c r="B3582">
        <v>2018</v>
      </c>
      <c r="C3582">
        <v>2018</v>
      </c>
      <c r="D3582">
        <v>2018</v>
      </c>
      <c r="E3582">
        <v>4</v>
      </c>
      <c r="F3582">
        <v>0</v>
      </c>
      <c r="G3582">
        <v>0</v>
      </c>
      <c r="H3582" t="s">
        <v>510</v>
      </c>
      <c r="I3582">
        <v>251</v>
      </c>
      <c r="J3582" t="s">
        <v>113</v>
      </c>
      <c r="K3582" t="s">
        <v>583</v>
      </c>
      <c r="L3582">
        <v>246</v>
      </c>
      <c r="M3582" t="s">
        <v>678</v>
      </c>
      <c r="N3582" t="s">
        <v>679</v>
      </c>
      <c r="O3582">
        <v>0</v>
      </c>
      <c r="P3582" t="s">
        <v>177</v>
      </c>
      <c r="Q3582" t="s">
        <v>514</v>
      </c>
      <c r="R3582" t="s">
        <v>515</v>
      </c>
      <c r="S3582" t="s">
        <v>516</v>
      </c>
      <c r="T3582">
        <v>0</v>
      </c>
      <c r="U3582" t="s">
        <v>517</v>
      </c>
      <c r="V3582">
        <v>2523</v>
      </c>
      <c r="W3582" t="s">
        <v>518</v>
      </c>
      <c r="X3582">
        <v>8</v>
      </c>
      <c r="Y3582" t="s">
        <v>519</v>
      </c>
      <c r="Z3582">
        <v>16561485</v>
      </c>
      <c r="AA3582">
        <v>-1</v>
      </c>
      <c r="AB3582" t="s">
        <v>129</v>
      </c>
      <c r="AC3582">
        <v>0</v>
      </c>
      <c r="AD3582">
        <v>16561485</v>
      </c>
      <c r="AE3582">
        <v>0</v>
      </c>
      <c r="AF3582">
        <v>579876</v>
      </c>
      <c r="AG3582"/>
      <c r="AH3582">
        <v>579876.14</v>
      </c>
      <c r="AI3582">
        <v>6</v>
      </c>
    </row>
    <row r="3583" spans="1:35">
      <c r="A3583" t="s">
        <v>862</v>
      </c>
      <c r="B3583">
        <v>2018</v>
      </c>
      <c r="C3583">
        <v>2018</v>
      </c>
      <c r="D3583">
        <v>2018</v>
      </c>
      <c r="E3583">
        <v>4</v>
      </c>
      <c r="F3583">
        <v>0</v>
      </c>
      <c r="G3583">
        <v>0</v>
      </c>
      <c r="H3583" t="s">
        <v>510</v>
      </c>
      <c r="I3583">
        <v>251</v>
      </c>
      <c r="J3583" t="s">
        <v>113</v>
      </c>
      <c r="K3583" t="s">
        <v>583</v>
      </c>
      <c r="L3583">
        <v>392</v>
      </c>
      <c r="M3583" t="s">
        <v>223</v>
      </c>
      <c r="N3583" t="s">
        <v>584</v>
      </c>
      <c r="O3583">
        <v>0</v>
      </c>
      <c r="P3583" t="s">
        <v>177</v>
      </c>
      <c r="Q3583" t="s">
        <v>514</v>
      </c>
      <c r="R3583" t="s">
        <v>515</v>
      </c>
      <c r="S3583" t="s">
        <v>516</v>
      </c>
      <c r="T3583">
        <v>0</v>
      </c>
      <c r="U3583" t="s">
        <v>517</v>
      </c>
      <c r="V3583">
        <v>2523</v>
      </c>
      <c r="W3583" t="s">
        <v>518</v>
      </c>
      <c r="X3583">
        <v>8</v>
      </c>
      <c r="Y3583" t="s">
        <v>519</v>
      </c>
      <c r="Z3583">
        <v>641850</v>
      </c>
      <c r="AA3583">
        <v>-1</v>
      </c>
      <c r="AB3583" t="s">
        <v>129</v>
      </c>
      <c r="AC3583">
        <v>0</v>
      </c>
      <c r="AD3583">
        <v>641850</v>
      </c>
      <c r="AE3583">
        <v>0</v>
      </c>
      <c r="AF3583">
        <v>22464</v>
      </c>
      <c r="AG3583"/>
      <c r="AH3583">
        <v>22464.777999999998</v>
      </c>
      <c r="AI3583">
        <v>6</v>
      </c>
    </row>
    <row r="3584" spans="1:35">
      <c r="A3584" t="s">
        <v>862</v>
      </c>
      <c r="B3584">
        <v>2018</v>
      </c>
      <c r="C3584">
        <v>2018</v>
      </c>
      <c r="D3584">
        <v>2018</v>
      </c>
      <c r="E3584">
        <v>4</v>
      </c>
      <c r="F3584">
        <v>0</v>
      </c>
      <c r="G3584">
        <v>0</v>
      </c>
      <c r="H3584" t="s">
        <v>510</v>
      </c>
      <c r="I3584">
        <v>251</v>
      </c>
      <c r="J3584" t="s">
        <v>113</v>
      </c>
      <c r="K3584" t="s">
        <v>583</v>
      </c>
      <c r="L3584">
        <v>300</v>
      </c>
      <c r="M3584" t="s">
        <v>680</v>
      </c>
      <c r="N3584" t="s">
        <v>681</v>
      </c>
      <c r="O3584">
        <v>0</v>
      </c>
      <c r="P3584" t="s">
        <v>177</v>
      </c>
      <c r="Q3584" t="s">
        <v>514</v>
      </c>
      <c r="R3584" t="s">
        <v>515</v>
      </c>
      <c r="S3584" t="s">
        <v>516</v>
      </c>
      <c r="T3584">
        <v>0</v>
      </c>
      <c r="U3584" t="s">
        <v>517</v>
      </c>
      <c r="V3584">
        <v>2523</v>
      </c>
      <c r="W3584" t="s">
        <v>518</v>
      </c>
      <c r="X3584">
        <v>8</v>
      </c>
      <c r="Y3584" t="s">
        <v>519</v>
      </c>
      <c r="Z3584">
        <v>1519</v>
      </c>
      <c r="AA3584">
        <v>-1</v>
      </c>
      <c r="AB3584" t="s">
        <v>129</v>
      </c>
      <c r="AC3584">
        <v>0</v>
      </c>
      <c r="AD3584">
        <v>1519</v>
      </c>
      <c r="AE3584">
        <v>0</v>
      </c>
      <c r="AF3584">
        <v>145</v>
      </c>
      <c r="AG3584"/>
      <c r="AH3584">
        <v>145.26900000000001</v>
      </c>
      <c r="AI3584">
        <v>6</v>
      </c>
    </row>
    <row r="3585" spans="1:35">
      <c r="A3585" t="s">
        <v>862</v>
      </c>
      <c r="B3585">
        <v>2018</v>
      </c>
      <c r="C3585">
        <v>2018</v>
      </c>
      <c r="D3585">
        <v>2018</v>
      </c>
      <c r="E3585">
        <v>4</v>
      </c>
      <c r="F3585">
        <v>0</v>
      </c>
      <c r="G3585">
        <v>0</v>
      </c>
      <c r="H3585" t="s">
        <v>510</v>
      </c>
      <c r="I3585">
        <v>251</v>
      </c>
      <c r="J3585" t="s">
        <v>113</v>
      </c>
      <c r="K3585" t="s">
        <v>583</v>
      </c>
      <c r="L3585">
        <v>348</v>
      </c>
      <c r="M3585" t="s">
        <v>739</v>
      </c>
      <c r="N3585" t="s">
        <v>740</v>
      </c>
      <c r="O3585">
        <v>0</v>
      </c>
      <c r="P3585" t="s">
        <v>177</v>
      </c>
      <c r="Q3585" t="s">
        <v>514</v>
      </c>
      <c r="R3585" t="s">
        <v>515</v>
      </c>
      <c r="S3585" t="s">
        <v>516</v>
      </c>
      <c r="T3585">
        <v>0</v>
      </c>
      <c r="U3585" t="s">
        <v>517</v>
      </c>
      <c r="V3585">
        <v>2523</v>
      </c>
      <c r="W3585" t="s">
        <v>518</v>
      </c>
      <c r="X3585">
        <v>8</v>
      </c>
      <c r="Y3585" t="s">
        <v>519</v>
      </c>
      <c r="Z3585">
        <v>29745</v>
      </c>
      <c r="AA3585">
        <v>-1</v>
      </c>
      <c r="AB3585" t="s">
        <v>129</v>
      </c>
      <c r="AC3585">
        <v>0</v>
      </c>
      <c r="AD3585">
        <v>29745</v>
      </c>
      <c r="AE3585">
        <v>0</v>
      </c>
      <c r="AF3585">
        <v>1962</v>
      </c>
      <c r="AG3585"/>
      <c r="AH3585">
        <v>1962.9069999999999</v>
      </c>
      <c r="AI3585">
        <v>6</v>
      </c>
    </row>
    <row r="3586" spans="1:35">
      <c r="A3586" t="s">
        <v>862</v>
      </c>
      <c r="B3586">
        <v>2018</v>
      </c>
      <c r="C3586">
        <v>2018</v>
      </c>
      <c r="D3586">
        <v>2018</v>
      </c>
      <c r="E3586">
        <v>4</v>
      </c>
      <c r="F3586">
        <v>0</v>
      </c>
      <c r="G3586">
        <v>0</v>
      </c>
      <c r="H3586" t="s">
        <v>510</v>
      </c>
      <c r="I3586">
        <v>251</v>
      </c>
      <c r="J3586" t="s">
        <v>113</v>
      </c>
      <c r="K3586" t="s">
        <v>583</v>
      </c>
      <c r="L3586">
        <v>504</v>
      </c>
      <c r="M3586" t="s">
        <v>686</v>
      </c>
      <c r="N3586" t="s">
        <v>687</v>
      </c>
      <c r="O3586">
        <v>0</v>
      </c>
      <c r="P3586" t="s">
        <v>177</v>
      </c>
      <c r="Q3586" t="s">
        <v>514</v>
      </c>
      <c r="R3586" t="s">
        <v>515</v>
      </c>
      <c r="S3586" t="s">
        <v>516</v>
      </c>
      <c r="T3586">
        <v>0</v>
      </c>
      <c r="U3586" t="s">
        <v>517</v>
      </c>
      <c r="V3586">
        <v>2523</v>
      </c>
      <c r="W3586" t="s">
        <v>518</v>
      </c>
      <c r="X3586">
        <v>8</v>
      </c>
      <c r="Y3586" t="s">
        <v>519</v>
      </c>
      <c r="Z3586">
        <v>185219</v>
      </c>
      <c r="AA3586">
        <v>-1</v>
      </c>
      <c r="AB3586" t="s">
        <v>129</v>
      </c>
      <c r="AC3586">
        <v>0</v>
      </c>
      <c r="AD3586">
        <v>185219</v>
      </c>
      <c r="AE3586">
        <v>0</v>
      </c>
      <c r="AF3586">
        <v>11284</v>
      </c>
      <c r="AG3586"/>
      <c r="AH3586">
        <v>11284.946</v>
      </c>
      <c r="AI3586">
        <v>6</v>
      </c>
    </row>
    <row r="3587" spans="1:35">
      <c r="A3587" t="s">
        <v>862</v>
      </c>
      <c r="B3587">
        <v>2018</v>
      </c>
      <c r="C3587">
        <v>2018</v>
      </c>
      <c r="D3587">
        <v>2018</v>
      </c>
      <c r="E3587">
        <v>4</v>
      </c>
      <c r="F3587">
        <v>0</v>
      </c>
      <c r="G3587">
        <v>0</v>
      </c>
      <c r="H3587" t="s">
        <v>510</v>
      </c>
      <c r="I3587">
        <v>251</v>
      </c>
      <c r="J3587" t="s">
        <v>113</v>
      </c>
      <c r="K3587" t="s">
        <v>583</v>
      </c>
      <c r="L3587">
        <v>442</v>
      </c>
      <c r="M3587" t="s">
        <v>688</v>
      </c>
      <c r="N3587" t="s">
        <v>689</v>
      </c>
      <c r="O3587">
        <v>0</v>
      </c>
      <c r="P3587" t="s">
        <v>177</v>
      </c>
      <c r="Q3587" t="s">
        <v>514</v>
      </c>
      <c r="R3587" t="s">
        <v>515</v>
      </c>
      <c r="S3587" t="s">
        <v>516</v>
      </c>
      <c r="T3587">
        <v>0</v>
      </c>
      <c r="U3587" t="s">
        <v>517</v>
      </c>
      <c r="V3587">
        <v>2523</v>
      </c>
      <c r="W3587" t="s">
        <v>518</v>
      </c>
      <c r="X3587">
        <v>8</v>
      </c>
      <c r="Y3587" t="s">
        <v>519</v>
      </c>
      <c r="Z3587">
        <v>116420609</v>
      </c>
      <c r="AA3587">
        <v>-1</v>
      </c>
      <c r="AB3587" t="s">
        <v>129</v>
      </c>
      <c r="AC3587">
        <v>0</v>
      </c>
      <c r="AD3587">
        <v>116420609</v>
      </c>
      <c r="AE3587">
        <v>0</v>
      </c>
      <c r="AF3587">
        <v>7098019</v>
      </c>
      <c r="AG3587"/>
      <c r="AH3587">
        <v>7098019.4649999999</v>
      </c>
      <c r="AI3587">
        <v>6</v>
      </c>
    </row>
    <row r="3588" spans="1:35">
      <c r="A3588" t="s">
        <v>862</v>
      </c>
      <c r="B3588">
        <v>2018</v>
      </c>
      <c r="C3588">
        <v>2018</v>
      </c>
      <c r="D3588">
        <v>2018</v>
      </c>
      <c r="E3588">
        <v>4</v>
      </c>
      <c r="F3588">
        <v>0</v>
      </c>
      <c r="G3588">
        <v>0</v>
      </c>
      <c r="H3588" t="s">
        <v>510</v>
      </c>
      <c r="I3588">
        <v>251</v>
      </c>
      <c r="J3588" t="s">
        <v>113</v>
      </c>
      <c r="K3588" t="s">
        <v>583</v>
      </c>
      <c r="L3588">
        <v>616</v>
      </c>
      <c r="M3588" t="s">
        <v>692</v>
      </c>
      <c r="N3588" t="s">
        <v>693</v>
      </c>
      <c r="O3588">
        <v>0</v>
      </c>
      <c r="P3588" t="s">
        <v>177</v>
      </c>
      <c r="Q3588" t="s">
        <v>514</v>
      </c>
      <c r="R3588" t="s">
        <v>515</v>
      </c>
      <c r="S3588" t="s">
        <v>516</v>
      </c>
      <c r="T3588">
        <v>0</v>
      </c>
      <c r="U3588" t="s">
        <v>517</v>
      </c>
      <c r="V3588">
        <v>2523</v>
      </c>
      <c r="W3588" t="s">
        <v>518</v>
      </c>
      <c r="X3588">
        <v>8</v>
      </c>
      <c r="Y3588" t="s">
        <v>519</v>
      </c>
      <c r="Z3588">
        <v>473681</v>
      </c>
      <c r="AA3588">
        <v>-1</v>
      </c>
      <c r="AB3588" t="s">
        <v>129</v>
      </c>
      <c r="AC3588">
        <v>0</v>
      </c>
      <c r="AD3588">
        <v>473681</v>
      </c>
      <c r="AE3588">
        <v>0</v>
      </c>
      <c r="AF3588">
        <v>28860</v>
      </c>
      <c r="AG3588"/>
      <c r="AH3588">
        <v>28860.170999999998</v>
      </c>
      <c r="AI3588">
        <v>6</v>
      </c>
    </row>
    <row r="3589" spans="1:35">
      <c r="A3589" t="s">
        <v>862</v>
      </c>
      <c r="B3589">
        <v>2018</v>
      </c>
      <c r="C3589">
        <v>2018</v>
      </c>
      <c r="D3589">
        <v>2018</v>
      </c>
      <c r="E3589">
        <v>4</v>
      </c>
      <c r="F3589">
        <v>0</v>
      </c>
      <c r="G3589">
        <v>0</v>
      </c>
      <c r="H3589" t="s">
        <v>510</v>
      </c>
      <c r="I3589">
        <v>251</v>
      </c>
      <c r="J3589" t="s">
        <v>113</v>
      </c>
      <c r="K3589" t="s">
        <v>583</v>
      </c>
      <c r="L3589">
        <v>528</v>
      </c>
      <c r="M3589" t="s">
        <v>581</v>
      </c>
      <c r="N3589" t="s">
        <v>582</v>
      </c>
      <c r="O3589">
        <v>0</v>
      </c>
      <c r="P3589" t="s">
        <v>177</v>
      </c>
      <c r="Q3589" t="s">
        <v>514</v>
      </c>
      <c r="R3589" t="s">
        <v>515</v>
      </c>
      <c r="S3589" t="s">
        <v>516</v>
      </c>
      <c r="T3589">
        <v>0</v>
      </c>
      <c r="U3589" t="s">
        <v>517</v>
      </c>
      <c r="V3589">
        <v>2523</v>
      </c>
      <c r="W3589" t="s">
        <v>518</v>
      </c>
      <c r="X3589">
        <v>8</v>
      </c>
      <c r="Y3589" t="s">
        <v>519</v>
      </c>
      <c r="Z3589">
        <v>12147544</v>
      </c>
      <c r="AA3589">
        <v>-1</v>
      </c>
      <c r="AB3589" t="s">
        <v>129</v>
      </c>
      <c r="AC3589">
        <v>0</v>
      </c>
      <c r="AD3589">
        <v>12147544</v>
      </c>
      <c r="AE3589">
        <v>0</v>
      </c>
      <c r="AF3589">
        <v>463379</v>
      </c>
      <c r="AG3589"/>
      <c r="AH3589">
        <v>463379.59600000002</v>
      </c>
      <c r="AI3589">
        <v>6</v>
      </c>
    </row>
    <row r="3590" spans="1:35">
      <c r="A3590" t="s">
        <v>862</v>
      </c>
      <c r="B3590">
        <v>2018</v>
      </c>
      <c r="C3590">
        <v>2018</v>
      </c>
      <c r="D3590">
        <v>2018</v>
      </c>
      <c r="E3590">
        <v>4</v>
      </c>
      <c r="F3590">
        <v>0</v>
      </c>
      <c r="G3590">
        <v>0</v>
      </c>
      <c r="H3590" t="s">
        <v>510</v>
      </c>
      <c r="I3590">
        <v>251</v>
      </c>
      <c r="J3590" t="s">
        <v>113</v>
      </c>
      <c r="K3590" t="s">
        <v>583</v>
      </c>
      <c r="L3590">
        <v>380</v>
      </c>
      <c r="M3590" t="s">
        <v>587</v>
      </c>
      <c r="N3590" t="s">
        <v>588</v>
      </c>
      <c r="O3590">
        <v>0</v>
      </c>
      <c r="P3590" t="s">
        <v>177</v>
      </c>
      <c r="Q3590" t="s">
        <v>514</v>
      </c>
      <c r="R3590" t="s">
        <v>515</v>
      </c>
      <c r="S3590" t="s">
        <v>516</v>
      </c>
      <c r="T3590">
        <v>0</v>
      </c>
      <c r="U3590" t="s">
        <v>517</v>
      </c>
      <c r="V3590">
        <v>2523</v>
      </c>
      <c r="W3590" t="s">
        <v>518</v>
      </c>
      <c r="X3590">
        <v>8</v>
      </c>
      <c r="Y3590" t="s">
        <v>519</v>
      </c>
      <c r="Z3590">
        <v>139358687</v>
      </c>
      <c r="AA3590">
        <v>-1</v>
      </c>
      <c r="AB3590" t="s">
        <v>129</v>
      </c>
      <c r="AC3590">
        <v>0</v>
      </c>
      <c r="AD3590">
        <v>139358687</v>
      </c>
      <c r="AE3590">
        <v>0</v>
      </c>
      <c r="AF3590">
        <v>6333770</v>
      </c>
      <c r="AG3590"/>
      <c r="AH3590">
        <v>6333770.5789999999</v>
      </c>
      <c r="AI3590">
        <v>6</v>
      </c>
    </row>
    <row r="3591" spans="1:35">
      <c r="A3591" t="s">
        <v>862</v>
      </c>
      <c r="B3591">
        <v>2018</v>
      </c>
      <c r="C3591">
        <v>2018</v>
      </c>
      <c r="D3591">
        <v>2018</v>
      </c>
      <c r="E3591">
        <v>4</v>
      </c>
      <c r="F3591">
        <v>0</v>
      </c>
      <c r="G3591">
        <v>0</v>
      </c>
      <c r="H3591" t="s">
        <v>510</v>
      </c>
      <c r="I3591">
        <v>251</v>
      </c>
      <c r="J3591" t="s">
        <v>113</v>
      </c>
      <c r="K3591" t="s">
        <v>583</v>
      </c>
      <c r="L3591">
        <v>276</v>
      </c>
      <c r="M3591" t="s">
        <v>591</v>
      </c>
      <c r="N3591" t="s">
        <v>592</v>
      </c>
      <c r="O3591">
        <v>0</v>
      </c>
      <c r="P3591" t="s">
        <v>177</v>
      </c>
      <c r="Q3591" t="s">
        <v>514</v>
      </c>
      <c r="R3591" t="s">
        <v>515</v>
      </c>
      <c r="S3591" t="s">
        <v>516</v>
      </c>
      <c r="T3591">
        <v>0</v>
      </c>
      <c r="U3591" t="s">
        <v>517</v>
      </c>
      <c r="V3591">
        <v>2523</v>
      </c>
      <c r="W3591" t="s">
        <v>518</v>
      </c>
      <c r="X3591">
        <v>8</v>
      </c>
      <c r="Y3591" t="s">
        <v>519</v>
      </c>
      <c r="Z3591">
        <v>522827072</v>
      </c>
      <c r="AA3591">
        <v>-1</v>
      </c>
      <c r="AB3591" t="s">
        <v>129</v>
      </c>
      <c r="AC3591">
        <v>0</v>
      </c>
      <c r="AD3591">
        <v>522827072</v>
      </c>
      <c r="AE3591">
        <v>0</v>
      </c>
      <c r="AF3591">
        <v>31082314</v>
      </c>
      <c r="AG3591"/>
      <c r="AH3591">
        <v>31082314.443</v>
      </c>
      <c r="AI3591">
        <v>6</v>
      </c>
    </row>
    <row r="3592" spans="1:35">
      <c r="A3592" t="s">
        <v>862</v>
      </c>
      <c r="B3592">
        <v>2018</v>
      </c>
      <c r="C3592">
        <v>2018</v>
      </c>
      <c r="D3592">
        <v>2018</v>
      </c>
      <c r="E3592">
        <v>4</v>
      </c>
      <c r="F3592">
        <v>0</v>
      </c>
      <c r="G3592">
        <v>0</v>
      </c>
      <c r="H3592" t="s">
        <v>510</v>
      </c>
      <c r="I3592">
        <v>251</v>
      </c>
      <c r="J3592" t="s">
        <v>113</v>
      </c>
      <c r="K3592" t="s">
        <v>583</v>
      </c>
      <c r="L3592">
        <v>690</v>
      </c>
      <c r="M3592" t="s">
        <v>856</v>
      </c>
      <c r="N3592" t="s">
        <v>857</v>
      </c>
      <c r="O3592">
        <v>0</v>
      </c>
      <c r="P3592" t="s">
        <v>177</v>
      </c>
      <c r="Q3592" t="s">
        <v>514</v>
      </c>
      <c r="R3592" t="s">
        <v>515</v>
      </c>
      <c r="S3592" t="s">
        <v>516</v>
      </c>
      <c r="T3592">
        <v>2100</v>
      </c>
      <c r="U3592" t="s">
        <v>868</v>
      </c>
      <c r="V3592">
        <v>2523</v>
      </c>
      <c r="W3592" t="s">
        <v>518</v>
      </c>
      <c r="X3592">
        <v>8</v>
      </c>
      <c r="Y3592" t="s">
        <v>519</v>
      </c>
      <c r="Z3592">
        <v>4846</v>
      </c>
      <c r="AA3592">
        <v>-1</v>
      </c>
      <c r="AB3592" t="s">
        <v>129</v>
      </c>
      <c r="AC3592">
        <v>0</v>
      </c>
      <c r="AD3592">
        <v>4846</v>
      </c>
      <c r="AE3592">
        <v>0</v>
      </c>
      <c r="AF3592">
        <v>295</v>
      </c>
      <c r="AG3592"/>
      <c r="AH3592">
        <v>295.26299999999998</v>
      </c>
      <c r="AI3592">
        <v>6</v>
      </c>
    </row>
    <row r="3593" spans="1:35">
      <c r="A3593" t="s">
        <v>862</v>
      </c>
      <c r="B3593">
        <v>2018</v>
      </c>
      <c r="C3593">
        <v>2018</v>
      </c>
      <c r="D3593">
        <v>2018</v>
      </c>
      <c r="E3593">
        <v>4</v>
      </c>
      <c r="F3593">
        <v>0</v>
      </c>
      <c r="G3593">
        <v>0</v>
      </c>
      <c r="H3593" t="s">
        <v>510</v>
      </c>
      <c r="I3593">
        <v>251</v>
      </c>
      <c r="J3593" t="s">
        <v>113</v>
      </c>
      <c r="K3593" t="s">
        <v>583</v>
      </c>
      <c r="L3593">
        <v>634</v>
      </c>
      <c r="M3593" t="s">
        <v>662</v>
      </c>
      <c r="N3593" t="s">
        <v>663</v>
      </c>
      <c r="O3593">
        <v>0</v>
      </c>
      <c r="P3593" t="s">
        <v>177</v>
      </c>
      <c r="Q3593" t="s">
        <v>514</v>
      </c>
      <c r="R3593" t="s">
        <v>515</v>
      </c>
      <c r="S3593" t="s">
        <v>516</v>
      </c>
      <c r="T3593">
        <v>2100</v>
      </c>
      <c r="U3593" t="s">
        <v>868</v>
      </c>
      <c r="V3593">
        <v>2523</v>
      </c>
      <c r="W3593" t="s">
        <v>518</v>
      </c>
      <c r="X3593">
        <v>8</v>
      </c>
      <c r="Y3593" t="s">
        <v>519</v>
      </c>
      <c r="Z3593">
        <v>318006</v>
      </c>
      <c r="AA3593">
        <v>-1</v>
      </c>
      <c r="AB3593" t="s">
        <v>129</v>
      </c>
      <c r="AC3593">
        <v>0</v>
      </c>
      <c r="AD3593">
        <v>318006</v>
      </c>
      <c r="AE3593">
        <v>0</v>
      </c>
      <c r="AF3593">
        <v>11130</v>
      </c>
      <c r="AG3593"/>
      <c r="AH3593">
        <v>11130.227999999999</v>
      </c>
      <c r="AI3593">
        <v>6</v>
      </c>
    </row>
    <row r="3594" spans="1:35">
      <c r="A3594" t="s">
        <v>862</v>
      </c>
      <c r="B3594">
        <v>2018</v>
      </c>
      <c r="C3594">
        <v>2018</v>
      </c>
      <c r="D3594">
        <v>2018</v>
      </c>
      <c r="E3594">
        <v>4</v>
      </c>
      <c r="F3594">
        <v>0</v>
      </c>
      <c r="G3594">
        <v>0</v>
      </c>
      <c r="H3594" t="s">
        <v>510</v>
      </c>
      <c r="I3594">
        <v>251</v>
      </c>
      <c r="J3594" t="s">
        <v>113</v>
      </c>
      <c r="K3594" t="s">
        <v>583</v>
      </c>
      <c r="L3594">
        <v>682</v>
      </c>
      <c r="M3594" t="s">
        <v>707</v>
      </c>
      <c r="N3594" t="s">
        <v>708</v>
      </c>
      <c r="O3594">
        <v>0</v>
      </c>
      <c r="P3594" t="s">
        <v>177</v>
      </c>
      <c r="Q3594" t="s">
        <v>514</v>
      </c>
      <c r="R3594" t="s">
        <v>515</v>
      </c>
      <c r="S3594" t="s">
        <v>516</v>
      </c>
      <c r="T3594">
        <v>2100</v>
      </c>
      <c r="U3594" t="s">
        <v>868</v>
      </c>
      <c r="V3594">
        <v>2523</v>
      </c>
      <c r="W3594" t="s">
        <v>518</v>
      </c>
      <c r="X3594">
        <v>8</v>
      </c>
      <c r="Y3594" t="s">
        <v>519</v>
      </c>
      <c r="Z3594">
        <v>21788</v>
      </c>
      <c r="AA3594">
        <v>-1</v>
      </c>
      <c r="AB3594" t="s">
        <v>129</v>
      </c>
      <c r="AC3594">
        <v>0</v>
      </c>
      <c r="AD3594">
        <v>21788</v>
      </c>
      <c r="AE3594">
        <v>0</v>
      </c>
      <c r="AF3594">
        <v>1327</v>
      </c>
      <c r="AG3594"/>
      <c r="AH3594">
        <v>1327.502</v>
      </c>
      <c r="AI3594">
        <v>6</v>
      </c>
    </row>
    <row r="3595" spans="1:35">
      <c r="A3595" t="s">
        <v>862</v>
      </c>
      <c r="B3595">
        <v>2018</v>
      </c>
      <c r="C3595">
        <v>2018</v>
      </c>
      <c r="D3595">
        <v>2018</v>
      </c>
      <c r="E3595">
        <v>4</v>
      </c>
      <c r="F3595">
        <v>0</v>
      </c>
      <c r="G3595">
        <v>0</v>
      </c>
      <c r="H3595" t="s">
        <v>510</v>
      </c>
      <c r="I3595">
        <v>251</v>
      </c>
      <c r="J3595" t="s">
        <v>113</v>
      </c>
      <c r="K3595" t="s">
        <v>583</v>
      </c>
      <c r="L3595">
        <v>652</v>
      </c>
      <c r="M3595" t="s">
        <v>771</v>
      </c>
      <c r="N3595" t="s">
        <v>772</v>
      </c>
      <c r="O3595">
        <v>0</v>
      </c>
      <c r="P3595" t="s">
        <v>177</v>
      </c>
      <c r="Q3595" t="s">
        <v>514</v>
      </c>
      <c r="R3595" t="s">
        <v>515</v>
      </c>
      <c r="S3595" t="s">
        <v>516</v>
      </c>
      <c r="T3595">
        <v>2100</v>
      </c>
      <c r="U3595" t="s">
        <v>868</v>
      </c>
      <c r="V3595">
        <v>2523</v>
      </c>
      <c r="W3595" t="s">
        <v>518</v>
      </c>
      <c r="X3595">
        <v>8</v>
      </c>
      <c r="Y3595" t="s">
        <v>519</v>
      </c>
      <c r="Z3595">
        <v>48065968</v>
      </c>
      <c r="AA3595">
        <v>-1</v>
      </c>
      <c r="AB3595" t="s">
        <v>129</v>
      </c>
      <c r="AC3595">
        <v>0</v>
      </c>
      <c r="AD3595">
        <v>48065968</v>
      </c>
      <c r="AE3595">
        <v>0</v>
      </c>
      <c r="AF3595">
        <v>2928534</v>
      </c>
      <c r="AG3595"/>
      <c r="AH3595">
        <v>2928534.952</v>
      </c>
      <c r="AI3595">
        <v>6</v>
      </c>
    </row>
    <row r="3596" spans="1:35">
      <c r="A3596" t="s">
        <v>862</v>
      </c>
      <c r="B3596">
        <v>2018</v>
      </c>
      <c r="C3596">
        <v>2018</v>
      </c>
      <c r="D3596">
        <v>2018</v>
      </c>
      <c r="E3596">
        <v>4</v>
      </c>
      <c r="F3596">
        <v>0</v>
      </c>
      <c r="G3596">
        <v>0</v>
      </c>
      <c r="H3596" t="s">
        <v>510</v>
      </c>
      <c r="I3596">
        <v>251</v>
      </c>
      <c r="J3596" t="s">
        <v>113</v>
      </c>
      <c r="K3596" t="s">
        <v>583</v>
      </c>
      <c r="L3596">
        <v>699</v>
      </c>
      <c r="M3596" t="s">
        <v>585</v>
      </c>
      <c r="N3596" t="s">
        <v>586</v>
      </c>
      <c r="O3596">
        <v>0</v>
      </c>
      <c r="P3596" t="s">
        <v>177</v>
      </c>
      <c r="Q3596" t="s">
        <v>514</v>
      </c>
      <c r="R3596" t="s">
        <v>515</v>
      </c>
      <c r="S3596" t="s">
        <v>516</v>
      </c>
      <c r="T3596">
        <v>2100</v>
      </c>
      <c r="U3596" t="s">
        <v>868</v>
      </c>
      <c r="V3596">
        <v>2523</v>
      </c>
      <c r="W3596" t="s">
        <v>518</v>
      </c>
      <c r="X3596">
        <v>8</v>
      </c>
      <c r="Y3596" t="s">
        <v>519</v>
      </c>
      <c r="Z3596">
        <v>8604161</v>
      </c>
      <c r="AA3596">
        <v>-1</v>
      </c>
      <c r="AB3596" t="s">
        <v>129</v>
      </c>
      <c r="AC3596">
        <v>0</v>
      </c>
      <c r="AD3596">
        <v>8604161</v>
      </c>
      <c r="AE3596">
        <v>0</v>
      </c>
      <c r="AF3596">
        <v>301145</v>
      </c>
      <c r="AG3596"/>
      <c r="AH3596">
        <v>301145.65700000001</v>
      </c>
      <c r="AI3596">
        <v>6</v>
      </c>
    </row>
    <row r="3597" spans="1:35">
      <c r="A3597" t="s">
        <v>862</v>
      </c>
      <c r="B3597">
        <v>2018</v>
      </c>
      <c r="C3597">
        <v>2018</v>
      </c>
      <c r="D3597">
        <v>2018</v>
      </c>
      <c r="E3597">
        <v>4</v>
      </c>
      <c r="F3597">
        <v>0</v>
      </c>
      <c r="G3597">
        <v>0</v>
      </c>
      <c r="H3597" t="s">
        <v>510</v>
      </c>
      <c r="I3597">
        <v>251</v>
      </c>
      <c r="J3597" t="s">
        <v>113</v>
      </c>
      <c r="K3597" t="s">
        <v>583</v>
      </c>
      <c r="L3597">
        <v>710</v>
      </c>
      <c r="M3597" t="s">
        <v>616</v>
      </c>
      <c r="N3597" t="s">
        <v>617</v>
      </c>
      <c r="O3597">
        <v>0</v>
      </c>
      <c r="P3597" t="s">
        <v>177</v>
      </c>
      <c r="Q3597" t="s">
        <v>514</v>
      </c>
      <c r="R3597" t="s">
        <v>515</v>
      </c>
      <c r="S3597" t="s">
        <v>516</v>
      </c>
      <c r="T3597">
        <v>2100</v>
      </c>
      <c r="U3597" t="s">
        <v>868</v>
      </c>
      <c r="V3597">
        <v>2523</v>
      </c>
      <c r="W3597" t="s">
        <v>518</v>
      </c>
      <c r="X3597">
        <v>8</v>
      </c>
      <c r="Y3597" t="s">
        <v>519</v>
      </c>
      <c r="Z3597">
        <v>63477360</v>
      </c>
      <c r="AA3597">
        <v>-1</v>
      </c>
      <c r="AB3597" t="s">
        <v>129</v>
      </c>
      <c r="AC3597">
        <v>0</v>
      </c>
      <c r="AD3597">
        <v>63477360</v>
      </c>
      <c r="AE3597">
        <v>0</v>
      </c>
      <c r="AF3597">
        <v>2221707</v>
      </c>
      <c r="AG3597"/>
      <c r="AH3597">
        <v>2221707.602</v>
      </c>
      <c r="AI3597">
        <v>6</v>
      </c>
    </row>
    <row r="3598" spans="1:35">
      <c r="A3598" t="s">
        <v>862</v>
      </c>
      <c r="B3598">
        <v>2018</v>
      </c>
      <c r="C3598">
        <v>2018</v>
      </c>
      <c r="D3598">
        <v>2018</v>
      </c>
      <c r="E3598">
        <v>4</v>
      </c>
      <c r="F3598">
        <v>0</v>
      </c>
      <c r="G3598">
        <v>0</v>
      </c>
      <c r="H3598" t="s">
        <v>510</v>
      </c>
      <c r="I3598">
        <v>251</v>
      </c>
      <c r="J3598" t="s">
        <v>113</v>
      </c>
      <c r="K3598" t="s">
        <v>583</v>
      </c>
      <c r="L3598">
        <v>792</v>
      </c>
      <c r="M3598" t="s">
        <v>217</v>
      </c>
      <c r="N3598" t="s">
        <v>573</v>
      </c>
      <c r="O3598">
        <v>0</v>
      </c>
      <c r="P3598" t="s">
        <v>177</v>
      </c>
      <c r="Q3598" t="s">
        <v>514</v>
      </c>
      <c r="R3598" t="s">
        <v>515</v>
      </c>
      <c r="S3598" t="s">
        <v>516</v>
      </c>
      <c r="T3598">
        <v>2100</v>
      </c>
      <c r="U3598" t="s">
        <v>868</v>
      </c>
      <c r="V3598">
        <v>2523</v>
      </c>
      <c r="W3598" t="s">
        <v>518</v>
      </c>
      <c r="X3598">
        <v>8</v>
      </c>
      <c r="Y3598" t="s">
        <v>519</v>
      </c>
      <c r="Z3598">
        <v>14541246</v>
      </c>
      <c r="AA3598">
        <v>-1</v>
      </c>
      <c r="AB3598" t="s">
        <v>129</v>
      </c>
      <c r="AC3598">
        <v>0</v>
      </c>
      <c r="AD3598">
        <v>14541246</v>
      </c>
      <c r="AE3598">
        <v>0</v>
      </c>
      <c r="AF3598">
        <v>511490</v>
      </c>
      <c r="AG3598"/>
      <c r="AH3598">
        <v>511490.90399999998</v>
      </c>
      <c r="AI3598">
        <v>6</v>
      </c>
    </row>
    <row r="3599" spans="1:35">
      <c r="A3599" t="s">
        <v>862</v>
      </c>
      <c r="B3599">
        <v>2018</v>
      </c>
      <c r="C3599">
        <v>2018</v>
      </c>
      <c r="D3599">
        <v>2018</v>
      </c>
      <c r="E3599">
        <v>4</v>
      </c>
      <c r="F3599">
        <v>0</v>
      </c>
      <c r="G3599">
        <v>0</v>
      </c>
      <c r="H3599" t="s">
        <v>510</v>
      </c>
      <c r="I3599">
        <v>251</v>
      </c>
      <c r="J3599" t="s">
        <v>113</v>
      </c>
      <c r="K3599" t="s">
        <v>583</v>
      </c>
      <c r="L3599">
        <v>686</v>
      </c>
      <c r="M3599" t="s">
        <v>560</v>
      </c>
      <c r="N3599" t="s">
        <v>561</v>
      </c>
      <c r="O3599">
        <v>0</v>
      </c>
      <c r="P3599" t="s">
        <v>177</v>
      </c>
      <c r="Q3599" t="s">
        <v>514</v>
      </c>
      <c r="R3599" t="s">
        <v>515</v>
      </c>
      <c r="S3599" t="s">
        <v>516</v>
      </c>
      <c r="T3599">
        <v>2100</v>
      </c>
      <c r="U3599" t="s">
        <v>868</v>
      </c>
      <c r="V3599">
        <v>2523</v>
      </c>
      <c r="W3599" t="s">
        <v>518</v>
      </c>
      <c r="X3599">
        <v>8</v>
      </c>
      <c r="Y3599" t="s">
        <v>519</v>
      </c>
      <c r="Z3599">
        <v>5195</v>
      </c>
      <c r="AA3599">
        <v>-1</v>
      </c>
      <c r="AB3599" t="s">
        <v>129</v>
      </c>
      <c r="AC3599">
        <v>0</v>
      </c>
      <c r="AD3599">
        <v>5195</v>
      </c>
      <c r="AE3599">
        <v>0</v>
      </c>
      <c r="AF3599">
        <v>316</v>
      </c>
      <c r="AG3599"/>
      <c r="AH3599">
        <v>316.52199999999999</v>
      </c>
      <c r="AI3599">
        <v>6</v>
      </c>
    </row>
    <row r="3600" spans="1:35">
      <c r="A3600" t="s">
        <v>862</v>
      </c>
      <c r="B3600">
        <v>2018</v>
      </c>
      <c r="C3600">
        <v>2018</v>
      </c>
      <c r="D3600">
        <v>2018</v>
      </c>
      <c r="E3600">
        <v>4</v>
      </c>
      <c r="F3600">
        <v>0</v>
      </c>
      <c r="G3600">
        <v>0</v>
      </c>
      <c r="H3600" t="s">
        <v>510</v>
      </c>
      <c r="I3600">
        <v>251</v>
      </c>
      <c r="J3600" t="s">
        <v>113</v>
      </c>
      <c r="K3600" t="s">
        <v>583</v>
      </c>
      <c r="L3600">
        <v>826</v>
      </c>
      <c r="M3600" t="s">
        <v>589</v>
      </c>
      <c r="N3600" t="s">
        <v>590</v>
      </c>
      <c r="O3600">
        <v>0</v>
      </c>
      <c r="P3600" t="s">
        <v>177</v>
      </c>
      <c r="Q3600" t="s">
        <v>514</v>
      </c>
      <c r="R3600" t="s">
        <v>515</v>
      </c>
      <c r="S3600" t="s">
        <v>516</v>
      </c>
      <c r="T3600">
        <v>2100</v>
      </c>
      <c r="U3600" t="s">
        <v>868</v>
      </c>
      <c r="V3600">
        <v>2523</v>
      </c>
      <c r="W3600" t="s">
        <v>518</v>
      </c>
      <c r="X3600">
        <v>8</v>
      </c>
      <c r="Y3600" t="s">
        <v>519</v>
      </c>
      <c r="Z3600">
        <v>625996523</v>
      </c>
      <c r="AA3600">
        <v>-1</v>
      </c>
      <c r="AB3600" t="s">
        <v>129</v>
      </c>
      <c r="AC3600">
        <v>0</v>
      </c>
      <c r="AD3600">
        <v>625996523</v>
      </c>
      <c r="AE3600">
        <v>0</v>
      </c>
      <c r="AF3600">
        <v>21923679</v>
      </c>
      <c r="AG3600"/>
      <c r="AH3600">
        <v>21923679.238000002</v>
      </c>
      <c r="AI3600">
        <v>6</v>
      </c>
    </row>
    <row r="3601" spans="1:35">
      <c r="A3601" t="s">
        <v>862</v>
      </c>
      <c r="B3601">
        <v>2018</v>
      </c>
      <c r="C3601">
        <v>2018</v>
      </c>
      <c r="D3601">
        <v>2018</v>
      </c>
      <c r="E3601">
        <v>4</v>
      </c>
      <c r="F3601">
        <v>0</v>
      </c>
      <c r="G3601">
        <v>0</v>
      </c>
      <c r="H3601" t="s">
        <v>510</v>
      </c>
      <c r="I3601">
        <v>251</v>
      </c>
      <c r="J3601" t="s">
        <v>113</v>
      </c>
      <c r="K3601" t="s">
        <v>583</v>
      </c>
      <c r="L3601">
        <v>842</v>
      </c>
      <c r="M3601" t="s">
        <v>593</v>
      </c>
      <c r="N3601" t="s">
        <v>593</v>
      </c>
      <c r="O3601">
        <v>0</v>
      </c>
      <c r="P3601" t="s">
        <v>177</v>
      </c>
      <c r="Q3601" t="s">
        <v>514</v>
      </c>
      <c r="R3601" t="s">
        <v>515</v>
      </c>
      <c r="S3601" t="s">
        <v>516</v>
      </c>
      <c r="T3601">
        <v>2100</v>
      </c>
      <c r="U3601" t="s">
        <v>868</v>
      </c>
      <c r="V3601">
        <v>2523</v>
      </c>
      <c r="W3601" t="s">
        <v>518</v>
      </c>
      <c r="X3601">
        <v>8</v>
      </c>
      <c r="Y3601" t="s">
        <v>519</v>
      </c>
      <c r="Z3601">
        <v>1003516698</v>
      </c>
      <c r="AA3601">
        <v>-1</v>
      </c>
      <c r="AB3601" t="s">
        <v>129</v>
      </c>
      <c r="AC3601">
        <v>0</v>
      </c>
      <c r="AD3601">
        <v>1003516698</v>
      </c>
      <c r="AE3601">
        <v>0</v>
      </c>
      <c r="AF3601">
        <v>35123084</v>
      </c>
      <c r="AG3601"/>
      <c r="AH3601">
        <v>35123084.435000002</v>
      </c>
      <c r="AI3601">
        <v>6</v>
      </c>
    </row>
    <row r="3602" spans="1:35">
      <c r="A3602" t="s">
        <v>862</v>
      </c>
      <c r="B3602">
        <v>2018</v>
      </c>
      <c r="C3602">
        <v>2018</v>
      </c>
      <c r="D3602">
        <v>2018</v>
      </c>
      <c r="E3602">
        <v>4</v>
      </c>
      <c r="F3602">
        <v>0</v>
      </c>
      <c r="G3602">
        <v>0</v>
      </c>
      <c r="H3602" t="s">
        <v>510</v>
      </c>
      <c r="I3602">
        <v>251</v>
      </c>
      <c r="J3602" t="s">
        <v>113</v>
      </c>
      <c r="K3602" t="s">
        <v>583</v>
      </c>
      <c r="L3602">
        <v>788</v>
      </c>
      <c r="M3602" t="s">
        <v>729</v>
      </c>
      <c r="N3602" t="s">
        <v>730</v>
      </c>
      <c r="O3602">
        <v>0</v>
      </c>
      <c r="P3602" t="s">
        <v>177</v>
      </c>
      <c r="Q3602" t="s">
        <v>514</v>
      </c>
      <c r="R3602" t="s">
        <v>515</v>
      </c>
      <c r="S3602" t="s">
        <v>516</v>
      </c>
      <c r="T3602">
        <v>2100</v>
      </c>
      <c r="U3602" t="s">
        <v>868</v>
      </c>
      <c r="V3602">
        <v>2523</v>
      </c>
      <c r="W3602" t="s">
        <v>518</v>
      </c>
      <c r="X3602">
        <v>8</v>
      </c>
      <c r="Y3602" t="s">
        <v>519</v>
      </c>
      <c r="Z3602">
        <v>1236319</v>
      </c>
      <c r="AA3602">
        <v>-1</v>
      </c>
      <c r="AB3602" t="s">
        <v>129</v>
      </c>
      <c r="AC3602">
        <v>0</v>
      </c>
      <c r="AD3602">
        <v>1236319</v>
      </c>
      <c r="AE3602">
        <v>0</v>
      </c>
      <c r="AF3602">
        <v>52167</v>
      </c>
      <c r="AG3602"/>
      <c r="AH3602">
        <v>52167.038999999997</v>
      </c>
      <c r="AI3602">
        <v>6</v>
      </c>
    </row>
    <row r="3603" spans="1:35">
      <c r="A3603" t="s">
        <v>862</v>
      </c>
      <c r="B3603">
        <v>2018</v>
      </c>
      <c r="C3603">
        <v>2018</v>
      </c>
      <c r="D3603">
        <v>2018</v>
      </c>
      <c r="E3603">
        <v>4</v>
      </c>
      <c r="F3603">
        <v>0</v>
      </c>
      <c r="G3603">
        <v>0</v>
      </c>
      <c r="H3603" t="s">
        <v>510</v>
      </c>
      <c r="I3603">
        <v>251</v>
      </c>
      <c r="J3603" t="s">
        <v>113</v>
      </c>
      <c r="K3603" t="s">
        <v>583</v>
      </c>
      <c r="L3603">
        <v>757</v>
      </c>
      <c r="M3603" t="s">
        <v>597</v>
      </c>
      <c r="N3603" t="s">
        <v>598</v>
      </c>
      <c r="O3603">
        <v>0</v>
      </c>
      <c r="P3603" t="s">
        <v>177</v>
      </c>
      <c r="Q3603" t="s">
        <v>514</v>
      </c>
      <c r="R3603" t="s">
        <v>515</v>
      </c>
      <c r="S3603" t="s">
        <v>516</v>
      </c>
      <c r="T3603">
        <v>1000</v>
      </c>
      <c r="U3603" t="s">
        <v>866</v>
      </c>
      <c r="V3603">
        <v>2523</v>
      </c>
      <c r="W3603" t="s">
        <v>518</v>
      </c>
      <c r="X3603">
        <v>8</v>
      </c>
      <c r="Y3603" t="s">
        <v>519</v>
      </c>
      <c r="Z3603">
        <v>337</v>
      </c>
      <c r="AA3603">
        <v>-1</v>
      </c>
      <c r="AB3603" t="s">
        <v>129</v>
      </c>
      <c r="AC3603">
        <v>0</v>
      </c>
      <c r="AD3603">
        <v>337</v>
      </c>
      <c r="AE3603">
        <v>0</v>
      </c>
      <c r="AF3603">
        <v>11</v>
      </c>
      <c r="AG3603"/>
      <c r="AH3603">
        <v>11.811</v>
      </c>
      <c r="AI3603">
        <v>6</v>
      </c>
    </row>
    <row r="3604" spans="1:35">
      <c r="A3604" t="s">
        <v>862</v>
      </c>
      <c r="B3604">
        <v>2018</v>
      </c>
      <c r="C3604">
        <v>2018</v>
      </c>
      <c r="D3604">
        <v>2018</v>
      </c>
      <c r="E3604">
        <v>4</v>
      </c>
      <c r="F3604">
        <v>0</v>
      </c>
      <c r="G3604">
        <v>0</v>
      </c>
      <c r="H3604" t="s">
        <v>510</v>
      </c>
      <c r="I3604">
        <v>251</v>
      </c>
      <c r="J3604" t="s">
        <v>113</v>
      </c>
      <c r="K3604" t="s">
        <v>583</v>
      </c>
      <c r="L3604">
        <v>710</v>
      </c>
      <c r="M3604" t="s">
        <v>616</v>
      </c>
      <c r="N3604" t="s">
        <v>617</v>
      </c>
      <c r="O3604">
        <v>0</v>
      </c>
      <c r="P3604" t="s">
        <v>177</v>
      </c>
      <c r="Q3604" t="s">
        <v>514</v>
      </c>
      <c r="R3604" t="s">
        <v>515</v>
      </c>
      <c r="S3604" t="s">
        <v>516</v>
      </c>
      <c r="T3604">
        <v>1000</v>
      </c>
      <c r="U3604" t="s">
        <v>866</v>
      </c>
      <c r="V3604">
        <v>2523</v>
      </c>
      <c r="W3604" t="s">
        <v>518</v>
      </c>
      <c r="X3604">
        <v>8</v>
      </c>
      <c r="Y3604" t="s">
        <v>519</v>
      </c>
      <c r="Z3604">
        <v>1227</v>
      </c>
      <c r="AA3604">
        <v>-1</v>
      </c>
      <c r="AB3604" t="s">
        <v>129</v>
      </c>
      <c r="AC3604">
        <v>0</v>
      </c>
      <c r="AD3604">
        <v>1227</v>
      </c>
      <c r="AE3604">
        <v>0</v>
      </c>
      <c r="AF3604">
        <v>133</v>
      </c>
      <c r="AG3604"/>
      <c r="AH3604">
        <v>133.459</v>
      </c>
      <c r="AI3604">
        <v>6</v>
      </c>
    </row>
    <row r="3605" spans="1:35">
      <c r="A3605" t="s">
        <v>862</v>
      </c>
      <c r="B3605">
        <v>2018</v>
      </c>
      <c r="C3605">
        <v>2018</v>
      </c>
      <c r="D3605">
        <v>2018</v>
      </c>
      <c r="E3605">
        <v>4</v>
      </c>
      <c r="F3605">
        <v>0</v>
      </c>
      <c r="G3605">
        <v>0</v>
      </c>
      <c r="H3605" t="s">
        <v>510</v>
      </c>
      <c r="I3605">
        <v>251</v>
      </c>
      <c r="J3605" t="s">
        <v>113</v>
      </c>
      <c r="K3605" t="s">
        <v>583</v>
      </c>
      <c r="L3605">
        <v>704</v>
      </c>
      <c r="M3605" t="s">
        <v>570</v>
      </c>
      <c r="N3605" t="s">
        <v>571</v>
      </c>
      <c r="O3605">
        <v>0</v>
      </c>
      <c r="P3605" t="s">
        <v>177</v>
      </c>
      <c r="Q3605" t="s">
        <v>514</v>
      </c>
      <c r="R3605" t="s">
        <v>515</v>
      </c>
      <c r="S3605" t="s">
        <v>516</v>
      </c>
      <c r="T3605">
        <v>1000</v>
      </c>
      <c r="U3605" t="s">
        <v>866</v>
      </c>
      <c r="V3605">
        <v>2523</v>
      </c>
      <c r="W3605" t="s">
        <v>518</v>
      </c>
      <c r="X3605">
        <v>8</v>
      </c>
      <c r="Y3605" t="s">
        <v>519</v>
      </c>
      <c r="Z3605">
        <v>10099</v>
      </c>
      <c r="AA3605">
        <v>-1</v>
      </c>
      <c r="AB3605" t="s">
        <v>129</v>
      </c>
      <c r="AC3605">
        <v>0</v>
      </c>
      <c r="AD3605">
        <v>10099</v>
      </c>
      <c r="AE3605">
        <v>0</v>
      </c>
      <c r="AF3605">
        <v>615</v>
      </c>
      <c r="AG3605"/>
      <c r="AH3605">
        <v>615.32799999999997</v>
      </c>
      <c r="AI3605">
        <v>6</v>
      </c>
    </row>
    <row r="3606" spans="1:35">
      <c r="A3606" t="s">
        <v>862</v>
      </c>
      <c r="B3606">
        <v>2018</v>
      </c>
      <c r="C3606">
        <v>2018</v>
      </c>
      <c r="D3606">
        <v>2018</v>
      </c>
      <c r="E3606">
        <v>4</v>
      </c>
      <c r="F3606">
        <v>0</v>
      </c>
      <c r="G3606">
        <v>0</v>
      </c>
      <c r="H3606" t="s">
        <v>510</v>
      </c>
      <c r="I3606">
        <v>251</v>
      </c>
      <c r="J3606" t="s">
        <v>113</v>
      </c>
      <c r="K3606" t="s">
        <v>583</v>
      </c>
      <c r="L3606">
        <v>634</v>
      </c>
      <c r="M3606" t="s">
        <v>662</v>
      </c>
      <c r="N3606" t="s">
        <v>663</v>
      </c>
      <c r="O3606">
        <v>0</v>
      </c>
      <c r="P3606" t="s">
        <v>177</v>
      </c>
      <c r="Q3606" t="s">
        <v>514</v>
      </c>
      <c r="R3606" t="s">
        <v>515</v>
      </c>
      <c r="S3606" t="s">
        <v>516</v>
      </c>
      <c r="T3606">
        <v>1000</v>
      </c>
      <c r="U3606" t="s">
        <v>866</v>
      </c>
      <c r="V3606">
        <v>2523</v>
      </c>
      <c r="W3606" t="s">
        <v>518</v>
      </c>
      <c r="X3606">
        <v>8</v>
      </c>
      <c r="Y3606" t="s">
        <v>519</v>
      </c>
      <c r="Z3606">
        <v>1046</v>
      </c>
      <c r="AA3606">
        <v>-1</v>
      </c>
      <c r="AB3606" t="s">
        <v>129</v>
      </c>
      <c r="AC3606">
        <v>0</v>
      </c>
      <c r="AD3606">
        <v>1046</v>
      </c>
      <c r="AE3606">
        <v>0</v>
      </c>
      <c r="AF3606">
        <v>63</v>
      </c>
      <c r="AG3606"/>
      <c r="AH3606">
        <v>63.777000000000001</v>
      </c>
      <c r="AI3606">
        <v>6</v>
      </c>
    </row>
    <row r="3607" spans="1:35">
      <c r="A3607" t="s">
        <v>862</v>
      </c>
      <c r="B3607">
        <v>2018</v>
      </c>
      <c r="C3607">
        <v>2018</v>
      </c>
      <c r="D3607">
        <v>2018</v>
      </c>
      <c r="E3607">
        <v>4</v>
      </c>
      <c r="F3607">
        <v>0</v>
      </c>
      <c r="G3607">
        <v>0</v>
      </c>
      <c r="H3607" t="s">
        <v>510</v>
      </c>
      <c r="I3607">
        <v>251</v>
      </c>
      <c r="J3607" t="s">
        <v>113</v>
      </c>
      <c r="K3607" t="s">
        <v>583</v>
      </c>
      <c r="L3607">
        <v>686</v>
      </c>
      <c r="M3607" t="s">
        <v>560</v>
      </c>
      <c r="N3607" t="s">
        <v>561</v>
      </c>
      <c r="O3607">
        <v>0</v>
      </c>
      <c r="P3607" t="s">
        <v>177</v>
      </c>
      <c r="Q3607" t="s">
        <v>514</v>
      </c>
      <c r="R3607" t="s">
        <v>515</v>
      </c>
      <c r="S3607" t="s">
        <v>516</v>
      </c>
      <c r="T3607">
        <v>1000</v>
      </c>
      <c r="U3607" t="s">
        <v>866</v>
      </c>
      <c r="V3607">
        <v>2523</v>
      </c>
      <c r="W3607" t="s">
        <v>518</v>
      </c>
      <c r="X3607">
        <v>8</v>
      </c>
      <c r="Y3607" t="s">
        <v>519</v>
      </c>
      <c r="Z3607">
        <v>2015</v>
      </c>
      <c r="AA3607">
        <v>-1</v>
      </c>
      <c r="AB3607" t="s">
        <v>129</v>
      </c>
      <c r="AC3607">
        <v>0</v>
      </c>
      <c r="AD3607">
        <v>2015</v>
      </c>
      <c r="AE3607">
        <v>0</v>
      </c>
      <c r="AF3607">
        <v>122</v>
      </c>
      <c r="AG3607"/>
      <c r="AH3607">
        <v>122.82899999999999</v>
      </c>
      <c r="AI3607">
        <v>6</v>
      </c>
    </row>
    <row r="3608" spans="1:35">
      <c r="A3608" t="s">
        <v>862</v>
      </c>
      <c r="B3608">
        <v>2018</v>
      </c>
      <c r="C3608">
        <v>2018</v>
      </c>
      <c r="D3608">
        <v>2018</v>
      </c>
      <c r="E3608">
        <v>4</v>
      </c>
      <c r="F3608">
        <v>0</v>
      </c>
      <c r="G3608">
        <v>0</v>
      </c>
      <c r="H3608" t="s">
        <v>510</v>
      </c>
      <c r="I3608">
        <v>251</v>
      </c>
      <c r="J3608" t="s">
        <v>113</v>
      </c>
      <c r="K3608" t="s">
        <v>583</v>
      </c>
      <c r="L3608">
        <v>757</v>
      </c>
      <c r="M3608" t="s">
        <v>597</v>
      </c>
      <c r="N3608" t="s">
        <v>598</v>
      </c>
      <c r="O3608">
        <v>0</v>
      </c>
      <c r="P3608" t="s">
        <v>177</v>
      </c>
      <c r="Q3608" t="s">
        <v>514</v>
      </c>
      <c r="R3608" t="s">
        <v>515</v>
      </c>
      <c r="S3608" t="s">
        <v>516</v>
      </c>
      <c r="T3608">
        <v>3200</v>
      </c>
      <c r="U3608" t="s">
        <v>74</v>
      </c>
      <c r="V3608">
        <v>2523</v>
      </c>
      <c r="W3608" t="s">
        <v>518</v>
      </c>
      <c r="X3608">
        <v>8</v>
      </c>
      <c r="Y3608" t="s">
        <v>519</v>
      </c>
      <c r="Z3608">
        <v>26322189</v>
      </c>
      <c r="AA3608">
        <v>-1</v>
      </c>
      <c r="AB3608" t="s">
        <v>129</v>
      </c>
      <c r="AC3608">
        <v>0</v>
      </c>
      <c r="AD3608">
        <v>26322189</v>
      </c>
      <c r="AE3608">
        <v>0</v>
      </c>
      <c r="AF3608">
        <v>2077846</v>
      </c>
      <c r="AG3608"/>
      <c r="AH3608">
        <v>2077846.098</v>
      </c>
      <c r="AI3608">
        <v>6</v>
      </c>
    </row>
    <row r="3609" spans="1:35">
      <c r="A3609" t="s">
        <v>862</v>
      </c>
      <c r="B3609">
        <v>2018</v>
      </c>
      <c r="C3609">
        <v>2018</v>
      </c>
      <c r="D3609">
        <v>2018</v>
      </c>
      <c r="E3609">
        <v>4</v>
      </c>
      <c r="F3609">
        <v>0</v>
      </c>
      <c r="G3609">
        <v>0</v>
      </c>
      <c r="H3609" t="s">
        <v>510</v>
      </c>
      <c r="I3609">
        <v>251</v>
      </c>
      <c r="J3609" t="s">
        <v>113</v>
      </c>
      <c r="K3609" t="s">
        <v>583</v>
      </c>
      <c r="L3609">
        <v>826</v>
      </c>
      <c r="M3609" t="s">
        <v>589</v>
      </c>
      <c r="N3609" t="s">
        <v>590</v>
      </c>
      <c r="O3609">
        <v>0</v>
      </c>
      <c r="P3609" t="s">
        <v>177</v>
      </c>
      <c r="Q3609" t="s">
        <v>514</v>
      </c>
      <c r="R3609" t="s">
        <v>515</v>
      </c>
      <c r="S3609" t="s">
        <v>516</v>
      </c>
      <c r="T3609">
        <v>3200</v>
      </c>
      <c r="U3609" t="s">
        <v>74</v>
      </c>
      <c r="V3609">
        <v>2523</v>
      </c>
      <c r="W3609" t="s">
        <v>518</v>
      </c>
      <c r="X3609">
        <v>8</v>
      </c>
      <c r="Y3609" t="s">
        <v>519</v>
      </c>
      <c r="Z3609">
        <v>6462767</v>
      </c>
      <c r="AA3609">
        <v>-1</v>
      </c>
      <c r="AB3609" t="s">
        <v>129</v>
      </c>
      <c r="AC3609">
        <v>0</v>
      </c>
      <c r="AD3609">
        <v>6462767</v>
      </c>
      <c r="AE3609">
        <v>0</v>
      </c>
      <c r="AF3609">
        <v>262227</v>
      </c>
      <c r="AG3609"/>
      <c r="AH3609">
        <v>262227.652</v>
      </c>
      <c r="AI3609">
        <v>6</v>
      </c>
    </row>
    <row r="3610" spans="1:35">
      <c r="A3610" t="s">
        <v>862</v>
      </c>
      <c r="B3610">
        <v>2018</v>
      </c>
      <c r="C3610">
        <v>2018</v>
      </c>
      <c r="D3610">
        <v>2018</v>
      </c>
      <c r="E3610">
        <v>4</v>
      </c>
      <c r="F3610">
        <v>0</v>
      </c>
      <c r="G3610">
        <v>0</v>
      </c>
      <c r="H3610" t="s">
        <v>510</v>
      </c>
      <c r="I3610">
        <v>251</v>
      </c>
      <c r="J3610" t="s">
        <v>113</v>
      </c>
      <c r="K3610" t="s">
        <v>583</v>
      </c>
      <c r="L3610">
        <v>620</v>
      </c>
      <c r="M3610" t="s">
        <v>603</v>
      </c>
      <c r="N3610" t="s">
        <v>604</v>
      </c>
      <c r="O3610">
        <v>0</v>
      </c>
      <c r="P3610" t="s">
        <v>177</v>
      </c>
      <c r="Q3610" t="s">
        <v>514</v>
      </c>
      <c r="R3610" t="s">
        <v>515</v>
      </c>
      <c r="S3610" t="s">
        <v>516</v>
      </c>
      <c r="T3610">
        <v>3200</v>
      </c>
      <c r="U3610" t="s">
        <v>74</v>
      </c>
      <c r="V3610">
        <v>2523</v>
      </c>
      <c r="W3610" t="s">
        <v>518</v>
      </c>
      <c r="X3610">
        <v>8</v>
      </c>
      <c r="Y3610" t="s">
        <v>519</v>
      </c>
      <c r="Z3610">
        <v>2267</v>
      </c>
      <c r="AA3610">
        <v>-1</v>
      </c>
      <c r="AB3610" t="s">
        <v>129</v>
      </c>
      <c r="AC3610">
        <v>0</v>
      </c>
      <c r="AD3610">
        <v>2267</v>
      </c>
      <c r="AE3610">
        <v>0</v>
      </c>
      <c r="AF3610">
        <v>138</v>
      </c>
      <c r="AG3610"/>
      <c r="AH3610">
        <v>138.18299999999999</v>
      </c>
      <c r="AI3610">
        <v>6</v>
      </c>
    </row>
    <row r="3611" spans="1:35">
      <c r="A3611" t="s">
        <v>862</v>
      </c>
      <c r="B3611">
        <v>2018</v>
      </c>
      <c r="C3611">
        <v>2018</v>
      </c>
      <c r="D3611">
        <v>2018</v>
      </c>
      <c r="E3611">
        <v>4</v>
      </c>
      <c r="F3611">
        <v>0</v>
      </c>
      <c r="G3611">
        <v>0</v>
      </c>
      <c r="H3611" t="s">
        <v>510</v>
      </c>
      <c r="I3611">
        <v>251</v>
      </c>
      <c r="J3611" t="s">
        <v>113</v>
      </c>
      <c r="K3611" t="s">
        <v>583</v>
      </c>
      <c r="L3611">
        <v>642</v>
      </c>
      <c r="M3611" t="s">
        <v>682</v>
      </c>
      <c r="N3611" t="s">
        <v>683</v>
      </c>
      <c r="O3611">
        <v>0</v>
      </c>
      <c r="P3611" t="s">
        <v>177</v>
      </c>
      <c r="Q3611" t="s">
        <v>514</v>
      </c>
      <c r="R3611" t="s">
        <v>515</v>
      </c>
      <c r="S3611" t="s">
        <v>516</v>
      </c>
      <c r="T3611">
        <v>3200</v>
      </c>
      <c r="U3611" t="s">
        <v>74</v>
      </c>
      <c r="V3611">
        <v>2523</v>
      </c>
      <c r="W3611" t="s">
        <v>518</v>
      </c>
      <c r="X3611">
        <v>8</v>
      </c>
      <c r="Y3611" t="s">
        <v>519</v>
      </c>
      <c r="Z3611">
        <v>12774</v>
      </c>
      <c r="AA3611">
        <v>-1</v>
      </c>
      <c r="AB3611" t="s">
        <v>129</v>
      </c>
      <c r="AC3611">
        <v>0</v>
      </c>
      <c r="AD3611">
        <v>12774</v>
      </c>
      <c r="AE3611">
        <v>0</v>
      </c>
      <c r="AF3611">
        <v>778</v>
      </c>
      <c r="AG3611"/>
      <c r="AH3611">
        <v>778.31299999999999</v>
      </c>
      <c r="AI3611">
        <v>6</v>
      </c>
    </row>
    <row r="3612" spans="1:35">
      <c r="A3612" t="s">
        <v>862</v>
      </c>
      <c r="B3612">
        <v>2018</v>
      </c>
      <c r="C3612">
        <v>2018</v>
      </c>
      <c r="D3612">
        <v>2018</v>
      </c>
      <c r="E3612">
        <v>4</v>
      </c>
      <c r="F3612">
        <v>0</v>
      </c>
      <c r="G3612">
        <v>0</v>
      </c>
      <c r="H3612" t="s">
        <v>510</v>
      </c>
      <c r="I3612">
        <v>251</v>
      </c>
      <c r="J3612" t="s">
        <v>113</v>
      </c>
      <c r="K3612" t="s">
        <v>583</v>
      </c>
      <c r="L3612">
        <v>752</v>
      </c>
      <c r="M3612" t="s">
        <v>189</v>
      </c>
      <c r="N3612" t="s">
        <v>569</v>
      </c>
      <c r="O3612">
        <v>0</v>
      </c>
      <c r="P3612" t="s">
        <v>177</v>
      </c>
      <c r="Q3612" t="s">
        <v>514</v>
      </c>
      <c r="R3612" t="s">
        <v>515</v>
      </c>
      <c r="S3612" t="s">
        <v>516</v>
      </c>
      <c r="T3612">
        <v>3200</v>
      </c>
      <c r="U3612" t="s">
        <v>74</v>
      </c>
      <c r="V3612">
        <v>2523</v>
      </c>
      <c r="W3612" t="s">
        <v>518</v>
      </c>
      <c r="X3612">
        <v>8</v>
      </c>
      <c r="Y3612" t="s">
        <v>519</v>
      </c>
      <c r="Z3612">
        <v>3774100</v>
      </c>
      <c r="AA3612">
        <v>-1</v>
      </c>
      <c r="AB3612" t="s">
        <v>129</v>
      </c>
      <c r="AC3612">
        <v>0</v>
      </c>
      <c r="AD3612">
        <v>3774100</v>
      </c>
      <c r="AE3612">
        <v>0</v>
      </c>
      <c r="AF3612">
        <v>132093</v>
      </c>
      <c r="AG3612"/>
      <c r="AH3612">
        <v>132093.508</v>
      </c>
      <c r="AI3612">
        <v>6</v>
      </c>
    </row>
    <row r="3613" spans="1:35">
      <c r="A3613" t="s">
        <v>862</v>
      </c>
      <c r="B3613">
        <v>2018</v>
      </c>
      <c r="C3613">
        <v>2018</v>
      </c>
      <c r="D3613">
        <v>2018</v>
      </c>
      <c r="E3613">
        <v>4</v>
      </c>
      <c r="F3613">
        <v>0</v>
      </c>
      <c r="G3613">
        <v>0</v>
      </c>
      <c r="H3613" t="s">
        <v>510</v>
      </c>
      <c r="I3613">
        <v>251</v>
      </c>
      <c r="J3613" t="s">
        <v>113</v>
      </c>
      <c r="K3613" t="s">
        <v>583</v>
      </c>
      <c r="L3613">
        <v>705</v>
      </c>
      <c r="M3613" t="s">
        <v>787</v>
      </c>
      <c r="N3613" t="s">
        <v>788</v>
      </c>
      <c r="O3613">
        <v>0</v>
      </c>
      <c r="P3613" t="s">
        <v>177</v>
      </c>
      <c r="Q3613" t="s">
        <v>514</v>
      </c>
      <c r="R3613" t="s">
        <v>515</v>
      </c>
      <c r="S3613" t="s">
        <v>516</v>
      </c>
      <c r="T3613">
        <v>3200</v>
      </c>
      <c r="U3613" t="s">
        <v>74</v>
      </c>
      <c r="V3613">
        <v>2523</v>
      </c>
      <c r="W3613" t="s">
        <v>518</v>
      </c>
      <c r="X3613">
        <v>8</v>
      </c>
      <c r="Y3613" t="s">
        <v>519</v>
      </c>
      <c r="Z3613">
        <v>472420</v>
      </c>
      <c r="AA3613">
        <v>-1</v>
      </c>
      <c r="AB3613" t="s">
        <v>129</v>
      </c>
      <c r="AC3613">
        <v>0</v>
      </c>
      <c r="AD3613">
        <v>472420</v>
      </c>
      <c r="AE3613">
        <v>0</v>
      </c>
      <c r="AF3613">
        <v>16534</v>
      </c>
      <c r="AG3613"/>
      <c r="AH3613">
        <v>16534.719000000001</v>
      </c>
      <c r="AI3613">
        <v>6</v>
      </c>
    </row>
    <row r="3614" spans="1:35">
      <c r="A3614" t="s">
        <v>862</v>
      </c>
      <c r="B3614">
        <v>2018</v>
      </c>
      <c r="C3614">
        <v>2018</v>
      </c>
      <c r="D3614">
        <v>2018</v>
      </c>
      <c r="E3614">
        <v>4</v>
      </c>
      <c r="F3614">
        <v>0</v>
      </c>
      <c r="G3614">
        <v>0</v>
      </c>
      <c r="H3614" t="s">
        <v>510</v>
      </c>
      <c r="I3614">
        <v>251</v>
      </c>
      <c r="J3614" t="s">
        <v>113</v>
      </c>
      <c r="K3614" t="s">
        <v>583</v>
      </c>
      <c r="L3614">
        <v>792</v>
      </c>
      <c r="M3614" t="s">
        <v>217</v>
      </c>
      <c r="N3614" t="s">
        <v>573</v>
      </c>
      <c r="O3614">
        <v>0</v>
      </c>
      <c r="P3614" t="s">
        <v>177</v>
      </c>
      <c r="Q3614" t="s">
        <v>514</v>
      </c>
      <c r="R3614" t="s">
        <v>515</v>
      </c>
      <c r="S3614" t="s">
        <v>516</v>
      </c>
      <c r="T3614">
        <v>3200</v>
      </c>
      <c r="U3614" t="s">
        <v>74</v>
      </c>
      <c r="V3614">
        <v>2523</v>
      </c>
      <c r="W3614" t="s">
        <v>518</v>
      </c>
      <c r="X3614">
        <v>8</v>
      </c>
      <c r="Y3614" t="s">
        <v>519</v>
      </c>
      <c r="Z3614">
        <v>13569</v>
      </c>
      <c r="AA3614">
        <v>-1</v>
      </c>
      <c r="AB3614" t="s">
        <v>129</v>
      </c>
      <c r="AC3614">
        <v>0</v>
      </c>
      <c r="AD3614">
        <v>13569</v>
      </c>
      <c r="AE3614">
        <v>0</v>
      </c>
      <c r="AF3614">
        <v>826</v>
      </c>
      <c r="AG3614"/>
      <c r="AH3614">
        <v>826.73599999999999</v>
      </c>
      <c r="AI3614">
        <v>6</v>
      </c>
    </row>
    <row r="3615" spans="1:35">
      <c r="A3615" t="s">
        <v>862</v>
      </c>
      <c r="B3615">
        <v>2018</v>
      </c>
      <c r="C3615">
        <v>2018</v>
      </c>
      <c r="D3615">
        <v>2018</v>
      </c>
      <c r="E3615">
        <v>4</v>
      </c>
      <c r="F3615">
        <v>0</v>
      </c>
      <c r="G3615">
        <v>0</v>
      </c>
      <c r="H3615" t="s">
        <v>510</v>
      </c>
      <c r="I3615">
        <v>251</v>
      </c>
      <c r="J3615" t="s">
        <v>113</v>
      </c>
      <c r="K3615" t="s">
        <v>583</v>
      </c>
      <c r="L3615">
        <v>686</v>
      </c>
      <c r="M3615" t="s">
        <v>560</v>
      </c>
      <c r="N3615" t="s">
        <v>561</v>
      </c>
      <c r="O3615">
        <v>0</v>
      </c>
      <c r="P3615" t="s">
        <v>177</v>
      </c>
      <c r="Q3615" t="s">
        <v>514</v>
      </c>
      <c r="R3615" t="s">
        <v>515</v>
      </c>
      <c r="S3615" t="s">
        <v>516</v>
      </c>
      <c r="T3615">
        <v>3200</v>
      </c>
      <c r="U3615" t="s">
        <v>74</v>
      </c>
      <c r="V3615">
        <v>2523</v>
      </c>
      <c r="W3615" t="s">
        <v>518</v>
      </c>
      <c r="X3615">
        <v>8</v>
      </c>
      <c r="Y3615" t="s">
        <v>519</v>
      </c>
      <c r="Z3615">
        <v>674</v>
      </c>
      <c r="AA3615">
        <v>-1</v>
      </c>
      <c r="AB3615" t="s">
        <v>129</v>
      </c>
      <c r="AC3615">
        <v>0</v>
      </c>
      <c r="AD3615">
        <v>674</v>
      </c>
      <c r="AE3615">
        <v>0</v>
      </c>
      <c r="AF3615">
        <v>23</v>
      </c>
      <c r="AG3615"/>
      <c r="AH3615">
        <v>23.620999999999999</v>
      </c>
      <c r="AI3615">
        <v>6</v>
      </c>
    </row>
    <row r="3616" spans="1:35">
      <c r="A3616" t="s">
        <v>862</v>
      </c>
      <c r="B3616">
        <v>2018</v>
      </c>
      <c r="C3616">
        <v>2018</v>
      </c>
      <c r="D3616">
        <v>2018</v>
      </c>
      <c r="E3616">
        <v>4</v>
      </c>
      <c r="F3616">
        <v>0</v>
      </c>
      <c r="G3616">
        <v>0</v>
      </c>
      <c r="H3616" t="s">
        <v>510</v>
      </c>
      <c r="I3616">
        <v>251</v>
      </c>
      <c r="J3616" t="s">
        <v>113</v>
      </c>
      <c r="K3616" t="s">
        <v>583</v>
      </c>
      <c r="L3616">
        <v>724</v>
      </c>
      <c r="M3616" t="s">
        <v>214</v>
      </c>
      <c r="N3616" t="s">
        <v>580</v>
      </c>
      <c r="O3616">
        <v>0</v>
      </c>
      <c r="P3616" t="s">
        <v>177</v>
      </c>
      <c r="Q3616" t="s">
        <v>514</v>
      </c>
      <c r="R3616" t="s">
        <v>515</v>
      </c>
      <c r="S3616" t="s">
        <v>516</v>
      </c>
      <c r="T3616">
        <v>3200</v>
      </c>
      <c r="U3616" t="s">
        <v>74</v>
      </c>
      <c r="V3616">
        <v>2523</v>
      </c>
      <c r="W3616" t="s">
        <v>518</v>
      </c>
      <c r="X3616">
        <v>8</v>
      </c>
      <c r="Y3616" t="s">
        <v>519</v>
      </c>
      <c r="Z3616">
        <v>86220844</v>
      </c>
      <c r="AA3616">
        <v>-1</v>
      </c>
      <c r="AB3616" t="s">
        <v>129</v>
      </c>
      <c r="AC3616">
        <v>0</v>
      </c>
      <c r="AD3616">
        <v>86220844</v>
      </c>
      <c r="AE3616">
        <v>0</v>
      </c>
      <c r="AF3616">
        <v>3722748</v>
      </c>
      <c r="AG3616"/>
      <c r="AH3616">
        <v>3722748.2930000001</v>
      </c>
      <c r="AI3616">
        <v>6</v>
      </c>
    </row>
    <row r="3617" spans="1:35">
      <c r="A3617" t="s">
        <v>862</v>
      </c>
      <c r="B3617">
        <v>2018</v>
      </c>
      <c r="C3617">
        <v>2018</v>
      </c>
      <c r="D3617">
        <v>2018</v>
      </c>
      <c r="E3617">
        <v>4</v>
      </c>
      <c r="F3617">
        <v>0</v>
      </c>
      <c r="G3617">
        <v>0</v>
      </c>
      <c r="H3617" t="s">
        <v>510</v>
      </c>
      <c r="I3617">
        <v>251</v>
      </c>
      <c r="J3617" t="s">
        <v>113</v>
      </c>
      <c r="K3617" t="s">
        <v>583</v>
      </c>
      <c r="L3617">
        <v>699</v>
      </c>
      <c r="M3617" t="s">
        <v>585</v>
      </c>
      <c r="N3617" t="s">
        <v>586</v>
      </c>
      <c r="O3617">
        <v>0</v>
      </c>
      <c r="P3617" t="s">
        <v>177</v>
      </c>
      <c r="Q3617" t="s">
        <v>514</v>
      </c>
      <c r="R3617" t="s">
        <v>515</v>
      </c>
      <c r="S3617" t="s">
        <v>516</v>
      </c>
      <c r="T3617">
        <v>0</v>
      </c>
      <c r="U3617" t="s">
        <v>517</v>
      </c>
      <c r="V3617">
        <v>2523</v>
      </c>
      <c r="W3617" t="s">
        <v>518</v>
      </c>
      <c r="X3617">
        <v>8</v>
      </c>
      <c r="Y3617" t="s">
        <v>519</v>
      </c>
      <c r="Z3617">
        <v>8604161</v>
      </c>
      <c r="AA3617">
        <v>-1</v>
      </c>
      <c r="AB3617" t="s">
        <v>129</v>
      </c>
      <c r="AC3617">
        <v>0</v>
      </c>
      <c r="AD3617">
        <v>8604161</v>
      </c>
      <c r="AE3617">
        <v>0</v>
      </c>
      <c r="AF3617">
        <v>301145</v>
      </c>
      <c r="AG3617"/>
      <c r="AH3617">
        <v>301145.65700000001</v>
      </c>
      <c r="AI3617">
        <v>6</v>
      </c>
    </row>
    <row r="3618" spans="1:35">
      <c r="A3618" t="s">
        <v>862</v>
      </c>
      <c r="B3618">
        <v>2018</v>
      </c>
      <c r="C3618">
        <v>2018</v>
      </c>
      <c r="D3618">
        <v>2018</v>
      </c>
      <c r="E3618">
        <v>4</v>
      </c>
      <c r="F3618">
        <v>0</v>
      </c>
      <c r="G3618">
        <v>0</v>
      </c>
      <c r="H3618" t="s">
        <v>510</v>
      </c>
      <c r="I3618">
        <v>251</v>
      </c>
      <c r="J3618" t="s">
        <v>113</v>
      </c>
      <c r="K3618" t="s">
        <v>583</v>
      </c>
      <c r="L3618">
        <v>710</v>
      </c>
      <c r="M3618" t="s">
        <v>616</v>
      </c>
      <c r="N3618" t="s">
        <v>617</v>
      </c>
      <c r="O3618">
        <v>0</v>
      </c>
      <c r="P3618" t="s">
        <v>177</v>
      </c>
      <c r="Q3618" t="s">
        <v>514</v>
      </c>
      <c r="R3618" t="s">
        <v>515</v>
      </c>
      <c r="S3618" t="s">
        <v>516</v>
      </c>
      <c r="T3618">
        <v>0</v>
      </c>
      <c r="U3618" t="s">
        <v>517</v>
      </c>
      <c r="V3618">
        <v>2523</v>
      </c>
      <c r="W3618" t="s">
        <v>518</v>
      </c>
      <c r="X3618">
        <v>8</v>
      </c>
      <c r="Y3618" t="s">
        <v>519</v>
      </c>
      <c r="Z3618">
        <v>63478587</v>
      </c>
      <c r="AA3618">
        <v>-1</v>
      </c>
      <c r="AB3618" t="s">
        <v>129</v>
      </c>
      <c r="AC3618">
        <v>0</v>
      </c>
      <c r="AD3618">
        <v>63478587</v>
      </c>
      <c r="AE3618">
        <v>0</v>
      </c>
      <c r="AF3618">
        <v>2221841</v>
      </c>
      <c r="AG3618"/>
      <c r="AH3618">
        <v>2221841.06</v>
      </c>
      <c r="AI3618">
        <v>6</v>
      </c>
    </row>
    <row r="3619" spans="1:35">
      <c r="A3619" t="s">
        <v>862</v>
      </c>
      <c r="B3619">
        <v>2018</v>
      </c>
      <c r="C3619">
        <v>2018</v>
      </c>
      <c r="D3619">
        <v>2018</v>
      </c>
      <c r="E3619">
        <v>4</v>
      </c>
      <c r="F3619">
        <v>0</v>
      </c>
      <c r="G3619">
        <v>0</v>
      </c>
      <c r="H3619" t="s">
        <v>510</v>
      </c>
      <c r="I3619">
        <v>251</v>
      </c>
      <c r="J3619" t="s">
        <v>113</v>
      </c>
      <c r="K3619" t="s">
        <v>583</v>
      </c>
      <c r="L3619">
        <v>686</v>
      </c>
      <c r="M3619" t="s">
        <v>560</v>
      </c>
      <c r="N3619" t="s">
        <v>561</v>
      </c>
      <c r="O3619">
        <v>0</v>
      </c>
      <c r="P3619" t="s">
        <v>177</v>
      </c>
      <c r="Q3619" t="s">
        <v>514</v>
      </c>
      <c r="R3619" t="s">
        <v>515</v>
      </c>
      <c r="S3619" t="s">
        <v>516</v>
      </c>
      <c r="T3619">
        <v>0</v>
      </c>
      <c r="U3619" t="s">
        <v>517</v>
      </c>
      <c r="V3619">
        <v>2523</v>
      </c>
      <c r="W3619" t="s">
        <v>518</v>
      </c>
      <c r="X3619">
        <v>8</v>
      </c>
      <c r="Y3619" t="s">
        <v>519</v>
      </c>
      <c r="Z3619">
        <v>7885</v>
      </c>
      <c r="AA3619">
        <v>-1</v>
      </c>
      <c r="AB3619" t="s">
        <v>129</v>
      </c>
      <c r="AC3619">
        <v>0</v>
      </c>
      <c r="AD3619">
        <v>7885</v>
      </c>
      <c r="AE3619">
        <v>0</v>
      </c>
      <c r="AF3619">
        <v>462</v>
      </c>
      <c r="AG3619"/>
      <c r="AH3619">
        <v>462.97199999999998</v>
      </c>
      <c r="AI3619">
        <v>6</v>
      </c>
    </row>
    <row r="3620" spans="1:35">
      <c r="A3620" t="s">
        <v>862</v>
      </c>
      <c r="B3620">
        <v>2018</v>
      </c>
      <c r="C3620">
        <v>2018</v>
      </c>
      <c r="D3620">
        <v>2018</v>
      </c>
      <c r="E3620">
        <v>4</v>
      </c>
      <c r="F3620">
        <v>0</v>
      </c>
      <c r="G3620">
        <v>0</v>
      </c>
      <c r="H3620" t="s">
        <v>510</v>
      </c>
      <c r="I3620">
        <v>251</v>
      </c>
      <c r="J3620" t="s">
        <v>113</v>
      </c>
      <c r="K3620" t="s">
        <v>583</v>
      </c>
      <c r="L3620">
        <v>682</v>
      </c>
      <c r="M3620" t="s">
        <v>707</v>
      </c>
      <c r="N3620" t="s">
        <v>708</v>
      </c>
      <c r="O3620">
        <v>0</v>
      </c>
      <c r="P3620" t="s">
        <v>177</v>
      </c>
      <c r="Q3620" t="s">
        <v>514</v>
      </c>
      <c r="R3620" t="s">
        <v>515</v>
      </c>
      <c r="S3620" t="s">
        <v>516</v>
      </c>
      <c r="T3620">
        <v>0</v>
      </c>
      <c r="U3620" t="s">
        <v>517</v>
      </c>
      <c r="V3620">
        <v>2523</v>
      </c>
      <c r="W3620" t="s">
        <v>518</v>
      </c>
      <c r="X3620">
        <v>8</v>
      </c>
      <c r="Y3620" t="s">
        <v>519</v>
      </c>
      <c r="Z3620">
        <v>21788</v>
      </c>
      <c r="AA3620">
        <v>-1</v>
      </c>
      <c r="AB3620" t="s">
        <v>129</v>
      </c>
      <c r="AC3620">
        <v>0</v>
      </c>
      <c r="AD3620">
        <v>21788</v>
      </c>
      <c r="AE3620">
        <v>0</v>
      </c>
      <c r="AF3620">
        <v>1327</v>
      </c>
      <c r="AG3620"/>
      <c r="AH3620">
        <v>1327.502</v>
      </c>
      <c r="AI3620">
        <v>6</v>
      </c>
    </row>
    <row r="3621" spans="1:35">
      <c r="A3621" t="s">
        <v>862</v>
      </c>
      <c r="B3621">
        <v>2018</v>
      </c>
      <c r="C3621">
        <v>2018</v>
      </c>
      <c r="D3621">
        <v>2018</v>
      </c>
      <c r="E3621">
        <v>4</v>
      </c>
      <c r="F3621">
        <v>0</v>
      </c>
      <c r="G3621">
        <v>0</v>
      </c>
      <c r="H3621" t="s">
        <v>510</v>
      </c>
      <c r="I3621">
        <v>251</v>
      </c>
      <c r="J3621" t="s">
        <v>113</v>
      </c>
      <c r="K3621" t="s">
        <v>583</v>
      </c>
      <c r="L3621">
        <v>704</v>
      </c>
      <c r="M3621" t="s">
        <v>570</v>
      </c>
      <c r="N3621" t="s">
        <v>571</v>
      </c>
      <c r="O3621">
        <v>0</v>
      </c>
      <c r="P3621" t="s">
        <v>177</v>
      </c>
      <c r="Q3621" t="s">
        <v>514</v>
      </c>
      <c r="R3621" t="s">
        <v>515</v>
      </c>
      <c r="S3621" t="s">
        <v>516</v>
      </c>
      <c r="T3621">
        <v>0</v>
      </c>
      <c r="U3621" t="s">
        <v>517</v>
      </c>
      <c r="V3621">
        <v>2523</v>
      </c>
      <c r="W3621" t="s">
        <v>518</v>
      </c>
      <c r="X3621">
        <v>8</v>
      </c>
      <c r="Y3621" t="s">
        <v>519</v>
      </c>
      <c r="Z3621">
        <v>10099</v>
      </c>
      <c r="AA3621">
        <v>-1</v>
      </c>
      <c r="AB3621" t="s">
        <v>129</v>
      </c>
      <c r="AC3621">
        <v>0</v>
      </c>
      <c r="AD3621">
        <v>10099</v>
      </c>
      <c r="AE3621">
        <v>0</v>
      </c>
      <c r="AF3621">
        <v>615</v>
      </c>
      <c r="AG3621"/>
      <c r="AH3621">
        <v>615.32799999999997</v>
      </c>
      <c r="AI3621">
        <v>6</v>
      </c>
    </row>
    <row r="3622" spans="1:35">
      <c r="A3622" t="s">
        <v>862</v>
      </c>
      <c r="B3622">
        <v>2018</v>
      </c>
      <c r="C3622">
        <v>2018</v>
      </c>
      <c r="D3622">
        <v>2018</v>
      </c>
      <c r="E3622">
        <v>4</v>
      </c>
      <c r="F3622">
        <v>0</v>
      </c>
      <c r="G3622">
        <v>0</v>
      </c>
      <c r="H3622" t="s">
        <v>510</v>
      </c>
      <c r="I3622">
        <v>251</v>
      </c>
      <c r="J3622" t="s">
        <v>113</v>
      </c>
      <c r="K3622" t="s">
        <v>583</v>
      </c>
      <c r="L3622">
        <v>634</v>
      </c>
      <c r="M3622" t="s">
        <v>662</v>
      </c>
      <c r="N3622" t="s">
        <v>663</v>
      </c>
      <c r="O3622">
        <v>0</v>
      </c>
      <c r="P3622" t="s">
        <v>177</v>
      </c>
      <c r="Q3622" t="s">
        <v>514</v>
      </c>
      <c r="R3622" t="s">
        <v>515</v>
      </c>
      <c r="S3622" t="s">
        <v>516</v>
      </c>
      <c r="T3622">
        <v>0</v>
      </c>
      <c r="U3622" t="s">
        <v>517</v>
      </c>
      <c r="V3622">
        <v>2523</v>
      </c>
      <c r="W3622" t="s">
        <v>518</v>
      </c>
      <c r="X3622">
        <v>8</v>
      </c>
      <c r="Y3622" t="s">
        <v>519</v>
      </c>
      <c r="Z3622">
        <v>319053</v>
      </c>
      <c r="AA3622">
        <v>-1</v>
      </c>
      <c r="AB3622" t="s">
        <v>129</v>
      </c>
      <c r="AC3622">
        <v>0</v>
      </c>
      <c r="AD3622">
        <v>319053</v>
      </c>
      <c r="AE3622">
        <v>0</v>
      </c>
      <c r="AF3622">
        <v>11194</v>
      </c>
      <c r="AG3622"/>
      <c r="AH3622">
        <v>11194.004999999999</v>
      </c>
      <c r="AI3622">
        <v>6</v>
      </c>
    </row>
    <row r="3623" spans="1:35">
      <c r="A3623" t="s">
        <v>862</v>
      </c>
      <c r="B3623">
        <v>2018</v>
      </c>
      <c r="C3623">
        <v>2018</v>
      </c>
      <c r="D3623">
        <v>2018</v>
      </c>
      <c r="E3623">
        <v>4</v>
      </c>
      <c r="F3623">
        <v>0</v>
      </c>
      <c r="G3623">
        <v>0</v>
      </c>
      <c r="H3623" t="s">
        <v>510</v>
      </c>
      <c r="I3623">
        <v>251</v>
      </c>
      <c r="J3623" t="s">
        <v>113</v>
      </c>
      <c r="K3623" t="s">
        <v>583</v>
      </c>
      <c r="L3623">
        <v>652</v>
      </c>
      <c r="M3623" t="s">
        <v>771</v>
      </c>
      <c r="N3623" t="s">
        <v>772</v>
      </c>
      <c r="O3623">
        <v>0</v>
      </c>
      <c r="P3623" t="s">
        <v>177</v>
      </c>
      <c r="Q3623" t="s">
        <v>514</v>
      </c>
      <c r="R3623" t="s">
        <v>515</v>
      </c>
      <c r="S3623" t="s">
        <v>516</v>
      </c>
      <c r="T3623">
        <v>0</v>
      </c>
      <c r="U3623" t="s">
        <v>517</v>
      </c>
      <c r="V3623">
        <v>2523</v>
      </c>
      <c r="W3623" t="s">
        <v>518</v>
      </c>
      <c r="X3623">
        <v>8</v>
      </c>
      <c r="Y3623" t="s">
        <v>519</v>
      </c>
      <c r="Z3623">
        <v>48065968</v>
      </c>
      <c r="AA3623">
        <v>-1</v>
      </c>
      <c r="AB3623" t="s">
        <v>129</v>
      </c>
      <c r="AC3623">
        <v>0</v>
      </c>
      <c r="AD3623">
        <v>48065968</v>
      </c>
      <c r="AE3623">
        <v>0</v>
      </c>
      <c r="AF3623">
        <v>2928534</v>
      </c>
      <c r="AG3623"/>
      <c r="AH3623">
        <v>2928534.952</v>
      </c>
      <c r="AI3623">
        <v>6</v>
      </c>
    </row>
    <row r="3624" spans="1:35">
      <c r="A3624" t="s">
        <v>862</v>
      </c>
      <c r="B3624">
        <v>2018</v>
      </c>
      <c r="C3624">
        <v>2018</v>
      </c>
      <c r="D3624">
        <v>2018</v>
      </c>
      <c r="E3624">
        <v>4</v>
      </c>
      <c r="F3624">
        <v>0</v>
      </c>
      <c r="G3624">
        <v>0</v>
      </c>
      <c r="H3624" t="s">
        <v>510</v>
      </c>
      <c r="I3624">
        <v>251</v>
      </c>
      <c r="J3624" t="s">
        <v>113</v>
      </c>
      <c r="K3624" t="s">
        <v>583</v>
      </c>
      <c r="L3624">
        <v>690</v>
      </c>
      <c r="M3624" t="s">
        <v>856</v>
      </c>
      <c r="N3624" t="s">
        <v>857</v>
      </c>
      <c r="O3624">
        <v>0</v>
      </c>
      <c r="P3624" t="s">
        <v>177</v>
      </c>
      <c r="Q3624" t="s">
        <v>514</v>
      </c>
      <c r="R3624" t="s">
        <v>515</v>
      </c>
      <c r="S3624" t="s">
        <v>516</v>
      </c>
      <c r="T3624">
        <v>0</v>
      </c>
      <c r="U3624" t="s">
        <v>517</v>
      </c>
      <c r="V3624">
        <v>2523</v>
      </c>
      <c r="W3624" t="s">
        <v>518</v>
      </c>
      <c r="X3624">
        <v>8</v>
      </c>
      <c r="Y3624" t="s">
        <v>519</v>
      </c>
      <c r="Z3624">
        <v>4846</v>
      </c>
      <c r="AA3624">
        <v>-1</v>
      </c>
      <c r="AB3624" t="s">
        <v>129</v>
      </c>
      <c r="AC3624">
        <v>0</v>
      </c>
      <c r="AD3624">
        <v>4846</v>
      </c>
      <c r="AE3624">
        <v>0</v>
      </c>
      <c r="AF3624">
        <v>295</v>
      </c>
      <c r="AG3624"/>
      <c r="AH3624">
        <v>295.26299999999998</v>
      </c>
      <c r="AI3624">
        <v>6</v>
      </c>
    </row>
    <row r="3625" spans="1:35">
      <c r="A3625" t="s">
        <v>862</v>
      </c>
      <c r="B3625">
        <v>2018</v>
      </c>
      <c r="C3625">
        <v>2018</v>
      </c>
      <c r="D3625">
        <v>2018</v>
      </c>
      <c r="E3625">
        <v>4</v>
      </c>
      <c r="F3625">
        <v>0</v>
      </c>
      <c r="G3625">
        <v>0</v>
      </c>
      <c r="H3625" t="s">
        <v>510</v>
      </c>
      <c r="I3625">
        <v>251</v>
      </c>
      <c r="J3625" t="s">
        <v>113</v>
      </c>
      <c r="K3625" t="s">
        <v>583</v>
      </c>
      <c r="L3625">
        <v>705</v>
      </c>
      <c r="M3625" t="s">
        <v>787</v>
      </c>
      <c r="N3625" t="s">
        <v>788</v>
      </c>
      <c r="O3625">
        <v>0</v>
      </c>
      <c r="P3625" t="s">
        <v>177</v>
      </c>
      <c r="Q3625" t="s">
        <v>514</v>
      </c>
      <c r="R3625" t="s">
        <v>515</v>
      </c>
      <c r="S3625" t="s">
        <v>516</v>
      </c>
      <c r="T3625">
        <v>0</v>
      </c>
      <c r="U3625" t="s">
        <v>517</v>
      </c>
      <c r="V3625">
        <v>2523</v>
      </c>
      <c r="W3625" t="s">
        <v>518</v>
      </c>
      <c r="X3625">
        <v>8</v>
      </c>
      <c r="Y3625" t="s">
        <v>519</v>
      </c>
      <c r="Z3625">
        <v>472420</v>
      </c>
      <c r="AA3625">
        <v>-1</v>
      </c>
      <c r="AB3625" t="s">
        <v>129</v>
      </c>
      <c r="AC3625">
        <v>0</v>
      </c>
      <c r="AD3625">
        <v>472420</v>
      </c>
      <c r="AE3625">
        <v>0</v>
      </c>
      <c r="AF3625">
        <v>16534</v>
      </c>
      <c r="AG3625"/>
      <c r="AH3625">
        <v>16534.719000000001</v>
      </c>
      <c r="AI3625">
        <v>6</v>
      </c>
    </row>
    <row r="3626" spans="1:35">
      <c r="A3626" t="s">
        <v>862</v>
      </c>
      <c r="B3626">
        <v>2018</v>
      </c>
      <c r="C3626">
        <v>2018</v>
      </c>
      <c r="D3626">
        <v>2018</v>
      </c>
      <c r="E3626">
        <v>4</v>
      </c>
      <c r="F3626">
        <v>0</v>
      </c>
      <c r="G3626">
        <v>0</v>
      </c>
      <c r="H3626" t="s">
        <v>510</v>
      </c>
      <c r="I3626">
        <v>251</v>
      </c>
      <c r="J3626" t="s">
        <v>113</v>
      </c>
      <c r="K3626" t="s">
        <v>583</v>
      </c>
      <c r="L3626">
        <v>792</v>
      </c>
      <c r="M3626" t="s">
        <v>217</v>
      </c>
      <c r="N3626" t="s">
        <v>573</v>
      </c>
      <c r="O3626">
        <v>0</v>
      </c>
      <c r="P3626" t="s">
        <v>177</v>
      </c>
      <c r="Q3626" t="s">
        <v>514</v>
      </c>
      <c r="R3626" t="s">
        <v>515</v>
      </c>
      <c r="S3626" t="s">
        <v>516</v>
      </c>
      <c r="T3626">
        <v>0</v>
      </c>
      <c r="U3626" t="s">
        <v>517</v>
      </c>
      <c r="V3626">
        <v>2523</v>
      </c>
      <c r="W3626" t="s">
        <v>518</v>
      </c>
      <c r="X3626">
        <v>8</v>
      </c>
      <c r="Y3626" t="s">
        <v>519</v>
      </c>
      <c r="Z3626">
        <v>14554815</v>
      </c>
      <c r="AA3626">
        <v>-1</v>
      </c>
      <c r="AB3626" t="s">
        <v>129</v>
      </c>
      <c r="AC3626">
        <v>0</v>
      </c>
      <c r="AD3626">
        <v>14554815</v>
      </c>
      <c r="AE3626">
        <v>0</v>
      </c>
      <c r="AF3626">
        <v>512317</v>
      </c>
      <c r="AG3626"/>
      <c r="AH3626">
        <v>512317.64</v>
      </c>
      <c r="AI3626">
        <v>6</v>
      </c>
    </row>
    <row r="3627" spans="1:35">
      <c r="A3627" t="s">
        <v>862</v>
      </c>
      <c r="B3627">
        <v>2018</v>
      </c>
      <c r="C3627">
        <v>2018</v>
      </c>
      <c r="D3627">
        <v>2018</v>
      </c>
      <c r="E3627">
        <v>4</v>
      </c>
      <c r="F3627">
        <v>0</v>
      </c>
      <c r="G3627">
        <v>0</v>
      </c>
      <c r="H3627" t="s">
        <v>510</v>
      </c>
      <c r="I3627">
        <v>251</v>
      </c>
      <c r="J3627" t="s">
        <v>113</v>
      </c>
      <c r="K3627" t="s">
        <v>583</v>
      </c>
      <c r="L3627">
        <v>788</v>
      </c>
      <c r="M3627" t="s">
        <v>729</v>
      </c>
      <c r="N3627" t="s">
        <v>730</v>
      </c>
      <c r="O3627">
        <v>0</v>
      </c>
      <c r="P3627" t="s">
        <v>177</v>
      </c>
      <c r="Q3627" t="s">
        <v>514</v>
      </c>
      <c r="R3627" t="s">
        <v>515</v>
      </c>
      <c r="S3627" t="s">
        <v>516</v>
      </c>
      <c r="T3627">
        <v>0</v>
      </c>
      <c r="U3627" t="s">
        <v>517</v>
      </c>
      <c r="V3627">
        <v>2523</v>
      </c>
      <c r="W3627" t="s">
        <v>518</v>
      </c>
      <c r="X3627">
        <v>8</v>
      </c>
      <c r="Y3627" t="s">
        <v>519</v>
      </c>
      <c r="Z3627">
        <v>1236319</v>
      </c>
      <c r="AA3627">
        <v>-1</v>
      </c>
      <c r="AB3627" t="s">
        <v>129</v>
      </c>
      <c r="AC3627">
        <v>0</v>
      </c>
      <c r="AD3627">
        <v>1236319</v>
      </c>
      <c r="AE3627">
        <v>0</v>
      </c>
      <c r="AF3627">
        <v>52167</v>
      </c>
      <c r="AG3627"/>
      <c r="AH3627">
        <v>52167.038999999997</v>
      </c>
      <c r="AI3627">
        <v>6</v>
      </c>
    </row>
    <row r="3628" spans="1:35">
      <c r="A3628" t="s">
        <v>862</v>
      </c>
      <c r="B3628">
        <v>2018</v>
      </c>
      <c r="C3628">
        <v>2018</v>
      </c>
      <c r="D3628">
        <v>2018</v>
      </c>
      <c r="E3628">
        <v>4</v>
      </c>
      <c r="F3628">
        <v>0</v>
      </c>
      <c r="G3628">
        <v>0</v>
      </c>
      <c r="H3628" t="s">
        <v>510</v>
      </c>
      <c r="I3628">
        <v>251</v>
      </c>
      <c r="J3628" t="s">
        <v>113</v>
      </c>
      <c r="K3628" t="s">
        <v>583</v>
      </c>
      <c r="L3628">
        <v>752</v>
      </c>
      <c r="M3628" t="s">
        <v>189</v>
      </c>
      <c r="N3628" t="s">
        <v>569</v>
      </c>
      <c r="O3628">
        <v>0</v>
      </c>
      <c r="P3628" t="s">
        <v>177</v>
      </c>
      <c r="Q3628" t="s">
        <v>514</v>
      </c>
      <c r="R3628" t="s">
        <v>515</v>
      </c>
      <c r="S3628" t="s">
        <v>516</v>
      </c>
      <c r="T3628">
        <v>0</v>
      </c>
      <c r="U3628" t="s">
        <v>517</v>
      </c>
      <c r="V3628">
        <v>2523</v>
      </c>
      <c r="W3628" t="s">
        <v>518</v>
      </c>
      <c r="X3628">
        <v>8</v>
      </c>
      <c r="Y3628" t="s">
        <v>519</v>
      </c>
      <c r="Z3628">
        <v>3774100</v>
      </c>
      <c r="AA3628">
        <v>-1</v>
      </c>
      <c r="AB3628" t="s">
        <v>129</v>
      </c>
      <c r="AC3628">
        <v>0</v>
      </c>
      <c r="AD3628">
        <v>3774100</v>
      </c>
      <c r="AE3628">
        <v>0</v>
      </c>
      <c r="AF3628">
        <v>132093</v>
      </c>
      <c r="AG3628"/>
      <c r="AH3628">
        <v>132093.508</v>
      </c>
      <c r="AI3628">
        <v>6</v>
      </c>
    </row>
    <row r="3629" spans="1:35">
      <c r="A3629" t="s">
        <v>862</v>
      </c>
      <c r="B3629">
        <v>2018</v>
      </c>
      <c r="C3629">
        <v>2018</v>
      </c>
      <c r="D3629">
        <v>2018</v>
      </c>
      <c r="E3629">
        <v>4</v>
      </c>
      <c r="F3629">
        <v>0</v>
      </c>
      <c r="G3629">
        <v>0</v>
      </c>
      <c r="H3629" t="s">
        <v>510</v>
      </c>
      <c r="I3629">
        <v>251</v>
      </c>
      <c r="J3629" t="s">
        <v>113</v>
      </c>
      <c r="K3629" t="s">
        <v>583</v>
      </c>
      <c r="L3629">
        <v>642</v>
      </c>
      <c r="M3629" t="s">
        <v>682</v>
      </c>
      <c r="N3629" t="s">
        <v>683</v>
      </c>
      <c r="O3629">
        <v>0</v>
      </c>
      <c r="P3629" t="s">
        <v>177</v>
      </c>
      <c r="Q3629" t="s">
        <v>514</v>
      </c>
      <c r="R3629" t="s">
        <v>515</v>
      </c>
      <c r="S3629" t="s">
        <v>516</v>
      </c>
      <c r="T3629">
        <v>0</v>
      </c>
      <c r="U3629" t="s">
        <v>517</v>
      </c>
      <c r="V3629">
        <v>2523</v>
      </c>
      <c r="W3629" t="s">
        <v>518</v>
      </c>
      <c r="X3629">
        <v>8</v>
      </c>
      <c r="Y3629" t="s">
        <v>519</v>
      </c>
      <c r="Z3629">
        <v>12774</v>
      </c>
      <c r="AA3629">
        <v>-1</v>
      </c>
      <c r="AB3629" t="s">
        <v>129</v>
      </c>
      <c r="AC3629">
        <v>0</v>
      </c>
      <c r="AD3629">
        <v>12774</v>
      </c>
      <c r="AE3629">
        <v>0</v>
      </c>
      <c r="AF3629">
        <v>778</v>
      </c>
      <c r="AG3629"/>
      <c r="AH3629">
        <v>778.31299999999999</v>
      </c>
      <c r="AI3629">
        <v>6</v>
      </c>
    </row>
    <row r="3630" spans="1:35">
      <c r="A3630" t="s">
        <v>862</v>
      </c>
      <c r="B3630">
        <v>2018</v>
      </c>
      <c r="C3630">
        <v>2018</v>
      </c>
      <c r="D3630">
        <v>2018</v>
      </c>
      <c r="E3630">
        <v>4</v>
      </c>
      <c r="F3630">
        <v>0</v>
      </c>
      <c r="G3630">
        <v>0</v>
      </c>
      <c r="H3630" t="s">
        <v>510</v>
      </c>
      <c r="I3630">
        <v>251</v>
      </c>
      <c r="J3630" t="s">
        <v>113</v>
      </c>
      <c r="K3630" t="s">
        <v>583</v>
      </c>
      <c r="L3630">
        <v>842</v>
      </c>
      <c r="M3630" t="s">
        <v>593</v>
      </c>
      <c r="N3630" t="s">
        <v>593</v>
      </c>
      <c r="O3630">
        <v>0</v>
      </c>
      <c r="P3630" t="s">
        <v>177</v>
      </c>
      <c r="Q3630" t="s">
        <v>514</v>
      </c>
      <c r="R3630" t="s">
        <v>515</v>
      </c>
      <c r="S3630" t="s">
        <v>516</v>
      </c>
      <c r="T3630">
        <v>0</v>
      </c>
      <c r="U3630" t="s">
        <v>517</v>
      </c>
      <c r="V3630">
        <v>2523</v>
      </c>
      <c r="W3630" t="s">
        <v>518</v>
      </c>
      <c r="X3630">
        <v>8</v>
      </c>
      <c r="Y3630" t="s">
        <v>519</v>
      </c>
      <c r="Z3630">
        <v>1003516698</v>
      </c>
      <c r="AA3630">
        <v>-1</v>
      </c>
      <c r="AB3630" t="s">
        <v>129</v>
      </c>
      <c r="AC3630">
        <v>0</v>
      </c>
      <c r="AD3630">
        <v>1003516698</v>
      </c>
      <c r="AE3630">
        <v>0</v>
      </c>
      <c r="AF3630">
        <v>35123084</v>
      </c>
      <c r="AG3630"/>
      <c r="AH3630">
        <v>35123084.435000002</v>
      </c>
      <c r="AI3630">
        <v>6</v>
      </c>
    </row>
    <row r="3631" spans="1:35">
      <c r="A3631" t="s">
        <v>862</v>
      </c>
      <c r="B3631">
        <v>2018</v>
      </c>
      <c r="C3631">
        <v>2018</v>
      </c>
      <c r="D3631">
        <v>2018</v>
      </c>
      <c r="E3631">
        <v>4</v>
      </c>
      <c r="F3631">
        <v>0</v>
      </c>
      <c r="G3631">
        <v>0</v>
      </c>
      <c r="H3631" t="s">
        <v>510</v>
      </c>
      <c r="I3631">
        <v>251</v>
      </c>
      <c r="J3631" t="s">
        <v>113</v>
      </c>
      <c r="K3631" t="s">
        <v>583</v>
      </c>
      <c r="L3631">
        <v>620</v>
      </c>
      <c r="M3631" t="s">
        <v>603</v>
      </c>
      <c r="N3631" t="s">
        <v>604</v>
      </c>
      <c r="O3631">
        <v>0</v>
      </c>
      <c r="P3631" t="s">
        <v>177</v>
      </c>
      <c r="Q3631" t="s">
        <v>514</v>
      </c>
      <c r="R3631" t="s">
        <v>515</v>
      </c>
      <c r="S3631" t="s">
        <v>516</v>
      </c>
      <c r="T3631">
        <v>0</v>
      </c>
      <c r="U3631" t="s">
        <v>517</v>
      </c>
      <c r="V3631">
        <v>2523</v>
      </c>
      <c r="W3631" t="s">
        <v>518</v>
      </c>
      <c r="X3631">
        <v>8</v>
      </c>
      <c r="Y3631" t="s">
        <v>519</v>
      </c>
      <c r="Z3631">
        <v>2267</v>
      </c>
      <c r="AA3631">
        <v>-1</v>
      </c>
      <c r="AB3631" t="s">
        <v>129</v>
      </c>
      <c r="AC3631">
        <v>0</v>
      </c>
      <c r="AD3631">
        <v>2267</v>
      </c>
      <c r="AE3631">
        <v>0</v>
      </c>
      <c r="AF3631">
        <v>138</v>
      </c>
      <c r="AG3631"/>
      <c r="AH3631">
        <v>138.18299999999999</v>
      </c>
      <c r="AI3631">
        <v>6</v>
      </c>
    </row>
    <row r="3632" spans="1:35">
      <c r="A3632" t="s">
        <v>862</v>
      </c>
      <c r="B3632">
        <v>2018</v>
      </c>
      <c r="C3632">
        <v>2018</v>
      </c>
      <c r="D3632">
        <v>2018</v>
      </c>
      <c r="E3632">
        <v>4</v>
      </c>
      <c r="F3632">
        <v>0</v>
      </c>
      <c r="G3632">
        <v>0</v>
      </c>
      <c r="H3632" t="s">
        <v>510</v>
      </c>
      <c r="I3632">
        <v>251</v>
      </c>
      <c r="J3632" t="s">
        <v>113</v>
      </c>
      <c r="K3632" t="s">
        <v>583</v>
      </c>
      <c r="L3632">
        <v>826</v>
      </c>
      <c r="M3632" t="s">
        <v>589</v>
      </c>
      <c r="N3632" t="s">
        <v>590</v>
      </c>
      <c r="O3632">
        <v>0</v>
      </c>
      <c r="P3632" t="s">
        <v>177</v>
      </c>
      <c r="Q3632" t="s">
        <v>514</v>
      </c>
      <c r="R3632" t="s">
        <v>515</v>
      </c>
      <c r="S3632" t="s">
        <v>516</v>
      </c>
      <c r="T3632">
        <v>0</v>
      </c>
      <c r="U3632" t="s">
        <v>517</v>
      </c>
      <c r="V3632">
        <v>2523</v>
      </c>
      <c r="W3632" t="s">
        <v>518</v>
      </c>
      <c r="X3632">
        <v>8</v>
      </c>
      <c r="Y3632" t="s">
        <v>519</v>
      </c>
      <c r="Z3632">
        <v>632459291</v>
      </c>
      <c r="AA3632">
        <v>-1</v>
      </c>
      <c r="AB3632" t="s">
        <v>129</v>
      </c>
      <c r="AC3632">
        <v>0</v>
      </c>
      <c r="AD3632">
        <v>632459291</v>
      </c>
      <c r="AE3632">
        <v>0</v>
      </c>
      <c r="AF3632">
        <v>22185906</v>
      </c>
      <c r="AG3632"/>
      <c r="AH3632">
        <v>22185906.890000001</v>
      </c>
      <c r="AI3632">
        <v>6</v>
      </c>
    </row>
    <row r="3633" spans="1:35">
      <c r="A3633" t="s">
        <v>862</v>
      </c>
      <c r="B3633">
        <v>2018</v>
      </c>
      <c r="C3633">
        <v>2018</v>
      </c>
      <c r="D3633">
        <v>2018</v>
      </c>
      <c r="E3633">
        <v>4</v>
      </c>
      <c r="F3633">
        <v>0</v>
      </c>
      <c r="G3633">
        <v>0</v>
      </c>
      <c r="H3633" t="s">
        <v>510</v>
      </c>
      <c r="I3633">
        <v>251</v>
      </c>
      <c r="J3633" t="s">
        <v>113</v>
      </c>
      <c r="K3633" t="s">
        <v>583</v>
      </c>
      <c r="L3633">
        <v>757</v>
      </c>
      <c r="M3633" t="s">
        <v>597</v>
      </c>
      <c r="N3633" t="s">
        <v>598</v>
      </c>
      <c r="O3633">
        <v>0</v>
      </c>
      <c r="P3633" t="s">
        <v>177</v>
      </c>
      <c r="Q3633" t="s">
        <v>514</v>
      </c>
      <c r="R3633" t="s">
        <v>515</v>
      </c>
      <c r="S3633" t="s">
        <v>516</v>
      </c>
      <c r="T3633">
        <v>0</v>
      </c>
      <c r="U3633" t="s">
        <v>517</v>
      </c>
      <c r="V3633">
        <v>2523</v>
      </c>
      <c r="W3633" t="s">
        <v>518</v>
      </c>
      <c r="X3633">
        <v>8</v>
      </c>
      <c r="Y3633" t="s">
        <v>519</v>
      </c>
      <c r="Z3633">
        <v>26322527</v>
      </c>
      <c r="AA3633">
        <v>-1</v>
      </c>
      <c r="AB3633" t="s">
        <v>129</v>
      </c>
      <c r="AC3633">
        <v>0</v>
      </c>
      <c r="AD3633">
        <v>26322527</v>
      </c>
      <c r="AE3633">
        <v>0</v>
      </c>
      <c r="AF3633">
        <v>2077857</v>
      </c>
      <c r="AG3633"/>
      <c r="AH3633">
        <v>2077857.9080000001</v>
      </c>
      <c r="AI3633">
        <v>6</v>
      </c>
    </row>
    <row r="3634" spans="1:35">
      <c r="A3634" t="s">
        <v>862</v>
      </c>
      <c r="B3634">
        <v>2018</v>
      </c>
      <c r="C3634">
        <v>2018</v>
      </c>
      <c r="D3634">
        <v>2018</v>
      </c>
      <c r="E3634">
        <v>4</v>
      </c>
      <c r="F3634">
        <v>0</v>
      </c>
      <c r="G3634">
        <v>0</v>
      </c>
      <c r="H3634" t="s">
        <v>510</v>
      </c>
      <c r="I3634">
        <v>251</v>
      </c>
      <c r="J3634" t="s">
        <v>113</v>
      </c>
      <c r="K3634" t="s">
        <v>583</v>
      </c>
      <c r="L3634">
        <v>724</v>
      </c>
      <c r="M3634" t="s">
        <v>214</v>
      </c>
      <c r="N3634" t="s">
        <v>580</v>
      </c>
      <c r="O3634">
        <v>0</v>
      </c>
      <c r="P3634" t="s">
        <v>177</v>
      </c>
      <c r="Q3634" t="s">
        <v>514</v>
      </c>
      <c r="R3634" t="s">
        <v>515</v>
      </c>
      <c r="S3634" t="s">
        <v>516</v>
      </c>
      <c r="T3634">
        <v>0</v>
      </c>
      <c r="U3634" t="s">
        <v>517</v>
      </c>
      <c r="V3634">
        <v>2523</v>
      </c>
      <c r="W3634" t="s">
        <v>518</v>
      </c>
      <c r="X3634">
        <v>8</v>
      </c>
      <c r="Y3634" t="s">
        <v>519</v>
      </c>
      <c r="Z3634">
        <v>86220844</v>
      </c>
      <c r="AA3634">
        <v>-1</v>
      </c>
      <c r="AB3634" t="s">
        <v>129</v>
      </c>
      <c r="AC3634">
        <v>0</v>
      </c>
      <c r="AD3634">
        <v>86220844</v>
      </c>
      <c r="AE3634">
        <v>0</v>
      </c>
      <c r="AF3634">
        <v>3722748</v>
      </c>
      <c r="AG3634"/>
      <c r="AH3634">
        <v>3722748.2930000001</v>
      </c>
      <c r="AI3634">
        <v>6</v>
      </c>
    </row>
    <row r="3635" spans="1:35">
      <c r="A3635" t="s">
        <v>862</v>
      </c>
      <c r="B3635">
        <v>2018</v>
      </c>
      <c r="C3635">
        <v>2018</v>
      </c>
      <c r="D3635">
        <v>2018</v>
      </c>
      <c r="E3635">
        <v>4</v>
      </c>
      <c r="F3635">
        <v>0</v>
      </c>
      <c r="G3635">
        <v>0</v>
      </c>
      <c r="H3635" t="s">
        <v>510</v>
      </c>
      <c r="I3635">
        <v>251</v>
      </c>
      <c r="J3635" t="s">
        <v>113</v>
      </c>
      <c r="K3635" t="s">
        <v>583</v>
      </c>
      <c r="L3635">
        <v>682</v>
      </c>
      <c r="M3635" t="s">
        <v>707</v>
      </c>
      <c r="N3635" t="s">
        <v>708</v>
      </c>
      <c r="O3635">
        <v>899</v>
      </c>
      <c r="P3635" t="s">
        <v>520</v>
      </c>
      <c r="Q3635" t="s">
        <v>521</v>
      </c>
      <c r="R3635" t="s">
        <v>515</v>
      </c>
      <c r="S3635" t="s">
        <v>516</v>
      </c>
      <c r="T3635">
        <v>2100</v>
      </c>
      <c r="U3635" t="s">
        <v>868</v>
      </c>
      <c r="V3635">
        <v>2523</v>
      </c>
      <c r="W3635" t="s">
        <v>518</v>
      </c>
      <c r="X3635">
        <v>8</v>
      </c>
      <c r="Y3635" t="s">
        <v>519</v>
      </c>
      <c r="Z3635">
        <v>21788</v>
      </c>
      <c r="AA3635">
        <v>-1</v>
      </c>
      <c r="AB3635" t="s">
        <v>129</v>
      </c>
      <c r="AC3635">
        <v>0</v>
      </c>
      <c r="AD3635">
        <v>21788</v>
      </c>
      <c r="AE3635">
        <v>0</v>
      </c>
      <c r="AF3635">
        <v>1327</v>
      </c>
      <c r="AG3635"/>
      <c r="AH3635">
        <v>1327.502</v>
      </c>
      <c r="AI3635">
        <v>6</v>
      </c>
    </row>
    <row r="3636" spans="1:35">
      <c r="A3636" t="s">
        <v>862</v>
      </c>
      <c r="B3636">
        <v>2018</v>
      </c>
      <c r="C3636">
        <v>2018</v>
      </c>
      <c r="D3636">
        <v>2018</v>
      </c>
      <c r="E3636">
        <v>4</v>
      </c>
      <c r="F3636">
        <v>0</v>
      </c>
      <c r="G3636">
        <v>0</v>
      </c>
      <c r="H3636" t="s">
        <v>510</v>
      </c>
      <c r="I3636">
        <v>251</v>
      </c>
      <c r="J3636" t="s">
        <v>113</v>
      </c>
      <c r="K3636" t="s">
        <v>583</v>
      </c>
      <c r="L3636">
        <v>652</v>
      </c>
      <c r="M3636" t="s">
        <v>771</v>
      </c>
      <c r="N3636" t="s">
        <v>772</v>
      </c>
      <c r="O3636">
        <v>899</v>
      </c>
      <c r="P3636" t="s">
        <v>520</v>
      </c>
      <c r="Q3636" t="s">
        <v>521</v>
      </c>
      <c r="R3636" t="s">
        <v>515</v>
      </c>
      <c r="S3636" t="s">
        <v>516</v>
      </c>
      <c r="T3636">
        <v>2100</v>
      </c>
      <c r="U3636" t="s">
        <v>868</v>
      </c>
      <c r="V3636">
        <v>2523</v>
      </c>
      <c r="W3636" t="s">
        <v>518</v>
      </c>
      <c r="X3636">
        <v>8</v>
      </c>
      <c r="Y3636" t="s">
        <v>519</v>
      </c>
      <c r="Z3636">
        <v>48065968</v>
      </c>
      <c r="AA3636">
        <v>-1</v>
      </c>
      <c r="AB3636" t="s">
        <v>129</v>
      </c>
      <c r="AC3636">
        <v>0</v>
      </c>
      <c r="AD3636">
        <v>48065968</v>
      </c>
      <c r="AE3636">
        <v>0</v>
      </c>
      <c r="AF3636">
        <v>2928534</v>
      </c>
      <c r="AG3636"/>
      <c r="AH3636">
        <v>2928534.952</v>
      </c>
      <c r="AI3636">
        <v>6</v>
      </c>
    </row>
    <row r="3637" spans="1:35">
      <c r="A3637" t="s">
        <v>862</v>
      </c>
      <c r="B3637">
        <v>2018</v>
      </c>
      <c r="C3637">
        <v>2018</v>
      </c>
      <c r="D3637">
        <v>2018</v>
      </c>
      <c r="E3637">
        <v>4</v>
      </c>
      <c r="F3637">
        <v>0</v>
      </c>
      <c r="G3637">
        <v>0</v>
      </c>
      <c r="H3637" t="s">
        <v>510</v>
      </c>
      <c r="I3637">
        <v>251</v>
      </c>
      <c r="J3637" t="s">
        <v>113</v>
      </c>
      <c r="K3637" t="s">
        <v>583</v>
      </c>
      <c r="L3637">
        <v>634</v>
      </c>
      <c r="M3637" t="s">
        <v>662</v>
      </c>
      <c r="N3637" t="s">
        <v>663</v>
      </c>
      <c r="O3637">
        <v>899</v>
      </c>
      <c r="P3637" t="s">
        <v>520</v>
      </c>
      <c r="Q3637" t="s">
        <v>521</v>
      </c>
      <c r="R3637" t="s">
        <v>515</v>
      </c>
      <c r="S3637" t="s">
        <v>516</v>
      </c>
      <c r="T3637">
        <v>2100</v>
      </c>
      <c r="U3637" t="s">
        <v>868</v>
      </c>
      <c r="V3637">
        <v>2523</v>
      </c>
      <c r="W3637" t="s">
        <v>518</v>
      </c>
      <c r="X3637">
        <v>8</v>
      </c>
      <c r="Y3637" t="s">
        <v>519</v>
      </c>
      <c r="Z3637">
        <v>318006</v>
      </c>
      <c r="AA3637">
        <v>-1</v>
      </c>
      <c r="AB3637" t="s">
        <v>129</v>
      </c>
      <c r="AC3637">
        <v>0</v>
      </c>
      <c r="AD3637">
        <v>318006</v>
      </c>
      <c r="AE3637">
        <v>0</v>
      </c>
      <c r="AF3637">
        <v>11130</v>
      </c>
      <c r="AG3637"/>
      <c r="AH3637">
        <v>11130.227999999999</v>
      </c>
      <c r="AI3637">
        <v>6</v>
      </c>
    </row>
    <row r="3638" spans="1:35">
      <c r="A3638" t="s">
        <v>862</v>
      </c>
      <c r="B3638">
        <v>2018</v>
      </c>
      <c r="C3638">
        <v>2018</v>
      </c>
      <c r="D3638">
        <v>2018</v>
      </c>
      <c r="E3638">
        <v>4</v>
      </c>
      <c r="F3638">
        <v>0</v>
      </c>
      <c r="G3638">
        <v>0</v>
      </c>
      <c r="H3638" t="s">
        <v>510</v>
      </c>
      <c r="I3638">
        <v>251</v>
      </c>
      <c r="J3638" t="s">
        <v>113</v>
      </c>
      <c r="K3638" t="s">
        <v>583</v>
      </c>
      <c r="L3638">
        <v>690</v>
      </c>
      <c r="M3638" t="s">
        <v>856</v>
      </c>
      <c r="N3638" t="s">
        <v>857</v>
      </c>
      <c r="O3638">
        <v>899</v>
      </c>
      <c r="P3638" t="s">
        <v>520</v>
      </c>
      <c r="Q3638" t="s">
        <v>521</v>
      </c>
      <c r="R3638" t="s">
        <v>515</v>
      </c>
      <c r="S3638" t="s">
        <v>516</v>
      </c>
      <c r="T3638">
        <v>2100</v>
      </c>
      <c r="U3638" t="s">
        <v>868</v>
      </c>
      <c r="V3638">
        <v>2523</v>
      </c>
      <c r="W3638" t="s">
        <v>518</v>
      </c>
      <c r="X3638">
        <v>8</v>
      </c>
      <c r="Y3638" t="s">
        <v>519</v>
      </c>
      <c r="Z3638">
        <v>4846</v>
      </c>
      <c r="AA3638">
        <v>-1</v>
      </c>
      <c r="AB3638" t="s">
        <v>129</v>
      </c>
      <c r="AC3638">
        <v>0</v>
      </c>
      <c r="AD3638">
        <v>4846</v>
      </c>
      <c r="AE3638">
        <v>0</v>
      </c>
      <c r="AF3638">
        <v>295</v>
      </c>
      <c r="AG3638"/>
      <c r="AH3638">
        <v>295.26299999999998</v>
      </c>
      <c r="AI3638">
        <v>6</v>
      </c>
    </row>
    <row r="3639" spans="1:35">
      <c r="A3639" t="s">
        <v>862</v>
      </c>
      <c r="B3639">
        <v>2018</v>
      </c>
      <c r="C3639">
        <v>2018</v>
      </c>
      <c r="D3639">
        <v>2018</v>
      </c>
      <c r="E3639">
        <v>4</v>
      </c>
      <c r="F3639">
        <v>0</v>
      </c>
      <c r="G3639">
        <v>0</v>
      </c>
      <c r="H3639" t="s">
        <v>510</v>
      </c>
      <c r="I3639">
        <v>251</v>
      </c>
      <c r="J3639" t="s">
        <v>113</v>
      </c>
      <c r="K3639" t="s">
        <v>583</v>
      </c>
      <c r="L3639">
        <v>699</v>
      </c>
      <c r="M3639" t="s">
        <v>585</v>
      </c>
      <c r="N3639" t="s">
        <v>586</v>
      </c>
      <c r="O3639">
        <v>899</v>
      </c>
      <c r="P3639" t="s">
        <v>520</v>
      </c>
      <c r="Q3639" t="s">
        <v>521</v>
      </c>
      <c r="R3639" t="s">
        <v>515</v>
      </c>
      <c r="S3639" t="s">
        <v>516</v>
      </c>
      <c r="T3639">
        <v>2100</v>
      </c>
      <c r="U3639" t="s">
        <v>868</v>
      </c>
      <c r="V3639">
        <v>2523</v>
      </c>
      <c r="W3639" t="s">
        <v>518</v>
      </c>
      <c r="X3639">
        <v>8</v>
      </c>
      <c r="Y3639" t="s">
        <v>519</v>
      </c>
      <c r="Z3639">
        <v>8604161</v>
      </c>
      <c r="AA3639">
        <v>-1</v>
      </c>
      <c r="AB3639" t="s">
        <v>129</v>
      </c>
      <c r="AC3639">
        <v>0</v>
      </c>
      <c r="AD3639">
        <v>8604161</v>
      </c>
      <c r="AE3639">
        <v>0</v>
      </c>
      <c r="AF3639">
        <v>301145</v>
      </c>
      <c r="AG3639"/>
      <c r="AH3639">
        <v>301145.65700000001</v>
      </c>
      <c r="AI3639">
        <v>6</v>
      </c>
    </row>
    <row r="3640" spans="1:35">
      <c r="A3640" t="s">
        <v>862</v>
      </c>
      <c r="B3640">
        <v>2018</v>
      </c>
      <c r="C3640">
        <v>2018</v>
      </c>
      <c r="D3640">
        <v>2018</v>
      </c>
      <c r="E3640">
        <v>4</v>
      </c>
      <c r="F3640">
        <v>0</v>
      </c>
      <c r="G3640">
        <v>0</v>
      </c>
      <c r="H3640" t="s">
        <v>510</v>
      </c>
      <c r="I3640">
        <v>251</v>
      </c>
      <c r="J3640" t="s">
        <v>113</v>
      </c>
      <c r="K3640" t="s">
        <v>583</v>
      </c>
      <c r="L3640">
        <v>710</v>
      </c>
      <c r="M3640" t="s">
        <v>616</v>
      </c>
      <c r="N3640" t="s">
        <v>617</v>
      </c>
      <c r="O3640">
        <v>899</v>
      </c>
      <c r="P3640" t="s">
        <v>520</v>
      </c>
      <c r="Q3640" t="s">
        <v>521</v>
      </c>
      <c r="R3640" t="s">
        <v>515</v>
      </c>
      <c r="S3640" t="s">
        <v>516</v>
      </c>
      <c r="T3640">
        <v>2100</v>
      </c>
      <c r="U3640" t="s">
        <v>868</v>
      </c>
      <c r="V3640">
        <v>2523</v>
      </c>
      <c r="W3640" t="s">
        <v>518</v>
      </c>
      <c r="X3640">
        <v>8</v>
      </c>
      <c r="Y3640" t="s">
        <v>519</v>
      </c>
      <c r="Z3640">
        <v>63477360</v>
      </c>
      <c r="AA3640">
        <v>-1</v>
      </c>
      <c r="AB3640" t="s">
        <v>129</v>
      </c>
      <c r="AC3640">
        <v>0</v>
      </c>
      <c r="AD3640">
        <v>63477360</v>
      </c>
      <c r="AE3640">
        <v>0</v>
      </c>
      <c r="AF3640">
        <v>2221707</v>
      </c>
      <c r="AG3640"/>
      <c r="AH3640">
        <v>2221707.602</v>
      </c>
      <c r="AI3640">
        <v>6</v>
      </c>
    </row>
    <row r="3641" spans="1:35">
      <c r="A3641" t="s">
        <v>862</v>
      </c>
      <c r="B3641">
        <v>2018</v>
      </c>
      <c r="C3641">
        <v>2018</v>
      </c>
      <c r="D3641">
        <v>2018</v>
      </c>
      <c r="E3641">
        <v>4</v>
      </c>
      <c r="F3641">
        <v>0</v>
      </c>
      <c r="G3641">
        <v>0</v>
      </c>
      <c r="H3641" t="s">
        <v>510</v>
      </c>
      <c r="I3641">
        <v>251</v>
      </c>
      <c r="J3641" t="s">
        <v>113</v>
      </c>
      <c r="K3641" t="s">
        <v>583</v>
      </c>
      <c r="L3641">
        <v>792</v>
      </c>
      <c r="M3641" t="s">
        <v>217</v>
      </c>
      <c r="N3641" t="s">
        <v>573</v>
      </c>
      <c r="O3641">
        <v>899</v>
      </c>
      <c r="P3641" t="s">
        <v>520</v>
      </c>
      <c r="Q3641" t="s">
        <v>521</v>
      </c>
      <c r="R3641" t="s">
        <v>515</v>
      </c>
      <c r="S3641" t="s">
        <v>516</v>
      </c>
      <c r="T3641">
        <v>2100</v>
      </c>
      <c r="U3641" t="s">
        <v>868</v>
      </c>
      <c r="V3641">
        <v>2523</v>
      </c>
      <c r="W3641" t="s">
        <v>518</v>
      </c>
      <c r="X3641">
        <v>8</v>
      </c>
      <c r="Y3641" t="s">
        <v>519</v>
      </c>
      <c r="Z3641">
        <v>14541246</v>
      </c>
      <c r="AA3641">
        <v>-1</v>
      </c>
      <c r="AB3641" t="s">
        <v>129</v>
      </c>
      <c r="AC3641">
        <v>0</v>
      </c>
      <c r="AD3641">
        <v>14541246</v>
      </c>
      <c r="AE3641">
        <v>0</v>
      </c>
      <c r="AF3641">
        <v>511490</v>
      </c>
      <c r="AG3641"/>
      <c r="AH3641">
        <v>511490.90399999998</v>
      </c>
      <c r="AI3641">
        <v>6</v>
      </c>
    </row>
    <row r="3642" spans="1:35">
      <c r="A3642" t="s">
        <v>862</v>
      </c>
      <c r="B3642">
        <v>2018</v>
      </c>
      <c r="C3642">
        <v>2018</v>
      </c>
      <c r="D3642">
        <v>2018</v>
      </c>
      <c r="E3642">
        <v>4</v>
      </c>
      <c r="F3642">
        <v>0</v>
      </c>
      <c r="G3642">
        <v>0</v>
      </c>
      <c r="H3642" t="s">
        <v>510</v>
      </c>
      <c r="I3642">
        <v>251</v>
      </c>
      <c r="J3642" t="s">
        <v>113</v>
      </c>
      <c r="K3642" t="s">
        <v>583</v>
      </c>
      <c r="L3642">
        <v>686</v>
      </c>
      <c r="M3642" t="s">
        <v>560</v>
      </c>
      <c r="N3642" t="s">
        <v>561</v>
      </c>
      <c r="O3642">
        <v>899</v>
      </c>
      <c r="P3642" t="s">
        <v>520</v>
      </c>
      <c r="Q3642" t="s">
        <v>521</v>
      </c>
      <c r="R3642" t="s">
        <v>515</v>
      </c>
      <c r="S3642" t="s">
        <v>516</v>
      </c>
      <c r="T3642">
        <v>2100</v>
      </c>
      <c r="U3642" t="s">
        <v>868</v>
      </c>
      <c r="V3642">
        <v>2523</v>
      </c>
      <c r="W3642" t="s">
        <v>518</v>
      </c>
      <c r="X3642">
        <v>8</v>
      </c>
      <c r="Y3642" t="s">
        <v>519</v>
      </c>
      <c r="Z3642">
        <v>5195</v>
      </c>
      <c r="AA3642">
        <v>-1</v>
      </c>
      <c r="AB3642" t="s">
        <v>129</v>
      </c>
      <c r="AC3642">
        <v>0</v>
      </c>
      <c r="AD3642">
        <v>5195</v>
      </c>
      <c r="AE3642">
        <v>0</v>
      </c>
      <c r="AF3642">
        <v>316</v>
      </c>
      <c r="AG3642"/>
      <c r="AH3642">
        <v>316.52199999999999</v>
      </c>
      <c r="AI3642">
        <v>6</v>
      </c>
    </row>
    <row r="3643" spans="1:35">
      <c r="A3643" t="s">
        <v>862</v>
      </c>
      <c r="B3643">
        <v>2018</v>
      </c>
      <c r="C3643">
        <v>2018</v>
      </c>
      <c r="D3643">
        <v>2018</v>
      </c>
      <c r="E3643">
        <v>4</v>
      </c>
      <c r="F3643">
        <v>0</v>
      </c>
      <c r="G3643">
        <v>0</v>
      </c>
      <c r="H3643" t="s">
        <v>510</v>
      </c>
      <c r="I3643">
        <v>251</v>
      </c>
      <c r="J3643" t="s">
        <v>113</v>
      </c>
      <c r="K3643" t="s">
        <v>583</v>
      </c>
      <c r="L3643">
        <v>826</v>
      </c>
      <c r="M3643" t="s">
        <v>589</v>
      </c>
      <c r="N3643" t="s">
        <v>590</v>
      </c>
      <c r="O3643">
        <v>899</v>
      </c>
      <c r="P3643" t="s">
        <v>520</v>
      </c>
      <c r="Q3643" t="s">
        <v>521</v>
      </c>
      <c r="R3643" t="s">
        <v>515</v>
      </c>
      <c r="S3643" t="s">
        <v>516</v>
      </c>
      <c r="T3643">
        <v>2100</v>
      </c>
      <c r="U3643" t="s">
        <v>868</v>
      </c>
      <c r="V3643">
        <v>2523</v>
      </c>
      <c r="W3643" t="s">
        <v>518</v>
      </c>
      <c r="X3643">
        <v>8</v>
      </c>
      <c r="Y3643" t="s">
        <v>519</v>
      </c>
      <c r="Z3643">
        <v>625996523</v>
      </c>
      <c r="AA3643">
        <v>-1</v>
      </c>
      <c r="AB3643" t="s">
        <v>129</v>
      </c>
      <c r="AC3643">
        <v>0</v>
      </c>
      <c r="AD3643">
        <v>625996523</v>
      </c>
      <c r="AE3643">
        <v>0</v>
      </c>
      <c r="AF3643">
        <v>21923679</v>
      </c>
      <c r="AG3643"/>
      <c r="AH3643">
        <v>21923679.238000002</v>
      </c>
      <c r="AI3643">
        <v>6</v>
      </c>
    </row>
    <row r="3644" spans="1:35">
      <c r="A3644" t="s">
        <v>862</v>
      </c>
      <c r="B3644">
        <v>2018</v>
      </c>
      <c r="C3644">
        <v>2018</v>
      </c>
      <c r="D3644">
        <v>2018</v>
      </c>
      <c r="E3644">
        <v>4</v>
      </c>
      <c r="F3644">
        <v>0</v>
      </c>
      <c r="G3644">
        <v>0</v>
      </c>
      <c r="H3644" t="s">
        <v>510</v>
      </c>
      <c r="I3644">
        <v>251</v>
      </c>
      <c r="J3644" t="s">
        <v>113</v>
      </c>
      <c r="K3644" t="s">
        <v>583</v>
      </c>
      <c r="L3644">
        <v>842</v>
      </c>
      <c r="M3644" t="s">
        <v>593</v>
      </c>
      <c r="N3644" t="s">
        <v>593</v>
      </c>
      <c r="O3644">
        <v>899</v>
      </c>
      <c r="P3644" t="s">
        <v>520</v>
      </c>
      <c r="Q3644" t="s">
        <v>521</v>
      </c>
      <c r="R3644" t="s">
        <v>515</v>
      </c>
      <c r="S3644" t="s">
        <v>516</v>
      </c>
      <c r="T3644">
        <v>2100</v>
      </c>
      <c r="U3644" t="s">
        <v>868</v>
      </c>
      <c r="V3644">
        <v>2523</v>
      </c>
      <c r="W3644" t="s">
        <v>518</v>
      </c>
      <c r="X3644">
        <v>8</v>
      </c>
      <c r="Y3644" t="s">
        <v>519</v>
      </c>
      <c r="Z3644">
        <v>1003516698</v>
      </c>
      <c r="AA3644">
        <v>-1</v>
      </c>
      <c r="AB3644" t="s">
        <v>129</v>
      </c>
      <c r="AC3644">
        <v>0</v>
      </c>
      <c r="AD3644">
        <v>1003516698</v>
      </c>
      <c r="AE3644">
        <v>0</v>
      </c>
      <c r="AF3644">
        <v>35123084</v>
      </c>
      <c r="AG3644"/>
      <c r="AH3644">
        <v>35123084.435000002</v>
      </c>
      <c r="AI3644">
        <v>6</v>
      </c>
    </row>
    <row r="3645" spans="1:35">
      <c r="A3645" t="s">
        <v>862</v>
      </c>
      <c r="B3645">
        <v>2018</v>
      </c>
      <c r="C3645">
        <v>2018</v>
      </c>
      <c r="D3645">
        <v>2018</v>
      </c>
      <c r="E3645">
        <v>4</v>
      </c>
      <c r="F3645">
        <v>0</v>
      </c>
      <c r="G3645">
        <v>0</v>
      </c>
      <c r="H3645" t="s">
        <v>510</v>
      </c>
      <c r="I3645">
        <v>251</v>
      </c>
      <c r="J3645" t="s">
        <v>113</v>
      </c>
      <c r="K3645" t="s">
        <v>583</v>
      </c>
      <c r="L3645">
        <v>788</v>
      </c>
      <c r="M3645" t="s">
        <v>729</v>
      </c>
      <c r="N3645" t="s">
        <v>730</v>
      </c>
      <c r="O3645">
        <v>899</v>
      </c>
      <c r="P3645" t="s">
        <v>520</v>
      </c>
      <c r="Q3645" t="s">
        <v>521</v>
      </c>
      <c r="R3645" t="s">
        <v>515</v>
      </c>
      <c r="S3645" t="s">
        <v>516</v>
      </c>
      <c r="T3645">
        <v>2100</v>
      </c>
      <c r="U3645" t="s">
        <v>868</v>
      </c>
      <c r="V3645">
        <v>2523</v>
      </c>
      <c r="W3645" t="s">
        <v>518</v>
      </c>
      <c r="X3645">
        <v>8</v>
      </c>
      <c r="Y3645" t="s">
        <v>519</v>
      </c>
      <c r="Z3645">
        <v>1236319</v>
      </c>
      <c r="AA3645">
        <v>-1</v>
      </c>
      <c r="AB3645" t="s">
        <v>129</v>
      </c>
      <c r="AC3645">
        <v>0</v>
      </c>
      <c r="AD3645">
        <v>1236319</v>
      </c>
      <c r="AE3645">
        <v>0</v>
      </c>
      <c r="AF3645">
        <v>52167</v>
      </c>
      <c r="AG3645"/>
      <c r="AH3645">
        <v>52167.038999999997</v>
      </c>
      <c r="AI3645">
        <v>6</v>
      </c>
    </row>
    <row r="3646" spans="1:35">
      <c r="A3646" t="s">
        <v>862</v>
      </c>
      <c r="B3646">
        <v>2018</v>
      </c>
      <c r="C3646">
        <v>2018</v>
      </c>
      <c r="D3646">
        <v>2018</v>
      </c>
      <c r="E3646">
        <v>4</v>
      </c>
      <c r="F3646">
        <v>0</v>
      </c>
      <c r="G3646">
        <v>0</v>
      </c>
      <c r="H3646" t="s">
        <v>510</v>
      </c>
      <c r="I3646">
        <v>251</v>
      </c>
      <c r="J3646" t="s">
        <v>113</v>
      </c>
      <c r="K3646" t="s">
        <v>583</v>
      </c>
      <c r="L3646">
        <v>757</v>
      </c>
      <c r="M3646" t="s">
        <v>597</v>
      </c>
      <c r="N3646" t="s">
        <v>598</v>
      </c>
      <c r="O3646">
        <v>899</v>
      </c>
      <c r="P3646" t="s">
        <v>520</v>
      </c>
      <c r="Q3646" t="s">
        <v>521</v>
      </c>
      <c r="R3646" t="s">
        <v>515</v>
      </c>
      <c r="S3646" t="s">
        <v>516</v>
      </c>
      <c r="T3646">
        <v>1000</v>
      </c>
      <c r="U3646" t="s">
        <v>866</v>
      </c>
      <c r="V3646">
        <v>2523</v>
      </c>
      <c r="W3646" t="s">
        <v>518</v>
      </c>
      <c r="X3646">
        <v>8</v>
      </c>
      <c r="Y3646" t="s">
        <v>519</v>
      </c>
      <c r="Z3646">
        <v>337</v>
      </c>
      <c r="AA3646">
        <v>-1</v>
      </c>
      <c r="AB3646" t="s">
        <v>129</v>
      </c>
      <c r="AC3646">
        <v>0</v>
      </c>
      <c r="AD3646">
        <v>337</v>
      </c>
      <c r="AE3646">
        <v>0</v>
      </c>
      <c r="AF3646">
        <v>11</v>
      </c>
      <c r="AG3646"/>
      <c r="AH3646">
        <v>11.811</v>
      </c>
      <c r="AI3646">
        <v>6</v>
      </c>
    </row>
    <row r="3647" spans="1:35">
      <c r="A3647" t="s">
        <v>862</v>
      </c>
      <c r="B3647">
        <v>2018</v>
      </c>
      <c r="C3647">
        <v>2018</v>
      </c>
      <c r="D3647">
        <v>2018</v>
      </c>
      <c r="E3647">
        <v>4</v>
      </c>
      <c r="F3647">
        <v>0</v>
      </c>
      <c r="G3647">
        <v>0</v>
      </c>
      <c r="H3647" t="s">
        <v>510</v>
      </c>
      <c r="I3647">
        <v>251</v>
      </c>
      <c r="J3647" t="s">
        <v>113</v>
      </c>
      <c r="K3647" t="s">
        <v>583</v>
      </c>
      <c r="L3647">
        <v>710</v>
      </c>
      <c r="M3647" t="s">
        <v>616</v>
      </c>
      <c r="N3647" t="s">
        <v>617</v>
      </c>
      <c r="O3647">
        <v>899</v>
      </c>
      <c r="P3647" t="s">
        <v>520</v>
      </c>
      <c r="Q3647" t="s">
        <v>521</v>
      </c>
      <c r="R3647" t="s">
        <v>515</v>
      </c>
      <c r="S3647" t="s">
        <v>516</v>
      </c>
      <c r="T3647">
        <v>1000</v>
      </c>
      <c r="U3647" t="s">
        <v>866</v>
      </c>
      <c r="V3647">
        <v>2523</v>
      </c>
      <c r="W3647" t="s">
        <v>518</v>
      </c>
      <c r="X3647">
        <v>8</v>
      </c>
      <c r="Y3647" t="s">
        <v>519</v>
      </c>
      <c r="Z3647">
        <v>1227</v>
      </c>
      <c r="AA3647">
        <v>-1</v>
      </c>
      <c r="AB3647" t="s">
        <v>129</v>
      </c>
      <c r="AC3647">
        <v>0</v>
      </c>
      <c r="AD3647">
        <v>1227</v>
      </c>
      <c r="AE3647">
        <v>0</v>
      </c>
      <c r="AF3647">
        <v>133</v>
      </c>
      <c r="AG3647"/>
      <c r="AH3647">
        <v>133.459</v>
      </c>
      <c r="AI3647">
        <v>6</v>
      </c>
    </row>
    <row r="3648" spans="1:35">
      <c r="A3648" t="s">
        <v>862</v>
      </c>
      <c r="B3648">
        <v>2018</v>
      </c>
      <c r="C3648">
        <v>2018</v>
      </c>
      <c r="D3648">
        <v>2018</v>
      </c>
      <c r="E3648">
        <v>4</v>
      </c>
      <c r="F3648">
        <v>0</v>
      </c>
      <c r="G3648">
        <v>0</v>
      </c>
      <c r="H3648" t="s">
        <v>510</v>
      </c>
      <c r="I3648">
        <v>251</v>
      </c>
      <c r="J3648" t="s">
        <v>113</v>
      </c>
      <c r="K3648" t="s">
        <v>583</v>
      </c>
      <c r="L3648">
        <v>704</v>
      </c>
      <c r="M3648" t="s">
        <v>570</v>
      </c>
      <c r="N3648" t="s">
        <v>571</v>
      </c>
      <c r="O3648">
        <v>899</v>
      </c>
      <c r="P3648" t="s">
        <v>520</v>
      </c>
      <c r="Q3648" t="s">
        <v>521</v>
      </c>
      <c r="R3648" t="s">
        <v>515</v>
      </c>
      <c r="S3648" t="s">
        <v>516</v>
      </c>
      <c r="T3648">
        <v>1000</v>
      </c>
      <c r="U3648" t="s">
        <v>866</v>
      </c>
      <c r="V3648">
        <v>2523</v>
      </c>
      <c r="W3648" t="s">
        <v>518</v>
      </c>
      <c r="X3648">
        <v>8</v>
      </c>
      <c r="Y3648" t="s">
        <v>519</v>
      </c>
      <c r="Z3648">
        <v>10099</v>
      </c>
      <c r="AA3648">
        <v>-1</v>
      </c>
      <c r="AB3648" t="s">
        <v>129</v>
      </c>
      <c r="AC3648">
        <v>0</v>
      </c>
      <c r="AD3648">
        <v>10099</v>
      </c>
      <c r="AE3648">
        <v>0</v>
      </c>
      <c r="AF3648">
        <v>615</v>
      </c>
      <c r="AG3648"/>
      <c r="AH3648">
        <v>615.32799999999997</v>
      </c>
      <c r="AI3648">
        <v>6</v>
      </c>
    </row>
    <row r="3649" spans="1:35">
      <c r="A3649" t="s">
        <v>862</v>
      </c>
      <c r="B3649">
        <v>2018</v>
      </c>
      <c r="C3649">
        <v>2018</v>
      </c>
      <c r="D3649">
        <v>2018</v>
      </c>
      <c r="E3649">
        <v>4</v>
      </c>
      <c r="F3649">
        <v>0</v>
      </c>
      <c r="G3649">
        <v>0</v>
      </c>
      <c r="H3649" t="s">
        <v>510</v>
      </c>
      <c r="I3649">
        <v>251</v>
      </c>
      <c r="J3649" t="s">
        <v>113</v>
      </c>
      <c r="K3649" t="s">
        <v>583</v>
      </c>
      <c r="L3649">
        <v>634</v>
      </c>
      <c r="M3649" t="s">
        <v>662</v>
      </c>
      <c r="N3649" t="s">
        <v>663</v>
      </c>
      <c r="O3649">
        <v>899</v>
      </c>
      <c r="P3649" t="s">
        <v>520</v>
      </c>
      <c r="Q3649" t="s">
        <v>521</v>
      </c>
      <c r="R3649" t="s">
        <v>515</v>
      </c>
      <c r="S3649" t="s">
        <v>516</v>
      </c>
      <c r="T3649">
        <v>1000</v>
      </c>
      <c r="U3649" t="s">
        <v>866</v>
      </c>
      <c r="V3649">
        <v>2523</v>
      </c>
      <c r="W3649" t="s">
        <v>518</v>
      </c>
      <c r="X3649">
        <v>8</v>
      </c>
      <c r="Y3649" t="s">
        <v>519</v>
      </c>
      <c r="Z3649">
        <v>1046</v>
      </c>
      <c r="AA3649">
        <v>-1</v>
      </c>
      <c r="AB3649" t="s">
        <v>129</v>
      </c>
      <c r="AC3649">
        <v>0</v>
      </c>
      <c r="AD3649">
        <v>1046</v>
      </c>
      <c r="AE3649">
        <v>0</v>
      </c>
      <c r="AF3649">
        <v>63</v>
      </c>
      <c r="AG3649"/>
      <c r="AH3649">
        <v>63.777000000000001</v>
      </c>
      <c r="AI3649">
        <v>6</v>
      </c>
    </row>
    <row r="3650" spans="1:35">
      <c r="A3650" t="s">
        <v>862</v>
      </c>
      <c r="B3650">
        <v>2018</v>
      </c>
      <c r="C3650">
        <v>2018</v>
      </c>
      <c r="D3650">
        <v>2018</v>
      </c>
      <c r="E3650">
        <v>4</v>
      </c>
      <c r="F3650">
        <v>0</v>
      </c>
      <c r="G3650">
        <v>0</v>
      </c>
      <c r="H3650" t="s">
        <v>510</v>
      </c>
      <c r="I3650">
        <v>251</v>
      </c>
      <c r="J3650" t="s">
        <v>113</v>
      </c>
      <c r="K3650" t="s">
        <v>583</v>
      </c>
      <c r="L3650">
        <v>686</v>
      </c>
      <c r="M3650" t="s">
        <v>560</v>
      </c>
      <c r="N3650" t="s">
        <v>561</v>
      </c>
      <c r="O3650">
        <v>899</v>
      </c>
      <c r="P3650" t="s">
        <v>520</v>
      </c>
      <c r="Q3650" t="s">
        <v>521</v>
      </c>
      <c r="R3650" t="s">
        <v>515</v>
      </c>
      <c r="S3650" t="s">
        <v>516</v>
      </c>
      <c r="T3650">
        <v>1000</v>
      </c>
      <c r="U3650" t="s">
        <v>866</v>
      </c>
      <c r="V3650">
        <v>2523</v>
      </c>
      <c r="W3650" t="s">
        <v>518</v>
      </c>
      <c r="X3650">
        <v>8</v>
      </c>
      <c r="Y3650" t="s">
        <v>519</v>
      </c>
      <c r="Z3650">
        <v>2015</v>
      </c>
      <c r="AA3650">
        <v>-1</v>
      </c>
      <c r="AB3650" t="s">
        <v>129</v>
      </c>
      <c r="AC3650">
        <v>0</v>
      </c>
      <c r="AD3650">
        <v>2015</v>
      </c>
      <c r="AE3650">
        <v>0</v>
      </c>
      <c r="AF3650">
        <v>122</v>
      </c>
      <c r="AG3650"/>
      <c r="AH3650">
        <v>122.82899999999999</v>
      </c>
      <c r="AI3650">
        <v>6</v>
      </c>
    </row>
    <row r="3651" spans="1:35">
      <c r="A3651" t="s">
        <v>862</v>
      </c>
      <c r="B3651">
        <v>2018</v>
      </c>
      <c r="C3651">
        <v>2018</v>
      </c>
      <c r="D3651">
        <v>2018</v>
      </c>
      <c r="E3651">
        <v>4</v>
      </c>
      <c r="F3651">
        <v>0</v>
      </c>
      <c r="G3651">
        <v>0</v>
      </c>
      <c r="H3651" t="s">
        <v>510</v>
      </c>
      <c r="I3651">
        <v>251</v>
      </c>
      <c r="J3651" t="s">
        <v>113</v>
      </c>
      <c r="K3651" t="s">
        <v>583</v>
      </c>
      <c r="L3651">
        <v>724</v>
      </c>
      <c r="M3651" t="s">
        <v>214</v>
      </c>
      <c r="N3651" t="s">
        <v>580</v>
      </c>
      <c r="O3651">
        <v>899</v>
      </c>
      <c r="P3651" t="s">
        <v>520</v>
      </c>
      <c r="Q3651" t="s">
        <v>521</v>
      </c>
      <c r="R3651" t="s">
        <v>515</v>
      </c>
      <c r="S3651" t="s">
        <v>516</v>
      </c>
      <c r="T3651">
        <v>3200</v>
      </c>
      <c r="U3651" t="s">
        <v>74</v>
      </c>
      <c r="V3651">
        <v>2523</v>
      </c>
      <c r="W3651" t="s">
        <v>518</v>
      </c>
      <c r="X3651">
        <v>8</v>
      </c>
      <c r="Y3651" t="s">
        <v>519</v>
      </c>
      <c r="Z3651">
        <v>86220844</v>
      </c>
      <c r="AA3651">
        <v>-1</v>
      </c>
      <c r="AB3651" t="s">
        <v>129</v>
      </c>
      <c r="AC3651">
        <v>0</v>
      </c>
      <c r="AD3651">
        <v>86220844</v>
      </c>
      <c r="AE3651">
        <v>0</v>
      </c>
      <c r="AF3651">
        <v>3722748</v>
      </c>
      <c r="AG3651"/>
      <c r="AH3651">
        <v>3722748.2930000001</v>
      </c>
      <c r="AI3651">
        <v>6</v>
      </c>
    </row>
    <row r="3652" spans="1:35">
      <c r="A3652" t="s">
        <v>862</v>
      </c>
      <c r="B3652">
        <v>2018</v>
      </c>
      <c r="C3652">
        <v>2018</v>
      </c>
      <c r="D3652">
        <v>2018</v>
      </c>
      <c r="E3652">
        <v>4</v>
      </c>
      <c r="F3652">
        <v>0</v>
      </c>
      <c r="G3652">
        <v>0</v>
      </c>
      <c r="H3652" t="s">
        <v>510</v>
      </c>
      <c r="I3652">
        <v>251</v>
      </c>
      <c r="J3652" t="s">
        <v>113</v>
      </c>
      <c r="K3652" t="s">
        <v>583</v>
      </c>
      <c r="L3652">
        <v>757</v>
      </c>
      <c r="M3652" t="s">
        <v>597</v>
      </c>
      <c r="N3652" t="s">
        <v>598</v>
      </c>
      <c r="O3652">
        <v>899</v>
      </c>
      <c r="P3652" t="s">
        <v>520</v>
      </c>
      <c r="Q3652" t="s">
        <v>521</v>
      </c>
      <c r="R3652" t="s">
        <v>515</v>
      </c>
      <c r="S3652" t="s">
        <v>516</v>
      </c>
      <c r="T3652">
        <v>3200</v>
      </c>
      <c r="U3652" t="s">
        <v>74</v>
      </c>
      <c r="V3652">
        <v>2523</v>
      </c>
      <c r="W3652" t="s">
        <v>518</v>
      </c>
      <c r="X3652">
        <v>8</v>
      </c>
      <c r="Y3652" t="s">
        <v>519</v>
      </c>
      <c r="Z3652">
        <v>26322189</v>
      </c>
      <c r="AA3652">
        <v>-1</v>
      </c>
      <c r="AB3652" t="s">
        <v>129</v>
      </c>
      <c r="AC3652">
        <v>0</v>
      </c>
      <c r="AD3652">
        <v>26322189</v>
      </c>
      <c r="AE3652">
        <v>0</v>
      </c>
      <c r="AF3652">
        <v>2077846</v>
      </c>
      <c r="AG3652"/>
      <c r="AH3652">
        <v>2077846.098</v>
      </c>
      <c r="AI3652">
        <v>6</v>
      </c>
    </row>
    <row r="3653" spans="1:35">
      <c r="A3653" t="s">
        <v>862</v>
      </c>
      <c r="B3653">
        <v>2018</v>
      </c>
      <c r="C3653">
        <v>2018</v>
      </c>
      <c r="D3653">
        <v>2018</v>
      </c>
      <c r="E3653">
        <v>4</v>
      </c>
      <c r="F3653">
        <v>0</v>
      </c>
      <c r="G3653">
        <v>0</v>
      </c>
      <c r="H3653" t="s">
        <v>510</v>
      </c>
      <c r="I3653">
        <v>251</v>
      </c>
      <c r="J3653" t="s">
        <v>113</v>
      </c>
      <c r="K3653" t="s">
        <v>583</v>
      </c>
      <c r="L3653">
        <v>826</v>
      </c>
      <c r="M3653" t="s">
        <v>589</v>
      </c>
      <c r="N3653" t="s">
        <v>590</v>
      </c>
      <c r="O3653">
        <v>899</v>
      </c>
      <c r="P3653" t="s">
        <v>520</v>
      </c>
      <c r="Q3653" t="s">
        <v>521</v>
      </c>
      <c r="R3653" t="s">
        <v>515</v>
      </c>
      <c r="S3653" t="s">
        <v>516</v>
      </c>
      <c r="T3653">
        <v>3200</v>
      </c>
      <c r="U3653" t="s">
        <v>74</v>
      </c>
      <c r="V3653">
        <v>2523</v>
      </c>
      <c r="W3653" t="s">
        <v>518</v>
      </c>
      <c r="X3653">
        <v>8</v>
      </c>
      <c r="Y3653" t="s">
        <v>519</v>
      </c>
      <c r="Z3653">
        <v>6462767</v>
      </c>
      <c r="AA3653">
        <v>-1</v>
      </c>
      <c r="AB3653" t="s">
        <v>129</v>
      </c>
      <c r="AC3653">
        <v>0</v>
      </c>
      <c r="AD3653">
        <v>6462767</v>
      </c>
      <c r="AE3653">
        <v>0</v>
      </c>
      <c r="AF3653">
        <v>262227</v>
      </c>
      <c r="AG3653"/>
      <c r="AH3653">
        <v>262227.652</v>
      </c>
      <c r="AI3653">
        <v>6</v>
      </c>
    </row>
    <row r="3654" spans="1:35">
      <c r="A3654" t="s">
        <v>862</v>
      </c>
      <c r="B3654">
        <v>2018</v>
      </c>
      <c r="C3654">
        <v>2018</v>
      </c>
      <c r="D3654">
        <v>2018</v>
      </c>
      <c r="E3654">
        <v>4</v>
      </c>
      <c r="F3654">
        <v>0</v>
      </c>
      <c r="G3654">
        <v>0</v>
      </c>
      <c r="H3654" t="s">
        <v>510</v>
      </c>
      <c r="I3654">
        <v>251</v>
      </c>
      <c r="J3654" t="s">
        <v>113</v>
      </c>
      <c r="K3654" t="s">
        <v>583</v>
      </c>
      <c r="L3654">
        <v>620</v>
      </c>
      <c r="M3654" t="s">
        <v>603</v>
      </c>
      <c r="N3654" t="s">
        <v>604</v>
      </c>
      <c r="O3654">
        <v>899</v>
      </c>
      <c r="P3654" t="s">
        <v>520</v>
      </c>
      <c r="Q3654" t="s">
        <v>521</v>
      </c>
      <c r="R3654" t="s">
        <v>515</v>
      </c>
      <c r="S3654" t="s">
        <v>516</v>
      </c>
      <c r="T3654">
        <v>3200</v>
      </c>
      <c r="U3654" t="s">
        <v>74</v>
      </c>
      <c r="V3654">
        <v>2523</v>
      </c>
      <c r="W3654" t="s">
        <v>518</v>
      </c>
      <c r="X3654">
        <v>8</v>
      </c>
      <c r="Y3654" t="s">
        <v>519</v>
      </c>
      <c r="Z3654">
        <v>2267</v>
      </c>
      <c r="AA3654">
        <v>-1</v>
      </c>
      <c r="AB3654" t="s">
        <v>129</v>
      </c>
      <c r="AC3654">
        <v>0</v>
      </c>
      <c r="AD3654">
        <v>2267</v>
      </c>
      <c r="AE3654">
        <v>0</v>
      </c>
      <c r="AF3654">
        <v>138</v>
      </c>
      <c r="AG3654"/>
      <c r="AH3654">
        <v>138.18299999999999</v>
      </c>
      <c r="AI3654">
        <v>6</v>
      </c>
    </row>
    <row r="3655" spans="1:35">
      <c r="A3655" t="s">
        <v>862</v>
      </c>
      <c r="B3655">
        <v>2018</v>
      </c>
      <c r="C3655">
        <v>2018</v>
      </c>
      <c r="D3655">
        <v>2018</v>
      </c>
      <c r="E3655">
        <v>4</v>
      </c>
      <c r="F3655">
        <v>0</v>
      </c>
      <c r="G3655">
        <v>0</v>
      </c>
      <c r="H3655" t="s">
        <v>510</v>
      </c>
      <c r="I3655">
        <v>251</v>
      </c>
      <c r="J3655" t="s">
        <v>113</v>
      </c>
      <c r="K3655" t="s">
        <v>583</v>
      </c>
      <c r="L3655">
        <v>642</v>
      </c>
      <c r="M3655" t="s">
        <v>682</v>
      </c>
      <c r="N3655" t="s">
        <v>683</v>
      </c>
      <c r="O3655">
        <v>899</v>
      </c>
      <c r="P3655" t="s">
        <v>520</v>
      </c>
      <c r="Q3655" t="s">
        <v>521</v>
      </c>
      <c r="R3655" t="s">
        <v>515</v>
      </c>
      <c r="S3655" t="s">
        <v>516</v>
      </c>
      <c r="T3655">
        <v>3200</v>
      </c>
      <c r="U3655" t="s">
        <v>74</v>
      </c>
      <c r="V3655">
        <v>2523</v>
      </c>
      <c r="W3655" t="s">
        <v>518</v>
      </c>
      <c r="X3655">
        <v>8</v>
      </c>
      <c r="Y3655" t="s">
        <v>519</v>
      </c>
      <c r="Z3655">
        <v>12774</v>
      </c>
      <c r="AA3655">
        <v>-1</v>
      </c>
      <c r="AB3655" t="s">
        <v>129</v>
      </c>
      <c r="AC3655">
        <v>0</v>
      </c>
      <c r="AD3655">
        <v>12774</v>
      </c>
      <c r="AE3655">
        <v>0</v>
      </c>
      <c r="AF3655">
        <v>778</v>
      </c>
      <c r="AG3655"/>
      <c r="AH3655">
        <v>778.31299999999999</v>
      </c>
      <c r="AI3655">
        <v>6</v>
      </c>
    </row>
    <row r="3656" spans="1:35">
      <c r="A3656" t="s">
        <v>862</v>
      </c>
      <c r="B3656">
        <v>2018</v>
      </c>
      <c r="C3656">
        <v>2018</v>
      </c>
      <c r="D3656">
        <v>2018</v>
      </c>
      <c r="E3656">
        <v>4</v>
      </c>
      <c r="F3656">
        <v>0</v>
      </c>
      <c r="G3656">
        <v>0</v>
      </c>
      <c r="H3656" t="s">
        <v>510</v>
      </c>
      <c r="I3656">
        <v>251</v>
      </c>
      <c r="J3656" t="s">
        <v>113</v>
      </c>
      <c r="K3656" t="s">
        <v>583</v>
      </c>
      <c r="L3656">
        <v>752</v>
      </c>
      <c r="M3656" t="s">
        <v>189</v>
      </c>
      <c r="N3656" t="s">
        <v>569</v>
      </c>
      <c r="O3656">
        <v>899</v>
      </c>
      <c r="P3656" t="s">
        <v>520</v>
      </c>
      <c r="Q3656" t="s">
        <v>521</v>
      </c>
      <c r="R3656" t="s">
        <v>515</v>
      </c>
      <c r="S3656" t="s">
        <v>516</v>
      </c>
      <c r="T3656">
        <v>3200</v>
      </c>
      <c r="U3656" t="s">
        <v>74</v>
      </c>
      <c r="V3656">
        <v>2523</v>
      </c>
      <c r="W3656" t="s">
        <v>518</v>
      </c>
      <c r="X3656">
        <v>8</v>
      </c>
      <c r="Y3656" t="s">
        <v>519</v>
      </c>
      <c r="Z3656">
        <v>3774100</v>
      </c>
      <c r="AA3656">
        <v>-1</v>
      </c>
      <c r="AB3656" t="s">
        <v>129</v>
      </c>
      <c r="AC3656">
        <v>0</v>
      </c>
      <c r="AD3656">
        <v>3774100</v>
      </c>
      <c r="AE3656">
        <v>0</v>
      </c>
      <c r="AF3656">
        <v>132093</v>
      </c>
      <c r="AG3656"/>
      <c r="AH3656">
        <v>132093.508</v>
      </c>
      <c r="AI3656">
        <v>6</v>
      </c>
    </row>
    <row r="3657" spans="1:35">
      <c r="A3657" t="s">
        <v>862</v>
      </c>
      <c r="B3657">
        <v>2018</v>
      </c>
      <c r="C3657">
        <v>2018</v>
      </c>
      <c r="D3657">
        <v>2018</v>
      </c>
      <c r="E3657">
        <v>4</v>
      </c>
      <c r="F3657">
        <v>0</v>
      </c>
      <c r="G3657">
        <v>0</v>
      </c>
      <c r="H3657" t="s">
        <v>510</v>
      </c>
      <c r="I3657">
        <v>251</v>
      </c>
      <c r="J3657" t="s">
        <v>113</v>
      </c>
      <c r="K3657" t="s">
        <v>583</v>
      </c>
      <c r="L3657">
        <v>705</v>
      </c>
      <c r="M3657" t="s">
        <v>787</v>
      </c>
      <c r="N3657" t="s">
        <v>788</v>
      </c>
      <c r="O3657">
        <v>899</v>
      </c>
      <c r="P3657" t="s">
        <v>520</v>
      </c>
      <c r="Q3657" t="s">
        <v>521</v>
      </c>
      <c r="R3657" t="s">
        <v>515</v>
      </c>
      <c r="S3657" t="s">
        <v>516</v>
      </c>
      <c r="T3657">
        <v>3200</v>
      </c>
      <c r="U3657" t="s">
        <v>74</v>
      </c>
      <c r="V3657">
        <v>2523</v>
      </c>
      <c r="W3657" t="s">
        <v>518</v>
      </c>
      <c r="X3657">
        <v>8</v>
      </c>
      <c r="Y3657" t="s">
        <v>519</v>
      </c>
      <c r="Z3657">
        <v>472420</v>
      </c>
      <c r="AA3657">
        <v>-1</v>
      </c>
      <c r="AB3657" t="s">
        <v>129</v>
      </c>
      <c r="AC3657">
        <v>0</v>
      </c>
      <c r="AD3657">
        <v>472420</v>
      </c>
      <c r="AE3657">
        <v>0</v>
      </c>
      <c r="AF3657">
        <v>16534</v>
      </c>
      <c r="AG3657"/>
      <c r="AH3657">
        <v>16534.719000000001</v>
      </c>
      <c r="AI3657">
        <v>6</v>
      </c>
    </row>
    <row r="3658" spans="1:35">
      <c r="A3658" t="s">
        <v>862</v>
      </c>
      <c r="B3658">
        <v>2018</v>
      </c>
      <c r="C3658">
        <v>2018</v>
      </c>
      <c r="D3658">
        <v>2018</v>
      </c>
      <c r="E3658">
        <v>4</v>
      </c>
      <c r="F3658">
        <v>0</v>
      </c>
      <c r="G3658">
        <v>0</v>
      </c>
      <c r="H3658" t="s">
        <v>510</v>
      </c>
      <c r="I3658">
        <v>251</v>
      </c>
      <c r="J3658" t="s">
        <v>113</v>
      </c>
      <c r="K3658" t="s">
        <v>583</v>
      </c>
      <c r="L3658">
        <v>792</v>
      </c>
      <c r="M3658" t="s">
        <v>217</v>
      </c>
      <c r="N3658" t="s">
        <v>573</v>
      </c>
      <c r="O3658">
        <v>899</v>
      </c>
      <c r="P3658" t="s">
        <v>520</v>
      </c>
      <c r="Q3658" t="s">
        <v>521</v>
      </c>
      <c r="R3658" t="s">
        <v>515</v>
      </c>
      <c r="S3658" t="s">
        <v>516</v>
      </c>
      <c r="T3658">
        <v>3200</v>
      </c>
      <c r="U3658" t="s">
        <v>74</v>
      </c>
      <c r="V3658">
        <v>2523</v>
      </c>
      <c r="W3658" t="s">
        <v>518</v>
      </c>
      <c r="X3658">
        <v>8</v>
      </c>
      <c r="Y3658" t="s">
        <v>519</v>
      </c>
      <c r="Z3658">
        <v>13569</v>
      </c>
      <c r="AA3658">
        <v>-1</v>
      </c>
      <c r="AB3658" t="s">
        <v>129</v>
      </c>
      <c r="AC3658">
        <v>0</v>
      </c>
      <c r="AD3658">
        <v>13569</v>
      </c>
      <c r="AE3658">
        <v>0</v>
      </c>
      <c r="AF3658">
        <v>826</v>
      </c>
      <c r="AG3658"/>
      <c r="AH3658">
        <v>826.73599999999999</v>
      </c>
      <c r="AI3658">
        <v>6</v>
      </c>
    </row>
    <row r="3659" spans="1:35">
      <c r="A3659" t="s">
        <v>862</v>
      </c>
      <c r="B3659">
        <v>2018</v>
      </c>
      <c r="C3659">
        <v>2018</v>
      </c>
      <c r="D3659">
        <v>2018</v>
      </c>
      <c r="E3659">
        <v>4</v>
      </c>
      <c r="F3659">
        <v>0</v>
      </c>
      <c r="G3659">
        <v>0</v>
      </c>
      <c r="H3659" t="s">
        <v>510</v>
      </c>
      <c r="I3659">
        <v>251</v>
      </c>
      <c r="J3659" t="s">
        <v>113</v>
      </c>
      <c r="K3659" t="s">
        <v>583</v>
      </c>
      <c r="L3659">
        <v>686</v>
      </c>
      <c r="M3659" t="s">
        <v>560</v>
      </c>
      <c r="N3659" t="s">
        <v>561</v>
      </c>
      <c r="O3659">
        <v>899</v>
      </c>
      <c r="P3659" t="s">
        <v>520</v>
      </c>
      <c r="Q3659" t="s">
        <v>521</v>
      </c>
      <c r="R3659" t="s">
        <v>515</v>
      </c>
      <c r="S3659" t="s">
        <v>516</v>
      </c>
      <c r="T3659">
        <v>3200</v>
      </c>
      <c r="U3659" t="s">
        <v>74</v>
      </c>
      <c r="V3659">
        <v>2523</v>
      </c>
      <c r="W3659" t="s">
        <v>518</v>
      </c>
      <c r="X3659">
        <v>8</v>
      </c>
      <c r="Y3659" t="s">
        <v>519</v>
      </c>
      <c r="Z3659">
        <v>674</v>
      </c>
      <c r="AA3659">
        <v>-1</v>
      </c>
      <c r="AB3659" t="s">
        <v>129</v>
      </c>
      <c r="AC3659">
        <v>0</v>
      </c>
      <c r="AD3659">
        <v>674</v>
      </c>
      <c r="AE3659">
        <v>0</v>
      </c>
      <c r="AF3659">
        <v>23</v>
      </c>
      <c r="AG3659"/>
      <c r="AH3659">
        <v>23.620999999999999</v>
      </c>
      <c r="AI3659">
        <v>6</v>
      </c>
    </row>
    <row r="3660" spans="1:35">
      <c r="A3660" t="s">
        <v>862</v>
      </c>
      <c r="B3660">
        <v>2018</v>
      </c>
      <c r="C3660">
        <v>2018</v>
      </c>
      <c r="D3660">
        <v>2018</v>
      </c>
      <c r="E3660">
        <v>4</v>
      </c>
      <c r="F3660">
        <v>0</v>
      </c>
      <c r="G3660">
        <v>0</v>
      </c>
      <c r="H3660" t="s">
        <v>510</v>
      </c>
      <c r="I3660">
        <v>251</v>
      </c>
      <c r="J3660" t="s">
        <v>113</v>
      </c>
      <c r="K3660" t="s">
        <v>583</v>
      </c>
      <c r="L3660">
        <v>686</v>
      </c>
      <c r="M3660" t="s">
        <v>560</v>
      </c>
      <c r="N3660" t="s">
        <v>561</v>
      </c>
      <c r="O3660">
        <v>899</v>
      </c>
      <c r="P3660" t="s">
        <v>520</v>
      </c>
      <c r="Q3660" t="s">
        <v>521</v>
      </c>
      <c r="R3660" t="s">
        <v>515</v>
      </c>
      <c r="S3660" t="s">
        <v>516</v>
      </c>
      <c r="T3660">
        <v>0</v>
      </c>
      <c r="U3660" t="s">
        <v>517</v>
      </c>
      <c r="V3660">
        <v>2523</v>
      </c>
      <c r="W3660" t="s">
        <v>518</v>
      </c>
      <c r="X3660">
        <v>8</v>
      </c>
      <c r="Y3660" t="s">
        <v>519</v>
      </c>
      <c r="Z3660">
        <v>7885</v>
      </c>
      <c r="AA3660">
        <v>-1</v>
      </c>
      <c r="AB3660" t="s">
        <v>129</v>
      </c>
      <c r="AC3660">
        <v>0</v>
      </c>
      <c r="AD3660">
        <v>7885</v>
      </c>
      <c r="AE3660">
        <v>0</v>
      </c>
      <c r="AF3660">
        <v>462</v>
      </c>
      <c r="AG3660"/>
      <c r="AH3660">
        <v>462.97199999999998</v>
      </c>
      <c r="AI3660">
        <v>6</v>
      </c>
    </row>
    <row r="3661" spans="1:35">
      <c r="A3661" t="s">
        <v>862</v>
      </c>
      <c r="B3661">
        <v>2018</v>
      </c>
      <c r="C3661">
        <v>2018</v>
      </c>
      <c r="D3661">
        <v>2018</v>
      </c>
      <c r="E3661">
        <v>4</v>
      </c>
      <c r="F3661">
        <v>0</v>
      </c>
      <c r="G3661">
        <v>0</v>
      </c>
      <c r="H3661" t="s">
        <v>510</v>
      </c>
      <c r="I3661">
        <v>251</v>
      </c>
      <c r="J3661" t="s">
        <v>113</v>
      </c>
      <c r="K3661" t="s">
        <v>583</v>
      </c>
      <c r="L3661">
        <v>682</v>
      </c>
      <c r="M3661" t="s">
        <v>707</v>
      </c>
      <c r="N3661" t="s">
        <v>708</v>
      </c>
      <c r="O3661">
        <v>899</v>
      </c>
      <c r="P3661" t="s">
        <v>520</v>
      </c>
      <c r="Q3661" t="s">
        <v>521</v>
      </c>
      <c r="R3661" t="s">
        <v>515</v>
      </c>
      <c r="S3661" t="s">
        <v>516</v>
      </c>
      <c r="T3661">
        <v>0</v>
      </c>
      <c r="U3661" t="s">
        <v>517</v>
      </c>
      <c r="V3661">
        <v>2523</v>
      </c>
      <c r="W3661" t="s">
        <v>518</v>
      </c>
      <c r="X3661">
        <v>8</v>
      </c>
      <c r="Y3661" t="s">
        <v>519</v>
      </c>
      <c r="Z3661">
        <v>21788</v>
      </c>
      <c r="AA3661">
        <v>-1</v>
      </c>
      <c r="AB3661" t="s">
        <v>129</v>
      </c>
      <c r="AC3661">
        <v>0</v>
      </c>
      <c r="AD3661">
        <v>21788</v>
      </c>
      <c r="AE3661">
        <v>0</v>
      </c>
      <c r="AF3661">
        <v>1327</v>
      </c>
      <c r="AG3661"/>
      <c r="AH3661">
        <v>1327.502</v>
      </c>
      <c r="AI3661">
        <v>6</v>
      </c>
    </row>
    <row r="3662" spans="1:35">
      <c r="A3662" t="s">
        <v>862</v>
      </c>
      <c r="B3662">
        <v>2018</v>
      </c>
      <c r="C3662">
        <v>2018</v>
      </c>
      <c r="D3662">
        <v>2018</v>
      </c>
      <c r="E3662">
        <v>4</v>
      </c>
      <c r="F3662">
        <v>0</v>
      </c>
      <c r="G3662">
        <v>0</v>
      </c>
      <c r="H3662" t="s">
        <v>510</v>
      </c>
      <c r="I3662">
        <v>251</v>
      </c>
      <c r="J3662" t="s">
        <v>113</v>
      </c>
      <c r="K3662" t="s">
        <v>583</v>
      </c>
      <c r="L3662">
        <v>704</v>
      </c>
      <c r="M3662" t="s">
        <v>570</v>
      </c>
      <c r="N3662" t="s">
        <v>571</v>
      </c>
      <c r="O3662">
        <v>899</v>
      </c>
      <c r="P3662" t="s">
        <v>520</v>
      </c>
      <c r="Q3662" t="s">
        <v>521</v>
      </c>
      <c r="R3662" t="s">
        <v>515</v>
      </c>
      <c r="S3662" t="s">
        <v>516</v>
      </c>
      <c r="T3662">
        <v>0</v>
      </c>
      <c r="U3662" t="s">
        <v>517</v>
      </c>
      <c r="V3662">
        <v>2523</v>
      </c>
      <c r="W3662" t="s">
        <v>518</v>
      </c>
      <c r="X3662">
        <v>8</v>
      </c>
      <c r="Y3662" t="s">
        <v>519</v>
      </c>
      <c r="Z3662">
        <v>10099</v>
      </c>
      <c r="AA3662">
        <v>-1</v>
      </c>
      <c r="AB3662" t="s">
        <v>129</v>
      </c>
      <c r="AC3662">
        <v>0</v>
      </c>
      <c r="AD3662">
        <v>10099</v>
      </c>
      <c r="AE3662">
        <v>0</v>
      </c>
      <c r="AF3662">
        <v>615</v>
      </c>
      <c r="AG3662"/>
      <c r="AH3662">
        <v>615.32799999999997</v>
      </c>
      <c r="AI3662">
        <v>6</v>
      </c>
    </row>
    <row r="3663" spans="1:35">
      <c r="A3663" t="s">
        <v>862</v>
      </c>
      <c r="B3663">
        <v>2018</v>
      </c>
      <c r="C3663">
        <v>2018</v>
      </c>
      <c r="D3663">
        <v>2018</v>
      </c>
      <c r="E3663">
        <v>4</v>
      </c>
      <c r="F3663">
        <v>0</v>
      </c>
      <c r="G3663">
        <v>0</v>
      </c>
      <c r="H3663" t="s">
        <v>510</v>
      </c>
      <c r="I3663">
        <v>251</v>
      </c>
      <c r="J3663" t="s">
        <v>113</v>
      </c>
      <c r="K3663" t="s">
        <v>583</v>
      </c>
      <c r="L3663">
        <v>634</v>
      </c>
      <c r="M3663" t="s">
        <v>662</v>
      </c>
      <c r="N3663" t="s">
        <v>663</v>
      </c>
      <c r="O3663">
        <v>899</v>
      </c>
      <c r="P3663" t="s">
        <v>520</v>
      </c>
      <c r="Q3663" t="s">
        <v>521</v>
      </c>
      <c r="R3663" t="s">
        <v>515</v>
      </c>
      <c r="S3663" t="s">
        <v>516</v>
      </c>
      <c r="T3663">
        <v>0</v>
      </c>
      <c r="U3663" t="s">
        <v>517</v>
      </c>
      <c r="V3663">
        <v>2523</v>
      </c>
      <c r="W3663" t="s">
        <v>518</v>
      </c>
      <c r="X3663">
        <v>8</v>
      </c>
      <c r="Y3663" t="s">
        <v>519</v>
      </c>
      <c r="Z3663">
        <v>319053</v>
      </c>
      <c r="AA3663">
        <v>-1</v>
      </c>
      <c r="AB3663" t="s">
        <v>129</v>
      </c>
      <c r="AC3663">
        <v>0</v>
      </c>
      <c r="AD3663">
        <v>319053</v>
      </c>
      <c r="AE3663">
        <v>0</v>
      </c>
      <c r="AF3663">
        <v>11194</v>
      </c>
      <c r="AG3663"/>
      <c r="AH3663">
        <v>11194.004999999999</v>
      </c>
      <c r="AI3663">
        <v>6</v>
      </c>
    </row>
    <row r="3664" spans="1:35">
      <c r="A3664" t="s">
        <v>862</v>
      </c>
      <c r="B3664">
        <v>2018</v>
      </c>
      <c r="C3664">
        <v>2018</v>
      </c>
      <c r="D3664">
        <v>2018</v>
      </c>
      <c r="E3664">
        <v>4</v>
      </c>
      <c r="F3664">
        <v>0</v>
      </c>
      <c r="G3664">
        <v>0</v>
      </c>
      <c r="H3664" t="s">
        <v>510</v>
      </c>
      <c r="I3664">
        <v>251</v>
      </c>
      <c r="J3664" t="s">
        <v>113</v>
      </c>
      <c r="K3664" t="s">
        <v>583</v>
      </c>
      <c r="L3664">
        <v>652</v>
      </c>
      <c r="M3664" t="s">
        <v>771</v>
      </c>
      <c r="N3664" t="s">
        <v>772</v>
      </c>
      <c r="O3664">
        <v>899</v>
      </c>
      <c r="P3664" t="s">
        <v>520</v>
      </c>
      <c r="Q3664" t="s">
        <v>521</v>
      </c>
      <c r="R3664" t="s">
        <v>515</v>
      </c>
      <c r="S3664" t="s">
        <v>516</v>
      </c>
      <c r="T3664">
        <v>0</v>
      </c>
      <c r="U3664" t="s">
        <v>517</v>
      </c>
      <c r="V3664">
        <v>2523</v>
      </c>
      <c r="W3664" t="s">
        <v>518</v>
      </c>
      <c r="X3664">
        <v>8</v>
      </c>
      <c r="Y3664" t="s">
        <v>519</v>
      </c>
      <c r="Z3664">
        <v>48065968</v>
      </c>
      <c r="AA3664">
        <v>-1</v>
      </c>
      <c r="AB3664" t="s">
        <v>129</v>
      </c>
      <c r="AC3664">
        <v>0</v>
      </c>
      <c r="AD3664">
        <v>48065968</v>
      </c>
      <c r="AE3664">
        <v>0</v>
      </c>
      <c r="AF3664">
        <v>2928534</v>
      </c>
      <c r="AG3664"/>
      <c r="AH3664">
        <v>2928534.952</v>
      </c>
      <c r="AI3664">
        <v>6</v>
      </c>
    </row>
    <row r="3665" spans="1:35">
      <c r="A3665" t="s">
        <v>862</v>
      </c>
      <c r="B3665">
        <v>2018</v>
      </c>
      <c r="C3665">
        <v>2018</v>
      </c>
      <c r="D3665">
        <v>2018</v>
      </c>
      <c r="E3665">
        <v>4</v>
      </c>
      <c r="F3665">
        <v>0</v>
      </c>
      <c r="G3665">
        <v>0</v>
      </c>
      <c r="H3665" t="s">
        <v>510</v>
      </c>
      <c r="I3665">
        <v>251</v>
      </c>
      <c r="J3665" t="s">
        <v>113</v>
      </c>
      <c r="K3665" t="s">
        <v>583</v>
      </c>
      <c r="L3665">
        <v>690</v>
      </c>
      <c r="M3665" t="s">
        <v>856</v>
      </c>
      <c r="N3665" t="s">
        <v>857</v>
      </c>
      <c r="O3665">
        <v>899</v>
      </c>
      <c r="P3665" t="s">
        <v>520</v>
      </c>
      <c r="Q3665" t="s">
        <v>521</v>
      </c>
      <c r="R3665" t="s">
        <v>515</v>
      </c>
      <c r="S3665" t="s">
        <v>516</v>
      </c>
      <c r="T3665">
        <v>0</v>
      </c>
      <c r="U3665" t="s">
        <v>517</v>
      </c>
      <c r="V3665">
        <v>2523</v>
      </c>
      <c r="W3665" t="s">
        <v>518</v>
      </c>
      <c r="X3665">
        <v>8</v>
      </c>
      <c r="Y3665" t="s">
        <v>519</v>
      </c>
      <c r="Z3665">
        <v>4846</v>
      </c>
      <c r="AA3665">
        <v>-1</v>
      </c>
      <c r="AB3665" t="s">
        <v>129</v>
      </c>
      <c r="AC3665">
        <v>0</v>
      </c>
      <c r="AD3665">
        <v>4846</v>
      </c>
      <c r="AE3665">
        <v>0</v>
      </c>
      <c r="AF3665">
        <v>295</v>
      </c>
      <c r="AG3665"/>
      <c r="AH3665">
        <v>295.26299999999998</v>
      </c>
      <c r="AI3665">
        <v>6</v>
      </c>
    </row>
    <row r="3666" spans="1:35">
      <c r="A3666" t="s">
        <v>862</v>
      </c>
      <c r="B3666">
        <v>2018</v>
      </c>
      <c r="C3666">
        <v>2018</v>
      </c>
      <c r="D3666">
        <v>2018</v>
      </c>
      <c r="E3666">
        <v>4</v>
      </c>
      <c r="F3666">
        <v>0</v>
      </c>
      <c r="G3666">
        <v>0</v>
      </c>
      <c r="H3666" t="s">
        <v>510</v>
      </c>
      <c r="I3666">
        <v>251</v>
      </c>
      <c r="J3666" t="s">
        <v>113</v>
      </c>
      <c r="K3666" t="s">
        <v>583</v>
      </c>
      <c r="L3666">
        <v>710</v>
      </c>
      <c r="M3666" t="s">
        <v>616</v>
      </c>
      <c r="N3666" t="s">
        <v>617</v>
      </c>
      <c r="O3666">
        <v>899</v>
      </c>
      <c r="P3666" t="s">
        <v>520</v>
      </c>
      <c r="Q3666" t="s">
        <v>521</v>
      </c>
      <c r="R3666" t="s">
        <v>515</v>
      </c>
      <c r="S3666" t="s">
        <v>516</v>
      </c>
      <c r="T3666">
        <v>0</v>
      </c>
      <c r="U3666" t="s">
        <v>517</v>
      </c>
      <c r="V3666">
        <v>2523</v>
      </c>
      <c r="W3666" t="s">
        <v>518</v>
      </c>
      <c r="X3666">
        <v>8</v>
      </c>
      <c r="Y3666" t="s">
        <v>519</v>
      </c>
      <c r="Z3666">
        <v>63478587</v>
      </c>
      <c r="AA3666">
        <v>-1</v>
      </c>
      <c r="AB3666" t="s">
        <v>129</v>
      </c>
      <c r="AC3666">
        <v>0</v>
      </c>
      <c r="AD3666">
        <v>63478587</v>
      </c>
      <c r="AE3666">
        <v>0</v>
      </c>
      <c r="AF3666">
        <v>2221841</v>
      </c>
      <c r="AG3666"/>
      <c r="AH3666">
        <v>2221841.06</v>
      </c>
      <c r="AI3666">
        <v>6</v>
      </c>
    </row>
    <row r="3667" spans="1:35">
      <c r="A3667" t="s">
        <v>862</v>
      </c>
      <c r="B3667">
        <v>2018</v>
      </c>
      <c r="C3667">
        <v>2018</v>
      </c>
      <c r="D3667">
        <v>2018</v>
      </c>
      <c r="E3667">
        <v>4</v>
      </c>
      <c r="F3667">
        <v>0</v>
      </c>
      <c r="G3667">
        <v>0</v>
      </c>
      <c r="H3667" t="s">
        <v>510</v>
      </c>
      <c r="I3667">
        <v>251</v>
      </c>
      <c r="J3667" t="s">
        <v>113</v>
      </c>
      <c r="K3667" t="s">
        <v>583</v>
      </c>
      <c r="L3667">
        <v>699</v>
      </c>
      <c r="M3667" t="s">
        <v>585</v>
      </c>
      <c r="N3667" t="s">
        <v>586</v>
      </c>
      <c r="O3667">
        <v>899</v>
      </c>
      <c r="P3667" t="s">
        <v>520</v>
      </c>
      <c r="Q3667" t="s">
        <v>521</v>
      </c>
      <c r="R3667" t="s">
        <v>515</v>
      </c>
      <c r="S3667" t="s">
        <v>516</v>
      </c>
      <c r="T3667">
        <v>0</v>
      </c>
      <c r="U3667" t="s">
        <v>517</v>
      </c>
      <c r="V3667">
        <v>2523</v>
      </c>
      <c r="W3667" t="s">
        <v>518</v>
      </c>
      <c r="X3667">
        <v>8</v>
      </c>
      <c r="Y3667" t="s">
        <v>519</v>
      </c>
      <c r="Z3667">
        <v>8604161</v>
      </c>
      <c r="AA3667">
        <v>-1</v>
      </c>
      <c r="AB3667" t="s">
        <v>129</v>
      </c>
      <c r="AC3667">
        <v>0</v>
      </c>
      <c r="AD3667">
        <v>8604161</v>
      </c>
      <c r="AE3667">
        <v>0</v>
      </c>
      <c r="AF3667">
        <v>301145</v>
      </c>
      <c r="AG3667"/>
      <c r="AH3667">
        <v>301145.65700000001</v>
      </c>
      <c r="AI3667">
        <v>6</v>
      </c>
    </row>
    <row r="3668" spans="1:35">
      <c r="A3668" t="s">
        <v>862</v>
      </c>
      <c r="B3668">
        <v>2018</v>
      </c>
      <c r="C3668">
        <v>2018</v>
      </c>
      <c r="D3668">
        <v>2018</v>
      </c>
      <c r="E3668">
        <v>4</v>
      </c>
      <c r="F3668">
        <v>0</v>
      </c>
      <c r="G3668">
        <v>0</v>
      </c>
      <c r="H3668" t="s">
        <v>510</v>
      </c>
      <c r="I3668">
        <v>251</v>
      </c>
      <c r="J3668" t="s">
        <v>113</v>
      </c>
      <c r="K3668" t="s">
        <v>583</v>
      </c>
      <c r="L3668">
        <v>705</v>
      </c>
      <c r="M3668" t="s">
        <v>787</v>
      </c>
      <c r="N3668" t="s">
        <v>788</v>
      </c>
      <c r="O3668">
        <v>899</v>
      </c>
      <c r="P3668" t="s">
        <v>520</v>
      </c>
      <c r="Q3668" t="s">
        <v>521</v>
      </c>
      <c r="R3668" t="s">
        <v>515</v>
      </c>
      <c r="S3668" t="s">
        <v>516</v>
      </c>
      <c r="T3668">
        <v>0</v>
      </c>
      <c r="U3668" t="s">
        <v>517</v>
      </c>
      <c r="V3668">
        <v>2523</v>
      </c>
      <c r="W3668" t="s">
        <v>518</v>
      </c>
      <c r="X3668">
        <v>8</v>
      </c>
      <c r="Y3668" t="s">
        <v>519</v>
      </c>
      <c r="Z3668">
        <v>472420</v>
      </c>
      <c r="AA3668">
        <v>-1</v>
      </c>
      <c r="AB3668" t="s">
        <v>129</v>
      </c>
      <c r="AC3668">
        <v>0</v>
      </c>
      <c r="AD3668">
        <v>472420</v>
      </c>
      <c r="AE3668">
        <v>0</v>
      </c>
      <c r="AF3668">
        <v>16534</v>
      </c>
      <c r="AG3668"/>
      <c r="AH3668">
        <v>16534.719000000001</v>
      </c>
      <c r="AI3668">
        <v>6</v>
      </c>
    </row>
    <row r="3669" spans="1:35">
      <c r="A3669" t="s">
        <v>862</v>
      </c>
      <c r="B3669">
        <v>2018</v>
      </c>
      <c r="C3669">
        <v>2018</v>
      </c>
      <c r="D3669">
        <v>2018</v>
      </c>
      <c r="E3669">
        <v>4</v>
      </c>
      <c r="F3669">
        <v>0</v>
      </c>
      <c r="G3669">
        <v>0</v>
      </c>
      <c r="H3669" t="s">
        <v>510</v>
      </c>
      <c r="I3669">
        <v>251</v>
      </c>
      <c r="J3669" t="s">
        <v>113</v>
      </c>
      <c r="K3669" t="s">
        <v>583</v>
      </c>
      <c r="L3669">
        <v>792</v>
      </c>
      <c r="M3669" t="s">
        <v>217</v>
      </c>
      <c r="N3669" t="s">
        <v>573</v>
      </c>
      <c r="O3669">
        <v>899</v>
      </c>
      <c r="P3669" t="s">
        <v>520</v>
      </c>
      <c r="Q3669" t="s">
        <v>521</v>
      </c>
      <c r="R3669" t="s">
        <v>515</v>
      </c>
      <c r="S3669" t="s">
        <v>516</v>
      </c>
      <c r="T3669">
        <v>0</v>
      </c>
      <c r="U3669" t="s">
        <v>517</v>
      </c>
      <c r="V3669">
        <v>2523</v>
      </c>
      <c r="W3669" t="s">
        <v>518</v>
      </c>
      <c r="X3669">
        <v>8</v>
      </c>
      <c r="Y3669" t="s">
        <v>519</v>
      </c>
      <c r="Z3669">
        <v>14554815</v>
      </c>
      <c r="AA3669">
        <v>-1</v>
      </c>
      <c r="AB3669" t="s">
        <v>129</v>
      </c>
      <c r="AC3669">
        <v>0</v>
      </c>
      <c r="AD3669">
        <v>14554815</v>
      </c>
      <c r="AE3669">
        <v>0</v>
      </c>
      <c r="AF3669">
        <v>512317</v>
      </c>
      <c r="AG3669"/>
      <c r="AH3669">
        <v>512317.64</v>
      </c>
      <c r="AI3669">
        <v>6</v>
      </c>
    </row>
    <row r="3670" spans="1:35">
      <c r="A3670" t="s">
        <v>862</v>
      </c>
      <c r="B3670">
        <v>2018</v>
      </c>
      <c r="C3670">
        <v>2018</v>
      </c>
      <c r="D3670">
        <v>2018</v>
      </c>
      <c r="E3670">
        <v>4</v>
      </c>
      <c r="F3670">
        <v>0</v>
      </c>
      <c r="G3670">
        <v>0</v>
      </c>
      <c r="H3670" t="s">
        <v>510</v>
      </c>
      <c r="I3670">
        <v>251</v>
      </c>
      <c r="J3670" t="s">
        <v>113</v>
      </c>
      <c r="K3670" t="s">
        <v>583</v>
      </c>
      <c r="L3670">
        <v>788</v>
      </c>
      <c r="M3670" t="s">
        <v>729</v>
      </c>
      <c r="N3670" t="s">
        <v>730</v>
      </c>
      <c r="O3670">
        <v>899</v>
      </c>
      <c r="P3670" t="s">
        <v>520</v>
      </c>
      <c r="Q3670" t="s">
        <v>521</v>
      </c>
      <c r="R3670" t="s">
        <v>515</v>
      </c>
      <c r="S3670" t="s">
        <v>516</v>
      </c>
      <c r="T3670">
        <v>0</v>
      </c>
      <c r="U3670" t="s">
        <v>517</v>
      </c>
      <c r="V3670">
        <v>2523</v>
      </c>
      <c r="W3670" t="s">
        <v>518</v>
      </c>
      <c r="X3670">
        <v>8</v>
      </c>
      <c r="Y3670" t="s">
        <v>519</v>
      </c>
      <c r="Z3670">
        <v>1236319</v>
      </c>
      <c r="AA3670">
        <v>-1</v>
      </c>
      <c r="AB3670" t="s">
        <v>129</v>
      </c>
      <c r="AC3670">
        <v>0</v>
      </c>
      <c r="AD3670">
        <v>1236319</v>
      </c>
      <c r="AE3670">
        <v>0</v>
      </c>
      <c r="AF3670">
        <v>52167</v>
      </c>
      <c r="AG3670"/>
      <c r="AH3670">
        <v>52167.038999999997</v>
      </c>
      <c r="AI3670">
        <v>6</v>
      </c>
    </row>
    <row r="3671" spans="1:35">
      <c r="A3671" t="s">
        <v>862</v>
      </c>
      <c r="B3671">
        <v>2018</v>
      </c>
      <c r="C3671">
        <v>2018</v>
      </c>
      <c r="D3671">
        <v>2018</v>
      </c>
      <c r="E3671">
        <v>4</v>
      </c>
      <c r="F3671">
        <v>0</v>
      </c>
      <c r="G3671">
        <v>0</v>
      </c>
      <c r="H3671" t="s">
        <v>510</v>
      </c>
      <c r="I3671">
        <v>251</v>
      </c>
      <c r="J3671" t="s">
        <v>113</v>
      </c>
      <c r="K3671" t="s">
        <v>583</v>
      </c>
      <c r="L3671">
        <v>752</v>
      </c>
      <c r="M3671" t="s">
        <v>189</v>
      </c>
      <c r="N3671" t="s">
        <v>569</v>
      </c>
      <c r="O3671">
        <v>899</v>
      </c>
      <c r="P3671" t="s">
        <v>520</v>
      </c>
      <c r="Q3671" t="s">
        <v>521</v>
      </c>
      <c r="R3671" t="s">
        <v>515</v>
      </c>
      <c r="S3671" t="s">
        <v>516</v>
      </c>
      <c r="T3671">
        <v>0</v>
      </c>
      <c r="U3671" t="s">
        <v>517</v>
      </c>
      <c r="V3671">
        <v>2523</v>
      </c>
      <c r="W3671" t="s">
        <v>518</v>
      </c>
      <c r="X3671">
        <v>8</v>
      </c>
      <c r="Y3671" t="s">
        <v>519</v>
      </c>
      <c r="Z3671">
        <v>3774100</v>
      </c>
      <c r="AA3671">
        <v>-1</v>
      </c>
      <c r="AB3671" t="s">
        <v>129</v>
      </c>
      <c r="AC3671">
        <v>0</v>
      </c>
      <c r="AD3671">
        <v>3774100</v>
      </c>
      <c r="AE3671">
        <v>0</v>
      </c>
      <c r="AF3671">
        <v>132093</v>
      </c>
      <c r="AG3671"/>
      <c r="AH3671">
        <v>132093.508</v>
      </c>
      <c r="AI3671">
        <v>6</v>
      </c>
    </row>
    <row r="3672" spans="1:35">
      <c r="A3672" t="s">
        <v>862</v>
      </c>
      <c r="B3672">
        <v>2018</v>
      </c>
      <c r="C3672">
        <v>2018</v>
      </c>
      <c r="D3672">
        <v>2018</v>
      </c>
      <c r="E3672">
        <v>4</v>
      </c>
      <c r="F3672">
        <v>0</v>
      </c>
      <c r="G3672">
        <v>0</v>
      </c>
      <c r="H3672" t="s">
        <v>510</v>
      </c>
      <c r="I3672">
        <v>251</v>
      </c>
      <c r="J3672" t="s">
        <v>113</v>
      </c>
      <c r="K3672" t="s">
        <v>583</v>
      </c>
      <c r="L3672">
        <v>642</v>
      </c>
      <c r="M3672" t="s">
        <v>682</v>
      </c>
      <c r="N3672" t="s">
        <v>683</v>
      </c>
      <c r="O3672">
        <v>899</v>
      </c>
      <c r="P3672" t="s">
        <v>520</v>
      </c>
      <c r="Q3672" t="s">
        <v>521</v>
      </c>
      <c r="R3672" t="s">
        <v>515</v>
      </c>
      <c r="S3672" t="s">
        <v>516</v>
      </c>
      <c r="T3672">
        <v>0</v>
      </c>
      <c r="U3672" t="s">
        <v>517</v>
      </c>
      <c r="V3672">
        <v>2523</v>
      </c>
      <c r="W3672" t="s">
        <v>518</v>
      </c>
      <c r="X3672">
        <v>8</v>
      </c>
      <c r="Y3672" t="s">
        <v>519</v>
      </c>
      <c r="Z3672">
        <v>12774</v>
      </c>
      <c r="AA3672">
        <v>-1</v>
      </c>
      <c r="AB3672" t="s">
        <v>129</v>
      </c>
      <c r="AC3672">
        <v>0</v>
      </c>
      <c r="AD3672">
        <v>12774</v>
      </c>
      <c r="AE3672">
        <v>0</v>
      </c>
      <c r="AF3672">
        <v>778</v>
      </c>
      <c r="AG3672"/>
      <c r="AH3672">
        <v>778.31299999999999</v>
      </c>
      <c r="AI3672">
        <v>6</v>
      </c>
    </row>
    <row r="3673" spans="1:35">
      <c r="A3673" t="s">
        <v>862</v>
      </c>
      <c r="B3673">
        <v>2018</v>
      </c>
      <c r="C3673">
        <v>2018</v>
      </c>
      <c r="D3673">
        <v>2018</v>
      </c>
      <c r="E3673">
        <v>4</v>
      </c>
      <c r="F3673">
        <v>0</v>
      </c>
      <c r="G3673">
        <v>0</v>
      </c>
      <c r="H3673" t="s">
        <v>510</v>
      </c>
      <c r="I3673">
        <v>251</v>
      </c>
      <c r="J3673" t="s">
        <v>113</v>
      </c>
      <c r="K3673" t="s">
        <v>583</v>
      </c>
      <c r="L3673">
        <v>842</v>
      </c>
      <c r="M3673" t="s">
        <v>593</v>
      </c>
      <c r="N3673" t="s">
        <v>593</v>
      </c>
      <c r="O3673">
        <v>899</v>
      </c>
      <c r="P3673" t="s">
        <v>520</v>
      </c>
      <c r="Q3673" t="s">
        <v>521</v>
      </c>
      <c r="R3673" t="s">
        <v>515</v>
      </c>
      <c r="S3673" t="s">
        <v>516</v>
      </c>
      <c r="T3673">
        <v>0</v>
      </c>
      <c r="U3673" t="s">
        <v>517</v>
      </c>
      <c r="V3673">
        <v>2523</v>
      </c>
      <c r="W3673" t="s">
        <v>518</v>
      </c>
      <c r="X3673">
        <v>8</v>
      </c>
      <c r="Y3673" t="s">
        <v>519</v>
      </c>
      <c r="Z3673">
        <v>1003516698</v>
      </c>
      <c r="AA3673">
        <v>-1</v>
      </c>
      <c r="AB3673" t="s">
        <v>129</v>
      </c>
      <c r="AC3673">
        <v>0</v>
      </c>
      <c r="AD3673">
        <v>1003516698</v>
      </c>
      <c r="AE3673">
        <v>0</v>
      </c>
      <c r="AF3673">
        <v>35123084</v>
      </c>
      <c r="AG3673"/>
      <c r="AH3673">
        <v>35123084.435000002</v>
      </c>
      <c r="AI3673">
        <v>6</v>
      </c>
    </row>
    <row r="3674" spans="1:35">
      <c r="A3674" t="s">
        <v>862</v>
      </c>
      <c r="B3674">
        <v>2018</v>
      </c>
      <c r="C3674">
        <v>2018</v>
      </c>
      <c r="D3674">
        <v>2018</v>
      </c>
      <c r="E3674">
        <v>4</v>
      </c>
      <c r="F3674">
        <v>0</v>
      </c>
      <c r="G3674">
        <v>0</v>
      </c>
      <c r="H3674" t="s">
        <v>510</v>
      </c>
      <c r="I3674">
        <v>251</v>
      </c>
      <c r="J3674" t="s">
        <v>113</v>
      </c>
      <c r="K3674" t="s">
        <v>583</v>
      </c>
      <c r="L3674">
        <v>620</v>
      </c>
      <c r="M3674" t="s">
        <v>603</v>
      </c>
      <c r="N3674" t="s">
        <v>604</v>
      </c>
      <c r="O3674">
        <v>899</v>
      </c>
      <c r="P3674" t="s">
        <v>520</v>
      </c>
      <c r="Q3674" t="s">
        <v>521</v>
      </c>
      <c r="R3674" t="s">
        <v>515</v>
      </c>
      <c r="S3674" t="s">
        <v>516</v>
      </c>
      <c r="T3674">
        <v>0</v>
      </c>
      <c r="U3674" t="s">
        <v>517</v>
      </c>
      <c r="V3674">
        <v>2523</v>
      </c>
      <c r="W3674" t="s">
        <v>518</v>
      </c>
      <c r="X3674">
        <v>8</v>
      </c>
      <c r="Y3674" t="s">
        <v>519</v>
      </c>
      <c r="Z3674">
        <v>2267</v>
      </c>
      <c r="AA3674">
        <v>-1</v>
      </c>
      <c r="AB3674" t="s">
        <v>129</v>
      </c>
      <c r="AC3674">
        <v>0</v>
      </c>
      <c r="AD3674">
        <v>2267</v>
      </c>
      <c r="AE3674">
        <v>0</v>
      </c>
      <c r="AF3674">
        <v>138</v>
      </c>
      <c r="AG3674"/>
      <c r="AH3674">
        <v>138.18299999999999</v>
      </c>
      <c r="AI3674">
        <v>6</v>
      </c>
    </row>
    <row r="3675" spans="1:35">
      <c r="A3675" t="s">
        <v>862</v>
      </c>
      <c r="B3675">
        <v>2018</v>
      </c>
      <c r="C3675">
        <v>2018</v>
      </c>
      <c r="D3675">
        <v>2018</v>
      </c>
      <c r="E3675">
        <v>4</v>
      </c>
      <c r="F3675">
        <v>0</v>
      </c>
      <c r="G3675">
        <v>0</v>
      </c>
      <c r="H3675" t="s">
        <v>510</v>
      </c>
      <c r="I3675">
        <v>251</v>
      </c>
      <c r="J3675" t="s">
        <v>113</v>
      </c>
      <c r="K3675" t="s">
        <v>583</v>
      </c>
      <c r="L3675">
        <v>826</v>
      </c>
      <c r="M3675" t="s">
        <v>589</v>
      </c>
      <c r="N3675" t="s">
        <v>590</v>
      </c>
      <c r="O3675">
        <v>899</v>
      </c>
      <c r="P3675" t="s">
        <v>520</v>
      </c>
      <c r="Q3675" t="s">
        <v>521</v>
      </c>
      <c r="R3675" t="s">
        <v>515</v>
      </c>
      <c r="S3675" t="s">
        <v>516</v>
      </c>
      <c r="T3675">
        <v>0</v>
      </c>
      <c r="U3675" t="s">
        <v>517</v>
      </c>
      <c r="V3675">
        <v>2523</v>
      </c>
      <c r="W3675" t="s">
        <v>518</v>
      </c>
      <c r="X3675">
        <v>8</v>
      </c>
      <c r="Y3675" t="s">
        <v>519</v>
      </c>
      <c r="Z3675">
        <v>632459291</v>
      </c>
      <c r="AA3675">
        <v>-1</v>
      </c>
      <c r="AB3675" t="s">
        <v>129</v>
      </c>
      <c r="AC3675">
        <v>0</v>
      </c>
      <c r="AD3675">
        <v>632459291</v>
      </c>
      <c r="AE3675">
        <v>0</v>
      </c>
      <c r="AF3675">
        <v>22185906</v>
      </c>
      <c r="AG3675"/>
      <c r="AH3675">
        <v>22185906.890000001</v>
      </c>
      <c r="AI3675">
        <v>6</v>
      </c>
    </row>
    <row r="3676" spans="1:35">
      <c r="A3676" t="s">
        <v>862</v>
      </c>
      <c r="B3676">
        <v>2018</v>
      </c>
      <c r="C3676">
        <v>2018</v>
      </c>
      <c r="D3676">
        <v>2018</v>
      </c>
      <c r="E3676">
        <v>4</v>
      </c>
      <c r="F3676">
        <v>0</v>
      </c>
      <c r="G3676">
        <v>0</v>
      </c>
      <c r="H3676" t="s">
        <v>510</v>
      </c>
      <c r="I3676">
        <v>251</v>
      </c>
      <c r="J3676" t="s">
        <v>113</v>
      </c>
      <c r="K3676" t="s">
        <v>583</v>
      </c>
      <c r="L3676">
        <v>757</v>
      </c>
      <c r="M3676" t="s">
        <v>597</v>
      </c>
      <c r="N3676" t="s">
        <v>598</v>
      </c>
      <c r="O3676">
        <v>899</v>
      </c>
      <c r="P3676" t="s">
        <v>520</v>
      </c>
      <c r="Q3676" t="s">
        <v>521</v>
      </c>
      <c r="R3676" t="s">
        <v>515</v>
      </c>
      <c r="S3676" t="s">
        <v>516</v>
      </c>
      <c r="T3676">
        <v>0</v>
      </c>
      <c r="U3676" t="s">
        <v>517</v>
      </c>
      <c r="V3676">
        <v>2523</v>
      </c>
      <c r="W3676" t="s">
        <v>518</v>
      </c>
      <c r="X3676">
        <v>8</v>
      </c>
      <c r="Y3676" t="s">
        <v>519</v>
      </c>
      <c r="Z3676">
        <v>26322527</v>
      </c>
      <c r="AA3676">
        <v>-1</v>
      </c>
      <c r="AB3676" t="s">
        <v>129</v>
      </c>
      <c r="AC3676">
        <v>0</v>
      </c>
      <c r="AD3676">
        <v>26322527</v>
      </c>
      <c r="AE3676">
        <v>0</v>
      </c>
      <c r="AF3676">
        <v>2077857</v>
      </c>
      <c r="AG3676"/>
      <c r="AH3676">
        <v>2077857.9080000001</v>
      </c>
      <c r="AI3676">
        <v>6</v>
      </c>
    </row>
    <row r="3677" spans="1:35">
      <c r="A3677" t="s">
        <v>862</v>
      </c>
      <c r="B3677">
        <v>2018</v>
      </c>
      <c r="C3677">
        <v>2018</v>
      </c>
      <c r="D3677">
        <v>2018</v>
      </c>
      <c r="E3677">
        <v>4</v>
      </c>
      <c r="F3677">
        <v>0</v>
      </c>
      <c r="G3677">
        <v>0</v>
      </c>
      <c r="H3677" t="s">
        <v>510</v>
      </c>
      <c r="I3677">
        <v>251</v>
      </c>
      <c r="J3677" t="s">
        <v>113</v>
      </c>
      <c r="K3677" t="s">
        <v>583</v>
      </c>
      <c r="L3677">
        <v>724</v>
      </c>
      <c r="M3677" t="s">
        <v>214</v>
      </c>
      <c r="N3677" t="s">
        <v>580</v>
      </c>
      <c r="O3677">
        <v>899</v>
      </c>
      <c r="P3677" t="s">
        <v>520</v>
      </c>
      <c r="Q3677" t="s">
        <v>521</v>
      </c>
      <c r="R3677" t="s">
        <v>515</v>
      </c>
      <c r="S3677" t="s">
        <v>516</v>
      </c>
      <c r="T3677">
        <v>0</v>
      </c>
      <c r="U3677" t="s">
        <v>517</v>
      </c>
      <c r="V3677">
        <v>2523</v>
      </c>
      <c r="W3677" t="s">
        <v>518</v>
      </c>
      <c r="X3677">
        <v>8</v>
      </c>
      <c r="Y3677" t="s">
        <v>519</v>
      </c>
      <c r="Z3677">
        <v>86220844</v>
      </c>
      <c r="AA3677">
        <v>-1</v>
      </c>
      <c r="AB3677" t="s">
        <v>129</v>
      </c>
      <c r="AC3677">
        <v>0</v>
      </c>
      <c r="AD3677">
        <v>86220844</v>
      </c>
      <c r="AE3677">
        <v>0</v>
      </c>
      <c r="AF3677">
        <v>3722748</v>
      </c>
      <c r="AG3677"/>
      <c r="AH3677">
        <v>3722748.2930000001</v>
      </c>
      <c r="AI3677">
        <v>6</v>
      </c>
    </row>
    <row r="3678" spans="1:35">
      <c r="A3678" t="s">
        <v>862</v>
      </c>
      <c r="B3678">
        <v>2019</v>
      </c>
      <c r="C3678">
        <v>2019</v>
      </c>
      <c r="D3678">
        <v>2019</v>
      </c>
      <c r="E3678">
        <v>4</v>
      </c>
      <c r="F3678">
        <v>0</v>
      </c>
      <c r="G3678">
        <v>0</v>
      </c>
      <c r="H3678" t="s">
        <v>510</v>
      </c>
      <c r="I3678">
        <v>251</v>
      </c>
      <c r="J3678" t="s">
        <v>113</v>
      </c>
      <c r="K3678" t="s">
        <v>583</v>
      </c>
      <c r="L3678">
        <v>0</v>
      </c>
      <c r="M3678" t="s">
        <v>177</v>
      </c>
      <c r="N3678" t="s">
        <v>514</v>
      </c>
      <c r="O3678">
        <v>0</v>
      </c>
      <c r="P3678" t="s">
        <v>177</v>
      </c>
      <c r="Q3678" t="s">
        <v>514</v>
      </c>
      <c r="R3678" t="s">
        <v>515</v>
      </c>
      <c r="S3678" t="s">
        <v>516</v>
      </c>
      <c r="T3678">
        <v>1000</v>
      </c>
      <c r="U3678" t="s">
        <v>866</v>
      </c>
      <c r="V3678">
        <v>2523</v>
      </c>
      <c r="W3678" t="s">
        <v>518</v>
      </c>
      <c r="X3678">
        <v>-1</v>
      </c>
      <c r="Y3678" t="s">
        <v>129</v>
      </c>
      <c r="Z3678">
        <v>0</v>
      </c>
      <c r="AA3678">
        <v>-1</v>
      </c>
      <c r="AB3678" t="s">
        <v>129</v>
      </c>
      <c r="AC3678">
        <v>0</v>
      </c>
      <c r="AD3678"/>
      <c r="AE3678">
        <v>0</v>
      </c>
      <c r="AF3678">
        <v>17393</v>
      </c>
      <c r="AG3678"/>
      <c r="AH3678">
        <v>17393.435000000001</v>
      </c>
      <c r="AI3678">
        <v>6</v>
      </c>
    </row>
    <row r="3679" spans="1:35">
      <c r="A3679" t="s">
        <v>862</v>
      </c>
      <c r="B3679">
        <v>2019</v>
      </c>
      <c r="C3679">
        <v>2019</v>
      </c>
      <c r="D3679">
        <v>2019</v>
      </c>
      <c r="E3679">
        <v>4</v>
      </c>
      <c r="F3679">
        <v>0</v>
      </c>
      <c r="G3679">
        <v>0</v>
      </c>
      <c r="H3679" t="s">
        <v>510</v>
      </c>
      <c r="I3679">
        <v>251</v>
      </c>
      <c r="J3679" t="s">
        <v>113</v>
      </c>
      <c r="K3679" t="s">
        <v>583</v>
      </c>
      <c r="L3679">
        <v>218</v>
      </c>
      <c r="M3679" t="s">
        <v>767</v>
      </c>
      <c r="N3679" t="s">
        <v>768</v>
      </c>
      <c r="O3679">
        <v>0</v>
      </c>
      <c r="P3679" t="s">
        <v>177</v>
      </c>
      <c r="Q3679" t="s">
        <v>514</v>
      </c>
      <c r="R3679" t="s">
        <v>515</v>
      </c>
      <c r="S3679" t="s">
        <v>516</v>
      </c>
      <c r="T3679">
        <v>1000</v>
      </c>
      <c r="U3679" t="s">
        <v>866</v>
      </c>
      <c r="V3679">
        <v>2523</v>
      </c>
      <c r="W3679" t="s">
        <v>518</v>
      </c>
      <c r="X3679">
        <v>-1</v>
      </c>
      <c r="Y3679" t="s">
        <v>129</v>
      </c>
      <c r="Z3679">
        <v>0</v>
      </c>
      <c r="AA3679">
        <v>-1</v>
      </c>
      <c r="AB3679" t="s">
        <v>129</v>
      </c>
      <c r="AC3679">
        <v>0</v>
      </c>
      <c r="AD3679"/>
      <c r="AE3679">
        <v>0</v>
      </c>
      <c r="AF3679">
        <v>173</v>
      </c>
      <c r="AG3679"/>
      <c r="AH3679">
        <v>173.542</v>
      </c>
      <c r="AI3679">
        <v>6</v>
      </c>
    </row>
    <row r="3680" spans="1:35">
      <c r="A3680" t="s">
        <v>862</v>
      </c>
      <c r="B3680">
        <v>2019</v>
      </c>
      <c r="C3680">
        <v>2019</v>
      </c>
      <c r="D3680">
        <v>2019</v>
      </c>
      <c r="E3680">
        <v>4</v>
      </c>
      <c r="F3680">
        <v>0</v>
      </c>
      <c r="G3680">
        <v>0</v>
      </c>
      <c r="H3680" t="s">
        <v>510</v>
      </c>
      <c r="I3680">
        <v>251</v>
      </c>
      <c r="J3680" t="s">
        <v>113</v>
      </c>
      <c r="K3680" t="s">
        <v>583</v>
      </c>
      <c r="L3680">
        <v>0</v>
      </c>
      <c r="M3680" t="s">
        <v>177</v>
      </c>
      <c r="N3680" t="s">
        <v>514</v>
      </c>
      <c r="O3680">
        <v>0</v>
      </c>
      <c r="P3680" t="s">
        <v>177</v>
      </c>
      <c r="Q3680" t="s">
        <v>514</v>
      </c>
      <c r="R3680" t="s">
        <v>515</v>
      </c>
      <c r="S3680" t="s">
        <v>516</v>
      </c>
      <c r="T3680">
        <v>0</v>
      </c>
      <c r="U3680" t="s">
        <v>517</v>
      </c>
      <c r="V3680">
        <v>2523</v>
      </c>
      <c r="W3680" t="s">
        <v>518</v>
      </c>
      <c r="X3680">
        <v>-1</v>
      </c>
      <c r="Y3680" t="s">
        <v>129</v>
      </c>
      <c r="Z3680">
        <v>0</v>
      </c>
      <c r="AA3680">
        <v>-1</v>
      </c>
      <c r="AB3680" t="s">
        <v>129</v>
      </c>
      <c r="AC3680">
        <v>0</v>
      </c>
      <c r="AD3680"/>
      <c r="AE3680">
        <v>0</v>
      </c>
      <c r="AF3680">
        <v>118512585</v>
      </c>
      <c r="AG3680"/>
      <c r="AH3680">
        <v>118512585.95100001</v>
      </c>
      <c r="AI3680">
        <v>6</v>
      </c>
    </row>
    <row r="3681" spans="1:35">
      <c r="A3681" t="s">
        <v>862</v>
      </c>
      <c r="B3681">
        <v>2019</v>
      </c>
      <c r="C3681">
        <v>2019</v>
      </c>
      <c r="D3681">
        <v>2019</v>
      </c>
      <c r="E3681">
        <v>4</v>
      </c>
      <c r="F3681">
        <v>0</v>
      </c>
      <c r="G3681">
        <v>0</v>
      </c>
      <c r="H3681" t="s">
        <v>510</v>
      </c>
      <c r="I3681">
        <v>251</v>
      </c>
      <c r="J3681" t="s">
        <v>113</v>
      </c>
      <c r="K3681" t="s">
        <v>583</v>
      </c>
      <c r="L3681">
        <v>218</v>
      </c>
      <c r="M3681" t="s">
        <v>767</v>
      </c>
      <c r="N3681" t="s">
        <v>768</v>
      </c>
      <c r="O3681">
        <v>0</v>
      </c>
      <c r="P3681" t="s">
        <v>177</v>
      </c>
      <c r="Q3681" t="s">
        <v>514</v>
      </c>
      <c r="R3681" t="s">
        <v>515</v>
      </c>
      <c r="S3681" t="s">
        <v>516</v>
      </c>
      <c r="T3681">
        <v>0</v>
      </c>
      <c r="U3681" t="s">
        <v>517</v>
      </c>
      <c r="V3681">
        <v>2523</v>
      </c>
      <c r="W3681" t="s">
        <v>518</v>
      </c>
      <c r="X3681">
        <v>-1</v>
      </c>
      <c r="Y3681" t="s">
        <v>129</v>
      </c>
      <c r="Z3681">
        <v>0</v>
      </c>
      <c r="AA3681">
        <v>-1</v>
      </c>
      <c r="AB3681" t="s">
        <v>129</v>
      </c>
      <c r="AC3681">
        <v>0</v>
      </c>
      <c r="AD3681"/>
      <c r="AE3681">
        <v>0</v>
      </c>
      <c r="AF3681">
        <v>173</v>
      </c>
      <c r="AG3681"/>
      <c r="AH3681">
        <v>173.542</v>
      </c>
      <c r="AI3681">
        <v>6</v>
      </c>
    </row>
    <row r="3682" spans="1:35">
      <c r="A3682" t="s">
        <v>862</v>
      </c>
      <c r="B3682">
        <v>2019</v>
      </c>
      <c r="C3682">
        <v>2019</v>
      </c>
      <c r="D3682">
        <v>2019</v>
      </c>
      <c r="E3682">
        <v>4</v>
      </c>
      <c r="F3682">
        <v>0</v>
      </c>
      <c r="G3682">
        <v>0</v>
      </c>
      <c r="H3682" t="s">
        <v>510</v>
      </c>
      <c r="I3682">
        <v>251</v>
      </c>
      <c r="J3682" t="s">
        <v>113</v>
      </c>
      <c r="K3682" t="s">
        <v>583</v>
      </c>
      <c r="L3682">
        <v>0</v>
      </c>
      <c r="M3682" t="s">
        <v>177</v>
      </c>
      <c r="N3682" t="s">
        <v>514</v>
      </c>
      <c r="O3682">
        <v>899</v>
      </c>
      <c r="P3682" t="s">
        <v>520</v>
      </c>
      <c r="Q3682" t="s">
        <v>521</v>
      </c>
      <c r="R3682" t="s">
        <v>515</v>
      </c>
      <c r="S3682" t="s">
        <v>516</v>
      </c>
      <c r="T3682">
        <v>1000</v>
      </c>
      <c r="U3682" t="s">
        <v>866</v>
      </c>
      <c r="V3682">
        <v>2523</v>
      </c>
      <c r="W3682" t="s">
        <v>518</v>
      </c>
      <c r="X3682">
        <v>-1</v>
      </c>
      <c r="Y3682" t="s">
        <v>129</v>
      </c>
      <c r="Z3682">
        <v>0</v>
      </c>
      <c r="AA3682">
        <v>-1</v>
      </c>
      <c r="AB3682" t="s">
        <v>129</v>
      </c>
      <c r="AC3682">
        <v>0</v>
      </c>
      <c r="AD3682"/>
      <c r="AE3682">
        <v>0</v>
      </c>
      <c r="AF3682">
        <v>17393</v>
      </c>
      <c r="AG3682"/>
      <c r="AH3682">
        <v>17393.435000000001</v>
      </c>
      <c r="AI3682">
        <v>6</v>
      </c>
    </row>
    <row r="3683" spans="1:35">
      <c r="A3683" t="s">
        <v>862</v>
      </c>
      <c r="B3683">
        <v>2019</v>
      </c>
      <c r="C3683">
        <v>2019</v>
      </c>
      <c r="D3683">
        <v>2019</v>
      </c>
      <c r="E3683">
        <v>4</v>
      </c>
      <c r="F3683">
        <v>0</v>
      </c>
      <c r="G3683">
        <v>0</v>
      </c>
      <c r="H3683" t="s">
        <v>510</v>
      </c>
      <c r="I3683">
        <v>251</v>
      </c>
      <c r="J3683" t="s">
        <v>113</v>
      </c>
      <c r="K3683" t="s">
        <v>583</v>
      </c>
      <c r="L3683">
        <v>218</v>
      </c>
      <c r="M3683" t="s">
        <v>767</v>
      </c>
      <c r="N3683" t="s">
        <v>768</v>
      </c>
      <c r="O3683">
        <v>899</v>
      </c>
      <c r="P3683" t="s">
        <v>520</v>
      </c>
      <c r="Q3683" t="s">
        <v>521</v>
      </c>
      <c r="R3683" t="s">
        <v>515</v>
      </c>
      <c r="S3683" t="s">
        <v>516</v>
      </c>
      <c r="T3683">
        <v>1000</v>
      </c>
      <c r="U3683" t="s">
        <v>866</v>
      </c>
      <c r="V3683">
        <v>2523</v>
      </c>
      <c r="W3683" t="s">
        <v>518</v>
      </c>
      <c r="X3683">
        <v>-1</v>
      </c>
      <c r="Y3683" t="s">
        <v>129</v>
      </c>
      <c r="Z3683">
        <v>0</v>
      </c>
      <c r="AA3683">
        <v>-1</v>
      </c>
      <c r="AB3683" t="s">
        <v>129</v>
      </c>
      <c r="AC3683">
        <v>0</v>
      </c>
      <c r="AD3683"/>
      <c r="AE3683">
        <v>0</v>
      </c>
      <c r="AF3683">
        <v>173</v>
      </c>
      <c r="AG3683"/>
      <c r="AH3683">
        <v>173.542</v>
      </c>
      <c r="AI3683">
        <v>6</v>
      </c>
    </row>
    <row r="3684" spans="1:35">
      <c r="A3684" t="s">
        <v>862</v>
      </c>
      <c r="B3684">
        <v>2019</v>
      </c>
      <c r="C3684">
        <v>2019</v>
      </c>
      <c r="D3684">
        <v>2019</v>
      </c>
      <c r="E3684">
        <v>4</v>
      </c>
      <c r="F3684">
        <v>0</v>
      </c>
      <c r="G3684">
        <v>0</v>
      </c>
      <c r="H3684" t="s">
        <v>510</v>
      </c>
      <c r="I3684">
        <v>251</v>
      </c>
      <c r="J3684" t="s">
        <v>113</v>
      </c>
      <c r="K3684" t="s">
        <v>583</v>
      </c>
      <c r="L3684">
        <v>218</v>
      </c>
      <c r="M3684" t="s">
        <v>767</v>
      </c>
      <c r="N3684" t="s">
        <v>768</v>
      </c>
      <c r="O3684">
        <v>899</v>
      </c>
      <c r="P3684" t="s">
        <v>520</v>
      </c>
      <c r="Q3684" t="s">
        <v>521</v>
      </c>
      <c r="R3684" t="s">
        <v>515</v>
      </c>
      <c r="S3684" t="s">
        <v>516</v>
      </c>
      <c r="T3684">
        <v>0</v>
      </c>
      <c r="U3684" t="s">
        <v>517</v>
      </c>
      <c r="V3684">
        <v>2523</v>
      </c>
      <c r="W3684" t="s">
        <v>518</v>
      </c>
      <c r="X3684">
        <v>-1</v>
      </c>
      <c r="Y3684" t="s">
        <v>129</v>
      </c>
      <c r="Z3684">
        <v>0</v>
      </c>
      <c r="AA3684">
        <v>-1</v>
      </c>
      <c r="AB3684" t="s">
        <v>129</v>
      </c>
      <c r="AC3684">
        <v>0</v>
      </c>
      <c r="AD3684"/>
      <c r="AE3684">
        <v>0</v>
      </c>
      <c r="AF3684">
        <v>173</v>
      </c>
      <c r="AG3684"/>
      <c r="AH3684">
        <v>173.542</v>
      </c>
      <c r="AI3684">
        <v>6</v>
      </c>
    </row>
    <row r="3685" spans="1:35">
      <c r="A3685" t="s">
        <v>862</v>
      </c>
      <c r="B3685">
        <v>2019</v>
      </c>
      <c r="C3685">
        <v>2019</v>
      </c>
      <c r="D3685">
        <v>2019</v>
      </c>
      <c r="E3685">
        <v>4</v>
      </c>
      <c r="F3685">
        <v>0</v>
      </c>
      <c r="G3685">
        <v>0</v>
      </c>
      <c r="H3685" t="s">
        <v>510</v>
      </c>
      <c r="I3685">
        <v>251</v>
      </c>
      <c r="J3685" t="s">
        <v>113</v>
      </c>
      <c r="K3685" t="s">
        <v>583</v>
      </c>
      <c r="L3685">
        <v>0</v>
      </c>
      <c r="M3685" t="s">
        <v>177</v>
      </c>
      <c r="N3685" t="s">
        <v>514</v>
      </c>
      <c r="O3685">
        <v>899</v>
      </c>
      <c r="P3685" t="s">
        <v>520</v>
      </c>
      <c r="Q3685" t="s">
        <v>521</v>
      </c>
      <c r="R3685" t="s">
        <v>515</v>
      </c>
      <c r="S3685" t="s">
        <v>516</v>
      </c>
      <c r="T3685">
        <v>0</v>
      </c>
      <c r="U3685" t="s">
        <v>517</v>
      </c>
      <c r="V3685">
        <v>2523</v>
      </c>
      <c r="W3685" t="s">
        <v>518</v>
      </c>
      <c r="X3685">
        <v>-1</v>
      </c>
      <c r="Y3685" t="s">
        <v>129</v>
      </c>
      <c r="Z3685">
        <v>0</v>
      </c>
      <c r="AA3685">
        <v>-1</v>
      </c>
      <c r="AB3685" t="s">
        <v>129</v>
      </c>
      <c r="AC3685">
        <v>0</v>
      </c>
      <c r="AD3685"/>
      <c r="AE3685">
        <v>0</v>
      </c>
      <c r="AF3685">
        <v>118512585</v>
      </c>
      <c r="AG3685"/>
      <c r="AH3685">
        <v>118512585.95100001</v>
      </c>
      <c r="AI3685">
        <v>6</v>
      </c>
    </row>
    <row r="3686" spans="1:35">
      <c r="A3686" t="s">
        <v>862</v>
      </c>
      <c r="B3686">
        <v>2019</v>
      </c>
      <c r="C3686">
        <v>2019</v>
      </c>
      <c r="D3686">
        <v>2019</v>
      </c>
      <c r="E3686">
        <v>4</v>
      </c>
      <c r="F3686">
        <v>0</v>
      </c>
      <c r="G3686">
        <v>0</v>
      </c>
      <c r="H3686" t="s">
        <v>510</v>
      </c>
      <c r="I3686">
        <v>251</v>
      </c>
      <c r="J3686" t="s">
        <v>113</v>
      </c>
      <c r="K3686" t="s">
        <v>583</v>
      </c>
      <c r="L3686">
        <v>0</v>
      </c>
      <c r="M3686" t="s">
        <v>177</v>
      </c>
      <c r="N3686" t="s">
        <v>514</v>
      </c>
      <c r="O3686">
        <v>899</v>
      </c>
      <c r="P3686" t="s">
        <v>520</v>
      </c>
      <c r="Q3686" t="s">
        <v>521</v>
      </c>
      <c r="R3686" t="s">
        <v>515</v>
      </c>
      <c r="S3686" t="s">
        <v>516</v>
      </c>
      <c r="T3686">
        <v>3200</v>
      </c>
      <c r="U3686" t="s">
        <v>74</v>
      </c>
      <c r="V3686">
        <v>2523</v>
      </c>
      <c r="W3686" t="s">
        <v>518</v>
      </c>
      <c r="X3686">
        <v>8</v>
      </c>
      <c r="Y3686" t="s">
        <v>519</v>
      </c>
      <c r="Z3686">
        <v>565302938</v>
      </c>
      <c r="AA3686">
        <v>-1</v>
      </c>
      <c r="AB3686" t="s">
        <v>129</v>
      </c>
      <c r="AC3686">
        <v>0</v>
      </c>
      <c r="AD3686">
        <v>565302938</v>
      </c>
      <c r="AE3686">
        <v>0</v>
      </c>
      <c r="AF3686">
        <v>50714649</v>
      </c>
      <c r="AG3686"/>
      <c r="AH3686">
        <v>50714649.288999997</v>
      </c>
      <c r="AI3686">
        <v>6</v>
      </c>
    </row>
    <row r="3687" spans="1:35">
      <c r="A3687" t="s">
        <v>862</v>
      </c>
      <c r="B3687">
        <v>2019</v>
      </c>
      <c r="C3687">
        <v>2019</v>
      </c>
      <c r="D3687">
        <v>2019</v>
      </c>
      <c r="E3687">
        <v>4</v>
      </c>
      <c r="F3687">
        <v>0</v>
      </c>
      <c r="G3687">
        <v>0</v>
      </c>
      <c r="H3687" t="s">
        <v>510</v>
      </c>
      <c r="I3687">
        <v>251</v>
      </c>
      <c r="J3687" t="s">
        <v>113</v>
      </c>
      <c r="K3687" t="s">
        <v>583</v>
      </c>
      <c r="L3687">
        <v>504</v>
      </c>
      <c r="M3687" t="s">
        <v>686</v>
      </c>
      <c r="N3687" t="s">
        <v>687</v>
      </c>
      <c r="O3687">
        <v>899</v>
      </c>
      <c r="P3687" t="s">
        <v>520</v>
      </c>
      <c r="Q3687" t="s">
        <v>521</v>
      </c>
      <c r="R3687" t="s">
        <v>515</v>
      </c>
      <c r="S3687" t="s">
        <v>516</v>
      </c>
      <c r="T3687">
        <v>3200</v>
      </c>
      <c r="U3687" t="s">
        <v>74</v>
      </c>
      <c r="V3687">
        <v>2523</v>
      </c>
      <c r="W3687" t="s">
        <v>518</v>
      </c>
      <c r="X3687">
        <v>8</v>
      </c>
      <c r="Y3687" t="s">
        <v>519</v>
      </c>
      <c r="Z3687">
        <v>8889</v>
      </c>
      <c r="AA3687">
        <v>-1</v>
      </c>
      <c r="AB3687" t="s">
        <v>129</v>
      </c>
      <c r="AC3687">
        <v>0</v>
      </c>
      <c r="AD3687">
        <v>8889</v>
      </c>
      <c r="AE3687">
        <v>0</v>
      </c>
      <c r="AF3687">
        <v>2776</v>
      </c>
      <c r="AG3687"/>
      <c r="AH3687">
        <v>2776.68</v>
      </c>
      <c r="AI3687">
        <v>6</v>
      </c>
    </row>
    <row r="3688" spans="1:35">
      <c r="A3688" t="s">
        <v>862</v>
      </c>
      <c r="B3688">
        <v>2019</v>
      </c>
      <c r="C3688">
        <v>2019</v>
      </c>
      <c r="D3688">
        <v>2019</v>
      </c>
      <c r="E3688">
        <v>4</v>
      </c>
      <c r="F3688">
        <v>0</v>
      </c>
      <c r="G3688">
        <v>0</v>
      </c>
      <c r="H3688" t="s">
        <v>510</v>
      </c>
      <c r="I3688">
        <v>251</v>
      </c>
      <c r="J3688" t="s">
        <v>113</v>
      </c>
      <c r="K3688" t="s">
        <v>583</v>
      </c>
      <c r="L3688">
        <v>504</v>
      </c>
      <c r="M3688" t="s">
        <v>686</v>
      </c>
      <c r="N3688" t="s">
        <v>687</v>
      </c>
      <c r="O3688">
        <v>899</v>
      </c>
      <c r="P3688" t="s">
        <v>520</v>
      </c>
      <c r="Q3688" t="s">
        <v>521</v>
      </c>
      <c r="R3688" t="s">
        <v>515</v>
      </c>
      <c r="S3688" t="s">
        <v>516</v>
      </c>
      <c r="T3688">
        <v>0</v>
      </c>
      <c r="U3688" t="s">
        <v>517</v>
      </c>
      <c r="V3688">
        <v>2523</v>
      </c>
      <c r="W3688" t="s">
        <v>518</v>
      </c>
      <c r="X3688">
        <v>8</v>
      </c>
      <c r="Y3688" t="s">
        <v>519</v>
      </c>
      <c r="Z3688">
        <v>105699</v>
      </c>
      <c r="AA3688">
        <v>-1</v>
      </c>
      <c r="AB3688" t="s">
        <v>129</v>
      </c>
      <c r="AC3688">
        <v>0</v>
      </c>
      <c r="AD3688">
        <v>105699</v>
      </c>
      <c r="AE3688">
        <v>0</v>
      </c>
      <c r="AF3688">
        <v>49289</v>
      </c>
      <c r="AG3688"/>
      <c r="AH3688">
        <v>49289.421999999999</v>
      </c>
      <c r="AI3688">
        <v>6</v>
      </c>
    </row>
    <row r="3689" spans="1:35">
      <c r="A3689" t="s">
        <v>862</v>
      </c>
      <c r="B3689">
        <v>2019</v>
      </c>
      <c r="C3689">
        <v>2019</v>
      </c>
      <c r="D3689">
        <v>2019</v>
      </c>
      <c r="E3689">
        <v>4</v>
      </c>
      <c r="F3689">
        <v>0</v>
      </c>
      <c r="G3689">
        <v>0</v>
      </c>
      <c r="H3689" t="s">
        <v>510</v>
      </c>
      <c r="I3689">
        <v>251</v>
      </c>
      <c r="J3689" t="s">
        <v>113</v>
      </c>
      <c r="K3689" t="s">
        <v>583</v>
      </c>
      <c r="L3689">
        <v>0</v>
      </c>
      <c r="M3689" t="s">
        <v>177</v>
      </c>
      <c r="N3689" t="s">
        <v>514</v>
      </c>
      <c r="O3689">
        <v>899</v>
      </c>
      <c r="P3689" t="s">
        <v>520</v>
      </c>
      <c r="Q3689" t="s">
        <v>521</v>
      </c>
      <c r="R3689" t="s">
        <v>515</v>
      </c>
      <c r="S3689" t="s">
        <v>516</v>
      </c>
      <c r="T3689">
        <v>9200</v>
      </c>
      <c r="U3689" t="s">
        <v>885</v>
      </c>
      <c r="V3689">
        <v>2523</v>
      </c>
      <c r="W3689" t="s">
        <v>518</v>
      </c>
      <c r="X3689">
        <v>8</v>
      </c>
      <c r="Y3689" t="s">
        <v>519</v>
      </c>
      <c r="Z3689">
        <v>1030</v>
      </c>
      <c r="AA3689">
        <v>8</v>
      </c>
      <c r="AB3689" t="s">
        <v>519</v>
      </c>
      <c r="AC3689">
        <v>1030</v>
      </c>
      <c r="AD3689">
        <v>1030</v>
      </c>
      <c r="AE3689">
        <v>0</v>
      </c>
      <c r="AF3689">
        <v>115</v>
      </c>
      <c r="AG3689"/>
      <c r="AH3689">
        <v>115.322</v>
      </c>
      <c r="AI3689">
        <v>0</v>
      </c>
    </row>
    <row r="3690" spans="1:35">
      <c r="A3690" t="s">
        <v>862</v>
      </c>
      <c r="B3690">
        <v>2019</v>
      </c>
      <c r="C3690">
        <v>2019</v>
      </c>
      <c r="D3690">
        <v>2019</v>
      </c>
      <c r="E3690">
        <v>4</v>
      </c>
      <c r="F3690">
        <v>0</v>
      </c>
      <c r="G3690">
        <v>0</v>
      </c>
      <c r="H3690" t="s">
        <v>510</v>
      </c>
      <c r="I3690">
        <v>251</v>
      </c>
      <c r="J3690" t="s">
        <v>113</v>
      </c>
      <c r="K3690" t="s">
        <v>583</v>
      </c>
      <c r="L3690">
        <v>724</v>
      </c>
      <c r="M3690" t="s">
        <v>214</v>
      </c>
      <c r="N3690" t="s">
        <v>580</v>
      </c>
      <c r="O3690">
        <v>899</v>
      </c>
      <c r="P3690" t="s">
        <v>520</v>
      </c>
      <c r="Q3690" t="s">
        <v>521</v>
      </c>
      <c r="R3690" t="s">
        <v>515</v>
      </c>
      <c r="S3690" t="s">
        <v>516</v>
      </c>
      <c r="T3690">
        <v>9200</v>
      </c>
      <c r="U3690" t="s">
        <v>885</v>
      </c>
      <c r="V3690">
        <v>2523</v>
      </c>
      <c r="W3690" t="s">
        <v>518</v>
      </c>
      <c r="X3690">
        <v>8</v>
      </c>
      <c r="Y3690" t="s">
        <v>519</v>
      </c>
      <c r="Z3690">
        <v>140</v>
      </c>
      <c r="AA3690">
        <v>8</v>
      </c>
      <c r="AB3690" t="s">
        <v>519</v>
      </c>
      <c r="AC3690">
        <v>140</v>
      </c>
      <c r="AD3690">
        <v>140</v>
      </c>
      <c r="AE3690">
        <v>0</v>
      </c>
      <c r="AF3690">
        <v>15</v>
      </c>
      <c r="AG3690"/>
      <c r="AH3690">
        <v>15.675000000000001</v>
      </c>
      <c r="AI3690">
        <v>0</v>
      </c>
    </row>
    <row r="3691" spans="1:35">
      <c r="A3691" t="s">
        <v>862</v>
      </c>
      <c r="B3691">
        <v>2019</v>
      </c>
      <c r="C3691">
        <v>2019</v>
      </c>
      <c r="D3691">
        <v>2019</v>
      </c>
      <c r="E3691">
        <v>4</v>
      </c>
      <c r="F3691">
        <v>0</v>
      </c>
      <c r="G3691">
        <v>0</v>
      </c>
      <c r="H3691" t="s">
        <v>510</v>
      </c>
      <c r="I3691">
        <v>251</v>
      </c>
      <c r="J3691" t="s">
        <v>113</v>
      </c>
      <c r="K3691" t="s">
        <v>583</v>
      </c>
      <c r="L3691">
        <v>826</v>
      </c>
      <c r="M3691" t="s">
        <v>589</v>
      </c>
      <c r="N3691" t="s">
        <v>590</v>
      </c>
      <c r="O3691">
        <v>899</v>
      </c>
      <c r="P3691" t="s">
        <v>520</v>
      </c>
      <c r="Q3691" t="s">
        <v>521</v>
      </c>
      <c r="R3691" t="s">
        <v>515</v>
      </c>
      <c r="S3691" t="s">
        <v>516</v>
      </c>
      <c r="T3691">
        <v>9200</v>
      </c>
      <c r="U3691" t="s">
        <v>885</v>
      </c>
      <c r="V3691">
        <v>2523</v>
      </c>
      <c r="W3691" t="s">
        <v>518</v>
      </c>
      <c r="X3691">
        <v>8</v>
      </c>
      <c r="Y3691" t="s">
        <v>519</v>
      </c>
      <c r="Z3691">
        <v>670</v>
      </c>
      <c r="AA3691">
        <v>8</v>
      </c>
      <c r="AB3691" t="s">
        <v>519</v>
      </c>
      <c r="AC3691">
        <v>670</v>
      </c>
      <c r="AD3691">
        <v>670</v>
      </c>
      <c r="AE3691">
        <v>0</v>
      </c>
      <c r="AF3691">
        <v>75</v>
      </c>
      <c r="AG3691"/>
      <c r="AH3691">
        <v>75.015000000000001</v>
      </c>
      <c r="AI3691">
        <v>0</v>
      </c>
    </row>
    <row r="3692" spans="1:35">
      <c r="A3692" t="s">
        <v>862</v>
      </c>
      <c r="B3692">
        <v>2019</v>
      </c>
      <c r="C3692">
        <v>2019</v>
      </c>
      <c r="D3692">
        <v>2019</v>
      </c>
      <c r="E3692">
        <v>4</v>
      </c>
      <c r="F3692">
        <v>0</v>
      </c>
      <c r="G3692">
        <v>0</v>
      </c>
      <c r="H3692" t="s">
        <v>510</v>
      </c>
      <c r="I3692">
        <v>251</v>
      </c>
      <c r="J3692" t="s">
        <v>113</v>
      </c>
      <c r="K3692" t="s">
        <v>583</v>
      </c>
      <c r="L3692">
        <v>703</v>
      </c>
      <c r="M3692" t="s">
        <v>672</v>
      </c>
      <c r="N3692" t="s">
        <v>673</v>
      </c>
      <c r="O3692">
        <v>899</v>
      </c>
      <c r="P3692" t="s">
        <v>520</v>
      </c>
      <c r="Q3692" t="s">
        <v>521</v>
      </c>
      <c r="R3692" t="s">
        <v>515</v>
      </c>
      <c r="S3692" t="s">
        <v>516</v>
      </c>
      <c r="T3692">
        <v>9200</v>
      </c>
      <c r="U3692" t="s">
        <v>885</v>
      </c>
      <c r="V3692">
        <v>2523</v>
      </c>
      <c r="W3692" t="s">
        <v>518</v>
      </c>
      <c r="X3692">
        <v>8</v>
      </c>
      <c r="Y3692" t="s">
        <v>519</v>
      </c>
      <c r="Z3692">
        <v>80</v>
      </c>
      <c r="AA3692">
        <v>8</v>
      </c>
      <c r="AB3692" t="s">
        <v>519</v>
      </c>
      <c r="AC3692">
        <v>80</v>
      </c>
      <c r="AD3692">
        <v>80</v>
      </c>
      <c r="AE3692">
        <v>0</v>
      </c>
      <c r="AF3692">
        <v>8</v>
      </c>
      <c r="AG3692"/>
      <c r="AH3692">
        <v>8.9570000000000007</v>
      </c>
      <c r="AI3692">
        <v>0</v>
      </c>
    </row>
    <row r="3693" spans="1:35">
      <c r="A3693" t="s">
        <v>862</v>
      </c>
      <c r="B3693">
        <v>2019</v>
      </c>
      <c r="C3693">
        <v>2019</v>
      </c>
      <c r="D3693">
        <v>2019</v>
      </c>
      <c r="E3693">
        <v>4</v>
      </c>
      <c r="F3693">
        <v>0</v>
      </c>
      <c r="G3693">
        <v>0</v>
      </c>
      <c r="H3693" t="s">
        <v>510</v>
      </c>
      <c r="I3693">
        <v>251</v>
      </c>
      <c r="J3693" t="s">
        <v>113</v>
      </c>
      <c r="K3693" t="s">
        <v>583</v>
      </c>
      <c r="L3693">
        <v>380</v>
      </c>
      <c r="M3693" t="s">
        <v>587</v>
      </c>
      <c r="N3693" t="s">
        <v>588</v>
      </c>
      <c r="O3693">
        <v>899</v>
      </c>
      <c r="P3693" t="s">
        <v>520</v>
      </c>
      <c r="Q3693" t="s">
        <v>521</v>
      </c>
      <c r="R3693" t="s">
        <v>515</v>
      </c>
      <c r="S3693" t="s">
        <v>516</v>
      </c>
      <c r="T3693">
        <v>9200</v>
      </c>
      <c r="U3693" t="s">
        <v>885</v>
      </c>
      <c r="V3693">
        <v>2523</v>
      </c>
      <c r="W3693" t="s">
        <v>518</v>
      </c>
      <c r="X3693">
        <v>8</v>
      </c>
      <c r="Y3693" t="s">
        <v>519</v>
      </c>
      <c r="Z3693">
        <v>140</v>
      </c>
      <c r="AA3693">
        <v>8</v>
      </c>
      <c r="AB3693" t="s">
        <v>519</v>
      </c>
      <c r="AC3693">
        <v>140</v>
      </c>
      <c r="AD3693">
        <v>140</v>
      </c>
      <c r="AE3693">
        <v>0</v>
      </c>
      <c r="AF3693">
        <v>15</v>
      </c>
      <c r="AG3693"/>
      <c r="AH3693">
        <v>15.675000000000001</v>
      </c>
      <c r="AI3693">
        <v>0</v>
      </c>
    </row>
    <row r="3694" spans="1:35">
      <c r="A3694" t="s">
        <v>862</v>
      </c>
      <c r="B3694">
        <v>2019</v>
      </c>
      <c r="C3694">
        <v>2019</v>
      </c>
      <c r="D3694">
        <v>2019</v>
      </c>
      <c r="E3694">
        <v>4</v>
      </c>
      <c r="F3694">
        <v>0</v>
      </c>
      <c r="G3694">
        <v>0</v>
      </c>
      <c r="H3694" t="s">
        <v>510</v>
      </c>
      <c r="I3694">
        <v>251</v>
      </c>
      <c r="J3694" t="s">
        <v>113</v>
      </c>
      <c r="K3694" t="s">
        <v>583</v>
      </c>
      <c r="L3694">
        <v>24</v>
      </c>
      <c r="M3694" t="s">
        <v>753</v>
      </c>
      <c r="N3694" t="s">
        <v>754</v>
      </c>
      <c r="O3694">
        <v>899</v>
      </c>
      <c r="P3694" t="s">
        <v>520</v>
      </c>
      <c r="Q3694" t="s">
        <v>521</v>
      </c>
      <c r="R3694" t="s">
        <v>515</v>
      </c>
      <c r="S3694" t="s">
        <v>516</v>
      </c>
      <c r="T3694">
        <v>1000</v>
      </c>
      <c r="U3694" t="s">
        <v>866</v>
      </c>
      <c r="V3694">
        <v>2523</v>
      </c>
      <c r="W3694" t="s">
        <v>518</v>
      </c>
      <c r="X3694">
        <v>8</v>
      </c>
      <c r="Y3694" t="s">
        <v>519</v>
      </c>
      <c r="Z3694">
        <v>183</v>
      </c>
      <c r="AA3694">
        <v>8</v>
      </c>
      <c r="AB3694" t="s">
        <v>519</v>
      </c>
      <c r="AC3694">
        <v>183</v>
      </c>
      <c r="AD3694">
        <v>183</v>
      </c>
      <c r="AE3694">
        <v>0</v>
      </c>
      <c r="AF3694">
        <v>1033</v>
      </c>
      <c r="AG3694"/>
      <c r="AH3694">
        <v>1033.4169999999999</v>
      </c>
      <c r="AI3694">
        <v>0</v>
      </c>
    </row>
    <row r="3695" spans="1:35">
      <c r="A3695" t="s">
        <v>862</v>
      </c>
      <c r="B3695">
        <v>2019</v>
      </c>
      <c r="C3695">
        <v>2019</v>
      </c>
      <c r="D3695">
        <v>2019</v>
      </c>
      <c r="E3695">
        <v>4</v>
      </c>
      <c r="F3695">
        <v>0</v>
      </c>
      <c r="G3695">
        <v>0</v>
      </c>
      <c r="H3695" t="s">
        <v>510</v>
      </c>
      <c r="I3695">
        <v>251</v>
      </c>
      <c r="J3695" t="s">
        <v>113</v>
      </c>
      <c r="K3695" t="s">
        <v>583</v>
      </c>
      <c r="L3695">
        <v>31</v>
      </c>
      <c r="M3695" t="s">
        <v>733</v>
      </c>
      <c r="N3695" t="s">
        <v>734</v>
      </c>
      <c r="O3695">
        <v>899</v>
      </c>
      <c r="P3695" t="s">
        <v>520</v>
      </c>
      <c r="Q3695" t="s">
        <v>521</v>
      </c>
      <c r="R3695" t="s">
        <v>515</v>
      </c>
      <c r="S3695" t="s">
        <v>516</v>
      </c>
      <c r="T3695">
        <v>1000</v>
      </c>
      <c r="U3695" t="s">
        <v>866</v>
      </c>
      <c r="V3695">
        <v>2523</v>
      </c>
      <c r="W3695" t="s">
        <v>518</v>
      </c>
      <c r="X3695">
        <v>8</v>
      </c>
      <c r="Y3695" t="s">
        <v>519</v>
      </c>
      <c r="Z3695">
        <v>34</v>
      </c>
      <c r="AA3695">
        <v>8</v>
      </c>
      <c r="AB3695" t="s">
        <v>519</v>
      </c>
      <c r="AC3695">
        <v>34</v>
      </c>
      <c r="AD3695">
        <v>34</v>
      </c>
      <c r="AE3695">
        <v>0</v>
      </c>
      <c r="AF3695">
        <v>447</v>
      </c>
      <c r="AG3695"/>
      <c r="AH3695">
        <v>447.85199999999998</v>
      </c>
      <c r="AI3695">
        <v>0</v>
      </c>
    </row>
    <row r="3696" spans="1:35">
      <c r="A3696" t="s">
        <v>862</v>
      </c>
      <c r="B3696">
        <v>2019</v>
      </c>
      <c r="C3696">
        <v>2019</v>
      </c>
      <c r="D3696">
        <v>2019</v>
      </c>
      <c r="E3696">
        <v>4</v>
      </c>
      <c r="F3696">
        <v>0</v>
      </c>
      <c r="G3696">
        <v>0</v>
      </c>
      <c r="H3696" t="s">
        <v>510</v>
      </c>
      <c r="I3696">
        <v>251</v>
      </c>
      <c r="J3696" t="s">
        <v>113</v>
      </c>
      <c r="K3696" t="s">
        <v>583</v>
      </c>
      <c r="L3696">
        <v>842</v>
      </c>
      <c r="M3696" t="s">
        <v>593</v>
      </c>
      <c r="N3696" t="s">
        <v>593</v>
      </c>
      <c r="O3696">
        <v>899</v>
      </c>
      <c r="P3696" t="s">
        <v>520</v>
      </c>
      <c r="Q3696" t="s">
        <v>521</v>
      </c>
      <c r="R3696" t="s">
        <v>515</v>
      </c>
      <c r="S3696" t="s">
        <v>516</v>
      </c>
      <c r="T3696">
        <v>1000</v>
      </c>
      <c r="U3696" t="s">
        <v>866</v>
      </c>
      <c r="V3696">
        <v>2523</v>
      </c>
      <c r="W3696" t="s">
        <v>518</v>
      </c>
      <c r="X3696">
        <v>8</v>
      </c>
      <c r="Y3696" t="s">
        <v>519</v>
      </c>
      <c r="Z3696">
        <v>25</v>
      </c>
      <c r="AA3696">
        <v>8</v>
      </c>
      <c r="AB3696" t="s">
        <v>519</v>
      </c>
      <c r="AC3696">
        <v>25</v>
      </c>
      <c r="AD3696">
        <v>25</v>
      </c>
      <c r="AE3696">
        <v>0</v>
      </c>
      <c r="AF3696">
        <v>20</v>
      </c>
      <c r="AG3696"/>
      <c r="AH3696">
        <v>20.152999999999999</v>
      </c>
      <c r="AI3696">
        <v>0</v>
      </c>
    </row>
    <row r="3697" spans="1:35">
      <c r="A3697" t="s">
        <v>862</v>
      </c>
      <c r="B3697">
        <v>2019</v>
      </c>
      <c r="C3697">
        <v>2019</v>
      </c>
      <c r="D3697">
        <v>2019</v>
      </c>
      <c r="E3697">
        <v>4</v>
      </c>
      <c r="F3697">
        <v>0</v>
      </c>
      <c r="G3697">
        <v>0</v>
      </c>
      <c r="H3697" t="s">
        <v>510</v>
      </c>
      <c r="I3697">
        <v>251</v>
      </c>
      <c r="J3697" t="s">
        <v>113</v>
      </c>
      <c r="K3697" t="s">
        <v>583</v>
      </c>
      <c r="L3697">
        <v>450</v>
      </c>
      <c r="M3697" t="s">
        <v>654</v>
      </c>
      <c r="N3697" t="s">
        <v>655</v>
      </c>
      <c r="O3697">
        <v>899</v>
      </c>
      <c r="P3697" t="s">
        <v>520</v>
      </c>
      <c r="Q3697" t="s">
        <v>521</v>
      </c>
      <c r="R3697" t="s">
        <v>515</v>
      </c>
      <c r="S3697" t="s">
        <v>516</v>
      </c>
      <c r="T3697">
        <v>1000</v>
      </c>
      <c r="U3697" t="s">
        <v>866</v>
      </c>
      <c r="V3697">
        <v>2523</v>
      </c>
      <c r="W3697" t="s">
        <v>518</v>
      </c>
      <c r="X3697">
        <v>8</v>
      </c>
      <c r="Y3697" t="s">
        <v>519</v>
      </c>
      <c r="Z3697">
        <v>6</v>
      </c>
      <c r="AA3697">
        <v>8</v>
      </c>
      <c r="AB3697" t="s">
        <v>519</v>
      </c>
      <c r="AC3697">
        <v>6</v>
      </c>
      <c r="AD3697">
        <v>6</v>
      </c>
      <c r="AE3697">
        <v>0</v>
      </c>
      <c r="AF3697">
        <v>5</v>
      </c>
      <c r="AG3697"/>
      <c r="AH3697">
        <v>5.5979999999999999</v>
      </c>
      <c r="AI3697">
        <v>0</v>
      </c>
    </row>
    <row r="3698" spans="1:35">
      <c r="A3698" t="s">
        <v>862</v>
      </c>
      <c r="B3698">
        <v>2019</v>
      </c>
      <c r="C3698">
        <v>2019</v>
      </c>
      <c r="D3698">
        <v>2019</v>
      </c>
      <c r="E3698">
        <v>4</v>
      </c>
      <c r="F3698">
        <v>0</v>
      </c>
      <c r="G3698">
        <v>0</v>
      </c>
      <c r="H3698" t="s">
        <v>510</v>
      </c>
      <c r="I3698">
        <v>251</v>
      </c>
      <c r="J3698" t="s">
        <v>113</v>
      </c>
      <c r="K3698" t="s">
        <v>583</v>
      </c>
      <c r="L3698">
        <v>76</v>
      </c>
      <c r="M3698" t="s">
        <v>538</v>
      </c>
      <c r="N3698" t="s">
        <v>539</v>
      </c>
      <c r="O3698">
        <v>899</v>
      </c>
      <c r="P3698" t="s">
        <v>520</v>
      </c>
      <c r="Q3698" t="s">
        <v>521</v>
      </c>
      <c r="R3698" t="s">
        <v>515</v>
      </c>
      <c r="S3698" t="s">
        <v>516</v>
      </c>
      <c r="T3698">
        <v>1000</v>
      </c>
      <c r="U3698" t="s">
        <v>866</v>
      </c>
      <c r="V3698">
        <v>2523</v>
      </c>
      <c r="W3698" t="s">
        <v>518</v>
      </c>
      <c r="X3698">
        <v>8</v>
      </c>
      <c r="Y3698" t="s">
        <v>519</v>
      </c>
      <c r="Z3698">
        <v>300</v>
      </c>
      <c r="AA3698">
        <v>8</v>
      </c>
      <c r="AB3698" t="s">
        <v>519</v>
      </c>
      <c r="AC3698">
        <v>300</v>
      </c>
      <c r="AD3698">
        <v>300</v>
      </c>
      <c r="AE3698">
        <v>0</v>
      </c>
      <c r="AF3698">
        <v>1934</v>
      </c>
      <c r="AG3698"/>
      <c r="AH3698">
        <v>1934.7190000000001</v>
      </c>
      <c r="AI3698">
        <v>0</v>
      </c>
    </row>
    <row r="3699" spans="1:35">
      <c r="A3699" t="s">
        <v>862</v>
      </c>
      <c r="B3699">
        <v>2019</v>
      </c>
      <c r="C3699">
        <v>2019</v>
      </c>
      <c r="D3699">
        <v>2019</v>
      </c>
      <c r="E3699">
        <v>4</v>
      </c>
      <c r="F3699">
        <v>0</v>
      </c>
      <c r="G3699">
        <v>0</v>
      </c>
      <c r="H3699" t="s">
        <v>510</v>
      </c>
      <c r="I3699">
        <v>251</v>
      </c>
      <c r="J3699" t="s">
        <v>113</v>
      </c>
      <c r="K3699" t="s">
        <v>583</v>
      </c>
      <c r="L3699">
        <v>50</v>
      </c>
      <c r="M3699" t="s">
        <v>765</v>
      </c>
      <c r="N3699" t="s">
        <v>766</v>
      </c>
      <c r="O3699">
        <v>899</v>
      </c>
      <c r="P3699" t="s">
        <v>520</v>
      </c>
      <c r="Q3699" t="s">
        <v>521</v>
      </c>
      <c r="R3699" t="s">
        <v>515</v>
      </c>
      <c r="S3699" t="s">
        <v>516</v>
      </c>
      <c r="T3699">
        <v>1000</v>
      </c>
      <c r="U3699" t="s">
        <v>866</v>
      </c>
      <c r="V3699">
        <v>2523</v>
      </c>
      <c r="W3699" t="s">
        <v>518</v>
      </c>
      <c r="X3699">
        <v>8</v>
      </c>
      <c r="Y3699" t="s">
        <v>519</v>
      </c>
      <c r="Z3699">
        <v>400</v>
      </c>
      <c r="AA3699">
        <v>8</v>
      </c>
      <c r="AB3699" t="s">
        <v>519</v>
      </c>
      <c r="AC3699">
        <v>400</v>
      </c>
      <c r="AD3699">
        <v>400</v>
      </c>
      <c r="AE3699">
        <v>0</v>
      </c>
      <c r="AF3699">
        <v>4003</v>
      </c>
      <c r="AG3699"/>
      <c r="AH3699">
        <v>4003.7930000000001</v>
      </c>
      <c r="AI3699">
        <v>0</v>
      </c>
    </row>
    <row r="3700" spans="1:35">
      <c r="A3700" t="s">
        <v>862</v>
      </c>
      <c r="B3700">
        <v>2019</v>
      </c>
      <c r="C3700">
        <v>2019</v>
      </c>
      <c r="D3700">
        <v>2019</v>
      </c>
      <c r="E3700">
        <v>4</v>
      </c>
      <c r="F3700">
        <v>0</v>
      </c>
      <c r="G3700">
        <v>0</v>
      </c>
      <c r="H3700" t="s">
        <v>510</v>
      </c>
      <c r="I3700">
        <v>251</v>
      </c>
      <c r="J3700" t="s">
        <v>113</v>
      </c>
      <c r="K3700" t="s">
        <v>583</v>
      </c>
      <c r="L3700">
        <v>516</v>
      </c>
      <c r="M3700" t="s">
        <v>743</v>
      </c>
      <c r="N3700" t="s">
        <v>744</v>
      </c>
      <c r="O3700">
        <v>899</v>
      </c>
      <c r="P3700" t="s">
        <v>520</v>
      </c>
      <c r="Q3700" t="s">
        <v>521</v>
      </c>
      <c r="R3700" t="s">
        <v>515</v>
      </c>
      <c r="S3700" t="s">
        <v>516</v>
      </c>
      <c r="T3700">
        <v>1000</v>
      </c>
      <c r="U3700" t="s">
        <v>866</v>
      </c>
      <c r="V3700">
        <v>2523</v>
      </c>
      <c r="W3700" t="s">
        <v>518</v>
      </c>
      <c r="X3700">
        <v>8</v>
      </c>
      <c r="Y3700" t="s">
        <v>519</v>
      </c>
      <c r="Z3700">
        <v>75</v>
      </c>
      <c r="AA3700">
        <v>8</v>
      </c>
      <c r="AB3700" t="s">
        <v>519</v>
      </c>
      <c r="AC3700">
        <v>75</v>
      </c>
      <c r="AD3700">
        <v>75</v>
      </c>
      <c r="AE3700">
        <v>0</v>
      </c>
      <c r="AF3700">
        <v>154</v>
      </c>
      <c r="AG3700"/>
      <c r="AH3700">
        <v>154.50899999999999</v>
      </c>
      <c r="AI3700">
        <v>0</v>
      </c>
    </row>
    <row r="3701" spans="1:35">
      <c r="A3701" t="s">
        <v>862</v>
      </c>
      <c r="B3701">
        <v>2019</v>
      </c>
      <c r="C3701">
        <v>2019</v>
      </c>
      <c r="D3701">
        <v>2019</v>
      </c>
      <c r="E3701">
        <v>4</v>
      </c>
      <c r="F3701">
        <v>0</v>
      </c>
      <c r="G3701">
        <v>0</v>
      </c>
      <c r="H3701" t="s">
        <v>510</v>
      </c>
      <c r="I3701">
        <v>251</v>
      </c>
      <c r="J3701" t="s">
        <v>113</v>
      </c>
      <c r="K3701" t="s">
        <v>583</v>
      </c>
      <c r="L3701">
        <v>710</v>
      </c>
      <c r="M3701" t="s">
        <v>616</v>
      </c>
      <c r="N3701" t="s">
        <v>617</v>
      </c>
      <c r="O3701">
        <v>899</v>
      </c>
      <c r="P3701" t="s">
        <v>520</v>
      </c>
      <c r="Q3701" t="s">
        <v>521</v>
      </c>
      <c r="R3701" t="s">
        <v>515</v>
      </c>
      <c r="S3701" t="s">
        <v>516</v>
      </c>
      <c r="T3701">
        <v>1000</v>
      </c>
      <c r="U3701" t="s">
        <v>866</v>
      </c>
      <c r="V3701">
        <v>2523</v>
      </c>
      <c r="W3701" t="s">
        <v>518</v>
      </c>
      <c r="X3701">
        <v>8</v>
      </c>
      <c r="Y3701" t="s">
        <v>519</v>
      </c>
      <c r="Z3701">
        <v>21</v>
      </c>
      <c r="AA3701">
        <v>8</v>
      </c>
      <c r="AB3701" t="s">
        <v>519</v>
      </c>
      <c r="AC3701">
        <v>21</v>
      </c>
      <c r="AD3701">
        <v>21</v>
      </c>
      <c r="AE3701">
        <v>0</v>
      </c>
      <c r="AF3701">
        <v>24</v>
      </c>
      <c r="AG3701"/>
      <c r="AH3701">
        <v>24.632000000000001</v>
      </c>
      <c r="AI3701">
        <v>0</v>
      </c>
    </row>
    <row r="3702" spans="1:35">
      <c r="A3702" t="s">
        <v>862</v>
      </c>
      <c r="B3702">
        <v>2019</v>
      </c>
      <c r="C3702">
        <v>2019</v>
      </c>
      <c r="D3702">
        <v>2019</v>
      </c>
      <c r="E3702">
        <v>4</v>
      </c>
      <c r="F3702">
        <v>0</v>
      </c>
      <c r="G3702">
        <v>0</v>
      </c>
      <c r="H3702" t="s">
        <v>510</v>
      </c>
      <c r="I3702">
        <v>251</v>
      </c>
      <c r="J3702" t="s">
        <v>113</v>
      </c>
      <c r="K3702" t="s">
        <v>583</v>
      </c>
      <c r="L3702">
        <v>634</v>
      </c>
      <c r="M3702" t="s">
        <v>662</v>
      </c>
      <c r="N3702" t="s">
        <v>663</v>
      </c>
      <c r="O3702">
        <v>899</v>
      </c>
      <c r="P3702" t="s">
        <v>520</v>
      </c>
      <c r="Q3702" t="s">
        <v>521</v>
      </c>
      <c r="R3702" t="s">
        <v>515</v>
      </c>
      <c r="S3702" t="s">
        <v>516</v>
      </c>
      <c r="T3702">
        <v>1000</v>
      </c>
      <c r="U3702" t="s">
        <v>866</v>
      </c>
      <c r="V3702">
        <v>2523</v>
      </c>
      <c r="W3702" t="s">
        <v>518</v>
      </c>
      <c r="X3702">
        <v>8</v>
      </c>
      <c r="Y3702" t="s">
        <v>519</v>
      </c>
      <c r="Z3702">
        <v>18</v>
      </c>
      <c r="AA3702">
        <v>8</v>
      </c>
      <c r="AB3702" t="s">
        <v>519</v>
      </c>
      <c r="AC3702">
        <v>18</v>
      </c>
      <c r="AD3702">
        <v>18</v>
      </c>
      <c r="AE3702">
        <v>0</v>
      </c>
      <c r="AF3702">
        <v>126</v>
      </c>
      <c r="AG3702"/>
      <c r="AH3702">
        <v>126.518</v>
      </c>
      <c r="AI3702">
        <v>0</v>
      </c>
    </row>
    <row r="3703" spans="1:35">
      <c r="A3703" t="s">
        <v>862</v>
      </c>
      <c r="B3703">
        <v>2019</v>
      </c>
      <c r="C3703">
        <v>2019</v>
      </c>
      <c r="D3703">
        <v>2019</v>
      </c>
      <c r="E3703">
        <v>4</v>
      </c>
      <c r="F3703">
        <v>0</v>
      </c>
      <c r="G3703">
        <v>0</v>
      </c>
      <c r="H3703" t="s">
        <v>510</v>
      </c>
      <c r="I3703">
        <v>251</v>
      </c>
      <c r="J3703" t="s">
        <v>113</v>
      </c>
      <c r="K3703" t="s">
        <v>583</v>
      </c>
      <c r="L3703">
        <v>380</v>
      </c>
      <c r="M3703" t="s">
        <v>587</v>
      </c>
      <c r="N3703" t="s">
        <v>588</v>
      </c>
      <c r="O3703">
        <v>899</v>
      </c>
      <c r="P3703" t="s">
        <v>520</v>
      </c>
      <c r="Q3703" t="s">
        <v>521</v>
      </c>
      <c r="R3703" t="s">
        <v>515</v>
      </c>
      <c r="S3703" t="s">
        <v>516</v>
      </c>
      <c r="T3703">
        <v>1000</v>
      </c>
      <c r="U3703" t="s">
        <v>866</v>
      </c>
      <c r="V3703">
        <v>2523</v>
      </c>
      <c r="W3703" t="s">
        <v>518</v>
      </c>
      <c r="X3703">
        <v>8</v>
      </c>
      <c r="Y3703" t="s">
        <v>519</v>
      </c>
      <c r="Z3703">
        <v>130</v>
      </c>
      <c r="AA3703">
        <v>8</v>
      </c>
      <c r="AB3703" t="s">
        <v>519</v>
      </c>
      <c r="AC3703">
        <v>130</v>
      </c>
      <c r="AD3703">
        <v>130</v>
      </c>
      <c r="AE3703">
        <v>0</v>
      </c>
      <c r="AF3703">
        <v>58</v>
      </c>
      <c r="AG3703"/>
      <c r="AH3703">
        <v>58.220999999999997</v>
      </c>
      <c r="AI3703">
        <v>0</v>
      </c>
    </row>
    <row r="3704" spans="1:35">
      <c r="A3704" t="s">
        <v>862</v>
      </c>
      <c r="B3704">
        <v>2019</v>
      </c>
      <c r="C3704">
        <v>2019</v>
      </c>
      <c r="D3704">
        <v>2019</v>
      </c>
      <c r="E3704">
        <v>4</v>
      </c>
      <c r="F3704">
        <v>0</v>
      </c>
      <c r="G3704">
        <v>0</v>
      </c>
      <c r="H3704" t="s">
        <v>510</v>
      </c>
      <c r="I3704">
        <v>251</v>
      </c>
      <c r="J3704" t="s">
        <v>113</v>
      </c>
      <c r="K3704" t="s">
        <v>583</v>
      </c>
      <c r="L3704">
        <v>729</v>
      </c>
      <c r="M3704" t="s">
        <v>890</v>
      </c>
      <c r="N3704" t="s">
        <v>891</v>
      </c>
      <c r="O3704">
        <v>899</v>
      </c>
      <c r="P3704" t="s">
        <v>520</v>
      </c>
      <c r="Q3704" t="s">
        <v>521</v>
      </c>
      <c r="R3704" t="s">
        <v>515</v>
      </c>
      <c r="S3704" t="s">
        <v>516</v>
      </c>
      <c r="T3704">
        <v>1000</v>
      </c>
      <c r="U3704" t="s">
        <v>866</v>
      </c>
      <c r="V3704">
        <v>2523</v>
      </c>
      <c r="W3704" t="s">
        <v>518</v>
      </c>
      <c r="X3704">
        <v>8</v>
      </c>
      <c r="Y3704" t="s">
        <v>519</v>
      </c>
      <c r="Z3704">
        <v>30</v>
      </c>
      <c r="AA3704">
        <v>8</v>
      </c>
      <c r="AB3704" t="s">
        <v>519</v>
      </c>
      <c r="AC3704">
        <v>30</v>
      </c>
      <c r="AD3704">
        <v>30</v>
      </c>
      <c r="AE3704">
        <v>0</v>
      </c>
      <c r="AF3704">
        <v>358</v>
      </c>
      <c r="AG3704"/>
      <c r="AH3704">
        <v>358.28100000000001</v>
      </c>
      <c r="AI3704">
        <v>0</v>
      </c>
    </row>
    <row r="3705" spans="1:35">
      <c r="A3705" t="s">
        <v>862</v>
      </c>
      <c r="B3705">
        <v>2019</v>
      </c>
      <c r="C3705">
        <v>2019</v>
      </c>
      <c r="D3705">
        <v>2019</v>
      </c>
      <c r="E3705">
        <v>4</v>
      </c>
      <c r="F3705">
        <v>0</v>
      </c>
      <c r="G3705">
        <v>0</v>
      </c>
      <c r="H3705" t="s">
        <v>510</v>
      </c>
      <c r="I3705">
        <v>251</v>
      </c>
      <c r="J3705" t="s">
        <v>113</v>
      </c>
      <c r="K3705" t="s">
        <v>583</v>
      </c>
      <c r="L3705">
        <v>562</v>
      </c>
      <c r="M3705" t="s">
        <v>636</v>
      </c>
      <c r="N3705" t="s">
        <v>637</v>
      </c>
      <c r="O3705">
        <v>899</v>
      </c>
      <c r="P3705" t="s">
        <v>520</v>
      </c>
      <c r="Q3705" t="s">
        <v>521</v>
      </c>
      <c r="R3705" t="s">
        <v>515</v>
      </c>
      <c r="S3705" t="s">
        <v>516</v>
      </c>
      <c r="T3705">
        <v>1000</v>
      </c>
      <c r="U3705" t="s">
        <v>866</v>
      </c>
      <c r="V3705">
        <v>2523</v>
      </c>
      <c r="W3705" t="s">
        <v>518</v>
      </c>
      <c r="X3705">
        <v>8</v>
      </c>
      <c r="Y3705" t="s">
        <v>519</v>
      </c>
      <c r="Z3705">
        <v>30</v>
      </c>
      <c r="AA3705">
        <v>8</v>
      </c>
      <c r="AB3705" t="s">
        <v>519</v>
      </c>
      <c r="AC3705">
        <v>30</v>
      </c>
      <c r="AD3705">
        <v>30</v>
      </c>
      <c r="AE3705">
        <v>0</v>
      </c>
      <c r="AF3705">
        <v>61</v>
      </c>
      <c r="AG3705"/>
      <c r="AH3705">
        <v>61.58</v>
      </c>
      <c r="AI3705">
        <v>0</v>
      </c>
    </row>
    <row r="3706" spans="1:35">
      <c r="A3706" t="s">
        <v>862</v>
      </c>
      <c r="B3706">
        <v>2019</v>
      </c>
      <c r="C3706">
        <v>2019</v>
      </c>
      <c r="D3706">
        <v>2019</v>
      </c>
      <c r="E3706">
        <v>4</v>
      </c>
      <c r="F3706">
        <v>0</v>
      </c>
      <c r="G3706">
        <v>0</v>
      </c>
      <c r="H3706" t="s">
        <v>510</v>
      </c>
      <c r="I3706">
        <v>251</v>
      </c>
      <c r="J3706" t="s">
        <v>113</v>
      </c>
      <c r="K3706" t="s">
        <v>583</v>
      </c>
      <c r="L3706">
        <v>144</v>
      </c>
      <c r="M3706" t="s">
        <v>791</v>
      </c>
      <c r="N3706" t="s">
        <v>792</v>
      </c>
      <c r="O3706">
        <v>899</v>
      </c>
      <c r="P3706" t="s">
        <v>520</v>
      </c>
      <c r="Q3706" t="s">
        <v>521</v>
      </c>
      <c r="R3706" t="s">
        <v>515</v>
      </c>
      <c r="S3706" t="s">
        <v>516</v>
      </c>
      <c r="T3706">
        <v>1000</v>
      </c>
      <c r="U3706" t="s">
        <v>866</v>
      </c>
      <c r="V3706">
        <v>2523</v>
      </c>
      <c r="W3706" t="s">
        <v>518</v>
      </c>
      <c r="X3706">
        <v>8</v>
      </c>
      <c r="Y3706" t="s">
        <v>519</v>
      </c>
      <c r="Z3706">
        <v>7</v>
      </c>
      <c r="AA3706">
        <v>8</v>
      </c>
      <c r="AB3706" t="s">
        <v>519</v>
      </c>
      <c r="AC3706">
        <v>7</v>
      </c>
      <c r="AD3706">
        <v>7</v>
      </c>
      <c r="AE3706">
        <v>0</v>
      </c>
      <c r="AF3706">
        <v>86</v>
      </c>
      <c r="AG3706"/>
      <c r="AH3706">
        <v>86.210999999999999</v>
      </c>
      <c r="AI3706">
        <v>0</v>
      </c>
    </row>
    <row r="3707" spans="1:35">
      <c r="A3707" t="s">
        <v>862</v>
      </c>
      <c r="B3707">
        <v>2019</v>
      </c>
      <c r="C3707">
        <v>2019</v>
      </c>
      <c r="D3707">
        <v>2019</v>
      </c>
      <c r="E3707">
        <v>4</v>
      </c>
      <c r="F3707">
        <v>0</v>
      </c>
      <c r="G3707">
        <v>0</v>
      </c>
      <c r="H3707" t="s">
        <v>510</v>
      </c>
      <c r="I3707">
        <v>251</v>
      </c>
      <c r="J3707" t="s">
        <v>113</v>
      </c>
      <c r="K3707" t="s">
        <v>583</v>
      </c>
      <c r="L3707">
        <v>116</v>
      </c>
      <c r="M3707" t="s">
        <v>864</v>
      </c>
      <c r="N3707" t="s">
        <v>865</v>
      </c>
      <c r="O3707">
        <v>899</v>
      </c>
      <c r="P3707" t="s">
        <v>520</v>
      </c>
      <c r="Q3707" t="s">
        <v>521</v>
      </c>
      <c r="R3707" t="s">
        <v>515</v>
      </c>
      <c r="S3707" t="s">
        <v>516</v>
      </c>
      <c r="T3707">
        <v>1000</v>
      </c>
      <c r="U3707" t="s">
        <v>866</v>
      </c>
      <c r="V3707">
        <v>2523</v>
      </c>
      <c r="W3707" t="s">
        <v>518</v>
      </c>
      <c r="X3707">
        <v>8</v>
      </c>
      <c r="Y3707" t="s">
        <v>519</v>
      </c>
      <c r="Z3707">
        <v>113</v>
      </c>
      <c r="AA3707">
        <v>8</v>
      </c>
      <c r="AB3707" t="s">
        <v>519</v>
      </c>
      <c r="AC3707">
        <v>113</v>
      </c>
      <c r="AD3707">
        <v>113</v>
      </c>
      <c r="AE3707">
        <v>0</v>
      </c>
      <c r="AF3707">
        <v>1311</v>
      </c>
      <c r="AG3707"/>
      <c r="AH3707">
        <v>1311.085</v>
      </c>
      <c r="AI3707">
        <v>0</v>
      </c>
    </row>
    <row r="3708" spans="1:35">
      <c r="A3708" t="s">
        <v>862</v>
      </c>
      <c r="B3708">
        <v>2019</v>
      </c>
      <c r="C3708">
        <v>2019</v>
      </c>
      <c r="D3708">
        <v>2019</v>
      </c>
      <c r="E3708">
        <v>4</v>
      </c>
      <c r="F3708">
        <v>0</v>
      </c>
      <c r="G3708">
        <v>0</v>
      </c>
      <c r="H3708" t="s">
        <v>510</v>
      </c>
      <c r="I3708">
        <v>251</v>
      </c>
      <c r="J3708" t="s">
        <v>113</v>
      </c>
      <c r="K3708" t="s">
        <v>583</v>
      </c>
      <c r="L3708">
        <v>608</v>
      </c>
      <c r="M3708" t="s">
        <v>548</v>
      </c>
      <c r="N3708" t="s">
        <v>549</v>
      </c>
      <c r="O3708">
        <v>899</v>
      </c>
      <c r="P3708" t="s">
        <v>520</v>
      </c>
      <c r="Q3708" t="s">
        <v>521</v>
      </c>
      <c r="R3708" t="s">
        <v>515</v>
      </c>
      <c r="S3708" t="s">
        <v>516</v>
      </c>
      <c r="T3708">
        <v>1000</v>
      </c>
      <c r="U3708" t="s">
        <v>866</v>
      </c>
      <c r="V3708">
        <v>2523</v>
      </c>
      <c r="W3708" t="s">
        <v>518</v>
      </c>
      <c r="X3708">
        <v>8</v>
      </c>
      <c r="Y3708" t="s">
        <v>519</v>
      </c>
      <c r="Z3708">
        <v>102</v>
      </c>
      <c r="AA3708">
        <v>8</v>
      </c>
      <c r="AB3708" t="s">
        <v>519</v>
      </c>
      <c r="AC3708">
        <v>102</v>
      </c>
      <c r="AD3708">
        <v>102</v>
      </c>
      <c r="AE3708">
        <v>0</v>
      </c>
      <c r="AF3708">
        <v>1791</v>
      </c>
      <c r="AG3708"/>
      <c r="AH3708">
        <v>1791.4059999999999</v>
      </c>
      <c r="AI3708">
        <v>0</v>
      </c>
    </row>
    <row r="3709" spans="1:35">
      <c r="A3709" t="s">
        <v>862</v>
      </c>
      <c r="B3709">
        <v>2019</v>
      </c>
      <c r="C3709">
        <v>2019</v>
      </c>
      <c r="D3709">
        <v>2019</v>
      </c>
      <c r="E3709">
        <v>4</v>
      </c>
      <c r="F3709">
        <v>0</v>
      </c>
      <c r="G3709">
        <v>0</v>
      </c>
      <c r="H3709" t="s">
        <v>510</v>
      </c>
      <c r="I3709">
        <v>251</v>
      </c>
      <c r="J3709" t="s">
        <v>113</v>
      </c>
      <c r="K3709" t="s">
        <v>583</v>
      </c>
      <c r="L3709">
        <v>156</v>
      </c>
      <c r="M3709" t="s">
        <v>183</v>
      </c>
      <c r="N3709" t="s">
        <v>562</v>
      </c>
      <c r="O3709">
        <v>899</v>
      </c>
      <c r="P3709" t="s">
        <v>520</v>
      </c>
      <c r="Q3709" t="s">
        <v>521</v>
      </c>
      <c r="R3709" t="s">
        <v>515</v>
      </c>
      <c r="S3709" t="s">
        <v>516</v>
      </c>
      <c r="T3709">
        <v>1000</v>
      </c>
      <c r="U3709" t="s">
        <v>866</v>
      </c>
      <c r="V3709">
        <v>2523</v>
      </c>
      <c r="W3709" t="s">
        <v>518</v>
      </c>
      <c r="X3709">
        <v>8</v>
      </c>
      <c r="Y3709" t="s">
        <v>519</v>
      </c>
      <c r="Z3709">
        <v>1470</v>
      </c>
      <c r="AA3709">
        <v>8</v>
      </c>
      <c r="AB3709" t="s">
        <v>519</v>
      </c>
      <c r="AC3709">
        <v>1470</v>
      </c>
      <c r="AD3709">
        <v>1470</v>
      </c>
      <c r="AE3709">
        <v>0</v>
      </c>
      <c r="AF3709">
        <v>1264</v>
      </c>
      <c r="AG3709"/>
      <c r="AH3709">
        <v>1264.0609999999999</v>
      </c>
      <c r="AI3709">
        <v>0</v>
      </c>
    </row>
    <row r="3710" spans="1:35">
      <c r="A3710" t="s">
        <v>862</v>
      </c>
      <c r="B3710">
        <v>2019</v>
      </c>
      <c r="C3710">
        <v>2019</v>
      </c>
      <c r="D3710">
        <v>2019</v>
      </c>
      <c r="E3710">
        <v>4</v>
      </c>
      <c r="F3710">
        <v>0</v>
      </c>
      <c r="G3710">
        <v>0</v>
      </c>
      <c r="H3710" t="s">
        <v>510</v>
      </c>
      <c r="I3710">
        <v>251</v>
      </c>
      <c r="J3710" t="s">
        <v>113</v>
      </c>
      <c r="K3710" t="s">
        <v>583</v>
      </c>
      <c r="L3710">
        <v>368</v>
      </c>
      <c r="M3710" t="s">
        <v>622</v>
      </c>
      <c r="N3710" t="s">
        <v>623</v>
      </c>
      <c r="O3710">
        <v>899</v>
      </c>
      <c r="P3710" t="s">
        <v>520</v>
      </c>
      <c r="Q3710" t="s">
        <v>521</v>
      </c>
      <c r="R3710" t="s">
        <v>515</v>
      </c>
      <c r="S3710" t="s">
        <v>516</v>
      </c>
      <c r="T3710">
        <v>1000</v>
      </c>
      <c r="U3710" t="s">
        <v>866</v>
      </c>
      <c r="V3710">
        <v>2523</v>
      </c>
      <c r="W3710" t="s">
        <v>518</v>
      </c>
      <c r="X3710">
        <v>8</v>
      </c>
      <c r="Y3710" t="s">
        <v>519</v>
      </c>
      <c r="Z3710">
        <v>723</v>
      </c>
      <c r="AA3710">
        <v>8</v>
      </c>
      <c r="AB3710" t="s">
        <v>519</v>
      </c>
      <c r="AC3710">
        <v>723</v>
      </c>
      <c r="AD3710">
        <v>723</v>
      </c>
      <c r="AE3710">
        <v>0</v>
      </c>
      <c r="AF3710">
        <v>4537</v>
      </c>
      <c r="AG3710"/>
      <c r="AH3710">
        <v>4537.8559999999998</v>
      </c>
      <c r="AI3710">
        <v>0</v>
      </c>
    </row>
    <row r="3711" spans="1:35">
      <c r="A3711" t="s">
        <v>862</v>
      </c>
      <c r="B3711">
        <v>2019</v>
      </c>
      <c r="C3711">
        <v>2019</v>
      </c>
      <c r="D3711">
        <v>2019</v>
      </c>
      <c r="E3711">
        <v>4</v>
      </c>
      <c r="F3711">
        <v>0</v>
      </c>
      <c r="G3711">
        <v>0</v>
      </c>
      <c r="H3711" t="s">
        <v>510</v>
      </c>
      <c r="I3711">
        <v>251</v>
      </c>
      <c r="J3711" t="s">
        <v>113</v>
      </c>
      <c r="K3711" t="s">
        <v>583</v>
      </c>
      <c r="L3711">
        <v>20</v>
      </c>
      <c r="M3711" t="s">
        <v>640</v>
      </c>
      <c r="N3711" t="s">
        <v>641</v>
      </c>
      <c r="O3711">
        <v>899</v>
      </c>
      <c r="P3711" t="s">
        <v>520</v>
      </c>
      <c r="Q3711" t="s">
        <v>521</v>
      </c>
      <c r="R3711" t="s">
        <v>515</v>
      </c>
      <c r="S3711" t="s">
        <v>516</v>
      </c>
      <c r="T3711">
        <v>3200</v>
      </c>
      <c r="U3711" t="s">
        <v>74</v>
      </c>
      <c r="V3711">
        <v>2523</v>
      </c>
      <c r="W3711" t="s">
        <v>518</v>
      </c>
      <c r="X3711">
        <v>8</v>
      </c>
      <c r="Y3711" t="s">
        <v>519</v>
      </c>
      <c r="Z3711">
        <v>1931135</v>
      </c>
      <c r="AA3711">
        <v>8</v>
      </c>
      <c r="AB3711" t="s">
        <v>519</v>
      </c>
      <c r="AC3711">
        <v>1931135</v>
      </c>
      <c r="AD3711">
        <v>1931135</v>
      </c>
      <c r="AE3711">
        <v>0</v>
      </c>
      <c r="AF3711">
        <v>195974</v>
      </c>
      <c r="AG3711"/>
      <c r="AH3711">
        <v>195974.24100000001</v>
      </c>
      <c r="AI3711">
        <v>0</v>
      </c>
    </row>
    <row r="3712" spans="1:35">
      <c r="A3712" t="s">
        <v>862</v>
      </c>
      <c r="B3712">
        <v>2019</v>
      </c>
      <c r="C3712">
        <v>2019</v>
      </c>
      <c r="D3712">
        <v>2019</v>
      </c>
      <c r="E3712">
        <v>4</v>
      </c>
      <c r="F3712">
        <v>0</v>
      </c>
      <c r="G3712">
        <v>0</v>
      </c>
      <c r="H3712" t="s">
        <v>510</v>
      </c>
      <c r="I3712">
        <v>251</v>
      </c>
      <c r="J3712" t="s">
        <v>113</v>
      </c>
      <c r="K3712" t="s">
        <v>583</v>
      </c>
      <c r="L3712">
        <v>620</v>
      </c>
      <c r="M3712" t="s">
        <v>603</v>
      </c>
      <c r="N3712" t="s">
        <v>604</v>
      </c>
      <c r="O3712">
        <v>899</v>
      </c>
      <c r="P3712" t="s">
        <v>520</v>
      </c>
      <c r="Q3712" t="s">
        <v>521</v>
      </c>
      <c r="R3712" t="s">
        <v>515</v>
      </c>
      <c r="S3712" t="s">
        <v>516</v>
      </c>
      <c r="T3712">
        <v>3200</v>
      </c>
      <c r="U3712" t="s">
        <v>74</v>
      </c>
      <c r="V3712">
        <v>2523</v>
      </c>
      <c r="W3712" t="s">
        <v>518</v>
      </c>
      <c r="X3712">
        <v>8</v>
      </c>
      <c r="Y3712" t="s">
        <v>519</v>
      </c>
      <c r="Z3712">
        <v>1190</v>
      </c>
      <c r="AA3712">
        <v>8</v>
      </c>
      <c r="AB3712" t="s">
        <v>519</v>
      </c>
      <c r="AC3712">
        <v>1190</v>
      </c>
      <c r="AD3712">
        <v>1190</v>
      </c>
      <c r="AE3712">
        <v>0</v>
      </c>
      <c r="AF3712">
        <v>133</v>
      </c>
      <c r="AG3712"/>
      <c r="AH3712">
        <v>133.23599999999999</v>
      </c>
      <c r="AI3712">
        <v>0</v>
      </c>
    </row>
    <row r="3713" spans="1:35">
      <c r="A3713" t="s">
        <v>862</v>
      </c>
      <c r="B3713">
        <v>2019</v>
      </c>
      <c r="C3713">
        <v>2019</v>
      </c>
      <c r="D3713">
        <v>2019</v>
      </c>
      <c r="E3713">
        <v>4</v>
      </c>
      <c r="F3713">
        <v>0</v>
      </c>
      <c r="G3713">
        <v>0</v>
      </c>
      <c r="H3713" t="s">
        <v>510</v>
      </c>
      <c r="I3713">
        <v>251</v>
      </c>
      <c r="J3713" t="s">
        <v>113</v>
      </c>
      <c r="K3713" t="s">
        <v>583</v>
      </c>
      <c r="L3713">
        <v>380</v>
      </c>
      <c r="M3713" t="s">
        <v>587</v>
      </c>
      <c r="N3713" t="s">
        <v>588</v>
      </c>
      <c r="O3713">
        <v>899</v>
      </c>
      <c r="P3713" t="s">
        <v>520</v>
      </c>
      <c r="Q3713" t="s">
        <v>521</v>
      </c>
      <c r="R3713" t="s">
        <v>515</v>
      </c>
      <c r="S3713" t="s">
        <v>516</v>
      </c>
      <c r="T3713">
        <v>3200</v>
      </c>
      <c r="U3713" t="s">
        <v>74</v>
      </c>
      <c r="V3713">
        <v>2523</v>
      </c>
      <c r="W3713" t="s">
        <v>518</v>
      </c>
      <c r="X3713">
        <v>8</v>
      </c>
      <c r="Y3713" t="s">
        <v>519</v>
      </c>
      <c r="Z3713">
        <v>63668890</v>
      </c>
      <c r="AA3713">
        <v>8</v>
      </c>
      <c r="AB3713" t="s">
        <v>519</v>
      </c>
      <c r="AC3713">
        <v>63668890</v>
      </c>
      <c r="AD3713">
        <v>63668890</v>
      </c>
      <c r="AE3713">
        <v>0</v>
      </c>
      <c r="AF3713">
        <v>6466453</v>
      </c>
      <c r="AG3713"/>
      <c r="AH3713">
        <v>6466453.5439999998</v>
      </c>
      <c r="AI3713">
        <v>0</v>
      </c>
    </row>
    <row r="3714" spans="1:35">
      <c r="A3714" t="s">
        <v>862</v>
      </c>
      <c r="B3714">
        <v>2019</v>
      </c>
      <c r="C3714">
        <v>2019</v>
      </c>
      <c r="D3714">
        <v>2019</v>
      </c>
      <c r="E3714">
        <v>4</v>
      </c>
      <c r="F3714">
        <v>0</v>
      </c>
      <c r="G3714">
        <v>0</v>
      </c>
      <c r="H3714" t="s">
        <v>510</v>
      </c>
      <c r="I3714">
        <v>251</v>
      </c>
      <c r="J3714" t="s">
        <v>113</v>
      </c>
      <c r="K3714" t="s">
        <v>583</v>
      </c>
      <c r="L3714">
        <v>642</v>
      </c>
      <c r="M3714" t="s">
        <v>682</v>
      </c>
      <c r="N3714" t="s">
        <v>683</v>
      </c>
      <c r="O3714">
        <v>899</v>
      </c>
      <c r="P3714" t="s">
        <v>520</v>
      </c>
      <c r="Q3714" t="s">
        <v>521</v>
      </c>
      <c r="R3714" t="s">
        <v>515</v>
      </c>
      <c r="S3714" t="s">
        <v>516</v>
      </c>
      <c r="T3714">
        <v>3200</v>
      </c>
      <c r="U3714" t="s">
        <v>74</v>
      </c>
      <c r="V3714">
        <v>2523</v>
      </c>
      <c r="W3714" t="s">
        <v>518</v>
      </c>
      <c r="X3714">
        <v>8</v>
      </c>
      <c r="Y3714" t="s">
        <v>519</v>
      </c>
      <c r="Z3714">
        <v>300065</v>
      </c>
      <c r="AA3714">
        <v>8</v>
      </c>
      <c r="AB3714" t="s">
        <v>519</v>
      </c>
      <c r="AC3714">
        <v>300065</v>
      </c>
      <c r="AD3714">
        <v>300065</v>
      </c>
      <c r="AE3714">
        <v>0</v>
      </c>
      <c r="AF3714">
        <v>126911</v>
      </c>
      <c r="AG3714"/>
      <c r="AH3714">
        <v>126911.053</v>
      </c>
      <c r="AI3714">
        <v>0</v>
      </c>
    </row>
    <row r="3715" spans="1:35">
      <c r="A3715" t="s">
        <v>862</v>
      </c>
      <c r="B3715">
        <v>2019</v>
      </c>
      <c r="C3715">
        <v>2019</v>
      </c>
      <c r="D3715">
        <v>2019</v>
      </c>
      <c r="E3715">
        <v>4</v>
      </c>
      <c r="F3715">
        <v>0</v>
      </c>
      <c r="G3715">
        <v>0</v>
      </c>
      <c r="H3715" t="s">
        <v>510</v>
      </c>
      <c r="I3715">
        <v>251</v>
      </c>
      <c r="J3715" t="s">
        <v>113</v>
      </c>
      <c r="K3715" t="s">
        <v>583</v>
      </c>
      <c r="L3715">
        <v>686</v>
      </c>
      <c r="M3715" t="s">
        <v>560</v>
      </c>
      <c r="N3715" t="s">
        <v>561</v>
      </c>
      <c r="O3715">
        <v>899</v>
      </c>
      <c r="P3715" t="s">
        <v>520</v>
      </c>
      <c r="Q3715" t="s">
        <v>521</v>
      </c>
      <c r="R3715" t="s">
        <v>515</v>
      </c>
      <c r="S3715" t="s">
        <v>516</v>
      </c>
      <c r="T3715">
        <v>3200</v>
      </c>
      <c r="U3715" t="s">
        <v>74</v>
      </c>
      <c r="V3715">
        <v>2523</v>
      </c>
      <c r="W3715" t="s">
        <v>518</v>
      </c>
      <c r="X3715">
        <v>8</v>
      </c>
      <c r="Y3715" t="s">
        <v>519</v>
      </c>
      <c r="Z3715">
        <v>4</v>
      </c>
      <c r="AA3715">
        <v>8</v>
      </c>
      <c r="AB3715" t="s">
        <v>519</v>
      </c>
      <c r="AC3715">
        <v>4</v>
      </c>
      <c r="AD3715">
        <v>4</v>
      </c>
      <c r="AE3715">
        <v>0</v>
      </c>
      <c r="AF3715">
        <v>11</v>
      </c>
      <c r="AG3715"/>
      <c r="AH3715">
        <v>11.196</v>
      </c>
      <c r="AI3715">
        <v>0</v>
      </c>
    </row>
    <row r="3716" spans="1:35">
      <c r="A3716" t="s">
        <v>862</v>
      </c>
      <c r="B3716">
        <v>2019</v>
      </c>
      <c r="C3716">
        <v>2019</v>
      </c>
      <c r="D3716">
        <v>2019</v>
      </c>
      <c r="E3716">
        <v>4</v>
      </c>
      <c r="F3716">
        <v>0</v>
      </c>
      <c r="G3716">
        <v>0</v>
      </c>
      <c r="H3716" t="s">
        <v>510</v>
      </c>
      <c r="I3716">
        <v>251</v>
      </c>
      <c r="J3716" t="s">
        <v>113</v>
      </c>
      <c r="K3716" t="s">
        <v>583</v>
      </c>
      <c r="L3716">
        <v>442</v>
      </c>
      <c r="M3716" t="s">
        <v>688</v>
      </c>
      <c r="N3716" t="s">
        <v>689</v>
      </c>
      <c r="O3716">
        <v>899</v>
      </c>
      <c r="P3716" t="s">
        <v>520</v>
      </c>
      <c r="Q3716" t="s">
        <v>521</v>
      </c>
      <c r="R3716" t="s">
        <v>515</v>
      </c>
      <c r="S3716" t="s">
        <v>516</v>
      </c>
      <c r="T3716">
        <v>3200</v>
      </c>
      <c r="U3716" t="s">
        <v>74</v>
      </c>
      <c r="V3716">
        <v>2523</v>
      </c>
      <c r="W3716" t="s">
        <v>518</v>
      </c>
      <c r="X3716">
        <v>8</v>
      </c>
      <c r="Y3716" t="s">
        <v>519</v>
      </c>
      <c r="Z3716">
        <v>83245715</v>
      </c>
      <c r="AA3716">
        <v>8</v>
      </c>
      <c r="AB3716" t="s">
        <v>519</v>
      </c>
      <c r="AC3716">
        <v>83245715</v>
      </c>
      <c r="AD3716">
        <v>83245715</v>
      </c>
      <c r="AE3716">
        <v>0</v>
      </c>
      <c r="AF3716">
        <v>7975247</v>
      </c>
      <c r="AG3716"/>
      <c r="AH3716">
        <v>7975247.5089999996</v>
      </c>
      <c r="AI3716">
        <v>0</v>
      </c>
    </row>
    <row r="3717" spans="1:35">
      <c r="A3717" t="s">
        <v>862</v>
      </c>
      <c r="B3717">
        <v>2019</v>
      </c>
      <c r="C3717">
        <v>2019</v>
      </c>
      <c r="D3717">
        <v>2019</v>
      </c>
      <c r="E3717">
        <v>4</v>
      </c>
      <c r="F3717">
        <v>0</v>
      </c>
      <c r="G3717">
        <v>0</v>
      </c>
      <c r="H3717" t="s">
        <v>510</v>
      </c>
      <c r="I3717">
        <v>251</v>
      </c>
      <c r="J3717" t="s">
        <v>113</v>
      </c>
      <c r="K3717" t="s">
        <v>583</v>
      </c>
      <c r="L3717">
        <v>392</v>
      </c>
      <c r="M3717" t="s">
        <v>223</v>
      </c>
      <c r="N3717" t="s">
        <v>584</v>
      </c>
      <c r="O3717">
        <v>899</v>
      </c>
      <c r="P3717" t="s">
        <v>520</v>
      </c>
      <c r="Q3717" t="s">
        <v>521</v>
      </c>
      <c r="R3717" t="s">
        <v>515</v>
      </c>
      <c r="S3717" t="s">
        <v>516</v>
      </c>
      <c r="T3717">
        <v>3200</v>
      </c>
      <c r="U3717" t="s">
        <v>74</v>
      </c>
      <c r="V3717">
        <v>2523</v>
      </c>
      <c r="W3717" t="s">
        <v>518</v>
      </c>
      <c r="X3717">
        <v>8</v>
      </c>
      <c r="Y3717" t="s">
        <v>519</v>
      </c>
      <c r="Z3717">
        <v>115</v>
      </c>
      <c r="AA3717">
        <v>8</v>
      </c>
      <c r="AB3717" t="s">
        <v>519</v>
      </c>
      <c r="AC3717">
        <v>115</v>
      </c>
      <c r="AD3717">
        <v>115</v>
      </c>
      <c r="AE3717">
        <v>0</v>
      </c>
      <c r="AF3717">
        <v>126</v>
      </c>
      <c r="AG3717"/>
      <c r="AH3717">
        <v>126.518</v>
      </c>
      <c r="AI3717">
        <v>0</v>
      </c>
    </row>
    <row r="3718" spans="1:35">
      <c r="A3718" t="s">
        <v>862</v>
      </c>
      <c r="B3718">
        <v>2019</v>
      </c>
      <c r="C3718">
        <v>2019</v>
      </c>
      <c r="D3718">
        <v>2019</v>
      </c>
      <c r="E3718">
        <v>4</v>
      </c>
      <c r="F3718">
        <v>0</v>
      </c>
      <c r="G3718">
        <v>0</v>
      </c>
      <c r="H3718" t="s">
        <v>510</v>
      </c>
      <c r="I3718">
        <v>251</v>
      </c>
      <c r="J3718" t="s">
        <v>113</v>
      </c>
      <c r="K3718" t="s">
        <v>583</v>
      </c>
      <c r="L3718">
        <v>540</v>
      </c>
      <c r="M3718" t="s">
        <v>552</v>
      </c>
      <c r="N3718" t="s">
        <v>553</v>
      </c>
      <c r="O3718">
        <v>899</v>
      </c>
      <c r="P3718" t="s">
        <v>520</v>
      </c>
      <c r="Q3718" t="s">
        <v>521</v>
      </c>
      <c r="R3718" t="s">
        <v>515</v>
      </c>
      <c r="S3718" t="s">
        <v>516</v>
      </c>
      <c r="T3718">
        <v>3200</v>
      </c>
      <c r="U3718" t="s">
        <v>74</v>
      </c>
      <c r="V3718">
        <v>2523</v>
      </c>
      <c r="W3718" t="s">
        <v>518</v>
      </c>
      <c r="X3718">
        <v>8</v>
      </c>
      <c r="Y3718" t="s">
        <v>519</v>
      </c>
      <c r="Z3718">
        <v>24000</v>
      </c>
      <c r="AA3718">
        <v>8</v>
      </c>
      <c r="AB3718" t="s">
        <v>519</v>
      </c>
      <c r="AC3718">
        <v>24000</v>
      </c>
      <c r="AD3718">
        <v>24000</v>
      </c>
      <c r="AE3718">
        <v>0</v>
      </c>
      <c r="AF3718">
        <v>7838</v>
      </c>
      <c r="AG3718"/>
      <c r="AH3718">
        <v>7838.5219999999999</v>
      </c>
      <c r="AI3718">
        <v>0</v>
      </c>
    </row>
    <row r="3719" spans="1:35">
      <c r="A3719" t="s">
        <v>862</v>
      </c>
      <c r="B3719">
        <v>2019</v>
      </c>
      <c r="C3719">
        <v>2019</v>
      </c>
      <c r="D3719">
        <v>2019</v>
      </c>
      <c r="E3719">
        <v>4</v>
      </c>
      <c r="F3719">
        <v>0</v>
      </c>
      <c r="G3719">
        <v>0</v>
      </c>
      <c r="H3719" t="s">
        <v>510</v>
      </c>
      <c r="I3719">
        <v>251</v>
      </c>
      <c r="J3719" t="s">
        <v>113</v>
      </c>
      <c r="K3719" t="s">
        <v>583</v>
      </c>
      <c r="L3719">
        <v>616</v>
      </c>
      <c r="M3719" t="s">
        <v>692</v>
      </c>
      <c r="N3719" t="s">
        <v>693</v>
      </c>
      <c r="O3719">
        <v>899</v>
      </c>
      <c r="P3719" t="s">
        <v>520</v>
      </c>
      <c r="Q3719" t="s">
        <v>521</v>
      </c>
      <c r="R3719" t="s">
        <v>515</v>
      </c>
      <c r="S3719" t="s">
        <v>516</v>
      </c>
      <c r="T3719">
        <v>3200</v>
      </c>
      <c r="U3719" t="s">
        <v>74</v>
      </c>
      <c r="V3719">
        <v>2523</v>
      </c>
      <c r="W3719" t="s">
        <v>518</v>
      </c>
      <c r="X3719">
        <v>8</v>
      </c>
      <c r="Y3719" t="s">
        <v>519</v>
      </c>
      <c r="Z3719">
        <v>41015</v>
      </c>
      <c r="AA3719">
        <v>8</v>
      </c>
      <c r="AB3719" t="s">
        <v>519</v>
      </c>
      <c r="AC3719">
        <v>41015</v>
      </c>
      <c r="AD3719">
        <v>41015</v>
      </c>
      <c r="AE3719">
        <v>0</v>
      </c>
      <c r="AF3719">
        <v>19976</v>
      </c>
      <c r="AG3719"/>
      <c r="AH3719">
        <v>19976.418000000001</v>
      </c>
      <c r="AI3719">
        <v>0</v>
      </c>
    </row>
    <row r="3720" spans="1:35">
      <c r="A3720" t="s">
        <v>862</v>
      </c>
      <c r="B3720">
        <v>2019</v>
      </c>
      <c r="C3720">
        <v>2019</v>
      </c>
      <c r="D3720">
        <v>2019</v>
      </c>
      <c r="E3720">
        <v>4</v>
      </c>
      <c r="F3720">
        <v>0</v>
      </c>
      <c r="G3720">
        <v>0</v>
      </c>
      <c r="H3720" t="s">
        <v>510</v>
      </c>
      <c r="I3720">
        <v>251</v>
      </c>
      <c r="J3720" t="s">
        <v>113</v>
      </c>
      <c r="K3720" t="s">
        <v>583</v>
      </c>
      <c r="L3720">
        <v>56</v>
      </c>
      <c r="M3720" t="s">
        <v>694</v>
      </c>
      <c r="N3720" t="s">
        <v>695</v>
      </c>
      <c r="O3720">
        <v>899</v>
      </c>
      <c r="P3720" t="s">
        <v>520</v>
      </c>
      <c r="Q3720" t="s">
        <v>521</v>
      </c>
      <c r="R3720" t="s">
        <v>515</v>
      </c>
      <c r="S3720" t="s">
        <v>516</v>
      </c>
      <c r="T3720">
        <v>3200</v>
      </c>
      <c r="U3720" t="s">
        <v>74</v>
      </c>
      <c r="V3720">
        <v>2523</v>
      </c>
      <c r="W3720" t="s">
        <v>518</v>
      </c>
      <c r="X3720">
        <v>8</v>
      </c>
      <c r="Y3720" t="s">
        <v>519</v>
      </c>
      <c r="Z3720">
        <v>17418675</v>
      </c>
      <c r="AA3720">
        <v>8</v>
      </c>
      <c r="AB3720" t="s">
        <v>519</v>
      </c>
      <c r="AC3720">
        <v>17418675</v>
      </c>
      <c r="AD3720">
        <v>17418675</v>
      </c>
      <c r="AE3720">
        <v>0</v>
      </c>
      <c r="AF3720">
        <v>2939835</v>
      </c>
      <c r="AG3720"/>
      <c r="AH3720">
        <v>2939835.3020000001</v>
      </c>
      <c r="AI3720">
        <v>0</v>
      </c>
    </row>
    <row r="3721" spans="1:35">
      <c r="A3721" t="s">
        <v>862</v>
      </c>
      <c r="B3721">
        <v>2019</v>
      </c>
      <c r="C3721">
        <v>2019</v>
      </c>
      <c r="D3721">
        <v>2019</v>
      </c>
      <c r="E3721">
        <v>4</v>
      </c>
      <c r="F3721">
        <v>0</v>
      </c>
      <c r="G3721">
        <v>0</v>
      </c>
      <c r="H3721" t="s">
        <v>510</v>
      </c>
      <c r="I3721">
        <v>251</v>
      </c>
      <c r="J3721" t="s">
        <v>113</v>
      </c>
      <c r="K3721" t="s">
        <v>583</v>
      </c>
      <c r="L3721">
        <v>688</v>
      </c>
      <c r="M3721" t="s">
        <v>644</v>
      </c>
      <c r="N3721" t="s">
        <v>645</v>
      </c>
      <c r="O3721">
        <v>899</v>
      </c>
      <c r="P3721" t="s">
        <v>520</v>
      </c>
      <c r="Q3721" t="s">
        <v>521</v>
      </c>
      <c r="R3721" t="s">
        <v>515</v>
      </c>
      <c r="S3721" t="s">
        <v>516</v>
      </c>
      <c r="T3721">
        <v>3200</v>
      </c>
      <c r="U3721" t="s">
        <v>74</v>
      </c>
      <c r="V3721">
        <v>2523</v>
      </c>
      <c r="W3721" t="s">
        <v>518</v>
      </c>
      <c r="X3721">
        <v>8</v>
      </c>
      <c r="Y3721" t="s">
        <v>519</v>
      </c>
      <c r="Z3721">
        <v>154</v>
      </c>
      <c r="AA3721">
        <v>8</v>
      </c>
      <c r="AB3721" t="s">
        <v>519</v>
      </c>
      <c r="AC3721">
        <v>154</v>
      </c>
      <c r="AD3721">
        <v>154</v>
      </c>
      <c r="AE3721">
        <v>0</v>
      </c>
      <c r="AF3721">
        <v>1533</v>
      </c>
      <c r="AG3721"/>
      <c r="AH3721">
        <v>1533.8920000000001</v>
      </c>
      <c r="AI3721">
        <v>0</v>
      </c>
    </row>
    <row r="3722" spans="1:35">
      <c r="A3722" t="s">
        <v>862</v>
      </c>
      <c r="B3722">
        <v>2019</v>
      </c>
      <c r="C3722">
        <v>2019</v>
      </c>
      <c r="D3722">
        <v>2019</v>
      </c>
      <c r="E3722">
        <v>4</v>
      </c>
      <c r="F3722">
        <v>0</v>
      </c>
      <c r="G3722">
        <v>0</v>
      </c>
      <c r="H3722" t="s">
        <v>510</v>
      </c>
      <c r="I3722">
        <v>251</v>
      </c>
      <c r="J3722" t="s">
        <v>113</v>
      </c>
      <c r="K3722" t="s">
        <v>583</v>
      </c>
      <c r="L3722">
        <v>276</v>
      </c>
      <c r="M3722" t="s">
        <v>591</v>
      </c>
      <c r="N3722" t="s">
        <v>592</v>
      </c>
      <c r="O3722">
        <v>899</v>
      </c>
      <c r="P3722" t="s">
        <v>520</v>
      </c>
      <c r="Q3722" t="s">
        <v>521</v>
      </c>
      <c r="R3722" t="s">
        <v>515</v>
      </c>
      <c r="S3722" t="s">
        <v>516</v>
      </c>
      <c r="T3722">
        <v>3200</v>
      </c>
      <c r="U3722" t="s">
        <v>74</v>
      </c>
      <c r="V3722">
        <v>2523</v>
      </c>
      <c r="W3722" t="s">
        <v>518</v>
      </c>
      <c r="X3722">
        <v>8</v>
      </c>
      <c r="Y3722" t="s">
        <v>519</v>
      </c>
      <c r="Z3722">
        <v>377264216</v>
      </c>
      <c r="AA3722">
        <v>8</v>
      </c>
      <c r="AB3722" t="s">
        <v>519</v>
      </c>
      <c r="AC3722">
        <v>377264216</v>
      </c>
      <c r="AD3722">
        <v>377264216</v>
      </c>
      <c r="AE3722">
        <v>0</v>
      </c>
      <c r="AF3722">
        <v>27558420</v>
      </c>
      <c r="AG3722"/>
      <c r="AH3722">
        <v>27558420.973999999</v>
      </c>
      <c r="AI3722">
        <v>0</v>
      </c>
    </row>
    <row r="3723" spans="1:35">
      <c r="A3723" t="s">
        <v>862</v>
      </c>
      <c r="B3723">
        <v>2019</v>
      </c>
      <c r="C3723">
        <v>2019</v>
      </c>
      <c r="D3723">
        <v>2019</v>
      </c>
      <c r="E3723">
        <v>4</v>
      </c>
      <c r="F3723">
        <v>0</v>
      </c>
      <c r="G3723">
        <v>0</v>
      </c>
      <c r="H3723" t="s">
        <v>510</v>
      </c>
      <c r="I3723">
        <v>251</v>
      </c>
      <c r="J3723" t="s">
        <v>113</v>
      </c>
      <c r="K3723" t="s">
        <v>583</v>
      </c>
      <c r="L3723">
        <v>724</v>
      </c>
      <c r="M3723" t="s">
        <v>214</v>
      </c>
      <c r="N3723" t="s">
        <v>580</v>
      </c>
      <c r="O3723">
        <v>899</v>
      </c>
      <c r="P3723" t="s">
        <v>520</v>
      </c>
      <c r="Q3723" t="s">
        <v>521</v>
      </c>
      <c r="R3723" t="s">
        <v>515</v>
      </c>
      <c r="S3723" t="s">
        <v>516</v>
      </c>
      <c r="T3723">
        <v>3200</v>
      </c>
      <c r="U3723" t="s">
        <v>74</v>
      </c>
      <c r="V3723">
        <v>2523</v>
      </c>
      <c r="W3723" t="s">
        <v>518</v>
      </c>
      <c r="X3723">
        <v>8</v>
      </c>
      <c r="Y3723" t="s">
        <v>519</v>
      </c>
      <c r="Z3723">
        <v>8183046</v>
      </c>
      <c r="AA3723">
        <v>8</v>
      </c>
      <c r="AB3723" t="s">
        <v>519</v>
      </c>
      <c r="AC3723">
        <v>8183046</v>
      </c>
      <c r="AD3723">
        <v>8183046</v>
      </c>
      <c r="AE3723">
        <v>0</v>
      </c>
      <c r="AF3723">
        <v>2257110</v>
      </c>
      <c r="AG3723"/>
      <c r="AH3723">
        <v>2257110.2420000001</v>
      </c>
      <c r="AI3723">
        <v>0</v>
      </c>
    </row>
    <row r="3724" spans="1:35">
      <c r="A3724" t="s">
        <v>862</v>
      </c>
      <c r="B3724">
        <v>2019</v>
      </c>
      <c r="C3724">
        <v>2019</v>
      </c>
      <c r="D3724">
        <v>2019</v>
      </c>
      <c r="E3724">
        <v>4</v>
      </c>
      <c r="F3724">
        <v>0</v>
      </c>
      <c r="G3724">
        <v>0</v>
      </c>
      <c r="H3724" t="s">
        <v>510</v>
      </c>
      <c r="I3724">
        <v>251</v>
      </c>
      <c r="J3724" t="s">
        <v>113</v>
      </c>
      <c r="K3724" t="s">
        <v>583</v>
      </c>
      <c r="L3724">
        <v>826</v>
      </c>
      <c r="M3724" t="s">
        <v>589</v>
      </c>
      <c r="N3724" t="s">
        <v>590</v>
      </c>
      <c r="O3724">
        <v>899</v>
      </c>
      <c r="P3724" t="s">
        <v>520</v>
      </c>
      <c r="Q3724" t="s">
        <v>521</v>
      </c>
      <c r="R3724" t="s">
        <v>515</v>
      </c>
      <c r="S3724" t="s">
        <v>516</v>
      </c>
      <c r="T3724">
        <v>3200</v>
      </c>
      <c r="U3724" t="s">
        <v>74</v>
      </c>
      <c r="V3724">
        <v>2523</v>
      </c>
      <c r="W3724" t="s">
        <v>518</v>
      </c>
      <c r="X3724">
        <v>8</v>
      </c>
      <c r="Y3724" t="s">
        <v>519</v>
      </c>
      <c r="Z3724">
        <v>1540490</v>
      </c>
      <c r="AA3724">
        <v>8</v>
      </c>
      <c r="AB3724" t="s">
        <v>519</v>
      </c>
      <c r="AC3724">
        <v>1540490</v>
      </c>
      <c r="AD3724">
        <v>1540490</v>
      </c>
      <c r="AE3724">
        <v>0</v>
      </c>
      <c r="AF3724">
        <v>408082</v>
      </c>
      <c r="AG3724"/>
      <c r="AH3724">
        <v>408082.33399999997</v>
      </c>
      <c r="AI3724">
        <v>0</v>
      </c>
    </row>
    <row r="3725" spans="1:35">
      <c r="A3725" t="s">
        <v>862</v>
      </c>
      <c r="B3725">
        <v>2019</v>
      </c>
      <c r="C3725">
        <v>2019</v>
      </c>
      <c r="D3725">
        <v>2019</v>
      </c>
      <c r="E3725">
        <v>4</v>
      </c>
      <c r="F3725">
        <v>0</v>
      </c>
      <c r="G3725">
        <v>0</v>
      </c>
      <c r="H3725" t="s">
        <v>510</v>
      </c>
      <c r="I3725">
        <v>251</v>
      </c>
      <c r="J3725" t="s">
        <v>113</v>
      </c>
      <c r="K3725" t="s">
        <v>583</v>
      </c>
      <c r="L3725">
        <v>705</v>
      </c>
      <c r="M3725" t="s">
        <v>787</v>
      </c>
      <c r="N3725" t="s">
        <v>788</v>
      </c>
      <c r="O3725">
        <v>899</v>
      </c>
      <c r="P3725" t="s">
        <v>520</v>
      </c>
      <c r="Q3725" t="s">
        <v>521</v>
      </c>
      <c r="R3725" t="s">
        <v>515</v>
      </c>
      <c r="S3725" t="s">
        <v>516</v>
      </c>
      <c r="T3725">
        <v>3200</v>
      </c>
      <c r="U3725" t="s">
        <v>74</v>
      </c>
      <c r="V3725">
        <v>2523</v>
      </c>
      <c r="W3725" t="s">
        <v>518</v>
      </c>
      <c r="X3725">
        <v>8</v>
      </c>
      <c r="Y3725" t="s">
        <v>519</v>
      </c>
      <c r="Z3725">
        <v>10500</v>
      </c>
      <c r="AA3725">
        <v>8</v>
      </c>
      <c r="AB3725" t="s">
        <v>519</v>
      </c>
      <c r="AC3725">
        <v>10500</v>
      </c>
      <c r="AD3725">
        <v>10500</v>
      </c>
      <c r="AE3725">
        <v>0</v>
      </c>
      <c r="AF3725">
        <v>6095</v>
      </c>
      <c r="AG3725"/>
      <c r="AH3725">
        <v>6095.26</v>
      </c>
      <c r="AI3725">
        <v>0</v>
      </c>
    </row>
    <row r="3726" spans="1:35">
      <c r="A3726" t="s">
        <v>862</v>
      </c>
      <c r="B3726">
        <v>2019</v>
      </c>
      <c r="C3726">
        <v>2019</v>
      </c>
      <c r="D3726">
        <v>2019</v>
      </c>
      <c r="E3726">
        <v>4</v>
      </c>
      <c r="F3726">
        <v>0</v>
      </c>
      <c r="G3726">
        <v>0</v>
      </c>
      <c r="H3726" t="s">
        <v>510</v>
      </c>
      <c r="I3726">
        <v>251</v>
      </c>
      <c r="J3726" t="s">
        <v>113</v>
      </c>
      <c r="K3726" t="s">
        <v>583</v>
      </c>
      <c r="L3726">
        <v>40</v>
      </c>
      <c r="M3726" t="s">
        <v>690</v>
      </c>
      <c r="N3726" t="s">
        <v>691</v>
      </c>
      <c r="O3726">
        <v>899</v>
      </c>
      <c r="P3726" t="s">
        <v>520</v>
      </c>
      <c r="Q3726" t="s">
        <v>521</v>
      </c>
      <c r="R3726" t="s">
        <v>515</v>
      </c>
      <c r="S3726" t="s">
        <v>516</v>
      </c>
      <c r="T3726">
        <v>3200</v>
      </c>
      <c r="U3726" t="s">
        <v>74</v>
      </c>
      <c r="V3726">
        <v>2523</v>
      </c>
      <c r="W3726" t="s">
        <v>518</v>
      </c>
      <c r="X3726">
        <v>8</v>
      </c>
      <c r="Y3726" t="s">
        <v>519</v>
      </c>
      <c r="Z3726">
        <v>5100</v>
      </c>
      <c r="AA3726">
        <v>8</v>
      </c>
      <c r="AB3726" t="s">
        <v>519</v>
      </c>
      <c r="AC3726">
        <v>5100</v>
      </c>
      <c r="AD3726">
        <v>5100</v>
      </c>
      <c r="AE3726">
        <v>0</v>
      </c>
      <c r="AF3726">
        <v>659</v>
      </c>
      <c r="AG3726"/>
      <c r="AH3726">
        <v>659.46100000000001</v>
      </c>
      <c r="AI3726">
        <v>0</v>
      </c>
    </row>
    <row r="3727" spans="1:35">
      <c r="A3727" t="s">
        <v>862</v>
      </c>
      <c r="B3727">
        <v>2019</v>
      </c>
      <c r="C3727">
        <v>2019</v>
      </c>
      <c r="D3727">
        <v>2019</v>
      </c>
      <c r="E3727">
        <v>4</v>
      </c>
      <c r="F3727">
        <v>0</v>
      </c>
      <c r="G3727">
        <v>0</v>
      </c>
      <c r="H3727" t="s">
        <v>510</v>
      </c>
      <c r="I3727">
        <v>251</v>
      </c>
      <c r="J3727" t="s">
        <v>113</v>
      </c>
      <c r="K3727" t="s">
        <v>583</v>
      </c>
      <c r="L3727">
        <v>752</v>
      </c>
      <c r="M3727" t="s">
        <v>189</v>
      </c>
      <c r="N3727" t="s">
        <v>569</v>
      </c>
      <c r="O3727">
        <v>899</v>
      </c>
      <c r="P3727" t="s">
        <v>520</v>
      </c>
      <c r="Q3727" t="s">
        <v>521</v>
      </c>
      <c r="R3727" t="s">
        <v>515</v>
      </c>
      <c r="S3727" t="s">
        <v>516</v>
      </c>
      <c r="T3727">
        <v>3200</v>
      </c>
      <c r="U3727" t="s">
        <v>74</v>
      </c>
      <c r="V3727">
        <v>2523</v>
      </c>
      <c r="W3727" t="s">
        <v>518</v>
      </c>
      <c r="X3727">
        <v>8</v>
      </c>
      <c r="Y3727" t="s">
        <v>519</v>
      </c>
      <c r="Z3727">
        <v>246950</v>
      </c>
      <c r="AA3727">
        <v>8</v>
      </c>
      <c r="AB3727" t="s">
        <v>519</v>
      </c>
      <c r="AC3727">
        <v>246950</v>
      </c>
      <c r="AD3727">
        <v>246950</v>
      </c>
      <c r="AE3727">
        <v>0</v>
      </c>
      <c r="AF3727">
        <v>159245</v>
      </c>
      <c r="AG3727"/>
      <c r="AH3727">
        <v>159245.935</v>
      </c>
      <c r="AI3727">
        <v>0</v>
      </c>
    </row>
    <row r="3728" spans="1:35">
      <c r="A3728" t="s">
        <v>862</v>
      </c>
      <c r="B3728">
        <v>2019</v>
      </c>
      <c r="C3728">
        <v>2019</v>
      </c>
      <c r="D3728">
        <v>2019</v>
      </c>
      <c r="E3728">
        <v>4</v>
      </c>
      <c r="F3728">
        <v>0</v>
      </c>
      <c r="G3728">
        <v>0</v>
      </c>
      <c r="H3728" t="s">
        <v>510</v>
      </c>
      <c r="I3728">
        <v>251</v>
      </c>
      <c r="J3728" t="s">
        <v>113</v>
      </c>
      <c r="K3728" t="s">
        <v>583</v>
      </c>
      <c r="L3728">
        <v>258</v>
      </c>
      <c r="M3728" t="s">
        <v>536</v>
      </c>
      <c r="N3728" t="s">
        <v>537</v>
      </c>
      <c r="O3728">
        <v>899</v>
      </c>
      <c r="P3728" t="s">
        <v>520</v>
      </c>
      <c r="Q3728" t="s">
        <v>521</v>
      </c>
      <c r="R3728" t="s">
        <v>515</v>
      </c>
      <c r="S3728" t="s">
        <v>516</v>
      </c>
      <c r="T3728">
        <v>3200</v>
      </c>
      <c r="U3728" t="s">
        <v>74</v>
      </c>
      <c r="V3728">
        <v>2523</v>
      </c>
      <c r="W3728" t="s">
        <v>518</v>
      </c>
      <c r="X3728">
        <v>8</v>
      </c>
      <c r="Y3728" t="s">
        <v>519</v>
      </c>
      <c r="Z3728">
        <v>72090</v>
      </c>
      <c r="AA3728">
        <v>8</v>
      </c>
      <c r="AB3728" t="s">
        <v>519</v>
      </c>
      <c r="AC3728">
        <v>72090</v>
      </c>
      <c r="AD3728">
        <v>72090</v>
      </c>
      <c r="AE3728">
        <v>0</v>
      </c>
      <c r="AF3728">
        <v>15775</v>
      </c>
      <c r="AG3728"/>
      <c r="AH3728">
        <v>15775.571</v>
      </c>
      <c r="AI3728">
        <v>0</v>
      </c>
    </row>
    <row r="3729" spans="1:35">
      <c r="A3729" t="s">
        <v>862</v>
      </c>
      <c r="B3729">
        <v>2019</v>
      </c>
      <c r="C3729">
        <v>2019</v>
      </c>
      <c r="D3729">
        <v>2019</v>
      </c>
      <c r="E3729">
        <v>4</v>
      </c>
      <c r="F3729">
        <v>0</v>
      </c>
      <c r="G3729">
        <v>0</v>
      </c>
      <c r="H3729" t="s">
        <v>510</v>
      </c>
      <c r="I3729">
        <v>251</v>
      </c>
      <c r="J3729" t="s">
        <v>113</v>
      </c>
      <c r="K3729" t="s">
        <v>583</v>
      </c>
      <c r="L3729">
        <v>528</v>
      </c>
      <c r="M3729" t="s">
        <v>581</v>
      </c>
      <c r="N3729" t="s">
        <v>582</v>
      </c>
      <c r="O3729">
        <v>899</v>
      </c>
      <c r="P3729" t="s">
        <v>520</v>
      </c>
      <c r="Q3729" t="s">
        <v>521</v>
      </c>
      <c r="R3729" t="s">
        <v>515</v>
      </c>
      <c r="S3729" t="s">
        <v>516</v>
      </c>
      <c r="T3729">
        <v>3200</v>
      </c>
      <c r="U3729" t="s">
        <v>74</v>
      </c>
      <c r="V3729">
        <v>2523</v>
      </c>
      <c r="W3729" t="s">
        <v>518</v>
      </c>
      <c r="X3729">
        <v>8</v>
      </c>
      <c r="Y3729" t="s">
        <v>519</v>
      </c>
      <c r="Z3729">
        <v>724675</v>
      </c>
      <c r="AA3729">
        <v>8</v>
      </c>
      <c r="AB3729" t="s">
        <v>519</v>
      </c>
      <c r="AC3729">
        <v>724675</v>
      </c>
      <c r="AD3729">
        <v>724675</v>
      </c>
      <c r="AE3729">
        <v>0</v>
      </c>
      <c r="AF3729">
        <v>371528</v>
      </c>
      <c r="AG3729"/>
      <c r="AH3729">
        <v>371528.69099999999</v>
      </c>
      <c r="AI3729">
        <v>0</v>
      </c>
    </row>
    <row r="3730" spans="1:35">
      <c r="A3730" t="s">
        <v>862</v>
      </c>
      <c r="B3730">
        <v>2019</v>
      </c>
      <c r="C3730">
        <v>2019</v>
      </c>
      <c r="D3730">
        <v>2019</v>
      </c>
      <c r="E3730">
        <v>4</v>
      </c>
      <c r="F3730">
        <v>0</v>
      </c>
      <c r="G3730">
        <v>0</v>
      </c>
      <c r="H3730" t="s">
        <v>510</v>
      </c>
      <c r="I3730">
        <v>251</v>
      </c>
      <c r="J3730" t="s">
        <v>113</v>
      </c>
      <c r="K3730" t="s">
        <v>583</v>
      </c>
      <c r="L3730">
        <v>191</v>
      </c>
      <c r="M3730" t="s">
        <v>574</v>
      </c>
      <c r="N3730" t="s">
        <v>575</v>
      </c>
      <c r="O3730">
        <v>899</v>
      </c>
      <c r="P3730" t="s">
        <v>520</v>
      </c>
      <c r="Q3730" t="s">
        <v>521</v>
      </c>
      <c r="R3730" t="s">
        <v>515</v>
      </c>
      <c r="S3730" t="s">
        <v>516</v>
      </c>
      <c r="T3730">
        <v>3200</v>
      </c>
      <c r="U3730" t="s">
        <v>74</v>
      </c>
      <c r="V3730">
        <v>2523</v>
      </c>
      <c r="W3730" t="s">
        <v>518</v>
      </c>
      <c r="X3730">
        <v>8</v>
      </c>
      <c r="Y3730" t="s">
        <v>519</v>
      </c>
      <c r="Z3730">
        <v>3515</v>
      </c>
      <c r="AA3730">
        <v>8</v>
      </c>
      <c r="AB3730" t="s">
        <v>519</v>
      </c>
      <c r="AC3730">
        <v>3515</v>
      </c>
      <c r="AD3730">
        <v>3515</v>
      </c>
      <c r="AE3730">
        <v>0</v>
      </c>
      <c r="AF3730">
        <v>770</v>
      </c>
      <c r="AG3730"/>
      <c r="AH3730">
        <v>770.30499999999995</v>
      </c>
      <c r="AI3730">
        <v>0</v>
      </c>
    </row>
    <row r="3731" spans="1:35">
      <c r="A3731" t="s">
        <v>862</v>
      </c>
      <c r="B3731">
        <v>2019</v>
      </c>
      <c r="C3731">
        <v>2019</v>
      </c>
      <c r="D3731">
        <v>2019</v>
      </c>
      <c r="E3731">
        <v>4</v>
      </c>
      <c r="F3731">
        <v>0</v>
      </c>
      <c r="G3731">
        <v>0</v>
      </c>
      <c r="H3731" t="s">
        <v>510</v>
      </c>
      <c r="I3731">
        <v>251</v>
      </c>
      <c r="J3731" t="s">
        <v>113</v>
      </c>
      <c r="K3731" t="s">
        <v>583</v>
      </c>
      <c r="L3731">
        <v>203</v>
      </c>
      <c r="M3731" t="s">
        <v>684</v>
      </c>
      <c r="N3731" t="s">
        <v>685</v>
      </c>
      <c r="O3731">
        <v>899</v>
      </c>
      <c r="P3731" t="s">
        <v>520</v>
      </c>
      <c r="Q3731" t="s">
        <v>521</v>
      </c>
      <c r="R3731" t="s">
        <v>515</v>
      </c>
      <c r="S3731" t="s">
        <v>516</v>
      </c>
      <c r="T3731">
        <v>3200</v>
      </c>
      <c r="U3731" t="s">
        <v>74</v>
      </c>
      <c r="V3731">
        <v>2523</v>
      </c>
      <c r="W3731" t="s">
        <v>518</v>
      </c>
      <c r="X3731">
        <v>8</v>
      </c>
      <c r="Y3731" t="s">
        <v>519</v>
      </c>
      <c r="Z3731">
        <v>44495</v>
      </c>
      <c r="AA3731">
        <v>8</v>
      </c>
      <c r="AB3731" t="s">
        <v>519</v>
      </c>
      <c r="AC3731">
        <v>44495</v>
      </c>
      <c r="AD3731">
        <v>44495</v>
      </c>
      <c r="AE3731">
        <v>0</v>
      </c>
      <c r="AF3731">
        <v>8590</v>
      </c>
      <c r="AG3731"/>
      <c r="AH3731">
        <v>8590.9120000000003</v>
      </c>
      <c r="AI3731">
        <v>0</v>
      </c>
    </row>
    <row r="3732" spans="1:35">
      <c r="A3732" t="s">
        <v>862</v>
      </c>
      <c r="B3732">
        <v>2019</v>
      </c>
      <c r="C3732">
        <v>2019</v>
      </c>
      <c r="D3732">
        <v>2019</v>
      </c>
      <c r="E3732">
        <v>4</v>
      </c>
      <c r="F3732">
        <v>0</v>
      </c>
      <c r="G3732">
        <v>0</v>
      </c>
      <c r="H3732" t="s">
        <v>510</v>
      </c>
      <c r="I3732">
        <v>251</v>
      </c>
      <c r="J3732" t="s">
        <v>113</v>
      </c>
      <c r="K3732" t="s">
        <v>583</v>
      </c>
      <c r="L3732">
        <v>300</v>
      </c>
      <c r="M3732" t="s">
        <v>680</v>
      </c>
      <c r="N3732" t="s">
        <v>681</v>
      </c>
      <c r="O3732">
        <v>899</v>
      </c>
      <c r="P3732" t="s">
        <v>520</v>
      </c>
      <c r="Q3732" t="s">
        <v>521</v>
      </c>
      <c r="R3732" t="s">
        <v>515</v>
      </c>
      <c r="S3732" t="s">
        <v>516</v>
      </c>
      <c r="T3732">
        <v>3200</v>
      </c>
      <c r="U3732" t="s">
        <v>74</v>
      </c>
      <c r="V3732">
        <v>2523</v>
      </c>
      <c r="W3732" t="s">
        <v>518</v>
      </c>
      <c r="X3732">
        <v>8</v>
      </c>
      <c r="Y3732" t="s">
        <v>519</v>
      </c>
      <c r="Z3732">
        <v>50</v>
      </c>
      <c r="AA3732">
        <v>8</v>
      </c>
      <c r="AB3732" t="s">
        <v>519</v>
      </c>
      <c r="AC3732">
        <v>50</v>
      </c>
      <c r="AD3732">
        <v>50</v>
      </c>
      <c r="AE3732">
        <v>0</v>
      </c>
      <c r="AF3732">
        <v>15</v>
      </c>
      <c r="AG3732"/>
      <c r="AH3732">
        <v>15.675000000000001</v>
      </c>
      <c r="AI3732">
        <v>0</v>
      </c>
    </row>
    <row r="3733" spans="1:35">
      <c r="A3733" t="s">
        <v>862</v>
      </c>
      <c r="B3733">
        <v>2019</v>
      </c>
      <c r="C3733">
        <v>2019</v>
      </c>
      <c r="D3733">
        <v>2019</v>
      </c>
      <c r="E3733">
        <v>4</v>
      </c>
      <c r="F3733">
        <v>0</v>
      </c>
      <c r="G3733">
        <v>0</v>
      </c>
      <c r="H3733" t="s">
        <v>510</v>
      </c>
      <c r="I3733">
        <v>251</v>
      </c>
      <c r="J3733" t="s">
        <v>113</v>
      </c>
      <c r="K3733" t="s">
        <v>583</v>
      </c>
      <c r="L3733">
        <v>703</v>
      </c>
      <c r="M3733" t="s">
        <v>672</v>
      </c>
      <c r="N3733" t="s">
        <v>673</v>
      </c>
      <c r="O3733">
        <v>899</v>
      </c>
      <c r="P3733" t="s">
        <v>520</v>
      </c>
      <c r="Q3733" t="s">
        <v>521</v>
      </c>
      <c r="R3733" t="s">
        <v>515</v>
      </c>
      <c r="S3733" t="s">
        <v>516</v>
      </c>
      <c r="T3733">
        <v>3200</v>
      </c>
      <c r="U3733" t="s">
        <v>74</v>
      </c>
      <c r="V3733">
        <v>2523</v>
      </c>
      <c r="W3733" t="s">
        <v>518</v>
      </c>
      <c r="X3733">
        <v>8</v>
      </c>
      <c r="Y3733" t="s">
        <v>519</v>
      </c>
      <c r="Z3733">
        <v>34527</v>
      </c>
      <c r="AA3733">
        <v>8</v>
      </c>
      <c r="AB3733" t="s">
        <v>519</v>
      </c>
      <c r="AC3733">
        <v>34527</v>
      </c>
      <c r="AD3733">
        <v>34527</v>
      </c>
      <c r="AE3733">
        <v>0</v>
      </c>
      <c r="AF3733">
        <v>19959</v>
      </c>
      <c r="AG3733"/>
      <c r="AH3733">
        <v>19959.624</v>
      </c>
      <c r="AI3733">
        <v>0</v>
      </c>
    </row>
    <row r="3734" spans="1:35">
      <c r="A3734" t="s">
        <v>862</v>
      </c>
      <c r="B3734">
        <v>2019</v>
      </c>
      <c r="C3734">
        <v>2019</v>
      </c>
      <c r="D3734">
        <v>2019</v>
      </c>
      <c r="E3734">
        <v>4</v>
      </c>
      <c r="F3734">
        <v>0</v>
      </c>
      <c r="G3734">
        <v>0</v>
      </c>
      <c r="H3734" t="s">
        <v>510</v>
      </c>
      <c r="I3734">
        <v>251</v>
      </c>
      <c r="J3734" t="s">
        <v>113</v>
      </c>
      <c r="K3734" t="s">
        <v>583</v>
      </c>
      <c r="L3734">
        <v>246</v>
      </c>
      <c r="M3734" t="s">
        <v>678</v>
      </c>
      <c r="N3734" t="s">
        <v>679</v>
      </c>
      <c r="O3734">
        <v>899</v>
      </c>
      <c r="P3734" t="s">
        <v>520</v>
      </c>
      <c r="Q3734" t="s">
        <v>521</v>
      </c>
      <c r="R3734" t="s">
        <v>515</v>
      </c>
      <c r="S3734" t="s">
        <v>516</v>
      </c>
      <c r="T3734">
        <v>3200</v>
      </c>
      <c r="U3734" t="s">
        <v>74</v>
      </c>
      <c r="V3734">
        <v>2523</v>
      </c>
      <c r="W3734" t="s">
        <v>518</v>
      </c>
      <c r="X3734">
        <v>8</v>
      </c>
      <c r="Y3734" t="s">
        <v>519</v>
      </c>
      <c r="Z3734">
        <v>642517</v>
      </c>
      <c r="AA3734">
        <v>8</v>
      </c>
      <c r="AB3734" t="s">
        <v>519</v>
      </c>
      <c r="AC3734">
        <v>642517</v>
      </c>
      <c r="AD3734">
        <v>642517</v>
      </c>
      <c r="AE3734">
        <v>0</v>
      </c>
      <c r="AF3734">
        <v>515502</v>
      </c>
      <c r="AG3734"/>
      <c r="AH3734">
        <v>515502.88799999998</v>
      </c>
      <c r="AI3734">
        <v>0</v>
      </c>
    </row>
    <row r="3735" spans="1:35">
      <c r="A3735" t="s">
        <v>862</v>
      </c>
      <c r="B3735">
        <v>2019</v>
      </c>
      <c r="C3735">
        <v>2019</v>
      </c>
      <c r="D3735">
        <v>2019</v>
      </c>
      <c r="E3735">
        <v>4</v>
      </c>
      <c r="F3735">
        <v>0</v>
      </c>
      <c r="G3735">
        <v>0</v>
      </c>
      <c r="H3735" t="s">
        <v>510</v>
      </c>
      <c r="I3735">
        <v>251</v>
      </c>
      <c r="J3735" t="s">
        <v>113</v>
      </c>
      <c r="K3735" t="s">
        <v>583</v>
      </c>
      <c r="L3735">
        <v>440</v>
      </c>
      <c r="M3735" t="s">
        <v>773</v>
      </c>
      <c r="N3735" t="s">
        <v>774</v>
      </c>
      <c r="O3735">
        <v>899</v>
      </c>
      <c r="P3735" t="s">
        <v>520</v>
      </c>
      <c r="Q3735" t="s">
        <v>521</v>
      </c>
      <c r="R3735" t="s">
        <v>515</v>
      </c>
      <c r="S3735" t="s">
        <v>516</v>
      </c>
      <c r="T3735">
        <v>3200</v>
      </c>
      <c r="U3735" t="s">
        <v>74</v>
      </c>
      <c r="V3735">
        <v>2523</v>
      </c>
      <c r="W3735" t="s">
        <v>518</v>
      </c>
      <c r="X3735">
        <v>8</v>
      </c>
      <c r="Y3735" t="s">
        <v>519</v>
      </c>
      <c r="Z3735">
        <v>1320</v>
      </c>
      <c r="AA3735">
        <v>8</v>
      </c>
      <c r="AB3735" t="s">
        <v>519</v>
      </c>
      <c r="AC3735">
        <v>1320</v>
      </c>
      <c r="AD3735">
        <v>1320</v>
      </c>
      <c r="AE3735">
        <v>0</v>
      </c>
      <c r="AF3735">
        <v>147</v>
      </c>
      <c r="AG3735"/>
      <c r="AH3735">
        <v>147.791</v>
      </c>
      <c r="AI3735">
        <v>0</v>
      </c>
    </row>
    <row r="3736" spans="1:35">
      <c r="A3736" t="s">
        <v>862</v>
      </c>
      <c r="B3736">
        <v>2019</v>
      </c>
      <c r="C3736">
        <v>2019</v>
      </c>
      <c r="D3736">
        <v>2019</v>
      </c>
      <c r="E3736">
        <v>4</v>
      </c>
      <c r="F3736">
        <v>0</v>
      </c>
      <c r="G3736">
        <v>0</v>
      </c>
      <c r="H3736" t="s">
        <v>510</v>
      </c>
      <c r="I3736">
        <v>251</v>
      </c>
      <c r="J3736" t="s">
        <v>113</v>
      </c>
      <c r="K3736" t="s">
        <v>583</v>
      </c>
      <c r="L3736">
        <v>499</v>
      </c>
      <c r="M3736" t="s">
        <v>892</v>
      </c>
      <c r="N3736" t="s">
        <v>893</v>
      </c>
      <c r="O3736">
        <v>899</v>
      </c>
      <c r="P3736" t="s">
        <v>520</v>
      </c>
      <c r="Q3736" t="s">
        <v>521</v>
      </c>
      <c r="R3736" t="s">
        <v>515</v>
      </c>
      <c r="S3736" t="s">
        <v>516</v>
      </c>
      <c r="T3736">
        <v>3200</v>
      </c>
      <c r="U3736" t="s">
        <v>74</v>
      </c>
      <c r="V3736">
        <v>2523</v>
      </c>
      <c r="W3736" t="s">
        <v>518</v>
      </c>
      <c r="X3736">
        <v>8</v>
      </c>
      <c r="Y3736" t="s">
        <v>519</v>
      </c>
      <c r="Z3736">
        <v>18</v>
      </c>
      <c r="AA3736">
        <v>8</v>
      </c>
      <c r="AB3736" t="s">
        <v>519</v>
      </c>
      <c r="AC3736">
        <v>18</v>
      </c>
      <c r="AD3736">
        <v>18</v>
      </c>
      <c r="AE3736">
        <v>0</v>
      </c>
      <c r="AF3736">
        <v>461</v>
      </c>
      <c r="AG3736"/>
      <c r="AH3736">
        <v>461.28699999999998</v>
      </c>
      <c r="AI3736">
        <v>0</v>
      </c>
    </row>
    <row r="3737" spans="1:35">
      <c r="A3737" t="s">
        <v>862</v>
      </c>
      <c r="B3737">
        <v>2019</v>
      </c>
      <c r="C3737">
        <v>2019</v>
      </c>
      <c r="D3737">
        <v>2019</v>
      </c>
      <c r="E3737">
        <v>4</v>
      </c>
      <c r="F3737">
        <v>0</v>
      </c>
      <c r="G3737">
        <v>0</v>
      </c>
      <c r="H3737" t="s">
        <v>510</v>
      </c>
      <c r="I3737">
        <v>251</v>
      </c>
      <c r="J3737" t="s">
        <v>113</v>
      </c>
      <c r="K3737" t="s">
        <v>583</v>
      </c>
      <c r="L3737">
        <v>757</v>
      </c>
      <c r="M3737" t="s">
        <v>597</v>
      </c>
      <c r="N3737" t="s">
        <v>598</v>
      </c>
      <c r="O3737">
        <v>899</v>
      </c>
      <c r="P3737" t="s">
        <v>520</v>
      </c>
      <c r="Q3737" t="s">
        <v>521</v>
      </c>
      <c r="R3737" t="s">
        <v>515</v>
      </c>
      <c r="S3737" t="s">
        <v>516</v>
      </c>
      <c r="T3737">
        <v>3200</v>
      </c>
      <c r="U3737" t="s">
        <v>74</v>
      </c>
      <c r="V3737">
        <v>2523</v>
      </c>
      <c r="W3737" t="s">
        <v>518</v>
      </c>
      <c r="X3737">
        <v>8</v>
      </c>
      <c r="Y3737" t="s">
        <v>519</v>
      </c>
      <c r="Z3737">
        <v>9889582</v>
      </c>
      <c r="AA3737">
        <v>8</v>
      </c>
      <c r="AB3737" t="s">
        <v>519</v>
      </c>
      <c r="AC3737">
        <v>9889582</v>
      </c>
      <c r="AD3737">
        <v>9889582</v>
      </c>
      <c r="AE3737">
        <v>0</v>
      </c>
      <c r="AF3737">
        <v>1655464</v>
      </c>
      <c r="AG3737"/>
      <c r="AH3737">
        <v>1655464.2279999999</v>
      </c>
      <c r="AI3737">
        <v>0</v>
      </c>
    </row>
    <row r="3738" spans="1:35">
      <c r="A3738" t="s">
        <v>862</v>
      </c>
      <c r="B3738">
        <v>2019</v>
      </c>
      <c r="C3738">
        <v>2019</v>
      </c>
      <c r="D3738">
        <v>2019</v>
      </c>
      <c r="E3738">
        <v>4</v>
      </c>
      <c r="F3738">
        <v>0</v>
      </c>
      <c r="G3738">
        <v>0</v>
      </c>
      <c r="H3738" t="s">
        <v>510</v>
      </c>
      <c r="I3738">
        <v>251</v>
      </c>
      <c r="J3738" t="s">
        <v>113</v>
      </c>
      <c r="K3738" t="s">
        <v>583</v>
      </c>
      <c r="L3738">
        <v>842</v>
      </c>
      <c r="M3738" t="s">
        <v>593</v>
      </c>
      <c r="N3738" t="s">
        <v>593</v>
      </c>
      <c r="O3738">
        <v>899</v>
      </c>
      <c r="P3738" t="s">
        <v>520</v>
      </c>
      <c r="Q3738" t="s">
        <v>521</v>
      </c>
      <c r="R3738" t="s">
        <v>515</v>
      </c>
      <c r="S3738" t="s">
        <v>516</v>
      </c>
      <c r="T3738">
        <v>2100</v>
      </c>
      <c r="U3738" t="s">
        <v>868</v>
      </c>
      <c r="V3738">
        <v>2523</v>
      </c>
      <c r="W3738" t="s">
        <v>518</v>
      </c>
      <c r="X3738">
        <v>8</v>
      </c>
      <c r="Y3738" t="s">
        <v>519</v>
      </c>
      <c r="Z3738">
        <v>111221700</v>
      </c>
      <c r="AA3738">
        <v>8</v>
      </c>
      <c r="AB3738" t="s">
        <v>519</v>
      </c>
      <c r="AC3738">
        <v>111221700</v>
      </c>
      <c r="AD3738">
        <v>111221700</v>
      </c>
      <c r="AE3738">
        <v>0</v>
      </c>
      <c r="AF3738">
        <v>38938643</v>
      </c>
      <c r="AG3738"/>
      <c r="AH3738">
        <v>38938643.526000001</v>
      </c>
      <c r="AI3738">
        <v>0</v>
      </c>
    </row>
    <row r="3739" spans="1:35">
      <c r="A3739" t="s">
        <v>862</v>
      </c>
      <c r="B3739">
        <v>2019</v>
      </c>
      <c r="C3739">
        <v>2019</v>
      </c>
      <c r="D3739">
        <v>2019</v>
      </c>
      <c r="E3739">
        <v>4</v>
      </c>
      <c r="F3739">
        <v>0</v>
      </c>
      <c r="G3739">
        <v>0</v>
      </c>
      <c r="H3739" t="s">
        <v>510</v>
      </c>
      <c r="I3739">
        <v>251</v>
      </c>
      <c r="J3739" t="s">
        <v>113</v>
      </c>
      <c r="K3739" t="s">
        <v>583</v>
      </c>
      <c r="L3739">
        <v>699</v>
      </c>
      <c r="M3739" t="s">
        <v>585</v>
      </c>
      <c r="N3739" t="s">
        <v>586</v>
      </c>
      <c r="O3739">
        <v>899</v>
      </c>
      <c r="P3739" t="s">
        <v>520</v>
      </c>
      <c r="Q3739" t="s">
        <v>521</v>
      </c>
      <c r="R3739" t="s">
        <v>515</v>
      </c>
      <c r="S3739" t="s">
        <v>516</v>
      </c>
      <c r="T3739">
        <v>2100</v>
      </c>
      <c r="U3739" t="s">
        <v>868</v>
      </c>
      <c r="V3739">
        <v>2523</v>
      </c>
      <c r="W3739" t="s">
        <v>518</v>
      </c>
      <c r="X3739">
        <v>8</v>
      </c>
      <c r="Y3739" t="s">
        <v>519</v>
      </c>
      <c r="Z3739">
        <v>320800</v>
      </c>
      <c r="AA3739">
        <v>8</v>
      </c>
      <c r="AB3739" t="s">
        <v>519</v>
      </c>
      <c r="AC3739">
        <v>320800</v>
      </c>
      <c r="AD3739">
        <v>320800</v>
      </c>
      <c r="AE3739">
        <v>0</v>
      </c>
      <c r="AF3739">
        <v>156992</v>
      </c>
      <c r="AG3739"/>
      <c r="AH3739">
        <v>156992.122</v>
      </c>
      <c r="AI3739">
        <v>0</v>
      </c>
    </row>
    <row r="3740" spans="1:35">
      <c r="A3740" t="s">
        <v>862</v>
      </c>
      <c r="B3740">
        <v>2019</v>
      </c>
      <c r="C3740">
        <v>2019</v>
      </c>
      <c r="D3740">
        <v>2019</v>
      </c>
      <c r="E3740">
        <v>4</v>
      </c>
      <c r="F3740">
        <v>0</v>
      </c>
      <c r="G3740">
        <v>0</v>
      </c>
      <c r="H3740" t="s">
        <v>510</v>
      </c>
      <c r="I3740">
        <v>251</v>
      </c>
      <c r="J3740" t="s">
        <v>113</v>
      </c>
      <c r="K3740" t="s">
        <v>583</v>
      </c>
      <c r="L3740">
        <v>652</v>
      </c>
      <c r="M3740" t="s">
        <v>771</v>
      </c>
      <c r="N3740" t="s">
        <v>772</v>
      </c>
      <c r="O3740">
        <v>899</v>
      </c>
      <c r="P3740" t="s">
        <v>520</v>
      </c>
      <c r="Q3740" t="s">
        <v>521</v>
      </c>
      <c r="R3740" t="s">
        <v>515</v>
      </c>
      <c r="S3740" t="s">
        <v>516</v>
      </c>
      <c r="T3740">
        <v>2100</v>
      </c>
      <c r="U3740" t="s">
        <v>868</v>
      </c>
      <c r="V3740">
        <v>2523</v>
      </c>
      <c r="W3740" t="s">
        <v>518</v>
      </c>
      <c r="X3740">
        <v>8</v>
      </c>
      <c r="Y3740" t="s">
        <v>519</v>
      </c>
      <c r="Z3740">
        <v>18594740</v>
      </c>
      <c r="AA3740">
        <v>8</v>
      </c>
      <c r="AB3740" t="s">
        <v>519</v>
      </c>
      <c r="AC3740">
        <v>18594740</v>
      </c>
      <c r="AD3740">
        <v>18594740</v>
      </c>
      <c r="AE3740">
        <v>0</v>
      </c>
      <c r="AF3740">
        <v>3251217</v>
      </c>
      <c r="AG3740"/>
      <c r="AH3740">
        <v>3251217.5290000001</v>
      </c>
      <c r="AI3740">
        <v>0</v>
      </c>
    </row>
    <row r="3741" spans="1:35">
      <c r="A3741" t="s">
        <v>862</v>
      </c>
      <c r="B3741">
        <v>2019</v>
      </c>
      <c r="C3741">
        <v>2019</v>
      </c>
      <c r="D3741">
        <v>2019</v>
      </c>
      <c r="E3741">
        <v>4</v>
      </c>
      <c r="F3741">
        <v>0</v>
      </c>
      <c r="G3741">
        <v>0</v>
      </c>
      <c r="H3741" t="s">
        <v>510</v>
      </c>
      <c r="I3741">
        <v>251</v>
      </c>
      <c r="J3741" t="s">
        <v>113</v>
      </c>
      <c r="K3741" t="s">
        <v>583</v>
      </c>
      <c r="L3741">
        <v>344</v>
      </c>
      <c r="M3741" t="s">
        <v>558</v>
      </c>
      <c r="N3741" t="s">
        <v>559</v>
      </c>
      <c r="O3741">
        <v>899</v>
      </c>
      <c r="P3741" t="s">
        <v>520</v>
      </c>
      <c r="Q3741" t="s">
        <v>521</v>
      </c>
      <c r="R3741" t="s">
        <v>515</v>
      </c>
      <c r="S3741" t="s">
        <v>516</v>
      </c>
      <c r="T3741">
        <v>2100</v>
      </c>
      <c r="U3741" t="s">
        <v>868</v>
      </c>
      <c r="V3741">
        <v>2523</v>
      </c>
      <c r="W3741" t="s">
        <v>518</v>
      </c>
      <c r="X3741">
        <v>8</v>
      </c>
      <c r="Y3741" t="s">
        <v>519</v>
      </c>
      <c r="Z3741">
        <v>44400</v>
      </c>
      <c r="AA3741">
        <v>8</v>
      </c>
      <c r="AB3741" t="s">
        <v>519</v>
      </c>
      <c r="AC3741">
        <v>44400</v>
      </c>
      <c r="AD3741">
        <v>44400</v>
      </c>
      <c r="AE3741">
        <v>0</v>
      </c>
      <c r="AF3741">
        <v>33612</v>
      </c>
      <c r="AG3741"/>
      <c r="AH3741">
        <v>33612.379000000001</v>
      </c>
      <c r="AI3741">
        <v>0</v>
      </c>
    </row>
    <row r="3742" spans="1:35">
      <c r="A3742" t="s">
        <v>862</v>
      </c>
      <c r="B3742">
        <v>2019</v>
      </c>
      <c r="C3742">
        <v>2019</v>
      </c>
      <c r="D3742">
        <v>2019</v>
      </c>
      <c r="E3742">
        <v>4</v>
      </c>
      <c r="F3742">
        <v>0</v>
      </c>
      <c r="G3742">
        <v>0</v>
      </c>
      <c r="H3742" t="s">
        <v>510</v>
      </c>
      <c r="I3742">
        <v>251</v>
      </c>
      <c r="J3742" t="s">
        <v>113</v>
      </c>
      <c r="K3742" t="s">
        <v>583</v>
      </c>
      <c r="L3742">
        <v>818</v>
      </c>
      <c r="M3742" t="s">
        <v>532</v>
      </c>
      <c r="N3742" t="s">
        <v>533</v>
      </c>
      <c r="O3742">
        <v>899</v>
      </c>
      <c r="P3742" t="s">
        <v>520</v>
      </c>
      <c r="Q3742" t="s">
        <v>521</v>
      </c>
      <c r="R3742" t="s">
        <v>515</v>
      </c>
      <c r="S3742" t="s">
        <v>516</v>
      </c>
      <c r="T3742">
        <v>2100</v>
      </c>
      <c r="U3742" t="s">
        <v>868</v>
      </c>
      <c r="V3742">
        <v>2523</v>
      </c>
      <c r="W3742" t="s">
        <v>518</v>
      </c>
      <c r="X3742">
        <v>8</v>
      </c>
      <c r="Y3742" t="s">
        <v>519</v>
      </c>
      <c r="Z3742">
        <v>180000</v>
      </c>
      <c r="AA3742">
        <v>8</v>
      </c>
      <c r="AB3742" t="s">
        <v>519</v>
      </c>
      <c r="AC3742">
        <v>180000</v>
      </c>
      <c r="AD3742">
        <v>180000</v>
      </c>
      <c r="AE3742">
        <v>0</v>
      </c>
      <c r="AF3742">
        <v>85487</v>
      </c>
      <c r="AG3742"/>
      <c r="AH3742">
        <v>85487.024000000005</v>
      </c>
      <c r="AI3742">
        <v>0</v>
      </c>
    </row>
    <row r="3743" spans="1:35">
      <c r="A3743" t="s">
        <v>862</v>
      </c>
      <c r="B3743">
        <v>2019</v>
      </c>
      <c r="C3743">
        <v>2019</v>
      </c>
      <c r="D3743">
        <v>2019</v>
      </c>
      <c r="E3743">
        <v>4</v>
      </c>
      <c r="F3743">
        <v>0</v>
      </c>
      <c r="G3743">
        <v>0</v>
      </c>
      <c r="H3743" t="s">
        <v>510</v>
      </c>
      <c r="I3743">
        <v>251</v>
      </c>
      <c r="J3743" t="s">
        <v>113</v>
      </c>
      <c r="K3743" t="s">
        <v>583</v>
      </c>
      <c r="L3743">
        <v>392</v>
      </c>
      <c r="M3743" t="s">
        <v>223</v>
      </c>
      <c r="N3743" t="s">
        <v>584</v>
      </c>
      <c r="O3743">
        <v>899</v>
      </c>
      <c r="P3743" t="s">
        <v>520</v>
      </c>
      <c r="Q3743" t="s">
        <v>521</v>
      </c>
      <c r="R3743" t="s">
        <v>515</v>
      </c>
      <c r="S3743" t="s">
        <v>516</v>
      </c>
      <c r="T3743">
        <v>2100</v>
      </c>
      <c r="U3743" t="s">
        <v>868</v>
      </c>
      <c r="V3743">
        <v>2523</v>
      </c>
      <c r="W3743" t="s">
        <v>518</v>
      </c>
      <c r="X3743">
        <v>8</v>
      </c>
      <c r="Y3743" t="s">
        <v>519</v>
      </c>
      <c r="Z3743">
        <v>31500</v>
      </c>
      <c r="AA3743">
        <v>8</v>
      </c>
      <c r="AB3743" t="s">
        <v>519</v>
      </c>
      <c r="AC3743">
        <v>31500</v>
      </c>
      <c r="AD3743">
        <v>31500</v>
      </c>
      <c r="AE3743">
        <v>0</v>
      </c>
      <c r="AF3743">
        <v>13232</v>
      </c>
      <c r="AG3743"/>
      <c r="AH3743">
        <v>13232.894</v>
      </c>
      <c r="AI3743">
        <v>0</v>
      </c>
    </row>
    <row r="3744" spans="1:35">
      <c r="A3744" t="s">
        <v>862</v>
      </c>
      <c r="B3744">
        <v>2019</v>
      </c>
      <c r="C3744">
        <v>2019</v>
      </c>
      <c r="D3744">
        <v>2019</v>
      </c>
      <c r="E3744">
        <v>4</v>
      </c>
      <c r="F3744">
        <v>0</v>
      </c>
      <c r="G3744">
        <v>0</v>
      </c>
      <c r="H3744" t="s">
        <v>510</v>
      </c>
      <c r="I3744">
        <v>251</v>
      </c>
      <c r="J3744" t="s">
        <v>113</v>
      </c>
      <c r="K3744" t="s">
        <v>583</v>
      </c>
      <c r="L3744">
        <v>192</v>
      </c>
      <c r="M3744" t="s">
        <v>888</v>
      </c>
      <c r="N3744" t="s">
        <v>889</v>
      </c>
      <c r="O3744">
        <v>899</v>
      </c>
      <c r="P3744" t="s">
        <v>520</v>
      </c>
      <c r="Q3744" t="s">
        <v>521</v>
      </c>
      <c r="R3744" t="s">
        <v>515</v>
      </c>
      <c r="S3744" t="s">
        <v>516</v>
      </c>
      <c r="T3744">
        <v>2100</v>
      </c>
      <c r="U3744" t="s">
        <v>868</v>
      </c>
      <c r="V3744">
        <v>2523</v>
      </c>
      <c r="W3744" t="s">
        <v>518</v>
      </c>
      <c r="X3744">
        <v>8</v>
      </c>
      <c r="Y3744" t="s">
        <v>519</v>
      </c>
      <c r="Z3744">
        <v>9860</v>
      </c>
      <c r="AA3744">
        <v>8</v>
      </c>
      <c r="AB3744" t="s">
        <v>519</v>
      </c>
      <c r="AC3744">
        <v>9860</v>
      </c>
      <c r="AD3744">
        <v>9860</v>
      </c>
      <c r="AE3744">
        <v>0</v>
      </c>
      <c r="AF3744">
        <v>10349</v>
      </c>
      <c r="AG3744"/>
      <c r="AH3744">
        <v>10349.849</v>
      </c>
      <c r="AI3744">
        <v>0</v>
      </c>
    </row>
    <row r="3745" spans="1:35">
      <c r="A3745" t="s">
        <v>862</v>
      </c>
      <c r="B3745">
        <v>2019</v>
      </c>
      <c r="C3745">
        <v>2019</v>
      </c>
      <c r="D3745">
        <v>2019</v>
      </c>
      <c r="E3745">
        <v>4</v>
      </c>
      <c r="F3745">
        <v>0</v>
      </c>
      <c r="G3745">
        <v>0</v>
      </c>
      <c r="H3745" t="s">
        <v>510</v>
      </c>
      <c r="I3745">
        <v>251</v>
      </c>
      <c r="J3745" t="s">
        <v>113</v>
      </c>
      <c r="K3745" t="s">
        <v>583</v>
      </c>
      <c r="L3745">
        <v>300</v>
      </c>
      <c r="M3745" t="s">
        <v>680</v>
      </c>
      <c r="N3745" t="s">
        <v>681</v>
      </c>
      <c r="O3745">
        <v>899</v>
      </c>
      <c r="P3745" t="s">
        <v>520</v>
      </c>
      <c r="Q3745" t="s">
        <v>521</v>
      </c>
      <c r="R3745" t="s">
        <v>515</v>
      </c>
      <c r="S3745" t="s">
        <v>516</v>
      </c>
      <c r="T3745">
        <v>2100</v>
      </c>
      <c r="U3745" t="s">
        <v>868</v>
      </c>
      <c r="V3745">
        <v>2523</v>
      </c>
      <c r="W3745" t="s">
        <v>518</v>
      </c>
      <c r="X3745">
        <v>8</v>
      </c>
      <c r="Y3745" t="s">
        <v>519</v>
      </c>
      <c r="Z3745">
        <v>21000</v>
      </c>
      <c r="AA3745">
        <v>8</v>
      </c>
      <c r="AB3745" t="s">
        <v>519</v>
      </c>
      <c r="AC3745">
        <v>21000</v>
      </c>
      <c r="AD3745">
        <v>21000</v>
      </c>
      <c r="AE3745">
        <v>0</v>
      </c>
      <c r="AF3745">
        <v>11639</v>
      </c>
      <c r="AG3745"/>
      <c r="AH3745">
        <v>11639.662</v>
      </c>
      <c r="AI3745">
        <v>0</v>
      </c>
    </row>
    <row r="3746" spans="1:35">
      <c r="A3746" t="s">
        <v>862</v>
      </c>
      <c r="B3746">
        <v>2019</v>
      </c>
      <c r="C3746">
        <v>2019</v>
      </c>
      <c r="D3746">
        <v>2019</v>
      </c>
      <c r="E3746">
        <v>4</v>
      </c>
      <c r="F3746">
        <v>0</v>
      </c>
      <c r="G3746">
        <v>0</v>
      </c>
      <c r="H3746" t="s">
        <v>510</v>
      </c>
      <c r="I3746">
        <v>251</v>
      </c>
      <c r="J3746" t="s">
        <v>113</v>
      </c>
      <c r="K3746" t="s">
        <v>583</v>
      </c>
      <c r="L3746">
        <v>788</v>
      </c>
      <c r="M3746" t="s">
        <v>729</v>
      </c>
      <c r="N3746" t="s">
        <v>730</v>
      </c>
      <c r="O3746">
        <v>899</v>
      </c>
      <c r="P3746" t="s">
        <v>520</v>
      </c>
      <c r="Q3746" t="s">
        <v>521</v>
      </c>
      <c r="R3746" t="s">
        <v>515</v>
      </c>
      <c r="S3746" t="s">
        <v>516</v>
      </c>
      <c r="T3746">
        <v>2100</v>
      </c>
      <c r="U3746" t="s">
        <v>868</v>
      </c>
      <c r="V3746">
        <v>2523</v>
      </c>
      <c r="W3746" t="s">
        <v>518</v>
      </c>
      <c r="X3746">
        <v>8</v>
      </c>
      <c r="Y3746" t="s">
        <v>519</v>
      </c>
      <c r="Z3746">
        <v>88200</v>
      </c>
      <c r="AA3746">
        <v>8</v>
      </c>
      <c r="AB3746" t="s">
        <v>519</v>
      </c>
      <c r="AC3746">
        <v>88200</v>
      </c>
      <c r="AD3746">
        <v>88200</v>
      </c>
      <c r="AE3746">
        <v>0</v>
      </c>
      <c r="AF3746">
        <v>20529</v>
      </c>
      <c r="AG3746"/>
      <c r="AH3746">
        <v>20529.514999999999</v>
      </c>
      <c r="AI3746">
        <v>0</v>
      </c>
    </row>
    <row r="3747" spans="1:35">
      <c r="A3747" t="s">
        <v>862</v>
      </c>
      <c r="B3747">
        <v>2019</v>
      </c>
      <c r="C3747">
        <v>2019</v>
      </c>
      <c r="D3747">
        <v>2019</v>
      </c>
      <c r="E3747">
        <v>4</v>
      </c>
      <c r="F3747">
        <v>0</v>
      </c>
      <c r="G3747">
        <v>0</v>
      </c>
      <c r="H3747" t="s">
        <v>510</v>
      </c>
      <c r="I3747">
        <v>251</v>
      </c>
      <c r="J3747" t="s">
        <v>113</v>
      </c>
      <c r="K3747" t="s">
        <v>583</v>
      </c>
      <c r="L3747">
        <v>504</v>
      </c>
      <c r="M3747" t="s">
        <v>686</v>
      </c>
      <c r="N3747" t="s">
        <v>687</v>
      </c>
      <c r="O3747">
        <v>899</v>
      </c>
      <c r="P3747" t="s">
        <v>520</v>
      </c>
      <c r="Q3747" t="s">
        <v>521</v>
      </c>
      <c r="R3747" t="s">
        <v>515</v>
      </c>
      <c r="S3747" t="s">
        <v>516</v>
      </c>
      <c r="T3747">
        <v>2100</v>
      </c>
      <c r="U3747" t="s">
        <v>868</v>
      </c>
      <c r="V3747">
        <v>2523</v>
      </c>
      <c r="W3747" t="s">
        <v>518</v>
      </c>
      <c r="X3747">
        <v>8</v>
      </c>
      <c r="Y3747" t="s">
        <v>519</v>
      </c>
      <c r="Z3747">
        <v>96810</v>
      </c>
      <c r="AA3747">
        <v>8</v>
      </c>
      <c r="AB3747" t="s">
        <v>519</v>
      </c>
      <c r="AC3747">
        <v>96810</v>
      </c>
      <c r="AD3747">
        <v>96810</v>
      </c>
      <c r="AE3747">
        <v>0</v>
      </c>
      <c r="AF3747">
        <v>46512</v>
      </c>
      <c r="AG3747"/>
      <c r="AH3747">
        <v>46512.743000000002</v>
      </c>
      <c r="AI3747">
        <v>0</v>
      </c>
    </row>
    <row r="3748" spans="1:35">
      <c r="A3748" t="s">
        <v>862</v>
      </c>
      <c r="B3748">
        <v>2019</v>
      </c>
      <c r="C3748">
        <v>2019</v>
      </c>
      <c r="D3748">
        <v>2019</v>
      </c>
      <c r="E3748">
        <v>4</v>
      </c>
      <c r="F3748">
        <v>0</v>
      </c>
      <c r="G3748">
        <v>0</v>
      </c>
      <c r="H3748" t="s">
        <v>510</v>
      </c>
      <c r="I3748">
        <v>251</v>
      </c>
      <c r="J3748" t="s">
        <v>113</v>
      </c>
      <c r="K3748" t="s">
        <v>583</v>
      </c>
      <c r="L3748">
        <v>36</v>
      </c>
      <c r="M3748" t="s">
        <v>110</v>
      </c>
      <c r="N3748" t="s">
        <v>511</v>
      </c>
      <c r="O3748">
        <v>899</v>
      </c>
      <c r="P3748" t="s">
        <v>520</v>
      </c>
      <c r="Q3748" t="s">
        <v>521</v>
      </c>
      <c r="R3748" t="s">
        <v>515</v>
      </c>
      <c r="S3748" t="s">
        <v>516</v>
      </c>
      <c r="T3748">
        <v>2100</v>
      </c>
      <c r="U3748" t="s">
        <v>868</v>
      </c>
      <c r="V3748">
        <v>2523</v>
      </c>
      <c r="W3748" t="s">
        <v>518</v>
      </c>
      <c r="X3748">
        <v>8</v>
      </c>
      <c r="Y3748" t="s">
        <v>519</v>
      </c>
      <c r="Z3748">
        <v>147000</v>
      </c>
      <c r="AA3748">
        <v>8</v>
      </c>
      <c r="AB3748" t="s">
        <v>519</v>
      </c>
      <c r="AC3748">
        <v>147000</v>
      </c>
      <c r="AD3748">
        <v>147000</v>
      </c>
      <c r="AE3748">
        <v>0</v>
      </c>
      <c r="AF3748">
        <v>38376</v>
      </c>
      <c r="AG3748"/>
      <c r="AH3748">
        <v>38376.398999999998</v>
      </c>
      <c r="AI3748">
        <v>0</v>
      </c>
    </row>
    <row r="3749" spans="1:35">
      <c r="A3749" t="s">
        <v>862</v>
      </c>
      <c r="B3749">
        <v>2019</v>
      </c>
      <c r="C3749">
        <v>2019</v>
      </c>
      <c r="D3749">
        <v>2019</v>
      </c>
      <c r="E3749">
        <v>4</v>
      </c>
      <c r="F3749">
        <v>0</v>
      </c>
      <c r="G3749">
        <v>0</v>
      </c>
      <c r="H3749" t="s">
        <v>510</v>
      </c>
      <c r="I3749">
        <v>251</v>
      </c>
      <c r="J3749" t="s">
        <v>113</v>
      </c>
      <c r="K3749" t="s">
        <v>583</v>
      </c>
      <c r="L3749">
        <v>56</v>
      </c>
      <c r="M3749" t="s">
        <v>694</v>
      </c>
      <c r="N3749" t="s">
        <v>695</v>
      </c>
      <c r="O3749">
        <v>899</v>
      </c>
      <c r="P3749" t="s">
        <v>520</v>
      </c>
      <c r="Q3749" t="s">
        <v>521</v>
      </c>
      <c r="R3749" t="s">
        <v>515</v>
      </c>
      <c r="S3749" t="s">
        <v>516</v>
      </c>
      <c r="T3749">
        <v>2100</v>
      </c>
      <c r="U3749" t="s">
        <v>868</v>
      </c>
      <c r="V3749">
        <v>2523</v>
      </c>
      <c r="W3749" t="s">
        <v>518</v>
      </c>
      <c r="X3749">
        <v>8</v>
      </c>
      <c r="Y3749" t="s">
        <v>519</v>
      </c>
      <c r="Z3749">
        <v>50302400</v>
      </c>
      <c r="AA3749">
        <v>8</v>
      </c>
      <c r="AB3749" t="s">
        <v>519</v>
      </c>
      <c r="AC3749">
        <v>50302400</v>
      </c>
      <c r="AD3749">
        <v>50302400</v>
      </c>
      <c r="AE3749">
        <v>0</v>
      </c>
      <c r="AF3749">
        <v>1858993</v>
      </c>
      <c r="AG3749"/>
      <c r="AH3749">
        <v>1858993.7250000001</v>
      </c>
      <c r="AI3749">
        <v>0</v>
      </c>
    </row>
    <row r="3750" spans="1:35">
      <c r="A3750" t="s">
        <v>862</v>
      </c>
      <c r="B3750">
        <v>2019</v>
      </c>
      <c r="C3750">
        <v>2019</v>
      </c>
      <c r="D3750">
        <v>2019</v>
      </c>
      <c r="E3750">
        <v>4</v>
      </c>
      <c r="F3750">
        <v>0</v>
      </c>
      <c r="G3750">
        <v>0</v>
      </c>
      <c r="H3750" t="s">
        <v>510</v>
      </c>
      <c r="I3750">
        <v>251</v>
      </c>
      <c r="J3750" t="s">
        <v>113</v>
      </c>
      <c r="K3750" t="s">
        <v>583</v>
      </c>
      <c r="L3750">
        <v>258</v>
      </c>
      <c r="M3750" t="s">
        <v>536</v>
      </c>
      <c r="N3750" t="s">
        <v>537</v>
      </c>
      <c r="O3750">
        <v>899</v>
      </c>
      <c r="P3750" t="s">
        <v>520</v>
      </c>
      <c r="Q3750" t="s">
        <v>521</v>
      </c>
      <c r="R3750" t="s">
        <v>515</v>
      </c>
      <c r="S3750" t="s">
        <v>516</v>
      </c>
      <c r="T3750">
        <v>2100</v>
      </c>
      <c r="U3750" t="s">
        <v>868</v>
      </c>
      <c r="V3750">
        <v>2523</v>
      </c>
      <c r="W3750" t="s">
        <v>518</v>
      </c>
      <c r="X3750">
        <v>8</v>
      </c>
      <c r="Y3750" t="s">
        <v>519</v>
      </c>
      <c r="Z3750">
        <v>136672</v>
      </c>
      <c r="AA3750">
        <v>8</v>
      </c>
      <c r="AB3750" t="s">
        <v>519</v>
      </c>
      <c r="AC3750">
        <v>136672</v>
      </c>
      <c r="AD3750">
        <v>136672</v>
      </c>
      <c r="AE3750">
        <v>0</v>
      </c>
      <c r="AF3750">
        <v>37935</v>
      </c>
      <c r="AG3750"/>
      <c r="AH3750">
        <v>37935.266000000003</v>
      </c>
      <c r="AI3750">
        <v>0</v>
      </c>
    </row>
    <row r="3751" spans="1:35">
      <c r="A3751" t="s">
        <v>862</v>
      </c>
      <c r="B3751">
        <v>2019</v>
      </c>
      <c r="C3751">
        <v>2019</v>
      </c>
      <c r="D3751">
        <v>2019</v>
      </c>
      <c r="E3751">
        <v>4</v>
      </c>
      <c r="F3751">
        <v>0</v>
      </c>
      <c r="G3751">
        <v>0</v>
      </c>
      <c r="H3751" t="s">
        <v>510</v>
      </c>
      <c r="I3751">
        <v>251</v>
      </c>
      <c r="J3751" t="s">
        <v>113</v>
      </c>
      <c r="K3751" t="s">
        <v>583</v>
      </c>
      <c r="L3751">
        <v>76</v>
      </c>
      <c r="M3751" t="s">
        <v>538</v>
      </c>
      <c r="N3751" t="s">
        <v>539</v>
      </c>
      <c r="O3751">
        <v>899</v>
      </c>
      <c r="P3751" t="s">
        <v>520</v>
      </c>
      <c r="Q3751" t="s">
        <v>521</v>
      </c>
      <c r="R3751" t="s">
        <v>515</v>
      </c>
      <c r="S3751" t="s">
        <v>516</v>
      </c>
      <c r="T3751">
        <v>2100</v>
      </c>
      <c r="U3751" t="s">
        <v>868</v>
      </c>
      <c r="V3751">
        <v>2523</v>
      </c>
      <c r="W3751" t="s">
        <v>518</v>
      </c>
      <c r="X3751">
        <v>8</v>
      </c>
      <c r="Y3751" t="s">
        <v>519</v>
      </c>
      <c r="Z3751">
        <v>865540</v>
      </c>
      <c r="AA3751">
        <v>8</v>
      </c>
      <c r="AB3751" t="s">
        <v>519</v>
      </c>
      <c r="AC3751">
        <v>865540</v>
      </c>
      <c r="AD3751">
        <v>865540</v>
      </c>
      <c r="AE3751">
        <v>0</v>
      </c>
      <c r="AF3751">
        <v>557699</v>
      </c>
      <c r="AG3751"/>
      <c r="AH3751">
        <v>557699.46100000001</v>
      </c>
      <c r="AI3751">
        <v>0</v>
      </c>
    </row>
    <row r="3752" spans="1:35">
      <c r="A3752" t="s">
        <v>862</v>
      </c>
      <c r="B3752">
        <v>2019</v>
      </c>
      <c r="C3752">
        <v>2019</v>
      </c>
      <c r="D3752">
        <v>2019</v>
      </c>
      <c r="E3752">
        <v>4</v>
      </c>
      <c r="F3752">
        <v>0</v>
      </c>
      <c r="G3752">
        <v>0</v>
      </c>
      <c r="H3752" t="s">
        <v>510</v>
      </c>
      <c r="I3752">
        <v>251</v>
      </c>
      <c r="J3752" t="s">
        <v>113</v>
      </c>
      <c r="K3752" t="s">
        <v>583</v>
      </c>
      <c r="L3752">
        <v>384</v>
      </c>
      <c r="M3752" t="s">
        <v>751</v>
      </c>
      <c r="N3752" t="s">
        <v>752</v>
      </c>
      <c r="O3752">
        <v>899</v>
      </c>
      <c r="P3752" t="s">
        <v>520</v>
      </c>
      <c r="Q3752" t="s">
        <v>521</v>
      </c>
      <c r="R3752" t="s">
        <v>515</v>
      </c>
      <c r="S3752" t="s">
        <v>516</v>
      </c>
      <c r="T3752">
        <v>2100</v>
      </c>
      <c r="U3752" t="s">
        <v>868</v>
      </c>
      <c r="V3752">
        <v>2523</v>
      </c>
      <c r="W3752" t="s">
        <v>518</v>
      </c>
      <c r="X3752">
        <v>8</v>
      </c>
      <c r="Y3752" t="s">
        <v>519</v>
      </c>
      <c r="Z3752">
        <v>72474</v>
      </c>
      <c r="AA3752">
        <v>8</v>
      </c>
      <c r="AB3752" t="s">
        <v>519</v>
      </c>
      <c r="AC3752">
        <v>72474</v>
      </c>
      <c r="AD3752">
        <v>72474</v>
      </c>
      <c r="AE3752">
        <v>0</v>
      </c>
      <c r="AF3752">
        <v>30983</v>
      </c>
      <c r="AG3752"/>
      <c r="AH3752">
        <v>30983.49</v>
      </c>
      <c r="AI3752">
        <v>0</v>
      </c>
    </row>
    <row r="3753" spans="1:35">
      <c r="A3753" t="s">
        <v>862</v>
      </c>
      <c r="B3753">
        <v>2019</v>
      </c>
      <c r="C3753">
        <v>2019</v>
      </c>
      <c r="D3753">
        <v>2019</v>
      </c>
      <c r="E3753">
        <v>4</v>
      </c>
      <c r="F3753">
        <v>0</v>
      </c>
      <c r="G3753">
        <v>0</v>
      </c>
      <c r="H3753" t="s">
        <v>510</v>
      </c>
      <c r="I3753">
        <v>251</v>
      </c>
      <c r="J3753" t="s">
        <v>113</v>
      </c>
      <c r="K3753" t="s">
        <v>583</v>
      </c>
      <c r="L3753">
        <v>724</v>
      </c>
      <c r="M3753" t="s">
        <v>214</v>
      </c>
      <c r="N3753" t="s">
        <v>580</v>
      </c>
      <c r="O3753">
        <v>899</v>
      </c>
      <c r="P3753" t="s">
        <v>520</v>
      </c>
      <c r="Q3753" t="s">
        <v>521</v>
      </c>
      <c r="R3753" t="s">
        <v>515</v>
      </c>
      <c r="S3753" t="s">
        <v>516</v>
      </c>
      <c r="T3753">
        <v>2100</v>
      </c>
      <c r="U3753" t="s">
        <v>868</v>
      </c>
      <c r="V3753">
        <v>2523</v>
      </c>
      <c r="W3753" t="s">
        <v>518</v>
      </c>
      <c r="X3753">
        <v>8</v>
      </c>
      <c r="Y3753" t="s">
        <v>519</v>
      </c>
      <c r="Z3753">
        <v>7177463</v>
      </c>
      <c r="AA3753">
        <v>8</v>
      </c>
      <c r="AB3753" t="s">
        <v>519</v>
      </c>
      <c r="AC3753">
        <v>7177463</v>
      </c>
      <c r="AD3753">
        <v>7177463</v>
      </c>
      <c r="AE3753">
        <v>0</v>
      </c>
      <c r="AF3753">
        <v>331162</v>
      </c>
      <c r="AG3753"/>
      <c r="AH3753">
        <v>331162.71000000002</v>
      </c>
      <c r="AI3753">
        <v>0</v>
      </c>
    </row>
    <row r="3754" spans="1:35">
      <c r="A3754" t="s">
        <v>862</v>
      </c>
      <c r="B3754">
        <v>2019</v>
      </c>
      <c r="C3754">
        <v>2019</v>
      </c>
      <c r="D3754">
        <v>2019</v>
      </c>
      <c r="E3754">
        <v>4</v>
      </c>
      <c r="F3754">
        <v>0</v>
      </c>
      <c r="G3754">
        <v>0</v>
      </c>
      <c r="H3754" t="s">
        <v>510</v>
      </c>
      <c r="I3754">
        <v>251</v>
      </c>
      <c r="J3754" t="s">
        <v>113</v>
      </c>
      <c r="K3754" t="s">
        <v>583</v>
      </c>
      <c r="L3754">
        <v>686</v>
      </c>
      <c r="M3754" t="s">
        <v>560</v>
      </c>
      <c r="N3754" t="s">
        <v>561</v>
      </c>
      <c r="O3754">
        <v>899</v>
      </c>
      <c r="P3754" t="s">
        <v>520</v>
      </c>
      <c r="Q3754" t="s">
        <v>521</v>
      </c>
      <c r="R3754" t="s">
        <v>515</v>
      </c>
      <c r="S3754" t="s">
        <v>516</v>
      </c>
      <c r="T3754">
        <v>2100</v>
      </c>
      <c r="U3754" t="s">
        <v>868</v>
      </c>
      <c r="V3754">
        <v>2523</v>
      </c>
      <c r="W3754" t="s">
        <v>518</v>
      </c>
      <c r="X3754">
        <v>8</v>
      </c>
      <c r="Y3754" t="s">
        <v>519</v>
      </c>
      <c r="Z3754">
        <v>75200</v>
      </c>
      <c r="AA3754">
        <v>8</v>
      </c>
      <c r="AB3754" t="s">
        <v>519</v>
      </c>
      <c r="AC3754">
        <v>75200</v>
      </c>
      <c r="AD3754">
        <v>75200</v>
      </c>
      <c r="AE3754">
        <v>0</v>
      </c>
      <c r="AF3754">
        <v>62902</v>
      </c>
      <c r="AG3754"/>
      <c r="AH3754">
        <v>62902.99</v>
      </c>
      <c r="AI3754">
        <v>0</v>
      </c>
    </row>
    <row r="3755" spans="1:35">
      <c r="A3755" t="s">
        <v>862</v>
      </c>
      <c r="B3755">
        <v>2019</v>
      </c>
      <c r="C3755">
        <v>2019</v>
      </c>
      <c r="D3755">
        <v>2019</v>
      </c>
      <c r="E3755">
        <v>4</v>
      </c>
      <c r="F3755">
        <v>0</v>
      </c>
      <c r="G3755">
        <v>0</v>
      </c>
      <c r="H3755" t="s">
        <v>510</v>
      </c>
      <c r="I3755">
        <v>251</v>
      </c>
      <c r="J3755" t="s">
        <v>113</v>
      </c>
      <c r="K3755" t="s">
        <v>583</v>
      </c>
      <c r="L3755">
        <v>792</v>
      </c>
      <c r="M3755" t="s">
        <v>217</v>
      </c>
      <c r="N3755" t="s">
        <v>573</v>
      </c>
      <c r="O3755">
        <v>899</v>
      </c>
      <c r="P3755" t="s">
        <v>520</v>
      </c>
      <c r="Q3755" t="s">
        <v>521</v>
      </c>
      <c r="R3755" t="s">
        <v>515</v>
      </c>
      <c r="S3755" t="s">
        <v>516</v>
      </c>
      <c r="T3755">
        <v>2100</v>
      </c>
      <c r="U3755" t="s">
        <v>868</v>
      </c>
      <c r="V3755">
        <v>2523</v>
      </c>
      <c r="W3755" t="s">
        <v>518</v>
      </c>
      <c r="X3755">
        <v>8</v>
      </c>
      <c r="Y3755" t="s">
        <v>519</v>
      </c>
      <c r="Z3755">
        <v>307200</v>
      </c>
      <c r="AA3755">
        <v>8</v>
      </c>
      <c r="AB3755" t="s">
        <v>519</v>
      </c>
      <c r="AC3755">
        <v>307200</v>
      </c>
      <c r="AD3755">
        <v>307200</v>
      </c>
      <c r="AE3755">
        <v>0</v>
      </c>
      <c r="AF3755">
        <v>180572</v>
      </c>
      <c r="AG3755"/>
      <c r="AH3755">
        <v>180572.62599999999</v>
      </c>
      <c r="AI3755">
        <v>0</v>
      </c>
    </row>
    <row r="3756" spans="1:35">
      <c r="A3756" t="s">
        <v>862</v>
      </c>
      <c r="B3756">
        <v>2019</v>
      </c>
      <c r="C3756">
        <v>2019</v>
      </c>
      <c r="D3756">
        <v>2019</v>
      </c>
      <c r="E3756">
        <v>4</v>
      </c>
      <c r="F3756">
        <v>0</v>
      </c>
      <c r="G3756">
        <v>0</v>
      </c>
      <c r="H3756" t="s">
        <v>510</v>
      </c>
      <c r="I3756">
        <v>251</v>
      </c>
      <c r="J3756" t="s">
        <v>113</v>
      </c>
      <c r="K3756" t="s">
        <v>583</v>
      </c>
      <c r="L3756">
        <v>540</v>
      </c>
      <c r="M3756" t="s">
        <v>552</v>
      </c>
      <c r="N3756" t="s">
        <v>553</v>
      </c>
      <c r="O3756">
        <v>899</v>
      </c>
      <c r="P3756" t="s">
        <v>520</v>
      </c>
      <c r="Q3756" t="s">
        <v>521</v>
      </c>
      <c r="R3756" t="s">
        <v>515</v>
      </c>
      <c r="S3756" t="s">
        <v>516</v>
      </c>
      <c r="T3756">
        <v>2100</v>
      </c>
      <c r="U3756" t="s">
        <v>868</v>
      </c>
      <c r="V3756">
        <v>2523</v>
      </c>
      <c r="W3756" t="s">
        <v>518</v>
      </c>
      <c r="X3756">
        <v>8</v>
      </c>
      <c r="Y3756" t="s">
        <v>519</v>
      </c>
      <c r="Z3756">
        <v>129</v>
      </c>
      <c r="AA3756">
        <v>8</v>
      </c>
      <c r="AB3756" t="s">
        <v>519</v>
      </c>
      <c r="AC3756">
        <v>129</v>
      </c>
      <c r="AD3756">
        <v>129</v>
      </c>
      <c r="AE3756">
        <v>0</v>
      </c>
      <c r="AF3756">
        <v>819</v>
      </c>
      <c r="AG3756"/>
      <c r="AH3756">
        <v>819.56799999999998</v>
      </c>
      <c r="AI3756">
        <v>0</v>
      </c>
    </row>
    <row r="3757" spans="1:35">
      <c r="A3757" t="s">
        <v>862</v>
      </c>
      <c r="B3757">
        <v>2019</v>
      </c>
      <c r="C3757">
        <v>2019</v>
      </c>
      <c r="D3757">
        <v>2019</v>
      </c>
      <c r="E3757">
        <v>4</v>
      </c>
      <c r="F3757">
        <v>0</v>
      </c>
      <c r="G3757">
        <v>0</v>
      </c>
      <c r="H3757" t="s">
        <v>510</v>
      </c>
      <c r="I3757">
        <v>251</v>
      </c>
      <c r="J3757" t="s">
        <v>113</v>
      </c>
      <c r="K3757" t="s">
        <v>583</v>
      </c>
      <c r="L3757">
        <v>826</v>
      </c>
      <c r="M3757" t="s">
        <v>589</v>
      </c>
      <c r="N3757" t="s">
        <v>590</v>
      </c>
      <c r="O3757">
        <v>899</v>
      </c>
      <c r="P3757" t="s">
        <v>520</v>
      </c>
      <c r="Q3757" t="s">
        <v>521</v>
      </c>
      <c r="R3757" t="s">
        <v>515</v>
      </c>
      <c r="S3757" t="s">
        <v>516</v>
      </c>
      <c r="T3757">
        <v>2100</v>
      </c>
      <c r="U3757" t="s">
        <v>868</v>
      </c>
      <c r="V3757">
        <v>2523</v>
      </c>
      <c r="W3757" t="s">
        <v>518</v>
      </c>
      <c r="X3757">
        <v>8</v>
      </c>
      <c r="Y3757" t="s">
        <v>519</v>
      </c>
      <c r="Z3757">
        <v>79748515</v>
      </c>
      <c r="AA3757">
        <v>8</v>
      </c>
      <c r="AB3757" t="s">
        <v>519</v>
      </c>
      <c r="AC3757">
        <v>79748515</v>
      </c>
      <c r="AD3757">
        <v>79748515</v>
      </c>
      <c r="AE3757">
        <v>0</v>
      </c>
      <c r="AF3757">
        <v>20040328</v>
      </c>
      <c r="AG3757"/>
      <c r="AH3757">
        <v>20040328.013</v>
      </c>
      <c r="AI3757">
        <v>0</v>
      </c>
    </row>
    <row r="3758" spans="1:35">
      <c r="A3758" t="s">
        <v>862</v>
      </c>
      <c r="B3758">
        <v>2019</v>
      </c>
      <c r="C3758">
        <v>2019</v>
      </c>
      <c r="D3758">
        <v>2019</v>
      </c>
      <c r="E3758">
        <v>4</v>
      </c>
      <c r="F3758">
        <v>0</v>
      </c>
      <c r="G3758">
        <v>0</v>
      </c>
      <c r="H3758" t="s">
        <v>510</v>
      </c>
      <c r="I3758">
        <v>251</v>
      </c>
      <c r="J3758" t="s">
        <v>113</v>
      </c>
      <c r="K3758" t="s">
        <v>583</v>
      </c>
      <c r="L3758">
        <v>710</v>
      </c>
      <c r="M3758" t="s">
        <v>616</v>
      </c>
      <c r="N3758" t="s">
        <v>617</v>
      </c>
      <c r="O3758">
        <v>899</v>
      </c>
      <c r="P3758" t="s">
        <v>520</v>
      </c>
      <c r="Q3758" t="s">
        <v>521</v>
      </c>
      <c r="R3758" t="s">
        <v>515</v>
      </c>
      <c r="S3758" t="s">
        <v>516</v>
      </c>
      <c r="T3758">
        <v>2100</v>
      </c>
      <c r="U3758" t="s">
        <v>868</v>
      </c>
      <c r="V3758">
        <v>2523</v>
      </c>
      <c r="W3758" t="s">
        <v>518</v>
      </c>
      <c r="X3758">
        <v>8</v>
      </c>
      <c r="Y3758" t="s">
        <v>519</v>
      </c>
      <c r="Z3758">
        <v>6709540</v>
      </c>
      <c r="AA3758">
        <v>8</v>
      </c>
      <c r="AB3758" t="s">
        <v>519</v>
      </c>
      <c r="AC3758">
        <v>6709540</v>
      </c>
      <c r="AD3758">
        <v>6709540</v>
      </c>
      <c r="AE3758">
        <v>0</v>
      </c>
      <c r="AF3758">
        <v>1300925</v>
      </c>
      <c r="AG3758"/>
      <c r="AH3758">
        <v>1300925.906</v>
      </c>
      <c r="AI3758">
        <v>0</v>
      </c>
    </row>
    <row r="3759" spans="1:35">
      <c r="A3759" t="s">
        <v>862</v>
      </c>
      <c r="B3759">
        <v>2019</v>
      </c>
      <c r="C3759">
        <v>2019</v>
      </c>
      <c r="D3759">
        <v>2019</v>
      </c>
      <c r="E3759">
        <v>4</v>
      </c>
      <c r="F3759">
        <v>0</v>
      </c>
      <c r="G3759">
        <v>0</v>
      </c>
      <c r="H3759" t="s">
        <v>510</v>
      </c>
      <c r="I3759">
        <v>251</v>
      </c>
      <c r="J3759" t="s">
        <v>113</v>
      </c>
      <c r="K3759" t="s">
        <v>583</v>
      </c>
      <c r="L3759">
        <v>380</v>
      </c>
      <c r="M3759" t="s">
        <v>587</v>
      </c>
      <c r="N3759" t="s">
        <v>588</v>
      </c>
      <c r="O3759">
        <v>899</v>
      </c>
      <c r="P3759" t="s">
        <v>520</v>
      </c>
      <c r="Q3759" t="s">
        <v>521</v>
      </c>
      <c r="R3759" t="s">
        <v>515</v>
      </c>
      <c r="S3759" t="s">
        <v>516</v>
      </c>
      <c r="T3759">
        <v>2100</v>
      </c>
      <c r="U3759" t="s">
        <v>868</v>
      </c>
      <c r="V3759">
        <v>2523</v>
      </c>
      <c r="W3759" t="s">
        <v>518</v>
      </c>
      <c r="X3759">
        <v>8</v>
      </c>
      <c r="Y3759" t="s">
        <v>519</v>
      </c>
      <c r="Z3759">
        <v>10368160</v>
      </c>
      <c r="AA3759">
        <v>8</v>
      </c>
      <c r="AB3759" t="s">
        <v>519</v>
      </c>
      <c r="AC3759">
        <v>10368160</v>
      </c>
      <c r="AD3759">
        <v>10368160</v>
      </c>
      <c r="AE3759">
        <v>0</v>
      </c>
      <c r="AF3759">
        <v>767160</v>
      </c>
      <c r="AG3759"/>
      <c r="AH3759">
        <v>767160.75199999998</v>
      </c>
      <c r="AI3759">
        <v>0</v>
      </c>
    </row>
    <row r="3760" spans="1:35">
      <c r="A3760" t="s">
        <v>862</v>
      </c>
      <c r="B3760">
        <v>2019</v>
      </c>
      <c r="C3760">
        <v>2019</v>
      </c>
      <c r="D3760">
        <v>2019</v>
      </c>
      <c r="E3760">
        <v>4</v>
      </c>
      <c r="F3760">
        <v>0</v>
      </c>
      <c r="G3760">
        <v>0</v>
      </c>
      <c r="H3760" t="s">
        <v>510</v>
      </c>
      <c r="I3760">
        <v>251</v>
      </c>
      <c r="J3760" t="s">
        <v>113</v>
      </c>
      <c r="K3760" t="s">
        <v>583</v>
      </c>
      <c r="L3760">
        <v>654</v>
      </c>
      <c r="M3760" t="s">
        <v>894</v>
      </c>
      <c r="N3760" t="s">
        <v>895</v>
      </c>
      <c r="O3760">
        <v>899</v>
      </c>
      <c r="P3760" t="s">
        <v>520</v>
      </c>
      <c r="Q3760" t="s">
        <v>521</v>
      </c>
      <c r="R3760" t="s">
        <v>515</v>
      </c>
      <c r="S3760" t="s">
        <v>516</v>
      </c>
      <c r="T3760">
        <v>2100</v>
      </c>
      <c r="U3760" t="s">
        <v>868</v>
      </c>
      <c r="V3760">
        <v>2523</v>
      </c>
      <c r="W3760" t="s">
        <v>518</v>
      </c>
      <c r="X3760">
        <v>8</v>
      </c>
      <c r="Y3760" t="s">
        <v>519</v>
      </c>
      <c r="Z3760">
        <v>1327</v>
      </c>
      <c r="AA3760">
        <v>8</v>
      </c>
      <c r="AB3760" t="s">
        <v>519</v>
      </c>
      <c r="AC3760">
        <v>1327</v>
      </c>
      <c r="AD3760">
        <v>1327</v>
      </c>
      <c r="AE3760">
        <v>0</v>
      </c>
      <c r="AF3760">
        <v>2466</v>
      </c>
      <c r="AG3760"/>
      <c r="AH3760">
        <v>2466.5419999999999</v>
      </c>
      <c r="AI3760">
        <v>0</v>
      </c>
    </row>
    <row r="3761" spans="1:35">
      <c r="A3761" t="s">
        <v>862</v>
      </c>
      <c r="B3761">
        <v>2019</v>
      </c>
      <c r="C3761">
        <v>2019</v>
      </c>
      <c r="D3761">
        <v>2019</v>
      </c>
      <c r="E3761">
        <v>4</v>
      </c>
      <c r="F3761">
        <v>0</v>
      </c>
      <c r="G3761">
        <v>0</v>
      </c>
      <c r="H3761" t="s">
        <v>510</v>
      </c>
      <c r="I3761">
        <v>251</v>
      </c>
      <c r="J3761" t="s">
        <v>113</v>
      </c>
      <c r="K3761" t="s">
        <v>583</v>
      </c>
      <c r="L3761">
        <v>204</v>
      </c>
      <c r="M3761" t="s">
        <v>703</v>
      </c>
      <c r="N3761" t="s">
        <v>704</v>
      </c>
      <c r="O3761">
        <v>899</v>
      </c>
      <c r="P3761" t="s">
        <v>520</v>
      </c>
      <c r="Q3761" t="s">
        <v>521</v>
      </c>
      <c r="R3761" t="s">
        <v>515</v>
      </c>
      <c r="S3761" t="s">
        <v>516</v>
      </c>
      <c r="T3761">
        <v>2100</v>
      </c>
      <c r="U3761" t="s">
        <v>868</v>
      </c>
      <c r="V3761">
        <v>2523</v>
      </c>
      <c r="W3761" t="s">
        <v>518</v>
      </c>
      <c r="X3761">
        <v>8</v>
      </c>
      <c r="Y3761" t="s">
        <v>519</v>
      </c>
      <c r="Z3761">
        <v>152</v>
      </c>
      <c r="AA3761">
        <v>8</v>
      </c>
      <c r="AB3761" t="s">
        <v>519</v>
      </c>
      <c r="AC3761">
        <v>152</v>
      </c>
      <c r="AD3761">
        <v>152</v>
      </c>
      <c r="AE3761">
        <v>0</v>
      </c>
      <c r="AF3761">
        <v>1426</v>
      </c>
      <c r="AG3761"/>
      <c r="AH3761">
        <v>1426.4069999999999</v>
      </c>
      <c r="AI3761">
        <v>0</v>
      </c>
    </row>
    <row r="3762" spans="1:35">
      <c r="A3762" t="s">
        <v>862</v>
      </c>
      <c r="B3762">
        <v>2019</v>
      </c>
      <c r="C3762">
        <v>2019</v>
      </c>
      <c r="D3762">
        <v>2019</v>
      </c>
      <c r="E3762">
        <v>4</v>
      </c>
      <c r="F3762">
        <v>0</v>
      </c>
      <c r="G3762">
        <v>0</v>
      </c>
      <c r="H3762" t="s">
        <v>510</v>
      </c>
      <c r="I3762">
        <v>251</v>
      </c>
      <c r="J3762" t="s">
        <v>113</v>
      </c>
      <c r="K3762" t="s">
        <v>583</v>
      </c>
      <c r="L3762">
        <v>144</v>
      </c>
      <c r="M3762" t="s">
        <v>791</v>
      </c>
      <c r="N3762" t="s">
        <v>792</v>
      </c>
      <c r="O3762">
        <v>899</v>
      </c>
      <c r="P3762" t="s">
        <v>520</v>
      </c>
      <c r="Q3762" t="s">
        <v>521</v>
      </c>
      <c r="R3762" t="s">
        <v>515</v>
      </c>
      <c r="S3762" t="s">
        <v>516</v>
      </c>
      <c r="T3762">
        <v>2100</v>
      </c>
      <c r="U3762" t="s">
        <v>868</v>
      </c>
      <c r="V3762">
        <v>2523</v>
      </c>
      <c r="W3762" t="s">
        <v>518</v>
      </c>
      <c r="X3762">
        <v>8</v>
      </c>
      <c r="Y3762" t="s">
        <v>519</v>
      </c>
      <c r="Z3762">
        <v>48</v>
      </c>
      <c r="AA3762">
        <v>8</v>
      </c>
      <c r="AB3762" t="s">
        <v>519</v>
      </c>
      <c r="AC3762">
        <v>48</v>
      </c>
      <c r="AD3762">
        <v>48</v>
      </c>
      <c r="AE3762">
        <v>0</v>
      </c>
      <c r="AF3762">
        <v>456</v>
      </c>
      <c r="AG3762"/>
      <c r="AH3762">
        <v>456.80900000000003</v>
      </c>
      <c r="AI3762">
        <v>0</v>
      </c>
    </row>
    <row r="3763" spans="1:35">
      <c r="A3763" t="s">
        <v>862</v>
      </c>
      <c r="B3763">
        <v>2019</v>
      </c>
      <c r="C3763">
        <v>2019</v>
      </c>
      <c r="D3763">
        <v>2019</v>
      </c>
      <c r="E3763">
        <v>4</v>
      </c>
      <c r="F3763">
        <v>0</v>
      </c>
      <c r="G3763">
        <v>0</v>
      </c>
      <c r="H3763" t="s">
        <v>510</v>
      </c>
      <c r="I3763">
        <v>251</v>
      </c>
      <c r="J3763" t="s">
        <v>113</v>
      </c>
      <c r="K3763" t="s">
        <v>583</v>
      </c>
      <c r="L3763">
        <v>0</v>
      </c>
      <c r="M3763" t="s">
        <v>177</v>
      </c>
      <c r="N3763" t="s">
        <v>514</v>
      </c>
      <c r="O3763">
        <v>899</v>
      </c>
      <c r="P3763" t="s">
        <v>520</v>
      </c>
      <c r="Q3763" t="s">
        <v>521</v>
      </c>
      <c r="R3763" t="s">
        <v>515</v>
      </c>
      <c r="S3763" t="s">
        <v>516</v>
      </c>
      <c r="T3763">
        <v>2100</v>
      </c>
      <c r="U3763" t="s">
        <v>868</v>
      </c>
      <c r="V3763">
        <v>2523</v>
      </c>
      <c r="W3763" t="s">
        <v>518</v>
      </c>
      <c r="X3763">
        <v>8</v>
      </c>
      <c r="Y3763" t="s">
        <v>519</v>
      </c>
      <c r="Z3763">
        <v>286520830</v>
      </c>
      <c r="AA3763">
        <v>8</v>
      </c>
      <c r="AB3763" t="s">
        <v>519</v>
      </c>
      <c r="AC3763">
        <v>286520830</v>
      </c>
      <c r="AD3763">
        <v>286520830</v>
      </c>
      <c r="AE3763">
        <v>0</v>
      </c>
      <c r="AF3763">
        <v>67780427</v>
      </c>
      <c r="AG3763"/>
      <c r="AH3763">
        <v>67780427.906000003</v>
      </c>
      <c r="AI3763">
        <v>0</v>
      </c>
    </row>
    <row r="3764" spans="1:35">
      <c r="A3764" t="s">
        <v>862</v>
      </c>
      <c r="B3764">
        <v>2019</v>
      </c>
      <c r="C3764">
        <v>2019</v>
      </c>
      <c r="D3764">
        <v>2019</v>
      </c>
      <c r="E3764">
        <v>4</v>
      </c>
      <c r="F3764">
        <v>0</v>
      </c>
      <c r="G3764">
        <v>0</v>
      </c>
      <c r="H3764" t="s">
        <v>510</v>
      </c>
      <c r="I3764">
        <v>251</v>
      </c>
      <c r="J3764" t="s">
        <v>113</v>
      </c>
      <c r="K3764" t="s">
        <v>583</v>
      </c>
      <c r="L3764">
        <v>699</v>
      </c>
      <c r="M3764" t="s">
        <v>585</v>
      </c>
      <c r="N3764" t="s">
        <v>586</v>
      </c>
      <c r="O3764">
        <v>899</v>
      </c>
      <c r="P3764" t="s">
        <v>520</v>
      </c>
      <c r="Q3764" t="s">
        <v>521</v>
      </c>
      <c r="R3764" t="s">
        <v>515</v>
      </c>
      <c r="S3764" t="s">
        <v>516</v>
      </c>
      <c r="T3764">
        <v>0</v>
      </c>
      <c r="U3764" t="s">
        <v>517</v>
      </c>
      <c r="V3764">
        <v>2523</v>
      </c>
      <c r="W3764" t="s">
        <v>518</v>
      </c>
      <c r="X3764">
        <v>8</v>
      </c>
      <c r="Y3764" t="s">
        <v>519</v>
      </c>
      <c r="Z3764">
        <v>320800</v>
      </c>
      <c r="AA3764">
        <v>8</v>
      </c>
      <c r="AB3764" t="s">
        <v>519</v>
      </c>
      <c r="AC3764">
        <v>320800</v>
      </c>
      <c r="AD3764">
        <v>320800</v>
      </c>
      <c r="AE3764">
        <v>0</v>
      </c>
      <c r="AF3764">
        <v>156992</v>
      </c>
      <c r="AG3764"/>
      <c r="AH3764">
        <v>156992.122</v>
      </c>
      <c r="AI3764">
        <v>0</v>
      </c>
    </row>
    <row r="3765" spans="1:35">
      <c r="A3765" t="s">
        <v>862</v>
      </c>
      <c r="B3765">
        <v>2019</v>
      </c>
      <c r="C3765">
        <v>2019</v>
      </c>
      <c r="D3765">
        <v>2019</v>
      </c>
      <c r="E3765">
        <v>4</v>
      </c>
      <c r="F3765">
        <v>0</v>
      </c>
      <c r="G3765">
        <v>0</v>
      </c>
      <c r="H3765" t="s">
        <v>510</v>
      </c>
      <c r="I3765">
        <v>251</v>
      </c>
      <c r="J3765" t="s">
        <v>113</v>
      </c>
      <c r="K3765" t="s">
        <v>583</v>
      </c>
      <c r="L3765">
        <v>842</v>
      </c>
      <c r="M3765" t="s">
        <v>593</v>
      </c>
      <c r="N3765" t="s">
        <v>593</v>
      </c>
      <c r="O3765">
        <v>899</v>
      </c>
      <c r="P3765" t="s">
        <v>520</v>
      </c>
      <c r="Q3765" t="s">
        <v>521</v>
      </c>
      <c r="R3765" t="s">
        <v>515</v>
      </c>
      <c r="S3765" t="s">
        <v>516</v>
      </c>
      <c r="T3765">
        <v>0</v>
      </c>
      <c r="U3765" t="s">
        <v>517</v>
      </c>
      <c r="V3765">
        <v>2523</v>
      </c>
      <c r="W3765" t="s">
        <v>518</v>
      </c>
      <c r="X3765">
        <v>8</v>
      </c>
      <c r="Y3765" t="s">
        <v>519</v>
      </c>
      <c r="Z3765">
        <v>111221725</v>
      </c>
      <c r="AA3765">
        <v>8</v>
      </c>
      <c r="AB3765" t="s">
        <v>519</v>
      </c>
      <c r="AC3765">
        <v>111221725</v>
      </c>
      <c r="AD3765">
        <v>111221725</v>
      </c>
      <c r="AE3765">
        <v>0</v>
      </c>
      <c r="AF3765">
        <v>38938663</v>
      </c>
      <c r="AG3765"/>
      <c r="AH3765">
        <v>38938663.678999998</v>
      </c>
      <c r="AI3765">
        <v>0</v>
      </c>
    </row>
    <row r="3766" spans="1:35">
      <c r="A3766" t="s">
        <v>862</v>
      </c>
      <c r="B3766">
        <v>2019</v>
      </c>
      <c r="C3766">
        <v>2019</v>
      </c>
      <c r="D3766">
        <v>2019</v>
      </c>
      <c r="E3766">
        <v>4</v>
      </c>
      <c r="F3766">
        <v>0</v>
      </c>
      <c r="G3766">
        <v>0</v>
      </c>
      <c r="H3766" t="s">
        <v>510</v>
      </c>
      <c r="I3766">
        <v>251</v>
      </c>
      <c r="J3766" t="s">
        <v>113</v>
      </c>
      <c r="K3766" t="s">
        <v>583</v>
      </c>
      <c r="L3766">
        <v>757</v>
      </c>
      <c r="M3766" t="s">
        <v>597</v>
      </c>
      <c r="N3766" t="s">
        <v>598</v>
      </c>
      <c r="O3766">
        <v>899</v>
      </c>
      <c r="P3766" t="s">
        <v>520</v>
      </c>
      <c r="Q3766" t="s">
        <v>521</v>
      </c>
      <c r="R3766" t="s">
        <v>515</v>
      </c>
      <c r="S3766" t="s">
        <v>516</v>
      </c>
      <c r="T3766">
        <v>0</v>
      </c>
      <c r="U3766" t="s">
        <v>517</v>
      </c>
      <c r="V3766">
        <v>2523</v>
      </c>
      <c r="W3766" t="s">
        <v>518</v>
      </c>
      <c r="X3766">
        <v>8</v>
      </c>
      <c r="Y3766" t="s">
        <v>519</v>
      </c>
      <c r="Z3766">
        <v>9889582</v>
      </c>
      <c r="AA3766">
        <v>8</v>
      </c>
      <c r="AB3766" t="s">
        <v>519</v>
      </c>
      <c r="AC3766">
        <v>9889582</v>
      </c>
      <c r="AD3766">
        <v>9889582</v>
      </c>
      <c r="AE3766">
        <v>0</v>
      </c>
      <c r="AF3766">
        <v>1655464</v>
      </c>
      <c r="AG3766"/>
      <c r="AH3766">
        <v>1655464.2279999999</v>
      </c>
      <c r="AI3766">
        <v>0</v>
      </c>
    </row>
    <row r="3767" spans="1:35">
      <c r="A3767" t="s">
        <v>862</v>
      </c>
      <c r="B3767">
        <v>2019</v>
      </c>
      <c r="C3767">
        <v>2019</v>
      </c>
      <c r="D3767">
        <v>2019</v>
      </c>
      <c r="E3767">
        <v>4</v>
      </c>
      <c r="F3767">
        <v>0</v>
      </c>
      <c r="G3767">
        <v>0</v>
      </c>
      <c r="H3767" t="s">
        <v>510</v>
      </c>
      <c r="I3767">
        <v>251</v>
      </c>
      <c r="J3767" t="s">
        <v>113</v>
      </c>
      <c r="K3767" t="s">
        <v>583</v>
      </c>
      <c r="L3767">
        <v>276</v>
      </c>
      <c r="M3767" t="s">
        <v>591</v>
      </c>
      <c r="N3767" t="s">
        <v>592</v>
      </c>
      <c r="O3767">
        <v>899</v>
      </c>
      <c r="P3767" t="s">
        <v>520</v>
      </c>
      <c r="Q3767" t="s">
        <v>521</v>
      </c>
      <c r="R3767" t="s">
        <v>515</v>
      </c>
      <c r="S3767" t="s">
        <v>516</v>
      </c>
      <c r="T3767">
        <v>0</v>
      </c>
      <c r="U3767" t="s">
        <v>517</v>
      </c>
      <c r="V3767">
        <v>2523</v>
      </c>
      <c r="W3767" t="s">
        <v>518</v>
      </c>
      <c r="X3767">
        <v>8</v>
      </c>
      <c r="Y3767" t="s">
        <v>519</v>
      </c>
      <c r="Z3767">
        <v>377264216</v>
      </c>
      <c r="AA3767">
        <v>8</v>
      </c>
      <c r="AB3767" t="s">
        <v>519</v>
      </c>
      <c r="AC3767">
        <v>377264216</v>
      </c>
      <c r="AD3767">
        <v>377264216</v>
      </c>
      <c r="AE3767">
        <v>0</v>
      </c>
      <c r="AF3767">
        <v>27558420</v>
      </c>
      <c r="AG3767"/>
      <c r="AH3767">
        <v>27558420.973999999</v>
      </c>
      <c r="AI3767">
        <v>0</v>
      </c>
    </row>
    <row r="3768" spans="1:35">
      <c r="A3768" t="s">
        <v>862</v>
      </c>
      <c r="B3768">
        <v>2019</v>
      </c>
      <c r="C3768">
        <v>2019</v>
      </c>
      <c r="D3768">
        <v>2019</v>
      </c>
      <c r="E3768">
        <v>4</v>
      </c>
      <c r="F3768">
        <v>0</v>
      </c>
      <c r="G3768">
        <v>0</v>
      </c>
      <c r="H3768" t="s">
        <v>510</v>
      </c>
      <c r="I3768">
        <v>251</v>
      </c>
      <c r="J3768" t="s">
        <v>113</v>
      </c>
      <c r="K3768" t="s">
        <v>583</v>
      </c>
      <c r="L3768">
        <v>440</v>
      </c>
      <c r="M3768" t="s">
        <v>773</v>
      </c>
      <c r="N3768" t="s">
        <v>774</v>
      </c>
      <c r="O3768">
        <v>899</v>
      </c>
      <c r="P3768" t="s">
        <v>520</v>
      </c>
      <c r="Q3768" t="s">
        <v>521</v>
      </c>
      <c r="R3768" t="s">
        <v>515</v>
      </c>
      <c r="S3768" t="s">
        <v>516</v>
      </c>
      <c r="T3768">
        <v>0</v>
      </c>
      <c r="U3768" t="s">
        <v>517</v>
      </c>
      <c r="V3768">
        <v>2523</v>
      </c>
      <c r="W3768" t="s">
        <v>518</v>
      </c>
      <c r="X3768">
        <v>8</v>
      </c>
      <c r="Y3768" t="s">
        <v>519</v>
      </c>
      <c r="Z3768">
        <v>1320</v>
      </c>
      <c r="AA3768">
        <v>8</v>
      </c>
      <c r="AB3768" t="s">
        <v>519</v>
      </c>
      <c r="AC3768">
        <v>1320</v>
      </c>
      <c r="AD3768">
        <v>1320</v>
      </c>
      <c r="AE3768">
        <v>0</v>
      </c>
      <c r="AF3768">
        <v>147</v>
      </c>
      <c r="AG3768"/>
      <c r="AH3768">
        <v>147.791</v>
      </c>
      <c r="AI3768">
        <v>0</v>
      </c>
    </row>
    <row r="3769" spans="1:35">
      <c r="A3769" t="s">
        <v>862</v>
      </c>
      <c r="B3769">
        <v>2019</v>
      </c>
      <c r="C3769">
        <v>2019</v>
      </c>
      <c r="D3769">
        <v>2019</v>
      </c>
      <c r="E3769">
        <v>4</v>
      </c>
      <c r="F3769">
        <v>0</v>
      </c>
      <c r="G3769">
        <v>0</v>
      </c>
      <c r="H3769" t="s">
        <v>510</v>
      </c>
      <c r="I3769">
        <v>251</v>
      </c>
      <c r="J3769" t="s">
        <v>113</v>
      </c>
      <c r="K3769" t="s">
        <v>583</v>
      </c>
      <c r="L3769">
        <v>442</v>
      </c>
      <c r="M3769" t="s">
        <v>688</v>
      </c>
      <c r="N3769" t="s">
        <v>689</v>
      </c>
      <c r="O3769">
        <v>899</v>
      </c>
      <c r="P3769" t="s">
        <v>520</v>
      </c>
      <c r="Q3769" t="s">
        <v>521</v>
      </c>
      <c r="R3769" t="s">
        <v>515</v>
      </c>
      <c r="S3769" t="s">
        <v>516</v>
      </c>
      <c r="T3769">
        <v>0</v>
      </c>
      <c r="U3769" t="s">
        <v>517</v>
      </c>
      <c r="V3769">
        <v>2523</v>
      </c>
      <c r="W3769" t="s">
        <v>518</v>
      </c>
      <c r="X3769">
        <v>8</v>
      </c>
      <c r="Y3769" t="s">
        <v>519</v>
      </c>
      <c r="Z3769">
        <v>83245715</v>
      </c>
      <c r="AA3769">
        <v>8</v>
      </c>
      <c r="AB3769" t="s">
        <v>519</v>
      </c>
      <c r="AC3769">
        <v>83245715</v>
      </c>
      <c r="AD3769">
        <v>83245715</v>
      </c>
      <c r="AE3769">
        <v>0</v>
      </c>
      <c r="AF3769">
        <v>7975247</v>
      </c>
      <c r="AG3769"/>
      <c r="AH3769">
        <v>7975247.5089999996</v>
      </c>
      <c r="AI3769">
        <v>0</v>
      </c>
    </row>
    <row r="3770" spans="1:35">
      <c r="A3770" t="s">
        <v>862</v>
      </c>
      <c r="B3770">
        <v>2019</v>
      </c>
      <c r="C3770">
        <v>2019</v>
      </c>
      <c r="D3770">
        <v>2019</v>
      </c>
      <c r="E3770">
        <v>4</v>
      </c>
      <c r="F3770">
        <v>0</v>
      </c>
      <c r="G3770">
        <v>0</v>
      </c>
      <c r="H3770" t="s">
        <v>510</v>
      </c>
      <c r="I3770">
        <v>251</v>
      </c>
      <c r="J3770" t="s">
        <v>113</v>
      </c>
      <c r="K3770" t="s">
        <v>583</v>
      </c>
      <c r="L3770">
        <v>31</v>
      </c>
      <c r="M3770" t="s">
        <v>733</v>
      </c>
      <c r="N3770" t="s">
        <v>734</v>
      </c>
      <c r="O3770">
        <v>899</v>
      </c>
      <c r="P3770" t="s">
        <v>520</v>
      </c>
      <c r="Q3770" t="s">
        <v>521</v>
      </c>
      <c r="R3770" t="s">
        <v>515</v>
      </c>
      <c r="S3770" t="s">
        <v>516</v>
      </c>
      <c r="T3770">
        <v>0</v>
      </c>
      <c r="U3770" t="s">
        <v>517</v>
      </c>
      <c r="V3770">
        <v>2523</v>
      </c>
      <c r="W3770" t="s">
        <v>518</v>
      </c>
      <c r="X3770">
        <v>8</v>
      </c>
      <c r="Y3770" t="s">
        <v>519</v>
      </c>
      <c r="Z3770">
        <v>34</v>
      </c>
      <c r="AA3770">
        <v>8</v>
      </c>
      <c r="AB3770" t="s">
        <v>519</v>
      </c>
      <c r="AC3770">
        <v>34</v>
      </c>
      <c r="AD3770">
        <v>34</v>
      </c>
      <c r="AE3770">
        <v>0</v>
      </c>
      <c r="AF3770">
        <v>447</v>
      </c>
      <c r="AG3770"/>
      <c r="AH3770">
        <v>447.85199999999998</v>
      </c>
      <c r="AI3770">
        <v>0</v>
      </c>
    </row>
    <row r="3771" spans="1:35">
      <c r="A3771" t="s">
        <v>862</v>
      </c>
      <c r="B3771">
        <v>2019</v>
      </c>
      <c r="C3771">
        <v>2019</v>
      </c>
      <c r="D3771">
        <v>2019</v>
      </c>
      <c r="E3771">
        <v>4</v>
      </c>
      <c r="F3771">
        <v>0</v>
      </c>
      <c r="G3771">
        <v>0</v>
      </c>
      <c r="H3771" t="s">
        <v>510</v>
      </c>
      <c r="I3771">
        <v>251</v>
      </c>
      <c r="J3771" t="s">
        <v>113</v>
      </c>
      <c r="K3771" t="s">
        <v>583</v>
      </c>
      <c r="L3771">
        <v>724</v>
      </c>
      <c r="M3771" t="s">
        <v>214</v>
      </c>
      <c r="N3771" t="s">
        <v>580</v>
      </c>
      <c r="O3771">
        <v>899</v>
      </c>
      <c r="P3771" t="s">
        <v>520</v>
      </c>
      <c r="Q3771" t="s">
        <v>521</v>
      </c>
      <c r="R3771" t="s">
        <v>515</v>
      </c>
      <c r="S3771" t="s">
        <v>516</v>
      </c>
      <c r="T3771">
        <v>0</v>
      </c>
      <c r="U3771" t="s">
        <v>517</v>
      </c>
      <c r="V3771">
        <v>2523</v>
      </c>
      <c r="W3771" t="s">
        <v>518</v>
      </c>
      <c r="X3771">
        <v>8</v>
      </c>
      <c r="Y3771" t="s">
        <v>519</v>
      </c>
      <c r="Z3771">
        <v>15360649</v>
      </c>
      <c r="AA3771">
        <v>8</v>
      </c>
      <c r="AB3771" t="s">
        <v>519</v>
      </c>
      <c r="AC3771">
        <v>15360649</v>
      </c>
      <c r="AD3771">
        <v>15360649</v>
      </c>
      <c r="AE3771">
        <v>0</v>
      </c>
      <c r="AF3771">
        <v>2588288</v>
      </c>
      <c r="AG3771"/>
      <c r="AH3771">
        <v>2588288.628</v>
      </c>
      <c r="AI3771">
        <v>0</v>
      </c>
    </row>
    <row r="3772" spans="1:35">
      <c r="A3772" t="s">
        <v>862</v>
      </c>
      <c r="B3772">
        <v>2019</v>
      </c>
      <c r="C3772">
        <v>2019</v>
      </c>
      <c r="D3772">
        <v>2019</v>
      </c>
      <c r="E3772">
        <v>4</v>
      </c>
      <c r="F3772">
        <v>0</v>
      </c>
      <c r="G3772">
        <v>0</v>
      </c>
      <c r="H3772" t="s">
        <v>510</v>
      </c>
      <c r="I3772">
        <v>251</v>
      </c>
      <c r="J3772" t="s">
        <v>113</v>
      </c>
      <c r="K3772" t="s">
        <v>583</v>
      </c>
      <c r="L3772">
        <v>380</v>
      </c>
      <c r="M3772" t="s">
        <v>587</v>
      </c>
      <c r="N3772" t="s">
        <v>588</v>
      </c>
      <c r="O3772">
        <v>899</v>
      </c>
      <c r="P3772" t="s">
        <v>520</v>
      </c>
      <c r="Q3772" t="s">
        <v>521</v>
      </c>
      <c r="R3772" t="s">
        <v>515</v>
      </c>
      <c r="S3772" t="s">
        <v>516</v>
      </c>
      <c r="T3772">
        <v>0</v>
      </c>
      <c r="U3772" t="s">
        <v>517</v>
      </c>
      <c r="V3772">
        <v>2523</v>
      </c>
      <c r="W3772" t="s">
        <v>518</v>
      </c>
      <c r="X3772">
        <v>8</v>
      </c>
      <c r="Y3772" t="s">
        <v>519</v>
      </c>
      <c r="Z3772">
        <v>74037320</v>
      </c>
      <c r="AA3772">
        <v>8</v>
      </c>
      <c r="AB3772" t="s">
        <v>519</v>
      </c>
      <c r="AC3772">
        <v>74037320</v>
      </c>
      <c r="AD3772">
        <v>74037320</v>
      </c>
      <c r="AE3772">
        <v>0</v>
      </c>
      <c r="AF3772">
        <v>7233688</v>
      </c>
      <c r="AG3772"/>
      <c r="AH3772">
        <v>7233688.1909999996</v>
      </c>
      <c r="AI3772">
        <v>0</v>
      </c>
    </row>
    <row r="3773" spans="1:35">
      <c r="A3773" t="s">
        <v>862</v>
      </c>
      <c r="B3773">
        <v>2019</v>
      </c>
      <c r="C3773">
        <v>2019</v>
      </c>
      <c r="D3773">
        <v>2019</v>
      </c>
      <c r="E3773">
        <v>4</v>
      </c>
      <c r="F3773">
        <v>0</v>
      </c>
      <c r="G3773">
        <v>0</v>
      </c>
      <c r="H3773" t="s">
        <v>510</v>
      </c>
      <c r="I3773">
        <v>251</v>
      </c>
      <c r="J3773" t="s">
        <v>113</v>
      </c>
      <c r="K3773" t="s">
        <v>583</v>
      </c>
      <c r="L3773">
        <v>729</v>
      </c>
      <c r="M3773" t="s">
        <v>890</v>
      </c>
      <c r="N3773" t="s">
        <v>891</v>
      </c>
      <c r="O3773">
        <v>899</v>
      </c>
      <c r="P3773" t="s">
        <v>520</v>
      </c>
      <c r="Q3773" t="s">
        <v>521</v>
      </c>
      <c r="R3773" t="s">
        <v>515</v>
      </c>
      <c r="S3773" t="s">
        <v>516</v>
      </c>
      <c r="T3773">
        <v>0</v>
      </c>
      <c r="U3773" t="s">
        <v>517</v>
      </c>
      <c r="V3773">
        <v>2523</v>
      </c>
      <c r="W3773" t="s">
        <v>518</v>
      </c>
      <c r="X3773">
        <v>8</v>
      </c>
      <c r="Y3773" t="s">
        <v>519</v>
      </c>
      <c r="Z3773">
        <v>30</v>
      </c>
      <c r="AA3773">
        <v>8</v>
      </c>
      <c r="AB3773" t="s">
        <v>519</v>
      </c>
      <c r="AC3773">
        <v>30</v>
      </c>
      <c r="AD3773">
        <v>30</v>
      </c>
      <c r="AE3773">
        <v>0</v>
      </c>
      <c r="AF3773">
        <v>358</v>
      </c>
      <c r="AG3773"/>
      <c r="AH3773">
        <v>358.28100000000001</v>
      </c>
      <c r="AI3773">
        <v>0</v>
      </c>
    </row>
    <row r="3774" spans="1:35">
      <c r="A3774" t="s">
        <v>862</v>
      </c>
      <c r="B3774">
        <v>2019</v>
      </c>
      <c r="C3774">
        <v>2019</v>
      </c>
      <c r="D3774">
        <v>2019</v>
      </c>
      <c r="E3774">
        <v>4</v>
      </c>
      <c r="F3774">
        <v>0</v>
      </c>
      <c r="G3774">
        <v>0</v>
      </c>
      <c r="H3774" t="s">
        <v>510</v>
      </c>
      <c r="I3774">
        <v>251</v>
      </c>
      <c r="J3774" t="s">
        <v>113</v>
      </c>
      <c r="K3774" t="s">
        <v>583</v>
      </c>
      <c r="L3774">
        <v>686</v>
      </c>
      <c r="M3774" t="s">
        <v>560</v>
      </c>
      <c r="N3774" t="s">
        <v>561</v>
      </c>
      <c r="O3774">
        <v>899</v>
      </c>
      <c r="P3774" t="s">
        <v>520</v>
      </c>
      <c r="Q3774" t="s">
        <v>521</v>
      </c>
      <c r="R3774" t="s">
        <v>515</v>
      </c>
      <c r="S3774" t="s">
        <v>516</v>
      </c>
      <c r="T3774">
        <v>0</v>
      </c>
      <c r="U3774" t="s">
        <v>517</v>
      </c>
      <c r="V3774">
        <v>2523</v>
      </c>
      <c r="W3774" t="s">
        <v>518</v>
      </c>
      <c r="X3774">
        <v>8</v>
      </c>
      <c r="Y3774" t="s">
        <v>519</v>
      </c>
      <c r="Z3774">
        <v>75204</v>
      </c>
      <c r="AA3774">
        <v>8</v>
      </c>
      <c r="AB3774" t="s">
        <v>519</v>
      </c>
      <c r="AC3774">
        <v>75204</v>
      </c>
      <c r="AD3774">
        <v>75204</v>
      </c>
      <c r="AE3774">
        <v>0</v>
      </c>
      <c r="AF3774">
        <v>62914</v>
      </c>
      <c r="AG3774"/>
      <c r="AH3774">
        <v>62914.186000000002</v>
      </c>
      <c r="AI3774">
        <v>0</v>
      </c>
    </row>
    <row r="3775" spans="1:35">
      <c r="A3775" t="s">
        <v>862</v>
      </c>
      <c r="B3775">
        <v>2019</v>
      </c>
      <c r="C3775">
        <v>2019</v>
      </c>
      <c r="D3775">
        <v>2019</v>
      </c>
      <c r="E3775">
        <v>4</v>
      </c>
      <c r="F3775">
        <v>0</v>
      </c>
      <c r="G3775">
        <v>0</v>
      </c>
      <c r="H3775" t="s">
        <v>510</v>
      </c>
      <c r="I3775">
        <v>251</v>
      </c>
      <c r="J3775" t="s">
        <v>113</v>
      </c>
      <c r="K3775" t="s">
        <v>583</v>
      </c>
      <c r="L3775">
        <v>20</v>
      </c>
      <c r="M3775" t="s">
        <v>640</v>
      </c>
      <c r="N3775" t="s">
        <v>641</v>
      </c>
      <c r="O3775">
        <v>899</v>
      </c>
      <c r="P3775" t="s">
        <v>520</v>
      </c>
      <c r="Q3775" t="s">
        <v>521</v>
      </c>
      <c r="R3775" t="s">
        <v>515</v>
      </c>
      <c r="S3775" t="s">
        <v>516</v>
      </c>
      <c r="T3775">
        <v>0</v>
      </c>
      <c r="U3775" t="s">
        <v>517</v>
      </c>
      <c r="V3775">
        <v>2523</v>
      </c>
      <c r="W3775" t="s">
        <v>518</v>
      </c>
      <c r="X3775">
        <v>8</v>
      </c>
      <c r="Y3775" t="s">
        <v>519</v>
      </c>
      <c r="Z3775">
        <v>1931135</v>
      </c>
      <c r="AA3775">
        <v>8</v>
      </c>
      <c r="AB3775" t="s">
        <v>519</v>
      </c>
      <c r="AC3775">
        <v>1931135</v>
      </c>
      <c r="AD3775">
        <v>1931135</v>
      </c>
      <c r="AE3775">
        <v>0</v>
      </c>
      <c r="AF3775">
        <v>195974</v>
      </c>
      <c r="AG3775"/>
      <c r="AH3775">
        <v>195974.24100000001</v>
      </c>
      <c r="AI3775">
        <v>0</v>
      </c>
    </row>
    <row r="3776" spans="1:35">
      <c r="A3776" t="s">
        <v>862</v>
      </c>
      <c r="B3776">
        <v>2019</v>
      </c>
      <c r="C3776">
        <v>2019</v>
      </c>
      <c r="D3776">
        <v>2019</v>
      </c>
      <c r="E3776">
        <v>4</v>
      </c>
      <c r="F3776">
        <v>0</v>
      </c>
      <c r="G3776">
        <v>0</v>
      </c>
      <c r="H3776" t="s">
        <v>510</v>
      </c>
      <c r="I3776">
        <v>251</v>
      </c>
      <c r="J3776" t="s">
        <v>113</v>
      </c>
      <c r="K3776" t="s">
        <v>583</v>
      </c>
      <c r="L3776">
        <v>654</v>
      </c>
      <c r="M3776" t="s">
        <v>894</v>
      </c>
      <c r="N3776" t="s">
        <v>895</v>
      </c>
      <c r="O3776">
        <v>899</v>
      </c>
      <c r="P3776" t="s">
        <v>520</v>
      </c>
      <c r="Q3776" t="s">
        <v>521</v>
      </c>
      <c r="R3776" t="s">
        <v>515</v>
      </c>
      <c r="S3776" t="s">
        <v>516</v>
      </c>
      <c r="T3776">
        <v>0</v>
      </c>
      <c r="U3776" t="s">
        <v>517</v>
      </c>
      <c r="V3776">
        <v>2523</v>
      </c>
      <c r="W3776" t="s">
        <v>518</v>
      </c>
      <c r="X3776">
        <v>8</v>
      </c>
      <c r="Y3776" t="s">
        <v>519</v>
      </c>
      <c r="Z3776">
        <v>1327</v>
      </c>
      <c r="AA3776">
        <v>8</v>
      </c>
      <c r="AB3776" t="s">
        <v>519</v>
      </c>
      <c r="AC3776">
        <v>1327</v>
      </c>
      <c r="AD3776">
        <v>1327</v>
      </c>
      <c r="AE3776">
        <v>0</v>
      </c>
      <c r="AF3776">
        <v>2466</v>
      </c>
      <c r="AG3776"/>
      <c r="AH3776">
        <v>2466.5419999999999</v>
      </c>
      <c r="AI3776">
        <v>0</v>
      </c>
    </row>
    <row r="3777" spans="1:35">
      <c r="A3777" t="s">
        <v>862</v>
      </c>
      <c r="B3777">
        <v>2019</v>
      </c>
      <c r="C3777">
        <v>2019</v>
      </c>
      <c r="D3777">
        <v>2019</v>
      </c>
      <c r="E3777">
        <v>4</v>
      </c>
      <c r="F3777">
        <v>0</v>
      </c>
      <c r="G3777">
        <v>0</v>
      </c>
      <c r="H3777" t="s">
        <v>510</v>
      </c>
      <c r="I3777">
        <v>251</v>
      </c>
      <c r="J3777" t="s">
        <v>113</v>
      </c>
      <c r="K3777" t="s">
        <v>583</v>
      </c>
      <c r="L3777">
        <v>300</v>
      </c>
      <c r="M3777" t="s">
        <v>680</v>
      </c>
      <c r="N3777" t="s">
        <v>681</v>
      </c>
      <c r="O3777">
        <v>899</v>
      </c>
      <c r="P3777" t="s">
        <v>520</v>
      </c>
      <c r="Q3777" t="s">
        <v>521</v>
      </c>
      <c r="R3777" t="s">
        <v>515</v>
      </c>
      <c r="S3777" t="s">
        <v>516</v>
      </c>
      <c r="T3777">
        <v>0</v>
      </c>
      <c r="U3777" t="s">
        <v>517</v>
      </c>
      <c r="V3777">
        <v>2523</v>
      </c>
      <c r="W3777" t="s">
        <v>518</v>
      </c>
      <c r="X3777">
        <v>8</v>
      </c>
      <c r="Y3777" t="s">
        <v>519</v>
      </c>
      <c r="Z3777">
        <v>21050</v>
      </c>
      <c r="AA3777">
        <v>8</v>
      </c>
      <c r="AB3777" t="s">
        <v>519</v>
      </c>
      <c r="AC3777">
        <v>21050</v>
      </c>
      <c r="AD3777">
        <v>21050</v>
      </c>
      <c r="AE3777">
        <v>0</v>
      </c>
      <c r="AF3777">
        <v>11655</v>
      </c>
      <c r="AG3777"/>
      <c r="AH3777">
        <v>11655.337</v>
      </c>
      <c r="AI3777">
        <v>0</v>
      </c>
    </row>
    <row r="3778" spans="1:35">
      <c r="A3778" t="s">
        <v>862</v>
      </c>
      <c r="B3778">
        <v>2019</v>
      </c>
      <c r="C3778">
        <v>2019</v>
      </c>
      <c r="D3778">
        <v>2019</v>
      </c>
      <c r="E3778">
        <v>4</v>
      </c>
      <c r="F3778">
        <v>0</v>
      </c>
      <c r="G3778">
        <v>0</v>
      </c>
      <c r="H3778" t="s">
        <v>510</v>
      </c>
      <c r="I3778">
        <v>251</v>
      </c>
      <c r="J3778" t="s">
        <v>113</v>
      </c>
      <c r="K3778" t="s">
        <v>583</v>
      </c>
      <c r="L3778">
        <v>204</v>
      </c>
      <c r="M3778" t="s">
        <v>703</v>
      </c>
      <c r="N3778" t="s">
        <v>704</v>
      </c>
      <c r="O3778">
        <v>899</v>
      </c>
      <c r="P3778" t="s">
        <v>520</v>
      </c>
      <c r="Q3778" t="s">
        <v>521</v>
      </c>
      <c r="R3778" t="s">
        <v>515</v>
      </c>
      <c r="S3778" t="s">
        <v>516</v>
      </c>
      <c r="T3778">
        <v>0</v>
      </c>
      <c r="U3778" t="s">
        <v>517</v>
      </c>
      <c r="V3778">
        <v>2523</v>
      </c>
      <c r="W3778" t="s">
        <v>518</v>
      </c>
      <c r="X3778">
        <v>8</v>
      </c>
      <c r="Y3778" t="s">
        <v>519</v>
      </c>
      <c r="Z3778">
        <v>152</v>
      </c>
      <c r="AA3778">
        <v>8</v>
      </c>
      <c r="AB3778" t="s">
        <v>519</v>
      </c>
      <c r="AC3778">
        <v>152</v>
      </c>
      <c r="AD3778">
        <v>152</v>
      </c>
      <c r="AE3778">
        <v>0</v>
      </c>
      <c r="AF3778">
        <v>1426</v>
      </c>
      <c r="AG3778"/>
      <c r="AH3778">
        <v>1426.4069999999999</v>
      </c>
      <c r="AI3778">
        <v>0</v>
      </c>
    </row>
    <row r="3779" spans="1:35">
      <c r="A3779" t="s">
        <v>862</v>
      </c>
      <c r="B3779">
        <v>2019</v>
      </c>
      <c r="C3779">
        <v>2019</v>
      </c>
      <c r="D3779">
        <v>2019</v>
      </c>
      <c r="E3779">
        <v>4</v>
      </c>
      <c r="F3779">
        <v>0</v>
      </c>
      <c r="G3779">
        <v>0</v>
      </c>
      <c r="H3779" t="s">
        <v>510</v>
      </c>
      <c r="I3779">
        <v>251</v>
      </c>
      <c r="J3779" t="s">
        <v>113</v>
      </c>
      <c r="K3779" t="s">
        <v>583</v>
      </c>
      <c r="L3779">
        <v>752</v>
      </c>
      <c r="M3779" t="s">
        <v>189</v>
      </c>
      <c r="N3779" t="s">
        <v>569</v>
      </c>
      <c r="O3779">
        <v>899</v>
      </c>
      <c r="P3779" t="s">
        <v>520</v>
      </c>
      <c r="Q3779" t="s">
        <v>521</v>
      </c>
      <c r="R3779" t="s">
        <v>515</v>
      </c>
      <c r="S3779" t="s">
        <v>516</v>
      </c>
      <c r="T3779">
        <v>0</v>
      </c>
      <c r="U3779" t="s">
        <v>517</v>
      </c>
      <c r="V3779">
        <v>2523</v>
      </c>
      <c r="W3779" t="s">
        <v>518</v>
      </c>
      <c r="X3779">
        <v>8</v>
      </c>
      <c r="Y3779" t="s">
        <v>519</v>
      </c>
      <c r="Z3779">
        <v>246950</v>
      </c>
      <c r="AA3779">
        <v>8</v>
      </c>
      <c r="AB3779" t="s">
        <v>519</v>
      </c>
      <c r="AC3779">
        <v>246950</v>
      </c>
      <c r="AD3779">
        <v>246950</v>
      </c>
      <c r="AE3779">
        <v>0</v>
      </c>
      <c r="AF3779">
        <v>159245</v>
      </c>
      <c r="AG3779"/>
      <c r="AH3779">
        <v>159245.935</v>
      </c>
      <c r="AI3779">
        <v>0</v>
      </c>
    </row>
    <row r="3780" spans="1:35">
      <c r="A3780" t="s">
        <v>862</v>
      </c>
      <c r="B3780">
        <v>2019</v>
      </c>
      <c r="C3780">
        <v>2019</v>
      </c>
      <c r="D3780">
        <v>2019</v>
      </c>
      <c r="E3780">
        <v>4</v>
      </c>
      <c r="F3780">
        <v>0</v>
      </c>
      <c r="G3780">
        <v>0</v>
      </c>
      <c r="H3780" t="s">
        <v>510</v>
      </c>
      <c r="I3780">
        <v>251</v>
      </c>
      <c r="J3780" t="s">
        <v>113</v>
      </c>
      <c r="K3780" t="s">
        <v>583</v>
      </c>
      <c r="L3780">
        <v>344</v>
      </c>
      <c r="M3780" t="s">
        <v>558</v>
      </c>
      <c r="N3780" t="s">
        <v>559</v>
      </c>
      <c r="O3780">
        <v>899</v>
      </c>
      <c r="P3780" t="s">
        <v>520</v>
      </c>
      <c r="Q3780" t="s">
        <v>521</v>
      </c>
      <c r="R3780" t="s">
        <v>515</v>
      </c>
      <c r="S3780" t="s">
        <v>516</v>
      </c>
      <c r="T3780">
        <v>0</v>
      </c>
      <c r="U3780" t="s">
        <v>517</v>
      </c>
      <c r="V3780">
        <v>2523</v>
      </c>
      <c r="W3780" t="s">
        <v>518</v>
      </c>
      <c r="X3780">
        <v>8</v>
      </c>
      <c r="Y3780" t="s">
        <v>519</v>
      </c>
      <c r="Z3780">
        <v>44400</v>
      </c>
      <c r="AA3780">
        <v>8</v>
      </c>
      <c r="AB3780" t="s">
        <v>519</v>
      </c>
      <c r="AC3780">
        <v>44400</v>
      </c>
      <c r="AD3780">
        <v>44400</v>
      </c>
      <c r="AE3780">
        <v>0</v>
      </c>
      <c r="AF3780">
        <v>33612</v>
      </c>
      <c r="AG3780"/>
      <c r="AH3780">
        <v>33612.379000000001</v>
      </c>
      <c r="AI3780">
        <v>0</v>
      </c>
    </row>
    <row r="3781" spans="1:35">
      <c r="A3781" t="s">
        <v>862</v>
      </c>
      <c r="B3781">
        <v>2019</v>
      </c>
      <c r="C3781">
        <v>2019</v>
      </c>
      <c r="D3781">
        <v>2019</v>
      </c>
      <c r="E3781">
        <v>4</v>
      </c>
      <c r="F3781">
        <v>0</v>
      </c>
      <c r="G3781">
        <v>0</v>
      </c>
      <c r="H3781" t="s">
        <v>510</v>
      </c>
      <c r="I3781">
        <v>251</v>
      </c>
      <c r="J3781" t="s">
        <v>113</v>
      </c>
      <c r="K3781" t="s">
        <v>583</v>
      </c>
      <c r="L3781">
        <v>50</v>
      </c>
      <c r="M3781" t="s">
        <v>765</v>
      </c>
      <c r="N3781" t="s">
        <v>766</v>
      </c>
      <c r="O3781">
        <v>899</v>
      </c>
      <c r="P3781" t="s">
        <v>520</v>
      </c>
      <c r="Q3781" t="s">
        <v>521</v>
      </c>
      <c r="R3781" t="s">
        <v>515</v>
      </c>
      <c r="S3781" t="s">
        <v>516</v>
      </c>
      <c r="T3781">
        <v>0</v>
      </c>
      <c r="U3781" t="s">
        <v>517</v>
      </c>
      <c r="V3781">
        <v>2523</v>
      </c>
      <c r="W3781" t="s">
        <v>518</v>
      </c>
      <c r="X3781">
        <v>8</v>
      </c>
      <c r="Y3781" t="s">
        <v>519</v>
      </c>
      <c r="Z3781">
        <v>400</v>
      </c>
      <c r="AA3781">
        <v>8</v>
      </c>
      <c r="AB3781" t="s">
        <v>519</v>
      </c>
      <c r="AC3781">
        <v>400</v>
      </c>
      <c r="AD3781">
        <v>400</v>
      </c>
      <c r="AE3781">
        <v>0</v>
      </c>
      <c r="AF3781">
        <v>4003</v>
      </c>
      <c r="AG3781"/>
      <c r="AH3781">
        <v>4003.7930000000001</v>
      </c>
      <c r="AI3781">
        <v>0</v>
      </c>
    </row>
    <row r="3782" spans="1:35">
      <c r="A3782" t="s">
        <v>862</v>
      </c>
      <c r="B3782">
        <v>2019</v>
      </c>
      <c r="C3782">
        <v>2019</v>
      </c>
      <c r="D3782">
        <v>2019</v>
      </c>
      <c r="E3782">
        <v>4</v>
      </c>
      <c r="F3782">
        <v>0</v>
      </c>
      <c r="G3782">
        <v>0</v>
      </c>
      <c r="H3782" t="s">
        <v>510</v>
      </c>
      <c r="I3782">
        <v>251</v>
      </c>
      <c r="J3782" t="s">
        <v>113</v>
      </c>
      <c r="K3782" t="s">
        <v>583</v>
      </c>
      <c r="L3782">
        <v>76</v>
      </c>
      <c r="M3782" t="s">
        <v>538</v>
      </c>
      <c r="N3782" t="s">
        <v>539</v>
      </c>
      <c r="O3782">
        <v>899</v>
      </c>
      <c r="P3782" t="s">
        <v>520</v>
      </c>
      <c r="Q3782" t="s">
        <v>521</v>
      </c>
      <c r="R3782" t="s">
        <v>515</v>
      </c>
      <c r="S3782" t="s">
        <v>516</v>
      </c>
      <c r="T3782">
        <v>0</v>
      </c>
      <c r="U3782" t="s">
        <v>517</v>
      </c>
      <c r="V3782">
        <v>2523</v>
      </c>
      <c r="W3782" t="s">
        <v>518</v>
      </c>
      <c r="X3782">
        <v>8</v>
      </c>
      <c r="Y3782" t="s">
        <v>519</v>
      </c>
      <c r="Z3782">
        <v>865840</v>
      </c>
      <c r="AA3782">
        <v>8</v>
      </c>
      <c r="AB3782" t="s">
        <v>519</v>
      </c>
      <c r="AC3782">
        <v>865840</v>
      </c>
      <c r="AD3782">
        <v>865840</v>
      </c>
      <c r="AE3782">
        <v>0</v>
      </c>
      <c r="AF3782">
        <v>559634</v>
      </c>
      <c r="AG3782"/>
      <c r="AH3782">
        <v>559634.18000000005</v>
      </c>
      <c r="AI3782">
        <v>0</v>
      </c>
    </row>
    <row r="3783" spans="1:35">
      <c r="A3783" t="s">
        <v>862</v>
      </c>
      <c r="B3783">
        <v>2019</v>
      </c>
      <c r="C3783">
        <v>2019</v>
      </c>
      <c r="D3783">
        <v>2019</v>
      </c>
      <c r="E3783">
        <v>4</v>
      </c>
      <c r="F3783">
        <v>0</v>
      </c>
      <c r="G3783">
        <v>0</v>
      </c>
      <c r="H3783" t="s">
        <v>510</v>
      </c>
      <c r="I3783">
        <v>251</v>
      </c>
      <c r="J3783" t="s">
        <v>113</v>
      </c>
      <c r="K3783" t="s">
        <v>583</v>
      </c>
      <c r="L3783">
        <v>36</v>
      </c>
      <c r="M3783" t="s">
        <v>110</v>
      </c>
      <c r="N3783" t="s">
        <v>511</v>
      </c>
      <c r="O3783">
        <v>899</v>
      </c>
      <c r="P3783" t="s">
        <v>520</v>
      </c>
      <c r="Q3783" t="s">
        <v>521</v>
      </c>
      <c r="R3783" t="s">
        <v>515</v>
      </c>
      <c r="S3783" t="s">
        <v>516</v>
      </c>
      <c r="T3783">
        <v>0</v>
      </c>
      <c r="U3783" t="s">
        <v>517</v>
      </c>
      <c r="V3783">
        <v>2523</v>
      </c>
      <c r="W3783" t="s">
        <v>518</v>
      </c>
      <c r="X3783">
        <v>8</v>
      </c>
      <c r="Y3783" t="s">
        <v>519</v>
      </c>
      <c r="Z3783">
        <v>147000</v>
      </c>
      <c r="AA3783">
        <v>8</v>
      </c>
      <c r="AB3783" t="s">
        <v>519</v>
      </c>
      <c r="AC3783">
        <v>147000</v>
      </c>
      <c r="AD3783">
        <v>147000</v>
      </c>
      <c r="AE3783">
        <v>0</v>
      </c>
      <c r="AF3783">
        <v>38376</v>
      </c>
      <c r="AG3783"/>
      <c r="AH3783">
        <v>38376.398999999998</v>
      </c>
      <c r="AI3783">
        <v>0</v>
      </c>
    </row>
    <row r="3784" spans="1:35">
      <c r="A3784" t="s">
        <v>862</v>
      </c>
      <c r="B3784">
        <v>2019</v>
      </c>
      <c r="C3784">
        <v>2019</v>
      </c>
      <c r="D3784">
        <v>2019</v>
      </c>
      <c r="E3784">
        <v>4</v>
      </c>
      <c r="F3784">
        <v>0</v>
      </c>
      <c r="G3784">
        <v>0</v>
      </c>
      <c r="H3784" t="s">
        <v>510</v>
      </c>
      <c r="I3784">
        <v>251</v>
      </c>
      <c r="J3784" t="s">
        <v>113</v>
      </c>
      <c r="K3784" t="s">
        <v>583</v>
      </c>
      <c r="L3784">
        <v>368</v>
      </c>
      <c r="M3784" t="s">
        <v>622</v>
      </c>
      <c r="N3784" t="s">
        <v>623</v>
      </c>
      <c r="O3784">
        <v>899</v>
      </c>
      <c r="P3784" t="s">
        <v>520</v>
      </c>
      <c r="Q3784" t="s">
        <v>521</v>
      </c>
      <c r="R3784" t="s">
        <v>515</v>
      </c>
      <c r="S3784" t="s">
        <v>516</v>
      </c>
      <c r="T3784">
        <v>0</v>
      </c>
      <c r="U3784" t="s">
        <v>517</v>
      </c>
      <c r="V3784">
        <v>2523</v>
      </c>
      <c r="W3784" t="s">
        <v>518</v>
      </c>
      <c r="X3784">
        <v>8</v>
      </c>
      <c r="Y3784" t="s">
        <v>519</v>
      </c>
      <c r="Z3784">
        <v>723</v>
      </c>
      <c r="AA3784">
        <v>8</v>
      </c>
      <c r="AB3784" t="s">
        <v>519</v>
      </c>
      <c r="AC3784">
        <v>723</v>
      </c>
      <c r="AD3784">
        <v>723</v>
      </c>
      <c r="AE3784">
        <v>0</v>
      </c>
      <c r="AF3784">
        <v>4537</v>
      </c>
      <c r="AG3784"/>
      <c r="AH3784">
        <v>4537.8559999999998</v>
      </c>
      <c r="AI3784">
        <v>0</v>
      </c>
    </row>
    <row r="3785" spans="1:35">
      <c r="A3785" t="s">
        <v>862</v>
      </c>
      <c r="B3785">
        <v>2019</v>
      </c>
      <c r="C3785">
        <v>2019</v>
      </c>
      <c r="D3785">
        <v>2019</v>
      </c>
      <c r="E3785">
        <v>4</v>
      </c>
      <c r="F3785">
        <v>0</v>
      </c>
      <c r="G3785">
        <v>0</v>
      </c>
      <c r="H3785" t="s">
        <v>510</v>
      </c>
      <c r="I3785">
        <v>251</v>
      </c>
      <c r="J3785" t="s">
        <v>113</v>
      </c>
      <c r="K3785" t="s">
        <v>583</v>
      </c>
      <c r="L3785">
        <v>40</v>
      </c>
      <c r="M3785" t="s">
        <v>690</v>
      </c>
      <c r="N3785" t="s">
        <v>691</v>
      </c>
      <c r="O3785">
        <v>899</v>
      </c>
      <c r="P3785" t="s">
        <v>520</v>
      </c>
      <c r="Q3785" t="s">
        <v>521</v>
      </c>
      <c r="R3785" t="s">
        <v>515</v>
      </c>
      <c r="S3785" t="s">
        <v>516</v>
      </c>
      <c r="T3785">
        <v>0</v>
      </c>
      <c r="U3785" t="s">
        <v>517</v>
      </c>
      <c r="V3785">
        <v>2523</v>
      </c>
      <c r="W3785" t="s">
        <v>518</v>
      </c>
      <c r="X3785">
        <v>8</v>
      </c>
      <c r="Y3785" t="s">
        <v>519</v>
      </c>
      <c r="Z3785">
        <v>5100</v>
      </c>
      <c r="AA3785">
        <v>8</v>
      </c>
      <c r="AB3785" t="s">
        <v>519</v>
      </c>
      <c r="AC3785">
        <v>5100</v>
      </c>
      <c r="AD3785">
        <v>5100</v>
      </c>
      <c r="AE3785">
        <v>0</v>
      </c>
      <c r="AF3785">
        <v>659</v>
      </c>
      <c r="AG3785"/>
      <c r="AH3785">
        <v>659.46100000000001</v>
      </c>
      <c r="AI3785">
        <v>0</v>
      </c>
    </row>
    <row r="3786" spans="1:35">
      <c r="A3786" t="s">
        <v>862</v>
      </c>
      <c r="B3786">
        <v>2019</v>
      </c>
      <c r="C3786">
        <v>2019</v>
      </c>
      <c r="D3786">
        <v>2019</v>
      </c>
      <c r="E3786">
        <v>4</v>
      </c>
      <c r="F3786">
        <v>0</v>
      </c>
      <c r="G3786">
        <v>0</v>
      </c>
      <c r="H3786" t="s">
        <v>510</v>
      </c>
      <c r="I3786">
        <v>251</v>
      </c>
      <c r="J3786" t="s">
        <v>113</v>
      </c>
      <c r="K3786" t="s">
        <v>583</v>
      </c>
      <c r="L3786">
        <v>203</v>
      </c>
      <c r="M3786" t="s">
        <v>684</v>
      </c>
      <c r="N3786" t="s">
        <v>685</v>
      </c>
      <c r="O3786">
        <v>899</v>
      </c>
      <c r="P3786" t="s">
        <v>520</v>
      </c>
      <c r="Q3786" t="s">
        <v>521</v>
      </c>
      <c r="R3786" t="s">
        <v>515</v>
      </c>
      <c r="S3786" t="s">
        <v>516</v>
      </c>
      <c r="T3786">
        <v>0</v>
      </c>
      <c r="U3786" t="s">
        <v>517</v>
      </c>
      <c r="V3786">
        <v>2523</v>
      </c>
      <c r="W3786" t="s">
        <v>518</v>
      </c>
      <c r="X3786">
        <v>8</v>
      </c>
      <c r="Y3786" t="s">
        <v>519</v>
      </c>
      <c r="Z3786">
        <v>44495</v>
      </c>
      <c r="AA3786">
        <v>8</v>
      </c>
      <c r="AB3786" t="s">
        <v>519</v>
      </c>
      <c r="AC3786">
        <v>44495</v>
      </c>
      <c r="AD3786">
        <v>44495</v>
      </c>
      <c r="AE3786">
        <v>0</v>
      </c>
      <c r="AF3786">
        <v>8590</v>
      </c>
      <c r="AG3786"/>
      <c r="AH3786">
        <v>8590.9120000000003</v>
      </c>
      <c r="AI3786">
        <v>0</v>
      </c>
    </row>
    <row r="3787" spans="1:35">
      <c r="A3787" t="s">
        <v>862</v>
      </c>
      <c r="B3787">
        <v>2019</v>
      </c>
      <c r="C3787">
        <v>2019</v>
      </c>
      <c r="D3787">
        <v>2019</v>
      </c>
      <c r="E3787">
        <v>4</v>
      </c>
      <c r="F3787">
        <v>0</v>
      </c>
      <c r="G3787">
        <v>0</v>
      </c>
      <c r="H3787" t="s">
        <v>510</v>
      </c>
      <c r="I3787">
        <v>251</v>
      </c>
      <c r="J3787" t="s">
        <v>113</v>
      </c>
      <c r="K3787" t="s">
        <v>583</v>
      </c>
      <c r="L3787">
        <v>24</v>
      </c>
      <c r="M3787" t="s">
        <v>753</v>
      </c>
      <c r="N3787" t="s">
        <v>754</v>
      </c>
      <c r="O3787">
        <v>899</v>
      </c>
      <c r="P3787" t="s">
        <v>520</v>
      </c>
      <c r="Q3787" t="s">
        <v>521</v>
      </c>
      <c r="R3787" t="s">
        <v>515</v>
      </c>
      <c r="S3787" t="s">
        <v>516</v>
      </c>
      <c r="T3787">
        <v>0</v>
      </c>
      <c r="U3787" t="s">
        <v>517</v>
      </c>
      <c r="V3787">
        <v>2523</v>
      </c>
      <c r="W3787" t="s">
        <v>518</v>
      </c>
      <c r="X3787">
        <v>8</v>
      </c>
      <c r="Y3787" t="s">
        <v>519</v>
      </c>
      <c r="Z3787">
        <v>183</v>
      </c>
      <c r="AA3787">
        <v>8</v>
      </c>
      <c r="AB3787" t="s">
        <v>519</v>
      </c>
      <c r="AC3787">
        <v>183</v>
      </c>
      <c r="AD3787">
        <v>183</v>
      </c>
      <c r="AE3787">
        <v>0</v>
      </c>
      <c r="AF3787">
        <v>1033</v>
      </c>
      <c r="AG3787"/>
      <c r="AH3787">
        <v>1033.4169999999999</v>
      </c>
      <c r="AI3787">
        <v>0</v>
      </c>
    </row>
    <row r="3788" spans="1:35">
      <c r="A3788" t="s">
        <v>862</v>
      </c>
      <c r="B3788">
        <v>2019</v>
      </c>
      <c r="C3788">
        <v>2019</v>
      </c>
      <c r="D3788">
        <v>2019</v>
      </c>
      <c r="E3788">
        <v>4</v>
      </c>
      <c r="F3788">
        <v>0</v>
      </c>
      <c r="G3788">
        <v>0</v>
      </c>
      <c r="H3788" t="s">
        <v>510</v>
      </c>
      <c r="I3788">
        <v>251</v>
      </c>
      <c r="J3788" t="s">
        <v>113</v>
      </c>
      <c r="K3788" t="s">
        <v>583</v>
      </c>
      <c r="L3788">
        <v>608</v>
      </c>
      <c r="M3788" t="s">
        <v>548</v>
      </c>
      <c r="N3788" t="s">
        <v>549</v>
      </c>
      <c r="O3788">
        <v>899</v>
      </c>
      <c r="P3788" t="s">
        <v>520</v>
      </c>
      <c r="Q3788" t="s">
        <v>521</v>
      </c>
      <c r="R3788" t="s">
        <v>515</v>
      </c>
      <c r="S3788" t="s">
        <v>516</v>
      </c>
      <c r="T3788">
        <v>0</v>
      </c>
      <c r="U3788" t="s">
        <v>517</v>
      </c>
      <c r="V3788">
        <v>2523</v>
      </c>
      <c r="W3788" t="s">
        <v>518</v>
      </c>
      <c r="X3788">
        <v>8</v>
      </c>
      <c r="Y3788" t="s">
        <v>519</v>
      </c>
      <c r="Z3788">
        <v>102</v>
      </c>
      <c r="AA3788">
        <v>8</v>
      </c>
      <c r="AB3788" t="s">
        <v>519</v>
      </c>
      <c r="AC3788">
        <v>102</v>
      </c>
      <c r="AD3788">
        <v>102</v>
      </c>
      <c r="AE3788">
        <v>0</v>
      </c>
      <c r="AF3788">
        <v>1791</v>
      </c>
      <c r="AG3788"/>
      <c r="AH3788">
        <v>1791.4059999999999</v>
      </c>
      <c r="AI3788">
        <v>0</v>
      </c>
    </row>
    <row r="3789" spans="1:35">
      <c r="A3789" t="s">
        <v>862</v>
      </c>
      <c r="B3789">
        <v>2019</v>
      </c>
      <c r="C3789">
        <v>2019</v>
      </c>
      <c r="D3789">
        <v>2019</v>
      </c>
      <c r="E3789">
        <v>4</v>
      </c>
      <c r="F3789">
        <v>0</v>
      </c>
      <c r="G3789">
        <v>0</v>
      </c>
      <c r="H3789" t="s">
        <v>510</v>
      </c>
      <c r="I3789">
        <v>251</v>
      </c>
      <c r="J3789" t="s">
        <v>113</v>
      </c>
      <c r="K3789" t="s">
        <v>583</v>
      </c>
      <c r="L3789">
        <v>191</v>
      </c>
      <c r="M3789" t="s">
        <v>574</v>
      </c>
      <c r="N3789" t="s">
        <v>575</v>
      </c>
      <c r="O3789">
        <v>899</v>
      </c>
      <c r="P3789" t="s">
        <v>520</v>
      </c>
      <c r="Q3789" t="s">
        <v>521</v>
      </c>
      <c r="R3789" t="s">
        <v>515</v>
      </c>
      <c r="S3789" t="s">
        <v>516</v>
      </c>
      <c r="T3789">
        <v>0</v>
      </c>
      <c r="U3789" t="s">
        <v>517</v>
      </c>
      <c r="V3789">
        <v>2523</v>
      </c>
      <c r="W3789" t="s">
        <v>518</v>
      </c>
      <c r="X3789">
        <v>8</v>
      </c>
      <c r="Y3789" t="s">
        <v>519</v>
      </c>
      <c r="Z3789">
        <v>3515</v>
      </c>
      <c r="AA3789">
        <v>8</v>
      </c>
      <c r="AB3789" t="s">
        <v>519</v>
      </c>
      <c r="AC3789">
        <v>3515</v>
      </c>
      <c r="AD3789">
        <v>3515</v>
      </c>
      <c r="AE3789">
        <v>0</v>
      </c>
      <c r="AF3789">
        <v>770</v>
      </c>
      <c r="AG3789"/>
      <c r="AH3789">
        <v>770.30499999999995</v>
      </c>
      <c r="AI3789">
        <v>0</v>
      </c>
    </row>
    <row r="3790" spans="1:35">
      <c r="A3790" t="s">
        <v>862</v>
      </c>
      <c r="B3790">
        <v>2019</v>
      </c>
      <c r="C3790">
        <v>2019</v>
      </c>
      <c r="D3790">
        <v>2019</v>
      </c>
      <c r="E3790">
        <v>4</v>
      </c>
      <c r="F3790">
        <v>0</v>
      </c>
      <c r="G3790">
        <v>0</v>
      </c>
      <c r="H3790" t="s">
        <v>510</v>
      </c>
      <c r="I3790">
        <v>251</v>
      </c>
      <c r="J3790" t="s">
        <v>113</v>
      </c>
      <c r="K3790" t="s">
        <v>583</v>
      </c>
      <c r="L3790">
        <v>652</v>
      </c>
      <c r="M3790" t="s">
        <v>771</v>
      </c>
      <c r="N3790" t="s">
        <v>772</v>
      </c>
      <c r="O3790">
        <v>899</v>
      </c>
      <c r="P3790" t="s">
        <v>520</v>
      </c>
      <c r="Q3790" t="s">
        <v>521</v>
      </c>
      <c r="R3790" t="s">
        <v>515</v>
      </c>
      <c r="S3790" t="s">
        <v>516</v>
      </c>
      <c r="T3790">
        <v>0</v>
      </c>
      <c r="U3790" t="s">
        <v>517</v>
      </c>
      <c r="V3790">
        <v>2523</v>
      </c>
      <c r="W3790" t="s">
        <v>518</v>
      </c>
      <c r="X3790">
        <v>8</v>
      </c>
      <c r="Y3790" t="s">
        <v>519</v>
      </c>
      <c r="Z3790">
        <v>18594740</v>
      </c>
      <c r="AA3790">
        <v>8</v>
      </c>
      <c r="AB3790" t="s">
        <v>519</v>
      </c>
      <c r="AC3790">
        <v>18594740</v>
      </c>
      <c r="AD3790">
        <v>18594740</v>
      </c>
      <c r="AE3790">
        <v>0</v>
      </c>
      <c r="AF3790">
        <v>3251217</v>
      </c>
      <c r="AG3790"/>
      <c r="AH3790">
        <v>3251217.5290000001</v>
      </c>
      <c r="AI3790">
        <v>0</v>
      </c>
    </row>
    <row r="3791" spans="1:35">
      <c r="A3791" t="s">
        <v>862</v>
      </c>
      <c r="B3791">
        <v>2019</v>
      </c>
      <c r="C3791">
        <v>2019</v>
      </c>
      <c r="D3791">
        <v>2019</v>
      </c>
      <c r="E3791">
        <v>4</v>
      </c>
      <c r="F3791">
        <v>0</v>
      </c>
      <c r="G3791">
        <v>0</v>
      </c>
      <c r="H3791" t="s">
        <v>510</v>
      </c>
      <c r="I3791">
        <v>251</v>
      </c>
      <c r="J3791" t="s">
        <v>113</v>
      </c>
      <c r="K3791" t="s">
        <v>583</v>
      </c>
      <c r="L3791">
        <v>499</v>
      </c>
      <c r="M3791" t="s">
        <v>892</v>
      </c>
      <c r="N3791" t="s">
        <v>893</v>
      </c>
      <c r="O3791">
        <v>899</v>
      </c>
      <c r="P3791" t="s">
        <v>520</v>
      </c>
      <c r="Q3791" t="s">
        <v>521</v>
      </c>
      <c r="R3791" t="s">
        <v>515</v>
      </c>
      <c r="S3791" t="s">
        <v>516</v>
      </c>
      <c r="T3791">
        <v>0</v>
      </c>
      <c r="U3791" t="s">
        <v>517</v>
      </c>
      <c r="V3791">
        <v>2523</v>
      </c>
      <c r="W3791" t="s">
        <v>518</v>
      </c>
      <c r="X3791">
        <v>8</v>
      </c>
      <c r="Y3791" t="s">
        <v>519</v>
      </c>
      <c r="Z3791">
        <v>18</v>
      </c>
      <c r="AA3791">
        <v>8</v>
      </c>
      <c r="AB3791" t="s">
        <v>519</v>
      </c>
      <c r="AC3791">
        <v>18</v>
      </c>
      <c r="AD3791">
        <v>18</v>
      </c>
      <c r="AE3791">
        <v>0</v>
      </c>
      <c r="AF3791">
        <v>461</v>
      </c>
      <c r="AG3791"/>
      <c r="AH3791">
        <v>461.28699999999998</v>
      </c>
      <c r="AI3791">
        <v>0</v>
      </c>
    </row>
    <row r="3792" spans="1:35">
      <c r="A3792" t="s">
        <v>862</v>
      </c>
      <c r="B3792">
        <v>2019</v>
      </c>
      <c r="C3792">
        <v>2019</v>
      </c>
      <c r="D3792">
        <v>2019</v>
      </c>
      <c r="E3792">
        <v>4</v>
      </c>
      <c r="F3792">
        <v>0</v>
      </c>
      <c r="G3792">
        <v>0</v>
      </c>
      <c r="H3792" t="s">
        <v>510</v>
      </c>
      <c r="I3792">
        <v>251</v>
      </c>
      <c r="J3792" t="s">
        <v>113</v>
      </c>
      <c r="K3792" t="s">
        <v>583</v>
      </c>
      <c r="L3792">
        <v>688</v>
      </c>
      <c r="M3792" t="s">
        <v>644</v>
      </c>
      <c r="N3792" t="s">
        <v>645</v>
      </c>
      <c r="O3792">
        <v>899</v>
      </c>
      <c r="P3792" t="s">
        <v>520</v>
      </c>
      <c r="Q3792" t="s">
        <v>521</v>
      </c>
      <c r="R3792" t="s">
        <v>515</v>
      </c>
      <c r="S3792" t="s">
        <v>516</v>
      </c>
      <c r="T3792">
        <v>0</v>
      </c>
      <c r="U3792" t="s">
        <v>517</v>
      </c>
      <c r="V3792">
        <v>2523</v>
      </c>
      <c r="W3792" t="s">
        <v>518</v>
      </c>
      <c r="X3792">
        <v>8</v>
      </c>
      <c r="Y3792" t="s">
        <v>519</v>
      </c>
      <c r="Z3792">
        <v>154</v>
      </c>
      <c r="AA3792">
        <v>8</v>
      </c>
      <c r="AB3792" t="s">
        <v>519</v>
      </c>
      <c r="AC3792">
        <v>154</v>
      </c>
      <c r="AD3792">
        <v>154</v>
      </c>
      <c r="AE3792">
        <v>0</v>
      </c>
      <c r="AF3792">
        <v>1533</v>
      </c>
      <c r="AG3792"/>
      <c r="AH3792">
        <v>1533.8920000000001</v>
      </c>
      <c r="AI3792">
        <v>0</v>
      </c>
    </row>
    <row r="3793" spans="1:35">
      <c r="A3793" t="s">
        <v>862</v>
      </c>
      <c r="B3793">
        <v>2019</v>
      </c>
      <c r="C3793">
        <v>2019</v>
      </c>
      <c r="D3793">
        <v>2019</v>
      </c>
      <c r="E3793">
        <v>4</v>
      </c>
      <c r="F3793">
        <v>0</v>
      </c>
      <c r="G3793">
        <v>0</v>
      </c>
      <c r="H3793" t="s">
        <v>510</v>
      </c>
      <c r="I3793">
        <v>251</v>
      </c>
      <c r="J3793" t="s">
        <v>113</v>
      </c>
      <c r="K3793" t="s">
        <v>583</v>
      </c>
      <c r="L3793">
        <v>703</v>
      </c>
      <c r="M3793" t="s">
        <v>672</v>
      </c>
      <c r="N3793" t="s">
        <v>673</v>
      </c>
      <c r="O3793">
        <v>899</v>
      </c>
      <c r="P3793" t="s">
        <v>520</v>
      </c>
      <c r="Q3793" t="s">
        <v>521</v>
      </c>
      <c r="R3793" t="s">
        <v>515</v>
      </c>
      <c r="S3793" t="s">
        <v>516</v>
      </c>
      <c r="T3793">
        <v>0</v>
      </c>
      <c r="U3793" t="s">
        <v>517</v>
      </c>
      <c r="V3793">
        <v>2523</v>
      </c>
      <c r="W3793" t="s">
        <v>518</v>
      </c>
      <c r="X3793">
        <v>8</v>
      </c>
      <c r="Y3793" t="s">
        <v>519</v>
      </c>
      <c r="Z3793">
        <v>34607</v>
      </c>
      <c r="AA3793">
        <v>8</v>
      </c>
      <c r="AB3793" t="s">
        <v>519</v>
      </c>
      <c r="AC3793">
        <v>34607</v>
      </c>
      <c r="AD3793">
        <v>34607</v>
      </c>
      <c r="AE3793">
        <v>0</v>
      </c>
      <c r="AF3793">
        <v>19968</v>
      </c>
      <c r="AG3793"/>
      <c r="AH3793">
        <v>19968.580999999998</v>
      </c>
      <c r="AI3793">
        <v>0</v>
      </c>
    </row>
    <row r="3794" spans="1:35">
      <c r="A3794" t="s">
        <v>862</v>
      </c>
      <c r="B3794">
        <v>2019</v>
      </c>
      <c r="C3794">
        <v>2019</v>
      </c>
      <c r="D3794">
        <v>2019</v>
      </c>
      <c r="E3794">
        <v>4</v>
      </c>
      <c r="F3794">
        <v>0</v>
      </c>
      <c r="G3794">
        <v>0</v>
      </c>
      <c r="H3794" t="s">
        <v>510</v>
      </c>
      <c r="I3794">
        <v>251</v>
      </c>
      <c r="J3794" t="s">
        <v>113</v>
      </c>
      <c r="K3794" t="s">
        <v>583</v>
      </c>
      <c r="L3794">
        <v>528</v>
      </c>
      <c r="M3794" t="s">
        <v>581</v>
      </c>
      <c r="N3794" t="s">
        <v>582</v>
      </c>
      <c r="O3794">
        <v>899</v>
      </c>
      <c r="P3794" t="s">
        <v>520</v>
      </c>
      <c r="Q3794" t="s">
        <v>521</v>
      </c>
      <c r="R3794" t="s">
        <v>515</v>
      </c>
      <c r="S3794" t="s">
        <v>516</v>
      </c>
      <c r="T3794">
        <v>0</v>
      </c>
      <c r="U3794" t="s">
        <v>517</v>
      </c>
      <c r="V3794">
        <v>2523</v>
      </c>
      <c r="W3794" t="s">
        <v>518</v>
      </c>
      <c r="X3794">
        <v>8</v>
      </c>
      <c r="Y3794" t="s">
        <v>519</v>
      </c>
      <c r="Z3794">
        <v>724675</v>
      </c>
      <c r="AA3794">
        <v>8</v>
      </c>
      <c r="AB3794" t="s">
        <v>519</v>
      </c>
      <c r="AC3794">
        <v>724675</v>
      </c>
      <c r="AD3794">
        <v>724675</v>
      </c>
      <c r="AE3794">
        <v>0</v>
      </c>
      <c r="AF3794">
        <v>371528</v>
      </c>
      <c r="AG3794"/>
      <c r="AH3794">
        <v>371528.69099999999</v>
      </c>
      <c r="AI3794">
        <v>0</v>
      </c>
    </row>
    <row r="3795" spans="1:35">
      <c r="A3795" t="s">
        <v>862</v>
      </c>
      <c r="B3795">
        <v>2019</v>
      </c>
      <c r="C3795">
        <v>2019</v>
      </c>
      <c r="D3795">
        <v>2019</v>
      </c>
      <c r="E3795">
        <v>4</v>
      </c>
      <c r="F3795">
        <v>0</v>
      </c>
      <c r="G3795">
        <v>0</v>
      </c>
      <c r="H3795" t="s">
        <v>510</v>
      </c>
      <c r="I3795">
        <v>251</v>
      </c>
      <c r="J3795" t="s">
        <v>113</v>
      </c>
      <c r="K3795" t="s">
        <v>583</v>
      </c>
      <c r="L3795">
        <v>156</v>
      </c>
      <c r="M3795" t="s">
        <v>183</v>
      </c>
      <c r="N3795" t="s">
        <v>562</v>
      </c>
      <c r="O3795">
        <v>899</v>
      </c>
      <c r="P3795" t="s">
        <v>520</v>
      </c>
      <c r="Q3795" t="s">
        <v>521</v>
      </c>
      <c r="R3795" t="s">
        <v>515</v>
      </c>
      <c r="S3795" t="s">
        <v>516</v>
      </c>
      <c r="T3795">
        <v>0</v>
      </c>
      <c r="U3795" t="s">
        <v>517</v>
      </c>
      <c r="V3795">
        <v>2523</v>
      </c>
      <c r="W3795" t="s">
        <v>518</v>
      </c>
      <c r="X3795">
        <v>8</v>
      </c>
      <c r="Y3795" t="s">
        <v>519</v>
      </c>
      <c r="Z3795">
        <v>1470</v>
      </c>
      <c r="AA3795">
        <v>8</v>
      </c>
      <c r="AB3795" t="s">
        <v>519</v>
      </c>
      <c r="AC3795">
        <v>1470</v>
      </c>
      <c r="AD3795">
        <v>1470</v>
      </c>
      <c r="AE3795">
        <v>0</v>
      </c>
      <c r="AF3795">
        <v>1264</v>
      </c>
      <c r="AG3795"/>
      <c r="AH3795">
        <v>1264.0609999999999</v>
      </c>
      <c r="AI3795">
        <v>0</v>
      </c>
    </row>
    <row r="3796" spans="1:35">
      <c r="A3796" t="s">
        <v>862</v>
      </c>
      <c r="B3796">
        <v>2019</v>
      </c>
      <c r="C3796">
        <v>2019</v>
      </c>
      <c r="D3796">
        <v>2019</v>
      </c>
      <c r="E3796">
        <v>4</v>
      </c>
      <c r="F3796">
        <v>0</v>
      </c>
      <c r="G3796">
        <v>0</v>
      </c>
      <c r="H3796" t="s">
        <v>510</v>
      </c>
      <c r="I3796">
        <v>251</v>
      </c>
      <c r="J3796" t="s">
        <v>113</v>
      </c>
      <c r="K3796" t="s">
        <v>583</v>
      </c>
      <c r="L3796">
        <v>792</v>
      </c>
      <c r="M3796" t="s">
        <v>217</v>
      </c>
      <c r="N3796" t="s">
        <v>573</v>
      </c>
      <c r="O3796">
        <v>899</v>
      </c>
      <c r="P3796" t="s">
        <v>520</v>
      </c>
      <c r="Q3796" t="s">
        <v>521</v>
      </c>
      <c r="R3796" t="s">
        <v>515</v>
      </c>
      <c r="S3796" t="s">
        <v>516</v>
      </c>
      <c r="T3796">
        <v>0</v>
      </c>
      <c r="U3796" t="s">
        <v>517</v>
      </c>
      <c r="V3796">
        <v>2523</v>
      </c>
      <c r="W3796" t="s">
        <v>518</v>
      </c>
      <c r="X3796">
        <v>8</v>
      </c>
      <c r="Y3796" t="s">
        <v>519</v>
      </c>
      <c r="Z3796">
        <v>307200</v>
      </c>
      <c r="AA3796">
        <v>8</v>
      </c>
      <c r="AB3796" t="s">
        <v>519</v>
      </c>
      <c r="AC3796">
        <v>307200</v>
      </c>
      <c r="AD3796">
        <v>307200</v>
      </c>
      <c r="AE3796">
        <v>0</v>
      </c>
      <c r="AF3796">
        <v>180572</v>
      </c>
      <c r="AG3796"/>
      <c r="AH3796">
        <v>180572.62599999999</v>
      </c>
      <c r="AI3796">
        <v>0</v>
      </c>
    </row>
    <row r="3797" spans="1:35">
      <c r="A3797" t="s">
        <v>862</v>
      </c>
      <c r="B3797">
        <v>2019</v>
      </c>
      <c r="C3797">
        <v>2019</v>
      </c>
      <c r="D3797">
        <v>2019</v>
      </c>
      <c r="E3797">
        <v>4</v>
      </c>
      <c r="F3797">
        <v>0</v>
      </c>
      <c r="G3797">
        <v>0</v>
      </c>
      <c r="H3797" t="s">
        <v>510</v>
      </c>
      <c r="I3797">
        <v>251</v>
      </c>
      <c r="J3797" t="s">
        <v>113</v>
      </c>
      <c r="K3797" t="s">
        <v>583</v>
      </c>
      <c r="L3797">
        <v>642</v>
      </c>
      <c r="M3797" t="s">
        <v>682</v>
      </c>
      <c r="N3797" t="s">
        <v>683</v>
      </c>
      <c r="O3797">
        <v>899</v>
      </c>
      <c r="P3797" t="s">
        <v>520</v>
      </c>
      <c r="Q3797" t="s">
        <v>521</v>
      </c>
      <c r="R3797" t="s">
        <v>515</v>
      </c>
      <c r="S3797" t="s">
        <v>516</v>
      </c>
      <c r="T3797">
        <v>0</v>
      </c>
      <c r="U3797" t="s">
        <v>517</v>
      </c>
      <c r="V3797">
        <v>2523</v>
      </c>
      <c r="W3797" t="s">
        <v>518</v>
      </c>
      <c r="X3797">
        <v>8</v>
      </c>
      <c r="Y3797" t="s">
        <v>519</v>
      </c>
      <c r="Z3797">
        <v>300065</v>
      </c>
      <c r="AA3797">
        <v>8</v>
      </c>
      <c r="AB3797" t="s">
        <v>519</v>
      </c>
      <c r="AC3797">
        <v>300065</v>
      </c>
      <c r="AD3797">
        <v>300065</v>
      </c>
      <c r="AE3797">
        <v>0</v>
      </c>
      <c r="AF3797">
        <v>126911</v>
      </c>
      <c r="AG3797"/>
      <c r="AH3797">
        <v>126911.053</v>
      </c>
      <c r="AI3797">
        <v>0</v>
      </c>
    </row>
    <row r="3798" spans="1:35">
      <c r="A3798" t="s">
        <v>862</v>
      </c>
      <c r="B3798">
        <v>2019</v>
      </c>
      <c r="C3798">
        <v>2019</v>
      </c>
      <c r="D3798">
        <v>2019</v>
      </c>
      <c r="E3798">
        <v>4</v>
      </c>
      <c r="F3798">
        <v>0</v>
      </c>
      <c r="G3798">
        <v>0</v>
      </c>
      <c r="H3798" t="s">
        <v>510</v>
      </c>
      <c r="I3798">
        <v>251</v>
      </c>
      <c r="J3798" t="s">
        <v>113</v>
      </c>
      <c r="K3798" t="s">
        <v>583</v>
      </c>
      <c r="L3798">
        <v>788</v>
      </c>
      <c r="M3798" t="s">
        <v>729</v>
      </c>
      <c r="N3798" t="s">
        <v>730</v>
      </c>
      <c r="O3798">
        <v>899</v>
      </c>
      <c r="P3798" t="s">
        <v>520</v>
      </c>
      <c r="Q3798" t="s">
        <v>521</v>
      </c>
      <c r="R3798" t="s">
        <v>515</v>
      </c>
      <c r="S3798" t="s">
        <v>516</v>
      </c>
      <c r="T3798">
        <v>0</v>
      </c>
      <c r="U3798" t="s">
        <v>517</v>
      </c>
      <c r="V3798">
        <v>2523</v>
      </c>
      <c r="W3798" t="s">
        <v>518</v>
      </c>
      <c r="X3798">
        <v>8</v>
      </c>
      <c r="Y3798" t="s">
        <v>519</v>
      </c>
      <c r="Z3798">
        <v>88200</v>
      </c>
      <c r="AA3798">
        <v>8</v>
      </c>
      <c r="AB3798" t="s">
        <v>519</v>
      </c>
      <c r="AC3798">
        <v>88200</v>
      </c>
      <c r="AD3798">
        <v>88200</v>
      </c>
      <c r="AE3798">
        <v>0</v>
      </c>
      <c r="AF3798">
        <v>20529</v>
      </c>
      <c r="AG3798"/>
      <c r="AH3798">
        <v>20529.514999999999</v>
      </c>
      <c r="AI3798">
        <v>0</v>
      </c>
    </row>
    <row r="3799" spans="1:35">
      <c r="A3799" t="s">
        <v>862</v>
      </c>
      <c r="B3799">
        <v>2019</v>
      </c>
      <c r="C3799">
        <v>2019</v>
      </c>
      <c r="D3799">
        <v>2019</v>
      </c>
      <c r="E3799">
        <v>4</v>
      </c>
      <c r="F3799">
        <v>0</v>
      </c>
      <c r="G3799">
        <v>0</v>
      </c>
      <c r="H3799" t="s">
        <v>510</v>
      </c>
      <c r="I3799">
        <v>251</v>
      </c>
      <c r="J3799" t="s">
        <v>113</v>
      </c>
      <c r="K3799" t="s">
        <v>583</v>
      </c>
      <c r="L3799">
        <v>710</v>
      </c>
      <c r="M3799" t="s">
        <v>616</v>
      </c>
      <c r="N3799" t="s">
        <v>617</v>
      </c>
      <c r="O3799">
        <v>899</v>
      </c>
      <c r="P3799" t="s">
        <v>520</v>
      </c>
      <c r="Q3799" t="s">
        <v>521</v>
      </c>
      <c r="R3799" t="s">
        <v>515</v>
      </c>
      <c r="S3799" t="s">
        <v>516</v>
      </c>
      <c r="T3799">
        <v>0</v>
      </c>
      <c r="U3799" t="s">
        <v>517</v>
      </c>
      <c r="V3799">
        <v>2523</v>
      </c>
      <c r="W3799" t="s">
        <v>518</v>
      </c>
      <c r="X3799">
        <v>8</v>
      </c>
      <c r="Y3799" t="s">
        <v>519</v>
      </c>
      <c r="Z3799">
        <v>6709561</v>
      </c>
      <c r="AA3799">
        <v>8</v>
      </c>
      <c r="AB3799" t="s">
        <v>519</v>
      </c>
      <c r="AC3799">
        <v>6709561</v>
      </c>
      <c r="AD3799">
        <v>6709561</v>
      </c>
      <c r="AE3799">
        <v>0</v>
      </c>
      <c r="AF3799">
        <v>1300950</v>
      </c>
      <c r="AG3799"/>
      <c r="AH3799">
        <v>1300950.5379999999</v>
      </c>
      <c r="AI3799">
        <v>0</v>
      </c>
    </row>
    <row r="3800" spans="1:35">
      <c r="A3800" t="s">
        <v>862</v>
      </c>
      <c r="B3800">
        <v>2019</v>
      </c>
      <c r="C3800">
        <v>2019</v>
      </c>
      <c r="D3800">
        <v>2019</v>
      </c>
      <c r="E3800">
        <v>4</v>
      </c>
      <c r="F3800">
        <v>0</v>
      </c>
      <c r="G3800">
        <v>0</v>
      </c>
      <c r="H3800" t="s">
        <v>510</v>
      </c>
      <c r="I3800">
        <v>251</v>
      </c>
      <c r="J3800" t="s">
        <v>113</v>
      </c>
      <c r="K3800" t="s">
        <v>583</v>
      </c>
      <c r="L3800">
        <v>56</v>
      </c>
      <c r="M3800" t="s">
        <v>694</v>
      </c>
      <c r="N3800" t="s">
        <v>695</v>
      </c>
      <c r="O3800">
        <v>899</v>
      </c>
      <c r="P3800" t="s">
        <v>520</v>
      </c>
      <c r="Q3800" t="s">
        <v>521</v>
      </c>
      <c r="R3800" t="s">
        <v>515</v>
      </c>
      <c r="S3800" t="s">
        <v>516</v>
      </c>
      <c r="T3800">
        <v>0</v>
      </c>
      <c r="U3800" t="s">
        <v>517</v>
      </c>
      <c r="V3800">
        <v>2523</v>
      </c>
      <c r="W3800" t="s">
        <v>518</v>
      </c>
      <c r="X3800">
        <v>8</v>
      </c>
      <c r="Y3800" t="s">
        <v>519</v>
      </c>
      <c r="Z3800">
        <v>67721075</v>
      </c>
      <c r="AA3800">
        <v>8</v>
      </c>
      <c r="AB3800" t="s">
        <v>519</v>
      </c>
      <c r="AC3800">
        <v>67721075</v>
      </c>
      <c r="AD3800">
        <v>67721075</v>
      </c>
      <c r="AE3800">
        <v>0</v>
      </c>
      <c r="AF3800">
        <v>4798829</v>
      </c>
      <c r="AG3800"/>
      <c r="AH3800">
        <v>4798829.0269999998</v>
      </c>
      <c r="AI3800">
        <v>0</v>
      </c>
    </row>
    <row r="3801" spans="1:35">
      <c r="A3801" t="s">
        <v>862</v>
      </c>
      <c r="B3801">
        <v>2019</v>
      </c>
      <c r="C3801">
        <v>2019</v>
      </c>
      <c r="D3801">
        <v>2019</v>
      </c>
      <c r="E3801">
        <v>4</v>
      </c>
      <c r="F3801">
        <v>0</v>
      </c>
      <c r="G3801">
        <v>0</v>
      </c>
      <c r="H3801" t="s">
        <v>510</v>
      </c>
      <c r="I3801">
        <v>251</v>
      </c>
      <c r="J3801" t="s">
        <v>113</v>
      </c>
      <c r="K3801" t="s">
        <v>583</v>
      </c>
      <c r="L3801">
        <v>246</v>
      </c>
      <c r="M3801" t="s">
        <v>678</v>
      </c>
      <c r="N3801" t="s">
        <v>679</v>
      </c>
      <c r="O3801">
        <v>899</v>
      </c>
      <c r="P3801" t="s">
        <v>520</v>
      </c>
      <c r="Q3801" t="s">
        <v>521</v>
      </c>
      <c r="R3801" t="s">
        <v>515</v>
      </c>
      <c r="S3801" t="s">
        <v>516</v>
      </c>
      <c r="T3801">
        <v>0</v>
      </c>
      <c r="U3801" t="s">
        <v>517</v>
      </c>
      <c r="V3801">
        <v>2523</v>
      </c>
      <c r="W3801" t="s">
        <v>518</v>
      </c>
      <c r="X3801">
        <v>8</v>
      </c>
      <c r="Y3801" t="s">
        <v>519</v>
      </c>
      <c r="Z3801">
        <v>642517</v>
      </c>
      <c r="AA3801">
        <v>8</v>
      </c>
      <c r="AB3801" t="s">
        <v>519</v>
      </c>
      <c r="AC3801">
        <v>642517</v>
      </c>
      <c r="AD3801">
        <v>642517</v>
      </c>
      <c r="AE3801">
        <v>0</v>
      </c>
      <c r="AF3801">
        <v>515502</v>
      </c>
      <c r="AG3801"/>
      <c r="AH3801">
        <v>515502.88799999998</v>
      </c>
      <c r="AI3801">
        <v>0</v>
      </c>
    </row>
    <row r="3802" spans="1:35">
      <c r="A3802" t="s">
        <v>862</v>
      </c>
      <c r="B3802">
        <v>2019</v>
      </c>
      <c r="C3802">
        <v>2019</v>
      </c>
      <c r="D3802">
        <v>2019</v>
      </c>
      <c r="E3802">
        <v>4</v>
      </c>
      <c r="F3802">
        <v>0</v>
      </c>
      <c r="G3802">
        <v>0</v>
      </c>
      <c r="H3802" t="s">
        <v>510</v>
      </c>
      <c r="I3802">
        <v>251</v>
      </c>
      <c r="J3802" t="s">
        <v>113</v>
      </c>
      <c r="K3802" t="s">
        <v>583</v>
      </c>
      <c r="L3802">
        <v>540</v>
      </c>
      <c r="M3802" t="s">
        <v>552</v>
      </c>
      <c r="N3802" t="s">
        <v>553</v>
      </c>
      <c r="O3802">
        <v>899</v>
      </c>
      <c r="P3802" t="s">
        <v>520</v>
      </c>
      <c r="Q3802" t="s">
        <v>521</v>
      </c>
      <c r="R3802" t="s">
        <v>515</v>
      </c>
      <c r="S3802" t="s">
        <v>516</v>
      </c>
      <c r="T3802">
        <v>0</v>
      </c>
      <c r="U3802" t="s">
        <v>517</v>
      </c>
      <c r="V3802">
        <v>2523</v>
      </c>
      <c r="W3802" t="s">
        <v>518</v>
      </c>
      <c r="X3802">
        <v>8</v>
      </c>
      <c r="Y3802" t="s">
        <v>519</v>
      </c>
      <c r="Z3802">
        <v>24129</v>
      </c>
      <c r="AA3802">
        <v>8</v>
      </c>
      <c r="AB3802" t="s">
        <v>519</v>
      </c>
      <c r="AC3802">
        <v>24129</v>
      </c>
      <c r="AD3802">
        <v>24129</v>
      </c>
      <c r="AE3802">
        <v>0</v>
      </c>
      <c r="AF3802">
        <v>8658</v>
      </c>
      <c r="AG3802"/>
      <c r="AH3802">
        <v>8658.09</v>
      </c>
      <c r="AI3802">
        <v>0</v>
      </c>
    </row>
    <row r="3803" spans="1:35">
      <c r="A3803" t="s">
        <v>862</v>
      </c>
      <c r="B3803">
        <v>2019</v>
      </c>
      <c r="C3803">
        <v>2019</v>
      </c>
      <c r="D3803">
        <v>2019</v>
      </c>
      <c r="E3803">
        <v>4</v>
      </c>
      <c r="F3803">
        <v>0</v>
      </c>
      <c r="G3803">
        <v>0</v>
      </c>
      <c r="H3803" t="s">
        <v>510</v>
      </c>
      <c r="I3803">
        <v>251</v>
      </c>
      <c r="J3803" t="s">
        <v>113</v>
      </c>
      <c r="K3803" t="s">
        <v>583</v>
      </c>
      <c r="L3803">
        <v>826</v>
      </c>
      <c r="M3803" t="s">
        <v>589</v>
      </c>
      <c r="N3803" t="s">
        <v>590</v>
      </c>
      <c r="O3803">
        <v>899</v>
      </c>
      <c r="P3803" t="s">
        <v>520</v>
      </c>
      <c r="Q3803" t="s">
        <v>521</v>
      </c>
      <c r="R3803" t="s">
        <v>515</v>
      </c>
      <c r="S3803" t="s">
        <v>516</v>
      </c>
      <c r="T3803">
        <v>0</v>
      </c>
      <c r="U3803" t="s">
        <v>517</v>
      </c>
      <c r="V3803">
        <v>2523</v>
      </c>
      <c r="W3803" t="s">
        <v>518</v>
      </c>
      <c r="X3803">
        <v>8</v>
      </c>
      <c r="Y3803" t="s">
        <v>519</v>
      </c>
      <c r="Z3803">
        <v>81289675</v>
      </c>
      <c r="AA3803">
        <v>8</v>
      </c>
      <c r="AB3803" t="s">
        <v>519</v>
      </c>
      <c r="AC3803">
        <v>81289675</v>
      </c>
      <c r="AD3803">
        <v>81289675</v>
      </c>
      <c r="AE3803">
        <v>0</v>
      </c>
      <c r="AF3803">
        <v>20448485</v>
      </c>
      <c r="AG3803"/>
      <c r="AH3803">
        <v>20448485.362</v>
      </c>
      <c r="AI3803">
        <v>0</v>
      </c>
    </row>
    <row r="3804" spans="1:35">
      <c r="A3804" t="s">
        <v>862</v>
      </c>
      <c r="B3804">
        <v>2019</v>
      </c>
      <c r="C3804">
        <v>2019</v>
      </c>
      <c r="D3804">
        <v>2019</v>
      </c>
      <c r="E3804">
        <v>4</v>
      </c>
      <c r="F3804">
        <v>0</v>
      </c>
      <c r="G3804">
        <v>0</v>
      </c>
      <c r="H3804" t="s">
        <v>510</v>
      </c>
      <c r="I3804">
        <v>251</v>
      </c>
      <c r="J3804" t="s">
        <v>113</v>
      </c>
      <c r="K3804" t="s">
        <v>583</v>
      </c>
      <c r="L3804">
        <v>516</v>
      </c>
      <c r="M3804" t="s">
        <v>743</v>
      </c>
      <c r="N3804" t="s">
        <v>744</v>
      </c>
      <c r="O3804">
        <v>899</v>
      </c>
      <c r="P3804" t="s">
        <v>520</v>
      </c>
      <c r="Q3804" t="s">
        <v>521</v>
      </c>
      <c r="R3804" t="s">
        <v>515</v>
      </c>
      <c r="S3804" t="s">
        <v>516</v>
      </c>
      <c r="T3804">
        <v>0</v>
      </c>
      <c r="U3804" t="s">
        <v>517</v>
      </c>
      <c r="V3804">
        <v>2523</v>
      </c>
      <c r="W3804" t="s">
        <v>518</v>
      </c>
      <c r="X3804">
        <v>8</v>
      </c>
      <c r="Y3804" t="s">
        <v>519</v>
      </c>
      <c r="Z3804">
        <v>75</v>
      </c>
      <c r="AA3804">
        <v>8</v>
      </c>
      <c r="AB3804" t="s">
        <v>519</v>
      </c>
      <c r="AC3804">
        <v>75</v>
      </c>
      <c r="AD3804">
        <v>75</v>
      </c>
      <c r="AE3804">
        <v>0</v>
      </c>
      <c r="AF3804">
        <v>154</v>
      </c>
      <c r="AG3804"/>
      <c r="AH3804">
        <v>154.50899999999999</v>
      </c>
      <c r="AI3804">
        <v>0</v>
      </c>
    </row>
    <row r="3805" spans="1:35">
      <c r="A3805" t="s">
        <v>862</v>
      </c>
      <c r="B3805">
        <v>2019</v>
      </c>
      <c r="C3805">
        <v>2019</v>
      </c>
      <c r="D3805">
        <v>2019</v>
      </c>
      <c r="E3805">
        <v>4</v>
      </c>
      <c r="F3805">
        <v>0</v>
      </c>
      <c r="G3805">
        <v>0</v>
      </c>
      <c r="H3805" t="s">
        <v>510</v>
      </c>
      <c r="I3805">
        <v>251</v>
      </c>
      <c r="J3805" t="s">
        <v>113</v>
      </c>
      <c r="K3805" t="s">
        <v>583</v>
      </c>
      <c r="L3805">
        <v>562</v>
      </c>
      <c r="M3805" t="s">
        <v>636</v>
      </c>
      <c r="N3805" t="s">
        <v>637</v>
      </c>
      <c r="O3805">
        <v>899</v>
      </c>
      <c r="P3805" t="s">
        <v>520</v>
      </c>
      <c r="Q3805" t="s">
        <v>521</v>
      </c>
      <c r="R3805" t="s">
        <v>515</v>
      </c>
      <c r="S3805" t="s">
        <v>516</v>
      </c>
      <c r="T3805">
        <v>0</v>
      </c>
      <c r="U3805" t="s">
        <v>517</v>
      </c>
      <c r="V3805">
        <v>2523</v>
      </c>
      <c r="W3805" t="s">
        <v>518</v>
      </c>
      <c r="X3805">
        <v>8</v>
      </c>
      <c r="Y3805" t="s">
        <v>519</v>
      </c>
      <c r="Z3805">
        <v>30</v>
      </c>
      <c r="AA3805">
        <v>8</v>
      </c>
      <c r="AB3805" t="s">
        <v>519</v>
      </c>
      <c r="AC3805">
        <v>30</v>
      </c>
      <c r="AD3805">
        <v>30</v>
      </c>
      <c r="AE3805">
        <v>0</v>
      </c>
      <c r="AF3805">
        <v>61</v>
      </c>
      <c r="AG3805"/>
      <c r="AH3805">
        <v>61.58</v>
      </c>
      <c r="AI3805">
        <v>0</v>
      </c>
    </row>
    <row r="3806" spans="1:35">
      <c r="A3806" t="s">
        <v>862</v>
      </c>
      <c r="B3806">
        <v>2019</v>
      </c>
      <c r="C3806">
        <v>2019</v>
      </c>
      <c r="D3806">
        <v>2019</v>
      </c>
      <c r="E3806">
        <v>4</v>
      </c>
      <c r="F3806">
        <v>0</v>
      </c>
      <c r="G3806">
        <v>0</v>
      </c>
      <c r="H3806" t="s">
        <v>510</v>
      </c>
      <c r="I3806">
        <v>251</v>
      </c>
      <c r="J3806" t="s">
        <v>113</v>
      </c>
      <c r="K3806" t="s">
        <v>583</v>
      </c>
      <c r="L3806">
        <v>705</v>
      </c>
      <c r="M3806" t="s">
        <v>787</v>
      </c>
      <c r="N3806" t="s">
        <v>788</v>
      </c>
      <c r="O3806">
        <v>899</v>
      </c>
      <c r="P3806" t="s">
        <v>520</v>
      </c>
      <c r="Q3806" t="s">
        <v>521</v>
      </c>
      <c r="R3806" t="s">
        <v>515</v>
      </c>
      <c r="S3806" t="s">
        <v>516</v>
      </c>
      <c r="T3806">
        <v>0</v>
      </c>
      <c r="U3806" t="s">
        <v>517</v>
      </c>
      <c r="V3806">
        <v>2523</v>
      </c>
      <c r="W3806" t="s">
        <v>518</v>
      </c>
      <c r="X3806">
        <v>8</v>
      </c>
      <c r="Y3806" t="s">
        <v>519</v>
      </c>
      <c r="Z3806">
        <v>10500</v>
      </c>
      <c r="AA3806">
        <v>8</v>
      </c>
      <c r="AB3806" t="s">
        <v>519</v>
      </c>
      <c r="AC3806">
        <v>10500</v>
      </c>
      <c r="AD3806">
        <v>10500</v>
      </c>
      <c r="AE3806">
        <v>0</v>
      </c>
      <c r="AF3806">
        <v>6095</v>
      </c>
      <c r="AG3806"/>
      <c r="AH3806">
        <v>6095.26</v>
      </c>
      <c r="AI3806">
        <v>0</v>
      </c>
    </row>
    <row r="3807" spans="1:35">
      <c r="A3807" t="s">
        <v>862</v>
      </c>
      <c r="B3807">
        <v>2019</v>
      </c>
      <c r="C3807">
        <v>2019</v>
      </c>
      <c r="D3807">
        <v>2019</v>
      </c>
      <c r="E3807">
        <v>4</v>
      </c>
      <c r="F3807">
        <v>0</v>
      </c>
      <c r="G3807">
        <v>0</v>
      </c>
      <c r="H3807" t="s">
        <v>510</v>
      </c>
      <c r="I3807">
        <v>251</v>
      </c>
      <c r="J3807" t="s">
        <v>113</v>
      </c>
      <c r="K3807" t="s">
        <v>583</v>
      </c>
      <c r="L3807">
        <v>450</v>
      </c>
      <c r="M3807" t="s">
        <v>654</v>
      </c>
      <c r="N3807" t="s">
        <v>655</v>
      </c>
      <c r="O3807">
        <v>899</v>
      </c>
      <c r="P3807" t="s">
        <v>520</v>
      </c>
      <c r="Q3807" t="s">
        <v>521</v>
      </c>
      <c r="R3807" t="s">
        <v>515</v>
      </c>
      <c r="S3807" t="s">
        <v>516</v>
      </c>
      <c r="T3807">
        <v>0</v>
      </c>
      <c r="U3807" t="s">
        <v>517</v>
      </c>
      <c r="V3807">
        <v>2523</v>
      </c>
      <c r="W3807" t="s">
        <v>518</v>
      </c>
      <c r="X3807">
        <v>8</v>
      </c>
      <c r="Y3807" t="s">
        <v>519</v>
      </c>
      <c r="Z3807">
        <v>6</v>
      </c>
      <c r="AA3807">
        <v>8</v>
      </c>
      <c r="AB3807" t="s">
        <v>519</v>
      </c>
      <c r="AC3807">
        <v>6</v>
      </c>
      <c r="AD3807">
        <v>6</v>
      </c>
      <c r="AE3807">
        <v>0</v>
      </c>
      <c r="AF3807">
        <v>5</v>
      </c>
      <c r="AG3807"/>
      <c r="AH3807">
        <v>5.5979999999999999</v>
      </c>
      <c r="AI3807">
        <v>0</v>
      </c>
    </row>
    <row r="3808" spans="1:35">
      <c r="A3808" t="s">
        <v>862</v>
      </c>
      <c r="B3808">
        <v>2019</v>
      </c>
      <c r="C3808">
        <v>2019</v>
      </c>
      <c r="D3808">
        <v>2019</v>
      </c>
      <c r="E3808">
        <v>4</v>
      </c>
      <c r="F3808">
        <v>0</v>
      </c>
      <c r="G3808">
        <v>0</v>
      </c>
      <c r="H3808" t="s">
        <v>510</v>
      </c>
      <c r="I3808">
        <v>251</v>
      </c>
      <c r="J3808" t="s">
        <v>113</v>
      </c>
      <c r="K3808" t="s">
        <v>583</v>
      </c>
      <c r="L3808">
        <v>144</v>
      </c>
      <c r="M3808" t="s">
        <v>791</v>
      </c>
      <c r="N3808" t="s">
        <v>792</v>
      </c>
      <c r="O3808">
        <v>899</v>
      </c>
      <c r="P3808" t="s">
        <v>520</v>
      </c>
      <c r="Q3808" t="s">
        <v>521</v>
      </c>
      <c r="R3808" t="s">
        <v>515</v>
      </c>
      <c r="S3808" t="s">
        <v>516</v>
      </c>
      <c r="T3808">
        <v>0</v>
      </c>
      <c r="U3808" t="s">
        <v>517</v>
      </c>
      <c r="V3808">
        <v>2523</v>
      </c>
      <c r="W3808" t="s">
        <v>518</v>
      </c>
      <c r="X3808">
        <v>8</v>
      </c>
      <c r="Y3808" t="s">
        <v>519</v>
      </c>
      <c r="Z3808">
        <v>55</v>
      </c>
      <c r="AA3808">
        <v>8</v>
      </c>
      <c r="AB3808" t="s">
        <v>519</v>
      </c>
      <c r="AC3808">
        <v>55</v>
      </c>
      <c r="AD3808">
        <v>55</v>
      </c>
      <c r="AE3808">
        <v>0</v>
      </c>
      <c r="AF3808">
        <v>543</v>
      </c>
      <c r="AG3808"/>
      <c r="AH3808">
        <v>543.02</v>
      </c>
      <c r="AI3808">
        <v>0</v>
      </c>
    </row>
    <row r="3809" spans="1:35">
      <c r="A3809" t="s">
        <v>862</v>
      </c>
      <c r="B3809">
        <v>2019</v>
      </c>
      <c r="C3809">
        <v>2019</v>
      </c>
      <c r="D3809">
        <v>2019</v>
      </c>
      <c r="E3809">
        <v>4</v>
      </c>
      <c r="F3809">
        <v>0</v>
      </c>
      <c r="G3809">
        <v>0</v>
      </c>
      <c r="H3809" t="s">
        <v>510</v>
      </c>
      <c r="I3809">
        <v>251</v>
      </c>
      <c r="J3809" t="s">
        <v>113</v>
      </c>
      <c r="K3809" t="s">
        <v>583</v>
      </c>
      <c r="L3809">
        <v>620</v>
      </c>
      <c r="M3809" t="s">
        <v>603</v>
      </c>
      <c r="N3809" t="s">
        <v>604</v>
      </c>
      <c r="O3809">
        <v>899</v>
      </c>
      <c r="P3809" t="s">
        <v>520</v>
      </c>
      <c r="Q3809" t="s">
        <v>521</v>
      </c>
      <c r="R3809" t="s">
        <v>515</v>
      </c>
      <c r="S3809" t="s">
        <v>516</v>
      </c>
      <c r="T3809">
        <v>0</v>
      </c>
      <c r="U3809" t="s">
        <v>517</v>
      </c>
      <c r="V3809">
        <v>2523</v>
      </c>
      <c r="W3809" t="s">
        <v>518</v>
      </c>
      <c r="X3809">
        <v>8</v>
      </c>
      <c r="Y3809" t="s">
        <v>519</v>
      </c>
      <c r="Z3809">
        <v>1190</v>
      </c>
      <c r="AA3809">
        <v>8</v>
      </c>
      <c r="AB3809" t="s">
        <v>519</v>
      </c>
      <c r="AC3809">
        <v>1190</v>
      </c>
      <c r="AD3809">
        <v>1190</v>
      </c>
      <c r="AE3809">
        <v>0</v>
      </c>
      <c r="AF3809">
        <v>133</v>
      </c>
      <c r="AG3809"/>
      <c r="AH3809">
        <v>133.23599999999999</v>
      </c>
      <c r="AI3809">
        <v>0</v>
      </c>
    </row>
    <row r="3810" spans="1:35">
      <c r="A3810" t="s">
        <v>862</v>
      </c>
      <c r="B3810">
        <v>2019</v>
      </c>
      <c r="C3810">
        <v>2019</v>
      </c>
      <c r="D3810">
        <v>2019</v>
      </c>
      <c r="E3810">
        <v>4</v>
      </c>
      <c r="F3810">
        <v>0</v>
      </c>
      <c r="G3810">
        <v>0</v>
      </c>
      <c r="H3810" t="s">
        <v>510</v>
      </c>
      <c r="I3810">
        <v>251</v>
      </c>
      <c r="J3810" t="s">
        <v>113</v>
      </c>
      <c r="K3810" t="s">
        <v>583</v>
      </c>
      <c r="L3810">
        <v>634</v>
      </c>
      <c r="M3810" t="s">
        <v>662</v>
      </c>
      <c r="N3810" t="s">
        <v>663</v>
      </c>
      <c r="O3810">
        <v>899</v>
      </c>
      <c r="P3810" t="s">
        <v>520</v>
      </c>
      <c r="Q3810" t="s">
        <v>521</v>
      </c>
      <c r="R3810" t="s">
        <v>515</v>
      </c>
      <c r="S3810" t="s">
        <v>516</v>
      </c>
      <c r="T3810">
        <v>0</v>
      </c>
      <c r="U3810" t="s">
        <v>517</v>
      </c>
      <c r="V3810">
        <v>2523</v>
      </c>
      <c r="W3810" t="s">
        <v>518</v>
      </c>
      <c r="X3810">
        <v>8</v>
      </c>
      <c r="Y3810" t="s">
        <v>519</v>
      </c>
      <c r="Z3810">
        <v>18</v>
      </c>
      <c r="AA3810">
        <v>8</v>
      </c>
      <c r="AB3810" t="s">
        <v>519</v>
      </c>
      <c r="AC3810">
        <v>18</v>
      </c>
      <c r="AD3810">
        <v>18</v>
      </c>
      <c r="AE3810">
        <v>0</v>
      </c>
      <c r="AF3810">
        <v>126</v>
      </c>
      <c r="AG3810"/>
      <c r="AH3810">
        <v>126.518</v>
      </c>
      <c r="AI3810">
        <v>0</v>
      </c>
    </row>
    <row r="3811" spans="1:35">
      <c r="A3811" t="s">
        <v>862</v>
      </c>
      <c r="B3811">
        <v>2019</v>
      </c>
      <c r="C3811">
        <v>2019</v>
      </c>
      <c r="D3811">
        <v>2019</v>
      </c>
      <c r="E3811">
        <v>4</v>
      </c>
      <c r="F3811">
        <v>0</v>
      </c>
      <c r="G3811">
        <v>0</v>
      </c>
      <c r="H3811" t="s">
        <v>510</v>
      </c>
      <c r="I3811">
        <v>251</v>
      </c>
      <c r="J3811" t="s">
        <v>113</v>
      </c>
      <c r="K3811" t="s">
        <v>583</v>
      </c>
      <c r="L3811">
        <v>258</v>
      </c>
      <c r="M3811" t="s">
        <v>536</v>
      </c>
      <c r="N3811" t="s">
        <v>537</v>
      </c>
      <c r="O3811">
        <v>899</v>
      </c>
      <c r="P3811" t="s">
        <v>520</v>
      </c>
      <c r="Q3811" t="s">
        <v>521</v>
      </c>
      <c r="R3811" t="s">
        <v>515</v>
      </c>
      <c r="S3811" t="s">
        <v>516</v>
      </c>
      <c r="T3811">
        <v>0</v>
      </c>
      <c r="U3811" t="s">
        <v>517</v>
      </c>
      <c r="V3811">
        <v>2523</v>
      </c>
      <c r="W3811" t="s">
        <v>518</v>
      </c>
      <c r="X3811">
        <v>8</v>
      </c>
      <c r="Y3811" t="s">
        <v>519</v>
      </c>
      <c r="Z3811">
        <v>208762</v>
      </c>
      <c r="AA3811">
        <v>8</v>
      </c>
      <c r="AB3811" t="s">
        <v>519</v>
      </c>
      <c r="AC3811">
        <v>208762</v>
      </c>
      <c r="AD3811">
        <v>208762</v>
      </c>
      <c r="AE3811">
        <v>0</v>
      </c>
      <c r="AF3811">
        <v>53710</v>
      </c>
      <c r="AG3811"/>
      <c r="AH3811">
        <v>53710.837</v>
      </c>
      <c r="AI3811">
        <v>0</v>
      </c>
    </row>
    <row r="3812" spans="1:35">
      <c r="A3812" t="s">
        <v>862</v>
      </c>
      <c r="B3812">
        <v>2019</v>
      </c>
      <c r="C3812">
        <v>2019</v>
      </c>
      <c r="D3812">
        <v>2019</v>
      </c>
      <c r="E3812">
        <v>4</v>
      </c>
      <c r="F3812">
        <v>0</v>
      </c>
      <c r="G3812">
        <v>0</v>
      </c>
      <c r="H3812" t="s">
        <v>510</v>
      </c>
      <c r="I3812">
        <v>251</v>
      </c>
      <c r="J3812" t="s">
        <v>113</v>
      </c>
      <c r="K3812" t="s">
        <v>583</v>
      </c>
      <c r="L3812">
        <v>384</v>
      </c>
      <c r="M3812" t="s">
        <v>751</v>
      </c>
      <c r="N3812" t="s">
        <v>752</v>
      </c>
      <c r="O3812">
        <v>899</v>
      </c>
      <c r="P3812" t="s">
        <v>520</v>
      </c>
      <c r="Q3812" t="s">
        <v>521</v>
      </c>
      <c r="R3812" t="s">
        <v>515</v>
      </c>
      <c r="S3812" t="s">
        <v>516</v>
      </c>
      <c r="T3812">
        <v>0</v>
      </c>
      <c r="U3812" t="s">
        <v>517</v>
      </c>
      <c r="V3812">
        <v>2523</v>
      </c>
      <c r="W3812" t="s">
        <v>518</v>
      </c>
      <c r="X3812">
        <v>8</v>
      </c>
      <c r="Y3812" t="s">
        <v>519</v>
      </c>
      <c r="Z3812">
        <v>72474</v>
      </c>
      <c r="AA3812">
        <v>8</v>
      </c>
      <c r="AB3812" t="s">
        <v>519</v>
      </c>
      <c r="AC3812">
        <v>72474</v>
      </c>
      <c r="AD3812">
        <v>72474</v>
      </c>
      <c r="AE3812">
        <v>0</v>
      </c>
      <c r="AF3812">
        <v>30983</v>
      </c>
      <c r="AG3812"/>
      <c r="AH3812">
        <v>30983.49</v>
      </c>
      <c r="AI3812">
        <v>0</v>
      </c>
    </row>
    <row r="3813" spans="1:35">
      <c r="A3813" t="s">
        <v>862</v>
      </c>
      <c r="B3813">
        <v>2019</v>
      </c>
      <c r="C3813">
        <v>2019</v>
      </c>
      <c r="D3813">
        <v>2019</v>
      </c>
      <c r="E3813">
        <v>4</v>
      </c>
      <c r="F3813">
        <v>0</v>
      </c>
      <c r="G3813">
        <v>0</v>
      </c>
      <c r="H3813" t="s">
        <v>510</v>
      </c>
      <c r="I3813">
        <v>251</v>
      </c>
      <c r="J3813" t="s">
        <v>113</v>
      </c>
      <c r="K3813" t="s">
        <v>583</v>
      </c>
      <c r="L3813">
        <v>616</v>
      </c>
      <c r="M3813" t="s">
        <v>692</v>
      </c>
      <c r="N3813" t="s">
        <v>693</v>
      </c>
      <c r="O3813">
        <v>899</v>
      </c>
      <c r="P3813" t="s">
        <v>520</v>
      </c>
      <c r="Q3813" t="s">
        <v>521</v>
      </c>
      <c r="R3813" t="s">
        <v>515</v>
      </c>
      <c r="S3813" t="s">
        <v>516</v>
      </c>
      <c r="T3813">
        <v>0</v>
      </c>
      <c r="U3813" t="s">
        <v>517</v>
      </c>
      <c r="V3813">
        <v>2523</v>
      </c>
      <c r="W3813" t="s">
        <v>518</v>
      </c>
      <c r="X3813">
        <v>8</v>
      </c>
      <c r="Y3813" t="s">
        <v>519</v>
      </c>
      <c r="Z3813">
        <v>41015</v>
      </c>
      <c r="AA3813">
        <v>8</v>
      </c>
      <c r="AB3813" t="s">
        <v>519</v>
      </c>
      <c r="AC3813">
        <v>41015</v>
      </c>
      <c r="AD3813">
        <v>41015</v>
      </c>
      <c r="AE3813">
        <v>0</v>
      </c>
      <c r="AF3813">
        <v>19976</v>
      </c>
      <c r="AG3813"/>
      <c r="AH3813">
        <v>19976.418000000001</v>
      </c>
      <c r="AI3813">
        <v>0</v>
      </c>
    </row>
    <row r="3814" spans="1:35">
      <c r="A3814" t="s">
        <v>862</v>
      </c>
      <c r="B3814">
        <v>2019</v>
      </c>
      <c r="C3814">
        <v>2019</v>
      </c>
      <c r="D3814">
        <v>2019</v>
      </c>
      <c r="E3814">
        <v>4</v>
      </c>
      <c r="F3814">
        <v>0</v>
      </c>
      <c r="G3814">
        <v>0</v>
      </c>
      <c r="H3814" t="s">
        <v>510</v>
      </c>
      <c r="I3814">
        <v>251</v>
      </c>
      <c r="J3814" t="s">
        <v>113</v>
      </c>
      <c r="K3814" t="s">
        <v>583</v>
      </c>
      <c r="L3814">
        <v>116</v>
      </c>
      <c r="M3814" t="s">
        <v>864</v>
      </c>
      <c r="N3814" t="s">
        <v>865</v>
      </c>
      <c r="O3814">
        <v>899</v>
      </c>
      <c r="P3814" t="s">
        <v>520</v>
      </c>
      <c r="Q3814" t="s">
        <v>521</v>
      </c>
      <c r="R3814" t="s">
        <v>515</v>
      </c>
      <c r="S3814" t="s">
        <v>516</v>
      </c>
      <c r="T3814">
        <v>0</v>
      </c>
      <c r="U3814" t="s">
        <v>517</v>
      </c>
      <c r="V3814">
        <v>2523</v>
      </c>
      <c r="W3814" t="s">
        <v>518</v>
      </c>
      <c r="X3814">
        <v>8</v>
      </c>
      <c r="Y3814" t="s">
        <v>519</v>
      </c>
      <c r="Z3814">
        <v>113</v>
      </c>
      <c r="AA3814">
        <v>8</v>
      </c>
      <c r="AB3814" t="s">
        <v>519</v>
      </c>
      <c r="AC3814">
        <v>113</v>
      </c>
      <c r="AD3814">
        <v>113</v>
      </c>
      <c r="AE3814">
        <v>0</v>
      </c>
      <c r="AF3814">
        <v>1311</v>
      </c>
      <c r="AG3814"/>
      <c r="AH3814">
        <v>1311.085</v>
      </c>
      <c r="AI3814">
        <v>0</v>
      </c>
    </row>
    <row r="3815" spans="1:35">
      <c r="A3815" t="s">
        <v>862</v>
      </c>
      <c r="B3815">
        <v>2019</v>
      </c>
      <c r="C3815">
        <v>2019</v>
      </c>
      <c r="D3815">
        <v>2019</v>
      </c>
      <c r="E3815">
        <v>4</v>
      </c>
      <c r="F3815">
        <v>0</v>
      </c>
      <c r="G3815">
        <v>0</v>
      </c>
      <c r="H3815" t="s">
        <v>510</v>
      </c>
      <c r="I3815">
        <v>251</v>
      </c>
      <c r="J3815" t="s">
        <v>113</v>
      </c>
      <c r="K3815" t="s">
        <v>583</v>
      </c>
      <c r="L3815">
        <v>392</v>
      </c>
      <c r="M3815" t="s">
        <v>223</v>
      </c>
      <c r="N3815" t="s">
        <v>584</v>
      </c>
      <c r="O3815">
        <v>899</v>
      </c>
      <c r="P3815" t="s">
        <v>520</v>
      </c>
      <c r="Q3815" t="s">
        <v>521</v>
      </c>
      <c r="R3815" t="s">
        <v>515</v>
      </c>
      <c r="S3815" t="s">
        <v>516</v>
      </c>
      <c r="T3815">
        <v>0</v>
      </c>
      <c r="U3815" t="s">
        <v>517</v>
      </c>
      <c r="V3815">
        <v>2523</v>
      </c>
      <c r="W3815" t="s">
        <v>518</v>
      </c>
      <c r="X3815">
        <v>8</v>
      </c>
      <c r="Y3815" t="s">
        <v>519</v>
      </c>
      <c r="Z3815">
        <v>31615</v>
      </c>
      <c r="AA3815">
        <v>8</v>
      </c>
      <c r="AB3815" t="s">
        <v>519</v>
      </c>
      <c r="AC3815">
        <v>31615</v>
      </c>
      <c r="AD3815">
        <v>31615</v>
      </c>
      <c r="AE3815">
        <v>0</v>
      </c>
      <c r="AF3815">
        <v>13359</v>
      </c>
      <c r="AG3815"/>
      <c r="AH3815">
        <v>13359.412</v>
      </c>
      <c r="AI3815">
        <v>0</v>
      </c>
    </row>
    <row r="3816" spans="1:35">
      <c r="A3816" t="s">
        <v>862</v>
      </c>
      <c r="B3816">
        <v>2019</v>
      </c>
      <c r="C3816">
        <v>2019</v>
      </c>
      <c r="D3816">
        <v>2019</v>
      </c>
      <c r="E3816">
        <v>4</v>
      </c>
      <c r="F3816">
        <v>0</v>
      </c>
      <c r="G3816">
        <v>0</v>
      </c>
      <c r="H3816" t="s">
        <v>510</v>
      </c>
      <c r="I3816">
        <v>251</v>
      </c>
      <c r="J3816" t="s">
        <v>113</v>
      </c>
      <c r="K3816" t="s">
        <v>583</v>
      </c>
      <c r="L3816">
        <v>818</v>
      </c>
      <c r="M3816" t="s">
        <v>532</v>
      </c>
      <c r="N3816" t="s">
        <v>533</v>
      </c>
      <c r="O3816">
        <v>899</v>
      </c>
      <c r="P3816" t="s">
        <v>520</v>
      </c>
      <c r="Q3816" t="s">
        <v>521</v>
      </c>
      <c r="R3816" t="s">
        <v>515</v>
      </c>
      <c r="S3816" t="s">
        <v>516</v>
      </c>
      <c r="T3816">
        <v>0</v>
      </c>
      <c r="U3816" t="s">
        <v>517</v>
      </c>
      <c r="V3816">
        <v>2523</v>
      </c>
      <c r="W3816" t="s">
        <v>518</v>
      </c>
      <c r="X3816">
        <v>8</v>
      </c>
      <c r="Y3816" t="s">
        <v>519</v>
      </c>
      <c r="Z3816">
        <v>180000</v>
      </c>
      <c r="AA3816">
        <v>8</v>
      </c>
      <c r="AB3816" t="s">
        <v>519</v>
      </c>
      <c r="AC3816">
        <v>180000</v>
      </c>
      <c r="AD3816">
        <v>180000</v>
      </c>
      <c r="AE3816">
        <v>0</v>
      </c>
      <c r="AF3816">
        <v>85487</v>
      </c>
      <c r="AG3816"/>
      <c r="AH3816">
        <v>85487.024000000005</v>
      </c>
      <c r="AI3816">
        <v>0</v>
      </c>
    </row>
    <row r="3817" spans="1:35">
      <c r="A3817" t="s">
        <v>862</v>
      </c>
      <c r="B3817">
        <v>2019</v>
      </c>
      <c r="C3817">
        <v>2019</v>
      </c>
      <c r="D3817">
        <v>2019</v>
      </c>
      <c r="E3817">
        <v>4</v>
      </c>
      <c r="F3817">
        <v>0</v>
      </c>
      <c r="G3817">
        <v>0</v>
      </c>
      <c r="H3817" t="s">
        <v>510</v>
      </c>
      <c r="I3817">
        <v>251</v>
      </c>
      <c r="J3817" t="s">
        <v>113</v>
      </c>
      <c r="K3817" t="s">
        <v>583</v>
      </c>
      <c r="L3817">
        <v>192</v>
      </c>
      <c r="M3817" t="s">
        <v>888</v>
      </c>
      <c r="N3817" t="s">
        <v>889</v>
      </c>
      <c r="O3817">
        <v>899</v>
      </c>
      <c r="P3817" t="s">
        <v>520</v>
      </c>
      <c r="Q3817" t="s">
        <v>521</v>
      </c>
      <c r="R3817" t="s">
        <v>515</v>
      </c>
      <c r="S3817" t="s">
        <v>516</v>
      </c>
      <c r="T3817">
        <v>0</v>
      </c>
      <c r="U3817" t="s">
        <v>517</v>
      </c>
      <c r="V3817">
        <v>2523</v>
      </c>
      <c r="W3817" t="s">
        <v>518</v>
      </c>
      <c r="X3817">
        <v>8</v>
      </c>
      <c r="Y3817" t="s">
        <v>519</v>
      </c>
      <c r="Z3817">
        <v>9860</v>
      </c>
      <c r="AA3817">
        <v>8</v>
      </c>
      <c r="AB3817" t="s">
        <v>519</v>
      </c>
      <c r="AC3817">
        <v>9860</v>
      </c>
      <c r="AD3817">
        <v>9860</v>
      </c>
      <c r="AE3817">
        <v>0</v>
      </c>
      <c r="AF3817">
        <v>10349</v>
      </c>
      <c r="AG3817"/>
      <c r="AH3817">
        <v>10349.849</v>
      </c>
      <c r="AI3817">
        <v>0</v>
      </c>
    </row>
    <row r="3818" spans="1:35">
      <c r="A3818" t="s">
        <v>862</v>
      </c>
      <c r="B3818">
        <v>2019</v>
      </c>
      <c r="C3818">
        <v>2019</v>
      </c>
      <c r="D3818">
        <v>2019</v>
      </c>
      <c r="E3818">
        <v>4</v>
      </c>
      <c r="F3818">
        <v>0</v>
      </c>
      <c r="G3818">
        <v>0</v>
      </c>
      <c r="H3818" t="s">
        <v>510</v>
      </c>
      <c r="I3818">
        <v>251</v>
      </c>
      <c r="J3818" t="s">
        <v>113</v>
      </c>
      <c r="K3818" t="s">
        <v>583</v>
      </c>
      <c r="L3818">
        <v>826</v>
      </c>
      <c r="M3818" t="s">
        <v>589</v>
      </c>
      <c r="N3818" t="s">
        <v>590</v>
      </c>
      <c r="O3818">
        <v>0</v>
      </c>
      <c r="P3818" t="s">
        <v>177</v>
      </c>
      <c r="Q3818" t="s">
        <v>514</v>
      </c>
      <c r="R3818" t="s">
        <v>515</v>
      </c>
      <c r="S3818" t="s">
        <v>516</v>
      </c>
      <c r="T3818">
        <v>9200</v>
      </c>
      <c r="U3818" t="s">
        <v>885</v>
      </c>
      <c r="V3818">
        <v>2523</v>
      </c>
      <c r="W3818" t="s">
        <v>518</v>
      </c>
      <c r="X3818">
        <v>8</v>
      </c>
      <c r="Y3818" t="s">
        <v>519</v>
      </c>
      <c r="Z3818">
        <v>670</v>
      </c>
      <c r="AA3818">
        <v>8</v>
      </c>
      <c r="AB3818" t="s">
        <v>519</v>
      </c>
      <c r="AC3818">
        <v>670</v>
      </c>
      <c r="AD3818">
        <v>670</v>
      </c>
      <c r="AE3818">
        <v>0</v>
      </c>
      <c r="AF3818">
        <v>75</v>
      </c>
      <c r="AG3818"/>
      <c r="AH3818">
        <v>75.015000000000001</v>
      </c>
      <c r="AI3818">
        <v>0</v>
      </c>
    </row>
    <row r="3819" spans="1:35">
      <c r="A3819" t="s">
        <v>862</v>
      </c>
      <c r="B3819">
        <v>2019</v>
      </c>
      <c r="C3819">
        <v>2019</v>
      </c>
      <c r="D3819">
        <v>2019</v>
      </c>
      <c r="E3819">
        <v>4</v>
      </c>
      <c r="F3819">
        <v>0</v>
      </c>
      <c r="G3819">
        <v>0</v>
      </c>
      <c r="H3819" t="s">
        <v>510</v>
      </c>
      <c r="I3819">
        <v>251</v>
      </c>
      <c r="J3819" t="s">
        <v>113</v>
      </c>
      <c r="K3819" t="s">
        <v>583</v>
      </c>
      <c r="L3819">
        <v>0</v>
      </c>
      <c r="M3819" t="s">
        <v>177</v>
      </c>
      <c r="N3819" t="s">
        <v>514</v>
      </c>
      <c r="O3819">
        <v>0</v>
      </c>
      <c r="P3819" t="s">
        <v>177</v>
      </c>
      <c r="Q3819" t="s">
        <v>514</v>
      </c>
      <c r="R3819" t="s">
        <v>515</v>
      </c>
      <c r="S3819" t="s">
        <v>516</v>
      </c>
      <c r="T3819">
        <v>9200</v>
      </c>
      <c r="U3819" t="s">
        <v>885</v>
      </c>
      <c r="V3819">
        <v>2523</v>
      </c>
      <c r="W3819" t="s">
        <v>518</v>
      </c>
      <c r="X3819">
        <v>8</v>
      </c>
      <c r="Y3819" t="s">
        <v>519</v>
      </c>
      <c r="Z3819">
        <v>1030</v>
      </c>
      <c r="AA3819">
        <v>8</v>
      </c>
      <c r="AB3819" t="s">
        <v>519</v>
      </c>
      <c r="AC3819">
        <v>1030</v>
      </c>
      <c r="AD3819">
        <v>1030</v>
      </c>
      <c r="AE3819">
        <v>0</v>
      </c>
      <c r="AF3819">
        <v>115</v>
      </c>
      <c r="AG3819"/>
      <c r="AH3819">
        <v>115.322</v>
      </c>
      <c r="AI3819">
        <v>0</v>
      </c>
    </row>
    <row r="3820" spans="1:35">
      <c r="A3820" t="s">
        <v>862</v>
      </c>
      <c r="B3820">
        <v>2019</v>
      </c>
      <c r="C3820">
        <v>2019</v>
      </c>
      <c r="D3820">
        <v>2019</v>
      </c>
      <c r="E3820">
        <v>4</v>
      </c>
      <c r="F3820">
        <v>0</v>
      </c>
      <c r="G3820">
        <v>0</v>
      </c>
      <c r="H3820" t="s">
        <v>510</v>
      </c>
      <c r="I3820">
        <v>251</v>
      </c>
      <c r="J3820" t="s">
        <v>113</v>
      </c>
      <c r="K3820" t="s">
        <v>583</v>
      </c>
      <c r="L3820">
        <v>380</v>
      </c>
      <c r="M3820" t="s">
        <v>587</v>
      </c>
      <c r="N3820" t="s">
        <v>588</v>
      </c>
      <c r="O3820">
        <v>0</v>
      </c>
      <c r="P3820" t="s">
        <v>177</v>
      </c>
      <c r="Q3820" t="s">
        <v>514</v>
      </c>
      <c r="R3820" t="s">
        <v>515</v>
      </c>
      <c r="S3820" t="s">
        <v>516</v>
      </c>
      <c r="T3820">
        <v>9200</v>
      </c>
      <c r="U3820" t="s">
        <v>885</v>
      </c>
      <c r="V3820">
        <v>2523</v>
      </c>
      <c r="W3820" t="s">
        <v>518</v>
      </c>
      <c r="X3820">
        <v>8</v>
      </c>
      <c r="Y3820" t="s">
        <v>519</v>
      </c>
      <c r="Z3820">
        <v>140</v>
      </c>
      <c r="AA3820">
        <v>8</v>
      </c>
      <c r="AB3820" t="s">
        <v>519</v>
      </c>
      <c r="AC3820">
        <v>140</v>
      </c>
      <c r="AD3820">
        <v>140</v>
      </c>
      <c r="AE3820">
        <v>0</v>
      </c>
      <c r="AF3820">
        <v>15</v>
      </c>
      <c r="AG3820"/>
      <c r="AH3820">
        <v>15.675000000000001</v>
      </c>
      <c r="AI3820">
        <v>0</v>
      </c>
    </row>
    <row r="3821" spans="1:35">
      <c r="A3821" t="s">
        <v>862</v>
      </c>
      <c r="B3821">
        <v>2019</v>
      </c>
      <c r="C3821">
        <v>2019</v>
      </c>
      <c r="D3821">
        <v>2019</v>
      </c>
      <c r="E3821">
        <v>4</v>
      </c>
      <c r="F3821">
        <v>0</v>
      </c>
      <c r="G3821">
        <v>0</v>
      </c>
      <c r="H3821" t="s">
        <v>510</v>
      </c>
      <c r="I3821">
        <v>251</v>
      </c>
      <c r="J3821" t="s">
        <v>113</v>
      </c>
      <c r="K3821" t="s">
        <v>583</v>
      </c>
      <c r="L3821">
        <v>703</v>
      </c>
      <c r="M3821" t="s">
        <v>672</v>
      </c>
      <c r="N3821" t="s">
        <v>673</v>
      </c>
      <c r="O3821">
        <v>0</v>
      </c>
      <c r="P3821" t="s">
        <v>177</v>
      </c>
      <c r="Q3821" t="s">
        <v>514</v>
      </c>
      <c r="R3821" t="s">
        <v>515</v>
      </c>
      <c r="S3821" t="s">
        <v>516</v>
      </c>
      <c r="T3821">
        <v>9200</v>
      </c>
      <c r="U3821" t="s">
        <v>885</v>
      </c>
      <c r="V3821">
        <v>2523</v>
      </c>
      <c r="W3821" t="s">
        <v>518</v>
      </c>
      <c r="X3821">
        <v>8</v>
      </c>
      <c r="Y3821" t="s">
        <v>519</v>
      </c>
      <c r="Z3821">
        <v>80</v>
      </c>
      <c r="AA3821">
        <v>8</v>
      </c>
      <c r="AB3821" t="s">
        <v>519</v>
      </c>
      <c r="AC3821">
        <v>80</v>
      </c>
      <c r="AD3821">
        <v>80</v>
      </c>
      <c r="AE3821">
        <v>0</v>
      </c>
      <c r="AF3821">
        <v>8</v>
      </c>
      <c r="AG3821"/>
      <c r="AH3821">
        <v>8.9570000000000007</v>
      </c>
      <c r="AI3821">
        <v>0</v>
      </c>
    </row>
    <row r="3822" spans="1:35">
      <c r="A3822" t="s">
        <v>862</v>
      </c>
      <c r="B3822">
        <v>2019</v>
      </c>
      <c r="C3822">
        <v>2019</v>
      </c>
      <c r="D3822">
        <v>2019</v>
      </c>
      <c r="E3822">
        <v>4</v>
      </c>
      <c r="F3822">
        <v>0</v>
      </c>
      <c r="G3822">
        <v>0</v>
      </c>
      <c r="H3822" t="s">
        <v>510</v>
      </c>
      <c r="I3822">
        <v>251</v>
      </c>
      <c r="J3822" t="s">
        <v>113</v>
      </c>
      <c r="K3822" t="s">
        <v>583</v>
      </c>
      <c r="L3822">
        <v>724</v>
      </c>
      <c r="M3822" t="s">
        <v>214</v>
      </c>
      <c r="N3822" t="s">
        <v>580</v>
      </c>
      <c r="O3822">
        <v>0</v>
      </c>
      <c r="P3822" t="s">
        <v>177</v>
      </c>
      <c r="Q3822" t="s">
        <v>514</v>
      </c>
      <c r="R3822" t="s">
        <v>515</v>
      </c>
      <c r="S3822" t="s">
        <v>516</v>
      </c>
      <c r="T3822">
        <v>9200</v>
      </c>
      <c r="U3822" t="s">
        <v>885</v>
      </c>
      <c r="V3822">
        <v>2523</v>
      </c>
      <c r="W3822" t="s">
        <v>518</v>
      </c>
      <c r="X3822">
        <v>8</v>
      </c>
      <c r="Y3822" t="s">
        <v>519</v>
      </c>
      <c r="Z3822">
        <v>140</v>
      </c>
      <c r="AA3822">
        <v>8</v>
      </c>
      <c r="AB3822" t="s">
        <v>519</v>
      </c>
      <c r="AC3822">
        <v>140</v>
      </c>
      <c r="AD3822">
        <v>140</v>
      </c>
      <c r="AE3822">
        <v>0</v>
      </c>
      <c r="AF3822">
        <v>15</v>
      </c>
      <c r="AG3822"/>
      <c r="AH3822">
        <v>15.675000000000001</v>
      </c>
      <c r="AI3822">
        <v>0</v>
      </c>
    </row>
    <row r="3823" spans="1:35">
      <c r="A3823" t="s">
        <v>862</v>
      </c>
      <c r="B3823">
        <v>2019</v>
      </c>
      <c r="C3823">
        <v>2019</v>
      </c>
      <c r="D3823">
        <v>2019</v>
      </c>
      <c r="E3823">
        <v>4</v>
      </c>
      <c r="F3823">
        <v>0</v>
      </c>
      <c r="G3823">
        <v>0</v>
      </c>
      <c r="H3823" t="s">
        <v>510</v>
      </c>
      <c r="I3823">
        <v>251</v>
      </c>
      <c r="J3823" t="s">
        <v>113</v>
      </c>
      <c r="K3823" t="s">
        <v>583</v>
      </c>
      <c r="L3823">
        <v>31</v>
      </c>
      <c r="M3823" t="s">
        <v>733</v>
      </c>
      <c r="N3823" t="s">
        <v>734</v>
      </c>
      <c r="O3823">
        <v>0</v>
      </c>
      <c r="P3823" t="s">
        <v>177</v>
      </c>
      <c r="Q3823" t="s">
        <v>514</v>
      </c>
      <c r="R3823" t="s">
        <v>515</v>
      </c>
      <c r="S3823" t="s">
        <v>516</v>
      </c>
      <c r="T3823">
        <v>1000</v>
      </c>
      <c r="U3823" t="s">
        <v>866</v>
      </c>
      <c r="V3823">
        <v>2523</v>
      </c>
      <c r="W3823" t="s">
        <v>518</v>
      </c>
      <c r="X3823">
        <v>8</v>
      </c>
      <c r="Y3823" t="s">
        <v>519</v>
      </c>
      <c r="Z3823">
        <v>34</v>
      </c>
      <c r="AA3823">
        <v>8</v>
      </c>
      <c r="AB3823" t="s">
        <v>519</v>
      </c>
      <c r="AC3823">
        <v>34</v>
      </c>
      <c r="AD3823">
        <v>34</v>
      </c>
      <c r="AE3823">
        <v>0</v>
      </c>
      <c r="AF3823">
        <v>447</v>
      </c>
      <c r="AG3823"/>
      <c r="AH3823">
        <v>447.85199999999998</v>
      </c>
      <c r="AI3823">
        <v>0</v>
      </c>
    </row>
    <row r="3824" spans="1:35">
      <c r="A3824" t="s">
        <v>862</v>
      </c>
      <c r="B3824">
        <v>2019</v>
      </c>
      <c r="C3824">
        <v>2019</v>
      </c>
      <c r="D3824">
        <v>2019</v>
      </c>
      <c r="E3824">
        <v>4</v>
      </c>
      <c r="F3824">
        <v>0</v>
      </c>
      <c r="G3824">
        <v>0</v>
      </c>
      <c r="H3824" t="s">
        <v>510</v>
      </c>
      <c r="I3824">
        <v>251</v>
      </c>
      <c r="J3824" t="s">
        <v>113</v>
      </c>
      <c r="K3824" t="s">
        <v>583</v>
      </c>
      <c r="L3824">
        <v>50</v>
      </c>
      <c r="M3824" t="s">
        <v>765</v>
      </c>
      <c r="N3824" t="s">
        <v>766</v>
      </c>
      <c r="O3824">
        <v>0</v>
      </c>
      <c r="P3824" t="s">
        <v>177</v>
      </c>
      <c r="Q3824" t="s">
        <v>514</v>
      </c>
      <c r="R3824" t="s">
        <v>515</v>
      </c>
      <c r="S3824" t="s">
        <v>516</v>
      </c>
      <c r="T3824">
        <v>1000</v>
      </c>
      <c r="U3824" t="s">
        <v>866</v>
      </c>
      <c r="V3824">
        <v>2523</v>
      </c>
      <c r="W3824" t="s">
        <v>518</v>
      </c>
      <c r="X3824">
        <v>8</v>
      </c>
      <c r="Y3824" t="s">
        <v>519</v>
      </c>
      <c r="Z3824">
        <v>400</v>
      </c>
      <c r="AA3824">
        <v>8</v>
      </c>
      <c r="AB3824" t="s">
        <v>519</v>
      </c>
      <c r="AC3824">
        <v>400</v>
      </c>
      <c r="AD3824">
        <v>400</v>
      </c>
      <c r="AE3824">
        <v>0</v>
      </c>
      <c r="AF3824">
        <v>4003</v>
      </c>
      <c r="AG3824"/>
      <c r="AH3824">
        <v>4003.7930000000001</v>
      </c>
      <c r="AI3824">
        <v>0</v>
      </c>
    </row>
    <row r="3825" spans="1:35">
      <c r="A3825" t="s">
        <v>862</v>
      </c>
      <c r="B3825">
        <v>2019</v>
      </c>
      <c r="C3825">
        <v>2019</v>
      </c>
      <c r="D3825">
        <v>2019</v>
      </c>
      <c r="E3825">
        <v>4</v>
      </c>
      <c r="F3825">
        <v>0</v>
      </c>
      <c r="G3825">
        <v>0</v>
      </c>
      <c r="H3825" t="s">
        <v>510</v>
      </c>
      <c r="I3825">
        <v>251</v>
      </c>
      <c r="J3825" t="s">
        <v>113</v>
      </c>
      <c r="K3825" t="s">
        <v>583</v>
      </c>
      <c r="L3825">
        <v>116</v>
      </c>
      <c r="M3825" t="s">
        <v>864</v>
      </c>
      <c r="N3825" t="s">
        <v>865</v>
      </c>
      <c r="O3825">
        <v>0</v>
      </c>
      <c r="P3825" t="s">
        <v>177</v>
      </c>
      <c r="Q3825" t="s">
        <v>514</v>
      </c>
      <c r="R3825" t="s">
        <v>515</v>
      </c>
      <c r="S3825" t="s">
        <v>516</v>
      </c>
      <c r="T3825">
        <v>1000</v>
      </c>
      <c r="U3825" t="s">
        <v>866</v>
      </c>
      <c r="V3825">
        <v>2523</v>
      </c>
      <c r="W3825" t="s">
        <v>518</v>
      </c>
      <c r="X3825">
        <v>8</v>
      </c>
      <c r="Y3825" t="s">
        <v>519</v>
      </c>
      <c r="Z3825">
        <v>113</v>
      </c>
      <c r="AA3825">
        <v>8</v>
      </c>
      <c r="AB3825" t="s">
        <v>519</v>
      </c>
      <c r="AC3825">
        <v>113</v>
      </c>
      <c r="AD3825">
        <v>113</v>
      </c>
      <c r="AE3825">
        <v>0</v>
      </c>
      <c r="AF3825">
        <v>1311</v>
      </c>
      <c r="AG3825"/>
      <c r="AH3825">
        <v>1311.085</v>
      </c>
      <c r="AI3825">
        <v>0</v>
      </c>
    </row>
    <row r="3826" spans="1:35">
      <c r="A3826" t="s">
        <v>862</v>
      </c>
      <c r="B3826">
        <v>2019</v>
      </c>
      <c r="C3826">
        <v>2019</v>
      </c>
      <c r="D3826">
        <v>2019</v>
      </c>
      <c r="E3826">
        <v>4</v>
      </c>
      <c r="F3826">
        <v>0</v>
      </c>
      <c r="G3826">
        <v>0</v>
      </c>
      <c r="H3826" t="s">
        <v>510</v>
      </c>
      <c r="I3826">
        <v>251</v>
      </c>
      <c r="J3826" t="s">
        <v>113</v>
      </c>
      <c r="K3826" t="s">
        <v>583</v>
      </c>
      <c r="L3826">
        <v>710</v>
      </c>
      <c r="M3826" t="s">
        <v>616</v>
      </c>
      <c r="N3826" t="s">
        <v>617</v>
      </c>
      <c r="O3826">
        <v>0</v>
      </c>
      <c r="P3826" t="s">
        <v>177</v>
      </c>
      <c r="Q3826" t="s">
        <v>514</v>
      </c>
      <c r="R3826" t="s">
        <v>515</v>
      </c>
      <c r="S3826" t="s">
        <v>516</v>
      </c>
      <c r="T3826">
        <v>1000</v>
      </c>
      <c r="U3826" t="s">
        <v>866</v>
      </c>
      <c r="V3826">
        <v>2523</v>
      </c>
      <c r="W3826" t="s">
        <v>518</v>
      </c>
      <c r="X3826">
        <v>8</v>
      </c>
      <c r="Y3826" t="s">
        <v>519</v>
      </c>
      <c r="Z3826">
        <v>21</v>
      </c>
      <c r="AA3826">
        <v>8</v>
      </c>
      <c r="AB3826" t="s">
        <v>519</v>
      </c>
      <c r="AC3826">
        <v>21</v>
      </c>
      <c r="AD3826">
        <v>21</v>
      </c>
      <c r="AE3826">
        <v>0</v>
      </c>
      <c r="AF3826">
        <v>24</v>
      </c>
      <c r="AG3826"/>
      <c r="AH3826">
        <v>24.632000000000001</v>
      </c>
      <c r="AI3826">
        <v>0</v>
      </c>
    </row>
    <row r="3827" spans="1:35">
      <c r="A3827" t="s">
        <v>862</v>
      </c>
      <c r="B3827">
        <v>2019</v>
      </c>
      <c r="C3827">
        <v>2019</v>
      </c>
      <c r="D3827">
        <v>2019</v>
      </c>
      <c r="E3827">
        <v>4</v>
      </c>
      <c r="F3827">
        <v>0</v>
      </c>
      <c r="G3827">
        <v>0</v>
      </c>
      <c r="H3827" t="s">
        <v>510</v>
      </c>
      <c r="I3827">
        <v>251</v>
      </c>
      <c r="J3827" t="s">
        <v>113</v>
      </c>
      <c r="K3827" t="s">
        <v>583</v>
      </c>
      <c r="L3827">
        <v>842</v>
      </c>
      <c r="M3827" t="s">
        <v>593</v>
      </c>
      <c r="N3827" t="s">
        <v>593</v>
      </c>
      <c r="O3827">
        <v>0</v>
      </c>
      <c r="P3827" t="s">
        <v>177</v>
      </c>
      <c r="Q3827" t="s">
        <v>514</v>
      </c>
      <c r="R3827" t="s">
        <v>515</v>
      </c>
      <c r="S3827" t="s">
        <v>516</v>
      </c>
      <c r="T3827">
        <v>1000</v>
      </c>
      <c r="U3827" t="s">
        <v>866</v>
      </c>
      <c r="V3827">
        <v>2523</v>
      </c>
      <c r="W3827" t="s">
        <v>518</v>
      </c>
      <c r="X3827">
        <v>8</v>
      </c>
      <c r="Y3827" t="s">
        <v>519</v>
      </c>
      <c r="Z3827">
        <v>25</v>
      </c>
      <c r="AA3827">
        <v>8</v>
      </c>
      <c r="AB3827" t="s">
        <v>519</v>
      </c>
      <c r="AC3827">
        <v>25</v>
      </c>
      <c r="AD3827">
        <v>25</v>
      </c>
      <c r="AE3827">
        <v>0</v>
      </c>
      <c r="AF3827">
        <v>20</v>
      </c>
      <c r="AG3827"/>
      <c r="AH3827">
        <v>20.152999999999999</v>
      </c>
      <c r="AI3827">
        <v>0</v>
      </c>
    </row>
    <row r="3828" spans="1:35">
      <c r="A3828" t="s">
        <v>862</v>
      </c>
      <c r="B3828">
        <v>2019</v>
      </c>
      <c r="C3828">
        <v>2019</v>
      </c>
      <c r="D3828">
        <v>2019</v>
      </c>
      <c r="E3828">
        <v>4</v>
      </c>
      <c r="F3828">
        <v>0</v>
      </c>
      <c r="G3828">
        <v>0</v>
      </c>
      <c r="H3828" t="s">
        <v>510</v>
      </c>
      <c r="I3828">
        <v>251</v>
      </c>
      <c r="J3828" t="s">
        <v>113</v>
      </c>
      <c r="K3828" t="s">
        <v>583</v>
      </c>
      <c r="L3828">
        <v>156</v>
      </c>
      <c r="M3828" t="s">
        <v>183</v>
      </c>
      <c r="N3828" t="s">
        <v>562</v>
      </c>
      <c r="O3828">
        <v>0</v>
      </c>
      <c r="P3828" t="s">
        <v>177</v>
      </c>
      <c r="Q3828" t="s">
        <v>514</v>
      </c>
      <c r="R3828" t="s">
        <v>515</v>
      </c>
      <c r="S3828" t="s">
        <v>516</v>
      </c>
      <c r="T3828">
        <v>1000</v>
      </c>
      <c r="U3828" t="s">
        <v>866</v>
      </c>
      <c r="V3828">
        <v>2523</v>
      </c>
      <c r="W3828" t="s">
        <v>518</v>
      </c>
      <c r="X3828">
        <v>8</v>
      </c>
      <c r="Y3828" t="s">
        <v>519</v>
      </c>
      <c r="Z3828">
        <v>1470</v>
      </c>
      <c r="AA3828">
        <v>8</v>
      </c>
      <c r="AB3828" t="s">
        <v>519</v>
      </c>
      <c r="AC3828">
        <v>1470</v>
      </c>
      <c r="AD3828">
        <v>1470</v>
      </c>
      <c r="AE3828">
        <v>0</v>
      </c>
      <c r="AF3828">
        <v>1264</v>
      </c>
      <c r="AG3828"/>
      <c r="AH3828">
        <v>1264.0609999999999</v>
      </c>
      <c r="AI3828">
        <v>0</v>
      </c>
    </row>
    <row r="3829" spans="1:35">
      <c r="A3829" t="s">
        <v>862</v>
      </c>
      <c r="B3829">
        <v>2019</v>
      </c>
      <c r="C3829">
        <v>2019</v>
      </c>
      <c r="D3829">
        <v>2019</v>
      </c>
      <c r="E3829">
        <v>4</v>
      </c>
      <c r="F3829">
        <v>0</v>
      </c>
      <c r="G3829">
        <v>0</v>
      </c>
      <c r="H3829" t="s">
        <v>510</v>
      </c>
      <c r="I3829">
        <v>251</v>
      </c>
      <c r="J3829" t="s">
        <v>113</v>
      </c>
      <c r="K3829" t="s">
        <v>583</v>
      </c>
      <c r="L3829">
        <v>144</v>
      </c>
      <c r="M3829" t="s">
        <v>791</v>
      </c>
      <c r="N3829" t="s">
        <v>792</v>
      </c>
      <c r="O3829">
        <v>0</v>
      </c>
      <c r="P3829" t="s">
        <v>177</v>
      </c>
      <c r="Q3829" t="s">
        <v>514</v>
      </c>
      <c r="R3829" t="s">
        <v>515</v>
      </c>
      <c r="S3829" t="s">
        <v>516</v>
      </c>
      <c r="T3829">
        <v>1000</v>
      </c>
      <c r="U3829" t="s">
        <v>866</v>
      </c>
      <c r="V3829">
        <v>2523</v>
      </c>
      <c r="W3829" t="s">
        <v>518</v>
      </c>
      <c r="X3829">
        <v>8</v>
      </c>
      <c r="Y3829" t="s">
        <v>519</v>
      </c>
      <c r="Z3829">
        <v>7</v>
      </c>
      <c r="AA3829">
        <v>8</v>
      </c>
      <c r="AB3829" t="s">
        <v>519</v>
      </c>
      <c r="AC3829">
        <v>7</v>
      </c>
      <c r="AD3829">
        <v>7</v>
      </c>
      <c r="AE3829">
        <v>0</v>
      </c>
      <c r="AF3829">
        <v>86</v>
      </c>
      <c r="AG3829"/>
      <c r="AH3829">
        <v>86.210999999999999</v>
      </c>
      <c r="AI3829">
        <v>0</v>
      </c>
    </row>
    <row r="3830" spans="1:35">
      <c r="A3830" t="s">
        <v>862</v>
      </c>
      <c r="B3830">
        <v>2019</v>
      </c>
      <c r="C3830">
        <v>2019</v>
      </c>
      <c r="D3830">
        <v>2019</v>
      </c>
      <c r="E3830">
        <v>4</v>
      </c>
      <c r="F3830">
        <v>0</v>
      </c>
      <c r="G3830">
        <v>0</v>
      </c>
      <c r="H3830" t="s">
        <v>510</v>
      </c>
      <c r="I3830">
        <v>251</v>
      </c>
      <c r="J3830" t="s">
        <v>113</v>
      </c>
      <c r="K3830" t="s">
        <v>583</v>
      </c>
      <c r="L3830">
        <v>76</v>
      </c>
      <c r="M3830" t="s">
        <v>538</v>
      </c>
      <c r="N3830" t="s">
        <v>539</v>
      </c>
      <c r="O3830">
        <v>0</v>
      </c>
      <c r="P3830" t="s">
        <v>177</v>
      </c>
      <c r="Q3830" t="s">
        <v>514</v>
      </c>
      <c r="R3830" t="s">
        <v>515</v>
      </c>
      <c r="S3830" t="s">
        <v>516</v>
      </c>
      <c r="T3830">
        <v>1000</v>
      </c>
      <c r="U3830" t="s">
        <v>866</v>
      </c>
      <c r="V3830">
        <v>2523</v>
      </c>
      <c r="W3830" t="s">
        <v>518</v>
      </c>
      <c r="X3830">
        <v>8</v>
      </c>
      <c r="Y3830" t="s">
        <v>519</v>
      </c>
      <c r="Z3830">
        <v>300</v>
      </c>
      <c r="AA3830">
        <v>8</v>
      </c>
      <c r="AB3830" t="s">
        <v>519</v>
      </c>
      <c r="AC3830">
        <v>300</v>
      </c>
      <c r="AD3830">
        <v>300</v>
      </c>
      <c r="AE3830">
        <v>0</v>
      </c>
      <c r="AF3830">
        <v>1934</v>
      </c>
      <c r="AG3830"/>
      <c r="AH3830">
        <v>1934.7190000000001</v>
      </c>
      <c r="AI3830">
        <v>0</v>
      </c>
    </row>
    <row r="3831" spans="1:35">
      <c r="A3831" t="s">
        <v>862</v>
      </c>
      <c r="B3831">
        <v>2019</v>
      </c>
      <c r="C3831">
        <v>2019</v>
      </c>
      <c r="D3831">
        <v>2019</v>
      </c>
      <c r="E3831">
        <v>4</v>
      </c>
      <c r="F3831">
        <v>0</v>
      </c>
      <c r="G3831">
        <v>0</v>
      </c>
      <c r="H3831" t="s">
        <v>510</v>
      </c>
      <c r="I3831">
        <v>251</v>
      </c>
      <c r="J3831" t="s">
        <v>113</v>
      </c>
      <c r="K3831" t="s">
        <v>583</v>
      </c>
      <c r="L3831">
        <v>24</v>
      </c>
      <c r="M3831" t="s">
        <v>753</v>
      </c>
      <c r="N3831" t="s">
        <v>754</v>
      </c>
      <c r="O3831">
        <v>0</v>
      </c>
      <c r="P3831" t="s">
        <v>177</v>
      </c>
      <c r="Q3831" t="s">
        <v>514</v>
      </c>
      <c r="R3831" t="s">
        <v>515</v>
      </c>
      <c r="S3831" t="s">
        <v>516</v>
      </c>
      <c r="T3831">
        <v>1000</v>
      </c>
      <c r="U3831" t="s">
        <v>866</v>
      </c>
      <c r="V3831">
        <v>2523</v>
      </c>
      <c r="W3831" t="s">
        <v>518</v>
      </c>
      <c r="X3831">
        <v>8</v>
      </c>
      <c r="Y3831" t="s">
        <v>519</v>
      </c>
      <c r="Z3831">
        <v>183</v>
      </c>
      <c r="AA3831">
        <v>8</v>
      </c>
      <c r="AB3831" t="s">
        <v>519</v>
      </c>
      <c r="AC3831">
        <v>183</v>
      </c>
      <c r="AD3831">
        <v>183</v>
      </c>
      <c r="AE3831">
        <v>0</v>
      </c>
      <c r="AF3831">
        <v>1033</v>
      </c>
      <c r="AG3831"/>
      <c r="AH3831">
        <v>1033.4169999999999</v>
      </c>
      <c r="AI3831">
        <v>0</v>
      </c>
    </row>
    <row r="3832" spans="1:35">
      <c r="A3832" t="s">
        <v>862</v>
      </c>
      <c r="B3832">
        <v>2019</v>
      </c>
      <c r="C3832">
        <v>2019</v>
      </c>
      <c r="D3832">
        <v>2019</v>
      </c>
      <c r="E3832">
        <v>4</v>
      </c>
      <c r="F3832">
        <v>0</v>
      </c>
      <c r="G3832">
        <v>0</v>
      </c>
      <c r="H3832" t="s">
        <v>510</v>
      </c>
      <c r="I3832">
        <v>251</v>
      </c>
      <c r="J3832" t="s">
        <v>113</v>
      </c>
      <c r="K3832" t="s">
        <v>583</v>
      </c>
      <c r="L3832">
        <v>450</v>
      </c>
      <c r="M3832" t="s">
        <v>654</v>
      </c>
      <c r="N3832" t="s">
        <v>655</v>
      </c>
      <c r="O3832">
        <v>0</v>
      </c>
      <c r="P3832" t="s">
        <v>177</v>
      </c>
      <c r="Q3832" t="s">
        <v>514</v>
      </c>
      <c r="R3832" t="s">
        <v>515</v>
      </c>
      <c r="S3832" t="s">
        <v>516</v>
      </c>
      <c r="T3832">
        <v>1000</v>
      </c>
      <c r="U3832" t="s">
        <v>866</v>
      </c>
      <c r="V3832">
        <v>2523</v>
      </c>
      <c r="W3832" t="s">
        <v>518</v>
      </c>
      <c r="X3832">
        <v>8</v>
      </c>
      <c r="Y3832" t="s">
        <v>519</v>
      </c>
      <c r="Z3832">
        <v>6</v>
      </c>
      <c r="AA3832">
        <v>8</v>
      </c>
      <c r="AB3832" t="s">
        <v>519</v>
      </c>
      <c r="AC3832">
        <v>6</v>
      </c>
      <c r="AD3832">
        <v>6</v>
      </c>
      <c r="AE3832">
        <v>0</v>
      </c>
      <c r="AF3832">
        <v>5</v>
      </c>
      <c r="AG3832"/>
      <c r="AH3832">
        <v>5.5979999999999999</v>
      </c>
      <c r="AI3832">
        <v>0</v>
      </c>
    </row>
    <row r="3833" spans="1:35">
      <c r="A3833" t="s">
        <v>862</v>
      </c>
      <c r="B3833">
        <v>2019</v>
      </c>
      <c r="C3833">
        <v>2019</v>
      </c>
      <c r="D3833">
        <v>2019</v>
      </c>
      <c r="E3833">
        <v>4</v>
      </c>
      <c r="F3833">
        <v>0</v>
      </c>
      <c r="G3833">
        <v>0</v>
      </c>
      <c r="H3833" t="s">
        <v>510</v>
      </c>
      <c r="I3833">
        <v>251</v>
      </c>
      <c r="J3833" t="s">
        <v>113</v>
      </c>
      <c r="K3833" t="s">
        <v>583</v>
      </c>
      <c r="L3833">
        <v>380</v>
      </c>
      <c r="M3833" t="s">
        <v>587</v>
      </c>
      <c r="N3833" t="s">
        <v>588</v>
      </c>
      <c r="O3833">
        <v>0</v>
      </c>
      <c r="P3833" t="s">
        <v>177</v>
      </c>
      <c r="Q3833" t="s">
        <v>514</v>
      </c>
      <c r="R3833" t="s">
        <v>515</v>
      </c>
      <c r="S3833" t="s">
        <v>516</v>
      </c>
      <c r="T3833">
        <v>1000</v>
      </c>
      <c r="U3833" t="s">
        <v>866</v>
      </c>
      <c r="V3833">
        <v>2523</v>
      </c>
      <c r="W3833" t="s">
        <v>518</v>
      </c>
      <c r="X3833">
        <v>8</v>
      </c>
      <c r="Y3833" t="s">
        <v>519</v>
      </c>
      <c r="Z3833">
        <v>130</v>
      </c>
      <c r="AA3833">
        <v>8</v>
      </c>
      <c r="AB3833" t="s">
        <v>519</v>
      </c>
      <c r="AC3833">
        <v>130</v>
      </c>
      <c r="AD3833">
        <v>130</v>
      </c>
      <c r="AE3833">
        <v>0</v>
      </c>
      <c r="AF3833">
        <v>58</v>
      </c>
      <c r="AG3833"/>
      <c r="AH3833">
        <v>58.220999999999997</v>
      </c>
      <c r="AI3833">
        <v>0</v>
      </c>
    </row>
    <row r="3834" spans="1:35">
      <c r="A3834" t="s">
        <v>862</v>
      </c>
      <c r="B3834">
        <v>2019</v>
      </c>
      <c r="C3834">
        <v>2019</v>
      </c>
      <c r="D3834">
        <v>2019</v>
      </c>
      <c r="E3834">
        <v>4</v>
      </c>
      <c r="F3834">
        <v>0</v>
      </c>
      <c r="G3834">
        <v>0</v>
      </c>
      <c r="H3834" t="s">
        <v>510</v>
      </c>
      <c r="I3834">
        <v>251</v>
      </c>
      <c r="J3834" t="s">
        <v>113</v>
      </c>
      <c r="K3834" t="s">
        <v>583</v>
      </c>
      <c r="L3834">
        <v>608</v>
      </c>
      <c r="M3834" t="s">
        <v>548</v>
      </c>
      <c r="N3834" t="s">
        <v>549</v>
      </c>
      <c r="O3834">
        <v>0</v>
      </c>
      <c r="P3834" t="s">
        <v>177</v>
      </c>
      <c r="Q3834" t="s">
        <v>514</v>
      </c>
      <c r="R3834" t="s">
        <v>515</v>
      </c>
      <c r="S3834" t="s">
        <v>516</v>
      </c>
      <c r="T3834">
        <v>1000</v>
      </c>
      <c r="U3834" t="s">
        <v>866</v>
      </c>
      <c r="V3834">
        <v>2523</v>
      </c>
      <c r="W3834" t="s">
        <v>518</v>
      </c>
      <c r="X3834">
        <v>8</v>
      </c>
      <c r="Y3834" t="s">
        <v>519</v>
      </c>
      <c r="Z3834">
        <v>102</v>
      </c>
      <c r="AA3834">
        <v>8</v>
      </c>
      <c r="AB3834" t="s">
        <v>519</v>
      </c>
      <c r="AC3834">
        <v>102</v>
      </c>
      <c r="AD3834">
        <v>102</v>
      </c>
      <c r="AE3834">
        <v>0</v>
      </c>
      <c r="AF3834">
        <v>1791</v>
      </c>
      <c r="AG3834"/>
      <c r="AH3834">
        <v>1791.4059999999999</v>
      </c>
      <c r="AI3834">
        <v>0</v>
      </c>
    </row>
    <row r="3835" spans="1:35">
      <c r="A3835" t="s">
        <v>862</v>
      </c>
      <c r="B3835">
        <v>2019</v>
      </c>
      <c r="C3835">
        <v>2019</v>
      </c>
      <c r="D3835">
        <v>2019</v>
      </c>
      <c r="E3835">
        <v>4</v>
      </c>
      <c r="F3835">
        <v>0</v>
      </c>
      <c r="G3835">
        <v>0</v>
      </c>
      <c r="H3835" t="s">
        <v>510</v>
      </c>
      <c r="I3835">
        <v>251</v>
      </c>
      <c r="J3835" t="s">
        <v>113</v>
      </c>
      <c r="K3835" t="s">
        <v>583</v>
      </c>
      <c r="L3835">
        <v>634</v>
      </c>
      <c r="M3835" t="s">
        <v>662</v>
      </c>
      <c r="N3835" t="s">
        <v>663</v>
      </c>
      <c r="O3835">
        <v>0</v>
      </c>
      <c r="P3835" t="s">
        <v>177</v>
      </c>
      <c r="Q3835" t="s">
        <v>514</v>
      </c>
      <c r="R3835" t="s">
        <v>515</v>
      </c>
      <c r="S3835" t="s">
        <v>516</v>
      </c>
      <c r="T3835">
        <v>1000</v>
      </c>
      <c r="U3835" t="s">
        <v>866</v>
      </c>
      <c r="V3835">
        <v>2523</v>
      </c>
      <c r="W3835" t="s">
        <v>518</v>
      </c>
      <c r="X3835">
        <v>8</v>
      </c>
      <c r="Y3835" t="s">
        <v>519</v>
      </c>
      <c r="Z3835">
        <v>18</v>
      </c>
      <c r="AA3835">
        <v>8</v>
      </c>
      <c r="AB3835" t="s">
        <v>519</v>
      </c>
      <c r="AC3835">
        <v>18</v>
      </c>
      <c r="AD3835">
        <v>18</v>
      </c>
      <c r="AE3835">
        <v>0</v>
      </c>
      <c r="AF3835">
        <v>126</v>
      </c>
      <c r="AG3835"/>
      <c r="AH3835">
        <v>126.518</v>
      </c>
      <c r="AI3835">
        <v>0</v>
      </c>
    </row>
    <row r="3836" spans="1:35">
      <c r="A3836" t="s">
        <v>862</v>
      </c>
      <c r="B3836">
        <v>2019</v>
      </c>
      <c r="C3836">
        <v>2019</v>
      </c>
      <c r="D3836">
        <v>2019</v>
      </c>
      <c r="E3836">
        <v>4</v>
      </c>
      <c r="F3836">
        <v>0</v>
      </c>
      <c r="G3836">
        <v>0</v>
      </c>
      <c r="H3836" t="s">
        <v>510</v>
      </c>
      <c r="I3836">
        <v>251</v>
      </c>
      <c r="J3836" t="s">
        <v>113</v>
      </c>
      <c r="K3836" t="s">
        <v>583</v>
      </c>
      <c r="L3836">
        <v>562</v>
      </c>
      <c r="M3836" t="s">
        <v>636</v>
      </c>
      <c r="N3836" t="s">
        <v>637</v>
      </c>
      <c r="O3836">
        <v>0</v>
      </c>
      <c r="P3836" t="s">
        <v>177</v>
      </c>
      <c r="Q3836" t="s">
        <v>514</v>
      </c>
      <c r="R3836" t="s">
        <v>515</v>
      </c>
      <c r="S3836" t="s">
        <v>516</v>
      </c>
      <c r="T3836">
        <v>1000</v>
      </c>
      <c r="U3836" t="s">
        <v>866</v>
      </c>
      <c r="V3836">
        <v>2523</v>
      </c>
      <c r="W3836" t="s">
        <v>518</v>
      </c>
      <c r="X3836">
        <v>8</v>
      </c>
      <c r="Y3836" t="s">
        <v>519</v>
      </c>
      <c r="Z3836">
        <v>30</v>
      </c>
      <c r="AA3836">
        <v>8</v>
      </c>
      <c r="AB3836" t="s">
        <v>519</v>
      </c>
      <c r="AC3836">
        <v>30</v>
      </c>
      <c r="AD3836">
        <v>30</v>
      </c>
      <c r="AE3836">
        <v>0</v>
      </c>
      <c r="AF3836">
        <v>61</v>
      </c>
      <c r="AG3836"/>
      <c r="AH3836">
        <v>61.58</v>
      </c>
      <c r="AI3836">
        <v>0</v>
      </c>
    </row>
    <row r="3837" spans="1:35">
      <c r="A3837" t="s">
        <v>862</v>
      </c>
      <c r="B3837">
        <v>2019</v>
      </c>
      <c r="C3837">
        <v>2019</v>
      </c>
      <c r="D3837">
        <v>2019</v>
      </c>
      <c r="E3837">
        <v>4</v>
      </c>
      <c r="F3837">
        <v>0</v>
      </c>
      <c r="G3837">
        <v>0</v>
      </c>
      <c r="H3837" t="s">
        <v>510</v>
      </c>
      <c r="I3837">
        <v>251</v>
      </c>
      <c r="J3837" t="s">
        <v>113</v>
      </c>
      <c r="K3837" t="s">
        <v>583</v>
      </c>
      <c r="L3837">
        <v>516</v>
      </c>
      <c r="M3837" t="s">
        <v>743</v>
      </c>
      <c r="N3837" t="s">
        <v>744</v>
      </c>
      <c r="O3837">
        <v>0</v>
      </c>
      <c r="P3837" t="s">
        <v>177</v>
      </c>
      <c r="Q3837" t="s">
        <v>514</v>
      </c>
      <c r="R3837" t="s">
        <v>515</v>
      </c>
      <c r="S3837" t="s">
        <v>516</v>
      </c>
      <c r="T3837">
        <v>1000</v>
      </c>
      <c r="U3837" t="s">
        <v>866</v>
      </c>
      <c r="V3837">
        <v>2523</v>
      </c>
      <c r="W3837" t="s">
        <v>518</v>
      </c>
      <c r="X3837">
        <v>8</v>
      </c>
      <c r="Y3837" t="s">
        <v>519</v>
      </c>
      <c r="Z3837">
        <v>75</v>
      </c>
      <c r="AA3837">
        <v>8</v>
      </c>
      <c r="AB3837" t="s">
        <v>519</v>
      </c>
      <c r="AC3837">
        <v>75</v>
      </c>
      <c r="AD3837">
        <v>75</v>
      </c>
      <c r="AE3837">
        <v>0</v>
      </c>
      <c r="AF3837">
        <v>154</v>
      </c>
      <c r="AG3837"/>
      <c r="AH3837">
        <v>154.50899999999999</v>
      </c>
      <c r="AI3837">
        <v>0</v>
      </c>
    </row>
    <row r="3838" spans="1:35">
      <c r="A3838" t="s">
        <v>862</v>
      </c>
      <c r="B3838">
        <v>2019</v>
      </c>
      <c r="C3838">
        <v>2019</v>
      </c>
      <c r="D3838">
        <v>2019</v>
      </c>
      <c r="E3838">
        <v>4</v>
      </c>
      <c r="F3838">
        <v>0</v>
      </c>
      <c r="G3838">
        <v>0</v>
      </c>
      <c r="H3838" t="s">
        <v>510</v>
      </c>
      <c r="I3838">
        <v>251</v>
      </c>
      <c r="J3838" t="s">
        <v>113</v>
      </c>
      <c r="K3838" t="s">
        <v>583</v>
      </c>
      <c r="L3838">
        <v>729</v>
      </c>
      <c r="M3838" t="s">
        <v>890</v>
      </c>
      <c r="N3838" t="s">
        <v>891</v>
      </c>
      <c r="O3838">
        <v>0</v>
      </c>
      <c r="P3838" t="s">
        <v>177</v>
      </c>
      <c r="Q3838" t="s">
        <v>514</v>
      </c>
      <c r="R3838" t="s">
        <v>515</v>
      </c>
      <c r="S3838" t="s">
        <v>516</v>
      </c>
      <c r="T3838">
        <v>1000</v>
      </c>
      <c r="U3838" t="s">
        <v>866</v>
      </c>
      <c r="V3838">
        <v>2523</v>
      </c>
      <c r="W3838" t="s">
        <v>518</v>
      </c>
      <c r="X3838">
        <v>8</v>
      </c>
      <c r="Y3838" t="s">
        <v>519</v>
      </c>
      <c r="Z3838">
        <v>30</v>
      </c>
      <c r="AA3838">
        <v>8</v>
      </c>
      <c r="AB3838" t="s">
        <v>519</v>
      </c>
      <c r="AC3838">
        <v>30</v>
      </c>
      <c r="AD3838">
        <v>30</v>
      </c>
      <c r="AE3838">
        <v>0</v>
      </c>
      <c r="AF3838">
        <v>358</v>
      </c>
      <c r="AG3838"/>
      <c r="AH3838">
        <v>358.28100000000001</v>
      </c>
      <c r="AI3838">
        <v>0</v>
      </c>
    </row>
    <row r="3839" spans="1:35">
      <c r="A3839" t="s">
        <v>862</v>
      </c>
      <c r="B3839">
        <v>2019</v>
      </c>
      <c r="C3839">
        <v>2019</v>
      </c>
      <c r="D3839">
        <v>2019</v>
      </c>
      <c r="E3839">
        <v>4</v>
      </c>
      <c r="F3839">
        <v>0</v>
      </c>
      <c r="G3839">
        <v>0</v>
      </c>
      <c r="H3839" t="s">
        <v>510</v>
      </c>
      <c r="I3839">
        <v>251</v>
      </c>
      <c r="J3839" t="s">
        <v>113</v>
      </c>
      <c r="K3839" t="s">
        <v>583</v>
      </c>
      <c r="L3839">
        <v>368</v>
      </c>
      <c r="M3839" t="s">
        <v>622</v>
      </c>
      <c r="N3839" t="s">
        <v>623</v>
      </c>
      <c r="O3839">
        <v>0</v>
      </c>
      <c r="P3839" t="s">
        <v>177</v>
      </c>
      <c r="Q3839" t="s">
        <v>514</v>
      </c>
      <c r="R3839" t="s">
        <v>515</v>
      </c>
      <c r="S3839" t="s">
        <v>516</v>
      </c>
      <c r="T3839">
        <v>1000</v>
      </c>
      <c r="U3839" t="s">
        <v>866</v>
      </c>
      <c r="V3839">
        <v>2523</v>
      </c>
      <c r="W3839" t="s">
        <v>518</v>
      </c>
      <c r="X3839">
        <v>8</v>
      </c>
      <c r="Y3839" t="s">
        <v>519</v>
      </c>
      <c r="Z3839">
        <v>723</v>
      </c>
      <c r="AA3839">
        <v>8</v>
      </c>
      <c r="AB3839" t="s">
        <v>519</v>
      </c>
      <c r="AC3839">
        <v>723</v>
      </c>
      <c r="AD3839">
        <v>723</v>
      </c>
      <c r="AE3839">
        <v>0</v>
      </c>
      <c r="AF3839">
        <v>4537</v>
      </c>
      <c r="AG3839"/>
      <c r="AH3839">
        <v>4537.8559999999998</v>
      </c>
      <c r="AI3839">
        <v>0</v>
      </c>
    </row>
    <row r="3840" spans="1:35">
      <c r="A3840" t="s">
        <v>862</v>
      </c>
      <c r="B3840">
        <v>2019</v>
      </c>
      <c r="C3840">
        <v>2019</v>
      </c>
      <c r="D3840">
        <v>2019</v>
      </c>
      <c r="E3840">
        <v>4</v>
      </c>
      <c r="F3840">
        <v>0</v>
      </c>
      <c r="G3840">
        <v>0</v>
      </c>
      <c r="H3840" t="s">
        <v>510</v>
      </c>
      <c r="I3840">
        <v>251</v>
      </c>
      <c r="J3840" t="s">
        <v>113</v>
      </c>
      <c r="K3840" t="s">
        <v>583</v>
      </c>
      <c r="L3840">
        <v>686</v>
      </c>
      <c r="M3840" t="s">
        <v>560</v>
      </c>
      <c r="N3840" t="s">
        <v>561</v>
      </c>
      <c r="O3840">
        <v>0</v>
      </c>
      <c r="P3840" t="s">
        <v>177</v>
      </c>
      <c r="Q3840" t="s">
        <v>514</v>
      </c>
      <c r="R3840" t="s">
        <v>515</v>
      </c>
      <c r="S3840" t="s">
        <v>516</v>
      </c>
      <c r="T3840">
        <v>2100</v>
      </c>
      <c r="U3840" t="s">
        <v>868</v>
      </c>
      <c r="V3840">
        <v>2523</v>
      </c>
      <c r="W3840" t="s">
        <v>518</v>
      </c>
      <c r="X3840">
        <v>8</v>
      </c>
      <c r="Y3840" t="s">
        <v>519</v>
      </c>
      <c r="Z3840">
        <v>75200</v>
      </c>
      <c r="AA3840">
        <v>8</v>
      </c>
      <c r="AB3840" t="s">
        <v>519</v>
      </c>
      <c r="AC3840">
        <v>75200</v>
      </c>
      <c r="AD3840">
        <v>75200</v>
      </c>
      <c r="AE3840">
        <v>0</v>
      </c>
      <c r="AF3840">
        <v>62902</v>
      </c>
      <c r="AG3840"/>
      <c r="AH3840">
        <v>62902.99</v>
      </c>
      <c r="AI3840">
        <v>0</v>
      </c>
    </row>
    <row r="3841" spans="1:35">
      <c r="A3841" t="s">
        <v>862</v>
      </c>
      <c r="B3841">
        <v>2019</v>
      </c>
      <c r="C3841">
        <v>2019</v>
      </c>
      <c r="D3841">
        <v>2019</v>
      </c>
      <c r="E3841">
        <v>4</v>
      </c>
      <c r="F3841">
        <v>0</v>
      </c>
      <c r="G3841">
        <v>0</v>
      </c>
      <c r="H3841" t="s">
        <v>510</v>
      </c>
      <c r="I3841">
        <v>251</v>
      </c>
      <c r="J3841" t="s">
        <v>113</v>
      </c>
      <c r="K3841" t="s">
        <v>583</v>
      </c>
      <c r="L3841">
        <v>792</v>
      </c>
      <c r="M3841" t="s">
        <v>217</v>
      </c>
      <c r="N3841" t="s">
        <v>573</v>
      </c>
      <c r="O3841">
        <v>0</v>
      </c>
      <c r="P3841" t="s">
        <v>177</v>
      </c>
      <c r="Q3841" t="s">
        <v>514</v>
      </c>
      <c r="R3841" t="s">
        <v>515</v>
      </c>
      <c r="S3841" t="s">
        <v>516</v>
      </c>
      <c r="T3841">
        <v>2100</v>
      </c>
      <c r="U3841" t="s">
        <v>868</v>
      </c>
      <c r="V3841">
        <v>2523</v>
      </c>
      <c r="W3841" t="s">
        <v>518</v>
      </c>
      <c r="X3841">
        <v>8</v>
      </c>
      <c r="Y3841" t="s">
        <v>519</v>
      </c>
      <c r="Z3841">
        <v>307200</v>
      </c>
      <c r="AA3841">
        <v>8</v>
      </c>
      <c r="AB3841" t="s">
        <v>519</v>
      </c>
      <c r="AC3841">
        <v>307200</v>
      </c>
      <c r="AD3841">
        <v>307200</v>
      </c>
      <c r="AE3841">
        <v>0</v>
      </c>
      <c r="AF3841">
        <v>180572</v>
      </c>
      <c r="AG3841"/>
      <c r="AH3841">
        <v>180572.62599999999</v>
      </c>
      <c r="AI3841">
        <v>0</v>
      </c>
    </row>
    <row r="3842" spans="1:35">
      <c r="A3842" t="s">
        <v>862</v>
      </c>
      <c r="B3842">
        <v>2019</v>
      </c>
      <c r="C3842">
        <v>2019</v>
      </c>
      <c r="D3842">
        <v>2019</v>
      </c>
      <c r="E3842">
        <v>4</v>
      </c>
      <c r="F3842">
        <v>0</v>
      </c>
      <c r="G3842">
        <v>0</v>
      </c>
      <c r="H3842" t="s">
        <v>510</v>
      </c>
      <c r="I3842">
        <v>251</v>
      </c>
      <c r="J3842" t="s">
        <v>113</v>
      </c>
      <c r="K3842" t="s">
        <v>583</v>
      </c>
      <c r="L3842">
        <v>818</v>
      </c>
      <c r="M3842" t="s">
        <v>532</v>
      </c>
      <c r="N3842" t="s">
        <v>533</v>
      </c>
      <c r="O3842">
        <v>0</v>
      </c>
      <c r="P3842" t="s">
        <v>177</v>
      </c>
      <c r="Q3842" t="s">
        <v>514</v>
      </c>
      <c r="R3842" t="s">
        <v>515</v>
      </c>
      <c r="S3842" t="s">
        <v>516</v>
      </c>
      <c r="T3842">
        <v>2100</v>
      </c>
      <c r="U3842" t="s">
        <v>868</v>
      </c>
      <c r="V3842">
        <v>2523</v>
      </c>
      <c r="W3842" t="s">
        <v>518</v>
      </c>
      <c r="X3842">
        <v>8</v>
      </c>
      <c r="Y3842" t="s">
        <v>519</v>
      </c>
      <c r="Z3842">
        <v>180000</v>
      </c>
      <c r="AA3842">
        <v>8</v>
      </c>
      <c r="AB3842" t="s">
        <v>519</v>
      </c>
      <c r="AC3842">
        <v>180000</v>
      </c>
      <c r="AD3842">
        <v>180000</v>
      </c>
      <c r="AE3842">
        <v>0</v>
      </c>
      <c r="AF3842">
        <v>85487</v>
      </c>
      <c r="AG3842"/>
      <c r="AH3842">
        <v>85487.024000000005</v>
      </c>
      <c r="AI3842">
        <v>0</v>
      </c>
    </row>
    <row r="3843" spans="1:35">
      <c r="A3843" t="s">
        <v>862</v>
      </c>
      <c r="B3843">
        <v>2019</v>
      </c>
      <c r="C3843">
        <v>2019</v>
      </c>
      <c r="D3843">
        <v>2019</v>
      </c>
      <c r="E3843">
        <v>4</v>
      </c>
      <c r="F3843">
        <v>0</v>
      </c>
      <c r="G3843">
        <v>0</v>
      </c>
      <c r="H3843" t="s">
        <v>510</v>
      </c>
      <c r="I3843">
        <v>251</v>
      </c>
      <c r="J3843" t="s">
        <v>113</v>
      </c>
      <c r="K3843" t="s">
        <v>583</v>
      </c>
      <c r="L3843">
        <v>504</v>
      </c>
      <c r="M3843" t="s">
        <v>686</v>
      </c>
      <c r="N3843" t="s">
        <v>687</v>
      </c>
      <c r="O3843">
        <v>0</v>
      </c>
      <c r="P3843" t="s">
        <v>177</v>
      </c>
      <c r="Q3843" t="s">
        <v>514</v>
      </c>
      <c r="R3843" t="s">
        <v>515</v>
      </c>
      <c r="S3843" t="s">
        <v>516</v>
      </c>
      <c r="T3843">
        <v>2100</v>
      </c>
      <c r="U3843" t="s">
        <v>868</v>
      </c>
      <c r="V3843">
        <v>2523</v>
      </c>
      <c r="W3843" t="s">
        <v>518</v>
      </c>
      <c r="X3843">
        <v>8</v>
      </c>
      <c r="Y3843" t="s">
        <v>519</v>
      </c>
      <c r="Z3843">
        <v>96810</v>
      </c>
      <c r="AA3843">
        <v>8</v>
      </c>
      <c r="AB3843" t="s">
        <v>519</v>
      </c>
      <c r="AC3843">
        <v>96810</v>
      </c>
      <c r="AD3843">
        <v>96810</v>
      </c>
      <c r="AE3843">
        <v>0</v>
      </c>
      <c r="AF3843">
        <v>46512</v>
      </c>
      <c r="AG3843"/>
      <c r="AH3843">
        <v>46512.743000000002</v>
      </c>
      <c r="AI3843">
        <v>0</v>
      </c>
    </row>
    <row r="3844" spans="1:35">
      <c r="A3844" t="s">
        <v>862</v>
      </c>
      <c r="B3844">
        <v>2019</v>
      </c>
      <c r="C3844">
        <v>2019</v>
      </c>
      <c r="D3844">
        <v>2019</v>
      </c>
      <c r="E3844">
        <v>4</v>
      </c>
      <c r="F3844">
        <v>0</v>
      </c>
      <c r="G3844">
        <v>0</v>
      </c>
      <c r="H3844" t="s">
        <v>510</v>
      </c>
      <c r="I3844">
        <v>251</v>
      </c>
      <c r="J3844" t="s">
        <v>113</v>
      </c>
      <c r="K3844" t="s">
        <v>583</v>
      </c>
      <c r="L3844">
        <v>724</v>
      </c>
      <c r="M3844" t="s">
        <v>214</v>
      </c>
      <c r="N3844" t="s">
        <v>580</v>
      </c>
      <c r="O3844">
        <v>0</v>
      </c>
      <c r="P3844" t="s">
        <v>177</v>
      </c>
      <c r="Q3844" t="s">
        <v>514</v>
      </c>
      <c r="R3844" t="s">
        <v>515</v>
      </c>
      <c r="S3844" t="s">
        <v>516</v>
      </c>
      <c r="T3844">
        <v>2100</v>
      </c>
      <c r="U3844" t="s">
        <v>868</v>
      </c>
      <c r="V3844">
        <v>2523</v>
      </c>
      <c r="W3844" t="s">
        <v>518</v>
      </c>
      <c r="X3844">
        <v>8</v>
      </c>
      <c r="Y3844" t="s">
        <v>519</v>
      </c>
      <c r="Z3844">
        <v>7177463</v>
      </c>
      <c r="AA3844">
        <v>8</v>
      </c>
      <c r="AB3844" t="s">
        <v>519</v>
      </c>
      <c r="AC3844">
        <v>7177463</v>
      </c>
      <c r="AD3844">
        <v>7177463</v>
      </c>
      <c r="AE3844">
        <v>0</v>
      </c>
      <c r="AF3844">
        <v>331162</v>
      </c>
      <c r="AG3844"/>
      <c r="AH3844">
        <v>331162.71000000002</v>
      </c>
      <c r="AI3844">
        <v>0</v>
      </c>
    </row>
    <row r="3845" spans="1:35">
      <c r="A3845" t="s">
        <v>862</v>
      </c>
      <c r="B3845">
        <v>2019</v>
      </c>
      <c r="C3845">
        <v>2019</v>
      </c>
      <c r="D3845">
        <v>2019</v>
      </c>
      <c r="E3845">
        <v>4</v>
      </c>
      <c r="F3845">
        <v>0</v>
      </c>
      <c r="G3845">
        <v>0</v>
      </c>
      <c r="H3845" t="s">
        <v>510</v>
      </c>
      <c r="I3845">
        <v>251</v>
      </c>
      <c r="J3845" t="s">
        <v>113</v>
      </c>
      <c r="K3845" t="s">
        <v>583</v>
      </c>
      <c r="L3845">
        <v>36</v>
      </c>
      <c r="M3845" t="s">
        <v>110</v>
      </c>
      <c r="N3845" t="s">
        <v>511</v>
      </c>
      <c r="O3845">
        <v>0</v>
      </c>
      <c r="P3845" t="s">
        <v>177</v>
      </c>
      <c r="Q3845" t="s">
        <v>514</v>
      </c>
      <c r="R3845" t="s">
        <v>515</v>
      </c>
      <c r="S3845" t="s">
        <v>516</v>
      </c>
      <c r="T3845">
        <v>2100</v>
      </c>
      <c r="U3845" t="s">
        <v>868</v>
      </c>
      <c r="V3845">
        <v>2523</v>
      </c>
      <c r="W3845" t="s">
        <v>518</v>
      </c>
      <c r="X3845">
        <v>8</v>
      </c>
      <c r="Y3845" t="s">
        <v>519</v>
      </c>
      <c r="Z3845">
        <v>147000</v>
      </c>
      <c r="AA3845">
        <v>8</v>
      </c>
      <c r="AB3845" t="s">
        <v>519</v>
      </c>
      <c r="AC3845">
        <v>147000</v>
      </c>
      <c r="AD3845">
        <v>147000</v>
      </c>
      <c r="AE3845">
        <v>0</v>
      </c>
      <c r="AF3845">
        <v>38376</v>
      </c>
      <c r="AG3845"/>
      <c r="AH3845">
        <v>38376.398999999998</v>
      </c>
      <c r="AI3845">
        <v>0</v>
      </c>
    </row>
    <row r="3846" spans="1:35">
      <c r="A3846" t="s">
        <v>862</v>
      </c>
      <c r="B3846">
        <v>2019</v>
      </c>
      <c r="C3846">
        <v>2019</v>
      </c>
      <c r="D3846">
        <v>2019</v>
      </c>
      <c r="E3846">
        <v>4</v>
      </c>
      <c r="F3846">
        <v>0</v>
      </c>
      <c r="G3846">
        <v>0</v>
      </c>
      <c r="H3846" t="s">
        <v>510</v>
      </c>
      <c r="I3846">
        <v>251</v>
      </c>
      <c r="J3846" t="s">
        <v>113</v>
      </c>
      <c r="K3846" t="s">
        <v>583</v>
      </c>
      <c r="L3846">
        <v>144</v>
      </c>
      <c r="M3846" t="s">
        <v>791</v>
      </c>
      <c r="N3846" t="s">
        <v>792</v>
      </c>
      <c r="O3846">
        <v>0</v>
      </c>
      <c r="P3846" t="s">
        <v>177</v>
      </c>
      <c r="Q3846" t="s">
        <v>514</v>
      </c>
      <c r="R3846" t="s">
        <v>515</v>
      </c>
      <c r="S3846" t="s">
        <v>516</v>
      </c>
      <c r="T3846">
        <v>2100</v>
      </c>
      <c r="U3846" t="s">
        <v>868</v>
      </c>
      <c r="V3846">
        <v>2523</v>
      </c>
      <c r="W3846" t="s">
        <v>518</v>
      </c>
      <c r="X3846">
        <v>8</v>
      </c>
      <c r="Y3846" t="s">
        <v>519</v>
      </c>
      <c r="Z3846">
        <v>48</v>
      </c>
      <c r="AA3846">
        <v>8</v>
      </c>
      <c r="AB3846" t="s">
        <v>519</v>
      </c>
      <c r="AC3846">
        <v>48</v>
      </c>
      <c r="AD3846">
        <v>48</v>
      </c>
      <c r="AE3846">
        <v>0</v>
      </c>
      <c r="AF3846">
        <v>456</v>
      </c>
      <c r="AG3846"/>
      <c r="AH3846">
        <v>456.80900000000003</v>
      </c>
      <c r="AI3846">
        <v>0</v>
      </c>
    </row>
    <row r="3847" spans="1:35">
      <c r="A3847" t="s">
        <v>862</v>
      </c>
      <c r="B3847">
        <v>2019</v>
      </c>
      <c r="C3847">
        <v>2019</v>
      </c>
      <c r="D3847">
        <v>2019</v>
      </c>
      <c r="E3847">
        <v>4</v>
      </c>
      <c r="F3847">
        <v>0</v>
      </c>
      <c r="G3847">
        <v>0</v>
      </c>
      <c r="H3847" t="s">
        <v>510</v>
      </c>
      <c r="I3847">
        <v>251</v>
      </c>
      <c r="J3847" t="s">
        <v>113</v>
      </c>
      <c r="K3847" t="s">
        <v>583</v>
      </c>
      <c r="L3847">
        <v>384</v>
      </c>
      <c r="M3847" t="s">
        <v>751</v>
      </c>
      <c r="N3847" t="s">
        <v>752</v>
      </c>
      <c r="O3847">
        <v>0</v>
      </c>
      <c r="P3847" t="s">
        <v>177</v>
      </c>
      <c r="Q3847" t="s">
        <v>514</v>
      </c>
      <c r="R3847" t="s">
        <v>515</v>
      </c>
      <c r="S3847" t="s">
        <v>516</v>
      </c>
      <c r="T3847">
        <v>2100</v>
      </c>
      <c r="U3847" t="s">
        <v>868</v>
      </c>
      <c r="V3847">
        <v>2523</v>
      </c>
      <c r="W3847" t="s">
        <v>518</v>
      </c>
      <c r="X3847">
        <v>8</v>
      </c>
      <c r="Y3847" t="s">
        <v>519</v>
      </c>
      <c r="Z3847">
        <v>72474</v>
      </c>
      <c r="AA3847">
        <v>8</v>
      </c>
      <c r="AB3847" t="s">
        <v>519</v>
      </c>
      <c r="AC3847">
        <v>72474</v>
      </c>
      <c r="AD3847">
        <v>72474</v>
      </c>
      <c r="AE3847">
        <v>0</v>
      </c>
      <c r="AF3847">
        <v>30983</v>
      </c>
      <c r="AG3847"/>
      <c r="AH3847">
        <v>30983.49</v>
      </c>
      <c r="AI3847">
        <v>0</v>
      </c>
    </row>
    <row r="3848" spans="1:35">
      <c r="A3848" t="s">
        <v>862</v>
      </c>
      <c r="B3848">
        <v>2019</v>
      </c>
      <c r="C3848">
        <v>2019</v>
      </c>
      <c r="D3848">
        <v>2019</v>
      </c>
      <c r="E3848">
        <v>4</v>
      </c>
      <c r="F3848">
        <v>0</v>
      </c>
      <c r="G3848">
        <v>0</v>
      </c>
      <c r="H3848" t="s">
        <v>510</v>
      </c>
      <c r="I3848">
        <v>251</v>
      </c>
      <c r="J3848" t="s">
        <v>113</v>
      </c>
      <c r="K3848" t="s">
        <v>583</v>
      </c>
      <c r="L3848">
        <v>788</v>
      </c>
      <c r="M3848" t="s">
        <v>729</v>
      </c>
      <c r="N3848" t="s">
        <v>730</v>
      </c>
      <c r="O3848">
        <v>0</v>
      </c>
      <c r="P3848" t="s">
        <v>177</v>
      </c>
      <c r="Q3848" t="s">
        <v>514</v>
      </c>
      <c r="R3848" t="s">
        <v>515</v>
      </c>
      <c r="S3848" t="s">
        <v>516</v>
      </c>
      <c r="T3848">
        <v>2100</v>
      </c>
      <c r="U3848" t="s">
        <v>868</v>
      </c>
      <c r="V3848">
        <v>2523</v>
      </c>
      <c r="W3848" t="s">
        <v>518</v>
      </c>
      <c r="X3848">
        <v>8</v>
      </c>
      <c r="Y3848" t="s">
        <v>519</v>
      </c>
      <c r="Z3848">
        <v>88200</v>
      </c>
      <c r="AA3848">
        <v>8</v>
      </c>
      <c r="AB3848" t="s">
        <v>519</v>
      </c>
      <c r="AC3848">
        <v>88200</v>
      </c>
      <c r="AD3848">
        <v>88200</v>
      </c>
      <c r="AE3848">
        <v>0</v>
      </c>
      <c r="AF3848">
        <v>20529</v>
      </c>
      <c r="AG3848"/>
      <c r="AH3848">
        <v>20529.514999999999</v>
      </c>
      <c r="AI3848">
        <v>0</v>
      </c>
    </row>
    <row r="3849" spans="1:35">
      <c r="A3849" t="s">
        <v>862</v>
      </c>
      <c r="B3849">
        <v>2019</v>
      </c>
      <c r="C3849">
        <v>2019</v>
      </c>
      <c r="D3849">
        <v>2019</v>
      </c>
      <c r="E3849">
        <v>4</v>
      </c>
      <c r="F3849">
        <v>0</v>
      </c>
      <c r="G3849">
        <v>0</v>
      </c>
      <c r="H3849" t="s">
        <v>510</v>
      </c>
      <c r="I3849">
        <v>251</v>
      </c>
      <c r="J3849" t="s">
        <v>113</v>
      </c>
      <c r="K3849" t="s">
        <v>583</v>
      </c>
      <c r="L3849">
        <v>392</v>
      </c>
      <c r="M3849" t="s">
        <v>223</v>
      </c>
      <c r="N3849" t="s">
        <v>584</v>
      </c>
      <c r="O3849">
        <v>0</v>
      </c>
      <c r="P3849" t="s">
        <v>177</v>
      </c>
      <c r="Q3849" t="s">
        <v>514</v>
      </c>
      <c r="R3849" t="s">
        <v>515</v>
      </c>
      <c r="S3849" t="s">
        <v>516</v>
      </c>
      <c r="T3849">
        <v>2100</v>
      </c>
      <c r="U3849" t="s">
        <v>868</v>
      </c>
      <c r="V3849">
        <v>2523</v>
      </c>
      <c r="W3849" t="s">
        <v>518</v>
      </c>
      <c r="X3849">
        <v>8</v>
      </c>
      <c r="Y3849" t="s">
        <v>519</v>
      </c>
      <c r="Z3849">
        <v>31500</v>
      </c>
      <c r="AA3849">
        <v>8</v>
      </c>
      <c r="AB3849" t="s">
        <v>519</v>
      </c>
      <c r="AC3849">
        <v>31500</v>
      </c>
      <c r="AD3849">
        <v>31500</v>
      </c>
      <c r="AE3849">
        <v>0</v>
      </c>
      <c r="AF3849">
        <v>13232</v>
      </c>
      <c r="AG3849"/>
      <c r="AH3849">
        <v>13232.894</v>
      </c>
      <c r="AI3849">
        <v>0</v>
      </c>
    </row>
    <row r="3850" spans="1:35">
      <c r="A3850" t="s">
        <v>862</v>
      </c>
      <c r="B3850">
        <v>2019</v>
      </c>
      <c r="C3850">
        <v>2019</v>
      </c>
      <c r="D3850">
        <v>2019</v>
      </c>
      <c r="E3850">
        <v>4</v>
      </c>
      <c r="F3850">
        <v>0</v>
      </c>
      <c r="G3850">
        <v>0</v>
      </c>
      <c r="H3850" t="s">
        <v>510</v>
      </c>
      <c r="I3850">
        <v>251</v>
      </c>
      <c r="J3850" t="s">
        <v>113</v>
      </c>
      <c r="K3850" t="s">
        <v>583</v>
      </c>
      <c r="L3850">
        <v>344</v>
      </c>
      <c r="M3850" t="s">
        <v>558</v>
      </c>
      <c r="N3850" t="s">
        <v>559</v>
      </c>
      <c r="O3850">
        <v>0</v>
      </c>
      <c r="P3850" t="s">
        <v>177</v>
      </c>
      <c r="Q3850" t="s">
        <v>514</v>
      </c>
      <c r="R3850" t="s">
        <v>515</v>
      </c>
      <c r="S3850" t="s">
        <v>516</v>
      </c>
      <c r="T3850">
        <v>2100</v>
      </c>
      <c r="U3850" t="s">
        <v>868</v>
      </c>
      <c r="V3850">
        <v>2523</v>
      </c>
      <c r="W3850" t="s">
        <v>518</v>
      </c>
      <c r="X3850">
        <v>8</v>
      </c>
      <c r="Y3850" t="s">
        <v>519</v>
      </c>
      <c r="Z3850">
        <v>44400</v>
      </c>
      <c r="AA3850">
        <v>8</v>
      </c>
      <c r="AB3850" t="s">
        <v>519</v>
      </c>
      <c r="AC3850">
        <v>44400</v>
      </c>
      <c r="AD3850">
        <v>44400</v>
      </c>
      <c r="AE3850">
        <v>0</v>
      </c>
      <c r="AF3850">
        <v>33612</v>
      </c>
      <c r="AG3850"/>
      <c r="AH3850">
        <v>33612.379000000001</v>
      </c>
      <c r="AI3850">
        <v>0</v>
      </c>
    </row>
    <row r="3851" spans="1:35">
      <c r="A3851" t="s">
        <v>862</v>
      </c>
      <c r="B3851">
        <v>2019</v>
      </c>
      <c r="C3851">
        <v>2019</v>
      </c>
      <c r="D3851">
        <v>2019</v>
      </c>
      <c r="E3851">
        <v>4</v>
      </c>
      <c r="F3851">
        <v>0</v>
      </c>
      <c r="G3851">
        <v>0</v>
      </c>
      <c r="H3851" t="s">
        <v>510</v>
      </c>
      <c r="I3851">
        <v>251</v>
      </c>
      <c r="J3851" t="s">
        <v>113</v>
      </c>
      <c r="K3851" t="s">
        <v>583</v>
      </c>
      <c r="L3851">
        <v>654</v>
      </c>
      <c r="M3851" t="s">
        <v>894</v>
      </c>
      <c r="N3851" t="s">
        <v>895</v>
      </c>
      <c r="O3851">
        <v>0</v>
      </c>
      <c r="P3851" t="s">
        <v>177</v>
      </c>
      <c r="Q3851" t="s">
        <v>514</v>
      </c>
      <c r="R3851" t="s">
        <v>515</v>
      </c>
      <c r="S3851" t="s">
        <v>516</v>
      </c>
      <c r="T3851">
        <v>2100</v>
      </c>
      <c r="U3851" t="s">
        <v>868</v>
      </c>
      <c r="V3851">
        <v>2523</v>
      </c>
      <c r="W3851" t="s">
        <v>518</v>
      </c>
      <c r="X3851">
        <v>8</v>
      </c>
      <c r="Y3851" t="s">
        <v>519</v>
      </c>
      <c r="Z3851">
        <v>1327</v>
      </c>
      <c r="AA3851">
        <v>8</v>
      </c>
      <c r="AB3851" t="s">
        <v>519</v>
      </c>
      <c r="AC3851">
        <v>1327</v>
      </c>
      <c r="AD3851">
        <v>1327</v>
      </c>
      <c r="AE3851">
        <v>0</v>
      </c>
      <c r="AF3851">
        <v>2466</v>
      </c>
      <c r="AG3851"/>
      <c r="AH3851">
        <v>2466.5419999999999</v>
      </c>
      <c r="AI3851">
        <v>0</v>
      </c>
    </row>
    <row r="3852" spans="1:35">
      <c r="A3852" t="s">
        <v>862</v>
      </c>
      <c r="B3852">
        <v>2019</v>
      </c>
      <c r="C3852">
        <v>2019</v>
      </c>
      <c r="D3852">
        <v>2019</v>
      </c>
      <c r="E3852">
        <v>4</v>
      </c>
      <c r="F3852">
        <v>0</v>
      </c>
      <c r="G3852">
        <v>0</v>
      </c>
      <c r="H3852" t="s">
        <v>510</v>
      </c>
      <c r="I3852">
        <v>251</v>
      </c>
      <c r="J3852" t="s">
        <v>113</v>
      </c>
      <c r="K3852" t="s">
        <v>583</v>
      </c>
      <c r="L3852">
        <v>258</v>
      </c>
      <c r="M3852" t="s">
        <v>536</v>
      </c>
      <c r="N3852" t="s">
        <v>537</v>
      </c>
      <c r="O3852">
        <v>0</v>
      </c>
      <c r="P3852" t="s">
        <v>177</v>
      </c>
      <c r="Q3852" t="s">
        <v>514</v>
      </c>
      <c r="R3852" t="s">
        <v>515</v>
      </c>
      <c r="S3852" t="s">
        <v>516</v>
      </c>
      <c r="T3852">
        <v>2100</v>
      </c>
      <c r="U3852" t="s">
        <v>868</v>
      </c>
      <c r="V3852">
        <v>2523</v>
      </c>
      <c r="W3852" t="s">
        <v>518</v>
      </c>
      <c r="X3852">
        <v>8</v>
      </c>
      <c r="Y3852" t="s">
        <v>519</v>
      </c>
      <c r="Z3852">
        <v>136672</v>
      </c>
      <c r="AA3852">
        <v>8</v>
      </c>
      <c r="AB3852" t="s">
        <v>519</v>
      </c>
      <c r="AC3852">
        <v>136672</v>
      </c>
      <c r="AD3852">
        <v>136672</v>
      </c>
      <c r="AE3852">
        <v>0</v>
      </c>
      <c r="AF3852">
        <v>37935</v>
      </c>
      <c r="AG3852"/>
      <c r="AH3852">
        <v>37935.266000000003</v>
      </c>
      <c r="AI3852">
        <v>0</v>
      </c>
    </row>
    <row r="3853" spans="1:35">
      <c r="A3853" t="s">
        <v>862</v>
      </c>
      <c r="B3853">
        <v>2019</v>
      </c>
      <c r="C3853">
        <v>2019</v>
      </c>
      <c r="D3853">
        <v>2019</v>
      </c>
      <c r="E3853">
        <v>4</v>
      </c>
      <c r="F3853">
        <v>0</v>
      </c>
      <c r="G3853">
        <v>0</v>
      </c>
      <c r="H3853" t="s">
        <v>510</v>
      </c>
      <c r="I3853">
        <v>251</v>
      </c>
      <c r="J3853" t="s">
        <v>113</v>
      </c>
      <c r="K3853" t="s">
        <v>583</v>
      </c>
      <c r="L3853">
        <v>652</v>
      </c>
      <c r="M3853" t="s">
        <v>771</v>
      </c>
      <c r="N3853" t="s">
        <v>772</v>
      </c>
      <c r="O3853">
        <v>0</v>
      </c>
      <c r="P3853" t="s">
        <v>177</v>
      </c>
      <c r="Q3853" t="s">
        <v>514</v>
      </c>
      <c r="R3853" t="s">
        <v>515</v>
      </c>
      <c r="S3853" t="s">
        <v>516</v>
      </c>
      <c r="T3853">
        <v>2100</v>
      </c>
      <c r="U3853" t="s">
        <v>868</v>
      </c>
      <c r="V3853">
        <v>2523</v>
      </c>
      <c r="W3853" t="s">
        <v>518</v>
      </c>
      <c r="X3853">
        <v>8</v>
      </c>
      <c r="Y3853" t="s">
        <v>519</v>
      </c>
      <c r="Z3853">
        <v>18594740</v>
      </c>
      <c r="AA3853">
        <v>8</v>
      </c>
      <c r="AB3853" t="s">
        <v>519</v>
      </c>
      <c r="AC3853">
        <v>18594740</v>
      </c>
      <c r="AD3853">
        <v>18594740</v>
      </c>
      <c r="AE3853">
        <v>0</v>
      </c>
      <c r="AF3853">
        <v>3251217</v>
      </c>
      <c r="AG3853"/>
      <c r="AH3853">
        <v>3251217.5290000001</v>
      </c>
      <c r="AI3853">
        <v>0</v>
      </c>
    </row>
    <row r="3854" spans="1:35">
      <c r="A3854" t="s">
        <v>862</v>
      </c>
      <c r="B3854">
        <v>2019</v>
      </c>
      <c r="C3854">
        <v>2019</v>
      </c>
      <c r="D3854">
        <v>2019</v>
      </c>
      <c r="E3854">
        <v>4</v>
      </c>
      <c r="F3854">
        <v>0</v>
      </c>
      <c r="G3854">
        <v>0</v>
      </c>
      <c r="H3854" t="s">
        <v>510</v>
      </c>
      <c r="I3854">
        <v>251</v>
      </c>
      <c r="J3854" t="s">
        <v>113</v>
      </c>
      <c r="K3854" t="s">
        <v>583</v>
      </c>
      <c r="L3854">
        <v>710</v>
      </c>
      <c r="M3854" t="s">
        <v>616</v>
      </c>
      <c r="N3854" t="s">
        <v>617</v>
      </c>
      <c r="O3854">
        <v>0</v>
      </c>
      <c r="P3854" t="s">
        <v>177</v>
      </c>
      <c r="Q3854" t="s">
        <v>514</v>
      </c>
      <c r="R3854" t="s">
        <v>515</v>
      </c>
      <c r="S3854" t="s">
        <v>516</v>
      </c>
      <c r="T3854">
        <v>2100</v>
      </c>
      <c r="U3854" t="s">
        <v>868</v>
      </c>
      <c r="V3854">
        <v>2523</v>
      </c>
      <c r="W3854" t="s">
        <v>518</v>
      </c>
      <c r="X3854">
        <v>8</v>
      </c>
      <c r="Y3854" t="s">
        <v>519</v>
      </c>
      <c r="Z3854">
        <v>6709540</v>
      </c>
      <c r="AA3854">
        <v>8</v>
      </c>
      <c r="AB3854" t="s">
        <v>519</v>
      </c>
      <c r="AC3854">
        <v>6709540</v>
      </c>
      <c r="AD3854">
        <v>6709540</v>
      </c>
      <c r="AE3854">
        <v>0</v>
      </c>
      <c r="AF3854">
        <v>1300925</v>
      </c>
      <c r="AG3854"/>
      <c r="AH3854">
        <v>1300925.906</v>
      </c>
      <c r="AI3854">
        <v>0</v>
      </c>
    </row>
    <row r="3855" spans="1:35">
      <c r="A3855" t="s">
        <v>862</v>
      </c>
      <c r="B3855">
        <v>2019</v>
      </c>
      <c r="C3855">
        <v>2019</v>
      </c>
      <c r="D3855">
        <v>2019</v>
      </c>
      <c r="E3855">
        <v>4</v>
      </c>
      <c r="F3855">
        <v>0</v>
      </c>
      <c r="G3855">
        <v>0</v>
      </c>
      <c r="H3855" t="s">
        <v>510</v>
      </c>
      <c r="I3855">
        <v>251</v>
      </c>
      <c r="J3855" t="s">
        <v>113</v>
      </c>
      <c r="K3855" t="s">
        <v>583</v>
      </c>
      <c r="L3855">
        <v>300</v>
      </c>
      <c r="M3855" t="s">
        <v>680</v>
      </c>
      <c r="N3855" t="s">
        <v>681</v>
      </c>
      <c r="O3855">
        <v>0</v>
      </c>
      <c r="P3855" t="s">
        <v>177</v>
      </c>
      <c r="Q3855" t="s">
        <v>514</v>
      </c>
      <c r="R3855" t="s">
        <v>515</v>
      </c>
      <c r="S3855" t="s">
        <v>516</v>
      </c>
      <c r="T3855">
        <v>2100</v>
      </c>
      <c r="U3855" t="s">
        <v>868</v>
      </c>
      <c r="V3855">
        <v>2523</v>
      </c>
      <c r="W3855" t="s">
        <v>518</v>
      </c>
      <c r="X3855">
        <v>8</v>
      </c>
      <c r="Y3855" t="s">
        <v>519</v>
      </c>
      <c r="Z3855">
        <v>21000</v>
      </c>
      <c r="AA3855">
        <v>8</v>
      </c>
      <c r="AB3855" t="s">
        <v>519</v>
      </c>
      <c r="AC3855">
        <v>21000</v>
      </c>
      <c r="AD3855">
        <v>21000</v>
      </c>
      <c r="AE3855">
        <v>0</v>
      </c>
      <c r="AF3855">
        <v>11639</v>
      </c>
      <c r="AG3855"/>
      <c r="AH3855">
        <v>11639.662</v>
      </c>
      <c r="AI3855">
        <v>0</v>
      </c>
    </row>
    <row r="3856" spans="1:35">
      <c r="A3856" t="s">
        <v>862</v>
      </c>
      <c r="B3856">
        <v>2019</v>
      </c>
      <c r="C3856">
        <v>2019</v>
      </c>
      <c r="D3856">
        <v>2019</v>
      </c>
      <c r="E3856">
        <v>4</v>
      </c>
      <c r="F3856">
        <v>0</v>
      </c>
      <c r="G3856">
        <v>0</v>
      </c>
      <c r="H3856" t="s">
        <v>510</v>
      </c>
      <c r="I3856">
        <v>251</v>
      </c>
      <c r="J3856" t="s">
        <v>113</v>
      </c>
      <c r="K3856" t="s">
        <v>583</v>
      </c>
      <c r="L3856">
        <v>56</v>
      </c>
      <c r="M3856" t="s">
        <v>694</v>
      </c>
      <c r="N3856" t="s">
        <v>695</v>
      </c>
      <c r="O3856">
        <v>0</v>
      </c>
      <c r="P3856" t="s">
        <v>177</v>
      </c>
      <c r="Q3856" t="s">
        <v>514</v>
      </c>
      <c r="R3856" t="s">
        <v>515</v>
      </c>
      <c r="S3856" t="s">
        <v>516</v>
      </c>
      <c r="T3856">
        <v>2100</v>
      </c>
      <c r="U3856" t="s">
        <v>868</v>
      </c>
      <c r="V3856">
        <v>2523</v>
      </c>
      <c r="W3856" t="s">
        <v>518</v>
      </c>
      <c r="X3856">
        <v>8</v>
      </c>
      <c r="Y3856" t="s">
        <v>519</v>
      </c>
      <c r="Z3856">
        <v>50302400</v>
      </c>
      <c r="AA3856">
        <v>8</v>
      </c>
      <c r="AB3856" t="s">
        <v>519</v>
      </c>
      <c r="AC3856">
        <v>50302400</v>
      </c>
      <c r="AD3856">
        <v>50302400</v>
      </c>
      <c r="AE3856">
        <v>0</v>
      </c>
      <c r="AF3856">
        <v>1858993</v>
      </c>
      <c r="AG3856"/>
      <c r="AH3856">
        <v>1858993.7250000001</v>
      </c>
      <c r="AI3856">
        <v>0</v>
      </c>
    </row>
    <row r="3857" spans="1:35">
      <c r="A3857" t="s">
        <v>862</v>
      </c>
      <c r="B3857">
        <v>2019</v>
      </c>
      <c r="C3857">
        <v>2019</v>
      </c>
      <c r="D3857">
        <v>2019</v>
      </c>
      <c r="E3857">
        <v>4</v>
      </c>
      <c r="F3857">
        <v>0</v>
      </c>
      <c r="G3857">
        <v>0</v>
      </c>
      <c r="H3857" t="s">
        <v>510</v>
      </c>
      <c r="I3857">
        <v>251</v>
      </c>
      <c r="J3857" t="s">
        <v>113</v>
      </c>
      <c r="K3857" t="s">
        <v>583</v>
      </c>
      <c r="L3857">
        <v>192</v>
      </c>
      <c r="M3857" t="s">
        <v>888</v>
      </c>
      <c r="N3857" t="s">
        <v>889</v>
      </c>
      <c r="O3857">
        <v>0</v>
      </c>
      <c r="P3857" t="s">
        <v>177</v>
      </c>
      <c r="Q3857" t="s">
        <v>514</v>
      </c>
      <c r="R3857" t="s">
        <v>515</v>
      </c>
      <c r="S3857" t="s">
        <v>516</v>
      </c>
      <c r="T3857">
        <v>2100</v>
      </c>
      <c r="U3857" t="s">
        <v>868</v>
      </c>
      <c r="V3857">
        <v>2523</v>
      </c>
      <c r="W3857" t="s">
        <v>518</v>
      </c>
      <c r="X3857">
        <v>8</v>
      </c>
      <c r="Y3857" t="s">
        <v>519</v>
      </c>
      <c r="Z3857">
        <v>9860</v>
      </c>
      <c r="AA3857">
        <v>8</v>
      </c>
      <c r="AB3857" t="s">
        <v>519</v>
      </c>
      <c r="AC3857">
        <v>9860</v>
      </c>
      <c r="AD3857">
        <v>9860</v>
      </c>
      <c r="AE3857">
        <v>0</v>
      </c>
      <c r="AF3857">
        <v>10349</v>
      </c>
      <c r="AG3857"/>
      <c r="AH3857">
        <v>10349.849</v>
      </c>
      <c r="AI3857">
        <v>0</v>
      </c>
    </row>
    <row r="3858" spans="1:35">
      <c r="A3858" t="s">
        <v>862</v>
      </c>
      <c r="B3858">
        <v>2019</v>
      </c>
      <c r="C3858">
        <v>2019</v>
      </c>
      <c r="D3858">
        <v>2019</v>
      </c>
      <c r="E3858">
        <v>4</v>
      </c>
      <c r="F3858">
        <v>0</v>
      </c>
      <c r="G3858">
        <v>0</v>
      </c>
      <c r="H3858" t="s">
        <v>510</v>
      </c>
      <c r="I3858">
        <v>251</v>
      </c>
      <c r="J3858" t="s">
        <v>113</v>
      </c>
      <c r="K3858" t="s">
        <v>583</v>
      </c>
      <c r="L3858">
        <v>540</v>
      </c>
      <c r="M3858" t="s">
        <v>552</v>
      </c>
      <c r="N3858" t="s">
        <v>553</v>
      </c>
      <c r="O3858">
        <v>0</v>
      </c>
      <c r="P3858" t="s">
        <v>177</v>
      </c>
      <c r="Q3858" t="s">
        <v>514</v>
      </c>
      <c r="R3858" t="s">
        <v>515</v>
      </c>
      <c r="S3858" t="s">
        <v>516</v>
      </c>
      <c r="T3858">
        <v>2100</v>
      </c>
      <c r="U3858" t="s">
        <v>868</v>
      </c>
      <c r="V3858">
        <v>2523</v>
      </c>
      <c r="W3858" t="s">
        <v>518</v>
      </c>
      <c r="X3858">
        <v>8</v>
      </c>
      <c r="Y3858" t="s">
        <v>519</v>
      </c>
      <c r="Z3858">
        <v>129</v>
      </c>
      <c r="AA3858">
        <v>8</v>
      </c>
      <c r="AB3858" t="s">
        <v>519</v>
      </c>
      <c r="AC3858">
        <v>129</v>
      </c>
      <c r="AD3858">
        <v>129</v>
      </c>
      <c r="AE3858">
        <v>0</v>
      </c>
      <c r="AF3858">
        <v>819</v>
      </c>
      <c r="AG3858"/>
      <c r="AH3858">
        <v>819.56799999999998</v>
      </c>
      <c r="AI3858">
        <v>0</v>
      </c>
    </row>
    <row r="3859" spans="1:35">
      <c r="A3859" t="s">
        <v>862</v>
      </c>
      <c r="B3859">
        <v>2019</v>
      </c>
      <c r="C3859">
        <v>2019</v>
      </c>
      <c r="D3859">
        <v>2019</v>
      </c>
      <c r="E3859">
        <v>4</v>
      </c>
      <c r="F3859">
        <v>0</v>
      </c>
      <c r="G3859">
        <v>0</v>
      </c>
      <c r="H3859" t="s">
        <v>510</v>
      </c>
      <c r="I3859">
        <v>251</v>
      </c>
      <c r="J3859" t="s">
        <v>113</v>
      </c>
      <c r="K3859" t="s">
        <v>583</v>
      </c>
      <c r="L3859">
        <v>204</v>
      </c>
      <c r="M3859" t="s">
        <v>703</v>
      </c>
      <c r="N3859" t="s">
        <v>704</v>
      </c>
      <c r="O3859">
        <v>0</v>
      </c>
      <c r="P3859" t="s">
        <v>177</v>
      </c>
      <c r="Q3859" t="s">
        <v>514</v>
      </c>
      <c r="R3859" t="s">
        <v>515</v>
      </c>
      <c r="S3859" t="s">
        <v>516</v>
      </c>
      <c r="T3859">
        <v>2100</v>
      </c>
      <c r="U3859" t="s">
        <v>868</v>
      </c>
      <c r="V3859">
        <v>2523</v>
      </c>
      <c r="W3859" t="s">
        <v>518</v>
      </c>
      <c r="X3859">
        <v>8</v>
      </c>
      <c r="Y3859" t="s">
        <v>519</v>
      </c>
      <c r="Z3859">
        <v>152</v>
      </c>
      <c r="AA3859">
        <v>8</v>
      </c>
      <c r="AB3859" t="s">
        <v>519</v>
      </c>
      <c r="AC3859">
        <v>152</v>
      </c>
      <c r="AD3859">
        <v>152</v>
      </c>
      <c r="AE3859">
        <v>0</v>
      </c>
      <c r="AF3859">
        <v>1426</v>
      </c>
      <c r="AG3859"/>
      <c r="AH3859">
        <v>1426.4069999999999</v>
      </c>
      <c r="AI3859">
        <v>0</v>
      </c>
    </row>
    <row r="3860" spans="1:35">
      <c r="A3860" t="s">
        <v>862</v>
      </c>
      <c r="B3860">
        <v>2019</v>
      </c>
      <c r="C3860">
        <v>2019</v>
      </c>
      <c r="D3860">
        <v>2019</v>
      </c>
      <c r="E3860">
        <v>4</v>
      </c>
      <c r="F3860">
        <v>0</v>
      </c>
      <c r="G3860">
        <v>0</v>
      </c>
      <c r="H3860" t="s">
        <v>510</v>
      </c>
      <c r="I3860">
        <v>251</v>
      </c>
      <c r="J3860" t="s">
        <v>113</v>
      </c>
      <c r="K3860" t="s">
        <v>583</v>
      </c>
      <c r="L3860">
        <v>76</v>
      </c>
      <c r="M3860" t="s">
        <v>538</v>
      </c>
      <c r="N3860" t="s">
        <v>539</v>
      </c>
      <c r="O3860">
        <v>0</v>
      </c>
      <c r="P3860" t="s">
        <v>177</v>
      </c>
      <c r="Q3860" t="s">
        <v>514</v>
      </c>
      <c r="R3860" t="s">
        <v>515</v>
      </c>
      <c r="S3860" t="s">
        <v>516</v>
      </c>
      <c r="T3860">
        <v>2100</v>
      </c>
      <c r="U3860" t="s">
        <v>868</v>
      </c>
      <c r="V3860">
        <v>2523</v>
      </c>
      <c r="W3860" t="s">
        <v>518</v>
      </c>
      <c r="X3860">
        <v>8</v>
      </c>
      <c r="Y3860" t="s">
        <v>519</v>
      </c>
      <c r="Z3860">
        <v>865540</v>
      </c>
      <c r="AA3860">
        <v>8</v>
      </c>
      <c r="AB3860" t="s">
        <v>519</v>
      </c>
      <c r="AC3860">
        <v>865540</v>
      </c>
      <c r="AD3860">
        <v>865540</v>
      </c>
      <c r="AE3860">
        <v>0</v>
      </c>
      <c r="AF3860">
        <v>557699</v>
      </c>
      <c r="AG3860"/>
      <c r="AH3860">
        <v>557699.46100000001</v>
      </c>
      <c r="AI3860">
        <v>0</v>
      </c>
    </row>
    <row r="3861" spans="1:35">
      <c r="A3861" t="s">
        <v>862</v>
      </c>
      <c r="B3861">
        <v>2019</v>
      </c>
      <c r="C3861">
        <v>2019</v>
      </c>
      <c r="D3861">
        <v>2019</v>
      </c>
      <c r="E3861">
        <v>4</v>
      </c>
      <c r="F3861">
        <v>0</v>
      </c>
      <c r="G3861">
        <v>0</v>
      </c>
      <c r="H3861" t="s">
        <v>510</v>
      </c>
      <c r="I3861">
        <v>251</v>
      </c>
      <c r="J3861" t="s">
        <v>113</v>
      </c>
      <c r="K3861" t="s">
        <v>583</v>
      </c>
      <c r="L3861">
        <v>380</v>
      </c>
      <c r="M3861" t="s">
        <v>587</v>
      </c>
      <c r="N3861" t="s">
        <v>588</v>
      </c>
      <c r="O3861">
        <v>0</v>
      </c>
      <c r="P3861" t="s">
        <v>177</v>
      </c>
      <c r="Q3861" t="s">
        <v>514</v>
      </c>
      <c r="R3861" t="s">
        <v>515</v>
      </c>
      <c r="S3861" t="s">
        <v>516</v>
      </c>
      <c r="T3861">
        <v>2100</v>
      </c>
      <c r="U3861" t="s">
        <v>868</v>
      </c>
      <c r="V3861">
        <v>2523</v>
      </c>
      <c r="W3861" t="s">
        <v>518</v>
      </c>
      <c r="X3861">
        <v>8</v>
      </c>
      <c r="Y3861" t="s">
        <v>519</v>
      </c>
      <c r="Z3861">
        <v>10368160</v>
      </c>
      <c r="AA3861">
        <v>8</v>
      </c>
      <c r="AB3861" t="s">
        <v>519</v>
      </c>
      <c r="AC3861">
        <v>10368160</v>
      </c>
      <c r="AD3861">
        <v>10368160</v>
      </c>
      <c r="AE3861">
        <v>0</v>
      </c>
      <c r="AF3861">
        <v>767160</v>
      </c>
      <c r="AG3861"/>
      <c r="AH3861">
        <v>767160.75199999998</v>
      </c>
      <c r="AI3861">
        <v>0</v>
      </c>
    </row>
    <row r="3862" spans="1:35">
      <c r="A3862" t="s">
        <v>862</v>
      </c>
      <c r="B3862">
        <v>2019</v>
      </c>
      <c r="C3862">
        <v>2019</v>
      </c>
      <c r="D3862">
        <v>2019</v>
      </c>
      <c r="E3862">
        <v>4</v>
      </c>
      <c r="F3862">
        <v>0</v>
      </c>
      <c r="G3862">
        <v>0</v>
      </c>
      <c r="H3862" t="s">
        <v>510</v>
      </c>
      <c r="I3862">
        <v>251</v>
      </c>
      <c r="J3862" t="s">
        <v>113</v>
      </c>
      <c r="K3862" t="s">
        <v>583</v>
      </c>
      <c r="L3862">
        <v>826</v>
      </c>
      <c r="M3862" t="s">
        <v>589</v>
      </c>
      <c r="N3862" t="s">
        <v>590</v>
      </c>
      <c r="O3862">
        <v>0</v>
      </c>
      <c r="P3862" t="s">
        <v>177</v>
      </c>
      <c r="Q3862" t="s">
        <v>514</v>
      </c>
      <c r="R3862" t="s">
        <v>515</v>
      </c>
      <c r="S3862" t="s">
        <v>516</v>
      </c>
      <c r="T3862">
        <v>2100</v>
      </c>
      <c r="U3862" t="s">
        <v>868</v>
      </c>
      <c r="V3862">
        <v>2523</v>
      </c>
      <c r="W3862" t="s">
        <v>518</v>
      </c>
      <c r="X3862">
        <v>8</v>
      </c>
      <c r="Y3862" t="s">
        <v>519</v>
      </c>
      <c r="Z3862">
        <v>79748515</v>
      </c>
      <c r="AA3862">
        <v>8</v>
      </c>
      <c r="AB3862" t="s">
        <v>519</v>
      </c>
      <c r="AC3862">
        <v>79748515</v>
      </c>
      <c r="AD3862">
        <v>79748515</v>
      </c>
      <c r="AE3862">
        <v>0</v>
      </c>
      <c r="AF3862">
        <v>20040328</v>
      </c>
      <c r="AG3862"/>
      <c r="AH3862">
        <v>20040328.013</v>
      </c>
      <c r="AI3862">
        <v>0</v>
      </c>
    </row>
    <row r="3863" spans="1:35">
      <c r="A3863" t="s">
        <v>862</v>
      </c>
      <c r="B3863">
        <v>2019</v>
      </c>
      <c r="C3863">
        <v>2019</v>
      </c>
      <c r="D3863">
        <v>2019</v>
      </c>
      <c r="E3863">
        <v>4</v>
      </c>
      <c r="F3863">
        <v>0</v>
      </c>
      <c r="G3863">
        <v>0</v>
      </c>
      <c r="H3863" t="s">
        <v>510</v>
      </c>
      <c r="I3863">
        <v>251</v>
      </c>
      <c r="J3863" t="s">
        <v>113</v>
      </c>
      <c r="K3863" t="s">
        <v>583</v>
      </c>
      <c r="L3863">
        <v>842</v>
      </c>
      <c r="M3863" t="s">
        <v>593</v>
      </c>
      <c r="N3863" t="s">
        <v>593</v>
      </c>
      <c r="O3863">
        <v>0</v>
      </c>
      <c r="P3863" t="s">
        <v>177</v>
      </c>
      <c r="Q3863" t="s">
        <v>514</v>
      </c>
      <c r="R3863" t="s">
        <v>515</v>
      </c>
      <c r="S3863" t="s">
        <v>516</v>
      </c>
      <c r="T3863">
        <v>2100</v>
      </c>
      <c r="U3863" t="s">
        <v>868</v>
      </c>
      <c r="V3863">
        <v>2523</v>
      </c>
      <c r="W3863" t="s">
        <v>518</v>
      </c>
      <c r="X3863">
        <v>8</v>
      </c>
      <c r="Y3863" t="s">
        <v>519</v>
      </c>
      <c r="Z3863">
        <v>111221700</v>
      </c>
      <c r="AA3863">
        <v>8</v>
      </c>
      <c r="AB3863" t="s">
        <v>519</v>
      </c>
      <c r="AC3863">
        <v>111221700</v>
      </c>
      <c r="AD3863">
        <v>111221700</v>
      </c>
      <c r="AE3863">
        <v>0</v>
      </c>
      <c r="AF3863">
        <v>38938643</v>
      </c>
      <c r="AG3863"/>
      <c r="AH3863">
        <v>38938643.526000001</v>
      </c>
      <c r="AI3863">
        <v>0</v>
      </c>
    </row>
    <row r="3864" spans="1:35">
      <c r="A3864" t="s">
        <v>862</v>
      </c>
      <c r="B3864">
        <v>2019</v>
      </c>
      <c r="C3864">
        <v>2019</v>
      </c>
      <c r="D3864">
        <v>2019</v>
      </c>
      <c r="E3864">
        <v>4</v>
      </c>
      <c r="F3864">
        <v>0</v>
      </c>
      <c r="G3864">
        <v>0</v>
      </c>
      <c r="H3864" t="s">
        <v>510</v>
      </c>
      <c r="I3864">
        <v>251</v>
      </c>
      <c r="J3864" t="s">
        <v>113</v>
      </c>
      <c r="K3864" t="s">
        <v>583</v>
      </c>
      <c r="L3864">
        <v>0</v>
      </c>
      <c r="M3864" t="s">
        <v>177</v>
      </c>
      <c r="N3864" t="s">
        <v>514</v>
      </c>
      <c r="O3864">
        <v>0</v>
      </c>
      <c r="P3864" t="s">
        <v>177</v>
      </c>
      <c r="Q3864" t="s">
        <v>514</v>
      </c>
      <c r="R3864" t="s">
        <v>515</v>
      </c>
      <c r="S3864" t="s">
        <v>516</v>
      </c>
      <c r="T3864">
        <v>2100</v>
      </c>
      <c r="U3864" t="s">
        <v>868</v>
      </c>
      <c r="V3864">
        <v>2523</v>
      </c>
      <c r="W3864" t="s">
        <v>518</v>
      </c>
      <c r="X3864">
        <v>8</v>
      </c>
      <c r="Y3864" t="s">
        <v>519</v>
      </c>
      <c r="Z3864">
        <v>286520830</v>
      </c>
      <c r="AA3864">
        <v>8</v>
      </c>
      <c r="AB3864" t="s">
        <v>519</v>
      </c>
      <c r="AC3864">
        <v>286520830</v>
      </c>
      <c r="AD3864">
        <v>286520830</v>
      </c>
      <c r="AE3864">
        <v>0</v>
      </c>
      <c r="AF3864">
        <v>67780427</v>
      </c>
      <c r="AG3864"/>
      <c r="AH3864">
        <v>67780427.906000003</v>
      </c>
      <c r="AI3864">
        <v>0</v>
      </c>
    </row>
    <row r="3865" spans="1:35">
      <c r="A3865" t="s">
        <v>862</v>
      </c>
      <c r="B3865">
        <v>2019</v>
      </c>
      <c r="C3865">
        <v>2019</v>
      </c>
      <c r="D3865">
        <v>2019</v>
      </c>
      <c r="E3865">
        <v>4</v>
      </c>
      <c r="F3865">
        <v>0</v>
      </c>
      <c r="G3865">
        <v>0</v>
      </c>
      <c r="H3865" t="s">
        <v>510</v>
      </c>
      <c r="I3865">
        <v>251</v>
      </c>
      <c r="J3865" t="s">
        <v>113</v>
      </c>
      <c r="K3865" t="s">
        <v>583</v>
      </c>
      <c r="L3865">
        <v>699</v>
      </c>
      <c r="M3865" t="s">
        <v>585</v>
      </c>
      <c r="N3865" t="s">
        <v>586</v>
      </c>
      <c r="O3865">
        <v>0</v>
      </c>
      <c r="P3865" t="s">
        <v>177</v>
      </c>
      <c r="Q3865" t="s">
        <v>514</v>
      </c>
      <c r="R3865" t="s">
        <v>515</v>
      </c>
      <c r="S3865" t="s">
        <v>516</v>
      </c>
      <c r="T3865">
        <v>2100</v>
      </c>
      <c r="U3865" t="s">
        <v>868</v>
      </c>
      <c r="V3865">
        <v>2523</v>
      </c>
      <c r="W3865" t="s">
        <v>518</v>
      </c>
      <c r="X3865">
        <v>8</v>
      </c>
      <c r="Y3865" t="s">
        <v>519</v>
      </c>
      <c r="Z3865">
        <v>320800</v>
      </c>
      <c r="AA3865">
        <v>8</v>
      </c>
      <c r="AB3865" t="s">
        <v>519</v>
      </c>
      <c r="AC3865">
        <v>320800</v>
      </c>
      <c r="AD3865">
        <v>320800</v>
      </c>
      <c r="AE3865">
        <v>0</v>
      </c>
      <c r="AF3865">
        <v>156992</v>
      </c>
      <c r="AG3865"/>
      <c r="AH3865">
        <v>156992.122</v>
      </c>
      <c r="AI3865">
        <v>0</v>
      </c>
    </row>
    <row r="3866" spans="1:35">
      <c r="A3866" t="s">
        <v>862</v>
      </c>
      <c r="B3866">
        <v>2019</v>
      </c>
      <c r="C3866">
        <v>2019</v>
      </c>
      <c r="D3866">
        <v>2019</v>
      </c>
      <c r="E3866">
        <v>4</v>
      </c>
      <c r="F3866">
        <v>0</v>
      </c>
      <c r="G3866">
        <v>0</v>
      </c>
      <c r="H3866" t="s">
        <v>510</v>
      </c>
      <c r="I3866">
        <v>251</v>
      </c>
      <c r="J3866" t="s">
        <v>113</v>
      </c>
      <c r="K3866" t="s">
        <v>583</v>
      </c>
      <c r="L3866">
        <v>757</v>
      </c>
      <c r="M3866" t="s">
        <v>597</v>
      </c>
      <c r="N3866" t="s">
        <v>598</v>
      </c>
      <c r="O3866">
        <v>0</v>
      </c>
      <c r="P3866" t="s">
        <v>177</v>
      </c>
      <c r="Q3866" t="s">
        <v>514</v>
      </c>
      <c r="R3866" t="s">
        <v>515</v>
      </c>
      <c r="S3866" t="s">
        <v>516</v>
      </c>
      <c r="T3866">
        <v>3200</v>
      </c>
      <c r="U3866" t="s">
        <v>74</v>
      </c>
      <c r="V3866">
        <v>2523</v>
      </c>
      <c r="W3866" t="s">
        <v>518</v>
      </c>
      <c r="X3866">
        <v>8</v>
      </c>
      <c r="Y3866" t="s">
        <v>519</v>
      </c>
      <c r="Z3866">
        <v>9889582</v>
      </c>
      <c r="AA3866">
        <v>8</v>
      </c>
      <c r="AB3866" t="s">
        <v>519</v>
      </c>
      <c r="AC3866">
        <v>9889582</v>
      </c>
      <c r="AD3866">
        <v>9889582</v>
      </c>
      <c r="AE3866">
        <v>0</v>
      </c>
      <c r="AF3866">
        <v>1655464</v>
      </c>
      <c r="AG3866"/>
      <c r="AH3866">
        <v>1655464.2279999999</v>
      </c>
      <c r="AI3866">
        <v>0</v>
      </c>
    </row>
    <row r="3867" spans="1:35">
      <c r="A3867" t="s">
        <v>862</v>
      </c>
      <c r="B3867">
        <v>2019</v>
      </c>
      <c r="C3867">
        <v>2019</v>
      </c>
      <c r="D3867">
        <v>2019</v>
      </c>
      <c r="E3867">
        <v>4</v>
      </c>
      <c r="F3867">
        <v>0</v>
      </c>
      <c r="G3867">
        <v>0</v>
      </c>
      <c r="H3867" t="s">
        <v>510</v>
      </c>
      <c r="I3867">
        <v>251</v>
      </c>
      <c r="J3867" t="s">
        <v>113</v>
      </c>
      <c r="K3867" t="s">
        <v>583</v>
      </c>
      <c r="L3867">
        <v>276</v>
      </c>
      <c r="M3867" t="s">
        <v>591</v>
      </c>
      <c r="N3867" t="s">
        <v>592</v>
      </c>
      <c r="O3867">
        <v>0</v>
      </c>
      <c r="P3867" t="s">
        <v>177</v>
      </c>
      <c r="Q3867" t="s">
        <v>514</v>
      </c>
      <c r="R3867" t="s">
        <v>515</v>
      </c>
      <c r="S3867" t="s">
        <v>516</v>
      </c>
      <c r="T3867">
        <v>3200</v>
      </c>
      <c r="U3867" t="s">
        <v>74</v>
      </c>
      <c r="V3867">
        <v>2523</v>
      </c>
      <c r="W3867" t="s">
        <v>518</v>
      </c>
      <c r="X3867">
        <v>8</v>
      </c>
      <c r="Y3867" t="s">
        <v>519</v>
      </c>
      <c r="Z3867">
        <v>377264216</v>
      </c>
      <c r="AA3867">
        <v>8</v>
      </c>
      <c r="AB3867" t="s">
        <v>519</v>
      </c>
      <c r="AC3867">
        <v>377264216</v>
      </c>
      <c r="AD3867">
        <v>377264216</v>
      </c>
      <c r="AE3867">
        <v>0</v>
      </c>
      <c r="AF3867">
        <v>27558420</v>
      </c>
      <c r="AG3867"/>
      <c r="AH3867">
        <v>27558420.973999999</v>
      </c>
      <c r="AI3867">
        <v>0</v>
      </c>
    </row>
    <row r="3868" spans="1:35">
      <c r="A3868" t="s">
        <v>862</v>
      </c>
      <c r="B3868">
        <v>2019</v>
      </c>
      <c r="C3868">
        <v>2019</v>
      </c>
      <c r="D3868">
        <v>2019</v>
      </c>
      <c r="E3868">
        <v>4</v>
      </c>
      <c r="F3868">
        <v>0</v>
      </c>
      <c r="G3868">
        <v>0</v>
      </c>
      <c r="H3868" t="s">
        <v>510</v>
      </c>
      <c r="I3868">
        <v>251</v>
      </c>
      <c r="J3868" t="s">
        <v>113</v>
      </c>
      <c r="K3868" t="s">
        <v>583</v>
      </c>
      <c r="L3868">
        <v>246</v>
      </c>
      <c r="M3868" t="s">
        <v>678</v>
      </c>
      <c r="N3868" t="s">
        <v>679</v>
      </c>
      <c r="O3868">
        <v>0</v>
      </c>
      <c r="P3868" t="s">
        <v>177</v>
      </c>
      <c r="Q3868" t="s">
        <v>514</v>
      </c>
      <c r="R3868" t="s">
        <v>515</v>
      </c>
      <c r="S3868" t="s">
        <v>516</v>
      </c>
      <c r="T3868">
        <v>3200</v>
      </c>
      <c r="U3868" t="s">
        <v>74</v>
      </c>
      <c r="V3868">
        <v>2523</v>
      </c>
      <c r="W3868" t="s">
        <v>518</v>
      </c>
      <c r="X3868">
        <v>8</v>
      </c>
      <c r="Y3868" t="s">
        <v>519</v>
      </c>
      <c r="Z3868">
        <v>642517</v>
      </c>
      <c r="AA3868">
        <v>8</v>
      </c>
      <c r="AB3868" t="s">
        <v>519</v>
      </c>
      <c r="AC3868">
        <v>642517</v>
      </c>
      <c r="AD3868">
        <v>642517</v>
      </c>
      <c r="AE3868">
        <v>0</v>
      </c>
      <c r="AF3868">
        <v>515502</v>
      </c>
      <c r="AG3868"/>
      <c r="AH3868">
        <v>515502.88799999998</v>
      </c>
      <c r="AI3868">
        <v>0</v>
      </c>
    </row>
    <row r="3869" spans="1:35">
      <c r="A3869" t="s">
        <v>862</v>
      </c>
      <c r="B3869">
        <v>2019</v>
      </c>
      <c r="C3869">
        <v>2019</v>
      </c>
      <c r="D3869">
        <v>2019</v>
      </c>
      <c r="E3869">
        <v>4</v>
      </c>
      <c r="F3869">
        <v>0</v>
      </c>
      <c r="G3869">
        <v>0</v>
      </c>
      <c r="H3869" t="s">
        <v>510</v>
      </c>
      <c r="I3869">
        <v>251</v>
      </c>
      <c r="J3869" t="s">
        <v>113</v>
      </c>
      <c r="K3869" t="s">
        <v>583</v>
      </c>
      <c r="L3869">
        <v>20</v>
      </c>
      <c r="M3869" t="s">
        <v>640</v>
      </c>
      <c r="N3869" t="s">
        <v>641</v>
      </c>
      <c r="O3869">
        <v>0</v>
      </c>
      <c r="P3869" t="s">
        <v>177</v>
      </c>
      <c r="Q3869" t="s">
        <v>514</v>
      </c>
      <c r="R3869" t="s">
        <v>515</v>
      </c>
      <c r="S3869" t="s">
        <v>516</v>
      </c>
      <c r="T3869">
        <v>3200</v>
      </c>
      <c r="U3869" t="s">
        <v>74</v>
      </c>
      <c r="V3869">
        <v>2523</v>
      </c>
      <c r="W3869" t="s">
        <v>518</v>
      </c>
      <c r="X3869">
        <v>8</v>
      </c>
      <c r="Y3869" t="s">
        <v>519</v>
      </c>
      <c r="Z3869">
        <v>1931135</v>
      </c>
      <c r="AA3869">
        <v>8</v>
      </c>
      <c r="AB3869" t="s">
        <v>519</v>
      </c>
      <c r="AC3869">
        <v>1931135</v>
      </c>
      <c r="AD3869">
        <v>1931135</v>
      </c>
      <c r="AE3869">
        <v>0</v>
      </c>
      <c r="AF3869">
        <v>195974</v>
      </c>
      <c r="AG3869"/>
      <c r="AH3869">
        <v>195974.24100000001</v>
      </c>
      <c r="AI3869">
        <v>0</v>
      </c>
    </row>
    <row r="3870" spans="1:35">
      <c r="A3870" t="s">
        <v>862</v>
      </c>
      <c r="B3870">
        <v>2019</v>
      </c>
      <c r="C3870">
        <v>2019</v>
      </c>
      <c r="D3870">
        <v>2019</v>
      </c>
      <c r="E3870">
        <v>4</v>
      </c>
      <c r="F3870">
        <v>0</v>
      </c>
      <c r="G3870">
        <v>0</v>
      </c>
      <c r="H3870" t="s">
        <v>510</v>
      </c>
      <c r="I3870">
        <v>251</v>
      </c>
      <c r="J3870" t="s">
        <v>113</v>
      </c>
      <c r="K3870" t="s">
        <v>583</v>
      </c>
      <c r="L3870">
        <v>703</v>
      </c>
      <c r="M3870" t="s">
        <v>672</v>
      </c>
      <c r="N3870" t="s">
        <v>673</v>
      </c>
      <c r="O3870">
        <v>0</v>
      </c>
      <c r="P3870" t="s">
        <v>177</v>
      </c>
      <c r="Q3870" t="s">
        <v>514</v>
      </c>
      <c r="R3870" t="s">
        <v>515</v>
      </c>
      <c r="S3870" t="s">
        <v>516</v>
      </c>
      <c r="T3870">
        <v>3200</v>
      </c>
      <c r="U3870" t="s">
        <v>74</v>
      </c>
      <c r="V3870">
        <v>2523</v>
      </c>
      <c r="W3870" t="s">
        <v>518</v>
      </c>
      <c r="X3870">
        <v>8</v>
      </c>
      <c r="Y3870" t="s">
        <v>519</v>
      </c>
      <c r="Z3870">
        <v>34527</v>
      </c>
      <c r="AA3870">
        <v>8</v>
      </c>
      <c r="AB3870" t="s">
        <v>519</v>
      </c>
      <c r="AC3870">
        <v>34527</v>
      </c>
      <c r="AD3870">
        <v>34527</v>
      </c>
      <c r="AE3870">
        <v>0</v>
      </c>
      <c r="AF3870">
        <v>19959</v>
      </c>
      <c r="AG3870"/>
      <c r="AH3870">
        <v>19959.624</v>
      </c>
      <c r="AI3870">
        <v>0</v>
      </c>
    </row>
    <row r="3871" spans="1:35">
      <c r="A3871" t="s">
        <v>862</v>
      </c>
      <c r="B3871">
        <v>2019</v>
      </c>
      <c r="C3871">
        <v>2019</v>
      </c>
      <c r="D3871">
        <v>2019</v>
      </c>
      <c r="E3871">
        <v>4</v>
      </c>
      <c r="F3871">
        <v>0</v>
      </c>
      <c r="G3871">
        <v>0</v>
      </c>
      <c r="H3871" t="s">
        <v>510</v>
      </c>
      <c r="I3871">
        <v>251</v>
      </c>
      <c r="J3871" t="s">
        <v>113</v>
      </c>
      <c r="K3871" t="s">
        <v>583</v>
      </c>
      <c r="L3871">
        <v>392</v>
      </c>
      <c r="M3871" t="s">
        <v>223</v>
      </c>
      <c r="N3871" t="s">
        <v>584</v>
      </c>
      <c r="O3871">
        <v>0</v>
      </c>
      <c r="P3871" t="s">
        <v>177</v>
      </c>
      <c r="Q3871" t="s">
        <v>514</v>
      </c>
      <c r="R3871" t="s">
        <v>515</v>
      </c>
      <c r="S3871" t="s">
        <v>516</v>
      </c>
      <c r="T3871">
        <v>3200</v>
      </c>
      <c r="U3871" t="s">
        <v>74</v>
      </c>
      <c r="V3871">
        <v>2523</v>
      </c>
      <c r="W3871" t="s">
        <v>518</v>
      </c>
      <c r="X3871">
        <v>8</v>
      </c>
      <c r="Y3871" t="s">
        <v>519</v>
      </c>
      <c r="Z3871">
        <v>115</v>
      </c>
      <c r="AA3871">
        <v>8</v>
      </c>
      <c r="AB3871" t="s">
        <v>519</v>
      </c>
      <c r="AC3871">
        <v>115</v>
      </c>
      <c r="AD3871">
        <v>115</v>
      </c>
      <c r="AE3871">
        <v>0</v>
      </c>
      <c r="AF3871">
        <v>126</v>
      </c>
      <c r="AG3871"/>
      <c r="AH3871">
        <v>126.518</v>
      </c>
      <c r="AI3871">
        <v>0</v>
      </c>
    </row>
    <row r="3872" spans="1:35">
      <c r="A3872" t="s">
        <v>862</v>
      </c>
      <c r="B3872">
        <v>2019</v>
      </c>
      <c r="C3872">
        <v>2019</v>
      </c>
      <c r="D3872">
        <v>2019</v>
      </c>
      <c r="E3872">
        <v>4</v>
      </c>
      <c r="F3872">
        <v>0</v>
      </c>
      <c r="G3872">
        <v>0</v>
      </c>
      <c r="H3872" t="s">
        <v>510</v>
      </c>
      <c r="I3872">
        <v>251</v>
      </c>
      <c r="J3872" t="s">
        <v>113</v>
      </c>
      <c r="K3872" t="s">
        <v>583</v>
      </c>
      <c r="L3872">
        <v>616</v>
      </c>
      <c r="M3872" t="s">
        <v>692</v>
      </c>
      <c r="N3872" t="s">
        <v>693</v>
      </c>
      <c r="O3872">
        <v>0</v>
      </c>
      <c r="P3872" t="s">
        <v>177</v>
      </c>
      <c r="Q3872" t="s">
        <v>514</v>
      </c>
      <c r="R3872" t="s">
        <v>515</v>
      </c>
      <c r="S3872" t="s">
        <v>516</v>
      </c>
      <c r="T3872">
        <v>3200</v>
      </c>
      <c r="U3872" t="s">
        <v>74</v>
      </c>
      <c r="V3872">
        <v>2523</v>
      </c>
      <c r="W3872" t="s">
        <v>518</v>
      </c>
      <c r="X3872">
        <v>8</v>
      </c>
      <c r="Y3872" t="s">
        <v>519</v>
      </c>
      <c r="Z3872">
        <v>41015</v>
      </c>
      <c r="AA3872">
        <v>8</v>
      </c>
      <c r="AB3872" t="s">
        <v>519</v>
      </c>
      <c r="AC3872">
        <v>41015</v>
      </c>
      <c r="AD3872">
        <v>41015</v>
      </c>
      <c r="AE3872">
        <v>0</v>
      </c>
      <c r="AF3872">
        <v>19976</v>
      </c>
      <c r="AG3872"/>
      <c r="AH3872">
        <v>19976.418000000001</v>
      </c>
      <c r="AI3872">
        <v>0</v>
      </c>
    </row>
    <row r="3873" spans="1:35">
      <c r="A3873" t="s">
        <v>862</v>
      </c>
      <c r="B3873">
        <v>2019</v>
      </c>
      <c r="C3873">
        <v>2019</v>
      </c>
      <c r="D3873">
        <v>2019</v>
      </c>
      <c r="E3873">
        <v>4</v>
      </c>
      <c r="F3873">
        <v>0</v>
      </c>
      <c r="G3873">
        <v>0</v>
      </c>
      <c r="H3873" t="s">
        <v>510</v>
      </c>
      <c r="I3873">
        <v>251</v>
      </c>
      <c r="J3873" t="s">
        <v>113</v>
      </c>
      <c r="K3873" t="s">
        <v>583</v>
      </c>
      <c r="L3873">
        <v>380</v>
      </c>
      <c r="M3873" t="s">
        <v>587</v>
      </c>
      <c r="N3873" t="s">
        <v>588</v>
      </c>
      <c r="O3873">
        <v>0</v>
      </c>
      <c r="P3873" t="s">
        <v>177</v>
      </c>
      <c r="Q3873" t="s">
        <v>514</v>
      </c>
      <c r="R3873" t="s">
        <v>515</v>
      </c>
      <c r="S3873" t="s">
        <v>516</v>
      </c>
      <c r="T3873">
        <v>3200</v>
      </c>
      <c r="U3873" t="s">
        <v>74</v>
      </c>
      <c r="V3873">
        <v>2523</v>
      </c>
      <c r="W3873" t="s">
        <v>518</v>
      </c>
      <c r="X3873">
        <v>8</v>
      </c>
      <c r="Y3873" t="s">
        <v>519</v>
      </c>
      <c r="Z3873">
        <v>63668890</v>
      </c>
      <c r="AA3873">
        <v>8</v>
      </c>
      <c r="AB3873" t="s">
        <v>519</v>
      </c>
      <c r="AC3873">
        <v>63668890</v>
      </c>
      <c r="AD3873">
        <v>63668890</v>
      </c>
      <c r="AE3873">
        <v>0</v>
      </c>
      <c r="AF3873">
        <v>6466453</v>
      </c>
      <c r="AG3873"/>
      <c r="AH3873">
        <v>6466453.5439999998</v>
      </c>
      <c r="AI3873">
        <v>0</v>
      </c>
    </row>
    <row r="3874" spans="1:35">
      <c r="A3874" t="s">
        <v>862</v>
      </c>
      <c r="B3874">
        <v>2019</v>
      </c>
      <c r="C3874">
        <v>2019</v>
      </c>
      <c r="D3874">
        <v>2019</v>
      </c>
      <c r="E3874">
        <v>4</v>
      </c>
      <c r="F3874">
        <v>0</v>
      </c>
      <c r="G3874">
        <v>0</v>
      </c>
      <c r="H3874" t="s">
        <v>510</v>
      </c>
      <c r="I3874">
        <v>251</v>
      </c>
      <c r="J3874" t="s">
        <v>113</v>
      </c>
      <c r="K3874" t="s">
        <v>583</v>
      </c>
      <c r="L3874">
        <v>440</v>
      </c>
      <c r="M3874" t="s">
        <v>773</v>
      </c>
      <c r="N3874" t="s">
        <v>774</v>
      </c>
      <c r="O3874">
        <v>0</v>
      </c>
      <c r="P3874" t="s">
        <v>177</v>
      </c>
      <c r="Q3874" t="s">
        <v>514</v>
      </c>
      <c r="R3874" t="s">
        <v>515</v>
      </c>
      <c r="S3874" t="s">
        <v>516</v>
      </c>
      <c r="T3874">
        <v>3200</v>
      </c>
      <c r="U3874" t="s">
        <v>74</v>
      </c>
      <c r="V3874">
        <v>2523</v>
      </c>
      <c r="W3874" t="s">
        <v>518</v>
      </c>
      <c r="X3874">
        <v>8</v>
      </c>
      <c r="Y3874" t="s">
        <v>519</v>
      </c>
      <c r="Z3874">
        <v>1320</v>
      </c>
      <c r="AA3874">
        <v>8</v>
      </c>
      <c r="AB3874" t="s">
        <v>519</v>
      </c>
      <c r="AC3874">
        <v>1320</v>
      </c>
      <c r="AD3874">
        <v>1320</v>
      </c>
      <c r="AE3874">
        <v>0</v>
      </c>
      <c r="AF3874">
        <v>147</v>
      </c>
      <c r="AG3874"/>
      <c r="AH3874">
        <v>147.791</v>
      </c>
      <c r="AI3874">
        <v>0</v>
      </c>
    </row>
    <row r="3875" spans="1:35">
      <c r="A3875" t="s">
        <v>862</v>
      </c>
      <c r="B3875">
        <v>2019</v>
      </c>
      <c r="C3875">
        <v>2019</v>
      </c>
      <c r="D3875">
        <v>2019</v>
      </c>
      <c r="E3875">
        <v>4</v>
      </c>
      <c r="F3875">
        <v>0</v>
      </c>
      <c r="G3875">
        <v>0</v>
      </c>
      <c r="H3875" t="s">
        <v>510</v>
      </c>
      <c r="I3875">
        <v>251</v>
      </c>
      <c r="J3875" t="s">
        <v>113</v>
      </c>
      <c r="K3875" t="s">
        <v>583</v>
      </c>
      <c r="L3875">
        <v>705</v>
      </c>
      <c r="M3875" t="s">
        <v>787</v>
      </c>
      <c r="N3875" t="s">
        <v>788</v>
      </c>
      <c r="O3875">
        <v>0</v>
      </c>
      <c r="P3875" t="s">
        <v>177</v>
      </c>
      <c r="Q3875" t="s">
        <v>514</v>
      </c>
      <c r="R3875" t="s">
        <v>515</v>
      </c>
      <c r="S3875" t="s">
        <v>516</v>
      </c>
      <c r="T3875">
        <v>3200</v>
      </c>
      <c r="U3875" t="s">
        <v>74</v>
      </c>
      <c r="V3875">
        <v>2523</v>
      </c>
      <c r="W3875" t="s">
        <v>518</v>
      </c>
      <c r="X3875">
        <v>8</v>
      </c>
      <c r="Y3875" t="s">
        <v>519</v>
      </c>
      <c r="Z3875">
        <v>10500</v>
      </c>
      <c r="AA3875">
        <v>8</v>
      </c>
      <c r="AB3875" t="s">
        <v>519</v>
      </c>
      <c r="AC3875">
        <v>10500</v>
      </c>
      <c r="AD3875">
        <v>10500</v>
      </c>
      <c r="AE3875">
        <v>0</v>
      </c>
      <c r="AF3875">
        <v>6095</v>
      </c>
      <c r="AG3875"/>
      <c r="AH3875">
        <v>6095.26</v>
      </c>
      <c r="AI3875">
        <v>0</v>
      </c>
    </row>
    <row r="3876" spans="1:35">
      <c r="A3876" t="s">
        <v>862</v>
      </c>
      <c r="B3876">
        <v>2019</v>
      </c>
      <c r="C3876">
        <v>2019</v>
      </c>
      <c r="D3876">
        <v>2019</v>
      </c>
      <c r="E3876">
        <v>4</v>
      </c>
      <c r="F3876">
        <v>0</v>
      </c>
      <c r="G3876">
        <v>0</v>
      </c>
      <c r="H3876" t="s">
        <v>510</v>
      </c>
      <c r="I3876">
        <v>251</v>
      </c>
      <c r="J3876" t="s">
        <v>113</v>
      </c>
      <c r="K3876" t="s">
        <v>583</v>
      </c>
      <c r="L3876">
        <v>620</v>
      </c>
      <c r="M3876" t="s">
        <v>603</v>
      </c>
      <c r="N3876" t="s">
        <v>604</v>
      </c>
      <c r="O3876">
        <v>0</v>
      </c>
      <c r="P3876" t="s">
        <v>177</v>
      </c>
      <c r="Q3876" t="s">
        <v>514</v>
      </c>
      <c r="R3876" t="s">
        <v>515</v>
      </c>
      <c r="S3876" t="s">
        <v>516</v>
      </c>
      <c r="T3876">
        <v>3200</v>
      </c>
      <c r="U3876" t="s">
        <v>74</v>
      </c>
      <c r="V3876">
        <v>2523</v>
      </c>
      <c r="W3876" t="s">
        <v>518</v>
      </c>
      <c r="X3876">
        <v>8</v>
      </c>
      <c r="Y3876" t="s">
        <v>519</v>
      </c>
      <c r="Z3876">
        <v>1190</v>
      </c>
      <c r="AA3876">
        <v>8</v>
      </c>
      <c r="AB3876" t="s">
        <v>519</v>
      </c>
      <c r="AC3876">
        <v>1190</v>
      </c>
      <c r="AD3876">
        <v>1190</v>
      </c>
      <c r="AE3876">
        <v>0</v>
      </c>
      <c r="AF3876">
        <v>133</v>
      </c>
      <c r="AG3876"/>
      <c r="AH3876">
        <v>133.23599999999999</v>
      </c>
      <c r="AI3876">
        <v>0</v>
      </c>
    </row>
    <row r="3877" spans="1:35">
      <c r="A3877" t="s">
        <v>862</v>
      </c>
      <c r="B3877">
        <v>2019</v>
      </c>
      <c r="C3877">
        <v>2019</v>
      </c>
      <c r="D3877">
        <v>2019</v>
      </c>
      <c r="E3877">
        <v>4</v>
      </c>
      <c r="F3877">
        <v>0</v>
      </c>
      <c r="G3877">
        <v>0</v>
      </c>
      <c r="H3877" t="s">
        <v>510</v>
      </c>
      <c r="I3877">
        <v>251</v>
      </c>
      <c r="J3877" t="s">
        <v>113</v>
      </c>
      <c r="K3877" t="s">
        <v>583</v>
      </c>
      <c r="L3877">
        <v>258</v>
      </c>
      <c r="M3877" t="s">
        <v>536</v>
      </c>
      <c r="N3877" t="s">
        <v>537</v>
      </c>
      <c r="O3877">
        <v>0</v>
      </c>
      <c r="P3877" t="s">
        <v>177</v>
      </c>
      <c r="Q3877" t="s">
        <v>514</v>
      </c>
      <c r="R3877" t="s">
        <v>515</v>
      </c>
      <c r="S3877" t="s">
        <v>516</v>
      </c>
      <c r="T3877">
        <v>3200</v>
      </c>
      <c r="U3877" t="s">
        <v>74</v>
      </c>
      <c r="V3877">
        <v>2523</v>
      </c>
      <c r="W3877" t="s">
        <v>518</v>
      </c>
      <c r="X3877">
        <v>8</v>
      </c>
      <c r="Y3877" t="s">
        <v>519</v>
      </c>
      <c r="Z3877">
        <v>72090</v>
      </c>
      <c r="AA3877">
        <v>8</v>
      </c>
      <c r="AB3877" t="s">
        <v>519</v>
      </c>
      <c r="AC3877">
        <v>72090</v>
      </c>
      <c r="AD3877">
        <v>72090</v>
      </c>
      <c r="AE3877">
        <v>0</v>
      </c>
      <c r="AF3877">
        <v>15775</v>
      </c>
      <c r="AG3877"/>
      <c r="AH3877">
        <v>15775.571</v>
      </c>
      <c r="AI3877">
        <v>0</v>
      </c>
    </row>
    <row r="3878" spans="1:35">
      <c r="A3878" t="s">
        <v>862</v>
      </c>
      <c r="B3878">
        <v>2019</v>
      </c>
      <c r="C3878">
        <v>2019</v>
      </c>
      <c r="D3878">
        <v>2019</v>
      </c>
      <c r="E3878">
        <v>4</v>
      </c>
      <c r="F3878">
        <v>0</v>
      </c>
      <c r="G3878">
        <v>0</v>
      </c>
      <c r="H3878" t="s">
        <v>510</v>
      </c>
      <c r="I3878">
        <v>251</v>
      </c>
      <c r="J3878" t="s">
        <v>113</v>
      </c>
      <c r="K3878" t="s">
        <v>583</v>
      </c>
      <c r="L3878">
        <v>499</v>
      </c>
      <c r="M3878" t="s">
        <v>892</v>
      </c>
      <c r="N3878" t="s">
        <v>893</v>
      </c>
      <c r="O3878">
        <v>0</v>
      </c>
      <c r="P3878" t="s">
        <v>177</v>
      </c>
      <c r="Q3878" t="s">
        <v>514</v>
      </c>
      <c r="R3878" t="s">
        <v>515</v>
      </c>
      <c r="S3878" t="s">
        <v>516</v>
      </c>
      <c r="T3878">
        <v>3200</v>
      </c>
      <c r="U3878" t="s">
        <v>74</v>
      </c>
      <c r="V3878">
        <v>2523</v>
      </c>
      <c r="W3878" t="s">
        <v>518</v>
      </c>
      <c r="X3878">
        <v>8</v>
      </c>
      <c r="Y3878" t="s">
        <v>519</v>
      </c>
      <c r="Z3878">
        <v>18</v>
      </c>
      <c r="AA3878">
        <v>8</v>
      </c>
      <c r="AB3878" t="s">
        <v>519</v>
      </c>
      <c r="AC3878">
        <v>18</v>
      </c>
      <c r="AD3878">
        <v>18</v>
      </c>
      <c r="AE3878">
        <v>0</v>
      </c>
      <c r="AF3878">
        <v>461</v>
      </c>
      <c r="AG3878"/>
      <c r="AH3878">
        <v>461.28699999999998</v>
      </c>
      <c r="AI3878">
        <v>0</v>
      </c>
    </row>
    <row r="3879" spans="1:35">
      <c r="A3879" t="s">
        <v>862</v>
      </c>
      <c r="B3879">
        <v>2019</v>
      </c>
      <c r="C3879">
        <v>2019</v>
      </c>
      <c r="D3879">
        <v>2019</v>
      </c>
      <c r="E3879">
        <v>4</v>
      </c>
      <c r="F3879">
        <v>0</v>
      </c>
      <c r="G3879">
        <v>0</v>
      </c>
      <c r="H3879" t="s">
        <v>510</v>
      </c>
      <c r="I3879">
        <v>251</v>
      </c>
      <c r="J3879" t="s">
        <v>113</v>
      </c>
      <c r="K3879" t="s">
        <v>583</v>
      </c>
      <c r="L3879">
        <v>203</v>
      </c>
      <c r="M3879" t="s">
        <v>684</v>
      </c>
      <c r="N3879" t="s">
        <v>685</v>
      </c>
      <c r="O3879">
        <v>0</v>
      </c>
      <c r="P3879" t="s">
        <v>177</v>
      </c>
      <c r="Q3879" t="s">
        <v>514</v>
      </c>
      <c r="R3879" t="s">
        <v>515</v>
      </c>
      <c r="S3879" t="s">
        <v>516</v>
      </c>
      <c r="T3879">
        <v>3200</v>
      </c>
      <c r="U3879" t="s">
        <v>74</v>
      </c>
      <c r="V3879">
        <v>2523</v>
      </c>
      <c r="W3879" t="s">
        <v>518</v>
      </c>
      <c r="X3879">
        <v>8</v>
      </c>
      <c r="Y3879" t="s">
        <v>519</v>
      </c>
      <c r="Z3879">
        <v>44495</v>
      </c>
      <c r="AA3879">
        <v>8</v>
      </c>
      <c r="AB3879" t="s">
        <v>519</v>
      </c>
      <c r="AC3879">
        <v>44495</v>
      </c>
      <c r="AD3879">
        <v>44495</v>
      </c>
      <c r="AE3879">
        <v>0</v>
      </c>
      <c r="AF3879">
        <v>8590</v>
      </c>
      <c r="AG3879"/>
      <c r="AH3879">
        <v>8590.9120000000003</v>
      </c>
      <c r="AI3879">
        <v>0</v>
      </c>
    </row>
    <row r="3880" spans="1:35">
      <c r="A3880" t="s">
        <v>862</v>
      </c>
      <c r="B3880">
        <v>2019</v>
      </c>
      <c r="C3880">
        <v>2019</v>
      </c>
      <c r="D3880">
        <v>2019</v>
      </c>
      <c r="E3880">
        <v>4</v>
      </c>
      <c r="F3880">
        <v>0</v>
      </c>
      <c r="G3880">
        <v>0</v>
      </c>
      <c r="H3880" t="s">
        <v>510</v>
      </c>
      <c r="I3880">
        <v>251</v>
      </c>
      <c r="J3880" t="s">
        <v>113</v>
      </c>
      <c r="K3880" t="s">
        <v>583</v>
      </c>
      <c r="L3880">
        <v>724</v>
      </c>
      <c r="M3880" t="s">
        <v>214</v>
      </c>
      <c r="N3880" t="s">
        <v>580</v>
      </c>
      <c r="O3880">
        <v>0</v>
      </c>
      <c r="P3880" t="s">
        <v>177</v>
      </c>
      <c r="Q3880" t="s">
        <v>514</v>
      </c>
      <c r="R3880" t="s">
        <v>515</v>
      </c>
      <c r="S3880" t="s">
        <v>516</v>
      </c>
      <c r="T3880">
        <v>3200</v>
      </c>
      <c r="U3880" t="s">
        <v>74</v>
      </c>
      <c r="V3880">
        <v>2523</v>
      </c>
      <c r="W3880" t="s">
        <v>518</v>
      </c>
      <c r="X3880">
        <v>8</v>
      </c>
      <c r="Y3880" t="s">
        <v>519</v>
      </c>
      <c r="Z3880">
        <v>8183046</v>
      </c>
      <c r="AA3880">
        <v>8</v>
      </c>
      <c r="AB3880" t="s">
        <v>519</v>
      </c>
      <c r="AC3880">
        <v>8183046</v>
      </c>
      <c r="AD3880">
        <v>8183046</v>
      </c>
      <c r="AE3880">
        <v>0</v>
      </c>
      <c r="AF3880">
        <v>2257110</v>
      </c>
      <c r="AG3880"/>
      <c r="AH3880">
        <v>2257110.2420000001</v>
      </c>
      <c r="AI3880">
        <v>0</v>
      </c>
    </row>
    <row r="3881" spans="1:35">
      <c r="A3881" t="s">
        <v>862</v>
      </c>
      <c r="B3881">
        <v>2019</v>
      </c>
      <c r="C3881">
        <v>2019</v>
      </c>
      <c r="D3881">
        <v>2019</v>
      </c>
      <c r="E3881">
        <v>4</v>
      </c>
      <c r="F3881">
        <v>0</v>
      </c>
      <c r="G3881">
        <v>0</v>
      </c>
      <c r="H3881" t="s">
        <v>510</v>
      </c>
      <c r="I3881">
        <v>251</v>
      </c>
      <c r="J3881" t="s">
        <v>113</v>
      </c>
      <c r="K3881" t="s">
        <v>583</v>
      </c>
      <c r="L3881">
        <v>752</v>
      </c>
      <c r="M3881" t="s">
        <v>189</v>
      </c>
      <c r="N3881" t="s">
        <v>569</v>
      </c>
      <c r="O3881">
        <v>0</v>
      </c>
      <c r="P3881" t="s">
        <v>177</v>
      </c>
      <c r="Q3881" t="s">
        <v>514</v>
      </c>
      <c r="R3881" t="s">
        <v>515</v>
      </c>
      <c r="S3881" t="s">
        <v>516</v>
      </c>
      <c r="T3881">
        <v>3200</v>
      </c>
      <c r="U3881" t="s">
        <v>74</v>
      </c>
      <c r="V3881">
        <v>2523</v>
      </c>
      <c r="W3881" t="s">
        <v>518</v>
      </c>
      <c r="X3881">
        <v>8</v>
      </c>
      <c r="Y3881" t="s">
        <v>519</v>
      </c>
      <c r="Z3881">
        <v>246950</v>
      </c>
      <c r="AA3881">
        <v>8</v>
      </c>
      <c r="AB3881" t="s">
        <v>519</v>
      </c>
      <c r="AC3881">
        <v>246950</v>
      </c>
      <c r="AD3881">
        <v>246950</v>
      </c>
      <c r="AE3881">
        <v>0</v>
      </c>
      <c r="AF3881">
        <v>159245</v>
      </c>
      <c r="AG3881"/>
      <c r="AH3881">
        <v>159245.935</v>
      </c>
      <c r="AI3881">
        <v>0</v>
      </c>
    </row>
    <row r="3882" spans="1:35">
      <c r="A3882" t="s">
        <v>862</v>
      </c>
      <c r="B3882">
        <v>2019</v>
      </c>
      <c r="C3882">
        <v>2019</v>
      </c>
      <c r="D3882">
        <v>2019</v>
      </c>
      <c r="E3882">
        <v>4</v>
      </c>
      <c r="F3882">
        <v>0</v>
      </c>
      <c r="G3882">
        <v>0</v>
      </c>
      <c r="H3882" t="s">
        <v>510</v>
      </c>
      <c r="I3882">
        <v>251</v>
      </c>
      <c r="J3882" t="s">
        <v>113</v>
      </c>
      <c r="K3882" t="s">
        <v>583</v>
      </c>
      <c r="L3882">
        <v>528</v>
      </c>
      <c r="M3882" t="s">
        <v>581</v>
      </c>
      <c r="N3882" t="s">
        <v>582</v>
      </c>
      <c r="O3882">
        <v>0</v>
      </c>
      <c r="P3882" t="s">
        <v>177</v>
      </c>
      <c r="Q3882" t="s">
        <v>514</v>
      </c>
      <c r="R3882" t="s">
        <v>515</v>
      </c>
      <c r="S3882" t="s">
        <v>516</v>
      </c>
      <c r="T3882">
        <v>3200</v>
      </c>
      <c r="U3882" t="s">
        <v>74</v>
      </c>
      <c r="V3882">
        <v>2523</v>
      </c>
      <c r="W3882" t="s">
        <v>518</v>
      </c>
      <c r="X3882">
        <v>8</v>
      </c>
      <c r="Y3882" t="s">
        <v>519</v>
      </c>
      <c r="Z3882">
        <v>724675</v>
      </c>
      <c r="AA3882">
        <v>8</v>
      </c>
      <c r="AB3882" t="s">
        <v>519</v>
      </c>
      <c r="AC3882">
        <v>724675</v>
      </c>
      <c r="AD3882">
        <v>724675</v>
      </c>
      <c r="AE3882">
        <v>0</v>
      </c>
      <c r="AF3882">
        <v>371528</v>
      </c>
      <c r="AG3882"/>
      <c r="AH3882">
        <v>371528.69099999999</v>
      </c>
      <c r="AI3882">
        <v>0</v>
      </c>
    </row>
    <row r="3883" spans="1:35">
      <c r="A3883" t="s">
        <v>862</v>
      </c>
      <c r="B3883">
        <v>2019</v>
      </c>
      <c r="C3883">
        <v>2019</v>
      </c>
      <c r="D3883">
        <v>2019</v>
      </c>
      <c r="E3883">
        <v>4</v>
      </c>
      <c r="F3883">
        <v>0</v>
      </c>
      <c r="G3883">
        <v>0</v>
      </c>
      <c r="H3883" t="s">
        <v>510</v>
      </c>
      <c r="I3883">
        <v>251</v>
      </c>
      <c r="J3883" t="s">
        <v>113</v>
      </c>
      <c r="K3883" t="s">
        <v>583</v>
      </c>
      <c r="L3883">
        <v>642</v>
      </c>
      <c r="M3883" t="s">
        <v>682</v>
      </c>
      <c r="N3883" t="s">
        <v>683</v>
      </c>
      <c r="O3883">
        <v>0</v>
      </c>
      <c r="P3883" t="s">
        <v>177</v>
      </c>
      <c r="Q3883" t="s">
        <v>514</v>
      </c>
      <c r="R3883" t="s">
        <v>515</v>
      </c>
      <c r="S3883" t="s">
        <v>516</v>
      </c>
      <c r="T3883">
        <v>3200</v>
      </c>
      <c r="U3883" t="s">
        <v>74</v>
      </c>
      <c r="V3883">
        <v>2523</v>
      </c>
      <c r="W3883" t="s">
        <v>518</v>
      </c>
      <c r="X3883">
        <v>8</v>
      </c>
      <c r="Y3883" t="s">
        <v>519</v>
      </c>
      <c r="Z3883">
        <v>300065</v>
      </c>
      <c r="AA3883">
        <v>8</v>
      </c>
      <c r="AB3883" t="s">
        <v>519</v>
      </c>
      <c r="AC3883">
        <v>300065</v>
      </c>
      <c r="AD3883">
        <v>300065</v>
      </c>
      <c r="AE3883">
        <v>0</v>
      </c>
      <c r="AF3883">
        <v>126911</v>
      </c>
      <c r="AG3883"/>
      <c r="AH3883">
        <v>126911.053</v>
      </c>
      <c r="AI3883">
        <v>0</v>
      </c>
    </row>
    <row r="3884" spans="1:35">
      <c r="A3884" t="s">
        <v>862</v>
      </c>
      <c r="B3884">
        <v>2019</v>
      </c>
      <c r="C3884">
        <v>2019</v>
      </c>
      <c r="D3884">
        <v>2019</v>
      </c>
      <c r="E3884">
        <v>4</v>
      </c>
      <c r="F3884">
        <v>0</v>
      </c>
      <c r="G3884">
        <v>0</v>
      </c>
      <c r="H3884" t="s">
        <v>510</v>
      </c>
      <c r="I3884">
        <v>251</v>
      </c>
      <c r="J3884" t="s">
        <v>113</v>
      </c>
      <c r="K3884" t="s">
        <v>583</v>
      </c>
      <c r="L3884">
        <v>686</v>
      </c>
      <c r="M3884" t="s">
        <v>560</v>
      </c>
      <c r="N3884" t="s">
        <v>561</v>
      </c>
      <c r="O3884">
        <v>0</v>
      </c>
      <c r="P3884" t="s">
        <v>177</v>
      </c>
      <c r="Q3884" t="s">
        <v>514</v>
      </c>
      <c r="R3884" t="s">
        <v>515</v>
      </c>
      <c r="S3884" t="s">
        <v>516</v>
      </c>
      <c r="T3884">
        <v>3200</v>
      </c>
      <c r="U3884" t="s">
        <v>74</v>
      </c>
      <c r="V3884">
        <v>2523</v>
      </c>
      <c r="W3884" t="s">
        <v>518</v>
      </c>
      <c r="X3884">
        <v>8</v>
      </c>
      <c r="Y3884" t="s">
        <v>519</v>
      </c>
      <c r="Z3884">
        <v>4</v>
      </c>
      <c r="AA3884">
        <v>8</v>
      </c>
      <c r="AB3884" t="s">
        <v>519</v>
      </c>
      <c r="AC3884">
        <v>4</v>
      </c>
      <c r="AD3884">
        <v>4</v>
      </c>
      <c r="AE3884">
        <v>0</v>
      </c>
      <c r="AF3884">
        <v>11</v>
      </c>
      <c r="AG3884"/>
      <c r="AH3884">
        <v>11.196</v>
      </c>
      <c r="AI3884">
        <v>0</v>
      </c>
    </row>
    <row r="3885" spans="1:35">
      <c r="A3885" t="s">
        <v>862</v>
      </c>
      <c r="B3885">
        <v>2019</v>
      </c>
      <c r="C3885">
        <v>2019</v>
      </c>
      <c r="D3885">
        <v>2019</v>
      </c>
      <c r="E3885">
        <v>4</v>
      </c>
      <c r="F3885">
        <v>0</v>
      </c>
      <c r="G3885">
        <v>0</v>
      </c>
      <c r="H3885" t="s">
        <v>510</v>
      </c>
      <c r="I3885">
        <v>251</v>
      </c>
      <c r="J3885" t="s">
        <v>113</v>
      </c>
      <c r="K3885" t="s">
        <v>583</v>
      </c>
      <c r="L3885">
        <v>191</v>
      </c>
      <c r="M3885" t="s">
        <v>574</v>
      </c>
      <c r="N3885" t="s">
        <v>575</v>
      </c>
      <c r="O3885">
        <v>0</v>
      </c>
      <c r="P3885" t="s">
        <v>177</v>
      </c>
      <c r="Q3885" t="s">
        <v>514</v>
      </c>
      <c r="R3885" t="s">
        <v>515</v>
      </c>
      <c r="S3885" t="s">
        <v>516</v>
      </c>
      <c r="T3885">
        <v>3200</v>
      </c>
      <c r="U3885" t="s">
        <v>74</v>
      </c>
      <c r="V3885">
        <v>2523</v>
      </c>
      <c r="W3885" t="s">
        <v>518</v>
      </c>
      <c r="X3885">
        <v>8</v>
      </c>
      <c r="Y3885" t="s">
        <v>519</v>
      </c>
      <c r="Z3885">
        <v>3515</v>
      </c>
      <c r="AA3885">
        <v>8</v>
      </c>
      <c r="AB3885" t="s">
        <v>519</v>
      </c>
      <c r="AC3885">
        <v>3515</v>
      </c>
      <c r="AD3885">
        <v>3515</v>
      </c>
      <c r="AE3885">
        <v>0</v>
      </c>
      <c r="AF3885">
        <v>770</v>
      </c>
      <c r="AG3885"/>
      <c r="AH3885">
        <v>770.30499999999995</v>
      </c>
      <c r="AI3885">
        <v>0</v>
      </c>
    </row>
    <row r="3886" spans="1:35">
      <c r="A3886" t="s">
        <v>862</v>
      </c>
      <c r="B3886">
        <v>2019</v>
      </c>
      <c r="C3886">
        <v>2019</v>
      </c>
      <c r="D3886">
        <v>2019</v>
      </c>
      <c r="E3886">
        <v>4</v>
      </c>
      <c r="F3886">
        <v>0</v>
      </c>
      <c r="G3886">
        <v>0</v>
      </c>
      <c r="H3886" t="s">
        <v>510</v>
      </c>
      <c r="I3886">
        <v>251</v>
      </c>
      <c r="J3886" t="s">
        <v>113</v>
      </c>
      <c r="K3886" t="s">
        <v>583</v>
      </c>
      <c r="L3886">
        <v>442</v>
      </c>
      <c r="M3886" t="s">
        <v>688</v>
      </c>
      <c r="N3886" t="s">
        <v>689</v>
      </c>
      <c r="O3886">
        <v>0</v>
      </c>
      <c r="P3886" t="s">
        <v>177</v>
      </c>
      <c r="Q3886" t="s">
        <v>514</v>
      </c>
      <c r="R3886" t="s">
        <v>515</v>
      </c>
      <c r="S3886" t="s">
        <v>516</v>
      </c>
      <c r="T3886">
        <v>3200</v>
      </c>
      <c r="U3886" t="s">
        <v>74</v>
      </c>
      <c r="V3886">
        <v>2523</v>
      </c>
      <c r="W3886" t="s">
        <v>518</v>
      </c>
      <c r="X3886">
        <v>8</v>
      </c>
      <c r="Y3886" t="s">
        <v>519</v>
      </c>
      <c r="Z3886">
        <v>83245715</v>
      </c>
      <c r="AA3886">
        <v>8</v>
      </c>
      <c r="AB3886" t="s">
        <v>519</v>
      </c>
      <c r="AC3886">
        <v>83245715</v>
      </c>
      <c r="AD3886">
        <v>83245715</v>
      </c>
      <c r="AE3886">
        <v>0</v>
      </c>
      <c r="AF3886">
        <v>7975247</v>
      </c>
      <c r="AG3886"/>
      <c r="AH3886">
        <v>7975247.5089999996</v>
      </c>
      <c r="AI3886">
        <v>0</v>
      </c>
    </row>
    <row r="3887" spans="1:35">
      <c r="A3887" t="s">
        <v>862</v>
      </c>
      <c r="B3887">
        <v>2019</v>
      </c>
      <c r="C3887">
        <v>2019</v>
      </c>
      <c r="D3887">
        <v>2019</v>
      </c>
      <c r="E3887">
        <v>4</v>
      </c>
      <c r="F3887">
        <v>0</v>
      </c>
      <c r="G3887">
        <v>0</v>
      </c>
      <c r="H3887" t="s">
        <v>510</v>
      </c>
      <c r="I3887">
        <v>251</v>
      </c>
      <c r="J3887" t="s">
        <v>113</v>
      </c>
      <c r="K3887" t="s">
        <v>583</v>
      </c>
      <c r="L3887">
        <v>56</v>
      </c>
      <c r="M3887" t="s">
        <v>694</v>
      </c>
      <c r="N3887" t="s">
        <v>695</v>
      </c>
      <c r="O3887">
        <v>0</v>
      </c>
      <c r="P3887" t="s">
        <v>177</v>
      </c>
      <c r="Q3887" t="s">
        <v>514</v>
      </c>
      <c r="R3887" t="s">
        <v>515</v>
      </c>
      <c r="S3887" t="s">
        <v>516</v>
      </c>
      <c r="T3887">
        <v>3200</v>
      </c>
      <c r="U3887" t="s">
        <v>74</v>
      </c>
      <c r="V3887">
        <v>2523</v>
      </c>
      <c r="W3887" t="s">
        <v>518</v>
      </c>
      <c r="X3887">
        <v>8</v>
      </c>
      <c r="Y3887" t="s">
        <v>519</v>
      </c>
      <c r="Z3887">
        <v>17418675</v>
      </c>
      <c r="AA3887">
        <v>8</v>
      </c>
      <c r="AB3887" t="s">
        <v>519</v>
      </c>
      <c r="AC3887">
        <v>17418675</v>
      </c>
      <c r="AD3887">
        <v>17418675</v>
      </c>
      <c r="AE3887">
        <v>0</v>
      </c>
      <c r="AF3887">
        <v>2939835</v>
      </c>
      <c r="AG3887"/>
      <c r="AH3887">
        <v>2939835.3020000001</v>
      </c>
      <c r="AI3887">
        <v>0</v>
      </c>
    </row>
    <row r="3888" spans="1:35">
      <c r="A3888" t="s">
        <v>862</v>
      </c>
      <c r="B3888">
        <v>2019</v>
      </c>
      <c r="C3888">
        <v>2019</v>
      </c>
      <c r="D3888">
        <v>2019</v>
      </c>
      <c r="E3888">
        <v>4</v>
      </c>
      <c r="F3888">
        <v>0</v>
      </c>
      <c r="G3888">
        <v>0</v>
      </c>
      <c r="H3888" t="s">
        <v>510</v>
      </c>
      <c r="I3888">
        <v>251</v>
      </c>
      <c r="J3888" t="s">
        <v>113</v>
      </c>
      <c r="K3888" t="s">
        <v>583</v>
      </c>
      <c r="L3888">
        <v>688</v>
      </c>
      <c r="M3888" t="s">
        <v>644</v>
      </c>
      <c r="N3888" t="s">
        <v>645</v>
      </c>
      <c r="O3888">
        <v>0</v>
      </c>
      <c r="P3888" t="s">
        <v>177</v>
      </c>
      <c r="Q3888" t="s">
        <v>514</v>
      </c>
      <c r="R3888" t="s">
        <v>515</v>
      </c>
      <c r="S3888" t="s">
        <v>516</v>
      </c>
      <c r="T3888">
        <v>3200</v>
      </c>
      <c r="U3888" t="s">
        <v>74</v>
      </c>
      <c r="V3888">
        <v>2523</v>
      </c>
      <c r="W3888" t="s">
        <v>518</v>
      </c>
      <c r="X3888">
        <v>8</v>
      </c>
      <c r="Y3888" t="s">
        <v>519</v>
      </c>
      <c r="Z3888">
        <v>154</v>
      </c>
      <c r="AA3888">
        <v>8</v>
      </c>
      <c r="AB3888" t="s">
        <v>519</v>
      </c>
      <c r="AC3888">
        <v>154</v>
      </c>
      <c r="AD3888">
        <v>154</v>
      </c>
      <c r="AE3888">
        <v>0</v>
      </c>
      <c r="AF3888">
        <v>1533</v>
      </c>
      <c r="AG3888"/>
      <c r="AH3888">
        <v>1533.8920000000001</v>
      </c>
      <c r="AI3888">
        <v>0</v>
      </c>
    </row>
    <row r="3889" spans="1:35">
      <c r="A3889" t="s">
        <v>862</v>
      </c>
      <c r="B3889">
        <v>2019</v>
      </c>
      <c r="C3889">
        <v>2019</v>
      </c>
      <c r="D3889">
        <v>2019</v>
      </c>
      <c r="E3889">
        <v>4</v>
      </c>
      <c r="F3889">
        <v>0</v>
      </c>
      <c r="G3889">
        <v>0</v>
      </c>
      <c r="H3889" t="s">
        <v>510</v>
      </c>
      <c r="I3889">
        <v>251</v>
      </c>
      <c r="J3889" t="s">
        <v>113</v>
      </c>
      <c r="K3889" t="s">
        <v>583</v>
      </c>
      <c r="L3889">
        <v>540</v>
      </c>
      <c r="M3889" t="s">
        <v>552</v>
      </c>
      <c r="N3889" t="s">
        <v>553</v>
      </c>
      <c r="O3889">
        <v>0</v>
      </c>
      <c r="P3889" t="s">
        <v>177</v>
      </c>
      <c r="Q3889" t="s">
        <v>514</v>
      </c>
      <c r="R3889" t="s">
        <v>515</v>
      </c>
      <c r="S3889" t="s">
        <v>516</v>
      </c>
      <c r="T3889">
        <v>3200</v>
      </c>
      <c r="U3889" t="s">
        <v>74</v>
      </c>
      <c r="V3889">
        <v>2523</v>
      </c>
      <c r="W3889" t="s">
        <v>518</v>
      </c>
      <c r="X3889">
        <v>8</v>
      </c>
      <c r="Y3889" t="s">
        <v>519</v>
      </c>
      <c r="Z3889">
        <v>24000</v>
      </c>
      <c r="AA3889">
        <v>8</v>
      </c>
      <c r="AB3889" t="s">
        <v>519</v>
      </c>
      <c r="AC3889">
        <v>24000</v>
      </c>
      <c r="AD3889">
        <v>24000</v>
      </c>
      <c r="AE3889">
        <v>0</v>
      </c>
      <c r="AF3889">
        <v>7838</v>
      </c>
      <c r="AG3889"/>
      <c r="AH3889">
        <v>7838.5219999999999</v>
      </c>
      <c r="AI3889">
        <v>0</v>
      </c>
    </row>
    <row r="3890" spans="1:35">
      <c r="A3890" t="s">
        <v>862</v>
      </c>
      <c r="B3890">
        <v>2019</v>
      </c>
      <c r="C3890">
        <v>2019</v>
      </c>
      <c r="D3890">
        <v>2019</v>
      </c>
      <c r="E3890">
        <v>4</v>
      </c>
      <c r="F3890">
        <v>0</v>
      </c>
      <c r="G3890">
        <v>0</v>
      </c>
      <c r="H3890" t="s">
        <v>510</v>
      </c>
      <c r="I3890">
        <v>251</v>
      </c>
      <c r="J3890" t="s">
        <v>113</v>
      </c>
      <c r="K3890" t="s">
        <v>583</v>
      </c>
      <c r="L3890">
        <v>300</v>
      </c>
      <c r="M3890" t="s">
        <v>680</v>
      </c>
      <c r="N3890" t="s">
        <v>681</v>
      </c>
      <c r="O3890">
        <v>0</v>
      </c>
      <c r="P3890" t="s">
        <v>177</v>
      </c>
      <c r="Q3890" t="s">
        <v>514</v>
      </c>
      <c r="R3890" t="s">
        <v>515</v>
      </c>
      <c r="S3890" t="s">
        <v>516</v>
      </c>
      <c r="T3890">
        <v>3200</v>
      </c>
      <c r="U3890" t="s">
        <v>74</v>
      </c>
      <c r="V3890">
        <v>2523</v>
      </c>
      <c r="W3890" t="s">
        <v>518</v>
      </c>
      <c r="X3890">
        <v>8</v>
      </c>
      <c r="Y3890" t="s">
        <v>519</v>
      </c>
      <c r="Z3890">
        <v>50</v>
      </c>
      <c r="AA3890">
        <v>8</v>
      </c>
      <c r="AB3890" t="s">
        <v>519</v>
      </c>
      <c r="AC3890">
        <v>50</v>
      </c>
      <c r="AD3890">
        <v>50</v>
      </c>
      <c r="AE3890">
        <v>0</v>
      </c>
      <c r="AF3890">
        <v>15</v>
      </c>
      <c r="AG3890"/>
      <c r="AH3890">
        <v>15.675000000000001</v>
      </c>
      <c r="AI3890">
        <v>0</v>
      </c>
    </row>
    <row r="3891" spans="1:35">
      <c r="A3891" t="s">
        <v>862</v>
      </c>
      <c r="B3891">
        <v>2019</v>
      </c>
      <c r="C3891">
        <v>2019</v>
      </c>
      <c r="D3891">
        <v>2019</v>
      </c>
      <c r="E3891">
        <v>4</v>
      </c>
      <c r="F3891">
        <v>0</v>
      </c>
      <c r="G3891">
        <v>0</v>
      </c>
      <c r="H3891" t="s">
        <v>510</v>
      </c>
      <c r="I3891">
        <v>251</v>
      </c>
      <c r="J3891" t="s">
        <v>113</v>
      </c>
      <c r="K3891" t="s">
        <v>583</v>
      </c>
      <c r="L3891">
        <v>826</v>
      </c>
      <c r="M3891" t="s">
        <v>589</v>
      </c>
      <c r="N3891" t="s">
        <v>590</v>
      </c>
      <c r="O3891">
        <v>0</v>
      </c>
      <c r="P3891" t="s">
        <v>177</v>
      </c>
      <c r="Q3891" t="s">
        <v>514</v>
      </c>
      <c r="R3891" t="s">
        <v>515</v>
      </c>
      <c r="S3891" t="s">
        <v>516</v>
      </c>
      <c r="T3891">
        <v>3200</v>
      </c>
      <c r="U3891" t="s">
        <v>74</v>
      </c>
      <c r="V3891">
        <v>2523</v>
      </c>
      <c r="W3891" t="s">
        <v>518</v>
      </c>
      <c r="X3891">
        <v>8</v>
      </c>
      <c r="Y3891" t="s">
        <v>519</v>
      </c>
      <c r="Z3891">
        <v>1540490</v>
      </c>
      <c r="AA3891">
        <v>8</v>
      </c>
      <c r="AB3891" t="s">
        <v>519</v>
      </c>
      <c r="AC3891">
        <v>1540490</v>
      </c>
      <c r="AD3891">
        <v>1540490</v>
      </c>
      <c r="AE3891">
        <v>0</v>
      </c>
      <c r="AF3891">
        <v>408082</v>
      </c>
      <c r="AG3891"/>
      <c r="AH3891">
        <v>408082.33399999997</v>
      </c>
      <c r="AI3891">
        <v>0</v>
      </c>
    </row>
    <row r="3892" spans="1:35">
      <c r="A3892" t="s">
        <v>862</v>
      </c>
      <c r="B3892">
        <v>2019</v>
      </c>
      <c r="C3892">
        <v>2019</v>
      </c>
      <c r="D3892">
        <v>2019</v>
      </c>
      <c r="E3892">
        <v>4</v>
      </c>
      <c r="F3892">
        <v>0</v>
      </c>
      <c r="G3892">
        <v>0</v>
      </c>
      <c r="H3892" t="s">
        <v>510</v>
      </c>
      <c r="I3892">
        <v>251</v>
      </c>
      <c r="J3892" t="s">
        <v>113</v>
      </c>
      <c r="K3892" t="s">
        <v>583</v>
      </c>
      <c r="L3892">
        <v>40</v>
      </c>
      <c r="M3892" t="s">
        <v>690</v>
      </c>
      <c r="N3892" t="s">
        <v>691</v>
      </c>
      <c r="O3892">
        <v>0</v>
      </c>
      <c r="P3892" t="s">
        <v>177</v>
      </c>
      <c r="Q3892" t="s">
        <v>514</v>
      </c>
      <c r="R3892" t="s">
        <v>515</v>
      </c>
      <c r="S3892" t="s">
        <v>516</v>
      </c>
      <c r="T3892">
        <v>3200</v>
      </c>
      <c r="U3892" t="s">
        <v>74</v>
      </c>
      <c r="V3892">
        <v>2523</v>
      </c>
      <c r="W3892" t="s">
        <v>518</v>
      </c>
      <c r="X3892">
        <v>8</v>
      </c>
      <c r="Y3892" t="s">
        <v>519</v>
      </c>
      <c r="Z3892">
        <v>5100</v>
      </c>
      <c r="AA3892">
        <v>8</v>
      </c>
      <c r="AB3892" t="s">
        <v>519</v>
      </c>
      <c r="AC3892">
        <v>5100</v>
      </c>
      <c r="AD3892">
        <v>5100</v>
      </c>
      <c r="AE3892">
        <v>0</v>
      </c>
      <c r="AF3892">
        <v>659</v>
      </c>
      <c r="AG3892"/>
      <c r="AH3892">
        <v>659.46100000000001</v>
      </c>
      <c r="AI3892">
        <v>0</v>
      </c>
    </row>
    <row r="3893" spans="1:35">
      <c r="A3893" t="s">
        <v>862</v>
      </c>
      <c r="B3893">
        <v>2019</v>
      </c>
      <c r="C3893">
        <v>2019</v>
      </c>
      <c r="D3893">
        <v>2019</v>
      </c>
      <c r="E3893">
        <v>4</v>
      </c>
      <c r="F3893">
        <v>0</v>
      </c>
      <c r="G3893">
        <v>0</v>
      </c>
      <c r="H3893" t="s">
        <v>510</v>
      </c>
      <c r="I3893">
        <v>251</v>
      </c>
      <c r="J3893" t="s">
        <v>113</v>
      </c>
      <c r="K3893" t="s">
        <v>583</v>
      </c>
      <c r="L3893">
        <v>442</v>
      </c>
      <c r="M3893" t="s">
        <v>688</v>
      </c>
      <c r="N3893" t="s">
        <v>689</v>
      </c>
      <c r="O3893">
        <v>0</v>
      </c>
      <c r="P3893" t="s">
        <v>177</v>
      </c>
      <c r="Q3893" t="s">
        <v>514</v>
      </c>
      <c r="R3893" t="s">
        <v>515</v>
      </c>
      <c r="S3893" t="s">
        <v>516</v>
      </c>
      <c r="T3893">
        <v>0</v>
      </c>
      <c r="U3893" t="s">
        <v>517</v>
      </c>
      <c r="V3893">
        <v>2523</v>
      </c>
      <c r="W3893" t="s">
        <v>518</v>
      </c>
      <c r="X3893">
        <v>8</v>
      </c>
      <c r="Y3893" t="s">
        <v>519</v>
      </c>
      <c r="Z3893">
        <v>83245715</v>
      </c>
      <c r="AA3893">
        <v>8</v>
      </c>
      <c r="AB3893" t="s">
        <v>519</v>
      </c>
      <c r="AC3893">
        <v>83245715</v>
      </c>
      <c r="AD3893">
        <v>83245715</v>
      </c>
      <c r="AE3893">
        <v>0</v>
      </c>
      <c r="AF3893">
        <v>7975247</v>
      </c>
      <c r="AG3893"/>
      <c r="AH3893">
        <v>7975247.5089999996</v>
      </c>
      <c r="AI3893">
        <v>0</v>
      </c>
    </row>
    <row r="3894" spans="1:35">
      <c r="A3894" t="s">
        <v>862</v>
      </c>
      <c r="B3894">
        <v>2019</v>
      </c>
      <c r="C3894">
        <v>2019</v>
      </c>
      <c r="D3894">
        <v>2019</v>
      </c>
      <c r="E3894">
        <v>4</v>
      </c>
      <c r="F3894">
        <v>0</v>
      </c>
      <c r="G3894">
        <v>0</v>
      </c>
      <c r="H3894" t="s">
        <v>510</v>
      </c>
      <c r="I3894">
        <v>251</v>
      </c>
      <c r="J3894" t="s">
        <v>113</v>
      </c>
      <c r="K3894" t="s">
        <v>583</v>
      </c>
      <c r="L3894">
        <v>56</v>
      </c>
      <c r="M3894" t="s">
        <v>694</v>
      </c>
      <c r="N3894" t="s">
        <v>695</v>
      </c>
      <c r="O3894">
        <v>0</v>
      </c>
      <c r="P3894" t="s">
        <v>177</v>
      </c>
      <c r="Q3894" t="s">
        <v>514</v>
      </c>
      <c r="R3894" t="s">
        <v>515</v>
      </c>
      <c r="S3894" t="s">
        <v>516</v>
      </c>
      <c r="T3894">
        <v>0</v>
      </c>
      <c r="U3894" t="s">
        <v>517</v>
      </c>
      <c r="V3894">
        <v>2523</v>
      </c>
      <c r="W3894" t="s">
        <v>518</v>
      </c>
      <c r="X3894">
        <v>8</v>
      </c>
      <c r="Y3894" t="s">
        <v>519</v>
      </c>
      <c r="Z3894">
        <v>67721075</v>
      </c>
      <c r="AA3894">
        <v>8</v>
      </c>
      <c r="AB3894" t="s">
        <v>519</v>
      </c>
      <c r="AC3894">
        <v>67721075</v>
      </c>
      <c r="AD3894">
        <v>67721075</v>
      </c>
      <c r="AE3894">
        <v>0</v>
      </c>
      <c r="AF3894">
        <v>4798829</v>
      </c>
      <c r="AG3894"/>
      <c r="AH3894">
        <v>4798829.0269999998</v>
      </c>
      <c r="AI3894">
        <v>0</v>
      </c>
    </row>
    <row r="3895" spans="1:35">
      <c r="A3895" t="s">
        <v>862</v>
      </c>
      <c r="B3895">
        <v>2019</v>
      </c>
      <c r="C3895">
        <v>2019</v>
      </c>
      <c r="D3895">
        <v>2019</v>
      </c>
      <c r="E3895">
        <v>4</v>
      </c>
      <c r="F3895">
        <v>0</v>
      </c>
      <c r="G3895">
        <v>0</v>
      </c>
      <c r="H3895" t="s">
        <v>510</v>
      </c>
      <c r="I3895">
        <v>251</v>
      </c>
      <c r="J3895" t="s">
        <v>113</v>
      </c>
      <c r="K3895" t="s">
        <v>583</v>
      </c>
      <c r="L3895">
        <v>540</v>
      </c>
      <c r="M3895" t="s">
        <v>552</v>
      </c>
      <c r="N3895" t="s">
        <v>553</v>
      </c>
      <c r="O3895">
        <v>0</v>
      </c>
      <c r="P3895" t="s">
        <v>177</v>
      </c>
      <c r="Q3895" t="s">
        <v>514</v>
      </c>
      <c r="R3895" t="s">
        <v>515</v>
      </c>
      <c r="S3895" t="s">
        <v>516</v>
      </c>
      <c r="T3895">
        <v>0</v>
      </c>
      <c r="U3895" t="s">
        <v>517</v>
      </c>
      <c r="V3895">
        <v>2523</v>
      </c>
      <c r="W3895" t="s">
        <v>518</v>
      </c>
      <c r="X3895">
        <v>8</v>
      </c>
      <c r="Y3895" t="s">
        <v>519</v>
      </c>
      <c r="Z3895">
        <v>24129</v>
      </c>
      <c r="AA3895">
        <v>8</v>
      </c>
      <c r="AB3895" t="s">
        <v>519</v>
      </c>
      <c r="AC3895">
        <v>24129</v>
      </c>
      <c r="AD3895">
        <v>24129</v>
      </c>
      <c r="AE3895">
        <v>0</v>
      </c>
      <c r="AF3895">
        <v>8658</v>
      </c>
      <c r="AG3895"/>
      <c r="AH3895">
        <v>8658.09</v>
      </c>
      <c r="AI3895">
        <v>0</v>
      </c>
    </row>
    <row r="3896" spans="1:35">
      <c r="A3896" t="s">
        <v>862</v>
      </c>
      <c r="B3896">
        <v>2019</v>
      </c>
      <c r="C3896">
        <v>2019</v>
      </c>
      <c r="D3896">
        <v>2019</v>
      </c>
      <c r="E3896">
        <v>4</v>
      </c>
      <c r="F3896">
        <v>0</v>
      </c>
      <c r="G3896">
        <v>0</v>
      </c>
      <c r="H3896" t="s">
        <v>510</v>
      </c>
      <c r="I3896">
        <v>251</v>
      </c>
      <c r="J3896" t="s">
        <v>113</v>
      </c>
      <c r="K3896" t="s">
        <v>583</v>
      </c>
      <c r="L3896">
        <v>616</v>
      </c>
      <c r="M3896" t="s">
        <v>692</v>
      </c>
      <c r="N3896" t="s">
        <v>693</v>
      </c>
      <c r="O3896">
        <v>0</v>
      </c>
      <c r="P3896" t="s">
        <v>177</v>
      </c>
      <c r="Q3896" t="s">
        <v>514</v>
      </c>
      <c r="R3896" t="s">
        <v>515</v>
      </c>
      <c r="S3896" t="s">
        <v>516</v>
      </c>
      <c r="T3896">
        <v>0</v>
      </c>
      <c r="U3896" t="s">
        <v>517</v>
      </c>
      <c r="V3896">
        <v>2523</v>
      </c>
      <c r="W3896" t="s">
        <v>518</v>
      </c>
      <c r="X3896">
        <v>8</v>
      </c>
      <c r="Y3896" t="s">
        <v>519</v>
      </c>
      <c r="Z3896">
        <v>41015</v>
      </c>
      <c r="AA3896">
        <v>8</v>
      </c>
      <c r="AB3896" t="s">
        <v>519</v>
      </c>
      <c r="AC3896">
        <v>41015</v>
      </c>
      <c r="AD3896">
        <v>41015</v>
      </c>
      <c r="AE3896">
        <v>0</v>
      </c>
      <c r="AF3896">
        <v>19976</v>
      </c>
      <c r="AG3896"/>
      <c r="AH3896">
        <v>19976.418000000001</v>
      </c>
      <c r="AI3896">
        <v>0</v>
      </c>
    </row>
    <row r="3897" spans="1:35">
      <c r="A3897" t="s">
        <v>862</v>
      </c>
      <c r="B3897">
        <v>2019</v>
      </c>
      <c r="C3897">
        <v>2019</v>
      </c>
      <c r="D3897">
        <v>2019</v>
      </c>
      <c r="E3897">
        <v>4</v>
      </c>
      <c r="F3897">
        <v>0</v>
      </c>
      <c r="G3897">
        <v>0</v>
      </c>
      <c r="H3897" t="s">
        <v>510</v>
      </c>
      <c r="I3897">
        <v>251</v>
      </c>
      <c r="J3897" t="s">
        <v>113</v>
      </c>
      <c r="K3897" t="s">
        <v>583</v>
      </c>
      <c r="L3897">
        <v>204</v>
      </c>
      <c r="M3897" t="s">
        <v>703</v>
      </c>
      <c r="N3897" t="s">
        <v>704</v>
      </c>
      <c r="O3897">
        <v>0</v>
      </c>
      <c r="P3897" t="s">
        <v>177</v>
      </c>
      <c r="Q3897" t="s">
        <v>514</v>
      </c>
      <c r="R3897" t="s">
        <v>515</v>
      </c>
      <c r="S3897" t="s">
        <v>516</v>
      </c>
      <c r="T3897">
        <v>0</v>
      </c>
      <c r="U3897" t="s">
        <v>517</v>
      </c>
      <c r="V3897">
        <v>2523</v>
      </c>
      <c r="W3897" t="s">
        <v>518</v>
      </c>
      <c r="X3897">
        <v>8</v>
      </c>
      <c r="Y3897" t="s">
        <v>519</v>
      </c>
      <c r="Z3897">
        <v>152</v>
      </c>
      <c r="AA3897">
        <v>8</v>
      </c>
      <c r="AB3897" t="s">
        <v>519</v>
      </c>
      <c r="AC3897">
        <v>152</v>
      </c>
      <c r="AD3897">
        <v>152</v>
      </c>
      <c r="AE3897">
        <v>0</v>
      </c>
      <c r="AF3897">
        <v>1426</v>
      </c>
      <c r="AG3897"/>
      <c r="AH3897">
        <v>1426.4069999999999</v>
      </c>
      <c r="AI3897">
        <v>0</v>
      </c>
    </row>
    <row r="3898" spans="1:35">
      <c r="A3898" t="s">
        <v>862</v>
      </c>
      <c r="B3898">
        <v>2019</v>
      </c>
      <c r="C3898">
        <v>2019</v>
      </c>
      <c r="D3898">
        <v>2019</v>
      </c>
      <c r="E3898">
        <v>4</v>
      </c>
      <c r="F3898">
        <v>0</v>
      </c>
      <c r="G3898">
        <v>0</v>
      </c>
      <c r="H3898" t="s">
        <v>510</v>
      </c>
      <c r="I3898">
        <v>251</v>
      </c>
      <c r="J3898" t="s">
        <v>113</v>
      </c>
      <c r="K3898" t="s">
        <v>583</v>
      </c>
      <c r="L3898">
        <v>20</v>
      </c>
      <c r="M3898" t="s">
        <v>640</v>
      </c>
      <c r="N3898" t="s">
        <v>641</v>
      </c>
      <c r="O3898">
        <v>0</v>
      </c>
      <c r="P3898" t="s">
        <v>177</v>
      </c>
      <c r="Q3898" t="s">
        <v>514</v>
      </c>
      <c r="R3898" t="s">
        <v>515</v>
      </c>
      <c r="S3898" t="s">
        <v>516</v>
      </c>
      <c r="T3898">
        <v>0</v>
      </c>
      <c r="U3898" t="s">
        <v>517</v>
      </c>
      <c r="V3898">
        <v>2523</v>
      </c>
      <c r="W3898" t="s">
        <v>518</v>
      </c>
      <c r="X3898">
        <v>8</v>
      </c>
      <c r="Y3898" t="s">
        <v>519</v>
      </c>
      <c r="Z3898">
        <v>1931135</v>
      </c>
      <c r="AA3898">
        <v>8</v>
      </c>
      <c r="AB3898" t="s">
        <v>519</v>
      </c>
      <c r="AC3898">
        <v>1931135</v>
      </c>
      <c r="AD3898">
        <v>1931135</v>
      </c>
      <c r="AE3898">
        <v>0</v>
      </c>
      <c r="AF3898">
        <v>195974</v>
      </c>
      <c r="AG3898"/>
      <c r="AH3898">
        <v>195974.24100000001</v>
      </c>
      <c r="AI3898">
        <v>0</v>
      </c>
    </row>
    <row r="3899" spans="1:35">
      <c r="A3899" t="s">
        <v>862</v>
      </c>
      <c r="B3899">
        <v>2019</v>
      </c>
      <c r="C3899">
        <v>2019</v>
      </c>
      <c r="D3899">
        <v>2019</v>
      </c>
      <c r="E3899">
        <v>4</v>
      </c>
      <c r="F3899">
        <v>0</v>
      </c>
      <c r="G3899">
        <v>0</v>
      </c>
      <c r="H3899" t="s">
        <v>510</v>
      </c>
      <c r="I3899">
        <v>251</v>
      </c>
      <c r="J3899" t="s">
        <v>113</v>
      </c>
      <c r="K3899" t="s">
        <v>583</v>
      </c>
      <c r="L3899">
        <v>642</v>
      </c>
      <c r="M3899" t="s">
        <v>682</v>
      </c>
      <c r="N3899" t="s">
        <v>683</v>
      </c>
      <c r="O3899">
        <v>0</v>
      </c>
      <c r="P3899" t="s">
        <v>177</v>
      </c>
      <c r="Q3899" t="s">
        <v>514</v>
      </c>
      <c r="R3899" t="s">
        <v>515</v>
      </c>
      <c r="S3899" t="s">
        <v>516</v>
      </c>
      <c r="T3899">
        <v>0</v>
      </c>
      <c r="U3899" t="s">
        <v>517</v>
      </c>
      <c r="V3899">
        <v>2523</v>
      </c>
      <c r="W3899" t="s">
        <v>518</v>
      </c>
      <c r="X3899">
        <v>8</v>
      </c>
      <c r="Y3899" t="s">
        <v>519</v>
      </c>
      <c r="Z3899">
        <v>300065</v>
      </c>
      <c r="AA3899">
        <v>8</v>
      </c>
      <c r="AB3899" t="s">
        <v>519</v>
      </c>
      <c r="AC3899">
        <v>300065</v>
      </c>
      <c r="AD3899">
        <v>300065</v>
      </c>
      <c r="AE3899">
        <v>0</v>
      </c>
      <c r="AF3899">
        <v>126911</v>
      </c>
      <c r="AG3899"/>
      <c r="AH3899">
        <v>126911.053</v>
      </c>
      <c r="AI3899">
        <v>0</v>
      </c>
    </row>
    <row r="3900" spans="1:35">
      <c r="A3900" t="s">
        <v>862</v>
      </c>
      <c r="B3900">
        <v>2019</v>
      </c>
      <c r="C3900">
        <v>2019</v>
      </c>
      <c r="D3900">
        <v>2019</v>
      </c>
      <c r="E3900">
        <v>4</v>
      </c>
      <c r="F3900">
        <v>0</v>
      </c>
      <c r="G3900">
        <v>0</v>
      </c>
      <c r="H3900" t="s">
        <v>510</v>
      </c>
      <c r="I3900">
        <v>251</v>
      </c>
      <c r="J3900" t="s">
        <v>113</v>
      </c>
      <c r="K3900" t="s">
        <v>583</v>
      </c>
      <c r="L3900">
        <v>380</v>
      </c>
      <c r="M3900" t="s">
        <v>587</v>
      </c>
      <c r="N3900" t="s">
        <v>588</v>
      </c>
      <c r="O3900">
        <v>0</v>
      </c>
      <c r="P3900" t="s">
        <v>177</v>
      </c>
      <c r="Q3900" t="s">
        <v>514</v>
      </c>
      <c r="R3900" t="s">
        <v>515</v>
      </c>
      <c r="S3900" t="s">
        <v>516</v>
      </c>
      <c r="T3900">
        <v>0</v>
      </c>
      <c r="U3900" t="s">
        <v>517</v>
      </c>
      <c r="V3900">
        <v>2523</v>
      </c>
      <c r="W3900" t="s">
        <v>518</v>
      </c>
      <c r="X3900">
        <v>8</v>
      </c>
      <c r="Y3900" t="s">
        <v>519</v>
      </c>
      <c r="Z3900">
        <v>74037320</v>
      </c>
      <c r="AA3900">
        <v>8</v>
      </c>
      <c r="AB3900" t="s">
        <v>519</v>
      </c>
      <c r="AC3900">
        <v>74037320</v>
      </c>
      <c r="AD3900">
        <v>74037320</v>
      </c>
      <c r="AE3900">
        <v>0</v>
      </c>
      <c r="AF3900">
        <v>7233688</v>
      </c>
      <c r="AG3900"/>
      <c r="AH3900">
        <v>7233688.1909999996</v>
      </c>
      <c r="AI3900">
        <v>0</v>
      </c>
    </row>
    <row r="3901" spans="1:35">
      <c r="A3901" t="s">
        <v>862</v>
      </c>
      <c r="B3901">
        <v>2019</v>
      </c>
      <c r="C3901">
        <v>2019</v>
      </c>
      <c r="D3901">
        <v>2019</v>
      </c>
      <c r="E3901">
        <v>4</v>
      </c>
      <c r="F3901">
        <v>0</v>
      </c>
      <c r="G3901">
        <v>0</v>
      </c>
      <c r="H3901" t="s">
        <v>510</v>
      </c>
      <c r="I3901">
        <v>251</v>
      </c>
      <c r="J3901" t="s">
        <v>113</v>
      </c>
      <c r="K3901" t="s">
        <v>583</v>
      </c>
      <c r="L3901">
        <v>156</v>
      </c>
      <c r="M3901" t="s">
        <v>183</v>
      </c>
      <c r="N3901" t="s">
        <v>562</v>
      </c>
      <c r="O3901">
        <v>0</v>
      </c>
      <c r="P3901" t="s">
        <v>177</v>
      </c>
      <c r="Q3901" t="s">
        <v>514</v>
      </c>
      <c r="R3901" t="s">
        <v>515</v>
      </c>
      <c r="S3901" t="s">
        <v>516</v>
      </c>
      <c r="T3901">
        <v>0</v>
      </c>
      <c r="U3901" t="s">
        <v>517</v>
      </c>
      <c r="V3901">
        <v>2523</v>
      </c>
      <c r="W3901" t="s">
        <v>518</v>
      </c>
      <c r="X3901">
        <v>8</v>
      </c>
      <c r="Y3901" t="s">
        <v>519</v>
      </c>
      <c r="Z3901">
        <v>1470</v>
      </c>
      <c r="AA3901">
        <v>8</v>
      </c>
      <c r="AB3901" t="s">
        <v>519</v>
      </c>
      <c r="AC3901">
        <v>1470</v>
      </c>
      <c r="AD3901">
        <v>1470</v>
      </c>
      <c r="AE3901">
        <v>0</v>
      </c>
      <c r="AF3901">
        <v>1264</v>
      </c>
      <c r="AG3901"/>
      <c r="AH3901">
        <v>1264.0609999999999</v>
      </c>
      <c r="AI3901">
        <v>0</v>
      </c>
    </row>
    <row r="3902" spans="1:35">
      <c r="A3902" t="s">
        <v>862</v>
      </c>
      <c r="B3902">
        <v>2019</v>
      </c>
      <c r="C3902">
        <v>2019</v>
      </c>
      <c r="D3902">
        <v>2019</v>
      </c>
      <c r="E3902">
        <v>4</v>
      </c>
      <c r="F3902">
        <v>0</v>
      </c>
      <c r="G3902">
        <v>0</v>
      </c>
      <c r="H3902" t="s">
        <v>510</v>
      </c>
      <c r="I3902">
        <v>251</v>
      </c>
      <c r="J3902" t="s">
        <v>113</v>
      </c>
      <c r="K3902" t="s">
        <v>583</v>
      </c>
      <c r="L3902">
        <v>300</v>
      </c>
      <c r="M3902" t="s">
        <v>680</v>
      </c>
      <c r="N3902" t="s">
        <v>681</v>
      </c>
      <c r="O3902">
        <v>0</v>
      </c>
      <c r="P3902" t="s">
        <v>177</v>
      </c>
      <c r="Q3902" t="s">
        <v>514</v>
      </c>
      <c r="R3902" t="s">
        <v>515</v>
      </c>
      <c r="S3902" t="s">
        <v>516</v>
      </c>
      <c r="T3902">
        <v>0</v>
      </c>
      <c r="U3902" t="s">
        <v>517</v>
      </c>
      <c r="V3902">
        <v>2523</v>
      </c>
      <c r="W3902" t="s">
        <v>518</v>
      </c>
      <c r="X3902">
        <v>8</v>
      </c>
      <c r="Y3902" t="s">
        <v>519</v>
      </c>
      <c r="Z3902">
        <v>21050</v>
      </c>
      <c r="AA3902">
        <v>8</v>
      </c>
      <c r="AB3902" t="s">
        <v>519</v>
      </c>
      <c r="AC3902">
        <v>21050</v>
      </c>
      <c r="AD3902">
        <v>21050</v>
      </c>
      <c r="AE3902">
        <v>0</v>
      </c>
      <c r="AF3902">
        <v>11655</v>
      </c>
      <c r="AG3902"/>
      <c r="AH3902">
        <v>11655.337</v>
      </c>
      <c r="AI3902">
        <v>0</v>
      </c>
    </row>
    <row r="3903" spans="1:35">
      <c r="A3903" t="s">
        <v>862</v>
      </c>
      <c r="B3903">
        <v>2019</v>
      </c>
      <c r="C3903">
        <v>2019</v>
      </c>
      <c r="D3903">
        <v>2019</v>
      </c>
      <c r="E3903">
        <v>4</v>
      </c>
      <c r="F3903">
        <v>0</v>
      </c>
      <c r="G3903">
        <v>0</v>
      </c>
      <c r="H3903" t="s">
        <v>510</v>
      </c>
      <c r="I3903">
        <v>251</v>
      </c>
      <c r="J3903" t="s">
        <v>113</v>
      </c>
      <c r="K3903" t="s">
        <v>583</v>
      </c>
      <c r="L3903">
        <v>516</v>
      </c>
      <c r="M3903" t="s">
        <v>743</v>
      </c>
      <c r="N3903" t="s">
        <v>744</v>
      </c>
      <c r="O3903">
        <v>0</v>
      </c>
      <c r="P3903" t="s">
        <v>177</v>
      </c>
      <c r="Q3903" t="s">
        <v>514</v>
      </c>
      <c r="R3903" t="s">
        <v>515</v>
      </c>
      <c r="S3903" t="s">
        <v>516</v>
      </c>
      <c r="T3903">
        <v>0</v>
      </c>
      <c r="U3903" t="s">
        <v>517</v>
      </c>
      <c r="V3903">
        <v>2523</v>
      </c>
      <c r="W3903" t="s">
        <v>518</v>
      </c>
      <c r="X3903">
        <v>8</v>
      </c>
      <c r="Y3903" t="s">
        <v>519</v>
      </c>
      <c r="Z3903">
        <v>75</v>
      </c>
      <c r="AA3903">
        <v>8</v>
      </c>
      <c r="AB3903" t="s">
        <v>519</v>
      </c>
      <c r="AC3903">
        <v>75</v>
      </c>
      <c r="AD3903">
        <v>75</v>
      </c>
      <c r="AE3903">
        <v>0</v>
      </c>
      <c r="AF3903">
        <v>154</v>
      </c>
      <c r="AG3903"/>
      <c r="AH3903">
        <v>154.50899999999999</v>
      </c>
      <c r="AI3903">
        <v>0</v>
      </c>
    </row>
    <row r="3904" spans="1:35">
      <c r="A3904" t="s">
        <v>862</v>
      </c>
      <c r="B3904">
        <v>2019</v>
      </c>
      <c r="C3904">
        <v>2019</v>
      </c>
      <c r="D3904">
        <v>2019</v>
      </c>
      <c r="E3904">
        <v>4</v>
      </c>
      <c r="F3904">
        <v>0</v>
      </c>
      <c r="G3904">
        <v>0</v>
      </c>
      <c r="H3904" t="s">
        <v>510</v>
      </c>
      <c r="I3904">
        <v>251</v>
      </c>
      <c r="J3904" t="s">
        <v>113</v>
      </c>
      <c r="K3904" t="s">
        <v>583</v>
      </c>
      <c r="L3904">
        <v>528</v>
      </c>
      <c r="M3904" t="s">
        <v>581</v>
      </c>
      <c r="N3904" t="s">
        <v>582</v>
      </c>
      <c r="O3904">
        <v>0</v>
      </c>
      <c r="P3904" t="s">
        <v>177</v>
      </c>
      <c r="Q3904" t="s">
        <v>514</v>
      </c>
      <c r="R3904" t="s">
        <v>515</v>
      </c>
      <c r="S3904" t="s">
        <v>516</v>
      </c>
      <c r="T3904">
        <v>0</v>
      </c>
      <c r="U3904" t="s">
        <v>517</v>
      </c>
      <c r="V3904">
        <v>2523</v>
      </c>
      <c r="W3904" t="s">
        <v>518</v>
      </c>
      <c r="X3904">
        <v>8</v>
      </c>
      <c r="Y3904" t="s">
        <v>519</v>
      </c>
      <c r="Z3904">
        <v>724675</v>
      </c>
      <c r="AA3904">
        <v>8</v>
      </c>
      <c r="AB3904" t="s">
        <v>519</v>
      </c>
      <c r="AC3904">
        <v>724675</v>
      </c>
      <c r="AD3904">
        <v>724675</v>
      </c>
      <c r="AE3904">
        <v>0</v>
      </c>
      <c r="AF3904">
        <v>371528</v>
      </c>
      <c r="AG3904"/>
      <c r="AH3904">
        <v>371528.69099999999</v>
      </c>
      <c r="AI3904">
        <v>0</v>
      </c>
    </row>
    <row r="3905" spans="1:35">
      <c r="A3905" t="s">
        <v>862</v>
      </c>
      <c r="B3905">
        <v>2019</v>
      </c>
      <c r="C3905">
        <v>2019</v>
      </c>
      <c r="D3905">
        <v>2019</v>
      </c>
      <c r="E3905">
        <v>4</v>
      </c>
      <c r="F3905">
        <v>0</v>
      </c>
      <c r="G3905">
        <v>0</v>
      </c>
      <c r="H3905" t="s">
        <v>510</v>
      </c>
      <c r="I3905">
        <v>251</v>
      </c>
      <c r="J3905" t="s">
        <v>113</v>
      </c>
      <c r="K3905" t="s">
        <v>583</v>
      </c>
      <c r="L3905">
        <v>31</v>
      </c>
      <c r="M3905" t="s">
        <v>733</v>
      </c>
      <c r="N3905" t="s">
        <v>734</v>
      </c>
      <c r="O3905">
        <v>0</v>
      </c>
      <c r="P3905" t="s">
        <v>177</v>
      </c>
      <c r="Q3905" t="s">
        <v>514</v>
      </c>
      <c r="R3905" t="s">
        <v>515</v>
      </c>
      <c r="S3905" t="s">
        <v>516</v>
      </c>
      <c r="T3905">
        <v>0</v>
      </c>
      <c r="U3905" t="s">
        <v>517</v>
      </c>
      <c r="V3905">
        <v>2523</v>
      </c>
      <c r="W3905" t="s">
        <v>518</v>
      </c>
      <c r="X3905">
        <v>8</v>
      </c>
      <c r="Y3905" t="s">
        <v>519</v>
      </c>
      <c r="Z3905">
        <v>34</v>
      </c>
      <c r="AA3905">
        <v>8</v>
      </c>
      <c r="AB3905" t="s">
        <v>519</v>
      </c>
      <c r="AC3905">
        <v>34</v>
      </c>
      <c r="AD3905">
        <v>34</v>
      </c>
      <c r="AE3905">
        <v>0</v>
      </c>
      <c r="AF3905">
        <v>447</v>
      </c>
      <c r="AG3905"/>
      <c r="AH3905">
        <v>447.85199999999998</v>
      </c>
      <c r="AI3905">
        <v>0</v>
      </c>
    </row>
    <row r="3906" spans="1:35">
      <c r="A3906" t="s">
        <v>862</v>
      </c>
      <c r="B3906">
        <v>2019</v>
      </c>
      <c r="C3906">
        <v>2019</v>
      </c>
      <c r="D3906">
        <v>2019</v>
      </c>
      <c r="E3906">
        <v>4</v>
      </c>
      <c r="F3906">
        <v>0</v>
      </c>
      <c r="G3906">
        <v>0</v>
      </c>
      <c r="H3906" t="s">
        <v>510</v>
      </c>
      <c r="I3906">
        <v>251</v>
      </c>
      <c r="J3906" t="s">
        <v>113</v>
      </c>
      <c r="K3906" t="s">
        <v>583</v>
      </c>
      <c r="L3906">
        <v>729</v>
      </c>
      <c r="M3906" t="s">
        <v>890</v>
      </c>
      <c r="N3906" t="s">
        <v>891</v>
      </c>
      <c r="O3906">
        <v>0</v>
      </c>
      <c r="P3906" t="s">
        <v>177</v>
      </c>
      <c r="Q3906" t="s">
        <v>514</v>
      </c>
      <c r="R3906" t="s">
        <v>515</v>
      </c>
      <c r="S3906" t="s">
        <v>516</v>
      </c>
      <c r="T3906">
        <v>0</v>
      </c>
      <c r="U3906" t="s">
        <v>517</v>
      </c>
      <c r="V3906">
        <v>2523</v>
      </c>
      <c r="W3906" t="s">
        <v>518</v>
      </c>
      <c r="X3906">
        <v>8</v>
      </c>
      <c r="Y3906" t="s">
        <v>519</v>
      </c>
      <c r="Z3906">
        <v>30</v>
      </c>
      <c r="AA3906">
        <v>8</v>
      </c>
      <c r="AB3906" t="s">
        <v>519</v>
      </c>
      <c r="AC3906">
        <v>30</v>
      </c>
      <c r="AD3906">
        <v>30</v>
      </c>
      <c r="AE3906">
        <v>0</v>
      </c>
      <c r="AF3906">
        <v>358</v>
      </c>
      <c r="AG3906"/>
      <c r="AH3906">
        <v>358.28100000000001</v>
      </c>
      <c r="AI3906">
        <v>0</v>
      </c>
    </row>
    <row r="3907" spans="1:35">
      <c r="A3907" t="s">
        <v>862</v>
      </c>
      <c r="B3907">
        <v>2019</v>
      </c>
      <c r="C3907">
        <v>2019</v>
      </c>
      <c r="D3907">
        <v>2019</v>
      </c>
      <c r="E3907">
        <v>4</v>
      </c>
      <c r="F3907">
        <v>0</v>
      </c>
      <c r="G3907">
        <v>0</v>
      </c>
      <c r="H3907" t="s">
        <v>510</v>
      </c>
      <c r="I3907">
        <v>251</v>
      </c>
      <c r="J3907" t="s">
        <v>113</v>
      </c>
      <c r="K3907" t="s">
        <v>583</v>
      </c>
      <c r="L3907">
        <v>344</v>
      </c>
      <c r="M3907" t="s">
        <v>558</v>
      </c>
      <c r="N3907" t="s">
        <v>559</v>
      </c>
      <c r="O3907">
        <v>0</v>
      </c>
      <c r="P3907" t="s">
        <v>177</v>
      </c>
      <c r="Q3907" t="s">
        <v>514</v>
      </c>
      <c r="R3907" t="s">
        <v>515</v>
      </c>
      <c r="S3907" t="s">
        <v>516</v>
      </c>
      <c r="T3907">
        <v>0</v>
      </c>
      <c r="U3907" t="s">
        <v>517</v>
      </c>
      <c r="V3907">
        <v>2523</v>
      </c>
      <c r="W3907" t="s">
        <v>518</v>
      </c>
      <c r="X3907">
        <v>8</v>
      </c>
      <c r="Y3907" t="s">
        <v>519</v>
      </c>
      <c r="Z3907">
        <v>44400</v>
      </c>
      <c r="AA3907">
        <v>8</v>
      </c>
      <c r="AB3907" t="s">
        <v>519</v>
      </c>
      <c r="AC3907">
        <v>44400</v>
      </c>
      <c r="AD3907">
        <v>44400</v>
      </c>
      <c r="AE3907">
        <v>0</v>
      </c>
      <c r="AF3907">
        <v>33612</v>
      </c>
      <c r="AG3907"/>
      <c r="AH3907">
        <v>33612.379000000001</v>
      </c>
      <c r="AI3907">
        <v>0</v>
      </c>
    </row>
    <row r="3908" spans="1:35">
      <c r="A3908" t="s">
        <v>862</v>
      </c>
      <c r="B3908">
        <v>2019</v>
      </c>
      <c r="C3908">
        <v>2019</v>
      </c>
      <c r="D3908">
        <v>2019</v>
      </c>
      <c r="E3908">
        <v>4</v>
      </c>
      <c r="F3908">
        <v>0</v>
      </c>
      <c r="G3908">
        <v>0</v>
      </c>
      <c r="H3908" t="s">
        <v>510</v>
      </c>
      <c r="I3908">
        <v>251</v>
      </c>
      <c r="J3908" t="s">
        <v>113</v>
      </c>
      <c r="K3908" t="s">
        <v>583</v>
      </c>
      <c r="L3908">
        <v>440</v>
      </c>
      <c r="M3908" t="s">
        <v>773</v>
      </c>
      <c r="N3908" t="s">
        <v>774</v>
      </c>
      <c r="O3908">
        <v>0</v>
      </c>
      <c r="P3908" t="s">
        <v>177</v>
      </c>
      <c r="Q3908" t="s">
        <v>514</v>
      </c>
      <c r="R3908" t="s">
        <v>515</v>
      </c>
      <c r="S3908" t="s">
        <v>516</v>
      </c>
      <c r="T3908">
        <v>0</v>
      </c>
      <c r="U3908" t="s">
        <v>517</v>
      </c>
      <c r="V3908">
        <v>2523</v>
      </c>
      <c r="W3908" t="s">
        <v>518</v>
      </c>
      <c r="X3908">
        <v>8</v>
      </c>
      <c r="Y3908" t="s">
        <v>519</v>
      </c>
      <c r="Z3908">
        <v>1320</v>
      </c>
      <c r="AA3908">
        <v>8</v>
      </c>
      <c r="AB3908" t="s">
        <v>519</v>
      </c>
      <c r="AC3908">
        <v>1320</v>
      </c>
      <c r="AD3908">
        <v>1320</v>
      </c>
      <c r="AE3908">
        <v>0</v>
      </c>
      <c r="AF3908">
        <v>147</v>
      </c>
      <c r="AG3908"/>
      <c r="AH3908">
        <v>147.791</v>
      </c>
      <c r="AI3908">
        <v>0</v>
      </c>
    </row>
    <row r="3909" spans="1:35">
      <c r="A3909" t="s">
        <v>862</v>
      </c>
      <c r="B3909">
        <v>2019</v>
      </c>
      <c r="C3909">
        <v>2019</v>
      </c>
      <c r="D3909">
        <v>2019</v>
      </c>
      <c r="E3909">
        <v>4</v>
      </c>
      <c r="F3909">
        <v>0</v>
      </c>
      <c r="G3909">
        <v>0</v>
      </c>
      <c r="H3909" t="s">
        <v>510</v>
      </c>
      <c r="I3909">
        <v>251</v>
      </c>
      <c r="J3909" t="s">
        <v>113</v>
      </c>
      <c r="K3909" t="s">
        <v>583</v>
      </c>
      <c r="L3909">
        <v>76</v>
      </c>
      <c r="M3909" t="s">
        <v>538</v>
      </c>
      <c r="N3909" t="s">
        <v>539</v>
      </c>
      <c r="O3909">
        <v>0</v>
      </c>
      <c r="P3909" t="s">
        <v>177</v>
      </c>
      <c r="Q3909" t="s">
        <v>514</v>
      </c>
      <c r="R3909" t="s">
        <v>515</v>
      </c>
      <c r="S3909" t="s">
        <v>516</v>
      </c>
      <c r="T3909">
        <v>0</v>
      </c>
      <c r="U3909" t="s">
        <v>517</v>
      </c>
      <c r="V3909">
        <v>2523</v>
      </c>
      <c r="W3909" t="s">
        <v>518</v>
      </c>
      <c r="X3909">
        <v>8</v>
      </c>
      <c r="Y3909" t="s">
        <v>519</v>
      </c>
      <c r="Z3909">
        <v>865840</v>
      </c>
      <c r="AA3909">
        <v>8</v>
      </c>
      <c r="AB3909" t="s">
        <v>519</v>
      </c>
      <c r="AC3909">
        <v>865840</v>
      </c>
      <c r="AD3909">
        <v>865840</v>
      </c>
      <c r="AE3909">
        <v>0</v>
      </c>
      <c r="AF3909">
        <v>559634</v>
      </c>
      <c r="AG3909"/>
      <c r="AH3909">
        <v>559634.18000000005</v>
      </c>
      <c r="AI3909">
        <v>0</v>
      </c>
    </row>
    <row r="3910" spans="1:35">
      <c r="A3910" t="s">
        <v>862</v>
      </c>
      <c r="B3910">
        <v>2019</v>
      </c>
      <c r="C3910">
        <v>2019</v>
      </c>
      <c r="D3910">
        <v>2019</v>
      </c>
      <c r="E3910">
        <v>4</v>
      </c>
      <c r="F3910">
        <v>0</v>
      </c>
      <c r="G3910">
        <v>0</v>
      </c>
      <c r="H3910" t="s">
        <v>510</v>
      </c>
      <c r="I3910">
        <v>251</v>
      </c>
      <c r="J3910" t="s">
        <v>113</v>
      </c>
      <c r="K3910" t="s">
        <v>583</v>
      </c>
      <c r="L3910">
        <v>203</v>
      </c>
      <c r="M3910" t="s">
        <v>684</v>
      </c>
      <c r="N3910" t="s">
        <v>685</v>
      </c>
      <c r="O3910">
        <v>0</v>
      </c>
      <c r="P3910" t="s">
        <v>177</v>
      </c>
      <c r="Q3910" t="s">
        <v>514</v>
      </c>
      <c r="R3910" t="s">
        <v>515</v>
      </c>
      <c r="S3910" t="s">
        <v>516</v>
      </c>
      <c r="T3910">
        <v>0</v>
      </c>
      <c r="U3910" t="s">
        <v>517</v>
      </c>
      <c r="V3910">
        <v>2523</v>
      </c>
      <c r="W3910" t="s">
        <v>518</v>
      </c>
      <c r="X3910">
        <v>8</v>
      </c>
      <c r="Y3910" t="s">
        <v>519</v>
      </c>
      <c r="Z3910">
        <v>44495</v>
      </c>
      <c r="AA3910">
        <v>8</v>
      </c>
      <c r="AB3910" t="s">
        <v>519</v>
      </c>
      <c r="AC3910">
        <v>44495</v>
      </c>
      <c r="AD3910">
        <v>44495</v>
      </c>
      <c r="AE3910">
        <v>0</v>
      </c>
      <c r="AF3910">
        <v>8590</v>
      </c>
      <c r="AG3910"/>
      <c r="AH3910">
        <v>8590.9120000000003</v>
      </c>
      <c r="AI3910">
        <v>0</v>
      </c>
    </row>
    <row r="3911" spans="1:35">
      <c r="A3911" t="s">
        <v>862</v>
      </c>
      <c r="B3911">
        <v>2019</v>
      </c>
      <c r="C3911">
        <v>2019</v>
      </c>
      <c r="D3911">
        <v>2019</v>
      </c>
      <c r="E3911">
        <v>4</v>
      </c>
      <c r="F3911">
        <v>0</v>
      </c>
      <c r="G3911">
        <v>0</v>
      </c>
      <c r="H3911" t="s">
        <v>510</v>
      </c>
      <c r="I3911">
        <v>251</v>
      </c>
      <c r="J3911" t="s">
        <v>113</v>
      </c>
      <c r="K3911" t="s">
        <v>583</v>
      </c>
      <c r="L3911">
        <v>608</v>
      </c>
      <c r="M3911" t="s">
        <v>548</v>
      </c>
      <c r="N3911" t="s">
        <v>549</v>
      </c>
      <c r="O3911">
        <v>0</v>
      </c>
      <c r="P3911" t="s">
        <v>177</v>
      </c>
      <c r="Q3911" t="s">
        <v>514</v>
      </c>
      <c r="R3911" t="s">
        <v>515</v>
      </c>
      <c r="S3911" t="s">
        <v>516</v>
      </c>
      <c r="T3911">
        <v>0</v>
      </c>
      <c r="U3911" t="s">
        <v>517</v>
      </c>
      <c r="V3911">
        <v>2523</v>
      </c>
      <c r="W3911" t="s">
        <v>518</v>
      </c>
      <c r="X3911">
        <v>8</v>
      </c>
      <c r="Y3911" t="s">
        <v>519</v>
      </c>
      <c r="Z3911">
        <v>102</v>
      </c>
      <c r="AA3911">
        <v>8</v>
      </c>
      <c r="AB3911" t="s">
        <v>519</v>
      </c>
      <c r="AC3911">
        <v>102</v>
      </c>
      <c r="AD3911">
        <v>102</v>
      </c>
      <c r="AE3911">
        <v>0</v>
      </c>
      <c r="AF3911">
        <v>1791</v>
      </c>
      <c r="AG3911"/>
      <c r="AH3911">
        <v>1791.4059999999999</v>
      </c>
      <c r="AI3911">
        <v>0</v>
      </c>
    </row>
    <row r="3912" spans="1:35">
      <c r="A3912" t="s">
        <v>862</v>
      </c>
      <c r="B3912">
        <v>2019</v>
      </c>
      <c r="C3912">
        <v>2019</v>
      </c>
      <c r="D3912">
        <v>2019</v>
      </c>
      <c r="E3912">
        <v>4</v>
      </c>
      <c r="F3912">
        <v>0</v>
      </c>
      <c r="G3912">
        <v>0</v>
      </c>
      <c r="H3912" t="s">
        <v>510</v>
      </c>
      <c r="I3912">
        <v>251</v>
      </c>
      <c r="J3912" t="s">
        <v>113</v>
      </c>
      <c r="K3912" t="s">
        <v>583</v>
      </c>
      <c r="L3912">
        <v>368</v>
      </c>
      <c r="M3912" t="s">
        <v>622</v>
      </c>
      <c r="N3912" t="s">
        <v>623</v>
      </c>
      <c r="O3912">
        <v>0</v>
      </c>
      <c r="P3912" t="s">
        <v>177</v>
      </c>
      <c r="Q3912" t="s">
        <v>514</v>
      </c>
      <c r="R3912" t="s">
        <v>515</v>
      </c>
      <c r="S3912" t="s">
        <v>516</v>
      </c>
      <c r="T3912">
        <v>0</v>
      </c>
      <c r="U3912" t="s">
        <v>517</v>
      </c>
      <c r="V3912">
        <v>2523</v>
      </c>
      <c r="W3912" t="s">
        <v>518</v>
      </c>
      <c r="X3912">
        <v>8</v>
      </c>
      <c r="Y3912" t="s">
        <v>519</v>
      </c>
      <c r="Z3912">
        <v>723</v>
      </c>
      <c r="AA3912">
        <v>8</v>
      </c>
      <c r="AB3912" t="s">
        <v>519</v>
      </c>
      <c r="AC3912">
        <v>723</v>
      </c>
      <c r="AD3912">
        <v>723</v>
      </c>
      <c r="AE3912">
        <v>0</v>
      </c>
      <c r="AF3912">
        <v>4537</v>
      </c>
      <c r="AG3912"/>
      <c r="AH3912">
        <v>4537.8559999999998</v>
      </c>
      <c r="AI3912">
        <v>0</v>
      </c>
    </row>
    <row r="3913" spans="1:35">
      <c r="A3913" t="s">
        <v>862</v>
      </c>
      <c r="B3913">
        <v>2019</v>
      </c>
      <c r="C3913">
        <v>2019</v>
      </c>
      <c r="D3913">
        <v>2019</v>
      </c>
      <c r="E3913">
        <v>4</v>
      </c>
      <c r="F3913">
        <v>0</v>
      </c>
      <c r="G3913">
        <v>0</v>
      </c>
      <c r="H3913" t="s">
        <v>510</v>
      </c>
      <c r="I3913">
        <v>251</v>
      </c>
      <c r="J3913" t="s">
        <v>113</v>
      </c>
      <c r="K3913" t="s">
        <v>583</v>
      </c>
      <c r="L3913">
        <v>752</v>
      </c>
      <c r="M3913" t="s">
        <v>189</v>
      </c>
      <c r="N3913" t="s">
        <v>569</v>
      </c>
      <c r="O3913">
        <v>0</v>
      </c>
      <c r="P3913" t="s">
        <v>177</v>
      </c>
      <c r="Q3913" t="s">
        <v>514</v>
      </c>
      <c r="R3913" t="s">
        <v>515</v>
      </c>
      <c r="S3913" t="s">
        <v>516</v>
      </c>
      <c r="T3913">
        <v>0</v>
      </c>
      <c r="U3913" t="s">
        <v>517</v>
      </c>
      <c r="V3913">
        <v>2523</v>
      </c>
      <c r="W3913" t="s">
        <v>518</v>
      </c>
      <c r="X3913">
        <v>8</v>
      </c>
      <c r="Y3913" t="s">
        <v>519</v>
      </c>
      <c r="Z3913">
        <v>246950</v>
      </c>
      <c r="AA3913">
        <v>8</v>
      </c>
      <c r="AB3913" t="s">
        <v>519</v>
      </c>
      <c r="AC3913">
        <v>246950</v>
      </c>
      <c r="AD3913">
        <v>246950</v>
      </c>
      <c r="AE3913">
        <v>0</v>
      </c>
      <c r="AF3913">
        <v>159245</v>
      </c>
      <c r="AG3913"/>
      <c r="AH3913">
        <v>159245.935</v>
      </c>
      <c r="AI3913">
        <v>0</v>
      </c>
    </row>
    <row r="3914" spans="1:35">
      <c r="A3914" t="s">
        <v>862</v>
      </c>
      <c r="B3914">
        <v>2019</v>
      </c>
      <c r="C3914">
        <v>2019</v>
      </c>
      <c r="D3914">
        <v>2019</v>
      </c>
      <c r="E3914">
        <v>4</v>
      </c>
      <c r="F3914">
        <v>0</v>
      </c>
      <c r="G3914">
        <v>0</v>
      </c>
      <c r="H3914" t="s">
        <v>510</v>
      </c>
      <c r="I3914">
        <v>251</v>
      </c>
      <c r="J3914" t="s">
        <v>113</v>
      </c>
      <c r="K3914" t="s">
        <v>583</v>
      </c>
      <c r="L3914">
        <v>50</v>
      </c>
      <c r="M3914" t="s">
        <v>765</v>
      </c>
      <c r="N3914" t="s">
        <v>766</v>
      </c>
      <c r="O3914">
        <v>0</v>
      </c>
      <c r="P3914" t="s">
        <v>177</v>
      </c>
      <c r="Q3914" t="s">
        <v>514</v>
      </c>
      <c r="R3914" t="s">
        <v>515</v>
      </c>
      <c r="S3914" t="s">
        <v>516</v>
      </c>
      <c r="T3914">
        <v>0</v>
      </c>
      <c r="U3914" t="s">
        <v>517</v>
      </c>
      <c r="V3914">
        <v>2523</v>
      </c>
      <c r="W3914" t="s">
        <v>518</v>
      </c>
      <c r="X3914">
        <v>8</v>
      </c>
      <c r="Y3914" t="s">
        <v>519</v>
      </c>
      <c r="Z3914">
        <v>400</v>
      </c>
      <c r="AA3914">
        <v>8</v>
      </c>
      <c r="AB3914" t="s">
        <v>519</v>
      </c>
      <c r="AC3914">
        <v>400</v>
      </c>
      <c r="AD3914">
        <v>400</v>
      </c>
      <c r="AE3914">
        <v>0</v>
      </c>
      <c r="AF3914">
        <v>4003</v>
      </c>
      <c r="AG3914"/>
      <c r="AH3914">
        <v>4003.7930000000001</v>
      </c>
      <c r="AI3914">
        <v>0</v>
      </c>
    </row>
    <row r="3915" spans="1:35">
      <c r="A3915" t="s">
        <v>862</v>
      </c>
      <c r="B3915">
        <v>2019</v>
      </c>
      <c r="C3915">
        <v>2019</v>
      </c>
      <c r="D3915">
        <v>2019</v>
      </c>
      <c r="E3915">
        <v>4</v>
      </c>
      <c r="F3915">
        <v>0</v>
      </c>
      <c r="G3915">
        <v>0</v>
      </c>
      <c r="H3915" t="s">
        <v>510</v>
      </c>
      <c r="I3915">
        <v>251</v>
      </c>
      <c r="J3915" t="s">
        <v>113</v>
      </c>
      <c r="K3915" t="s">
        <v>583</v>
      </c>
      <c r="L3915">
        <v>116</v>
      </c>
      <c r="M3915" t="s">
        <v>864</v>
      </c>
      <c r="N3915" t="s">
        <v>865</v>
      </c>
      <c r="O3915">
        <v>0</v>
      </c>
      <c r="P3915" t="s">
        <v>177</v>
      </c>
      <c r="Q3915" t="s">
        <v>514</v>
      </c>
      <c r="R3915" t="s">
        <v>515</v>
      </c>
      <c r="S3915" t="s">
        <v>516</v>
      </c>
      <c r="T3915">
        <v>0</v>
      </c>
      <c r="U3915" t="s">
        <v>517</v>
      </c>
      <c r="V3915">
        <v>2523</v>
      </c>
      <c r="W3915" t="s">
        <v>518</v>
      </c>
      <c r="X3915">
        <v>8</v>
      </c>
      <c r="Y3915" t="s">
        <v>519</v>
      </c>
      <c r="Z3915">
        <v>113</v>
      </c>
      <c r="AA3915">
        <v>8</v>
      </c>
      <c r="AB3915" t="s">
        <v>519</v>
      </c>
      <c r="AC3915">
        <v>113</v>
      </c>
      <c r="AD3915">
        <v>113</v>
      </c>
      <c r="AE3915">
        <v>0</v>
      </c>
      <c r="AF3915">
        <v>1311</v>
      </c>
      <c r="AG3915"/>
      <c r="AH3915">
        <v>1311.085</v>
      </c>
      <c r="AI3915">
        <v>0</v>
      </c>
    </row>
    <row r="3916" spans="1:35">
      <c r="A3916" t="s">
        <v>862</v>
      </c>
      <c r="B3916">
        <v>2019</v>
      </c>
      <c r="C3916">
        <v>2019</v>
      </c>
      <c r="D3916">
        <v>2019</v>
      </c>
      <c r="E3916">
        <v>4</v>
      </c>
      <c r="F3916">
        <v>0</v>
      </c>
      <c r="G3916">
        <v>0</v>
      </c>
      <c r="H3916" t="s">
        <v>510</v>
      </c>
      <c r="I3916">
        <v>251</v>
      </c>
      <c r="J3916" t="s">
        <v>113</v>
      </c>
      <c r="K3916" t="s">
        <v>583</v>
      </c>
      <c r="L3916">
        <v>562</v>
      </c>
      <c r="M3916" t="s">
        <v>636</v>
      </c>
      <c r="N3916" t="s">
        <v>637</v>
      </c>
      <c r="O3916">
        <v>0</v>
      </c>
      <c r="P3916" t="s">
        <v>177</v>
      </c>
      <c r="Q3916" t="s">
        <v>514</v>
      </c>
      <c r="R3916" t="s">
        <v>515</v>
      </c>
      <c r="S3916" t="s">
        <v>516</v>
      </c>
      <c r="T3916">
        <v>0</v>
      </c>
      <c r="U3916" t="s">
        <v>517</v>
      </c>
      <c r="V3916">
        <v>2523</v>
      </c>
      <c r="W3916" t="s">
        <v>518</v>
      </c>
      <c r="X3916">
        <v>8</v>
      </c>
      <c r="Y3916" t="s">
        <v>519</v>
      </c>
      <c r="Z3916">
        <v>30</v>
      </c>
      <c r="AA3916">
        <v>8</v>
      </c>
      <c r="AB3916" t="s">
        <v>519</v>
      </c>
      <c r="AC3916">
        <v>30</v>
      </c>
      <c r="AD3916">
        <v>30</v>
      </c>
      <c r="AE3916">
        <v>0</v>
      </c>
      <c r="AF3916">
        <v>61</v>
      </c>
      <c r="AG3916"/>
      <c r="AH3916">
        <v>61.58</v>
      </c>
      <c r="AI3916">
        <v>0</v>
      </c>
    </row>
    <row r="3917" spans="1:35">
      <c r="A3917" t="s">
        <v>862</v>
      </c>
      <c r="B3917">
        <v>2019</v>
      </c>
      <c r="C3917">
        <v>2019</v>
      </c>
      <c r="D3917">
        <v>2019</v>
      </c>
      <c r="E3917">
        <v>4</v>
      </c>
      <c r="F3917">
        <v>0</v>
      </c>
      <c r="G3917">
        <v>0</v>
      </c>
      <c r="H3917" t="s">
        <v>510</v>
      </c>
      <c r="I3917">
        <v>251</v>
      </c>
      <c r="J3917" t="s">
        <v>113</v>
      </c>
      <c r="K3917" t="s">
        <v>583</v>
      </c>
      <c r="L3917">
        <v>246</v>
      </c>
      <c r="M3917" t="s">
        <v>678</v>
      </c>
      <c r="N3917" t="s">
        <v>679</v>
      </c>
      <c r="O3917">
        <v>0</v>
      </c>
      <c r="P3917" t="s">
        <v>177</v>
      </c>
      <c r="Q3917" t="s">
        <v>514</v>
      </c>
      <c r="R3917" t="s">
        <v>515</v>
      </c>
      <c r="S3917" t="s">
        <v>516</v>
      </c>
      <c r="T3917">
        <v>0</v>
      </c>
      <c r="U3917" t="s">
        <v>517</v>
      </c>
      <c r="V3917">
        <v>2523</v>
      </c>
      <c r="W3917" t="s">
        <v>518</v>
      </c>
      <c r="X3917">
        <v>8</v>
      </c>
      <c r="Y3917" t="s">
        <v>519</v>
      </c>
      <c r="Z3917">
        <v>642517</v>
      </c>
      <c r="AA3917">
        <v>8</v>
      </c>
      <c r="AB3917" t="s">
        <v>519</v>
      </c>
      <c r="AC3917">
        <v>642517</v>
      </c>
      <c r="AD3917">
        <v>642517</v>
      </c>
      <c r="AE3917">
        <v>0</v>
      </c>
      <c r="AF3917">
        <v>515502</v>
      </c>
      <c r="AG3917"/>
      <c r="AH3917">
        <v>515502.88799999998</v>
      </c>
      <c r="AI3917">
        <v>0</v>
      </c>
    </row>
    <row r="3918" spans="1:35">
      <c r="A3918" t="s">
        <v>862</v>
      </c>
      <c r="B3918">
        <v>2019</v>
      </c>
      <c r="C3918">
        <v>2019</v>
      </c>
      <c r="D3918">
        <v>2019</v>
      </c>
      <c r="E3918">
        <v>4</v>
      </c>
      <c r="F3918">
        <v>0</v>
      </c>
      <c r="G3918">
        <v>0</v>
      </c>
      <c r="H3918" t="s">
        <v>510</v>
      </c>
      <c r="I3918">
        <v>251</v>
      </c>
      <c r="J3918" t="s">
        <v>113</v>
      </c>
      <c r="K3918" t="s">
        <v>583</v>
      </c>
      <c r="L3918">
        <v>144</v>
      </c>
      <c r="M3918" t="s">
        <v>791</v>
      </c>
      <c r="N3918" t="s">
        <v>792</v>
      </c>
      <c r="O3918">
        <v>0</v>
      </c>
      <c r="P3918" t="s">
        <v>177</v>
      </c>
      <c r="Q3918" t="s">
        <v>514</v>
      </c>
      <c r="R3918" t="s">
        <v>515</v>
      </c>
      <c r="S3918" t="s">
        <v>516</v>
      </c>
      <c r="T3918">
        <v>0</v>
      </c>
      <c r="U3918" t="s">
        <v>517</v>
      </c>
      <c r="V3918">
        <v>2523</v>
      </c>
      <c r="W3918" t="s">
        <v>518</v>
      </c>
      <c r="X3918">
        <v>8</v>
      </c>
      <c r="Y3918" t="s">
        <v>519</v>
      </c>
      <c r="Z3918">
        <v>55</v>
      </c>
      <c r="AA3918">
        <v>8</v>
      </c>
      <c r="AB3918" t="s">
        <v>519</v>
      </c>
      <c r="AC3918">
        <v>55</v>
      </c>
      <c r="AD3918">
        <v>55</v>
      </c>
      <c r="AE3918">
        <v>0</v>
      </c>
      <c r="AF3918">
        <v>543</v>
      </c>
      <c r="AG3918"/>
      <c r="AH3918">
        <v>543.02</v>
      </c>
      <c r="AI3918">
        <v>0</v>
      </c>
    </row>
    <row r="3919" spans="1:35">
      <c r="A3919" t="s">
        <v>862</v>
      </c>
      <c r="B3919">
        <v>2019</v>
      </c>
      <c r="C3919">
        <v>2019</v>
      </c>
      <c r="D3919">
        <v>2019</v>
      </c>
      <c r="E3919">
        <v>4</v>
      </c>
      <c r="F3919">
        <v>0</v>
      </c>
      <c r="G3919">
        <v>0</v>
      </c>
      <c r="H3919" t="s">
        <v>510</v>
      </c>
      <c r="I3919">
        <v>251</v>
      </c>
      <c r="J3919" t="s">
        <v>113</v>
      </c>
      <c r="K3919" t="s">
        <v>583</v>
      </c>
      <c r="L3919">
        <v>191</v>
      </c>
      <c r="M3919" t="s">
        <v>574</v>
      </c>
      <c r="N3919" t="s">
        <v>575</v>
      </c>
      <c r="O3919">
        <v>0</v>
      </c>
      <c r="P3919" t="s">
        <v>177</v>
      </c>
      <c r="Q3919" t="s">
        <v>514</v>
      </c>
      <c r="R3919" t="s">
        <v>515</v>
      </c>
      <c r="S3919" t="s">
        <v>516</v>
      </c>
      <c r="T3919">
        <v>0</v>
      </c>
      <c r="U3919" t="s">
        <v>517</v>
      </c>
      <c r="V3919">
        <v>2523</v>
      </c>
      <c r="W3919" t="s">
        <v>518</v>
      </c>
      <c r="X3919">
        <v>8</v>
      </c>
      <c r="Y3919" t="s">
        <v>519</v>
      </c>
      <c r="Z3919">
        <v>3515</v>
      </c>
      <c r="AA3919">
        <v>8</v>
      </c>
      <c r="AB3919" t="s">
        <v>519</v>
      </c>
      <c r="AC3919">
        <v>3515</v>
      </c>
      <c r="AD3919">
        <v>3515</v>
      </c>
      <c r="AE3919">
        <v>0</v>
      </c>
      <c r="AF3919">
        <v>770</v>
      </c>
      <c r="AG3919"/>
      <c r="AH3919">
        <v>770.30499999999995</v>
      </c>
      <c r="AI3919">
        <v>0</v>
      </c>
    </row>
    <row r="3920" spans="1:35">
      <c r="A3920" t="s">
        <v>862</v>
      </c>
      <c r="B3920">
        <v>2019</v>
      </c>
      <c r="C3920">
        <v>2019</v>
      </c>
      <c r="D3920">
        <v>2019</v>
      </c>
      <c r="E3920">
        <v>4</v>
      </c>
      <c r="F3920">
        <v>0</v>
      </c>
      <c r="G3920">
        <v>0</v>
      </c>
      <c r="H3920" t="s">
        <v>510</v>
      </c>
      <c r="I3920">
        <v>251</v>
      </c>
      <c r="J3920" t="s">
        <v>113</v>
      </c>
      <c r="K3920" t="s">
        <v>583</v>
      </c>
      <c r="L3920">
        <v>703</v>
      </c>
      <c r="M3920" t="s">
        <v>672</v>
      </c>
      <c r="N3920" t="s">
        <v>673</v>
      </c>
      <c r="O3920">
        <v>0</v>
      </c>
      <c r="P3920" t="s">
        <v>177</v>
      </c>
      <c r="Q3920" t="s">
        <v>514</v>
      </c>
      <c r="R3920" t="s">
        <v>515</v>
      </c>
      <c r="S3920" t="s">
        <v>516</v>
      </c>
      <c r="T3920">
        <v>0</v>
      </c>
      <c r="U3920" t="s">
        <v>517</v>
      </c>
      <c r="V3920">
        <v>2523</v>
      </c>
      <c r="W3920" t="s">
        <v>518</v>
      </c>
      <c r="X3920">
        <v>8</v>
      </c>
      <c r="Y3920" t="s">
        <v>519</v>
      </c>
      <c r="Z3920">
        <v>34607</v>
      </c>
      <c r="AA3920">
        <v>8</v>
      </c>
      <c r="AB3920" t="s">
        <v>519</v>
      </c>
      <c r="AC3920">
        <v>34607</v>
      </c>
      <c r="AD3920">
        <v>34607</v>
      </c>
      <c r="AE3920">
        <v>0</v>
      </c>
      <c r="AF3920">
        <v>19968</v>
      </c>
      <c r="AG3920"/>
      <c r="AH3920">
        <v>19968.580999999998</v>
      </c>
      <c r="AI3920">
        <v>0</v>
      </c>
    </row>
    <row r="3921" spans="1:35">
      <c r="A3921" t="s">
        <v>862</v>
      </c>
      <c r="B3921">
        <v>2019</v>
      </c>
      <c r="C3921">
        <v>2019</v>
      </c>
      <c r="D3921">
        <v>2019</v>
      </c>
      <c r="E3921">
        <v>4</v>
      </c>
      <c r="F3921">
        <v>0</v>
      </c>
      <c r="G3921">
        <v>0</v>
      </c>
      <c r="H3921" t="s">
        <v>510</v>
      </c>
      <c r="I3921">
        <v>251</v>
      </c>
      <c r="J3921" t="s">
        <v>113</v>
      </c>
      <c r="K3921" t="s">
        <v>583</v>
      </c>
      <c r="L3921">
        <v>710</v>
      </c>
      <c r="M3921" t="s">
        <v>616</v>
      </c>
      <c r="N3921" t="s">
        <v>617</v>
      </c>
      <c r="O3921">
        <v>0</v>
      </c>
      <c r="P3921" t="s">
        <v>177</v>
      </c>
      <c r="Q3921" t="s">
        <v>514</v>
      </c>
      <c r="R3921" t="s">
        <v>515</v>
      </c>
      <c r="S3921" t="s">
        <v>516</v>
      </c>
      <c r="T3921">
        <v>0</v>
      </c>
      <c r="U3921" t="s">
        <v>517</v>
      </c>
      <c r="V3921">
        <v>2523</v>
      </c>
      <c r="W3921" t="s">
        <v>518</v>
      </c>
      <c r="X3921">
        <v>8</v>
      </c>
      <c r="Y3921" t="s">
        <v>519</v>
      </c>
      <c r="Z3921">
        <v>6709561</v>
      </c>
      <c r="AA3921">
        <v>8</v>
      </c>
      <c r="AB3921" t="s">
        <v>519</v>
      </c>
      <c r="AC3921">
        <v>6709561</v>
      </c>
      <c r="AD3921">
        <v>6709561</v>
      </c>
      <c r="AE3921">
        <v>0</v>
      </c>
      <c r="AF3921">
        <v>1300950</v>
      </c>
      <c r="AG3921"/>
      <c r="AH3921">
        <v>1300950.5379999999</v>
      </c>
      <c r="AI3921">
        <v>0</v>
      </c>
    </row>
    <row r="3922" spans="1:35">
      <c r="A3922" t="s">
        <v>862</v>
      </c>
      <c r="B3922">
        <v>2019</v>
      </c>
      <c r="C3922">
        <v>2019</v>
      </c>
      <c r="D3922">
        <v>2019</v>
      </c>
      <c r="E3922">
        <v>4</v>
      </c>
      <c r="F3922">
        <v>0</v>
      </c>
      <c r="G3922">
        <v>0</v>
      </c>
      <c r="H3922" t="s">
        <v>510</v>
      </c>
      <c r="I3922">
        <v>251</v>
      </c>
      <c r="J3922" t="s">
        <v>113</v>
      </c>
      <c r="K3922" t="s">
        <v>583</v>
      </c>
      <c r="L3922">
        <v>792</v>
      </c>
      <c r="M3922" t="s">
        <v>217</v>
      </c>
      <c r="N3922" t="s">
        <v>573</v>
      </c>
      <c r="O3922">
        <v>0</v>
      </c>
      <c r="P3922" t="s">
        <v>177</v>
      </c>
      <c r="Q3922" t="s">
        <v>514</v>
      </c>
      <c r="R3922" t="s">
        <v>515</v>
      </c>
      <c r="S3922" t="s">
        <v>516</v>
      </c>
      <c r="T3922">
        <v>0</v>
      </c>
      <c r="U3922" t="s">
        <v>517</v>
      </c>
      <c r="V3922">
        <v>2523</v>
      </c>
      <c r="W3922" t="s">
        <v>518</v>
      </c>
      <c r="X3922">
        <v>8</v>
      </c>
      <c r="Y3922" t="s">
        <v>519</v>
      </c>
      <c r="Z3922">
        <v>307200</v>
      </c>
      <c r="AA3922">
        <v>8</v>
      </c>
      <c r="AB3922" t="s">
        <v>519</v>
      </c>
      <c r="AC3922">
        <v>307200</v>
      </c>
      <c r="AD3922">
        <v>307200</v>
      </c>
      <c r="AE3922">
        <v>0</v>
      </c>
      <c r="AF3922">
        <v>180572</v>
      </c>
      <c r="AG3922"/>
      <c r="AH3922">
        <v>180572.62599999999</v>
      </c>
      <c r="AI3922">
        <v>0</v>
      </c>
    </row>
    <row r="3923" spans="1:35">
      <c r="A3923" t="s">
        <v>862</v>
      </c>
      <c r="B3923">
        <v>2019</v>
      </c>
      <c r="C3923">
        <v>2019</v>
      </c>
      <c r="D3923">
        <v>2019</v>
      </c>
      <c r="E3923">
        <v>4</v>
      </c>
      <c r="F3923">
        <v>0</v>
      </c>
      <c r="G3923">
        <v>0</v>
      </c>
      <c r="H3923" t="s">
        <v>510</v>
      </c>
      <c r="I3923">
        <v>251</v>
      </c>
      <c r="J3923" t="s">
        <v>113</v>
      </c>
      <c r="K3923" t="s">
        <v>583</v>
      </c>
      <c r="L3923">
        <v>40</v>
      </c>
      <c r="M3923" t="s">
        <v>690</v>
      </c>
      <c r="N3923" t="s">
        <v>691</v>
      </c>
      <c r="O3923">
        <v>0</v>
      </c>
      <c r="P3923" t="s">
        <v>177</v>
      </c>
      <c r="Q3923" t="s">
        <v>514</v>
      </c>
      <c r="R3923" t="s">
        <v>515</v>
      </c>
      <c r="S3923" t="s">
        <v>516</v>
      </c>
      <c r="T3923">
        <v>0</v>
      </c>
      <c r="U3923" t="s">
        <v>517</v>
      </c>
      <c r="V3923">
        <v>2523</v>
      </c>
      <c r="W3923" t="s">
        <v>518</v>
      </c>
      <c r="X3923">
        <v>8</v>
      </c>
      <c r="Y3923" t="s">
        <v>519</v>
      </c>
      <c r="Z3923">
        <v>5100</v>
      </c>
      <c r="AA3923">
        <v>8</v>
      </c>
      <c r="AB3923" t="s">
        <v>519</v>
      </c>
      <c r="AC3923">
        <v>5100</v>
      </c>
      <c r="AD3923">
        <v>5100</v>
      </c>
      <c r="AE3923">
        <v>0</v>
      </c>
      <c r="AF3923">
        <v>659</v>
      </c>
      <c r="AG3923"/>
      <c r="AH3923">
        <v>659.46100000000001</v>
      </c>
      <c r="AI3923">
        <v>0</v>
      </c>
    </row>
    <row r="3924" spans="1:35">
      <c r="A3924" t="s">
        <v>862</v>
      </c>
      <c r="B3924">
        <v>2019</v>
      </c>
      <c r="C3924">
        <v>2019</v>
      </c>
      <c r="D3924">
        <v>2019</v>
      </c>
      <c r="E3924">
        <v>4</v>
      </c>
      <c r="F3924">
        <v>0</v>
      </c>
      <c r="G3924">
        <v>0</v>
      </c>
      <c r="H3924" t="s">
        <v>510</v>
      </c>
      <c r="I3924">
        <v>251</v>
      </c>
      <c r="J3924" t="s">
        <v>113</v>
      </c>
      <c r="K3924" t="s">
        <v>583</v>
      </c>
      <c r="L3924">
        <v>384</v>
      </c>
      <c r="M3924" t="s">
        <v>751</v>
      </c>
      <c r="N3924" t="s">
        <v>752</v>
      </c>
      <c r="O3924">
        <v>0</v>
      </c>
      <c r="P3924" t="s">
        <v>177</v>
      </c>
      <c r="Q3924" t="s">
        <v>514</v>
      </c>
      <c r="R3924" t="s">
        <v>515</v>
      </c>
      <c r="S3924" t="s">
        <v>516</v>
      </c>
      <c r="T3924">
        <v>0</v>
      </c>
      <c r="U3924" t="s">
        <v>517</v>
      </c>
      <c r="V3924">
        <v>2523</v>
      </c>
      <c r="W3924" t="s">
        <v>518</v>
      </c>
      <c r="X3924">
        <v>8</v>
      </c>
      <c r="Y3924" t="s">
        <v>519</v>
      </c>
      <c r="Z3924">
        <v>72474</v>
      </c>
      <c r="AA3924">
        <v>8</v>
      </c>
      <c r="AB3924" t="s">
        <v>519</v>
      </c>
      <c r="AC3924">
        <v>72474</v>
      </c>
      <c r="AD3924">
        <v>72474</v>
      </c>
      <c r="AE3924">
        <v>0</v>
      </c>
      <c r="AF3924">
        <v>30983</v>
      </c>
      <c r="AG3924"/>
      <c r="AH3924">
        <v>30983.49</v>
      </c>
      <c r="AI3924">
        <v>0</v>
      </c>
    </row>
    <row r="3925" spans="1:35">
      <c r="A3925" t="s">
        <v>862</v>
      </c>
      <c r="B3925">
        <v>2019</v>
      </c>
      <c r="C3925">
        <v>2019</v>
      </c>
      <c r="D3925">
        <v>2019</v>
      </c>
      <c r="E3925">
        <v>4</v>
      </c>
      <c r="F3925">
        <v>0</v>
      </c>
      <c r="G3925">
        <v>0</v>
      </c>
      <c r="H3925" t="s">
        <v>510</v>
      </c>
      <c r="I3925">
        <v>251</v>
      </c>
      <c r="J3925" t="s">
        <v>113</v>
      </c>
      <c r="K3925" t="s">
        <v>583</v>
      </c>
      <c r="L3925">
        <v>826</v>
      </c>
      <c r="M3925" t="s">
        <v>589</v>
      </c>
      <c r="N3925" t="s">
        <v>590</v>
      </c>
      <c r="O3925">
        <v>0</v>
      </c>
      <c r="P3925" t="s">
        <v>177</v>
      </c>
      <c r="Q3925" t="s">
        <v>514</v>
      </c>
      <c r="R3925" t="s">
        <v>515</v>
      </c>
      <c r="S3925" t="s">
        <v>516</v>
      </c>
      <c r="T3925">
        <v>0</v>
      </c>
      <c r="U3925" t="s">
        <v>517</v>
      </c>
      <c r="V3925">
        <v>2523</v>
      </c>
      <c r="W3925" t="s">
        <v>518</v>
      </c>
      <c r="X3925">
        <v>8</v>
      </c>
      <c r="Y3925" t="s">
        <v>519</v>
      </c>
      <c r="Z3925">
        <v>81289675</v>
      </c>
      <c r="AA3925">
        <v>8</v>
      </c>
      <c r="AB3925" t="s">
        <v>519</v>
      </c>
      <c r="AC3925">
        <v>81289675</v>
      </c>
      <c r="AD3925">
        <v>81289675</v>
      </c>
      <c r="AE3925">
        <v>0</v>
      </c>
      <c r="AF3925">
        <v>20448485</v>
      </c>
      <c r="AG3925"/>
      <c r="AH3925">
        <v>20448485.362</v>
      </c>
      <c r="AI3925">
        <v>0</v>
      </c>
    </row>
    <row r="3926" spans="1:35">
      <c r="A3926" t="s">
        <v>862</v>
      </c>
      <c r="B3926">
        <v>2019</v>
      </c>
      <c r="C3926">
        <v>2019</v>
      </c>
      <c r="D3926">
        <v>2019</v>
      </c>
      <c r="E3926">
        <v>4</v>
      </c>
      <c r="F3926">
        <v>0</v>
      </c>
      <c r="G3926">
        <v>0</v>
      </c>
      <c r="H3926" t="s">
        <v>510</v>
      </c>
      <c r="I3926">
        <v>251</v>
      </c>
      <c r="J3926" t="s">
        <v>113</v>
      </c>
      <c r="K3926" t="s">
        <v>583</v>
      </c>
      <c r="L3926">
        <v>499</v>
      </c>
      <c r="M3926" t="s">
        <v>892</v>
      </c>
      <c r="N3926" t="s">
        <v>893</v>
      </c>
      <c r="O3926">
        <v>0</v>
      </c>
      <c r="P3926" t="s">
        <v>177</v>
      </c>
      <c r="Q3926" t="s">
        <v>514</v>
      </c>
      <c r="R3926" t="s">
        <v>515</v>
      </c>
      <c r="S3926" t="s">
        <v>516</v>
      </c>
      <c r="T3926">
        <v>0</v>
      </c>
      <c r="U3926" t="s">
        <v>517</v>
      </c>
      <c r="V3926">
        <v>2523</v>
      </c>
      <c r="W3926" t="s">
        <v>518</v>
      </c>
      <c r="X3926">
        <v>8</v>
      </c>
      <c r="Y3926" t="s">
        <v>519</v>
      </c>
      <c r="Z3926">
        <v>18</v>
      </c>
      <c r="AA3926">
        <v>8</v>
      </c>
      <c r="AB3926" t="s">
        <v>519</v>
      </c>
      <c r="AC3926">
        <v>18</v>
      </c>
      <c r="AD3926">
        <v>18</v>
      </c>
      <c r="AE3926">
        <v>0</v>
      </c>
      <c r="AF3926">
        <v>461</v>
      </c>
      <c r="AG3926"/>
      <c r="AH3926">
        <v>461.28699999999998</v>
      </c>
      <c r="AI3926">
        <v>0</v>
      </c>
    </row>
    <row r="3927" spans="1:35">
      <c r="A3927" t="s">
        <v>862</v>
      </c>
      <c r="B3927">
        <v>2019</v>
      </c>
      <c r="C3927">
        <v>2019</v>
      </c>
      <c r="D3927">
        <v>2019</v>
      </c>
      <c r="E3927">
        <v>4</v>
      </c>
      <c r="F3927">
        <v>0</v>
      </c>
      <c r="G3927">
        <v>0</v>
      </c>
      <c r="H3927" t="s">
        <v>510</v>
      </c>
      <c r="I3927">
        <v>251</v>
      </c>
      <c r="J3927" t="s">
        <v>113</v>
      </c>
      <c r="K3927" t="s">
        <v>583</v>
      </c>
      <c r="L3927">
        <v>258</v>
      </c>
      <c r="M3927" t="s">
        <v>536</v>
      </c>
      <c r="N3927" t="s">
        <v>537</v>
      </c>
      <c r="O3927">
        <v>0</v>
      </c>
      <c r="P3927" t="s">
        <v>177</v>
      </c>
      <c r="Q3927" t="s">
        <v>514</v>
      </c>
      <c r="R3927" t="s">
        <v>515</v>
      </c>
      <c r="S3927" t="s">
        <v>516</v>
      </c>
      <c r="T3927">
        <v>0</v>
      </c>
      <c r="U3927" t="s">
        <v>517</v>
      </c>
      <c r="V3927">
        <v>2523</v>
      </c>
      <c r="W3927" t="s">
        <v>518</v>
      </c>
      <c r="X3927">
        <v>8</v>
      </c>
      <c r="Y3927" t="s">
        <v>519</v>
      </c>
      <c r="Z3927">
        <v>208762</v>
      </c>
      <c r="AA3927">
        <v>8</v>
      </c>
      <c r="AB3927" t="s">
        <v>519</v>
      </c>
      <c r="AC3927">
        <v>208762</v>
      </c>
      <c r="AD3927">
        <v>208762</v>
      </c>
      <c r="AE3927">
        <v>0</v>
      </c>
      <c r="AF3927">
        <v>53710</v>
      </c>
      <c r="AG3927"/>
      <c r="AH3927">
        <v>53710.837</v>
      </c>
      <c r="AI3927">
        <v>0</v>
      </c>
    </row>
    <row r="3928" spans="1:35">
      <c r="A3928" t="s">
        <v>862</v>
      </c>
      <c r="B3928">
        <v>2019</v>
      </c>
      <c r="C3928">
        <v>2019</v>
      </c>
      <c r="D3928">
        <v>2019</v>
      </c>
      <c r="E3928">
        <v>4</v>
      </c>
      <c r="F3928">
        <v>0</v>
      </c>
      <c r="G3928">
        <v>0</v>
      </c>
      <c r="H3928" t="s">
        <v>510</v>
      </c>
      <c r="I3928">
        <v>251</v>
      </c>
      <c r="J3928" t="s">
        <v>113</v>
      </c>
      <c r="K3928" t="s">
        <v>583</v>
      </c>
      <c r="L3928">
        <v>652</v>
      </c>
      <c r="M3928" t="s">
        <v>771</v>
      </c>
      <c r="N3928" t="s">
        <v>772</v>
      </c>
      <c r="O3928">
        <v>0</v>
      </c>
      <c r="P3928" t="s">
        <v>177</v>
      </c>
      <c r="Q3928" t="s">
        <v>514</v>
      </c>
      <c r="R3928" t="s">
        <v>515</v>
      </c>
      <c r="S3928" t="s">
        <v>516</v>
      </c>
      <c r="T3928">
        <v>0</v>
      </c>
      <c r="U3928" t="s">
        <v>517</v>
      </c>
      <c r="V3928">
        <v>2523</v>
      </c>
      <c r="W3928" t="s">
        <v>518</v>
      </c>
      <c r="X3928">
        <v>8</v>
      </c>
      <c r="Y3928" t="s">
        <v>519</v>
      </c>
      <c r="Z3928">
        <v>18594740</v>
      </c>
      <c r="AA3928">
        <v>8</v>
      </c>
      <c r="AB3928" t="s">
        <v>519</v>
      </c>
      <c r="AC3928">
        <v>18594740</v>
      </c>
      <c r="AD3928">
        <v>18594740</v>
      </c>
      <c r="AE3928">
        <v>0</v>
      </c>
      <c r="AF3928">
        <v>3251217</v>
      </c>
      <c r="AG3928"/>
      <c r="AH3928">
        <v>3251217.5290000001</v>
      </c>
      <c r="AI3928">
        <v>0</v>
      </c>
    </row>
    <row r="3929" spans="1:35">
      <c r="A3929" t="s">
        <v>862</v>
      </c>
      <c r="B3929">
        <v>2019</v>
      </c>
      <c r="C3929">
        <v>2019</v>
      </c>
      <c r="D3929">
        <v>2019</v>
      </c>
      <c r="E3929">
        <v>4</v>
      </c>
      <c r="F3929">
        <v>0</v>
      </c>
      <c r="G3929">
        <v>0</v>
      </c>
      <c r="H3929" t="s">
        <v>510</v>
      </c>
      <c r="I3929">
        <v>251</v>
      </c>
      <c r="J3929" t="s">
        <v>113</v>
      </c>
      <c r="K3929" t="s">
        <v>583</v>
      </c>
      <c r="L3929">
        <v>688</v>
      </c>
      <c r="M3929" t="s">
        <v>644</v>
      </c>
      <c r="N3929" t="s">
        <v>645</v>
      </c>
      <c r="O3929">
        <v>0</v>
      </c>
      <c r="P3929" t="s">
        <v>177</v>
      </c>
      <c r="Q3929" t="s">
        <v>514</v>
      </c>
      <c r="R3929" t="s">
        <v>515</v>
      </c>
      <c r="S3929" t="s">
        <v>516</v>
      </c>
      <c r="T3929">
        <v>0</v>
      </c>
      <c r="U3929" t="s">
        <v>517</v>
      </c>
      <c r="V3929">
        <v>2523</v>
      </c>
      <c r="W3929" t="s">
        <v>518</v>
      </c>
      <c r="X3929">
        <v>8</v>
      </c>
      <c r="Y3929" t="s">
        <v>519</v>
      </c>
      <c r="Z3929">
        <v>154</v>
      </c>
      <c r="AA3929">
        <v>8</v>
      </c>
      <c r="AB3929" t="s">
        <v>519</v>
      </c>
      <c r="AC3929">
        <v>154</v>
      </c>
      <c r="AD3929">
        <v>154</v>
      </c>
      <c r="AE3929">
        <v>0</v>
      </c>
      <c r="AF3929">
        <v>1533</v>
      </c>
      <c r="AG3929"/>
      <c r="AH3929">
        <v>1533.8920000000001</v>
      </c>
      <c r="AI3929">
        <v>0</v>
      </c>
    </row>
    <row r="3930" spans="1:35">
      <c r="A3930" t="s">
        <v>862</v>
      </c>
      <c r="B3930">
        <v>2019</v>
      </c>
      <c r="C3930">
        <v>2019</v>
      </c>
      <c r="D3930">
        <v>2019</v>
      </c>
      <c r="E3930">
        <v>4</v>
      </c>
      <c r="F3930">
        <v>0</v>
      </c>
      <c r="G3930">
        <v>0</v>
      </c>
      <c r="H3930" t="s">
        <v>510</v>
      </c>
      <c r="I3930">
        <v>251</v>
      </c>
      <c r="J3930" t="s">
        <v>113</v>
      </c>
      <c r="K3930" t="s">
        <v>583</v>
      </c>
      <c r="L3930">
        <v>724</v>
      </c>
      <c r="M3930" t="s">
        <v>214</v>
      </c>
      <c r="N3930" t="s">
        <v>580</v>
      </c>
      <c r="O3930">
        <v>0</v>
      </c>
      <c r="P3930" t="s">
        <v>177</v>
      </c>
      <c r="Q3930" t="s">
        <v>514</v>
      </c>
      <c r="R3930" t="s">
        <v>515</v>
      </c>
      <c r="S3930" t="s">
        <v>516</v>
      </c>
      <c r="T3930">
        <v>0</v>
      </c>
      <c r="U3930" t="s">
        <v>517</v>
      </c>
      <c r="V3930">
        <v>2523</v>
      </c>
      <c r="W3930" t="s">
        <v>518</v>
      </c>
      <c r="X3930">
        <v>8</v>
      </c>
      <c r="Y3930" t="s">
        <v>519</v>
      </c>
      <c r="Z3930">
        <v>15360649</v>
      </c>
      <c r="AA3930">
        <v>8</v>
      </c>
      <c r="AB3930" t="s">
        <v>519</v>
      </c>
      <c r="AC3930">
        <v>15360649</v>
      </c>
      <c r="AD3930">
        <v>15360649</v>
      </c>
      <c r="AE3930">
        <v>0</v>
      </c>
      <c r="AF3930">
        <v>2588288</v>
      </c>
      <c r="AG3930"/>
      <c r="AH3930">
        <v>2588288.628</v>
      </c>
      <c r="AI3930">
        <v>0</v>
      </c>
    </row>
    <row r="3931" spans="1:35">
      <c r="A3931" t="s">
        <v>862</v>
      </c>
      <c r="B3931">
        <v>2019</v>
      </c>
      <c r="C3931">
        <v>2019</v>
      </c>
      <c r="D3931">
        <v>2019</v>
      </c>
      <c r="E3931">
        <v>4</v>
      </c>
      <c r="F3931">
        <v>0</v>
      </c>
      <c r="G3931">
        <v>0</v>
      </c>
      <c r="H3931" t="s">
        <v>510</v>
      </c>
      <c r="I3931">
        <v>251</v>
      </c>
      <c r="J3931" t="s">
        <v>113</v>
      </c>
      <c r="K3931" t="s">
        <v>583</v>
      </c>
      <c r="L3931">
        <v>686</v>
      </c>
      <c r="M3931" t="s">
        <v>560</v>
      </c>
      <c r="N3931" t="s">
        <v>561</v>
      </c>
      <c r="O3931">
        <v>0</v>
      </c>
      <c r="P3931" t="s">
        <v>177</v>
      </c>
      <c r="Q3931" t="s">
        <v>514</v>
      </c>
      <c r="R3931" t="s">
        <v>515</v>
      </c>
      <c r="S3931" t="s">
        <v>516</v>
      </c>
      <c r="T3931">
        <v>0</v>
      </c>
      <c r="U3931" t="s">
        <v>517</v>
      </c>
      <c r="V3931">
        <v>2523</v>
      </c>
      <c r="W3931" t="s">
        <v>518</v>
      </c>
      <c r="X3931">
        <v>8</v>
      </c>
      <c r="Y3931" t="s">
        <v>519</v>
      </c>
      <c r="Z3931">
        <v>75204</v>
      </c>
      <c r="AA3931">
        <v>8</v>
      </c>
      <c r="AB3931" t="s">
        <v>519</v>
      </c>
      <c r="AC3931">
        <v>75204</v>
      </c>
      <c r="AD3931">
        <v>75204</v>
      </c>
      <c r="AE3931">
        <v>0</v>
      </c>
      <c r="AF3931">
        <v>62914</v>
      </c>
      <c r="AG3931"/>
      <c r="AH3931">
        <v>62914.186000000002</v>
      </c>
      <c r="AI3931">
        <v>0</v>
      </c>
    </row>
    <row r="3932" spans="1:35">
      <c r="A3932" t="s">
        <v>862</v>
      </c>
      <c r="B3932">
        <v>2019</v>
      </c>
      <c r="C3932">
        <v>2019</v>
      </c>
      <c r="D3932">
        <v>2019</v>
      </c>
      <c r="E3932">
        <v>4</v>
      </c>
      <c r="F3932">
        <v>0</v>
      </c>
      <c r="G3932">
        <v>0</v>
      </c>
      <c r="H3932" t="s">
        <v>510</v>
      </c>
      <c r="I3932">
        <v>251</v>
      </c>
      <c r="J3932" t="s">
        <v>113</v>
      </c>
      <c r="K3932" t="s">
        <v>583</v>
      </c>
      <c r="L3932">
        <v>620</v>
      </c>
      <c r="M3932" t="s">
        <v>603</v>
      </c>
      <c r="N3932" t="s">
        <v>604</v>
      </c>
      <c r="O3932">
        <v>0</v>
      </c>
      <c r="P3932" t="s">
        <v>177</v>
      </c>
      <c r="Q3932" t="s">
        <v>514</v>
      </c>
      <c r="R3932" t="s">
        <v>515</v>
      </c>
      <c r="S3932" t="s">
        <v>516</v>
      </c>
      <c r="T3932">
        <v>0</v>
      </c>
      <c r="U3932" t="s">
        <v>517</v>
      </c>
      <c r="V3932">
        <v>2523</v>
      </c>
      <c r="W3932" t="s">
        <v>518</v>
      </c>
      <c r="X3932">
        <v>8</v>
      </c>
      <c r="Y3932" t="s">
        <v>519</v>
      </c>
      <c r="Z3932">
        <v>1190</v>
      </c>
      <c r="AA3932">
        <v>8</v>
      </c>
      <c r="AB3932" t="s">
        <v>519</v>
      </c>
      <c r="AC3932">
        <v>1190</v>
      </c>
      <c r="AD3932">
        <v>1190</v>
      </c>
      <c r="AE3932">
        <v>0</v>
      </c>
      <c r="AF3932">
        <v>133</v>
      </c>
      <c r="AG3932"/>
      <c r="AH3932">
        <v>133.23599999999999</v>
      </c>
      <c r="AI3932">
        <v>0</v>
      </c>
    </row>
    <row r="3933" spans="1:35">
      <c r="A3933" t="s">
        <v>862</v>
      </c>
      <c r="B3933">
        <v>2019</v>
      </c>
      <c r="C3933">
        <v>2019</v>
      </c>
      <c r="D3933">
        <v>2019</v>
      </c>
      <c r="E3933">
        <v>4</v>
      </c>
      <c r="F3933">
        <v>0</v>
      </c>
      <c r="G3933">
        <v>0</v>
      </c>
      <c r="H3933" t="s">
        <v>510</v>
      </c>
      <c r="I3933">
        <v>251</v>
      </c>
      <c r="J3933" t="s">
        <v>113</v>
      </c>
      <c r="K3933" t="s">
        <v>583</v>
      </c>
      <c r="L3933">
        <v>654</v>
      </c>
      <c r="M3933" t="s">
        <v>894</v>
      </c>
      <c r="N3933" t="s">
        <v>895</v>
      </c>
      <c r="O3933">
        <v>0</v>
      </c>
      <c r="P3933" t="s">
        <v>177</v>
      </c>
      <c r="Q3933" t="s">
        <v>514</v>
      </c>
      <c r="R3933" t="s">
        <v>515</v>
      </c>
      <c r="S3933" t="s">
        <v>516</v>
      </c>
      <c r="T3933">
        <v>0</v>
      </c>
      <c r="U3933" t="s">
        <v>517</v>
      </c>
      <c r="V3933">
        <v>2523</v>
      </c>
      <c r="W3933" t="s">
        <v>518</v>
      </c>
      <c r="X3933">
        <v>8</v>
      </c>
      <c r="Y3933" t="s">
        <v>519</v>
      </c>
      <c r="Z3933">
        <v>1327</v>
      </c>
      <c r="AA3933">
        <v>8</v>
      </c>
      <c r="AB3933" t="s">
        <v>519</v>
      </c>
      <c r="AC3933">
        <v>1327</v>
      </c>
      <c r="AD3933">
        <v>1327</v>
      </c>
      <c r="AE3933">
        <v>0</v>
      </c>
      <c r="AF3933">
        <v>2466</v>
      </c>
      <c r="AG3933"/>
      <c r="AH3933">
        <v>2466.5419999999999</v>
      </c>
      <c r="AI3933">
        <v>0</v>
      </c>
    </row>
    <row r="3934" spans="1:35">
      <c r="A3934" t="s">
        <v>862</v>
      </c>
      <c r="B3934">
        <v>2019</v>
      </c>
      <c r="C3934">
        <v>2019</v>
      </c>
      <c r="D3934">
        <v>2019</v>
      </c>
      <c r="E3934">
        <v>4</v>
      </c>
      <c r="F3934">
        <v>0</v>
      </c>
      <c r="G3934">
        <v>0</v>
      </c>
      <c r="H3934" t="s">
        <v>510</v>
      </c>
      <c r="I3934">
        <v>251</v>
      </c>
      <c r="J3934" t="s">
        <v>113</v>
      </c>
      <c r="K3934" t="s">
        <v>583</v>
      </c>
      <c r="L3934">
        <v>818</v>
      </c>
      <c r="M3934" t="s">
        <v>532</v>
      </c>
      <c r="N3934" t="s">
        <v>533</v>
      </c>
      <c r="O3934">
        <v>0</v>
      </c>
      <c r="P3934" t="s">
        <v>177</v>
      </c>
      <c r="Q3934" t="s">
        <v>514</v>
      </c>
      <c r="R3934" t="s">
        <v>515</v>
      </c>
      <c r="S3934" t="s">
        <v>516</v>
      </c>
      <c r="T3934">
        <v>0</v>
      </c>
      <c r="U3934" t="s">
        <v>517</v>
      </c>
      <c r="V3934">
        <v>2523</v>
      </c>
      <c r="W3934" t="s">
        <v>518</v>
      </c>
      <c r="X3934">
        <v>8</v>
      </c>
      <c r="Y3934" t="s">
        <v>519</v>
      </c>
      <c r="Z3934">
        <v>180000</v>
      </c>
      <c r="AA3934">
        <v>8</v>
      </c>
      <c r="AB3934" t="s">
        <v>519</v>
      </c>
      <c r="AC3934">
        <v>180000</v>
      </c>
      <c r="AD3934">
        <v>180000</v>
      </c>
      <c r="AE3934">
        <v>0</v>
      </c>
      <c r="AF3934">
        <v>85487</v>
      </c>
      <c r="AG3934"/>
      <c r="AH3934">
        <v>85487.024000000005</v>
      </c>
      <c r="AI3934">
        <v>0</v>
      </c>
    </row>
    <row r="3935" spans="1:35">
      <c r="A3935" t="s">
        <v>862</v>
      </c>
      <c r="B3935">
        <v>2019</v>
      </c>
      <c r="C3935">
        <v>2019</v>
      </c>
      <c r="D3935">
        <v>2019</v>
      </c>
      <c r="E3935">
        <v>4</v>
      </c>
      <c r="F3935">
        <v>0</v>
      </c>
      <c r="G3935">
        <v>0</v>
      </c>
      <c r="H3935" t="s">
        <v>510</v>
      </c>
      <c r="I3935">
        <v>251</v>
      </c>
      <c r="J3935" t="s">
        <v>113</v>
      </c>
      <c r="K3935" t="s">
        <v>583</v>
      </c>
      <c r="L3935">
        <v>450</v>
      </c>
      <c r="M3935" t="s">
        <v>654</v>
      </c>
      <c r="N3935" t="s">
        <v>655</v>
      </c>
      <c r="O3935">
        <v>0</v>
      </c>
      <c r="P3935" t="s">
        <v>177</v>
      </c>
      <c r="Q3935" t="s">
        <v>514</v>
      </c>
      <c r="R3935" t="s">
        <v>515</v>
      </c>
      <c r="S3935" t="s">
        <v>516</v>
      </c>
      <c r="T3935">
        <v>0</v>
      </c>
      <c r="U3935" t="s">
        <v>517</v>
      </c>
      <c r="V3935">
        <v>2523</v>
      </c>
      <c r="W3935" t="s">
        <v>518</v>
      </c>
      <c r="X3935">
        <v>8</v>
      </c>
      <c r="Y3935" t="s">
        <v>519</v>
      </c>
      <c r="Z3935">
        <v>6</v>
      </c>
      <c r="AA3935">
        <v>8</v>
      </c>
      <c r="AB3935" t="s">
        <v>519</v>
      </c>
      <c r="AC3935">
        <v>6</v>
      </c>
      <c r="AD3935">
        <v>6</v>
      </c>
      <c r="AE3935">
        <v>0</v>
      </c>
      <c r="AF3935">
        <v>5</v>
      </c>
      <c r="AG3935"/>
      <c r="AH3935">
        <v>5.5979999999999999</v>
      </c>
      <c r="AI3935">
        <v>0</v>
      </c>
    </row>
    <row r="3936" spans="1:35">
      <c r="A3936" t="s">
        <v>862</v>
      </c>
      <c r="B3936">
        <v>2019</v>
      </c>
      <c r="C3936">
        <v>2019</v>
      </c>
      <c r="D3936">
        <v>2019</v>
      </c>
      <c r="E3936">
        <v>4</v>
      </c>
      <c r="F3936">
        <v>0</v>
      </c>
      <c r="G3936">
        <v>0</v>
      </c>
      <c r="H3936" t="s">
        <v>510</v>
      </c>
      <c r="I3936">
        <v>251</v>
      </c>
      <c r="J3936" t="s">
        <v>113</v>
      </c>
      <c r="K3936" t="s">
        <v>583</v>
      </c>
      <c r="L3936">
        <v>634</v>
      </c>
      <c r="M3936" t="s">
        <v>662</v>
      </c>
      <c r="N3936" t="s">
        <v>663</v>
      </c>
      <c r="O3936">
        <v>0</v>
      </c>
      <c r="P3936" t="s">
        <v>177</v>
      </c>
      <c r="Q3936" t="s">
        <v>514</v>
      </c>
      <c r="R3936" t="s">
        <v>515</v>
      </c>
      <c r="S3936" t="s">
        <v>516</v>
      </c>
      <c r="T3936">
        <v>0</v>
      </c>
      <c r="U3936" t="s">
        <v>517</v>
      </c>
      <c r="V3936">
        <v>2523</v>
      </c>
      <c r="W3936" t="s">
        <v>518</v>
      </c>
      <c r="X3936">
        <v>8</v>
      </c>
      <c r="Y3936" t="s">
        <v>519</v>
      </c>
      <c r="Z3936">
        <v>18</v>
      </c>
      <c r="AA3936">
        <v>8</v>
      </c>
      <c r="AB3936" t="s">
        <v>519</v>
      </c>
      <c r="AC3936">
        <v>18</v>
      </c>
      <c r="AD3936">
        <v>18</v>
      </c>
      <c r="AE3936">
        <v>0</v>
      </c>
      <c r="AF3936">
        <v>126</v>
      </c>
      <c r="AG3936"/>
      <c r="AH3936">
        <v>126.518</v>
      </c>
      <c r="AI3936">
        <v>0</v>
      </c>
    </row>
    <row r="3937" spans="1:35">
      <c r="A3937" t="s">
        <v>862</v>
      </c>
      <c r="B3937">
        <v>2019</v>
      </c>
      <c r="C3937">
        <v>2019</v>
      </c>
      <c r="D3937">
        <v>2019</v>
      </c>
      <c r="E3937">
        <v>4</v>
      </c>
      <c r="F3937">
        <v>0</v>
      </c>
      <c r="G3937">
        <v>0</v>
      </c>
      <c r="H3937" t="s">
        <v>510</v>
      </c>
      <c r="I3937">
        <v>251</v>
      </c>
      <c r="J3937" t="s">
        <v>113</v>
      </c>
      <c r="K3937" t="s">
        <v>583</v>
      </c>
      <c r="L3937">
        <v>705</v>
      </c>
      <c r="M3937" t="s">
        <v>787</v>
      </c>
      <c r="N3937" t="s">
        <v>788</v>
      </c>
      <c r="O3937">
        <v>0</v>
      </c>
      <c r="P3937" t="s">
        <v>177</v>
      </c>
      <c r="Q3937" t="s">
        <v>514</v>
      </c>
      <c r="R3937" t="s">
        <v>515</v>
      </c>
      <c r="S3937" t="s">
        <v>516</v>
      </c>
      <c r="T3937">
        <v>0</v>
      </c>
      <c r="U3937" t="s">
        <v>517</v>
      </c>
      <c r="V3937">
        <v>2523</v>
      </c>
      <c r="W3937" t="s">
        <v>518</v>
      </c>
      <c r="X3937">
        <v>8</v>
      </c>
      <c r="Y3937" t="s">
        <v>519</v>
      </c>
      <c r="Z3937">
        <v>10500</v>
      </c>
      <c r="AA3937">
        <v>8</v>
      </c>
      <c r="AB3937" t="s">
        <v>519</v>
      </c>
      <c r="AC3937">
        <v>10500</v>
      </c>
      <c r="AD3937">
        <v>10500</v>
      </c>
      <c r="AE3937">
        <v>0</v>
      </c>
      <c r="AF3937">
        <v>6095</v>
      </c>
      <c r="AG3937"/>
      <c r="AH3937">
        <v>6095.26</v>
      </c>
      <c r="AI3937">
        <v>0</v>
      </c>
    </row>
    <row r="3938" spans="1:35">
      <c r="A3938" t="s">
        <v>862</v>
      </c>
      <c r="B3938">
        <v>2019</v>
      </c>
      <c r="C3938">
        <v>2019</v>
      </c>
      <c r="D3938">
        <v>2019</v>
      </c>
      <c r="E3938">
        <v>4</v>
      </c>
      <c r="F3938">
        <v>0</v>
      </c>
      <c r="G3938">
        <v>0</v>
      </c>
      <c r="H3938" t="s">
        <v>510</v>
      </c>
      <c r="I3938">
        <v>251</v>
      </c>
      <c r="J3938" t="s">
        <v>113</v>
      </c>
      <c r="K3938" t="s">
        <v>583</v>
      </c>
      <c r="L3938">
        <v>24</v>
      </c>
      <c r="M3938" t="s">
        <v>753</v>
      </c>
      <c r="N3938" t="s">
        <v>754</v>
      </c>
      <c r="O3938">
        <v>0</v>
      </c>
      <c r="P3938" t="s">
        <v>177</v>
      </c>
      <c r="Q3938" t="s">
        <v>514</v>
      </c>
      <c r="R3938" t="s">
        <v>515</v>
      </c>
      <c r="S3938" t="s">
        <v>516</v>
      </c>
      <c r="T3938">
        <v>0</v>
      </c>
      <c r="U3938" t="s">
        <v>517</v>
      </c>
      <c r="V3938">
        <v>2523</v>
      </c>
      <c r="W3938" t="s">
        <v>518</v>
      </c>
      <c r="X3938">
        <v>8</v>
      </c>
      <c r="Y3938" t="s">
        <v>519</v>
      </c>
      <c r="Z3938">
        <v>183</v>
      </c>
      <c r="AA3938">
        <v>8</v>
      </c>
      <c r="AB3938" t="s">
        <v>519</v>
      </c>
      <c r="AC3938">
        <v>183</v>
      </c>
      <c r="AD3938">
        <v>183</v>
      </c>
      <c r="AE3938">
        <v>0</v>
      </c>
      <c r="AF3938">
        <v>1033</v>
      </c>
      <c r="AG3938"/>
      <c r="AH3938">
        <v>1033.4169999999999</v>
      </c>
      <c r="AI3938">
        <v>0</v>
      </c>
    </row>
    <row r="3939" spans="1:35">
      <c r="A3939" t="s">
        <v>862</v>
      </c>
      <c r="B3939">
        <v>2019</v>
      </c>
      <c r="C3939">
        <v>2019</v>
      </c>
      <c r="D3939">
        <v>2019</v>
      </c>
      <c r="E3939">
        <v>4</v>
      </c>
      <c r="F3939">
        <v>0</v>
      </c>
      <c r="G3939">
        <v>0</v>
      </c>
      <c r="H3939" t="s">
        <v>510</v>
      </c>
      <c r="I3939">
        <v>251</v>
      </c>
      <c r="J3939" t="s">
        <v>113</v>
      </c>
      <c r="K3939" t="s">
        <v>583</v>
      </c>
      <c r="L3939">
        <v>36</v>
      </c>
      <c r="M3939" t="s">
        <v>110</v>
      </c>
      <c r="N3939" t="s">
        <v>511</v>
      </c>
      <c r="O3939">
        <v>0</v>
      </c>
      <c r="P3939" t="s">
        <v>177</v>
      </c>
      <c r="Q3939" t="s">
        <v>514</v>
      </c>
      <c r="R3939" t="s">
        <v>515</v>
      </c>
      <c r="S3939" t="s">
        <v>516</v>
      </c>
      <c r="T3939">
        <v>0</v>
      </c>
      <c r="U3939" t="s">
        <v>517</v>
      </c>
      <c r="V3939">
        <v>2523</v>
      </c>
      <c r="W3939" t="s">
        <v>518</v>
      </c>
      <c r="X3939">
        <v>8</v>
      </c>
      <c r="Y3939" t="s">
        <v>519</v>
      </c>
      <c r="Z3939">
        <v>147000</v>
      </c>
      <c r="AA3939">
        <v>8</v>
      </c>
      <c r="AB3939" t="s">
        <v>519</v>
      </c>
      <c r="AC3939">
        <v>147000</v>
      </c>
      <c r="AD3939">
        <v>147000</v>
      </c>
      <c r="AE3939">
        <v>0</v>
      </c>
      <c r="AF3939">
        <v>38376</v>
      </c>
      <c r="AG3939"/>
      <c r="AH3939">
        <v>38376.398999999998</v>
      </c>
      <c r="AI3939">
        <v>0</v>
      </c>
    </row>
    <row r="3940" spans="1:35">
      <c r="A3940" t="s">
        <v>862</v>
      </c>
      <c r="B3940">
        <v>2019</v>
      </c>
      <c r="C3940">
        <v>2019</v>
      </c>
      <c r="D3940">
        <v>2019</v>
      </c>
      <c r="E3940">
        <v>4</v>
      </c>
      <c r="F3940">
        <v>0</v>
      </c>
      <c r="G3940">
        <v>0</v>
      </c>
      <c r="H3940" t="s">
        <v>510</v>
      </c>
      <c r="I3940">
        <v>251</v>
      </c>
      <c r="J3940" t="s">
        <v>113</v>
      </c>
      <c r="K3940" t="s">
        <v>583</v>
      </c>
      <c r="L3940">
        <v>392</v>
      </c>
      <c r="M3940" t="s">
        <v>223</v>
      </c>
      <c r="N3940" t="s">
        <v>584</v>
      </c>
      <c r="O3940">
        <v>0</v>
      </c>
      <c r="P3940" t="s">
        <v>177</v>
      </c>
      <c r="Q3940" t="s">
        <v>514</v>
      </c>
      <c r="R3940" t="s">
        <v>515</v>
      </c>
      <c r="S3940" t="s">
        <v>516</v>
      </c>
      <c r="T3940">
        <v>0</v>
      </c>
      <c r="U3940" t="s">
        <v>517</v>
      </c>
      <c r="V3940">
        <v>2523</v>
      </c>
      <c r="W3940" t="s">
        <v>518</v>
      </c>
      <c r="X3940">
        <v>8</v>
      </c>
      <c r="Y3940" t="s">
        <v>519</v>
      </c>
      <c r="Z3940">
        <v>31615</v>
      </c>
      <c r="AA3940">
        <v>8</v>
      </c>
      <c r="AB3940" t="s">
        <v>519</v>
      </c>
      <c r="AC3940">
        <v>31615</v>
      </c>
      <c r="AD3940">
        <v>31615</v>
      </c>
      <c r="AE3940">
        <v>0</v>
      </c>
      <c r="AF3940">
        <v>13359</v>
      </c>
      <c r="AG3940"/>
      <c r="AH3940">
        <v>13359.412</v>
      </c>
      <c r="AI3940">
        <v>0</v>
      </c>
    </row>
    <row r="3941" spans="1:35">
      <c r="A3941" t="s">
        <v>862</v>
      </c>
      <c r="B3941">
        <v>2019</v>
      </c>
      <c r="C3941">
        <v>2019</v>
      </c>
      <c r="D3941">
        <v>2019</v>
      </c>
      <c r="E3941">
        <v>4</v>
      </c>
      <c r="F3941">
        <v>0</v>
      </c>
      <c r="G3941">
        <v>0</v>
      </c>
      <c r="H3941" t="s">
        <v>510</v>
      </c>
      <c r="I3941">
        <v>251</v>
      </c>
      <c r="J3941" t="s">
        <v>113</v>
      </c>
      <c r="K3941" t="s">
        <v>583</v>
      </c>
      <c r="L3941">
        <v>192</v>
      </c>
      <c r="M3941" t="s">
        <v>888</v>
      </c>
      <c r="N3941" t="s">
        <v>889</v>
      </c>
      <c r="O3941">
        <v>0</v>
      </c>
      <c r="P3941" t="s">
        <v>177</v>
      </c>
      <c r="Q3941" t="s">
        <v>514</v>
      </c>
      <c r="R3941" t="s">
        <v>515</v>
      </c>
      <c r="S3941" t="s">
        <v>516</v>
      </c>
      <c r="T3941">
        <v>0</v>
      </c>
      <c r="U3941" t="s">
        <v>517</v>
      </c>
      <c r="V3941">
        <v>2523</v>
      </c>
      <c r="W3941" t="s">
        <v>518</v>
      </c>
      <c r="X3941">
        <v>8</v>
      </c>
      <c r="Y3941" t="s">
        <v>519</v>
      </c>
      <c r="Z3941">
        <v>9860</v>
      </c>
      <c r="AA3941">
        <v>8</v>
      </c>
      <c r="AB3941" t="s">
        <v>519</v>
      </c>
      <c r="AC3941">
        <v>9860</v>
      </c>
      <c r="AD3941">
        <v>9860</v>
      </c>
      <c r="AE3941">
        <v>0</v>
      </c>
      <c r="AF3941">
        <v>10349</v>
      </c>
      <c r="AG3941"/>
      <c r="AH3941">
        <v>10349.849</v>
      </c>
      <c r="AI3941">
        <v>0</v>
      </c>
    </row>
    <row r="3942" spans="1:35">
      <c r="A3942" t="s">
        <v>862</v>
      </c>
      <c r="B3942">
        <v>2019</v>
      </c>
      <c r="C3942">
        <v>2019</v>
      </c>
      <c r="D3942">
        <v>2019</v>
      </c>
      <c r="E3942">
        <v>4</v>
      </c>
      <c r="F3942">
        <v>0</v>
      </c>
      <c r="G3942">
        <v>0</v>
      </c>
      <c r="H3942" t="s">
        <v>510</v>
      </c>
      <c r="I3942">
        <v>251</v>
      </c>
      <c r="J3942" t="s">
        <v>113</v>
      </c>
      <c r="K3942" t="s">
        <v>583</v>
      </c>
      <c r="L3942">
        <v>788</v>
      </c>
      <c r="M3942" t="s">
        <v>729</v>
      </c>
      <c r="N3942" t="s">
        <v>730</v>
      </c>
      <c r="O3942">
        <v>0</v>
      </c>
      <c r="P3942" t="s">
        <v>177</v>
      </c>
      <c r="Q3942" t="s">
        <v>514</v>
      </c>
      <c r="R3942" t="s">
        <v>515</v>
      </c>
      <c r="S3942" t="s">
        <v>516</v>
      </c>
      <c r="T3942">
        <v>0</v>
      </c>
      <c r="U3942" t="s">
        <v>517</v>
      </c>
      <c r="V3942">
        <v>2523</v>
      </c>
      <c r="W3942" t="s">
        <v>518</v>
      </c>
      <c r="X3942">
        <v>8</v>
      </c>
      <c r="Y3942" t="s">
        <v>519</v>
      </c>
      <c r="Z3942">
        <v>88200</v>
      </c>
      <c r="AA3942">
        <v>8</v>
      </c>
      <c r="AB3942" t="s">
        <v>519</v>
      </c>
      <c r="AC3942">
        <v>88200</v>
      </c>
      <c r="AD3942">
        <v>88200</v>
      </c>
      <c r="AE3942">
        <v>0</v>
      </c>
      <c r="AF3942">
        <v>20529</v>
      </c>
      <c r="AG3942"/>
      <c r="AH3942">
        <v>20529.514999999999</v>
      </c>
      <c r="AI3942">
        <v>0</v>
      </c>
    </row>
    <row r="3943" spans="1:35">
      <c r="A3943" t="s">
        <v>862</v>
      </c>
      <c r="B3943">
        <v>2019</v>
      </c>
      <c r="C3943">
        <v>2019</v>
      </c>
      <c r="D3943">
        <v>2019</v>
      </c>
      <c r="E3943">
        <v>4</v>
      </c>
      <c r="F3943">
        <v>0</v>
      </c>
      <c r="G3943">
        <v>0</v>
      </c>
      <c r="H3943" t="s">
        <v>510</v>
      </c>
      <c r="I3943">
        <v>251</v>
      </c>
      <c r="J3943" t="s">
        <v>113</v>
      </c>
      <c r="K3943" t="s">
        <v>583</v>
      </c>
      <c r="L3943">
        <v>276</v>
      </c>
      <c r="M3943" t="s">
        <v>591</v>
      </c>
      <c r="N3943" t="s">
        <v>592</v>
      </c>
      <c r="O3943">
        <v>0</v>
      </c>
      <c r="P3943" t="s">
        <v>177</v>
      </c>
      <c r="Q3943" t="s">
        <v>514</v>
      </c>
      <c r="R3943" t="s">
        <v>515</v>
      </c>
      <c r="S3943" t="s">
        <v>516</v>
      </c>
      <c r="T3943">
        <v>0</v>
      </c>
      <c r="U3943" t="s">
        <v>517</v>
      </c>
      <c r="V3943">
        <v>2523</v>
      </c>
      <c r="W3943" t="s">
        <v>518</v>
      </c>
      <c r="X3943">
        <v>8</v>
      </c>
      <c r="Y3943" t="s">
        <v>519</v>
      </c>
      <c r="Z3943">
        <v>377264216</v>
      </c>
      <c r="AA3943">
        <v>8</v>
      </c>
      <c r="AB3943" t="s">
        <v>519</v>
      </c>
      <c r="AC3943">
        <v>377264216</v>
      </c>
      <c r="AD3943">
        <v>377264216</v>
      </c>
      <c r="AE3943">
        <v>0</v>
      </c>
      <c r="AF3943">
        <v>27558420</v>
      </c>
      <c r="AG3943"/>
      <c r="AH3943">
        <v>27558420.973999999</v>
      </c>
      <c r="AI3943">
        <v>0</v>
      </c>
    </row>
    <row r="3944" spans="1:35">
      <c r="A3944" t="s">
        <v>862</v>
      </c>
      <c r="B3944">
        <v>2019</v>
      </c>
      <c r="C3944">
        <v>2019</v>
      </c>
      <c r="D3944">
        <v>2019</v>
      </c>
      <c r="E3944">
        <v>4</v>
      </c>
      <c r="F3944">
        <v>0</v>
      </c>
      <c r="G3944">
        <v>0</v>
      </c>
      <c r="H3944" t="s">
        <v>510</v>
      </c>
      <c r="I3944">
        <v>251</v>
      </c>
      <c r="J3944" t="s">
        <v>113</v>
      </c>
      <c r="K3944" t="s">
        <v>583</v>
      </c>
      <c r="L3944">
        <v>699</v>
      </c>
      <c r="M3944" t="s">
        <v>585</v>
      </c>
      <c r="N3944" t="s">
        <v>586</v>
      </c>
      <c r="O3944">
        <v>0</v>
      </c>
      <c r="P3944" t="s">
        <v>177</v>
      </c>
      <c r="Q3944" t="s">
        <v>514</v>
      </c>
      <c r="R3944" t="s">
        <v>515</v>
      </c>
      <c r="S3944" t="s">
        <v>516</v>
      </c>
      <c r="T3944">
        <v>0</v>
      </c>
      <c r="U3944" t="s">
        <v>517</v>
      </c>
      <c r="V3944">
        <v>2523</v>
      </c>
      <c r="W3944" t="s">
        <v>518</v>
      </c>
      <c r="X3944">
        <v>8</v>
      </c>
      <c r="Y3944" t="s">
        <v>519</v>
      </c>
      <c r="Z3944">
        <v>320800</v>
      </c>
      <c r="AA3944">
        <v>8</v>
      </c>
      <c r="AB3944" t="s">
        <v>519</v>
      </c>
      <c r="AC3944">
        <v>320800</v>
      </c>
      <c r="AD3944">
        <v>320800</v>
      </c>
      <c r="AE3944">
        <v>0</v>
      </c>
      <c r="AF3944">
        <v>156992</v>
      </c>
      <c r="AG3944"/>
      <c r="AH3944">
        <v>156992.122</v>
      </c>
      <c r="AI3944">
        <v>0</v>
      </c>
    </row>
    <row r="3945" spans="1:35">
      <c r="A3945" t="s">
        <v>862</v>
      </c>
      <c r="B3945">
        <v>2019</v>
      </c>
      <c r="C3945">
        <v>2019</v>
      </c>
      <c r="D3945">
        <v>2019</v>
      </c>
      <c r="E3945">
        <v>4</v>
      </c>
      <c r="F3945">
        <v>0</v>
      </c>
      <c r="G3945">
        <v>0</v>
      </c>
      <c r="H3945" t="s">
        <v>510</v>
      </c>
      <c r="I3945">
        <v>251</v>
      </c>
      <c r="J3945" t="s">
        <v>113</v>
      </c>
      <c r="K3945" t="s">
        <v>583</v>
      </c>
      <c r="L3945">
        <v>757</v>
      </c>
      <c r="M3945" t="s">
        <v>597</v>
      </c>
      <c r="N3945" t="s">
        <v>598</v>
      </c>
      <c r="O3945">
        <v>0</v>
      </c>
      <c r="P3945" t="s">
        <v>177</v>
      </c>
      <c r="Q3945" t="s">
        <v>514</v>
      </c>
      <c r="R3945" t="s">
        <v>515</v>
      </c>
      <c r="S3945" t="s">
        <v>516</v>
      </c>
      <c r="T3945">
        <v>0</v>
      </c>
      <c r="U3945" t="s">
        <v>517</v>
      </c>
      <c r="V3945">
        <v>2523</v>
      </c>
      <c r="W3945" t="s">
        <v>518</v>
      </c>
      <c r="X3945">
        <v>8</v>
      </c>
      <c r="Y3945" t="s">
        <v>519</v>
      </c>
      <c r="Z3945">
        <v>9889582</v>
      </c>
      <c r="AA3945">
        <v>8</v>
      </c>
      <c r="AB3945" t="s">
        <v>519</v>
      </c>
      <c r="AC3945">
        <v>9889582</v>
      </c>
      <c r="AD3945">
        <v>9889582</v>
      </c>
      <c r="AE3945">
        <v>0</v>
      </c>
      <c r="AF3945">
        <v>1655464</v>
      </c>
      <c r="AG3945"/>
      <c r="AH3945">
        <v>1655464.2279999999</v>
      </c>
      <c r="AI3945">
        <v>0</v>
      </c>
    </row>
    <row r="3946" spans="1:35">
      <c r="A3946" t="s">
        <v>862</v>
      </c>
      <c r="B3946">
        <v>2019</v>
      </c>
      <c r="C3946">
        <v>2019</v>
      </c>
      <c r="D3946">
        <v>2019</v>
      </c>
      <c r="E3946">
        <v>4</v>
      </c>
      <c r="F3946">
        <v>0</v>
      </c>
      <c r="G3946">
        <v>0</v>
      </c>
      <c r="H3946" t="s">
        <v>510</v>
      </c>
      <c r="I3946">
        <v>251</v>
      </c>
      <c r="J3946" t="s">
        <v>113</v>
      </c>
      <c r="K3946" t="s">
        <v>583</v>
      </c>
      <c r="L3946">
        <v>842</v>
      </c>
      <c r="M3946" t="s">
        <v>593</v>
      </c>
      <c r="N3946" t="s">
        <v>593</v>
      </c>
      <c r="O3946">
        <v>0</v>
      </c>
      <c r="P3946" t="s">
        <v>177</v>
      </c>
      <c r="Q3946" t="s">
        <v>514</v>
      </c>
      <c r="R3946" t="s">
        <v>515</v>
      </c>
      <c r="S3946" t="s">
        <v>516</v>
      </c>
      <c r="T3946">
        <v>0</v>
      </c>
      <c r="U3946" t="s">
        <v>517</v>
      </c>
      <c r="V3946">
        <v>2523</v>
      </c>
      <c r="W3946" t="s">
        <v>518</v>
      </c>
      <c r="X3946">
        <v>8</v>
      </c>
      <c r="Y3946" t="s">
        <v>519</v>
      </c>
      <c r="Z3946">
        <v>111221725</v>
      </c>
      <c r="AA3946">
        <v>8</v>
      </c>
      <c r="AB3946" t="s">
        <v>519</v>
      </c>
      <c r="AC3946">
        <v>111221725</v>
      </c>
      <c r="AD3946">
        <v>111221725</v>
      </c>
      <c r="AE3946">
        <v>0</v>
      </c>
      <c r="AF3946">
        <v>38938663</v>
      </c>
      <c r="AG3946"/>
      <c r="AH3946">
        <v>38938663.678999998</v>
      </c>
      <c r="AI3946">
        <v>0</v>
      </c>
    </row>
    <row r="3947" spans="1:35">
      <c r="A3947" t="s">
        <v>862</v>
      </c>
      <c r="B3947">
        <v>2019</v>
      </c>
      <c r="C3947">
        <v>2019</v>
      </c>
      <c r="D3947">
        <v>2019</v>
      </c>
      <c r="E3947">
        <v>4</v>
      </c>
      <c r="F3947">
        <v>0</v>
      </c>
      <c r="G3947">
        <v>0</v>
      </c>
      <c r="H3947" t="s">
        <v>510</v>
      </c>
      <c r="I3947">
        <v>251</v>
      </c>
      <c r="J3947" t="s">
        <v>113</v>
      </c>
      <c r="K3947" t="s">
        <v>583</v>
      </c>
      <c r="L3947">
        <v>504</v>
      </c>
      <c r="M3947" t="s">
        <v>686</v>
      </c>
      <c r="N3947" t="s">
        <v>687</v>
      </c>
      <c r="O3947">
        <v>0</v>
      </c>
      <c r="P3947" t="s">
        <v>177</v>
      </c>
      <c r="Q3947" t="s">
        <v>514</v>
      </c>
      <c r="R3947" t="s">
        <v>515</v>
      </c>
      <c r="S3947" t="s">
        <v>516</v>
      </c>
      <c r="T3947">
        <v>3200</v>
      </c>
      <c r="U3947" t="s">
        <v>74</v>
      </c>
      <c r="V3947">
        <v>2523</v>
      </c>
      <c r="W3947" t="s">
        <v>518</v>
      </c>
      <c r="X3947">
        <v>8</v>
      </c>
      <c r="Y3947" t="s">
        <v>519</v>
      </c>
      <c r="Z3947">
        <v>8889</v>
      </c>
      <c r="AA3947">
        <v>-1</v>
      </c>
      <c r="AB3947" t="s">
        <v>129</v>
      </c>
      <c r="AC3947">
        <v>0</v>
      </c>
      <c r="AD3947">
        <v>8889</v>
      </c>
      <c r="AE3947">
        <v>0</v>
      </c>
      <c r="AF3947">
        <v>2776</v>
      </c>
      <c r="AG3947"/>
      <c r="AH3947">
        <v>2776.68</v>
      </c>
      <c r="AI3947">
        <v>6</v>
      </c>
    </row>
    <row r="3948" spans="1:35">
      <c r="A3948" t="s">
        <v>862</v>
      </c>
      <c r="B3948">
        <v>2019</v>
      </c>
      <c r="C3948">
        <v>2019</v>
      </c>
      <c r="D3948">
        <v>2019</v>
      </c>
      <c r="E3948">
        <v>4</v>
      </c>
      <c r="F3948">
        <v>0</v>
      </c>
      <c r="G3948">
        <v>0</v>
      </c>
      <c r="H3948" t="s">
        <v>510</v>
      </c>
      <c r="I3948">
        <v>251</v>
      </c>
      <c r="J3948" t="s">
        <v>113</v>
      </c>
      <c r="K3948" t="s">
        <v>583</v>
      </c>
      <c r="L3948">
        <v>504</v>
      </c>
      <c r="M3948" t="s">
        <v>686</v>
      </c>
      <c r="N3948" t="s">
        <v>687</v>
      </c>
      <c r="O3948">
        <v>0</v>
      </c>
      <c r="P3948" t="s">
        <v>177</v>
      </c>
      <c r="Q3948" t="s">
        <v>514</v>
      </c>
      <c r="R3948" t="s">
        <v>515</v>
      </c>
      <c r="S3948" t="s">
        <v>516</v>
      </c>
      <c r="T3948">
        <v>0</v>
      </c>
      <c r="U3948" t="s">
        <v>517</v>
      </c>
      <c r="V3948">
        <v>2523</v>
      </c>
      <c r="W3948" t="s">
        <v>518</v>
      </c>
      <c r="X3948">
        <v>8</v>
      </c>
      <c r="Y3948" t="s">
        <v>519</v>
      </c>
      <c r="Z3948">
        <v>105699</v>
      </c>
      <c r="AA3948">
        <v>-1</v>
      </c>
      <c r="AB3948" t="s">
        <v>129</v>
      </c>
      <c r="AC3948">
        <v>0</v>
      </c>
      <c r="AD3948">
        <v>105699</v>
      </c>
      <c r="AE3948">
        <v>0</v>
      </c>
      <c r="AF3948">
        <v>49289</v>
      </c>
      <c r="AG3948"/>
      <c r="AH3948">
        <v>49289.421999999999</v>
      </c>
      <c r="AI3948">
        <v>6</v>
      </c>
    </row>
    <row r="3949" spans="1:35">
      <c r="A3949" t="s">
        <v>862</v>
      </c>
      <c r="B3949">
        <v>2019</v>
      </c>
      <c r="C3949">
        <v>2019</v>
      </c>
      <c r="D3949">
        <v>2019</v>
      </c>
      <c r="E3949">
        <v>4</v>
      </c>
      <c r="F3949">
        <v>0</v>
      </c>
      <c r="G3949">
        <v>0</v>
      </c>
      <c r="H3949" t="s">
        <v>510</v>
      </c>
      <c r="I3949">
        <v>251</v>
      </c>
      <c r="J3949" t="s">
        <v>113</v>
      </c>
      <c r="K3949" t="s">
        <v>583</v>
      </c>
      <c r="L3949">
        <v>0</v>
      </c>
      <c r="M3949" t="s">
        <v>177</v>
      </c>
      <c r="N3949" t="s">
        <v>514</v>
      </c>
      <c r="O3949">
        <v>0</v>
      </c>
      <c r="P3949" t="s">
        <v>177</v>
      </c>
      <c r="Q3949" t="s">
        <v>514</v>
      </c>
      <c r="R3949" t="s">
        <v>515</v>
      </c>
      <c r="S3949" t="s">
        <v>516</v>
      </c>
      <c r="T3949">
        <v>3200</v>
      </c>
      <c r="U3949" t="s">
        <v>74</v>
      </c>
      <c r="V3949">
        <v>2523</v>
      </c>
      <c r="W3949" t="s">
        <v>518</v>
      </c>
      <c r="X3949">
        <v>8</v>
      </c>
      <c r="Y3949" t="s">
        <v>519</v>
      </c>
      <c r="Z3949">
        <v>565302938</v>
      </c>
      <c r="AA3949">
        <v>-1</v>
      </c>
      <c r="AB3949" t="s">
        <v>129</v>
      </c>
      <c r="AC3949">
        <v>0</v>
      </c>
      <c r="AD3949">
        <v>565302938</v>
      </c>
      <c r="AE3949">
        <v>0</v>
      </c>
      <c r="AF3949">
        <v>50714649</v>
      </c>
      <c r="AG3949"/>
      <c r="AH3949">
        <v>50714649.288999997</v>
      </c>
      <c r="AI3949">
        <v>6</v>
      </c>
    </row>
    <row r="3950" spans="1:35">
      <c r="A3950" t="s">
        <v>862</v>
      </c>
      <c r="B3950">
        <v>2019</v>
      </c>
      <c r="C3950">
        <v>2019</v>
      </c>
      <c r="D3950">
        <v>2019</v>
      </c>
      <c r="E3950">
        <v>4</v>
      </c>
      <c r="F3950">
        <v>0</v>
      </c>
      <c r="G3950">
        <v>0</v>
      </c>
      <c r="H3950" t="s">
        <v>568</v>
      </c>
      <c r="I3950">
        <v>251</v>
      </c>
      <c r="J3950" t="s">
        <v>113</v>
      </c>
      <c r="K3950" t="s">
        <v>583</v>
      </c>
      <c r="L3950">
        <v>480</v>
      </c>
      <c r="M3950" t="s">
        <v>652</v>
      </c>
      <c r="N3950" t="s">
        <v>653</v>
      </c>
      <c r="O3950">
        <v>480</v>
      </c>
      <c r="P3950" t="s">
        <v>652</v>
      </c>
      <c r="Q3950" t="s">
        <v>653</v>
      </c>
      <c r="R3950" t="s">
        <v>515</v>
      </c>
      <c r="S3950" t="s">
        <v>516</v>
      </c>
      <c r="T3950">
        <v>2100</v>
      </c>
      <c r="U3950" t="s">
        <v>868</v>
      </c>
      <c r="V3950">
        <v>2523</v>
      </c>
      <c r="W3950" t="s">
        <v>518</v>
      </c>
      <c r="X3950">
        <v>8</v>
      </c>
      <c r="Y3950" t="s">
        <v>519</v>
      </c>
      <c r="Z3950">
        <v>2880171</v>
      </c>
      <c r="AA3950">
        <v>-1</v>
      </c>
      <c r="AB3950" t="s">
        <v>129</v>
      </c>
      <c r="AC3950">
        <v>0</v>
      </c>
      <c r="AD3950">
        <v>2880171</v>
      </c>
      <c r="AE3950">
        <v>0</v>
      </c>
      <c r="AF3950">
        <v>261672</v>
      </c>
      <c r="AG3950">
        <v>261672.70800000001</v>
      </c>
      <c r="AH3950"/>
      <c r="AI3950">
        <v>6</v>
      </c>
    </row>
    <row r="3951" spans="1:35">
      <c r="A3951" t="s">
        <v>862</v>
      </c>
      <c r="B3951">
        <v>2019</v>
      </c>
      <c r="C3951">
        <v>2019</v>
      </c>
      <c r="D3951">
        <v>2019</v>
      </c>
      <c r="E3951">
        <v>4</v>
      </c>
      <c r="F3951">
        <v>0</v>
      </c>
      <c r="G3951">
        <v>0</v>
      </c>
      <c r="H3951" t="s">
        <v>568</v>
      </c>
      <c r="I3951">
        <v>251</v>
      </c>
      <c r="J3951" t="s">
        <v>113</v>
      </c>
      <c r="K3951" t="s">
        <v>583</v>
      </c>
      <c r="L3951">
        <v>31</v>
      </c>
      <c r="M3951" t="s">
        <v>733</v>
      </c>
      <c r="N3951" t="s">
        <v>734</v>
      </c>
      <c r="O3951">
        <v>56</v>
      </c>
      <c r="P3951" t="s">
        <v>694</v>
      </c>
      <c r="Q3951" t="s">
        <v>695</v>
      </c>
      <c r="R3951" t="s">
        <v>515</v>
      </c>
      <c r="S3951" t="s">
        <v>516</v>
      </c>
      <c r="T3951">
        <v>3200</v>
      </c>
      <c r="U3951" t="s">
        <v>74</v>
      </c>
      <c r="V3951">
        <v>2523</v>
      </c>
      <c r="W3951" t="s">
        <v>518</v>
      </c>
      <c r="X3951">
        <v>8</v>
      </c>
      <c r="Y3951" t="s">
        <v>519</v>
      </c>
      <c r="Z3951">
        <v>646</v>
      </c>
      <c r="AA3951">
        <v>-1</v>
      </c>
      <c r="AB3951" t="s">
        <v>129</v>
      </c>
      <c r="AC3951">
        <v>0</v>
      </c>
      <c r="AD3951">
        <v>646</v>
      </c>
      <c r="AE3951">
        <v>0</v>
      </c>
      <c r="AF3951">
        <v>64</v>
      </c>
      <c r="AG3951">
        <v>64.938999999999993</v>
      </c>
      <c r="AH3951"/>
      <c r="AI3951">
        <v>6</v>
      </c>
    </row>
    <row r="3952" spans="1:35">
      <c r="A3952" t="s">
        <v>862</v>
      </c>
      <c r="B3952">
        <v>2019</v>
      </c>
      <c r="C3952">
        <v>2019</v>
      </c>
      <c r="D3952">
        <v>2019</v>
      </c>
      <c r="E3952">
        <v>4</v>
      </c>
      <c r="F3952">
        <v>0</v>
      </c>
      <c r="G3952">
        <v>0</v>
      </c>
      <c r="H3952" t="s">
        <v>568</v>
      </c>
      <c r="I3952">
        <v>251</v>
      </c>
      <c r="J3952" t="s">
        <v>113</v>
      </c>
      <c r="K3952" t="s">
        <v>583</v>
      </c>
      <c r="L3952">
        <v>480</v>
      </c>
      <c r="M3952" t="s">
        <v>652</v>
      </c>
      <c r="N3952" t="s">
        <v>653</v>
      </c>
      <c r="O3952">
        <v>480</v>
      </c>
      <c r="P3952" t="s">
        <v>652</v>
      </c>
      <c r="Q3952" t="s">
        <v>653</v>
      </c>
      <c r="R3952" t="s">
        <v>515</v>
      </c>
      <c r="S3952" t="s">
        <v>516</v>
      </c>
      <c r="T3952">
        <v>0</v>
      </c>
      <c r="U3952" t="s">
        <v>517</v>
      </c>
      <c r="V3952">
        <v>2523</v>
      </c>
      <c r="W3952" t="s">
        <v>518</v>
      </c>
      <c r="X3952">
        <v>8</v>
      </c>
      <c r="Y3952" t="s">
        <v>519</v>
      </c>
      <c r="Z3952">
        <v>2880171</v>
      </c>
      <c r="AA3952">
        <v>-1</v>
      </c>
      <c r="AB3952" t="s">
        <v>129</v>
      </c>
      <c r="AC3952">
        <v>0</v>
      </c>
      <c r="AD3952">
        <v>2880171</v>
      </c>
      <c r="AE3952">
        <v>0</v>
      </c>
      <c r="AF3952">
        <v>261672</v>
      </c>
      <c r="AG3952">
        <v>261672.70800000001</v>
      </c>
      <c r="AH3952"/>
      <c r="AI3952">
        <v>6</v>
      </c>
    </row>
    <row r="3953" spans="1:35">
      <c r="A3953" t="s">
        <v>862</v>
      </c>
      <c r="B3953">
        <v>2019</v>
      </c>
      <c r="C3953">
        <v>2019</v>
      </c>
      <c r="D3953">
        <v>2019</v>
      </c>
      <c r="E3953">
        <v>4</v>
      </c>
      <c r="F3953">
        <v>0</v>
      </c>
      <c r="G3953">
        <v>0</v>
      </c>
      <c r="H3953" t="s">
        <v>568</v>
      </c>
      <c r="I3953">
        <v>251</v>
      </c>
      <c r="J3953" t="s">
        <v>113</v>
      </c>
      <c r="K3953" t="s">
        <v>583</v>
      </c>
      <c r="L3953">
        <v>31</v>
      </c>
      <c r="M3953" t="s">
        <v>733</v>
      </c>
      <c r="N3953" t="s">
        <v>734</v>
      </c>
      <c r="O3953">
        <v>56</v>
      </c>
      <c r="P3953" t="s">
        <v>694</v>
      </c>
      <c r="Q3953" t="s">
        <v>695</v>
      </c>
      <c r="R3953" t="s">
        <v>515</v>
      </c>
      <c r="S3953" t="s">
        <v>516</v>
      </c>
      <c r="T3953">
        <v>0</v>
      </c>
      <c r="U3953" t="s">
        <v>517</v>
      </c>
      <c r="V3953">
        <v>2523</v>
      </c>
      <c r="W3953" t="s">
        <v>518</v>
      </c>
      <c r="X3953">
        <v>8</v>
      </c>
      <c r="Y3953" t="s">
        <v>519</v>
      </c>
      <c r="Z3953">
        <v>646</v>
      </c>
      <c r="AA3953">
        <v>-1</v>
      </c>
      <c r="AB3953" t="s">
        <v>129</v>
      </c>
      <c r="AC3953">
        <v>0</v>
      </c>
      <c r="AD3953">
        <v>646</v>
      </c>
      <c r="AE3953">
        <v>0</v>
      </c>
      <c r="AF3953">
        <v>64</v>
      </c>
      <c r="AG3953">
        <v>64.938999999999993</v>
      </c>
      <c r="AH3953"/>
      <c r="AI3953">
        <v>6</v>
      </c>
    </row>
    <row r="3954" spans="1:35">
      <c r="A3954" t="s">
        <v>862</v>
      </c>
      <c r="B3954">
        <v>2019</v>
      </c>
      <c r="C3954">
        <v>2019</v>
      </c>
      <c r="D3954">
        <v>2019</v>
      </c>
      <c r="E3954">
        <v>4</v>
      </c>
      <c r="F3954">
        <v>0</v>
      </c>
      <c r="G3954">
        <v>0</v>
      </c>
      <c r="H3954" t="s">
        <v>568</v>
      </c>
      <c r="I3954">
        <v>251</v>
      </c>
      <c r="J3954" t="s">
        <v>113</v>
      </c>
      <c r="K3954" t="s">
        <v>583</v>
      </c>
      <c r="L3954">
        <v>480</v>
      </c>
      <c r="M3954" t="s">
        <v>652</v>
      </c>
      <c r="N3954" t="s">
        <v>653</v>
      </c>
      <c r="O3954">
        <v>0</v>
      </c>
      <c r="P3954" t="s">
        <v>177</v>
      </c>
      <c r="Q3954" t="s">
        <v>514</v>
      </c>
      <c r="R3954" t="s">
        <v>515</v>
      </c>
      <c r="S3954" t="s">
        <v>516</v>
      </c>
      <c r="T3954">
        <v>2100</v>
      </c>
      <c r="U3954" t="s">
        <v>868</v>
      </c>
      <c r="V3954">
        <v>2523</v>
      </c>
      <c r="W3954" t="s">
        <v>518</v>
      </c>
      <c r="X3954">
        <v>8</v>
      </c>
      <c r="Y3954" t="s">
        <v>519</v>
      </c>
      <c r="Z3954">
        <v>2880171</v>
      </c>
      <c r="AA3954">
        <v>-1</v>
      </c>
      <c r="AB3954" t="s">
        <v>129</v>
      </c>
      <c r="AC3954">
        <v>0</v>
      </c>
      <c r="AD3954">
        <v>2880171</v>
      </c>
      <c r="AE3954">
        <v>0</v>
      </c>
      <c r="AF3954">
        <v>261672</v>
      </c>
      <c r="AG3954">
        <v>261672.70800000001</v>
      </c>
      <c r="AH3954"/>
      <c r="AI3954">
        <v>6</v>
      </c>
    </row>
    <row r="3955" spans="1:35">
      <c r="A3955" t="s">
        <v>862</v>
      </c>
      <c r="B3955">
        <v>2019</v>
      </c>
      <c r="C3955">
        <v>2019</v>
      </c>
      <c r="D3955">
        <v>2019</v>
      </c>
      <c r="E3955">
        <v>4</v>
      </c>
      <c r="F3955">
        <v>0</v>
      </c>
      <c r="G3955">
        <v>0</v>
      </c>
      <c r="H3955" t="s">
        <v>568</v>
      </c>
      <c r="I3955">
        <v>251</v>
      </c>
      <c r="J3955" t="s">
        <v>113</v>
      </c>
      <c r="K3955" t="s">
        <v>583</v>
      </c>
      <c r="L3955">
        <v>31</v>
      </c>
      <c r="M3955" t="s">
        <v>733</v>
      </c>
      <c r="N3955" t="s">
        <v>734</v>
      </c>
      <c r="O3955">
        <v>0</v>
      </c>
      <c r="P3955" t="s">
        <v>177</v>
      </c>
      <c r="Q3955" t="s">
        <v>514</v>
      </c>
      <c r="R3955" t="s">
        <v>515</v>
      </c>
      <c r="S3955" t="s">
        <v>516</v>
      </c>
      <c r="T3955">
        <v>3200</v>
      </c>
      <c r="U3955" t="s">
        <v>74</v>
      </c>
      <c r="V3955">
        <v>2523</v>
      </c>
      <c r="W3955" t="s">
        <v>518</v>
      </c>
      <c r="X3955">
        <v>8</v>
      </c>
      <c r="Y3955" t="s">
        <v>519</v>
      </c>
      <c r="Z3955">
        <v>646</v>
      </c>
      <c r="AA3955">
        <v>-1</v>
      </c>
      <c r="AB3955" t="s">
        <v>129</v>
      </c>
      <c r="AC3955">
        <v>0</v>
      </c>
      <c r="AD3955">
        <v>646</v>
      </c>
      <c r="AE3955">
        <v>0</v>
      </c>
      <c r="AF3955">
        <v>64</v>
      </c>
      <c r="AG3955">
        <v>64.938999999999993</v>
      </c>
      <c r="AH3955"/>
      <c r="AI3955">
        <v>6</v>
      </c>
    </row>
    <row r="3956" spans="1:35">
      <c r="A3956" t="s">
        <v>862</v>
      </c>
      <c r="B3956">
        <v>2019</v>
      </c>
      <c r="C3956">
        <v>2019</v>
      </c>
      <c r="D3956">
        <v>2019</v>
      </c>
      <c r="E3956">
        <v>4</v>
      </c>
      <c r="F3956">
        <v>0</v>
      </c>
      <c r="G3956">
        <v>0</v>
      </c>
      <c r="H3956" t="s">
        <v>568</v>
      </c>
      <c r="I3956">
        <v>251</v>
      </c>
      <c r="J3956" t="s">
        <v>113</v>
      </c>
      <c r="K3956" t="s">
        <v>583</v>
      </c>
      <c r="L3956">
        <v>31</v>
      </c>
      <c r="M3956" t="s">
        <v>733</v>
      </c>
      <c r="N3956" t="s">
        <v>734</v>
      </c>
      <c r="O3956">
        <v>0</v>
      </c>
      <c r="P3956" t="s">
        <v>177</v>
      </c>
      <c r="Q3956" t="s">
        <v>514</v>
      </c>
      <c r="R3956" t="s">
        <v>515</v>
      </c>
      <c r="S3956" t="s">
        <v>516</v>
      </c>
      <c r="T3956">
        <v>0</v>
      </c>
      <c r="U3956" t="s">
        <v>517</v>
      </c>
      <c r="V3956">
        <v>2523</v>
      </c>
      <c r="W3956" t="s">
        <v>518</v>
      </c>
      <c r="X3956">
        <v>8</v>
      </c>
      <c r="Y3956" t="s">
        <v>519</v>
      </c>
      <c r="Z3956">
        <v>691</v>
      </c>
      <c r="AA3956">
        <v>-1</v>
      </c>
      <c r="AB3956" t="s">
        <v>129</v>
      </c>
      <c r="AC3956">
        <v>0</v>
      </c>
      <c r="AD3956">
        <v>691</v>
      </c>
      <c r="AE3956">
        <v>0</v>
      </c>
      <c r="AF3956">
        <v>132</v>
      </c>
      <c r="AG3956">
        <v>132.11799999999999</v>
      </c>
      <c r="AH3956"/>
      <c r="AI3956">
        <v>6</v>
      </c>
    </row>
    <row r="3957" spans="1:35">
      <c r="A3957" t="s">
        <v>862</v>
      </c>
      <c r="B3957">
        <v>2019</v>
      </c>
      <c r="C3957">
        <v>2019</v>
      </c>
      <c r="D3957">
        <v>2019</v>
      </c>
      <c r="E3957">
        <v>4</v>
      </c>
      <c r="F3957">
        <v>0</v>
      </c>
      <c r="G3957">
        <v>0</v>
      </c>
      <c r="H3957" t="s">
        <v>568</v>
      </c>
      <c r="I3957">
        <v>251</v>
      </c>
      <c r="J3957" t="s">
        <v>113</v>
      </c>
      <c r="K3957" t="s">
        <v>583</v>
      </c>
      <c r="L3957">
        <v>480</v>
      </c>
      <c r="M3957" t="s">
        <v>652</v>
      </c>
      <c r="N3957" t="s">
        <v>653</v>
      </c>
      <c r="O3957">
        <v>0</v>
      </c>
      <c r="P3957" t="s">
        <v>177</v>
      </c>
      <c r="Q3957" t="s">
        <v>514</v>
      </c>
      <c r="R3957" t="s">
        <v>515</v>
      </c>
      <c r="S3957" t="s">
        <v>516</v>
      </c>
      <c r="T3957">
        <v>0</v>
      </c>
      <c r="U3957" t="s">
        <v>517</v>
      </c>
      <c r="V3957">
        <v>2523</v>
      </c>
      <c r="W3957" t="s">
        <v>518</v>
      </c>
      <c r="X3957">
        <v>8</v>
      </c>
      <c r="Y3957" t="s">
        <v>519</v>
      </c>
      <c r="Z3957">
        <v>2880304</v>
      </c>
      <c r="AA3957">
        <v>-1</v>
      </c>
      <c r="AB3957" t="s">
        <v>129</v>
      </c>
      <c r="AC3957">
        <v>0</v>
      </c>
      <c r="AD3957">
        <v>2880304</v>
      </c>
      <c r="AE3957">
        <v>0</v>
      </c>
      <c r="AF3957">
        <v>263526</v>
      </c>
      <c r="AG3957">
        <v>263526.83500000002</v>
      </c>
      <c r="AH3957"/>
      <c r="AI3957">
        <v>6</v>
      </c>
    </row>
    <row r="3958" spans="1:35">
      <c r="A3958" t="s">
        <v>862</v>
      </c>
      <c r="B3958">
        <v>2019</v>
      </c>
      <c r="C3958">
        <v>2019</v>
      </c>
      <c r="D3958">
        <v>2019</v>
      </c>
      <c r="E3958">
        <v>4</v>
      </c>
      <c r="F3958">
        <v>0</v>
      </c>
      <c r="G3958">
        <v>0</v>
      </c>
      <c r="H3958" t="s">
        <v>568</v>
      </c>
      <c r="I3958">
        <v>251</v>
      </c>
      <c r="J3958" t="s">
        <v>113</v>
      </c>
      <c r="K3958" t="s">
        <v>583</v>
      </c>
      <c r="L3958">
        <v>0</v>
      </c>
      <c r="M3958" t="s">
        <v>177</v>
      </c>
      <c r="N3958" t="s">
        <v>514</v>
      </c>
      <c r="O3958">
        <v>56</v>
      </c>
      <c r="P3958" t="s">
        <v>694</v>
      </c>
      <c r="Q3958" t="s">
        <v>695</v>
      </c>
      <c r="R3958" t="s">
        <v>515</v>
      </c>
      <c r="S3958" t="s">
        <v>516</v>
      </c>
      <c r="T3958">
        <v>0</v>
      </c>
      <c r="U3958" t="s">
        <v>517</v>
      </c>
      <c r="V3958">
        <v>2523</v>
      </c>
      <c r="W3958" t="s">
        <v>518</v>
      </c>
      <c r="X3958">
        <v>8</v>
      </c>
      <c r="Y3958" t="s">
        <v>519</v>
      </c>
      <c r="Z3958">
        <v>1189416321</v>
      </c>
      <c r="AA3958">
        <v>-1</v>
      </c>
      <c r="AB3958" t="s">
        <v>129</v>
      </c>
      <c r="AC3958">
        <v>0</v>
      </c>
      <c r="AD3958">
        <v>1189416321</v>
      </c>
      <c r="AE3958">
        <v>0</v>
      </c>
      <c r="AF3958">
        <v>96365980</v>
      </c>
      <c r="AG3958">
        <v>96365980.756999999</v>
      </c>
      <c r="AH3958"/>
      <c r="AI3958">
        <v>6</v>
      </c>
    </row>
    <row r="3959" spans="1:35">
      <c r="A3959" t="s">
        <v>862</v>
      </c>
      <c r="B3959">
        <v>2019</v>
      </c>
      <c r="C3959">
        <v>2019</v>
      </c>
      <c r="D3959">
        <v>2019</v>
      </c>
      <c r="E3959">
        <v>4</v>
      </c>
      <c r="F3959">
        <v>0</v>
      </c>
      <c r="G3959">
        <v>0</v>
      </c>
      <c r="H3959" t="s">
        <v>568</v>
      </c>
      <c r="I3959">
        <v>251</v>
      </c>
      <c r="J3959" t="s">
        <v>113</v>
      </c>
      <c r="K3959" t="s">
        <v>583</v>
      </c>
      <c r="L3959">
        <v>0</v>
      </c>
      <c r="M3959" t="s">
        <v>177</v>
      </c>
      <c r="N3959" t="s">
        <v>514</v>
      </c>
      <c r="O3959">
        <v>480</v>
      </c>
      <c r="P3959" t="s">
        <v>652</v>
      </c>
      <c r="Q3959" t="s">
        <v>653</v>
      </c>
      <c r="R3959" t="s">
        <v>515</v>
      </c>
      <c r="S3959" t="s">
        <v>516</v>
      </c>
      <c r="T3959">
        <v>0</v>
      </c>
      <c r="U3959" t="s">
        <v>517</v>
      </c>
      <c r="V3959">
        <v>2523</v>
      </c>
      <c r="W3959" t="s">
        <v>518</v>
      </c>
      <c r="X3959">
        <v>8</v>
      </c>
      <c r="Y3959" t="s">
        <v>519</v>
      </c>
      <c r="Z3959">
        <v>2880181</v>
      </c>
      <c r="AA3959">
        <v>-1</v>
      </c>
      <c r="AB3959" t="s">
        <v>129</v>
      </c>
      <c r="AC3959">
        <v>0</v>
      </c>
      <c r="AD3959">
        <v>2880181</v>
      </c>
      <c r="AE3959">
        <v>0</v>
      </c>
      <c r="AF3959">
        <v>261721</v>
      </c>
      <c r="AG3959">
        <v>261721.97200000001</v>
      </c>
      <c r="AH3959"/>
      <c r="AI3959">
        <v>6</v>
      </c>
    </row>
    <row r="3960" spans="1:35">
      <c r="A3960" t="s">
        <v>862</v>
      </c>
      <c r="B3960">
        <v>2019</v>
      </c>
      <c r="C3960">
        <v>2019</v>
      </c>
      <c r="D3960">
        <v>2019</v>
      </c>
      <c r="E3960">
        <v>4</v>
      </c>
      <c r="F3960">
        <v>0</v>
      </c>
      <c r="G3960">
        <v>0</v>
      </c>
      <c r="H3960" t="s">
        <v>568</v>
      </c>
      <c r="I3960">
        <v>251</v>
      </c>
      <c r="J3960" t="s">
        <v>113</v>
      </c>
      <c r="K3960" t="s">
        <v>583</v>
      </c>
      <c r="L3960">
        <v>0</v>
      </c>
      <c r="M3960" t="s">
        <v>177</v>
      </c>
      <c r="N3960" t="s">
        <v>514</v>
      </c>
      <c r="O3960">
        <v>56</v>
      </c>
      <c r="P3960" t="s">
        <v>694</v>
      </c>
      <c r="Q3960" t="s">
        <v>695</v>
      </c>
      <c r="R3960" t="s">
        <v>515</v>
      </c>
      <c r="S3960" t="s">
        <v>516</v>
      </c>
      <c r="T3960">
        <v>3200</v>
      </c>
      <c r="U3960" t="s">
        <v>74</v>
      </c>
      <c r="V3960">
        <v>2523</v>
      </c>
      <c r="W3960" t="s">
        <v>518</v>
      </c>
      <c r="X3960">
        <v>8</v>
      </c>
      <c r="Y3960" t="s">
        <v>519</v>
      </c>
      <c r="Z3960">
        <v>1166346786</v>
      </c>
      <c r="AA3960">
        <v>-1</v>
      </c>
      <c r="AB3960" t="s">
        <v>129</v>
      </c>
      <c r="AC3960">
        <v>0</v>
      </c>
      <c r="AD3960">
        <v>1166346786</v>
      </c>
      <c r="AE3960">
        <v>0</v>
      </c>
      <c r="AF3960">
        <v>94503927</v>
      </c>
      <c r="AG3960">
        <v>94503927.260000005</v>
      </c>
      <c r="AH3960"/>
      <c r="AI3960">
        <v>6</v>
      </c>
    </row>
    <row r="3961" spans="1:35">
      <c r="A3961" t="s">
        <v>862</v>
      </c>
      <c r="B3961">
        <v>2019</v>
      </c>
      <c r="C3961">
        <v>2019</v>
      </c>
      <c r="D3961">
        <v>2019</v>
      </c>
      <c r="E3961">
        <v>4</v>
      </c>
      <c r="F3961">
        <v>0</v>
      </c>
      <c r="G3961">
        <v>0</v>
      </c>
      <c r="H3961" t="s">
        <v>568</v>
      </c>
      <c r="I3961">
        <v>251</v>
      </c>
      <c r="J3961" t="s">
        <v>113</v>
      </c>
      <c r="K3961" t="s">
        <v>583</v>
      </c>
      <c r="L3961">
        <v>0</v>
      </c>
      <c r="M3961" t="s">
        <v>177</v>
      </c>
      <c r="N3961" t="s">
        <v>514</v>
      </c>
      <c r="O3961">
        <v>480</v>
      </c>
      <c r="P3961" t="s">
        <v>652</v>
      </c>
      <c r="Q3961" t="s">
        <v>653</v>
      </c>
      <c r="R3961" t="s">
        <v>515</v>
      </c>
      <c r="S3961" t="s">
        <v>516</v>
      </c>
      <c r="T3961">
        <v>2100</v>
      </c>
      <c r="U3961" t="s">
        <v>868</v>
      </c>
      <c r="V3961">
        <v>2523</v>
      </c>
      <c r="W3961" t="s">
        <v>518</v>
      </c>
      <c r="X3961">
        <v>8</v>
      </c>
      <c r="Y3961" t="s">
        <v>519</v>
      </c>
      <c r="Z3961">
        <v>2880171</v>
      </c>
      <c r="AA3961">
        <v>-1</v>
      </c>
      <c r="AB3961" t="s">
        <v>129</v>
      </c>
      <c r="AC3961">
        <v>0</v>
      </c>
      <c r="AD3961">
        <v>2880171</v>
      </c>
      <c r="AE3961">
        <v>0</v>
      </c>
      <c r="AF3961">
        <v>261672</v>
      </c>
      <c r="AG3961">
        <v>261672.70800000001</v>
      </c>
      <c r="AH3961"/>
      <c r="AI3961">
        <v>6</v>
      </c>
    </row>
    <row r="3962" spans="1:35">
      <c r="A3962" t="s">
        <v>862</v>
      </c>
      <c r="B3962">
        <v>2019</v>
      </c>
      <c r="C3962">
        <v>2019</v>
      </c>
      <c r="D3962">
        <v>2019</v>
      </c>
      <c r="E3962">
        <v>4</v>
      </c>
      <c r="F3962">
        <v>0</v>
      </c>
      <c r="G3962">
        <v>0</v>
      </c>
      <c r="H3962" t="s">
        <v>568</v>
      </c>
      <c r="I3962">
        <v>251</v>
      </c>
      <c r="J3962" t="s">
        <v>113</v>
      </c>
      <c r="K3962" t="s">
        <v>583</v>
      </c>
      <c r="L3962">
        <v>757</v>
      </c>
      <c r="M3962" t="s">
        <v>597</v>
      </c>
      <c r="N3962" t="s">
        <v>598</v>
      </c>
      <c r="O3962">
        <v>56</v>
      </c>
      <c r="P3962" t="s">
        <v>694</v>
      </c>
      <c r="Q3962" t="s">
        <v>695</v>
      </c>
      <c r="R3962" t="s">
        <v>515</v>
      </c>
      <c r="S3962" t="s">
        <v>516</v>
      </c>
      <c r="T3962">
        <v>0</v>
      </c>
      <c r="U3962" t="s">
        <v>517</v>
      </c>
      <c r="V3962">
        <v>2523</v>
      </c>
      <c r="W3962" t="s">
        <v>518</v>
      </c>
      <c r="X3962">
        <v>8</v>
      </c>
      <c r="Y3962" t="s">
        <v>519</v>
      </c>
      <c r="Z3962">
        <v>668</v>
      </c>
      <c r="AA3962">
        <v>-1</v>
      </c>
      <c r="AB3962" t="s">
        <v>129</v>
      </c>
      <c r="AC3962">
        <v>0</v>
      </c>
      <c r="AD3962">
        <v>668</v>
      </c>
      <c r="AE3962">
        <v>0</v>
      </c>
      <c r="AF3962">
        <v>67</v>
      </c>
      <c r="AG3962">
        <v>67.179000000000002</v>
      </c>
      <c r="AH3962"/>
      <c r="AI3962">
        <v>6</v>
      </c>
    </row>
    <row r="3963" spans="1:35">
      <c r="A3963" t="s">
        <v>862</v>
      </c>
      <c r="B3963">
        <v>2019</v>
      </c>
      <c r="C3963">
        <v>2019</v>
      </c>
      <c r="D3963">
        <v>2019</v>
      </c>
      <c r="E3963">
        <v>4</v>
      </c>
      <c r="F3963">
        <v>0</v>
      </c>
      <c r="G3963">
        <v>0</v>
      </c>
      <c r="H3963" t="s">
        <v>568</v>
      </c>
      <c r="I3963">
        <v>251</v>
      </c>
      <c r="J3963" t="s">
        <v>113</v>
      </c>
      <c r="K3963" t="s">
        <v>583</v>
      </c>
      <c r="L3963">
        <v>757</v>
      </c>
      <c r="M3963" t="s">
        <v>597</v>
      </c>
      <c r="N3963" t="s">
        <v>598</v>
      </c>
      <c r="O3963">
        <v>56</v>
      </c>
      <c r="P3963" t="s">
        <v>694</v>
      </c>
      <c r="Q3963" t="s">
        <v>695</v>
      </c>
      <c r="R3963" t="s">
        <v>515</v>
      </c>
      <c r="S3963" t="s">
        <v>516</v>
      </c>
      <c r="T3963">
        <v>3200</v>
      </c>
      <c r="U3963" t="s">
        <v>74</v>
      </c>
      <c r="V3963">
        <v>2523</v>
      </c>
      <c r="W3963" t="s">
        <v>518</v>
      </c>
      <c r="X3963">
        <v>8</v>
      </c>
      <c r="Y3963" t="s">
        <v>519</v>
      </c>
      <c r="Z3963">
        <v>668</v>
      </c>
      <c r="AA3963">
        <v>-1</v>
      </c>
      <c r="AB3963" t="s">
        <v>129</v>
      </c>
      <c r="AC3963">
        <v>0</v>
      </c>
      <c r="AD3963">
        <v>668</v>
      </c>
      <c r="AE3963">
        <v>0</v>
      </c>
      <c r="AF3963">
        <v>67</v>
      </c>
      <c r="AG3963">
        <v>67.179000000000002</v>
      </c>
      <c r="AH3963"/>
      <c r="AI3963">
        <v>6</v>
      </c>
    </row>
    <row r="3964" spans="1:35">
      <c r="A3964" t="s">
        <v>862</v>
      </c>
      <c r="B3964">
        <v>2019</v>
      </c>
      <c r="C3964">
        <v>2019</v>
      </c>
      <c r="D3964">
        <v>2019</v>
      </c>
      <c r="E3964">
        <v>4</v>
      </c>
      <c r="F3964">
        <v>0</v>
      </c>
      <c r="G3964">
        <v>0</v>
      </c>
      <c r="H3964" t="s">
        <v>568</v>
      </c>
      <c r="I3964">
        <v>251</v>
      </c>
      <c r="J3964" t="s">
        <v>113</v>
      </c>
      <c r="K3964" t="s">
        <v>583</v>
      </c>
      <c r="L3964">
        <v>842</v>
      </c>
      <c r="M3964" t="s">
        <v>593</v>
      </c>
      <c r="N3964" t="s">
        <v>593</v>
      </c>
      <c r="O3964">
        <v>842</v>
      </c>
      <c r="P3964" t="s">
        <v>593</v>
      </c>
      <c r="Q3964" t="s">
        <v>593</v>
      </c>
      <c r="R3964" t="s">
        <v>515</v>
      </c>
      <c r="S3964" t="s">
        <v>516</v>
      </c>
      <c r="T3964">
        <v>0</v>
      </c>
      <c r="U3964" t="s">
        <v>517</v>
      </c>
      <c r="V3964">
        <v>2523</v>
      </c>
      <c r="W3964" t="s">
        <v>518</v>
      </c>
      <c r="X3964">
        <v>8</v>
      </c>
      <c r="Y3964" t="s">
        <v>519</v>
      </c>
      <c r="Z3964">
        <v>211395</v>
      </c>
      <c r="AA3964">
        <v>-1</v>
      </c>
      <c r="AB3964" t="s">
        <v>129</v>
      </c>
      <c r="AC3964">
        <v>0</v>
      </c>
      <c r="AD3964">
        <v>211395</v>
      </c>
      <c r="AE3964">
        <v>0</v>
      </c>
      <c r="AF3964">
        <v>199943</v>
      </c>
      <c r="AG3964">
        <v>199943.47200000001</v>
      </c>
      <c r="AH3964"/>
      <c r="AI3964">
        <v>6</v>
      </c>
    </row>
    <row r="3965" spans="1:35">
      <c r="A3965" t="s">
        <v>862</v>
      </c>
      <c r="B3965">
        <v>2019</v>
      </c>
      <c r="C3965">
        <v>2019</v>
      </c>
      <c r="D3965">
        <v>2019</v>
      </c>
      <c r="E3965">
        <v>4</v>
      </c>
      <c r="F3965">
        <v>0</v>
      </c>
      <c r="G3965">
        <v>0</v>
      </c>
      <c r="H3965" t="s">
        <v>568</v>
      </c>
      <c r="I3965">
        <v>251</v>
      </c>
      <c r="J3965" t="s">
        <v>113</v>
      </c>
      <c r="K3965" t="s">
        <v>583</v>
      </c>
      <c r="L3965">
        <v>842</v>
      </c>
      <c r="M3965" t="s">
        <v>593</v>
      </c>
      <c r="N3965" t="s">
        <v>593</v>
      </c>
      <c r="O3965">
        <v>842</v>
      </c>
      <c r="P3965" t="s">
        <v>593</v>
      </c>
      <c r="Q3965" t="s">
        <v>593</v>
      </c>
      <c r="R3965" t="s">
        <v>515</v>
      </c>
      <c r="S3965" t="s">
        <v>516</v>
      </c>
      <c r="T3965">
        <v>1000</v>
      </c>
      <c r="U3965" t="s">
        <v>866</v>
      </c>
      <c r="V3965">
        <v>2523</v>
      </c>
      <c r="W3965" t="s">
        <v>518</v>
      </c>
      <c r="X3965">
        <v>8</v>
      </c>
      <c r="Y3965" t="s">
        <v>519</v>
      </c>
      <c r="Z3965">
        <v>24652</v>
      </c>
      <c r="AA3965">
        <v>-1</v>
      </c>
      <c r="AB3965" t="s">
        <v>129</v>
      </c>
      <c r="AC3965">
        <v>0</v>
      </c>
      <c r="AD3965">
        <v>24652</v>
      </c>
      <c r="AE3965">
        <v>0</v>
      </c>
      <c r="AF3965">
        <v>11191</v>
      </c>
      <c r="AG3965">
        <v>11191.944</v>
      </c>
      <c r="AH3965"/>
      <c r="AI3965">
        <v>6</v>
      </c>
    </row>
    <row r="3966" spans="1:35">
      <c r="A3966" t="s">
        <v>862</v>
      </c>
      <c r="B3966">
        <v>2019</v>
      </c>
      <c r="C3966">
        <v>2019</v>
      </c>
      <c r="D3966">
        <v>2019</v>
      </c>
      <c r="E3966">
        <v>4</v>
      </c>
      <c r="F3966">
        <v>0</v>
      </c>
      <c r="G3966">
        <v>0</v>
      </c>
      <c r="H3966" t="s">
        <v>568</v>
      </c>
      <c r="I3966">
        <v>251</v>
      </c>
      <c r="J3966" t="s">
        <v>113</v>
      </c>
      <c r="K3966" t="s">
        <v>583</v>
      </c>
      <c r="L3966">
        <v>0</v>
      </c>
      <c r="M3966" t="s">
        <v>177</v>
      </c>
      <c r="N3966" t="s">
        <v>514</v>
      </c>
      <c r="O3966">
        <v>842</v>
      </c>
      <c r="P3966" t="s">
        <v>593</v>
      </c>
      <c r="Q3966" t="s">
        <v>593</v>
      </c>
      <c r="R3966" t="s">
        <v>515</v>
      </c>
      <c r="S3966" t="s">
        <v>516</v>
      </c>
      <c r="T3966">
        <v>0</v>
      </c>
      <c r="U3966" t="s">
        <v>517</v>
      </c>
      <c r="V3966">
        <v>2523</v>
      </c>
      <c r="W3966" t="s">
        <v>518</v>
      </c>
      <c r="X3966">
        <v>8</v>
      </c>
      <c r="Y3966" t="s">
        <v>519</v>
      </c>
      <c r="Z3966">
        <v>211395</v>
      </c>
      <c r="AA3966">
        <v>-1</v>
      </c>
      <c r="AB3966" t="s">
        <v>129</v>
      </c>
      <c r="AC3966">
        <v>0</v>
      </c>
      <c r="AD3966">
        <v>211395</v>
      </c>
      <c r="AE3966">
        <v>0</v>
      </c>
      <c r="AF3966">
        <v>199943</v>
      </c>
      <c r="AG3966">
        <v>199943.47200000001</v>
      </c>
      <c r="AH3966"/>
      <c r="AI3966">
        <v>6</v>
      </c>
    </row>
    <row r="3967" spans="1:35">
      <c r="A3967" t="s">
        <v>862</v>
      </c>
      <c r="B3967">
        <v>2019</v>
      </c>
      <c r="C3967">
        <v>2019</v>
      </c>
      <c r="D3967">
        <v>2019</v>
      </c>
      <c r="E3967">
        <v>4</v>
      </c>
      <c r="F3967">
        <v>0</v>
      </c>
      <c r="G3967">
        <v>0</v>
      </c>
      <c r="H3967" t="s">
        <v>568</v>
      </c>
      <c r="I3967">
        <v>251</v>
      </c>
      <c r="J3967" t="s">
        <v>113</v>
      </c>
      <c r="K3967" t="s">
        <v>583</v>
      </c>
      <c r="L3967">
        <v>0</v>
      </c>
      <c r="M3967" t="s">
        <v>177</v>
      </c>
      <c r="N3967" t="s">
        <v>514</v>
      </c>
      <c r="O3967">
        <v>842</v>
      </c>
      <c r="P3967" t="s">
        <v>593</v>
      </c>
      <c r="Q3967" t="s">
        <v>593</v>
      </c>
      <c r="R3967" t="s">
        <v>515</v>
      </c>
      <c r="S3967" t="s">
        <v>516</v>
      </c>
      <c r="T3967">
        <v>1000</v>
      </c>
      <c r="U3967" t="s">
        <v>866</v>
      </c>
      <c r="V3967">
        <v>2523</v>
      </c>
      <c r="W3967" t="s">
        <v>518</v>
      </c>
      <c r="X3967">
        <v>8</v>
      </c>
      <c r="Y3967" t="s">
        <v>519</v>
      </c>
      <c r="Z3967">
        <v>24652</v>
      </c>
      <c r="AA3967">
        <v>-1</v>
      </c>
      <c r="AB3967" t="s">
        <v>129</v>
      </c>
      <c r="AC3967">
        <v>0</v>
      </c>
      <c r="AD3967">
        <v>24652</v>
      </c>
      <c r="AE3967">
        <v>0</v>
      </c>
      <c r="AF3967">
        <v>11191</v>
      </c>
      <c r="AG3967">
        <v>11191.944</v>
      </c>
      <c r="AH3967"/>
      <c r="AI3967">
        <v>6</v>
      </c>
    </row>
    <row r="3968" spans="1:35">
      <c r="A3968" t="s">
        <v>862</v>
      </c>
      <c r="B3968">
        <v>2019</v>
      </c>
      <c r="C3968">
        <v>2019</v>
      </c>
      <c r="D3968">
        <v>2019</v>
      </c>
      <c r="E3968">
        <v>4</v>
      </c>
      <c r="F3968">
        <v>0</v>
      </c>
      <c r="G3968">
        <v>0</v>
      </c>
      <c r="H3968" t="s">
        <v>568</v>
      </c>
      <c r="I3968">
        <v>251</v>
      </c>
      <c r="J3968" t="s">
        <v>113</v>
      </c>
      <c r="K3968" t="s">
        <v>583</v>
      </c>
      <c r="L3968">
        <v>757</v>
      </c>
      <c r="M3968" t="s">
        <v>597</v>
      </c>
      <c r="N3968" t="s">
        <v>598</v>
      </c>
      <c r="O3968">
        <v>0</v>
      </c>
      <c r="P3968" t="s">
        <v>177</v>
      </c>
      <c r="Q3968" t="s">
        <v>514</v>
      </c>
      <c r="R3968" t="s">
        <v>515</v>
      </c>
      <c r="S3968" t="s">
        <v>516</v>
      </c>
      <c r="T3968">
        <v>3200</v>
      </c>
      <c r="U3968" t="s">
        <v>74</v>
      </c>
      <c r="V3968">
        <v>2523</v>
      </c>
      <c r="W3968" t="s">
        <v>518</v>
      </c>
      <c r="X3968">
        <v>8</v>
      </c>
      <c r="Y3968" t="s">
        <v>519</v>
      </c>
      <c r="Z3968">
        <v>7224487</v>
      </c>
      <c r="AA3968">
        <v>-1</v>
      </c>
      <c r="AB3968" t="s">
        <v>129</v>
      </c>
      <c r="AC3968">
        <v>0</v>
      </c>
      <c r="AD3968">
        <v>7224487</v>
      </c>
      <c r="AE3968">
        <v>0</v>
      </c>
      <c r="AF3968">
        <v>704354</v>
      </c>
      <c r="AG3968">
        <v>704354.61699999997</v>
      </c>
      <c r="AH3968"/>
      <c r="AI3968">
        <v>6</v>
      </c>
    </row>
    <row r="3969" spans="1:35">
      <c r="A3969" t="s">
        <v>862</v>
      </c>
      <c r="B3969">
        <v>2019</v>
      </c>
      <c r="C3969">
        <v>2019</v>
      </c>
      <c r="D3969">
        <v>2019</v>
      </c>
      <c r="E3969">
        <v>4</v>
      </c>
      <c r="F3969">
        <v>0</v>
      </c>
      <c r="G3969">
        <v>0</v>
      </c>
      <c r="H3969" t="s">
        <v>568</v>
      </c>
      <c r="I3969">
        <v>251</v>
      </c>
      <c r="J3969" t="s">
        <v>113</v>
      </c>
      <c r="K3969" t="s">
        <v>583</v>
      </c>
      <c r="L3969">
        <v>757</v>
      </c>
      <c r="M3969" t="s">
        <v>597</v>
      </c>
      <c r="N3969" t="s">
        <v>598</v>
      </c>
      <c r="O3969">
        <v>0</v>
      </c>
      <c r="P3969" t="s">
        <v>177</v>
      </c>
      <c r="Q3969" t="s">
        <v>514</v>
      </c>
      <c r="R3969" t="s">
        <v>515</v>
      </c>
      <c r="S3969" t="s">
        <v>516</v>
      </c>
      <c r="T3969">
        <v>0</v>
      </c>
      <c r="U3969" t="s">
        <v>517</v>
      </c>
      <c r="V3969">
        <v>2523</v>
      </c>
      <c r="W3969" t="s">
        <v>518</v>
      </c>
      <c r="X3969">
        <v>8</v>
      </c>
      <c r="Y3969" t="s">
        <v>519</v>
      </c>
      <c r="Z3969">
        <v>7224487</v>
      </c>
      <c r="AA3969">
        <v>-1</v>
      </c>
      <c r="AB3969" t="s">
        <v>129</v>
      </c>
      <c r="AC3969">
        <v>0</v>
      </c>
      <c r="AD3969">
        <v>7224487</v>
      </c>
      <c r="AE3969">
        <v>0</v>
      </c>
      <c r="AF3969">
        <v>704354</v>
      </c>
      <c r="AG3969">
        <v>704354.61699999997</v>
      </c>
      <c r="AH3969"/>
      <c r="AI3969">
        <v>6</v>
      </c>
    </row>
    <row r="3970" spans="1:35">
      <c r="A3970" t="s">
        <v>862</v>
      </c>
      <c r="B3970">
        <v>2019</v>
      </c>
      <c r="C3970">
        <v>2019</v>
      </c>
      <c r="D3970">
        <v>2019</v>
      </c>
      <c r="E3970">
        <v>4</v>
      </c>
      <c r="F3970">
        <v>0</v>
      </c>
      <c r="G3970">
        <v>0</v>
      </c>
      <c r="H3970" t="s">
        <v>568</v>
      </c>
      <c r="I3970">
        <v>251</v>
      </c>
      <c r="J3970" t="s">
        <v>113</v>
      </c>
      <c r="K3970" t="s">
        <v>583</v>
      </c>
      <c r="L3970">
        <v>842</v>
      </c>
      <c r="M3970" t="s">
        <v>593</v>
      </c>
      <c r="N3970" t="s">
        <v>593</v>
      </c>
      <c r="O3970">
        <v>0</v>
      </c>
      <c r="P3970" t="s">
        <v>177</v>
      </c>
      <c r="Q3970" t="s">
        <v>514</v>
      </c>
      <c r="R3970" t="s">
        <v>515</v>
      </c>
      <c r="S3970" t="s">
        <v>516</v>
      </c>
      <c r="T3970">
        <v>1000</v>
      </c>
      <c r="U3970" t="s">
        <v>866</v>
      </c>
      <c r="V3970">
        <v>2523</v>
      </c>
      <c r="W3970" t="s">
        <v>518</v>
      </c>
      <c r="X3970">
        <v>8</v>
      </c>
      <c r="Y3970" t="s">
        <v>519</v>
      </c>
      <c r="Z3970">
        <v>24775</v>
      </c>
      <c r="AA3970">
        <v>-1</v>
      </c>
      <c r="AB3970" t="s">
        <v>129</v>
      </c>
      <c r="AC3970">
        <v>0</v>
      </c>
      <c r="AD3970">
        <v>24775</v>
      </c>
      <c r="AE3970">
        <v>0</v>
      </c>
      <c r="AF3970">
        <v>12406</v>
      </c>
      <c r="AG3970">
        <v>12406.755999999999</v>
      </c>
      <c r="AH3970"/>
      <c r="AI3970">
        <v>6</v>
      </c>
    </row>
    <row r="3971" spans="1:35">
      <c r="A3971" t="s">
        <v>862</v>
      </c>
      <c r="B3971">
        <v>2019</v>
      </c>
      <c r="C3971">
        <v>2019</v>
      </c>
      <c r="D3971">
        <v>2019</v>
      </c>
      <c r="E3971">
        <v>4</v>
      </c>
      <c r="F3971">
        <v>0</v>
      </c>
      <c r="G3971">
        <v>0</v>
      </c>
      <c r="H3971" t="s">
        <v>568</v>
      </c>
      <c r="I3971">
        <v>251</v>
      </c>
      <c r="J3971" t="s">
        <v>113</v>
      </c>
      <c r="K3971" t="s">
        <v>583</v>
      </c>
      <c r="L3971">
        <v>842</v>
      </c>
      <c r="M3971" t="s">
        <v>593</v>
      </c>
      <c r="N3971" t="s">
        <v>593</v>
      </c>
      <c r="O3971">
        <v>0</v>
      </c>
      <c r="P3971" t="s">
        <v>177</v>
      </c>
      <c r="Q3971" t="s">
        <v>514</v>
      </c>
      <c r="R3971" t="s">
        <v>515</v>
      </c>
      <c r="S3971" t="s">
        <v>516</v>
      </c>
      <c r="T3971">
        <v>0</v>
      </c>
      <c r="U3971" t="s">
        <v>517</v>
      </c>
      <c r="V3971">
        <v>2523</v>
      </c>
      <c r="W3971" t="s">
        <v>518</v>
      </c>
      <c r="X3971">
        <v>8</v>
      </c>
      <c r="Y3971" t="s">
        <v>519</v>
      </c>
      <c r="Z3971">
        <v>211733</v>
      </c>
      <c r="AA3971">
        <v>-1</v>
      </c>
      <c r="AB3971" t="s">
        <v>129</v>
      </c>
      <c r="AC3971">
        <v>0</v>
      </c>
      <c r="AD3971">
        <v>211733</v>
      </c>
      <c r="AE3971">
        <v>0</v>
      </c>
      <c r="AF3971">
        <v>202725</v>
      </c>
      <c r="AG3971">
        <v>202725.783</v>
      </c>
      <c r="AH3971"/>
      <c r="AI3971">
        <v>6</v>
      </c>
    </row>
    <row r="3972" spans="1:35">
      <c r="A3972" t="s">
        <v>862</v>
      </c>
      <c r="B3972">
        <v>2019</v>
      </c>
      <c r="C3972">
        <v>2019</v>
      </c>
      <c r="D3972">
        <v>2019</v>
      </c>
      <c r="E3972">
        <v>4</v>
      </c>
      <c r="F3972">
        <v>0</v>
      </c>
      <c r="G3972">
        <v>0</v>
      </c>
      <c r="H3972" t="s">
        <v>568</v>
      </c>
      <c r="I3972">
        <v>251</v>
      </c>
      <c r="J3972" t="s">
        <v>113</v>
      </c>
      <c r="K3972" t="s">
        <v>583</v>
      </c>
      <c r="L3972">
        <v>0</v>
      </c>
      <c r="M3972" t="s">
        <v>177</v>
      </c>
      <c r="N3972" t="s">
        <v>514</v>
      </c>
      <c r="O3972">
        <v>0</v>
      </c>
      <c r="P3972" t="s">
        <v>177</v>
      </c>
      <c r="Q3972" t="s">
        <v>514</v>
      </c>
      <c r="R3972" t="s">
        <v>515</v>
      </c>
      <c r="S3972" t="s">
        <v>516</v>
      </c>
      <c r="T3972">
        <v>0</v>
      </c>
      <c r="U3972" t="s">
        <v>517</v>
      </c>
      <c r="V3972">
        <v>2523</v>
      </c>
      <c r="W3972" t="s">
        <v>518</v>
      </c>
      <c r="X3972">
        <v>8</v>
      </c>
      <c r="Y3972" t="s">
        <v>519</v>
      </c>
      <c r="Z3972">
        <v>4798615999</v>
      </c>
      <c r="AA3972">
        <v>-1</v>
      </c>
      <c r="AB3972" t="s">
        <v>129</v>
      </c>
      <c r="AC3972">
        <v>0</v>
      </c>
      <c r="AD3972">
        <v>4798615999</v>
      </c>
      <c r="AE3972">
        <v>0</v>
      </c>
      <c r="AF3972">
        <v>421349087</v>
      </c>
      <c r="AG3972">
        <v>421349087.17699999</v>
      </c>
      <c r="AH3972"/>
      <c r="AI3972">
        <v>6</v>
      </c>
    </row>
    <row r="3973" spans="1:35">
      <c r="A3973" t="s">
        <v>862</v>
      </c>
      <c r="B3973">
        <v>2019</v>
      </c>
      <c r="C3973">
        <v>2019</v>
      </c>
      <c r="D3973">
        <v>2019</v>
      </c>
      <c r="E3973">
        <v>4</v>
      </c>
      <c r="F3973">
        <v>0</v>
      </c>
      <c r="G3973">
        <v>0</v>
      </c>
      <c r="H3973" t="s">
        <v>568</v>
      </c>
      <c r="I3973">
        <v>251</v>
      </c>
      <c r="J3973" t="s">
        <v>113</v>
      </c>
      <c r="K3973" t="s">
        <v>583</v>
      </c>
      <c r="L3973">
        <v>0</v>
      </c>
      <c r="M3973" t="s">
        <v>177</v>
      </c>
      <c r="N3973" t="s">
        <v>514</v>
      </c>
      <c r="O3973">
        <v>0</v>
      </c>
      <c r="P3973" t="s">
        <v>177</v>
      </c>
      <c r="Q3973" t="s">
        <v>514</v>
      </c>
      <c r="R3973" t="s">
        <v>515</v>
      </c>
      <c r="S3973" t="s">
        <v>516</v>
      </c>
      <c r="T3973">
        <v>1000</v>
      </c>
      <c r="U3973" t="s">
        <v>866</v>
      </c>
      <c r="V3973">
        <v>2523</v>
      </c>
      <c r="W3973" t="s">
        <v>518</v>
      </c>
      <c r="X3973">
        <v>8</v>
      </c>
      <c r="Y3973" t="s">
        <v>519</v>
      </c>
      <c r="Z3973">
        <v>33495</v>
      </c>
      <c r="AA3973">
        <v>-1</v>
      </c>
      <c r="AB3973" t="s">
        <v>129</v>
      </c>
      <c r="AC3973">
        <v>0</v>
      </c>
      <c r="AD3973">
        <v>33495</v>
      </c>
      <c r="AE3973">
        <v>0</v>
      </c>
      <c r="AF3973">
        <v>31532</v>
      </c>
      <c r="AG3973">
        <v>31532.484</v>
      </c>
      <c r="AH3973"/>
      <c r="AI3973">
        <v>6</v>
      </c>
    </row>
    <row r="3974" spans="1:35">
      <c r="A3974" t="s">
        <v>862</v>
      </c>
      <c r="B3974">
        <v>2019</v>
      </c>
      <c r="C3974">
        <v>2019</v>
      </c>
      <c r="D3974">
        <v>2019</v>
      </c>
      <c r="E3974">
        <v>4</v>
      </c>
      <c r="F3974">
        <v>0</v>
      </c>
      <c r="G3974">
        <v>0</v>
      </c>
      <c r="H3974" t="s">
        <v>568</v>
      </c>
      <c r="I3974">
        <v>251</v>
      </c>
      <c r="J3974" t="s">
        <v>113</v>
      </c>
      <c r="K3974" t="s">
        <v>583</v>
      </c>
      <c r="L3974">
        <v>0</v>
      </c>
      <c r="M3974" t="s">
        <v>177</v>
      </c>
      <c r="N3974" t="s">
        <v>514</v>
      </c>
      <c r="O3974">
        <v>0</v>
      </c>
      <c r="P3974" t="s">
        <v>177</v>
      </c>
      <c r="Q3974" t="s">
        <v>514</v>
      </c>
      <c r="R3974" t="s">
        <v>515</v>
      </c>
      <c r="S3974" t="s">
        <v>516</v>
      </c>
      <c r="T3974">
        <v>3200</v>
      </c>
      <c r="U3974" t="s">
        <v>74</v>
      </c>
      <c r="V3974">
        <v>2523</v>
      </c>
      <c r="W3974" t="s">
        <v>518</v>
      </c>
      <c r="X3974">
        <v>8</v>
      </c>
      <c r="Y3974" t="s">
        <v>519</v>
      </c>
      <c r="Z3974">
        <v>3392596971</v>
      </c>
      <c r="AA3974">
        <v>-1</v>
      </c>
      <c r="AB3974" t="s">
        <v>129</v>
      </c>
      <c r="AC3974">
        <v>0</v>
      </c>
      <c r="AD3974">
        <v>3392596971</v>
      </c>
      <c r="AE3974">
        <v>0</v>
      </c>
      <c r="AF3974">
        <v>304063358</v>
      </c>
      <c r="AG3974">
        <v>304063358.12099999</v>
      </c>
      <c r="AH3974"/>
      <c r="AI3974">
        <v>6</v>
      </c>
    </row>
    <row r="3975" spans="1:35">
      <c r="A3975" t="s">
        <v>862</v>
      </c>
      <c r="B3975">
        <v>2019</v>
      </c>
      <c r="C3975">
        <v>2019</v>
      </c>
      <c r="D3975">
        <v>2019</v>
      </c>
      <c r="E3975">
        <v>4</v>
      </c>
      <c r="F3975">
        <v>0</v>
      </c>
      <c r="G3975">
        <v>0</v>
      </c>
      <c r="H3975" t="s">
        <v>568</v>
      </c>
      <c r="I3975">
        <v>251</v>
      </c>
      <c r="J3975" t="s">
        <v>113</v>
      </c>
      <c r="K3975" t="s">
        <v>583</v>
      </c>
      <c r="L3975">
        <v>0</v>
      </c>
      <c r="M3975" t="s">
        <v>177</v>
      </c>
      <c r="N3975" t="s">
        <v>514</v>
      </c>
      <c r="O3975">
        <v>0</v>
      </c>
      <c r="P3975" t="s">
        <v>177</v>
      </c>
      <c r="Q3975" t="s">
        <v>514</v>
      </c>
      <c r="R3975" t="s">
        <v>515</v>
      </c>
      <c r="S3975" t="s">
        <v>516</v>
      </c>
      <c r="T3975">
        <v>2100</v>
      </c>
      <c r="U3975" t="s">
        <v>868</v>
      </c>
      <c r="V3975">
        <v>2523</v>
      </c>
      <c r="W3975" t="s">
        <v>518</v>
      </c>
      <c r="X3975">
        <v>8</v>
      </c>
      <c r="Y3975" t="s">
        <v>519</v>
      </c>
      <c r="Z3975">
        <v>1381838925</v>
      </c>
      <c r="AA3975">
        <v>-1</v>
      </c>
      <c r="AB3975" t="s">
        <v>129</v>
      </c>
      <c r="AC3975">
        <v>0</v>
      </c>
      <c r="AD3975">
        <v>1381838925</v>
      </c>
      <c r="AE3975">
        <v>0</v>
      </c>
      <c r="AF3975">
        <v>115539564</v>
      </c>
      <c r="AG3975">
        <v>115539564.12899999</v>
      </c>
      <c r="AH3975"/>
      <c r="AI3975">
        <v>6</v>
      </c>
    </row>
    <row r="3976" spans="1:35">
      <c r="A3976" t="s">
        <v>862</v>
      </c>
      <c r="B3976">
        <v>2019</v>
      </c>
      <c r="C3976">
        <v>2019</v>
      </c>
      <c r="D3976">
        <v>2019</v>
      </c>
      <c r="E3976">
        <v>4</v>
      </c>
      <c r="F3976">
        <v>0</v>
      </c>
      <c r="G3976">
        <v>0</v>
      </c>
      <c r="H3976" t="s">
        <v>568</v>
      </c>
      <c r="I3976">
        <v>251</v>
      </c>
      <c r="J3976" t="s">
        <v>113</v>
      </c>
      <c r="K3976" t="s">
        <v>583</v>
      </c>
      <c r="L3976">
        <v>380</v>
      </c>
      <c r="M3976" t="s">
        <v>587</v>
      </c>
      <c r="N3976" t="s">
        <v>588</v>
      </c>
      <c r="O3976">
        <v>380</v>
      </c>
      <c r="P3976" t="s">
        <v>587</v>
      </c>
      <c r="Q3976" t="s">
        <v>588</v>
      </c>
      <c r="R3976" t="s">
        <v>515</v>
      </c>
      <c r="S3976" t="s">
        <v>516</v>
      </c>
      <c r="T3976">
        <v>3100</v>
      </c>
      <c r="U3976" t="s">
        <v>884</v>
      </c>
      <c r="V3976">
        <v>2523</v>
      </c>
      <c r="W3976" t="s">
        <v>518</v>
      </c>
      <c r="X3976">
        <v>8</v>
      </c>
      <c r="Y3976" t="s">
        <v>519</v>
      </c>
      <c r="Z3976">
        <v>22674100</v>
      </c>
      <c r="AA3976">
        <v>8</v>
      </c>
      <c r="AB3976" t="s">
        <v>519</v>
      </c>
      <c r="AC3976">
        <v>22674100</v>
      </c>
      <c r="AD3976">
        <v>22674100</v>
      </c>
      <c r="AE3976">
        <v>0</v>
      </c>
      <c r="AF3976">
        <v>1589760</v>
      </c>
      <c r="AG3976">
        <v>1589760.983</v>
      </c>
      <c r="AH3976"/>
      <c r="AI3976">
        <v>0</v>
      </c>
    </row>
    <row r="3977" spans="1:35">
      <c r="A3977" t="s">
        <v>862</v>
      </c>
      <c r="B3977">
        <v>2019</v>
      </c>
      <c r="C3977">
        <v>2019</v>
      </c>
      <c r="D3977">
        <v>2019</v>
      </c>
      <c r="E3977">
        <v>4</v>
      </c>
      <c r="F3977">
        <v>0</v>
      </c>
      <c r="G3977">
        <v>0</v>
      </c>
      <c r="H3977" t="s">
        <v>568</v>
      </c>
      <c r="I3977">
        <v>251</v>
      </c>
      <c r="J3977" t="s">
        <v>113</v>
      </c>
      <c r="K3977" t="s">
        <v>583</v>
      </c>
      <c r="L3977">
        <v>724</v>
      </c>
      <c r="M3977" t="s">
        <v>214</v>
      </c>
      <c r="N3977" t="s">
        <v>580</v>
      </c>
      <c r="O3977">
        <v>724</v>
      </c>
      <c r="P3977" t="s">
        <v>214</v>
      </c>
      <c r="Q3977" t="s">
        <v>580</v>
      </c>
      <c r="R3977" t="s">
        <v>515</v>
      </c>
      <c r="S3977" t="s">
        <v>516</v>
      </c>
      <c r="T3977">
        <v>3100</v>
      </c>
      <c r="U3977" t="s">
        <v>884</v>
      </c>
      <c r="V3977">
        <v>2523</v>
      </c>
      <c r="W3977" t="s">
        <v>518</v>
      </c>
      <c r="X3977">
        <v>8</v>
      </c>
      <c r="Y3977" t="s">
        <v>519</v>
      </c>
      <c r="Z3977">
        <v>462540</v>
      </c>
      <c r="AA3977">
        <v>8</v>
      </c>
      <c r="AB3977" t="s">
        <v>519</v>
      </c>
      <c r="AC3977">
        <v>462540</v>
      </c>
      <c r="AD3977">
        <v>462540</v>
      </c>
      <c r="AE3977">
        <v>0</v>
      </c>
      <c r="AF3977">
        <v>48422</v>
      </c>
      <c r="AG3977">
        <v>48422.288</v>
      </c>
      <c r="AH3977"/>
      <c r="AI3977">
        <v>0</v>
      </c>
    </row>
    <row r="3978" spans="1:35">
      <c r="A3978" t="s">
        <v>862</v>
      </c>
      <c r="B3978">
        <v>2019</v>
      </c>
      <c r="C3978">
        <v>2019</v>
      </c>
      <c r="D3978">
        <v>2019</v>
      </c>
      <c r="E3978">
        <v>4</v>
      </c>
      <c r="F3978">
        <v>0</v>
      </c>
      <c r="G3978">
        <v>0</v>
      </c>
      <c r="H3978" t="s">
        <v>568</v>
      </c>
      <c r="I3978">
        <v>251</v>
      </c>
      <c r="J3978" t="s">
        <v>113</v>
      </c>
      <c r="K3978" t="s">
        <v>583</v>
      </c>
      <c r="L3978">
        <v>792</v>
      </c>
      <c r="M3978" t="s">
        <v>217</v>
      </c>
      <c r="N3978" t="s">
        <v>573</v>
      </c>
      <c r="O3978">
        <v>792</v>
      </c>
      <c r="P3978" t="s">
        <v>217</v>
      </c>
      <c r="Q3978" t="s">
        <v>573</v>
      </c>
      <c r="R3978" t="s">
        <v>515</v>
      </c>
      <c r="S3978" t="s">
        <v>516</v>
      </c>
      <c r="T3978">
        <v>9900</v>
      </c>
      <c r="U3978" t="s">
        <v>863</v>
      </c>
      <c r="V3978">
        <v>2523</v>
      </c>
      <c r="W3978" t="s">
        <v>518</v>
      </c>
      <c r="X3978">
        <v>8</v>
      </c>
      <c r="Y3978" t="s">
        <v>519</v>
      </c>
      <c r="Z3978">
        <v>1000000</v>
      </c>
      <c r="AA3978">
        <v>8</v>
      </c>
      <c r="AB3978" t="s">
        <v>519</v>
      </c>
      <c r="AC3978">
        <v>1000000</v>
      </c>
      <c r="AD3978">
        <v>1000000</v>
      </c>
      <c r="AE3978">
        <v>0</v>
      </c>
      <c r="AF3978">
        <v>74970</v>
      </c>
      <c r="AG3978">
        <v>74970.125</v>
      </c>
      <c r="AH3978"/>
      <c r="AI3978">
        <v>0</v>
      </c>
    </row>
    <row r="3979" spans="1:35">
      <c r="A3979" t="s">
        <v>862</v>
      </c>
      <c r="B3979">
        <v>2019</v>
      </c>
      <c r="C3979">
        <v>2019</v>
      </c>
      <c r="D3979">
        <v>2019</v>
      </c>
      <c r="E3979">
        <v>4</v>
      </c>
      <c r="F3979">
        <v>0</v>
      </c>
      <c r="G3979">
        <v>0</v>
      </c>
      <c r="H3979" t="s">
        <v>568</v>
      </c>
      <c r="I3979">
        <v>251</v>
      </c>
      <c r="J3979" t="s">
        <v>113</v>
      </c>
      <c r="K3979" t="s">
        <v>583</v>
      </c>
      <c r="L3979">
        <v>704</v>
      </c>
      <c r="M3979" t="s">
        <v>570</v>
      </c>
      <c r="N3979" t="s">
        <v>571</v>
      </c>
      <c r="O3979">
        <v>480</v>
      </c>
      <c r="P3979" t="s">
        <v>652</v>
      </c>
      <c r="Q3979" t="s">
        <v>653</v>
      </c>
      <c r="R3979" t="s">
        <v>515</v>
      </c>
      <c r="S3979" t="s">
        <v>516</v>
      </c>
      <c r="T3979">
        <v>9900</v>
      </c>
      <c r="U3979" t="s">
        <v>863</v>
      </c>
      <c r="V3979">
        <v>2523</v>
      </c>
      <c r="W3979" t="s">
        <v>518</v>
      </c>
      <c r="X3979">
        <v>8</v>
      </c>
      <c r="Y3979" t="s">
        <v>519</v>
      </c>
      <c r="Z3979">
        <v>10</v>
      </c>
      <c r="AA3979">
        <v>8</v>
      </c>
      <c r="AB3979" t="s">
        <v>519</v>
      </c>
      <c r="AC3979">
        <v>10</v>
      </c>
      <c r="AD3979">
        <v>10</v>
      </c>
      <c r="AE3979">
        <v>0</v>
      </c>
      <c r="AF3979">
        <v>49</v>
      </c>
      <c r="AG3979">
        <v>49.264000000000003</v>
      </c>
      <c r="AH3979"/>
      <c r="AI3979">
        <v>0</v>
      </c>
    </row>
    <row r="3980" spans="1:35">
      <c r="A3980" t="s">
        <v>862</v>
      </c>
      <c r="B3980">
        <v>2019</v>
      </c>
      <c r="C3980">
        <v>2019</v>
      </c>
      <c r="D3980">
        <v>2019</v>
      </c>
      <c r="E3980">
        <v>4</v>
      </c>
      <c r="F3980">
        <v>0</v>
      </c>
      <c r="G3980">
        <v>0</v>
      </c>
      <c r="H3980" t="s">
        <v>568</v>
      </c>
      <c r="I3980">
        <v>251</v>
      </c>
      <c r="J3980" t="s">
        <v>113</v>
      </c>
      <c r="K3980" t="s">
        <v>583</v>
      </c>
      <c r="L3980">
        <v>203</v>
      </c>
      <c r="M3980" t="s">
        <v>684</v>
      </c>
      <c r="N3980" t="s">
        <v>685</v>
      </c>
      <c r="O3980">
        <v>203</v>
      </c>
      <c r="P3980" t="s">
        <v>684</v>
      </c>
      <c r="Q3980" t="s">
        <v>685</v>
      </c>
      <c r="R3980" t="s">
        <v>515</v>
      </c>
      <c r="S3980" t="s">
        <v>516</v>
      </c>
      <c r="T3980">
        <v>9200</v>
      </c>
      <c r="U3980" t="s">
        <v>885</v>
      </c>
      <c r="V3980">
        <v>2523</v>
      </c>
      <c r="W3980" t="s">
        <v>518</v>
      </c>
      <c r="X3980">
        <v>8</v>
      </c>
      <c r="Y3980" t="s">
        <v>519</v>
      </c>
      <c r="Z3980">
        <v>54</v>
      </c>
      <c r="AA3980">
        <v>8</v>
      </c>
      <c r="AB3980" t="s">
        <v>519</v>
      </c>
      <c r="AC3980">
        <v>54</v>
      </c>
      <c r="AD3980">
        <v>54</v>
      </c>
      <c r="AE3980">
        <v>0</v>
      </c>
      <c r="AF3980">
        <v>7</v>
      </c>
      <c r="AG3980">
        <v>7.8369999999999997</v>
      </c>
      <c r="AH3980"/>
      <c r="AI3980">
        <v>0</v>
      </c>
    </row>
    <row r="3981" spans="1:35">
      <c r="A3981" t="s">
        <v>862</v>
      </c>
      <c r="B3981">
        <v>2019</v>
      </c>
      <c r="C3981">
        <v>2019</v>
      </c>
      <c r="D3981">
        <v>2019</v>
      </c>
      <c r="E3981">
        <v>4</v>
      </c>
      <c r="F3981">
        <v>0</v>
      </c>
      <c r="G3981">
        <v>0</v>
      </c>
      <c r="H3981" t="s">
        <v>568</v>
      </c>
      <c r="I3981">
        <v>251</v>
      </c>
      <c r="J3981" t="s">
        <v>113</v>
      </c>
      <c r="K3981" t="s">
        <v>583</v>
      </c>
      <c r="L3981">
        <v>616</v>
      </c>
      <c r="M3981" t="s">
        <v>692</v>
      </c>
      <c r="N3981" t="s">
        <v>693</v>
      </c>
      <c r="O3981">
        <v>616</v>
      </c>
      <c r="P3981" t="s">
        <v>692</v>
      </c>
      <c r="Q3981" t="s">
        <v>693</v>
      </c>
      <c r="R3981" t="s">
        <v>515</v>
      </c>
      <c r="S3981" t="s">
        <v>516</v>
      </c>
      <c r="T3981">
        <v>9200</v>
      </c>
      <c r="U3981" t="s">
        <v>885</v>
      </c>
      <c r="V3981">
        <v>2523</v>
      </c>
      <c r="W3981" t="s">
        <v>518</v>
      </c>
      <c r="X3981">
        <v>8</v>
      </c>
      <c r="Y3981" t="s">
        <v>519</v>
      </c>
      <c r="Z3981">
        <v>300</v>
      </c>
      <c r="AA3981">
        <v>8</v>
      </c>
      <c r="AB3981" t="s">
        <v>519</v>
      </c>
      <c r="AC3981">
        <v>300</v>
      </c>
      <c r="AD3981">
        <v>300</v>
      </c>
      <c r="AE3981">
        <v>0</v>
      </c>
      <c r="AF3981">
        <v>47</v>
      </c>
      <c r="AG3981">
        <v>47.024999999999999</v>
      </c>
      <c r="AH3981"/>
      <c r="AI3981">
        <v>0</v>
      </c>
    </row>
    <row r="3982" spans="1:35">
      <c r="A3982" t="s">
        <v>862</v>
      </c>
      <c r="B3982">
        <v>2019</v>
      </c>
      <c r="C3982">
        <v>2019</v>
      </c>
      <c r="D3982">
        <v>2019</v>
      </c>
      <c r="E3982">
        <v>4</v>
      </c>
      <c r="F3982">
        <v>0</v>
      </c>
      <c r="G3982">
        <v>0</v>
      </c>
      <c r="H3982" t="s">
        <v>568</v>
      </c>
      <c r="I3982">
        <v>251</v>
      </c>
      <c r="J3982" t="s">
        <v>113</v>
      </c>
      <c r="K3982" t="s">
        <v>583</v>
      </c>
      <c r="L3982">
        <v>380</v>
      </c>
      <c r="M3982" t="s">
        <v>587</v>
      </c>
      <c r="N3982" t="s">
        <v>588</v>
      </c>
      <c r="O3982">
        <v>380</v>
      </c>
      <c r="P3982" t="s">
        <v>587</v>
      </c>
      <c r="Q3982" t="s">
        <v>588</v>
      </c>
      <c r="R3982" t="s">
        <v>515</v>
      </c>
      <c r="S3982" t="s">
        <v>516</v>
      </c>
      <c r="T3982">
        <v>9200</v>
      </c>
      <c r="U3982" t="s">
        <v>885</v>
      </c>
      <c r="V3982">
        <v>2523</v>
      </c>
      <c r="W3982" t="s">
        <v>518</v>
      </c>
      <c r="X3982">
        <v>8</v>
      </c>
      <c r="Y3982" t="s">
        <v>519</v>
      </c>
      <c r="Z3982">
        <v>139</v>
      </c>
      <c r="AA3982">
        <v>8</v>
      </c>
      <c r="AB3982" t="s">
        <v>519</v>
      </c>
      <c r="AC3982">
        <v>139</v>
      </c>
      <c r="AD3982">
        <v>139</v>
      </c>
      <c r="AE3982">
        <v>0</v>
      </c>
      <c r="AF3982">
        <v>20</v>
      </c>
      <c r="AG3982">
        <v>20.154</v>
      </c>
      <c r="AH3982"/>
      <c r="AI3982">
        <v>0</v>
      </c>
    </row>
    <row r="3983" spans="1:35">
      <c r="A3983" t="s">
        <v>862</v>
      </c>
      <c r="B3983">
        <v>2019</v>
      </c>
      <c r="C3983">
        <v>2019</v>
      </c>
      <c r="D3983">
        <v>2019</v>
      </c>
      <c r="E3983">
        <v>4</v>
      </c>
      <c r="F3983">
        <v>0</v>
      </c>
      <c r="G3983">
        <v>0</v>
      </c>
      <c r="H3983" t="s">
        <v>568</v>
      </c>
      <c r="I3983">
        <v>251</v>
      </c>
      <c r="J3983" t="s">
        <v>113</v>
      </c>
      <c r="K3983" t="s">
        <v>583</v>
      </c>
      <c r="L3983">
        <v>703</v>
      </c>
      <c r="M3983" t="s">
        <v>672</v>
      </c>
      <c r="N3983" t="s">
        <v>673</v>
      </c>
      <c r="O3983">
        <v>703</v>
      </c>
      <c r="P3983" t="s">
        <v>672</v>
      </c>
      <c r="Q3983" t="s">
        <v>673</v>
      </c>
      <c r="R3983" t="s">
        <v>515</v>
      </c>
      <c r="S3983" t="s">
        <v>516</v>
      </c>
      <c r="T3983">
        <v>9200</v>
      </c>
      <c r="U3983" t="s">
        <v>885</v>
      </c>
      <c r="V3983">
        <v>2523</v>
      </c>
      <c r="W3983" t="s">
        <v>518</v>
      </c>
      <c r="X3983">
        <v>8</v>
      </c>
      <c r="Y3983" t="s">
        <v>519</v>
      </c>
      <c r="Z3983">
        <v>50</v>
      </c>
      <c r="AA3983">
        <v>8</v>
      </c>
      <c r="AB3983" t="s">
        <v>519</v>
      </c>
      <c r="AC3983">
        <v>50</v>
      </c>
      <c r="AD3983">
        <v>50</v>
      </c>
      <c r="AE3983">
        <v>0</v>
      </c>
      <c r="AF3983">
        <v>7</v>
      </c>
      <c r="AG3983">
        <v>7.8369999999999997</v>
      </c>
      <c r="AH3983"/>
      <c r="AI3983">
        <v>0</v>
      </c>
    </row>
    <row r="3984" spans="1:35">
      <c r="A3984" t="s">
        <v>862</v>
      </c>
      <c r="B3984">
        <v>2019</v>
      </c>
      <c r="C3984">
        <v>2019</v>
      </c>
      <c r="D3984">
        <v>2019</v>
      </c>
      <c r="E3984">
        <v>4</v>
      </c>
      <c r="F3984">
        <v>0</v>
      </c>
      <c r="G3984">
        <v>0</v>
      </c>
      <c r="H3984" t="s">
        <v>568</v>
      </c>
      <c r="I3984">
        <v>251</v>
      </c>
      <c r="J3984" t="s">
        <v>113</v>
      </c>
      <c r="K3984" t="s">
        <v>583</v>
      </c>
      <c r="L3984">
        <v>724</v>
      </c>
      <c r="M3984" t="s">
        <v>214</v>
      </c>
      <c r="N3984" t="s">
        <v>580</v>
      </c>
      <c r="O3984">
        <v>724</v>
      </c>
      <c r="P3984" t="s">
        <v>214</v>
      </c>
      <c r="Q3984" t="s">
        <v>580</v>
      </c>
      <c r="R3984" t="s">
        <v>515</v>
      </c>
      <c r="S3984" t="s">
        <v>516</v>
      </c>
      <c r="T3984">
        <v>9200</v>
      </c>
      <c r="U3984" t="s">
        <v>885</v>
      </c>
      <c r="V3984">
        <v>2523</v>
      </c>
      <c r="W3984" t="s">
        <v>518</v>
      </c>
      <c r="X3984">
        <v>8</v>
      </c>
      <c r="Y3984" t="s">
        <v>519</v>
      </c>
      <c r="Z3984">
        <v>1144</v>
      </c>
      <c r="AA3984">
        <v>8</v>
      </c>
      <c r="AB3984" t="s">
        <v>519</v>
      </c>
      <c r="AC3984">
        <v>1144</v>
      </c>
      <c r="AD3984">
        <v>1144</v>
      </c>
      <c r="AE3984">
        <v>0</v>
      </c>
      <c r="AF3984">
        <v>139</v>
      </c>
      <c r="AG3984">
        <v>139.95500000000001</v>
      </c>
      <c r="AH3984"/>
      <c r="AI3984">
        <v>0</v>
      </c>
    </row>
    <row r="3985" spans="1:35">
      <c r="A3985" t="s">
        <v>862</v>
      </c>
      <c r="B3985">
        <v>2019</v>
      </c>
      <c r="C3985">
        <v>2019</v>
      </c>
      <c r="D3985">
        <v>2019</v>
      </c>
      <c r="E3985">
        <v>4</v>
      </c>
      <c r="F3985">
        <v>0</v>
      </c>
      <c r="G3985">
        <v>0</v>
      </c>
      <c r="H3985" t="s">
        <v>568</v>
      </c>
      <c r="I3985">
        <v>251</v>
      </c>
      <c r="J3985" t="s">
        <v>113</v>
      </c>
      <c r="K3985" t="s">
        <v>583</v>
      </c>
      <c r="L3985">
        <v>380</v>
      </c>
      <c r="M3985" t="s">
        <v>587</v>
      </c>
      <c r="N3985" t="s">
        <v>588</v>
      </c>
      <c r="O3985">
        <v>826</v>
      </c>
      <c r="P3985" t="s">
        <v>589</v>
      </c>
      <c r="Q3985" t="s">
        <v>590</v>
      </c>
      <c r="R3985" t="s">
        <v>515</v>
      </c>
      <c r="S3985" t="s">
        <v>516</v>
      </c>
      <c r="T3985">
        <v>9200</v>
      </c>
      <c r="U3985" t="s">
        <v>885</v>
      </c>
      <c r="V3985">
        <v>2523</v>
      </c>
      <c r="W3985" t="s">
        <v>518</v>
      </c>
      <c r="X3985">
        <v>8</v>
      </c>
      <c r="Y3985" t="s">
        <v>519</v>
      </c>
      <c r="Z3985">
        <v>118</v>
      </c>
      <c r="AA3985">
        <v>8</v>
      </c>
      <c r="AB3985" t="s">
        <v>519</v>
      </c>
      <c r="AC3985">
        <v>118</v>
      </c>
      <c r="AD3985">
        <v>118</v>
      </c>
      <c r="AE3985">
        <v>0</v>
      </c>
      <c r="AF3985">
        <v>43</v>
      </c>
      <c r="AG3985">
        <v>43.665999999999997</v>
      </c>
      <c r="AH3985"/>
      <c r="AI3985">
        <v>0</v>
      </c>
    </row>
    <row r="3986" spans="1:35">
      <c r="A3986" t="s">
        <v>862</v>
      </c>
      <c r="B3986">
        <v>2019</v>
      </c>
      <c r="C3986">
        <v>2019</v>
      </c>
      <c r="D3986">
        <v>2019</v>
      </c>
      <c r="E3986">
        <v>4</v>
      </c>
      <c r="F3986">
        <v>0</v>
      </c>
      <c r="G3986">
        <v>0</v>
      </c>
      <c r="H3986" t="s">
        <v>568</v>
      </c>
      <c r="I3986">
        <v>251</v>
      </c>
      <c r="J3986" t="s">
        <v>113</v>
      </c>
      <c r="K3986" t="s">
        <v>583</v>
      </c>
      <c r="L3986">
        <v>826</v>
      </c>
      <c r="M3986" t="s">
        <v>589</v>
      </c>
      <c r="N3986" t="s">
        <v>590</v>
      </c>
      <c r="O3986">
        <v>826</v>
      </c>
      <c r="P3986" t="s">
        <v>589</v>
      </c>
      <c r="Q3986" t="s">
        <v>590</v>
      </c>
      <c r="R3986" t="s">
        <v>515</v>
      </c>
      <c r="S3986" t="s">
        <v>516</v>
      </c>
      <c r="T3986">
        <v>9200</v>
      </c>
      <c r="U3986" t="s">
        <v>885</v>
      </c>
      <c r="V3986">
        <v>2523</v>
      </c>
      <c r="W3986" t="s">
        <v>518</v>
      </c>
      <c r="X3986">
        <v>8</v>
      </c>
      <c r="Y3986" t="s">
        <v>519</v>
      </c>
      <c r="Z3986">
        <v>6907</v>
      </c>
      <c r="AA3986">
        <v>8</v>
      </c>
      <c r="AB3986" t="s">
        <v>519</v>
      </c>
      <c r="AC3986">
        <v>6907</v>
      </c>
      <c r="AD3986">
        <v>6907</v>
      </c>
      <c r="AE3986">
        <v>0</v>
      </c>
      <c r="AF3986">
        <v>987</v>
      </c>
      <c r="AG3986">
        <v>987.524</v>
      </c>
      <c r="AH3986"/>
      <c r="AI3986">
        <v>0</v>
      </c>
    </row>
    <row r="3987" spans="1:35">
      <c r="A3987" t="s">
        <v>862</v>
      </c>
      <c r="B3987">
        <v>2019</v>
      </c>
      <c r="C3987">
        <v>2019</v>
      </c>
      <c r="D3987">
        <v>2019</v>
      </c>
      <c r="E3987">
        <v>4</v>
      </c>
      <c r="F3987">
        <v>0</v>
      </c>
      <c r="G3987">
        <v>0</v>
      </c>
      <c r="H3987" t="s">
        <v>568</v>
      </c>
      <c r="I3987">
        <v>251</v>
      </c>
      <c r="J3987" t="s">
        <v>113</v>
      </c>
      <c r="K3987" t="s">
        <v>583</v>
      </c>
      <c r="L3987">
        <v>276</v>
      </c>
      <c r="M3987" t="s">
        <v>591</v>
      </c>
      <c r="N3987" t="s">
        <v>592</v>
      </c>
      <c r="O3987">
        <v>276</v>
      </c>
      <c r="P3987" t="s">
        <v>591</v>
      </c>
      <c r="Q3987" t="s">
        <v>592</v>
      </c>
      <c r="R3987" t="s">
        <v>515</v>
      </c>
      <c r="S3987" t="s">
        <v>516</v>
      </c>
      <c r="T3987">
        <v>9200</v>
      </c>
      <c r="U3987" t="s">
        <v>885</v>
      </c>
      <c r="V3987">
        <v>2523</v>
      </c>
      <c r="W3987" t="s">
        <v>518</v>
      </c>
      <c r="X3987">
        <v>8</v>
      </c>
      <c r="Y3987" t="s">
        <v>519</v>
      </c>
      <c r="Z3987">
        <v>1245</v>
      </c>
      <c r="AA3987">
        <v>8</v>
      </c>
      <c r="AB3987" t="s">
        <v>519</v>
      </c>
      <c r="AC3987">
        <v>1245</v>
      </c>
      <c r="AD3987">
        <v>1245</v>
      </c>
      <c r="AE3987">
        <v>0</v>
      </c>
      <c r="AF3987">
        <v>175</v>
      </c>
      <c r="AG3987">
        <v>175.78399999999999</v>
      </c>
      <c r="AH3987"/>
      <c r="AI3987">
        <v>0</v>
      </c>
    </row>
    <row r="3988" spans="1:35">
      <c r="A3988" t="s">
        <v>862</v>
      </c>
      <c r="B3988">
        <v>2019</v>
      </c>
      <c r="C3988">
        <v>2019</v>
      </c>
      <c r="D3988">
        <v>2019</v>
      </c>
      <c r="E3988">
        <v>4</v>
      </c>
      <c r="F3988">
        <v>0</v>
      </c>
      <c r="G3988">
        <v>0</v>
      </c>
      <c r="H3988" t="s">
        <v>568</v>
      </c>
      <c r="I3988">
        <v>251</v>
      </c>
      <c r="J3988" t="s">
        <v>113</v>
      </c>
      <c r="K3988" t="s">
        <v>583</v>
      </c>
      <c r="L3988">
        <v>31</v>
      </c>
      <c r="M3988" t="s">
        <v>733</v>
      </c>
      <c r="N3988" t="s">
        <v>734</v>
      </c>
      <c r="O3988">
        <v>31</v>
      </c>
      <c r="P3988" t="s">
        <v>733</v>
      </c>
      <c r="Q3988" t="s">
        <v>734</v>
      </c>
      <c r="R3988" t="s">
        <v>515</v>
      </c>
      <c r="S3988" t="s">
        <v>516</v>
      </c>
      <c r="T3988">
        <v>1000</v>
      </c>
      <c r="U3988" t="s">
        <v>866</v>
      </c>
      <c r="V3988">
        <v>2523</v>
      </c>
      <c r="W3988" t="s">
        <v>518</v>
      </c>
      <c r="X3988">
        <v>8</v>
      </c>
      <c r="Y3988" t="s">
        <v>519</v>
      </c>
      <c r="Z3988">
        <v>45</v>
      </c>
      <c r="AA3988">
        <v>8</v>
      </c>
      <c r="AB3988" t="s">
        <v>519</v>
      </c>
      <c r="AC3988">
        <v>45</v>
      </c>
      <c r="AD3988">
        <v>45</v>
      </c>
      <c r="AE3988">
        <v>0</v>
      </c>
      <c r="AF3988">
        <v>67</v>
      </c>
      <c r="AG3988">
        <v>67.179000000000002</v>
      </c>
      <c r="AH3988"/>
      <c r="AI3988">
        <v>0</v>
      </c>
    </row>
    <row r="3989" spans="1:35">
      <c r="A3989" t="s">
        <v>862</v>
      </c>
      <c r="B3989">
        <v>2019</v>
      </c>
      <c r="C3989">
        <v>2019</v>
      </c>
      <c r="D3989">
        <v>2019</v>
      </c>
      <c r="E3989">
        <v>4</v>
      </c>
      <c r="F3989">
        <v>0</v>
      </c>
      <c r="G3989">
        <v>0</v>
      </c>
      <c r="H3989" t="s">
        <v>568</v>
      </c>
      <c r="I3989">
        <v>251</v>
      </c>
      <c r="J3989" t="s">
        <v>113</v>
      </c>
      <c r="K3989" t="s">
        <v>583</v>
      </c>
      <c r="L3989">
        <v>120</v>
      </c>
      <c r="M3989" t="s">
        <v>660</v>
      </c>
      <c r="N3989" t="s">
        <v>661</v>
      </c>
      <c r="O3989">
        <v>120</v>
      </c>
      <c r="P3989" t="s">
        <v>660</v>
      </c>
      <c r="Q3989" t="s">
        <v>661</v>
      </c>
      <c r="R3989" t="s">
        <v>515</v>
      </c>
      <c r="S3989" t="s">
        <v>516</v>
      </c>
      <c r="T3989">
        <v>1000</v>
      </c>
      <c r="U3989" t="s">
        <v>866</v>
      </c>
      <c r="V3989">
        <v>2523</v>
      </c>
      <c r="W3989" t="s">
        <v>518</v>
      </c>
      <c r="X3989">
        <v>8</v>
      </c>
      <c r="Y3989" t="s">
        <v>519</v>
      </c>
      <c r="Z3989">
        <v>5007</v>
      </c>
      <c r="AA3989">
        <v>8</v>
      </c>
      <c r="AB3989" t="s">
        <v>519</v>
      </c>
      <c r="AC3989">
        <v>5007</v>
      </c>
      <c r="AD3989">
        <v>5007</v>
      </c>
      <c r="AE3989">
        <v>0</v>
      </c>
      <c r="AF3989">
        <v>4300</v>
      </c>
      <c r="AG3989">
        <v>4300.5460000000003</v>
      </c>
      <c r="AH3989"/>
      <c r="AI3989">
        <v>0</v>
      </c>
    </row>
    <row r="3990" spans="1:35">
      <c r="A3990" t="s">
        <v>862</v>
      </c>
      <c r="B3990">
        <v>2019</v>
      </c>
      <c r="C3990">
        <v>2019</v>
      </c>
      <c r="D3990">
        <v>2019</v>
      </c>
      <c r="E3990">
        <v>4</v>
      </c>
      <c r="F3990">
        <v>0</v>
      </c>
      <c r="G3990">
        <v>0</v>
      </c>
      <c r="H3990" t="s">
        <v>568</v>
      </c>
      <c r="I3990">
        <v>251</v>
      </c>
      <c r="J3990" t="s">
        <v>113</v>
      </c>
      <c r="K3990" t="s">
        <v>583</v>
      </c>
      <c r="L3990">
        <v>392</v>
      </c>
      <c r="M3990" t="s">
        <v>223</v>
      </c>
      <c r="N3990" t="s">
        <v>584</v>
      </c>
      <c r="O3990">
        <v>392</v>
      </c>
      <c r="P3990" t="s">
        <v>223</v>
      </c>
      <c r="Q3990" t="s">
        <v>584</v>
      </c>
      <c r="R3990" t="s">
        <v>515</v>
      </c>
      <c r="S3990" t="s">
        <v>516</v>
      </c>
      <c r="T3990">
        <v>1000</v>
      </c>
      <c r="U3990" t="s">
        <v>866</v>
      </c>
      <c r="V3990">
        <v>2523</v>
      </c>
      <c r="W3990" t="s">
        <v>518</v>
      </c>
      <c r="X3990">
        <v>8</v>
      </c>
      <c r="Y3990" t="s">
        <v>519</v>
      </c>
      <c r="Z3990">
        <v>23</v>
      </c>
      <c r="AA3990">
        <v>8</v>
      </c>
      <c r="AB3990" t="s">
        <v>519</v>
      </c>
      <c r="AC3990">
        <v>23</v>
      </c>
      <c r="AD3990">
        <v>23</v>
      </c>
      <c r="AE3990">
        <v>0</v>
      </c>
      <c r="AF3990">
        <v>417</v>
      </c>
      <c r="AG3990">
        <v>417.62700000000001</v>
      </c>
      <c r="AH3990"/>
      <c r="AI3990">
        <v>0</v>
      </c>
    </row>
    <row r="3991" spans="1:35">
      <c r="A3991" t="s">
        <v>862</v>
      </c>
      <c r="B3991">
        <v>2019</v>
      </c>
      <c r="C3991">
        <v>2019</v>
      </c>
      <c r="D3991">
        <v>2019</v>
      </c>
      <c r="E3991">
        <v>4</v>
      </c>
      <c r="F3991">
        <v>0</v>
      </c>
      <c r="G3991">
        <v>0</v>
      </c>
      <c r="H3991" t="s">
        <v>568</v>
      </c>
      <c r="I3991">
        <v>251</v>
      </c>
      <c r="J3991" t="s">
        <v>113</v>
      </c>
      <c r="K3991" t="s">
        <v>583</v>
      </c>
      <c r="L3991">
        <v>174</v>
      </c>
      <c r="M3991" t="s">
        <v>755</v>
      </c>
      <c r="N3991" t="s">
        <v>756</v>
      </c>
      <c r="O3991">
        <v>174</v>
      </c>
      <c r="P3991" t="s">
        <v>755</v>
      </c>
      <c r="Q3991" t="s">
        <v>756</v>
      </c>
      <c r="R3991" t="s">
        <v>515</v>
      </c>
      <c r="S3991" t="s">
        <v>516</v>
      </c>
      <c r="T3991">
        <v>1000</v>
      </c>
      <c r="U3991" t="s">
        <v>866</v>
      </c>
      <c r="V3991">
        <v>2523</v>
      </c>
      <c r="W3991" t="s">
        <v>518</v>
      </c>
      <c r="X3991">
        <v>8</v>
      </c>
      <c r="Y3991" t="s">
        <v>519</v>
      </c>
      <c r="Z3991">
        <v>40</v>
      </c>
      <c r="AA3991">
        <v>8</v>
      </c>
      <c r="AB3991" t="s">
        <v>519</v>
      </c>
      <c r="AC3991">
        <v>40</v>
      </c>
      <c r="AD3991">
        <v>40</v>
      </c>
      <c r="AE3991">
        <v>0</v>
      </c>
      <c r="AF3991">
        <v>554</v>
      </c>
      <c r="AG3991">
        <v>554.22299999999996</v>
      </c>
      <c r="AH3991"/>
      <c r="AI3991">
        <v>0</v>
      </c>
    </row>
    <row r="3992" spans="1:35">
      <c r="A3992" t="s">
        <v>862</v>
      </c>
      <c r="B3992">
        <v>2019</v>
      </c>
      <c r="C3992">
        <v>2019</v>
      </c>
      <c r="D3992">
        <v>2019</v>
      </c>
      <c r="E3992">
        <v>4</v>
      </c>
      <c r="F3992">
        <v>0</v>
      </c>
      <c r="G3992">
        <v>0</v>
      </c>
      <c r="H3992" t="s">
        <v>568</v>
      </c>
      <c r="I3992">
        <v>251</v>
      </c>
      <c r="J3992" t="s">
        <v>113</v>
      </c>
      <c r="K3992" t="s">
        <v>583</v>
      </c>
      <c r="L3992">
        <v>380</v>
      </c>
      <c r="M3992" t="s">
        <v>587</v>
      </c>
      <c r="N3992" t="s">
        <v>588</v>
      </c>
      <c r="O3992">
        <v>380</v>
      </c>
      <c r="P3992" t="s">
        <v>587</v>
      </c>
      <c r="Q3992" t="s">
        <v>588</v>
      </c>
      <c r="R3992" t="s">
        <v>515</v>
      </c>
      <c r="S3992" t="s">
        <v>516</v>
      </c>
      <c r="T3992">
        <v>1000</v>
      </c>
      <c r="U3992" t="s">
        <v>866</v>
      </c>
      <c r="V3992">
        <v>2523</v>
      </c>
      <c r="W3992" t="s">
        <v>518</v>
      </c>
      <c r="X3992">
        <v>8</v>
      </c>
      <c r="Y3992" t="s">
        <v>519</v>
      </c>
      <c r="Z3992">
        <v>252</v>
      </c>
      <c r="AA3992">
        <v>8</v>
      </c>
      <c r="AB3992" t="s">
        <v>519</v>
      </c>
      <c r="AC3992">
        <v>252</v>
      </c>
      <c r="AD3992">
        <v>252</v>
      </c>
      <c r="AE3992">
        <v>0</v>
      </c>
      <c r="AF3992">
        <v>2829</v>
      </c>
      <c r="AG3992">
        <v>2829.3359999999998</v>
      </c>
      <c r="AH3992"/>
      <c r="AI3992">
        <v>0</v>
      </c>
    </row>
    <row r="3993" spans="1:35">
      <c r="A3993" t="s">
        <v>862</v>
      </c>
      <c r="B3993">
        <v>2019</v>
      </c>
      <c r="C3993">
        <v>2019</v>
      </c>
      <c r="D3993">
        <v>2019</v>
      </c>
      <c r="E3993">
        <v>4</v>
      </c>
      <c r="F3993">
        <v>0</v>
      </c>
      <c r="G3993">
        <v>0</v>
      </c>
      <c r="H3993" t="s">
        <v>568</v>
      </c>
      <c r="I3993">
        <v>251</v>
      </c>
      <c r="J3993" t="s">
        <v>113</v>
      </c>
      <c r="K3993" t="s">
        <v>583</v>
      </c>
      <c r="L3993">
        <v>76</v>
      </c>
      <c r="M3993" t="s">
        <v>538</v>
      </c>
      <c r="N3993" t="s">
        <v>539</v>
      </c>
      <c r="O3993">
        <v>76</v>
      </c>
      <c r="P3993" t="s">
        <v>538</v>
      </c>
      <c r="Q3993" t="s">
        <v>539</v>
      </c>
      <c r="R3993" t="s">
        <v>515</v>
      </c>
      <c r="S3993" t="s">
        <v>516</v>
      </c>
      <c r="T3993">
        <v>1000</v>
      </c>
      <c r="U3993" t="s">
        <v>866</v>
      </c>
      <c r="V3993">
        <v>2523</v>
      </c>
      <c r="W3993" t="s">
        <v>518</v>
      </c>
      <c r="X3993">
        <v>8</v>
      </c>
      <c r="Y3993" t="s">
        <v>519</v>
      </c>
      <c r="Z3993">
        <v>199</v>
      </c>
      <c r="AA3993">
        <v>8</v>
      </c>
      <c r="AB3993" t="s">
        <v>519</v>
      </c>
      <c r="AC3993">
        <v>199</v>
      </c>
      <c r="AD3993">
        <v>199</v>
      </c>
      <c r="AE3993">
        <v>0</v>
      </c>
      <c r="AF3993">
        <v>755</v>
      </c>
      <c r="AG3993">
        <v>755.75900000000001</v>
      </c>
      <c r="AH3993"/>
      <c r="AI3993">
        <v>0</v>
      </c>
    </row>
    <row r="3994" spans="1:35">
      <c r="A3994" t="s">
        <v>862</v>
      </c>
      <c r="B3994">
        <v>2019</v>
      </c>
      <c r="C3994">
        <v>2019</v>
      </c>
      <c r="D3994">
        <v>2019</v>
      </c>
      <c r="E3994">
        <v>4</v>
      </c>
      <c r="F3994">
        <v>0</v>
      </c>
      <c r="G3994">
        <v>0</v>
      </c>
      <c r="H3994" t="s">
        <v>568</v>
      </c>
      <c r="I3994">
        <v>251</v>
      </c>
      <c r="J3994" t="s">
        <v>113</v>
      </c>
      <c r="K3994" t="s">
        <v>583</v>
      </c>
      <c r="L3994">
        <v>792</v>
      </c>
      <c r="M3994" t="s">
        <v>217</v>
      </c>
      <c r="N3994" t="s">
        <v>573</v>
      </c>
      <c r="O3994">
        <v>792</v>
      </c>
      <c r="P3994" t="s">
        <v>217</v>
      </c>
      <c r="Q3994" t="s">
        <v>573</v>
      </c>
      <c r="R3994" t="s">
        <v>515</v>
      </c>
      <c r="S3994" t="s">
        <v>516</v>
      </c>
      <c r="T3994">
        <v>1000</v>
      </c>
      <c r="U3994" t="s">
        <v>866</v>
      </c>
      <c r="V3994">
        <v>2523</v>
      </c>
      <c r="W3994" t="s">
        <v>518</v>
      </c>
      <c r="X3994">
        <v>8</v>
      </c>
      <c r="Y3994" t="s">
        <v>519</v>
      </c>
      <c r="Z3994">
        <v>50</v>
      </c>
      <c r="AA3994">
        <v>8</v>
      </c>
      <c r="AB3994" t="s">
        <v>519</v>
      </c>
      <c r="AC3994">
        <v>50</v>
      </c>
      <c r="AD3994">
        <v>50</v>
      </c>
      <c r="AE3994">
        <v>0</v>
      </c>
      <c r="AF3994">
        <v>29</v>
      </c>
      <c r="AG3994">
        <v>29.111000000000001</v>
      </c>
      <c r="AH3994"/>
      <c r="AI3994">
        <v>0</v>
      </c>
    </row>
    <row r="3995" spans="1:35">
      <c r="A3995" t="s">
        <v>862</v>
      </c>
      <c r="B3995">
        <v>2019</v>
      </c>
      <c r="C3995">
        <v>2019</v>
      </c>
      <c r="D3995">
        <v>2019</v>
      </c>
      <c r="E3995">
        <v>4</v>
      </c>
      <c r="F3995">
        <v>0</v>
      </c>
      <c r="G3995">
        <v>0</v>
      </c>
      <c r="H3995" t="s">
        <v>568</v>
      </c>
      <c r="I3995">
        <v>251</v>
      </c>
      <c r="J3995" t="s">
        <v>113</v>
      </c>
      <c r="K3995" t="s">
        <v>583</v>
      </c>
      <c r="L3995">
        <v>36</v>
      </c>
      <c r="M3995" t="s">
        <v>110</v>
      </c>
      <c r="N3995" t="s">
        <v>511</v>
      </c>
      <c r="O3995">
        <v>276</v>
      </c>
      <c r="P3995" t="s">
        <v>591</v>
      </c>
      <c r="Q3995" t="s">
        <v>592</v>
      </c>
      <c r="R3995" t="s">
        <v>515</v>
      </c>
      <c r="S3995" t="s">
        <v>516</v>
      </c>
      <c r="T3995">
        <v>1000</v>
      </c>
      <c r="U3995" t="s">
        <v>866</v>
      </c>
      <c r="V3995">
        <v>2523</v>
      </c>
      <c r="W3995" t="s">
        <v>518</v>
      </c>
      <c r="X3995">
        <v>8</v>
      </c>
      <c r="Y3995" t="s">
        <v>519</v>
      </c>
      <c r="Z3995">
        <v>18</v>
      </c>
      <c r="AA3995">
        <v>8</v>
      </c>
      <c r="AB3995" t="s">
        <v>519</v>
      </c>
      <c r="AC3995">
        <v>18</v>
      </c>
      <c r="AD3995">
        <v>18</v>
      </c>
      <c r="AE3995">
        <v>0</v>
      </c>
      <c r="AF3995">
        <v>1517</v>
      </c>
      <c r="AG3995">
        <v>1517.115</v>
      </c>
      <c r="AH3995"/>
      <c r="AI3995">
        <v>0</v>
      </c>
    </row>
    <row r="3996" spans="1:35">
      <c r="A3996" t="s">
        <v>862</v>
      </c>
      <c r="B3996">
        <v>2019</v>
      </c>
      <c r="C3996">
        <v>2019</v>
      </c>
      <c r="D3996">
        <v>2019</v>
      </c>
      <c r="E3996">
        <v>4</v>
      </c>
      <c r="F3996">
        <v>0</v>
      </c>
      <c r="G3996">
        <v>0</v>
      </c>
      <c r="H3996" t="s">
        <v>568</v>
      </c>
      <c r="I3996">
        <v>251</v>
      </c>
      <c r="J3996" t="s">
        <v>113</v>
      </c>
      <c r="K3996" t="s">
        <v>583</v>
      </c>
      <c r="L3996">
        <v>32</v>
      </c>
      <c r="M3996" t="s">
        <v>646</v>
      </c>
      <c r="N3996" t="s">
        <v>647</v>
      </c>
      <c r="O3996">
        <v>32</v>
      </c>
      <c r="P3996" t="s">
        <v>646</v>
      </c>
      <c r="Q3996" t="s">
        <v>647</v>
      </c>
      <c r="R3996" t="s">
        <v>515</v>
      </c>
      <c r="S3996" t="s">
        <v>516</v>
      </c>
      <c r="T3996">
        <v>1000</v>
      </c>
      <c r="U3996" t="s">
        <v>866</v>
      </c>
      <c r="V3996">
        <v>2523</v>
      </c>
      <c r="W3996" t="s">
        <v>518</v>
      </c>
      <c r="X3996">
        <v>8</v>
      </c>
      <c r="Y3996" t="s">
        <v>519</v>
      </c>
      <c r="Z3996">
        <v>600</v>
      </c>
      <c r="AA3996">
        <v>8</v>
      </c>
      <c r="AB3996" t="s">
        <v>519</v>
      </c>
      <c r="AC3996">
        <v>600</v>
      </c>
      <c r="AD3996">
        <v>600</v>
      </c>
      <c r="AE3996">
        <v>0</v>
      </c>
      <c r="AF3996">
        <v>1410</v>
      </c>
      <c r="AG3996">
        <v>1410.749</v>
      </c>
      <c r="AH3996"/>
      <c r="AI3996">
        <v>0</v>
      </c>
    </row>
    <row r="3997" spans="1:35">
      <c r="A3997" t="s">
        <v>862</v>
      </c>
      <c r="B3997">
        <v>2019</v>
      </c>
      <c r="C3997">
        <v>2019</v>
      </c>
      <c r="D3997">
        <v>2019</v>
      </c>
      <c r="E3997">
        <v>4</v>
      </c>
      <c r="F3997">
        <v>0</v>
      </c>
      <c r="G3997">
        <v>0</v>
      </c>
      <c r="H3997" t="s">
        <v>568</v>
      </c>
      <c r="I3997">
        <v>251</v>
      </c>
      <c r="J3997" t="s">
        <v>113</v>
      </c>
      <c r="K3997" t="s">
        <v>583</v>
      </c>
      <c r="L3997">
        <v>484</v>
      </c>
      <c r="M3997" t="s">
        <v>656</v>
      </c>
      <c r="N3997" t="s">
        <v>657</v>
      </c>
      <c r="O3997">
        <v>484</v>
      </c>
      <c r="P3997" t="s">
        <v>656</v>
      </c>
      <c r="Q3997" t="s">
        <v>657</v>
      </c>
      <c r="R3997" t="s">
        <v>515</v>
      </c>
      <c r="S3997" t="s">
        <v>516</v>
      </c>
      <c r="T3997">
        <v>1000</v>
      </c>
      <c r="U3997" t="s">
        <v>866</v>
      </c>
      <c r="V3997">
        <v>2523</v>
      </c>
      <c r="W3997" t="s">
        <v>518</v>
      </c>
      <c r="X3997">
        <v>8</v>
      </c>
      <c r="Y3997" t="s">
        <v>519</v>
      </c>
      <c r="Z3997">
        <v>810</v>
      </c>
      <c r="AA3997">
        <v>8</v>
      </c>
      <c r="AB3997" t="s">
        <v>519</v>
      </c>
      <c r="AC3997">
        <v>810</v>
      </c>
      <c r="AD3997">
        <v>810</v>
      </c>
      <c r="AE3997">
        <v>0</v>
      </c>
      <c r="AF3997">
        <v>2800</v>
      </c>
      <c r="AG3997">
        <v>2800.2249999999999</v>
      </c>
      <c r="AH3997"/>
      <c r="AI3997">
        <v>0</v>
      </c>
    </row>
    <row r="3998" spans="1:35">
      <c r="A3998" t="s">
        <v>862</v>
      </c>
      <c r="B3998">
        <v>2019</v>
      </c>
      <c r="C3998">
        <v>2019</v>
      </c>
      <c r="D3998">
        <v>2019</v>
      </c>
      <c r="E3998">
        <v>4</v>
      </c>
      <c r="F3998">
        <v>0</v>
      </c>
      <c r="G3998">
        <v>0</v>
      </c>
      <c r="H3998" t="s">
        <v>568</v>
      </c>
      <c r="I3998">
        <v>251</v>
      </c>
      <c r="J3998" t="s">
        <v>113</v>
      </c>
      <c r="K3998" t="s">
        <v>583</v>
      </c>
      <c r="L3998">
        <v>792</v>
      </c>
      <c r="M3998" t="s">
        <v>217</v>
      </c>
      <c r="N3998" t="s">
        <v>573</v>
      </c>
      <c r="O3998">
        <v>56</v>
      </c>
      <c r="P3998" t="s">
        <v>694</v>
      </c>
      <c r="Q3998" t="s">
        <v>695</v>
      </c>
      <c r="R3998" t="s">
        <v>515</v>
      </c>
      <c r="S3998" t="s">
        <v>516</v>
      </c>
      <c r="T3998">
        <v>1000</v>
      </c>
      <c r="U3998" t="s">
        <v>866</v>
      </c>
      <c r="V3998">
        <v>2523</v>
      </c>
      <c r="W3998" t="s">
        <v>518</v>
      </c>
      <c r="X3998">
        <v>8</v>
      </c>
      <c r="Y3998" t="s">
        <v>519</v>
      </c>
      <c r="Z3998">
        <v>27</v>
      </c>
      <c r="AA3998">
        <v>8</v>
      </c>
      <c r="AB3998" t="s">
        <v>519</v>
      </c>
      <c r="AC3998">
        <v>27</v>
      </c>
      <c r="AD3998">
        <v>27</v>
      </c>
      <c r="AE3998">
        <v>0</v>
      </c>
      <c r="AF3998">
        <v>33</v>
      </c>
      <c r="AG3998">
        <v>33.588999999999999</v>
      </c>
      <c r="AH3998"/>
      <c r="AI3998">
        <v>0</v>
      </c>
    </row>
    <row r="3999" spans="1:35">
      <c r="A3999" t="s">
        <v>862</v>
      </c>
      <c r="B3999">
        <v>2019</v>
      </c>
      <c r="C3999">
        <v>2019</v>
      </c>
      <c r="D3999">
        <v>2019</v>
      </c>
      <c r="E3999">
        <v>4</v>
      </c>
      <c r="F3999">
        <v>0</v>
      </c>
      <c r="G3999">
        <v>0</v>
      </c>
      <c r="H3999" t="s">
        <v>568</v>
      </c>
      <c r="I3999">
        <v>251</v>
      </c>
      <c r="J3999" t="s">
        <v>113</v>
      </c>
      <c r="K3999" t="s">
        <v>583</v>
      </c>
      <c r="L3999">
        <v>404</v>
      </c>
      <c r="M3999" t="s">
        <v>610</v>
      </c>
      <c r="N3999" t="s">
        <v>611</v>
      </c>
      <c r="O3999">
        <v>404</v>
      </c>
      <c r="P3999" t="s">
        <v>610</v>
      </c>
      <c r="Q3999" t="s">
        <v>611</v>
      </c>
      <c r="R3999" t="s">
        <v>515</v>
      </c>
      <c r="S3999" t="s">
        <v>516</v>
      </c>
      <c r="T3999">
        <v>1000</v>
      </c>
      <c r="U3999" t="s">
        <v>866</v>
      </c>
      <c r="V3999">
        <v>2523</v>
      </c>
      <c r="W3999" t="s">
        <v>518</v>
      </c>
      <c r="X3999">
        <v>8</v>
      </c>
      <c r="Y3999" t="s">
        <v>519</v>
      </c>
      <c r="Z3999">
        <v>8</v>
      </c>
      <c r="AA3999">
        <v>8</v>
      </c>
      <c r="AB3999" t="s">
        <v>519</v>
      </c>
      <c r="AC3999">
        <v>8</v>
      </c>
      <c r="AD3999">
        <v>8</v>
      </c>
      <c r="AE3999">
        <v>0</v>
      </c>
      <c r="AF3999">
        <v>68</v>
      </c>
      <c r="AG3999">
        <v>68.298000000000002</v>
      </c>
      <c r="AH3999"/>
      <c r="AI3999">
        <v>0</v>
      </c>
    </row>
    <row r="4000" spans="1:35">
      <c r="A4000" t="s">
        <v>862</v>
      </c>
      <c r="B4000">
        <v>2019</v>
      </c>
      <c r="C4000">
        <v>2019</v>
      </c>
      <c r="D4000">
        <v>2019</v>
      </c>
      <c r="E4000">
        <v>4</v>
      </c>
      <c r="F4000">
        <v>0</v>
      </c>
      <c r="G4000">
        <v>0</v>
      </c>
      <c r="H4000" t="s">
        <v>568</v>
      </c>
      <c r="I4000">
        <v>251</v>
      </c>
      <c r="J4000" t="s">
        <v>113</v>
      </c>
      <c r="K4000" t="s">
        <v>583</v>
      </c>
      <c r="L4000">
        <v>690</v>
      </c>
      <c r="M4000" t="s">
        <v>856</v>
      </c>
      <c r="N4000" t="s">
        <v>857</v>
      </c>
      <c r="O4000">
        <v>690</v>
      </c>
      <c r="P4000" t="s">
        <v>856</v>
      </c>
      <c r="Q4000" t="s">
        <v>857</v>
      </c>
      <c r="R4000" t="s">
        <v>515</v>
      </c>
      <c r="S4000" t="s">
        <v>516</v>
      </c>
      <c r="T4000">
        <v>1000</v>
      </c>
      <c r="U4000" t="s">
        <v>866</v>
      </c>
      <c r="V4000">
        <v>2523</v>
      </c>
      <c r="W4000" t="s">
        <v>518</v>
      </c>
      <c r="X4000">
        <v>8</v>
      </c>
      <c r="Y4000" t="s">
        <v>519</v>
      </c>
      <c r="Z4000">
        <v>12</v>
      </c>
      <c r="AA4000">
        <v>8</v>
      </c>
      <c r="AB4000" t="s">
        <v>519</v>
      </c>
      <c r="AC4000">
        <v>12</v>
      </c>
      <c r="AD4000">
        <v>12</v>
      </c>
      <c r="AE4000">
        <v>0</v>
      </c>
      <c r="AF4000">
        <v>109</v>
      </c>
      <c r="AG4000">
        <v>109.72499999999999</v>
      </c>
      <c r="AH4000"/>
      <c r="AI4000">
        <v>0</v>
      </c>
    </row>
    <row r="4001" spans="1:35">
      <c r="A4001" t="s">
        <v>862</v>
      </c>
      <c r="B4001">
        <v>2019</v>
      </c>
      <c r="C4001">
        <v>2019</v>
      </c>
      <c r="D4001">
        <v>2019</v>
      </c>
      <c r="E4001">
        <v>4</v>
      </c>
      <c r="F4001">
        <v>0</v>
      </c>
      <c r="G4001">
        <v>0</v>
      </c>
      <c r="H4001" t="s">
        <v>568</v>
      </c>
      <c r="I4001">
        <v>251</v>
      </c>
      <c r="J4001" t="s">
        <v>113</v>
      </c>
      <c r="K4001" t="s">
        <v>583</v>
      </c>
      <c r="L4001">
        <v>458</v>
      </c>
      <c r="M4001" t="s">
        <v>180</v>
      </c>
      <c r="N4001" t="s">
        <v>557</v>
      </c>
      <c r="O4001">
        <v>458</v>
      </c>
      <c r="P4001" t="s">
        <v>180</v>
      </c>
      <c r="Q4001" t="s">
        <v>557</v>
      </c>
      <c r="R4001" t="s">
        <v>515</v>
      </c>
      <c r="S4001" t="s">
        <v>516</v>
      </c>
      <c r="T4001">
        <v>1000</v>
      </c>
      <c r="U4001" t="s">
        <v>866</v>
      </c>
      <c r="V4001">
        <v>2523</v>
      </c>
      <c r="W4001" t="s">
        <v>518</v>
      </c>
      <c r="X4001">
        <v>8</v>
      </c>
      <c r="Y4001" t="s">
        <v>519</v>
      </c>
      <c r="Z4001">
        <v>205</v>
      </c>
      <c r="AA4001">
        <v>8</v>
      </c>
      <c r="AB4001" t="s">
        <v>519</v>
      </c>
      <c r="AC4001">
        <v>205</v>
      </c>
      <c r="AD4001">
        <v>205</v>
      </c>
      <c r="AE4001">
        <v>0</v>
      </c>
      <c r="AF4001">
        <v>1171</v>
      </c>
      <c r="AG4001">
        <v>1171.146</v>
      </c>
      <c r="AH4001"/>
      <c r="AI4001">
        <v>0</v>
      </c>
    </row>
    <row r="4002" spans="1:35">
      <c r="A4002" t="s">
        <v>862</v>
      </c>
      <c r="B4002">
        <v>2019</v>
      </c>
      <c r="C4002">
        <v>2019</v>
      </c>
      <c r="D4002">
        <v>2019</v>
      </c>
      <c r="E4002">
        <v>4</v>
      </c>
      <c r="F4002">
        <v>0</v>
      </c>
      <c r="G4002">
        <v>0</v>
      </c>
      <c r="H4002" t="s">
        <v>568</v>
      </c>
      <c r="I4002">
        <v>251</v>
      </c>
      <c r="J4002" t="s">
        <v>113</v>
      </c>
      <c r="K4002" t="s">
        <v>583</v>
      </c>
      <c r="L4002">
        <v>266</v>
      </c>
      <c r="M4002" t="s">
        <v>664</v>
      </c>
      <c r="N4002" t="s">
        <v>665</v>
      </c>
      <c r="O4002">
        <v>266</v>
      </c>
      <c r="P4002" t="s">
        <v>664</v>
      </c>
      <c r="Q4002" t="s">
        <v>665</v>
      </c>
      <c r="R4002" t="s">
        <v>515</v>
      </c>
      <c r="S4002" t="s">
        <v>516</v>
      </c>
      <c r="T4002">
        <v>1000</v>
      </c>
      <c r="U4002" t="s">
        <v>866</v>
      </c>
      <c r="V4002">
        <v>2523</v>
      </c>
      <c r="W4002" t="s">
        <v>518</v>
      </c>
      <c r="X4002">
        <v>8</v>
      </c>
      <c r="Y4002" t="s">
        <v>519</v>
      </c>
      <c r="Z4002">
        <v>8</v>
      </c>
      <c r="AA4002">
        <v>8</v>
      </c>
      <c r="AB4002" t="s">
        <v>519</v>
      </c>
      <c r="AC4002">
        <v>8</v>
      </c>
      <c r="AD4002">
        <v>8</v>
      </c>
      <c r="AE4002">
        <v>0</v>
      </c>
      <c r="AF4002">
        <v>3</v>
      </c>
      <c r="AG4002">
        <v>3.359</v>
      </c>
      <c r="AH4002"/>
      <c r="AI4002">
        <v>0</v>
      </c>
    </row>
    <row r="4003" spans="1:35">
      <c r="A4003" t="s">
        <v>862</v>
      </c>
      <c r="B4003">
        <v>2019</v>
      </c>
      <c r="C4003">
        <v>2019</v>
      </c>
      <c r="D4003">
        <v>2019</v>
      </c>
      <c r="E4003">
        <v>4</v>
      </c>
      <c r="F4003">
        <v>0</v>
      </c>
      <c r="G4003">
        <v>0</v>
      </c>
      <c r="H4003" t="s">
        <v>568</v>
      </c>
      <c r="I4003">
        <v>251</v>
      </c>
      <c r="J4003" t="s">
        <v>113</v>
      </c>
      <c r="K4003" t="s">
        <v>583</v>
      </c>
      <c r="L4003">
        <v>156</v>
      </c>
      <c r="M4003" t="s">
        <v>183</v>
      </c>
      <c r="N4003" t="s">
        <v>562</v>
      </c>
      <c r="O4003">
        <v>156</v>
      </c>
      <c r="P4003" t="s">
        <v>183</v>
      </c>
      <c r="Q4003" t="s">
        <v>562</v>
      </c>
      <c r="R4003" t="s">
        <v>515</v>
      </c>
      <c r="S4003" t="s">
        <v>516</v>
      </c>
      <c r="T4003">
        <v>1000</v>
      </c>
      <c r="U4003" t="s">
        <v>866</v>
      </c>
      <c r="V4003">
        <v>2523</v>
      </c>
      <c r="W4003" t="s">
        <v>518</v>
      </c>
      <c r="X4003">
        <v>8</v>
      </c>
      <c r="Y4003" t="s">
        <v>519</v>
      </c>
      <c r="Z4003">
        <v>138</v>
      </c>
      <c r="AA4003">
        <v>8</v>
      </c>
      <c r="AB4003" t="s">
        <v>519</v>
      </c>
      <c r="AC4003">
        <v>138</v>
      </c>
      <c r="AD4003">
        <v>138</v>
      </c>
      <c r="AE4003">
        <v>0</v>
      </c>
      <c r="AF4003">
        <v>1610</v>
      </c>
      <c r="AG4003">
        <v>1610.046</v>
      </c>
      <c r="AH4003"/>
      <c r="AI4003">
        <v>0</v>
      </c>
    </row>
    <row r="4004" spans="1:35">
      <c r="A4004" t="s">
        <v>862</v>
      </c>
      <c r="B4004">
        <v>2019</v>
      </c>
      <c r="C4004">
        <v>2019</v>
      </c>
      <c r="D4004">
        <v>2019</v>
      </c>
      <c r="E4004">
        <v>4</v>
      </c>
      <c r="F4004">
        <v>0</v>
      </c>
      <c r="G4004">
        <v>0</v>
      </c>
      <c r="H4004" t="s">
        <v>568</v>
      </c>
      <c r="I4004">
        <v>251</v>
      </c>
      <c r="J4004" t="s">
        <v>113</v>
      </c>
      <c r="K4004" t="s">
        <v>583</v>
      </c>
      <c r="L4004">
        <v>192</v>
      </c>
      <c r="M4004" t="s">
        <v>888</v>
      </c>
      <c r="N4004" t="s">
        <v>889</v>
      </c>
      <c r="O4004">
        <v>192</v>
      </c>
      <c r="P4004" t="s">
        <v>888</v>
      </c>
      <c r="Q4004" t="s">
        <v>889</v>
      </c>
      <c r="R4004" t="s">
        <v>515</v>
      </c>
      <c r="S4004" t="s">
        <v>516</v>
      </c>
      <c r="T4004">
        <v>1000</v>
      </c>
      <c r="U4004" t="s">
        <v>866</v>
      </c>
      <c r="V4004">
        <v>2523</v>
      </c>
      <c r="W4004" t="s">
        <v>518</v>
      </c>
      <c r="X4004">
        <v>8</v>
      </c>
      <c r="Y4004" t="s">
        <v>519</v>
      </c>
      <c r="Z4004">
        <v>15</v>
      </c>
      <c r="AA4004">
        <v>8</v>
      </c>
      <c r="AB4004" t="s">
        <v>519</v>
      </c>
      <c r="AC4004">
        <v>15</v>
      </c>
      <c r="AD4004">
        <v>15</v>
      </c>
      <c r="AE4004">
        <v>0</v>
      </c>
      <c r="AF4004">
        <v>333</v>
      </c>
      <c r="AG4004">
        <v>333.65300000000002</v>
      </c>
      <c r="AH4004"/>
      <c r="AI4004">
        <v>0</v>
      </c>
    </row>
    <row r="4005" spans="1:35">
      <c r="A4005" t="s">
        <v>862</v>
      </c>
      <c r="B4005">
        <v>2019</v>
      </c>
      <c r="C4005">
        <v>2019</v>
      </c>
      <c r="D4005">
        <v>2019</v>
      </c>
      <c r="E4005">
        <v>4</v>
      </c>
      <c r="F4005">
        <v>0</v>
      </c>
      <c r="G4005">
        <v>0</v>
      </c>
      <c r="H4005" t="s">
        <v>568</v>
      </c>
      <c r="I4005">
        <v>251</v>
      </c>
      <c r="J4005" t="s">
        <v>113</v>
      </c>
      <c r="K4005" t="s">
        <v>583</v>
      </c>
      <c r="L4005">
        <v>36</v>
      </c>
      <c r="M4005" t="s">
        <v>110</v>
      </c>
      <c r="N4005" t="s">
        <v>511</v>
      </c>
      <c r="O4005">
        <v>56</v>
      </c>
      <c r="P4005" t="s">
        <v>694</v>
      </c>
      <c r="Q4005" t="s">
        <v>695</v>
      </c>
      <c r="R4005" t="s">
        <v>515</v>
      </c>
      <c r="S4005" t="s">
        <v>516</v>
      </c>
      <c r="T4005">
        <v>1000</v>
      </c>
      <c r="U4005" t="s">
        <v>866</v>
      </c>
      <c r="V4005">
        <v>2523</v>
      </c>
      <c r="W4005" t="s">
        <v>518</v>
      </c>
      <c r="X4005">
        <v>8</v>
      </c>
      <c r="Y4005" t="s">
        <v>519</v>
      </c>
      <c r="Z4005">
        <v>14</v>
      </c>
      <c r="AA4005">
        <v>8</v>
      </c>
      <c r="AB4005" t="s">
        <v>519</v>
      </c>
      <c r="AC4005">
        <v>14</v>
      </c>
      <c r="AD4005">
        <v>14</v>
      </c>
      <c r="AE4005">
        <v>0</v>
      </c>
      <c r="AF4005">
        <v>212</v>
      </c>
      <c r="AG4005">
        <v>212.732</v>
      </c>
      <c r="AH4005"/>
      <c r="AI4005">
        <v>0</v>
      </c>
    </row>
    <row r="4006" spans="1:35">
      <c r="A4006" t="s">
        <v>862</v>
      </c>
      <c r="B4006">
        <v>2019</v>
      </c>
      <c r="C4006">
        <v>2019</v>
      </c>
      <c r="D4006">
        <v>2019</v>
      </c>
      <c r="E4006">
        <v>4</v>
      </c>
      <c r="F4006">
        <v>0</v>
      </c>
      <c r="G4006">
        <v>0</v>
      </c>
      <c r="H4006" t="s">
        <v>568</v>
      </c>
      <c r="I4006">
        <v>251</v>
      </c>
      <c r="J4006" t="s">
        <v>113</v>
      </c>
      <c r="K4006" t="s">
        <v>583</v>
      </c>
      <c r="L4006">
        <v>894</v>
      </c>
      <c r="M4006" t="s">
        <v>839</v>
      </c>
      <c r="N4006" t="s">
        <v>840</v>
      </c>
      <c r="O4006">
        <v>894</v>
      </c>
      <c r="P4006" t="s">
        <v>839</v>
      </c>
      <c r="Q4006" t="s">
        <v>840</v>
      </c>
      <c r="R4006" t="s">
        <v>515</v>
      </c>
      <c r="S4006" t="s">
        <v>516</v>
      </c>
      <c r="T4006">
        <v>1000</v>
      </c>
      <c r="U4006" t="s">
        <v>866</v>
      </c>
      <c r="V4006">
        <v>2523</v>
      </c>
      <c r="W4006" t="s">
        <v>518</v>
      </c>
      <c r="X4006">
        <v>8</v>
      </c>
      <c r="Y4006" t="s">
        <v>519</v>
      </c>
      <c r="Z4006">
        <v>550</v>
      </c>
      <c r="AA4006">
        <v>8</v>
      </c>
      <c r="AB4006" t="s">
        <v>519</v>
      </c>
      <c r="AC4006">
        <v>550</v>
      </c>
      <c r="AD4006">
        <v>550</v>
      </c>
      <c r="AE4006">
        <v>0</v>
      </c>
      <c r="AF4006">
        <v>39</v>
      </c>
      <c r="AG4006">
        <v>39.186999999999998</v>
      </c>
      <c r="AH4006"/>
      <c r="AI4006">
        <v>0</v>
      </c>
    </row>
    <row r="4007" spans="1:35">
      <c r="A4007" t="s">
        <v>862</v>
      </c>
      <c r="B4007">
        <v>2019</v>
      </c>
      <c r="C4007">
        <v>2019</v>
      </c>
      <c r="D4007">
        <v>2019</v>
      </c>
      <c r="E4007">
        <v>4</v>
      </c>
      <c r="F4007">
        <v>0</v>
      </c>
      <c r="G4007">
        <v>0</v>
      </c>
      <c r="H4007" t="s">
        <v>568</v>
      </c>
      <c r="I4007">
        <v>251</v>
      </c>
      <c r="J4007" t="s">
        <v>113</v>
      </c>
      <c r="K4007" t="s">
        <v>583</v>
      </c>
      <c r="L4007">
        <v>422</v>
      </c>
      <c r="M4007" t="s">
        <v>451</v>
      </c>
      <c r="N4007" t="s">
        <v>696</v>
      </c>
      <c r="O4007">
        <v>422</v>
      </c>
      <c r="P4007" t="s">
        <v>451</v>
      </c>
      <c r="Q4007" t="s">
        <v>696</v>
      </c>
      <c r="R4007" t="s">
        <v>515</v>
      </c>
      <c r="S4007" t="s">
        <v>516</v>
      </c>
      <c r="T4007">
        <v>1000</v>
      </c>
      <c r="U4007" t="s">
        <v>866</v>
      </c>
      <c r="V4007">
        <v>2523</v>
      </c>
      <c r="W4007" t="s">
        <v>518</v>
      </c>
      <c r="X4007">
        <v>8</v>
      </c>
      <c r="Y4007" t="s">
        <v>519</v>
      </c>
      <c r="Z4007">
        <v>639</v>
      </c>
      <c r="AA4007">
        <v>8</v>
      </c>
      <c r="AB4007" t="s">
        <v>519</v>
      </c>
      <c r="AC4007">
        <v>639</v>
      </c>
      <c r="AD4007">
        <v>639</v>
      </c>
      <c r="AE4007">
        <v>0</v>
      </c>
      <c r="AF4007">
        <v>856</v>
      </c>
      <c r="AG4007">
        <v>856.52599999999995</v>
      </c>
      <c r="AH4007"/>
      <c r="AI4007">
        <v>0</v>
      </c>
    </row>
    <row r="4008" spans="1:35">
      <c r="A4008" t="s">
        <v>862</v>
      </c>
      <c r="B4008">
        <v>2019</v>
      </c>
      <c r="C4008">
        <v>2019</v>
      </c>
      <c r="D4008">
        <v>2019</v>
      </c>
      <c r="E4008">
        <v>4</v>
      </c>
      <c r="F4008">
        <v>0</v>
      </c>
      <c r="G4008">
        <v>0</v>
      </c>
      <c r="H4008" t="s">
        <v>568</v>
      </c>
      <c r="I4008">
        <v>251</v>
      </c>
      <c r="J4008" t="s">
        <v>113</v>
      </c>
      <c r="K4008" t="s">
        <v>583</v>
      </c>
      <c r="L4008">
        <v>540</v>
      </c>
      <c r="M4008" t="s">
        <v>552</v>
      </c>
      <c r="N4008" t="s">
        <v>553</v>
      </c>
      <c r="O4008">
        <v>540</v>
      </c>
      <c r="P4008" t="s">
        <v>552</v>
      </c>
      <c r="Q4008" t="s">
        <v>553</v>
      </c>
      <c r="R4008" t="s">
        <v>515</v>
      </c>
      <c r="S4008" t="s">
        <v>516</v>
      </c>
      <c r="T4008">
        <v>2100</v>
      </c>
      <c r="U4008" t="s">
        <v>868</v>
      </c>
      <c r="V4008">
        <v>2523</v>
      </c>
      <c r="W4008" t="s">
        <v>518</v>
      </c>
      <c r="X4008">
        <v>8</v>
      </c>
      <c r="Y4008" t="s">
        <v>519</v>
      </c>
      <c r="Z4008">
        <v>100</v>
      </c>
      <c r="AA4008">
        <v>8</v>
      </c>
      <c r="AB4008" t="s">
        <v>519</v>
      </c>
      <c r="AC4008">
        <v>100</v>
      </c>
      <c r="AD4008">
        <v>100</v>
      </c>
      <c r="AE4008">
        <v>0</v>
      </c>
      <c r="AF4008">
        <v>1</v>
      </c>
      <c r="AG4008">
        <v>1.1200000000000001</v>
      </c>
      <c r="AH4008"/>
      <c r="AI4008">
        <v>0</v>
      </c>
    </row>
    <row r="4009" spans="1:35">
      <c r="A4009" t="s">
        <v>862</v>
      </c>
      <c r="B4009">
        <v>2019</v>
      </c>
      <c r="C4009">
        <v>2019</v>
      </c>
      <c r="D4009">
        <v>2019</v>
      </c>
      <c r="E4009">
        <v>4</v>
      </c>
      <c r="F4009">
        <v>0</v>
      </c>
      <c r="G4009">
        <v>0</v>
      </c>
      <c r="H4009" t="s">
        <v>568</v>
      </c>
      <c r="I4009">
        <v>251</v>
      </c>
      <c r="J4009" t="s">
        <v>113</v>
      </c>
      <c r="K4009" t="s">
        <v>583</v>
      </c>
      <c r="L4009">
        <v>686</v>
      </c>
      <c r="M4009" t="s">
        <v>560</v>
      </c>
      <c r="N4009" t="s">
        <v>561</v>
      </c>
      <c r="O4009">
        <v>686</v>
      </c>
      <c r="P4009" t="s">
        <v>560</v>
      </c>
      <c r="Q4009" t="s">
        <v>561</v>
      </c>
      <c r="R4009" t="s">
        <v>515</v>
      </c>
      <c r="S4009" t="s">
        <v>516</v>
      </c>
      <c r="T4009">
        <v>2100</v>
      </c>
      <c r="U4009" t="s">
        <v>868</v>
      </c>
      <c r="V4009">
        <v>2523</v>
      </c>
      <c r="W4009" t="s">
        <v>518</v>
      </c>
      <c r="X4009">
        <v>8</v>
      </c>
      <c r="Y4009" t="s">
        <v>519</v>
      </c>
      <c r="Z4009">
        <v>195</v>
      </c>
      <c r="AA4009">
        <v>8</v>
      </c>
      <c r="AB4009" t="s">
        <v>519</v>
      </c>
      <c r="AC4009">
        <v>195</v>
      </c>
      <c r="AD4009">
        <v>195</v>
      </c>
      <c r="AE4009">
        <v>0</v>
      </c>
      <c r="AF4009">
        <v>759</v>
      </c>
      <c r="AG4009">
        <v>759.11699999999996</v>
      </c>
      <c r="AH4009"/>
      <c r="AI4009">
        <v>0</v>
      </c>
    </row>
    <row r="4010" spans="1:35">
      <c r="A4010" t="s">
        <v>862</v>
      </c>
      <c r="B4010">
        <v>2019</v>
      </c>
      <c r="C4010">
        <v>2019</v>
      </c>
      <c r="D4010">
        <v>2019</v>
      </c>
      <c r="E4010">
        <v>4</v>
      </c>
      <c r="F4010">
        <v>0</v>
      </c>
      <c r="G4010">
        <v>0</v>
      </c>
      <c r="H4010" t="s">
        <v>568</v>
      </c>
      <c r="I4010">
        <v>251</v>
      </c>
      <c r="J4010" t="s">
        <v>113</v>
      </c>
      <c r="K4010" t="s">
        <v>583</v>
      </c>
      <c r="L4010">
        <v>124</v>
      </c>
      <c r="M4010" t="s">
        <v>542</v>
      </c>
      <c r="N4010" t="s">
        <v>543</v>
      </c>
      <c r="O4010">
        <v>124</v>
      </c>
      <c r="P4010" t="s">
        <v>542</v>
      </c>
      <c r="Q4010" t="s">
        <v>543</v>
      </c>
      <c r="R4010" t="s">
        <v>515</v>
      </c>
      <c r="S4010" t="s">
        <v>516</v>
      </c>
      <c r="T4010">
        <v>2100</v>
      </c>
      <c r="U4010" t="s">
        <v>868</v>
      </c>
      <c r="V4010">
        <v>2523</v>
      </c>
      <c r="W4010" t="s">
        <v>518</v>
      </c>
      <c r="X4010">
        <v>8</v>
      </c>
      <c r="Y4010" t="s">
        <v>519</v>
      </c>
      <c r="Z4010">
        <v>531</v>
      </c>
      <c r="AA4010">
        <v>8</v>
      </c>
      <c r="AB4010" t="s">
        <v>519</v>
      </c>
      <c r="AC4010">
        <v>531</v>
      </c>
      <c r="AD4010">
        <v>531</v>
      </c>
      <c r="AE4010">
        <v>0</v>
      </c>
      <c r="AF4010">
        <v>3058</v>
      </c>
      <c r="AG4010">
        <v>3058.8629999999998</v>
      </c>
      <c r="AH4010"/>
      <c r="AI4010">
        <v>0</v>
      </c>
    </row>
    <row r="4011" spans="1:35">
      <c r="A4011" t="s">
        <v>862</v>
      </c>
      <c r="B4011">
        <v>2019</v>
      </c>
      <c r="C4011">
        <v>2019</v>
      </c>
      <c r="D4011">
        <v>2019</v>
      </c>
      <c r="E4011">
        <v>4</v>
      </c>
      <c r="F4011">
        <v>0</v>
      </c>
      <c r="G4011">
        <v>0</v>
      </c>
      <c r="H4011" t="s">
        <v>568</v>
      </c>
      <c r="I4011">
        <v>251</v>
      </c>
      <c r="J4011" t="s">
        <v>113</v>
      </c>
      <c r="K4011" t="s">
        <v>583</v>
      </c>
      <c r="L4011">
        <v>300</v>
      </c>
      <c r="M4011" t="s">
        <v>680</v>
      </c>
      <c r="N4011" t="s">
        <v>681</v>
      </c>
      <c r="O4011">
        <v>300</v>
      </c>
      <c r="P4011" t="s">
        <v>680</v>
      </c>
      <c r="Q4011" t="s">
        <v>681</v>
      </c>
      <c r="R4011" t="s">
        <v>515</v>
      </c>
      <c r="S4011" t="s">
        <v>516</v>
      </c>
      <c r="T4011">
        <v>2100</v>
      </c>
      <c r="U4011" t="s">
        <v>868</v>
      </c>
      <c r="V4011">
        <v>2523</v>
      </c>
      <c r="W4011" t="s">
        <v>518</v>
      </c>
      <c r="X4011">
        <v>8</v>
      </c>
      <c r="Y4011" t="s">
        <v>519</v>
      </c>
      <c r="Z4011">
        <v>133765000</v>
      </c>
      <c r="AA4011">
        <v>8</v>
      </c>
      <c r="AB4011" t="s">
        <v>519</v>
      </c>
      <c r="AC4011">
        <v>133765000</v>
      </c>
      <c r="AD4011">
        <v>133765000</v>
      </c>
      <c r="AE4011">
        <v>0</v>
      </c>
      <c r="AF4011">
        <v>9892428</v>
      </c>
      <c r="AG4011">
        <v>9892428.8259999994</v>
      </c>
      <c r="AH4011"/>
      <c r="AI4011">
        <v>0</v>
      </c>
    </row>
    <row r="4012" spans="1:35">
      <c r="A4012" t="s">
        <v>862</v>
      </c>
      <c r="B4012">
        <v>2019</v>
      </c>
      <c r="C4012">
        <v>2019</v>
      </c>
      <c r="D4012">
        <v>2019</v>
      </c>
      <c r="E4012">
        <v>4</v>
      </c>
      <c r="F4012">
        <v>0</v>
      </c>
      <c r="G4012">
        <v>0</v>
      </c>
      <c r="H4012" t="s">
        <v>568</v>
      </c>
      <c r="I4012">
        <v>251</v>
      </c>
      <c r="J4012" t="s">
        <v>113</v>
      </c>
      <c r="K4012" t="s">
        <v>583</v>
      </c>
      <c r="L4012">
        <v>704</v>
      </c>
      <c r="M4012" t="s">
        <v>570</v>
      </c>
      <c r="N4012" t="s">
        <v>571</v>
      </c>
      <c r="O4012">
        <v>704</v>
      </c>
      <c r="P4012" t="s">
        <v>570</v>
      </c>
      <c r="Q4012" t="s">
        <v>571</v>
      </c>
      <c r="R4012" t="s">
        <v>515</v>
      </c>
      <c r="S4012" t="s">
        <v>516</v>
      </c>
      <c r="T4012">
        <v>2100</v>
      </c>
      <c r="U4012" t="s">
        <v>868</v>
      </c>
      <c r="V4012">
        <v>2523</v>
      </c>
      <c r="W4012" t="s">
        <v>518</v>
      </c>
      <c r="X4012">
        <v>8</v>
      </c>
      <c r="Y4012" t="s">
        <v>519</v>
      </c>
      <c r="Z4012">
        <v>121012430</v>
      </c>
      <c r="AA4012">
        <v>8</v>
      </c>
      <c r="AB4012" t="s">
        <v>519</v>
      </c>
      <c r="AC4012">
        <v>121012430</v>
      </c>
      <c r="AD4012">
        <v>121012430</v>
      </c>
      <c r="AE4012">
        <v>0</v>
      </c>
      <c r="AF4012">
        <v>10551230</v>
      </c>
      <c r="AG4012">
        <v>10551230.798</v>
      </c>
      <c r="AH4012"/>
      <c r="AI4012">
        <v>0</v>
      </c>
    </row>
    <row r="4013" spans="1:35">
      <c r="A4013" t="s">
        <v>862</v>
      </c>
      <c r="B4013">
        <v>2019</v>
      </c>
      <c r="C4013">
        <v>2019</v>
      </c>
      <c r="D4013">
        <v>2019</v>
      </c>
      <c r="E4013">
        <v>4</v>
      </c>
      <c r="F4013">
        <v>0</v>
      </c>
      <c r="G4013">
        <v>0</v>
      </c>
      <c r="H4013" t="s">
        <v>568</v>
      </c>
      <c r="I4013">
        <v>251</v>
      </c>
      <c r="J4013" t="s">
        <v>113</v>
      </c>
      <c r="K4013" t="s">
        <v>583</v>
      </c>
      <c r="L4013">
        <v>724</v>
      </c>
      <c r="M4013" t="s">
        <v>214</v>
      </c>
      <c r="N4013" t="s">
        <v>580</v>
      </c>
      <c r="O4013">
        <v>724</v>
      </c>
      <c r="P4013" t="s">
        <v>214</v>
      </c>
      <c r="Q4013" t="s">
        <v>580</v>
      </c>
      <c r="R4013" t="s">
        <v>515</v>
      </c>
      <c r="S4013" t="s">
        <v>516</v>
      </c>
      <c r="T4013">
        <v>2100</v>
      </c>
      <c r="U4013" t="s">
        <v>868</v>
      </c>
      <c r="V4013">
        <v>2523</v>
      </c>
      <c r="W4013" t="s">
        <v>518</v>
      </c>
      <c r="X4013">
        <v>8</v>
      </c>
      <c r="Y4013" t="s">
        <v>519</v>
      </c>
      <c r="Z4013">
        <v>170350608</v>
      </c>
      <c r="AA4013">
        <v>8</v>
      </c>
      <c r="AB4013" t="s">
        <v>519</v>
      </c>
      <c r="AC4013">
        <v>170350608</v>
      </c>
      <c r="AD4013">
        <v>170350608</v>
      </c>
      <c r="AE4013">
        <v>0</v>
      </c>
      <c r="AF4013">
        <v>10760383</v>
      </c>
      <c r="AG4013">
        <v>10760383.328</v>
      </c>
      <c r="AH4013"/>
      <c r="AI4013">
        <v>0</v>
      </c>
    </row>
    <row r="4014" spans="1:35">
      <c r="A4014" t="s">
        <v>862</v>
      </c>
      <c r="B4014">
        <v>2019</v>
      </c>
      <c r="C4014">
        <v>2019</v>
      </c>
      <c r="D4014">
        <v>2019</v>
      </c>
      <c r="E4014">
        <v>4</v>
      </c>
      <c r="F4014">
        <v>0</v>
      </c>
      <c r="G4014">
        <v>0</v>
      </c>
      <c r="H4014" t="s">
        <v>568</v>
      </c>
      <c r="I4014">
        <v>251</v>
      </c>
      <c r="J4014" t="s">
        <v>113</v>
      </c>
      <c r="K4014" t="s">
        <v>583</v>
      </c>
      <c r="L4014">
        <v>380</v>
      </c>
      <c r="M4014" t="s">
        <v>587</v>
      </c>
      <c r="N4014" t="s">
        <v>588</v>
      </c>
      <c r="O4014">
        <v>380</v>
      </c>
      <c r="P4014" t="s">
        <v>587</v>
      </c>
      <c r="Q4014" t="s">
        <v>588</v>
      </c>
      <c r="R4014" t="s">
        <v>515</v>
      </c>
      <c r="S4014" t="s">
        <v>516</v>
      </c>
      <c r="T4014">
        <v>2100</v>
      </c>
      <c r="U4014" t="s">
        <v>868</v>
      </c>
      <c r="V4014">
        <v>2523</v>
      </c>
      <c r="W4014" t="s">
        <v>518</v>
      </c>
      <c r="X4014">
        <v>8</v>
      </c>
      <c r="Y4014" t="s">
        <v>519</v>
      </c>
      <c r="Z4014">
        <v>44327065</v>
      </c>
      <c r="AA4014">
        <v>8</v>
      </c>
      <c r="AB4014" t="s">
        <v>519</v>
      </c>
      <c r="AC4014">
        <v>44327065</v>
      </c>
      <c r="AD4014">
        <v>44327065</v>
      </c>
      <c r="AE4014">
        <v>0</v>
      </c>
      <c r="AF4014">
        <v>4150921</v>
      </c>
      <c r="AG4014">
        <v>4150921.3330000001</v>
      </c>
      <c r="AH4014"/>
      <c r="AI4014">
        <v>0</v>
      </c>
    </row>
    <row r="4015" spans="1:35">
      <c r="A4015" t="s">
        <v>862</v>
      </c>
      <c r="B4015">
        <v>2019</v>
      </c>
      <c r="C4015">
        <v>2019</v>
      </c>
      <c r="D4015">
        <v>2019</v>
      </c>
      <c r="E4015">
        <v>4</v>
      </c>
      <c r="F4015">
        <v>0</v>
      </c>
      <c r="G4015">
        <v>0</v>
      </c>
      <c r="H4015" t="s">
        <v>568</v>
      </c>
      <c r="I4015">
        <v>251</v>
      </c>
      <c r="J4015" t="s">
        <v>113</v>
      </c>
      <c r="K4015" t="s">
        <v>583</v>
      </c>
      <c r="L4015">
        <v>156</v>
      </c>
      <c r="M4015" t="s">
        <v>183</v>
      </c>
      <c r="N4015" t="s">
        <v>562</v>
      </c>
      <c r="O4015">
        <v>156</v>
      </c>
      <c r="P4015" t="s">
        <v>183</v>
      </c>
      <c r="Q4015" t="s">
        <v>562</v>
      </c>
      <c r="R4015" t="s">
        <v>515</v>
      </c>
      <c r="S4015" t="s">
        <v>516</v>
      </c>
      <c r="T4015">
        <v>2100</v>
      </c>
      <c r="U4015" t="s">
        <v>868</v>
      </c>
      <c r="V4015">
        <v>2523</v>
      </c>
      <c r="W4015" t="s">
        <v>518</v>
      </c>
      <c r="X4015">
        <v>8</v>
      </c>
      <c r="Y4015" t="s">
        <v>519</v>
      </c>
      <c r="Z4015">
        <v>4850540</v>
      </c>
      <c r="AA4015">
        <v>8</v>
      </c>
      <c r="AB4015" t="s">
        <v>519</v>
      </c>
      <c r="AC4015">
        <v>4850540</v>
      </c>
      <c r="AD4015">
        <v>4850540</v>
      </c>
      <c r="AE4015">
        <v>0</v>
      </c>
      <c r="AF4015">
        <v>1940406</v>
      </c>
      <c r="AG4015">
        <v>1940406.061</v>
      </c>
      <c r="AH4015"/>
      <c r="AI4015">
        <v>0</v>
      </c>
    </row>
    <row r="4016" spans="1:35">
      <c r="A4016" t="s">
        <v>862</v>
      </c>
      <c r="B4016">
        <v>2019</v>
      </c>
      <c r="C4016">
        <v>2019</v>
      </c>
      <c r="D4016">
        <v>2019</v>
      </c>
      <c r="E4016">
        <v>4</v>
      </c>
      <c r="F4016">
        <v>0</v>
      </c>
      <c r="G4016">
        <v>0</v>
      </c>
      <c r="H4016" t="s">
        <v>568</v>
      </c>
      <c r="I4016">
        <v>251</v>
      </c>
      <c r="J4016" t="s">
        <v>113</v>
      </c>
      <c r="K4016" t="s">
        <v>583</v>
      </c>
      <c r="L4016">
        <v>208</v>
      </c>
      <c r="M4016" t="s">
        <v>195</v>
      </c>
      <c r="N4016" t="s">
        <v>572</v>
      </c>
      <c r="O4016">
        <v>208</v>
      </c>
      <c r="P4016" t="s">
        <v>195</v>
      </c>
      <c r="Q4016" t="s">
        <v>572</v>
      </c>
      <c r="R4016" t="s">
        <v>515</v>
      </c>
      <c r="S4016" t="s">
        <v>516</v>
      </c>
      <c r="T4016">
        <v>2100</v>
      </c>
      <c r="U4016" t="s">
        <v>868</v>
      </c>
      <c r="V4016">
        <v>2523</v>
      </c>
      <c r="W4016" t="s">
        <v>518</v>
      </c>
      <c r="X4016">
        <v>8</v>
      </c>
      <c r="Y4016" t="s">
        <v>519</v>
      </c>
      <c r="Z4016">
        <v>8409760</v>
      </c>
      <c r="AA4016">
        <v>8</v>
      </c>
      <c r="AB4016" t="s">
        <v>519</v>
      </c>
      <c r="AC4016">
        <v>8409760</v>
      </c>
      <c r="AD4016">
        <v>8409760</v>
      </c>
      <c r="AE4016">
        <v>0</v>
      </c>
      <c r="AF4016">
        <v>956084</v>
      </c>
      <c r="AG4016">
        <v>956084.902</v>
      </c>
      <c r="AH4016"/>
      <c r="AI4016">
        <v>0</v>
      </c>
    </row>
    <row r="4017" spans="1:35">
      <c r="A4017" t="s">
        <v>862</v>
      </c>
      <c r="B4017">
        <v>2019</v>
      </c>
      <c r="C4017">
        <v>2019</v>
      </c>
      <c r="D4017">
        <v>2019</v>
      </c>
      <c r="E4017">
        <v>4</v>
      </c>
      <c r="F4017">
        <v>0</v>
      </c>
      <c r="G4017">
        <v>0</v>
      </c>
      <c r="H4017" t="s">
        <v>568</v>
      </c>
      <c r="I4017">
        <v>251</v>
      </c>
      <c r="J4017" t="s">
        <v>113</v>
      </c>
      <c r="K4017" t="s">
        <v>583</v>
      </c>
      <c r="L4017">
        <v>620</v>
      </c>
      <c r="M4017" t="s">
        <v>603</v>
      </c>
      <c r="N4017" t="s">
        <v>604</v>
      </c>
      <c r="O4017">
        <v>620</v>
      </c>
      <c r="P4017" t="s">
        <v>603</v>
      </c>
      <c r="Q4017" t="s">
        <v>604</v>
      </c>
      <c r="R4017" t="s">
        <v>515</v>
      </c>
      <c r="S4017" t="s">
        <v>516</v>
      </c>
      <c r="T4017">
        <v>2100</v>
      </c>
      <c r="U4017" t="s">
        <v>868</v>
      </c>
      <c r="V4017">
        <v>2523</v>
      </c>
      <c r="W4017" t="s">
        <v>518</v>
      </c>
      <c r="X4017">
        <v>8</v>
      </c>
      <c r="Y4017" t="s">
        <v>519</v>
      </c>
      <c r="Z4017">
        <v>51868950</v>
      </c>
      <c r="AA4017">
        <v>8</v>
      </c>
      <c r="AB4017" t="s">
        <v>519</v>
      </c>
      <c r="AC4017">
        <v>51868950</v>
      </c>
      <c r="AD4017">
        <v>51868950</v>
      </c>
      <c r="AE4017">
        <v>0</v>
      </c>
      <c r="AF4017">
        <v>8035230</v>
      </c>
      <c r="AG4017">
        <v>8035230.0980000002</v>
      </c>
      <c r="AH4017"/>
      <c r="AI4017">
        <v>0</v>
      </c>
    </row>
    <row r="4018" spans="1:35">
      <c r="A4018" t="s">
        <v>862</v>
      </c>
      <c r="B4018">
        <v>2019</v>
      </c>
      <c r="C4018">
        <v>2019</v>
      </c>
      <c r="D4018">
        <v>2019</v>
      </c>
      <c r="E4018">
        <v>4</v>
      </c>
      <c r="F4018">
        <v>0</v>
      </c>
      <c r="G4018">
        <v>0</v>
      </c>
      <c r="H4018" t="s">
        <v>568</v>
      </c>
      <c r="I4018">
        <v>251</v>
      </c>
      <c r="J4018" t="s">
        <v>113</v>
      </c>
      <c r="K4018" t="s">
        <v>583</v>
      </c>
      <c r="L4018">
        <v>784</v>
      </c>
      <c r="M4018" t="s">
        <v>186</v>
      </c>
      <c r="N4018" t="s">
        <v>618</v>
      </c>
      <c r="O4018">
        <v>784</v>
      </c>
      <c r="P4018" t="s">
        <v>186</v>
      </c>
      <c r="Q4018" t="s">
        <v>618</v>
      </c>
      <c r="R4018" t="s">
        <v>515</v>
      </c>
      <c r="S4018" t="s">
        <v>516</v>
      </c>
      <c r="T4018">
        <v>2100</v>
      </c>
      <c r="U4018" t="s">
        <v>868</v>
      </c>
      <c r="V4018">
        <v>2523</v>
      </c>
      <c r="W4018" t="s">
        <v>518</v>
      </c>
      <c r="X4018">
        <v>8</v>
      </c>
      <c r="Y4018" t="s">
        <v>519</v>
      </c>
      <c r="Z4018">
        <v>69050</v>
      </c>
      <c r="AA4018">
        <v>8</v>
      </c>
      <c r="AB4018" t="s">
        <v>519</v>
      </c>
      <c r="AC4018">
        <v>69050</v>
      </c>
      <c r="AD4018">
        <v>69050</v>
      </c>
      <c r="AE4018">
        <v>0</v>
      </c>
      <c r="AF4018">
        <v>10220</v>
      </c>
      <c r="AG4018">
        <v>10220.093999999999</v>
      </c>
      <c r="AH4018"/>
      <c r="AI4018">
        <v>0</v>
      </c>
    </row>
    <row r="4019" spans="1:35">
      <c r="A4019" t="s">
        <v>862</v>
      </c>
      <c r="B4019">
        <v>2019</v>
      </c>
      <c r="C4019">
        <v>2019</v>
      </c>
      <c r="D4019">
        <v>2019</v>
      </c>
      <c r="E4019">
        <v>4</v>
      </c>
      <c r="F4019">
        <v>0</v>
      </c>
      <c r="G4019">
        <v>0</v>
      </c>
      <c r="H4019" t="s">
        <v>568</v>
      </c>
      <c r="I4019">
        <v>251</v>
      </c>
      <c r="J4019" t="s">
        <v>113</v>
      </c>
      <c r="K4019" t="s">
        <v>583</v>
      </c>
      <c r="L4019">
        <v>788</v>
      </c>
      <c r="M4019" t="s">
        <v>729</v>
      </c>
      <c r="N4019" t="s">
        <v>730</v>
      </c>
      <c r="O4019">
        <v>788</v>
      </c>
      <c r="P4019" t="s">
        <v>729</v>
      </c>
      <c r="Q4019" t="s">
        <v>730</v>
      </c>
      <c r="R4019" t="s">
        <v>515</v>
      </c>
      <c r="S4019" t="s">
        <v>516</v>
      </c>
      <c r="T4019">
        <v>2100</v>
      </c>
      <c r="U4019" t="s">
        <v>868</v>
      </c>
      <c r="V4019">
        <v>2523</v>
      </c>
      <c r="W4019" t="s">
        <v>518</v>
      </c>
      <c r="X4019">
        <v>8</v>
      </c>
      <c r="Y4019" t="s">
        <v>519</v>
      </c>
      <c r="Z4019">
        <v>10277811</v>
      </c>
      <c r="AA4019">
        <v>8</v>
      </c>
      <c r="AB4019" t="s">
        <v>519</v>
      </c>
      <c r="AC4019">
        <v>10277811</v>
      </c>
      <c r="AD4019">
        <v>10277811</v>
      </c>
      <c r="AE4019">
        <v>0</v>
      </c>
      <c r="AF4019">
        <v>1155655</v>
      </c>
      <c r="AG4019">
        <v>1155655.5330000001</v>
      </c>
      <c r="AH4019"/>
      <c r="AI4019">
        <v>0</v>
      </c>
    </row>
    <row r="4020" spans="1:35">
      <c r="A4020" t="s">
        <v>862</v>
      </c>
      <c r="B4020">
        <v>2019</v>
      </c>
      <c r="C4020">
        <v>2019</v>
      </c>
      <c r="D4020">
        <v>2019</v>
      </c>
      <c r="E4020">
        <v>4</v>
      </c>
      <c r="F4020">
        <v>0</v>
      </c>
      <c r="G4020">
        <v>0</v>
      </c>
      <c r="H4020" t="s">
        <v>568</v>
      </c>
      <c r="I4020">
        <v>251</v>
      </c>
      <c r="J4020" t="s">
        <v>113</v>
      </c>
      <c r="K4020" t="s">
        <v>583</v>
      </c>
      <c r="L4020">
        <v>586</v>
      </c>
      <c r="M4020" t="s">
        <v>781</v>
      </c>
      <c r="N4020" t="s">
        <v>782</v>
      </c>
      <c r="O4020">
        <v>586</v>
      </c>
      <c r="P4020" t="s">
        <v>781</v>
      </c>
      <c r="Q4020" t="s">
        <v>782</v>
      </c>
      <c r="R4020" t="s">
        <v>515</v>
      </c>
      <c r="S4020" t="s">
        <v>516</v>
      </c>
      <c r="T4020">
        <v>2100</v>
      </c>
      <c r="U4020" t="s">
        <v>868</v>
      </c>
      <c r="V4020">
        <v>2523</v>
      </c>
      <c r="W4020" t="s">
        <v>518</v>
      </c>
      <c r="X4020">
        <v>8</v>
      </c>
      <c r="Y4020" t="s">
        <v>519</v>
      </c>
      <c r="Z4020">
        <v>20038900</v>
      </c>
      <c r="AA4020">
        <v>8</v>
      </c>
      <c r="AB4020" t="s">
        <v>519</v>
      </c>
      <c r="AC4020">
        <v>20038900</v>
      </c>
      <c r="AD4020">
        <v>20038900</v>
      </c>
      <c r="AE4020">
        <v>0</v>
      </c>
      <c r="AF4020">
        <v>2356891</v>
      </c>
      <c r="AG4020">
        <v>2356891.7009999999</v>
      </c>
      <c r="AH4020"/>
      <c r="AI4020">
        <v>0</v>
      </c>
    </row>
    <row r="4021" spans="1:35">
      <c r="A4021" t="s">
        <v>862</v>
      </c>
      <c r="B4021">
        <v>2019</v>
      </c>
      <c r="C4021">
        <v>2019</v>
      </c>
      <c r="D4021">
        <v>2019</v>
      </c>
      <c r="E4021">
        <v>4</v>
      </c>
      <c r="F4021">
        <v>0</v>
      </c>
      <c r="G4021">
        <v>0</v>
      </c>
      <c r="H4021" t="s">
        <v>568</v>
      </c>
      <c r="I4021">
        <v>251</v>
      </c>
      <c r="J4021" t="s">
        <v>113</v>
      </c>
      <c r="K4021" t="s">
        <v>583</v>
      </c>
      <c r="L4021">
        <v>504</v>
      </c>
      <c r="M4021" t="s">
        <v>686</v>
      </c>
      <c r="N4021" t="s">
        <v>687</v>
      </c>
      <c r="O4021">
        <v>504</v>
      </c>
      <c r="P4021" t="s">
        <v>686</v>
      </c>
      <c r="Q4021" t="s">
        <v>687</v>
      </c>
      <c r="R4021" t="s">
        <v>515</v>
      </c>
      <c r="S4021" t="s">
        <v>516</v>
      </c>
      <c r="T4021">
        <v>2100</v>
      </c>
      <c r="U4021" t="s">
        <v>868</v>
      </c>
      <c r="V4021">
        <v>2523</v>
      </c>
      <c r="W4021" t="s">
        <v>518</v>
      </c>
      <c r="X4021">
        <v>8</v>
      </c>
      <c r="Y4021" t="s">
        <v>519</v>
      </c>
      <c r="Z4021">
        <v>185534428</v>
      </c>
      <c r="AA4021">
        <v>8</v>
      </c>
      <c r="AB4021" t="s">
        <v>519</v>
      </c>
      <c r="AC4021">
        <v>185534428</v>
      </c>
      <c r="AD4021">
        <v>185534428</v>
      </c>
      <c r="AE4021">
        <v>0</v>
      </c>
      <c r="AF4021">
        <v>9639460</v>
      </c>
      <c r="AG4021">
        <v>9639460.2170000002</v>
      </c>
      <c r="AH4021"/>
      <c r="AI4021">
        <v>0</v>
      </c>
    </row>
    <row r="4022" spans="1:35">
      <c r="A4022" t="s">
        <v>862</v>
      </c>
      <c r="B4022">
        <v>2019</v>
      </c>
      <c r="C4022">
        <v>2019</v>
      </c>
      <c r="D4022">
        <v>2019</v>
      </c>
      <c r="E4022">
        <v>4</v>
      </c>
      <c r="F4022">
        <v>0</v>
      </c>
      <c r="G4022">
        <v>0</v>
      </c>
      <c r="H4022" t="s">
        <v>568</v>
      </c>
      <c r="I4022">
        <v>251</v>
      </c>
      <c r="J4022" t="s">
        <v>113</v>
      </c>
      <c r="K4022" t="s">
        <v>583</v>
      </c>
      <c r="L4022">
        <v>792</v>
      </c>
      <c r="M4022" t="s">
        <v>217</v>
      </c>
      <c r="N4022" t="s">
        <v>573</v>
      </c>
      <c r="O4022">
        <v>792</v>
      </c>
      <c r="P4022" t="s">
        <v>217</v>
      </c>
      <c r="Q4022" t="s">
        <v>573</v>
      </c>
      <c r="R4022" t="s">
        <v>515</v>
      </c>
      <c r="S4022" t="s">
        <v>516</v>
      </c>
      <c r="T4022">
        <v>2100</v>
      </c>
      <c r="U4022" t="s">
        <v>868</v>
      </c>
      <c r="V4022">
        <v>2523</v>
      </c>
      <c r="W4022" t="s">
        <v>518</v>
      </c>
      <c r="X4022">
        <v>8</v>
      </c>
      <c r="Y4022" t="s">
        <v>519</v>
      </c>
      <c r="Z4022">
        <v>102752795</v>
      </c>
      <c r="AA4022">
        <v>8</v>
      </c>
      <c r="AB4022" t="s">
        <v>519</v>
      </c>
      <c r="AC4022">
        <v>102752795</v>
      </c>
      <c r="AD4022">
        <v>102752795</v>
      </c>
      <c r="AE4022">
        <v>0</v>
      </c>
      <c r="AF4022">
        <v>7060976</v>
      </c>
      <c r="AG4022">
        <v>7060976.7620000001</v>
      </c>
      <c r="AH4022"/>
      <c r="AI4022">
        <v>0</v>
      </c>
    </row>
    <row r="4023" spans="1:35">
      <c r="A4023" t="s">
        <v>862</v>
      </c>
      <c r="B4023">
        <v>2019</v>
      </c>
      <c r="C4023">
        <v>2019</v>
      </c>
      <c r="D4023">
        <v>2019</v>
      </c>
      <c r="E4023">
        <v>4</v>
      </c>
      <c r="F4023">
        <v>0</v>
      </c>
      <c r="G4023">
        <v>0</v>
      </c>
      <c r="H4023" t="s">
        <v>568</v>
      </c>
      <c r="I4023">
        <v>251</v>
      </c>
      <c r="J4023" t="s">
        <v>113</v>
      </c>
      <c r="K4023" t="s">
        <v>583</v>
      </c>
      <c r="L4023">
        <v>484</v>
      </c>
      <c r="M4023" t="s">
        <v>656</v>
      </c>
      <c r="N4023" t="s">
        <v>657</v>
      </c>
      <c r="O4023">
        <v>484</v>
      </c>
      <c r="P4023" t="s">
        <v>656</v>
      </c>
      <c r="Q4023" t="s">
        <v>657</v>
      </c>
      <c r="R4023" t="s">
        <v>515</v>
      </c>
      <c r="S4023" t="s">
        <v>516</v>
      </c>
      <c r="T4023">
        <v>2100</v>
      </c>
      <c r="U4023" t="s">
        <v>868</v>
      </c>
      <c r="V4023">
        <v>2523</v>
      </c>
      <c r="W4023" t="s">
        <v>518</v>
      </c>
      <c r="X4023">
        <v>8</v>
      </c>
      <c r="Y4023" t="s">
        <v>519</v>
      </c>
      <c r="Z4023">
        <v>12274</v>
      </c>
      <c r="AA4023">
        <v>8</v>
      </c>
      <c r="AB4023" t="s">
        <v>519</v>
      </c>
      <c r="AC4023">
        <v>12274</v>
      </c>
      <c r="AD4023">
        <v>12274</v>
      </c>
      <c r="AE4023">
        <v>0</v>
      </c>
      <c r="AF4023">
        <v>9047</v>
      </c>
      <c r="AG4023">
        <v>9047.8289999999997</v>
      </c>
      <c r="AH4023"/>
      <c r="AI4023">
        <v>0</v>
      </c>
    </row>
    <row r="4024" spans="1:35">
      <c r="A4024" t="s">
        <v>862</v>
      </c>
      <c r="B4024">
        <v>2019</v>
      </c>
      <c r="C4024">
        <v>2019</v>
      </c>
      <c r="D4024">
        <v>2019</v>
      </c>
      <c r="E4024">
        <v>4</v>
      </c>
      <c r="F4024">
        <v>0</v>
      </c>
      <c r="G4024">
        <v>0</v>
      </c>
      <c r="H4024" t="s">
        <v>568</v>
      </c>
      <c r="I4024">
        <v>251</v>
      </c>
      <c r="J4024" t="s">
        <v>113</v>
      </c>
      <c r="K4024" t="s">
        <v>583</v>
      </c>
      <c r="L4024">
        <v>56</v>
      </c>
      <c r="M4024" t="s">
        <v>694</v>
      </c>
      <c r="N4024" t="s">
        <v>695</v>
      </c>
      <c r="O4024">
        <v>56</v>
      </c>
      <c r="P4024" t="s">
        <v>694</v>
      </c>
      <c r="Q4024" t="s">
        <v>695</v>
      </c>
      <c r="R4024" t="s">
        <v>515</v>
      </c>
      <c r="S4024" t="s">
        <v>516</v>
      </c>
      <c r="T4024">
        <v>2100</v>
      </c>
      <c r="U4024" t="s">
        <v>868</v>
      </c>
      <c r="V4024">
        <v>2523</v>
      </c>
      <c r="W4024" t="s">
        <v>518</v>
      </c>
      <c r="X4024">
        <v>8</v>
      </c>
      <c r="Y4024" t="s">
        <v>519</v>
      </c>
      <c r="Z4024">
        <v>22988494</v>
      </c>
      <c r="AA4024">
        <v>8</v>
      </c>
      <c r="AB4024" t="s">
        <v>519</v>
      </c>
      <c r="AC4024">
        <v>22988494</v>
      </c>
      <c r="AD4024">
        <v>22988494</v>
      </c>
      <c r="AE4024">
        <v>0</v>
      </c>
      <c r="AF4024">
        <v>1845936</v>
      </c>
      <c r="AG4024">
        <v>1845936.247</v>
      </c>
      <c r="AH4024"/>
      <c r="AI4024">
        <v>0</v>
      </c>
    </row>
    <row r="4025" spans="1:35">
      <c r="A4025" t="s">
        <v>862</v>
      </c>
      <c r="B4025">
        <v>2019</v>
      </c>
      <c r="C4025">
        <v>2019</v>
      </c>
      <c r="D4025">
        <v>2019</v>
      </c>
      <c r="E4025">
        <v>4</v>
      </c>
      <c r="F4025">
        <v>0</v>
      </c>
      <c r="G4025">
        <v>0</v>
      </c>
      <c r="H4025" t="s">
        <v>568</v>
      </c>
      <c r="I4025">
        <v>251</v>
      </c>
      <c r="J4025" t="s">
        <v>113</v>
      </c>
      <c r="K4025" t="s">
        <v>583</v>
      </c>
      <c r="L4025">
        <v>458</v>
      </c>
      <c r="M4025" t="s">
        <v>180</v>
      </c>
      <c r="N4025" t="s">
        <v>557</v>
      </c>
      <c r="O4025">
        <v>458</v>
      </c>
      <c r="P4025" t="s">
        <v>180</v>
      </c>
      <c r="Q4025" t="s">
        <v>557</v>
      </c>
      <c r="R4025" t="s">
        <v>515</v>
      </c>
      <c r="S4025" t="s">
        <v>516</v>
      </c>
      <c r="T4025">
        <v>2100</v>
      </c>
      <c r="U4025" t="s">
        <v>868</v>
      </c>
      <c r="V4025">
        <v>2523</v>
      </c>
      <c r="W4025" t="s">
        <v>518</v>
      </c>
      <c r="X4025">
        <v>8</v>
      </c>
      <c r="Y4025" t="s">
        <v>519</v>
      </c>
      <c r="Z4025">
        <v>61598000</v>
      </c>
      <c r="AA4025">
        <v>8</v>
      </c>
      <c r="AB4025" t="s">
        <v>519</v>
      </c>
      <c r="AC4025">
        <v>61598000</v>
      </c>
      <c r="AD4025">
        <v>61598000</v>
      </c>
      <c r="AE4025">
        <v>0</v>
      </c>
      <c r="AF4025">
        <v>6952247</v>
      </c>
      <c r="AG4025">
        <v>6952247.1840000004</v>
      </c>
      <c r="AH4025"/>
      <c r="AI4025">
        <v>0</v>
      </c>
    </row>
    <row r="4026" spans="1:35">
      <c r="A4026" t="s">
        <v>862</v>
      </c>
      <c r="B4026">
        <v>2019</v>
      </c>
      <c r="C4026">
        <v>2019</v>
      </c>
      <c r="D4026">
        <v>2019</v>
      </c>
      <c r="E4026">
        <v>4</v>
      </c>
      <c r="F4026">
        <v>0</v>
      </c>
      <c r="G4026">
        <v>0</v>
      </c>
      <c r="H4026" t="s">
        <v>568</v>
      </c>
      <c r="I4026">
        <v>251</v>
      </c>
      <c r="J4026" t="s">
        <v>113</v>
      </c>
      <c r="K4026" t="s">
        <v>583</v>
      </c>
      <c r="L4026">
        <v>818</v>
      </c>
      <c r="M4026" t="s">
        <v>532</v>
      </c>
      <c r="N4026" t="s">
        <v>533</v>
      </c>
      <c r="O4026">
        <v>818</v>
      </c>
      <c r="P4026" t="s">
        <v>532</v>
      </c>
      <c r="Q4026" t="s">
        <v>533</v>
      </c>
      <c r="R4026" t="s">
        <v>515</v>
      </c>
      <c r="S4026" t="s">
        <v>516</v>
      </c>
      <c r="T4026">
        <v>2100</v>
      </c>
      <c r="U4026" t="s">
        <v>868</v>
      </c>
      <c r="V4026">
        <v>2523</v>
      </c>
      <c r="W4026" t="s">
        <v>518</v>
      </c>
      <c r="X4026">
        <v>8</v>
      </c>
      <c r="Y4026" t="s">
        <v>519</v>
      </c>
      <c r="Z4026">
        <v>411250</v>
      </c>
      <c r="AA4026">
        <v>8</v>
      </c>
      <c r="AB4026" t="s">
        <v>519</v>
      </c>
      <c r="AC4026">
        <v>411250</v>
      </c>
      <c r="AD4026">
        <v>411250</v>
      </c>
      <c r="AE4026">
        <v>0</v>
      </c>
      <c r="AF4026">
        <v>43964</v>
      </c>
      <c r="AG4026">
        <v>43964.991999999998</v>
      </c>
      <c r="AH4026"/>
      <c r="AI4026">
        <v>0</v>
      </c>
    </row>
    <row r="4027" spans="1:35">
      <c r="A4027" t="s">
        <v>862</v>
      </c>
      <c r="B4027">
        <v>2019</v>
      </c>
      <c r="C4027">
        <v>2019</v>
      </c>
      <c r="D4027">
        <v>2019</v>
      </c>
      <c r="E4027">
        <v>4</v>
      </c>
      <c r="F4027">
        <v>0</v>
      </c>
      <c r="G4027">
        <v>0</v>
      </c>
      <c r="H4027" t="s">
        <v>568</v>
      </c>
      <c r="I4027">
        <v>251</v>
      </c>
      <c r="J4027" t="s">
        <v>113</v>
      </c>
      <c r="K4027" t="s">
        <v>583</v>
      </c>
      <c r="L4027">
        <v>682</v>
      </c>
      <c r="M4027" t="s">
        <v>707</v>
      </c>
      <c r="N4027" t="s">
        <v>708</v>
      </c>
      <c r="O4027">
        <v>682</v>
      </c>
      <c r="P4027" t="s">
        <v>707</v>
      </c>
      <c r="Q4027" t="s">
        <v>708</v>
      </c>
      <c r="R4027" t="s">
        <v>515</v>
      </c>
      <c r="S4027" t="s">
        <v>516</v>
      </c>
      <c r="T4027">
        <v>2100</v>
      </c>
      <c r="U4027" t="s">
        <v>868</v>
      </c>
      <c r="V4027">
        <v>2523</v>
      </c>
      <c r="W4027" t="s">
        <v>518</v>
      </c>
      <c r="X4027">
        <v>8</v>
      </c>
      <c r="Y4027" t="s">
        <v>519</v>
      </c>
      <c r="Z4027">
        <v>110529390</v>
      </c>
      <c r="AA4027">
        <v>8</v>
      </c>
      <c r="AB4027" t="s">
        <v>519</v>
      </c>
      <c r="AC4027">
        <v>110529390</v>
      </c>
      <c r="AD4027">
        <v>110529390</v>
      </c>
      <c r="AE4027">
        <v>0</v>
      </c>
      <c r="AF4027">
        <v>7673899</v>
      </c>
      <c r="AG4027">
        <v>7673899.1540000001</v>
      </c>
      <c r="AH4027"/>
      <c r="AI4027">
        <v>0</v>
      </c>
    </row>
    <row r="4028" spans="1:35">
      <c r="A4028" t="s">
        <v>862</v>
      </c>
      <c r="B4028">
        <v>2019</v>
      </c>
      <c r="C4028">
        <v>2019</v>
      </c>
      <c r="D4028">
        <v>2019</v>
      </c>
      <c r="E4028">
        <v>4</v>
      </c>
      <c r="F4028">
        <v>0</v>
      </c>
      <c r="G4028">
        <v>0</v>
      </c>
      <c r="H4028" t="s">
        <v>568</v>
      </c>
      <c r="I4028">
        <v>251</v>
      </c>
      <c r="J4028" t="s">
        <v>113</v>
      </c>
      <c r="K4028" t="s">
        <v>583</v>
      </c>
      <c r="L4028">
        <v>170</v>
      </c>
      <c r="M4028" t="s">
        <v>725</v>
      </c>
      <c r="N4028" t="s">
        <v>726</v>
      </c>
      <c r="O4028">
        <v>170</v>
      </c>
      <c r="P4028" t="s">
        <v>725</v>
      </c>
      <c r="Q4028" t="s">
        <v>726</v>
      </c>
      <c r="R4028" t="s">
        <v>515</v>
      </c>
      <c r="S4028" t="s">
        <v>516</v>
      </c>
      <c r="T4028">
        <v>2100</v>
      </c>
      <c r="U4028" t="s">
        <v>868</v>
      </c>
      <c r="V4028">
        <v>2523</v>
      </c>
      <c r="W4028" t="s">
        <v>518</v>
      </c>
      <c r="X4028">
        <v>8</v>
      </c>
      <c r="Y4028" t="s">
        <v>519</v>
      </c>
      <c r="Z4028">
        <v>305020740</v>
      </c>
      <c r="AA4028">
        <v>8</v>
      </c>
      <c r="AB4028" t="s">
        <v>519</v>
      </c>
      <c r="AC4028">
        <v>305020740</v>
      </c>
      <c r="AD4028">
        <v>305020740</v>
      </c>
      <c r="AE4028">
        <v>0</v>
      </c>
      <c r="AF4028">
        <v>29480202</v>
      </c>
      <c r="AG4028">
        <v>29480202.572000001</v>
      </c>
      <c r="AH4028"/>
      <c r="AI4028">
        <v>0</v>
      </c>
    </row>
    <row r="4029" spans="1:35">
      <c r="A4029" t="s">
        <v>862</v>
      </c>
      <c r="B4029">
        <v>2019</v>
      </c>
      <c r="C4029">
        <v>2019</v>
      </c>
      <c r="D4029">
        <v>2019</v>
      </c>
      <c r="E4029">
        <v>4</v>
      </c>
      <c r="F4029">
        <v>0</v>
      </c>
      <c r="G4029">
        <v>0</v>
      </c>
      <c r="H4029" t="s">
        <v>568</v>
      </c>
      <c r="I4029">
        <v>251</v>
      </c>
      <c r="J4029" t="s">
        <v>113</v>
      </c>
      <c r="K4029" t="s">
        <v>583</v>
      </c>
      <c r="L4029">
        <v>208</v>
      </c>
      <c r="M4029" t="s">
        <v>195</v>
      </c>
      <c r="N4029" t="s">
        <v>572</v>
      </c>
      <c r="O4029">
        <v>528</v>
      </c>
      <c r="P4029" t="s">
        <v>581</v>
      </c>
      <c r="Q4029" t="s">
        <v>582</v>
      </c>
      <c r="R4029" t="s">
        <v>515</v>
      </c>
      <c r="S4029" t="s">
        <v>516</v>
      </c>
      <c r="T4029">
        <v>2100</v>
      </c>
      <c r="U4029" t="s">
        <v>868</v>
      </c>
      <c r="V4029">
        <v>2523</v>
      </c>
      <c r="W4029" t="s">
        <v>518</v>
      </c>
      <c r="X4029">
        <v>8</v>
      </c>
      <c r="Y4029" t="s">
        <v>519</v>
      </c>
      <c r="Z4029">
        <v>8117430</v>
      </c>
      <c r="AA4029">
        <v>8</v>
      </c>
      <c r="AB4029" t="s">
        <v>519</v>
      </c>
      <c r="AC4029">
        <v>8117430</v>
      </c>
      <c r="AD4029">
        <v>8117430</v>
      </c>
      <c r="AE4029">
        <v>0</v>
      </c>
      <c r="AF4029">
        <v>917951</v>
      </c>
      <c r="AG4029">
        <v>917951.00699999998</v>
      </c>
      <c r="AH4029"/>
      <c r="AI4029">
        <v>0</v>
      </c>
    </row>
    <row r="4030" spans="1:35">
      <c r="A4030" t="s">
        <v>862</v>
      </c>
      <c r="B4030">
        <v>2019</v>
      </c>
      <c r="C4030">
        <v>2019</v>
      </c>
      <c r="D4030">
        <v>2019</v>
      </c>
      <c r="E4030">
        <v>4</v>
      </c>
      <c r="F4030">
        <v>0</v>
      </c>
      <c r="G4030">
        <v>0</v>
      </c>
      <c r="H4030" t="s">
        <v>568</v>
      </c>
      <c r="I4030">
        <v>251</v>
      </c>
      <c r="J4030" t="s">
        <v>113</v>
      </c>
      <c r="K4030" t="s">
        <v>583</v>
      </c>
      <c r="L4030">
        <v>826</v>
      </c>
      <c r="M4030" t="s">
        <v>589</v>
      </c>
      <c r="N4030" t="s">
        <v>590</v>
      </c>
      <c r="O4030">
        <v>380</v>
      </c>
      <c r="P4030" t="s">
        <v>587</v>
      </c>
      <c r="Q4030" t="s">
        <v>588</v>
      </c>
      <c r="R4030" t="s">
        <v>515</v>
      </c>
      <c r="S4030" t="s">
        <v>516</v>
      </c>
      <c r="T4030">
        <v>3200</v>
      </c>
      <c r="U4030" t="s">
        <v>74</v>
      </c>
      <c r="V4030">
        <v>2523</v>
      </c>
      <c r="W4030" t="s">
        <v>518</v>
      </c>
      <c r="X4030">
        <v>8</v>
      </c>
      <c r="Y4030" t="s">
        <v>519</v>
      </c>
      <c r="Z4030">
        <v>829</v>
      </c>
      <c r="AA4030">
        <v>8</v>
      </c>
      <c r="AB4030" t="s">
        <v>519</v>
      </c>
      <c r="AC4030">
        <v>829</v>
      </c>
      <c r="AD4030">
        <v>829</v>
      </c>
      <c r="AE4030">
        <v>0</v>
      </c>
      <c r="AF4030">
        <v>129</v>
      </c>
      <c r="AG4030">
        <v>129.87799999999999</v>
      </c>
      <c r="AH4030"/>
      <c r="AI4030">
        <v>0</v>
      </c>
    </row>
    <row r="4031" spans="1:35">
      <c r="A4031" t="s">
        <v>862</v>
      </c>
      <c r="B4031">
        <v>2019</v>
      </c>
      <c r="C4031">
        <v>2019</v>
      </c>
      <c r="D4031">
        <v>2019</v>
      </c>
      <c r="E4031">
        <v>4</v>
      </c>
      <c r="F4031">
        <v>0</v>
      </c>
      <c r="G4031">
        <v>0</v>
      </c>
      <c r="H4031" t="s">
        <v>568</v>
      </c>
      <c r="I4031">
        <v>251</v>
      </c>
      <c r="J4031" t="s">
        <v>113</v>
      </c>
      <c r="K4031" t="s">
        <v>583</v>
      </c>
      <c r="L4031">
        <v>380</v>
      </c>
      <c r="M4031" t="s">
        <v>587</v>
      </c>
      <c r="N4031" t="s">
        <v>588</v>
      </c>
      <c r="O4031">
        <v>380</v>
      </c>
      <c r="P4031" t="s">
        <v>587</v>
      </c>
      <c r="Q4031" t="s">
        <v>588</v>
      </c>
      <c r="R4031" t="s">
        <v>515</v>
      </c>
      <c r="S4031" t="s">
        <v>516</v>
      </c>
      <c r="T4031">
        <v>3200</v>
      </c>
      <c r="U4031" t="s">
        <v>74</v>
      </c>
      <c r="V4031">
        <v>2523</v>
      </c>
      <c r="W4031" t="s">
        <v>518</v>
      </c>
      <c r="X4031">
        <v>8</v>
      </c>
      <c r="Y4031" t="s">
        <v>519</v>
      </c>
      <c r="Z4031">
        <v>236167671</v>
      </c>
      <c r="AA4031">
        <v>8</v>
      </c>
      <c r="AB4031" t="s">
        <v>519</v>
      </c>
      <c r="AC4031">
        <v>236167671</v>
      </c>
      <c r="AD4031">
        <v>236167671</v>
      </c>
      <c r="AE4031">
        <v>0</v>
      </c>
      <c r="AF4031">
        <v>21433610</v>
      </c>
      <c r="AG4031">
        <v>21433610.344999999</v>
      </c>
      <c r="AH4031"/>
      <c r="AI4031">
        <v>0</v>
      </c>
    </row>
    <row r="4032" spans="1:35">
      <c r="A4032" t="s">
        <v>862</v>
      </c>
      <c r="B4032">
        <v>2019</v>
      </c>
      <c r="C4032">
        <v>2019</v>
      </c>
      <c r="D4032">
        <v>2019</v>
      </c>
      <c r="E4032">
        <v>4</v>
      </c>
      <c r="F4032">
        <v>0</v>
      </c>
      <c r="G4032">
        <v>0</v>
      </c>
      <c r="H4032" t="s">
        <v>568</v>
      </c>
      <c r="I4032">
        <v>251</v>
      </c>
      <c r="J4032" t="s">
        <v>113</v>
      </c>
      <c r="K4032" t="s">
        <v>583</v>
      </c>
      <c r="L4032">
        <v>276</v>
      </c>
      <c r="M4032" t="s">
        <v>591</v>
      </c>
      <c r="N4032" t="s">
        <v>592</v>
      </c>
      <c r="O4032">
        <v>380</v>
      </c>
      <c r="P4032" t="s">
        <v>587</v>
      </c>
      <c r="Q4032" t="s">
        <v>588</v>
      </c>
      <c r="R4032" t="s">
        <v>515</v>
      </c>
      <c r="S4032" t="s">
        <v>516</v>
      </c>
      <c r="T4032">
        <v>3200</v>
      </c>
      <c r="U4032" t="s">
        <v>74</v>
      </c>
      <c r="V4032">
        <v>2523</v>
      </c>
      <c r="W4032" t="s">
        <v>518</v>
      </c>
      <c r="X4032">
        <v>8</v>
      </c>
      <c r="Y4032" t="s">
        <v>519</v>
      </c>
      <c r="Z4032">
        <v>72000</v>
      </c>
      <c r="AA4032">
        <v>8</v>
      </c>
      <c r="AB4032" t="s">
        <v>519</v>
      </c>
      <c r="AC4032">
        <v>72000</v>
      </c>
      <c r="AD4032">
        <v>72000</v>
      </c>
      <c r="AE4032">
        <v>0</v>
      </c>
      <c r="AF4032">
        <v>45547</v>
      </c>
      <c r="AG4032">
        <v>45547.046000000002</v>
      </c>
      <c r="AH4032"/>
      <c r="AI4032">
        <v>0</v>
      </c>
    </row>
    <row r="4033" spans="1:35">
      <c r="A4033" t="s">
        <v>862</v>
      </c>
      <c r="B4033">
        <v>2019</v>
      </c>
      <c r="C4033">
        <v>2019</v>
      </c>
      <c r="D4033">
        <v>2019</v>
      </c>
      <c r="E4033">
        <v>4</v>
      </c>
      <c r="F4033">
        <v>0</v>
      </c>
      <c r="G4033">
        <v>0</v>
      </c>
      <c r="H4033" t="s">
        <v>568</v>
      </c>
      <c r="I4033">
        <v>251</v>
      </c>
      <c r="J4033" t="s">
        <v>113</v>
      </c>
      <c r="K4033" t="s">
        <v>583</v>
      </c>
      <c r="L4033">
        <v>826</v>
      </c>
      <c r="M4033" t="s">
        <v>589</v>
      </c>
      <c r="N4033" t="s">
        <v>590</v>
      </c>
      <c r="O4033">
        <v>826</v>
      </c>
      <c r="P4033" t="s">
        <v>589</v>
      </c>
      <c r="Q4033" t="s">
        <v>590</v>
      </c>
      <c r="R4033" t="s">
        <v>515</v>
      </c>
      <c r="S4033" t="s">
        <v>516</v>
      </c>
      <c r="T4033">
        <v>3200</v>
      </c>
      <c r="U4033" t="s">
        <v>74</v>
      </c>
      <c r="V4033">
        <v>2523</v>
      </c>
      <c r="W4033" t="s">
        <v>518</v>
      </c>
      <c r="X4033">
        <v>8</v>
      </c>
      <c r="Y4033" t="s">
        <v>519</v>
      </c>
      <c r="Z4033">
        <v>12861631</v>
      </c>
      <c r="AA4033">
        <v>8</v>
      </c>
      <c r="AB4033" t="s">
        <v>519</v>
      </c>
      <c r="AC4033">
        <v>12861631</v>
      </c>
      <c r="AD4033">
        <v>12861631</v>
      </c>
      <c r="AE4033">
        <v>0</v>
      </c>
      <c r="AF4033">
        <v>7442663</v>
      </c>
      <c r="AG4033">
        <v>7442663.9210000001</v>
      </c>
      <c r="AH4033"/>
      <c r="AI4033">
        <v>0</v>
      </c>
    </row>
    <row r="4034" spans="1:35">
      <c r="A4034" t="s">
        <v>862</v>
      </c>
      <c r="B4034">
        <v>2019</v>
      </c>
      <c r="C4034">
        <v>2019</v>
      </c>
      <c r="D4034">
        <v>2019</v>
      </c>
      <c r="E4034">
        <v>4</v>
      </c>
      <c r="F4034">
        <v>0</v>
      </c>
      <c r="G4034">
        <v>0</v>
      </c>
      <c r="H4034" t="s">
        <v>568</v>
      </c>
      <c r="I4034">
        <v>251</v>
      </c>
      <c r="J4034" t="s">
        <v>113</v>
      </c>
      <c r="K4034" t="s">
        <v>583</v>
      </c>
      <c r="L4034">
        <v>56</v>
      </c>
      <c r="M4034" t="s">
        <v>694</v>
      </c>
      <c r="N4034" t="s">
        <v>695</v>
      </c>
      <c r="O4034">
        <v>826</v>
      </c>
      <c r="P4034" t="s">
        <v>589</v>
      </c>
      <c r="Q4034" t="s">
        <v>590</v>
      </c>
      <c r="R4034" t="s">
        <v>515</v>
      </c>
      <c r="S4034" t="s">
        <v>516</v>
      </c>
      <c r="T4034">
        <v>3200</v>
      </c>
      <c r="U4034" t="s">
        <v>74</v>
      </c>
      <c r="V4034">
        <v>2523</v>
      </c>
      <c r="W4034" t="s">
        <v>518</v>
      </c>
      <c r="X4034">
        <v>8</v>
      </c>
      <c r="Y4034" t="s">
        <v>519</v>
      </c>
      <c r="Z4034">
        <v>59960</v>
      </c>
      <c r="AA4034">
        <v>8</v>
      </c>
      <c r="AB4034" t="s">
        <v>519</v>
      </c>
      <c r="AC4034">
        <v>59960</v>
      </c>
      <c r="AD4034">
        <v>59960</v>
      </c>
      <c r="AE4034">
        <v>0</v>
      </c>
      <c r="AF4034">
        <v>7800</v>
      </c>
      <c r="AG4034">
        <v>7800.5469999999996</v>
      </c>
      <c r="AH4034"/>
      <c r="AI4034">
        <v>0</v>
      </c>
    </row>
    <row r="4035" spans="1:35">
      <c r="A4035" t="s">
        <v>862</v>
      </c>
      <c r="B4035">
        <v>2019</v>
      </c>
      <c r="C4035">
        <v>2019</v>
      </c>
      <c r="D4035">
        <v>2019</v>
      </c>
      <c r="E4035">
        <v>4</v>
      </c>
      <c r="F4035">
        <v>0</v>
      </c>
      <c r="G4035">
        <v>0</v>
      </c>
      <c r="H4035" t="s">
        <v>568</v>
      </c>
      <c r="I4035">
        <v>251</v>
      </c>
      <c r="J4035" t="s">
        <v>113</v>
      </c>
      <c r="K4035" t="s">
        <v>583</v>
      </c>
      <c r="L4035">
        <v>276</v>
      </c>
      <c r="M4035" t="s">
        <v>591</v>
      </c>
      <c r="N4035" t="s">
        <v>592</v>
      </c>
      <c r="O4035">
        <v>442</v>
      </c>
      <c r="P4035" t="s">
        <v>688</v>
      </c>
      <c r="Q4035" t="s">
        <v>689</v>
      </c>
      <c r="R4035" t="s">
        <v>515</v>
      </c>
      <c r="S4035" t="s">
        <v>516</v>
      </c>
      <c r="T4035">
        <v>3200</v>
      </c>
      <c r="U4035" t="s">
        <v>74</v>
      </c>
      <c r="V4035">
        <v>2523</v>
      </c>
      <c r="W4035" t="s">
        <v>518</v>
      </c>
      <c r="X4035">
        <v>8</v>
      </c>
      <c r="Y4035" t="s">
        <v>519</v>
      </c>
      <c r="Z4035">
        <v>200200</v>
      </c>
      <c r="AA4035">
        <v>8</v>
      </c>
      <c r="AB4035" t="s">
        <v>519</v>
      </c>
      <c r="AC4035">
        <v>200200</v>
      </c>
      <c r="AD4035">
        <v>200200</v>
      </c>
      <c r="AE4035">
        <v>0</v>
      </c>
      <c r="AF4035">
        <v>21595</v>
      </c>
      <c r="AG4035">
        <v>21595.66</v>
      </c>
      <c r="AH4035"/>
      <c r="AI4035">
        <v>0</v>
      </c>
    </row>
    <row r="4036" spans="1:35">
      <c r="A4036" t="s">
        <v>862</v>
      </c>
      <c r="B4036">
        <v>2019</v>
      </c>
      <c r="C4036">
        <v>2019</v>
      </c>
      <c r="D4036">
        <v>2019</v>
      </c>
      <c r="E4036">
        <v>4</v>
      </c>
      <c r="F4036">
        <v>0</v>
      </c>
      <c r="G4036">
        <v>0</v>
      </c>
      <c r="H4036" t="s">
        <v>568</v>
      </c>
      <c r="I4036">
        <v>251</v>
      </c>
      <c r="J4036" t="s">
        <v>113</v>
      </c>
      <c r="K4036" t="s">
        <v>583</v>
      </c>
      <c r="L4036">
        <v>380</v>
      </c>
      <c r="M4036" t="s">
        <v>587</v>
      </c>
      <c r="N4036" t="s">
        <v>588</v>
      </c>
      <c r="O4036">
        <v>442</v>
      </c>
      <c r="P4036" t="s">
        <v>688</v>
      </c>
      <c r="Q4036" t="s">
        <v>689</v>
      </c>
      <c r="R4036" t="s">
        <v>515</v>
      </c>
      <c r="S4036" t="s">
        <v>516</v>
      </c>
      <c r="T4036">
        <v>3200</v>
      </c>
      <c r="U4036" t="s">
        <v>74</v>
      </c>
      <c r="V4036">
        <v>2523</v>
      </c>
      <c r="W4036" t="s">
        <v>518</v>
      </c>
      <c r="X4036">
        <v>8</v>
      </c>
      <c r="Y4036" t="s">
        <v>519</v>
      </c>
      <c r="Z4036">
        <v>432</v>
      </c>
      <c r="AA4036">
        <v>8</v>
      </c>
      <c r="AB4036" t="s">
        <v>519</v>
      </c>
      <c r="AC4036">
        <v>432</v>
      </c>
      <c r="AD4036">
        <v>432</v>
      </c>
      <c r="AE4036">
        <v>0</v>
      </c>
      <c r="AF4036">
        <v>81</v>
      </c>
      <c r="AG4036">
        <v>81.733999999999995</v>
      </c>
      <c r="AH4036"/>
      <c r="AI4036">
        <v>0</v>
      </c>
    </row>
    <row r="4037" spans="1:35">
      <c r="A4037" t="s">
        <v>862</v>
      </c>
      <c r="B4037">
        <v>2019</v>
      </c>
      <c r="C4037">
        <v>2019</v>
      </c>
      <c r="D4037">
        <v>2019</v>
      </c>
      <c r="E4037">
        <v>4</v>
      </c>
      <c r="F4037">
        <v>0</v>
      </c>
      <c r="G4037">
        <v>0</v>
      </c>
      <c r="H4037" t="s">
        <v>568</v>
      </c>
      <c r="I4037">
        <v>251</v>
      </c>
      <c r="J4037" t="s">
        <v>113</v>
      </c>
      <c r="K4037" t="s">
        <v>583</v>
      </c>
      <c r="L4037">
        <v>442</v>
      </c>
      <c r="M4037" t="s">
        <v>688</v>
      </c>
      <c r="N4037" t="s">
        <v>689</v>
      </c>
      <c r="O4037">
        <v>442</v>
      </c>
      <c r="P4037" t="s">
        <v>688</v>
      </c>
      <c r="Q4037" t="s">
        <v>689</v>
      </c>
      <c r="R4037" t="s">
        <v>515</v>
      </c>
      <c r="S4037" t="s">
        <v>516</v>
      </c>
      <c r="T4037">
        <v>3200</v>
      </c>
      <c r="U4037" t="s">
        <v>74</v>
      </c>
      <c r="V4037">
        <v>2523</v>
      </c>
      <c r="W4037" t="s">
        <v>518</v>
      </c>
      <c r="X4037">
        <v>8</v>
      </c>
      <c r="Y4037" t="s">
        <v>519</v>
      </c>
      <c r="Z4037">
        <v>457151915</v>
      </c>
      <c r="AA4037">
        <v>8</v>
      </c>
      <c r="AB4037" t="s">
        <v>519</v>
      </c>
      <c r="AC4037">
        <v>457151915</v>
      </c>
      <c r="AD4037">
        <v>457151915</v>
      </c>
      <c r="AE4037">
        <v>0</v>
      </c>
      <c r="AF4037">
        <v>43442645</v>
      </c>
      <c r="AG4037">
        <v>43442645.144000001</v>
      </c>
      <c r="AH4037"/>
      <c r="AI4037">
        <v>0</v>
      </c>
    </row>
    <row r="4038" spans="1:35">
      <c r="A4038" t="s">
        <v>862</v>
      </c>
      <c r="B4038">
        <v>2019</v>
      </c>
      <c r="C4038">
        <v>2019</v>
      </c>
      <c r="D4038">
        <v>2019</v>
      </c>
      <c r="E4038">
        <v>4</v>
      </c>
      <c r="F4038">
        <v>0</v>
      </c>
      <c r="G4038">
        <v>0</v>
      </c>
      <c r="H4038" t="s">
        <v>568</v>
      </c>
      <c r="I4038">
        <v>251</v>
      </c>
      <c r="J4038" t="s">
        <v>113</v>
      </c>
      <c r="K4038" t="s">
        <v>583</v>
      </c>
      <c r="L4038">
        <v>208</v>
      </c>
      <c r="M4038" t="s">
        <v>195</v>
      </c>
      <c r="N4038" t="s">
        <v>572</v>
      </c>
      <c r="O4038">
        <v>208</v>
      </c>
      <c r="P4038" t="s">
        <v>195</v>
      </c>
      <c r="Q4038" t="s">
        <v>572</v>
      </c>
      <c r="R4038" t="s">
        <v>515</v>
      </c>
      <c r="S4038" t="s">
        <v>516</v>
      </c>
      <c r="T4038">
        <v>3200</v>
      </c>
      <c r="U4038" t="s">
        <v>74</v>
      </c>
      <c r="V4038">
        <v>2523</v>
      </c>
      <c r="W4038" t="s">
        <v>518</v>
      </c>
      <c r="X4038">
        <v>8</v>
      </c>
      <c r="Y4038" t="s">
        <v>519</v>
      </c>
      <c r="Z4038">
        <v>18291414</v>
      </c>
      <c r="AA4038">
        <v>8</v>
      </c>
      <c r="AB4038" t="s">
        <v>519</v>
      </c>
      <c r="AC4038">
        <v>18291414</v>
      </c>
      <c r="AD4038">
        <v>18291414</v>
      </c>
      <c r="AE4038">
        <v>0</v>
      </c>
      <c r="AF4038">
        <v>2492124</v>
      </c>
      <c r="AG4038">
        <v>2492124.33</v>
      </c>
      <c r="AH4038"/>
      <c r="AI4038">
        <v>0</v>
      </c>
    </row>
    <row r="4039" spans="1:35">
      <c r="A4039" t="s">
        <v>862</v>
      </c>
      <c r="B4039">
        <v>2019</v>
      </c>
      <c r="C4039">
        <v>2019</v>
      </c>
      <c r="D4039">
        <v>2019</v>
      </c>
      <c r="E4039">
        <v>4</v>
      </c>
      <c r="F4039">
        <v>0</v>
      </c>
      <c r="G4039">
        <v>0</v>
      </c>
      <c r="H4039" t="s">
        <v>568</v>
      </c>
      <c r="I4039">
        <v>251</v>
      </c>
      <c r="J4039" t="s">
        <v>113</v>
      </c>
      <c r="K4039" t="s">
        <v>583</v>
      </c>
      <c r="L4039">
        <v>40</v>
      </c>
      <c r="M4039" t="s">
        <v>690</v>
      </c>
      <c r="N4039" t="s">
        <v>691</v>
      </c>
      <c r="O4039">
        <v>40</v>
      </c>
      <c r="P4039" t="s">
        <v>690</v>
      </c>
      <c r="Q4039" t="s">
        <v>691</v>
      </c>
      <c r="R4039" t="s">
        <v>515</v>
      </c>
      <c r="S4039" t="s">
        <v>516</v>
      </c>
      <c r="T4039">
        <v>3200</v>
      </c>
      <c r="U4039" t="s">
        <v>74</v>
      </c>
      <c r="V4039">
        <v>2523</v>
      </c>
      <c r="W4039" t="s">
        <v>518</v>
      </c>
      <c r="X4039">
        <v>8</v>
      </c>
      <c r="Y4039" t="s">
        <v>519</v>
      </c>
      <c r="Z4039">
        <v>46632</v>
      </c>
      <c r="AA4039">
        <v>8</v>
      </c>
      <c r="AB4039" t="s">
        <v>519</v>
      </c>
      <c r="AC4039">
        <v>46632</v>
      </c>
      <c r="AD4039">
        <v>46632</v>
      </c>
      <c r="AE4039">
        <v>0</v>
      </c>
      <c r="AF4039">
        <v>46734</v>
      </c>
      <c r="AG4039">
        <v>46734.987000000001</v>
      </c>
      <c r="AH4039"/>
      <c r="AI4039">
        <v>0</v>
      </c>
    </row>
    <row r="4040" spans="1:35">
      <c r="A4040" t="s">
        <v>862</v>
      </c>
      <c r="B4040">
        <v>2019</v>
      </c>
      <c r="C4040">
        <v>2019</v>
      </c>
      <c r="D4040">
        <v>2019</v>
      </c>
      <c r="E4040">
        <v>4</v>
      </c>
      <c r="F4040">
        <v>0</v>
      </c>
      <c r="G4040">
        <v>0</v>
      </c>
      <c r="H4040" t="s">
        <v>568</v>
      </c>
      <c r="I4040">
        <v>251</v>
      </c>
      <c r="J4040" t="s">
        <v>113</v>
      </c>
      <c r="K4040" t="s">
        <v>583</v>
      </c>
      <c r="L4040">
        <v>616</v>
      </c>
      <c r="M4040" t="s">
        <v>692</v>
      </c>
      <c r="N4040" t="s">
        <v>693</v>
      </c>
      <c r="O4040">
        <v>616</v>
      </c>
      <c r="P4040" t="s">
        <v>692</v>
      </c>
      <c r="Q4040" t="s">
        <v>693</v>
      </c>
      <c r="R4040" t="s">
        <v>515</v>
      </c>
      <c r="S4040" t="s">
        <v>516</v>
      </c>
      <c r="T4040">
        <v>3200</v>
      </c>
      <c r="U4040" t="s">
        <v>74</v>
      </c>
      <c r="V4040">
        <v>2523</v>
      </c>
      <c r="W4040" t="s">
        <v>518</v>
      </c>
      <c r="X4040">
        <v>8</v>
      </c>
      <c r="Y4040" t="s">
        <v>519</v>
      </c>
      <c r="Z4040">
        <v>528400</v>
      </c>
      <c r="AA4040">
        <v>8</v>
      </c>
      <c r="AB4040" t="s">
        <v>519</v>
      </c>
      <c r="AC4040">
        <v>528400</v>
      </c>
      <c r="AD4040">
        <v>528400</v>
      </c>
      <c r="AE4040">
        <v>0</v>
      </c>
      <c r="AF4040">
        <v>474864</v>
      </c>
      <c r="AG4040">
        <v>474864.90600000002</v>
      </c>
      <c r="AH4040"/>
      <c r="AI4040">
        <v>0</v>
      </c>
    </row>
    <row r="4041" spans="1:35">
      <c r="A4041" t="s">
        <v>862</v>
      </c>
      <c r="B4041">
        <v>2019</v>
      </c>
      <c r="C4041">
        <v>2019</v>
      </c>
      <c r="D4041">
        <v>2019</v>
      </c>
      <c r="E4041">
        <v>4</v>
      </c>
      <c r="F4041">
        <v>0</v>
      </c>
      <c r="G4041">
        <v>0</v>
      </c>
      <c r="H4041" t="s">
        <v>568</v>
      </c>
      <c r="I4041">
        <v>251</v>
      </c>
      <c r="J4041" t="s">
        <v>113</v>
      </c>
      <c r="K4041" t="s">
        <v>583</v>
      </c>
      <c r="L4041">
        <v>620</v>
      </c>
      <c r="M4041" t="s">
        <v>603</v>
      </c>
      <c r="N4041" t="s">
        <v>604</v>
      </c>
      <c r="O4041">
        <v>620</v>
      </c>
      <c r="P4041" t="s">
        <v>603</v>
      </c>
      <c r="Q4041" t="s">
        <v>604</v>
      </c>
      <c r="R4041" t="s">
        <v>515</v>
      </c>
      <c r="S4041" t="s">
        <v>516</v>
      </c>
      <c r="T4041">
        <v>3200</v>
      </c>
      <c r="U4041" t="s">
        <v>74</v>
      </c>
      <c r="V4041">
        <v>2523</v>
      </c>
      <c r="W4041" t="s">
        <v>518</v>
      </c>
      <c r="X4041">
        <v>8</v>
      </c>
      <c r="Y4041" t="s">
        <v>519</v>
      </c>
      <c r="Z4041">
        <v>4469286</v>
      </c>
      <c r="AA4041">
        <v>8</v>
      </c>
      <c r="AB4041" t="s">
        <v>519</v>
      </c>
      <c r="AC4041">
        <v>4469286</v>
      </c>
      <c r="AD4041">
        <v>4469286</v>
      </c>
      <c r="AE4041">
        <v>0</v>
      </c>
      <c r="AF4041">
        <v>853123</v>
      </c>
      <c r="AG4041">
        <v>853123.72100000002</v>
      </c>
      <c r="AH4041"/>
      <c r="AI4041">
        <v>0</v>
      </c>
    </row>
    <row r="4042" spans="1:35">
      <c r="A4042" t="s">
        <v>862</v>
      </c>
      <c r="B4042">
        <v>2019</v>
      </c>
      <c r="C4042">
        <v>2019</v>
      </c>
      <c r="D4042">
        <v>2019</v>
      </c>
      <c r="E4042">
        <v>4</v>
      </c>
      <c r="F4042">
        <v>0</v>
      </c>
      <c r="G4042">
        <v>0</v>
      </c>
      <c r="H4042" t="s">
        <v>568</v>
      </c>
      <c r="I4042">
        <v>251</v>
      </c>
      <c r="J4042" t="s">
        <v>113</v>
      </c>
      <c r="K4042" t="s">
        <v>583</v>
      </c>
      <c r="L4042">
        <v>752</v>
      </c>
      <c r="M4042" t="s">
        <v>189</v>
      </c>
      <c r="N4042" t="s">
        <v>569</v>
      </c>
      <c r="O4042">
        <v>752</v>
      </c>
      <c r="P4042" t="s">
        <v>189</v>
      </c>
      <c r="Q4042" t="s">
        <v>569</v>
      </c>
      <c r="R4042" t="s">
        <v>515</v>
      </c>
      <c r="S4042" t="s">
        <v>516</v>
      </c>
      <c r="T4042">
        <v>3200</v>
      </c>
      <c r="U4042" t="s">
        <v>74</v>
      </c>
      <c r="V4042">
        <v>2523</v>
      </c>
      <c r="W4042" t="s">
        <v>518</v>
      </c>
      <c r="X4042">
        <v>8</v>
      </c>
      <c r="Y4042" t="s">
        <v>519</v>
      </c>
      <c r="Z4042">
        <v>5250</v>
      </c>
      <c r="AA4042">
        <v>8</v>
      </c>
      <c r="AB4042" t="s">
        <v>519</v>
      </c>
      <c r="AC4042">
        <v>5250</v>
      </c>
      <c r="AD4042">
        <v>5250</v>
      </c>
      <c r="AE4042">
        <v>0</v>
      </c>
      <c r="AF4042">
        <v>22336</v>
      </c>
      <c r="AG4042">
        <v>22336.863000000001</v>
      </c>
      <c r="AH4042"/>
      <c r="AI4042">
        <v>0</v>
      </c>
    </row>
    <row r="4043" spans="1:35">
      <c r="A4043" t="s">
        <v>862</v>
      </c>
      <c r="B4043">
        <v>2019</v>
      </c>
      <c r="C4043">
        <v>2019</v>
      </c>
      <c r="D4043">
        <v>2019</v>
      </c>
      <c r="E4043">
        <v>4</v>
      </c>
      <c r="F4043">
        <v>0</v>
      </c>
      <c r="G4043">
        <v>0</v>
      </c>
      <c r="H4043" t="s">
        <v>568</v>
      </c>
      <c r="I4043">
        <v>251</v>
      </c>
      <c r="J4043" t="s">
        <v>113</v>
      </c>
      <c r="K4043" t="s">
        <v>583</v>
      </c>
      <c r="L4043">
        <v>203</v>
      </c>
      <c r="M4043" t="s">
        <v>684</v>
      </c>
      <c r="N4043" t="s">
        <v>685</v>
      </c>
      <c r="O4043">
        <v>203</v>
      </c>
      <c r="P4043" t="s">
        <v>684</v>
      </c>
      <c r="Q4043" t="s">
        <v>685</v>
      </c>
      <c r="R4043" t="s">
        <v>515</v>
      </c>
      <c r="S4043" t="s">
        <v>516</v>
      </c>
      <c r="T4043">
        <v>3200</v>
      </c>
      <c r="U4043" t="s">
        <v>74</v>
      </c>
      <c r="V4043">
        <v>2523</v>
      </c>
      <c r="W4043" t="s">
        <v>518</v>
      </c>
      <c r="X4043">
        <v>8</v>
      </c>
      <c r="Y4043" t="s">
        <v>519</v>
      </c>
      <c r="Z4043">
        <v>933</v>
      </c>
      <c r="AA4043">
        <v>8</v>
      </c>
      <c r="AB4043" t="s">
        <v>519</v>
      </c>
      <c r="AC4043">
        <v>933</v>
      </c>
      <c r="AD4043">
        <v>933</v>
      </c>
      <c r="AE4043">
        <v>0</v>
      </c>
      <c r="AF4043">
        <v>407</v>
      </c>
      <c r="AG4043">
        <v>407.55</v>
      </c>
      <c r="AH4043"/>
      <c r="AI4043">
        <v>0</v>
      </c>
    </row>
    <row r="4044" spans="1:35">
      <c r="A4044" t="s">
        <v>862</v>
      </c>
      <c r="B4044">
        <v>2019</v>
      </c>
      <c r="C4044">
        <v>2019</v>
      </c>
      <c r="D4044">
        <v>2019</v>
      </c>
      <c r="E4044">
        <v>4</v>
      </c>
      <c r="F4044">
        <v>0</v>
      </c>
      <c r="G4044">
        <v>0</v>
      </c>
      <c r="H4044" t="s">
        <v>568</v>
      </c>
      <c r="I4044">
        <v>251</v>
      </c>
      <c r="J4044" t="s">
        <v>113</v>
      </c>
      <c r="K4044" t="s">
        <v>583</v>
      </c>
      <c r="L4044">
        <v>788</v>
      </c>
      <c r="M4044" t="s">
        <v>729</v>
      </c>
      <c r="N4044" t="s">
        <v>730</v>
      </c>
      <c r="O4044">
        <v>788</v>
      </c>
      <c r="P4044" t="s">
        <v>729</v>
      </c>
      <c r="Q4044" t="s">
        <v>730</v>
      </c>
      <c r="R4044" t="s">
        <v>515</v>
      </c>
      <c r="S4044" t="s">
        <v>516</v>
      </c>
      <c r="T4044">
        <v>3200</v>
      </c>
      <c r="U4044" t="s">
        <v>74</v>
      </c>
      <c r="V4044">
        <v>2523</v>
      </c>
      <c r="W4044" t="s">
        <v>518</v>
      </c>
      <c r="X4044">
        <v>8</v>
      </c>
      <c r="Y4044" t="s">
        <v>519</v>
      </c>
      <c r="Z4044">
        <v>7552000</v>
      </c>
      <c r="AA4044">
        <v>8</v>
      </c>
      <c r="AB4044" t="s">
        <v>519</v>
      </c>
      <c r="AC4044">
        <v>7552000</v>
      </c>
      <c r="AD4044">
        <v>7552000</v>
      </c>
      <c r="AE4044">
        <v>0</v>
      </c>
      <c r="AF4044">
        <v>845553</v>
      </c>
      <c r="AG4044">
        <v>845553.82</v>
      </c>
      <c r="AH4044"/>
      <c r="AI4044">
        <v>0</v>
      </c>
    </row>
    <row r="4045" spans="1:35">
      <c r="A4045" t="s">
        <v>862</v>
      </c>
      <c r="B4045">
        <v>2019</v>
      </c>
      <c r="C4045">
        <v>2019</v>
      </c>
      <c r="D4045">
        <v>2019</v>
      </c>
      <c r="E4045">
        <v>4</v>
      </c>
      <c r="F4045">
        <v>0</v>
      </c>
      <c r="G4045">
        <v>0</v>
      </c>
      <c r="H4045" t="s">
        <v>568</v>
      </c>
      <c r="I4045">
        <v>251</v>
      </c>
      <c r="J4045" t="s">
        <v>113</v>
      </c>
      <c r="K4045" t="s">
        <v>583</v>
      </c>
      <c r="L4045">
        <v>100</v>
      </c>
      <c r="M4045" t="s">
        <v>668</v>
      </c>
      <c r="N4045" t="s">
        <v>669</v>
      </c>
      <c r="O4045">
        <v>100</v>
      </c>
      <c r="P4045" t="s">
        <v>668</v>
      </c>
      <c r="Q4045" t="s">
        <v>669</v>
      </c>
      <c r="R4045" t="s">
        <v>515</v>
      </c>
      <c r="S4045" t="s">
        <v>516</v>
      </c>
      <c r="T4045">
        <v>3200</v>
      </c>
      <c r="U4045" t="s">
        <v>74</v>
      </c>
      <c r="V4045">
        <v>2523</v>
      </c>
      <c r="W4045" t="s">
        <v>518</v>
      </c>
      <c r="X4045">
        <v>8</v>
      </c>
      <c r="Y4045" t="s">
        <v>519</v>
      </c>
      <c r="Z4045">
        <v>31020</v>
      </c>
      <c r="AA4045">
        <v>8</v>
      </c>
      <c r="AB4045" t="s">
        <v>519</v>
      </c>
      <c r="AC4045">
        <v>31020</v>
      </c>
      <c r="AD4045">
        <v>31020</v>
      </c>
      <c r="AE4045">
        <v>0</v>
      </c>
      <c r="AF4045">
        <v>5389</v>
      </c>
      <c r="AG4045">
        <v>5389.9579999999996</v>
      </c>
      <c r="AH4045"/>
      <c r="AI4045">
        <v>0</v>
      </c>
    </row>
    <row r="4046" spans="1:35">
      <c r="A4046" t="s">
        <v>862</v>
      </c>
      <c r="B4046">
        <v>2019</v>
      </c>
      <c r="C4046">
        <v>2019</v>
      </c>
      <c r="D4046">
        <v>2019</v>
      </c>
      <c r="E4046">
        <v>4</v>
      </c>
      <c r="F4046">
        <v>0</v>
      </c>
      <c r="G4046">
        <v>0</v>
      </c>
      <c r="H4046" t="s">
        <v>568</v>
      </c>
      <c r="I4046">
        <v>251</v>
      </c>
      <c r="J4046" t="s">
        <v>113</v>
      </c>
      <c r="K4046" t="s">
        <v>583</v>
      </c>
      <c r="L4046">
        <v>792</v>
      </c>
      <c r="M4046" t="s">
        <v>217</v>
      </c>
      <c r="N4046" t="s">
        <v>573</v>
      </c>
      <c r="O4046">
        <v>792</v>
      </c>
      <c r="P4046" t="s">
        <v>217</v>
      </c>
      <c r="Q4046" t="s">
        <v>573</v>
      </c>
      <c r="R4046" t="s">
        <v>515</v>
      </c>
      <c r="S4046" t="s">
        <v>516</v>
      </c>
      <c r="T4046">
        <v>3200</v>
      </c>
      <c r="U4046" t="s">
        <v>74</v>
      </c>
      <c r="V4046">
        <v>2523</v>
      </c>
      <c r="W4046" t="s">
        <v>518</v>
      </c>
      <c r="X4046">
        <v>8</v>
      </c>
      <c r="Y4046" t="s">
        <v>519</v>
      </c>
      <c r="Z4046">
        <v>950</v>
      </c>
      <c r="AA4046">
        <v>8</v>
      </c>
      <c r="AB4046" t="s">
        <v>519</v>
      </c>
      <c r="AC4046">
        <v>950</v>
      </c>
      <c r="AD4046">
        <v>950</v>
      </c>
      <c r="AE4046">
        <v>0</v>
      </c>
      <c r="AF4046">
        <v>435</v>
      </c>
      <c r="AG4046">
        <v>435.541</v>
      </c>
      <c r="AH4046"/>
      <c r="AI4046">
        <v>0</v>
      </c>
    </row>
    <row r="4047" spans="1:35">
      <c r="A4047" t="s">
        <v>862</v>
      </c>
      <c r="B4047">
        <v>2019</v>
      </c>
      <c r="C4047">
        <v>2019</v>
      </c>
      <c r="D4047">
        <v>2019</v>
      </c>
      <c r="E4047">
        <v>4</v>
      </c>
      <c r="F4047">
        <v>0</v>
      </c>
      <c r="G4047">
        <v>0</v>
      </c>
      <c r="H4047" t="s">
        <v>568</v>
      </c>
      <c r="I4047">
        <v>251</v>
      </c>
      <c r="J4047" t="s">
        <v>113</v>
      </c>
      <c r="K4047" t="s">
        <v>583</v>
      </c>
      <c r="L4047">
        <v>688</v>
      </c>
      <c r="M4047" t="s">
        <v>644</v>
      </c>
      <c r="N4047" t="s">
        <v>645</v>
      </c>
      <c r="O4047">
        <v>688</v>
      </c>
      <c r="P4047" t="s">
        <v>644</v>
      </c>
      <c r="Q4047" t="s">
        <v>645</v>
      </c>
      <c r="R4047" t="s">
        <v>515</v>
      </c>
      <c r="S4047" t="s">
        <v>516</v>
      </c>
      <c r="T4047">
        <v>3200</v>
      </c>
      <c r="U4047" t="s">
        <v>74</v>
      </c>
      <c r="V4047">
        <v>2523</v>
      </c>
      <c r="W4047" t="s">
        <v>518</v>
      </c>
      <c r="X4047">
        <v>8</v>
      </c>
      <c r="Y4047" t="s">
        <v>519</v>
      </c>
      <c r="Z4047">
        <v>4525</v>
      </c>
      <c r="AA4047">
        <v>8</v>
      </c>
      <c r="AB4047" t="s">
        <v>519</v>
      </c>
      <c r="AC4047">
        <v>4525</v>
      </c>
      <c r="AD4047">
        <v>4525</v>
      </c>
      <c r="AE4047">
        <v>0</v>
      </c>
      <c r="AF4047">
        <v>1215</v>
      </c>
      <c r="AG4047">
        <v>1215.931</v>
      </c>
      <c r="AH4047"/>
      <c r="AI4047">
        <v>0</v>
      </c>
    </row>
    <row r="4048" spans="1:35">
      <c r="A4048" t="s">
        <v>862</v>
      </c>
      <c r="B4048">
        <v>2019</v>
      </c>
      <c r="C4048">
        <v>2019</v>
      </c>
      <c r="D4048">
        <v>2019</v>
      </c>
      <c r="E4048">
        <v>4</v>
      </c>
      <c r="F4048">
        <v>0</v>
      </c>
      <c r="G4048">
        <v>0</v>
      </c>
      <c r="H4048" t="s">
        <v>568</v>
      </c>
      <c r="I4048">
        <v>251</v>
      </c>
      <c r="J4048" t="s">
        <v>113</v>
      </c>
      <c r="K4048" t="s">
        <v>583</v>
      </c>
      <c r="L4048">
        <v>372</v>
      </c>
      <c r="M4048" t="s">
        <v>676</v>
      </c>
      <c r="N4048" t="s">
        <v>677</v>
      </c>
      <c r="O4048">
        <v>372</v>
      </c>
      <c r="P4048" t="s">
        <v>676</v>
      </c>
      <c r="Q4048" t="s">
        <v>677</v>
      </c>
      <c r="R4048" t="s">
        <v>515</v>
      </c>
      <c r="S4048" t="s">
        <v>516</v>
      </c>
      <c r="T4048">
        <v>3200</v>
      </c>
      <c r="U4048" t="s">
        <v>74</v>
      </c>
      <c r="V4048">
        <v>2523</v>
      </c>
      <c r="W4048" t="s">
        <v>518</v>
      </c>
      <c r="X4048">
        <v>8</v>
      </c>
      <c r="Y4048" t="s">
        <v>519</v>
      </c>
      <c r="Z4048">
        <v>453909500</v>
      </c>
      <c r="AA4048">
        <v>8</v>
      </c>
      <c r="AB4048" t="s">
        <v>519</v>
      </c>
      <c r="AC4048">
        <v>453909500</v>
      </c>
      <c r="AD4048">
        <v>453909500</v>
      </c>
      <c r="AE4048">
        <v>0</v>
      </c>
      <c r="AF4048">
        <v>25145967</v>
      </c>
      <c r="AG4048">
        <v>25145967.813000001</v>
      </c>
      <c r="AH4048"/>
      <c r="AI4048">
        <v>0</v>
      </c>
    </row>
    <row r="4049" spans="1:35">
      <c r="A4049" t="s">
        <v>862</v>
      </c>
      <c r="B4049">
        <v>2019</v>
      </c>
      <c r="C4049">
        <v>2019</v>
      </c>
      <c r="D4049">
        <v>2019</v>
      </c>
      <c r="E4049">
        <v>4</v>
      </c>
      <c r="F4049">
        <v>0</v>
      </c>
      <c r="G4049">
        <v>0</v>
      </c>
      <c r="H4049" t="s">
        <v>568</v>
      </c>
      <c r="I4049">
        <v>251</v>
      </c>
      <c r="J4049" t="s">
        <v>113</v>
      </c>
      <c r="K4049" t="s">
        <v>583</v>
      </c>
      <c r="L4049">
        <v>76</v>
      </c>
      <c r="M4049" t="s">
        <v>538</v>
      </c>
      <c r="N4049" t="s">
        <v>539</v>
      </c>
      <c r="O4049">
        <v>76</v>
      </c>
      <c r="P4049" t="s">
        <v>538</v>
      </c>
      <c r="Q4049" t="s">
        <v>539</v>
      </c>
      <c r="R4049" t="s">
        <v>515</v>
      </c>
      <c r="S4049" t="s">
        <v>516</v>
      </c>
      <c r="T4049">
        <v>3200</v>
      </c>
      <c r="U4049" t="s">
        <v>74</v>
      </c>
      <c r="V4049">
        <v>2523</v>
      </c>
      <c r="W4049" t="s">
        <v>518</v>
      </c>
      <c r="X4049">
        <v>8</v>
      </c>
      <c r="Y4049" t="s">
        <v>519</v>
      </c>
      <c r="Z4049">
        <v>1150</v>
      </c>
      <c r="AA4049">
        <v>8</v>
      </c>
      <c r="AB4049" t="s">
        <v>519</v>
      </c>
      <c r="AC4049">
        <v>1150</v>
      </c>
      <c r="AD4049">
        <v>1150</v>
      </c>
      <c r="AE4049">
        <v>0</v>
      </c>
      <c r="AF4049">
        <v>274</v>
      </c>
      <c r="AG4049">
        <v>274.31200000000001</v>
      </c>
      <c r="AH4049"/>
      <c r="AI4049">
        <v>0</v>
      </c>
    </row>
    <row r="4050" spans="1:35">
      <c r="A4050" t="s">
        <v>862</v>
      </c>
      <c r="B4050">
        <v>2019</v>
      </c>
      <c r="C4050">
        <v>2019</v>
      </c>
      <c r="D4050">
        <v>2019</v>
      </c>
      <c r="E4050">
        <v>4</v>
      </c>
      <c r="F4050">
        <v>0</v>
      </c>
      <c r="G4050">
        <v>0</v>
      </c>
      <c r="H4050" t="s">
        <v>568</v>
      </c>
      <c r="I4050">
        <v>251</v>
      </c>
      <c r="J4050" t="s">
        <v>113</v>
      </c>
      <c r="K4050" t="s">
        <v>583</v>
      </c>
      <c r="L4050">
        <v>428</v>
      </c>
      <c r="M4050" t="s">
        <v>735</v>
      </c>
      <c r="N4050" t="s">
        <v>736</v>
      </c>
      <c r="O4050">
        <v>428</v>
      </c>
      <c r="P4050" t="s">
        <v>735</v>
      </c>
      <c r="Q4050" t="s">
        <v>736</v>
      </c>
      <c r="R4050" t="s">
        <v>515</v>
      </c>
      <c r="S4050" t="s">
        <v>516</v>
      </c>
      <c r="T4050">
        <v>3200</v>
      </c>
      <c r="U4050" t="s">
        <v>74</v>
      </c>
      <c r="V4050">
        <v>2523</v>
      </c>
      <c r="W4050" t="s">
        <v>518</v>
      </c>
      <c r="X4050">
        <v>8</v>
      </c>
      <c r="Y4050" t="s">
        <v>519</v>
      </c>
      <c r="Z4050">
        <v>2800</v>
      </c>
      <c r="AA4050">
        <v>8</v>
      </c>
      <c r="AB4050" t="s">
        <v>519</v>
      </c>
      <c r="AC4050">
        <v>2800</v>
      </c>
      <c r="AD4050">
        <v>2800</v>
      </c>
      <c r="AE4050">
        <v>0</v>
      </c>
      <c r="AF4050">
        <v>300</v>
      </c>
      <c r="AG4050">
        <v>300.06400000000002</v>
      </c>
      <c r="AH4050"/>
      <c r="AI4050">
        <v>0</v>
      </c>
    </row>
    <row r="4051" spans="1:35">
      <c r="A4051" t="s">
        <v>862</v>
      </c>
      <c r="B4051">
        <v>2019</v>
      </c>
      <c r="C4051">
        <v>2019</v>
      </c>
      <c r="D4051">
        <v>2019</v>
      </c>
      <c r="E4051">
        <v>4</v>
      </c>
      <c r="F4051">
        <v>0</v>
      </c>
      <c r="G4051">
        <v>0</v>
      </c>
      <c r="H4051" t="s">
        <v>568</v>
      </c>
      <c r="I4051">
        <v>251</v>
      </c>
      <c r="J4051" t="s">
        <v>113</v>
      </c>
      <c r="K4051" t="s">
        <v>583</v>
      </c>
      <c r="L4051">
        <v>504</v>
      </c>
      <c r="M4051" t="s">
        <v>686</v>
      </c>
      <c r="N4051" t="s">
        <v>687</v>
      </c>
      <c r="O4051">
        <v>504</v>
      </c>
      <c r="P4051" t="s">
        <v>686</v>
      </c>
      <c r="Q4051" t="s">
        <v>687</v>
      </c>
      <c r="R4051" t="s">
        <v>515</v>
      </c>
      <c r="S4051" t="s">
        <v>516</v>
      </c>
      <c r="T4051">
        <v>3200</v>
      </c>
      <c r="U4051" t="s">
        <v>74</v>
      </c>
      <c r="V4051">
        <v>2523</v>
      </c>
      <c r="W4051" t="s">
        <v>518</v>
      </c>
      <c r="X4051">
        <v>8</v>
      </c>
      <c r="Y4051" t="s">
        <v>519</v>
      </c>
      <c r="Z4051">
        <v>1124</v>
      </c>
      <c r="AA4051">
        <v>8</v>
      </c>
      <c r="AB4051" t="s">
        <v>519</v>
      </c>
      <c r="AC4051">
        <v>1124</v>
      </c>
      <c r="AD4051">
        <v>1124</v>
      </c>
      <c r="AE4051">
        <v>0</v>
      </c>
      <c r="AF4051">
        <v>39</v>
      </c>
      <c r="AG4051">
        <v>39.186999999999998</v>
      </c>
      <c r="AH4051"/>
      <c r="AI4051">
        <v>0</v>
      </c>
    </row>
    <row r="4052" spans="1:35">
      <c r="A4052" t="s">
        <v>862</v>
      </c>
      <c r="B4052">
        <v>2019</v>
      </c>
      <c r="C4052">
        <v>2019</v>
      </c>
      <c r="D4052">
        <v>2019</v>
      </c>
      <c r="E4052">
        <v>4</v>
      </c>
      <c r="F4052">
        <v>0</v>
      </c>
      <c r="G4052">
        <v>0</v>
      </c>
      <c r="H4052" t="s">
        <v>568</v>
      </c>
      <c r="I4052">
        <v>251</v>
      </c>
      <c r="J4052" t="s">
        <v>113</v>
      </c>
      <c r="K4052" t="s">
        <v>583</v>
      </c>
      <c r="L4052">
        <v>724</v>
      </c>
      <c r="M4052" t="s">
        <v>214</v>
      </c>
      <c r="N4052" t="s">
        <v>580</v>
      </c>
      <c r="O4052">
        <v>724</v>
      </c>
      <c r="P4052" t="s">
        <v>214</v>
      </c>
      <c r="Q4052" t="s">
        <v>580</v>
      </c>
      <c r="R4052" t="s">
        <v>515</v>
      </c>
      <c r="S4052" t="s">
        <v>516</v>
      </c>
      <c r="T4052">
        <v>3200</v>
      </c>
      <c r="U4052" t="s">
        <v>74</v>
      </c>
      <c r="V4052">
        <v>2523</v>
      </c>
      <c r="W4052" t="s">
        <v>518</v>
      </c>
      <c r="X4052">
        <v>8</v>
      </c>
      <c r="Y4052" t="s">
        <v>519</v>
      </c>
      <c r="Z4052">
        <v>652384819</v>
      </c>
      <c r="AA4052">
        <v>8</v>
      </c>
      <c r="AB4052" t="s">
        <v>519</v>
      </c>
      <c r="AC4052">
        <v>652384819</v>
      </c>
      <c r="AD4052">
        <v>652384819</v>
      </c>
      <c r="AE4052">
        <v>0</v>
      </c>
      <c r="AF4052">
        <v>66159638</v>
      </c>
      <c r="AG4052">
        <v>66159638.688000001</v>
      </c>
      <c r="AH4052"/>
      <c r="AI4052">
        <v>0</v>
      </c>
    </row>
    <row r="4053" spans="1:35">
      <c r="A4053" t="s">
        <v>862</v>
      </c>
      <c r="B4053">
        <v>2019</v>
      </c>
      <c r="C4053">
        <v>2019</v>
      </c>
      <c r="D4053">
        <v>2019</v>
      </c>
      <c r="E4053">
        <v>4</v>
      </c>
      <c r="F4053">
        <v>0</v>
      </c>
      <c r="G4053">
        <v>0</v>
      </c>
      <c r="H4053" t="s">
        <v>568</v>
      </c>
      <c r="I4053">
        <v>251</v>
      </c>
      <c r="J4053" t="s">
        <v>113</v>
      </c>
      <c r="K4053" t="s">
        <v>583</v>
      </c>
      <c r="L4053">
        <v>276</v>
      </c>
      <c r="M4053" t="s">
        <v>591</v>
      </c>
      <c r="N4053" t="s">
        <v>592</v>
      </c>
      <c r="O4053">
        <v>724</v>
      </c>
      <c r="P4053" t="s">
        <v>214</v>
      </c>
      <c r="Q4053" t="s">
        <v>580</v>
      </c>
      <c r="R4053" t="s">
        <v>515</v>
      </c>
      <c r="S4053" t="s">
        <v>516</v>
      </c>
      <c r="T4053">
        <v>3200</v>
      </c>
      <c r="U4053" t="s">
        <v>74</v>
      </c>
      <c r="V4053">
        <v>2523</v>
      </c>
      <c r="W4053" t="s">
        <v>518</v>
      </c>
      <c r="X4053">
        <v>8</v>
      </c>
      <c r="Y4053" t="s">
        <v>519</v>
      </c>
      <c r="Z4053">
        <v>112140</v>
      </c>
      <c r="AA4053">
        <v>8</v>
      </c>
      <c r="AB4053" t="s">
        <v>519</v>
      </c>
      <c r="AC4053">
        <v>112140</v>
      </c>
      <c r="AD4053">
        <v>112140</v>
      </c>
      <c r="AE4053">
        <v>0</v>
      </c>
      <c r="AF4053">
        <v>13228</v>
      </c>
      <c r="AG4053">
        <v>13228.573</v>
      </c>
      <c r="AH4053"/>
      <c r="AI4053">
        <v>0</v>
      </c>
    </row>
    <row r="4054" spans="1:35">
      <c r="A4054" t="s">
        <v>862</v>
      </c>
      <c r="B4054">
        <v>2019</v>
      </c>
      <c r="C4054">
        <v>2019</v>
      </c>
      <c r="D4054">
        <v>2019</v>
      </c>
      <c r="E4054">
        <v>4</v>
      </c>
      <c r="F4054">
        <v>0</v>
      </c>
      <c r="G4054">
        <v>0</v>
      </c>
      <c r="H4054" t="s">
        <v>568</v>
      </c>
      <c r="I4054">
        <v>251</v>
      </c>
      <c r="J4054" t="s">
        <v>113</v>
      </c>
      <c r="K4054" t="s">
        <v>583</v>
      </c>
      <c r="L4054">
        <v>380</v>
      </c>
      <c r="M4054" t="s">
        <v>587</v>
      </c>
      <c r="N4054" t="s">
        <v>588</v>
      </c>
      <c r="O4054">
        <v>724</v>
      </c>
      <c r="P4054" t="s">
        <v>214</v>
      </c>
      <c r="Q4054" t="s">
        <v>580</v>
      </c>
      <c r="R4054" t="s">
        <v>515</v>
      </c>
      <c r="S4054" t="s">
        <v>516</v>
      </c>
      <c r="T4054">
        <v>3200</v>
      </c>
      <c r="U4054" t="s">
        <v>74</v>
      </c>
      <c r="V4054">
        <v>2523</v>
      </c>
      <c r="W4054" t="s">
        <v>518</v>
      </c>
      <c r="X4054">
        <v>8</v>
      </c>
      <c r="Y4054" t="s">
        <v>519</v>
      </c>
      <c r="Z4054">
        <v>26868</v>
      </c>
      <c r="AA4054">
        <v>8</v>
      </c>
      <c r="AB4054" t="s">
        <v>519</v>
      </c>
      <c r="AC4054">
        <v>26868</v>
      </c>
      <c r="AD4054">
        <v>26868</v>
      </c>
      <c r="AE4054">
        <v>0</v>
      </c>
      <c r="AF4054">
        <v>3019</v>
      </c>
      <c r="AG4054">
        <v>3019.6750000000002</v>
      </c>
      <c r="AH4054"/>
      <c r="AI4054">
        <v>0</v>
      </c>
    </row>
    <row r="4055" spans="1:35">
      <c r="A4055" t="s">
        <v>862</v>
      </c>
      <c r="B4055">
        <v>2019</v>
      </c>
      <c r="C4055">
        <v>2019</v>
      </c>
      <c r="D4055">
        <v>2019</v>
      </c>
      <c r="E4055">
        <v>4</v>
      </c>
      <c r="F4055">
        <v>0</v>
      </c>
      <c r="G4055">
        <v>0</v>
      </c>
      <c r="H4055" t="s">
        <v>568</v>
      </c>
      <c r="I4055">
        <v>251</v>
      </c>
      <c r="J4055" t="s">
        <v>113</v>
      </c>
      <c r="K4055" t="s">
        <v>583</v>
      </c>
      <c r="L4055">
        <v>384</v>
      </c>
      <c r="M4055" t="s">
        <v>751</v>
      </c>
      <c r="N4055" t="s">
        <v>752</v>
      </c>
      <c r="O4055">
        <v>56</v>
      </c>
      <c r="P4055" t="s">
        <v>694</v>
      </c>
      <c r="Q4055" t="s">
        <v>695</v>
      </c>
      <c r="R4055" t="s">
        <v>515</v>
      </c>
      <c r="S4055" t="s">
        <v>516</v>
      </c>
      <c r="T4055">
        <v>3200</v>
      </c>
      <c r="U4055" t="s">
        <v>74</v>
      </c>
      <c r="V4055">
        <v>2523</v>
      </c>
      <c r="W4055" t="s">
        <v>518</v>
      </c>
      <c r="X4055">
        <v>8</v>
      </c>
      <c r="Y4055" t="s">
        <v>519</v>
      </c>
      <c r="Z4055">
        <v>83</v>
      </c>
      <c r="AA4055">
        <v>8</v>
      </c>
      <c r="AB4055" t="s">
        <v>519</v>
      </c>
      <c r="AC4055">
        <v>83</v>
      </c>
      <c r="AD4055">
        <v>83</v>
      </c>
      <c r="AE4055">
        <v>0</v>
      </c>
      <c r="AF4055">
        <v>1175</v>
      </c>
      <c r="AG4055">
        <v>1175.624</v>
      </c>
      <c r="AH4055"/>
      <c r="AI4055">
        <v>0</v>
      </c>
    </row>
    <row r="4056" spans="1:35">
      <c r="A4056" t="s">
        <v>862</v>
      </c>
      <c r="B4056">
        <v>2019</v>
      </c>
      <c r="C4056">
        <v>2019</v>
      </c>
      <c r="D4056">
        <v>2019</v>
      </c>
      <c r="E4056">
        <v>4</v>
      </c>
      <c r="F4056">
        <v>0</v>
      </c>
      <c r="G4056">
        <v>0</v>
      </c>
      <c r="H4056" t="s">
        <v>568</v>
      </c>
      <c r="I4056">
        <v>251</v>
      </c>
      <c r="J4056" t="s">
        <v>113</v>
      </c>
      <c r="K4056" t="s">
        <v>583</v>
      </c>
      <c r="L4056">
        <v>764</v>
      </c>
      <c r="M4056" t="s">
        <v>198</v>
      </c>
      <c r="N4056" t="s">
        <v>556</v>
      </c>
      <c r="O4056">
        <v>56</v>
      </c>
      <c r="P4056" t="s">
        <v>694</v>
      </c>
      <c r="Q4056" t="s">
        <v>695</v>
      </c>
      <c r="R4056" t="s">
        <v>515</v>
      </c>
      <c r="S4056" t="s">
        <v>516</v>
      </c>
      <c r="T4056">
        <v>3200</v>
      </c>
      <c r="U4056" t="s">
        <v>74</v>
      </c>
      <c r="V4056">
        <v>2523</v>
      </c>
      <c r="W4056" t="s">
        <v>518</v>
      </c>
      <c r="X4056">
        <v>8</v>
      </c>
      <c r="Y4056" t="s">
        <v>519</v>
      </c>
      <c r="Z4056">
        <v>1596</v>
      </c>
      <c r="AA4056">
        <v>8</v>
      </c>
      <c r="AB4056" t="s">
        <v>519</v>
      </c>
      <c r="AC4056">
        <v>1596</v>
      </c>
      <c r="AD4056">
        <v>1596</v>
      </c>
      <c r="AE4056">
        <v>0</v>
      </c>
      <c r="AF4056">
        <v>214</v>
      </c>
      <c r="AG4056">
        <v>214.971</v>
      </c>
      <c r="AH4056"/>
      <c r="AI4056">
        <v>0</v>
      </c>
    </row>
    <row r="4057" spans="1:35">
      <c r="A4057" t="s">
        <v>862</v>
      </c>
      <c r="B4057">
        <v>2019</v>
      </c>
      <c r="C4057">
        <v>2019</v>
      </c>
      <c r="D4057">
        <v>2019</v>
      </c>
      <c r="E4057">
        <v>4</v>
      </c>
      <c r="F4057">
        <v>0</v>
      </c>
      <c r="G4057">
        <v>0</v>
      </c>
      <c r="H4057" t="s">
        <v>568</v>
      </c>
      <c r="I4057">
        <v>251</v>
      </c>
      <c r="J4057" t="s">
        <v>113</v>
      </c>
      <c r="K4057" t="s">
        <v>583</v>
      </c>
      <c r="L4057">
        <v>56</v>
      </c>
      <c r="M4057" t="s">
        <v>694</v>
      </c>
      <c r="N4057" t="s">
        <v>695</v>
      </c>
      <c r="O4057">
        <v>56</v>
      </c>
      <c r="P4057" t="s">
        <v>694</v>
      </c>
      <c r="Q4057" t="s">
        <v>695</v>
      </c>
      <c r="R4057" t="s">
        <v>515</v>
      </c>
      <c r="S4057" t="s">
        <v>516</v>
      </c>
      <c r="T4057">
        <v>3200</v>
      </c>
      <c r="U4057" t="s">
        <v>74</v>
      </c>
      <c r="V4057">
        <v>2523</v>
      </c>
      <c r="W4057" t="s">
        <v>518</v>
      </c>
      <c r="X4057">
        <v>8</v>
      </c>
      <c r="Y4057" t="s">
        <v>519</v>
      </c>
      <c r="Z4057">
        <v>1119032032</v>
      </c>
      <c r="AA4057">
        <v>8</v>
      </c>
      <c r="AB4057" t="s">
        <v>519</v>
      </c>
      <c r="AC4057">
        <v>1119032032</v>
      </c>
      <c r="AD4057">
        <v>1119032032</v>
      </c>
      <c r="AE4057">
        <v>0</v>
      </c>
      <c r="AF4057">
        <v>91171776</v>
      </c>
      <c r="AG4057">
        <v>91171776.783999994</v>
      </c>
      <c r="AH4057"/>
      <c r="AI4057">
        <v>0</v>
      </c>
    </row>
    <row r="4058" spans="1:35">
      <c r="A4058" t="s">
        <v>862</v>
      </c>
      <c r="B4058">
        <v>2019</v>
      </c>
      <c r="C4058">
        <v>2019</v>
      </c>
      <c r="D4058">
        <v>2019</v>
      </c>
      <c r="E4058">
        <v>4</v>
      </c>
      <c r="F4058">
        <v>0</v>
      </c>
      <c r="G4058">
        <v>0</v>
      </c>
      <c r="H4058" t="s">
        <v>568</v>
      </c>
      <c r="I4058">
        <v>251</v>
      </c>
      <c r="J4058" t="s">
        <v>113</v>
      </c>
      <c r="K4058" t="s">
        <v>583</v>
      </c>
      <c r="L4058">
        <v>480</v>
      </c>
      <c r="M4058" t="s">
        <v>652</v>
      </c>
      <c r="N4058" t="s">
        <v>653</v>
      </c>
      <c r="O4058">
        <v>56</v>
      </c>
      <c r="P4058" t="s">
        <v>694</v>
      </c>
      <c r="Q4058" t="s">
        <v>695</v>
      </c>
      <c r="R4058" t="s">
        <v>515</v>
      </c>
      <c r="S4058" t="s">
        <v>516</v>
      </c>
      <c r="T4058">
        <v>3200</v>
      </c>
      <c r="U4058" t="s">
        <v>74</v>
      </c>
      <c r="V4058">
        <v>2523</v>
      </c>
      <c r="W4058" t="s">
        <v>518</v>
      </c>
      <c r="X4058">
        <v>8</v>
      </c>
      <c r="Y4058" t="s">
        <v>519</v>
      </c>
      <c r="Z4058">
        <v>133</v>
      </c>
      <c r="AA4058">
        <v>8</v>
      </c>
      <c r="AB4058" t="s">
        <v>519</v>
      </c>
      <c r="AC4058">
        <v>133</v>
      </c>
      <c r="AD4058">
        <v>133</v>
      </c>
      <c r="AE4058">
        <v>0</v>
      </c>
      <c r="AF4058">
        <v>1854</v>
      </c>
      <c r="AG4058">
        <v>1854.1279999999999</v>
      </c>
      <c r="AH4058"/>
      <c r="AI4058">
        <v>0</v>
      </c>
    </row>
    <row r="4059" spans="1:35">
      <c r="A4059" t="s">
        <v>862</v>
      </c>
      <c r="B4059">
        <v>2019</v>
      </c>
      <c r="C4059">
        <v>2019</v>
      </c>
      <c r="D4059">
        <v>2019</v>
      </c>
      <c r="E4059">
        <v>4</v>
      </c>
      <c r="F4059">
        <v>0</v>
      </c>
      <c r="G4059">
        <v>0</v>
      </c>
      <c r="H4059" t="s">
        <v>568</v>
      </c>
      <c r="I4059">
        <v>251</v>
      </c>
      <c r="J4059" t="s">
        <v>113</v>
      </c>
      <c r="K4059" t="s">
        <v>583</v>
      </c>
      <c r="L4059">
        <v>376</v>
      </c>
      <c r="M4059" t="s">
        <v>658</v>
      </c>
      <c r="N4059" t="s">
        <v>659</v>
      </c>
      <c r="O4059">
        <v>56</v>
      </c>
      <c r="P4059" t="s">
        <v>694</v>
      </c>
      <c r="Q4059" t="s">
        <v>695</v>
      </c>
      <c r="R4059" t="s">
        <v>515</v>
      </c>
      <c r="S4059" t="s">
        <v>516</v>
      </c>
      <c r="T4059">
        <v>3200</v>
      </c>
      <c r="U4059" t="s">
        <v>74</v>
      </c>
      <c r="V4059">
        <v>2523</v>
      </c>
      <c r="W4059" t="s">
        <v>518</v>
      </c>
      <c r="X4059">
        <v>8</v>
      </c>
      <c r="Y4059" t="s">
        <v>519</v>
      </c>
      <c r="Z4059">
        <v>22</v>
      </c>
      <c r="AA4059">
        <v>8</v>
      </c>
      <c r="AB4059" t="s">
        <v>519</v>
      </c>
      <c r="AC4059">
        <v>22</v>
      </c>
      <c r="AD4059">
        <v>22</v>
      </c>
      <c r="AE4059">
        <v>0</v>
      </c>
      <c r="AF4059">
        <v>27</v>
      </c>
      <c r="AG4059">
        <v>27.991</v>
      </c>
      <c r="AH4059"/>
      <c r="AI4059">
        <v>0</v>
      </c>
    </row>
    <row r="4060" spans="1:35">
      <c r="A4060" t="s">
        <v>862</v>
      </c>
      <c r="B4060">
        <v>2019</v>
      </c>
      <c r="C4060">
        <v>2019</v>
      </c>
      <c r="D4060">
        <v>2019</v>
      </c>
      <c r="E4060">
        <v>4</v>
      </c>
      <c r="F4060">
        <v>0</v>
      </c>
      <c r="G4060">
        <v>0</v>
      </c>
      <c r="H4060" t="s">
        <v>568</v>
      </c>
      <c r="I4060">
        <v>251</v>
      </c>
      <c r="J4060" t="s">
        <v>113</v>
      </c>
      <c r="K4060" t="s">
        <v>583</v>
      </c>
      <c r="L4060">
        <v>156</v>
      </c>
      <c r="M4060" t="s">
        <v>183</v>
      </c>
      <c r="N4060" t="s">
        <v>562</v>
      </c>
      <c r="O4060">
        <v>56</v>
      </c>
      <c r="P4060" t="s">
        <v>694</v>
      </c>
      <c r="Q4060" t="s">
        <v>695</v>
      </c>
      <c r="R4060" t="s">
        <v>515</v>
      </c>
      <c r="S4060" t="s">
        <v>516</v>
      </c>
      <c r="T4060">
        <v>3200</v>
      </c>
      <c r="U4060" t="s">
        <v>74</v>
      </c>
      <c r="V4060">
        <v>2523</v>
      </c>
      <c r="W4060" t="s">
        <v>518</v>
      </c>
      <c r="X4060">
        <v>8</v>
      </c>
      <c r="Y4060" t="s">
        <v>519</v>
      </c>
      <c r="Z4060">
        <v>46</v>
      </c>
      <c r="AA4060">
        <v>8</v>
      </c>
      <c r="AB4060" t="s">
        <v>519</v>
      </c>
      <c r="AC4060">
        <v>46</v>
      </c>
      <c r="AD4060">
        <v>46</v>
      </c>
      <c r="AE4060">
        <v>0</v>
      </c>
      <c r="AF4060">
        <v>54</v>
      </c>
      <c r="AG4060">
        <v>54.862000000000002</v>
      </c>
      <c r="AH4060"/>
      <c r="AI4060">
        <v>0</v>
      </c>
    </row>
    <row r="4061" spans="1:35">
      <c r="A4061" t="s">
        <v>862</v>
      </c>
      <c r="B4061">
        <v>2019</v>
      </c>
      <c r="C4061">
        <v>2019</v>
      </c>
      <c r="D4061">
        <v>2019</v>
      </c>
      <c r="E4061">
        <v>4</v>
      </c>
      <c r="F4061">
        <v>0</v>
      </c>
      <c r="G4061">
        <v>0</v>
      </c>
      <c r="H4061" t="s">
        <v>568</v>
      </c>
      <c r="I4061">
        <v>251</v>
      </c>
      <c r="J4061" t="s">
        <v>113</v>
      </c>
      <c r="K4061" t="s">
        <v>583</v>
      </c>
      <c r="L4061">
        <v>276</v>
      </c>
      <c r="M4061" t="s">
        <v>591</v>
      </c>
      <c r="N4061" t="s">
        <v>592</v>
      </c>
      <c r="O4061">
        <v>56</v>
      </c>
      <c r="P4061" t="s">
        <v>694</v>
      </c>
      <c r="Q4061" t="s">
        <v>695</v>
      </c>
      <c r="R4061" t="s">
        <v>515</v>
      </c>
      <c r="S4061" t="s">
        <v>516</v>
      </c>
      <c r="T4061">
        <v>3200</v>
      </c>
      <c r="U4061" t="s">
        <v>74</v>
      </c>
      <c r="V4061">
        <v>2523</v>
      </c>
      <c r="W4061" t="s">
        <v>518</v>
      </c>
      <c r="X4061">
        <v>8</v>
      </c>
      <c r="Y4061" t="s">
        <v>519</v>
      </c>
      <c r="Z4061">
        <v>14681522</v>
      </c>
      <c r="AA4061">
        <v>8</v>
      </c>
      <c r="AB4061" t="s">
        <v>519</v>
      </c>
      <c r="AC4061">
        <v>14681522</v>
      </c>
      <c r="AD4061">
        <v>14681522</v>
      </c>
      <c r="AE4061">
        <v>0</v>
      </c>
      <c r="AF4061">
        <v>387190</v>
      </c>
      <c r="AG4061">
        <v>387190.201</v>
      </c>
      <c r="AH4061"/>
      <c r="AI4061">
        <v>0</v>
      </c>
    </row>
    <row r="4062" spans="1:35">
      <c r="A4062" t="s">
        <v>862</v>
      </c>
      <c r="B4062">
        <v>2019</v>
      </c>
      <c r="C4062">
        <v>2019</v>
      </c>
      <c r="D4062">
        <v>2019</v>
      </c>
      <c r="E4062">
        <v>4</v>
      </c>
      <c r="F4062">
        <v>0</v>
      </c>
      <c r="G4062">
        <v>0</v>
      </c>
      <c r="H4062" t="s">
        <v>568</v>
      </c>
      <c r="I4062">
        <v>251</v>
      </c>
      <c r="J4062" t="s">
        <v>113</v>
      </c>
      <c r="K4062" t="s">
        <v>583</v>
      </c>
      <c r="L4062">
        <v>792</v>
      </c>
      <c r="M4062" t="s">
        <v>217</v>
      </c>
      <c r="N4062" t="s">
        <v>573</v>
      </c>
      <c r="O4062">
        <v>56</v>
      </c>
      <c r="P4062" t="s">
        <v>694</v>
      </c>
      <c r="Q4062" t="s">
        <v>695</v>
      </c>
      <c r="R4062" t="s">
        <v>515</v>
      </c>
      <c r="S4062" t="s">
        <v>516</v>
      </c>
      <c r="T4062">
        <v>3200</v>
      </c>
      <c r="U4062" t="s">
        <v>74</v>
      </c>
      <c r="V4062">
        <v>2523</v>
      </c>
      <c r="W4062" t="s">
        <v>518</v>
      </c>
      <c r="X4062">
        <v>8</v>
      </c>
      <c r="Y4062" t="s">
        <v>519</v>
      </c>
      <c r="Z4062">
        <v>6542190</v>
      </c>
      <c r="AA4062">
        <v>8</v>
      </c>
      <c r="AB4062" t="s">
        <v>519</v>
      </c>
      <c r="AC4062">
        <v>6542190</v>
      </c>
      <c r="AD4062">
        <v>6542190</v>
      </c>
      <c r="AE4062">
        <v>0</v>
      </c>
      <c r="AF4062">
        <v>373689</v>
      </c>
      <c r="AG4062">
        <v>373689.55499999999</v>
      </c>
      <c r="AH4062"/>
      <c r="AI4062">
        <v>0</v>
      </c>
    </row>
    <row r="4063" spans="1:35">
      <c r="A4063" t="s">
        <v>862</v>
      </c>
      <c r="B4063">
        <v>2019</v>
      </c>
      <c r="C4063">
        <v>2019</v>
      </c>
      <c r="D4063">
        <v>2019</v>
      </c>
      <c r="E4063">
        <v>4</v>
      </c>
      <c r="F4063">
        <v>0</v>
      </c>
      <c r="G4063">
        <v>0</v>
      </c>
      <c r="H4063" t="s">
        <v>568</v>
      </c>
      <c r="I4063">
        <v>251</v>
      </c>
      <c r="J4063" t="s">
        <v>113</v>
      </c>
      <c r="K4063" t="s">
        <v>583</v>
      </c>
      <c r="L4063">
        <v>528</v>
      </c>
      <c r="M4063" t="s">
        <v>581</v>
      </c>
      <c r="N4063" t="s">
        <v>582</v>
      </c>
      <c r="O4063">
        <v>56</v>
      </c>
      <c r="P4063" t="s">
        <v>694</v>
      </c>
      <c r="Q4063" t="s">
        <v>695</v>
      </c>
      <c r="R4063" t="s">
        <v>515</v>
      </c>
      <c r="S4063" t="s">
        <v>516</v>
      </c>
      <c r="T4063">
        <v>3200</v>
      </c>
      <c r="U4063" t="s">
        <v>74</v>
      </c>
      <c r="V4063">
        <v>2523</v>
      </c>
      <c r="W4063" t="s">
        <v>518</v>
      </c>
      <c r="X4063">
        <v>8</v>
      </c>
      <c r="Y4063" t="s">
        <v>519</v>
      </c>
      <c r="Z4063">
        <v>21250</v>
      </c>
      <c r="AA4063">
        <v>8</v>
      </c>
      <c r="AB4063" t="s">
        <v>519</v>
      </c>
      <c r="AC4063">
        <v>21250</v>
      </c>
      <c r="AD4063">
        <v>21250</v>
      </c>
      <c r="AE4063">
        <v>0</v>
      </c>
      <c r="AF4063">
        <v>13722</v>
      </c>
      <c r="AG4063">
        <v>13722.334999999999</v>
      </c>
      <c r="AH4063"/>
      <c r="AI4063">
        <v>0</v>
      </c>
    </row>
    <row r="4064" spans="1:35">
      <c r="A4064" t="s">
        <v>862</v>
      </c>
      <c r="B4064">
        <v>2019</v>
      </c>
      <c r="C4064">
        <v>2019</v>
      </c>
      <c r="D4064">
        <v>2019</v>
      </c>
      <c r="E4064">
        <v>4</v>
      </c>
      <c r="F4064">
        <v>0</v>
      </c>
      <c r="G4064">
        <v>0</v>
      </c>
      <c r="H4064" t="s">
        <v>568</v>
      </c>
      <c r="I4064">
        <v>251</v>
      </c>
      <c r="J4064" t="s">
        <v>113</v>
      </c>
      <c r="K4064" t="s">
        <v>583</v>
      </c>
      <c r="L4064">
        <v>826</v>
      </c>
      <c r="M4064" t="s">
        <v>589</v>
      </c>
      <c r="N4064" t="s">
        <v>590</v>
      </c>
      <c r="O4064">
        <v>56</v>
      </c>
      <c r="P4064" t="s">
        <v>694</v>
      </c>
      <c r="Q4064" t="s">
        <v>695</v>
      </c>
      <c r="R4064" t="s">
        <v>515</v>
      </c>
      <c r="S4064" t="s">
        <v>516</v>
      </c>
      <c r="T4064">
        <v>3200</v>
      </c>
      <c r="U4064" t="s">
        <v>74</v>
      </c>
      <c r="V4064">
        <v>2523</v>
      </c>
      <c r="W4064" t="s">
        <v>518</v>
      </c>
      <c r="X4064">
        <v>8</v>
      </c>
      <c r="Y4064" t="s">
        <v>519</v>
      </c>
      <c r="Z4064">
        <v>7435</v>
      </c>
      <c r="AA4064">
        <v>8</v>
      </c>
      <c r="AB4064" t="s">
        <v>519</v>
      </c>
      <c r="AC4064">
        <v>7435</v>
      </c>
      <c r="AD4064">
        <v>7435</v>
      </c>
      <c r="AE4064">
        <v>0</v>
      </c>
      <c r="AF4064">
        <v>946</v>
      </c>
      <c r="AG4064">
        <v>946.09799999999996</v>
      </c>
      <c r="AH4064"/>
      <c r="AI4064">
        <v>0</v>
      </c>
    </row>
    <row r="4065" spans="1:35">
      <c r="A4065" t="s">
        <v>862</v>
      </c>
      <c r="B4065">
        <v>2019</v>
      </c>
      <c r="C4065">
        <v>2019</v>
      </c>
      <c r="D4065">
        <v>2019</v>
      </c>
      <c r="E4065">
        <v>4</v>
      </c>
      <c r="F4065">
        <v>0</v>
      </c>
      <c r="G4065">
        <v>0</v>
      </c>
      <c r="H4065" t="s">
        <v>568</v>
      </c>
      <c r="I4065">
        <v>251</v>
      </c>
      <c r="J4065" t="s">
        <v>113</v>
      </c>
      <c r="K4065" t="s">
        <v>583</v>
      </c>
      <c r="L4065">
        <v>380</v>
      </c>
      <c r="M4065" t="s">
        <v>587</v>
      </c>
      <c r="N4065" t="s">
        <v>588</v>
      </c>
      <c r="O4065">
        <v>56</v>
      </c>
      <c r="P4065" t="s">
        <v>694</v>
      </c>
      <c r="Q4065" t="s">
        <v>695</v>
      </c>
      <c r="R4065" t="s">
        <v>515</v>
      </c>
      <c r="S4065" t="s">
        <v>516</v>
      </c>
      <c r="T4065">
        <v>3200</v>
      </c>
      <c r="U4065" t="s">
        <v>74</v>
      </c>
      <c r="V4065">
        <v>2523</v>
      </c>
      <c r="W4065" t="s">
        <v>518</v>
      </c>
      <c r="X4065">
        <v>8</v>
      </c>
      <c r="Y4065" t="s">
        <v>519</v>
      </c>
      <c r="Z4065">
        <v>1725460</v>
      </c>
      <c r="AA4065">
        <v>8</v>
      </c>
      <c r="AB4065" t="s">
        <v>519</v>
      </c>
      <c r="AC4065">
        <v>1725460</v>
      </c>
      <c r="AD4065">
        <v>1725460</v>
      </c>
      <c r="AE4065">
        <v>0</v>
      </c>
      <c r="AF4065">
        <v>188938</v>
      </c>
      <c r="AG4065">
        <v>188938.508</v>
      </c>
      <c r="AH4065"/>
      <c r="AI4065">
        <v>0</v>
      </c>
    </row>
    <row r="4066" spans="1:35">
      <c r="A4066" t="s">
        <v>862</v>
      </c>
      <c r="B4066">
        <v>2019</v>
      </c>
      <c r="C4066">
        <v>2019</v>
      </c>
      <c r="D4066">
        <v>2019</v>
      </c>
      <c r="E4066">
        <v>4</v>
      </c>
      <c r="F4066">
        <v>0</v>
      </c>
      <c r="G4066">
        <v>0</v>
      </c>
      <c r="H4066" t="s">
        <v>568</v>
      </c>
      <c r="I4066">
        <v>251</v>
      </c>
      <c r="J4066" t="s">
        <v>113</v>
      </c>
      <c r="K4066" t="s">
        <v>583</v>
      </c>
      <c r="L4066">
        <v>276</v>
      </c>
      <c r="M4066" t="s">
        <v>591</v>
      </c>
      <c r="N4066" t="s">
        <v>592</v>
      </c>
      <c r="O4066">
        <v>528</v>
      </c>
      <c r="P4066" t="s">
        <v>581</v>
      </c>
      <c r="Q4066" t="s">
        <v>582</v>
      </c>
      <c r="R4066" t="s">
        <v>515</v>
      </c>
      <c r="S4066" t="s">
        <v>516</v>
      </c>
      <c r="T4066">
        <v>3200</v>
      </c>
      <c r="U4066" t="s">
        <v>74</v>
      </c>
      <c r="V4066">
        <v>2523</v>
      </c>
      <c r="W4066" t="s">
        <v>518</v>
      </c>
      <c r="X4066">
        <v>8</v>
      </c>
      <c r="Y4066" t="s">
        <v>519</v>
      </c>
      <c r="Z4066">
        <v>73540</v>
      </c>
      <c r="AA4066">
        <v>8</v>
      </c>
      <c r="AB4066" t="s">
        <v>519</v>
      </c>
      <c r="AC4066">
        <v>73540</v>
      </c>
      <c r="AD4066">
        <v>73540</v>
      </c>
      <c r="AE4066">
        <v>0</v>
      </c>
      <c r="AF4066">
        <v>58619</v>
      </c>
      <c r="AG4066">
        <v>58619.989000000001</v>
      </c>
      <c r="AH4066"/>
      <c r="AI4066">
        <v>0</v>
      </c>
    </row>
    <row r="4067" spans="1:35">
      <c r="A4067" t="s">
        <v>862</v>
      </c>
      <c r="B4067">
        <v>2019</v>
      </c>
      <c r="C4067">
        <v>2019</v>
      </c>
      <c r="D4067">
        <v>2019</v>
      </c>
      <c r="E4067">
        <v>4</v>
      </c>
      <c r="F4067">
        <v>0</v>
      </c>
      <c r="G4067">
        <v>0</v>
      </c>
      <c r="H4067" t="s">
        <v>568</v>
      </c>
      <c r="I4067">
        <v>251</v>
      </c>
      <c r="J4067" t="s">
        <v>113</v>
      </c>
      <c r="K4067" t="s">
        <v>583</v>
      </c>
      <c r="L4067">
        <v>208</v>
      </c>
      <c r="M4067" t="s">
        <v>195</v>
      </c>
      <c r="N4067" t="s">
        <v>572</v>
      </c>
      <c r="O4067">
        <v>528</v>
      </c>
      <c r="P4067" t="s">
        <v>581</v>
      </c>
      <c r="Q4067" t="s">
        <v>582</v>
      </c>
      <c r="R4067" t="s">
        <v>515</v>
      </c>
      <c r="S4067" t="s">
        <v>516</v>
      </c>
      <c r="T4067">
        <v>3200</v>
      </c>
      <c r="U4067" t="s">
        <v>74</v>
      </c>
      <c r="V4067">
        <v>2523</v>
      </c>
      <c r="W4067" t="s">
        <v>518</v>
      </c>
      <c r="X4067">
        <v>8</v>
      </c>
      <c r="Y4067" t="s">
        <v>519</v>
      </c>
      <c r="Z4067">
        <v>37664020</v>
      </c>
      <c r="AA4067">
        <v>8</v>
      </c>
      <c r="AB4067" t="s">
        <v>519</v>
      </c>
      <c r="AC4067">
        <v>37664020</v>
      </c>
      <c r="AD4067">
        <v>37664020</v>
      </c>
      <c r="AE4067">
        <v>0</v>
      </c>
      <c r="AF4067">
        <v>3803939</v>
      </c>
      <c r="AG4067">
        <v>3803939.7250000001</v>
      </c>
      <c r="AH4067"/>
      <c r="AI4067">
        <v>0</v>
      </c>
    </row>
    <row r="4068" spans="1:35">
      <c r="A4068" t="s">
        <v>862</v>
      </c>
      <c r="B4068">
        <v>2019</v>
      </c>
      <c r="C4068">
        <v>2019</v>
      </c>
      <c r="D4068">
        <v>2019</v>
      </c>
      <c r="E4068">
        <v>4</v>
      </c>
      <c r="F4068">
        <v>0</v>
      </c>
      <c r="G4068">
        <v>0</v>
      </c>
      <c r="H4068" t="s">
        <v>568</v>
      </c>
      <c r="I4068">
        <v>251</v>
      </c>
      <c r="J4068" t="s">
        <v>113</v>
      </c>
      <c r="K4068" t="s">
        <v>583</v>
      </c>
      <c r="L4068">
        <v>56</v>
      </c>
      <c r="M4068" t="s">
        <v>694</v>
      </c>
      <c r="N4068" t="s">
        <v>695</v>
      </c>
      <c r="O4068">
        <v>528</v>
      </c>
      <c r="P4068" t="s">
        <v>581</v>
      </c>
      <c r="Q4068" t="s">
        <v>582</v>
      </c>
      <c r="R4068" t="s">
        <v>515</v>
      </c>
      <c r="S4068" t="s">
        <v>516</v>
      </c>
      <c r="T4068">
        <v>3200</v>
      </c>
      <c r="U4068" t="s">
        <v>74</v>
      </c>
      <c r="V4068">
        <v>2523</v>
      </c>
      <c r="W4068" t="s">
        <v>518</v>
      </c>
      <c r="X4068">
        <v>8</v>
      </c>
      <c r="Y4068" t="s">
        <v>519</v>
      </c>
      <c r="Z4068">
        <v>30180</v>
      </c>
      <c r="AA4068">
        <v>8</v>
      </c>
      <c r="AB4068" t="s">
        <v>519</v>
      </c>
      <c r="AC4068">
        <v>30180</v>
      </c>
      <c r="AD4068">
        <v>30180</v>
      </c>
      <c r="AE4068">
        <v>0</v>
      </c>
      <c r="AF4068">
        <v>3926</v>
      </c>
      <c r="AG4068">
        <v>3926.585</v>
      </c>
      <c r="AH4068"/>
      <c r="AI4068">
        <v>0</v>
      </c>
    </row>
    <row r="4069" spans="1:35">
      <c r="A4069" t="s">
        <v>862</v>
      </c>
      <c r="B4069">
        <v>2019</v>
      </c>
      <c r="C4069">
        <v>2019</v>
      </c>
      <c r="D4069">
        <v>2019</v>
      </c>
      <c r="E4069">
        <v>4</v>
      </c>
      <c r="F4069">
        <v>0</v>
      </c>
      <c r="G4069">
        <v>0</v>
      </c>
      <c r="H4069" t="s">
        <v>568</v>
      </c>
      <c r="I4069">
        <v>251</v>
      </c>
      <c r="J4069" t="s">
        <v>113</v>
      </c>
      <c r="K4069" t="s">
        <v>583</v>
      </c>
      <c r="L4069">
        <v>528</v>
      </c>
      <c r="M4069" t="s">
        <v>581</v>
      </c>
      <c r="N4069" t="s">
        <v>582</v>
      </c>
      <c r="O4069">
        <v>528</v>
      </c>
      <c r="P4069" t="s">
        <v>581</v>
      </c>
      <c r="Q4069" t="s">
        <v>582</v>
      </c>
      <c r="R4069" t="s">
        <v>515</v>
      </c>
      <c r="S4069" t="s">
        <v>516</v>
      </c>
      <c r="T4069">
        <v>3200</v>
      </c>
      <c r="U4069" t="s">
        <v>74</v>
      </c>
      <c r="V4069">
        <v>2523</v>
      </c>
      <c r="W4069" t="s">
        <v>518</v>
      </c>
      <c r="X4069">
        <v>8</v>
      </c>
      <c r="Y4069" t="s">
        <v>519</v>
      </c>
      <c r="Z4069">
        <v>5947272</v>
      </c>
      <c r="AA4069">
        <v>8</v>
      </c>
      <c r="AB4069" t="s">
        <v>519</v>
      </c>
      <c r="AC4069">
        <v>5947272</v>
      </c>
      <c r="AD4069">
        <v>5947272</v>
      </c>
      <c r="AE4069">
        <v>0</v>
      </c>
      <c r="AF4069">
        <v>2358493</v>
      </c>
      <c r="AG4069">
        <v>2358493.909</v>
      </c>
      <c r="AH4069"/>
      <c r="AI4069">
        <v>0</v>
      </c>
    </row>
    <row r="4070" spans="1:35">
      <c r="A4070" t="s">
        <v>862</v>
      </c>
      <c r="B4070">
        <v>2019</v>
      </c>
      <c r="C4070">
        <v>2019</v>
      </c>
      <c r="D4070">
        <v>2019</v>
      </c>
      <c r="E4070">
        <v>4</v>
      </c>
      <c r="F4070">
        <v>0</v>
      </c>
      <c r="G4070">
        <v>0</v>
      </c>
      <c r="H4070" t="s">
        <v>568</v>
      </c>
      <c r="I4070">
        <v>251</v>
      </c>
      <c r="J4070" t="s">
        <v>113</v>
      </c>
      <c r="K4070" t="s">
        <v>583</v>
      </c>
      <c r="L4070">
        <v>792</v>
      </c>
      <c r="M4070" t="s">
        <v>217</v>
      </c>
      <c r="N4070" t="s">
        <v>573</v>
      </c>
      <c r="O4070">
        <v>528</v>
      </c>
      <c r="P4070" t="s">
        <v>581</v>
      </c>
      <c r="Q4070" t="s">
        <v>582</v>
      </c>
      <c r="R4070" t="s">
        <v>515</v>
      </c>
      <c r="S4070" t="s">
        <v>516</v>
      </c>
      <c r="T4070">
        <v>3200</v>
      </c>
      <c r="U4070" t="s">
        <v>74</v>
      </c>
      <c r="V4070">
        <v>2523</v>
      </c>
      <c r="W4070" t="s">
        <v>518</v>
      </c>
      <c r="X4070">
        <v>8</v>
      </c>
      <c r="Y4070" t="s">
        <v>519</v>
      </c>
      <c r="Z4070">
        <v>25600</v>
      </c>
      <c r="AA4070">
        <v>8</v>
      </c>
      <c r="AB4070" t="s">
        <v>519</v>
      </c>
      <c r="AC4070">
        <v>25600</v>
      </c>
      <c r="AD4070">
        <v>25600</v>
      </c>
      <c r="AE4070">
        <v>0</v>
      </c>
      <c r="AF4070">
        <v>5087</v>
      </c>
      <c r="AG4070">
        <v>5087.6540000000005</v>
      </c>
      <c r="AH4070"/>
      <c r="AI4070">
        <v>0</v>
      </c>
    </row>
    <row r="4071" spans="1:35">
      <c r="A4071" t="s">
        <v>862</v>
      </c>
      <c r="B4071">
        <v>2019</v>
      </c>
      <c r="C4071">
        <v>2019</v>
      </c>
      <c r="D4071">
        <v>2019</v>
      </c>
      <c r="E4071">
        <v>4</v>
      </c>
      <c r="F4071">
        <v>0</v>
      </c>
      <c r="G4071">
        <v>0</v>
      </c>
      <c r="H4071" t="s">
        <v>568</v>
      </c>
      <c r="I4071">
        <v>251</v>
      </c>
      <c r="J4071" t="s">
        <v>113</v>
      </c>
      <c r="K4071" t="s">
        <v>583</v>
      </c>
      <c r="L4071">
        <v>276</v>
      </c>
      <c r="M4071" t="s">
        <v>591</v>
      </c>
      <c r="N4071" t="s">
        <v>592</v>
      </c>
      <c r="O4071">
        <v>276</v>
      </c>
      <c r="P4071" t="s">
        <v>591</v>
      </c>
      <c r="Q4071" t="s">
        <v>592</v>
      </c>
      <c r="R4071" t="s">
        <v>515</v>
      </c>
      <c r="S4071" t="s">
        <v>516</v>
      </c>
      <c r="T4071">
        <v>3200</v>
      </c>
      <c r="U4071" t="s">
        <v>74</v>
      </c>
      <c r="V4071">
        <v>2523</v>
      </c>
      <c r="W4071" t="s">
        <v>518</v>
      </c>
      <c r="X4071">
        <v>8</v>
      </c>
      <c r="Y4071" t="s">
        <v>519</v>
      </c>
      <c r="Z4071">
        <v>329208227</v>
      </c>
      <c r="AA4071">
        <v>8</v>
      </c>
      <c r="AB4071" t="s">
        <v>519</v>
      </c>
      <c r="AC4071">
        <v>329208227</v>
      </c>
      <c r="AD4071">
        <v>329208227</v>
      </c>
      <c r="AE4071">
        <v>0</v>
      </c>
      <c r="AF4071">
        <v>33844157</v>
      </c>
      <c r="AG4071">
        <v>33844157.115000002</v>
      </c>
      <c r="AH4071"/>
      <c r="AI4071">
        <v>0</v>
      </c>
    </row>
    <row r="4072" spans="1:35">
      <c r="A4072" t="s">
        <v>862</v>
      </c>
      <c r="B4072">
        <v>2019</v>
      </c>
      <c r="C4072">
        <v>2019</v>
      </c>
      <c r="D4072">
        <v>2019</v>
      </c>
      <c r="E4072">
        <v>4</v>
      </c>
      <c r="F4072">
        <v>0</v>
      </c>
      <c r="G4072">
        <v>0</v>
      </c>
      <c r="H4072" t="s">
        <v>568</v>
      </c>
      <c r="I4072">
        <v>251</v>
      </c>
      <c r="J4072" t="s">
        <v>113</v>
      </c>
      <c r="K4072" t="s">
        <v>583</v>
      </c>
      <c r="L4072">
        <v>558</v>
      </c>
      <c r="M4072" t="s">
        <v>831</v>
      </c>
      <c r="N4072" t="s">
        <v>832</v>
      </c>
      <c r="O4072">
        <v>276</v>
      </c>
      <c r="P4072" t="s">
        <v>591</v>
      </c>
      <c r="Q4072" t="s">
        <v>592</v>
      </c>
      <c r="R4072" t="s">
        <v>515</v>
      </c>
      <c r="S4072" t="s">
        <v>516</v>
      </c>
      <c r="T4072">
        <v>3200</v>
      </c>
      <c r="U4072" t="s">
        <v>74</v>
      </c>
      <c r="V4072">
        <v>2523</v>
      </c>
      <c r="W4072" t="s">
        <v>518</v>
      </c>
      <c r="X4072">
        <v>8</v>
      </c>
      <c r="Y4072" t="s">
        <v>519</v>
      </c>
      <c r="Z4072">
        <v>71</v>
      </c>
      <c r="AA4072">
        <v>8</v>
      </c>
      <c r="AB4072" t="s">
        <v>519</v>
      </c>
      <c r="AC4072">
        <v>71</v>
      </c>
      <c r="AD4072">
        <v>71</v>
      </c>
      <c r="AE4072">
        <v>0</v>
      </c>
      <c r="AF4072">
        <v>816</v>
      </c>
      <c r="AG4072">
        <v>816.21900000000005</v>
      </c>
      <c r="AH4072"/>
      <c r="AI4072">
        <v>0</v>
      </c>
    </row>
    <row r="4073" spans="1:35">
      <c r="A4073" t="s">
        <v>862</v>
      </c>
      <c r="B4073">
        <v>2019</v>
      </c>
      <c r="C4073">
        <v>2019</v>
      </c>
      <c r="D4073">
        <v>2019</v>
      </c>
      <c r="E4073">
        <v>4</v>
      </c>
      <c r="F4073">
        <v>0</v>
      </c>
      <c r="G4073">
        <v>0</v>
      </c>
      <c r="H4073" t="s">
        <v>568</v>
      </c>
      <c r="I4073">
        <v>251</v>
      </c>
      <c r="J4073" t="s">
        <v>113</v>
      </c>
      <c r="K4073" t="s">
        <v>583</v>
      </c>
      <c r="L4073">
        <v>442</v>
      </c>
      <c r="M4073" t="s">
        <v>688</v>
      </c>
      <c r="N4073" t="s">
        <v>689</v>
      </c>
      <c r="O4073">
        <v>276</v>
      </c>
      <c r="P4073" t="s">
        <v>591</v>
      </c>
      <c r="Q4073" t="s">
        <v>592</v>
      </c>
      <c r="R4073" t="s">
        <v>515</v>
      </c>
      <c r="S4073" t="s">
        <v>516</v>
      </c>
      <c r="T4073">
        <v>3200</v>
      </c>
      <c r="U4073" t="s">
        <v>74</v>
      </c>
      <c r="V4073">
        <v>2523</v>
      </c>
      <c r="W4073" t="s">
        <v>518</v>
      </c>
      <c r="X4073">
        <v>8</v>
      </c>
      <c r="Y4073" t="s">
        <v>519</v>
      </c>
      <c r="Z4073">
        <v>604</v>
      </c>
      <c r="AA4073">
        <v>8</v>
      </c>
      <c r="AB4073" t="s">
        <v>519</v>
      </c>
      <c r="AC4073">
        <v>604</v>
      </c>
      <c r="AD4073">
        <v>604</v>
      </c>
      <c r="AE4073">
        <v>0</v>
      </c>
      <c r="AF4073">
        <v>3466</v>
      </c>
      <c r="AG4073">
        <v>3466.4119999999998</v>
      </c>
      <c r="AH4073"/>
      <c r="AI4073">
        <v>0</v>
      </c>
    </row>
    <row r="4074" spans="1:35">
      <c r="A4074" t="s">
        <v>862</v>
      </c>
      <c r="B4074">
        <v>2019</v>
      </c>
      <c r="C4074">
        <v>2019</v>
      </c>
      <c r="D4074">
        <v>2019</v>
      </c>
      <c r="E4074">
        <v>4</v>
      </c>
      <c r="F4074">
        <v>0</v>
      </c>
      <c r="G4074">
        <v>0</v>
      </c>
      <c r="H4074" t="s">
        <v>568</v>
      </c>
      <c r="I4074">
        <v>251</v>
      </c>
      <c r="J4074" t="s">
        <v>113</v>
      </c>
      <c r="K4074" t="s">
        <v>583</v>
      </c>
      <c r="L4074">
        <v>56</v>
      </c>
      <c r="M4074" t="s">
        <v>694</v>
      </c>
      <c r="N4074" t="s">
        <v>695</v>
      </c>
      <c r="O4074">
        <v>276</v>
      </c>
      <c r="P4074" t="s">
        <v>591</v>
      </c>
      <c r="Q4074" t="s">
        <v>592</v>
      </c>
      <c r="R4074" t="s">
        <v>515</v>
      </c>
      <c r="S4074" t="s">
        <v>516</v>
      </c>
      <c r="T4074">
        <v>3200</v>
      </c>
      <c r="U4074" t="s">
        <v>74</v>
      </c>
      <c r="V4074">
        <v>2523</v>
      </c>
      <c r="W4074" t="s">
        <v>518</v>
      </c>
      <c r="X4074">
        <v>8</v>
      </c>
      <c r="Y4074" t="s">
        <v>519</v>
      </c>
      <c r="Z4074">
        <v>151000</v>
      </c>
      <c r="AA4074">
        <v>8</v>
      </c>
      <c r="AB4074" t="s">
        <v>519</v>
      </c>
      <c r="AC4074">
        <v>151000</v>
      </c>
      <c r="AD4074">
        <v>151000</v>
      </c>
      <c r="AE4074">
        <v>0</v>
      </c>
      <c r="AF4074">
        <v>17075</v>
      </c>
      <c r="AG4074">
        <v>17075.664000000001</v>
      </c>
      <c r="AH4074"/>
      <c r="AI4074">
        <v>0</v>
      </c>
    </row>
    <row r="4075" spans="1:35">
      <c r="A4075" t="s">
        <v>862</v>
      </c>
      <c r="B4075">
        <v>2019</v>
      </c>
      <c r="C4075">
        <v>2019</v>
      </c>
      <c r="D4075">
        <v>2019</v>
      </c>
      <c r="E4075">
        <v>4</v>
      </c>
      <c r="F4075">
        <v>0</v>
      </c>
      <c r="G4075">
        <v>0</v>
      </c>
      <c r="H4075" t="s">
        <v>568</v>
      </c>
      <c r="I4075">
        <v>251</v>
      </c>
      <c r="J4075" t="s">
        <v>113</v>
      </c>
      <c r="K4075" t="s">
        <v>583</v>
      </c>
      <c r="L4075">
        <v>528</v>
      </c>
      <c r="M4075" t="s">
        <v>581</v>
      </c>
      <c r="N4075" t="s">
        <v>582</v>
      </c>
      <c r="O4075">
        <v>276</v>
      </c>
      <c r="P4075" t="s">
        <v>591</v>
      </c>
      <c r="Q4075" t="s">
        <v>592</v>
      </c>
      <c r="R4075" t="s">
        <v>515</v>
      </c>
      <c r="S4075" t="s">
        <v>516</v>
      </c>
      <c r="T4075">
        <v>3200</v>
      </c>
      <c r="U4075" t="s">
        <v>74</v>
      </c>
      <c r="V4075">
        <v>2523</v>
      </c>
      <c r="W4075" t="s">
        <v>518</v>
      </c>
      <c r="X4075">
        <v>8</v>
      </c>
      <c r="Y4075" t="s">
        <v>519</v>
      </c>
      <c r="Z4075">
        <v>55400</v>
      </c>
      <c r="AA4075">
        <v>8</v>
      </c>
      <c r="AB4075" t="s">
        <v>519</v>
      </c>
      <c r="AC4075">
        <v>55400</v>
      </c>
      <c r="AD4075">
        <v>55400</v>
      </c>
      <c r="AE4075">
        <v>0</v>
      </c>
      <c r="AF4075">
        <v>69190</v>
      </c>
      <c r="AG4075">
        <v>69190.532000000007</v>
      </c>
      <c r="AH4075"/>
      <c r="AI4075">
        <v>0</v>
      </c>
    </row>
    <row r="4076" spans="1:35">
      <c r="A4076" t="s">
        <v>862</v>
      </c>
      <c r="B4076">
        <v>2019</v>
      </c>
      <c r="C4076">
        <v>2019</v>
      </c>
      <c r="D4076">
        <v>2019</v>
      </c>
      <c r="E4076">
        <v>4</v>
      </c>
      <c r="F4076">
        <v>0</v>
      </c>
      <c r="G4076">
        <v>0</v>
      </c>
      <c r="H4076" t="s">
        <v>568</v>
      </c>
      <c r="I4076">
        <v>251</v>
      </c>
      <c r="J4076" t="s">
        <v>113</v>
      </c>
      <c r="K4076" t="s">
        <v>583</v>
      </c>
      <c r="L4076">
        <v>458</v>
      </c>
      <c r="M4076" t="s">
        <v>180</v>
      </c>
      <c r="N4076" t="s">
        <v>557</v>
      </c>
      <c r="O4076">
        <v>276</v>
      </c>
      <c r="P4076" t="s">
        <v>591</v>
      </c>
      <c r="Q4076" t="s">
        <v>592</v>
      </c>
      <c r="R4076" t="s">
        <v>515</v>
      </c>
      <c r="S4076" t="s">
        <v>516</v>
      </c>
      <c r="T4076">
        <v>3200</v>
      </c>
      <c r="U4076" t="s">
        <v>74</v>
      </c>
      <c r="V4076">
        <v>2523</v>
      </c>
      <c r="W4076" t="s">
        <v>518</v>
      </c>
      <c r="X4076">
        <v>8</v>
      </c>
      <c r="Y4076" t="s">
        <v>519</v>
      </c>
      <c r="Z4076">
        <v>551</v>
      </c>
      <c r="AA4076">
        <v>8</v>
      </c>
      <c r="AB4076" t="s">
        <v>519</v>
      </c>
      <c r="AC4076">
        <v>551</v>
      </c>
      <c r="AD4076">
        <v>551</v>
      </c>
      <c r="AE4076">
        <v>0</v>
      </c>
      <c r="AF4076">
        <v>81</v>
      </c>
      <c r="AG4076">
        <v>81.733999999999995</v>
      </c>
      <c r="AH4076"/>
      <c r="AI4076">
        <v>0</v>
      </c>
    </row>
    <row r="4077" spans="1:35">
      <c r="A4077" t="s">
        <v>862</v>
      </c>
      <c r="B4077">
        <v>2019</v>
      </c>
      <c r="C4077">
        <v>2019</v>
      </c>
      <c r="D4077">
        <v>2019</v>
      </c>
      <c r="E4077">
        <v>4</v>
      </c>
      <c r="F4077">
        <v>0</v>
      </c>
      <c r="G4077">
        <v>0</v>
      </c>
      <c r="H4077" t="s">
        <v>568</v>
      </c>
      <c r="I4077">
        <v>251</v>
      </c>
      <c r="J4077" t="s">
        <v>113</v>
      </c>
      <c r="K4077" t="s">
        <v>583</v>
      </c>
      <c r="L4077">
        <v>32</v>
      </c>
      <c r="M4077" t="s">
        <v>646</v>
      </c>
      <c r="N4077" t="s">
        <v>647</v>
      </c>
      <c r="O4077">
        <v>276</v>
      </c>
      <c r="P4077" t="s">
        <v>591</v>
      </c>
      <c r="Q4077" t="s">
        <v>592</v>
      </c>
      <c r="R4077" t="s">
        <v>515</v>
      </c>
      <c r="S4077" t="s">
        <v>516</v>
      </c>
      <c r="T4077">
        <v>3200</v>
      </c>
      <c r="U4077" t="s">
        <v>74</v>
      </c>
      <c r="V4077">
        <v>2523</v>
      </c>
      <c r="W4077" t="s">
        <v>518</v>
      </c>
      <c r="X4077">
        <v>8</v>
      </c>
      <c r="Y4077" t="s">
        <v>519</v>
      </c>
      <c r="Z4077">
        <v>12</v>
      </c>
      <c r="AA4077">
        <v>8</v>
      </c>
      <c r="AB4077" t="s">
        <v>519</v>
      </c>
      <c r="AC4077">
        <v>12</v>
      </c>
      <c r="AD4077">
        <v>12</v>
      </c>
      <c r="AE4077">
        <v>0</v>
      </c>
      <c r="AF4077">
        <v>218</v>
      </c>
      <c r="AG4077">
        <v>218.33</v>
      </c>
      <c r="AH4077"/>
      <c r="AI4077">
        <v>0</v>
      </c>
    </row>
    <row r="4078" spans="1:35">
      <c r="A4078" t="s">
        <v>862</v>
      </c>
      <c r="B4078">
        <v>2019</v>
      </c>
      <c r="C4078">
        <v>2019</v>
      </c>
      <c r="D4078">
        <v>2019</v>
      </c>
      <c r="E4078">
        <v>4</v>
      </c>
      <c r="F4078">
        <v>0</v>
      </c>
      <c r="G4078">
        <v>0</v>
      </c>
      <c r="H4078" t="s">
        <v>568</v>
      </c>
      <c r="I4078">
        <v>251</v>
      </c>
      <c r="J4078" t="s">
        <v>113</v>
      </c>
      <c r="K4078" t="s">
        <v>583</v>
      </c>
      <c r="L4078">
        <v>688</v>
      </c>
      <c r="M4078" t="s">
        <v>644</v>
      </c>
      <c r="N4078" t="s">
        <v>645</v>
      </c>
      <c r="O4078">
        <v>276</v>
      </c>
      <c r="P4078" t="s">
        <v>591</v>
      </c>
      <c r="Q4078" t="s">
        <v>592</v>
      </c>
      <c r="R4078" t="s">
        <v>515</v>
      </c>
      <c r="S4078" t="s">
        <v>516</v>
      </c>
      <c r="T4078">
        <v>3200</v>
      </c>
      <c r="U4078" t="s">
        <v>74</v>
      </c>
      <c r="V4078">
        <v>2523</v>
      </c>
      <c r="W4078" t="s">
        <v>518</v>
      </c>
      <c r="X4078">
        <v>8</v>
      </c>
      <c r="Y4078" t="s">
        <v>519</v>
      </c>
      <c r="Z4078">
        <v>1011</v>
      </c>
      <c r="AA4078">
        <v>8</v>
      </c>
      <c r="AB4078" t="s">
        <v>519</v>
      </c>
      <c r="AC4078">
        <v>1011</v>
      </c>
      <c r="AD4078">
        <v>1011</v>
      </c>
      <c r="AE4078">
        <v>0</v>
      </c>
      <c r="AF4078">
        <v>132</v>
      </c>
      <c r="AG4078">
        <v>132.11799999999999</v>
      </c>
      <c r="AH4078"/>
      <c r="AI4078">
        <v>0</v>
      </c>
    </row>
    <row r="4079" spans="1:35">
      <c r="A4079" t="s">
        <v>862</v>
      </c>
      <c r="B4079">
        <v>2019</v>
      </c>
      <c r="C4079">
        <v>2019</v>
      </c>
      <c r="D4079">
        <v>2019</v>
      </c>
      <c r="E4079">
        <v>4</v>
      </c>
      <c r="F4079">
        <v>0</v>
      </c>
      <c r="G4079">
        <v>0</v>
      </c>
      <c r="H4079" t="s">
        <v>568</v>
      </c>
      <c r="I4079">
        <v>251</v>
      </c>
      <c r="J4079" t="s">
        <v>113</v>
      </c>
      <c r="K4079" t="s">
        <v>583</v>
      </c>
      <c r="L4079">
        <v>710</v>
      </c>
      <c r="M4079" t="s">
        <v>616</v>
      </c>
      <c r="N4079" t="s">
        <v>617</v>
      </c>
      <c r="O4079">
        <v>276</v>
      </c>
      <c r="P4079" t="s">
        <v>591</v>
      </c>
      <c r="Q4079" t="s">
        <v>592</v>
      </c>
      <c r="R4079" t="s">
        <v>515</v>
      </c>
      <c r="S4079" t="s">
        <v>516</v>
      </c>
      <c r="T4079">
        <v>3200</v>
      </c>
      <c r="U4079" t="s">
        <v>74</v>
      </c>
      <c r="V4079">
        <v>2523</v>
      </c>
      <c r="W4079" t="s">
        <v>518</v>
      </c>
      <c r="X4079">
        <v>8</v>
      </c>
      <c r="Y4079" t="s">
        <v>519</v>
      </c>
      <c r="Z4079">
        <v>2</v>
      </c>
      <c r="AA4079">
        <v>8</v>
      </c>
      <c r="AB4079" t="s">
        <v>519</v>
      </c>
      <c r="AC4079">
        <v>2</v>
      </c>
      <c r="AD4079">
        <v>2</v>
      </c>
      <c r="AE4079">
        <v>0</v>
      </c>
      <c r="AF4079">
        <v>95</v>
      </c>
      <c r="AG4079">
        <v>95.17</v>
      </c>
      <c r="AH4079"/>
      <c r="AI4079">
        <v>0</v>
      </c>
    </row>
    <row r="4080" spans="1:35">
      <c r="A4080" t="s">
        <v>862</v>
      </c>
      <c r="B4080">
        <v>2019</v>
      </c>
      <c r="C4080">
        <v>2019</v>
      </c>
      <c r="D4080">
        <v>2019</v>
      </c>
      <c r="E4080">
        <v>4</v>
      </c>
      <c r="F4080">
        <v>0</v>
      </c>
      <c r="G4080">
        <v>0</v>
      </c>
      <c r="H4080" t="s">
        <v>568</v>
      </c>
      <c r="I4080">
        <v>251</v>
      </c>
      <c r="J4080" t="s">
        <v>113</v>
      </c>
      <c r="K4080" t="s">
        <v>583</v>
      </c>
      <c r="L4080">
        <v>156</v>
      </c>
      <c r="M4080" t="s">
        <v>183</v>
      </c>
      <c r="N4080" t="s">
        <v>562</v>
      </c>
      <c r="O4080">
        <v>276</v>
      </c>
      <c r="P4080" t="s">
        <v>591</v>
      </c>
      <c r="Q4080" t="s">
        <v>592</v>
      </c>
      <c r="R4080" t="s">
        <v>515</v>
      </c>
      <c r="S4080" t="s">
        <v>516</v>
      </c>
      <c r="T4080">
        <v>3200</v>
      </c>
      <c r="U4080" t="s">
        <v>74</v>
      </c>
      <c r="V4080">
        <v>2523</v>
      </c>
      <c r="W4080" t="s">
        <v>518</v>
      </c>
      <c r="X4080">
        <v>8</v>
      </c>
      <c r="Y4080" t="s">
        <v>519</v>
      </c>
      <c r="Z4080">
        <v>1049</v>
      </c>
      <c r="AA4080">
        <v>8</v>
      </c>
      <c r="AB4080" t="s">
        <v>519</v>
      </c>
      <c r="AC4080">
        <v>1049</v>
      </c>
      <c r="AD4080">
        <v>1049</v>
      </c>
      <c r="AE4080">
        <v>0</v>
      </c>
      <c r="AF4080">
        <v>141</v>
      </c>
      <c r="AG4080">
        <v>141.07499999999999</v>
      </c>
      <c r="AH4080"/>
      <c r="AI4080">
        <v>0</v>
      </c>
    </row>
    <row r="4081" spans="1:35">
      <c r="A4081" t="s">
        <v>862</v>
      </c>
      <c r="B4081">
        <v>2019</v>
      </c>
      <c r="C4081">
        <v>2019</v>
      </c>
      <c r="D4081">
        <v>2019</v>
      </c>
      <c r="E4081">
        <v>4</v>
      </c>
      <c r="F4081">
        <v>0</v>
      </c>
      <c r="G4081">
        <v>0</v>
      </c>
      <c r="H4081" t="s">
        <v>568</v>
      </c>
      <c r="I4081">
        <v>251</v>
      </c>
      <c r="J4081" t="s">
        <v>113</v>
      </c>
      <c r="K4081" t="s">
        <v>583</v>
      </c>
      <c r="L4081">
        <v>380</v>
      </c>
      <c r="M4081" t="s">
        <v>587</v>
      </c>
      <c r="N4081" t="s">
        <v>588</v>
      </c>
      <c r="O4081">
        <v>276</v>
      </c>
      <c r="P4081" t="s">
        <v>591</v>
      </c>
      <c r="Q4081" t="s">
        <v>592</v>
      </c>
      <c r="R4081" t="s">
        <v>515</v>
      </c>
      <c r="S4081" t="s">
        <v>516</v>
      </c>
      <c r="T4081">
        <v>3200</v>
      </c>
      <c r="U4081" t="s">
        <v>74</v>
      </c>
      <c r="V4081">
        <v>2523</v>
      </c>
      <c r="W4081" t="s">
        <v>518</v>
      </c>
      <c r="X4081">
        <v>8</v>
      </c>
      <c r="Y4081" t="s">
        <v>519</v>
      </c>
      <c r="Z4081">
        <v>42408</v>
      </c>
      <c r="AA4081">
        <v>8</v>
      </c>
      <c r="AB4081" t="s">
        <v>519</v>
      </c>
      <c r="AC4081">
        <v>42408</v>
      </c>
      <c r="AD4081">
        <v>42408</v>
      </c>
      <c r="AE4081">
        <v>0</v>
      </c>
      <c r="AF4081">
        <v>8902</v>
      </c>
      <c r="AG4081">
        <v>8902.2749999999996</v>
      </c>
      <c r="AH4081"/>
      <c r="AI4081">
        <v>0</v>
      </c>
    </row>
    <row r="4082" spans="1:35">
      <c r="A4082" t="s">
        <v>862</v>
      </c>
      <c r="B4082">
        <v>2019</v>
      </c>
      <c r="C4082">
        <v>2019</v>
      </c>
      <c r="D4082">
        <v>2019</v>
      </c>
      <c r="E4082">
        <v>4</v>
      </c>
      <c r="F4082">
        <v>0</v>
      </c>
      <c r="G4082">
        <v>0</v>
      </c>
      <c r="H4082" t="s">
        <v>568</v>
      </c>
      <c r="I4082">
        <v>251</v>
      </c>
      <c r="J4082" t="s">
        <v>113</v>
      </c>
      <c r="K4082" t="s">
        <v>583</v>
      </c>
      <c r="L4082">
        <v>558</v>
      </c>
      <c r="M4082" t="s">
        <v>831</v>
      </c>
      <c r="N4082" t="s">
        <v>832</v>
      </c>
      <c r="O4082">
        <v>276</v>
      </c>
      <c r="P4082" t="s">
        <v>591</v>
      </c>
      <c r="Q4082" t="s">
        <v>592</v>
      </c>
      <c r="R4082" t="s">
        <v>515</v>
      </c>
      <c r="S4082" t="s">
        <v>516</v>
      </c>
      <c r="T4082">
        <v>0</v>
      </c>
      <c r="U4082" t="s">
        <v>517</v>
      </c>
      <c r="V4082">
        <v>2523</v>
      </c>
      <c r="W4082" t="s">
        <v>518</v>
      </c>
      <c r="X4082">
        <v>8</v>
      </c>
      <c r="Y4082" t="s">
        <v>519</v>
      </c>
      <c r="Z4082">
        <v>71</v>
      </c>
      <c r="AA4082">
        <v>8</v>
      </c>
      <c r="AB4082" t="s">
        <v>519</v>
      </c>
      <c r="AC4082">
        <v>71</v>
      </c>
      <c r="AD4082">
        <v>71</v>
      </c>
      <c r="AE4082">
        <v>0</v>
      </c>
      <c r="AF4082">
        <v>816</v>
      </c>
      <c r="AG4082">
        <v>816.21900000000005</v>
      </c>
      <c r="AH4082"/>
      <c r="AI4082">
        <v>0</v>
      </c>
    </row>
    <row r="4083" spans="1:35">
      <c r="A4083" t="s">
        <v>862</v>
      </c>
      <c r="B4083">
        <v>2019</v>
      </c>
      <c r="C4083">
        <v>2019</v>
      </c>
      <c r="D4083">
        <v>2019</v>
      </c>
      <c r="E4083">
        <v>4</v>
      </c>
      <c r="F4083">
        <v>0</v>
      </c>
      <c r="G4083">
        <v>0</v>
      </c>
      <c r="H4083" t="s">
        <v>568</v>
      </c>
      <c r="I4083">
        <v>251</v>
      </c>
      <c r="J4083" t="s">
        <v>113</v>
      </c>
      <c r="K4083" t="s">
        <v>583</v>
      </c>
      <c r="L4083">
        <v>276</v>
      </c>
      <c r="M4083" t="s">
        <v>591</v>
      </c>
      <c r="N4083" t="s">
        <v>592</v>
      </c>
      <c r="O4083">
        <v>276</v>
      </c>
      <c r="P4083" t="s">
        <v>591</v>
      </c>
      <c r="Q4083" t="s">
        <v>592</v>
      </c>
      <c r="R4083" t="s">
        <v>515</v>
      </c>
      <c r="S4083" t="s">
        <v>516</v>
      </c>
      <c r="T4083">
        <v>0</v>
      </c>
      <c r="U4083" t="s">
        <v>517</v>
      </c>
      <c r="V4083">
        <v>2523</v>
      </c>
      <c r="W4083" t="s">
        <v>518</v>
      </c>
      <c r="X4083">
        <v>8</v>
      </c>
      <c r="Y4083" t="s">
        <v>519</v>
      </c>
      <c r="Z4083">
        <v>329209472</v>
      </c>
      <c r="AA4083">
        <v>8</v>
      </c>
      <c r="AB4083" t="s">
        <v>519</v>
      </c>
      <c r="AC4083">
        <v>329209472</v>
      </c>
      <c r="AD4083">
        <v>329209472</v>
      </c>
      <c r="AE4083">
        <v>0</v>
      </c>
      <c r="AF4083">
        <v>33844332</v>
      </c>
      <c r="AG4083">
        <v>33844332.898999996</v>
      </c>
      <c r="AH4083"/>
      <c r="AI4083">
        <v>0</v>
      </c>
    </row>
    <row r="4084" spans="1:35">
      <c r="A4084" t="s">
        <v>862</v>
      </c>
      <c r="B4084">
        <v>2019</v>
      </c>
      <c r="C4084">
        <v>2019</v>
      </c>
      <c r="D4084">
        <v>2019</v>
      </c>
      <c r="E4084">
        <v>4</v>
      </c>
      <c r="F4084">
        <v>0</v>
      </c>
      <c r="G4084">
        <v>0</v>
      </c>
      <c r="H4084" t="s">
        <v>568</v>
      </c>
      <c r="I4084">
        <v>251</v>
      </c>
      <c r="J4084" t="s">
        <v>113</v>
      </c>
      <c r="K4084" t="s">
        <v>583</v>
      </c>
      <c r="L4084">
        <v>528</v>
      </c>
      <c r="M4084" t="s">
        <v>581</v>
      </c>
      <c r="N4084" t="s">
        <v>582</v>
      </c>
      <c r="O4084">
        <v>276</v>
      </c>
      <c r="P4084" t="s">
        <v>591</v>
      </c>
      <c r="Q4084" t="s">
        <v>592</v>
      </c>
      <c r="R4084" t="s">
        <v>515</v>
      </c>
      <c r="S4084" t="s">
        <v>516</v>
      </c>
      <c r="T4084">
        <v>0</v>
      </c>
      <c r="U4084" t="s">
        <v>517</v>
      </c>
      <c r="V4084">
        <v>2523</v>
      </c>
      <c r="W4084" t="s">
        <v>518</v>
      </c>
      <c r="X4084">
        <v>8</v>
      </c>
      <c r="Y4084" t="s">
        <v>519</v>
      </c>
      <c r="Z4084">
        <v>55400</v>
      </c>
      <c r="AA4084">
        <v>8</v>
      </c>
      <c r="AB4084" t="s">
        <v>519</v>
      </c>
      <c r="AC4084">
        <v>55400</v>
      </c>
      <c r="AD4084">
        <v>55400</v>
      </c>
      <c r="AE4084">
        <v>0</v>
      </c>
      <c r="AF4084">
        <v>69190</v>
      </c>
      <c r="AG4084">
        <v>69190.532000000007</v>
      </c>
      <c r="AH4084"/>
      <c r="AI4084">
        <v>0</v>
      </c>
    </row>
    <row r="4085" spans="1:35">
      <c r="A4085" t="s">
        <v>862</v>
      </c>
      <c r="B4085">
        <v>2019</v>
      </c>
      <c r="C4085">
        <v>2019</v>
      </c>
      <c r="D4085">
        <v>2019</v>
      </c>
      <c r="E4085">
        <v>4</v>
      </c>
      <c r="F4085">
        <v>0</v>
      </c>
      <c r="G4085">
        <v>0</v>
      </c>
      <c r="H4085" t="s">
        <v>568</v>
      </c>
      <c r="I4085">
        <v>251</v>
      </c>
      <c r="J4085" t="s">
        <v>113</v>
      </c>
      <c r="K4085" t="s">
        <v>583</v>
      </c>
      <c r="L4085">
        <v>458</v>
      </c>
      <c r="M4085" t="s">
        <v>180</v>
      </c>
      <c r="N4085" t="s">
        <v>557</v>
      </c>
      <c r="O4085">
        <v>276</v>
      </c>
      <c r="P4085" t="s">
        <v>591</v>
      </c>
      <c r="Q4085" t="s">
        <v>592</v>
      </c>
      <c r="R4085" t="s">
        <v>515</v>
      </c>
      <c r="S4085" t="s">
        <v>516</v>
      </c>
      <c r="T4085">
        <v>0</v>
      </c>
      <c r="U4085" t="s">
        <v>517</v>
      </c>
      <c r="V4085">
        <v>2523</v>
      </c>
      <c r="W4085" t="s">
        <v>518</v>
      </c>
      <c r="X4085">
        <v>8</v>
      </c>
      <c r="Y4085" t="s">
        <v>519</v>
      </c>
      <c r="Z4085">
        <v>551</v>
      </c>
      <c r="AA4085">
        <v>8</v>
      </c>
      <c r="AB4085" t="s">
        <v>519</v>
      </c>
      <c r="AC4085">
        <v>551</v>
      </c>
      <c r="AD4085">
        <v>551</v>
      </c>
      <c r="AE4085">
        <v>0</v>
      </c>
      <c r="AF4085">
        <v>81</v>
      </c>
      <c r="AG4085">
        <v>81.733999999999995</v>
      </c>
      <c r="AH4085"/>
      <c r="AI4085">
        <v>0</v>
      </c>
    </row>
    <row r="4086" spans="1:35">
      <c r="A4086" t="s">
        <v>862</v>
      </c>
      <c r="B4086">
        <v>2019</v>
      </c>
      <c r="C4086">
        <v>2019</v>
      </c>
      <c r="D4086">
        <v>2019</v>
      </c>
      <c r="E4086">
        <v>4</v>
      </c>
      <c r="F4086">
        <v>0</v>
      </c>
      <c r="G4086">
        <v>0</v>
      </c>
      <c r="H4086" t="s">
        <v>568</v>
      </c>
      <c r="I4086">
        <v>251</v>
      </c>
      <c r="J4086" t="s">
        <v>113</v>
      </c>
      <c r="K4086" t="s">
        <v>583</v>
      </c>
      <c r="L4086">
        <v>688</v>
      </c>
      <c r="M4086" t="s">
        <v>644</v>
      </c>
      <c r="N4086" t="s">
        <v>645</v>
      </c>
      <c r="O4086">
        <v>276</v>
      </c>
      <c r="P4086" t="s">
        <v>591</v>
      </c>
      <c r="Q4086" t="s">
        <v>592</v>
      </c>
      <c r="R4086" t="s">
        <v>515</v>
      </c>
      <c r="S4086" t="s">
        <v>516</v>
      </c>
      <c r="T4086">
        <v>0</v>
      </c>
      <c r="U4086" t="s">
        <v>517</v>
      </c>
      <c r="V4086">
        <v>2523</v>
      </c>
      <c r="W4086" t="s">
        <v>518</v>
      </c>
      <c r="X4086">
        <v>8</v>
      </c>
      <c r="Y4086" t="s">
        <v>519</v>
      </c>
      <c r="Z4086">
        <v>1011</v>
      </c>
      <c r="AA4086">
        <v>8</v>
      </c>
      <c r="AB4086" t="s">
        <v>519</v>
      </c>
      <c r="AC4086">
        <v>1011</v>
      </c>
      <c r="AD4086">
        <v>1011</v>
      </c>
      <c r="AE4086">
        <v>0</v>
      </c>
      <c r="AF4086">
        <v>132</v>
      </c>
      <c r="AG4086">
        <v>132.11799999999999</v>
      </c>
      <c r="AH4086"/>
      <c r="AI4086">
        <v>0</v>
      </c>
    </row>
    <row r="4087" spans="1:35">
      <c r="A4087" t="s">
        <v>862</v>
      </c>
      <c r="B4087">
        <v>2019</v>
      </c>
      <c r="C4087">
        <v>2019</v>
      </c>
      <c r="D4087">
        <v>2019</v>
      </c>
      <c r="E4087">
        <v>4</v>
      </c>
      <c r="F4087">
        <v>0</v>
      </c>
      <c r="G4087">
        <v>0</v>
      </c>
      <c r="H4087" t="s">
        <v>568</v>
      </c>
      <c r="I4087">
        <v>251</v>
      </c>
      <c r="J4087" t="s">
        <v>113</v>
      </c>
      <c r="K4087" t="s">
        <v>583</v>
      </c>
      <c r="L4087">
        <v>156</v>
      </c>
      <c r="M4087" t="s">
        <v>183</v>
      </c>
      <c r="N4087" t="s">
        <v>562</v>
      </c>
      <c r="O4087">
        <v>276</v>
      </c>
      <c r="P4087" t="s">
        <v>591</v>
      </c>
      <c r="Q4087" t="s">
        <v>592</v>
      </c>
      <c r="R4087" t="s">
        <v>515</v>
      </c>
      <c r="S4087" t="s">
        <v>516</v>
      </c>
      <c r="T4087">
        <v>0</v>
      </c>
      <c r="U4087" t="s">
        <v>517</v>
      </c>
      <c r="V4087">
        <v>2523</v>
      </c>
      <c r="W4087" t="s">
        <v>518</v>
      </c>
      <c r="X4087">
        <v>8</v>
      </c>
      <c r="Y4087" t="s">
        <v>519</v>
      </c>
      <c r="Z4087">
        <v>1049</v>
      </c>
      <c r="AA4087">
        <v>8</v>
      </c>
      <c r="AB4087" t="s">
        <v>519</v>
      </c>
      <c r="AC4087">
        <v>1049</v>
      </c>
      <c r="AD4087">
        <v>1049</v>
      </c>
      <c r="AE4087">
        <v>0</v>
      </c>
      <c r="AF4087">
        <v>141</v>
      </c>
      <c r="AG4087">
        <v>141.07499999999999</v>
      </c>
      <c r="AH4087"/>
      <c r="AI4087">
        <v>0</v>
      </c>
    </row>
    <row r="4088" spans="1:35">
      <c r="A4088" t="s">
        <v>862</v>
      </c>
      <c r="B4088">
        <v>2019</v>
      </c>
      <c r="C4088">
        <v>2019</v>
      </c>
      <c r="D4088">
        <v>2019</v>
      </c>
      <c r="E4088">
        <v>4</v>
      </c>
      <c r="F4088">
        <v>0</v>
      </c>
      <c r="G4088">
        <v>0</v>
      </c>
      <c r="H4088" t="s">
        <v>568</v>
      </c>
      <c r="I4088">
        <v>251</v>
      </c>
      <c r="J4088" t="s">
        <v>113</v>
      </c>
      <c r="K4088" t="s">
        <v>583</v>
      </c>
      <c r="L4088">
        <v>56</v>
      </c>
      <c r="M4088" t="s">
        <v>694</v>
      </c>
      <c r="N4088" t="s">
        <v>695</v>
      </c>
      <c r="O4088">
        <v>276</v>
      </c>
      <c r="P4088" t="s">
        <v>591</v>
      </c>
      <c r="Q4088" t="s">
        <v>592</v>
      </c>
      <c r="R4088" t="s">
        <v>515</v>
      </c>
      <c r="S4088" t="s">
        <v>516</v>
      </c>
      <c r="T4088">
        <v>0</v>
      </c>
      <c r="U4088" t="s">
        <v>517</v>
      </c>
      <c r="V4088">
        <v>2523</v>
      </c>
      <c r="W4088" t="s">
        <v>518</v>
      </c>
      <c r="X4088">
        <v>8</v>
      </c>
      <c r="Y4088" t="s">
        <v>519</v>
      </c>
      <c r="Z4088">
        <v>151000</v>
      </c>
      <c r="AA4088">
        <v>8</v>
      </c>
      <c r="AB4088" t="s">
        <v>519</v>
      </c>
      <c r="AC4088">
        <v>151000</v>
      </c>
      <c r="AD4088">
        <v>151000</v>
      </c>
      <c r="AE4088">
        <v>0</v>
      </c>
      <c r="AF4088">
        <v>17075</v>
      </c>
      <c r="AG4088">
        <v>17075.664000000001</v>
      </c>
      <c r="AH4088"/>
      <c r="AI4088">
        <v>0</v>
      </c>
    </row>
    <row r="4089" spans="1:35">
      <c r="A4089" t="s">
        <v>862</v>
      </c>
      <c r="B4089">
        <v>2019</v>
      </c>
      <c r="C4089">
        <v>2019</v>
      </c>
      <c r="D4089">
        <v>2019</v>
      </c>
      <c r="E4089">
        <v>4</v>
      </c>
      <c r="F4089">
        <v>0</v>
      </c>
      <c r="G4089">
        <v>0</v>
      </c>
      <c r="H4089" t="s">
        <v>568</v>
      </c>
      <c r="I4089">
        <v>251</v>
      </c>
      <c r="J4089" t="s">
        <v>113</v>
      </c>
      <c r="K4089" t="s">
        <v>583</v>
      </c>
      <c r="L4089">
        <v>32</v>
      </c>
      <c r="M4089" t="s">
        <v>646</v>
      </c>
      <c r="N4089" t="s">
        <v>647</v>
      </c>
      <c r="O4089">
        <v>276</v>
      </c>
      <c r="P4089" t="s">
        <v>591</v>
      </c>
      <c r="Q4089" t="s">
        <v>592</v>
      </c>
      <c r="R4089" t="s">
        <v>515</v>
      </c>
      <c r="S4089" t="s">
        <v>516</v>
      </c>
      <c r="T4089">
        <v>0</v>
      </c>
      <c r="U4089" t="s">
        <v>517</v>
      </c>
      <c r="V4089">
        <v>2523</v>
      </c>
      <c r="W4089" t="s">
        <v>518</v>
      </c>
      <c r="X4089">
        <v>8</v>
      </c>
      <c r="Y4089" t="s">
        <v>519</v>
      </c>
      <c r="Z4089">
        <v>12</v>
      </c>
      <c r="AA4089">
        <v>8</v>
      </c>
      <c r="AB4089" t="s">
        <v>519</v>
      </c>
      <c r="AC4089">
        <v>12</v>
      </c>
      <c r="AD4089">
        <v>12</v>
      </c>
      <c r="AE4089">
        <v>0</v>
      </c>
      <c r="AF4089">
        <v>218</v>
      </c>
      <c r="AG4089">
        <v>218.33</v>
      </c>
      <c r="AH4089"/>
      <c r="AI4089">
        <v>0</v>
      </c>
    </row>
    <row r="4090" spans="1:35">
      <c r="A4090" t="s">
        <v>862</v>
      </c>
      <c r="B4090">
        <v>2019</v>
      </c>
      <c r="C4090">
        <v>2019</v>
      </c>
      <c r="D4090">
        <v>2019</v>
      </c>
      <c r="E4090">
        <v>4</v>
      </c>
      <c r="F4090">
        <v>0</v>
      </c>
      <c r="G4090">
        <v>0</v>
      </c>
      <c r="H4090" t="s">
        <v>568</v>
      </c>
      <c r="I4090">
        <v>251</v>
      </c>
      <c r="J4090" t="s">
        <v>113</v>
      </c>
      <c r="K4090" t="s">
        <v>583</v>
      </c>
      <c r="L4090">
        <v>710</v>
      </c>
      <c r="M4090" t="s">
        <v>616</v>
      </c>
      <c r="N4090" t="s">
        <v>617</v>
      </c>
      <c r="O4090">
        <v>276</v>
      </c>
      <c r="P4090" t="s">
        <v>591</v>
      </c>
      <c r="Q4090" t="s">
        <v>592</v>
      </c>
      <c r="R4090" t="s">
        <v>515</v>
      </c>
      <c r="S4090" t="s">
        <v>516</v>
      </c>
      <c r="T4090">
        <v>0</v>
      </c>
      <c r="U4090" t="s">
        <v>517</v>
      </c>
      <c r="V4090">
        <v>2523</v>
      </c>
      <c r="W4090" t="s">
        <v>518</v>
      </c>
      <c r="X4090">
        <v>8</v>
      </c>
      <c r="Y4090" t="s">
        <v>519</v>
      </c>
      <c r="Z4090">
        <v>2</v>
      </c>
      <c r="AA4090">
        <v>8</v>
      </c>
      <c r="AB4090" t="s">
        <v>519</v>
      </c>
      <c r="AC4090">
        <v>2</v>
      </c>
      <c r="AD4090">
        <v>2</v>
      </c>
      <c r="AE4090">
        <v>0</v>
      </c>
      <c r="AF4090">
        <v>95</v>
      </c>
      <c r="AG4090">
        <v>95.17</v>
      </c>
      <c r="AH4090"/>
      <c r="AI4090">
        <v>0</v>
      </c>
    </row>
    <row r="4091" spans="1:35">
      <c r="A4091" t="s">
        <v>862</v>
      </c>
      <c r="B4091">
        <v>2019</v>
      </c>
      <c r="C4091">
        <v>2019</v>
      </c>
      <c r="D4091">
        <v>2019</v>
      </c>
      <c r="E4091">
        <v>4</v>
      </c>
      <c r="F4091">
        <v>0</v>
      </c>
      <c r="G4091">
        <v>0</v>
      </c>
      <c r="H4091" t="s">
        <v>568</v>
      </c>
      <c r="I4091">
        <v>251</v>
      </c>
      <c r="J4091" t="s">
        <v>113</v>
      </c>
      <c r="K4091" t="s">
        <v>583</v>
      </c>
      <c r="L4091">
        <v>442</v>
      </c>
      <c r="M4091" t="s">
        <v>688</v>
      </c>
      <c r="N4091" t="s">
        <v>689</v>
      </c>
      <c r="O4091">
        <v>276</v>
      </c>
      <c r="P4091" t="s">
        <v>591</v>
      </c>
      <c r="Q4091" t="s">
        <v>592</v>
      </c>
      <c r="R4091" t="s">
        <v>515</v>
      </c>
      <c r="S4091" t="s">
        <v>516</v>
      </c>
      <c r="T4091">
        <v>0</v>
      </c>
      <c r="U4091" t="s">
        <v>517</v>
      </c>
      <c r="V4091">
        <v>2523</v>
      </c>
      <c r="W4091" t="s">
        <v>518</v>
      </c>
      <c r="X4091">
        <v>8</v>
      </c>
      <c r="Y4091" t="s">
        <v>519</v>
      </c>
      <c r="Z4091">
        <v>604</v>
      </c>
      <c r="AA4091">
        <v>8</v>
      </c>
      <c r="AB4091" t="s">
        <v>519</v>
      </c>
      <c r="AC4091">
        <v>604</v>
      </c>
      <c r="AD4091">
        <v>604</v>
      </c>
      <c r="AE4091">
        <v>0</v>
      </c>
      <c r="AF4091">
        <v>3466</v>
      </c>
      <c r="AG4091">
        <v>3466.4119999999998</v>
      </c>
      <c r="AH4091"/>
      <c r="AI4091">
        <v>0</v>
      </c>
    </row>
    <row r="4092" spans="1:35">
      <c r="A4092" t="s">
        <v>862</v>
      </c>
      <c r="B4092">
        <v>2019</v>
      </c>
      <c r="C4092">
        <v>2019</v>
      </c>
      <c r="D4092">
        <v>2019</v>
      </c>
      <c r="E4092">
        <v>4</v>
      </c>
      <c r="F4092">
        <v>0</v>
      </c>
      <c r="G4092">
        <v>0</v>
      </c>
      <c r="H4092" t="s">
        <v>568</v>
      </c>
      <c r="I4092">
        <v>251</v>
      </c>
      <c r="J4092" t="s">
        <v>113</v>
      </c>
      <c r="K4092" t="s">
        <v>583</v>
      </c>
      <c r="L4092">
        <v>380</v>
      </c>
      <c r="M4092" t="s">
        <v>587</v>
      </c>
      <c r="N4092" t="s">
        <v>588</v>
      </c>
      <c r="O4092">
        <v>276</v>
      </c>
      <c r="P4092" t="s">
        <v>591</v>
      </c>
      <c r="Q4092" t="s">
        <v>592</v>
      </c>
      <c r="R4092" t="s">
        <v>515</v>
      </c>
      <c r="S4092" t="s">
        <v>516</v>
      </c>
      <c r="T4092">
        <v>0</v>
      </c>
      <c r="U4092" t="s">
        <v>517</v>
      </c>
      <c r="V4092">
        <v>2523</v>
      </c>
      <c r="W4092" t="s">
        <v>518</v>
      </c>
      <c r="X4092">
        <v>8</v>
      </c>
      <c r="Y4092" t="s">
        <v>519</v>
      </c>
      <c r="Z4092">
        <v>42408</v>
      </c>
      <c r="AA4092">
        <v>8</v>
      </c>
      <c r="AB4092" t="s">
        <v>519</v>
      </c>
      <c r="AC4092">
        <v>42408</v>
      </c>
      <c r="AD4092">
        <v>42408</v>
      </c>
      <c r="AE4092">
        <v>0</v>
      </c>
      <c r="AF4092">
        <v>8902</v>
      </c>
      <c r="AG4092">
        <v>8902.2749999999996</v>
      </c>
      <c r="AH4092"/>
      <c r="AI4092">
        <v>0</v>
      </c>
    </row>
    <row r="4093" spans="1:35">
      <c r="A4093" t="s">
        <v>862</v>
      </c>
      <c r="B4093">
        <v>2019</v>
      </c>
      <c r="C4093">
        <v>2019</v>
      </c>
      <c r="D4093">
        <v>2019</v>
      </c>
      <c r="E4093">
        <v>4</v>
      </c>
      <c r="F4093">
        <v>0</v>
      </c>
      <c r="G4093">
        <v>0</v>
      </c>
      <c r="H4093" t="s">
        <v>568</v>
      </c>
      <c r="I4093">
        <v>251</v>
      </c>
      <c r="J4093" t="s">
        <v>113</v>
      </c>
      <c r="K4093" t="s">
        <v>583</v>
      </c>
      <c r="L4093">
        <v>36</v>
      </c>
      <c r="M4093" t="s">
        <v>110</v>
      </c>
      <c r="N4093" t="s">
        <v>511</v>
      </c>
      <c r="O4093">
        <v>276</v>
      </c>
      <c r="P4093" t="s">
        <v>591</v>
      </c>
      <c r="Q4093" t="s">
        <v>592</v>
      </c>
      <c r="R4093" t="s">
        <v>515</v>
      </c>
      <c r="S4093" t="s">
        <v>516</v>
      </c>
      <c r="T4093">
        <v>0</v>
      </c>
      <c r="U4093" t="s">
        <v>517</v>
      </c>
      <c r="V4093">
        <v>2523</v>
      </c>
      <c r="W4093" t="s">
        <v>518</v>
      </c>
      <c r="X4093">
        <v>8</v>
      </c>
      <c r="Y4093" t="s">
        <v>519</v>
      </c>
      <c r="Z4093">
        <v>18</v>
      </c>
      <c r="AA4093">
        <v>8</v>
      </c>
      <c r="AB4093" t="s">
        <v>519</v>
      </c>
      <c r="AC4093">
        <v>18</v>
      </c>
      <c r="AD4093">
        <v>18</v>
      </c>
      <c r="AE4093">
        <v>0</v>
      </c>
      <c r="AF4093">
        <v>1517</v>
      </c>
      <c r="AG4093">
        <v>1517.115</v>
      </c>
      <c r="AH4093"/>
      <c r="AI4093">
        <v>0</v>
      </c>
    </row>
    <row r="4094" spans="1:35">
      <c r="A4094" t="s">
        <v>862</v>
      </c>
      <c r="B4094">
        <v>2019</v>
      </c>
      <c r="C4094">
        <v>2019</v>
      </c>
      <c r="D4094">
        <v>2019</v>
      </c>
      <c r="E4094">
        <v>4</v>
      </c>
      <c r="F4094">
        <v>0</v>
      </c>
      <c r="G4094">
        <v>0</v>
      </c>
      <c r="H4094" t="s">
        <v>568</v>
      </c>
      <c r="I4094">
        <v>251</v>
      </c>
      <c r="J4094" t="s">
        <v>113</v>
      </c>
      <c r="K4094" t="s">
        <v>583</v>
      </c>
      <c r="L4094">
        <v>276</v>
      </c>
      <c r="M4094" t="s">
        <v>591</v>
      </c>
      <c r="N4094" t="s">
        <v>592</v>
      </c>
      <c r="O4094">
        <v>528</v>
      </c>
      <c r="P4094" t="s">
        <v>581</v>
      </c>
      <c r="Q4094" t="s">
        <v>582</v>
      </c>
      <c r="R4094" t="s">
        <v>515</v>
      </c>
      <c r="S4094" t="s">
        <v>516</v>
      </c>
      <c r="T4094">
        <v>0</v>
      </c>
      <c r="U4094" t="s">
        <v>517</v>
      </c>
      <c r="V4094">
        <v>2523</v>
      </c>
      <c r="W4094" t="s">
        <v>518</v>
      </c>
      <c r="X4094">
        <v>8</v>
      </c>
      <c r="Y4094" t="s">
        <v>519</v>
      </c>
      <c r="Z4094">
        <v>73540</v>
      </c>
      <c r="AA4094">
        <v>8</v>
      </c>
      <c r="AB4094" t="s">
        <v>519</v>
      </c>
      <c r="AC4094">
        <v>73540</v>
      </c>
      <c r="AD4094">
        <v>73540</v>
      </c>
      <c r="AE4094">
        <v>0</v>
      </c>
      <c r="AF4094">
        <v>58619</v>
      </c>
      <c r="AG4094">
        <v>58619.989000000001</v>
      </c>
      <c r="AH4094"/>
      <c r="AI4094">
        <v>0</v>
      </c>
    </row>
    <row r="4095" spans="1:35">
      <c r="A4095" t="s">
        <v>862</v>
      </c>
      <c r="B4095">
        <v>2019</v>
      </c>
      <c r="C4095">
        <v>2019</v>
      </c>
      <c r="D4095">
        <v>2019</v>
      </c>
      <c r="E4095">
        <v>4</v>
      </c>
      <c r="F4095">
        <v>0</v>
      </c>
      <c r="G4095">
        <v>0</v>
      </c>
      <c r="H4095" t="s">
        <v>568</v>
      </c>
      <c r="I4095">
        <v>251</v>
      </c>
      <c r="J4095" t="s">
        <v>113</v>
      </c>
      <c r="K4095" t="s">
        <v>583</v>
      </c>
      <c r="L4095">
        <v>792</v>
      </c>
      <c r="M4095" t="s">
        <v>217</v>
      </c>
      <c r="N4095" t="s">
        <v>573</v>
      </c>
      <c r="O4095">
        <v>528</v>
      </c>
      <c r="P4095" t="s">
        <v>581</v>
      </c>
      <c r="Q4095" t="s">
        <v>582</v>
      </c>
      <c r="R4095" t="s">
        <v>515</v>
      </c>
      <c r="S4095" t="s">
        <v>516</v>
      </c>
      <c r="T4095">
        <v>0</v>
      </c>
      <c r="U4095" t="s">
        <v>517</v>
      </c>
      <c r="V4095">
        <v>2523</v>
      </c>
      <c r="W4095" t="s">
        <v>518</v>
      </c>
      <c r="X4095">
        <v>8</v>
      </c>
      <c r="Y4095" t="s">
        <v>519</v>
      </c>
      <c r="Z4095">
        <v>25600</v>
      </c>
      <c r="AA4095">
        <v>8</v>
      </c>
      <c r="AB4095" t="s">
        <v>519</v>
      </c>
      <c r="AC4095">
        <v>25600</v>
      </c>
      <c r="AD4095">
        <v>25600</v>
      </c>
      <c r="AE4095">
        <v>0</v>
      </c>
      <c r="AF4095">
        <v>5087</v>
      </c>
      <c r="AG4095">
        <v>5087.6540000000005</v>
      </c>
      <c r="AH4095"/>
      <c r="AI4095">
        <v>0</v>
      </c>
    </row>
    <row r="4096" spans="1:35">
      <c r="A4096" t="s">
        <v>862</v>
      </c>
      <c r="B4096">
        <v>2019</v>
      </c>
      <c r="C4096">
        <v>2019</v>
      </c>
      <c r="D4096">
        <v>2019</v>
      </c>
      <c r="E4096">
        <v>4</v>
      </c>
      <c r="F4096">
        <v>0</v>
      </c>
      <c r="G4096">
        <v>0</v>
      </c>
      <c r="H4096" t="s">
        <v>568</v>
      </c>
      <c r="I4096">
        <v>251</v>
      </c>
      <c r="J4096" t="s">
        <v>113</v>
      </c>
      <c r="K4096" t="s">
        <v>583</v>
      </c>
      <c r="L4096">
        <v>528</v>
      </c>
      <c r="M4096" t="s">
        <v>581</v>
      </c>
      <c r="N4096" t="s">
        <v>582</v>
      </c>
      <c r="O4096">
        <v>528</v>
      </c>
      <c r="P4096" t="s">
        <v>581</v>
      </c>
      <c r="Q4096" t="s">
        <v>582</v>
      </c>
      <c r="R4096" t="s">
        <v>515</v>
      </c>
      <c r="S4096" t="s">
        <v>516</v>
      </c>
      <c r="T4096">
        <v>0</v>
      </c>
      <c r="U4096" t="s">
        <v>517</v>
      </c>
      <c r="V4096">
        <v>2523</v>
      </c>
      <c r="W4096" t="s">
        <v>518</v>
      </c>
      <c r="X4096">
        <v>8</v>
      </c>
      <c r="Y4096" t="s">
        <v>519</v>
      </c>
      <c r="Z4096">
        <v>5947272</v>
      </c>
      <c r="AA4096">
        <v>8</v>
      </c>
      <c r="AB4096" t="s">
        <v>519</v>
      </c>
      <c r="AC4096">
        <v>5947272</v>
      </c>
      <c r="AD4096">
        <v>5947272</v>
      </c>
      <c r="AE4096">
        <v>0</v>
      </c>
      <c r="AF4096">
        <v>2358493</v>
      </c>
      <c r="AG4096">
        <v>2358493.909</v>
      </c>
      <c r="AH4096"/>
      <c r="AI4096">
        <v>0</v>
      </c>
    </row>
    <row r="4097" spans="1:35">
      <c r="A4097" t="s">
        <v>862</v>
      </c>
      <c r="B4097">
        <v>2019</v>
      </c>
      <c r="C4097">
        <v>2019</v>
      </c>
      <c r="D4097">
        <v>2019</v>
      </c>
      <c r="E4097">
        <v>4</v>
      </c>
      <c r="F4097">
        <v>0</v>
      </c>
      <c r="G4097">
        <v>0</v>
      </c>
      <c r="H4097" t="s">
        <v>568</v>
      </c>
      <c r="I4097">
        <v>251</v>
      </c>
      <c r="J4097" t="s">
        <v>113</v>
      </c>
      <c r="K4097" t="s">
        <v>583</v>
      </c>
      <c r="L4097">
        <v>56</v>
      </c>
      <c r="M4097" t="s">
        <v>694</v>
      </c>
      <c r="N4097" t="s">
        <v>695</v>
      </c>
      <c r="O4097">
        <v>528</v>
      </c>
      <c r="P4097" t="s">
        <v>581</v>
      </c>
      <c r="Q4097" t="s">
        <v>582</v>
      </c>
      <c r="R4097" t="s">
        <v>515</v>
      </c>
      <c r="S4097" t="s">
        <v>516</v>
      </c>
      <c r="T4097">
        <v>0</v>
      </c>
      <c r="U4097" t="s">
        <v>517</v>
      </c>
      <c r="V4097">
        <v>2523</v>
      </c>
      <c r="W4097" t="s">
        <v>518</v>
      </c>
      <c r="X4097">
        <v>8</v>
      </c>
      <c r="Y4097" t="s">
        <v>519</v>
      </c>
      <c r="Z4097">
        <v>30180</v>
      </c>
      <c r="AA4097">
        <v>8</v>
      </c>
      <c r="AB4097" t="s">
        <v>519</v>
      </c>
      <c r="AC4097">
        <v>30180</v>
      </c>
      <c r="AD4097">
        <v>30180</v>
      </c>
      <c r="AE4097">
        <v>0</v>
      </c>
      <c r="AF4097">
        <v>3926</v>
      </c>
      <c r="AG4097">
        <v>3926.585</v>
      </c>
      <c r="AH4097"/>
      <c r="AI4097">
        <v>0</v>
      </c>
    </row>
    <row r="4098" spans="1:35">
      <c r="A4098" t="s">
        <v>862</v>
      </c>
      <c r="B4098">
        <v>2019</v>
      </c>
      <c r="C4098">
        <v>2019</v>
      </c>
      <c r="D4098">
        <v>2019</v>
      </c>
      <c r="E4098">
        <v>4</v>
      </c>
      <c r="F4098">
        <v>0</v>
      </c>
      <c r="G4098">
        <v>0</v>
      </c>
      <c r="H4098" t="s">
        <v>568</v>
      </c>
      <c r="I4098">
        <v>251</v>
      </c>
      <c r="J4098" t="s">
        <v>113</v>
      </c>
      <c r="K4098" t="s">
        <v>583</v>
      </c>
      <c r="L4098">
        <v>208</v>
      </c>
      <c r="M4098" t="s">
        <v>195</v>
      </c>
      <c r="N4098" t="s">
        <v>572</v>
      </c>
      <c r="O4098">
        <v>528</v>
      </c>
      <c r="P4098" t="s">
        <v>581</v>
      </c>
      <c r="Q4098" t="s">
        <v>582</v>
      </c>
      <c r="R4098" t="s">
        <v>515</v>
      </c>
      <c r="S4098" t="s">
        <v>516</v>
      </c>
      <c r="T4098">
        <v>0</v>
      </c>
      <c r="U4098" t="s">
        <v>517</v>
      </c>
      <c r="V4098">
        <v>2523</v>
      </c>
      <c r="W4098" t="s">
        <v>518</v>
      </c>
      <c r="X4098">
        <v>8</v>
      </c>
      <c r="Y4098" t="s">
        <v>519</v>
      </c>
      <c r="Z4098">
        <v>45781450</v>
      </c>
      <c r="AA4098">
        <v>8</v>
      </c>
      <c r="AB4098" t="s">
        <v>519</v>
      </c>
      <c r="AC4098">
        <v>45781450</v>
      </c>
      <c r="AD4098">
        <v>45781450</v>
      </c>
      <c r="AE4098">
        <v>0</v>
      </c>
      <c r="AF4098">
        <v>4721890</v>
      </c>
      <c r="AG4098">
        <v>4721890.7309999997</v>
      </c>
      <c r="AH4098"/>
      <c r="AI4098">
        <v>0</v>
      </c>
    </row>
    <row r="4099" spans="1:35">
      <c r="A4099" t="s">
        <v>862</v>
      </c>
      <c r="B4099">
        <v>2019</v>
      </c>
      <c r="C4099">
        <v>2019</v>
      </c>
      <c r="D4099">
        <v>2019</v>
      </c>
      <c r="E4099">
        <v>4</v>
      </c>
      <c r="F4099">
        <v>0</v>
      </c>
      <c r="G4099">
        <v>0</v>
      </c>
      <c r="H4099" t="s">
        <v>568</v>
      </c>
      <c r="I4099">
        <v>251</v>
      </c>
      <c r="J4099" t="s">
        <v>113</v>
      </c>
      <c r="K4099" t="s">
        <v>583</v>
      </c>
      <c r="L4099">
        <v>376</v>
      </c>
      <c r="M4099" t="s">
        <v>658</v>
      </c>
      <c r="N4099" t="s">
        <v>659</v>
      </c>
      <c r="O4099">
        <v>56</v>
      </c>
      <c r="P4099" t="s">
        <v>694</v>
      </c>
      <c r="Q4099" t="s">
        <v>695</v>
      </c>
      <c r="R4099" t="s">
        <v>515</v>
      </c>
      <c r="S4099" t="s">
        <v>516</v>
      </c>
      <c r="T4099">
        <v>0</v>
      </c>
      <c r="U4099" t="s">
        <v>517</v>
      </c>
      <c r="V4099">
        <v>2523</v>
      </c>
      <c r="W4099" t="s">
        <v>518</v>
      </c>
      <c r="X4099">
        <v>8</v>
      </c>
      <c r="Y4099" t="s">
        <v>519</v>
      </c>
      <c r="Z4099">
        <v>22</v>
      </c>
      <c r="AA4099">
        <v>8</v>
      </c>
      <c r="AB4099" t="s">
        <v>519</v>
      </c>
      <c r="AC4099">
        <v>22</v>
      </c>
      <c r="AD4099">
        <v>22</v>
      </c>
      <c r="AE4099">
        <v>0</v>
      </c>
      <c r="AF4099">
        <v>27</v>
      </c>
      <c r="AG4099">
        <v>27.991</v>
      </c>
      <c r="AH4099"/>
      <c r="AI4099">
        <v>0</v>
      </c>
    </row>
    <row r="4100" spans="1:35">
      <c r="A4100" t="s">
        <v>862</v>
      </c>
      <c r="B4100">
        <v>2019</v>
      </c>
      <c r="C4100">
        <v>2019</v>
      </c>
      <c r="D4100">
        <v>2019</v>
      </c>
      <c r="E4100">
        <v>4</v>
      </c>
      <c r="F4100">
        <v>0</v>
      </c>
      <c r="G4100">
        <v>0</v>
      </c>
      <c r="H4100" t="s">
        <v>568</v>
      </c>
      <c r="I4100">
        <v>251</v>
      </c>
      <c r="J4100" t="s">
        <v>113</v>
      </c>
      <c r="K4100" t="s">
        <v>583</v>
      </c>
      <c r="L4100">
        <v>56</v>
      </c>
      <c r="M4100" t="s">
        <v>694</v>
      </c>
      <c r="N4100" t="s">
        <v>695</v>
      </c>
      <c r="O4100">
        <v>56</v>
      </c>
      <c r="P4100" t="s">
        <v>694</v>
      </c>
      <c r="Q4100" t="s">
        <v>695</v>
      </c>
      <c r="R4100" t="s">
        <v>515</v>
      </c>
      <c r="S4100" t="s">
        <v>516</v>
      </c>
      <c r="T4100">
        <v>0</v>
      </c>
      <c r="U4100" t="s">
        <v>517</v>
      </c>
      <c r="V4100">
        <v>2523</v>
      </c>
      <c r="W4100" t="s">
        <v>518</v>
      </c>
      <c r="X4100">
        <v>8</v>
      </c>
      <c r="Y4100" t="s">
        <v>519</v>
      </c>
      <c r="Z4100">
        <v>1142020526</v>
      </c>
      <c r="AA4100">
        <v>8</v>
      </c>
      <c r="AB4100" t="s">
        <v>519</v>
      </c>
      <c r="AC4100">
        <v>1142020526</v>
      </c>
      <c r="AD4100">
        <v>1142020526</v>
      </c>
      <c r="AE4100">
        <v>0</v>
      </c>
      <c r="AF4100">
        <v>93017713</v>
      </c>
      <c r="AG4100">
        <v>93017713.031000003</v>
      </c>
      <c r="AH4100"/>
      <c r="AI4100">
        <v>0</v>
      </c>
    </row>
    <row r="4101" spans="1:35">
      <c r="A4101" t="s">
        <v>862</v>
      </c>
      <c r="B4101">
        <v>2019</v>
      </c>
      <c r="C4101">
        <v>2019</v>
      </c>
      <c r="D4101">
        <v>2019</v>
      </c>
      <c r="E4101">
        <v>4</v>
      </c>
      <c r="F4101">
        <v>0</v>
      </c>
      <c r="G4101">
        <v>0</v>
      </c>
      <c r="H4101" t="s">
        <v>568</v>
      </c>
      <c r="I4101">
        <v>251</v>
      </c>
      <c r="J4101" t="s">
        <v>113</v>
      </c>
      <c r="K4101" t="s">
        <v>583</v>
      </c>
      <c r="L4101">
        <v>384</v>
      </c>
      <c r="M4101" t="s">
        <v>751</v>
      </c>
      <c r="N4101" t="s">
        <v>752</v>
      </c>
      <c r="O4101">
        <v>56</v>
      </c>
      <c r="P4101" t="s">
        <v>694</v>
      </c>
      <c r="Q4101" t="s">
        <v>695</v>
      </c>
      <c r="R4101" t="s">
        <v>515</v>
      </c>
      <c r="S4101" t="s">
        <v>516</v>
      </c>
      <c r="T4101">
        <v>0</v>
      </c>
      <c r="U4101" t="s">
        <v>517</v>
      </c>
      <c r="V4101">
        <v>2523</v>
      </c>
      <c r="W4101" t="s">
        <v>518</v>
      </c>
      <c r="X4101">
        <v>8</v>
      </c>
      <c r="Y4101" t="s">
        <v>519</v>
      </c>
      <c r="Z4101">
        <v>83</v>
      </c>
      <c r="AA4101">
        <v>8</v>
      </c>
      <c r="AB4101" t="s">
        <v>519</v>
      </c>
      <c r="AC4101">
        <v>83</v>
      </c>
      <c r="AD4101">
        <v>83</v>
      </c>
      <c r="AE4101">
        <v>0</v>
      </c>
      <c r="AF4101">
        <v>1175</v>
      </c>
      <c r="AG4101">
        <v>1175.624</v>
      </c>
      <c r="AH4101"/>
      <c r="AI4101">
        <v>0</v>
      </c>
    </row>
    <row r="4102" spans="1:35">
      <c r="A4102" t="s">
        <v>862</v>
      </c>
      <c r="B4102">
        <v>2019</v>
      </c>
      <c r="C4102">
        <v>2019</v>
      </c>
      <c r="D4102">
        <v>2019</v>
      </c>
      <c r="E4102">
        <v>4</v>
      </c>
      <c r="F4102">
        <v>0</v>
      </c>
      <c r="G4102">
        <v>0</v>
      </c>
      <c r="H4102" t="s">
        <v>568</v>
      </c>
      <c r="I4102">
        <v>251</v>
      </c>
      <c r="J4102" t="s">
        <v>113</v>
      </c>
      <c r="K4102" t="s">
        <v>583</v>
      </c>
      <c r="L4102">
        <v>528</v>
      </c>
      <c r="M4102" t="s">
        <v>581</v>
      </c>
      <c r="N4102" t="s">
        <v>582</v>
      </c>
      <c r="O4102">
        <v>56</v>
      </c>
      <c r="P4102" t="s">
        <v>694</v>
      </c>
      <c r="Q4102" t="s">
        <v>695</v>
      </c>
      <c r="R4102" t="s">
        <v>515</v>
      </c>
      <c r="S4102" t="s">
        <v>516</v>
      </c>
      <c r="T4102">
        <v>0</v>
      </c>
      <c r="U4102" t="s">
        <v>517</v>
      </c>
      <c r="V4102">
        <v>2523</v>
      </c>
      <c r="W4102" t="s">
        <v>518</v>
      </c>
      <c r="X4102">
        <v>8</v>
      </c>
      <c r="Y4102" t="s">
        <v>519</v>
      </c>
      <c r="Z4102">
        <v>21250</v>
      </c>
      <c r="AA4102">
        <v>8</v>
      </c>
      <c r="AB4102" t="s">
        <v>519</v>
      </c>
      <c r="AC4102">
        <v>21250</v>
      </c>
      <c r="AD4102">
        <v>21250</v>
      </c>
      <c r="AE4102">
        <v>0</v>
      </c>
      <c r="AF4102">
        <v>13722</v>
      </c>
      <c r="AG4102">
        <v>13722.334999999999</v>
      </c>
      <c r="AH4102"/>
      <c r="AI4102">
        <v>0</v>
      </c>
    </row>
    <row r="4103" spans="1:35">
      <c r="A4103" t="s">
        <v>862</v>
      </c>
      <c r="B4103">
        <v>2019</v>
      </c>
      <c r="C4103">
        <v>2019</v>
      </c>
      <c r="D4103">
        <v>2019</v>
      </c>
      <c r="E4103">
        <v>4</v>
      </c>
      <c r="F4103">
        <v>0</v>
      </c>
      <c r="G4103">
        <v>0</v>
      </c>
      <c r="H4103" t="s">
        <v>568</v>
      </c>
      <c r="I4103">
        <v>251</v>
      </c>
      <c r="J4103" t="s">
        <v>113</v>
      </c>
      <c r="K4103" t="s">
        <v>583</v>
      </c>
      <c r="L4103">
        <v>380</v>
      </c>
      <c r="M4103" t="s">
        <v>587</v>
      </c>
      <c r="N4103" t="s">
        <v>588</v>
      </c>
      <c r="O4103">
        <v>56</v>
      </c>
      <c r="P4103" t="s">
        <v>694</v>
      </c>
      <c r="Q4103" t="s">
        <v>695</v>
      </c>
      <c r="R4103" t="s">
        <v>515</v>
      </c>
      <c r="S4103" t="s">
        <v>516</v>
      </c>
      <c r="T4103">
        <v>0</v>
      </c>
      <c r="U4103" t="s">
        <v>517</v>
      </c>
      <c r="V4103">
        <v>2523</v>
      </c>
      <c r="W4103" t="s">
        <v>518</v>
      </c>
      <c r="X4103">
        <v>8</v>
      </c>
      <c r="Y4103" t="s">
        <v>519</v>
      </c>
      <c r="Z4103">
        <v>1725460</v>
      </c>
      <c r="AA4103">
        <v>8</v>
      </c>
      <c r="AB4103" t="s">
        <v>519</v>
      </c>
      <c r="AC4103">
        <v>1725460</v>
      </c>
      <c r="AD4103">
        <v>1725460</v>
      </c>
      <c r="AE4103">
        <v>0</v>
      </c>
      <c r="AF4103">
        <v>188938</v>
      </c>
      <c r="AG4103">
        <v>188938.508</v>
      </c>
      <c r="AH4103"/>
      <c r="AI4103">
        <v>0</v>
      </c>
    </row>
    <row r="4104" spans="1:35">
      <c r="A4104" t="s">
        <v>862</v>
      </c>
      <c r="B4104">
        <v>2019</v>
      </c>
      <c r="C4104">
        <v>2019</v>
      </c>
      <c r="D4104">
        <v>2019</v>
      </c>
      <c r="E4104">
        <v>4</v>
      </c>
      <c r="F4104">
        <v>0</v>
      </c>
      <c r="G4104">
        <v>0</v>
      </c>
      <c r="H4104" t="s">
        <v>568</v>
      </c>
      <c r="I4104">
        <v>251</v>
      </c>
      <c r="J4104" t="s">
        <v>113</v>
      </c>
      <c r="K4104" t="s">
        <v>583</v>
      </c>
      <c r="L4104">
        <v>276</v>
      </c>
      <c r="M4104" t="s">
        <v>591</v>
      </c>
      <c r="N4104" t="s">
        <v>592</v>
      </c>
      <c r="O4104">
        <v>56</v>
      </c>
      <c r="P4104" t="s">
        <v>694</v>
      </c>
      <c r="Q4104" t="s">
        <v>695</v>
      </c>
      <c r="R4104" t="s">
        <v>515</v>
      </c>
      <c r="S4104" t="s">
        <v>516</v>
      </c>
      <c r="T4104">
        <v>0</v>
      </c>
      <c r="U4104" t="s">
        <v>517</v>
      </c>
      <c r="V4104">
        <v>2523</v>
      </c>
      <c r="W4104" t="s">
        <v>518</v>
      </c>
      <c r="X4104">
        <v>8</v>
      </c>
      <c r="Y4104" t="s">
        <v>519</v>
      </c>
      <c r="Z4104">
        <v>14681522</v>
      </c>
      <c r="AA4104">
        <v>8</v>
      </c>
      <c r="AB4104" t="s">
        <v>519</v>
      </c>
      <c r="AC4104">
        <v>14681522</v>
      </c>
      <c r="AD4104">
        <v>14681522</v>
      </c>
      <c r="AE4104">
        <v>0</v>
      </c>
      <c r="AF4104">
        <v>387190</v>
      </c>
      <c r="AG4104">
        <v>387190.201</v>
      </c>
      <c r="AH4104"/>
      <c r="AI4104">
        <v>0</v>
      </c>
    </row>
    <row r="4105" spans="1:35">
      <c r="A4105" t="s">
        <v>862</v>
      </c>
      <c r="B4105">
        <v>2019</v>
      </c>
      <c r="C4105">
        <v>2019</v>
      </c>
      <c r="D4105">
        <v>2019</v>
      </c>
      <c r="E4105">
        <v>4</v>
      </c>
      <c r="F4105">
        <v>0</v>
      </c>
      <c r="G4105">
        <v>0</v>
      </c>
      <c r="H4105" t="s">
        <v>568</v>
      </c>
      <c r="I4105">
        <v>251</v>
      </c>
      <c r="J4105" t="s">
        <v>113</v>
      </c>
      <c r="K4105" t="s">
        <v>583</v>
      </c>
      <c r="L4105">
        <v>792</v>
      </c>
      <c r="M4105" t="s">
        <v>217</v>
      </c>
      <c r="N4105" t="s">
        <v>573</v>
      </c>
      <c r="O4105">
        <v>56</v>
      </c>
      <c r="P4105" t="s">
        <v>694</v>
      </c>
      <c r="Q4105" t="s">
        <v>695</v>
      </c>
      <c r="R4105" t="s">
        <v>515</v>
      </c>
      <c r="S4105" t="s">
        <v>516</v>
      </c>
      <c r="T4105">
        <v>0</v>
      </c>
      <c r="U4105" t="s">
        <v>517</v>
      </c>
      <c r="V4105">
        <v>2523</v>
      </c>
      <c r="W4105" t="s">
        <v>518</v>
      </c>
      <c r="X4105">
        <v>8</v>
      </c>
      <c r="Y4105" t="s">
        <v>519</v>
      </c>
      <c r="Z4105">
        <v>6542217</v>
      </c>
      <c r="AA4105">
        <v>8</v>
      </c>
      <c r="AB4105" t="s">
        <v>519</v>
      </c>
      <c r="AC4105">
        <v>6542217</v>
      </c>
      <c r="AD4105">
        <v>6542217</v>
      </c>
      <c r="AE4105">
        <v>0</v>
      </c>
      <c r="AF4105">
        <v>373723</v>
      </c>
      <c r="AG4105">
        <v>373723.14399999997</v>
      </c>
      <c r="AH4105"/>
      <c r="AI4105">
        <v>0</v>
      </c>
    </row>
    <row r="4106" spans="1:35">
      <c r="A4106" t="s">
        <v>862</v>
      </c>
      <c r="B4106">
        <v>2019</v>
      </c>
      <c r="C4106">
        <v>2019</v>
      </c>
      <c r="D4106">
        <v>2019</v>
      </c>
      <c r="E4106">
        <v>4</v>
      </c>
      <c r="F4106">
        <v>0</v>
      </c>
      <c r="G4106">
        <v>0</v>
      </c>
      <c r="H4106" t="s">
        <v>568</v>
      </c>
      <c r="I4106">
        <v>251</v>
      </c>
      <c r="J4106" t="s">
        <v>113</v>
      </c>
      <c r="K4106" t="s">
        <v>583</v>
      </c>
      <c r="L4106">
        <v>36</v>
      </c>
      <c r="M4106" t="s">
        <v>110</v>
      </c>
      <c r="N4106" t="s">
        <v>511</v>
      </c>
      <c r="O4106">
        <v>56</v>
      </c>
      <c r="P4106" t="s">
        <v>694</v>
      </c>
      <c r="Q4106" t="s">
        <v>695</v>
      </c>
      <c r="R4106" t="s">
        <v>515</v>
      </c>
      <c r="S4106" t="s">
        <v>516</v>
      </c>
      <c r="T4106">
        <v>0</v>
      </c>
      <c r="U4106" t="s">
        <v>517</v>
      </c>
      <c r="V4106">
        <v>2523</v>
      </c>
      <c r="W4106" t="s">
        <v>518</v>
      </c>
      <c r="X4106">
        <v>8</v>
      </c>
      <c r="Y4106" t="s">
        <v>519</v>
      </c>
      <c r="Z4106">
        <v>14</v>
      </c>
      <c r="AA4106">
        <v>8</v>
      </c>
      <c r="AB4106" t="s">
        <v>519</v>
      </c>
      <c r="AC4106">
        <v>14</v>
      </c>
      <c r="AD4106">
        <v>14</v>
      </c>
      <c r="AE4106">
        <v>0</v>
      </c>
      <c r="AF4106">
        <v>212</v>
      </c>
      <c r="AG4106">
        <v>212.732</v>
      </c>
      <c r="AH4106"/>
      <c r="AI4106">
        <v>0</v>
      </c>
    </row>
    <row r="4107" spans="1:35">
      <c r="A4107" t="s">
        <v>862</v>
      </c>
      <c r="B4107">
        <v>2019</v>
      </c>
      <c r="C4107">
        <v>2019</v>
      </c>
      <c r="D4107">
        <v>2019</v>
      </c>
      <c r="E4107">
        <v>4</v>
      </c>
      <c r="F4107">
        <v>0</v>
      </c>
      <c r="G4107">
        <v>0</v>
      </c>
      <c r="H4107" t="s">
        <v>568</v>
      </c>
      <c r="I4107">
        <v>251</v>
      </c>
      <c r="J4107" t="s">
        <v>113</v>
      </c>
      <c r="K4107" t="s">
        <v>583</v>
      </c>
      <c r="L4107">
        <v>480</v>
      </c>
      <c r="M4107" t="s">
        <v>652</v>
      </c>
      <c r="N4107" t="s">
        <v>653</v>
      </c>
      <c r="O4107">
        <v>56</v>
      </c>
      <c r="P4107" t="s">
        <v>694</v>
      </c>
      <c r="Q4107" t="s">
        <v>695</v>
      </c>
      <c r="R4107" t="s">
        <v>515</v>
      </c>
      <c r="S4107" t="s">
        <v>516</v>
      </c>
      <c r="T4107">
        <v>0</v>
      </c>
      <c r="U4107" t="s">
        <v>517</v>
      </c>
      <c r="V4107">
        <v>2523</v>
      </c>
      <c r="W4107" t="s">
        <v>518</v>
      </c>
      <c r="X4107">
        <v>8</v>
      </c>
      <c r="Y4107" t="s">
        <v>519</v>
      </c>
      <c r="Z4107">
        <v>133</v>
      </c>
      <c r="AA4107">
        <v>8</v>
      </c>
      <c r="AB4107" t="s">
        <v>519</v>
      </c>
      <c r="AC4107">
        <v>133</v>
      </c>
      <c r="AD4107">
        <v>133</v>
      </c>
      <c r="AE4107">
        <v>0</v>
      </c>
      <c r="AF4107">
        <v>1854</v>
      </c>
      <c r="AG4107">
        <v>1854.1279999999999</v>
      </c>
      <c r="AH4107"/>
      <c r="AI4107">
        <v>0</v>
      </c>
    </row>
    <row r="4108" spans="1:35">
      <c r="A4108" t="s">
        <v>862</v>
      </c>
      <c r="B4108">
        <v>2019</v>
      </c>
      <c r="C4108">
        <v>2019</v>
      </c>
      <c r="D4108">
        <v>2019</v>
      </c>
      <c r="E4108">
        <v>4</v>
      </c>
      <c r="F4108">
        <v>0</v>
      </c>
      <c r="G4108">
        <v>0</v>
      </c>
      <c r="H4108" t="s">
        <v>568</v>
      </c>
      <c r="I4108">
        <v>251</v>
      </c>
      <c r="J4108" t="s">
        <v>113</v>
      </c>
      <c r="K4108" t="s">
        <v>583</v>
      </c>
      <c r="L4108">
        <v>156</v>
      </c>
      <c r="M4108" t="s">
        <v>183</v>
      </c>
      <c r="N4108" t="s">
        <v>562</v>
      </c>
      <c r="O4108">
        <v>56</v>
      </c>
      <c r="P4108" t="s">
        <v>694</v>
      </c>
      <c r="Q4108" t="s">
        <v>695</v>
      </c>
      <c r="R4108" t="s">
        <v>515</v>
      </c>
      <c r="S4108" t="s">
        <v>516</v>
      </c>
      <c r="T4108">
        <v>0</v>
      </c>
      <c r="U4108" t="s">
        <v>517</v>
      </c>
      <c r="V4108">
        <v>2523</v>
      </c>
      <c r="W4108" t="s">
        <v>518</v>
      </c>
      <c r="X4108">
        <v>8</v>
      </c>
      <c r="Y4108" t="s">
        <v>519</v>
      </c>
      <c r="Z4108">
        <v>46</v>
      </c>
      <c r="AA4108">
        <v>8</v>
      </c>
      <c r="AB4108" t="s">
        <v>519</v>
      </c>
      <c r="AC4108">
        <v>46</v>
      </c>
      <c r="AD4108">
        <v>46</v>
      </c>
      <c r="AE4108">
        <v>0</v>
      </c>
      <c r="AF4108">
        <v>54</v>
      </c>
      <c r="AG4108">
        <v>54.862000000000002</v>
      </c>
      <c r="AH4108"/>
      <c r="AI4108">
        <v>0</v>
      </c>
    </row>
    <row r="4109" spans="1:35">
      <c r="A4109" t="s">
        <v>862</v>
      </c>
      <c r="B4109">
        <v>2019</v>
      </c>
      <c r="C4109">
        <v>2019</v>
      </c>
      <c r="D4109">
        <v>2019</v>
      </c>
      <c r="E4109">
        <v>4</v>
      </c>
      <c r="F4109">
        <v>0</v>
      </c>
      <c r="G4109">
        <v>0</v>
      </c>
      <c r="H4109" t="s">
        <v>568</v>
      </c>
      <c r="I4109">
        <v>251</v>
      </c>
      <c r="J4109" t="s">
        <v>113</v>
      </c>
      <c r="K4109" t="s">
        <v>583</v>
      </c>
      <c r="L4109">
        <v>764</v>
      </c>
      <c r="M4109" t="s">
        <v>198</v>
      </c>
      <c r="N4109" t="s">
        <v>556</v>
      </c>
      <c r="O4109">
        <v>56</v>
      </c>
      <c r="P4109" t="s">
        <v>694</v>
      </c>
      <c r="Q4109" t="s">
        <v>695</v>
      </c>
      <c r="R4109" t="s">
        <v>515</v>
      </c>
      <c r="S4109" t="s">
        <v>516</v>
      </c>
      <c r="T4109">
        <v>0</v>
      </c>
      <c r="U4109" t="s">
        <v>517</v>
      </c>
      <c r="V4109">
        <v>2523</v>
      </c>
      <c r="W4109" t="s">
        <v>518</v>
      </c>
      <c r="X4109">
        <v>8</v>
      </c>
      <c r="Y4109" t="s">
        <v>519</v>
      </c>
      <c r="Z4109">
        <v>1596</v>
      </c>
      <c r="AA4109">
        <v>8</v>
      </c>
      <c r="AB4109" t="s">
        <v>519</v>
      </c>
      <c r="AC4109">
        <v>1596</v>
      </c>
      <c r="AD4109">
        <v>1596</v>
      </c>
      <c r="AE4109">
        <v>0</v>
      </c>
      <c r="AF4109">
        <v>214</v>
      </c>
      <c r="AG4109">
        <v>214.971</v>
      </c>
      <c r="AH4109"/>
      <c r="AI4109">
        <v>0</v>
      </c>
    </row>
    <row r="4110" spans="1:35">
      <c r="A4110" t="s">
        <v>862</v>
      </c>
      <c r="B4110">
        <v>2019</v>
      </c>
      <c r="C4110">
        <v>2019</v>
      </c>
      <c r="D4110">
        <v>2019</v>
      </c>
      <c r="E4110">
        <v>4</v>
      </c>
      <c r="F4110">
        <v>0</v>
      </c>
      <c r="G4110">
        <v>0</v>
      </c>
      <c r="H4110" t="s">
        <v>568</v>
      </c>
      <c r="I4110">
        <v>251</v>
      </c>
      <c r="J4110" t="s">
        <v>113</v>
      </c>
      <c r="K4110" t="s">
        <v>583</v>
      </c>
      <c r="L4110">
        <v>826</v>
      </c>
      <c r="M4110" t="s">
        <v>589</v>
      </c>
      <c r="N4110" t="s">
        <v>590</v>
      </c>
      <c r="O4110">
        <v>56</v>
      </c>
      <c r="P4110" t="s">
        <v>694</v>
      </c>
      <c r="Q4110" t="s">
        <v>695</v>
      </c>
      <c r="R4110" t="s">
        <v>515</v>
      </c>
      <c r="S4110" t="s">
        <v>516</v>
      </c>
      <c r="T4110">
        <v>0</v>
      </c>
      <c r="U4110" t="s">
        <v>517</v>
      </c>
      <c r="V4110">
        <v>2523</v>
      </c>
      <c r="W4110" t="s">
        <v>518</v>
      </c>
      <c r="X4110">
        <v>8</v>
      </c>
      <c r="Y4110" t="s">
        <v>519</v>
      </c>
      <c r="Z4110">
        <v>7435</v>
      </c>
      <c r="AA4110">
        <v>8</v>
      </c>
      <c r="AB4110" t="s">
        <v>519</v>
      </c>
      <c r="AC4110">
        <v>7435</v>
      </c>
      <c r="AD4110">
        <v>7435</v>
      </c>
      <c r="AE4110">
        <v>0</v>
      </c>
      <c r="AF4110">
        <v>946</v>
      </c>
      <c r="AG4110">
        <v>946.09799999999996</v>
      </c>
      <c r="AH4110"/>
      <c r="AI4110">
        <v>0</v>
      </c>
    </row>
    <row r="4111" spans="1:35">
      <c r="A4111" t="s">
        <v>862</v>
      </c>
      <c r="B4111">
        <v>2019</v>
      </c>
      <c r="C4111">
        <v>2019</v>
      </c>
      <c r="D4111">
        <v>2019</v>
      </c>
      <c r="E4111">
        <v>4</v>
      </c>
      <c r="F4111">
        <v>0</v>
      </c>
      <c r="G4111">
        <v>0</v>
      </c>
      <c r="H4111" t="s">
        <v>568</v>
      </c>
      <c r="I4111">
        <v>251</v>
      </c>
      <c r="J4111" t="s">
        <v>113</v>
      </c>
      <c r="K4111" t="s">
        <v>583</v>
      </c>
      <c r="L4111">
        <v>724</v>
      </c>
      <c r="M4111" t="s">
        <v>214</v>
      </c>
      <c r="N4111" t="s">
        <v>580</v>
      </c>
      <c r="O4111">
        <v>724</v>
      </c>
      <c r="P4111" t="s">
        <v>214</v>
      </c>
      <c r="Q4111" t="s">
        <v>580</v>
      </c>
      <c r="R4111" t="s">
        <v>515</v>
      </c>
      <c r="S4111" t="s">
        <v>516</v>
      </c>
      <c r="T4111">
        <v>0</v>
      </c>
      <c r="U4111" t="s">
        <v>517</v>
      </c>
      <c r="V4111">
        <v>2523</v>
      </c>
      <c r="W4111" t="s">
        <v>518</v>
      </c>
      <c r="X4111">
        <v>8</v>
      </c>
      <c r="Y4111" t="s">
        <v>519</v>
      </c>
      <c r="Z4111">
        <v>823199111</v>
      </c>
      <c r="AA4111">
        <v>8</v>
      </c>
      <c r="AB4111" t="s">
        <v>519</v>
      </c>
      <c r="AC4111">
        <v>823199111</v>
      </c>
      <c r="AD4111">
        <v>823199111</v>
      </c>
      <c r="AE4111">
        <v>0</v>
      </c>
      <c r="AF4111">
        <v>76968584</v>
      </c>
      <c r="AG4111">
        <v>76968584.259000003</v>
      </c>
      <c r="AH4111"/>
      <c r="AI4111">
        <v>0</v>
      </c>
    </row>
    <row r="4112" spans="1:35">
      <c r="A4112" t="s">
        <v>862</v>
      </c>
      <c r="B4112">
        <v>2019</v>
      </c>
      <c r="C4112">
        <v>2019</v>
      </c>
      <c r="D4112">
        <v>2019</v>
      </c>
      <c r="E4112">
        <v>4</v>
      </c>
      <c r="F4112">
        <v>0</v>
      </c>
      <c r="G4112">
        <v>0</v>
      </c>
      <c r="H4112" t="s">
        <v>568</v>
      </c>
      <c r="I4112">
        <v>251</v>
      </c>
      <c r="J4112" t="s">
        <v>113</v>
      </c>
      <c r="K4112" t="s">
        <v>583</v>
      </c>
      <c r="L4112">
        <v>380</v>
      </c>
      <c r="M4112" t="s">
        <v>587</v>
      </c>
      <c r="N4112" t="s">
        <v>588</v>
      </c>
      <c r="O4112">
        <v>724</v>
      </c>
      <c r="P4112" t="s">
        <v>214</v>
      </c>
      <c r="Q4112" t="s">
        <v>580</v>
      </c>
      <c r="R4112" t="s">
        <v>515</v>
      </c>
      <c r="S4112" t="s">
        <v>516</v>
      </c>
      <c r="T4112">
        <v>0</v>
      </c>
      <c r="U4112" t="s">
        <v>517</v>
      </c>
      <c r="V4112">
        <v>2523</v>
      </c>
      <c r="W4112" t="s">
        <v>518</v>
      </c>
      <c r="X4112">
        <v>8</v>
      </c>
      <c r="Y4112" t="s">
        <v>519</v>
      </c>
      <c r="Z4112">
        <v>26868</v>
      </c>
      <c r="AA4112">
        <v>8</v>
      </c>
      <c r="AB4112" t="s">
        <v>519</v>
      </c>
      <c r="AC4112">
        <v>26868</v>
      </c>
      <c r="AD4112">
        <v>26868</v>
      </c>
      <c r="AE4112">
        <v>0</v>
      </c>
      <c r="AF4112">
        <v>3019</v>
      </c>
      <c r="AG4112">
        <v>3019.6750000000002</v>
      </c>
      <c r="AH4112"/>
      <c r="AI4112">
        <v>0</v>
      </c>
    </row>
    <row r="4113" spans="1:35">
      <c r="A4113" t="s">
        <v>862</v>
      </c>
      <c r="B4113">
        <v>2019</v>
      </c>
      <c r="C4113">
        <v>2019</v>
      </c>
      <c r="D4113">
        <v>2019</v>
      </c>
      <c r="E4113">
        <v>4</v>
      </c>
      <c r="F4113">
        <v>0</v>
      </c>
      <c r="G4113">
        <v>0</v>
      </c>
      <c r="H4113" t="s">
        <v>568</v>
      </c>
      <c r="I4113">
        <v>251</v>
      </c>
      <c r="J4113" t="s">
        <v>113</v>
      </c>
      <c r="K4113" t="s">
        <v>583</v>
      </c>
      <c r="L4113">
        <v>276</v>
      </c>
      <c r="M4113" t="s">
        <v>591</v>
      </c>
      <c r="N4113" t="s">
        <v>592</v>
      </c>
      <c r="O4113">
        <v>724</v>
      </c>
      <c r="P4113" t="s">
        <v>214</v>
      </c>
      <c r="Q4113" t="s">
        <v>580</v>
      </c>
      <c r="R4113" t="s">
        <v>515</v>
      </c>
      <c r="S4113" t="s">
        <v>516</v>
      </c>
      <c r="T4113">
        <v>0</v>
      </c>
      <c r="U4113" t="s">
        <v>517</v>
      </c>
      <c r="V4113">
        <v>2523</v>
      </c>
      <c r="W4113" t="s">
        <v>518</v>
      </c>
      <c r="X4113">
        <v>8</v>
      </c>
      <c r="Y4113" t="s">
        <v>519</v>
      </c>
      <c r="Z4113">
        <v>112140</v>
      </c>
      <c r="AA4113">
        <v>8</v>
      </c>
      <c r="AB4113" t="s">
        <v>519</v>
      </c>
      <c r="AC4113">
        <v>112140</v>
      </c>
      <c r="AD4113">
        <v>112140</v>
      </c>
      <c r="AE4113">
        <v>0</v>
      </c>
      <c r="AF4113">
        <v>13228</v>
      </c>
      <c r="AG4113">
        <v>13228.573</v>
      </c>
      <c r="AH4113"/>
      <c r="AI4113">
        <v>0</v>
      </c>
    </row>
    <row r="4114" spans="1:35">
      <c r="A4114" t="s">
        <v>862</v>
      </c>
      <c r="B4114">
        <v>2019</v>
      </c>
      <c r="C4114">
        <v>2019</v>
      </c>
      <c r="D4114">
        <v>2019</v>
      </c>
      <c r="E4114">
        <v>4</v>
      </c>
      <c r="F4114">
        <v>0</v>
      </c>
      <c r="G4114">
        <v>0</v>
      </c>
      <c r="H4114" t="s">
        <v>568</v>
      </c>
      <c r="I4114">
        <v>251</v>
      </c>
      <c r="J4114" t="s">
        <v>113</v>
      </c>
      <c r="K4114" t="s">
        <v>583</v>
      </c>
      <c r="L4114">
        <v>826</v>
      </c>
      <c r="M4114" t="s">
        <v>589</v>
      </c>
      <c r="N4114" t="s">
        <v>590</v>
      </c>
      <c r="O4114">
        <v>826</v>
      </c>
      <c r="P4114" t="s">
        <v>589</v>
      </c>
      <c r="Q4114" t="s">
        <v>590</v>
      </c>
      <c r="R4114" t="s">
        <v>515</v>
      </c>
      <c r="S4114" t="s">
        <v>516</v>
      </c>
      <c r="T4114">
        <v>0</v>
      </c>
      <c r="U4114" t="s">
        <v>517</v>
      </c>
      <c r="V4114">
        <v>2523</v>
      </c>
      <c r="W4114" t="s">
        <v>518</v>
      </c>
      <c r="X4114">
        <v>8</v>
      </c>
      <c r="Y4114" t="s">
        <v>519</v>
      </c>
      <c r="Z4114">
        <v>12868538</v>
      </c>
      <c r="AA4114">
        <v>8</v>
      </c>
      <c r="AB4114" t="s">
        <v>519</v>
      </c>
      <c r="AC4114">
        <v>12868538</v>
      </c>
      <c r="AD4114">
        <v>12868538</v>
      </c>
      <c r="AE4114">
        <v>0</v>
      </c>
      <c r="AF4114">
        <v>7443651</v>
      </c>
      <c r="AG4114">
        <v>7443651.4450000003</v>
      </c>
      <c r="AH4114"/>
      <c r="AI4114">
        <v>0</v>
      </c>
    </row>
    <row r="4115" spans="1:35">
      <c r="A4115" t="s">
        <v>862</v>
      </c>
      <c r="B4115">
        <v>2019</v>
      </c>
      <c r="C4115">
        <v>2019</v>
      </c>
      <c r="D4115">
        <v>2019</v>
      </c>
      <c r="E4115">
        <v>4</v>
      </c>
      <c r="F4115">
        <v>0</v>
      </c>
      <c r="G4115">
        <v>0</v>
      </c>
      <c r="H4115" t="s">
        <v>568</v>
      </c>
      <c r="I4115">
        <v>251</v>
      </c>
      <c r="J4115" t="s">
        <v>113</v>
      </c>
      <c r="K4115" t="s">
        <v>583</v>
      </c>
      <c r="L4115">
        <v>56</v>
      </c>
      <c r="M4115" t="s">
        <v>694</v>
      </c>
      <c r="N4115" t="s">
        <v>695</v>
      </c>
      <c r="O4115">
        <v>826</v>
      </c>
      <c r="P4115" t="s">
        <v>589</v>
      </c>
      <c r="Q4115" t="s">
        <v>590</v>
      </c>
      <c r="R4115" t="s">
        <v>515</v>
      </c>
      <c r="S4115" t="s">
        <v>516</v>
      </c>
      <c r="T4115">
        <v>0</v>
      </c>
      <c r="U4115" t="s">
        <v>517</v>
      </c>
      <c r="V4115">
        <v>2523</v>
      </c>
      <c r="W4115" t="s">
        <v>518</v>
      </c>
      <c r="X4115">
        <v>8</v>
      </c>
      <c r="Y4115" t="s">
        <v>519</v>
      </c>
      <c r="Z4115">
        <v>59960</v>
      </c>
      <c r="AA4115">
        <v>8</v>
      </c>
      <c r="AB4115" t="s">
        <v>519</v>
      </c>
      <c r="AC4115">
        <v>59960</v>
      </c>
      <c r="AD4115">
        <v>59960</v>
      </c>
      <c r="AE4115">
        <v>0</v>
      </c>
      <c r="AF4115">
        <v>7800</v>
      </c>
      <c r="AG4115">
        <v>7800.5469999999996</v>
      </c>
      <c r="AH4115"/>
      <c r="AI4115">
        <v>0</v>
      </c>
    </row>
    <row r="4116" spans="1:35">
      <c r="A4116" t="s">
        <v>862</v>
      </c>
      <c r="B4116">
        <v>2019</v>
      </c>
      <c r="C4116">
        <v>2019</v>
      </c>
      <c r="D4116">
        <v>2019</v>
      </c>
      <c r="E4116">
        <v>4</v>
      </c>
      <c r="F4116">
        <v>0</v>
      </c>
      <c r="G4116">
        <v>0</v>
      </c>
      <c r="H4116" t="s">
        <v>568</v>
      </c>
      <c r="I4116">
        <v>251</v>
      </c>
      <c r="J4116" t="s">
        <v>113</v>
      </c>
      <c r="K4116" t="s">
        <v>583</v>
      </c>
      <c r="L4116">
        <v>380</v>
      </c>
      <c r="M4116" t="s">
        <v>587</v>
      </c>
      <c r="N4116" t="s">
        <v>588</v>
      </c>
      <c r="O4116">
        <v>826</v>
      </c>
      <c r="P4116" t="s">
        <v>589</v>
      </c>
      <c r="Q4116" t="s">
        <v>590</v>
      </c>
      <c r="R4116" t="s">
        <v>515</v>
      </c>
      <c r="S4116" t="s">
        <v>516</v>
      </c>
      <c r="T4116">
        <v>0</v>
      </c>
      <c r="U4116" t="s">
        <v>517</v>
      </c>
      <c r="V4116">
        <v>2523</v>
      </c>
      <c r="W4116" t="s">
        <v>518</v>
      </c>
      <c r="X4116">
        <v>8</v>
      </c>
      <c r="Y4116" t="s">
        <v>519</v>
      </c>
      <c r="Z4116">
        <v>118</v>
      </c>
      <c r="AA4116">
        <v>8</v>
      </c>
      <c r="AB4116" t="s">
        <v>519</v>
      </c>
      <c r="AC4116">
        <v>118</v>
      </c>
      <c r="AD4116">
        <v>118</v>
      </c>
      <c r="AE4116">
        <v>0</v>
      </c>
      <c r="AF4116">
        <v>43</v>
      </c>
      <c r="AG4116">
        <v>43.665999999999997</v>
      </c>
      <c r="AH4116"/>
      <c r="AI4116">
        <v>0</v>
      </c>
    </row>
    <row r="4117" spans="1:35">
      <c r="A4117" t="s">
        <v>862</v>
      </c>
      <c r="B4117">
        <v>2019</v>
      </c>
      <c r="C4117">
        <v>2019</v>
      </c>
      <c r="D4117">
        <v>2019</v>
      </c>
      <c r="E4117">
        <v>4</v>
      </c>
      <c r="F4117">
        <v>0</v>
      </c>
      <c r="G4117">
        <v>0</v>
      </c>
      <c r="H4117" t="s">
        <v>568</v>
      </c>
      <c r="I4117">
        <v>251</v>
      </c>
      <c r="J4117" t="s">
        <v>113</v>
      </c>
      <c r="K4117" t="s">
        <v>583</v>
      </c>
      <c r="L4117">
        <v>276</v>
      </c>
      <c r="M4117" t="s">
        <v>591</v>
      </c>
      <c r="N4117" t="s">
        <v>592</v>
      </c>
      <c r="O4117">
        <v>380</v>
      </c>
      <c r="P4117" t="s">
        <v>587</v>
      </c>
      <c r="Q4117" t="s">
        <v>588</v>
      </c>
      <c r="R4117" t="s">
        <v>515</v>
      </c>
      <c r="S4117" t="s">
        <v>516</v>
      </c>
      <c r="T4117">
        <v>0</v>
      </c>
      <c r="U4117" t="s">
        <v>517</v>
      </c>
      <c r="V4117">
        <v>2523</v>
      </c>
      <c r="W4117" t="s">
        <v>518</v>
      </c>
      <c r="X4117">
        <v>8</v>
      </c>
      <c r="Y4117" t="s">
        <v>519</v>
      </c>
      <c r="Z4117">
        <v>72000</v>
      </c>
      <c r="AA4117">
        <v>8</v>
      </c>
      <c r="AB4117" t="s">
        <v>519</v>
      </c>
      <c r="AC4117">
        <v>72000</v>
      </c>
      <c r="AD4117">
        <v>72000</v>
      </c>
      <c r="AE4117">
        <v>0</v>
      </c>
      <c r="AF4117">
        <v>45547</v>
      </c>
      <c r="AG4117">
        <v>45547.046000000002</v>
      </c>
      <c r="AH4117"/>
      <c r="AI4117">
        <v>0</v>
      </c>
    </row>
    <row r="4118" spans="1:35">
      <c r="A4118" t="s">
        <v>862</v>
      </c>
      <c r="B4118">
        <v>2019</v>
      </c>
      <c r="C4118">
        <v>2019</v>
      </c>
      <c r="D4118">
        <v>2019</v>
      </c>
      <c r="E4118">
        <v>4</v>
      </c>
      <c r="F4118">
        <v>0</v>
      </c>
      <c r="G4118">
        <v>0</v>
      </c>
      <c r="H4118" t="s">
        <v>568</v>
      </c>
      <c r="I4118">
        <v>251</v>
      </c>
      <c r="J4118" t="s">
        <v>113</v>
      </c>
      <c r="K4118" t="s">
        <v>583</v>
      </c>
      <c r="L4118">
        <v>380</v>
      </c>
      <c r="M4118" t="s">
        <v>587</v>
      </c>
      <c r="N4118" t="s">
        <v>588</v>
      </c>
      <c r="O4118">
        <v>380</v>
      </c>
      <c r="P4118" t="s">
        <v>587</v>
      </c>
      <c r="Q4118" t="s">
        <v>588</v>
      </c>
      <c r="R4118" t="s">
        <v>515</v>
      </c>
      <c r="S4118" t="s">
        <v>516</v>
      </c>
      <c r="T4118">
        <v>0</v>
      </c>
      <c r="U4118" t="s">
        <v>517</v>
      </c>
      <c r="V4118">
        <v>2523</v>
      </c>
      <c r="W4118" t="s">
        <v>518</v>
      </c>
      <c r="X4118">
        <v>8</v>
      </c>
      <c r="Y4118" t="s">
        <v>519</v>
      </c>
      <c r="Z4118">
        <v>303169227</v>
      </c>
      <c r="AA4118">
        <v>8</v>
      </c>
      <c r="AB4118" t="s">
        <v>519</v>
      </c>
      <c r="AC4118">
        <v>303169227</v>
      </c>
      <c r="AD4118">
        <v>303169227</v>
      </c>
      <c r="AE4118">
        <v>0</v>
      </c>
      <c r="AF4118">
        <v>27177142</v>
      </c>
      <c r="AG4118">
        <v>27177142.149999999</v>
      </c>
      <c r="AH4118"/>
      <c r="AI4118">
        <v>0</v>
      </c>
    </row>
    <row r="4119" spans="1:35">
      <c r="A4119" t="s">
        <v>862</v>
      </c>
      <c r="B4119">
        <v>2019</v>
      </c>
      <c r="C4119">
        <v>2019</v>
      </c>
      <c r="D4119">
        <v>2019</v>
      </c>
      <c r="E4119">
        <v>4</v>
      </c>
      <c r="F4119">
        <v>0</v>
      </c>
      <c r="G4119">
        <v>0</v>
      </c>
      <c r="H4119" t="s">
        <v>568</v>
      </c>
      <c r="I4119">
        <v>251</v>
      </c>
      <c r="J4119" t="s">
        <v>113</v>
      </c>
      <c r="K4119" t="s">
        <v>583</v>
      </c>
      <c r="L4119">
        <v>826</v>
      </c>
      <c r="M4119" t="s">
        <v>589</v>
      </c>
      <c r="N4119" t="s">
        <v>590</v>
      </c>
      <c r="O4119">
        <v>380</v>
      </c>
      <c r="P4119" t="s">
        <v>587</v>
      </c>
      <c r="Q4119" t="s">
        <v>588</v>
      </c>
      <c r="R4119" t="s">
        <v>515</v>
      </c>
      <c r="S4119" t="s">
        <v>516</v>
      </c>
      <c r="T4119">
        <v>0</v>
      </c>
      <c r="U4119" t="s">
        <v>517</v>
      </c>
      <c r="V4119">
        <v>2523</v>
      </c>
      <c r="W4119" t="s">
        <v>518</v>
      </c>
      <c r="X4119">
        <v>8</v>
      </c>
      <c r="Y4119" t="s">
        <v>519</v>
      </c>
      <c r="Z4119">
        <v>829</v>
      </c>
      <c r="AA4119">
        <v>8</v>
      </c>
      <c r="AB4119" t="s">
        <v>519</v>
      </c>
      <c r="AC4119">
        <v>829</v>
      </c>
      <c r="AD4119">
        <v>829</v>
      </c>
      <c r="AE4119">
        <v>0</v>
      </c>
      <c r="AF4119">
        <v>129</v>
      </c>
      <c r="AG4119">
        <v>129.87799999999999</v>
      </c>
      <c r="AH4119"/>
      <c r="AI4119">
        <v>0</v>
      </c>
    </row>
    <row r="4120" spans="1:35">
      <c r="A4120" t="s">
        <v>862</v>
      </c>
      <c r="B4120">
        <v>2019</v>
      </c>
      <c r="C4120">
        <v>2019</v>
      </c>
      <c r="D4120">
        <v>2019</v>
      </c>
      <c r="E4120">
        <v>4</v>
      </c>
      <c r="F4120">
        <v>0</v>
      </c>
      <c r="G4120">
        <v>0</v>
      </c>
      <c r="H4120" t="s">
        <v>568</v>
      </c>
      <c r="I4120">
        <v>251</v>
      </c>
      <c r="J4120" t="s">
        <v>113</v>
      </c>
      <c r="K4120" t="s">
        <v>583</v>
      </c>
      <c r="L4120">
        <v>442</v>
      </c>
      <c r="M4120" t="s">
        <v>688</v>
      </c>
      <c r="N4120" t="s">
        <v>689</v>
      </c>
      <c r="O4120">
        <v>442</v>
      </c>
      <c r="P4120" t="s">
        <v>688</v>
      </c>
      <c r="Q4120" t="s">
        <v>689</v>
      </c>
      <c r="R4120" t="s">
        <v>515</v>
      </c>
      <c r="S4120" t="s">
        <v>516</v>
      </c>
      <c r="T4120">
        <v>0</v>
      </c>
      <c r="U4120" t="s">
        <v>517</v>
      </c>
      <c r="V4120">
        <v>2523</v>
      </c>
      <c r="W4120" t="s">
        <v>518</v>
      </c>
      <c r="X4120">
        <v>8</v>
      </c>
      <c r="Y4120" t="s">
        <v>519</v>
      </c>
      <c r="Z4120">
        <v>457151915</v>
      </c>
      <c r="AA4120">
        <v>8</v>
      </c>
      <c r="AB4120" t="s">
        <v>519</v>
      </c>
      <c r="AC4120">
        <v>457151915</v>
      </c>
      <c r="AD4120">
        <v>457151915</v>
      </c>
      <c r="AE4120">
        <v>0</v>
      </c>
      <c r="AF4120">
        <v>43442645</v>
      </c>
      <c r="AG4120">
        <v>43442645.144000001</v>
      </c>
      <c r="AH4120"/>
      <c r="AI4120">
        <v>0</v>
      </c>
    </row>
    <row r="4121" spans="1:35">
      <c r="A4121" t="s">
        <v>862</v>
      </c>
      <c r="B4121">
        <v>2019</v>
      </c>
      <c r="C4121">
        <v>2019</v>
      </c>
      <c r="D4121">
        <v>2019</v>
      </c>
      <c r="E4121">
        <v>4</v>
      </c>
      <c r="F4121">
        <v>0</v>
      </c>
      <c r="G4121">
        <v>0</v>
      </c>
      <c r="H4121" t="s">
        <v>568</v>
      </c>
      <c r="I4121">
        <v>251</v>
      </c>
      <c r="J4121" t="s">
        <v>113</v>
      </c>
      <c r="K4121" t="s">
        <v>583</v>
      </c>
      <c r="L4121">
        <v>276</v>
      </c>
      <c r="M4121" t="s">
        <v>591</v>
      </c>
      <c r="N4121" t="s">
        <v>592</v>
      </c>
      <c r="O4121">
        <v>442</v>
      </c>
      <c r="P4121" t="s">
        <v>688</v>
      </c>
      <c r="Q4121" t="s">
        <v>689</v>
      </c>
      <c r="R4121" t="s">
        <v>515</v>
      </c>
      <c r="S4121" t="s">
        <v>516</v>
      </c>
      <c r="T4121">
        <v>0</v>
      </c>
      <c r="U4121" t="s">
        <v>517</v>
      </c>
      <c r="V4121">
        <v>2523</v>
      </c>
      <c r="W4121" t="s">
        <v>518</v>
      </c>
      <c r="X4121">
        <v>8</v>
      </c>
      <c r="Y4121" t="s">
        <v>519</v>
      </c>
      <c r="Z4121">
        <v>200200</v>
      </c>
      <c r="AA4121">
        <v>8</v>
      </c>
      <c r="AB4121" t="s">
        <v>519</v>
      </c>
      <c r="AC4121">
        <v>200200</v>
      </c>
      <c r="AD4121">
        <v>200200</v>
      </c>
      <c r="AE4121">
        <v>0</v>
      </c>
      <c r="AF4121">
        <v>21595</v>
      </c>
      <c r="AG4121">
        <v>21595.66</v>
      </c>
      <c r="AH4121"/>
      <c r="AI4121">
        <v>0</v>
      </c>
    </row>
    <row r="4122" spans="1:35">
      <c r="A4122" t="s">
        <v>862</v>
      </c>
      <c r="B4122">
        <v>2019</v>
      </c>
      <c r="C4122">
        <v>2019</v>
      </c>
      <c r="D4122">
        <v>2019</v>
      </c>
      <c r="E4122">
        <v>4</v>
      </c>
      <c r="F4122">
        <v>0</v>
      </c>
      <c r="G4122">
        <v>0</v>
      </c>
      <c r="H4122" t="s">
        <v>568</v>
      </c>
      <c r="I4122">
        <v>251</v>
      </c>
      <c r="J4122" t="s">
        <v>113</v>
      </c>
      <c r="K4122" t="s">
        <v>583</v>
      </c>
      <c r="L4122">
        <v>380</v>
      </c>
      <c r="M4122" t="s">
        <v>587</v>
      </c>
      <c r="N4122" t="s">
        <v>588</v>
      </c>
      <c r="O4122">
        <v>442</v>
      </c>
      <c r="P4122" t="s">
        <v>688</v>
      </c>
      <c r="Q4122" t="s">
        <v>689</v>
      </c>
      <c r="R4122" t="s">
        <v>515</v>
      </c>
      <c r="S4122" t="s">
        <v>516</v>
      </c>
      <c r="T4122">
        <v>0</v>
      </c>
      <c r="U4122" t="s">
        <v>517</v>
      </c>
      <c r="V4122">
        <v>2523</v>
      </c>
      <c r="W4122" t="s">
        <v>518</v>
      </c>
      <c r="X4122">
        <v>8</v>
      </c>
      <c r="Y4122" t="s">
        <v>519</v>
      </c>
      <c r="Z4122">
        <v>432</v>
      </c>
      <c r="AA4122">
        <v>8</v>
      </c>
      <c r="AB4122" t="s">
        <v>519</v>
      </c>
      <c r="AC4122">
        <v>432</v>
      </c>
      <c r="AD4122">
        <v>432</v>
      </c>
      <c r="AE4122">
        <v>0</v>
      </c>
      <c r="AF4122">
        <v>81</v>
      </c>
      <c r="AG4122">
        <v>81.733999999999995</v>
      </c>
      <c r="AH4122"/>
      <c r="AI4122">
        <v>0</v>
      </c>
    </row>
    <row r="4123" spans="1:35">
      <c r="A4123" t="s">
        <v>862</v>
      </c>
      <c r="B4123">
        <v>2019</v>
      </c>
      <c r="C4123">
        <v>2019</v>
      </c>
      <c r="D4123">
        <v>2019</v>
      </c>
      <c r="E4123">
        <v>4</v>
      </c>
      <c r="F4123">
        <v>0</v>
      </c>
      <c r="G4123">
        <v>0</v>
      </c>
      <c r="H4123" t="s">
        <v>568</v>
      </c>
      <c r="I4123">
        <v>251</v>
      </c>
      <c r="J4123" t="s">
        <v>113</v>
      </c>
      <c r="K4123" t="s">
        <v>583</v>
      </c>
      <c r="L4123">
        <v>208</v>
      </c>
      <c r="M4123" t="s">
        <v>195</v>
      </c>
      <c r="N4123" t="s">
        <v>572</v>
      </c>
      <c r="O4123">
        <v>208</v>
      </c>
      <c r="P4123" t="s">
        <v>195</v>
      </c>
      <c r="Q4123" t="s">
        <v>572</v>
      </c>
      <c r="R4123" t="s">
        <v>515</v>
      </c>
      <c r="S4123" t="s">
        <v>516</v>
      </c>
      <c r="T4123">
        <v>0</v>
      </c>
      <c r="U4123" t="s">
        <v>517</v>
      </c>
      <c r="V4123">
        <v>2523</v>
      </c>
      <c r="W4123" t="s">
        <v>518</v>
      </c>
      <c r="X4123">
        <v>8</v>
      </c>
      <c r="Y4123" t="s">
        <v>519</v>
      </c>
      <c r="Z4123">
        <v>26701174</v>
      </c>
      <c r="AA4123">
        <v>8</v>
      </c>
      <c r="AB4123" t="s">
        <v>519</v>
      </c>
      <c r="AC4123">
        <v>26701174</v>
      </c>
      <c r="AD4123">
        <v>26701174</v>
      </c>
      <c r="AE4123">
        <v>0</v>
      </c>
      <c r="AF4123">
        <v>3448209</v>
      </c>
      <c r="AG4123">
        <v>3448209.2319999998</v>
      </c>
      <c r="AH4123"/>
      <c r="AI4123">
        <v>0</v>
      </c>
    </row>
    <row r="4124" spans="1:35">
      <c r="A4124" t="s">
        <v>862</v>
      </c>
      <c r="B4124">
        <v>2019</v>
      </c>
      <c r="C4124">
        <v>2019</v>
      </c>
      <c r="D4124">
        <v>2019</v>
      </c>
      <c r="E4124">
        <v>4</v>
      </c>
      <c r="F4124">
        <v>0</v>
      </c>
      <c r="G4124">
        <v>0</v>
      </c>
      <c r="H4124" t="s">
        <v>568</v>
      </c>
      <c r="I4124">
        <v>251</v>
      </c>
      <c r="J4124" t="s">
        <v>113</v>
      </c>
      <c r="K4124" t="s">
        <v>583</v>
      </c>
      <c r="L4124">
        <v>40</v>
      </c>
      <c r="M4124" t="s">
        <v>690</v>
      </c>
      <c r="N4124" t="s">
        <v>691</v>
      </c>
      <c r="O4124">
        <v>40</v>
      </c>
      <c r="P4124" t="s">
        <v>690</v>
      </c>
      <c r="Q4124" t="s">
        <v>691</v>
      </c>
      <c r="R4124" t="s">
        <v>515</v>
      </c>
      <c r="S4124" t="s">
        <v>516</v>
      </c>
      <c r="T4124">
        <v>0</v>
      </c>
      <c r="U4124" t="s">
        <v>517</v>
      </c>
      <c r="V4124">
        <v>2523</v>
      </c>
      <c r="W4124" t="s">
        <v>518</v>
      </c>
      <c r="X4124">
        <v>8</v>
      </c>
      <c r="Y4124" t="s">
        <v>519</v>
      </c>
      <c r="Z4124">
        <v>46632</v>
      </c>
      <c r="AA4124">
        <v>8</v>
      </c>
      <c r="AB4124" t="s">
        <v>519</v>
      </c>
      <c r="AC4124">
        <v>46632</v>
      </c>
      <c r="AD4124">
        <v>46632</v>
      </c>
      <c r="AE4124">
        <v>0</v>
      </c>
      <c r="AF4124">
        <v>46734</v>
      </c>
      <c r="AG4124">
        <v>46734.987000000001</v>
      </c>
      <c r="AH4124"/>
      <c r="AI4124">
        <v>0</v>
      </c>
    </row>
    <row r="4125" spans="1:35">
      <c r="A4125" t="s">
        <v>862</v>
      </c>
      <c r="B4125">
        <v>2019</v>
      </c>
      <c r="C4125">
        <v>2019</v>
      </c>
      <c r="D4125">
        <v>2019</v>
      </c>
      <c r="E4125">
        <v>4</v>
      </c>
      <c r="F4125">
        <v>0</v>
      </c>
      <c r="G4125">
        <v>0</v>
      </c>
      <c r="H4125" t="s">
        <v>568</v>
      </c>
      <c r="I4125">
        <v>251</v>
      </c>
      <c r="J4125" t="s">
        <v>113</v>
      </c>
      <c r="K4125" t="s">
        <v>583</v>
      </c>
      <c r="L4125">
        <v>616</v>
      </c>
      <c r="M4125" t="s">
        <v>692</v>
      </c>
      <c r="N4125" t="s">
        <v>693</v>
      </c>
      <c r="O4125">
        <v>616</v>
      </c>
      <c r="P4125" t="s">
        <v>692</v>
      </c>
      <c r="Q4125" t="s">
        <v>693</v>
      </c>
      <c r="R4125" t="s">
        <v>515</v>
      </c>
      <c r="S4125" t="s">
        <v>516</v>
      </c>
      <c r="T4125">
        <v>0</v>
      </c>
      <c r="U4125" t="s">
        <v>517</v>
      </c>
      <c r="V4125">
        <v>2523</v>
      </c>
      <c r="W4125" t="s">
        <v>518</v>
      </c>
      <c r="X4125">
        <v>8</v>
      </c>
      <c r="Y4125" t="s">
        <v>519</v>
      </c>
      <c r="Z4125">
        <v>528700</v>
      </c>
      <c r="AA4125">
        <v>8</v>
      </c>
      <c r="AB4125" t="s">
        <v>519</v>
      </c>
      <c r="AC4125">
        <v>528700</v>
      </c>
      <c r="AD4125">
        <v>528700</v>
      </c>
      <c r="AE4125">
        <v>0</v>
      </c>
      <c r="AF4125">
        <v>474911</v>
      </c>
      <c r="AG4125">
        <v>474911.93099999998</v>
      </c>
      <c r="AH4125"/>
      <c r="AI4125">
        <v>0</v>
      </c>
    </row>
    <row r="4126" spans="1:35">
      <c r="A4126" t="s">
        <v>862</v>
      </c>
      <c r="B4126">
        <v>2019</v>
      </c>
      <c r="C4126">
        <v>2019</v>
      </c>
      <c r="D4126">
        <v>2019</v>
      </c>
      <c r="E4126">
        <v>4</v>
      </c>
      <c r="F4126">
        <v>0</v>
      </c>
      <c r="G4126">
        <v>0</v>
      </c>
      <c r="H4126" t="s">
        <v>568</v>
      </c>
      <c r="I4126">
        <v>251</v>
      </c>
      <c r="J4126" t="s">
        <v>113</v>
      </c>
      <c r="K4126" t="s">
        <v>583</v>
      </c>
      <c r="L4126">
        <v>620</v>
      </c>
      <c r="M4126" t="s">
        <v>603</v>
      </c>
      <c r="N4126" t="s">
        <v>604</v>
      </c>
      <c r="O4126">
        <v>620</v>
      </c>
      <c r="P4126" t="s">
        <v>603</v>
      </c>
      <c r="Q4126" t="s">
        <v>604</v>
      </c>
      <c r="R4126" t="s">
        <v>515</v>
      </c>
      <c r="S4126" t="s">
        <v>516</v>
      </c>
      <c r="T4126">
        <v>0</v>
      </c>
      <c r="U4126" t="s">
        <v>517</v>
      </c>
      <c r="V4126">
        <v>2523</v>
      </c>
      <c r="W4126" t="s">
        <v>518</v>
      </c>
      <c r="X4126">
        <v>8</v>
      </c>
      <c r="Y4126" t="s">
        <v>519</v>
      </c>
      <c r="Z4126">
        <v>56338236</v>
      </c>
      <c r="AA4126">
        <v>8</v>
      </c>
      <c r="AB4126" t="s">
        <v>519</v>
      </c>
      <c r="AC4126">
        <v>56338236</v>
      </c>
      <c r="AD4126">
        <v>56338236</v>
      </c>
      <c r="AE4126">
        <v>0</v>
      </c>
      <c r="AF4126">
        <v>8888353</v>
      </c>
      <c r="AG4126">
        <v>8888353.8190000001</v>
      </c>
      <c r="AH4126"/>
      <c r="AI4126">
        <v>0</v>
      </c>
    </row>
    <row r="4127" spans="1:35">
      <c r="A4127" t="s">
        <v>862</v>
      </c>
      <c r="B4127">
        <v>2019</v>
      </c>
      <c r="C4127">
        <v>2019</v>
      </c>
      <c r="D4127">
        <v>2019</v>
      </c>
      <c r="E4127">
        <v>4</v>
      </c>
      <c r="F4127">
        <v>0</v>
      </c>
      <c r="G4127">
        <v>0</v>
      </c>
      <c r="H4127" t="s">
        <v>568</v>
      </c>
      <c r="I4127">
        <v>251</v>
      </c>
      <c r="J4127" t="s">
        <v>113</v>
      </c>
      <c r="K4127" t="s">
        <v>583</v>
      </c>
      <c r="L4127">
        <v>752</v>
      </c>
      <c r="M4127" t="s">
        <v>189</v>
      </c>
      <c r="N4127" t="s">
        <v>569</v>
      </c>
      <c r="O4127">
        <v>752</v>
      </c>
      <c r="P4127" t="s">
        <v>189</v>
      </c>
      <c r="Q4127" t="s">
        <v>569</v>
      </c>
      <c r="R4127" t="s">
        <v>515</v>
      </c>
      <c r="S4127" t="s">
        <v>516</v>
      </c>
      <c r="T4127">
        <v>0</v>
      </c>
      <c r="U4127" t="s">
        <v>517</v>
      </c>
      <c r="V4127">
        <v>2523</v>
      </c>
      <c r="W4127" t="s">
        <v>518</v>
      </c>
      <c r="X4127">
        <v>8</v>
      </c>
      <c r="Y4127" t="s">
        <v>519</v>
      </c>
      <c r="Z4127">
        <v>5250</v>
      </c>
      <c r="AA4127">
        <v>8</v>
      </c>
      <c r="AB4127" t="s">
        <v>519</v>
      </c>
      <c r="AC4127">
        <v>5250</v>
      </c>
      <c r="AD4127">
        <v>5250</v>
      </c>
      <c r="AE4127">
        <v>0</v>
      </c>
      <c r="AF4127">
        <v>22336</v>
      </c>
      <c r="AG4127">
        <v>22336.863000000001</v>
      </c>
      <c r="AH4127"/>
      <c r="AI4127">
        <v>0</v>
      </c>
    </row>
    <row r="4128" spans="1:35">
      <c r="A4128" t="s">
        <v>862</v>
      </c>
      <c r="B4128">
        <v>2019</v>
      </c>
      <c r="C4128">
        <v>2019</v>
      </c>
      <c r="D4128">
        <v>2019</v>
      </c>
      <c r="E4128">
        <v>4</v>
      </c>
      <c r="F4128">
        <v>0</v>
      </c>
      <c r="G4128">
        <v>0</v>
      </c>
      <c r="H4128" t="s">
        <v>568</v>
      </c>
      <c r="I4128">
        <v>251</v>
      </c>
      <c r="J4128" t="s">
        <v>113</v>
      </c>
      <c r="K4128" t="s">
        <v>583</v>
      </c>
      <c r="L4128">
        <v>156</v>
      </c>
      <c r="M4128" t="s">
        <v>183</v>
      </c>
      <c r="N4128" t="s">
        <v>562</v>
      </c>
      <c r="O4128">
        <v>156</v>
      </c>
      <c r="P4128" t="s">
        <v>183</v>
      </c>
      <c r="Q4128" t="s">
        <v>562</v>
      </c>
      <c r="R4128" t="s">
        <v>515</v>
      </c>
      <c r="S4128" t="s">
        <v>516</v>
      </c>
      <c r="T4128">
        <v>0</v>
      </c>
      <c r="U4128" t="s">
        <v>517</v>
      </c>
      <c r="V4128">
        <v>2523</v>
      </c>
      <c r="W4128" t="s">
        <v>518</v>
      </c>
      <c r="X4128">
        <v>8</v>
      </c>
      <c r="Y4128" t="s">
        <v>519</v>
      </c>
      <c r="Z4128">
        <v>4850678</v>
      </c>
      <c r="AA4128">
        <v>8</v>
      </c>
      <c r="AB4128" t="s">
        <v>519</v>
      </c>
      <c r="AC4128">
        <v>4850678</v>
      </c>
      <c r="AD4128">
        <v>4850678</v>
      </c>
      <c r="AE4128">
        <v>0</v>
      </c>
      <c r="AF4128">
        <v>1942016</v>
      </c>
      <c r="AG4128">
        <v>1942016.1059999999</v>
      </c>
      <c r="AH4128"/>
      <c r="AI4128">
        <v>0</v>
      </c>
    </row>
    <row r="4129" spans="1:35">
      <c r="A4129" t="s">
        <v>862</v>
      </c>
      <c r="B4129">
        <v>2019</v>
      </c>
      <c r="C4129">
        <v>2019</v>
      </c>
      <c r="D4129">
        <v>2019</v>
      </c>
      <c r="E4129">
        <v>4</v>
      </c>
      <c r="F4129">
        <v>0</v>
      </c>
      <c r="G4129">
        <v>0</v>
      </c>
      <c r="H4129" t="s">
        <v>568</v>
      </c>
      <c r="I4129">
        <v>251</v>
      </c>
      <c r="J4129" t="s">
        <v>113</v>
      </c>
      <c r="K4129" t="s">
        <v>583</v>
      </c>
      <c r="L4129">
        <v>686</v>
      </c>
      <c r="M4129" t="s">
        <v>560</v>
      </c>
      <c r="N4129" t="s">
        <v>561</v>
      </c>
      <c r="O4129">
        <v>686</v>
      </c>
      <c r="P4129" t="s">
        <v>560</v>
      </c>
      <c r="Q4129" t="s">
        <v>561</v>
      </c>
      <c r="R4129" t="s">
        <v>515</v>
      </c>
      <c r="S4129" t="s">
        <v>516</v>
      </c>
      <c r="T4129">
        <v>0</v>
      </c>
      <c r="U4129" t="s">
        <v>517</v>
      </c>
      <c r="V4129">
        <v>2523</v>
      </c>
      <c r="W4129" t="s">
        <v>518</v>
      </c>
      <c r="X4129">
        <v>8</v>
      </c>
      <c r="Y4129" t="s">
        <v>519</v>
      </c>
      <c r="Z4129">
        <v>195</v>
      </c>
      <c r="AA4129">
        <v>8</v>
      </c>
      <c r="AB4129" t="s">
        <v>519</v>
      </c>
      <c r="AC4129">
        <v>195</v>
      </c>
      <c r="AD4129">
        <v>195</v>
      </c>
      <c r="AE4129">
        <v>0</v>
      </c>
      <c r="AF4129">
        <v>759</v>
      </c>
      <c r="AG4129">
        <v>759.11699999999996</v>
      </c>
      <c r="AH4129"/>
      <c r="AI4129">
        <v>0</v>
      </c>
    </row>
    <row r="4130" spans="1:35">
      <c r="A4130" t="s">
        <v>862</v>
      </c>
      <c r="B4130">
        <v>2019</v>
      </c>
      <c r="C4130">
        <v>2019</v>
      </c>
      <c r="D4130">
        <v>2019</v>
      </c>
      <c r="E4130">
        <v>4</v>
      </c>
      <c r="F4130">
        <v>0</v>
      </c>
      <c r="G4130">
        <v>0</v>
      </c>
      <c r="H4130" t="s">
        <v>568</v>
      </c>
      <c r="I4130">
        <v>251</v>
      </c>
      <c r="J4130" t="s">
        <v>113</v>
      </c>
      <c r="K4130" t="s">
        <v>583</v>
      </c>
      <c r="L4130">
        <v>894</v>
      </c>
      <c r="M4130" t="s">
        <v>839</v>
      </c>
      <c r="N4130" t="s">
        <v>840</v>
      </c>
      <c r="O4130">
        <v>894</v>
      </c>
      <c r="P4130" t="s">
        <v>839</v>
      </c>
      <c r="Q4130" t="s">
        <v>840</v>
      </c>
      <c r="R4130" t="s">
        <v>515</v>
      </c>
      <c r="S4130" t="s">
        <v>516</v>
      </c>
      <c r="T4130">
        <v>0</v>
      </c>
      <c r="U4130" t="s">
        <v>517</v>
      </c>
      <c r="V4130">
        <v>2523</v>
      </c>
      <c r="W4130" t="s">
        <v>518</v>
      </c>
      <c r="X4130">
        <v>8</v>
      </c>
      <c r="Y4130" t="s">
        <v>519</v>
      </c>
      <c r="Z4130">
        <v>550</v>
      </c>
      <c r="AA4130">
        <v>8</v>
      </c>
      <c r="AB4130" t="s">
        <v>519</v>
      </c>
      <c r="AC4130">
        <v>550</v>
      </c>
      <c r="AD4130">
        <v>550</v>
      </c>
      <c r="AE4130">
        <v>0</v>
      </c>
      <c r="AF4130">
        <v>39</v>
      </c>
      <c r="AG4130">
        <v>39.186999999999998</v>
      </c>
      <c r="AH4130"/>
      <c r="AI4130">
        <v>0</v>
      </c>
    </row>
    <row r="4131" spans="1:35">
      <c r="A4131" t="s">
        <v>862</v>
      </c>
      <c r="B4131">
        <v>2019</v>
      </c>
      <c r="C4131">
        <v>2019</v>
      </c>
      <c r="D4131">
        <v>2019</v>
      </c>
      <c r="E4131">
        <v>4</v>
      </c>
      <c r="F4131">
        <v>0</v>
      </c>
      <c r="G4131">
        <v>0</v>
      </c>
      <c r="H4131" t="s">
        <v>568</v>
      </c>
      <c r="I4131">
        <v>251</v>
      </c>
      <c r="J4131" t="s">
        <v>113</v>
      </c>
      <c r="K4131" t="s">
        <v>583</v>
      </c>
      <c r="L4131">
        <v>404</v>
      </c>
      <c r="M4131" t="s">
        <v>610</v>
      </c>
      <c r="N4131" t="s">
        <v>611</v>
      </c>
      <c r="O4131">
        <v>404</v>
      </c>
      <c r="P4131" t="s">
        <v>610</v>
      </c>
      <c r="Q4131" t="s">
        <v>611</v>
      </c>
      <c r="R4131" t="s">
        <v>515</v>
      </c>
      <c r="S4131" t="s">
        <v>516</v>
      </c>
      <c r="T4131">
        <v>0</v>
      </c>
      <c r="U4131" t="s">
        <v>517</v>
      </c>
      <c r="V4131">
        <v>2523</v>
      </c>
      <c r="W4131" t="s">
        <v>518</v>
      </c>
      <c r="X4131">
        <v>8</v>
      </c>
      <c r="Y4131" t="s">
        <v>519</v>
      </c>
      <c r="Z4131">
        <v>8</v>
      </c>
      <c r="AA4131">
        <v>8</v>
      </c>
      <c r="AB4131" t="s">
        <v>519</v>
      </c>
      <c r="AC4131">
        <v>8</v>
      </c>
      <c r="AD4131">
        <v>8</v>
      </c>
      <c r="AE4131">
        <v>0</v>
      </c>
      <c r="AF4131">
        <v>68</v>
      </c>
      <c r="AG4131">
        <v>68.298000000000002</v>
      </c>
      <c r="AH4131"/>
      <c r="AI4131">
        <v>0</v>
      </c>
    </row>
    <row r="4132" spans="1:35">
      <c r="A4132" t="s">
        <v>862</v>
      </c>
      <c r="B4132">
        <v>2019</v>
      </c>
      <c r="C4132">
        <v>2019</v>
      </c>
      <c r="D4132">
        <v>2019</v>
      </c>
      <c r="E4132">
        <v>4</v>
      </c>
      <c r="F4132">
        <v>0</v>
      </c>
      <c r="G4132">
        <v>0</v>
      </c>
      <c r="H4132" t="s">
        <v>568</v>
      </c>
      <c r="I4132">
        <v>251</v>
      </c>
      <c r="J4132" t="s">
        <v>113</v>
      </c>
      <c r="K4132" t="s">
        <v>583</v>
      </c>
      <c r="L4132">
        <v>76</v>
      </c>
      <c r="M4132" t="s">
        <v>538</v>
      </c>
      <c r="N4132" t="s">
        <v>539</v>
      </c>
      <c r="O4132">
        <v>76</v>
      </c>
      <c r="P4132" t="s">
        <v>538</v>
      </c>
      <c r="Q4132" t="s">
        <v>539</v>
      </c>
      <c r="R4132" t="s">
        <v>515</v>
      </c>
      <c r="S4132" t="s">
        <v>516</v>
      </c>
      <c r="T4132">
        <v>0</v>
      </c>
      <c r="U4132" t="s">
        <v>517</v>
      </c>
      <c r="V4132">
        <v>2523</v>
      </c>
      <c r="W4132" t="s">
        <v>518</v>
      </c>
      <c r="X4132">
        <v>8</v>
      </c>
      <c r="Y4132" t="s">
        <v>519</v>
      </c>
      <c r="Z4132">
        <v>1349</v>
      </c>
      <c r="AA4132">
        <v>8</v>
      </c>
      <c r="AB4132" t="s">
        <v>519</v>
      </c>
      <c r="AC4132">
        <v>1349</v>
      </c>
      <c r="AD4132">
        <v>1349</v>
      </c>
      <c r="AE4132">
        <v>0</v>
      </c>
      <c r="AF4132">
        <v>1030</v>
      </c>
      <c r="AG4132">
        <v>1030.0709999999999</v>
      </c>
      <c r="AH4132"/>
      <c r="AI4132">
        <v>0</v>
      </c>
    </row>
    <row r="4133" spans="1:35">
      <c r="A4133" t="s">
        <v>862</v>
      </c>
      <c r="B4133">
        <v>2019</v>
      </c>
      <c r="C4133">
        <v>2019</v>
      </c>
      <c r="D4133">
        <v>2019</v>
      </c>
      <c r="E4133">
        <v>4</v>
      </c>
      <c r="F4133">
        <v>0</v>
      </c>
      <c r="G4133">
        <v>0</v>
      </c>
      <c r="H4133" t="s">
        <v>568</v>
      </c>
      <c r="I4133">
        <v>251</v>
      </c>
      <c r="J4133" t="s">
        <v>113</v>
      </c>
      <c r="K4133" t="s">
        <v>583</v>
      </c>
      <c r="L4133">
        <v>504</v>
      </c>
      <c r="M4133" t="s">
        <v>686</v>
      </c>
      <c r="N4133" t="s">
        <v>687</v>
      </c>
      <c r="O4133">
        <v>504</v>
      </c>
      <c r="P4133" t="s">
        <v>686</v>
      </c>
      <c r="Q4133" t="s">
        <v>687</v>
      </c>
      <c r="R4133" t="s">
        <v>515</v>
      </c>
      <c r="S4133" t="s">
        <v>516</v>
      </c>
      <c r="T4133">
        <v>0</v>
      </c>
      <c r="U4133" t="s">
        <v>517</v>
      </c>
      <c r="V4133">
        <v>2523</v>
      </c>
      <c r="W4133" t="s">
        <v>518</v>
      </c>
      <c r="X4133">
        <v>8</v>
      </c>
      <c r="Y4133" t="s">
        <v>519</v>
      </c>
      <c r="Z4133">
        <v>185535552</v>
      </c>
      <c r="AA4133">
        <v>8</v>
      </c>
      <c r="AB4133" t="s">
        <v>519</v>
      </c>
      <c r="AC4133">
        <v>185535552</v>
      </c>
      <c r="AD4133">
        <v>185535552</v>
      </c>
      <c r="AE4133">
        <v>0</v>
      </c>
      <c r="AF4133">
        <v>9639499</v>
      </c>
      <c r="AG4133">
        <v>9639499.4049999993</v>
      </c>
      <c r="AH4133"/>
      <c r="AI4133">
        <v>0</v>
      </c>
    </row>
    <row r="4134" spans="1:35">
      <c r="A4134" t="s">
        <v>862</v>
      </c>
      <c r="B4134">
        <v>2019</v>
      </c>
      <c r="C4134">
        <v>2019</v>
      </c>
      <c r="D4134">
        <v>2019</v>
      </c>
      <c r="E4134">
        <v>4</v>
      </c>
      <c r="F4134">
        <v>0</v>
      </c>
      <c r="G4134">
        <v>0</v>
      </c>
      <c r="H4134" t="s">
        <v>568</v>
      </c>
      <c r="I4134">
        <v>251</v>
      </c>
      <c r="J4134" t="s">
        <v>113</v>
      </c>
      <c r="K4134" t="s">
        <v>583</v>
      </c>
      <c r="L4134">
        <v>100</v>
      </c>
      <c r="M4134" t="s">
        <v>668</v>
      </c>
      <c r="N4134" t="s">
        <v>669</v>
      </c>
      <c r="O4134">
        <v>100</v>
      </c>
      <c r="P4134" t="s">
        <v>668</v>
      </c>
      <c r="Q4134" t="s">
        <v>669</v>
      </c>
      <c r="R4134" t="s">
        <v>515</v>
      </c>
      <c r="S4134" t="s">
        <v>516</v>
      </c>
      <c r="T4134">
        <v>0</v>
      </c>
      <c r="U4134" t="s">
        <v>517</v>
      </c>
      <c r="V4134">
        <v>2523</v>
      </c>
      <c r="W4134" t="s">
        <v>518</v>
      </c>
      <c r="X4134">
        <v>8</v>
      </c>
      <c r="Y4134" t="s">
        <v>519</v>
      </c>
      <c r="Z4134">
        <v>31020</v>
      </c>
      <c r="AA4134">
        <v>8</v>
      </c>
      <c r="AB4134" t="s">
        <v>519</v>
      </c>
      <c r="AC4134">
        <v>31020</v>
      </c>
      <c r="AD4134">
        <v>31020</v>
      </c>
      <c r="AE4134">
        <v>0</v>
      </c>
      <c r="AF4134">
        <v>5389</v>
      </c>
      <c r="AG4134">
        <v>5389.9579999999996</v>
      </c>
      <c r="AH4134"/>
      <c r="AI4134">
        <v>0</v>
      </c>
    </row>
    <row r="4135" spans="1:35">
      <c r="A4135" t="s">
        <v>862</v>
      </c>
      <c r="B4135">
        <v>2019</v>
      </c>
      <c r="C4135">
        <v>2019</v>
      </c>
      <c r="D4135">
        <v>2019</v>
      </c>
      <c r="E4135">
        <v>4</v>
      </c>
      <c r="F4135">
        <v>0</v>
      </c>
      <c r="G4135">
        <v>0</v>
      </c>
      <c r="H4135" t="s">
        <v>568</v>
      </c>
      <c r="I4135">
        <v>251</v>
      </c>
      <c r="J4135" t="s">
        <v>113</v>
      </c>
      <c r="K4135" t="s">
        <v>583</v>
      </c>
      <c r="L4135">
        <v>586</v>
      </c>
      <c r="M4135" t="s">
        <v>781</v>
      </c>
      <c r="N4135" t="s">
        <v>782</v>
      </c>
      <c r="O4135">
        <v>586</v>
      </c>
      <c r="P4135" t="s">
        <v>781</v>
      </c>
      <c r="Q4135" t="s">
        <v>782</v>
      </c>
      <c r="R4135" t="s">
        <v>515</v>
      </c>
      <c r="S4135" t="s">
        <v>516</v>
      </c>
      <c r="T4135">
        <v>0</v>
      </c>
      <c r="U4135" t="s">
        <v>517</v>
      </c>
      <c r="V4135">
        <v>2523</v>
      </c>
      <c r="W4135" t="s">
        <v>518</v>
      </c>
      <c r="X4135">
        <v>8</v>
      </c>
      <c r="Y4135" t="s">
        <v>519</v>
      </c>
      <c r="Z4135">
        <v>20038900</v>
      </c>
      <c r="AA4135">
        <v>8</v>
      </c>
      <c r="AB4135" t="s">
        <v>519</v>
      </c>
      <c r="AC4135">
        <v>20038900</v>
      </c>
      <c r="AD4135">
        <v>20038900</v>
      </c>
      <c r="AE4135">
        <v>0</v>
      </c>
      <c r="AF4135">
        <v>2356891</v>
      </c>
      <c r="AG4135">
        <v>2356891.7009999999</v>
      </c>
      <c r="AH4135"/>
      <c r="AI4135">
        <v>0</v>
      </c>
    </row>
    <row r="4136" spans="1:35">
      <c r="A4136" t="s">
        <v>862</v>
      </c>
      <c r="B4136">
        <v>2019</v>
      </c>
      <c r="C4136">
        <v>2019</v>
      </c>
      <c r="D4136">
        <v>2019</v>
      </c>
      <c r="E4136">
        <v>4</v>
      </c>
      <c r="F4136">
        <v>0</v>
      </c>
      <c r="G4136">
        <v>0</v>
      </c>
      <c r="H4136" t="s">
        <v>568</v>
      </c>
      <c r="I4136">
        <v>251</v>
      </c>
      <c r="J4136" t="s">
        <v>113</v>
      </c>
      <c r="K4136" t="s">
        <v>583</v>
      </c>
      <c r="L4136">
        <v>31</v>
      </c>
      <c r="M4136" t="s">
        <v>733</v>
      </c>
      <c r="N4136" t="s">
        <v>734</v>
      </c>
      <c r="O4136">
        <v>31</v>
      </c>
      <c r="P4136" t="s">
        <v>733</v>
      </c>
      <c r="Q4136" t="s">
        <v>734</v>
      </c>
      <c r="R4136" t="s">
        <v>515</v>
      </c>
      <c r="S4136" t="s">
        <v>516</v>
      </c>
      <c r="T4136">
        <v>0</v>
      </c>
      <c r="U4136" t="s">
        <v>517</v>
      </c>
      <c r="V4136">
        <v>2523</v>
      </c>
      <c r="W4136" t="s">
        <v>518</v>
      </c>
      <c r="X4136">
        <v>8</v>
      </c>
      <c r="Y4136" t="s">
        <v>519</v>
      </c>
      <c r="Z4136">
        <v>45</v>
      </c>
      <c r="AA4136">
        <v>8</v>
      </c>
      <c r="AB4136" t="s">
        <v>519</v>
      </c>
      <c r="AC4136">
        <v>45</v>
      </c>
      <c r="AD4136">
        <v>45</v>
      </c>
      <c r="AE4136">
        <v>0</v>
      </c>
      <c r="AF4136">
        <v>67</v>
      </c>
      <c r="AG4136">
        <v>67.179000000000002</v>
      </c>
      <c r="AH4136"/>
      <c r="AI4136">
        <v>0</v>
      </c>
    </row>
    <row r="4137" spans="1:35">
      <c r="A4137" t="s">
        <v>862</v>
      </c>
      <c r="B4137">
        <v>2019</v>
      </c>
      <c r="C4137">
        <v>2019</v>
      </c>
      <c r="D4137">
        <v>2019</v>
      </c>
      <c r="E4137">
        <v>4</v>
      </c>
      <c r="F4137">
        <v>0</v>
      </c>
      <c r="G4137">
        <v>0</v>
      </c>
      <c r="H4137" t="s">
        <v>568</v>
      </c>
      <c r="I4137">
        <v>251</v>
      </c>
      <c r="J4137" t="s">
        <v>113</v>
      </c>
      <c r="K4137" t="s">
        <v>583</v>
      </c>
      <c r="L4137">
        <v>392</v>
      </c>
      <c r="M4137" t="s">
        <v>223</v>
      </c>
      <c r="N4137" t="s">
        <v>584</v>
      </c>
      <c r="O4137">
        <v>392</v>
      </c>
      <c r="P4137" t="s">
        <v>223</v>
      </c>
      <c r="Q4137" t="s">
        <v>584</v>
      </c>
      <c r="R4137" t="s">
        <v>515</v>
      </c>
      <c r="S4137" t="s">
        <v>516</v>
      </c>
      <c r="T4137">
        <v>0</v>
      </c>
      <c r="U4137" t="s">
        <v>517</v>
      </c>
      <c r="V4137">
        <v>2523</v>
      </c>
      <c r="W4137" t="s">
        <v>518</v>
      </c>
      <c r="X4137">
        <v>8</v>
      </c>
      <c r="Y4137" t="s">
        <v>519</v>
      </c>
      <c r="Z4137">
        <v>23</v>
      </c>
      <c r="AA4137">
        <v>8</v>
      </c>
      <c r="AB4137" t="s">
        <v>519</v>
      </c>
      <c r="AC4137">
        <v>23</v>
      </c>
      <c r="AD4137">
        <v>23</v>
      </c>
      <c r="AE4137">
        <v>0</v>
      </c>
      <c r="AF4137">
        <v>417</v>
      </c>
      <c r="AG4137">
        <v>417.62700000000001</v>
      </c>
      <c r="AH4137"/>
      <c r="AI4137">
        <v>0</v>
      </c>
    </row>
    <row r="4138" spans="1:35">
      <c r="A4138" t="s">
        <v>862</v>
      </c>
      <c r="B4138">
        <v>2019</v>
      </c>
      <c r="C4138">
        <v>2019</v>
      </c>
      <c r="D4138">
        <v>2019</v>
      </c>
      <c r="E4138">
        <v>4</v>
      </c>
      <c r="F4138">
        <v>0</v>
      </c>
      <c r="G4138">
        <v>0</v>
      </c>
      <c r="H4138" t="s">
        <v>568</v>
      </c>
      <c r="I4138">
        <v>251</v>
      </c>
      <c r="J4138" t="s">
        <v>113</v>
      </c>
      <c r="K4138" t="s">
        <v>583</v>
      </c>
      <c r="L4138">
        <v>484</v>
      </c>
      <c r="M4138" t="s">
        <v>656</v>
      </c>
      <c r="N4138" t="s">
        <v>657</v>
      </c>
      <c r="O4138">
        <v>484</v>
      </c>
      <c r="P4138" t="s">
        <v>656</v>
      </c>
      <c r="Q4138" t="s">
        <v>657</v>
      </c>
      <c r="R4138" t="s">
        <v>515</v>
      </c>
      <c r="S4138" t="s">
        <v>516</v>
      </c>
      <c r="T4138">
        <v>0</v>
      </c>
      <c r="U4138" t="s">
        <v>517</v>
      </c>
      <c r="V4138">
        <v>2523</v>
      </c>
      <c r="W4138" t="s">
        <v>518</v>
      </c>
      <c r="X4138">
        <v>8</v>
      </c>
      <c r="Y4138" t="s">
        <v>519</v>
      </c>
      <c r="Z4138">
        <v>13084</v>
      </c>
      <c r="AA4138">
        <v>8</v>
      </c>
      <c r="AB4138" t="s">
        <v>519</v>
      </c>
      <c r="AC4138">
        <v>13084</v>
      </c>
      <c r="AD4138">
        <v>13084</v>
      </c>
      <c r="AE4138">
        <v>0</v>
      </c>
      <c r="AF4138">
        <v>11848</v>
      </c>
      <c r="AG4138">
        <v>11848.054</v>
      </c>
      <c r="AH4138"/>
      <c r="AI4138">
        <v>0</v>
      </c>
    </row>
    <row r="4139" spans="1:35">
      <c r="A4139" t="s">
        <v>862</v>
      </c>
      <c r="B4139">
        <v>2019</v>
      </c>
      <c r="C4139">
        <v>2019</v>
      </c>
      <c r="D4139">
        <v>2019</v>
      </c>
      <c r="E4139">
        <v>4</v>
      </c>
      <c r="F4139">
        <v>0</v>
      </c>
      <c r="G4139">
        <v>0</v>
      </c>
      <c r="H4139" t="s">
        <v>568</v>
      </c>
      <c r="I4139">
        <v>251</v>
      </c>
      <c r="J4139" t="s">
        <v>113</v>
      </c>
      <c r="K4139" t="s">
        <v>583</v>
      </c>
      <c r="L4139">
        <v>682</v>
      </c>
      <c r="M4139" t="s">
        <v>707</v>
      </c>
      <c r="N4139" t="s">
        <v>708</v>
      </c>
      <c r="O4139">
        <v>682</v>
      </c>
      <c r="P4139" t="s">
        <v>707</v>
      </c>
      <c r="Q4139" t="s">
        <v>708</v>
      </c>
      <c r="R4139" t="s">
        <v>515</v>
      </c>
      <c r="S4139" t="s">
        <v>516</v>
      </c>
      <c r="T4139">
        <v>0</v>
      </c>
      <c r="U4139" t="s">
        <v>517</v>
      </c>
      <c r="V4139">
        <v>2523</v>
      </c>
      <c r="W4139" t="s">
        <v>518</v>
      </c>
      <c r="X4139">
        <v>8</v>
      </c>
      <c r="Y4139" t="s">
        <v>519</v>
      </c>
      <c r="Z4139">
        <v>110529390</v>
      </c>
      <c r="AA4139">
        <v>8</v>
      </c>
      <c r="AB4139" t="s">
        <v>519</v>
      </c>
      <c r="AC4139">
        <v>110529390</v>
      </c>
      <c r="AD4139">
        <v>110529390</v>
      </c>
      <c r="AE4139">
        <v>0</v>
      </c>
      <c r="AF4139">
        <v>7673899</v>
      </c>
      <c r="AG4139">
        <v>7673899.1540000001</v>
      </c>
      <c r="AH4139"/>
      <c r="AI4139">
        <v>0</v>
      </c>
    </row>
    <row r="4140" spans="1:35">
      <c r="A4140" t="s">
        <v>862</v>
      </c>
      <c r="B4140">
        <v>2019</v>
      </c>
      <c r="C4140">
        <v>2019</v>
      </c>
      <c r="D4140">
        <v>2019</v>
      </c>
      <c r="E4140">
        <v>4</v>
      </c>
      <c r="F4140">
        <v>0</v>
      </c>
      <c r="G4140">
        <v>0</v>
      </c>
      <c r="H4140" t="s">
        <v>568</v>
      </c>
      <c r="I4140">
        <v>251</v>
      </c>
      <c r="J4140" t="s">
        <v>113</v>
      </c>
      <c r="K4140" t="s">
        <v>583</v>
      </c>
      <c r="L4140">
        <v>792</v>
      </c>
      <c r="M4140" t="s">
        <v>217</v>
      </c>
      <c r="N4140" t="s">
        <v>573</v>
      </c>
      <c r="O4140">
        <v>792</v>
      </c>
      <c r="P4140" t="s">
        <v>217</v>
      </c>
      <c r="Q4140" t="s">
        <v>573</v>
      </c>
      <c r="R4140" t="s">
        <v>515</v>
      </c>
      <c r="S4140" t="s">
        <v>516</v>
      </c>
      <c r="T4140">
        <v>0</v>
      </c>
      <c r="U4140" t="s">
        <v>517</v>
      </c>
      <c r="V4140">
        <v>2523</v>
      </c>
      <c r="W4140" t="s">
        <v>518</v>
      </c>
      <c r="X4140">
        <v>8</v>
      </c>
      <c r="Y4140" t="s">
        <v>519</v>
      </c>
      <c r="Z4140">
        <v>103753795</v>
      </c>
      <c r="AA4140">
        <v>8</v>
      </c>
      <c r="AB4140" t="s">
        <v>519</v>
      </c>
      <c r="AC4140">
        <v>103753795</v>
      </c>
      <c r="AD4140">
        <v>103753795</v>
      </c>
      <c r="AE4140">
        <v>0</v>
      </c>
      <c r="AF4140">
        <v>7136411</v>
      </c>
      <c r="AG4140">
        <v>7136411.5379999997</v>
      </c>
      <c r="AH4140"/>
      <c r="AI4140">
        <v>0</v>
      </c>
    </row>
    <row r="4141" spans="1:35">
      <c r="A4141" t="s">
        <v>862</v>
      </c>
      <c r="B4141">
        <v>2019</v>
      </c>
      <c r="C4141">
        <v>2019</v>
      </c>
      <c r="D4141">
        <v>2019</v>
      </c>
      <c r="E4141">
        <v>4</v>
      </c>
      <c r="F4141">
        <v>0</v>
      </c>
      <c r="G4141">
        <v>0</v>
      </c>
      <c r="H4141" t="s">
        <v>568</v>
      </c>
      <c r="I4141">
        <v>251</v>
      </c>
      <c r="J4141" t="s">
        <v>113</v>
      </c>
      <c r="K4141" t="s">
        <v>583</v>
      </c>
      <c r="L4141">
        <v>704</v>
      </c>
      <c r="M4141" t="s">
        <v>570</v>
      </c>
      <c r="N4141" t="s">
        <v>571</v>
      </c>
      <c r="O4141">
        <v>480</v>
      </c>
      <c r="P4141" t="s">
        <v>652</v>
      </c>
      <c r="Q4141" t="s">
        <v>653</v>
      </c>
      <c r="R4141" t="s">
        <v>515</v>
      </c>
      <c r="S4141" t="s">
        <v>516</v>
      </c>
      <c r="T4141">
        <v>0</v>
      </c>
      <c r="U4141" t="s">
        <v>517</v>
      </c>
      <c r="V4141">
        <v>2523</v>
      </c>
      <c r="W4141" t="s">
        <v>518</v>
      </c>
      <c r="X4141">
        <v>8</v>
      </c>
      <c r="Y4141" t="s">
        <v>519</v>
      </c>
      <c r="Z4141">
        <v>10</v>
      </c>
      <c r="AA4141">
        <v>8</v>
      </c>
      <c r="AB4141" t="s">
        <v>519</v>
      </c>
      <c r="AC4141">
        <v>10</v>
      </c>
      <c r="AD4141">
        <v>10</v>
      </c>
      <c r="AE4141">
        <v>0</v>
      </c>
      <c r="AF4141">
        <v>49</v>
      </c>
      <c r="AG4141">
        <v>49.264000000000003</v>
      </c>
      <c r="AH4141"/>
      <c r="AI4141">
        <v>0</v>
      </c>
    </row>
    <row r="4142" spans="1:35">
      <c r="A4142" t="s">
        <v>862</v>
      </c>
      <c r="B4142">
        <v>2019</v>
      </c>
      <c r="C4142">
        <v>2019</v>
      </c>
      <c r="D4142">
        <v>2019</v>
      </c>
      <c r="E4142">
        <v>4</v>
      </c>
      <c r="F4142">
        <v>0</v>
      </c>
      <c r="G4142">
        <v>0</v>
      </c>
      <c r="H4142" t="s">
        <v>568</v>
      </c>
      <c r="I4142">
        <v>251</v>
      </c>
      <c r="J4142" t="s">
        <v>113</v>
      </c>
      <c r="K4142" t="s">
        <v>583</v>
      </c>
      <c r="L4142">
        <v>458</v>
      </c>
      <c r="M4142" t="s">
        <v>180</v>
      </c>
      <c r="N4142" t="s">
        <v>557</v>
      </c>
      <c r="O4142">
        <v>458</v>
      </c>
      <c r="P4142" t="s">
        <v>180</v>
      </c>
      <c r="Q4142" t="s">
        <v>557</v>
      </c>
      <c r="R4142" t="s">
        <v>515</v>
      </c>
      <c r="S4142" t="s">
        <v>516</v>
      </c>
      <c r="T4142">
        <v>0</v>
      </c>
      <c r="U4142" t="s">
        <v>517</v>
      </c>
      <c r="V4142">
        <v>2523</v>
      </c>
      <c r="W4142" t="s">
        <v>518</v>
      </c>
      <c r="X4142">
        <v>8</v>
      </c>
      <c r="Y4142" t="s">
        <v>519</v>
      </c>
      <c r="Z4142">
        <v>61598205</v>
      </c>
      <c r="AA4142">
        <v>8</v>
      </c>
      <c r="AB4142" t="s">
        <v>519</v>
      </c>
      <c r="AC4142">
        <v>61598205</v>
      </c>
      <c r="AD4142">
        <v>61598205</v>
      </c>
      <c r="AE4142">
        <v>0</v>
      </c>
      <c r="AF4142">
        <v>6953418</v>
      </c>
      <c r="AG4142">
        <v>6953418.3300000001</v>
      </c>
      <c r="AH4142"/>
      <c r="AI4142">
        <v>0</v>
      </c>
    </row>
    <row r="4143" spans="1:35">
      <c r="A4143" t="s">
        <v>862</v>
      </c>
      <c r="B4143">
        <v>2019</v>
      </c>
      <c r="C4143">
        <v>2019</v>
      </c>
      <c r="D4143">
        <v>2019</v>
      </c>
      <c r="E4143">
        <v>4</v>
      </c>
      <c r="F4143">
        <v>0</v>
      </c>
      <c r="G4143">
        <v>0</v>
      </c>
      <c r="H4143" t="s">
        <v>568</v>
      </c>
      <c r="I4143">
        <v>251</v>
      </c>
      <c r="J4143" t="s">
        <v>113</v>
      </c>
      <c r="K4143" t="s">
        <v>583</v>
      </c>
      <c r="L4143">
        <v>300</v>
      </c>
      <c r="M4143" t="s">
        <v>680</v>
      </c>
      <c r="N4143" t="s">
        <v>681</v>
      </c>
      <c r="O4143">
        <v>300</v>
      </c>
      <c r="P4143" t="s">
        <v>680</v>
      </c>
      <c r="Q4143" t="s">
        <v>681</v>
      </c>
      <c r="R4143" t="s">
        <v>515</v>
      </c>
      <c r="S4143" t="s">
        <v>516</v>
      </c>
      <c r="T4143">
        <v>0</v>
      </c>
      <c r="U4143" t="s">
        <v>517</v>
      </c>
      <c r="V4143">
        <v>2523</v>
      </c>
      <c r="W4143" t="s">
        <v>518</v>
      </c>
      <c r="X4143">
        <v>8</v>
      </c>
      <c r="Y4143" t="s">
        <v>519</v>
      </c>
      <c r="Z4143">
        <v>133765000</v>
      </c>
      <c r="AA4143">
        <v>8</v>
      </c>
      <c r="AB4143" t="s">
        <v>519</v>
      </c>
      <c r="AC4143">
        <v>133765000</v>
      </c>
      <c r="AD4143">
        <v>133765000</v>
      </c>
      <c r="AE4143">
        <v>0</v>
      </c>
      <c r="AF4143">
        <v>9892428</v>
      </c>
      <c r="AG4143">
        <v>9892428.8259999994</v>
      </c>
      <c r="AH4143"/>
      <c r="AI4143">
        <v>0</v>
      </c>
    </row>
    <row r="4144" spans="1:35">
      <c r="A4144" t="s">
        <v>862</v>
      </c>
      <c r="B4144">
        <v>2019</v>
      </c>
      <c r="C4144">
        <v>2019</v>
      </c>
      <c r="D4144">
        <v>2019</v>
      </c>
      <c r="E4144">
        <v>4</v>
      </c>
      <c r="F4144">
        <v>0</v>
      </c>
      <c r="G4144">
        <v>0</v>
      </c>
      <c r="H4144" t="s">
        <v>568</v>
      </c>
      <c r="I4144">
        <v>251</v>
      </c>
      <c r="J4144" t="s">
        <v>113</v>
      </c>
      <c r="K4144" t="s">
        <v>583</v>
      </c>
      <c r="L4144">
        <v>703</v>
      </c>
      <c r="M4144" t="s">
        <v>672</v>
      </c>
      <c r="N4144" t="s">
        <v>673</v>
      </c>
      <c r="O4144">
        <v>703</v>
      </c>
      <c r="P4144" t="s">
        <v>672</v>
      </c>
      <c r="Q4144" t="s">
        <v>673</v>
      </c>
      <c r="R4144" t="s">
        <v>515</v>
      </c>
      <c r="S4144" t="s">
        <v>516</v>
      </c>
      <c r="T4144">
        <v>0</v>
      </c>
      <c r="U4144" t="s">
        <v>517</v>
      </c>
      <c r="V4144">
        <v>2523</v>
      </c>
      <c r="W4144" t="s">
        <v>518</v>
      </c>
      <c r="X4144">
        <v>8</v>
      </c>
      <c r="Y4144" t="s">
        <v>519</v>
      </c>
      <c r="Z4144">
        <v>50</v>
      </c>
      <c r="AA4144">
        <v>8</v>
      </c>
      <c r="AB4144" t="s">
        <v>519</v>
      </c>
      <c r="AC4144">
        <v>50</v>
      </c>
      <c r="AD4144">
        <v>50</v>
      </c>
      <c r="AE4144">
        <v>0</v>
      </c>
      <c r="AF4144">
        <v>7</v>
      </c>
      <c r="AG4144">
        <v>7.8369999999999997</v>
      </c>
      <c r="AH4144"/>
      <c r="AI4144">
        <v>0</v>
      </c>
    </row>
    <row r="4145" spans="1:35">
      <c r="A4145" t="s">
        <v>862</v>
      </c>
      <c r="B4145">
        <v>2019</v>
      </c>
      <c r="C4145">
        <v>2019</v>
      </c>
      <c r="D4145">
        <v>2019</v>
      </c>
      <c r="E4145">
        <v>4</v>
      </c>
      <c r="F4145">
        <v>0</v>
      </c>
      <c r="G4145">
        <v>0</v>
      </c>
      <c r="H4145" t="s">
        <v>568</v>
      </c>
      <c r="I4145">
        <v>251</v>
      </c>
      <c r="J4145" t="s">
        <v>113</v>
      </c>
      <c r="K4145" t="s">
        <v>583</v>
      </c>
      <c r="L4145">
        <v>203</v>
      </c>
      <c r="M4145" t="s">
        <v>684</v>
      </c>
      <c r="N4145" t="s">
        <v>685</v>
      </c>
      <c r="O4145">
        <v>203</v>
      </c>
      <c r="P4145" t="s">
        <v>684</v>
      </c>
      <c r="Q4145" t="s">
        <v>685</v>
      </c>
      <c r="R4145" t="s">
        <v>515</v>
      </c>
      <c r="S4145" t="s">
        <v>516</v>
      </c>
      <c r="T4145">
        <v>0</v>
      </c>
      <c r="U4145" t="s">
        <v>517</v>
      </c>
      <c r="V4145">
        <v>2523</v>
      </c>
      <c r="W4145" t="s">
        <v>518</v>
      </c>
      <c r="X4145">
        <v>8</v>
      </c>
      <c r="Y4145" t="s">
        <v>519</v>
      </c>
      <c r="Z4145">
        <v>987</v>
      </c>
      <c r="AA4145">
        <v>8</v>
      </c>
      <c r="AB4145" t="s">
        <v>519</v>
      </c>
      <c r="AC4145">
        <v>987</v>
      </c>
      <c r="AD4145">
        <v>987</v>
      </c>
      <c r="AE4145">
        <v>0</v>
      </c>
      <c r="AF4145">
        <v>415</v>
      </c>
      <c r="AG4145">
        <v>415.387</v>
      </c>
      <c r="AH4145"/>
      <c r="AI4145">
        <v>0</v>
      </c>
    </row>
    <row r="4146" spans="1:35">
      <c r="A4146" t="s">
        <v>862</v>
      </c>
      <c r="B4146">
        <v>2019</v>
      </c>
      <c r="C4146">
        <v>2019</v>
      </c>
      <c r="D4146">
        <v>2019</v>
      </c>
      <c r="E4146">
        <v>4</v>
      </c>
      <c r="F4146">
        <v>0</v>
      </c>
      <c r="G4146">
        <v>0</v>
      </c>
      <c r="H4146" t="s">
        <v>568</v>
      </c>
      <c r="I4146">
        <v>251</v>
      </c>
      <c r="J4146" t="s">
        <v>113</v>
      </c>
      <c r="K4146" t="s">
        <v>583</v>
      </c>
      <c r="L4146">
        <v>428</v>
      </c>
      <c r="M4146" t="s">
        <v>735</v>
      </c>
      <c r="N4146" t="s">
        <v>736</v>
      </c>
      <c r="O4146">
        <v>428</v>
      </c>
      <c r="P4146" t="s">
        <v>735</v>
      </c>
      <c r="Q4146" t="s">
        <v>736</v>
      </c>
      <c r="R4146" t="s">
        <v>515</v>
      </c>
      <c r="S4146" t="s">
        <v>516</v>
      </c>
      <c r="T4146">
        <v>0</v>
      </c>
      <c r="U4146" t="s">
        <v>517</v>
      </c>
      <c r="V4146">
        <v>2523</v>
      </c>
      <c r="W4146" t="s">
        <v>518</v>
      </c>
      <c r="X4146">
        <v>8</v>
      </c>
      <c r="Y4146" t="s">
        <v>519</v>
      </c>
      <c r="Z4146">
        <v>2800</v>
      </c>
      <c r="AA4146">
        <v>8</v>
      </c>
      <c r="AB4146" t="s">
        <v>519</v>
      </c>
      <c r="AC4146">
        <v>2800</v>
      </c>
      <c r="AD4146">
        <v>2800</v>
      </c>
      <c r="AE4146">
        <v>0</v>
      </c>
      <c r="AF4146">
        <v>300</v>
      </c>
      <c r="AG4146">
        <v>300.06400000000002</v>
      </c>
      <c r="AH4146"/>
      <c r="AI4146">
        <v>0</v>
      </c>
    </row>
    <row r="4147" spans="1:35">
      <c r="A4147" t="s">
        <v>862</v>
      </c>
      <c r="B4147">
        <v>2019</v>
      </c>
      <c r="C4147">
        <v>2019</v>
      </c>
      <c r="D4147">
        <v>2019</v>
      </c>
      <c r="E4147">
        <v>4</v>
      </c>
      <c r="F4147">
        <v>0</v>
      </c>
      <c r="G4147">
        <v>0</v>
      </c>
      <c r="H4147" t="s">
        <v>568</v>
      </c>
      <c r="I4147">
        <v>251</v>
      </c>
      <c r="J4147" t="s">
        <v>113</v>
      </c>
      <c r="K4147" t="s">
        <v>583</v>
      </c>
      <c r="L4147">
        <v>422</v>
      </c>
      <c r="M4147" t="s">
        <v>451</v>
      </c>
      <c r="N4147" t="s">
        <v>696</v>
      </c>
      <c r="O4147">
        <v>422</v>
      </c>
      <c r="P4147" t="s">
        <v>451</v>
      </c>
      <c r="Q4147" t="s">
        <v>696</v>
      </c>
      <c r="R4147" t="s">
        <v>515</v>
      </c>
      <c r="S4147" t="s">
        <v>516</v>
      </c>
      <c r="T4147">
        <v>0</v>
      </c>
      <c r="U4147" t="s">
        <v>517</v>
      </c>
      <c r="V4147">
        <v>2523</v>
      </c>
      <c r="W4147" t="s">
        <v>518</v>
      </c>
      <c r="X4147">
        <v>8</v>
      </c>
      <c r="Y4147" t="s">
        <v>519</v>
      </c>
      <c r="Z4147">
        <v>639</v>
      </c>
      <c r="AA4147">
        <v>8</v>
      </c>
      <c r="AB4147" t="s">
        <v>519</v>
      </c>
      <c r="AC4147">
        <v>639</v>
      </c>
      <c r="AD4147">
        <v>639</v>
      </c>
      <c r="AE4147">
        <v>0</v>
      </c>
      <c r="AF4147">
        <v>856</v>
      </c>
      <c r="AG4147">
        <v>856.52599999999995</v>
      </c>
      <c r="AH4147"/>
      <c r="AI4147">
        <v>0</v>
      </c>
    </row>
    <row r="4148" spans="1:35">
      <c r="A4148" t="s">
        <v>862</v>
      </c>
      <c r="B4148">
        <v>2019</v>
      </c>
      <c r="C4148">
        <v>2019</v>
      </c>
      <c r="D4148">
        <v>2019</v>
      </c>
      <c r="E4148">
        <v>4</v>
      </c>
      <c r="F4148">
        <v>0</v>
      </c>
      <c r="G4148">
        <v>0</v>
      </c>
      <c r="H4148" t="s">
        <v>568</v>
      </c>
      <c r="I4148">
        <v>251</v>
      </c>
      <c r="J4148" t="s">
        <v>113</v>
      </c>
      <c r="K4148" t="s">
        <v>583</v>
      </c>
      <c r="L4148">
        <v>688</v>
      </c>
      <c r="M4148" t="s">
        <v>644</v>
      </c>
      <c r="N4148" t="s">
        <v>645</v>
      </c>
      <c r="O4148">
        <v>688</v>
      </c>
      <c r="P4148" t="s">
        <v>644</v>
      </c>
      <c r="Q4148" t="s">
        <v>645</v>
      </c>
      <c r="R4148" t="s">
        <v>515</v>
      </c>
      <c r="S4148" t="s">
        <v>516</v>
      </c>
      <c r="T4148">
        <v>0</v>
      </c>
      <c r="U4148" t="s">
        <v>517</v>
      </c>
      <c r="V4148">
        <v>2523</v>
      </c>
      <c r="W4148" t="s">
        <v>518</v>
      </c>
      <c r="X4148">
        <v>8</v>
      </c>
      <c r="Y4148" t="s">
        <v>519</v>
      </c>
      <c r="Z4148">
        <v>4525</v>
      </c>
      <c r="AA4148">
        <v>8</v>
      </c>
      <c r="AB4148" t="s">
        <v>519</v>
      </c>
      <c r="AC4148">
        <v>4525</v>
      </c>
      <c r="AD4148">
        <v>4525</v>
      </c>
      <c r="AE4148">
        <v>0</v>
      </c>
      <c r="AF4148">
        <v>1215</v>
      </c>
      <c r="AG4148">
        <v>1215.931</v>
      </c>
      <c r="AH4148"/>
      <c r="AI4148">
        <v>0</v>
      </c>
    </row>
    <row r="4149" spans="1:35">
      <c r="A4149" t="s">
        <v>862</v>
      </c>
      <c r="B4149">
        <v>2019</v>
      </c>
      <c r="C4149">
        <v>2019</v>
      </c>
      <c r="D4149">
        <v>2019</v>
      </c>
      <c r="E4149">
        <v>4</v>
      </c>
      <c r="F4149">
        <v>0</v>
      </c>
      <c r="G4149">
        <v>0</v>
      </c>
      <c r="H4149" t="s">
        <v>568</v>
      </c>
      <c r="I4149">
        <v>251</v>
      </c>
      <c r="J4149" t="s">
        <v>113</v>
      </c>
      <c r="K4149" t="s">
        <v>583</v>
      </c>
      <c r="L4149">
        <v>704</v>
      </c>
      <c r="M4149" t="s">
        <v>570</v>
      </c>
      <c r="N4149" t="s">
        <v>571</v>
      </c>
      <c r="O4149">
        <v>704</v>
      </c>
      <c r="P4149" t="s">
        <v>570</v>
      </c>
      <c r="Q4149" t="s">
        <v>571</v>
      </c>
      <c r="R4149" t="s">
        <v>515</v>
      </c>
      <c r="S4149" t="s">
        <v>516</v>
      </c>
      <c r="T4149">
        <v>0</v>
      </c>
      <c r="U4149" t="s">
        <v>517</v>
      </c>
      <c r="V4149">
        <v>2523</v>
      </c>
      <c r="W4149" t="s">
        <v>518</v>
      </c>
      <c r="X4149">
        <v>8</v>
      </c>
      <c r="Y4149" t="s">
        <v>519</v>
      </c>
      <c r="Z4149">
        <v>121012430</v>
      </c>
      <c r="AA4149">
        <v>8</v>
      </c>
      <c r="AB4149" t="s">
        <v>519</v>
      </c>
      <c r="AC4149">
        <v>121012430</v>
      </c>
      <c r="AD4149">
        <v>121012430</v>
      </c>
      <c r="AE4149">
        <v>0</v>
      </c>
      <c r="AF4149">
        <v>10551230</v>
      </c>
      <c r="AG4149">
        <v>10551230.798</v>
      </c>
      <c r="AH4149"/>
      <c r="AI4149">
        <v>0</v>
      </c>
    </row>
    <row r="4150" spans="1:35">
      <c r="A4150" t="s">
        <v>862</v>
      </c>
      <c r="B4150">
        <v>2019</v>
      </c>
      <c r="C4150">
        <v>2019</v>
      </c>
      <c r="D4150">
        <v>2019</v>
      </c>
      <c r="E4150">
        <v>4</v>
      </c>
      <c r="F4150">
        <v>0</v>
      </c>
      <c r="G4150">
        <v>0</v>
      </c>
      <c r="H4150" t="s">
        <v>568</v>
      </c>
      <c r="I4150">
        <v>251</v>
      </c>
      <c r="J4150" t="s">
        <v>113</v>
      </c>
      <c r="K4150" t="s">
        <v>583</v>
      </c>
      <c r="L4150">
        <v>788</v>
      </c>
      <c r="M4150" t="s">
        <v>729</v>
      </c>
      <c r="N4150" t="s">
        <v>730</v>
      </c>
      <c r="O4150">
        <v>788</v>
      </c>
      <c r="P4150" t="s">
        <v>729</v>
      </c>
      <c r="Q4150" t="s">
        <v>730</v>
      </c>
      <c r="R4150" t="s">
        <v>515</v>
      </c>
      <c r="S4150" t="s">
        <v>516</v>
      </c>
      <c r="T4150">
        <v>0</v>
      </c>
      <c r="U4150" t="s">
        <v>517</v>
      </c>
      <c r="V4150">
        <v>2523</v>
      </c>
      <c r="W4150" t="s">
        <v>518</v>
      </c>
      <c r="X4150">
        <v>8</v>
      </c>
      <c r="Y4150" t="s">
        <v>519</v>
      </c>
      <c r="Z4150">
        <v>17829811</v>
      </c>
      <c r="AA4150">
        <v>8</v>
      </c>
      <c r="AB4150" t="s">
        <v>519</v>
      </c>
      <c r="AC4150">
        <v>17829811</v>
      </c>
      <c r="AD4150">
        <v>17829811</v>
      </c>
      <c r="AE4150">
        <v>0</v>
      </c>
      <c r="AF4150">
        <v>2001209</v>
      </c>
      <c r="AG4150">
        <v>2001209.352</v>
      </c>
      <c r="AH4150"/>
      <c r="AI4150">
        <v>0</v>
      </c>
    </row>
    <row r="4151" spans="1:35">
      <c r="A4151" t="s">
        <v>862</v>
      </c>
      <c r="B4151">
        <v>2019</v>
      </c>
      <c r="C4151">
        <v>2019</v>
      </c>
      <c r="D4151">
        <v>2019</v>
      </c>
      <c r="E4151">
        <v>4</v>
      </c>
      <c r="F4151">
        <v>0</v>
      </c>
      <c r="G4151">
        <v>0</v>
      </c>
      <c r="H4151" t="s">
        <v>568</v>
      </c>
      <c r="I4151">
        <v>251</v>
      </c>
      <c r="J4151" t="s">
        <v>113</v>
      </c>
      <c r="K4151" t="s">
        <v>583</v>
      </c>
      <c r="L4151">
        <v>372</v>
      </c>
      <c r="M4151" t="s">
        <v>676</v>
      </c>
      <c r="N4151" t="s">
        <v>677</v>
      </c>
      <c r="O4151">
        <v>372</v>
      </c>
      <c r="P4151" t="s">
        <v>676</v>
      </c>
      <c r="Q4151" t="s">
        <v>677</v>
      </c>
      <c r="R4151" t="s">
        <v>515</v>
      </c>
      <c r="S4151" t="s">
        <v>516</v>
      </c>
      <c r="T4151">
        <v>0</v>
      </c>
      <c r="U4151" t="s">
        <v>517</v>
      </c>
      <c r="V4151">
        <v>2523</v>
      </c>
      <c r="W4151" t="s">
        <v>518</v>
      </c>
      <c r="X4151">
        <v>8</v>
      </c>
      <c r="Y4151" t="s">
        <v>519</v>
      </c>
      <c r="Z4151">
        <v>453909500</v>
      </c>
      <c r="AA4151">
        <v>8</v>
      </c>
      <c r="AB4151" t="s">
        <v>519</v>
      </c>
      <c r="AC4151">
        <v>453909500</v>
      </c>
      <c r="AD4151">
        <v>453909500</v>
      </c>
      <c r="AE4151">
        <v>0</v>
      </c>
      <c r="AF4151">
        <v>25145967</v>
      </c>
      <c r="AG4151">
        <v>25145967.813000001</v>
      </c>
      <c r="AH4151"/>
      <c r="AI4151">
        <v>0</v>
      </c>
    </row>
    <row r="4152" spans="1:35">
      <c r="A4152" t="s">
        <v>862</v>
      </c>
      <c r="B4152">
        <v>2019</v>
      </c>
      <c r="C4152">
        <v>2019</v>
      </c>
      <c r="D4152">
        <v>2019</v>
      </c>
      <c r="E4152">
        <v>4</v>
      </c>
      <c r="F4152">
        <v>0</v>
      </c>
      <c r="G4152">
        <v>0</v>
      </c>
      <c r="H4152" t="s">
        <v>568</v>
      </c>
      <c r="I4152">
        <v>251</v>
      </c>
      <c r="J4152" t="s">
        <v>113</v>
      </c>
      <c r="K4152" t="s">
        <v>583</v>
      </c>
      <c r="L4152">
        <v>120</v>
      </c>
      <c r="M4152" t="s">
        <v>660</v>
      </c>
      <c r="N4152" t="s">
        <v>661</v>
      </c>
      <c r="O4152">
        <v>120</v>
      </c>
      <c r="P4152" t="s">
        <v>660</v>
      </c>
      <c r="Q4152" t="s">
        <v>661</v>
      </c>
      <c r="R4152" t="s">
        <v>515</v>
      </c>
      <c r="S4152" t="s">
        <v>516</v>
      </c>
      <c r="T4152">
        <v>0</v>
      </c>
      <c r="U4152" t="s">
        <v>517</v>
      </c>
      <c r="V4152">
        <v>2523</v>
      </c>
      <c r="W4152" t="s">
        <v>518</v>
      </c>
      <c r="X4152">
        <v>8</v>
      </c>
      <c r="Y4152" t="s">
        <v>519</v>
      </c>
      <c r="Z4152">
        <v>5007</v>
      </c>
      <c r="AA4152">
        <v>8</v>
      </c>
      <c r="AB4152" t="s">
        <v>519</v>
      </c>
      <c r="AC4152">
        <v>5007</v>
      </c>
      <c r="AD4152">
        <v>5007</v>
      </c>
      <c r="AE4152">
        <v>0</v>
      </c>
      <c r="AF4152">
        <v>4300</v>
      </c>
      <c r="AG4152">
        <v>4300.5460000000003</v>
      </c>
      <c r="AH4152"/>
      <c r="AI4152">
        <v>0</v>
      </c>
    </row>
    <row r="4153" spans="1:35">
      <c r="A4153" t="s">
        <v>862</v>
      </c>
      <c r="B4153">
        <v>2019</v>
      </c>
      <c r="C4153">
        <v>2019</v>
      </c>
      <c r="D4153">
        <v>2019</v>
      </c>
      <c r="E4153">
        <v>4</v>
      </c>
      <c r="F4153">
        <v>0</v>
      </c>
      <c r="G4153">
        <v>0</v>
      </c>
      <c r="H4153" t="s">
        <v>568</v>
      </c>
      <c r="I4153">
        <v>251</v>
      </c>
      <c r="J4153" t="s">
        <v>113</v>
      </c>
      <c r="K4153" t="s">
        <v>583</v>
      </c>
      <c r="L4153">
        <v>540</v>
      </c>
      <c r="M4153" t="s">
        <v>552</v>
      </c>
      <c r="N4153" t="s">
        <v>553</v>
      </c>
      <c r="O4153">
        <v>540</v>
      </c>
      <c r="P4153" t="s">
        <v>552</v>
      </c>
      <c r="Q4153" t="s">
        <v>553</v>
      </c>
      <c r="R4153" t="s">
        <v>515</v>
      </c>
      <c r="S4153" t="s">
        <v>516</v>
      </c>
      <c r="T4153">
        <v>0</v>
      </c>
      <c r="U4153" t="s">
        <v>517</v>
      </c>
      <c r="V4153">
        <v>2523</v>
      </c>
      <c r="W4153" t="s">
        <v>518</v>
      </c>
      <c r="X4153">
        <v>8</v>
      </c>
      <c r="Y4153" t="s">
        <v>519</v>
      </c>
      <c r="Z4153">
        <v>100</v>
      </c>
      <c r="AA4153">
        <v>8</v>
      </c>
      <c r="AB4153" t="s">
        <v>519</v>
      </c>
      <c r="AC4153">
        <v>100</v>
      </c>
      <c r="AD4153">
        <v>100</v>
      </c>
      <c r="AE4153">
        <v>0</v>
      </c>
      <c r="AF4153">
        <v>1</v>
      </c>
      <c r="AG4153">
        <v>1.1200000000000001</v>
      </c>
      <c r="AH4153"/>
      <c r="AI4153">
        <v>0</v>
      </c>
    </row>
    <row r="4154" spans="1:35">
      <c r="A4154" t="s">
        <v>862</v>
      </c>
      <c r="B4154">
        <v>2019</v>
      </c>
      <c r="C4154">
        <v>2019</v>
      </c>
      <c r="D4154">
        <v>2019</v>
      </c>
      <c r="E4154">
        <v>4</v>
      </c>
      <c r="F4154">
        <v>0</v>
      </c>
      <c r="G4154">
        <v>0</v>
      </c>
      <c r="H4154" t="s">
        <v>568</v>
      </c>
      <c r="I4154">
        <v>251</v>
      </c>
      <c r="J4154" t="s">
        <v>113</v>
      </c>
      <c r="K4154" t="s">
        <v>583</v>
      </c>
      <c r="L4154">
        <v>32</v>
      </c>
      <c r="M4154" t="s">
        <v>646</v>
      </c>
      <c r="N4154" t="s">
        <v>647</v>
      </c>
      <c r="O4154">
        <v>32</v>
      </c>
      <c r="P4154" t="s">
        <v>646</v>
      </c>
      <c r="Q4154" t="s">
        <v>647</v>
      </c>
      <c r="R4154" t="s">
        <v>515</v>
      </c>
      <c r="S4154" t="s">
        <v>516</v>
      </c>
      <c r="T4154">
        <v>0</v>
      </c>
      <c r="U4154" t="s">
        <v>517</v>
      </c>
      <c r="V4154">
        <v>2523</v>
      </c>
      <c r="W4154" t="s">
        <v>518</v>
      </c>
      <c r="X4154">
        <v>8</v>
      </c>
      <c r="Y4154" t="s">
        <v>519</v>
      </c>
      <c r="Z4154">
        <v>600</v>
      </c>
      <c r="AA4154">
        <v>8</v>
      </c>
      <c r="AB4154" t="s">
        <v>519</v>
      </c>
      <c r="AC4154">
        <v>600</v>
      </c>
      <c r="AD4154">
        <v>600</v>
      </c>
      <c r="AE4154">
        <v>0</v>
      </c>
      <c r="AF4154">
        <v>1410</v>
      </c>
      <c r="AG4154">
        <v>1410.749</v>
      </c>
      <c r="AH4154"/>
      <c r="AI4154">
        <v>0</v>
      </c>
    </row>
    <row r="4155" spans="1:35">
      <c r="A4155" t="s">
        <v>862</v>
      </c>
      <c r="B4155">
        <v>2019</v>
      </c>
      <c r="C4155">
        <v>2019</v>
      </c>
      <c r="D4155">
        <v>2019</v>
      </c>
      <c r="E4155">
        <v>4</v>
      </c>
      <c r="F4155">
        <v>0</v>
      </c>
      <c r="G4155">
        <v>0</v>
      </c>
      <c r="H4155" t="s">
        <v>568</v>
      </c>
      <c r="I4155">
        <v>251</v>
      </c>
      <c r="J4155" t="s">
        <v>113</v>
      </c>
      <c r="K4155" t="s">
        <v>583</v>
      </c>
      <c r="L4155">
        <v>784</v>
      </c>
      <c r="M4155" t="s">
        <v>186</v>
      </c>
      <c r="N4155" t="s">
        <v>618</v>
      </c>
      <c r="O4155">
        <v>784</v>
      </c>
      <c r="P4155" t="s">
        <v>186</v>
      </c>
      <c r="Q4155" t="s">
        <v>618</v>
      </c>
      <c r="R4155" t="s">
        <v>515</v>
      </c>
      <c r="S4155" t="s">
        <v>516</v>
      </c>
      <c r="T4155">
        <v>0</v>
      </c>
      <c r="U4155" t="s">
        <v>517</v>
      </c>
      <c r="V4155">
        <v>2523</v>
      </c>
      <c r="W4155" t="s">
        <v>518</v>
      </c>
      <c r="X4155">
        <v>8</v>
      </c>
      <c r="Y4155" t="s">
        <v>519</v>
      </c>
      <c r="Z4155">
        <v>69050</v>
      </c>
      <c r="AA4155">
        <v>8</v>
      </c>
      <c r="AB4155" t="s">
        <v>519</v>
      </c>
      <c r="AC4155">
        <v>69050</v>
      </c>
      <c r="AD4155">
        <v>69050</v>
      </c>
      <c r="AE4155">
        <v>0</v>
      </c>
      <c r="AF4155">
        <v>10220</v>
      </c>
      <c r="AG4155">
        <v>10220.093999999999</v>
      </c>
      <c r="AH4155"/>
      <c r="AI4155">
        <v>0</v>
      </c>
    </row>
    <row r="4156" spans="1:35">
      <c r="A4156" t="s">
        <v>862</v>
      </c>
      <c r="B4156">
        <v>2019</v>
      </c>
      <c r="C4156">
        <v>2019</v>
      </c>
      <c r="D4156">
        <v>2019</v>
      </c>
      <c r="E4156">
        <v>4</v>
      </c>
      <c r="F4156">
        <v>0</v>
      </c>
      <c r="G4156">
        <v>0</v>
      </c>
      <c r="H4156" t="s">
        <v>568</v>
      </c>
      <c r="I4156">
        <v>251</v>
      </c>
      <c r="J4156" t="s">
        <v>113</v>
      </c>
      <c r="K4156" t="s">
        <v>583</v>
      </c>
      <c r="L4156">
        <v>170</v>
      </c>
      <c r="M4156" t="s">
        <v>725</v>
      </c>
      <c r="N4156" t="s">
        <v>726</v>
      </c>
      <c r="O4156">
        <v>170</v>
      </c>
      <c r="P4156" t="s">
        <v>725</v>
      </c>
      <c r="Q4156" t="s">
        <v>726</v>
      </c>
      <c r="R4156" t="s">
        <v>515</v>
      </c>
      <c r="S4156" t="s">
        <v>516</v>
      </c>
      <c r="T4156">
        <v>0</v>
      </c>
      <c r="U4156" t="s">
        <v>517</v>
      </c>
      <c r="V4156">
        <v>2523</v>
      </c>
      <c r="W4156" t="s">
        <v>518</v>
      </c>
      <c r="X4156">
        <v>8</v>
      </c>
      <c r="Y4156" t="s">
        <v>519</v>
      </c>
      <c r="Z4156">
        <v>305020740</v>
      </c>
      <c r="AA4156">
        <v>8</v>
      </c>
      <c r="AB4156" t="s">
        <v>519</v>
      </c>
      <c r="AC4156">
        <v>305020740</v>
      </c>
      <c r="AD4156">
        <v>305020740</v>
      </c>
      <c r="AE4156">
        <v>0</v>
      </c>
      <c r="AF4156">
        <v>29480202</v>
      </c>
      <c r="AG4156">
        <v>29480202.572000001</v>
      </c>
      <c r="AH4156"/>
      <c r="AI4156">
        <v>0</v>
      </c>
    </row>
    <row r="4157" spans="1:35">
      <c r="A4157" t="s">
        <v>862</v>
      </c>
      <c r="B4157">
        <v>2019</v>
      </c>
      <c r="C4157">
        <v>2019</v>
      </c>
      <c r="D4157">
        <v>2019</v>
      </c>
      <c r="E4157">
        <v>4</v>
      </c>
      <c r="F4157">
        <v>0</v>
      </c>
      <c r="G4157">
        <v>0</v>
      </c>
      <c r="H4157" t="s">
        <v>568</v>
      </c>
      <c r="I4157">
        <v>251</v>
      </c>
      <c r="J4157" t="s">
        <v>113</v>
      </c>
      <c r="K4157" t="s">
        <v>583</v>
      </c>
      <c r="L4157">
        <v>174</v>
      </c>
      <c r="M4157" t="s">
        <v>755</v>
      </c>
      <c r="N4157" t="s">
        <v>756</v>
      </c>
      <c r="O4157">
        <v>174</v>
      </c>
      <c r="P4157" t="s">
        <v>755</v>
      </c>
      <c r="Q4157" t="s">
        <v>756</v>
      </c>
      <c r="R4157" t="s">
        <v>515</v>
      </c>
      <c r="S4157" t="s">
        <v>516</v>
      </c>
      <c r="T4157">
        <v>0</v>
      </c>
      <c r="U4157" t="s">
        <v>517</v>
      </c>
      <c r="V4157">
        <v>2523</v>
      </c>
      <c r="W4157" t="s">
        <v>518</v>
      </c>
      <c r="X4157">
        <v>8</v>
      </c>
      <c r="Y4157" t="s">
        <v>519</v>
      </c>
      <c r="Z4157">
        <v>40</v>
      </c>
      <c r="AA4157">
        <v>8</v>
      </c>
      <c r="AB4157" t="s">
        <v>519</v>
      </c>
      <c r="AC4157">
        <v>40</v>
      </c>
      <c r="AD4157">
        <v>40</v>
      </c>
      <c r="AE4157">
        <v>0</v>
      </c>
      <c r="AF4157">
        <v>554</v>
      </c>
      <c r="AG4157">
        <v>554.22299999999996</v>
      </c>
      <c r="AH4157"/>
      <c r="AI4157">
        <v>0</v>
      </c>
    </row>
    <row r="4158" spans="1:35">
      <c r="A4158" t="s">
        <v>862</v>
      </c>
      <c r="B4158">
        <v>2019</v>
      </c>
      <c r="C4158">
        <v>2019</v>
      </c>
      <c r="D4158">
        <v>2019</v>
      </c>
      <c r="E4158">
        <v>4</v>
      </c>
      <c r="F4158">
        <v>0</v>
      </c>
      <c r="G4158">
        <v>0</v>
      </c>
      <c r="H4158" t="s">
        <v>568</v>
      </c>
      <c r="I4158">
        <v>251</v>
      </c>
      <c r="J4158" t="s">
        <v>113</v>
      </c>
      <c r="K4158" t="s">
        <v>583</v>
      </c>
      <c r="L4158">
        <v>124</v>
      </c>
      <c r="M4158" t="s">
        <v>542</v>
      </c>
      <c r="N4158" t="s">
        <v>543</v>
      </c>
      <c r="O4158">
        <v>124</v>
      </c>
      <c r="P4158" t="s">
        <v>542</v>
      </c>
      <c r="Q4158" t="s">
        <v>543</v>
      </c>
      <c r="R4158" t="s">
        <v>515</v>
      </c>
      <c r="S4158" t="s">
        <v>516</v>
      </c>
      <c r="T4158">
        <v>0</v>
      </c>
      <c r="U4158" t="s">
        <v>517</v>
      </c>
      <c r="V4158">
        <v>2523</v>
      </c>
      <c r="W4158" t="s">
        <v>518</v>
      </c>
      <c r="X4158">
        <v>8</v>
      </c>
      <c r="Y4158" t="s">
        <v>519</v>
      </c>
      <c r="Z4158">
        <v>531</v>
      </c>
      <c r="AA4158">
        <v>8</v>
      </c>
      <c r="AB4158" t="s">
        <v>519</v>
      </c>
      <c r="AC4158">
        <v>531</v>
      </c>
      <c r="AD4158">
        <v>531</v>
      </c>
      <c r="AE4158">
        <v>0</v>
      </c>
      <c r="AF4158">
        <v>3058</v>
      </c>
      <c r="AG4158">
        <v>3058.8629999999998</v>
      </c>
      <c r="AH4158"/>
      <c r="AI4158">
        <v>0</v>
      </c>
    </row>
    <row r="4159" spans="1:35">
      <c r="A4159" t="s">
        <v>862</v>
      </c>
      <c r="B4159">
        <v>2019</v>
      </c>
      <c r="C4159">
        <v>2019</v>
      </c>
      <c r="D4159">
        <v>2019</v>
      </c>
      <c r="E4159">
        <v>4</v>
      </c>
      <c r="F4159">
        <v>0</v>
      </c>
      <c r="G4159">
        <v>0</v>
      </c>
      <c r="H4159" t="s">
        <v>568</v>
      </c>
      <c r="I4159">
        <v>251</v>
      </c>
      <c r="J4159" t="s">
        <v>113</v>
      </c>
      <c r="K4159" t="s">
        <v>583</v>
      </c>
      <c r="L4159">
        <v>266</v>
      </c>
      <c r="M4159" t="s">
        <v>664</v>
      </c>
      <c r="N4159" t="s">
        <v>665</v>
      </c>
      <c r="O4159">
        <v>266</v>
      </c>
      <c r="P4159" t="s">
        <v>664</v>
      </c>
      <c r="Q4159" t="s">
        <v>665</v>
      </c>
      <c r="R4159" t="s">
        <v>515</v>
      </c>
      <c r="S4159" t="s">
        <v>516</v>
      </c>
      <c r="T4159">
        <v>0</v>
      </c>
      <c r="U4159" t="s">
        <v>517</v>
      </c>
      <c r="V4159">
        <v>2523</v>
      </c>
      <c r="W4159" t="s">
        <v>518</v>
      </c>
      <c r="X4159">
        <v>8</v>
      </c>
      <c r="Y4159" t="s">
        <v>519</v>
      </c>
      <c r="Z4159">
        <v>8</v>
      </c>
      <c r="AA4159">
        <v>8</v>
      </c>
      <c r="AB4159" t="s">
        <v>519</v>
      </c>
      <c r="AC4159">
        <v>8</v>
      </c>
      <c r="AD4159">
        <v>8</v>
      </c>
      <c r="AE4159">
        <v>0</v>
      </c>
      <c r="AF4159">
        <v>3</v>
      </c>
      <c r="AG4159">
        <v>3.359</v>
      </c>
      <c r="AH4159"/>
      <c r="AI4159">
        <v>0</v>
      </c>
    </row>
    <row r="4160" spans="1:35">
      <c r="A4160" t="s">
        <v>862</v>
      </c>
      <c r="B4160">
        <v>2019</v>
      </c>
      <c r="C4160">
        <v>2019</v>
      </c>
      <c r="D4160">
        <v>2019</v>
      </c>
      <c r="E4160">
        <v>4</v>
      </c>
      <c r="F4160">
        <v>0</v>
      </c>
      <c r="G4160">
        <v>0</v>
      </c>
      <c r="H4160" t="s">
        <v>568</v>
      </c>
      <c r="I4160">
        <v>251</v>
      </c>
      <c r="J4160" t="s">
        <v>113</v>
      </c>
      <c r="K4160" t="s">
        <v>583</v>
      </c>
      <c r="L4160">
        <v>690</v>
      </c>
      <c r="M4160" t="s">
        <v>856</v>
      </c>
      <c r="N4160" t="s">
        <v>857</v>
      </c>
      <c r="O4160">
        <v>690</v>
      </c>
      <c r="P4160" t="s">
        <v>856</v>
      </c>
      <c r="Q4160" t="s">
        <v>857</v>
      </c>
      <c r="R4160" t="s">
        <v>515</v>
      </c>
      <c r="S4160" t="s">
        <v>516</v>
      </c>
      <c r="T4160">
        <v>0</v>
      </c>
      <c r="U4160" t="s">
        <v>517</v>
      </c>
      <c r="V4160">
        <v>2523</v>
      </c>
      <c r="W4160" t="s">
        <v>518</v>
      </c>
      <c r="X4160">
        <v>8</v>
      </c>
      <c r="Y4160" t="s">
        <v>519</v>
      </c>
      <c r="Z4160">
        <v>12</v>
      </c>
      <c r="AA4160">
        <v>8</v>
      </c>
      <c r="AB4160" t="s">
        <v>519</v>
      </c>
      <c r="AC4160">
        <v>12</v>
      </c>
      <c r="AD4160">
        <v>12</v>
      </c>
      <c r="AE4160">
        <v>0</v>
      </c>
      <c r="AF4160">
        <v>109</v>
      </c>
      <c r="AG4160">
        <v>109.72499999999999</v>
      </c>
      <c r="AH4160"/>
      <c r="AI4160">
        <v>0</v>
      </c>
    </row>
    <row r="4161" spans="1:35">
      <c r="A4161" t="s">
        <v>862</v>
      </c>
      <c r="B4161">
        <v>2019</v>
      </c>
      <c r="C4161">
        <v>2019</v>
      </c>
      <c r="D4161">
        <v>2019</v>
      </c>
      <c r="E4161">
        <v>4</v>
      </c>
      <c r="F4161">
        <v>0</v>
      </c>
      <c r="G4161">
        <v>0</v>
      </c>
      <c r="H4161" t="s">
        <v>568</v>
      </c>
      <c r="I4161">
        <v>251</v>
      </c>
      <c r="J4161" t="s">
        <v>113</v>
      </c>
      <c r="K4161" t="s">
        <v>583</v>
      </c>
      <c r="L4161">
        <v>192</v>
      </c>
      <c r="M4161" t="s">
        <v>888</v>
      </c>
      <c r="N4161" t="s">
        <v>889</v>
      </c>
      <c r="O4161">
        <v>192</v>
      </c>
      <c r="P4161" t="s">
        <v>888</v>
      </c>
      <c r="Q4161" t="s">
        <v>889</v>
      </c>
      <c r="R4161" t="s">
        <v>515</v>
      </c>
      <c r="S4161" t="s">
        <v>516</v>
      </c>
      <c r="T4161">
        <v>0</v>
      </c>
      <c r="U4161" t="s">
        <v>517</v>
      </c>
      <c r="V4161">
        <v>2523</v>
      </c>
      <c r="W4161" t="s">
        <v>518</v>
      </c>
      <c r="X4161">
        <v>8</v>
      </c>
      <c r="Y4161" t="s">
        <v>519</v>
      </c>
      <c r="Z4161">
        <v>15</v>
      </c>
      <c r="AA4161">
        <v>8</v>
      </c>
      <c r="AB4161" t="s">
        <v>519</v>
      </c>
      <c r="AC4161">
        <v>15</v>
      </c>
      <c r="AD4161">
        <v>15</v>
      </c>
      <c r="AE4161">
        <v>0</v>
      </c>
      <c r="AF4161">
        <v>333</v>
      </c>
      <c r="AG4161">
        <v>333.65300000000002</v>
      </c>
      <c r="AH4161"/>
      <c r="AI4161">
        <v>0</v>
      </c>
    </row>
    <row r="4162" spans="1:35">
      <c r="A4162" t="s">
        <v>862</v>
      </c>
      <c r="B4162">
        <v>2019</v>
      </c>
      <c r="C4162">
        <v>2019</v>
      </c>
      <c r="D4162">
        <v>2019</v>
      </c>
      <c r="E4162">
        <v>4</v>
      </c>
      <c r="F4162">
        <v>0</v>
      </c>
      <c r="G4162">
        <v>0</v>
      </c>
      <c r="H4162" t="s">
        <v>568</v>
      </c>
      <c r="I4162">
        <v>251</v>
      </c>
      <c r="J4162" t="s">
        <v>113</v>
      </c>
      <c r="K4162" t="s">
        <v>583</v>
      </c>
      <c r="L4162">
        <v>818</v>
      </c>
      <c r="M4162" t="s">
        <v>532</v>
      </c>
      <c r="N4162" t="s">
        <v>533</v>
      </c>
      <c r="O4162">
        <v>818</v>
      </c>
      <c r="P4162" t="s">
        <v>532</v>
      </c>
      <c r="Q4162" t="s">
        <v>533</v>
      </c>
      <c r="R4162" t="s">
        <v>515</v>
      </c>
      <c r="S4162" t="s">
        <v>516</v>
      </c>
      <c r="T4162">
        <v>0</v>
      </c>
      <c r="U4162" t="s">
        <v>517</v>
      </c>
      <c r="V4162">
        <v>2523</v>
      </c>
      <c r="W4162" t="s">
        <v>518</v>
      </c>
      <c r="X4162">
        <v>8</v>
      </c>
      <c r="Y4162" t="s">
        <v>519</v>
      </c>
      <c r="Z4162">
        <v>411250</v>
      </c>
      <c r="AA4162">
        <v>8</v>
      </c>
      <c r="AB4162" t="s">
        <v>519</v>
      </c>
      <c r="AC4162">
        <v>411250</v>
      </c>
      <c r="AD4162">
        <v>411250</v>
      </c>
      <c r="AE4162">
        <v>0</v>
      </c>
      <c r="AF4162">
        <v>43964</v>
      </c>
      <c r="AG4162">
        <v>43964.991999999998</v>
      </c>
      <c r="AH4162"/>
      <c r="AI4162">
        <v>0</v>
      </c>
    </row>
    <row r="4163" spans="1:35">
      <c r="A4163" t="s">
        <v>862</v>
      </c>
      <c r="B4163">
        <v>2019</v>
      </c>
      <c r="C4163">
        <v>2019</v>
      </c>
      <c r="D4163">
        <v>2019</v>
      </c>
      <c r="E4163">
        <v>4</v>
      </c>
      <c r="F4163">
        <v>0</v>
      </c>
      <c r="G4163">
        <v>0</v>
      </c>
      <c r="H4163" t="s">
        <v>568</v>
      </c>
      <c r="I4163">
        <v>251</v>
      </c>
      <c r="J4163" t="s">
        <v>113</v>
      </c>
      <c r="K4163" t="s">
        <v>583</v>
      </c>
      <c r="L4163">
        <v>380</v>
      </c>
      <c r="M4163" t="s">
        <v>587</v>
      </c>
      <c r="N4163" t="s">
        <v>588</v>
      </c>
      <c r="O4163">
        <v>0</v>
      </c>
      <c r="P4163" t="s">
        <v>177</v>
      </c>
      <c r="Q4163" t="s">
        <v>514</v>
      </c>
      <c r="R4163" t="s">
        <v>515</v>
      </c>
      <c r="S4163" t="s">
        <v>516</v>
      </c>
      <c r="T4163">
        <v>3100</v>
      </c>
      <c r="U4163" t="s">
        <v>884</v>
      </c>
      <c r="V4163">
        <v>2523</v>
      </c>
      <c r="W4163" t="s">
        <v>518</v>
      </c>
      <c r="X4163">
        <v>8</v>
      </c>
      <c r="Y4163" t="s">
        <v>519</v>
      </c>
      <c r="Z4163">
        <v>22674100</v>
      </c>
      <c r="AA4163">
        <v>8</v>
      </c>
      <c r="AB4163" t="s">
        <v>519</v>
      </c>
      <c r="AC4163">
        <v>22674100</v>
      </c>
      <c r="AD4163">
        <v>22674100</v>
      </c>
      <c r="AE4163">
        <v>0</v>
      </c>
      <c r="AF4163">
        <v>1589760</v>
      </c>
      <c r="AG4163">
        <v>1589760.983</v>
      </c>
      <c r="AH4163"/>
      <c r="AI4163">
        <v>0</v>
      </c>
    </row>
    <row r="4164" spans="1:35">
      <c r="A4164" t="s">
        <v>862</v>
      </c>
      <c r="B4164">
        <v>2019</v>
      </c>
      <c r="C4164">
        <v>2019</v>
      </c>
      <c r="D4164">
        <v>2019</v>
      </c>
      <c r="E4164">
        <v>4</v>
      </c>
      <c r="F4164">
        <v>0</v>
      </c>
      <c r="G4164">
        <v>0</v>
      </c>
      <c r="H4164" t="s">
        <v>568</v>
      </c>
      <c r="I4164">
        <v>251</v>
      </c>
      <c r="J4164" t="s">
        <v>113</v>
      </c>
      <c r="K4164" t="s">
        <v>583</v>
      </c>
      <c r="L4164">
        <v>724</v>
      </c>
      <c r="M4164" t="s">
        <v>214</v>
      </c>
      <c r="N4164" t="s">
        <v>580</v>
      </c>
      <c r="O4164">
        <v>0</v>
      </c>
      <c r="P4164" t="s">
        <v>177</v>
      </c>
      <c r="Q4164" t="s">
        <v>514</v>
      </c>
      <c r="R4164" t="s">
        <v>515</v>
      </c>
      <c r="S4164" t="s">
        <v>516</v>
      </c>
      <c r="T4164">
        <v>3100</v>
      </c>
      <c r="U4164" t="s">
        <v>884</v>
      </c>
      <c r="V4164">
        <v>2523</v>
      </c>
      <c r="W4164" t="s">
        <v>518</v>
      </c>
      <c r="X4164">
        <v>8</v>
      </c>
      <c r="Y4164" t="s">
        <v>519</v>
      </c>
      <c r="Z4164">
        <v>462540</v>
      </c>
      <c r="AA4164">
        <v>8</v>
      </c>
      <c r="AB4164" t="s">
        <v>519</v>
      </c>
      <c r="AC4164">
        <v>462540</v>
      </c>
      <c r="AD4164">
        <v>462540</v>
      </c>
      <c r="AE4164">
        <v>0</v>
      </c>
      <c r="AF4164">
        <v>48422</v>
      </c>
      <c r="AG4164">
        <v>48422.288</v>
      </c>
      <c r="AH4164"/>
      <c r="AI4164">
        <v>0</v>
      </c>
    </row>
    <row r="4165" spans="1:35">
      <c r="A4165" t="s">
        <v>862</v>
      </c>
      <c r="B4165">
        <v>2019</v>
      </c>
      <c r="C4165">
        <v>2019</v>
      </c>
      <c r="D4165">
        <v>2019</v>
      </c>
      <c r="E4165">
        <v>4</v>
      </c>
      <c r="F4165">
        <v>0</v>
      </c>
      <c r="G4165">
        <v>0</v>
      </c>
      <c r="H4165" t="s">
        <v>568</v>
      </c>
      <c r="I4165">
        <v>251</v>
      </c>
      <c r="J4165" t="s">
        <v>113</v>
      </c>
      <c r="K4165" t="s">
        <v>583</v>
      </c>
      <c r="L4165">
        <v>792</v>
      </c>
      <c r="M4165" t="s">
        <v>217</v>
      </c>
      <c r="N4165" t="s">
        <v>573</v>
      </c>
      <c r="O4165">
        <v>0</v>
      </c>
      <c r="P4165" t="s">
        <v>177</v>
      </c>
      <c r="Q4165" t="s">
        <v>514</v>
      </c>
      <c r="R4165" t="s">
        <v>515</v>
      </c>
      <c r="S4165" t="s">
        <v>516</v>
      </c>
      <c r="T4165">
        <v>9900</v>
      </c>
      <c r="U4165" t="s">
        <v>863</v>
      </c>
      <c r="V4165">
        <v>2523</v>
      </c>
      <c r="W4165" t="s">
        <v>518</v>
      </c>
      <c r="X4165">
        <v>8</v>
      </c>
      <c r="Y4165" t="s">
        <v>519</v>
      </c>
      <c r="Z4165">
        <v>1000000</v>
      </c>
      <c r="AA4165">
        <v>8</v>
      </c>
      <c r="AB4165" t="s">
        <v>519</v>
      </c>
      <c r="AC4165">
        <v>1000000</v>
      </c>
      <c r="AD4165">
        <v>1000000</v>
      </c>
      <c r="AE4165">
        <v>0</v>
      </c>
      <c r="AF4165">
        <v>74970</v>
      </c>
      <c r="AG4165">
        <v>74970.125</v>
      </c>
      <c r="AH4165"/>
      <c r="AI4165">
        <v>0</v>
      </c>
    </row>
    <row r="4166" spans="1:35">
      <c r="A4166" t="s">
        <v>862</v>
      </c>
      <c r="B4166">
        <v>2019</v>
      </c>
      <c r="C4166">
        <v>2019</v>
      </c>
      <c r="D4166">
        <v>2019</v>
      </c>
      <c r="E4166">
        <v>4</v>
      </c>
      <c r="F4166">
        <v>0</v>
      </c>
      <c r="G4166">
        <v>0</v>
      </c>
      <c r="H4166" t="s">
        <v>568</v>
      </c>
      <c r="I4166">
        <v>251</v>
      </c>
      <c r="J4166" t="s">
        <v>113</v>
      </c>
      <c r="K4166" t="s">
        <v>583</v>
      </c>
      <c r="L4166">
        <v>704</v>
      </c>
      <c r="M4166" t="s">
        <v>570</v>
      </c>
      <c r="N4166" t="s">
        <v>571</v>
      </c>
      <c r="O4166">
        <v>0</v>
      </c>
      <c r="P4166" t="s">
        <v>177</v>
      </c>
      <c r="Q4166" t="s">
        <v>514</v>
      </c>
      <c r="R4166" t="s">
        <v>515</v>
      </c>
      <c r="S4166" t="s">
        <v>516</v>
      </c>
      <c r="T4166">
        <v>9900</v>
      </c>
      <c r="U4166" t="s">
        <v>863</v>
      </c>
      <c r="V4166">
        <v>2523</v>
      </c>
      <c r="W4166" t="s">
        <v>518</v>
      </c>
      <c r="X4166">
        <v>8</v>
      </c>
      <c r="Y4166" t="s">
        <v>519</v>
      </c>
      <c r="Z4166">
        <v>10</v>
      </c>
      <c r="AA4166">
        <v>8</v>
      </c>
      <c r="AB4166" t="s">
        <v>519</v>
      </c>
      <c r="AC4166">
        <v>10</v>
      </c>
      <c r="AD4166">
        <v>10</v>
      </c>
      <c r="AE4166">
        <v>0</v>
      </c>
      <c r="AF4166">
        <v>49</v>
      </c>
      <c r="AG4166">
        <v>49.264000000000003</v>
      </c>
      <c r="AH4166"/>
      <c r="AI4166">
        <v>0</v>
      </c>
    </row>
    <row r="4167" spans="1:35">
      <c r="A4167" t="s">
        <v>862</v>
      </c>
      <c r="B4167">
        <v>2019</v>
      </c>
      <c r="C4167">
        <v>2019</v>
      </c>
      <c r="D4167">
        <v>2019</v>
      </c>
      <c r="E4167">
        <v>4</v>
      </c>
      <c r="F4167">
        <v>0</v>
      </c>
      <c r="G4167">
        <v>0</v>
      </c>
      <c r="H4167" t="s">
        <v>568</v>
      </c>
      <c r="I4167">
        <v>251</v>
      </c>
      <c r="J4167" t="s">
        <v>113</v>
      </c>
      <c r="K4167" t="s">
        <v>583</v>
      </c>
      <c r="L4167">
        <v>703</v>
      </c>
      <c r="M4167" t="s">
        <v>672</v>
      </c>
      <c r="N4167" t="s">
        <v>673</v>
      </c>
      <c r="O4167">
        <v>0</v>
      </c>
      <c r="P4167" t="s">
        <v>177</v>
      </c>
      <c r="Q4167" t="s">
        <v>514</v>
      </c>
      <c r="R4167" t="s">
        <v>515</v>
      </c>
      <c r="S4167" t="s">
        <v>516</v>
      </c>
      <c r="T4167">
        <v>9200</v>
      </c>
      <c r="U4167" t="s">
        <v>885</v>
      </c>
      <c r="V4167">
        <v>2523</v>
      </c>
      <c r="W4167" t="s">
        <v>518</v>
      </c>
      <c r="X4167">
        <v>8</v>
      </c>
      <c r="Y4167" t="s">
        <v>519</v>
      </c>
      <c r="Z4167">
        <v>50</v>
      </c>
      <c r="AA4167">
        <v>8</v>
      </c>
      <c r="AB4167" t="s">
        <v>519</v>
      </c>
      <c r="AC4167">
        <v>50</v>
      </c>
      <c r="AD4167">
        <v>50</v>
      </c>
      <c r="AE4167">
        <v>0</v>
      </c>
      <c r="AF4167">
        <v>7</v>
      </c>
      <c r="AG4167">
        <v>7.8369999999999997</v>
      </c>
      <c r="AH4167"/>
      <c r="AI4167">
        <v>0</v>
      </c>
    </row>
    <row r="4168" spans="1:35">
      <c r="A4168" t="s">
        <v>862</v>
      </c>
      <c r="B4168">
        <v>2019</v>
      </c>
      <c r="C4168">
        <v>2019</v>
      </c>
      <c r="D4168">
        <v>2019</v>
      </c>
      <c r="E4168">
        <v>4</v>
      </c>
      <c r="F4168">
        <v>0</v>
      </c>
      <c r="G4168">
        <v>0</v>
      </c>
      <c r="H4168" t="s">
        <v>568</v>
      </c>
      <c r="I4168">
        <v>251</v>
      </c>
      <c r="J4168" t="s">
        <v>113</v>
      </c>
      <c r="K4168" t="s">
        <v>583</v>
      </c>
      <c r="L4168">
        <v>203</v>
      </c>
      <c r="M4168" t="s">
        <v>684</v>
      </c>
      <c r="N4168" t="s">
        <v>685</v>
      </c>
      <c r="O4168">
        <v>0</v>
      </c>
      <c r="P4168" t="s">
        <v>177</v>
      </c>
      <c r="Q4168" t="s">
        <v>514</v>
      </c>
      <c r="R4168" t="s">
        <v>515</v>
      </c>
      <c r="S4168" t="s">
        <v>516</v>
      </c>
      <c r="T4168">
        <v>9200</v>
      </c>
      <c r="U4168" t="s">
        <v>885</v>
      </c>
      <c r="V4168">
        <v>2523</v>
      </c>
      <c r="W4168" t="s">
        <v>518</v>
      </c>
      <c r="X4168">
        <v>8</v>
      </c>
      <c r="Y4168" t="s">
        <v>519</v>
      </c>
      <c r="Z4168">
        <v>54</v>
      </c>
      <c r="AA4168">
        <v>8</v>
      </c>
      <c r="AB4168" t="s">
        <v>519</v>
      </c>
      <c r="AC4168">
        <v>54</v>
      </c>
      <c r="AD4168">
        <v>54</v>
      </c>
      <c r="AE4168">
        <v>0</v>
      </c>
      <c r="AF4168">
        <v>7</v>
      </c>
      <c r="AG4168">
        <v>7.8369999999999997</v>
      </c>
      <c r="AH4168"/>
      <c r="AI4168">
        <v>0</v>
      </c>
    </row>
    <row r="4169" spans="1:35">
      <c r="A4169" t="s">
        <v>862</v>
      </c>
      <c r="B4169">
        <v>2019</v>
      </c>
      <c r="C4169">
        <v>2019</v>
      </c>
      <c r="D4169">
        <v>2019</v>
      </c>
      <c r="E4169">
        <v>4</v>
      </c>
      <c r="F4169">
        <v>0</v>
      </c>
      <c r="G4169">
        <v>0</v>
      </c>
      <c r="H4169" t="s">
        <v>568</v>
      </c>
      <c r="I4169">
        <v>251</v>
      </c>
      <c r="J4169" t="s">
        <v>113</v>
      </c>
      <c r="K4169" t="s">
        <v>583</v>
      </c>
      <c r="L4169">
        <v>276</v>
      </c>
      <c r="M4169" t="s">
        <v>591</v>
      </c>
      <c r="N4169" t="s">
        <v>592</v>
      </c>
      <c r="O4169">
        <v>0</v>
      </c>
      <c r="P4169" t="s">
        <v>177</v>
      </c>
      <c r="Q4169" t="s">
        <v>514</v>
      </c>
      <c r="R4169" t="s">
        <v>515</v>
      </c>
      <c r="S4169" t="s">
        <v>516</v>
      </c>
      <c r="T4169">
        <v>9200</v>
      </c>
      <c r="U4169" t="s">
        <v>885</v>
      </c>
      <c r="V4169">
        <v>2523</v>
      </c>
      <c r="W4169" t="s">
        <v>518</v>
      </c>
      <c r="X4169">
        <v>8</v>
      </c>
      <c r="Y4169" t="s">
        <v>519</v>
      </c>
      <c r="Z4169">
        <v>1245</v>
      </c>
      <c r="AA4169">
        <v>8</v>
      </c>
      <c r="AB4169" t="s">
        <v>519</v>
      </c>
      <c r="AC4169">
        <v>1245</v>
      </c>
      <c r="AD4169">
        <v>1245</v>
      </c>
      <c r="AE4169">
        <v>0</v>
      </c>
      <c r="AF4169">
        <v>175</v>
      </c>
      <c r="AG4169">
        <v>175.78399999999999</v>
      </c>
      <c r="AH4169"/>
      <c r="AI4169">
        <v>0</v>
      </c>
    </row>
    <row r="4170" spans="1:35">
      <c r="A4170" t="s">
        <v>862</v>
      </c>
      <c r="B4170">
        <v>2019</v>
      </c>
      <c r="C4170">
        <v>2019</v>
      </c>
      <c r="D4170">
        <v>2019</v>
      </c>
      <c r="E4170">
        <v>4</v>
      </c>
      <c r="F4170">
        <v>0</v>
      </c>
      <c r="G4170">
        <v>0</v>
      </c>
      <c r="H4170" t="s">
        <v>568</v>
      </c>
      <c r="I4170">
        <v>251</v>
      </c>
      <c r="J4170" t="s">
        <v>113</v>
      </c>
      <c r="K4170" t="s">
        <v>583</v>
      </c>
      <c r="L4170">
        <v>826</v>
      </c>
      <c r="M4170" t="s">
        <v>589</v>
      </c>
      <c r="N4170" t="s">
        <v>590</v>
      </c>
      <c r="O4170">
        <v>0</v>
      </c>
      <c r="P4170" t="s">
        <v>177</v>
      </c>
      <c r="Q4170" t="s">
        <v>514</v>
      </c>
      <c r="R4170" t="s">
        <v>515</v>
      </c>
      <c r="S4170" t="s">
        <v>516</v>
      </c>
      <c r="T4170">
        <v>9200</v>
      </c>
      <c r="U4170" t="s">
        <v>885</v>
      </c>
      <c r="V4170">
        <v>2523</v>
      </c>
      <c r="W4170" t="s">
        <v>518</v>
      </c>
      <c r="X4170">
        <v>8</v>
      </c>
      <c r="Y4170" t="s">
        <v>519</v>
      </c>
      <c r="Z4170">
        <v>6907</v>
      </c>
      <c r="AA4170">
        <v>8</v>
      </c>
      <c r="AB4170" t="s">
        <v>519</v>
      </c>
      <c r="AC4170">
        <v>6907</v>
      </c>
      <c r="AD4170">
        <v>6907</v>
      </c>
      <c r="AE4170">
        <v>0</v>
      </c>
      <c r="AF4170">
        <v>987</v>
      </c>
      <c r="AG4170">
        <v>987.524</v>
      </c>
      <c r="AH4170"/>
      <c r="AI4170">
        <v>0</v>
      </c>
    </row>
    <row r="4171" spans="1:35">
      <c r="A4171" t="s">
        <v>862</v>
      </c>
      <c r="B4171">
        <v>2019</v>
      </c>
      <c r="C4171">
        <v>2019</v>
      </c>
      <c r="D4171">
        <v>2019</v>
      </c>
      <c r="E4171">
        <v>4</v>
      </c>
      <c r="F4171">
        <v>0</v>
      </c>
      <c r="G4171">
        <v>0</v>
      </c>
      <c r="H4171" t="s">
        <v>568</v>
      </c>
      <c r="I4171">
        <v>251</v>
      </c>
      <c r="J4171" t="s">
        <v>113</v>
      </c>
      <c r="K4171" t="s">
        <v>583</v>
      </c>
      <c r="L4171">
        <v>724</v>
      </c>
      <c r="M4171" t="s">
        <v>214</v>
      </c>
      <c r="N4171" t="s">
        <v>580</v>
      </c>
      <c r="O4171">
        <v>0</v>
      </c>
      <c r="P4171" t="s">
        <v>177</v>
      </c>
      <c r="Q4171" t="s">
        <v>514</v>
      </c>
      <c r="R4171" t="s">
        <v>515</v>
      </c>
      <c r="S4171" t="s">
        <v>516</v>
      </c>
      <c r="T4171">
        <v>9200</v>
      </c>
      <c r="U4171" t="s">
        <v>885</v>
      </c>
      <c r="V4171">
        <v>2523</v>
      </c>
      <c r="W4171" t="s">
        <v>518</v>
      </c>
      <c r="X4171">
        <v>8</v>
      </c>
      <c r="Y4171" t="s">
        <v>519</v>
      </c>
      <c r="Z4171">
        <v>1144</v>
      </c>
      <c r="AA4171">
        <v>8</v>
      </c>
      <c r="AB4171" t="s">
        <v>519</v>
      </c>
      <c r="AC4171">
        <v>1144</v>
      </c>
      <c r="AD4171">
        <v>1144</v>
      </c>
      <c r="AE4171">
        <v>0</v>
      </c>
      <c r="AF4171">
        <v>139</v>
      </c>
      <c r="AG4171">
        <v>139.95500000000001</v>
      </c>
      <c r="AH4171"/>
      <c r="AI4171">
        <v>0</v>
      </c>
    </row>
    <row r="4172" spans="1:35">
      <c r="A4172" t="s">
        <v>862</v>
      </c>
      <c r="B4172">
        <v>2019</v>
      </c>
      <c r="C4172">
        <v>2019</v>
      </c>
      <c r="D4172">
        <v>2019</v>
      </c>
      <c r="E4172">
        <v>4</v>
      </c>
      <c r="F4172">
        <v>0</v>
      </c>
      <c r="G4172">
        <v>0</v>
      </c>
      <c r="H4172" t="s">
        <v>568</v>
      </c>
      <c r="I4172">
        <v>251</v>
      </c>
      <c r="J4172" t="s">
        <v>113</v>
      </c>
      <c r="K4172" t="s">
        <v>583</v>
      </c>
      <c r="L4172">
        <v>380</v>
      </c>
      <c r="M4172" t="s">
        <v>587</v>
      </c>
      <c r="N4172" t="s">
        <v>588</v>
      </c>
      <c r="O4172">
        <v>0</v>
      </c>
      <c r="P4172" t="s">
        <v>177</v>
      </c>
      <c r="Q4172" t="s">
        <v>514</v>
      </c>
      <c r="R4172" t="s">
        <v>515</v>
      </c>
      <c r="S4172" t="s">
        <v>516</v>
      </c>
      <c r="T4172">
        <v>9200</v>
      </c>
      <c r="U4172" t="s">
        <v>885</v>
      </c>
      <c r="V4172">
        <v>2523</v>
      </c>
      <c r="W4172" t="s">
        <v>518</v>
      </c>
      <c r="X4172">
        <v>8</v>
      </c>
      <c r="Y4172" t="s">
        <v>519</v>
      </c>
      <c r="Z4172">
        <v>257</v>
      </c>
      <c r="AA4172">
        <v>8</v>
      </c>
      <c r="AB4172" t="s">
        <v>519</v>
      </c>
      <c r="AC4172">
        <v>257</v>
      </c>
      <c r="AD4172">
        <v>257</v>
      </c>
      <c r="AE4172">
        <v>0</v>
      </c>
      <c r="AF4172">
        <v>63</v>
      </c>
      <c r="AG4172">
        <v>63.82</v>
      </c>
      <c r="AH4172"/>
      <c r="AI4172">
        <v>0</v>
      </c>
    </row>
    <row r="4173" spans="1:35">
      <c r="A4173" t="s">
        <v>862</v>
      </c>
      <c r="B4173">
        <v>2019</v>
      </c>
      <c r="C4173">
        <v>2019</v>
      </c>
      <c r="D4173">
        <v>2019</v>
      </c>
      <c r="E4173">
        <v>4</v>
      </c>
      <c r="F4173">
        <v>0</v>
      </c>
      <c r="G4173">
        <v>0</v>
      </c>
      <c r="H4173" t="s">
        <v>568</v>
      </c>
      <c r="I4173">
        <v>251</v>
      </c>
      <c r="J4173" t="s">
        <v>113</v>
      </c>
      <c r="K4173" t="s">
        <v>583</v>
      </c>
      <c r="L4173">
        <v>616</v>
      </c>
      <c r="M4173" t="s">
        <v>692</v>
      </c>
      <c r="N4173" t="s">
        <v>693</v>
      </c>
      <c r="O4173">
        <v>0</v>
      </c>
      <c r="P4173" t="s">
        <v>177</v>
      </c>
      <c r="Q4173" t="s">
        <v>514</v>
      </c>
      <c r="R4173" t="s">
        <v>515</v>
      </c>
      <c r="S4173" t="s">
        <v>516</v>
      </c>
      <c r="T4173">
        <v>9200</v>
      </c>
      <c r="U4173" t="s">
        <v>885</v>
      </c>
      <c r="V4173">
        <v>2523</v>
      </c>
      <c r="W4173" t="s">
        <v>518</v>
      </c>
      <c r="X4173">
        <v>8</v>
      </c>
      <c r="Y4173" t="s">
        <v>519</v>
      </c>
      <c r="Z4173">
        <v>300</v>
      </c>
      <c r="AA4173">
        <v>8</v>
      </c>
      <c r="AB4173" t="s">
        <v>519</v>
      </c>
      <c r="AC4173">
        <v>300</v>
      </c>
      <c r="AD4173">
        <v>300</v>
      </c>
      <c r="AE4173">
        <v>0</v>
      </c>
      <c r="AF4173">
        <v>47</v>
      </c>
      <c r="AG4173">
        <v>47.024999999999999</v>
      </c>
      <c r="AH4173"/>
      <c r="AI4173">
        <v>0</v>
      </c>
    </row>
    <row r="4174" spans="1:35">
      <c r="A4174" t="s">
        <v>862</v>
      </c>
      <c r="B4174">
        <v>2019</v>
      </c>
      <c r="C4174">
        <v>2019</v>
      </c>
      <c r="D4174">
        <v>2019</v>
      </c>
      <c r="E4174">
        <v>4</v>
      </c>
      <c r="F4174">
        <v>0</v>
      </c>
      <c r="G4174">
        <v>0</v>
      </c>
      <c r="H4174" t="s">
        <v>568</v>
      </c>
      <c r="I4174">
        <v>251</v>
      </c>
      <c r="J4174" t="s">
        <v>113</v>
      </c>
      <c r="K4174" t="s">
        <v>583</v>
      </c>
      <c r="L4174">
        <v>32</v>
      </c>
      <c r="M4174" t="s">
        <v>646</v>
      </c>
      <c r="N4174" t="s">
        <v>647</v>
      </c>
      <c r="O4174">
        <v>0</v>
      </c>
      <c r="P4174" t="s">
        <v>177</v>
      </c>
      <c r="Q4174" t="s">
        <v>514</v>
      </c>
      <c r="R4174" t="s">
        <v>515</v>
      </c>
      <c r="S4174" t="s">
        <v>516</v>
      </c>
      <c r="T4174">
        <v>1000</v>
      </c>
      <c r="U4174" t="s">
        <v>866</v>
      </c>
      <c r="V4174">
        <v>2523</v>
      </c>
      <c r="W4174" t="s">
        <v>518</v>
      </c>
      <c r="X4174">
        <v>8</v>
      </c>
      <c r="Y4174" t="s">
        <v>519</v>
      </c>
      <c r="Z4174">
        <v>600</v>
      </c>
      <c r="AA4174">
        <v>8</v>
      </c>
      <c r="AB4174" t="s">
        <v>519</v>
      </c>
      <c r="AC4174">
        <v>600</v>
      </c>
      <c r="AD4174">
        <v>600</v>
      </c>
      <c r="AE4174">
        <v>0</v>
      </c>
      <c r="AF4174">
        <v>1410</v>
      </c>
      <c r="AG4174">
        <v>1410.749</v>
      </c>
      <c r="AH4174"/>
      <c r="AI4174">
        <v>0</v>
      </c>
    </row>
    <row r="4175" spans="1:35">
      <c r="A4175" t="s">
        <v>862</v>
      </c>
      <c r="B4175">
        <v>2019</v>
      </c>
      <c r="C4175">
        <v>2019</v>
      </c>
      <c r="D4175">
        <v>2019</v>
      </c>
      <c r="E4175">
        <v>4</v>
      </c>
      <c r="F4175">
        <v>0</v>
      </c>
      <c r="G4175">
        <v>0</v>
      </c>
      <c r="H4175" t="s">
        <v>568</v>
      </c>
      <c r="I4175">
        <v>251</v>
      </c>
      <c r="J4175" t="s">
        <v>113</v>
      </c>
      <c r="K4175" t="s">
        <v>583</v>
      </c>
      <c r="L4175">
        <v>422</v>
      </c>
      <c r="M4175" t="s">
        <v>451</v>
      </c>
      <c r="N4175" t="s">
        <v>696</v>
      </c>
      <c r="O4175">
        <v>0</v>
      </c>
      <c r="P4175" t="s">
        <v>177</v>
      </c>
      <c r="Q4175" t="s">
        <v>514</v>
      </c>
      <c r="R4175" t="s">
        <v>515</v>
      </c>
      <c r="S4175" t="s">
        <v>516</v>
      </c>
      <c r="T4175">
        <v>1000</v>
      </c>
      <c r="U4175" t="s">
        <v>866</v>
      </c>
      <c r="V4175">
        <v>2523</v>
      </c>
      <c r="W4175" t="s">
        <v>518</v>
      </c>
      <c r="X4175">
        <v>8</v>
      </c>
      <c r="Y4175" t="s">
        <v>519</v>
      </c>
      <c r="Z4175">
        <v>639</v>
      </c>
      <c r="AA4175">
        <v>8</v>
      </c>
      <c r="AB4175" t="s">
        <v>519</v>
      </c>
      <c r="AC4175">
        <v>639</v>
      </c>
      <c r="AD4175">
        <v>639</v>
      </c>
      <c r="AE4175">
        <v>0</v>
      </c>
      <c r="AF4175">
        <v>856</v>
      </c>
      <c r="AG4175">
        <v>856.52599999999995</v>
      </c>
      <c r="AH4175"/>
      <c r="AI4175">
        <v>0</v>
      </c>
    </row>
    <row r="4176" spans="1:35">
      <c r="A4176" t="s">
        <v>862</v>
      </c>
      <c r="B4176">
        <v>2019</v>
      </c>
      <c r="C4176">
        <v>2019</v>
      </c>
      <c r="D4176">
        <v>2019</v>
      </c>
      <c r="E4176">
        <v>4</v>
      </c>
      <c r="F4176">
        <v>0</v>
      </c>
      <c r="G4176">
        <v>0</v>
      </c>
      <c r="H4176" t="s">
        <v>568</v>
      </c>
      <c r="I4176">
        <v>251</v>
      </c>
      <c r="J4176" t="s">
        <v>113</v>
      </c>
      <c r="K4176" t="s">
        <v>583</v>
      </c>
      <c r="L4176">
        <v>484</v>
      </c>
      <c r="M4176" t="s">
        <v>656</v>
      </c>
      <c r="N4176" t="s">
        <v>657</v>
      </c>
      <c r="O4176">
        <v>0</v>
      </c>
      <c r="P4176" t="s">
        <v>177</v>
      </c>
      <c r="Q4176" t="s">
        <v>514</v>
      </c>
      <c r="R4176" t="s">
        <v>515</v>
      </c>
      <c r="S4176" t="s">
        <v>516</v>
      </c>
      <c r="T4176">
        <v>1000</v>
      </c>
      <c r="U4176" t="s">
        <v>866</v>
      </c>
      <c r="V4176">
        <v>2523</v>
      </c>
      <c r="W4176" t="s">
        <v>518</v>
      </c>
      <c r="X4176">
        <v>8</v>
      </c>
      <c r="Y4176" t="s">
        <v>519</v>
      </c>
      <c r="Z4176">
        <v>810</v>
      </c>
      <c r="AA4176">
        <v>8</v>
      </c>
      <c r="AB4176" t="s">
        <v>519</v>
      </c>
      <c r="AC4176">
        <v>810</v>
      </c>
      <c r="AD4176">
        <v>810</v>
      </c>
      <c r="AE4176">
        <v>0</v>
      </c>
      <c r="AF4176">
        <v>2800</v>
      </c>
      <c r="AG4176">
        <v>2800.2249999999999</v>
      </c>
      <c r="AH4176"/>
      <c r="AI4176">
        <v>0</v>
      </c>
    </row>
    <row r="4177" spans="1:35">
      <c r="A4177" t="s">
        <v>862</v>
      </c>
      <c r="B4177">
        <v>2019</v>
      </c>
      <c r="C4177">
        <v>2019</v>
      </c>
      <c r="D4177">
        <v>2019</v>
      </c>
      <c r="E4177">
        <v>4</v>
      </c>
      <c r="F4177">
        <v>0</v>
      </c>
      <c r="G4177">
        <v>0</v>
      </c>
      <c r="H4177" t="s">
        <v>568</v>
      </c>
      <c r="I4177">
        <v>251</v>
      </c>
      <c r="J4177" t="s">
        <v>113</v>
      </c>
      <c r="K4177" t="s">
        <v>583</v>
      </c>
      <c r="L4177">
        <v>192</v>
      </c>
      <c r="M4177" t="s">
        <v>888</v>
      </c>
      <c r="N4177" t="s">
        <v>889</v>
      </c>
      <c r="O4177">
        <v>0</v>
      </c>
      <c r="P4177" t="s">
        <v>177</v>
      </c>
      <c r="Q4177" t="s">
        <v>514</v>
      </c>
      <c r="R4177" t="s">
        <v>515</v>
      </c>
      <c r="S4177" t="s">
        <v>516</v>
      </c>
      <c r="T4177">
        <v>1000</v>
      </c>
      <c r="U4177" t="s">
        <v>866</v>
      </c>
      <c r="V4177">
        <v>2523</v>
      </c>
      <c r="W4177" t="s">
        <v>518</v>
      </c>
      <c r="X4177">
        <v>8</v>
      </c>
      <c r="Y4177" t="s">
        <v>519</v>
      </c>
      <c r="Z4177">
        <v>15</v>
      </c>
      <c r="AA4177">
        <v>8</v>
      </c>
      <c r="AB4177" t="s">
        <v>519</v>
      </c>
      <c r="AC4177">
        <v>15</v>
      </c>
      <c r="AD4177">
        <v>15</v>
      </c>
      <c r="AE4177">
        <v>0</v>
      </c>
      <c r="AF4177">
        <v>333</v>
      </c>
      <c r="AG4177">
        <v>333.65300000000002</v>
      </c>
      <c r="AH4177"/>
      <c r="AI4177">
        <v>0</v>
      </c>
    </row>
    <row r="4178" spans="1:35">
      <c r="A4178" t="s">
        <v>862</v>
      </c>
      <c r="B4178">
        <v>2019</v>
      </c>
      <c r="C4178">
        <v>2019</v>
      </c>
      <c r="D4178">
        <v>2019</v>
      </c>
      <c r="E4178">
        <v>4</v>
      </c>
      <c r="F4178">
        <v>0</v>
      </c>
      <c r="G4178">
        <v>0</v>
      </c>
      <c r="H4178" t="s">
        <v>568</v>
      </c>
      <c r="I4178">
        <v>251</v>
      </c>
      <c r="J4178" t="s">
        <v>113</v>
      </c>
      <c r="K4178" t="s">
        <v>583</v>
      </c>
      <c r="L4178">
        <v>76</v>
      </c>
      <c r="M4178" t="s">
        <v>538</v>
      </c>
      <c r="N4178" t="s">
        <v>539</v>
      </c>
      <c r="O4178">
        <v>0</v>
      </c>
      <c r="P4178" t="s">
        <v>177</v>
      </c>
      <c r="Q4178" t="s">
        <v>514</v>
      </c>
      <c r="R4178" t="s">
        <v>515</v>
      </c>
      <c r="S4178" t="s">
        <v>516</v>
      </c>
      <c r="T4178">
        <v>1000</v>
      </c>
      <c r="U4178" t="s">
        <v>866</v>
      </c>
      <c r="V4178">
        <v>2523</v>
      </c>
      <c r="W4178" t="s">
        <v>518</v>
      </c>
      <c r="X4178">
        <v>8</v>
      </c>
      <c r="Y4178" t="s">
        <v>519</v>
      </c>
      <c r="Z4178">
        <v>199</v>
      </c>
      <c r="AA4178">
        <v>8</v>
      </c>
      <c r="AB4178" t="s">
        <v>519</v>
      </c>
      <c r="AC4178">
        <v>199</v>
      </c>
      <c r="AD4178">
        <v>199</v>
      </c>
      <c r="AE4178">
        <v>0</v>
      </c>
      <c r="AF4178">
        <v>755</v>
      </c>
      <c r="AG4178">
        <v>755.75900000000001</v>
      </c>
      <c r="AH4178"/>
      <c r="AI4178">
        <v>0</v>
      </c>
    </row>
    <row r="4179" spans="1:35">
      <c r="A4179" t="s">
        <v>862</v>
      </c>
      <c r="B4179">
        <v>2019</v>
      </c>
      <c r="C4179">
        <v>2019</v>
      </c>
      <c r="D4179">
        <v>2019</v>
      </c>
      <c r="E4179">
        <v>4</v>
      </c>
      <c r="F4179">
        <v>0</v>
      </c>
      <c r="G4179">
        <v>0</v>
      </c>
      <c r="H4179" t="s">
        <v>568</v>
      </c>
      <c r="I4179">
        <v>251</v>
      </c>
      <c r="J4179" t="s">
        <v>113</v>
      </c>
      <c r="K4179" t="s">
        <v>583</v>
      </c>
      <c r="L4179">
        <v>36</v>
      </c>
      <c r="M4179" t="s">
        <v>110</v>
      </c>
      <c r="N4179" t="s">
        <v>511</v>
      </c>
      <c r="O4179">
        <v>0</v>
      </c>
      <c r="P4179" t="s">
        <v>177</v>
      </c>
      <c r="Q4179" t="s">
        <v>514</v>
      </c>
      <c r="R4179" t="s">
        <v>515</v>
      </c>
      <c r="S4179" t="s">
        <v>516</v>
      </c>
      <c r="T4179">
        <v>1000</v>
      </c>
      <c r="U4179" t="s">
        <v>866</v>
      </c>
      <c r="V4179">
        <v>2523</v>
      </c>
      <c r="W4179" t="s">
        <v>518</v>
      </c>
      <c r="X4179">
        <v>8</v>
      </c>
      <c r="Y4179" t="s">
        <v>519</v>
      </c>
      <c r="Z4179">
        <v>32</v>
      </c>
      <c r="AA4179">
        <v>8</v>
      </c>
      <c r="AB4179" t="s">
        <v>519</v>
      </c>
      <c r="AC4179">
        <v>32</v>
      </c>
      <c r="AD4179">
        <v>32</v>
      </c>
      <c r="AE4179">
        <v>0</v>
      </c>
      <c r="AF4179">
        <v>1729</v>
      </c>
      <c r="AG4179">
        <v>1729.847</v>
      </c>
      <c r="AH4179"/>
      <c r="AI4179">
        <v>0</v>
      </c>
    </row>
    <row r="4180" spans="1:35">
      <c r="A4180" t="s">
        <v>862</v>
      </c>
      <c r="B4180">
        <v>2019</v>
      </c>
      <c r="C4180">
        <v>2019</v>
      </c>
      <c r="D4180">
        <v>2019</v>
      </c>
      <c r="E4180">
        <v>4</v>
      </c>
      <c r="F4180">
        <v>0</v>
      </c>
      <c r="G4180">
        <v>0</v>
      </c>
      <c r="H4180" t="s">
        <v>568</v>
      </c>
      <c r="I4180">
        <v>251</v>
      </c>
      <c r="J4180" t="s">
        <v>113</v>
      </c>
      <c r="K4180" t="s">
        <v>583</v>
      </c>
      <c r="L4180">
        <v>894</v>
      </c>
      <c r="M4180" t="s">
        <v>839</v>
      </c>
      <c r="N4180" t="s">
        <v>840</v>
      </c>
      <c r="O4180">
        <v>0</v>
      </c>
      <c r="P4180" t="s">
        <v>177</v>
      </c>
      <c r="Q4180" t="s">
        <v>514</v>
      </c>
      <c r="R4180" t="s">
        <v>515</v>
      </c>
      <c r="S4180" t="s">
        <v>516</v>
      </c>
      <c r="T4180">
        <v>1000</v>
      </c>
      <c r="U4180" t="s">
        <v>866</v>
      </c>
      <c r="V4180">
        <v>2523</v>
      </c>
      <c r="W4180" t="s">
        <v>518</v>
      </c>
      <c r="X4180">
        <v>8</v>
      </c>
      <c r="Y4180" t="s">
        <v>519</v>
      </c>
      <c r="Z4180">
        <v>550</v>
      </c>
      <c r="AA4180">
        <v>8</v>
      </c>
      <c r="AB4180" t="s">
        <v>519</v>
      </c>
      <c r="AC4180">
        <v>550</v>
      </c>
      <c r="AD4180">
        <v>550</v>
      </c>
      <c r="AE4180">
        <v>0</v>
      </c>
      <c r="AF4180">
        <v>39</v>
      </c>
      <c r="AG4180">
        <v>39.186999999999998</v>
      </c>
      <c r="AH4180"/>
      <c r="AI4180">
        <v>0</v>
      </c>
    </row>
    <row r="4181" spans="1:35">
      <c r="A4181" t="s">
        <v>862</v>
      </c>
      <c r="B4181">
        <v>2019</v>
      </c>
      <c r="C4181">
        <v>2019</v>
      </c>
      <c r="D4181">
        <v>2019</v>
      </c>
      <c r="E4181">
        <v>4</v>
      </c>
      <c r="F4181">
        <v>0</v>
      </c>
      <c r="G4181">
        <v>0</v>
      </c>
      <c r="H4181" t="s">
        <v>568</v>
      </c>
      <c r="I4181">
        <v>251</v>
      </c>
      <c r="J4181" t="s">
        <v>113</v>
      </c>
      <c r="K4181" t="s">
        <v>583</v>
      </c>
      <c r="L4181">
        <v>380</v>
      </c>
      <c r="M4181" t="s">
        <v>587</v>
      </c>
      <c r="N4181" t="s">
        <v>588</v>
      </c>
      <c r="O4181">
        <v>0</v>
      </c>
      <c r="P4181" t="s">
        <v>177</v>
      </c>
      <c r="Q4181" t="s">
        <v>514</v>
      </c>
      <c r="R4181" t="s">
        <v>515</v>
      </c>
      <c r="S4181" t="s">
        <v>516</v>
      </c>
      <c r="T4181">
        <v>1000</v>
      </c>
      <c r="U4181" t="s">
        <v>866</v>
      </c>
      <c r="V4181">
        <v>2523</v>
      </c>
      <c r="W4181" t="s">
        <v>518</v>
      </c>
      <c r="X4181">
        <v>8</v>
      </c>
      <c r="Y4181" t="s">
        <v>519</v>
      </c>
      <c r="Z4181">
        <v>252</v>
      </c>
      <c r="AA4181">
        <v>8</v>
      </c>
      <c r="AB4181" t="s">
        <v>519</v>
      </c>
      <c r="AC4181">
        <v>252</v>
      </c>
      <c r="AD4181">
        <v>252</v>
      </c>
      <c r="AE4181">
        <v>0</v>
      </c>
      <c r="AF4181">
        <v>2829</v>
      </c>
      <c r="AG4181">
        <v>2829.3359999999998</v>
      </c>
      <c r="AH4181"/>
      <c r="AI4181">
        <v>0</v>
      </c>
    </row>
    <row r="4182" spans="1:35">
      <c r="A4182" t="s">
        <v>862</v>
      </c>
      <c r="B4182">
        <v>2019</v>
      </c>
      <c r="C4182">
        <v>2019</v>
      </c>
      <c r="D4182">
        <v>2019</v>
      </c>
      <c r="E4182">
        <v>4</v>
      </c>
      <c r="F4182">
        <v>0</v>
      </c>
      <c r="G4182">
        <v>0</v>
      </c>
      <c r="H4182" t="s">
        <v>568</v>
      </c>
      <c r="I4182">
        <v>251</v>
      </c>
      <c r="J4182" t="s">
        <v>113</v>
      </c>
      <c r="K4182" t="s">
        <v>583</v>
      </c>
      <c r="L4182">
        <v>392</v>
      </c>
      <c r="M4182" t="s">
        <v>223</v>
      </c>
      <c r="N4182" t="s">
        <v>584</v>
      </c>
      <c r="O4182">
        <v>0</v>
      </c>
      <c r="P4182" t="s">
        <v>177</v>
      </c>
      <c r="Q4182" t="s">
        <v>514</v>
      </c>
      <c r="R4182" t="s">
        <v>515</v>
      </c>
      <c r="S4182" t="s">
        <v>516</v>
      </c>
      <c r="T4182">
        <v>1000</v>
      </c>
      <c r="U4182" t="s">
        <v>866</v>
      </c>
      <c r="V4182">
        <v>2523</v>
      </c>
      <c r="W4182" t="s">
        <v>518</v>
      </c>
      <c r="X4182">
        <v>8</v>
      </c>
      <c r="Y4182" t="s">
        <v>519</v>
      </c>
      <c r="Z4182">
        <v>23</v>
      </c>
      <c r="AA4182">
        <v>8</v>
      </c>
      <c r="AB4182" t="s">
        <v>519</v>
      </c>
      <c r="AC4182">
        <v>23</v>
      </c>
      <c r="AD4182">
        <v>23</v>
      </c>
      <c r="AE4182">
        <v>0</v>
      </c>
      <c r="AF4182">
        <v>417</v>
      </c>
      <c r="AG4182">
        <v>417.62700000000001</v>
      </c>
      <c r="AH4182"/>
      <c r="AI4182">
        <v>0</v>
      </c>
    </row>
    <row r="4183" spans="1:35">
      <c r="A4183" t="s">
        <v>862</v>
      </c>
      <c r="B4183">
        <v>2019</v>
      </c>
      <c r="C4183">
        <v>2019</v>
      </c>
      <c r="D4183">
        <v>2019</v>
      </c>
      <c r="E4183">
        <v>4</v>
      </c>
      <c r="F4183">
        <v>0</v>
      </c>
      <c r="G4183">
        <v>0</v>
      </c>
      <c r="H4183" t="s">
        <v>568</v>
      </c>
      <c r="I4183">
        <v>251</v>
      </c>
      <c r="J4183" t="s">
        <v>113</v>
      </c>
      <c r="K4183" t="s">
        <v>583</v>
      </c>
      <c r="L4183">
        <v>174</v>
      </c>
      <c r="M4183" t="s">
        <v>755</v>
      </c>
      <c r="N4183" t="s">
        <v>756</v>
      </c>
      <c r="O4183">
        <v>0</v>
      </c>
      <c r="P4183" t="s">
        <v>177</v>
      </c>
      <c r="Q4183" t="s">
        <v>514</v>
      </c>
      <c r="R4183" t="s">
        <v>515</v>
      </c>
      <c r="S4183" t="s">
        <v>516</v>
      </c>
      <c r="T4183">
        <v>1000</v>
      </c>
      <c r="U4183" t="s">
        <v>866</v>
      </c>
      <c r="V4183">
        <v>2523</v>
      </c>
      <c r="W4183" t="s">
        <v>518</v>
      </c>
      <c r="X4183">
        <v>8</v>
      </c>
      <c r="Y4183" t="s">
        <v>519</v>
      </c>
      <c r="Z4183">
        <v>40</v>
      </c>
      <c r="AA4183">
        <v>8</v>
      </c>
      <c r="AB4183" t="s">
        <v>519</v>
      </c>
      <c r="AC4183">
        <v>40</v>
      </c>
      <c r="AD4183">
        <v>40</v>
      </c>
      <c r="AE4183">
        <v>0</v>
      </c>
      <c r="AF4183">
        <v>554</v>
      </c>
      <c r="AG4183">
        <v>554.22299999999996</v>
      </c>
      <c r="AH4183"/>
      <c r="AI4183">
        <v>0</v>
      </c>
    </row>
    <row r="4184" spans="1:35">
      <c r="A4184" t="s">
        <v>862</v>
      </c>
      <c r="B4184">
        <v>2019</v>
      </c>
      <c r="C4184">
        <v>2019</v>
      </c>
      <c r="D4184">
        <v>2019</v>
      </c>
      <c r="E4184">
        <v>4</v>
      </c>
      <c r="F4184">
        <v>0</v>
      </c>
      <c r="G4184">
        <v>0</v>
      </c>
      <c r="H4184" t="s">
        <v>568</v>
      </c>
      <c r="I4184">
        <v>251</v>
      </c>
      <c r="J4184" t="s">
        <v>113</v>
      </c>
      <c r="K4184" t="s">
        <v>583</v>
      </c>
      <c r="L4184">
        <v>31</v>
      </c>
      <c r="M4184" t="s">
        <v>733</v>
      </c>
      <c r="N4184" t="s">
        <v>734</v>
      </c>
      <c r="O4184">
        <v>0</v>
      </c>
      <c r="P4184" t="s">
        <v>177</v>
      </c>
      <c r="Q4184" t="s">
        <v>514</v>
      </c>
      <c r="R4184" t="s">
        <v>515</v>
      </c>
      <c r="S4184" t="s">
        <v>516</v>
      </c>
      <c r="T4184">
        <v>1000</v>
      </c>
      <c r="U4184" t="s">
        <v>866</v>
      </c>
      <c r="V4184">
        <v>2523</v>
      </c>
      <c r="W4184" t="s">
        <v>518</v>
      </c>
      <c r="X4184">
        <v>8</v>
      </c>
      <c r="Y4184" t="s">
        <v>519</v>
      </c>
      <c r="Z4184">
        <v>45</v>
      </c>
      <c r="AA4184">
        <v>8</v>
      </c>
      <c r="AB4184" t="s">
        <v>519</v>
      </c>
      <c r="AC4184">
        <v>45</v>
      </c>
      <c r="AD4184">
        <v>45</v>
      </c>
      <c r="AE4184">
        <v>0</v>
      </c>
      <c r="AF4184">
        <v>67</v>
      </c>
      <c r="AG4184">
        <v>67.179000000000002</v>
      </c>
      <c r="AH4184"/>
      <c r="AI4184">
        <v>0</v>
      </c>
    </row>
    <row r="4185" spans="1:35">
      <c r="A4185" t="s">
        <v>862</v>
      </c>
      <c r="B4185">
        <v>2019</v>
      </c>
      <c r="C4185">
        <v>2019</v>
      </c>
      <c r="D4185">
        <v>2019</v>
      </c>
      <c r="E4185">
        <v>4</v>
      </c>
      <c r="F4185">
        <v>0</v>
      </c>
      <c r="G4185">
        <v>0</v>
      </c>
      <c r="H4185" t="s">
        <v>568</v>
      </c>
      <c r="I4185">
        <v>251</v>
      </c>
      <c r="J4185" t="s">
        <v>113</v>
      </c>
      <c r="K4185" t="s">
        <v>583</v>
      </c>
      <c r="L4185">
        <v>266</v>
      </c>
      <c r="M4185" t="s">
        <v>664</v>
      </c>
      <c r="N4185" t="s">
        <v>665</v>
      </c>
      <c r="O4185">
        <v>0</v>
      </c>
      <c r="P4185" t="s">
        <v>177</v>
      </c>
      <c r="Q4185" t="s">
        <v>514</v>
      </c>
      <c r="R4185" t="s">
        <v>515</v>
      </c>
      <c r="S4185" t="s">
        <v>516</v>
      </c>
      <c r="T4185">
        <v>1000</v>
      </c>
      <c r="U4185" t="s">
        <v>866</v>
      </c>
      <c r="V4185">
        <v>2523</v>
      </c>
      <c r="W4185" t="s">
        <v>518</v>
      </c>
      <c r="X4185">
        <v>8</v>
      </c>
      <c r="Y4185" t="s">
        <v>519</v>
      </c>
      <c r="Z4185">
        <v>8</v>
      </c>
      <c r="AA4185">
        <v>8</v>
      </c>
      <c r="AB4185" t="s">
        <v>519</v>
      </c>
      <c r="AC4185">
        <v>8</v>
      </c>
      <c r="AD4185">
        <v>8</v>
      </c>
      <c r="AE4185">
        <v>0</v>
      </c>
      <c r="AF4185">
        <v>3</v>
      </c>
      <c r="AG4185">
        <v>3.359</v>
      </c>
      <c r="AH4185"/>
      <c r="AI4185">
        <v>0</v>
      </c>
    </row>
    <row r="4186" spans="1:35">
      <c r="A4186" t="s">
        <v>862</v>
      </c>
      <c r="B4186">
        <v>2019</v>
      </c>
      <c r="C4186">
        <v>2019</v>
      </c>
      <c r="D4186">
        <v>2019</v>
      </c>
      <c r="E4186">
        <v>4</v>
      </c>
      <c r="F4186">
        <v>0</v>
      </c>
      <c r="G4186">
        <v>0</v>
      </c>
      <c r="H4186" t="s">
        <v>568</v>
      </c>
      <c r="I4186">
        <v>251</v>
      </c>
      <c r="J4186" t="s">
        <v>113</v>
      </c>
      <c r="K4186" t="s">
        <v>583</v>
      </c>
      <c r="L4186">
        <v>120</v>
      </c>
      <c r="M4186" t="s">
        <v>660</v>
      </c>
      <c r="N4186" t="s">
        <v>661</v>
      </c>
      <c r="O4186">
        <v>0</v>
      </c>
      <c r="P4186" t="s">
        <v>177</v>
      </c>
      <c r="Q4186" t="s">
        <v>514</v>
      </c>
      <c r="R4186" t="s">
        <v>515</v>
      </c>
      <c r="S4186" t="s">
        <v>516</v>
      </c>
      <c r="T4186">
        <v>1000</v>
      </c>
      <c r="U4186" t="s">
        <v>866</v>
      </c>
      <c r="V4186">
        <v>2523</v>
      </c>
      <c r="W4186" t="s">
        <v>518</v>
      </c>
      <c r="X4186">
        <v>8</v>
      </c>
      <c r="Y4186" t="s">
        <v>519</v>
      </c>
      <c r="Z4186">
        <v>5007</v>
      </c>
      <c r="AA4186">
        <v>8</v>
      </c>
      <c r="AB4186" t="s">
        <v>519</v>
      </c>
      <c r="AC4186">
        <v>5007</v>
      </c>
      <c r="AD4186">
        <v>5007</v>
      </c>
      <c r="AE4186">
        <v>0</v>
      </c>
      <c r="AF4186">
        <v>4300</v>
      </c>
      <c r="AG4186">
        <v>4300.5460000000003</v>
      </c>
      <c r="AH4186"/>
      <c r="AI4186">
        <v>0</v>
      </c>
    </row>
    <row r="4187" spans="1:35">
      <c r="A4187" t="s">
        <v>862</v>
      </c>
      <c r="B4187">
        <v>2019</v>
      </c>
      <c r="C4187">
        <v>2019</v>
      </c>
      <c r="D4187">
        <v>2019</v>
      </c>
      <c r="E4187">
        <v>4</v>
      </c>
      <c r="F4187">
        <v>0</v>
      </c>
      <c r="G4187">
        <v>0</v>
      </c>
      <c r="H4187" t="s">
        <v>568</v>
      </c>
      <c r="I4187">
        <v>251</v>
      </c>
      <c r="J4187" t="s">
        <v>113</v>
      </c>
      <c r="K4187" t="s">
        <v>583</v>
      </c>
      <c r="L4187">
        <v>792</v>
      </c>
      <c r="M4187" t="s">
        <v>217</v>
      </c>
      <c r="N4187" t="s">
        <v>573</v>
      </c>
      <c r="O4187">
        <v>0</v>
      </c>
      <c r="P4187" t="s">
        <v>177</v>
      </c>
      <c r="Q4187" t="s">
        <v>514</v>
      </c>
      <c r="R4187" t="s">
        <v>515</v>
      </c>
      <c r="S4187" t="s">
        <v>516</v>
      </c>
      <c r="T4187">
        <v>1000</v>
      </c>
      <c r="U4187" t="s">
        <v>866</v>
      </c>
      <c r="V4187">
        <v>2523</v>
      </c>
      <c r="W4187" t="s">
        <v>518</v>
      </c>
      <c r="X4187">
        <v>8</v>
      </c>
      <c r="Y4187" t="s">
        <v>519</v>
      </c>
      <c r="Z4187">
        <v>77</v>
      </c>
      <c r="AA4187">
        <v>8</v>
      </c>
      <c r="AB4187" t="s">
        <v>519</v>
      </c>
      <c r="AC4187">
        <v>77</v>
      </c>
      <c r="AD4187">
        <v>77</v>
      </c>
      <c r="AE4187">
        <v>0</v>
      </c>
      <c r="AF4187">
        <v>62</v>
      </c>
      <c r="AG4187">
        <v>62.7</v>
      </c>
      <c r="AH4187"/>
      <c r="AI4187">
        <v>0</v>
      </c>
    </row>
    <row r="4188" spans="1:35">
      <c r="A4188" t="s">
        <v>862</v>
      </c>
      <c r="B4188">
        <v>2019</v>
      </c>
      <c r="C4188">
        <v>2019</v>
      </c>
      <c r="D4188">
        <v>2019</v>
      </c>
      <c r="E4188">
        <v>4</v>
      </c>
      <c r="F4188">
        <v>0</v>
      </c>
      <c r="G4188">
        <v>0</v>
      </c>
      <c r="H4188" t="s">
        <v>568</v>
      </c>
      <c r="I4188">
        <v>251</v>
      </c>
      <c r="J4188" t="s">
        <v>113</v>
      </c>
      <c r="K4188" t="s">
        <v>583</v>
      </c>
      <c r="L4188">
        <v>156</v>
      </c>
      <c r="M4188" t="s">
        <v>183</v>
      </c>
      <c r="N4188" t="s">
        <v>562</v>
      </c>
      <c r="O4188">
        <v>0</v>
      </c>
      <c r="P4188" t="s">
        <v>177</v>
      </c>
      <c r="Q4188" t="s">
        <v>514</v>
      </c>
      <c r="R4188" t="s">
        <v>515</v>
      </c>
      <c r="S4188" t="s">
        <v>516</v>
      </c>
      <c r="T4188">
        <v>1000</v>
      </c>
      <c r="U4188" t="s">
        <v>866</v>
      </c>
      <c r="V4188">
        <v>2523</v>
      </c>
      <c r="W4188" t="s">
        <v>518</v>
      </c>
      <c r="X4188">
        <v>8</v>
      </c>
      <c r="Y4188" t="s">
        <v>519</v>
      </c>
      <c r="Z4188">
        <v>138</v>
      </c>
      <c r="AA4188">
        <v>8</v>
      </c>
      <c r="AB4188" t="s">
        <v>519</v>
      </c>
      <c r="AC4188">
        <v>138</v>
      </c>
      <c r="AD4188">
        <v>138</v>
      </c>
      <c r="AE4188">
        <v>0</v>
      </c>
      <c r="AF4188">
        <v>1610</v>
      </c>
      <c r="AG4188">
        <v>1610.046</v>
      </c>
      <c r="AH4188"/>
      <c r="AI4188">
        <v>0</v>
      </c>
    </row>
    <row r="4189" spans="1:35">
      <c r="A4189" t="s">
        <v>862</v>
      </c>
      <c r="B4189">
        <v>2019</v>
      </c>
      <c r="C4189">
        <v>2019</v>
      </c>
      <c r="D4189">
        <v>2019</v>
      </c>
      <c r="E4189">
        <v>4</v>
      </c>
      <c r="F4189">
        <v>0</v>
      </c>
      <c r="G4189">
        <v>0</v>
      </c>
      <c r="H4189" t="s">
        <v>568</v>
      </c>
      <c r="I4189">
        <v>251</v>
      </c>
      <c r="J4189" t="s">
        <v>113</v>
      </c>
      <c r="K4189" t="s">
        <v>583</v>
      </c>
      <c r="L4189">
        <v>404</v>
      </c>
      <c r="M4189" t="s">
        <v>610</v>
      </c>
      <c r="N4189" t="s">
        <v>611</v>
      </c>
      <c r="O4189">
        <v>0</v>
      </c>
      <c r="P4189" t="s">
        <v>177</v>
      </c>
      <c r="Q4189" t="s">
        <v>514</v>
      </c>
      <c r="R4189" t="s">
        <v>515</v>
      </c>
      <c r="S4189" t="s">
        <v>516</v>
      </c>
      <c r="T4189">
        <v>1000</v>
      </c>
      <c r="U4189" t="s">
        <v>866</v>
      </c>
      <c r="V4189">
        <v>2523</v>
      </c>
      <c r="W4189" t="s">
        <v>518</v>
      </c>
      <c r="X4189">
        <v>8</v>
      </c>
      <c r="Y4189" t="s">
        <v>519</v>
      </c>
      <c r="Z4189">
        <v>8</v>
      </c>
      <c r="AA4189">
        <v>8</v>
      </c>
      <c r="AB4189" t="s">
        <v>519</v>
      </c>
      <c r="AC4189">
        <v>8</v>
      </c>
      <c r="AD4189">
        <v>8</v>
      </c>
      <c r="AE4189">
        <v>0</v>
      </c>
      <c r="AF4189">
        <v>68</v>
      </c>
      <c r="AG4189">
        <v>68.298000000000002</v>
      </c>
      <c r="AH4189"/>
      <c r="AI4189">
        <v>0</v>
      </c>
    </row>
    <row r="4190" spans="1:35">
      <c r="A4190" t="s">
        <v>862</v>
      </c>
      <c r="B4190">
        <v>2019</v>
      </c>
      <c r="C4190">
        <v>2019</v>
      </c>
      <c r="D4190">
        <v>2019</v>
      </c>
      <c r="E4190">
        <v>4</v>
      </c>
      <c r="F4190">
        <v>0</v>
      </c>
      <c r="G4190">
        <v>0</v>
      </c>
      <c r="H4190" t="s">
        <v>568</v>
      </c>
      <c r="I4190">
        <v>251</v>
      </c>
      <c r="J4190" t="s">
        <v>113</v>
      </c>
      <c r="K4190" t="s">
        <v>583</v>
      </c>
      <c r="L4190">
        <v>690</v>
      </c>
      <c r="M4190" t="s">
        <v>856</v>
      </c>
      <c r="N4190" t="s">
        <v>857</v>
      </c>
      <c r="O4190">
        <v>0</v>
      </c>
      <c r="P4190" t="s">
        <v>177</v>
      </c>
      <c r="Q4190" t="s">
        <v>514</v>
      </c>
      <c r="R4190" t="s">
        <v>515</v>
      </c>
      <c r="S4190" t="s">
        <v>516</v>
      </c>
      <c r="T4190">
        <v>1000</v>
      </c>
      <c r="U4190" t="s">
        <v>866</v>
      </c>
      <c r="V4190">
        <v>2523</v>
      </c>
      <c r="W4190" t="s">
        <v>518</v>
      </c>
      <c r="X4190">
        <v>8</v>
      </c>
      <c r="Y4190" t="s">
        <v>519</v>
      </c>
      <c r="Z4190">
        <v>12</v>
      </c>
      <c r="AA4190">
        <v>8</v>
      </c>
      <c r="AB4190" t="s">
        <v>519</v>
      </c>
      <c r="AC4190">
        <v>12</v>
      </c>
      <c r="AD4190">
        <v>12</v>
      </c>
      <c r="AE4190">
        <v>0</v>
      </c>
      <c r="AF4190">
        <v>109</v>
      </c>
      <c r="AG4190">
        <v>109.72499999999999</v>
      </c>
      <c r="AH4190"/>
      <c r="AI4190">
        <v>0</v>
      </c>
    </row>
    <row r="4191" spans="1:35">
      <c r="A4191" t="s">
        <v>862</v>
      </c>
      <c r="B4191">
        <v>2019</v>
      </c>
      <c r="C4191">
        <v>2019</v>
      </c>
      <c r="D4191">
        <v>2019</v>
      </c>
      <c r="E4191">
        <v>4</v>
      </c>
      <c r="F4191">
        <v>0</v>
      </c>
      <c r="G4191">
        <v>0</v>
      </c>
      <c r="H4191" t="s">
        <v>568</v>
      </c>
      <c r="I4191">
        <v>251</v>
      </c>
      <c r="J4191" t="s">
        <v>113</v>
      </c>
      <c r="K4191" t="s">
        <v>583</v>
      </c>
      <c r="L4191">
        <v>458</v>
      </c>
      <c r="M4191" t="s">
        <v>180</v>
      </c>
      <c r="N4191" t="s">
        <v>557</v>
      </c>
      <c r="O4191">
        <v>0</v>
      </c>
      <c r="P4191" t="s">
        <v>177</v>
      </c>
      <c r="Q4191" t="s">
        <v>514</v>
      </c>
      <c r="R4191" t="s">
        <v>515</v>
      </c>
      <c r="S4191" t="s">
        <v>516</v>
      </c>
      <c r="T4191">
        <v>1000</v>
      </c>
      <c r="U4191" t="s">
        <v>866</v>
      </c>
      <c r="V4191">
        <v>2523</v>
      </c>
      <c r="W4191" t="s">
        <v>518</v>
      </c>
      <c r="X4191">
        <v>8</v>
      </c>
      <c r="Y4191" t="s">
        <v>519</v>
      </c>
      <c r="Z4191">
        <v>205</v>
      </c>
      <c r="AA4191">
        <v>8</v>
      </c>
      <c r="AB4191" t="s">
        <v>519</v>
      </c>
      <c r="AC4191">
        <v>205</v>
      </c>
      <c r="AD4191">
        <v>205</v>
      </c>
      <c r="AE4191">
        <v>0</v>
      </c>
      <c r="AF4191">
        <v>1171</v>
      </c>
      <c r="AG4191">
        <v>1171.146</v>
      </c>
      <c r="AH4191"/>
      <c r="AI4191">
        <v>0</v>
      </c>
    </row>
    <row r="4192" spans="1:35">
      <c r="A4192" t="s">
        <v>862</v>
      </c>
      <c r="B4192">
        <v>2019</v>
      </c>
      <c r="C4192">
        <v>2019</v>
      </c>
      <c r="D4192">
        <v>2019</v>
      </c>
      <c r="E4192">
        <v>4</v>
      </c>
      <c r="F4192">
        <v>0</v>
      </c>
      <c r="G4192">
        <v>0</v>
      </c>
      <c r="H4192" t="s">
        <v>568</v>
      </c>
      <c r="I4192">
        <v>251</v>
      </c>
      <c r="J4192" t="s">
        <v>113</v>
      </c>
      <c r="K4192" t="s">
        <v>583</v>
      </c>
      <c r="L4192">
        <v>458</v>
      </c>
      <c r="M4192" t="s">
        <v>180</v>
      </c>
      <c r="N4192" t="s">
        <v>557</v>
      </c>
      <c r="O4192">
        <v>0</v>
      </c>
      <c r="P4192" t="s">
        <v>177</v>
      </c>
      <c r="Q4192" t="s">
        <v>514</v>
      </c>
      <c r="R4192" t="s">
        <v>515</v>
      </c>
      <c r="S4192" t="s">
        <v>516</v>
      </c>
      <c r="T4192">
        <v>2100</v>
      </c>
      <c r="U4192" t="s">
        <v>868</v>
      </c>
      <c r="V4192">
        <v>2523</v>
      </c>
      <c r="W4192" t="s">
        <v>518</v>
      </c>
      <c r="X4192">
        <v>8</v>
      </c>
      <c r="Y4192" t="s">
        <v>519</v>
      </c>
      <c r="Z4192">
        <v>61598000</v>
      </c>
      <c r="AA4192">
        <v>8</v>
      </c>
      <c r="AB4192" t="s">
        <v>519</v>
      </c>
      <c r="AC4192">
        <v>61598000</v>
      </c>
      <c r="AD4192">
        <v>61598000</v>
      </c>
      <c r="AE4192">
        <v>0</v>
      </c>
      <c r="AF4192">
        <v>6952247</v>
      </c>
      <c r="AG4192">
        <v>6952247.1840000004</v>
      </c>
      <c r="AH4192"/>
      <c r="AI4192">
        <v>0</v>
      </c>
    </row>
    <row r="4193" spans="1:35">
      <c r="A4193" t="s">
        <v>862</v>
      </c>
      <c r="B4193">
        <v>2019</v>
      </c>
      <c r="C4193">
        <v>2019</v>
      </c>
      <c r="D4193">
        <v>2019</v>
      </c>
      <c r="E4193">
        <v>4</v>
      </c>
      <c r="F4193">
        <v>0</v>
      </c>
      <c r="G4193">
        <v>0</v>
      </c>
      <c r="H4193" t="s">
        <v>568</v>
      </c>
      <c r="I4193">
        <v>251</v>
      </c>
      <c r="J4193" t="s">
        <v>113</v>
      </c>
      <c r="K4193" t="s">
        <v>583</v>
      </c>
      <c r="L4193">
        <v>504</v>
      </c>
      <c r="M4193" t="s">
        <v>686</v>
      </c>
      <c r="N4193" t="s">
        <v>687</v>
      </c>
      <c r="O4193">
        <v>0</v>
      </c>
      <c r="P4193" t="s">
        <v>177</v>
      </c>
      <c r="Q4193" t="s">
        <v>514</v>
      </c>
      <c r="R4193" t="s">
        <v>515</v>
      </c>
      <c r="S4193" t="s">
        <v>516</v>
      </c>
      <c r="T4193">
        <v>2100</v>
      </c>
      <c r="U4193" t="s">
        <v>868</v>
      </c>
      <c r="V4193">
        <v>2523</v>
      </c>
      <c r="W4193" t="s">
        <v>518</v>
      </c>
      <c r="X4193">
        <v>8</v>
      </c>
      <c r="Y4193" t="s">
        <v>519</v>
      </c>
      <c r="Z4193">
        <v>185534428</v>
      </c>
      <c r="AA4193">
        <v>8</v>
      </c>
      <c r="AB4193" t="s">
        <v>519</v>
      </c>
      <c r="AC4193">
        <v>185534428</v>
      </c>
      <c r="AD4193">
        <v>185534428</v>
      </c>
      <c r="AE4193">
        <v>0</v>
      </c>
      <c r="AF4193">
        <v>9639460</v>
      </c>
      <c r="AG4193">
        <v>9639460.2170000002</v>
      </c>
      <c r="AH4193"/>
      <c r="AI4193">
        <v>0</v>
      </c>
    </row>
    <row r="4194" spans="1:35">
      <c r="A4194" t="s">
        <v>862</v>
      </c>
      <c r="B4194">
        <v>2019</v>
      </c>
      <c r="C4194">
        <v>2019</v>
      </c>
      <c r="D4194">
        <v>2019</v>
      </c>
      <c r="E4194">
        <v>4</v>
      </c>
      <c r="F4194">
        <v>0</v>
      </c>
      <c r="G4194">
        <v>0</v>
      </c>
      <c r="H4194" t="s">
        <v>568</v>
      </c>
      <c r="I4194">
        <v>251</v>
      </c>
      <c r="J4194" t="s">
        <v>113</v>
      </c>
      <c r="K4194" t="s">
        <v>583</v>
      </c>
      <c r="L4194">
        <v>792</v>
      </c>
      <c r="M4194" t="s">
        <v>217</v>
      </c>
      <c r="N4194" t="s">
        <v>573</v>
      </c>
      <c r="O4194">
        <v>0</v>
      </c>
      <c r="P4194" t="s">
        <v>177</v>
      </c>
      <c r="Q4194" t="s">
        <v>514</v>
      </c>
      <c r="R4194" t="s">
        <v>515</v>
      </c>
      <c r="S4194" t="s">
        <v>516</v>
      </c>
      <c r="T4194">
        <v>2100</v>
      </c>
      <c r="U4194" t="s">
        <v>868</v>
      </c>
      <c r="V4194">
        <v>2523</v>
      </c>
      <c r="W4194" t="s">
        <v>518</v>
      </c>
      <c r="X4194">
        <v>8</v>
      </c>
      <c r="Y4194" t="s">
        <v>519</v>
      </c>
      <c r="Z4194">
        <v>102752795</v>
      </c>
      <c r="AA4194">
        <v>8</v>
      </c>
      <c r="AB4194" t="s">
        <v>519</v>
      </c>
      <c r="AC4194">
        <v>102752795</v>
      </c>
      <c r="AD4194">
        <v>102752795</v>
      </c>
      <c r="AE4194">
        <v>0</v>
      </c>
      <c r="AF4194">
        <v>7060976</v>
      </c>
      <c r="AG4194">
        <v>7060976.7620000001</v>
      </c>
      <c r="AH4194"/>
      <c r="AI4194">
        <v>0</v>
      </c>
    </row>
    <row r="4195" spans="1:35">
      <c r="A4195" t="s">
        <v>862</v>
      </c>
      <c r="B4195">
        <v>2019</v>
      </c>
      <c r="C4195">
        <v>2019</v>
      </c>
      <c r="D4195">
        <v>2019</v>
      </c>
      <c r="E4195">
        <v>4</v>
      </c>
      <c r="F4195">
        <v>0</v>
      </c>
      <c r="G4195">
        <v>0</v>
      </c>
      <c r="H4195" t="s">
        <v>568</v>
      </c>
      <c r="I4195">
        <v>251</v>
      </c>
      <c r="J4195" t="s">
        <v>113</v>
      </c>
      <c r="K4195" t="s">
        <v>583</v>
      </c>
      <c r="L4195">
        <v>682</v>
      </c>
      <c r="M4195" t="s">
        <v>707</v>
      </c>
      <c r="N4195" t="s">
        <v>708</v>
      </c>
      <c r="O4195">
        <v>0</v>
      </c>
      <c r="P4195" t="s">
        <v>177</v>
      </c>
      <c r="Q4195" t="s">
        <v>514</v>
      </c>
      <c r="R4195" t="s">
        <v>515</v>
      </c>
      <c r="S4195" t="s">
        <v>516</v>
      </c>
      <c r="T4195">
        <v>2100</v>
      </c>
      <c r="U4195" t="s">
        <v>868</v>
      </c>
      <c r="V4195">
        <v>2523</v>
      </c>
      <c r="W4195" t="s">
        <v>518</v>
      </c>
      <c r="X4195">
        <v>8</v>
      </c>
      <c r="Y4195" t="s">
        <v>519</v>
      </c>
      <c r="Z4195">
        <v>110529390</v>
      </c>
      <c r="AA4195">
        <v>8</v>
      </c>
      <c r="AB4195" t="s">
        <v>519</v>
      </c>
      <c r="AC4195">
        <v>110529390</v>
      </c>
      <c r="AD4195">
        <v>110529390</v>
      </c>
      <c r="AE4195">
        <v>0</v>
      </c>
      <c r="AF4195">
        <v>7673899</v>
      </c>
      <c r="AG4195">
        <v>7673899.1540000001</v>
      </c>
      <c r="AH4195"/>
      <c r="AI4195">
        <v>0</v>
      </c>
    </row>
    <row r="4196" spans="1:35">
      <c r="A4196" t="s">
        <v>862</v>
      </c>
      <c r="B4196">
        <v>2019</v>
      </c>
      <c r="C4196">
        <v>2019</v>
      </c>
      <c r="D4196">
        <v>2019</v>
      </c>
      <c r="E4196">
        <v>4</v>
      </c>
      <c r="F4196">
        <v>0</v>
      </c>
      <c r="G4196">
        <v>0</v>
      </c>
      <c r="H4196" t="s">
        <v>568</v>
      </c>
      <c r="I4196">
        <v>251</v>
      </c>
      <c r="J4196" t="s">
        <v>113</v>
      </c>
      <c r="K4196" t="s">
        <v>583</v>
      </c>
      <c r="L4196">
        <v>208</v>
      </c>
      <c r="M4196" t="s">
        <v>195</v>
      </c>
      <c r="N4196" t="s">
        <v>572</v>
      </c>
      <c r="O4196">
        <v>0</v>
      </c>
      <c r="P4196" t="s">
        <v>177</v>
      </c>
      <c r="Q4196" t="s">
        <v>514</v>
      </c>
      <c r="R4196" t="s">
        <v>515</v>
      </c>
      <c r="S4196" t="s">
        <v>516</v>
      </c>
      <c r="T4196">
        <v>2100</v>
      </c>
      <c r="U4196" t="s">
        <v>868</v>
      </c>
      <c r="V4196">
        <v>2523</v>
      </c>
      <c r="W4196" t="s">
        <v>518</v>
      </c>
      <c r="X4196">
        <v>8</v>
      </c>
      <c r="Y4196" t="s">
        <v>519</v>
      </c>
      <c r="Z4196">
        <v>16527190</v>
      </c>
      <c r="AA4196">
        <v>8</v>
      </c>
      <c r="AB4196" t="s">
        <v>519</v>
      </c>
      <c r="AC4196">
        <v>16527190</v>
      </c>
      <c r="AD4196">
        <v>16527190</v>
      </c>
      <c r="AE4196">
        <v>0</v>
      </c>
      <c r="AF4196">
        <v>1874035</v>
      </c>
      <c r="AG4196">
        <v>1874035.9080000001</v>
      </c>
      <c r="AH4196"/>
      <c r="AI4196">
        <v>0</v>
      </c>
    </row>
    <row r="4197" spans="1:35">
      <c r="A4197" t="s">
        <v>862</v>
      </c>
      <c r="B4197">
        <v>2019</v>
      </c>
      <c r="C4197">
        <v>2019</v>
      </c>
      <c r="D4197">
        <v>2019</v>
      </c>
      <c r="E4197">
        <v>4</v>
      </c>
      <c r="F4197">
        <v>0</v>
      </c>
      <c r="G4197">
        <v>0</v>
      </c>
      <c r="H4197" t="s">
        <v>568</v>
      </c>
      <c r="I4197">
        <v>251</v>
      </c>
      <c r="J4197" t="s">
        <v>113</v>
      </c>
      <c r="K4197" t="s">
        <v>583</v>
      </c>
      <c r="L4197">
        <v>156</v>
      </c>
      <c r="M4197" t="s">
        <v>183</v>
      </c>
      <c r="N4197" t="s">
        <v>562</v>
      </c>
      <c r="O4197">
        <v>0</v>
      </c>
      <c r="P4197" t="s">
        <v>177</v>
      </c>
      <c r="Q4197" t="s">
        <v>514</v>
      </c>
      <c r="R4197" t="s">
        <v>515</v>
      </c>
      <c r="S4197" t="s">
        <v>516</v>
      </c>
      <c r="T4197">
        <v>2100</v>
      </c>
      <c r="U4197" t="s">
        <v>868</v>
      </c>
      <c r="V4197">
        <v>2523</v>
      </c>
      <c r="W4197" t="s">
        <v>518</v>
      </c>
      <c r="X4197">
        <v>8</v>
      </c>
      <c r="Y4197" t="s">
        <v>519</v>
      </c>
      <c r="Z4197">
        <v>4850540</v>
      </c>
      <c r="AA4197">
        <v>8</v>
      </c>
      <c r="AB4197" t="s">
        <v>519</v>
      </c>
      <c r="AC4197">
        <v>4850540</v>
      </c>
      <c r="AD4197">
        <v>4850540</v>
      </c>
      <c r="AE4197">
        <v>0</v>
      </c>
      <c r="AF4197">
        <v>1940406</v>
      </c>
      <c r="AG4197">
        <v>1940406.061</v>
      </c>
      <c r="AH4197"/>
      <c r="AI4197">
        <v>0</v>
      </c>
    </row>
    <row r="4198" spans="1:35">
      <c r="A4198" t="s">
        <v>862</v>
      </c>
      <c r="B4198">
        <v>2019</v>
      </c>
      <c r="C4198">
        <v>2019</v>
      </c>
      <c r="D4198">
        <v>2019</v>
      </c>
      <c r="E4198">
        <v>4</v>
      </c>
      <c r="F4198">
        <v>0</v>
      </c>
      <c r="G4198">
        <v>0</v>
      </c>
      <c r="H4198" t="s">
        <v>568</v>
      </c>
      <c r="I4198">
        <v>251</v>
      </c>
      <c r="J4198" t="s">
        <v>113</v>
      </c>
      <c r="K4198" t="s">
        <v>583</v>
      </c>
      <c r="L4198">
        <v>784</v>
      </c>
      <c r="M4198" t="s">
        <v>186</v>
      </c>
      <c r="N4198" t="s">
        <v>618</v>
      </c>
      <c r="O4198">
        <v>0</v>
      </c>
      <c r="P4198" t="s">
        <v>177</v>
      </c>
      <c r="Q4198" t="s">
        <v>514</v>
      </c>
      <c r="R4198" t="s">
        <v>515</v>
      </c>
      <c r="S4198" t="s">
        <v>516</v>
      </c>
      <c r="T4198">
        <v>2100</v>
      </c>
      <c r="U4198" t="s">
        <v>868</v>
      </c>
      <c r="V4198">
        <v>2523</v>
      </c>
      <c r="W4198" t="s">
        <v>518</v>
      </c>
      <c r="X4198">
        <v>8</v>
      </c>
      <c r="Y4198" t="s">
        <v>519</v>
      </c>
      <c r="Z4198">
        <v>69050</v>
      </c>
      <c r="AA4198">
        <v>8</v>
      </c>
      <c r="AB4198" t="s">
        <v>519</v>
      </c>
      <c r="AC4198">
        <v>69050</v>
      </c>
      <c r="AD4198">
        <v>69050</v>
      </c>
      <c r="AE4198">
        <v>0</v>
      </c>
      <c r="AF4198">
        <v>10220</v>
      </c>
      <c r="AG4198">
        <v>10220.093999999999</v>
      </c>
      <c r="AH4198"/>
      <c r="AI4198">
        <v>0</v>
      </c>
    </row>
    <row r="4199" spans="1:35">
      <c r="A4199" t="s">
        <v>862</v>
      </c>
      <c r="B4199">
        <v>2019</v>
      </c>
      <c r="C4199">
        <v>2019</v>
      </c>
      <c r="D4199">
        <v>2019</v>
      </c>
      <c r="E4199">
        <v>4</v>
      </c>
      <c r="F4199">
        <v>0</v>
      </c>
      <c r="G4199">
        <v>0</v>
      </c>
      <c r="H4199" t="s">
        <v>568</v>
      </c>
      <c r="I4199">
        <v>251</v>
      </c>
      <c r="J4199" t="s">
        <v>113</v>
      </c>
      <c r="K4199" t="s">
        <v>583</v>
      </c>
      <c r="L4199">
        <v>704</v>
      </c>
      <c r="M4199" t="s">
        <v>570</v>
      </c>
      <c r="N4199" t="s">
        <v>571</v>
      </c>
      <c r="O4199">
        <v>0</v>
      </c>
      <c r="P4199" t="s">
        <v>177</v>
      </c>
      <c r="Q4199" t="s">
        <v>514</v>
      </c>
      <c r="R4199" t="s">
        <v>515</v>
      </c>
      <c r="S4199" t="s">
        <v>516</v>
      </c>
      <c r="T4199">
        <v>2100</v>
      </c>
      <c r="U4199" t="s">
        <v>868</v>
      </c>
      <c r="V4199">
        <v>2523</v>
      </c>
      <c r="W4199" t="s">
        <v>518</v>
      </c>
      <c r="X4199">
        <v>8</v>
      </c>
      <c r="Y4199" t="s">
        <v>519</v>
      </c>
      <c r="Z4199">
        <v>121012430</v>
      </c>
      <c r="AA4199">
        <v>8</v>
      </c>
      <c r="AB4199" t="s">
        <v>519</v>
      </c>
      <c r="AC4199">
        <v>121012430</v>
      </c>
      <c r="AD4199">
        <v>121012430</v>
      </c>
      <c r="AE4199">
        <v>0</v>
      </c>
      <c r="AF4199">
        <v>10551230</v>
      </c>
      <c r="AG4199">
        <v>10551230.798</v>
      </c>
      <c r="AH4199"/>
      <c r="AI4199">
        <v>0</v>
      </c>
    </row>
    <row r="4200" spans="1:35">
      <c r="A4200" t="s">
        <v>862</v>
      </c>
      <c r="B4200">
        <v>2019</v>
      </c>
      <c r="C4200">
        <v>2019</v>
      </c>
      <c r="D4200">
        <v>2019</v>
      </c>
      <c r="E4200">
        <v>4</v>
      </c>
      <c r="F4200">
        <v>0</v>
      </c>
      <c r="G4200">
        <v>0</v>
      </c>
      <c r="H4200" t="s">
        <v>568</v>
      </c>
      <c r="I4200">
        <v>251</v>
      </c>
      <c r="J4200" t="s">
        <v>113</v>
      </c>
      <c r="K4200" t="s">
        <v>583</v>
      </c>
      <c r="L4200">
        <v>620</v>
      </c>
      <c r="M4200" t="s">
        <v>603</v>
      </c>
      <c r="N4200" t="s">
        <v>604</v>
      </c>
      <c r="O4200">
        <v>0</v>
      </c>
      <c r="P4200" t="s">
        <v>177</v>
      </c>
      <c r="Q4200" t="s">
        <v>514</v>
      </c>
      <c r="R4200" t="s">
        <v>515</v>
      </c>
      <c r="S4200" t="s">
        <v>516</v>
      </c>
      <c r="T4200">
        <v>2100</v>
      </c>
      <c r="U4200" t="s">
        <v>868</v>
      </c>
      <c r="V4200">
        <v>2523</v>
      </c>
      <c r="W4200" t="s">
        <v>518</v>
      </c>
      <c r="X4200">
        <v>8</v>
      </c>
      <c r="Y4200" t="s">
        <v>519</v>
      </c>
      <c r="Z4200">
        <v>51868950</v>
      </c>
      <c r="AA4200">
        <v>8</v>
      </c>
      <c r="AB4200" t="s">
        <v>519</v>
      </c>
      <c r="AC4200">
        <v>51868950</v>
      </c>
      <c r="AD4200">
        <v>51868950</v>
      </c>
      <c r="AE4200">
        <v>0</v>
      </c>
      <c r="AF4200">
        <v>8035230</v>
      </c>
      <c r="AG4200">
        <v>8035230.0980000002</v>
      </c>
      <c r="AH4200"/>
      <c r="AI4200">
        <v>0</v>
      </c>
    </row>
    <row r="4201" spans="1:35">
      <c r="A4201" t="s">
        <v>862</v>
      </c>
      <c r="B4201">
        <v>2019</v>
      </c>
      <c r="C4201">
        <v>2019</v>
      </c>
      <c r="D4201">
        <v>2019</v>
      </c>
      <c r="E4201">
        <v>4</v>
      </c>
      <c r="F4201">
        <v>0</v>
      </c>
      <c r="G4201">
        <v>0</v>
      </c>
      <c r="H4201" t="s">
        <v>568</v>
      </c>
      <c r="I4201">
        <v>251</v>
      </c>
      <c r="J4201" t="s">
        <v>113</v>
      </c>
      <c r="K4201" t="s">
        <v>583</v>
      </c>
      <c r="L4201">
        <v>586</v>
      </c>
      <c r="M4201" t="s">
        <v>781</v>
      </c>
      <c r="N4201" t="s">
        <v>782</v>
      </c>
      <c r="O4201">
        <v>0</v>
      </c>
      <c r="P4201" t="s">
        <v>177</v>
      </c>
      <c r="Q4201" t="s">
        <v>514</v>
      </c>
      <c r="R4201" t="s">
        <v>515</v>
      </c>
      <c r="S4201" t="s">
        <v>516</v>
      </c>
      <c r="T4201">
        <v>2100</v>
      </c>
      <c r="U4201" t="s">
        <v>868</v>
      </c>
      <c r="V4201">
        <v>2523</v>
      </c>
      <c r="W4201" t="s">
        <v>518</v>
      </c>
      <c r="X4201">
        <v>8</v>
      </c>
      <c r="Y4201" t="s">
        <v>519</v>
      </c>
      <c r="Z4201">
        <v>20038900</v>
      </c>
      <c r="AA4201">
        <v>8</v>
      </c>
      <c r="AB4201" t="s">
        <v>519</v>
      </c>
      <c r="AC4201">
        <v>20038900</v>
      </c>
      <c r="AD4201">
        <v>20038900</v>
      </c>
      <c r="AE4201">
        <v>0</v>
      </c>
      <c r="AF4201">
        <v>2356891</v>
      </c>
      <c r="AG4201">
        <v>2356891.7009999999</v>
      </c>
      <c r="AH4201"/>
      <c r="AI4201">
        <v>0</v>
      </c>
    </row>
    <row r="4202" spans="1:35">
      <c r="A4202" t="s">
        <v>862</v>
      </c>
      <c r="B4202">
        <v>2019</v>
      </c>
      <c r="C4202">
        <v>2019</v>
      </c>
      <c r="D4202">
        <v>2019</v>
      </c>
      <c r="E4202">
        <v>4</v>
      </c>
      <c r="F4202">
        <v>0</v>
      </c>
      <c r="G4202">
        <v>0</v>
      </c>
      <c r="H4202" t="s">
        <v>568</v>
      </c>
      <c r="I4202">
        <v>251</v>
      </c>
      <c r="J4202" t="s">
        <v>113</v>
      </c>
      <c r="K4202" t="s">
        <v>583</v>
      </c>
      <c r="L4202">
        <v>788</v>
      </c>
      <c r="M4202" t="s">
        <v>729</v>
      </c>
      <c r="N4202" t="s">
        <v>730</v>
      </c>
      <c r="O4202">
        <v>0</v>
      </c>
      <c r="P4202" t="s">
        <v>177</v>
      </c>
      <c r="Q4202" t="s">
        <v>514</v>
      </c>
      <c r="R4202" t="s">
        <v>515</v>
      </c>
      <c r="S4202" t="s">
        <v>516</v>
      </c>
      <c r="T4202">
        <v>2100</v>
      </c>
      <c r="U4202" t="s">
        <v>868</v>
      </c>
      <c r="V4202">
        <v>2523</v>
      </c>
      <c r="W4202" t="s">
        <v>518</v>
      </c>
      <c r="X4202">
        <v>8</v>
      </c>
      <c r="Y4202" t="s">
        <v>519</v>
      </c>
      <c r="Z4202">
        <v>10277811</v>
      </c>
      <c r="AA4202">
        <v>8</v>
      </c>
      <c r="AB4202" t="s">
        <v>519</v>
      </c>
      <c r="AC4202">
        <v>10277811</v>
      </c>
      <c r="AD4202">
        <v>10277811</v>
      </c>
      <c r="AE4202">
        <v>0</v>
      </c>
      <c r="AF4202">
        <v>1155655</v>
      </c>
      <c r="AG4202">
        <v>1155655.5330000001</v>
      </c>
      <c r="AH4202"/>
      <c r="AI4202">
        <v>0</v>
      </c>
    </row>
    <row r="4203" spans="1:35">
      <c r="A4203" t="s">
        <v>862</v>
      </c>
      <c r="B4203">
        <v>2019</v>
      </c>
      <c r="C4203">
        <v>2019</v>
      </c>
      <c r="D4203">
        <v>2019</v>
      </c>
      <c r="E4203">
        <v>4</v>
      </c>
      <c r="F4203">
        <v>0</v>
      </c>
      <c r="G4203">
        <v>0</v>
      </c>
      <c r="H4203" t="s">
        <v>568</v>
      </c>
      <c r="I4203">
        <v>251</v>
      </c>
      <c r="J4203" t="s">
        <v>113</v>
      </c>
      <c r="K4203" t="s">
        <v>583</v>
      </c>
      <c r="L4203">
        <v>724</v>
      </c>
      <c r="M4203" t="s">
        <v>214</v>
      </c>
      <c r="N4203" t="s">
        <v>580</v>
      </c>
      <c r="O4203">
        <v>0</v>
      </c>
      <c r="P4203" t="s">
        <v>177</v>
      </c>
      <c r="Q4203" t="s">
        <v>514</v>
      </c>
      <c r="R4203" t="s">
        <v>515</v>
      </c>
      <c r="S4203" t="s">
        <v>516</v>
      </c>
      <c r="T4203">
        <v>2100</v>
      </c>
      <c r="U4203" t="s">
        <v>868</v>
      </c>
      <c r="V4203">
        <v>2523</v>
      </c>
      <c r="W4203" t="s">
        <v>518</v>
      </c>
      <c r="X4203">
        <v>8</v>
      </c>
      <c r="Y4203" t="s">
        <v>519</v>
      </c>
      <c r="Z4203">
        <v>170350608</v>
      </c>
      <c r="AA4203">
        <v>8</v>
      </c>
      <c r="AB4203" t="s">
        <v>519</v>
      </c>
      <c r="AC4203">
        <v>170350608</v>
      </c>
      <c r="AD4203">
        <v>170350608</v>
      </c>
      <c r="AE4203">
        <v>0</v>
      </c>
      <c r="AF4203">
        <v>10760383</v>
      </c>
      <c r="AG4203">
        <v>10760383.328</v>
      </c>
      <c r="AH4203"/>
      <c r="AI4203">
        <v>0</v>
      </c>
    </row>
    <row r="4204" spans="1:35">
      <c r="A4204" t="s">
        <v>862</v>
      </c>
      <c r="B4204">
        <v>2019</v>
      </c>
      <c r="C4204">
        <v>2019</v>
      </c>
      <c r="D4204">
        <v>2019</v>
      </c>
      <c r="E4204">
        <v>4</v>
      </c>
      <c r="F4204">
        <v>0</v>
      </c>
      <c r="G4204">
        <v>0</v>
      </c>
      <c r="H4204" t="s">
        <v>568</v>
      </c>
      <c r="I4204">
        <v>251</v>
      </c>
      <c r="J4204" t="s">
        <v>113</v>
      </c>
      <c r="K4204" t="s">
        <v>583</v>
      </c>
      <c r="L4204">
        <v>300</v>
      </c>
      <c r="M4204" t="s">
        <v>680</v>
      </c>
      <c r="N4204" t="s">
        <v>681</v>
      </c>
      <c r="O4204">
        <v>0</v>
      </c>
      <c r="P4204" t="s">
        <v>177</v>
      </c>
      <c r="Q4204" t="s">
        <v>514</v>
      </c>
      <c r="R4204" t="s">
        <v>515</v>
      </c>
      <c r="S4204" t="s">
        <v>516</v>
      </c>
      <c r="T4204">
        <v>2100</v>
      </c>
      <c r="U4204" t="s">
        <v>868</v>
      </c>
      <c r="V4204">
        <v>2523</v>
      </c>
      <c r="W4204" t="s">
        <v>518</v>
      </c>
      <c r="X4204">
        <v>8</v>
      </c>
      <c r="Y4204" t="s">
        <v>519</v>
      </c>
      <c r="Z4204">
        <v>133765000</v>
      </c>
      <c r="AA4204">
        <v>8</v>
      </c>
      <c r="AB4204" t="s">
        <v>519</v>
      </c>
      <c r="AC4204">
        <v>133765000</v>
      </c>
      <c r="AD4204">
        <v>133765000</v>
      </c>
      <c r="AE4204">
        <v>0</v>
      </c>
      <c r="AF4204">
        <v>9892428</v>
      </c>
      <c r="AG4204">
        <v>9892428.8259999994</v>
      </c>
      <c r="AH4204"/>
      <c r="AI4204">
        <v>0</v>
      </c>
    </row>
    <row r="4205" spans="1:35">
      <c r="A4205" t="s">
        <v>862</v>
      </c>
      <c r="B4205">
        <v>2019</v>
      </c>
      <c r="C4205">
        <v>2019</v>
      </c>
      <c r="D4205">
        <v>2019</v>
      </c>
      <c r="E4205">
        <v>4</v>
      </c>
      <c r="F4205">
        <v>0</v>
      </c>
      <c r="G4205">
        <v>0</v>
      </c>
      <c r="H4205" t="s">
        <v>568</v>
      </c>
      <c r="I4205">
        <v>251</v>
      </c>
      <c r="J4205" t="s">
        <v>113</v>
      </c>
      <c r="K4205" t="s">
        <v>583</v>
      </c>
      <c r="L4205">
        <v>56</v>
      </c>
      <c r="M4205" t="s">
        <v>694</v>
      </c>
      <c r="N4205" t="s">
        <v>695</v>
      </c>
      <c r="O4205">
        <v>0</v>
      </c>
      <c r="P4205" t="s">
        <v>177</v>
      </c>
      <c r="Q4205" t="s">
        <v>514</v>
      </c>
      <c r="R4205" t="s">
        <v>515</v>
      </c>
      <c r="S4205" t="s">
        <v>516</v>
      </c>
      <c r="T4205">
        <v>2100</v>
      </c>
      <c r="U4205" t="s">
        <v>868</v>
      </c>
      <c r="V4205">
        <v>2523</v>
      </c>
      <c r="W4205" t="s">
        <v>518</v>
      </c>
      <c r="X4205">
        <v>8</v>
      </c>
      <c r="Y4205" t="s">
        <v>519</v>
      </c>
      <c r="Z4205">
        <v>22988494</v>
      </c>
      <c r="AA4205">
        <v>8</v>
      </c>
      <c r="AB4205" t="s">
        <v>519</v>
      </c>
      <c r="AC4205">
        <v>22988494</v>
      </c>
      <c r="AD4205">
        <v>22988494</v>
      </c>
      <c r="AE4205">
        <v>0</v>
      </c>
      <c r="AF4205">
        <v>1845936</v>
      </c>
      <c r="AG4205">
        <v>1845936.247</v>
      </c>
      <c r="AH4205"/>
      <c r="AI4205">
        <v>0</v>
      </c>
    </row>
    <row r="4206" spans="1:35">
      <c r="A4206" t="s">
        <v>862</v>
      </c>
      <c r="B4206">
        <v>2019</v>
      </c>
      <c r="C4206">
        <v>2019</v>
      </c>
      <c r="D4206">
        <v>2019</v>
      </c>
      <c r="E4206">
        <v>4</v>
      </c>
      <c r="F4206">
        <v>0</v>
      </c>
      <c r="G4206">
        <v>0</v>
      </c>
      <c r="H4206" t="s">
        <v>568</v>
      </c>
      <c r="I4206">
        <v>251</v>
      </c>
      <c r="J4206" t="s">
        <v>113</v>
      </c>
      <c r="K4206" t="s">
        <v>583</v>
      </c>
      <c r="L4206">
        <v>686</v>
      </c>
      <c r="M4206" t="s">
        <v>560</v>
      </c>
      <c r="N4206" t="s">
        <v>561</v>
      </c>
      <c r="O4206">
        <v>0</v>
      </c>
      <c r="P4206" t="s">
        <v>177</v>
      </c>
      <c r="Q4206" t="s">
        <v>514</v>
      </c>
      <c r="R4206" t="s">
        <v>515</v>
      </c>
      <c r="S4206" t="s">
        <v>516</v>
      </c>
      <c r="T4206">
        <v>2100</v>
      </c>
      <c r="U4206" t="s">
        <v>868</v>
      </c>
      <c r="V4206">
        <v>2523</v>
      </c>
      <c r="W4206" t="s">
        <v>518</v>
      </c>
      <c r="X4206">
        <v>8</v>
      </c>
      <c r="Y4206" t="s">
        <v>519</v>
      </c>
      <c r="Z4206">
        <v>195</v>
      </c>
      <c r="AA4206">
        <v>8</v>
      </c>
      <c r="AB4206" t="s">
        <v>519</v>
      </c>
      <c r="AC4206">
        <v>195</v>
      </c>
      <c r="AD4206">
        <v>195</v>
      </c>
      <c r="AE4206">
        <v>0</v>
      </c>
      <c r="AF4206">
        <v>759</v>
      </c>
      <c r="AG4206">
        <v>759.11699999999996</v>
      </c>
      <c r="AH4206"/>
      <c r="AI4206">
        <v>0</v>
      </c>
    </row>
    <row r="4207" spans="1:35">
      <c r="A4207" t="s">
        <v>862</v>
      </c>
      <c r="B4207">
        <v>2019</v>
      </c>
      <c r="C4207">
        <v>2019</v>
      </c>
      <c r="D4207">
        <v>2019</v>
      </c>
      <c r="E4207">
        <v>4</v>
      </c>
      <c r="F4207">
        <v>0</v>
      </c>
      <c r="G4207">
        <v>0</v>
      </c>
      <c r="H4207" t="s">
        <v>568</v>
      </c>
      <c r="I4207">
        <v>251</v>
      </c>
      <c r="J4207" t="s">
        <v>113</v>
      </c>
      <c r="K4207" t="s">
        <v>583</v>
      </c>
      <c r="L4207">
        <v>380</v>
      </c>
      <c r="M4207" t="s">
        <v>587</v>
      </c>
      <c r="N4207" t="s">
        <v>588</v>
      </c>
      <c r="O4207">
        <v>0</v>
      </c>
      <c r="P4207" t="s">
        <v>177</v>
      </c>
      <c r="Q4207" t="s">
        <v>514</v>
      </c>
      <c r="R4207" t="s">
        <v>515</v>
      </c>
      <c r="S4207" t="s">
        <v>516</v>
      </c>
      <c r="T4207">
        <v>2100</v>
      </c>
      <c r="U4207" t="s">
        <v>868</v>
      </c>
      <c r="V4207">
        <v>2523</v>
      </c>
      <c r="W4207" t="s">
        <v>518</v>
      </c>
      <c r="X4207">
        <v>8</v>
      </c>
      <c r="Y4207" t="s">
        <v>519</v>
      </c>
      <c r="Z4207">
        <v>44327065</v>
      </c>
      <c r="AA4207">
        <v>8</v>
      </c>
      <c r="AB4207" t="s">
        <v>519</v>
      </c>
      <c r="AC4207">
        <v>44327065</v>
      </c>
      <c r="AD4207">
        <v>44327065</v>
      </c>
      <c r="AE4207">
        <v>0</v>
      </c>
      <c r="AF4207">
        <v>4150921</v>
      </c>
      <c r="AG4207">
        <v>4150921.3330000001</v>
      </c>
      <c r="AH4207"/>
      <c r="AI4207">
        <v>0</v>
      </c>
    </row>
    <row r="4208" spans="1:35">
      <c r="A4208" t="s">
        <v>862</v>
      </c>
      <c r="B4208">
        <v>2019</v>
      </c>
      <c r="C4208">
        <v>2019</v>
      </c>
      <c r="D4208">
        <v>2019</v>
      </c>
      <c r="E4208">
        <v>4</v>
      </c>
      <c r="F4208">
        <v>0</v>
      </c>
      <c r="G4208">
        <v>0</v>
      </c>
      <c r="H4208" t="s">
        <v>568</v>
      </c>
      <c r="I4208">
        <v>251</v>
      </c>
      <c r="J4208" t="s">
        <v>113</v>
      </c>
      <c r="K4208" t="s">
        <v>583</v>
      </c>
      <c r="L4208">
        <v>124</v>
      </c>
      <c r="M4208" t="s">
        <v>542</v>
      </c>
      <c r="N4208" t="s">
        <v>543</v>
      </c>
      <c r="O4208">
        <v>0</v>
      </c>
      <c r="P4208" t="s">
        <v>177</v>
      </c>
      <c r="Q4208" t="s">
        <v>514</v>
      </c>
      <c r="R4208" t="s">
        <v>515</v>
      </c>
      <c r="S4208" t="s">
        <v>516</v>
      </c>
      <c r="T4208">
        <v>2100</v>
      </c>
      <c r="U4208" t="s">
        <v>868</v>
      </c>
      <c r="V4208">
        <v>2523</v>
      </c>
      <c r="W4208" t="s">
        <v>518</v>
      </c>
      <c r="X4208">
        <v>8</v>
      </c>
      <c r="Y4208" t="s">
        <v>519</v>
      </c>
      <c r="Z4208">
        <v>531</v>
      </c>
      <c r="AA4208">
        <v>8</v>
      </c>
      <c r="AB4208" t="s">
        <v>519</v>
      </c>
      <c r="AC4208">
        <v>531</v>
      </c>
      <c r="AD4208">
        <v>531</v>
      </c>
      <c r="AE4208">
        <v>0</v>
      </c>
      <c r="AF4208">
        <v>3058</v>
      </c>
      <c r="AG4208">
        <v>3058.8629999999998</v>
      </c>
      <c r="AH4208"/>
      <c r="AI4208">
        <v>0</v>
      </c>
    </row>
    <row r="4209" spans="1:35">
      <c r="A4209" t="s">
        <v>862</v>
      </c>
      <c r="B4209">
        <v>2019</v>
      </c>
      <c r="C4209">
        <v>2019</v>
      </c>
      <c r="D4209">
        <v>2019</v>
      </c>
      <c r="E4209">
        <v>4</v>
      </c>
      <c r="F4209">
        <v>0</v>
      </c>
      <c r="G4209">
        <v>0</v>
      </c>
      <c r="H4209" t="s">
        <v>568</v>
      </c>
      <c r="I4209">
        <v>251</v>
      </c>
      <c r="J4209" t="s">
        <v>113</v>
      </c>
      <c r="K4209" t="s">
        <v>583</v>
      </c>
      <c r="L4209">
        <v>818</v>
      </c>
      <c r="M4209" t="s">
        <v>532</v>
      </c>
      <c r="N4209" t="s">
        <v>533</v>
      </c>
      <c r="O4209">
        <v>0</v>
      </c>
      <c r="P4209" t="s">
        <v>177</v>
      </c>
      <c r="Q4209" t="s">
        <v>514</v>
      </c>
      <c r="R4209" t="s">
        <v>515</v>
      </c>
      <c r="S4209" t="s">
        <v>516</v>
      </c>
      <c r="T4209">
        <v>2100</v>
      </c>
      <c r="U4209" t="s">
        <v>868</v>
      </c>
      <c r="V4209">
        <v>2523</v>
      </c>
      <c r="W4209" t="s">
        <v>518</v>
      </c>
      <c r="X4209">
        <v>8</v>
      </c>
      <c r="Y4209" t="s">
        <v>519</v>
      </c>
      <c r="Z4209">
        <v>411250</v>
      </c>
      <c r="AA4209">
        <v>8</v>
      </c>
      <c r="AB4209" t="s">
        <v>519</v>
      </c>
      <c r="AC4209">
        <v>411250</v>
      </c>
      <c r="AD4209">
        <v>411250</v>
      </c>
      <c r="AE4209">
        <v>0</v>
      </c>
      <c r="AF4209">
        <v>43964</v>
      </c>
      <c r="AG4209">
        <v>43964.991999999998</v>
      </c>
      <c r="AH4209"/>
      <c r="AI4209">
        <v>0</v>
      </c>
    </row>
    <row r="4210" spans="1:35">
      <c r="A4210" t="s">
        <v>862</v>
      </c>
      <c r="B4210">
        <v>2019</v>
      </c>
      <c r="C4210">
        <v>2019</v>
      </c>
      <c r="D4210">
        <v>2019</v>
      </c>
      <c r="E4210">
        <v>4</v>
      </c>
      <c r="F4210">
        <v>0</v>
      </c>
      <c r="G4210">
        <v>0</v>
      </c>
      <c r="H4210" t="s">
        <v>568</v>
      </c>
      <c r="I4210">
        <v>251</v>
      </c>
      <c r="J4210" t="s">
        <v>113</v>
      </c>
      <c r="K4210" t="s">
        <v>583</v>
      </c>
      <c r="L4210">
        <v>484</v>
      </c>
      <c r="M4210" t="s">
        <v>656</v>
      </c>
      <c r="N4210" t="s">
        <v>657</v>
      </c>
      <c r="O4210">
        <v>0</v>
      </c>
      <c r="P4210" t="s">
        <v>177</v>
      </c>
      <c r="Q4210" t="s">
        <v>514</v>
      </c>
      <c r="R4210" t="s">
        <v>515</v>
      </c>
      <c r="S4210" t="s">
        <v>516</v>
      </c>
      <c r="T4210">
        <v>2100</v>
      </c>
      <c r="U4210" t="s">
        <v>868</v>
      </c>
      <c r="V4210">
        <v>2523</v>
      </c>
      <c r="W4210" t="s">
        <v>518</v>
      </c>
      <c r="X4210">
        <v>8</v>
      </c>
      <c r="Y4210" t="s">
        <v>519</v>
      </c>
      <c r="Z4210">
        <v>12274</v>
      </c>
      <c r="AA4210">
        <v>8</v>
      </c>
      <c r="AB4210" t="s">
        <v>519</v>
      </c>
      <c r="AC4210">
        <v>12274</v>
      </c>
      <c r="AD4210">
        <v>12274</v>
      </c>
      <c r="AE4210">
        <v>0</v>
      </c>
      <c r="AF4210">
        <v>9047</v>
      </c>
      <c r="AG4210">
        <v>9047.8289999999997</v>
      </c>
      <c r="AH4210"/>
      <c r="AI4210">
        <v>0</v>
      </c>
    </row>
    <row r="4211" spans="1:35">
      <c r="A4211" t="s">
        <v>862</v>
      </c>
      <c r="B4211">
        <v>2019</v>
      </c>
      <c r="C4211">
        <v>2019</v>
      </c>
      <c r="D4211">
        <v>2019</v>
      </c>
      <c r="E4211">
        <v>4</v>
      </c>
      <c r="F4211">
        <v>0</v>
      </c>
      <c r="G4211">
        <v>0</v>
      </c>
      <c r="H4211" t="s">
        <v>568</v>
      </c>
      <c r="I4211">
        <v>251</v>
      </c>
      <c r="J4211" t="s">
        <v>113</v>
      </c>
      <c r="K4211" t="s">
        <v>583</v>
      </c>
      <c r="L4211">
        <v>540</v>
      </c>
      <c r="M4211" t="s">
        <v>552</v>
      </c>
      <c r="N4211" t="s">
        <v>553</v>
      </c>
      <c r="O4211">
        <v>0</v>
      </c>
      <c r="P4211" t="s">
        <v>177</v>
      </c>
      <c r="Q4211" t="s">
        <v>514</v>
      </c>
      <c r="R4211" t="s">
        <v>515</v>
      </c>
      <c r="S4211" t="s">
        <v>516</v>
      </c>
      <c r="T4211">
        <v>2100</v>
      </c>
      <c r="U4211" t="s">
        <v>868</v>
      </c>
      <c r="V4211">
        <v>2523</v>
      </c>
      <c r="W4211" t="s">
        <v>518</v>
      </c>
      <c r="X4211">
        <v>8</v>
      </c>
      <c r="Y4211" t="s">
        <v>519</v>
      </c>
      <c r="Z4211">
        <v>100</v>
      </c>
      <c r="AA4211">
        <v>8</v>
      </c>
      <c r="AB4211" t="s">
        <v>519</v>
      </c>
      <c r="AC4211">
        <v>100</v>
      </c>
      <c r="AD4211">
        <v>100</v>
      </c>
      <c r="AE4211">
        <v>0</v>
      </c>
      <c r="AF4211">
        <v>1</v>
      </c>
      <c r="AG4211">
        <v>1.1200000000000001</v>
      </c>
      <c r="AH4211"/>
      <c r="AI4211">
        <v>0</v>
      </c>
    </row>
    <row r="4212" spans="1:35">
      <c r="A4212" t="s">
        <v>862</v>
      </c>
      <c r="B4212">
        <v>2019</v>
      </c>
      <c r="C4212">
        <v>2019</v>
      </c>
      <c r="D4212">
        <v>2019</v>
      </c>
      <c r="E4212">
        <v>4</v>
      </c>
      <c r="F4212">
        <v>0</v>
      </c>
      <c r="G4212">
        <v>0</v>
      </c>
      <c r="H4212" t="s">
        <v>568</v>
      </c>
      <c r="I4212">
        <v>251</v>
      </c>
      <c r="J4212" t="s">
        <v>113</v>
      </c>
      <c r="K4212" t="s">
        <v>583</v>
      </c>
      <c r="L4212">
        <v>170</v>
      </c>
      <c r="M4212" t="s">
        <v>725</v>
      </c>
      <c r="N4212" t="s">
        <v>726</v>
      </c>
      <c r="O4212">
        <v>0</v>
      </c>
      <c r="P4212" t="s">
        <v>177</v>
      </c>
      <c r="Q4212" t="s">
        <v>514</v>
      </c>
      <c r="R4212" t="s">
        <v>515</v>
      </c>
      <c r="S4212" t="s">
        <v>516</v>
      </c>
      <c r="T4212">
        <v>2100</v>
      </c>
      <c r="U4212" t="s">
        <v>868</v>
      </c>
      <c r="V4212">
        <v>2523</v>
      </c>
      <c r="W4212" t="s">
        <v>518</v>
      </c>
      <c r="X4212">
        <v>8</v>
      </c>
      <c r="Y4212" t="s">
        <v>519</v>
      </c>
      <c r="Z4212">
        <v>305020740</v>
      </c>
      <c r="AA4212">
        <v>8</v>
      </c>
      <c r="AB4212" t="s">
        <v>519</v>
      </c>
      <c r="AC4212">
        <v>305020740</v>
      </c>
      <c r="AD4212">
        <v>305020740</v>
      </c>
      <c r="AE4212">
        <v>0</v>
      </c>
      <c r="AF4212">
        <v>29480202</v>
      </c>
      <c r="AG4212">
        <v>29480202.572000001</v>
      </c>
      <c r="AH4212"/>
      <c r="AI4212">
        <v>0</v>
      </c>
    </row>
    <row r="4213" spans="1:35">
      <c r="A4213" t="s">
        <v>862</v>
      </c>
      <c r="B4213">
        <v>2019</v>
      </c>
      <c r="C4213">
        <v>2019</v>
      </c>
      <c r="D4213">
        <v>2019</v>
      </c>
      <c r="E4213">
        <v>4</v>
      </c>
      <c r="F4213">
        <v>0</v>
      </c>
      <c r="G4213">
        <v>0</v>
      </c>
      <c r="H4213" t="s">
        <v>568</v>
      </c>
      <c r="I4213">
        <v>251</v>
      </c>
      <c r="J4213" t="s">
        <v>113</v>
      </c>
      <c r="K4213" t="s">
        <v>583</v>
      </c>
      <c r="L4213">
        <v>504</v>
      </c>
      <c r="M4213" t="s">
        <v>686</v>
      </c>
      <c r="N4213" t="s">
        <v>687</v>
      </c>
      <c r="O4213">
        <v>0</v>
      </c>
      <c r="P4213" t="s">
        <v>177</v>
      </c>
      <c r="Q4213" t="s">
        <v>514</v>
      </c>
      <c r="R4213" t="s">
        <v>515</v>
      </c>
      <c r="S4213" t="s">
        <v>516</v>
      </c>
      <c r="T4213">
        <v>3200</v>
      </c>
      <c r="U4213" t="s">
        <v>74</v>
      </c>
      <c r="V4213">
        <v>2523</v>
      </c>
      <c r="W4213" t="s">
        <v>518</v>
      </c>
      <c r="X4213">
        <v>8</v>
      </c>
      <c r="Y4213" t="s">
        <v>519</v>
      </c>
      <c r="Z4213">
        <v>1124</v>
      </c>
      <c r="AA4213">
        <v>8</v>
      </c>
      <c r="AB4213" t="s">
        <v>519</v>
      </c>
      <c r="AC4213">
        <v>1124</v>
      </c>
      <c r="AD4213">
        <v>1124</v>
      </c>
      <c r="AE4213">
        <v>0</v>
      </c>
      <c r="AF4213">
        <v>39</v>
      </c>
      <c r="AG4213">
        <v>39.186999999999998</v>
      </c>
      <c r="AH4213"/>
      <c r="AI4213">
        <v>0</v>
      </c>
    </row>
    <row r="4214" spans="1:35">
      <c r="A4214" t="s">
        <v>862</v>
      </c>
      <c r="B4214">
        <v>2019</v>
      </c>
      <c r="C4214">
        <v>2019</v>
      </c>
      <c r="D4214">
        <v>2019</v>
      </c>
      <c r="E4214">
        <v>4</v>
      </c>
      <c r="F4214">
        <v>0</v>
      </c>
      <c r="G4214">
        <v>0</v>
      </c>
      <c r="H4214" t="s">
        <v>568</v>
      </c>
      <c r="I4214">
        <v>251</v>
      </c>
      <c r="J4214" t="s">
        <v>113</v>
      </c>
      <c r="K4214" t="s">
        <v>583</v>
      </c>
      <c r="L4214">
        <v>458</v>
      </c>
      <c r="M4214" t="s">
        <v>180</v>
      </c>
      <c r="N4214" t="s">
        <v>557</v>
      </c>
      <c r="O4214">
        <v>0</v>
      </c>
      <c r="P4214" t="s">
        <v>177</v>
      </c>
      <c r="Q4214" t="s">
        <v>514</v>
      </c>
      <c r="R4214" t="s">
        <v>515</v>
      </c>
      <c r="S4214" t="s">
        <v>516</v>
      </c>
      <c r="T4214">
        <v>3200</v>
      </c>
      <c r="U4214" t="s">
        <v>74</v>
      </c>
      <c r="V4214">
        <v>2523</v>
      </c>
      <c r="W4214" t="s">
        <v>518</v>
      </c>
      <c r="X4214">
        <v>8</v>
      </c>
      <c r="Y4214" t="s">
        <v>519</v>
      </c>
      <c r="Z4214">
        <v>551</v>
      </c>
      <c r="AA4214">
        <v>8</v>
      </c>
      <c r="AB4214" t="s">
        <v>519</v>
      </c>
      <c r="AC4214">
        <v>551</v>
      </c>
      <c r="AD4214">
        <v>551</v>
      </c>
      <c r="AE4214">
        <v>0</v>
      </c>
      <c r="AF4214">
        <v>81</v>
      </c>
      <c r="AG4214">
        <v>81.733999999999995</v>
      </c>
      <c r="AH4214"/>
      <c r="AI4214">
        <v>0</v>
      </c>
    </row>
    <row r="4215" spans="1:35">
      <c r="A4215" t="s">
        <v>862</v>
      </c>
      <c r="B4215">
        <v>2019</v>
      </c>
      <c r="C4215">
        <v>2019</v>
      </c>
      <c r="D4215">
        <v>2019</v>
      </c>
      <c r="E4215">
        <v>4</v>
      </c>
      <c r="F4215">
        <v>0</v>
      </c>
      <c r="G4215">
        <v>0</v>
      </c>
      <c r="H4215" t="s">
        <v>568</v>
      </c>
      <c r="I4215">
        <v>251</v>
      </c>
      <c r="J4215" t="s">
        <v>113</v>
      </c>
      <c r="K4215" t="s">
        <v>583</v>
      </c>
      <c r="L4215">
        <v>208</v>
      </c>
      <c r="M4215" t="s">
        <v>195</v>
      </c>
      <c r="N4215" t="s">
        <v>572</v>
      </c>
      <c r="O4215">
        <v>0</v>
      </c>
      <c r="P4215" t="s">
        <v>177</v>
      </c>
      <c r="Q4215" t="s">
        <v>514</v>
      </c>
      <c r="R4215" t="s">
        <v>515</v>
      </c>
      <c r="S4215" t="s">
        <v>516</v>
      </c>
      <c r="T4215">
        <v>3200</v>
      </c>
      <c r="U4215" t="s">
        <v>74</v>
      </c>
      <c r="V4215">
        <v>2523</v>
      </c>
      <c r="W4215" t="s">
        <v>518</v>
      </c>
      <c r="X4215">
        <v>8</v>
      </c>
      <c r="Y4215" t="s">
        <v>519</v>
      </c>
      <c r="Z4215">
        <v>55955434</v>
      </c>
      <c r="AA4215">
        <v>8</v>
      </c>
      <c r="AB4215" t="s">
        <v>519</v>
      </c>
      <c r="AC4215">
        <v>55955434</v>
      </c>
      <c r="AD4215">
        <v>55955434</v>
      </c>
      <c r="AE4215">
        <v>0</v>
      </c>
      <c r="AF4215">
        <v>6296064</v>
      </c>
      <c r="AG4215">
        <v>6296064.0549999997</v>
      </c>
      <c r="AH4215"/>
      <c r="AI4215">
        <v>0</v>
      </c>
    </row>
    <row r="4216" spans="1:35">
      <c r="A4216" t="s">
        <v>862</v>
      </c>
      <c r="B4216">
        <v>2019</v>
      </c>
      <c r="C4216">
        <v>2019</v>
      </c>
      <c r="D4216">
        <v>2019</v>
      </c>
      <c r="E4216">
        <v>4</v>
      </c>
      <c r="F4216">
        <v>0</v>
      </c>
      <c r="G4216">
        <v>0</v>
      </c>
      <c r="H4216" t="s">
        <v>568</v>
      </c>
      <c r="I4216">
        <v>251</v>
      </c>
      <c r="J4216" t="s">
        <v>113</v>
      </c>
      <c r="K4216" t="s">
        <v>583</v>
      </c>
      <c r="L4216">
        <v>203</v>
      </c>
      <c r="M4216" t="s">
        <v>684</v>
      </c>
      <c r="N4216" t="s">
        <v>685</v>
      </c>
      <c r="O4216">
        <v>0</v>
      </c>
      <c r="P4216" t="s">
        <v>177</v>
      </c>
      <c r="Q4216" t="s">
        <v>514</v>
      </c>
      <c r="R4216" t="s">
        <v>515</v>
      </c>
      <c r="S4216" t="s">
        <v>516</v>
      </c>
      <c r="T4216">
        <v>3200</v>
      </c>
      <c r="U4216" t="s">
        <v>74</v>
      </c>
      <c r="V4216">
        <v>2523</v>
      </c>
      <c r="W4216" t="s">
        <v>518</v>
      </c>
      <c r="X4216">
        <v>8</v>
      </c>
      <c r="Y4216" t="s">
        <v>519</v>
      </c>
      <c r="Z4216">
        <v>933</v>
      </c>
      <c r="AA4216">
        <v>8</v>
      </c>
      <c r="AB4216" t="s">
        <v>519</v>
      </c>
      <c r="AC4216">
        <v>933</v>
      </c>
      <c r="AD4216">
        <v>933</v>
      </c>
      <c r="AE4216">
        <v>0</v>
      </c>
      <c r="AF4216">
        <v>407</v>
      </c>
      <c r="AG4216">
        <v>407.55</v>
      </c>
      <c r="AH4216"/>
      <c r="AI4216">
        <v>0</v>
      </c>
    </row>
    <row r="4217" spans="1:35">
      <c r="A4217" t="s">
        <v>862</v>
      </c>
      <c r="B4217">
        <v>2019</v>
      </c>
      <c r="C4217">
        <v>2019</v>
      </c>
      <c r="D4217">
        <v>2019</v>
      </c>
      <c r="E4217">
        <v>4</v>
      </c>
      <c r="F4217">
        <v>0</v>
      </c>
      <c r="G4217">
        <v>0</v>
      </c>
      <c r="H4217" t="s">
        <v>568</v>
      </c>
      <c r="I4217">
        <v>251</v>
      </c>
      <c r="J4217" t="s">
        <v>113</v>
      </c>
      <c r="K4217" t="s">
        <v>583</v>
      </c>
      <c r="L4217">
        <v>428</v>
      </c>
      <c r="M4217" t="s">
        <v>735</v>
      </c>
      <c r="N4217" t="s">
        <v>736</v>
      </c>
      <c r="O4217">
        <v>0</v>
      </c>
      <c r="P4217" t="s">
        <v>177</v>
      </c>
      <c r="Q4217" t="s">
        <v>514</v>
      </c>
      <c r="R4217" t="s">
        <v>515</v>
      </c>
      <c r="S4217" t="s">
        <v>516</v>
      </c>
      <c r="T4217">
        <v>3200</v>
      </c>
      <c r="U4217" t="s">
        <v>74</v>
      </c>
      <c r="V4217">
        <v>2523</v>
      </c>
      <c r="W4217" t="s">
        <v>518</v>
      </c>
      <c r="X4217">
        <v>8</v>
      </c>
      <c r="Y4217" t="s">
        <v>519</v>
      </c>
      <c r="Z4217">
        <v>2800</v>
      </c>
      <c r="AA4217">
        <v>8</v>
      </c>
      <c r="AB4217" t="s">
        <v>519</v>
      </c>
      <c r="AC4217">
        <v>2800</v>
      </c>
      <c r="AD4217">
        <v>2800</v>
      </c>
      <c r="AE4217">
        <v>0</v>
      </c>
      <c r="AF4217">
        <v>300</v>
      </c>
      <c r="AG4217">
        <v>300.06400000000002</v>
      </c>
      <c r="AH4217"/>
      <c r="AI4217">
        <v>0</v>
      </c>
    </row>
    <row r="4218" spans="1:35">
      <c r="A4218" t="s">
        <v>862</v>
      </c>
      <c r="B4218">
        <v>2019</v>
      </c>
      <c r="C4218">
        <v>2019</v>
      </c>
      <c r="D4218">
        <v>2019</v>
      </c>
      <c r="E4218">
        <v>4</v>
      </c>
      <c r="F4218">
        <v>0</v>
      </c>
      <c r="G4218">
        <v>0</v>
      </c>
      <c r="H4218" t="s">
        <v>568</v>
      </c>
      <c r="I4218">
        <v>251</v>
      </c>
      <c r="J4218" t="s">
        <v>113</v>
      </c>
      <c r="K4218" t="s">
        <v>583</v>
      </c>
      <c r="L4218">
        <v>384</v>
      </c>
      <c r="M4218" t="s">
        <v>751</v>
      </c>
      <c r="N4218" t="s">
        <v>752</v>
      </c>
      <c r="O4218">
        <v>0</v>
      </c>
      <c r="P4218" t="s">
        <v>177</v>
      </c>
      <c r="Q4218" t="s">
        <v>514</v>
      </c>
      <c r="R4218" t="s">
        <v>515</v>
      </c>
      <c r="S4218" t="s">
        <v>516</v>
      </c>
      <c r="T4218">
        <v>3200</v>
      </c>
      <c r="U4218" t="s">
        <v>74</v>
      </c>
      <c r="V4218">
        <v>2523</v>
      </c>
      <c r="W4218" t="s">
        <v>518</v>
      </c>
      <c r="X4218">
        <v>8</v>
      </c>
      <c r="Y4218" t="s">
        <v>519</v>
      </c>
      <c r="Z4218">
        <v>83</v>
      </c>
      <c r="AA4218">
        <v>8</v>
      </c>
      <c r="AB4218" t="s">
        <v>519</v>
      </c>
      <c r="AC4218">
        <v>83</v>
      </c>
      <c r="AD4218">
        <v>83</v>
      </c>
      <c r="AE4218">
        <v>0</v>
      </c>
      <c r="AF4218">
        <v>1175</v>
      </c>
      <c r="AG4218">
        <v>1175.624</v>
      </c>
      <c r="AH4218"/>
      <c r="AI4218">
        <v>0</v>
      </c>
    </row>
    <row r="4219" spans="1:35">
      <c r="A4219" t="s">
        <v>862</v>
      </c>
      <c r="B4219">
        <v>2019</v>
      </c>
      <c r="C4219">
        <v>2019</v>
      </c>
      <c r="D4219">
        <v>2019</v>
      </c>
      <c r="E4219">
        <v>4</v>
      </c>
      <c r="F4219">
        <v>0</v>
      </c>
      <c r="G4219">
        <v>0</v>
      </c>
      <c r="H4219" t="s">
        <v>568</v>
      </c>
      <c r="I4219">
        <v>251</v>
      </c>
      <c r="J4219" t="s">
        <v>113</v>
      </c>
      <c r="K4219" t="s">
        <v>583</v>
      </c>
      <c r="L4219">
        <v>710</v>
      </c>
      <c r="M4219" t="s">
        <v>616</v>
      </c>
      <c r="N4219" t="s">
        <v>617</v>
      </c>
      <c r="O4219">
        <v>0</v>
      </c>
      <c r="P4219" t="s">
        <v>177</v>
      </c>
      <c r="Q4219" t="s">
        <v>514</v>
      </c>
      <c r="R4219" t="s">
        <v>515</v>
      </c>
      <c r="S4219" t="s">
        <v>516</v>
      </c>
      <c r="T4219">
        <v>3200</v>
      </c>
      <c r="U4219" t="s">
        <v>74</v>
      </c>
      <c r="V4219">
        <v>2523</v>
      </c>
      <c r="W4219" t="s">
        <v>518</v>
      </c>
      <c r="X4219">
        <v>8</v>
      </c>
      <c r="Y4219" t="s">
        <v>519</v>
      </c>
      <c r="Z4219">
        <v>2</v>
      </c>
      <c r="AA4219">
        <v>8</v>
      </c>
      <c r="AB4219" t="s">
        <v>519</v>
      </c>
      <c r="AC4219">
        <v>2</v>
      </c>
      <c r="AD4219">
        <v>2</v>
      </c>
      <c r="AE4219">
        <v>0</v>
      </c>
      <c r="AF4219">
        <v>95</v>
      </c>
      <c r="AG4219">
        <v>95.17</v>
      </c>
      <c r="AH4219"/>
      <c r="AI4219">
        <v>0</v>
      </c>
    </row>
    <row r="4220" spans="1:35">
      <c r="A4220" t="s">
        <v>862</v>
      </c>
      <c r="B4220">
        <v>2019</v>
      </c>
      <c r="C4220">
        <v>2019</v>
      </c>
      <c r="D4220">
        <v>2019</v>
      </c>
      <c r="E4220">
        <v>4</v>
      </c>
      <c r="F4220">
        <v>0</v>
      </c>
      <c r="G4220">
        <v>0</v>
      </c>
      <c r="H4220" t="s">
        <v>568</v>
      </c>
      <c r="I4220">
        <v>251</v>
      </c>
      <c r="J4220" t="s">
        <v>113</v>
      </c>
      <c r="K4220" t="s">
        <v>583</v>
      </c>
      <c r="L4220">
        <v>376</v>
      </c>
      <c r="M4220" t="s">
        <v>658</v>
      </c>
      <c r="N4220" t="s">
        <v>659</v>
      </c>
      <c r="O4220">
        <v>0</v>
      </c>
      <c r="P4220" t="s">
        <v>177</v>
      </c>
      <c r="Q4220" t="s">
        <v>514</v>
      </c>
      <c r="R4220" t="s">
        <v>515</v>
      </c>
      <c r="S4220" t="s">
        <v>516</v>
      </c>
      <c r="T4220">
        <v>3200</v>
      </c>
      <c r="U4220" t="s">
        <v>74</v>
      </c>
      <c r="V4220">
        <v>2523</v>
      </c>
      <c r="W4220" t="s">
        <v>518</v>
      </c>
      <c r="X4220">
        <v>8</v>
      </c>
      <c r="Y4220" t="s">
        <v>519</v>
      </c>
      <c r="Z4220">
        <v>22</v>
      </c>
      <c r="AA4220">
        <v>8</v>
      </c>
      <c r="AB4220" t="s">
        <v>519</v>
      </c>
      <c r="AC4220">
        <v>22</v>
      </c>
      <c r="AD4220">
        <v>22</v>
      </c>
      <c r="AE4220">
        <v>0</v>
      </c>
      <c r="AF4220">
        <v>27</v>
      </c>
      <c r="AG4220">
        <v>27.991</v>
      </c>
      <c r="AH4220"/>
      <c r="AI4220">
        <v>0</v>
      </c>
    </row>
    <row r="4221" spans="1:35">
      <c r="A4221" t="s">
        <v>862</v>
      </c>
      <c r="B4221">
        <v>2019</v>
      </c>
      <c r="C4221">
        <v>2019</v>
      </c>
      <c r="D4221">
        <v>2019</v>
      </c>
      <c r="E4221">
        <v>4</v>
      </c>
      <c r="F4221">
        <v>0</v>
      </c>
      <c r="G4221">
        <v>0</v>
      </c>
      <c r="H4221" t="s">
        <v>568</v>
      </c>
      <c r="I4221">
        <v>251</v>
      </c>
      <c r="J4221" t="s">
        <v>113</v>
      </c>
      <c r="K4221" t="s">
        <v>583</v>
      </c>
      <c r="L4221">
        <v>276</v>
      </c>
      <c r="M4221" t="s">
        <v>591</v>
      </c>
      <c r="N4221" t="s">
        <v>592</v>
      </c>
      <c r="O4221">
        <v>0</v>
      </c>
      <c r="P4221" t="s">
        <v>177</v>
      </c>
      <c r="Q4221" t="s">
        <v>514</v>
      </c>
      <c r="R4221" t="s">
        <v>515</v>
      </c>
      <c r="S4221" t="s">
        <v>516</v>
      </c>
      <c r="T4221">
        <v>3200</v>
      </c>
      <c r="U4221" t="s">
        <v>74</v>
      </c>
      <c r="V4221">
        <v>2523</v>
      </c>
      <c r="W4221" t="s">
        <v>518</v>
      </c>
      <c r="X4221">
        <v>8</v>
      </c>
      <c r="Y4221" t="s">
        <v>519</v>
      </c>
      <c r="Z4221">
        <v>344347629</v>
      </c>
      <c r="AA4221">
        <v>8</v>
      </c>
      <c r="AB4221" t="s">
        <v>519</v>
      </c>
      <c r="AC4221">
        <v>344347629</v>
      </c>
      <c r="AD4221">
        <v>344347629</v>
      </c>
      <c r="AE4221">
        <v>0</v>
      </c>
      <c r="AF4221">
        <v>34370338</v>
      </c>
      <c r="AG4221">
        <v>34370338.583999999</v>
      </c>
      <c r="AH4221"/>
      <c r="AI4221">
        <v>0</v>
      </c>
    </row>
    <row r="4222" spans="1:35">
      <c r="A4222" t="s">
        <v>862</v>
      </c>
      <c r="B4222">
        <v>2019</v>
      </c>
      <c r="C4222">
        <v>2019</v>
      </c>
      <c r="D4222">
        <v>2019</v>
      </c>
      <c r="E4222">
        <v>4</v>
      </c>
      <c r="F4222">
        <v>0</v>
      </c>
      <c r="G4222">
        <v>0</v>
      </c>
      <c r="H4222" t="s">
        <v>568</v>
      </c>
      <c r="I4222">
        <v>251</v>
      </c>
      <c r="J4222" t="s">
        <v>113</v>
      </c>
      <c r="K4222" t="s">
        <v>583</v>
      </c>
      <c r="L4222">
        <v>372</v>
      </c>
      <c r="M4222" t="s">
        <v>676</v>
      </c>
      <c r="N4222" t="s">
        <v>677</v>
      </c>
      <c r="O4222">
        <v>0</v>
      </c>
      <c r="P4222" t="s">
        <v>177</v>
      </c>
      <c r="Q4222" t="s">
        <v>514</v>
      </c>
      <c r="R4222" t="s">
        <v>515</v>
      </c>
      <c r="S4222" t="s">
        <v>516</v>
      </c>
      <c r="T4222">
        <v>3200</v>
      </c>
      <c r="U4222" t="s">
        <v>74</v>
      </c>
      <c r="V4222">
        <v>2523</v>
      </c>
      <c r="W4222" t="s">
        <v>518</v>
      </c>
      <c r="X4222">
        <v>8</v>
      </c>
      <c r="Y4222" t="s">
        <v>519</v>
      </c>
      <c r="Z4222">
        <v>453909500</v>
      </c>
      <c r="AA4222">
        <v>8</v>
      </c>
      <c r="AB4222" t="s">
        <v>519</v>
      </c>
      <c r="AC4222">
        <v>453909500</v>
      </c>
      <c r="AD4222">
        <v>453909500</v>
      </c>
      <c r="AE4222">
        <v>0</v>
      </c>
      <c r="AF4222">
        <v>25145967</v>
      </c>
      <c r="AG4222">
        <v>25145967.813000001</v>
      </c>
      <c r="AH4222"/>
      <c r="AI4222">
        <v>0</v>
      </c>
    </row>
    <row r="4223" spans="1:35">
      <c r="A4223" t="s">
        <v>862</v>
      </c>
      <c r="B4223">
        <v>2019</v>
      </c>
      <c r="C4223">
        <v>2019</v>
      </c>
      <c r="D4223">
        <v>2019</v>
      </c>
      <c r="E4223">
        <v>4</v>
      </c>
      <c r="F4223">
        <v>0</v>
      </c>
      <c r="G4223">
        <v>0</v>
      </c>
      <c r="H4223" t="s">
        <v>568</v>
      </c>
      <c r="I4223">
        <v>251</v>
      </c>
      <c r="J4223" t="s">
        <v>113</v>
      </c>
      <c r="K4223" t="s">
        <v>583</v>
      </c>
      <c r="L4223">
        <v>528</v>
      </c>
      <c r="M4223" t="s">
        <v>581</v>
      </c>
      <c r="N4223" t="s">
        <v>582</v>
      </c>
      <c r="O4223">
        <v>0</v>
      </c>
      <c r="P4223" t="s">
        <v>177</v>
      </c>
      <c r="Q4223" t="s">
        <v>514</v>
      </c>
      <c r="R4223" t="s">
        <v>515</v>
      </c>
      <c r="S4223" t="s">
        <v>516</v>
      </c>
      <c r="T4223">
        <v>3200</v>
      </c>
      <c r="U4223" t="s">
        <v>74</v>
      </c>
      <c r="V4223">
        <v>2523</v>
      </c>
      <c r="W4223" t="s">
        <v>518</v>
      </c>
      <c r="X4223">
        <v>8</v>
      </c>
      <c r="Y4223" t="s">
        <v>519</v>
      </c>
      <c r="Z4223">
        <v>6023922</v>
      </c>
      <c r="AA4223">
        <v>8</v>
      </c>
      <c r="AB4223" t="s">
        <v>519</v>
      </c>
      <c r="AC4223">
        <v>6023922</v>
      </c>
      <c r="AD4223">
        <v>6023922</v>
      </c>
      <c r="AE4223">
        <v>0</v>
      </c>
      <c r="AF4223">
        <v>2441406</v>
      </c>
      <c r="AG4223">
        <v>2441406.7760000001</v>
      </c>
      <c r="AH4223"/>
      <c r="AI4223">
        <v>0</v>
      </c>
    </row>
    <row r="4224" spans="1:35">
      <c r="A4224" t="s">
        <v>862</v>
      </c>
      <c r="B4224">
        <v>2019</v>
      </c>
      <c r="C4224">
        <v>2019</v>
      </c>
      <c r="D4224">
        <v>2019</v>
      </c>
      <c r="E4224">
        <v>4</v>
      </c>
      <c r="F4224">
        <v>0</v>
      </c>
      <c r="G4224">
        <v>0</v>
      </c>
      <c r="H4224" t="s">
        <v>568</v>
      </c>
      <c r="I4224">
        <v>251</v>
      </c>
      <c r="J4224" t="s">
        <v>113</v>
      </c>
      <c r="K4224" t="s">
        <v>583</v>
      </c>
      <c r="L4224">
        <v>788</v>
      </c>
      <c r="M4224" t="s">
        <v>729</v>
      </c>
      <c r="N4224" t="s">
        <v>730</v>
      </c>
      <c r="O4224">
        <v>0</v>
      </c>
      <c r="P4224" t="s">
        <v>177</v>
      </c>
      <c r="Q4224" t="s">
        <v>514</v>
      </c>
      <c r="R4224" t="s">
        <v>515</v>
      </c>
      <c r="S4224" t="s">
        <v>516</v>
      </c>
      <c r="T4224">
        <v>3200</v>
      </c>
      <c r="U4224" t="s">
        <v>74</v>
      </c>
      <c r="V4224">
        <v>2523</v>
      </c>
      <c r="W4224" t="s">
        <v>518</v>
      </c>
      <c r="X4224">
        <v>8</v>
      </c>
      <c r="Y4224" t="s">
        <v>519</v>
      </c>
      <c r="Z4224">
        <v>7552000</v>
      </c>
      <c r="AA4224">
        <v>8</v>
      </c>
      <c r="AB4224" t="s">
        <v>519</v>
      </c>
      <c r="AC4224">
        <v>7552000</v>
      </c>
      <c r="AD4224">
        <v>7552000</v>
      </c>
      <c r="AE4224">
        <v>0</v>
      </c>
      <c r="AF4224">
        <v>845553</v>
      </c>
      <c r="AG4224">
        <v>845553.82</v>
      </c>
      <c r="AH4224"/>
      <c r="AI4224">
        <v>0</v>
      </c>
    </row>
    <row r="4225" spans="1:35">
      <c r="A4225" t="s">
        <v>862</v>
      </c>
      <c r="B4225">
        <v>2019</v>
      </c>
      <c r="C4225">
        <v>2019</v>
      </c>
      <c r="D4225">
        <v>2019</v>
      </c>
      <c r="E4225">
        <v>4</v>
      </c>
      <c r="F4225">
        <v>0</v>
      </c>
      <c r="G4225">
        <v>0</v>
      </c>
      <c r="H4225" t="s">
        <v>568</v>
      </c>
      <c r="I4225">
        <v>251</v>
      </c>
      <c r="J4225" t="s">
        <v>113</v>
      </c>
      <c r="K4225" t="s">
        <v>583</v>
      </c>
      <c r="L4225">
        <v>56</v>
      </c>
      <c r="M4225" t="s">
        <v>694</v>
      </c>
      <c r="N4225" t="s">
        <v>695</v>
      </c>
      <c r="O4225">
        <v>0</v>
      </c>
      <c r="P4225" t="s">
        <v>177</v>
      </c>
      <c r="Q4225" t="s">
        <v>514</v>
      </c>
      <c r="R4225" t="s">
        <v>515</v>
      </c>
      <c r="S4225" t="s">
        <v>516</v>
      </c>
      <c r="T4225">
        <v>3200</v>
      </c>
      <c r="U4225" t="s">
        <v>74</v>
      </c>
      <c r="V4225">
        <v>2523</v>
      </c>
      <c r="W4225" t="s">
        <v>518</v>
      </c>
      <c r="X4225">
        <v>8</v>
      </c>
      <c r="Y4225" t="s">
        <v>519</v>
      </c>
      <c r="Z4225">
        <v>1119273172</v>
      </c>
      <c r="AA4225">
        <v>8</v>
      </c>
      <c r="AB4225" t="s">
        <v>519</v>
      </c>
      <c r="AC4225">
        <v>1119273172</v>
      </c>
      <c r="AD4225">
        <v>1119273172</v>
      </c>
      <c r="AE4225">
        <v>0</v>
      </c>
      <c r="AF4225">
        <v>91200579</v>
      </c>
      <c r="AG4225">
        <v>91200579.581</v>
      </c>
      <c r="AH4225"/>
      <c r="AI4225">
        <v>0</v>
      </c>
    </row>
    <row r="4226" spans="1:35">
      <c r="A4226" t="s">
        <v>862</v>
      </c>
      <c r="B4226">
        <v>2019</v>
      </c>
      <c r="C4226">
        <v>2019</v>
      </c>
      <c r="D4226">
        <v>2019</v>
      </c>
      <c r="E4226">
        <v>4</v>
      </c>
      <c r="F4226">
        <v>0</v>
      </c>
      <c r="G4226">
        <v>0</v>
      </c>
      <c r="H4226" t="s">
        <v>568</v>
      </c>
      <c r="I4226">
        <v>251</v>
      </c>
      <c r="J4226" t="s">
        <v>113</v>
      </c>
      <c r="K4226" t="s">
        <v>583</v>
      </c>
      <c r="L4226">
        <v>480</v>
      </c>
      <c r="M4226" t="s">
        <v>652</v>
      </c>
      <c r="N4226" t="s">
        <v>653</v>
      </c>
      <c r="O4226">
        <v>0</v>
      </c>
      <c r="P4226" t="s">
        <v>177</v>
      </c>
      <c r="Q4226" t="s">
        <v>514</v>
      </c>
      <c r="R4226" t="s">
        <v>515</v>
      </c>
      <c r="S4226" t="s">
        <v>516</v>
      </c>
      <c r="T4226">
        <v>3200</v>
      </c>
      <c r="U4226" t="s">
        <v>74</v>
      </c>
      <c r="V4226">
        <v>2523</v>
      </c>
      <c r="W4226" t="s">
        <v>518</v>
      </c>
      <c r="X4226">
        <v>8</v>
      </c>
      <c r="Y4226" t="s">
        <v>519</v>
      </c>
      <c r="Z4226">
        <v>133</v>
      </c>
      <c r="AA4226">
        <v>8</v>
      </c>
      <c r="AB4226" t="s">
        <v>519</v>
      </c>
      <c r="AC4226">
        <v>133</v>
      </c>
      <c r="AD4226">
        <v>133</v>
      </c>
      <c r="AE4226">
        <v>0</v>
      </c>
      <c r="AF4226">
        <v>1854</v>
      </c>
      <c r="AG4226">
        <v>1854.1279999999999</v>
      </c>
      <c r="AH4226"/>
      <c r="AI4226">
        <v>0</v>
      </c>
    </row>
    <row r="4227" spans="1:35">
      <c r="A4227" t="s">
        <v>862</v>
      </c>
      <c r="B4227">
        <v>2019</v>
      </c>
      <c r="C4227">
        <v>2019</v>
      </c>
      <c r="D4227">
        <v>2019</v>
      </c>
      <c r="E4227">
        <v>4</v>
      </c>
      <c r="F4227">
        <v>0</v>
      </c>
      <c r="G4227">
        <v>0</v>
      </c>
      <c r="H4227" t="s">
        <v>568</v>
      </c>
      <c r="I4227">
        <v>251</v>
      </c>
      <c r="J4227" t="s">
        <v>113</v>
      </c>
      <c r="K4227" t="s">
        <v>583</v>
      </c>
      <c r="L4227">
        <v>32</v>
      </c>
      <c r="M4227" t="s">
        <v>646</v>
      </c>
      <c r="N4227" t="s">
        <v>647</v>
      </c>
      <c r="O4227">
        <v>0</v>
      </c>
      <c r="P4227" t="s">
        <v>177</v>
      </c>
      <c r="Q4227" t="s">
        <v>514</v>
      </c>
      <c r="R4227" t="s">
        <v>515</v>
      </c>
      <c r="S4227" t="s">
        <v>516</v>
      </c>
      <c r="T4227">
        <v>3200</v>
      </c>
      <c r="U4227" t="s">
        <v>74</v>
      </c>
      <c r="V4227">
        <v>2523</v>
      </c>
      <c r="W4227" t="s">
        <v>518</v>
      </c>
      <c r="X4227">
        <v>8</v>
      </c>
      <c r="Y4227" t="s">
        <v>519</v>
      </c>
      <c r="Z4227">
        <v>12</v>
      </c>
      <c r="AA4227">
        <v>8</v>
      </c>
      <c r="AB4227" t="s">
        <v>519</v>
      </c>
      <c r="AC4227">
        <v>12</v>
      </c>
      <c r="AD4227">
        <v>12</v>
      </c>
      <c r="AE4227">
        <v>0</v>
      </c>
      <c r="AF4227">
        <v>218</v>
      </c>
      <c r="AG4227">
        <v>218.33</v>
      </c>
      <c r="AH4227"/>
      <c r="AI4227">
        <v>0</v>
      </c>
    </row>
    <row r="4228" spans="1:35">
      <c r="A4228" t="s">
        <v>862</v>
      </c>
      <c r="B4228">
        <v>2019</v>
      </c>
      <c r="C4228">
        <v>2019</v>
      </c>
      <c r="D4228">
        <v>2019</v>
      </c>
      <c r="E4228">
        <v>4</v>
      </c>
      <c r="F4228">
        <v>0</v>
      </c>
      <c r="G4228">
        <v>0</v>
      </c>
      <c r="H4228" t="s">
        <v>568</v>
      </c>
      <c r="I4228">
        <v>251</v>
      </c>
      <c r="J4228" t="s">
        <v>113</v>
      </c>
      <c r="K4228" t="s">
        <v>583</v>
      </c>
      <c r="L4228">
        <v>442</v>
      </c>
      <c r="M4228" t="s">
        <v>688</v>
      </c>
      <c r="N4228" t="s">
        <v>689</v>
      </c>
      <c r="O4228">
        <v>0</v>
      </c>
      <c r="P4228" t="s">
        <v>177</v>
      </c>
      <c r="Q4228" t="s">
        <v>514</v>
      </c>
      <c r="R4228" t="s">
        <v>515</v>
      </c>
      <c r="S4228" t="s">
        <v>516</v>
      </c>
      <c r="T4228">
        <v>3200</v>
      </c>
      <c r="U4228" t="s">
        <v>74</v>
      </c>
      <c r="V4228">
        <v>2523</v>
      </c>
      <c r="W4228" t="s">
        <v>518</v>
      </c>
      <c r="X4228">
        <v>8</v>
      </c>
      <c r="Y4228" t="s">
        <v>519</v>
      </c>
      <c r="Z4228">
        <v>457152519</v>
      </c>
      <c r="AA4228">
        <v>8</v>
      </c>
      <c r="AB4228" t="s">
        <v>519</v>
      </c>
      <c r="AC4228">
        <v>457152519</v>
      </c>
      <c r="AD4228">
        <v>457152519</v>
      </c>
      <c r="AE4228">
        <v>0</v>
      </c>
      <c r="AF4228">
        <v>43446111</v>
      </c>
      <c r="AG4228">
        <v>43446111.556000002</v>
      </c>
      <c r="AH4228"/>
      <c r="AI4228">
        <v>0</v>
      </c>
    </row>
    <row r="4229" spans="1:35">
      <c r="A4229" t="s">
        <v>862</v>
      </c>
      <c r="B4229">
        <v>2019</v>
      </c>
      <c r="C4229">
        <v>2019</v>
      </c>
      <c r="D4229">
        <v>2019</v>
      </c>
      <c r="E4229">
        <v>4</v>
      </c>
      <c r="F4229">
        <v>0</v>
      </c>
      <c r="G4229">
        <v>0</v>
      </c>
      <c r="H4229" t="s">
        <v>568</v>
      </c>
      <c r="I4229">
        <v>251</v>
      </c>
      <c r="J4229" t="s">
        <v>113</v>
      </c>
      <c r="K4229" t="s">
        <v>583</v>
      </c>
      <c r="L4229">
        <v>156</v>
      </c>
      <c r="M4229" t="s">
        <v>183</v>
      </c>
      <c r="N4229" t="s">
        <v>562</v>
      </c>
      <c r="O4229">
        <v>0</v>
      </c>
      <c r="P4229" t="s">
        <v>177</v>
      </c>
      <c r="Q4229" t="s">
        <v>514</v>
      </c>
      <c r="R4229" t="s">
        <v>515</v>
      </c>
      <c r="S4229" t="s">
        <v>516</v>
      </c>
      <c r="T4229">
        <v>3200</v>
      </c>
      <c r="U4229" t="s">
        <v>74</v>
      </c>
      <c r="V4229">
        <v>2523</v>
      </c>
      <c r="W4229" t="s">
        <v>518</v>
      </c>
      <c r="X4229">
        <v>8</v>
      </c>
      <c r="Y4229" t="s">
        <v>519</v>
      </c>
      <c r="Z4229">
        <v>1095</v>
      </c>
      <c r="AA4229">
        <v>8</v>
      </c>
      <c r="AB4229" t="s">
        <v>519</v>
      </c>
      <c r="AC4229">
        <v>1095</v>
      </c>
      <c r="AD4229">
        <v>1095</v>
      </c>
      <c r="AE4229">
        <v>0</v>
      </c>
      <c r="AF4229">
        <v>195</v>
      </c>
      <c r="AG4229">
        <v>195.93700000000001</v>
      </c>
      <c r="AH4229"/>
      <c r="AI4229">
        <v>0</v>
      </c>
    </row>
    <row r="4230" spans="1:35">
      <c r="A4230" t="s">
        <v>862</v>
      </c>
      <c r="B4230">
        <v>2019</v>
      </c>
      <c r="C4230">
        <v>2019</v>
      </c>
      <c r="D4230">
        <v>2019</v>
      </c>
      <c r="E4230">
        <v>4</v>
      </c>
      <c r="F4230">
        <v>0</v>
      </c>
      <c r="G4230">
        <v>0</v>
      </c>
      <c r="H4230" t="s">
        <v>568</v>
      </c>
      <c r="I4230">
        <v>251</v>
      </c>
      <c r="J4230" t="s">
        <v>113</v>
      </c>
      <c r="K4230" t="s">
        <v>583</v>
      </c>
      <c r="L4230">
        <v>380</v>
      </c>
      <c r="M4230" t="s">
        <v>587</v>
      </c>
      <c r="N4230" t="s">
        <v>588</v>
      </c>
      <c r="O4230">
        <v>0</v>
      </c>
      <c r="P4230" t="s">
        <v>177</v>
      </c>
      <c r="Q4230" t="s">
        <v>514</v>
      </c>
      <c r="R4230" t="s">
        <v>515</v>
      </c>
      <c r="S4230" t="s">
        <v>516</v>
      </c>
      <c r="T4230">
        <v>3200</v>
      </c>
      <c r="U4230" t="s">
        <v>74</v>
      </c>
      <c r="V4230">
        <v>2523</v>
      </c>
      <c r="W4230" t="s">
        <v>518</v>
      </c>
      <c r="X4230">
        <v>8</v>
      </c>
      <c r="Y4230" t="s">
        <v>519</v>
      </c>
      <c r="Z4230">
        <v>237962839</v>
      </c>
      <c r="AA4230">
        <v>8</v>
      </c>
      <c r="AB4230" t="s">
        <v>519</v>
      </c>
      <c r="AC4230">
        <v>237962839</v>
      </c>
      <c r="AD4230">
        <v>237962839</v>
      </c>
      <c r="AE4230">
        <v>0</v>
      </c>
      <c r="AF4230">
        <v>21634552</v>
      </c>
      <c r="AG4230">
        <v>21634552.537999999</v>
      </c>
      <c r="AH4230"/>
      <c r="AI4230">
        <v>0</v>
      </c>
    </row>
    <row r="4231" spans="1:35">
      <c r="A4231" t="s">
        <v>862</v>
      </c>
      <c r="B4231">
        <v>2019</v>
      </c>
      <c r="C4231">
        <v>2019</v>
      </c>
      <c r="D4231">
        <v>2019</v>
      </c>
      <c r="E4231">
        <v>4</v>
      </c>
      <c r="F4231">
        <v>0</v>
      </c>
      <c r="G4231">
        <v>0</v>
      </c>
      <c r="H4231" t="s">
        <v>568</v>
      </c>
      <c r="I4231">
        <v>251</v>
      </c>
      <c r="J4231" t="s">
        <v>113</v>
      </c>
      <c r="K4231" t="s">
        <v>583</v>
      </c>
      <c r="L4231">
        <v>558</v>
      </c>
      <c r="M4231" t="s">
        <v>831</v>
      </c>
      <c r="N4231" t="s">
        <v>832</v>
      </c>
      <c r="O4231">
        <v>0</v>
      </c>
      <c r="P4231" t="s">
        <v>177</v>
      </c>
      <c r="Q4231" t="s">
        <v>514</v>
      </c>
      <c r="R4231" t="s">
        <v>515</v>
      </c>
      <c r="S4231" t="s">
        <v>516</v>
      </c>
      <c r="T4231">
        <v>3200</v>
      </c>
      <c r="U4231" t="s">
        <v>74</v>
      </c>
      <c r="V4231">
        <v>2523</v>
      </c>
      <c r="W4231" t="s">
        <v>518</v>
      </c>
      <c r="X4231">
        <v>8</v>
      </c>
      <c r="Y4231" t="s">
        <v>519</v>
      </c>
      <c r="Z4231">
        <v>71</v>
      </c>
      <c r="AA4231">
        <v>8</v>
      </c>
      <c r="AB4231" t="s">
        <v>519</v>
      </c>
      <c r="AC4231">
        <v>71</v>
      </c>
      <c r="AD4231">
        <v>71</v>
      </c>
      <c r="AE4231">
        <v>0</v>
      </c>
      <c r="AF4231">
        <v>816</v>
      </c>
      <c r="AG4231">
        <v>816.21900000000005</v>
      </c>
      <c r="AH4231"/>
      <c r="AI4231">
        <v>0</v>
      </c>
    </row>
    <row r="4232" spans="1:35">
      <c r="A4232" t="s">
        <v>862</v>
      </c>
      <c r="B4232">
        <v>2019</v>
      </c>
      <c r="C4232">
        <v>2019</v>
      </c>
      <c r="D4232">
        <v>2019</v>
      </c>
      <c r="E4232">
        <v>4</v>
      </c>
      <c r="F4232">
        <v>0</v>
      </c>
      <c r="G4232">
        <v>0</v>
      </c>
      <c r="H4232" t="s">
        <v>568</v>
      </c>
      <c r="I4232">
        <v>251</v>
      </c>
      <c r="J4232" t="s">
        <v>113</v>
      </c>
      <c r="K4232" t="s">
        <v>583</v>
      </c>
      <c r="L4232">
        <v>752</v>
      </c>
      <c r="M4232" t="s">
        <v>189</v>
      </c>
      <c r="N4232" t="s">
        <v>569</v>
      </c>
      <c r="O4232">
        <v>0</v>
      </c>
      <c r="P4232" t="s">
        <v>177</v>
      </c>
      <c r="Q4232" t="s">
        <v>514</v>
      </c>
      <c r="R4232" t="s">
        <v>515</v>
      </c>
      <c r="S4232" t="s">
        <v>516</v>
      </c>
      <c r="T4232">
        <v>3200</v>
      </c>
      <c r="U4232" t="s">
        <v>74</v>
      </c>
      <c r="V4232">
        <v>2523</v>
      </c>
      <c r="W4232" t="s">
        <v>518</v>
      </c>
      <c r="X4232">
        <v>8</v>
      </c>
      <c r="Y4232" t="s">
        <v>519</v>
      </c>
      <c r="Z4232">
        <v>5250</v>
      </c>
      <c r="AA4232">
        <v>8</v>
      </c>
      <c r="AB4232" t="s">
        <v>519</v>
      </c>
      <c r="AC4232">
        <v>5250</v>
      </c>
      <c r="AD4232">
        <v>5250</v>
      </c>
      <c r="AE4232">
        <v>0</v>
      </c>
      <c r="AF4232">
        <v>22336</v>
      </c>
      <c r="AG4232">
        <v>22336.863000000001</v>
      </c>
      <c r="AH4232"/>
      <c r="AI4232">
        <v>0</v>
      </c>
    </row>
    <row r="4233" spans="1:35">
      <c r="A4233" t="s">
        <v>862</v>
      </c>
      <c r="B4233">
        <v>2019</v>
      </c>
      <c r="C4233">
        <v>2019</v>
      </c>
      <c r="D4233">
        <v>2019</v>
      </c>
      <c r="E4233">
        <v>4</v>
      </c>
      <c r="F4233">
        <v>0</v>
      </c>
      <c r="G4233">
        <v>0</v>
      </c>
      <c r="H4233" t="s">
        <v>568</v>
      </c>
      <c r="I4233">
        <v>251</v>
      </c>
      <c r="J4233" t="s">
        <v>113</v>
      </c>
      <c r="K4233" t="s">
        <v>583</v>
      </c>
      <c r="L4233">
        <v>620</v>
      </c>
      <c r="M4233" t="s">
        <v>603</v>
      </c>
      <c r="N4233" t="s">
        <v>604</v>
      </c>
      <c r="O4233">
        <v>0</v>
      </c>
      <c r="P4233" t="s">
        <v>177</v>
      </c>
      <c r="Q4233" t="s">
        <v>514</v>
      </c>
      <c r="R4233" t="s">
        <v>515</v>
      </c>
      <c r="S4233" t="s">
        <v>516</v>
      </c>
      <c r="T4233">
        <v>3200</v>
      </c>
      <c r="U4233" t="s">
        <v>74</v>
      </c>
      <c r="V4233">
        <v>2523</v>
      </c>
      <c r="W4233" t="s">
        <v>518</v>
      </c>
      <c r="X4233">
        <v>8</v>
      </c>
      <c r="Y4233" t="s">
        <v>519</v>
      </c>
      <c r="Z4233">
        <v>4469286</v>
      </c>
      <c r="AA4233">
        <v>8</v>
      </c>
      <c r="AB4233" t="s">
        <v>519</v>
      </c>
      <c r="AC4233">
        <v>4469286</v>
      </c>
      <c r="AD4233">
        <v>4469286</v>
      </c>
      <c r="AE4233">
        <v>0</v>
      </c>
      <c r="AF4233">
        <v>853123</v>
      </c>
      <c r="AG4233">
        <v>853123.72100000002</v>
      </c>
      <c r="AH4233"/>
      <c r="AI4233">
        <v>0</v>
      </c>
    </row>
    <row r="4234" spans="1:35">
      <c r="A4234" t="s">
        <v>862</v>
      </c>
      <c r="B4234">
        <v>2019</v>
      </c>
      <c r="C4234">
        <v>2019</v>
      </c>
      <c r="D4234">
        <v>2019</v>
      </c>
      <c r="E4234">
        <v>4</v>
      </c>
      <c r="F4234">
        <v>0</v>
      </c>
      <c r="G4234">
        <v>0</v>
      </c>
      <c r="H4234" t="s">
        <v>568</v>
      </c>
      <c r="I4234">
        <v>251</v>
      </c>
      <c r="J4234" t="s">
        <v>113</v>
      </c>
      <c r="K4234" t="s">
        <v>583</v>
      </c>
      <c r="L4234">
        <v>764</v>
      </c>
      <c r="M4234" t="s">
        <v>198</v>
      </c>
      <c r="N4234" t="s">
        <v>556</v>
      </c>
      <c r="O4234">
        <v>0</v>
      </c>
      <c r="P4234" t="s">
        <v>177</v>
      </c>
      <c r="Q4234" t="s">
        <v>514</v>
      </c>
      <c r="R4234" t="s">
        <v>515</v>
      </c>
      <c r="S4234" t="s">
        <v>516</v>
      </c>
      <c r="T4234">
        <v>3200</v>
      </c>
      <c r="U4234" t="s">
        <v>74</v>
      </c>
      <c r="V4234">
        <v>2523</v>
      </c>
      <c r="W4234" t="s">
        <v>518</v>
      </c>
      <c r="X4234">
        <v>8</v>
      </c>
      <c r="Y4234" t="s">
        <v>519</v>
      </c>
      <c r="Z4234">
        <v>1596</v>
      </c>
      <c r="AA4234">
        <v>8</v>
      </c>
      <c r="AB4234" t="s">
        <v>519</v>
      </c>
      <c r="AC4234">
        <v>1596</v>
      </c>
      <c r="AD4234">
        <v>1596</v>
      </c>
      <c r="AE4234">
        <v>0</v>
      </c>
      <c r="AF4234">
        <v>214</v>
      </c>
      <c r="AG4234">
        <v>214.971</v>
      </c>
      <c r="AH4234"/>
      <c r="AI4234">
        <v>0</v>
      </c>
    </row>
    <row r="4235" spans="1:35">
      <c r="A4235" t="s">
        <v>862</v>
      </c>
      <c r="B4235">
        <v>2019</v>
      </c>
      <c r="C4235">
        <v>2019</v>
      </c>
      <c r="D4235">
        <v>2019</v>
      </c>
      <c r="E4235">
        <v>4</v>
      </c>
      <c r="F4235">
        <v>0</v>
      </c>
      <c r="G4235">
        <v>0</v>
      </c>
      <c r="H4235" t="s">
        <v>568</v>
      </c>
      <c r="I4235">
        <v>251</v>
      </c>
      <c r="J4235" t="s">
        <v>113</v>
      </c>
      <c r="K4235" t="s">
        <v>583</v>
      </c>
      <c r="L4235">
        <v>40</v>
      </c>
      <c r="M4235" t="s">
        <v>690</v>
      </c>
      <c r="N4235" t="s">
        <v>691</v>
      </c>
      <c r="O4235">
        <v>0</v>
      </c>
      <c r="P4235" t="s">
        <v>177</v>
      </c>
      <c r="Q4235" t="s">
        <v>514</v>
      </c>
      <c r="R4235" t="s">
        <v>515</v>
      </c>
      <c r="S4235" t="s">
        <v>516</v>
      </c>
      <c r="T4235">
        <v>3200</v>
      </c>
      <c r="U4235" t="s">
        <v>74</v>
      </c>
      <c r="V4235">
        <v>2523</v>
      </c>
      <c r="W4235" t="s">
        <v>518</v>
      </c>
      <c r="X4235">
        <v>8</v>
      </c>
      <c r="Y4235" t="s">
        <v>519</v>
      </c>
      <c r="Z4235">
        <v>46632</v>
      </c>
      <c r="AA4235">
        <v>8</v>
      </c>
      <c r="AB4235" t="s">
        <v>519</v>
      </c>
      <c r="AC4235">
        <v>46632</v>
      </c>
      <c r="AD4235">
        <v>46632</v>
      </c>
      <c r="AE4235">
        <v>0</v>
      </c>
      <c r="AF4235">
        <v>46734</v>
      </c>
      <c r="AG4235">
        <v>46734.987000000001</v>
      </c>
      <c r="AH4235"/>
      <c r="AI4235">
        <v>0</v>
      </c>
    </row>
    <row r="4236" spans="1:35">
      <c r="A4236" t="s">
        <v>862</v>
      </c>
      <c r="B4236">
        <v>2019</v>
      </c>
      <c r="C4236">
        <v>2019</v>
      </c>
      <c r="D4236">
        <v>2019</v>
      </c>
      <c r="E4236">
        <v>4</v>
      </c>
      <c r="F4236">
        <v>0</v>
      </c>
      <c r="G4236">
        <v>0</v>
      </c>
      <c r="H4236" t="s">
        <v>568</v>
      </c>
      <c r="I4236">
        <v>251</v>
      </c>
      <c r="J4236" t="s">
        <v>113</v>
      </c>
      <c r="K4236" t="s">
        <v>583</v>
      </c>
      <c r="L4236">
        <v>724</v>
      </c>
      <c r="M4236" t="s">
        <v>214</v>
      </c>
      <c r="N4236" t="s">
        <v>580</v>
      </c>
      <c r="O4236">
        <v>0</v>
      </c>
      <c r="P4236" t="s">
        <v>177</v>
      </c>
      <c r="Q4236" t="s">
        <v>514</v>
      </c>
      <c r="R4236" t="s">
        <v>515</v>
      </c>
      <c r="S4236" t="s">
        <v>516</v>
      </c>
      <c r="T4236">
        <v>3200</v>
      </c>
      <c r="U4236" t="s">
        <v>74</v>
      </c>
      <c r="V4236">
        <v>2523</v>
      </c>
      <c r="W4236" t="s">
        <v>518</v>
      </c>
      <c r="X4236">
        <v>8</v>
      </c>
      <c r="Y4236" t="s">
        <v>519</v>
      </c>
      <c r="Z4236">
        <v>652384819</v>
      </c>
      <c r="AA4236">
        <v>8</v>
      </c>
      <c r="AB4236" t="s">
        <v>519</v>
      </c>
      <c r="AC4236">
        <v>652384819</v>
      </c>
      <c r="AD4236">
        <v>652384819</v>
      </c>
      <c r="AE4236">
        <v>0</v>
      </c>
      <c r="AF4236">
        <v>66159638</v>
      </c>
      <c r="AG4236">
        <v>66159638.688000001</v>
      </c>
      <c r="AH4236"/>
      <c r="AI4236">
        <v>0</v>
      </c>
    </row>
    <row r="4237" spans="1:35">
      <c r="A4237" t="s">
        <v>862</v>
      </c>
      <c r="B4237">
        <v>2019</v>
      </c>
      <c r="C4237">
        <v>2019</v>
      </c>
      <c r="D4237">
        <v>2019</v>
      </c>
      <c r="E4237">
        <v>4</v>
      </c>
      <c r="F4237">
        <v>0</v>
      </c>
      <c r="G4237">
        <v>0</v>
      </c>
      <c r="H4237" t="s">
        <v>568</v>
      </c>
      <c r="I4237">
        <v>251</v>
      </c>
      <c r="J4237" t="s">
        <v>113</v>
      </c>
      <c r="K4237" t="s">
        <v>583</v>
      </c>
      <c r="L4237">
        <v>76</v>
      </c>
      <c r="M4237" t="s">
        <v>538</v>
      </c>
      <c r="N4237" t="s">
        <v>539</v>
      </c>
      <c r="O4237">
        <v>0</v>
      </c>
      <c r="P4237" t="s">
        <v>177</v>
      </c>
      <c r="Q4237" t="s">
        <v>514</v>
      </c>
      <c r="R4237" t="s">
        <v>515</v>
      </c>
      <c r="S4237" t="s">
        <v>516</v>
      </c>
      <c r="T4237">
        <v>3200</v>
      </c>
      <c r="U4237" t="s">
        <v>74</v>
      </c>
      <c r="V4237">
        <v>2523</v>
      </c>
      <c r="W4237" t="s">
        <v>518</v>
      </c>
      <c r="X4237">
        <v>8</v>
      </c>
      <c r="Y4237" t="s">
        <v>519</v>
      </c>
      <c r="Z4237">
        <v>1150</v>
      </c>
      <c r="AA4237">
        <v>8</v>
      </c>
      <c r="AB4237" t="s">
        <v>519</v>
      </c>
      <c r="AC4237">
        <v>1150</v>
      </c>
      <c r="AD4237">
        <v>1150</v>
      </c>
      <c r="AE4237">
        <v>0</v>
      </c>
      <c r="AF4237">
        <v>274</v>
      </c>
      <c r="AG4237">
        <v>274.31200000000001</v>
      </c>
      <c r="AH4237"/>
      <c r="AI4237">
        <v>0</v>
      </c>
    </row>
    <row r="4238" spans="1:35">
      <c r="A4238" t="s">
        <v>862</v>
      </c>
      <c r="B4238">
        <v>2019</v>
      </c>
      <c r="C4238">
        <v>2019</v>
      </c>
      <c r="D4238">
        <v>2019</v>
      </c>
      <c r="E4238">
        <v>4</v>
      </c>
      <c r="F4238">
        <v>0</v>
      </c>
      <c r="G4238">
        <v>0</v>
      </c>
      <c r="H4238" t="s">
        <v>568</v>
      </c>
      <c r="I4238">
        <v>251</v>
      </c>
      <c r="J4238" t="s">
        <v>113</v>
      </c>
      <c r="K4238" t="s">
        <v>583</v>
      </c>
      <c r="L4238">
        <v>100</v>
      </c>
      <c r="M4238" t="s">
        <v>668</v>
      </c>
      <c r="N4238" t="s">
        <v>669</v>
      </c>
      <c r="O4238">
        <v>0</v>
      </c>
      <c r="P4238" t="s">
        <v>177</v>
      </c>
      <c r="Q4238" t="s">
        <v>514</v>
      </c>
      <c r="R4238" t="s">
        <v>515</v>
      </c>
      <c r="S4238" t="s">
        <v>516</v>
      </c>
      <c r="T4238">
        <v>3200</v>
      </c>
      <c r="U4238" t="s">
        <v>74</v>
      </c>
      <c r="V4238">
        <v>2523</v>
      </c>
      <c r="W4238" t="s">
        <v>518</v>
      </c>
      <c r="X4238">
        <v>8</v>
      </c>
      <c r="Y4238" t="s">
        <v>519</v>
      </c>
      <c r="Z4238">
        <v>31020</v>
      </c>
      <c r="AA4238">
        <v>8</v>
      </c>
      <c r="AB4238" t="s">
        <v>519</v>
      </c>
      <c r="AC4238">
        <v>31020</v>
      </c>
      <c r="AD4238">
        <v>31020</v>
      </c>
      <c r="AE4238">
        <v>0</v>
      </c>
      <c r="AF4238">
        <v>5389</v>
      </c>
      <c r="AG4238">
        <v>5389.9579999999996</v>
      </c>
      <c r="AH4238"/>
      <c r="AI4238">
        <v>0</v>
      </c>
    </row>
    <row r="4239" spans="1:35">
      <c r="A4239" t="s">
        <v>862</v>
      </c>
      <c r="B4239">
        <v>2019</v>
      </c>
      <c r="C4239">
        <v>2019</v>
      </c>
      <c r="D4239">
        <v>2019</v>
      </c>
      <c r="E4239">
        <v>4</v>
      </c>
      <c r="F4239">
        <v>0</v>
      </c>
      <c r="G4239">
        <v>0</v>
      </c>
      <c r="H4239" t="s">
        <v>568</v>
      </c>
      <c r="I4239">
        <v>251</v>
      </c>
      <c r="J4239" t="s">
        <v>113</v>
      </c>
      <c r="K4239" t="s">
        <v>583</v>
      </c>
      <c r="L4239">
        <v>688</v>
      </c>
      <c r="M4239" t="s">
        <v>644</v>
      </c>
      <c r="N4239" t="s">
        <v>645</v>
      </c>
      <c r="O4239">
        <v>0</v>
      </c>
      <c r="P4239" t="s">
        <v>177</v>
      </c>
      <c r="Q4239" t="s">
        <v>514</v>
      </c>
      <c r="R4239" t="s">
        <v>515</v>
      </c>
      <c r="S4239" t="s">
        <v>516</v>
      </c>
      <c r="T4239">
        <v>3200</v>
      </c>
      <c r="U4239" t="s">
        <v>74</v>
      </c>
      <c r="V4239">
        <v>2523</v>
      </c>
      <c r="W4239" t="s">
        <v>518</v>
      </c>
      <c r="X4239">
        <v>8</v>
      </c>
      <c r="Y4239" t="s">
        <v>519</v>
      </c>
      <c r="Z4239">
        <v>5536</v>
      </c>
      <c r="AA4239">
        <v>8</v>
      </c>
      <c r="AB4239" t="s">
        <v>519</v>
      </c>
      <c r="AC4239">
        <v>5536</v>
      </c>
      <c r="AD4239">
        <v>5536</v>
      </c>
      <c r="AE4239">
        <v>0</v>
      </c>
      <c r="AF4239">
        <v>1348</v>
      </c>
      <c r="AG4239">
        <v>1348.049</v>
      </c>
      <c r="AH4239"/>
      <c r="AI4239">
        <v>0</v>
      </c>
    </row>
    <row r="4240" spans="1:35">
      <c r="A4240" t="s">
        <v>862</v>
      </c>
      <c r="B4240">
        <v>2019</v>
      </c>
      <c r="C4240">
        <v>2019</v>
      </c>
      <c r="D4240">
        <v>2019</v>
      </c>
      <c r="E4240">
        <v>4</v>
      </c>
      <c r="F4240">
        <v>0</v>
      </c>
      <c r="G4240">
        <v>0</v>
      </c>
      <c r="H4240" t="s">
        <v>568</v>
      </c>
      <c r="I4240">
        <v>251</v>
      </c>
      <c r="J4240" t="s">
        <v>113</v>
      </c>
      <c r="K4240" t="s">
        <v>583</v>
      </c>
      <c r="L4240">
        <v>826</v>
      </c>
      <c r="M4240" t="s">
        <v>589</v>
      </c>
      <c r="N4240" t="s">
        <v>590</v>
      </c>
      <c r="O4240">
        <v>0</v>
      </c>
      <c r="P4240" t="s">
        <v>177</v>
      </c>
      <c r="Q4240" t="s">
        <v>514</v>
      </c>
      <c r="R4240" t="s">
        <v>515</v>
      </c>
      <c r="S4240" t="s">
        <v>516</v>
      </c>
      <c r="T4240">
        <v>3200</v>
      </c>
      <c r="U4240" t="s">
        <v>74</v>
      </c>
      <c r="V4240">
        <v>2523</v>
      </c>
      <c r="W4240" t="s">
        <v>518</v>
      </c>
      <c r="X4240">
        <v>8</v>
      </c>
      <c r="Y4240" t="s">
        <v>519</v>
      </c>
      <c r="Z4240">
        <v>12869895</v>
      </c>
      <c r="AA4240">
        <v>8</v>
      </c>
      <c r="AB4240" t="s">
        <v>519</v>
      </c>
      <c r="AC4240">
        <v>12869895</v>
      </c>
      <c r="AD4240">
        <v>12869895</v>
      </c>
      <c r="AE4240">
        <v>0</v>
      </c>
      <c r="AF4240">
        <v>7443739</v>
      </c>
      <c r="AG4240">
        <v>7443739.8969999999</v>
      </c>
      <c r="AH4240"/>
      <c r="AI4240">
        <v>0</v>
      </c>
    </row>
    <row r="4241" spans="1:35">
      <c r="A4241" t="s">
        <v>862</v>
      </c>
      <c r="B4241">
        <v>2019</v>
      </c>
      <c r="C4241">
        <v>2019</v>
      </c>
      <c r="D4241">
        <v>2019</v>
      </c>
      <c r="E4241">
        <v>4</v>
      </c>
      <c r="F4241">
        <v>0</v>
      </c>
      <c r="G4241">
        <v>0</v>
      </c>
      <c r="H4241" t="s">
        <v>568</v>
      </c>
      <c r="I4241">
        <v>251</v>
      </c>
      <c r="J4241" t="s">
        <v>113</v>
      </c>
      <c r="K4241" t="s">
        <v>583</v>
      </c>
      <c r="L4241">
        <v>616</v>
      </c>
      <c r="M4241" t="s">
        <v>692</v>
      </c>
      <c r="N4241" t="s">
        <v>693</v>
      </c>
      <c r="O4241">
        <v>0</v>
      </c>
      <c r="P4241" t="s">
        <v>177</v>
      </c>
      <c r="Q4241" t="s">
        <v>514</v>
      </c>
      <c r="R4241" t="s">
        <v>515</v>
      </c>
      <c r="S4241" t="s">
        <v>516</v>
      </c>
      <c r="T4241">
        <v>3200</v>
      </c>
      <c r="U4241" t="s">
        <v>74</v>
      </c>
      <c r="V4241">
        <v>2523</v>
      </c>
      <c r="W4241" t="s">
        <v>518</v>
      </c>
      <c r="X4241">
        <v>8</v>
      </c>
      <c r="Y4241" t="s">
        <v>519</v>
      </c>
      <c r="Z4241">
        <v>528400</v>
      </c>
      <c r="AA4241">
        <v>8</v>
      </c>
      <c r="AB4241" t="s">
        <v>519</v>
      </c>
      <c r="AC4241">
        <v>528400</v>
      </c>
      <c r="AD4241">
        <v>528400</v>
      </c>
      <c r="AE4241">
        <v>0</v>
      </c>
      <c r="AF4241">
        <v>474864</v>
      </c>
      <c r="AG4241">
        <v>474864.90600000002</v>
      </c>
      <c r="AH4241"/>
      <c r="AI4241">
        <v>0</v>
      </c>
    </row>
    <row r="4242" spans="1:35">
      <c r="A4242" t="s">
        <v>862</v>
      </c>
      <c r="B4242">
        <v>2019</v>
      </c>
      <c r="C4242">
        <v>2019</v>
      </c>
      <c r="D4242">
        <v>2019</v>
      </c>
      <c r="E4242">
        <v>4</v>
      </c>
      <c r="F4242">
        <v>0</v>
      </c>
      <c r="G4242">
        <v>0</v>
      </c>
      <c r="H4242" t="s">
        <v>568</v>
      </c>
      <c r="I4242">
        <v>251</v>
      </c>
      <c r="J4242" t="s">
        <v>113</v>
      </c>
      <c r="K4242" t="s">
        <v>583</v>
      </c>
      <c r="L4242">
        <v>792</v>
      </c>
      <c r="M4242" t="s">
        <v>217</v>
      </c>
      <c r="N4242" t="s">
        <v>573</v>
      </c>
      <c r="O4242">
        <v>0</v>
      </c>
      <c r="P4242" t="s">
        <v>177</v>
      </c>
      <c r="Q4242" t="s">
        <v>514</v>
      </c>
      <c r="R4242" t="s">
        <v>515</v>
      </c>
      <c r="S4242" t="s">
        <v>516</v>
      </c>
      <c r="T4242">
        <v>3200</v>
      </c>
      <c r="U4242" t="s">
        <v>74</v>
      </c>
      <c r="V4242">
        <v>2523</v>
      </c>
      <c r="W4242" t="s">
        <v>518</v>
      </c>
      <c r="X4242">
        <v>8</v>
      </c>
      <c r="Y4242" t="s">
        <v>519</v>
      </c>
      <c r="Z4242">
        <v>6568740</v>
      </c>
      <c r="AA4242">
        <v>8</v>
      </c>
      <c r="AB4242" t="s">
        <v>519</v>
      </c>
      <c r="AC4242">
        <v>6568740</v>
      </c>
      <c r="AD4242">
        <v>6568740</v>
      </c>
      <c r="AE4242">
        <v>0</v>
      </c>
      <c r="AF4242">
        <v>379212</v>
      </c>
      <c r="AG4242">
        <v>379212.75</v>
      </c>
      <c r="AH4242"/>
      <c r="AI4242">
        <v>0</v>
      </c>
    </row>
    <row r="4243" spans="1:35">
      <c r="A4243" t="s">
        <v>862</v>
      </c>
      <c r="B4243">
        <v>2019</v>
      </c>
      <c r="C4243">
        <v>2019</v>
      </c>
      <c r="D4243">
        <v>2019</v>
      </c>
      <c r="E4243">
        <v>4</v>
      </c>
      <c r="F4243">
        <v>0</v>
      </c>
      <c r="G4243">
        <v>0</v>
      </c>
      <c r="H4243" t="s">
        <v>568</v>
      </c>
      <c r="I4243">
        <v>251</v>
      </c>
      <c r="J4243" t="s">
        <v>113</v>
      </c>
      <c r="K4243" t="s">
        <v>583</v>
      </c>
      <c r="L4243">
        <v>586</v>
      </c>
      <c r="M4243" t="s">
        <v>781</v>
      </c>
      <c r="N4243" t="s">
        <v>782</v>
      </c>
      <c r="O4243">
        <v>0</v>
      </c>
      <c r="P4243" t="s">
        <v>177</v>
      </c>
      <c r="Q4243" t="s">
        <v>514</v>
      </c>
      <c r="R4243" t="s">
        <v>515</v>
      </c>
      <c r="S4243" t="s">
        <v>516</v>
      </c>
      <c r="T4243">
        <v>0</v>
      </c>
      <c r="U4243" t="s">
        <v>517</v>
      </c>
      <c r="V4243">
        <v>2523</v>
      </c>
      <c r="W4243" t="s">
        <v>518</v>
      </c>
      <c r="X4243">
        <v>8</v>
      </c>
      <c r="Y4243" t="s">
        <v>519</v>
      </c>
      <c r="Z4243">
        <v>20038900</v>
      </c>
      <c r="AA4243">
        <v>8</v>
      </c>
      <c r="AB4243" t="s">
        <v>519</v>
      </c>
      <c r="AC4243">
        <v>20038900</v>
      </c>
      <c r="AD4243">
        <v>20038900</v>
      </c>
      <c r="AE4243">
        <v>0</v>
      </c>
      <c r="AF4243">
        <v>2356891</v>
      </c>
      <c r="AG4243">
        <v>2356891.7009999999</v>
      </c>
      <c r="AH4243"/>
      <c r="AI4243">
        <v>0</v>
      </c>
    </row>
    <row r="4244" spans="1:35">
      <c r="A4244" t="s">
        <v>862</v>
      </c>
      <c r="B4244">
        <v>2019</v>
      </c>
      <c r="C4244">
        <v>2019</v>
      </c>
      <c r="D4244">
        <v>2019</v>
      </c>
      <c r="E4244">
        <v>4</v>
      </c>
      <c r="F4244">
        <v>0</v>
      </c>
      <c r="G4244">
        <v>0</v>
      </c>
      <c r="H4244" t="s">
        <v>568</v>
      </c>
      <c r="I4244">
        <v>251</v>
      </c>
      <c r="J4244" t="s">
        <v>113</v>
      </c>
      <c r="K4244" t="s">
        <v>583</v>
      </c>
      <c r="L4244">
        <v>203</v>
      </c>
      <c r="M4244" t="s">
        <v>684</v>
      </c>
      <c r="N4244" t="s">
        <v>685</v>
      </c>
      <c r="O4244">
        <v>0</v>
      </c>
      <c r="P4244" t="s">
        <v>177</v>
      </c>
      <c r="Q4244" t="s">
        <v>514</v>
      </c>
      <c r="R4244" t="s">
        <v>515</v>
      </c>
      <c r="S4244" t="s">
        <v>516</v>
      </c>
      <c r="T4244">
        <v>0</v>
      </c>
      <c r="U4244" t="s">
        <v>517</v>
      </c>
      <c r="V4244">
        <v>2523</v>
      </c>
      <c r="W4244" t="s">
        <v>518</v>
      </c>
      <c r="X4244">
        <v>8</v>
      </c>
      <c r="Y4244" t="s">
        <v>519</v>
      </c>
      <c r="Z4244">
        <v>987</v>
      </c>
      <c r="AA4244">
        <v>8</v>
      </c>
      <c r="AB4244" t="s">
        <v>519</v>
      </c>
      <c r="AC4244">
        <v>987</v>
      </c>
      <c r="AD4244">
        <v>987</v>
      </c>
      <c r="AE4244">
        <v>0</v>
      </c>
      <c r="AF4244">
        <v>415</v>
      </c>
      <c r="AG4244">
        <v>415.387</v>
      </c>
      <c r="AH4244"/>
      <c r="AI4244">
        <v>0</v>
      </c>
    </row>
    <row r="4245" spans="1:35">
      <c r="A4245" t="s">
        <v>862</v>
      </c>
      <c r="B4245">
        <v>2019</v>
      </c>
      <c r="C4245">
        <v>2019</v>
      </c>
      <c r="D4245">
        <v>2019</v>
      </c>
      <c r="E4245">
        <v>4</v>
      </c>
      <c r="F4245">
        <v>0</v>
      </c>
      <c r="G4245">
        <v>0</v>
      </c>
      <c r="H4245" t="s">
        <v>568</v>
      </c>
      <c r="I4245">
        <v>251</v>
      </c>
      <c r="J4245" t="s">
        <v>113</v>
      </c>
      <c r="K4245" t="s">
        <v>583</v>
      </c>
      <c r="L4245">
        <v>100</v>
      </c>
      <c r="M4245" t="s">
        <v>668</v>
      </c>
      <c r="N4245" t="s">
        <v>669</v>
      </c>
      <c r="O4245">
        <v>0</v>
      </c>
      <c r="P4245" t="s">
        <v>177</v>
      </c>
      <c r="Q4245" t="s">
        <v>514</v>
      </c>
      <c r="R4245" t="s">
        <v>515</v>
      </c>
      <c r="S4245" t="s">
        <v>516</v>
      </c>
      <c r="T4245">
        <v>0</v>
      </c>
      <c r="U4245" t="s">
        <v>517</v>
      </c>
      <c r="V4245">
        <v>2523</v>
      </c>
      <c r="W4245" t="s">
        <v>518</v>
      </c>
      <c r="X4245">
        <v>8</v>
      </c>
      <c r="Y4245" t="s">
        <v>519</v>
      </c>
      <c r="Z4245">
        <v>31020</v>
      </c>
      <c r="AA4245">
        <v>8</v>
      </c>
      <c r="AB4245" t="s">
        <v>519</v>
      </c>
      <c r="AC4245">
        <v>31020</v>
      </c>
      <c r="AD4245">
        <v>31020</v>
      </c>
      <c r="AE4245">
        <v>0</v>
      </c>
      <c r="AF4245">
        <v>5389</v>
      </c>
      <c r="AG4245">
        <v>5389.9579999999996</v>
      </c>
      <c r="AH4245"/>
      <c r="AI4245">
        <v>0</v>
      </c>
    </row>
    <row r="4246" spans="1:35">
      <c r="A4246" t="s">
        <v>862</v>
      </c>
      <c r="B4246">
        <v>2019</v>
      </c>
      <c r="C4246">
        <v>2019</v>
      </c>
      <c r="D4246">
        <v>2019</v>
      </c>
      <c r="E4246">
        <v>4</v>
      </c>
      <c r="F4246">
        <v>0</v>
      </c>
      <c r="G4246">
        <v>0</v>
      </c>
      <c r="H4246" t="s">
        <v>568</v>
      </c>
      <c r="I4246">
        <v>251</v>
      </c>
      <c r="J4246" t="s">
        <v>113</v>
      </c>
      <c r="K4246" t="s">
        <v>583</v>
      </c>
      <c r="L4246">
        <v>56</v>
      </c>
      <c r="M4246" t="s">
        <v>694</v>
      </c>
      <c r="N4246" t="s">
        <v>695</v>
      </c>
      <c r="O4246">
        <v>0</v>
      </c>
      <c r="P4246" t="s">
        <v>177</v>
      </c>
      <c r="Q4246" t="s">
        <v>514</v>
      </c>
      <c r="R4246" t="s">
        <v>515</v>
      </c>
      <c r="S4246" t="s">
        <v>516</v>
      </c>
      <c r="T4246">
        <v>0</v>
      </c>
      <c r="U4246" t="s">
        <v>517</v>
      </c>
      <c r="V4246">
        <v>2523</v>
      </c>
      <c r="W4246" t="s">
        <v>518</v>
      </c>
      <c r="X4246">
        <v>8</v>
      </c>
      <c r="Y4246" t="s">
        <v>519</v>
      </c>
      <c r="Z4246">
        <v>1142261666</v>
      </c>
      <c r="AA4246">
        <v>8</v>
      </c>
      <c r="AB4246" t="s">
        <v>519</v>
      </c>
      <c r="AC4246">
        <v>1142261666</v>
      </c>
      <c r="AD4246">
        <v>1142261666</v>
      </c>
      <c r="AE4246">
        <v>0</v>
      </c>
      <c r="AF4246">
        <v>93046515</v>
      </c>
      <c r="AG4246">
        <v>93046515.827000007</v>
      </c>
      <c r="AH4246"/>
      <c r="AI4246">
        <v>0</v>
      </c>
    </row>
    <row r="4247" spans="1:35">
      <c r="A4247" t="s">
        <v>862</v>
      </c>
      <c r="B4247">
        <v>2019</v>
      </c>
      <c r="C4247">
        <v>2019</v>
      </c>
      <c r="D4247">
        <v>2019</v>
      </c>
      <c r="E4247">
        <v>4</v>
      </c>
      <c r="F4247">
        <v>0</v>
      </c>
      <c r="G4247">
        <v>0</v>
      </c>
      <c r="H4247" t="s">
        <v>568</v>
      </c>
      <c r="I4247">
        <v>251</v>
      </c>
      <c r="J4247" t="s">
        <v>113</v>
      </c>
      <c r="K4247" t="s">
        <v>583</v>
      </c>
      <c r="L4247">
        <v>208</v>
      </c>
      <c r="M4247" t="s">
        <v>195</v>
      </c>
      <c r="N4247" t="s">
        <v>572</v>
      </c>
      <c r="O4247">
        <v>0</v>
      </c>
      <c r="P4247" t="s">
        <v>177</v>
      </c>
      <c r="Q4247" t="s">
        <v>514</v>
      </c>
      <c r="R4247" t="s">
        <v>515</v>
      </c>
      <c r="S4247" t="s">
        <v>516</v>
      </c>
      <c r="T4247">
        <v>0</v>
      </c>
      <c r="U4247" t="s">
        <v>517</v>
      </c>
      <c r="V4247">
        <v>2523</v>
      </c>
      <c r="W4247" t="s">
        <v>518</v>
      </c>
      <c r="X4247">
        <v>8</v>
      </c>
      <c r="Y4247" t="s">
        <v>519</v>
      </c>
      <c r="Z4247">
        <v>72482624</v>
      </c>
      <c r="AA4247">
        <v>8</v>
      </c>
      <c r="AB4247" t="s">
        <v>519</v>
      </c>
      <c r="AC4247">
        <v>72482624</v>
      </c>
      <c r="AD4247">
        <v>72482624</v>
      </c>
      <c r="AE4247">
        <v>0</v>
      </c>
      <c r="AF4247">
        <v>8170099</v>
      </c>
      <c r="AG4247">
        <v>8170099.9630000005</v>
      </c>
      <c r="AH4247"/>
      <c r="AI4247">
        <v>0</v>
      </c>
    </row>
    <row r="4248" spans="1:35">
      <c r="A4248" t="s">
        <v>862</v>
      </c>
      <c r="B4248">
        <v>2019</v>
      </c>
      <c r="C4248">
        <v>2019</v>
      </c>
      <c r="D4248">
        <v>2019</v>
      </c>
      <c r="E4248">
        <v>4</v>
      </c>
      <c r="F4248">
        <v>0</v>
      </c>
      <c r="G4248">
        <v>0</v>
      </c>
      <c r="H4248" t="s">
        <v>568</v>
      </c>
      <c r="I4248">
        <v>251</v>
      </c>
      <c r="J4248" t="s">
        <v>113</v>
      </c>
      <c r="K4248" t="s">
        <v>583</v>
      </c>
      <c r="L4248">
        <v>688</v>
      </c>
      <c r="M4248" t="s">
        <v>644</v>
      </c>
      <c r="N4248" t="s">
        <v>645</v>
      </c>
      <c r="O4248">
        <v>0</v>
      </c>
      <c r="P4248" t="s">
        <v>177</v>
      </c>
      <c r="Q4248" t="s">
        <v>514</v>
      </c>
      <c r="R4248" t="s">
        <v>515</v>
      </c>
      <c r="S4248" t="s">
        <v>516</v>
      </c>
      <c r="T4248">
        <v>0</v>
      </c>
      <c r="U4248" t="s">
        <v>517</v>
      </c>
      <c r="V4248">
        <v>2523</v>
      </c>
      <c r="W4248" t="s">
        <v>518</v>
      </c>
      <c r="X4248">
        <v>8</v>
      </c>
      <c r="Y4248" t="s">
        <v>519</v>
      </c>
      <c r="Z4248">
        <v>5536</v>
      </c>
      <c r="AA4248">
        <v>8</v>
      </c>
      <c r="AB4248" t="s">
        <v>519</v>
      </c>
      <c r="AC4248">
        <v>5536</v>
      </c>
      <c r="AD4248">
        <v>5536</v>
      </c>
      <c r="AE4248">
        <v>0</v>
      </c>
      <c r="AF4248">
        <v>1348</v>
      </c>
      <c r="AG4248">
        <v>1348.049</v>
      </c>
      <c r="AH4248"/>
      <c r="AI4248">
        <v>0</v>
      </c>
    </row>
    <row r="4249" spans="1:35">
      <c r="A4249" t="s">
        <v>862</v>
      </c>
      <c r="B4249">
        <v>2019</v>
      </c>
      <c r="C4249">
        <v>2019</v>
      </c>
      <c r="D4249">
        <v>2019</v>
      </c>
      <c r="E4249">
        <v>4</v>
      </c>
      <c r="F4249">
        <v>0</v>
      </c>
      <c r="G4249">
        <v>0</v>
      </c>
      <c r="H4249" t="s">
        <v>568</v>
      </c>
      <c r="I4249">
        <v>251</v>
      </c>
      <c r="J4249" t="s">
        <v>113</v>
      </c>
      <c r="K4249" t="s">
        <v>583</v>
      </c>
      <c r="L4249">
        <v>300</v>
      </c>
      <c r="M4249" t="s">
        <v>680</v>
      </c>
      <c r="N4249" t="s">
        <v>681</v>
      </c>
      <c r="O4249">
        <v>0</v>
      </c>
      <c r="P4249" t="s">
        <v>177</v>
      </c>
      <c r="Q4249" t="s">
        <v>514</v>
      </c>
      <c r="R4249" t="s">
        <v>515</v>
      </c>
      <c r="S4249" t="s">
        <v>516</v>
      </c>
      <c r="T4249">
        <v>0</v>
      </c>
      <c r="U4249" t="s">
        <v>517</v>
      </c>
      <c r="V4249">
        <v>2523</v>
      </c>
      <c r="W4249" t="s">
        <v>518</v>
      </c>
      <c r="X4249">
        <v>8</v>
      </c>
      <c r="Y4249" t="s">
        <v>519</v>
      </c>
      <c r="Z4249">
        <v>133765000</v>
      </c>
      <c r="AA4249">
        <v>8</v>
      </c>
      <c r="AB4249" t="s">
        <v>519</v>
      </c>
      <c r="AC4249">
        <v>133765000</v>
      </c>
      <c r="AD4249">
        <v>133765000</v>
      </c>
      <c r="AE4249">
        <v>0</v>
      </c>
      <c r="AF4249">
        <v>9892428</v>
      </c>
      <c r="AG4249">
        <v>9892428.8259999994</v>
      </c>
      <c r="AH4249"/>
      <c r="AI4249">
        <v>0</v>
      </c>
    </row>
    <row r="4250" spans="1:35">
      <c r="A4250" t="s">
        <v>862</v>
      </c>
      <c r="B4250">
        <v>2019</v>
      </c>
      <c r="C4250">
        <v>2019</v>
      </c>
      <c r="D4250">
        <v>2019</v>
      </c>
      <c r="E4250">
        <v>4</v>
      </c>
      <c r="F4250">
        <v>0</v>
      </c>
      <c r="G4250">
        <v>0</v>
      </c>
      <c r="H4250" t="s">
        <v>568</v>
      </c>
      <c r="I4250">
        <v>251</v>
      </c>
      <c r="J4250" t="s">
        <v>113</v>
      </c>
      <c r="K4250" t="s">
        <v>583</v>
      </c>
      <c r="L4250">
        <v>170</v>
      </c>
      <c r="M4250" t="s">
        <v>725</v>
      </c>
      <c r="N4250" t="s">
        <v>726</v>
      </c>
      <c r="O4250">
        <v>0</v>
      </c>
      <c r="P4250" t="s">
        <v>177</v>
      </c>
      <c r="Q4250" t="s">
        <v>514</v>
      </c>
      <c r="R4250" t="s">
        <v>515</v>
      </c>
      <c r="S4250" t="s">
        <v>516</v>
      </c>
      <c r="T4250">
        <v>0</v>
      </c>
      <c r="U4250" t="s">
        <v>517</v>
      </c>
      <c r="V4250">
        <v>2523</v>
      </c>
      <c r="W4250" t="s">
        <v>518</v>
      </c>
      <c r="X4250">
        <v>8</v>
      </c>
      <c r="Y4250" t="s">
        <v>519</v>
      </c>
      <c r="Z4250">
        <v>305020740</v>
      </c>
      <c r="AA4250">
        <v>8</v>
      </c>
      <c r="AB4250" t="s">
        <v>519</v>
      </c>
      <c r="AC4250">
        <v>305020740</v>
      </c>
      <c r="AD4250">
        <v>305020740</v>
      </c>
      <c r="AE4250">
        <v>0</v>
      </c>
      <c r="AF4250">
        <v>29480202</v>
      </c>
      <c r="AG4250">
        <v>29480202.572000001</v>
      </c>
      <c r="AH4250"/>
      <c r="AI4250">
        <v>0</v>
      </c>
    </row>
    <row r="4251" spans="1:35">
      <c r="A4251" t="s">
        <v>862</v>
      </c>
      <c r="B4251">
        <v>2019</v>
      </c>
      <c r="C4251">
        <v>2019</v>
      </c>
      <c r="D4251">
        <v>2019</v>
      </c>
      <c r="E4251">
        <v>4</v>
      </c>
      <c r="F4251">
        <v>0</v>
      </c>
      <c r="G4251">
        <v>0</v>
      </c>
      <c r="H4251" t="s">
        <v>568</v>
      </c>
      <c r="I4251">
        <v>251</v>
      </c>
      <c r="J4251" t="s">
        <v>113</v>
      </c>
      <c r="K4251" t="s">
        <v>583</v>
      </c>
      <c r="L4251">
        <v>124</v>
      </c>
      <c r="M4251" t="s">
        <v>542</v>
      </c>
      <c r="N4251" t="s">
        <v>543</v>
      </c>
      <c r="O4251">
        <v>0</v>
      </c>
      <c r="P4251" t="s">
        <v>177</v>
      </c>
      <c r="Q4251" t="s">
        <v>514</v>
      </c>
      <c r="R4251" t="s">
        <v>515</v>
      </c>
      <c r="S4251" t="s">
        <v>516</v>
      </c>
      <c r="T4251">
        <v>0</v>
      </c>
      <c r="U4251" t="s">
        <v>517</v>
      </c>
      <c r="V4251">
        <v>2523</v>
      </c>
      <c r="W4251" t="s">
        <v>518</v>
      </c>
      <c r="X4251">
        <v>8</v>
      </c>
      <c r="Y4251" t="s">
        <v>519</v>
      </c>
      <c r="Z4251">
        <v>531</v>
      </c>
      <c r="AA4251">
        <v>8</v>
      </c>
      <c r="AB4251" t="s">
        <v>519</v>
      </c>
      <c r="AC4251">
        <v>531</v>
      </c>
      <c r="AD4251">
        <v>531</v>
      </c>
      <c r="AE4251">
        <v>0</v>
      </c>
      <c r="AF4251">
        <v>3058</v>
      </c>
      <c r="AG4251">
        <v>3058.8629999999998</v>
      </c>
      <c r="AH4251"/>
      <c r="AI4251">
        <v>0</v>
      </c>
    </row>
    <row r="4252" spans="1:35">
      <c r="A4252" t="s">
        <v>862</v>
      </c>
      <c r="B4252">
        <v>2019</v>
      </c>
      <c r="C4252">
        <v>2019</v>
      </c>
      <c r="D4252">
        <v>2019</v>
      </c>
      <c r="E4252">
        <v>4</v>
      </c>
      <c r="F4252">
        <v>0</v>
      </c>
      <c r="G4252">
        <v>0</v>
      </c>
      <c r="H4252" t="s">
        <v>568</v>
      </c>
      <c r="I4252">
        <v>251</v>
      </c>
      <c r="J4252" t="s">
        <v>113</v>
      </c>
      <c r="K4252" t="s">
        <v>583</v>
      </c>
      <c r="L4252">
        <v>458</v>
      </c>
      <c r="M4252" t="s">
        <v>180</v>
      </c>
      <c r="N4252" t="s">
        <v>557</v>
      </c>
      <c r="O4252">
        <v>0</v>
      </c>
      <c r="P4252" t="s">
        <v>177</v>
      </c>
      <c r="Q4252" t="s">
        <v>514</v>
      </c>
      <c r="R4252" t="s">
        <v>515</v>
      </c>
      <c r="S4252" t="s">
        <v>516</v>
      </c>
      <c r="T4252">
        <v>0</v>
      </c>
      <c r="U4252" t="s">
        <v>517</v>
      </c>
      <c r="V4252">
        <v>2523</v>
      </c>
      <c r="W4252" t="s">
        <v>518</v>
      </c>
      <c r="X4252">
        <v>8</v>
      </c>
      <c r="Y4252" t="s">
        <v>519</v>
      </c>
      <c r="Z4252">
        <v>61598756</v>
      </c>
      <c r="AA4252">
        <v>8</v>
      </c>
      <c r="AB4252" t="s">
        <v>519</v>
      </c>
      <c r="AC4252">
        <v>61598756</v>
      </c>
      <c r="AD4252">
        <v>61598756</v>
      </c>
      <c r="AE4252">
        <v>0</v>
      </c>
      <c r="AF4252">
        <v>6953500</v>
      </c>
      <c r="AG4252">
        <v>6953500.0640000002</v>
      </c>
      <c r="AH4252"/>
      <c r="AI4252">
        <v>0</v>
      </c>
    </row>
    <row r="4253" spans="1:35">
      <c r="A4253" t="s">
        <v>862</v>
      </c>
      <c r="B4253">
        <v>2019</v>
      </c>
      <c r="C4253">
        <v>2019</v>
      </c>
      <c r="D4253">
        <v>2019</v>
      </c>
      <c r="E4253">
        <v>4</v>
      </c>
      <c r="F4253">
        <v>0</v>
      </c>
      <c r="G4253">
        <v>0</v>
      </c>
      <c r="H4253" t="s">
        <v>568</v>
      </c>
      <c r="I4253">
        <v>251</v>
      </c>
      <c r="J4253" t="s">
        <v>113</v>
      </c>
      <c r="K4253" t="s">
        <v>583</v>
      </c>
      <c r="L4253">
        <v>404</v>
      </c>
      <c r="M4253" t="s">
        <v>610</v>
      </c>
      <c r="N4253" t="s">
        <v>611</v>
      </c>
      <c r="O4253">
        <v>0</v>
      </c>
      <c r="P4253" t="s">
        <v>177</v>
      </c>
      <c r="Q4253" t="s">
        <v>514</v>
      </c>
      <c r="R4253" t="s">
        <v>515</v>
      </c>
      <c r="S4253" t="s">
        <v>516</v>
      </c>
      <c r="T4253">
        <v>0</v>
      </c>
      <c r="U4253" t="s">
        <v>517</v>
      </c>
      <c r="V4253">
        <v>2523</v>
      </c>
      <c r="W4253" t="s">
        <v>518</v>
      </c>
      <c r="X4253">
        <v>8</v>
      </c>
      <c r="Y4253" t="s">
        <v>519</v>
      </c>
      <c r="Z4253">
        <v>8</v>
      </c>
      <c r="AA4253">
        <v>8</v>
      </c>
      <c r="AB4253" t="s">
        <v>519</v>
      </c>
      <c r="AC4253">
        <v>8</v>
      </c>
      <c r="AD4253">
        <v>8</v>
      </c>
      <c r="AE4253">
        <v>0</v>
      </c>
      <c r="AF4253">
        <v>68</v>
      </c>
      <c r="AG4253">
        <v>68.298000000000002</v>
      </c>
      <c r="AH4253"/>
      <c r="AI4253">
        <v>0</v>
      </c>
    </row>
    <row r="4254" spans="1:35">
      <c r="A4254" t="s">
        <v>862</v>
      </c>
      <c r="B4254">
        <v>2019</v>
      </c>
      <c r="C4254">
        <v>2019</v>
      </c>
      <c r="D4254">
        <v>2019</v>
      </c>
      <c r="E4254">
        <v>4</v>
      </c>
      <c r="F4254">
        <v>0</v>
      </c>
      <c r="G4254">
        <v>0</v>
      </c>
      <c r="H4254" t="s">
        <v>568</v>
      </c>
      <c r="I4254">
        <v>251</v>
      </c>
      <c r="J4254" t="s">
        <v>113</v>
      </c>
      <c r="K4254" t="s">
        <v>583</v>
      </c>
      <c r="L4254">
        <v>764</v>
      </c>
      <c r="M4254" t="s">
        <v>198</v>
      </c>
      <c r="N4254" t="s">
        <v>556</v>
      </c>
      <c r="O4254">
        <v>0</v>
      </c>
      <c r="P4254" t="s">
        <v>177</v>
      </c>
      <c r="Q4254" t="s">
        <v>514</v>
      </c>
      <c r="R4254" t="s">
        <v>515</v>
      </c>
      <c r="S4254" t="s">
        <v>516</v>
      </c>
      <c r="T4254">
        <v>0</v>
      </c>
      <c r="U4254" t="s">
        <v>517</v>
      </c>
      <c r="V4254">
        <v>2523</v>
      </c>
      <c r="W4254" t="s">
        <v>518</v>
      </c>
      <c r="X4254">
        <v>8</v>
      </c>
      <c r="Y4254" t="s">
        <v>519</v>
      </c>
      <c r="Z4254">
        <v>1596</v>
      </c>
      <c r="AA4254">
        <v>8</v>
      </c>
      <c r="AB4254" t="s">
        <v>519</v>
      </c>
      <c r="AC4254">
        <v>1596</v>
      </c>
      <c r="AD4254">
        <v>1596</v>
      </c>
      <c r="AE4254">
        <v>0</v>
      </c>
      <c r="AF4254">
        <v>214</v>
      </c>
      <c r="AG4254">
        <v>214.971</v>
      </c>
      <c r="AH4254"/>
      <c r="AI4254">
        <v>0</v>
      </c>
    </row>
    <row r="4255" spans="1:35">
      <c r="A4255" t="s">
        <v>862</v>
      </c>
      <c r="B4255">
        <v>2019</v>
      </c>
      <c r="C4255">
        <v>2019</v>
      </c>
      <c r="D4255">
        <v>2019</v>
      </c>
      <c r="E4255">
        <v>4</v>
      </c>
      <c r="F4255">
        <v>0</v>
      </c>
      <c r="G4255">
        <v>0</v>
      </c>
      <c r="H4255" t="s">
        <v>568</v>
      </c>
      <c r="I4255">
        <v>251</v>
      </c>
      <c r="J4255" t="s">
        <v>113</v>
      </c>
      <c r="K4255" t="s">
        <v>583</v>
      </c>
      <c r="L4255">
        <v>372</v>
      </c>
      <c r="M4255" t="s">
        <v>676</v>
      </c>
      <c r="N4255" t="s">
        <v>677</v>
      </c>
      <c r="O4255">
        <v>0</v>
      </c>
      <c r="P4255" t="s">
        <v>177</v>
      </c>
      <c r="Q4255" t="s">
        <v>514</v>
      </c>
      <c r="R4255" t="s">
        <v>515</v>
      </c>
      <c r="S4255" t="s">
        <v>516</v>
      </c>
      <c r="T4255">
        <v>0</v>
      </c>
      <c r="U4255" t="s">
        <v>517</v>
      </c>
      <c r="V4255">
        <v>2523</v>
      </c>
      <c r="W4255" t="s">
        <v>518</v>
      </c>
      <c r="X4255">
        <v>8</v>
      </c>
      <c r="Y4255" t="s">
        <v>519</v>
      </c>
      <c r="Z4255">
        <v>453909500</v>
      </c>
      <c r="AA4255">
        <v>8</v>
      </c>
      <c r="AB4255" t="s">
        <v>519</v>
      </c>
      <c r="AC4255">
        <v>453909500</v>
      </c>
      <c r="AD4255">
        <v>453909500</v>
      </c>
      <c r="AE4255">
        <v>0</v>
      </c>
      <c r="AF4255">
        <v>25145967</v>
      </c>
      <c r="AG4255">
        <v>25145967.813000001</v>
      </c>
      <c r="AH4255"/>
      <c r="AI4255">
        <v>0</v>
      </c>
    </row>
    <row r="4256" spans="1:35">
      <c r="A4256" t="s">
        <v>862</v>
      </c>
      <c r="B4256">
        <v>2019</v>
      </c>
      <c r="C4256">
        <v>2019</v>
      </c>
      <c r="D4256">
        <v>2019</v>
      </c>
      <c r="E4256">
        <v>4</v>
      </c>
      <c r="F4256">
        <v>0</v>
      </c>
      <c r="G4256">
        <v>0</v>
      </c>
      <c r="H4256" t="s">
        <v>568</v>
      </c>
      <c r="I4256">
        <v>251</v>
      </c>
      <c r="J4256" t="s">
        <v>113</v>
      </c>
      <c r="K4256" t="s">
        <v>583</v>
      </c>
      <c r="L4256">
        <v>558</v>
      </c>
      <c r="M4256" t="s">
        <v>831</v>
      </c>
      <c r="N4256" t="s">
        <v>832</v>
      </c>
      <c r="O4256">
        <v>0</v>
      </c>
      <c r="P4256" t="s">
        <v>177</v>
      </c>
      <c r="Q4256" t="s">
        <v>514</v>
      </c>
      <c r="R4256" t="s">
        <v>515</v>
      </c>
      <c r="S4256" t="s">
        <v>516</v>
      </c>
      <c r="T4256">
        <v>0</v>
      </c>
      <c r="U4256" t="s">
        <v>517</v>
      </c>
      <c r="V4256">
        <v>2523</v>
      </c>
      <c r="W4256" t="s">
        <v>518</v>
      </c>
      <c r="X4256">
        <v>8</v>
      </c>
      <c r="Y4256" t="s">
        <v>519</v>
      </c>
      <c r="Z4256">
        <v>71</v>
      </c>
      <c r="AA4256">
        <v>8</v>
      </c>
      <c r="AB4256" t="s">
        <v>519</v>
      </c>
      <c r="AC4256">
        <v>71</v>
      </c>
      <c r="AD4256">
        <v>71</v>
      </c>
      <c r="AE4256">
        <v>0</v>
      </c>
      <c r="AF4256">
        <v>816</v>
      </c>
      <c r="AG4256">
        <v>816.21900000000005</v>
      </c>
      <c r="AH4256"/>
      <c r="AI4256">
        <v>0</v>
      </c>
    </row>
    <row r="4257" spans="1:35">
      <c r="A4257" t="s">
        <v>862</v>
      </c>
      <c r="B4257">
        <v>2019</v>
      </c>
      <c r="C4257">
        <v>2019</v>
      </c>
      <c r="D4257">
        <v>2019</v>
      </c>
      <c r="E4257">
        <v>4</v>
      </c>
      <c r="F4257">
        <v>0</v>
      </c>
      <c r="G4257">
        <v>0</v>
      </c>
      <c r="H4257" t="s">
        <v>568</v>
      </c>
      <c r="I4257">
        <v>251</v>
      </c>
      <c r="J4257" t="s">
        <v>113</v>
      </c>
      <c r="K4257" t="s">
        <v>583</v>
      </c>
      <c r="L4257">
        <v>788</v>
      </c>
      <c r="M4257" t="s">
        <v>729</v>
      </c>
      <c r="N4257" t="s">
        <v>730</v>
      </c>
      <c r="O4257">
        <v>0</v>
      </c>
      <c r="P4257" t="s">
        <v>177</v>
      </c>
      <c r="Q4257" t="s">
        <v>514</v>
      </c>
      <c r="R4257" t="s">
        <v>515</v>
      </c>
      <c r="S4257" t="s">
        <v>516</v>
      </c>
      <c r="T4257">
        <v>0</v>
      </c>
      <c r="U4257" t="s">
        <v>517</v>
      </c>
      <c r="V4257">
        <v>2523</v>
      </c>
      <c r="W4257" t="s">
        <v>518</v>
      </c>
      <c r="X4257">
        <v>8</v>
      </c>
      <c r="Y4257" t="s">
        <v>519</v>
      </c>
      <c r="Z4257">
        <v>17829811</v>
      </c>
      <c r="AA4257">
        <v>8</v>
      </c>
      <c r="AB4257" t="s">
        <v>519</v>
      </c>
      <c r="AC4257">
        <v>17829811</v>
      </c>
      <c r="AD4257">
        <v>17829811</v>
      </c>
      <c r="AE4257">
        <v>0</v>
      </c>
      <c r="AF4257">
        <v>2001209</v>
      </c>
      <c r="AG4257">
        <v>2001209.352</v>
      </c>
      <c r="AH4257"/>
      <c r="AI4257">
        <v>0</v>
      </c>
    </row>
    <row r="4258" spans="1:35">
      <c r="A4258" t="s">
        <v>862</v>
      </c>
      <c r="B4258">
        <v>2019</v>
      </c>
      <c r="C4258">
        <v>2019</v>
      </c>
      <c r="D4258">
        <v>2019</v>
      </c>
      <c r="E4258">
        <v>4</v>
      </c>
      <c r="F4258">
        <v>0</v>
      </c>
      <c r="G4258">
        <v>0</v>
      </c>
      <c r="H4258" t="s">
        <v>568</v>
      </c>
      <c r="I4258">
        <v>251</v>
      </c>
      <c r="J4258" t="s">
        <v>113</v>
      </c>
      <c r="K4258" t="s">
        <v>583</v>
      </c>
      <c r="L4258">
        <v>376</v>
      </c>
      <c r="M4258" t="s">
        <v>658</v>
      </c>
      <c r="N4258" t="s">
        <v>659</v>
      </c>
      <c r="O4258">
        <v>0</v>
      </c>
      <c r="P4258" t="s">
        <v>177</v>
      </c>
      <c r="Q4258" t="s">
        <v>514</v>
      </c>
      <c r="R4258" t="s">
        <v>515</v>
      </c>
      <c r="S4258" t="s">
        <v>516</v>
      </c>
      <c r="T4258">
        <v>0</v>
      </c>
      <c r="U4258" t="s">
        <v>517</v>
      </c>
      <c r="V4258">
        <v>2523</v>
      </c>
      <c r="W4258" t="s">
        <v>518</v>
      </c>
      <c r="X4258">
        <v>8</v>
      </c>
      <c r="Y4258" t="s">
        <v>519</v>
      </c>
      <c r="Z4258">
        <v>22</v>
      </c>
      <c r="AA4258">
        <v>8</v>
      </c>
      <c r="AB4258" t="s">
        <v>519</v>
      </c>
      <c r="AC4258">
        <v>22</v>
      </c>
      <c r="AD4258">
        <v>22</v>
      </c>
      <c r="AE4258">
        <v>0</v>
      </c>
      <c r="AF4258">
        <v>27</v>
      </c>
      <c r="AG4258">
        <v>27.991</v>
      </c>
      <c r="AH4258"/>
      <c r="AI4258">
        <v>0</v>
      </c>
    </row>
    <row r="4259" spans="1:35">
      <c r="A4259" t="s">
        <v>862</v>
      </c>
      <c r="B4259">
        <v>2019</v>
      </c>
      <c r="C4259">
        <v>2019</v>
      </c>
      <c r="D4259">
        <v>2019</v>
      </c>
      <c r="E4259">
        <v>4</v>
      </c>
      <c r="F4259">
        <v>0</v>
      </c>
      <c r="G4259">
        <v>0</v>
      </c>
      <c r="H4259" t="s">
        <v>568</v>
      </c>
      <c r="I4259">
        <v>251</v>
      </c>
      <c r="J4259" t="s">
        <v>113</v>
      </c>
      <c r="K4259" t="s">
        <v>583</v>
      </c>
      <c r="L4259">
        <v>704</v>
      </c>
      <c r="M4259" t="s">
        <v>570</v>
      </c>
      <c r="N4259" t="s">
        <v>571</v>
      </c>
      <c r="O4259">
        <v>0</v>
      </c>
      <c r="P4259" t="s">
        <v>177</v>
      </c>
      <c r="Q4259" t="s">
        <v>514</v>
      </c>
      <c r="R4259" t="s">
        <v>515</v>
      </c>
      <c r="S4259" t="s">
        <v>516</v>
      </c>
      <c r="T4259">
        <v>0</v>
      </c>
      <c r="U4259" t="s">
        <v>517</v>
      </c>
      <c r="V4259">
        <v>2523</v>
      </c>
      <c r="W4259" t="s">
        <v>518</v>
      </c>
      <c r="X4259">
        <v>8</v>
      </c>
      <c r="Y4259" t="s">
        <v>519</v>
      </c>
      <c r="Z4259">
        <v>121012440</v>
      </c>
      <c r="AA4259">
        <v>8</v>
      </c>
      <c r="AB4259" t="s">
        <v>519</v>
      </c>
      <c r="AC4259">
        <v>121012440</v>
      </c>
      <c r="AD4259">
        <v>121012440</v>
      </c>
      <c r="AE4259">
        <v>0</v>
      </c>
      <c r="AF4259">
        <v>10551280</v>
      </c>
      <c r="AG4259">
        <v>10551280.062999999</v>
      </c>
      <c r="AH4259"/>
      <c r="AI4259">
        <v>0</v>
      </c>
    </row>
    <row r="4260" spans="1:35">
      <c r="A4260" t="s">
        <v>862</v>
      </c>
      <c r="B4260">
        <v>2019</v>
      </c>
      <c r="C4260">
        <v>2019</v>
      </c>
      <c r="D4260">
        <v>2019</v>
      </c>
      <c r="E4260">
        <v>4</v>
      </c>
      <c r="F4260">
        <v>0</v>
      </c>
      <c r="G4260">
        <v>0</v>
      </c>
      <c r="H4260" t="s">
        <v>568</v>
      </c>
      <c r="I4260">
        <v>251</v>
      </c>
      <c r="J4260" t="s">
        <v>113</v>
      </c>
      <c r="K4260" t="s">
        <v>583</v>
      </c>
      <c r="L4260">
        <v>710</v>
      </c>
      <c r="M4260" t="s">
        <v>616</v>
      </c>
      <c r="N4260" t="s">
        <v>617</v>
      </c>
      <c r="O4260">
        <v>0</v>
      </c>
      <c r="P4260" t="s">
        <v>177</v>
      </c>
      <c r="Q4260" t="s">
        <v>514</v>
      </c>
      <c r="R4260" t="s">
        <v>515</v>
      </c>
      <c r="S4260" t="s">
        <v>516</v>
      </c>
      <c r="T4260">
        <v>0</v>
      </c>
      <c r="U4260" t="s">
        <v>517</v>
      </c>
      <c r="V4260">
        <v>2523</v>
      </c>
      <c r="W4260" t="s">
        <v>518</v>
      </c>
      <c r="X4260">
        <v>8</v>
      </c>
      <c r="Y4260" t="s">
        <v>519</v>
      </c>
      <c r="Z4260">
        <v>2</v>
      </c>
      <c r="AA4260">
        <v>8</v>
      </c>
      <c r="AB4260" t="s">
        <v>519</v>
      </c>
      <c r="AC4260">
        <v>2</v>
      </c>
      <c r="AD4260">
        <v>2</v>
      </c>
      <c r="AE4260">
        <v>0</v>
      </c>
      <c r="AF4260">
        <v>95</v>
      </c>
      <c r="AG4260">
        <v>95.17</v>
      </c>
      <c r="AH4260"/>
      <c r="AI4260">
        <v>0</v>
      </c>
    </row>
    <row r="4261" spans="1:35">
      <c r="A4261" t="s">
        <v>862</v>
      </c>
      <c r="B4261">
        <v>2019</v>
      </c>
      <c r="C4261">
        <v>2019</v>
      </c>
      <c r="D4261">
        <v>2019</v>
      </c>
      <c r="E4261">
        <v>4</v>
      </c>
      <c r="F4261">
        <v>0</v>
      </c>
      <c r="G4261">
        <v>0</v>
      </c>
      <c r="H4261" t="s">
        <v>568</v>
      </c>
      <c r="I4261">
        <v>251</v>
      </c>
      <c r="J4261" t="s">
        <v>113</v>
      </c>
      <c r="K4261" t="s">
        <v>583</v>
      </c>
      <c r="L4261">
        <v>686</v>
      </c>
      <c r="M4261" t="s">
        <v>560</v>
      </c>
      <c r="N4261" t="s">
        <v>561</v>
      </c>
      <c r="O4261">
        <v>0</v>
      </c>
      <c r="P4261" t="s">
        <v>177</v>
      </c>
      <c r="Q4261" t="s">
        <v>514</v>
      </c>
      <c r="R4261" t="s">
        <v>515</v>
      </c>
      <c r="S4261" t="s">
        <v>516</v>
      </c>
      <c r="T4261">
        <v>0</v>
      </c>
      <c r="U4261" t="s">
        <v>517</v>
      </c>
      <c r="V4261">
        <v>2523</v>
      </c>
      <c r="W4261" t="s">
        <v>518</v>
      </c>
      <c r="X4261">
        <v>8</v>
      </c>
      <c r="Y4261" t="s">
        <v>519</v>
      </c>
      <c r="Z4261">
        <v>195</v>
      </c>
      <c r="AA4261">
        <v>8</v>
      </c>
      <c r="AB4261" t="s">
        <v>519</v>
      </c>
      <c r="AC4261">
        <v>195</v>
      </c>
      <c r="AD4261">
        <v>195</v>
      </c>
      <c r="AE4261">
        <v>0</v>
      </c>
      <c r="AF4261">
        <v>759</v>
      </c>
      <c r="AG4261">
        <v>759.11699999999996</v>
      </c>
      <c r="AH4261"/>
      <c r="AI4261">
        <v>0</v>
      </c>
    </row>
    <row r="4262" spans="1:35">
      <c r="A4262" t="s">
        <v>862</v>
      </c>
      <c r="B4262">
        <v>2019</v>
      </c>
      <c r="C4262">
        <v>2019</v>
      </c>
      <c r="D4262">
        <v>2019</v>
      </c>
      <c r="E4262">
        <v>4</v>
      </c>
      <c r="F4262">
        <v>0</v>
      </c>
      <c r="G4262">
        <v>0</v>
      </c>
      <c r="H4262" t="s">
        <v>568</v>
      </c>
      <c r="I4262">
        <v>251</v>
      </c>
      <c r="J4262" t="s">
        <v>113</v>
      </c>
      <c r="K4262" t="s">
        <v>583</v>
      </c>
      <c r="L4262">
        <v>266</v>
      </c>
      <c r="M4262" t="s">
        <v>664</v>
      </c>
      <c r="N4262" t="s">
        <v>665</v>
      </c>
      <c r="O4262">
        <v>0</v>
      </c>
      <c r="P4262" t="s">
        <v>177</v>
      </c>
      <c r="Q4262" t="s">
        <v>514</v>
      </c>
      <c r="R4262" t="s">
        <v>515</v>
      </c>
      <c r="S4262" t="s">
        <v>516</v>
      </c>
      <c r="T4262">
        <v>0</v>
      </c>
      <c r="U4262" t="s">
        <v>517</v>
      </c>
      <c r="V4262">
        <v>2523</v>
      </c>
      <c r="W4262" t="s">
        <v>518</v>
      </c>
      <c r="X4262">
        <v>8</v>
      </c>
      <c r="Y4262" t="s">
        <v>519</v>
      </c>
      <c r="Z4262">
        <v>8</v>
      </c>
      <c r="AA4262">
        <v>8</v>
      </c>
      <c r="AB4262" t="s">
        <v>519</v>
      </c>
      <c r="AC4262">
        <v>8</v>
      </c>
      <c r="AD4262">
        <v>8</v>
      </c>
      <c r="AE4262">
        <v>0</v>
      </c>
      <c r="AF4262">
        <v>3</v>
      </c>
      <c r="AG4262">
        <v>3.359</v>
      </c>
      <c r="AH4262"/>
      <c r="AI4262">
        <v>0</v>
      </c>
    </row>
    <row r="4263" spans="1:35">
      <c r="A4263" t="s">
        <v>862</v>
      </c>
      <c r="B4263">
        <v>2019</v>
      </c>
      <c r="C4263">
        <v>2019</v>
      </c>
      <c r="D4263">
        <v>2019</v>
      </c>
      <c r="E4263">
        <v>4</v>
      </c>
      <c r="F4263">
        <v>0</v>
      </c>
      <c r="G4263">
        <v>0</v>
      </c>
      <c r="H4263" t="s">
        <v>568</v>
      </c>
      <c r="I4263">
        <v>251</v>
      </c>
      <c r="J4263" t="s">
        <v>113</v>
      </c>
      <c r="K4263" t="s">
        <v>583</v>
      </c>
      <c r="L4263">
        <v>120</v>
      </c>
      <c r="M4263" t="s">
        <v>660</v>
      </c>
      <c r="N4263" t="s">
        <v>661</v>
      </c>
      <c r="O4263">
        <v>0</v>
      </c>
      <c r="P4263" t="s">
        <v>177</v>
      </c>
      <c r="Q4263" t="s">
        <v>514</v>
      </c>
      <c r="R4263" t="s">
        <v>515</v>
      </c>
      <c r="S4263" t="s">
        <v>516</v>
      </c>
      <c r="T4263">
        <v>0</v>
      </c>
      <c r="U4263" t="s">
        <v>517</v>
      </c>
      <c r="V4263">
        <v>2523</v>
      </c>
      <c r="W4263" t="s">
        <v>518</v>
      </c>
      <c r="X4263">
        <v>8</v>
      </c>
      <c r="Y4263" t="s">
        <v>519</v>
      </c>
      <c r="Z4263">
        <v>5007</v>
      </c>
      <c r="AA4263">
        <v>8</v>
      </c>
      <c r="AB4263" t="s">
        <v>519</v>
      </c>
      <c r="AC4263">
        <v>5007</v>
      </c>
      <c r="AD4263">
        <v>5007</v>
      </c>
      <c r="AE4263">
        <v>0</v>
      </c>
      <c r="AF4263">
        <v>4300</v>
      </c>
      <c r="AG4263">
        <v>4300.5460000000003</v>
      </c>
      <c r="AH4263"/>
      <c r="AI4263">
        <v>0</v>
      </c>
    </row>
    <row r="4264" spans="1:35">
      <c r="A4264" t="s">
        <v>862</v>
      </c>
      <c r="B4264">
        <v>2019</v>
      </c>
      <c r="C4264">
        <v>2019</v>
      </c>
      <c r="D4264">
        <v>2019</v>
      </c>
      <c r="E4264">
        <v>4</v>
      </c>
      <c r="F4264">
        <v>0</v>
      </c>
      <c r="G4264">
        <v>0</v>
      </c>
      <c r="H4264" t="s">
        <v>568</v>
      </c>
      <c r="I4264">
        <v>251</v>
      </c>
      <c r="J4264" t="s">
        <v>113</v>
      </c>
      <c r="K4264" t="s">
        <v>583</v>
      </c>
      <c r="L4264">
        <v>428</v>
      </c>
      <c r="M4264" t="s">
        <v>735</v>
      </c>
      <c r="N4264" t="s">
        <v>736</v>
      </c>
      <c r="O4264">
        <v>0</v>
      </c>
      <c r="P4264" t="s">
        <v>177</v>
      </c>
      <c r="Q4264" t="s">
        <v>514</v>
      </c>
      <c r="R4264" t="s">
        <v>515</v>
      </c>
      <c r="S4264" t="s">
        <v>516</v>
      </c>
      <c r="T4264">
        <v>0</v>
      </c>
      <c r="U4264" t="s">
        <v>517</v>
      </c>
      <c r="V4264">
        <v>2523</v>
      </c>
      <c r="W4264" t="s">
        <v>518</v>
      </c>
      <c r="X4264">
        <v>8</v>
      </c>
      <c r="Y4264" t="s">
        <v>519</v>
      </c>
      <c r="Z4264">
        <v>2800</v>
      </c>
      <c r="AA4264">
        <v>8</v>
      </c>
      <c r="AB4264" t="s">
        <v>519</v>
      </c>
      <c r="AC4264">
        <v>2800</v>
      </c>
      <c r="AD4264">
        <v>2800</v>
      </c>
      <c r="AE4264">
        <v>0</v>
      </c>
      <c r="AF4264">
        <v>300</v>
      </c>
      <c r="AG4264">
        <v>300.06400000000002</v>
      </c>
      <c r="AH4264"/>
      <c r="AI4264">
        <v>0</v>
      </c>
    </row>
    <row r="4265" spans="1:35">
      <c r="A4265" t="s">
        <v>862</v>
      </c>
      <c r="B4265">
        <v>2019</v>
      </c>
      <c r="C4265">
        <v>2019</v>
      </c>
      <c r="D4265">
        <v>2019</v>
      </c>
      <c r="E4265">
        <v>4</v>
      </c>
      <c r="F4265">
        <v>0</v>
      </c>
      <c r="G4265">
        <v>0</v>
      </c>
      <c r="H4265" t="s">
        <v>568</v>
      </c>
      <c r="I4265">
        <v>251</v>
      </c>
      <c r="J4265" t="s">
        <v>113</v>
      </c>
      <c r="K4265" t="s">
        <v>583</v>
      </c>
      <c r="L4265">
        <v>384</v>
      </c>
      <c r="M4265" t="s">
        <v>751</v>
      </c>
      <c r="N4265" t="s">
        <v>752</v>
      </c>
      <c r="O4265">
        <v>0</v>
      </c>
      <c r="P4265" t="s">
        <v>177</v>
      </c>
      <c r="Q4265" t="s">
        <v>514</v>
      </c>
      <c r="R4265" t="s">
        <v>515</v>
      </c>
      <c r="S4265" t="s">
        <v>516</v>
      </c>
      <c r="T4265">
        <v>0</v>
      </c>
      <c r="U4265" t="s">
        <v>517</v>
      </c>
      <c r="V4265">
        <v>2523</v>
      </c>
      <c r="W4265" t="s">
        <v>518</v>
      </c>
      <c r="X4265">
        <v>8</v>
      </c>
      <c r="Y4265" t="s">
        <v>519</v>
      </c>
      <c r="Z4265">
        <v>83</v>
      </c>
      <c r="AA4265">
        <v>8</v>
      </c>
      <c r="AB4265" t="s">
        <v>519</v>
      </c>
      <c r="AC4265">
        <v>83</v>
      </c>
      <c r="AD4265">
        <v>83</v>
      </c>
      <c r="AE4265">
        <v>0</v>
      </c>
      <c r="AF4265">
        <v>1175</v>
      </c>
      <c r="AG4265">
        <v>1175.624</v>
      </c>
      <c r="AH4265"/>
      <c r="AI4265">
        <v>0</v>
      </c>
    </row>
    <row r="4266" spans="1:35">
      <c r="A4266" t="s">
        <v>862</v>
      </c>
      <c r="B4266">
        <v>2019</v>
      </c>
      <c r="C4266">
        <v>2019</v>
      </c>
      <c r="D4266">
        <v>2019</v>
      </c>
      <c r="E4266">
        <v>4</v>
      </c>
      <c r="F4266">
        <v>0</v>
      </c>
      <c r="G4266">
        <v>0</v>
      </c>
      <c r="H4266" t="s">
        <v>568</v>
      </c>
      <c r="I4266">
        <v>251</v>
      </c>
      <c r="J4266" t="s">
        <v>113</v>
      </c>
      <c r="K4266" t="s">
        <v>583</v>
      </c>
      <c r="L4266">
        <v>528</v>
      </c>
      <c r="M4266" t="s">
        <v>581</v>
      </c>
      <c r="N4266" t="s">
        <v>582</v>
      </c>
      <c r="O4266">
        <v>0</v>
      </c>
      <c r="P4266" t="s">
        <v>177</v>
      </c>
      <c r="Q4266" t="s">
        <v>514</v>
      </c>
      <c r="R4266" t="s">
        <v>515</v>
      </c>
      <c r="S4266" t="s">
        <v>516</v>
      </c>
      <c r="T4266">
        <v>0</v>
      </c>
      <c r="U4266" t="s">
        <v>517</v>
      </c>
      <c r="V4266">
        <v>2523</v>
      </c>
      <c r="W4266" t="s">
        <v>518</v>
      </c>
      <c r="X4266">
        <v>8</v>
      </c>
      <c r="Y4266" t="s">
        <v>519</v>
      </c>
      <c r="Z4266">
        <v>6023922</v>
      </c>
      <c r="AA4266">
        <v>8</v>
      </c>
      <c r="AB4266" t="s">
        <v>519</v>
      </c>
      <c r="AC4266">
        <v>6023922</v>
      </c>
      <c r="AD4266">
        <v>6023922</v>
      </c>
      <c r="AE4266">
        <v>0</v>
      </c>
      <c r="AF4266">
        <v>2441406</v>
      </c>
      <c r="AG4266">
        <v>2441406.7760000001</v>
      </c>
      <c r="AH4266"/>
      <c r="AI4266">
        <v>0</v>
      </c>
    </row>
    <row r="4267" spans="1:35">
      <c r="A4267" t="s">
        <v>862</v>
      </c>
      <c r="B4267">
        <v>2019</v>
      </c>
      <c r="C4267">
        <v>2019</v>
      </c>
      <c r="D4267">
        <v>2019</v>
      </c>
      <c r="E4267">
        <v>4</v>
      </c>
      <c r="F4267">
        <v>0</v>
      </c>
      <c r="G4267">
        <v>0</v>
      </c>
      <c r="H4267" t="s">
        <v>568</v>
      </c>
      <c r="I4267">
        <v>251</v>
      </c>
      <c r="J4267" t="s">
        <v>113</v>
      </c>
      <c r="K4267" t="s">
        <v>583</v>
      </c>
      <c r="L4267">
        <v>442</v>
      </c>
      <c r="M4267" t="s">
        <v>688</v>
      </c>
      <c r="N4267" t="s">
        <v>689</v>
      </c>
      <c r="O4267">
        <v>0</v>
      </c>
      <c r="P4267" t="s">
        <v>177</v>
      </c>
      <c r="Q4267" t="s">
        <v>514</v>
      </c>
      <c r="R4267" t="s">
        <v>515</v>
      </c>
      <c r="S4267" t="s">
        <v>516</v>
      </c>
      <c r="T4267">
        <v>0</v>
      </c>
      <c r="U4267" t="s">
        <v>517</v>
      </c>
      <c r="V4267">
        <v>2523</v>
      </c>
      <c r="W4267" t="s">
        <v>518</v>
      </c>
      <c r="X4267">
        <v>8</v>
      </c>
      <c r="Y4267" t="s">
        <v>519</v>
      </c>
      <c r="Z4267">
        <v>457152519</v>
      </c>
      <c r="AA4267">
        <v>8</v>
      </c>
      <c r="AB4267" t="s">
        <v>519</v>
      </c>
      <c r="AC4267">
        <v>457152519</v>
      </c>
      <c r="AD4267">
        <v>457152519</v>
      </c>
      <c r="AE4267">
        <v>0</v>
      </c>
      <c r="AF4267">
        <v>43446111</v>
      </c>
      <c r="AG4267">
        <v>43446111.556000002</v>
      </c>
      <c r="AH4267"/>
      <c r="AI4267">
        <v>0</v>
      </c>
    </row>
    <row r="4268" spans="1:35">
      <c r="A4268" t="s">
        <v>862</v>
      </c>
      <c r="B4268">
        <v>2019</v>
      </c>
      <c r="C4268">
        <v>2019</v>
      </c>
      <c r="D4268">
        <v>2019</v>
      </c>
      <c r="E4268">
        <v>4</v>
      </c>
      <c r="F4268">
        <v>0</v>
      </c>
      <c r="G4268">
        <v>0</v>
      </c>
      <c r="H4268" t="s">
        <v>568</v>
      </c>
      <c r="I4268">
        <v>251</v>
      </c>
      <c r="J4268" t="s">
        <v>113</v>
      </c>
      <c r="K4268" t="s">
        <v>583</v>
      </c>
      <c r="L4268">
        <v>174</v>
      </c>
      <c r="M4268" t="s">
        <v>755</v>
      </c>
      <c r="N4268" t="s">
        <v>756</v>
      </c>
      <c r="O4268">
        <v>0</v>
      </c>
      <c r="P4268" t="s">
        <v>177</v>
      </c>
      <c r="Q4268" t="s">
        <v>514</v>
      </c>
      <c r="R4268" t="s">
        <v>515</v>
      </c>
      <c r="S4268" t="s">
        <v>516</v>
      </c>
      <c r="T4268">
        <v>0</v>
      </c>
      <c r="U4268" t="s">
        <v>517</v>
      </c>
      <c r="V4268">
        <v>2523</v>
      </c>
      <c r="W4268" t="s">
        <v>518</v>
      </c>
      <c r="X4268">
        <v>8</v>
      </c>
      <c r="Y4268" t="s">
        <v>519</v>
      </c>
      <c r="Z4268">
        <v>40</v>
      </c>
      <c r="AA4268">
        <v>8</v>
      </c>
      <c r="AB4268" t="s">
        <v>519</v>
      </c>
      <c r="AC4268">
        <v>40</v>
      </c>
      <c r="AD4268">
        <v>40</v>
      </c>
      <c r="AE4268">
        <v>0</v>
      </c>
      <c r="AF4268">
        <v>554</v>
      </c>
      <c r="AG4268">
        <v>554.22299999999996</v>
      </c>
      <c r="AH4268"/>
      <c r="AI4268">
        <v>0</v>
      </c>
    </row>
    <row r="4269" spans="1:35">
      <c r="A4269" t="s">
        <v>862</v>
      </c>
      <c r="B4269">
        <v>2019</v>
      </c>
      <c r="C4269">
        <v>2019</v>
      </c>
      <c r="D4269">
        <v>2019</v>
      </c>
      <c r="E4269">
        <v>4</v>
      </c>
      <c r="F4269">
        <v>0</v>
      </c>
      <c r="G4269">
        <v>0</v>
      </c>
      <c r="H4269" t="s">
        <v>568</v>
      </c>
      <c r="I4269">
        <v>251</v>
      </c>
      <c r="J4269" t="s">
        <v>113</v>
      </c>
      <c r="K4269" t="s">
        <v>583</v>
      </c>
      <c r="L4269">
        <v>703</v>
      </c>
      <c r="M4269" t="s">
        <v>672</v>
      </c>
      <c r="N4269" t="s">
        <v>673</v>
      </c>
      <c r="O4269">
        <v>0</v>
      </c>
      <c r="P4269" t="s">
        <v>177</v>
      </c>
      <c r="Q4269" t="s">
        <v>514</v>
      </c>
      <c r="R4269" t="s">
        <v>515</v>
      </c>
      <c r="S4269" t="s">
        <v>516</v>
      </c>
      <c r="T4269">
        <v>0</v>
      </c>
      <c r="U4269" t="s">
        <v>517</v>
      </c>
      <c r="V4269">
        <v>2523</v>
      </c>
      <c r="W4269" t="s">
        <v>518</v>
      </c>
      <c r="X4269">
        <v>8</v>
      </c>
      <c r="Y4269" t="s">
        <v>519</v>
      </c>
      <c r="Z4269">
        <v>50</v>
      </c>
      <c r="AA4269">
        <v>8</v>
      </c>
      <c r="AB4269" t="s">
        <v>519</v>
      </c>
      <c r="AC4269">
        <v>50</v>
      </c>
      <c r="AD4269">
        <v>50</v>
      </c>
      <c r="AE4269">
        <v>0</v>
      </c>
      <c r="AF4269">
        <v>7</v>
      </c>
      <c r="AG4269">
        <v>7.8369999999999997</v>
      </c>
      <c r="AH4269"/>
      <c r="AI4269">
        <v>0</v>
      </c>
    </row>
    <row r="4270" spans="1:35">
      <c r="A4270" t="s">
        <v>862</v>
      </c>
      <c r="B4270">
        <v>2019</v>
      </c>
      <c r="C4270">
        <v>2019</v>
      </c>
      <c r="D4270">
        <v>2019</v>
      </c>
      <c r="E4270">
        <v>4</v>
      </c>
      <c r="F4270">
        <v>0</v>
      </c>
      <c r="G4270">
        <v>0</v>
      </c>
      <c r="H4270" t="s">
        <v>568</v>
      </c>
      <c r="I4270">
        <v>251</v>
      </c>
      <c r="J4270" t="s">
        <v>113</v>
      </c>
      <c r="K4270" t="s">
        <v>583</v>
      </c>
      <c r="L4270">
        <v>422</v>
      </c>
      <c r="M4270" t="s">
        <v>451</v>
      </c>
      <c r="N4270" t="s">
        <v>696</v>
      </c>
      <c r="O4270">
        <v>0</v>
      </c>
      <c r="P4270" t="s">
        <v>177</v>
      </c>
      <c r="Q4270" t="s">
        <v>514</v>
      </c>
      <c r="R4270" t="s">
        <v>515</v>
      </c>
      <c r="S4270" t="s">
        <v>516</v>
      </c>
      <c r="T4270">
        <v>0</v>
      </c>
      <c r="U4270" t="s">
        <v>517</v>
      </c>
      <c r="V4270">
        <v>2523</v>
      </c>
      <c r="W4270" t="s">
        <v>518</v>
      </c>
      <c r="X4270">
        <v>8</v>
      </c>
      <c r="Y4270" t="s">
        <v>519</v>
      </c>
      <c r="Z4270">
        <v>639</v>
      </c>
      <c r="AA4270">
        <v>8</v>
      </c>
      <c r="AB4270" t="s">
        <v>519</v>
      </c>
      <c r="AC4270">
        <v>639</v>
      </c>
      <c r="AD4270">
        <v>639</v>
      </c>
      <c r="AE4270">
        <v>0</v>
      </c>
      <c r="AF4270">
        <v>856</v>
      </c>
      <c r="AG4270">
        <v>856.52599999999995</v>
      </c>
      <c r="AH4270"/>
      <c r="AI4270">
        <v>0</v>
      </c>
    </row>
    <row r="4271" spans="1:35">
      <c r="A4271" t="s">
        <v>862</v>
      </c>
      <c r="B4271">
        <v>2019</v>
      </c>
      <c r="C4271">
        <v>2019</v>
      </c>
      <c r="D4271">
        <v>2019</v>
      </c>
      <c r="E4271">
        <v>4</v>
      </c>
      <c r="F4271">
        <v>0</v>
      </c>
      <c r="G4271">
        <v>0</v>
      </c>
      <c r="H4271" t="s">
        <v>568</v>
      </c>
      <c r="I4271">
        <v>251</v>
      </c>
      <c r="J4271" t="s">
        <v>113</v>
      </c>
      <c r="K4271" t="s">
        <v>583</v>
      </c>
      <c r="L4271">
        <v>724</v>
      </c>
      <c r="M4271" t="s">
        <v>214</v>
      </c>
      <c r="N4271" t="s">
        <v>580</v>
      </c>
      <c r="O4271">
        <v>0</v>
      </c>
      <c r="P4271" t="s">
        <v>177</v>
      </c>
      <c r="Q4271" t="s">
        <v>514</v>
      </c>
      <c r="R4271" t="s">
        <v>515</v>
      </c>
      <c r="S4271" t="s">
        <v>516</v>
      </c>
      <c r="T4271">
        <v>0</v>
      </c>
      <c r="U4271" t="s">
        <v>517</v>
      </c>
      <c r="V4271">
        <v>2523</v>
      </c>
      <c r="W4271" t="s">
        <v>518</v>
      </c>
      <c r="X4271">
        <v>8</v>
      </c>
      <c r="Y4271" t="s">
        <v>519</v>
      </c>
      <c r="Z4271">
        <v>823199111</v>
      </c>
      <c r="AA4271">
        <v>8</v>
      </c>
      <c r="AB4271" t="s">
        <v>519</v>
      </c>
      <c r="AC4271">
        <v>823199111</v>
      </c>
      <c r="AD4271">
        <v>823199111</v>
      </c>
      <c r="AE4271">
        <v>0</v>
      </c>
      <c r="AF4271">
        <v>76968584</v>
      </c>
      <c r="AG4271">
        <v>76968584.259000003</v>
      </c>
      <c r="AH4271"/>
      <c r="AI4271">
        <v>0</v>
      </c>
    </row>
    <row r="4272" spans="1:35">
      <c r="A4272" t="s">
        <v>862</v>
      </c>
      <c r="B4272">
        <v>2019</v>
      </c>
      <c r="C4272">
        <v>2019</v>
      </c>
      <c r="D4272">
        <v>2019</v>
      </c>
      <c r="E4272">
        <v>4</v>
      </c>
      <c r="F4272">
        <v>0</v>
      </c>
      <c r="G4272">
        <v>0</v>
      </c>
      <c r="H4272" t="s">
        <v>568</v>
      </c>
      <c r="I4272">
        <v>251</v>
      </c>
      <c r="J4272" t="s">
        <v>113</v>
      </c>
      <c r="K4272" t="s">
        <v>583</v>
      </c>
      <c r="L4272">
        <v>76</v>
      </c>
      <c r="M4272" t="s">
        <v>538</v>
      </c>
      <c r="N4272" t="s">
        <v>539</v>
      </c>
      <c r="O4272">
        <v>0</v>
      </c>
      <c r="P4272" t="s">
        <v>177</v>
      </c>
      <c r="Q4272" t="s">
        <v>514</v>
      </c>
      <c r="R4272" t="s">
        <v>515</v>
      </c>
      <c r="S4272" t="s">
        <v>516</v>
      </c>
      <c r="T4272">
        <v>0</v>
      </c>
      <c r="U4272" t="s">
        <v>517</v>
      </c>
      <c r="V4272">
        <v>2523</v>
      </c>
      <c r="W4272" t="s">
        <v>518</v>
      </c>
      <c r="X4272">
        <v>8</v>
      </c>
      <c r="Y4272" t="s">
        <v>519</v>
      </c>
      <c r="Z4272">
        <v>1349</v>
      </c>
      <c r="AA4272">
        <v>8</v>
      </c>
      <c r="AB4272" t="s">
        <v>519</v>
      </c>
      <c r="AC4272">
        <v>1349</v>
      </c>
      <c r="AD4272">
        <v>1349</v>
      </c>
      <c r="AE4272">
        <v>0</v>
      </c>
      <c r="AF4272">
        <v>1030</v>
      </c>
      <c r="AG4272">
        <v>1030.0709999999999</v>
      </c>
      <c r="AH4272"/>
      <c r="AI4272">
        <v>0</v>
      </c>
    </row>
    <row r="4273" spans="1:35">
      <c r="A4273" t="s">
        <v>862</v>
      </c>
      <c r="B4273">
        <v>2019</v>
      </c>
      <c r="C4273">
        <v>2019</v>
      </c>
      <c r="D4273">
        <v>2019</v>
      </c>
      <c r="E4273">
        <v>4</v>
      </c>
      <c r="F4273">
        <v>0</v>
      </c>
      <c r="G4273">
        <v>0</v>
      </c>
      <c r="H4273" t="s">
        <v>568</v>
      </c>
      <c r="I4273">
        <v>251</v>
      </c>
      <c r="J4273" t="s">
        <v>113</v>
      </c>
      <c r="K4273" t="s">
        <v>583</v>
      </c>
      <c r="L4273">
        <v>620</v>
      </c>
      <c r="M4273" t="s">
        <v>603</v>
      </c>
      <c r="N4273" t="s">
        <v>604</v>
      </c>
      <c r="O4273">
        <v>0</v>
      </c>
      <c r="P4273" t="s">
        <v>177</v>
      </c>
      <c r="Q4273" t="s">
        <v>514</v>
      </c>
      <c r="R4273" t="s">
        <v>515</v>
      </c>
      <c r="S4273" t="s">
        <v>516</v>
      </c>
      <c r="T4273">
        <v>0</v>
      </c>
      <c r="U4273" t="s">
        <v>517</v>
      </c>
      <c r="V4273">
        <v>2523</v>
      </c>
      <c r="W4273" t="s">
        <v>518</v>
      </c>
      <c r="X4273">
        <v>8</v>
      </c>
      <c r="Y4273" t="s">
        <v>519</v>
      </c>
      <c r="Z4273">
        <v>56338236</v>
      </c>
      <c r="AA4273">
        <v>8</v>
      </c>
      <c r="AB4273" t="s">
        <v>519</v>
      </c>
      <c r="AC4273">
        <v>56338236</v>
      </c>
      <c r="AD4273">
        <v>56338236</v>
      </c>
      <c r="AE4273">
        <v>0</v>
      </c>
      <c r="AF4273">
        <v>8888353</v>
      </c>
      <c r="AG4273">
        <v>8888353.8190000001</v>
      </c>
      <c r="AH4273"/>
      <c r="AI4273">
        <v>0</v>
      </c>
    </row>
    <row r="4274" spans="1:35">
      <c r="A4274" t="s">
        <v>862</v>
      </c>
      <c r="B4274">
        <v>2019</v>
      </c>
      <c r="C4274">
        <v>2019</v>
      </c>
      <c r="D4274">
        <v>2019</v>
      </c>
      <c r="E4274">
        <v>4</v>
      </c>
      <c r="F4274">
        <v>0</v>
      </c>
      <c r="G4274">
        <v>0</v>
      </c>
      <c r="H4274" t="s">
        <v>568</v>
      </c>
      <c r="I4274">
        <v>251</v>
      </c>
      <c r="J4274" t="s">
        <v>113</v>
      </c>
      <c r="K4274" t="s">
        <v>583</v>
      </c>
      <c r="L4274">
        <v>484</v>
      </c>
      <c r="M4274" t="s">
        <v>656</v>
      </c>
      <c r="N4274" t="s">
        <v>657</v>
      </c>
      <c r="O4274">
        <v>0</v>
      </c>
      <c r="P4274" t="s">
        <v>177</v>
      </c>
      <c r="Q4274" t="s">
        <v>514</v>
      </c>
      <c r="R4274" t="s">
        <v>515</v>
      </c>
      <c r="S4274" t="s">
        <v>516</v>
      </c>
      <c r="T4274">
        <v>0</v>
      </c>
      <c r="U4274" t="s">
        <v>517</v>
      </c>
      <c r="V4274">
        <v>2523</v>
      </c>
      <c r="W4274" t="s">
        <v>518</v>
      </c>
      <c r="X4274">
        <v>8</v>
      </c>
      <c r="Y4274" t="s">
        <v>519</v>
      </c>
      <c r="Z4274">
        <v>13084</v>
      </c>
      <c r="AA4274">
        <v>8</v>
      </c>
      <c r="AB4274" t="s">
        <v>519</v>
      </c>
      <c r="AC4274">
        <v>13084</v>
      </c>
      <c r="AD4274">
        <v>13084</v>
      </c>
      <c r="AE4274">
        <v>0</v>
      </c>
      <c r="AF4274">
        <v>11848</v>
      </c>
      <c r="AG4274">
        <v>11848.054</v>
      </c>
      <c r="AH4274"/>
      <c r="AI4274">
        <v>0</v>
      </c>
    </row>
    <row r="4275" spans="1:35">
      <c r="A4275" t="s">
        <v>862</v>
      </c>
      <c r="B4275">
        <v>2019</v>
      </c>
      <c r="C4275">
        <v>2019</v>
      </c>
      <c r="D4275">
        <v>2019</v>
      </c>
      <c r="E4275">
        <v>4</v>
      </c>
      <c r="F4275">
        <v>0</v>
      </c>
      <c r="G4275">
        <v>0</v>
      </c>
      <c r="H4275" t="s">
        <v>568</v>
      </c>
      <c r="I4275">
        <v>251</v>
      </c>
      <c r="J4275" t="s">
        <v>113</v>
      </c>
      <c r="K4275" t="s">
        <v>583</v>
      </c>
      <c r="L4275">
        <v>32</v>
      </c>
      <c r="M4275" t="s">
        <v>646</v>
      </c>
      <c r="N4275" t="s">
        <v>647</v>
      </c>
      <c r="O4275">
        <v>0</v>
      </c>
      <c r="P4275" t="s">
        <v>177</v>
      </c>
      <c r="Q4275" t="s">
        <v>514</v>
      </c>
      <c r="R4275" t="s">
        <v>515</v>
      </c>
      <c r="S4275" t="s">
        <v>516</v>
      </c>
      <c r="T4275">
        <v>0</v>
      </c>
      <c r="U4275" t="s">
        <v>517</v>
      </c>
      <c r="V4275">
        <v>2523</v>
      </c>
      <c r="W4275" t="s">
        <v>518</v>
      </c>
      <c r="X4275">
        <v>8</v>
      </c>
      <c r="Y4275" t="s">
        <v>519</v>
      </c>
      <c r="Z4275">
        <v>612</v>
      </c>
      <c r="AA4275">
        <v>8</v>
      </c>
      <c r="AB4275" t="s">
        <v>519</v>
      </c>
      <c r="AC4275">
        <v>612</v>
      </c>
      <c r="AD4275">
        <v>612</v>
      </c>
      <c r="AE4275">
        <v>0</v>
      </c>
      <c r="AF4275">
        <v>1629</v>
      </c>
      <c r="AG4275">
        <v>1629.079</v>
      </c>
      <c r="AH4275"/>
      <c r="AI4275">
        <v>0</v>
      </c>
    </row>
    <row r="4276" spans="1:35">
      <c r="A4276" t="s">
        <v>862</v>
      </c>
      <c r="B4276">
        <v>2019</v>
      </c>
      <c r="C4276">
        <v>2019</v>
      </c>
      <c r="D4276">
        <v>2019</v>
      </c>
      <c r="E4276">
        <v>4</v>
      </c>
      <c r="F4276">
        <v>0</v>
      </c>
      <c r="G4276">
        <v>0</v>
      </c>
      <c r="H4276" t="s">
        <v>568</v>
      </c>
      <c r="I4276">
        <v>251</v>
      </c>
      <c r="J4276" t="s">
        <v>113</v>
      </c>
      <c r="K4276" t="s">
        <v>583</v>
      </c>
      <c r="L4276">
        <v>752</v>
      </c>
      <c r="M4276" t="s">
        <v>189</v>
      </c>
      <c r="N4276" t="s">
        <v>569</v>
      </c>
      <c r="O4276">
        <v>0</v>
      </c>
      <c r="P4276" t="s">
        <v>177</v>
      </c>
      <c r="Q4276" t="s">
        <v>514</v>
      </c>
      <c r="R4276" t="s">
        <v>515</v>
      </c>
      <c r="S4276" t="s">
        <v>516</v>
      </c>
      <c r="T4276">
        <v>0</v>
      </c>
      <c r="U4276" t="s">
        <v>517</v>
      </c>
      <c r="V4276">
        <v>2523</v>
      </c>
      <c r="W4276" t="s">
        <v>518</v>
      </c>
      <c r="X4276">
        <v>8</v>
      </c>
      <c r="Y4276" t="s">
        <v>519</v>
      </c>
      <c r="Z4276">
        <v>5250</v>
      </c>
      <c r="AA4276">
        <v>8</v>
      </c>
      <c r="AB4276" t="s">
        <v>519</v>
      </c>
      <c r="AC4276">
        <v>5250</v>
      </c>
      <c r="AD4276">
        <v>5250</v>
      </c>
      <c r="AE4276">
        <v>0</v>
      </c>
      <c r="AF4276">
        <v>22336</v>
      </c>
      <c r="AG4276">
        <v>22336.863000000001</v>
      </c>
      <c r="AH4276"/>
      <c r="AI4276">
        <v>0</v>
      </c>
    </row>
    <row r="4277" spans="1:35">
      <c r="A4277" t="s">
        <v>862</v>
      </c>
      <c r="B4277">
        <v>2019</v>
      </c>
      <c r="C4277">
        <v>2019</v>
      </c>
      <c r="D4277">
        <v>2019</v>
      </c>
      <c r="E4277">
        <v>4</v>
      </c>
      <c r="F4277">
        <v>0</v>
      </c>
      <c r="G4277">
        <v>0</v>
      </c>
      <c r="H4277" t="s">
        <v>568</v>
      </c>
      <c r="I4277">
        <v>251</v>
      </c>
      <c r="J4277" t="s">
        <v>113</v>
      </c>
      <c r="K4277" t="s">
        <v>583</v>
      </c>
      <c r="L4277">
        <v>276</v>
      </c>
      <c r="M4277" t="s">
        <v>591</v>
      </c>
      <c r="N4277" t="s">
        <v>592</v>
      </c>
      <c r="O4277">
        <v>0</v>
      </c>
      <c r="P4277" t="s">
        <v>177</v>
      </c>
      <c r="Q4277" t="s">
        <v>514</v>
      </c>
      <c r="R4277" t="s">
        <v>515</v>
      </c>
      <c r="S4277" t="s">
        <v>516</v>
      </c>
      <c r="T4277">
        <v>0</v>
      </c>
      <c r="U4277" t="s">
        <v>517</v>
      </c>
      <c r="V4277">
        <v>2523</v>
      </c>
      <c r="W4277" t="s">
        <v>518</v>
      </c>
      <c r="X4277">
        <v>8</v>
      </c>
      <c r="Y4277" t="s">
        <v>519</v>
      </c>
      <c r="Z4277">
        <v>344348874</v>
      </c>
      <c r="AA4277">
        <v>8</v>
      </c>
      <c r="AB4277" t="s">
        <v>519</v>
      </c>
      <c r="AC4277">
        <v>344348874</v>
      </c>
      <c r="AD4277">
        <v>344348874</v>
      </c>
      <c r="AE4277">
        <v>0</v>
      </c>
      <c r="AF4277">
        <v>34370514</v>
      </c>
      <c r="AG4277">
        <v>34370514.368000001</v>
      </c>
      <c r="AH4277"/>
      <c r="AI4277">
        <v>0</v>
      </c>
    </row>
    <row r="4278" spans="1:35">
      <c r="A4278" t="s">
        <v>862</v>
      </c>
      <c r="B4278">
        <v>2019</v>
      </c>
      <c r="C4278">
        <v>2019</v>
      </c>
      <c r="D4278">
        <v>2019</v>
      </c>
      <c r="E4278">
        <v>4</v>
      </c>
      <c r="F4278">
        <v>0</v>
      </c>
      <c r="G4278">
        <v>0</v>
      </c>
      <c r="H4278" t="s">
        <v>568</v>
      </c>
      <c r="I4278">
        <v>251</v>
      </c>
      <c r="J4278" t="s">
        <v>113</v>
      </c>
      <c r="K4278" t="s">
        <v>583</v>
      </c>
      <c r="L4278">
        <v>894</v>
      </c>
      <c r="M4278" t="s">
        <v>839</v>
      </c>
      <c r="N4278" t="s">
        <v>840</v>
      </c>
      <c r="O4278">
        <v>0</v>
      </c>
      <c r="P4278" t="s">
        <v>177</v>
      </c>
      <c r="Q4278" t="s">
        <v>514</v>
      </c>
      <c r="R4278" t="s">
        <v>515</v>
      </c>
      <c r="S4278" t="s">
        <v>516</v>
      </c>
      <c r="T4278">
        <v>0</v>
      </c>
      <c r="U4278" t="s">
        <v>517</v>
      </c>
      <c r="V4278">
        <v>2523</v>
      </c>
      <c r="W4278" t="s">
        <v>518</v>
      </c>
      <c r="X4278">
        <v>8</v>
      </c>
      <c r="Y4278" t="s">
        <v>519</v>
      </c>
      <c r="Z4278">
        <v>550</v>
      </c>
      <c r="AA4278">
        <v>8</v>
      </c>
      <c r="AB4278" t="s">
        <v>519</v>
      </c>
      <c r="AC4278">
        <v>550</v>
      </c>
      <c r="AD4278">
        <v>550</v>
      </c>
      <c r="AE4278">
        <v>0</v>
      </c>
      <c r="AF4278">
        <v>39</v>
      </c>
      <c r="AG4278">
        <v>39.186999999999998</v>
      </c>
      <c r="AH4278"/>
      <c r="AI4278">
        <v>0</v>
      </c>
    </row>
    <row r="4279" spans="1:35">
      <c r="A4279" t="s">
        <v>862</v>
      </c>
      <c r="B4279">
        <v>2019</v>
      </c>
      <c r="C4279">
        <v>2019</v>
      </c>
      <c r="D4279">
        <v>2019</v>
      </c>
      <c r="E4279">
        <v>4</v>
      </c>
      <c r="F4279">
        <v>0</v>
      </c>
      <c r="G4279">
        <v>0</v>
      </c>
      <c r="H4279" t="s">
        <v>568</v>
      </c>
      <c r="I4279">
        <v>251</v>
      </c>
      <c r="J4279" t="s">
        <v>113</v>
      </c>
      <c r="K4279" t="s">
        <v>583</v>
      </c>
      <c r="L4279">
        <v>784</v>
      </c>
      <c r="M4279" t="s">
        <v>186</v>
      </c>
      <c r="N4279" t="s">
        <v>618</v>
      </c>
      <c r="O4279">
        <v>0</v>
      </c>
      <c r="P4279" t="s">
        <v>177</v>
      </c>
      <c r="Q4279" t="s">
        <v>514</v>
      </c>
      <c r="R4279" t="s">
        <v>515</v>
      </c>
      <c r="S4279" t="s">
        <v>516</v>
      </c>
      <c r="T4279">
        <v>0</v>
      </c>
      <c r="U4279" t="s">
        <v>517</v>
      </c>
      <c r="V4279">
        <v>2523</v>
      </c>
      <c r="W4279" t="s">
        <v>518</v>
      </c>
      <c r="X4279">
        <v>8</v>
      </c>
      <c r="Y4279" t="s">
        <v>519</v>
      </c>
      <c r="Z4279">
        <v>69050</v>
      </c>
      <c r="AA4279">
        <v>8</v>
      </c>
      <c r="AB4279" t="s">
        <v>519</v>
      </c>
      <c r="AC4279">
        <v>69050</v>
      </c>
      <c r="AD4279">
        <v>69050</v>
      </c>
      <c r="AE4279">
        <v>0</v>
      </c>
      <c r="AF4279">
        <v>10220</v>
      </c>
      <c r="AG4279">
        <v>10220.093999999999</v>
      </c>
      <c r="AH4279"/>
      <c r="AI4279">
        <v>0</v>
      </c>
    </row>
    <row r="4280" spans="1:35">
      <c r="A4280" t="s">
        <v>862</v>
      </c>
      <c r="B4280">
        <v>2019</v>
      </c>
      <c r="C4280">
        <v>2019</v>
      </c>
      <c r="D4280">
        <v>2019</v>
      </c>
      <c r="E4280">
        <v>4</v>
      </c>
      <c r="F4280">
        <v>0</v>
      </c>
      <c r="G4280">
        <v>0</v>
      </c>
      <c r="H4280" t="s">
        <v>568</v>
      </c>
      <c r="I4280">
        <v>251</v>
      </c>
      <c r="J4280" t="s">
        <v>113</v>
      </c>
      <c r="K4280" t="s">
        <v>583</v>
      </c>
      <c r="L4280">
        <v>690</v>
      </c>
      <c r="M4280" t="s">
        <v>856</v>
      </c>
      <c r="N4280" t="s">
        <v>857</v>
      </c>
      <c r="O4280">
        <v>0</v>
      </c>
      <c r="P4280" t="s">
        <v>177</v>
      </c>
      <c r="Q4280" t="s">
        <v>514</v>
      </c>
      <c r="R4280" t="s">
        <v>515</v>
      </c>
      <c r="S4280" t="s">
        <v>516</v>
      </c>
      <c r="T4280">
        <v>0</v>
      </c>
      <c r="U4280" t="s">
        <v>517</v>
      </c>
      <c r="V4280">
        <v>2523</v>
      </c>
      <c r="W4280" t="s">
        <v>518</v>
      </c>
      <c r="X4280">
        <v>8</v>
      </c>
      <c r="Y4280" t="s">
        <v>519</v>
      </c>
      <c r="Z4280">
        <v>12</v>
      </c>
      <c r="AA4280">
        <v>8</v>
      </c>
      <c r="AB4280" t="s">
        <v>519</v>
      </c>
      <c r="AC4280">
        <v>12</v>
      </c>
      <c r="AD4280">
        <v>12</v>
      </c>
      <c r="AE4280">
        <v>0</v>
      </c>
      <c r="AF4280">
        <v>109</v>
      </c>
      <c r="AG4280">
        <v>109.72499999999999</v>
      </c>
      <c r="AH4280"/>
      <c r="AI4280">
        <v>0</v>
      </c>
    </row>
    <row r="4281" spans="1:35">
      <c r="A4281" t="s">
        <v>862</v>
      </c>
      <c r="B4281">
        <v>2019</v>
      </c>
      <c r="C4281">
        <v>2019</v>
      </c>
      <c r="D4281">
        <v>2019</v>
      </c>
      <c r="E4281">
        <v>4</v>
      </c>
      <c r="F4281">
        <v>0</v>
      </c>
      <c r="G4281">
        <v>0</v>
      </c>
      <c r="H4281" t="s">
        <v>568</v>
      </c>
      <c r="I4281">
        <v>251</v>
      </c>
      <c r="J4281" t="s">
        <v>113</v>
      </c>
      <c r="K4281" t="s">
        <v>583</v>
      </c>
      <c r="L4281">
        <v>36</v>
      </c>
      <c r="M4281" t="s">
        <v>110</v>
      </c>
      <c r="N4281" t="s">
        <v>511</v>
      </c>
      <c r="O4281">
        <v>0</v>
      </c>
      <c r="P4281" t="s">
        <v>177</v>
      </c>
      <c r="Q4281" t="s">
        <v>514</v>
      </c>
      <c r="R4281" t="s">
        <v>515</v>
      </c>
      <c r="S4281" t="s">
        <v>516</v>
      </c>
      <c r="T4281">
        <v>0</v>
      </c>
      <c r="U4281" t="s">
        <v>517</v>
      </c>
      <c r="V4281">
        <v>2523</v>
      </c>
      <c r="W4281" t="s">
        <v>518</v>
      </c>
      <c r="X4281">
        <v>8</v>
      </c>
      <c r="Y4281" t="s">
        <v>519</v>
      </c>
      <c r="Z4281">
        <v>32</v>
      </c>
      <c r="AA4281">
        <v>8</v>
      </c>
      <c r="AB4281" t="s">
        <v>519</v>
      </c>
      <c r="AC4281">
        <v>32</v>
      </c>
      <c r="AD4281">
        <v>32</v>
      </c>
      <c r="AE4281">
        <v>0</v>
      </c>
      <c r="AF4281">
        <v>1729</v>
      </c>
      <c r="AG4281">
        <v>1729.847</v>
      </c>
      <c r="AH4281"/>
      <c r="AI4281">
        <v>0</v>
      </c>
    </row>
    <row r="4282" spans="1:35">
      <c r="A4282" t="s">
        <v>862</v>
      </c>
      <c r="B4282">
        <v>2019</v>
      </c>
      <c r="C4282">
        <v>2019</v>
      </c>
      <c r="D4282">
        <v>2019</v>
      </c>
      <c r="E4282">
        <v>4</v>
      </c>
      <c r="F4282">
        <v>0</v>
      </c>
      <c r="G4282">
        <v>0</v>
      </c>
      <c r="H4282" t="s">
        <v>568</v>
      </c>
      <c r="I4282">
        <v>251</v>
      </c>
      <c r="J4282" t="s">
        <v>113</v>
      </c>
      <c r="K4282" t="s">
        <v>583</v>
      </c>
      <c r="L4282">
        <v>504</v>
      </c>
      <c r="M4282" t="s">
        <v>686</v>
      </c>
      <c r="N4282" t="s">
        <v>687</v>
      </c>
      <c r="O4282">
        <v>0</v>
      </c>
      <c r="P4282" t="s">
        <v>177</v>
      </c>
      <c r="Q4282" t="s">
        <v>514</v>
      </c>
      <c r="R4282" t="s">
        <v>515</v>
      </c>
      <c r="S4282" t="s">
        <v>516</v>
      </c>
      <c r="T4282">
        <v>0</v>
      </c>
      <c r="U4282" t="s">
        <v>517</v>
      </c>
      <c r="V4282">
        <v>2523</v>
      </c>
      <c r="W4282" t="s">
        <v>518</v>
      </c>
      <c r="X4282">
        <v>8</v>
      </c>
      <c r="Y4282" t="s">
        <v>519</v>
      </c>
      <c r="Z4282">
        <v>185535552</v>
      </c>
      <c r="AA4282">
        <v>8</v>
      </c>
      <c r="AB4282" t="s">
        <v>519</v>
      </c>
      <c r="AC4282">
        <v>185535552</v>
      </c>
      <c r="AD4282">
        <v>185535552</v>
      </c>
      <c r="AE4282">
        <v>0</v>
      </c>
      <c r="AF4282">
        <v>9639499</v>
      </c>
      <c r="AG4282">
        <v>9639499.4049999993</v>
      </c>
      <c r="AH4282"/>
      <c r="AI4282">
        <v>0</v>
      </c>
    </row>
    <row r="4283" spans="1:35">
      <c r="A4283" t="s">
        <v>862</v>
      </c>
      <c r="B4283">
        <v>2019</v>
      </c>
      <c r="C4283">
        <v>2019</v>
      </c>
      <c r="D4283">
        <v>2019</v>
      </c>
      <c r="E4283">
        <v>4</v>
      </c>
      <c r="F4283">
        <v>0</v>
      </c>
      <c r="G4283">
        <v>0</v>
      </c>
      <c r="H4283" t="s">
        <v>568</v>
      </c>
      <c r="I4283">
        <v>251</v>
      </c>
      <c r="J4283" t="s">
        <v>113</v>
      </c>
      <c r="K4283" t="s">
        <v>583</v>
      </c>
      <c r="L4283">
        <v>682</v>
      </c>
      <c r="M4283" t="s">
        <v>707</v>
      </c>
      <c r="N4283" t="s">
        <v>708</v>
      </c>
      <c r="O4283">
        <v>0</v>
      </c>
      <c r="P4283" t="s">
        <v>177</v>
      </c>
      <c r="Q4283" t="s">
        <v>514</v>
      </c>
      <c r="R4283" t="s">
        <v>515</v>
      </c>
      <c r="S4283" t="s">
        <v>516</v>
      </c>
      <c r="T4283">
        <v>0</v>
      </c>
      <c r="U4283" t="s">
        <v>517</v>
      </c>
      <c r="V4283">
        <v>2523</v>
      </c>
      <c r="W4283" t="s">
        <v>518</v>
      </c>
      <c r="X4283">
        <v>8</v>
      </c>
      <c r="Y4283" t="s">
        <v>519</v>
      </c>
      <c r="Z4283">
        <v>110529390</v>
      </c>
      <c r="AA4283">
        <v>8</v>
      </c>
      <c r="AB4283" t="s">
        <v>519</v>
      </c>
      <c r="AC4283">
        <v>110529390</v>
      </c>
      <c r="AD4283">
        <v>110529390</v>
      </c>
      <c r="AE4283">
        <v>0</v>
      </c>
      <c r="AF4283">
        <v>7673899</v>
      </c>
      <c r="AG4283">
        <v>7673899.1540000001</v>
      </c>
      <c r="AH4283"/>
      <c r="AI4283">
        <v>0</v>
      </c>
    </row>
    <row r="4284" spans="1:35">
      <c r="A4284" t="s">
        <v>862</v>
      </c>
      <c r="B4284">
        <v>2019</v>
      </c>
      <c r="C4284">
        <v>2019</v>
      </c>
      <c r="D4284">
        <v>2019</v>
      </c>
      <c r="E4284">
        <v>4</v>
      </c>
      <c r="F4284">
        <v>0</v>
      </c>
      <c r="G4284">
        <v>0</v>
      </c>
      <c r="H4284" t="s">
        <v>568</v>
      </c>
      <c r="I4284">
        <v>251</v>
      </c>
      <c r="J4284" t="s">
        <v>113</v>
      </c>
      <c r="K4284" t="s">
        <v>583</v>
      </c>
      <c r="L4284">
        <v>818</v>
      </c>
      <c r="M4284" t="s">
        <v>532</v>
      </c>
      <c r="N4284" t="s">
        <v>533</v>
      </c>
      <c r="O4284">
        <v>0</v>
      </c>
      <c r="P4284" t="s">
        <v>177</v>
      </c>
      <c r="Q4284" t="s">
        <v>514</v>
      </c>
      <c r="R4284" t="s">
        <v>515</v>
      </c>
      <c r="S4284" t="s">
        <v>516</v>
      </c>
      <c r="T4284">
        <v>0</v>
      </c>
      <c r="U4284" t="s">
        <v>517</v>
      </c>
      <c r="V4284">
        <v>2523</v>
      </c>
      <c r="W4284" t="s">
        <v>518</v>
      </c>
      <c r="X4284">
        <v>8</v>
      </c>
      <c r="Y4284" t="s">
        <v>519</v>
      </c>
      <c r="Z4284">
        <v>411250</v>
      </c>
      <c r="AA4284">
        <v>8</v>
      </c>
      <c r="AB4284" t="s">
        <v>519</v>
      </c>
      <c r="AC4284">
        <v>411250</v>
      </c>
      <c r="AD4284">
        <v>411250</v>
      </c>
      <c r="AE4284">
        <v>0</v>
      </c>
      <c r="AF4284">
        <v>43964</v>
      </c>
      <c r="AG4284">
        <v>43964.991999999998</v>
      </c>
      <c r="AH4284"/>
      <c r="AI4284">
        <v>0</v>
      </c>
    </row>
    <row r="4285" spans="1:35">
      <c r="A4285" t="s">
        <v>862</v>
      </c>
      <c r="B4285">
        <v>2019</v>
      </c>
      <c r="C4285">
        <v>2019</v>
      </c>
      <c r="D4285">
        <v>2019</v>
      </c>
      <c r="E4285">
        <v>4</v>
      </c>
      <c r="F4285">
        <v>0</v>
      </c>
      <c r="G4285">
        <v>0</v>
      </c>
      <c r="H4285" t="s">
        <v>568</v>
      </c>
      <c r="I4285">
        <v>251</v>
      </c>
      <c r="J4285" t="s">
        <v>113</v>
      </c>
      <c r="K4285" t="s">
        <v>583</v>
      </c>
      <c r="L4285">
        <v>40</v>
      </c>
      <c r="M4285" t="s">
        <v>690</v>
      </c>
      <c r="N4285" t="s">
        <v>691</v>
      </c>
      <c r="O4285">
        <v>0</v>
      </c>
      <c r="P4285" t="s">
        <v>177</v>
      </c>
      <c r="Q4285" t="s">
        <v>514</v>
      </c>
      <c r="R4285" t="s">
        <v>515</v>
      </c>
      <c r="S4285" t="s">
        <v>516</v>
      </c>
      <c r="T4285">
        <v>0</v>
      </c>
      <c r="U4285" t="s">
        <v>517</v>
      </c>
      <c r="V4285">
        <v>2523</v>
      </c>
      <c r="W4285" t="s">
        <v>518</v>
      </c>
      <c r="X4285">
        <v>8</v>
      </c>
      <c r="Y4285" t="s">
        <v>519</v>
      </c>
      <c r="Z4285">
        <v>46632</v>
      </c>
      <c r="AA4285">
        <v>8</v>
      </c>
      <c r="AB4285" t="s">
        <v>519</v>
      </c>
      <c r="AC4285">
        <v>46632</v>
      </c>
      <c r="AD4285">
        <v>46632</v>
      </c>
      <c r="AE4285">
        <v>0</v>
      </c>
      <c r="AF4285">
        <v>46734</v>
      </c>
      <c r="AG4285">
        <v>46734.987000000001</v>
      </c>
      <c r="AH4285"/>
      <c r="AI4285">
        <v>0</v>
      </c>
    </row>
    <row r="4286" spans="1:35">
      <c r="A4286" t="s">
        <v>862</v>
      </c>
      <c r="B4286">
        <v>2019</v>
      </c>
      <c r="C4286">
        <v>2019</v>
      </c>
      <c r="D4286">
        <v>2019</v>
      </c>
      <c r="E4286">
        <v>4</v>
      </c>
      <c r="F4286">
        <v>0</v>
      </c>
      <c r="G4286">
        <v>0</v>
      </c>
      <c r="H4286" t="s">
        <v>568</v>
      </c>
      <c r="I4286">
        <v>251</v>
      </c>
      <c r="J4286" t="s">
        <v>113</v>
      </c>
      <c r="K4286" t="s">
        <v>583</v>
      </c>
      <c r="L4286">
        <v>792</v>
      </c>
      <c r="M4286" t="s">
        <v>217</v>
      </c>
      <c r="N4286" t="s">
        <v>573</v>
      </c>
      <c r="O4286">
        <v>0</v>
      </c>
      <c r="P4286" t="s">
        <v>177</v>
      </c>
      <c r="Q4286" t="s">
        <v>514</v>
      </c>
      <c r="R4286" t="s">
        <v>515</v>
      </c>
      <c r="S4286" t="s">
        <v>516</v>
      </c>
      <c r="T4286">
        <v>0</v>
      </c>
      <c r="U4286" t="s">
        <v>517</v>
      </c>
      <c r="V4286">
        <v>2523</v>
      </c>
      <c r="W4286" t="s">
        <v>518</v>
      </c>
      <c r="X4286">
        <v>8</v>
      </c>
      <c r="Y4286" t="s">
        <v>519</v>
      </c>
      <c r="Z4286">
        <v>110321612</v>
      </c>
      <c r="AA4286">
        <v>8</v>
      </c>
      <c r="AB4286" t="s">
        <v>519</v>
      </c>
      <c r="AC4286">
        <v>110321612</v>
      </c>
      <c r="AD4286">
        <v>110321612</v>
      </c>
      <c r="AE4286">
        <v>0</v>
      </c>
      <c r="AF4286">
        <v>7515222</v>
      </c>
      <c r="AG4286">
        <v>7515222.3360000001</v>
      </c>
      <c r="AH4286"/>
      <c r="AI4286">
        <v>0</v>
      </c>
    </row>
    <row r="4287" spans="1:35">
      <c r="A4287" t="s">
        <v>862</v>
      </c>
      <c r="B4287">
        <v>2019</v>
      </c>
      <c r="C4287">
        <v>2019</v>
      </c>
      <c r="D4287">
        <v>2019</v>
      </c>
      <c r="E4287">
        <v>4</v>
      </c>
      <c r="F4287">
        <v>0</v>
      </c>
      <c r="G4287">
        <v>0</v>
      </c>
      <c r="H4287" t="s">
        <v>568</v>
      </c>
      <c r="I4287">
        <v>251</v>
      </c>
      <c r="J4287" t="s">
        <v>113</v>
      </c>
      <c r="K4287" t="s">
        <v>583</v>
      </c>
      <c r="L4287">
        <v>826</v>
      </c>
      <c r="M4287" t="s">
        <v>589</v>
      </c>
      <c r="N4287" t="s">
        <v>590</v>
      </c>
      <c r="O4287">
        <v>0</v>
      </c>
      <c r="P4287" t="s">
        <v>177</v>
      </c>
      <c r="Q4287" t="s">
        <v>514</v>
      </c>
      <c r="R4287" t="s">
        <v>515</v>
      </c>
      <c r="S4287" t="s">
        <v>516</v>
      </c>
      <c r="T4287">
        <v>0</v>
      </c>
      <c r="U4287" t="s">
        <v>517</v>
      </c>
      <c r="V4287">
        <v>2523</v>
      </c>
      <c r="W4287" t="s">
        <v>518</v>
      </c>
      <c r="X4287">
        <v>8</v>
      </c>
      <c r="Y4287" t="s">
        <v>519</v>
      </c>
      <c r="Z4287">
        <v>12876802</v>
      </c>
      <c r="AA4287">
        <v>8</v>
      </c>
      <c r="AB4287" t="s">
        <v>519</v>
      </c>
      <c r="AC4287">
        <v>12876802</v>
      </c>
      <c r="AD4287">
        <v>12876802</v>
      </c>
      <c r="AE4287">
        <v>0</v>
      </c>
      <c r="AF4287">
        <v>7444727</v>
      </c>
      <c r="AG4287">
        <v>7444727.4210000001</v>
      </c>
      <c r="AH4287"/>
      <c r="AI4287">
        <v>0</v>
      </c>
    </row>
    <row r="4288" spans="1:35">
      <c r="A4288" t="s">
        <v>862</v>
      </c>
      <c r="B4288">
        <v>2019</v>
      </c>
      <c r="C4288">
        <v>2019</v>
      </c>
      <c r="D4288">
        <v>2019</v>
      </c>
      <c r="E4288">
        <v>4</v>
      </c>
      <c r="F4288">
        <v>0</v>
      </c>
      <c r="G4288">
        <v>0</v>
      </c>
      <c r="H4288" t="s">
        <v>568</v>
      </c>
      <c r="I4288">
        <v>251</v>
      </c>
      <c r="J4288" t="s">
        <v>113</v>
      </c>
      <c r="K4288" t="s">
        <v>583</v>
      </c>
      <c r="L4288">
        <v>192</v>
      </c>
      <c r="M4288" t="s">
        <v>888</v>
      </c>
      <c r="N4288" t="s">
        <v>889</v>
      </c>
      <c r="O4288">
        <v>0</v>
      </c>
      <c r="P4288" t="s">
        <v>177</v>
      </c>
      <c r="Q4288" t="s">
        <v>514</v>
      </c>
      <c r="R4288" t="s">
        <v>515</v>
      </c>
      <c r="S4288" t="s">
        <v>516</v>
      </c>
      <c r="T4288">
        <v>0</v>
      </c>
      <c r="U4288" t="s">
        <v>517</v>
      </c>
      <c r="V4288">
        <v>2523</v>
      </c>
      <c r="W4288" t="s">
        <v>518</v>
      </c>
      <c r="X4288">
        <v>8</v>
      </c>
      <c r="Y4288" t="s">
        <v>519</v>
      </c>
      <c r="Z4288">
        <v>15</v>
      </c>
      <c r="AA4288">
        <v>8</v>
      </c>
      <c r="AB4288" t="s">
        <v>519</v>
      </c>
      <c r="AC4288">
        <v>15</v>
      </c>
      <c r="AD4288">
        <v>15</v>
      </c>
      <c r="AE4288">
        <v>0</v>
      </c>
      <c r="AF4288">
        <v>333</v>
      </c>
      <c r="AG4288">
        <v>333.65300000000002</v>
      </c>
      <c r="AH4288"/>
      <c r="AI4288">
        <v>0</v>
      </c>
    </row>
    <row r="4289" spans="1:35">
      <c r="A4289" t="s">
        <v>862</v>
      </c>
      <c r="B4289">
        <v>2019</v>
      </c>
      <c r="C4289">
        <v>2019</v>
      </c>
      <c r="D4289">
        <v>2019</v>
      </c>
      <c r="E4289">
        <v>4</v>
      </c>
      <c r="F4289">
        <v>0</v>
      </c>
      <c r="G4289">
        <v>0</v>
      </c>
      <c r="H4289" t="s">
        <v>568</v>
      </c>
      <c r="I4289">
        <v>251</v>
      </c>
      <c r="J4289" t="s">
        <v>113</v>
      </c>
      <c r="K4289" t="s">
        <v>583</v>
      </c>
      <c r="L4289">
        <v>156</v>
      </c>
      <c r="M4289" t="s">
        <v>183</v>
      </c>
      <c r="N4289" t="s">
        <v>562</v>
      </c>
      <c r="O4289">
        <v>0</v>
      </c>
      <c r="P4289" t="s">
        <v>177</v>
      </c>
      <c r="Q4289" t="s">
        <v>514</v>
      </c>
      <c r="R4289" t="s">
        <v>515</v>
      </c>
      <c r="S4289" t="s">
        <v>516</v>
      </c>
      <c r="T4289">
        <v>0</v>
      </c>
      <c r="U4289" t="s">
        <v>517</v>
      </c>
      <c r="V4289">
        <v>2523</v>
      </c>
      <c r="W4289" t="s">
        <v>518</v>
      </c>
      <c r="X4289">
        <v>8</v>
      </c>
      <c r="Y4289" t="s">
        <v>519</v>
      </c>
      <c r="Z4289">
        <v>4851773</v>
      </c>
      <c r="AA4289">
        <v>8</v>
      </c>
      <c r="AB4289" t="s">
        <v>519</v>
      </c>
      <c r="AC4289">
        <v>4851773</v>
      </c>
      <c r="AD4289">
        <v>4851773</v>
      </c>
      <c r="AE4289">
        <v>0</v>
      </c>
      <c r="AF4289">
        <v>1942212</v>
      </c>
      <c r="AG4289">
        <v>1942212.044</v>
      </c>
      <c r="AH4289"/>
      <c r="AI4289">
        <v>0</v>
      </c>
    </row>
    <row r="4290" spans="1:35">
      <c r="A4290" t="s">
        <v>862</v>
      </c>
      <c r="B4290">
        <v>2019</v>
      </c>
      <c r="C4290">
        <v>2019</v>
      </c>
      <c r="D4290">
        <v>2019</v>
      </c>
      <c r="E4290">
        <v>4</v>
      </c>
      <c r="F4290">
        <v>0</v>
      </c>
      <c r="G4290">
        <v>0</v>
      </c>
      <c r="H4290" t="s">
        <v>568</v>
      </c>
      <c r="I4290">
        <v>251</v>
      </c>
      <c r="J4290" t="s">
        <v>113</v>
      </c>
      <c r="K4290" t="s">
        <v>583</v>
      </c>
      <c r="L4290">
        <v>380</v>
      </c>
      <c r="M4290" t="s">
        <v>587</v>
      </c>
      <c r="N4290" t="s">
        <v>588</v>
      </c>
      <c r="O4290">
        <v>0</v>
      </c>
      <c r="P4290" t="s">
        <v>177</v>
      </c>
      <c r="Q4290" t="s">
        <v>514</v>
      </c>
      <c r="R4290" t="s">
        <v>515</v>
      </c>
      <c r="S4290" t="s">
        <v>516</v>
      </c>
      <c r="T4290">
        <v>0</v>
      </c>
      <c r="U4290" t="s">
        <v>517</v>
      </c>
      <c r="V4290">
        <v>2523</v>
      </c>
      <c r="W4290" t="s">
        <v>518</v>
      </c>
      <c r="X4290">
        <v>8</v>
      </c>
      <c r="Y4290" t="s">
        <v>519</v>
      </c>
      <c r="Z4290">
        <v>304964513</v>
      </c>
      <c r="AA4290">
        <v>8</v>
      </c>
      <c r="AB4290" t="s">
        <v>519</v>
      </c>
      <c r="AC4290">
        <v>304964513</v>
      </c>
      <c r="AD4290">
        <v>304964513</v>
      </c>
      <c r="AE4290">
        <v>0</v>
      </c>
      <c r="AF4290">
        <v>27378128</v>
      </c>
      <c r="AG4290">
        <v>27378128.009</v>
      </c>
      <c r="AH4290"/>
      <c r="AI4290">
        <v>0</v>
      </c>
    </row>
    <row r="4291" spans="1:35">
      <c r="A4291" t="s">
        <v>862</v>
      </c>
      <c r="B4291">
        <v>2019</v>
      </c>
      <c r="C4291">
        <v>2019</v>
      </c>
      <c r="D4291">
        <v>2019</v>
      </c>
      <c r="E4291">
        <v>4</v>
      </c>
      <c r="F4291">
        <v>0</v>
      </c>
      <c r="G4291">
        <v>0</v>
      </c>
      <c r="H4291" t="s">
        <v>568</v>
      </c>
      <c r="I4291">
        <v>251</v>
      </c>
      <c r="J4291" t="s">
        <v>113</v>
      </c>
      <c r="K4291" t="s">
        <v>583</v>
      </c>
      <c r="L4291">
        <v>540</v>
      </c>
      <c r="M4291" t="s">
        <v>552</v>
      </c>
      <c r="N4291" t="s">
        <v>553</v>
      </c>
      <c r="O4291">
        <v>0</v>
      </c>
      <c r="P4291" t="s">
        <v>177</v>
      </c>
      <c r="Q4291" t="s">
        <v>514</v>
      </c>
      <c r="R4291" t="s">
        <v>515</v>
      </c>
      <c r="S4291" t="s">
        <v>516</v>
      </c>
      <c r="T4291">
        <v>0</v>
      </c>
      <c r="U4291" t="s">
        <v>517</v>
      </c>
      <c r="V4291">
        <v>2523</v>
      </c>
      <c r="W4291" t="s">
        <v>518</v>
      </c>
      <c r="X4291">
        <v>8</v>
      </c>
      <c r="Y4291" t="s">
        <v>519</v>
      </c>
      <c r="Z4291">
        <v>100</v>
      </c>
      <c r="AA4291">
        <v>8</v>
      </c>
      <c r="AB4291" t="s">
        <v>519</v>
      </c>
      <c r="AC4291">
        <v>100</v>
      </c>
      <c r="AD4291">
        <v>100</v>
      </c>
      <c r="AE4291">
        <v>0</v>
      </c>
      <c r="AF4291">
        <v>1</v>
      </c>
      <c r="AG4291">
        <v>1.1200000000000001</v>
      </c>
      <c r="AH4291"/>
      <c r="AI4291">
        <v>0</v>
      </c>
    </row>
    <row r="4292" spans="1:35">
      <c r="A4292" t="s">
        <v>862</v>
      </c>
      <c r="B4292">
        <v>2019</v>
      </c>
      <c r="C4292">
        <v>2019</v>
      </c>
      <c r="D4292">
        <v>2019</v>
      </c>
      <c r="E4292">
        <v>4</v>
      </c>
      <c r="F4292">
        <v>0</v>
      </c>
      <c r="G4292">
        <v>0</v>
      </c>
      <c r="H4292" t="s">
        <v>568</v>
      </c>
      <c r="I4292">
        <v>251</v>
      </c>
      <c r="J4292" t="s">
        <v>113</v>
      </c>
      <c r="K4292" t="s">
        <v>583</v>
      </c>
      <c r="L4292">
        <v>392</v>
      </c>
      <c r="M4292" t="s">
        <v>223</v>
      </c>
      <c r="N4292" t="s">
        <v>584</v>
      </c>
      <c r="O4292">
        <v>0</v>
      </c>
      <c r="P4292" t="s">
        <v>177</v>
      </c>
      <c r="Q4292" t="s">
        <v>514</v>
      </c>
      <c r="R4292" t="s">
        <v>515</v>
      </c>
      <c r="S4292" t="s">
        <v>516</v>
      </c>
      <c r="T4292">
        <v>0</v>
      </c>
      <c r="U4292" t="s">
        <v>517</v>
      </c>
      <c r="V4292">
        <v>2523</v>
      </c>
      <c r="W4292" t="s">
        <v>518</v>
      </c>
      <c r="X4292">
        <v>8</v>
      </c>
      <c r="Y4292" t="s">
        <v>519</v>
      </c>
      <c r="Z4292">
        <v>23</v>
      </c>
      <c r="AA4292">
        <v>8</v>
      </c>
      <c r="AB4292" t="s">
        <v>519</v>
      </c>
      <c r="AC4292">
        <v>23</v>
      </c>
      <c r="AD4292">
        <v>23</v>
      </c>
      <c r="AE4292">
        <v>0</v>
      </c>
      <c r="AF4292">
        <v>417</v>
      </c>
      <c r="AG4292">
        <v>417.62700000000001</v>
      </c>
      <c r="AH4292"/>
      <c r="AI4292">
        <v>0</v>
      </c>
    </row>
    <row r="4293" spans="1:35">
      <c r="A4293" t="s">
        <v>862</v>
      </c>
      <c r="B4293">
        <v>2019</v>
      </c>
      <c r="C4293">
        <v>2019</v>
      </c>
      <c r="D4293">
        <v>2019</v>
      </c>
      <c r="E4293">
        <v>4</v>
      </c>
      <c r="F4293">
        <v>0</v>
      </c>
      <c r="G4293">
        <v>0</v>
      </c>
      <c r="H4293" t="s">
        <v>568</v>
      </c>
      <c r="I4293">
        <v>251</v>
      </c>
      <c r="J4293" t="s">
        <v>113</v>
      </c>
      <c r="K4293" t="s">
        <v>583</v>
      </c>
      <c r="L4293">
        <v>616</v>
      </c>
      <c r="M4293" t="s">
        <v>692</v>
      </c>
      <c r="N4293" t="s">
        <v>693</v>
      </c>
      <c r="O4293">
        <v>0</v>
      </c>
      <c r="P4293" t="s">
        <v>177</v>
      </c>
      <c r="Q4293" t="s">
        <v>514</v>
      </c>
      <c r="R4293" t="s">
        <v>515</v>
      </c>
      <c r="S4293" t="s">
        <v>516</v>
      </c>
      <c r="T4293">
        <v>0</v>
      </c>
      <c r="U4293" t="s">
        <v>517</v>
      </c>
      <c r="V4293">
        <v>2523</v>
      </c>
      <c r="W4293" t="s">
        <v>518</v>
      </c>
      <c r="X4293">
        <v>8</v>
      </c>
      <c r="Y4293" t="s">
        <v>519</v>
      </c>
      <c r="Z4293">
        <v>528700</v>
      </c>
      <c r="AA4293">
        <v>8</v>
      </c>
      <c r="AB4293" t="s">
        <v>519</v>
      </c>
      <c r="AC4293">
        <v>528700</v>
      </c>
      <c r="AD4293">
        <v>528700</v>
      </c>
      <c r="AE4293">
        <v>0</v>
      </c>
      <c r="AF4293">
        <v>474911</v>
      </c>
      <c r="AG4293">
        <v>474911.93099999998</v>
      </c>
      <c r="AH4293"/>
      <c r="AI4293">
        <v>0</v>
      </c>
    </row>
    <row r="4294" spans="1:35">
      <c r="A4294" t="s">
        <v>862</v>
      </c>
      <c r="B4294">
        <v>2019</v>
      </c>
      <c r="C4294">
        <v>2019</v>
      </c>
      <c r="D4294">
        <v>2019</v>
      </c>
      <c r="E4294">
        <v>4</v>
      </c>
      <c r="F4294">
        <v>0</v>
      </c>
      <c r="G4294">
        <v>0</v>
      </c>
      <c r="H4294" t="s">
        <v>568</v>
      </c>
      <c r="I4294">
        <v>251</v>
      </c>
      <c r="J4294" t="s">
        <v>113</v>
      </c>
      <c r="K4294" t="s">
        <v>583</v>
      </c>
      <c r="L4294">
        <v>842</v>
      </c>
      <c r="M4294" t="s">
        <v>593</v>
      </c>
      <c r="N4294" t="s">
        <v>593</v>
      </c>
      <c r="O4294">
        <v>0</v>
      </c>
      <c r="P4294" t="s">
        <v>177</v>
      </c>
      <c r="Q4294" t="s">
        <v>514</v>
      </c>
      <c r="R4294" t="s">
        <v>515</v>
      </c>
      <c r="S4294" t="s">
        <v>516</v>
      </c>
      <c r="T4294">
        <v>3200</v>
      </c>
      <c r="U4294" t="s">
        <v>74</v>
      </c>
      <c r="V4294">
        <v>2523</v>
      </c>
      <c r="W4294" t="s">
        <v>518</v>
      </c>
      <c r="X4294">
        <v>8</v>
      </c>
      <c r="Y4294" t="s">
        <v>519</v>
      </c>
      <c r="Z4294">
        <v>215</v>
      </c>
      <c r="AA4294">
        <v>8</v>
      </c>
      <c r="AB4294" t="s">
        <v>519</v>
      </c>
      <c r="AC4294">
        <v>215</v>
      </c>
      <c r="AD4294">
        <v>215</v>
      </c>
      <c r="AE4294">
        <v>0</v>
      </c>
      <c r="AF4294">
        <v>1567</v>
      </c>
      <c r="AG4294">
        <v>1567.499</v>
      </c>
      <c r="AH4294"/>
      <c r="AI4294">
        <v>0</v>
      </c>
    </row>
    <row r="4295" spans="1:35">
      <c r="A4295" t="s">
        <v>862</v>
      </c>
      <c r="B4295">
        <v>2019</v>
      </c>
      <c r="C4295">
        <v>2019</v>
      </c>
      <c r="D4295">
        <v>2019</v>
      </c>
      <c r="E4295">
        <v>4</v>
      </c>
      <c r="F4295">
        <v>0</v>
      </c>
      <c r="G4295">
        <v>0</v>
      </c>
      <c r="H4295" t="s">
        <v>568</v>
      </c>
      <c r="I4295">
        <v>251</v>
      </c>
      <c r="J4295" t="s">
        <v>113</v>
      </c>
      <c r="K4295" t="s">
        <v>583</v>
      </c>
      <c r="L4295">
        <v>842</v>
      </c>
      <c r="M4295" t="s">
        <v>593</v>
      </c>
      <c r="N4295" t="s">
        <v>593</v>
      </c>
      <c r="O4295">
        <v>0</v>
      </c>
      <c r="P4295" t="s">
        <v>177</v>
      </c>
      <c r="Q4295" t="s">
        <v>514</v>
      </c>
      <c r="R4295" t="s">
        <v>515</v>
      </c>
      <c r="S4295" t="s">
        <v>516</v>
      </c>
      <c r="T4295">
        <v>2100</v>
      </c>
      <c r="U4295" t="s">
        <v>868</v>
      </c>
      <c r="V4295">
        <v>2523</v>
      </c>
      <c r="W4295" t="s">
        <v>518</v>
      </c>
      <c r="X4295">
        <v>8</v>
      </c>
      <c r="Y4295" t="s">
        <v>519</v>
      </c>
      <c r="Z4295">
        <v>186743</v>
      </c>
      <c r="AA4295">
        <v>8</v>
      </c>
      <c r="AB4295" t="s">
        <v>519</v>
      </c>
      <c r="AC4295">
        <v>186743</v>
      </c>
      <c r="AD4295">
        <v>186743</v>
      </c>
      <c r="AE4295">
        <v>0</v>
      </c>
      <c r="AF4295">
        <v>188751</v>
      </c>
      <c r="AG4295">
        <v>188751.52799999999</v>
      </c>
      <c r="AH4295"/>
      <c r="AI4295">
        <v>0</v>
      </c>
    </row>
    <row r="4296" spans="1:35">
      <c r="A4296" t="s">
        <v>862</v>
      </c>
      <c r="B4296">
        <v>2019</v>
      </c>
      <c r="C4296">
        <v>2019</v>
      </c>
      <c r="D4296">
        <v>2019</v>
      </c>
      <c r="E4296">
        <v>4</v>
      </c>
      <c r="F4296">
        <v>0</v>
      </c>
      <c r="G4296">
        <v>0</v>
      </c>
      <c r="H4296" t="s">
        <v>568</v>
      </c>
      <c r="I4296">
        <v>251</v>
      </c>
      <c r="J4296" t="s">
        <v>113</v>
      </c>
      <c r="K4296" t="s">
        <v>583</v>
      </c>
      <c r="L4296">
        <v>699</v>
      </c>
      <c r="M4296" t="s">
        <v>585</v>
      </c>
      <c r="N4296" t="s">
        <v>586</v>
      </c>
      <c r="O4296">
        <v>0</v>
      </c>
      <c r="P4296" t="s">
        <v>177</v>
      </c>
      <c r="Q4296" t="s">
        <v>514</v>
      </c>
      <c r="R4296" t="s">
        <v>515</v>
      </c>
      <c r="S4296" t="s">
        <v>516</v>
      </c>
      <c r="T4296">
        <v>2100</v>
      </c>
      <c r="U4296" t="s">
        <v>868</v>
      </c>
      <c r="V4296">
        <v>2523</v>
      </c>
      <c r="W4296" t="s">
        <v>518</v>
      </c>
      <c r="X4296">
        <v>8</v>
      </c>
      <c r="Y4296" t="s">
        <v>519</v>
      </c>
      <c r="Z4296">
        <v>16740180</v>
      </c>
      <c r="AA4296">
        <v>8</v>
      </c>
      <c r="AB4296" t="s">
        <v>519</v>
      </c>
      <c r="AC4296">
        <v>16740180</v>
      </c>
      <c r="AD4296">
        <v>16740180</v>
      </c>
      <c r="AE4296">
        <v>0</v>
      </c>
      <c r="AF4296">
        <v>1636110</v>
      </c>
      <c r="AG4296">
        <v>1636110.8119999999</v>
      </c>
      <c r="AH4296"/>
      <c r="AI4296">
        <v>0</v>
      </c>
    </row>
    <row r="4297" spans="1:35">
      <c r="A4297" t="s">
        <v>862</v>
      </c>
      <c r="B4297">
        <v>2019</v>
      </c>
      <c r="C4297">
        <v>2019</v>
      </c>
      <c r="D4297">
        <v>2019</v>
      </c>
      <c r="E4297">
        <v>4</v>
      </c>
      <c r="F4297">
        <v>0</v>
      </c>
      <c r="G4297">
        <v>0</v>
      </c>
      <c r="H4297" t="s">
        <v>568</v>
      </c>
      <c r="I4297">
        <v>251</v>
      </c>
      <c r="J4297" t="s">
        <v>113</v>
      </c>
      <c r="K4297" t="s">
        <v>583</v>
      </c>
      <c r="L4297">
        <v>699</v>
      </c>
      <c r="M4297" t="s">
        <v>585</v>
      </c>
      <c r="N4297" t="s">
        <v>586</v>
      </c>
      <c r="O4297">
        <v>0</v>
      </c>
      <c r="P4297" t="s">
        <v>177</v>
      </c>
      <c r="Q4297" t="s">
        <v>514</v>
      </c>
      <c r="R4297" t="s">
        <v>515</v>
      </c>
      <c r="S4297" t="s">
        <v>516</v>
      </c>
      <c r="T4297">
        <v>0</v>
      </c>
      <c r="U4297" t="s">
        <v>517</v>
      </c>
      <c r="V4297">
        <v>2523</v>
      </c>
      <c r="W4297" t="s">
        <v>518</v>
      </c>
      <c r="X4297">
        <v>8</v>
      </c>
      <c r="Y4297" t="s">
        <v>519</v>
      </c>
      <c r="Z4297">
        <v>16740240</v>
      </c>
      <c r="AA4297">
        <v>8</v>
      </c>
      <c r="AB4297" t="s">
        <v>519</v>
      </c>
      <c r="AC4297">
        <v>16740240</v>
      </c>
      <c r="AD4297">
        <v>16740240</v>
      </c>
      <c r="AE4297">
        <v>0</v>
      </c>
      <c r="AF4297">
        <v>1636116</v>
      </c>
      <c r="AG4297">
        <v>1636116.4110000001</v>
      </c>
      <c r="AH4297"/>
      <c r="AI4297">
        <v>0</v>
      </c>
    </row>
    <row r="4298" spans="1:35">
      <c r="A4298" t="s">
        <v>862</v>
      </c>
      <c r="B4298">
        <v>2019</v>
      </c>
      <c r="C4298">
        <v>2019</v>
      </c>
      <c r="D4298">
        <v>2019</v>
      </c>
      <c r="E4298">
        <v>4</v>
      </c>
      <c r="F4298">
        <v>0</v>
      </c>
      <c r="G4298">
        <v>0</v>
      </c>
      <c r="H4298" t="s">
        <v>568</v>
      </c>
      <c r="I4298">
        <v>251</v>
      </c>
      <c r="J4298" t="s">
        <v>113</v>
      </c>
      <c r="K4298" t="s">
        <v>583</v>
      </c>
      <c r="L4298">
        <v>699</v>
      </c>
      <c r="M4298" t="s">
        <v>585</v>
      </c>
      <c r="N4298" t="s">
        <v>586</v>
      </c>
      <c r="O4298">
        <v>0</v>
      </c>
      <c r="P4298" t="s">
        <v>177</v>
      </c>
      <c r="Q4298" t="s">
        <v>514</v>
      </c>
      <c r="R4298" t="s">
        <v>515</v>
      </c>
      <c r="S4298" t="s">
        <v>516</v>
      </c>
      <c r="T4298">
        <v>1000</v>
      </c>
      <c r="U4298" t="s">
        <v>866</v>
      </c>
      <c r="V4298">
        <v>2523</v>
      </c>
      <c r="W4298" t="s">
        <v>518</v>
      </c>
      <c r="X4298">
        <v>8</v>
      </c>
      <c r="Y4298" t="s">
        <v>519</v>
      </c>
      <c r="Z4298">
        <v>60</v>
      </c>
      <c r="AA4298">
        <v>8</v>
      </c>
      <c r="AB4298" t="s">
        <v>519</v>
      </c>
      <c r="AC4298">
        <v>60</v>
      </c>
      <c r="AD4298">
        <v>60</v>
      </c>
      <c r="AE4298">
        <v>0</v>
      </c>
      <c r="AF4298">
        <v>5</v>
      </c>
      <c r="AG4298">
        <v>5.5979999999999999</v>
      </c>
      <c r="AH4298"/>
      <c r="AI4298">
        <v>0</v>
      </c>
    </row>
    <row r="4299" spans="1:35">
      <c r="A4299" t="s">
        <v>862</v>
      </c>
      <c r="B4299">
        <v>2019</v>
      </c>
      <c r="C4299">
        <v>2019</v>
      </c>
      <c r="D4299">
        <v>2019</v>
      </c>
      <c r="E4299">
        <v>4</v>
      </c>
      <c r="F4299">
        <v>0</v>
      </c>
      <c r="G4299">
        <v>0</v>
      </c>
      <c r="H4299" t="s">
        <v>568</v>
      </c>
      <c r="I4299">
        <v>251</v>
      </c>
      <c r="J4299" t="s">
        <v>113</v>
      </c>
      <c r="K4299" t="s">
        <v>583</v>
      </c>
      <c r="L4299">
        <v>899</v>
      </c>
      <c r="M4299" t="s">
        <v>520</v>
      </c>
      <c r="N4299" t="s">
        <v>521</v>
      </c>
      <c r="O4299">
        <v>0</v>
      </c>
      <c r="P4299" t="s">
        <v>177</v>
      </c>
      <c r="Q4299" t="s">
        <v>514</v>
      </c>
      <c r="R4299" t="s">
        <v>515</v>
      </c>
      <c r="S4299" t="s">
        <v>516</v>
      </c>
      <c r="T4299">
        <v>0</v>
      </c>
      <c r="U4299" t="s">
        <v>517</v>
      </c>
      <c r="V4299">
        <v>2523</v>
      </c>
      <c r="W4299" t="s">
        <v>518</v>
      </c>
      <c r="X4299">
        <v>8</v>
      </c>
      <c r="Y4299" t="s">
        <v>519</v>
      </c>
      <c r="Z4299">
        <v>8717</v>
      </c>
      <c r="AA4299">
        <v>8</v>
      </c>
      <c r="AB4299" t="s">
        <v>519</v>
      </c>
      <c r="AC4299">
        <v>8717</v>
      </c>
      <c r="AD4299">
        <v>8717</v>
      </c>
      <c r="AE4299">
        <v>0</v>
      </c>
      <c r="AF4299">
        <v>14752</v>
      </c>
      <c r="AG4299">
        <v>14752.406000000001</v>
      </c>
      <c r="AH4299"/>
      <c r="AI4299">
        <v>0</v>
      </c>
    </row>
    <row r="4300" spans="1:35">
      <c r="A4300" t="s">
        <v>862</v>
      </c>
      <c r="B4300">
        <v>2019</v>
      </c>
      <c r="C4300">
        <v>2019</v>
      </c>
      <c r="D4300">
        <v>2019</v>
      </c>
      <c r="E4300">
        <v>4</v>
      </c>
      <c r="F4300">
        <v>0</v>
      </c>
      <c r="G4300">
        <v>0</v>
      </c>
      <c r="H4300" t="s">
        <v>568</v>
      </c>
      <c r="I4300">
        <v>251</v>
      </c>
      <c r="J4300" t="s">
        <v>113</v>
      </c>
      <c r="K4300" t="s">
        <v>583</v>
      </c>
      <c r="L4300">
        <v>899</v>
      </c>
      <c r="M4300" t="s">
        <v>520</v>
      </c>
      <c r="N4300" t="s">
        <v>521</v>
      </c>
      <c r="O4300">
        <v>0</v>
      </c>
      <c r="P4300" t="s">
        <v>177</v>
      </c>
      <c r="Q4300" t="s">
        <v>514</v>
      </c>
      <c r="R4300" t="s">
        <v>515</v>
      </c>
      <c r="S4300" t="s">
        <v>516</v>
      </c>
      <c r="T4300">
        <v>2100</v>
      </c>
      <c r="U4300" t="s">
        <v>868</v>
      </c>
      <c r="V4300">
        <v>2523</v>
      </c>
      <c r="W4300" t="s">
        <v>518</v>
      </c>
      <c r="X4300">
        <v>8</v>
      </c>
      <c r="Y4300" t="s">
        <v>519</v>
      </c>
      <c r="Z4300">
        <v>90</v>
      </c>
      <c r="AA4300">
        <v>8</v>
      </c>
      <c r="AB4300" t="s">
        <v>519</v>
      </c>
      <c r="AC4300">
        <v>90</v>
      </c>
      <c r="AD4300">
        <v>90</v>
      </c>
      <c r="AE4300">
        <v>0</v>
      </c>
      <c r="AF4300">
        <v>90</v>
      </c>
      <c r="AG4300">
        <v>90.691000000000003</v>
      </c>
      <c r="AH4300"/>
      <c r="AI4300">
        <v>0</v>
      </c>
    </row>
    <row r="4301" spans="1:35">
      <c r="A4301" t="s">
        <v>862</v>
      </c>
      <c r="B4301">
        <v>2019</v>
      </c>
      <c r="C4301">
        <v>2019</v>
      </c>
      <c r="D4301">
        <v>2019</v>
      </c>
      <c r="E4301">
        <v>4</v>
      </c>
      <c r="F4301">
        <v>0</v>
      </c>
      <c r="G4301">
        <v>0</v>
      </c>
      <c r="H4301" t="s">
        <v>568</v>
      </c>
      <c r="I4301">
        <v>251</v>
      </c>
      <c r="J4301" t="s">
        <v>113</v>
      </c>
      <c r="K4301" t="s">
        <v>583</v>
      </c>
      <c r="L4301">
        <v>899</v>
      </c>
      <c r="M4301" t="s">
        <v>520</v>
      </c>
      <c r="N4301" t="s">
        <v>521</v>
      </c>
      <c r="O4301">
        <v>0</v>
      </c>
      <c r="P4301" t="s">
        <v>177</v>
      </c>
      <c r="Q4301" t="s">
        <v>514</v>
      </c>
      <c r="R4301" t="s">
        <v>515</v>
      </c>
      <c r="S4301" t="s">
        <v>516</v>
      </c>
      <c r="T4301">
        <v>3200</v>
      </c>
      <c r="U4301" t="s">
        <v>74</v>
      </c>
      <c r="V4301">
        <v>2523</v>
      </c>
      <c r="W4301" t="s">
        <v>518</v>
      </c>
      <c r="X4301">
        <v>8</v>
      </c>
      <c r="Y4301" t="s">
        <v>519</v>
      </c>
      <c r="Z4301">
        <v>8627</v>
      </c>
      <c r="AA4301">
        <v>8</v>
      </c>
      <c r="AB4301" t="s">
        <v>519</v>
      </c>
      <c r="AC4301">
        <v>8627</v>
      </c>
      <c r="AD4301">
        <v>8627</v>
      </c>
      <c r="AE4301">
        <v>0</v>
      </c>
      <c r="AF4301">
        <v>14661</v>
      </c>
      <c r="AG4301">
        <v>14661.715</v>
      </c>
      <c r="AH4301"/>
      <c r="AI4301">
        <v>0</v>
      </c>
    </row>
    <row r="4302" spans="1:35">
      <c r="A4302" t="s">
        <v>862</v>
      </c>
      <c r="B4302">
        <v>2019</v>
      </c>
      <c r="C4302">
        <v>2019</v>
      </c>
      <c r="D4302">
        <v>2019</v>
      </c>
      <c r="E4302">
        <v>4</v>
      </c>
      <c r="F4302">
        <v>0</v>
      </c>
      <c r="G4302">
        <v>0</v>
      </c>
      <c r="H4302" t="s">
        <v>568</v>
      </c>
      <c r="I4302">
        <v>251</v>
      </c>
      <c r="J4302" t="s">
        <v>113</v>
      </c>
      <c r="K4302" t="s">
        <v>583</v>
      </c>
      <c r="L4302">
        <v>842</v>
      </c>
      <c r="M4302" t="s">
        <v>593</v>
      </c>
      <c r="N4302" t="s">
        <v>593</v>
      </c>
      <c r="O4302">
        <v>842</v>
      </c>
      <c r="P4302" t="s">
        <v>593</v>
      </c>
      <c r="Q4302" t="s">
        <v>593</v>
      </c>
      <c r="R4302" t="s">
        <v>515</v>
      </c>
      <c r="S4302" t="s">
        <v>516</v>
      </c>
      <c r="T4302">
        <v>2100</v>
      </c>
      <c r="U4302" t="s">
        <v>868</v>
      </c>
      <c r="V4302">
        <v>2523</v>
      </c>
      <c r="W4302" t="s">
        <v>518</v>
      </c>
      <c r="X4302">
        <v>8</v>
      </c>
      <c r="Y4302" t="s">
        <v>519</v>
      </c>
      <c r="Z4302">
        <v>186743</v>
      </c>
      <c r="AA4302">
        <v>8</v>
      </c>
      <c r="AB4302" t="s">
        <v>519</v>
      </c>
      <c r="AC4302">
        <v>186743</v>
      </c>
      <c r="AD4302">
        <v>186743</v>
      </c>
      <c r="AE4302">
        <v>0</v>
      </c>
      <c r="AF4302">
        <v>188751</v>
      </c>
      <c r="AG4302">
        <v>188751.52799999999</v>
      </c>
      <c r="AH4302"/>
      <c r="AI4302">
        <v>0</v>
      </c>
    </row>
    <row r="4303" spans="1:35">
      <c r="A4303" t="s">
        <v>862</v>
      </c>
      <c r="B4303">
        <v>2019</v>
      </c>
      <c r="C4303">
        <v>2019</v>
      </c>
      <c r="D4303">
        <v>2019</v>
      </c>
      <c r="E4303">
        <v>4</v>
      </c>
      <c r="F4303">
        <v>0</v>
      </c>
      <c r="G4303">
        <v>0</v>
      </c>
      <c r="H4303" t="s">
        <v>568</v>
      </c>
      <c r="I4303">
        <v>251</v>
      </c>
      <c r="J4303" t="s">
        <v>113</v>
      </c>
      <c r="K4303" t="s">
        <v>583</v>
      </c>
      <c r="L4303">
        <v>757</v>
      </c>
      <c r="M4303" t="s">
        <v>597</v>
      </c>
      <c r="N4303" t="s">
        <v>598</v>
      </c>
      <c r="O4303">
        <v>757</v>
      </c>
      <c r="P4303" t="s">
        <v>597</v>
      </c>
      <c r="Q4303" t="s">
        <v>598</v>
      </c>
      <c r="R4303" t="s">
        <v>515</v>
      </c>
      <c r="S4303" t="s">
        <v>516</v>
      </c>
      <c r="T4303">
        <v>0</v>
      </c>
      <c r="U4303" t="s">
        <v>517</v>
      </c>
      <c r="V4303">
        <v>2523</v>
      </c>
      <c r="W4303" t="s">
        <v>518</v>
      </c>
      <c r="X4303">
        <v>8</v>
      </c>
      <c r="Y4303" t="s">
        <v>519</v>
      </c>
      <c r="Z4303">
        <v>7218779</v>
      </c>
      <c r="AA4303">
        <v>8</v>
      </c>
      <c r="AB4303" t="s">
        <v>519</v>
      </c>
      <c r="AC4303">
        <v>7218779</v>
      </c>
      <c r="AD4303">
        <v>7218779</v>
      </c>
      <c r="AE4303">
        <v>0</v>
      </c>
      <c r="AF4303">
        <v>699659</v>
      </c>
      <c r="AG4303">
        <v>699659.95700000005</v>
      </c>
      <c r="AH4303"/>
      <c r="AI4303">
        <v>0</v>
      </c>
    </row>
    <row r="4304" spans="1:35">
      <c r="A4304" t="s">
        <v>862</v>
      </c>
      <c r="B4304">
        <v>2019</v>
      </c>
      <c r="C4304">
        <v>2019</v>
      </c>
      <c r="D4304">
        <v>2019</v>
      </c>
      <c r="E4304">
        <v>4</v>
      </c>
      <c r="F4304">
        <v>0</v>
      </c>
      <c r="G4304">
        <v>0</v>
      </c>
      <c r="H4304" t="s">
        <v>568</v>
      </c>
      <c r="I4304">
        <v>251</v>
      </c>
      <c r="J4304" t="s">
        <v>113</v>
      </c>
      <c r="K4304" t="s">
        <v>583</v>
      </c>
      <c r="L4304">
        <v>757</v>
      </c>
      <c r="M4304" t="s">
        <v>597</v>
      </c>
      <c r="N4304" t="s">
        <v>598</v>
      </c>
      <c r="O4304">
        <v>757</v>
      </c>
      <c r="P4304" t="s">
        <v>597</v>
      </c>
      <c r="Q4304" t="s">
        <v>598</v>
      </c>
      <c r="R4304" t="s">
        <v>515</v>
      </c>
      <c r="S4304" t="s">
        <v>516</v>
      </c>
      <c r="T4304">
        <v>3200</v>
      </c>
      <c r="U4304" t="s">
        <v>74</v>
      </c>
      <c r="V4304">
        <v>2523</v>
      </c>
      <c r="W4304" t="s">
        <v>518</v>
      </c>
      <c r="X4304">
        <v>8</v>
      </c>
      <c r="Y4304" t="s">
        <v>519</v>
      </c>
      <c r="Z4304">
        <v>7218779</v>
      </c>
      <c r="AA4304">
        <v>8</v>
      </c>
      <c r="AB4304" t="s">
        <v>519</v>
      </c>
      <c r="AC4304">
        <v>7218779</v>
      </c>
      <c r="AD4304">
        <v>7218779</v>
      </c>
      <c r="AE4304">
        <v>0</v>
      </c>
      <c r="AF4304">
        <v>699659</v>
      </c>
      <c r="AG4304">
        <v>699659.95700000005</v>
      </c>
      <c r="AH4304"/>
      <c r="AI4304">
        <v>0</v>
      </c>
    </row>
    <row r="4305" spans="1:35">
      <c r="A4305" t="s">
        <v>862</v>
      </c>
      <c r="B4305">
        <v>2019</v>
      </c>
      <c r="C4305">
        <v>2019</v>
      </c>
      <c r="D4305">
        <v>2019</v>
      </c>
      <c r="E4305">
        <v>4</v>
      </c>
      <c r="F4305">
        <v>0</v>
      </c>
      <c r="G4305">
        <v>0</v>
      </c>
      <c r="H4305" t="s">
        <v>568</v>
      </c>
      <c r="I4305">
        <v>251</v>
      </c>
      <c r="J4305" t="s">
        <v>113</v>
      </c>
      <c r="K4305" t="s">
        <v>583</v>
      </c>
      <c r="L4305">
        <v>899</v>
      </c>
      <c r="M4305" t="s">
        <v>520</v>
      </c>
      <c r="N4305" t="s">
        <v>521</v>
      </c>
      <c r="O4305">
        <v>757</v>
      </c>
      <c r="P4305" t="s">
        <v>597</v>
      </c>
      <c r="Q4305" t="s">
        <v>598</v>
      </c>
      <c r="R4305" t="s">
        <v>515</v>
      </c>
      <c r="S4305" t="s">
        <v>516</v>
      </c>
      <c r="T4305">
        <v>3200</v>
      </c>
      <c r="U4305" t="s">
        <v>74</v>
      </c>
      <c r="V4305">
        <v>2523</v>
      </c>
      <c r="W4305" t="s">
        <v>518</v>
      </c>
      <c r="X4305">
        <v>8</v>
      </c>
      <c r="Y4305" t="s">
        <v>519</v>
      </c>
      <c r="Z4305">
        <v>925</v>
      </c>
      <c r="AA4305">
        <v>8</v>
      </c>
      <c r="AB4305" t="s">
        <v>519</v>
      </c>
      <c r="AC4305">
        <v>925</v>
      </c>
      <c r="AD4305">
        <v>925</v>
      </c>
      <c r="AE4305">
        <v>0</v>
      </c>
      <c r="AF4305">
        <v>113</v>
      </c>
      <c r="AG4305">
        <v>113.084</v>
      </c>
      <c r="AH4305"/>
      <c r="AI4305">
        <v>0</v>
      </c>
    </row>
    <row r="4306" spans="1:35">
      <c r="A4306" t="s">
        <v>862</v>
      </c>
      <c r="B4306">
        <v>2019</v>
      </c>
      <c r="C4306">
        <v>2019</v>
      </c>
      <c r="D4306">
        <v>2019</v>
      </c>
      <c r="E4306">
        <v>4</v>
      </c>
      <c r="F4306">
        <v>0</v>
      </c>
      <c r="G4306">
        <v>0</v>
      </c>
      <c r="H4306" t="s">
        <v>568</v>
      </c>
      <c r="I4306">
        <v>251</v>
      </c>
      <c r="J4306" t="s">
        <v>113</v>
      </c>
      <c r="K4306" t="s">
        <v>583</v>
      </c>
      <c r="L4306">
        <v>899</v>
      </c>
      <c r="M4306" t="s">
        <v>520</v>
      </c>
      <c r="N4306" t="s">
        <v>521</v>
      </c>
      <c r="O4306">
        <v>757</v>
      </c>
      <c r="P4306" t="s">
        <v>597</v>
      </c>
      <c r="Q4306" t="s">
        <v>598</v>
      </c>
      <c r="R4306" t="s">
        <v>515</v>
      </c>
      <c r="S4306" t="s">
        <v>516</v>
      </c>
      <c r="T4306">
        <v>0</v>
      </c>
      <c r="U4306" t="s">
        <v>517</v>
      </c>
      <c r="V4306">
        <v>2523</v>
      </c>
      <c r="W4306" t="s">
        <v>518</v>
      </c>
      <c r="X4306">
        <v>8</v>
      </c>
      <c r="Y4306" t="s">
        <v>519</v>
      </c>
      <c r="Z4306">
        <v>925</v>
      </c>
      <c r="AA4306">
        <v>8</v>
      </c>
      <c r="AB4306" t="s">
        <v>519</v>
      </c>
      <c r="AC4306">
        <v>925</v>
      </c>
      <c r="AD4306">
        <v>925</v>
      </c>
      <c r="AE4306">
        <v>0</v>
      </c>
      <c r="AF4306">
        <v>113</v>
      </c>
      <c r="AG4306">
        <v>113.084</v>
      </c>
      <c r="AH4306"/>
      <c r="AI4306">
        <v>0</v>
      </c>
    </row>
    <row r="4307" spans="1:35">
      <c r="A4307" t="s">
        <v>862</v>
      </c>
      <c r="B4307">
        <v>2019</v>
      </c>
      <c r="C4307">
        <v>2019</v>
      </c>
      <c r="D4307">
        <v>2019</v>
      </c>
      <c r="E4307">
        <v>4</v>
      </c>
      <c r="F4307">
        <v>0</v>
      </c>
      <c r="G4307">
        <v>0</v>
      </c>
      <c r="H4307" t="s">
        <v>568</v>
      </c>
      <c r="I4307">
        <v>251</v>
      </c>
      <c r="J4307" t="s">
        <v>113</v>
      </c>
      <c r="K4307" t="s">
        <v>583</v>
      </c>
      <c r="L4307">
        <v>699</v>
      </c>
      <c r="M4307" t="s">
        <v>585</v>
      </c>
      <c r="N4307" t="s">
        <v>586</v>
      </c>
      <c r="O4307">
        <v>699</v>
      </c>
      <c r="P4307" t="s">
        <v>585</v>
      </c>
      <c r="Q4307" t="s">
        <v>586</v>
      </c>
      <c r="R4307" t="s">
        <v>515</v>
      </c>
      <c r="S4307" t="s">
        <v>516</v>
      </c>
      <c r="T4307">
        <v>1000</v>
      </c>
      <c r="U4307" t="s">
        <v>866</v>
      </c>
      <c r="V4307">
        <v>2523</v>
      </c>
      <c r="W4307" t="s">
        <v>518</v>
      </c>
      <c r="X4307">
        <v>8</v>
      </c>
      <c r="Y4307" t="s">
        <v>519</v>
      </c>
      <c r="Z4307">
        <v>60</v>
      </c>
      <c r="AA4307">
        <v>8</v>
      </c>
      <c r="AB4307" t="s">
        <v>519</v>
      </c>
      <c r="AC4307">
        <v>60</v>
      </c>
      <c r="AD4307">
        <v>60</v>
      </c>
      <c r="AE4307">
        <v>0</v>
      </c>
      <c r="AF4307">
        <v>5</v>
      </c>
      <c r="AG4307">
        <v>5.5979999999999999</v>
      </c>
      <c r="AH4307"/>
      <c r="AI4307">
        <v>0</v>
      </c>
    </row>
    <row r="4308" spans="1:35">
      <c r="A4308" t="s">
        <v>862</v>
      </c>
      <c r="B4308">
        <v>2019</v>
      </c>
      <c r="C4308">
        <v>2019</v>
      </c>
      <c r="D4308">
        <v>2019</v>
      </c>
      <c r="E4308">
        <v>4</v>
      </c>
      <c r="F4308">
        <v>0</v>
      </c>
      <c r="G4308">
        <v>0</v>
      </c>
      <c r="H4308" t="s">
        <v>568</v>
      </c>
      <c r="I4308">
        <v>251</v>
      </c>
      <c r="J4308" t="s">
        <v>113</v>
      </c>
      <c r="K4308" t="s">
        <v>583</v>
      </c>
      <c r="L4308">
        <v>699</v>
      </c>
      <c r="M4308" t="s">
        <v>585</v>
      </c>
      <c r="N4308" t="s">
        <v>586</v>
      </c>
      <c r="O4308">
        <v>699</v>
      </c>
      <c r="P4308" t="s">
        <v>585</v>
      </c>
      <c r="Q4308" t="s">
        <v>586</v>
      </c>
      <c r="R4308" t="s">
        <v>515</v>
      </c>
      <c r="S4308" t="s">
        <v>516</v>
      </c>
      <c r="T4308">
        <v>2100</v>
      </c>
      <c r="U4308" t="s">
        <v>868</v>
      </c>
      <c r="V4308">
        <v>2523</v>
      </c>
      <c r="W4308" t="s">
        <v>518</v>
      </c>
      <c r="X4308">
        <v>8</v>
      </c>
      <c r="Y4308" t="s">
        <v>519</v>
      </c>
      <c r="Z4308">
        <v>16740180</v>
      </c>
      <c r="AA4308">
        <v>8</v>
      </c>
      <c r="AB4308" t="s">
        <v>519</v>
      </c>
      <c r="AC4308">
        <v>16740180</v>
      </c>
      <c r="AD4308">
        <v>16740180</v>
      </c>
      <c r="AE4308">
        <v>0</v>
      </c>
      <c r="AF4308">
        <v>1636110</v>
      </c>
      <c r="AG4308">
        <v>1636110.8119999999</v>
      </c>
      <c r="AH4308"/>
      <c r="AI4308">
        <v>0</v>
      </c>
    </row>
    <row r="4309" spans="1:35">
      <c r="A4309" t="s">
        <v>862</v>
      </c>
      <c r="B4309">
        <v>2019</v>
      </c>
      <c r="C4309">
        <v>2019</v>
      </c>
      <c r="D4309">
        <v>2019</v>
      </c>
      <c r="E4309">
        <v>4</v>
      </c>
      <c r="F4309">
        <v>0</v>
      </c>
      <c r="G4309">
        <v>0</v>
      </c>
      <c r="H4309" t="s">
        <v>568</v>
      </c>
      <c r="I4309">
        <v>251</v>
      </c>
      <c r="J4309" t="s">
        <v>113</v>
      </c>
      <c r="K4309" t="s">
        <v>583</v>
      </c>
      <c r="L4309">
        <v>699</v>
      </c>
      <c r="M4309" t="s">
        <v>585</v>
      </c>
      <c r="N4309" t="s">
        <v>586</v>
      </c>
      <c r="O4309">
        <v>699</v>
      </c>
      <c r="P4309" t="s">
        <v>585</v>
      </c>
      <c r="Q4309" t="s">
        <v>586</v>
      </c>
      <c r="R4309" t="s">
        <v>515</v>
      </c>
      <c r="S4309" t="s">
        <v>516</v>
      </c>
      <c r="T4309">
        <v>0</v>
      </c>
      <c r="U4309" t="s">
        <v>517</v>
      </c>
      <c r="V4309">
        <v>2523</v>
      </c>
      <c r="W4309" t="s">
        <v>518</v>
      </c>
      <c r="X4309">
        <v>8</v>
      </c>
      <c r="Y4309" t="s">
        <v>519</v>
      </c>
      <c r="Z4309">
        <v>16740240</v>
      </c>
      <c r="AA4309">
        <v>8</v>
      </c>
      <c r="AB4309" t="s">
        <v>519</v>
      </c>
      <c r="AC4309">
        <v>16740240</v>
      </c>
      <c r="AD4309">
        <v>16740240</v>
      </c>
      <c r="AE4309">
        <v>0</v>
      </c>
      <c r="AF4309">
        <v>1636116</v>
      </c>
      <c r="AG4309">
        <v>1636116.4110000001</v>
      </c>
      <c r="AH4309"/>
      <c r="AI4309">
        <v>0</v>
      </c>
    </row>
    <row r="4310" spans="1:35">
      <c r="A4310" t="s">
        <v>862</v>
      </c>
      <c r="B4310">
        <v>2019</v>
      </c>
      <c r="C4310">
        <v>2019</v>
      </c>
      <c r="D4310">
        <v>2019</v>
      </c>
      <c r="E4310">
        <v>4</v>
      </c>
      <c r="F4310">
        <v>0</v>
      </c>
      <c r="G4310">
        <v>0</v>
      </c>
      <c r="H4310" t="s">
        <v>568</v>
      </c>
      <c r="I4310">
        <v>251</v>
      </c>
      <c r="J4310" t="s">
        <v>113</v>
      </c>
      <c r="K4310" t="s">
        <v>583</v>
      </c>
      <c r="L4310">
        <v>899</v>
      </c>
      <c r="M4310" t="s">
        <v>520</v>
      </c>
      <c r="N4310" t="s">
        <v>521</v>
      </c>
      <c r="O4310">
        <v>579</v>
      </c>
      <c r="P4310" t="s">
        <v>705</v>
      </c>
      <c r="Q4310" t="s">
        <v>706</v>
      </c>
      <c r="R4310" t="s">
        <v>515</v>
      </c>
      <c r="S4310" t="s">
        <v>516</v>
      </c>
      <c r="T4310">
        <v>0</v>
      </c>
      <c r="U4310" t="s">
        <v>517</v>
      </c>
      <c r="V4310">
        <v>2523</v>
      </c>
      <c r="W4310" t="s">
        <v>518</v>
      </c>
      <c r="X4310">
        <v>8</v>
      </c>
      <c r="Y4310" t="s">
        <v>519</v>
      </c>
      <c r="Z4310">
        <v>5000</v>
      </c>
      <c r="AA4310">
        <v>8</v>
      </c>
      <c r="AB4310" t="s">
        <v>519</v>
      </c>
      <c r="AC4310">
        <v>5000</v>
      </c>
      <c r="AD4310">
        <v>5000</v>
      </c>
      <c r="AE4310">
        <v>0</v>
      </c>
      <c r="AF4310">
        <v>13630</v>
      </c>
      <c r="AG4310">
        <v>13630.525</v>
      </c>
      <c r="AH4310"/>
      <c r="AI4310">
        <v>0</v>
      </c>
    </row>
    <row r="4311" spans="1:35">
      <c r="A4311" t="s">
        <v>862</v>
      </c>
      <c r="B4311">
        <v>2019</v>
      </c>
      <c r="C4311">
        <v>2019</v>
      </c>
      <c r="D4311">
        <v>2019</v>
      </c>
      <c r="E4311">
        <v>4</v>
      </c>
      <c r="F4311">
        <v>0</v>
      </c>
      <c r="G4311">
        <v>0</v>
      </c>
      <c r="H4311" t="s">
        <v>568</v>
      </c>
      <c r="I4311">
        <v>251</v>
      </c>
      <c r="J4311" t="s">
        <v>113</v>
      </c>
      <c r="K4311" t="s">
        <v>583</v>
      </c>
      <c r="L4311">
        <v>899</v>
      </c>
      <c r="M4311" t="s">
        <v>520</v>
      </c>
      <c r="N4311" t="s">
        <v>521</v>
      </c>
      <c r="O4311">
        <v>579</v>
      </c>
      <c r="P4311" t="s">
        <v>705</v>
      </c>
      <c r="Q4311" t="s">
        <v>706</v>
      </c>
      <c r="R4311" t="s">
        <v>515</v>
      </c>
      <c r="S4311" t="s">
        <v>516</v>
      </c>
      <c r="T4311">
        <v>3200</v>
      </c>
      <c r="U4311" t="s">
        <v>74</v>
      </c>
      <c r="V4311">
        <v>2523</v>
      </c>
      <c r="W4311" t="s">
        <v>518</v>
      </c>
      <c r="X4311">
        <v>8</v>
      </c>
      <c r="Y4311" t="s">
        <v>519</v>
      </c>
      <c r="Z4311">
        <v>5000</v>
      </c>
      <c r="AA4311">
        <v>8</v>
      </c>
      <c r="AB4311" t="s">
        <v>519</v>
      </c>
      <c r="AC4311">
        <v>5000</v>
      </c>
      <c r="AD4311">
        <v>5000</v>
      </c>
      <c r="AE4311">
        <v>0</v>
      </c>
      <c r="AF4311">
        <v>13630</v>
      </c>
      <c r="AG4311">
        <v>13630.525</v>
      </c>
      <c r="AH4311"/>
      <c r="AI4311">
        <v>0</v>
      </c>
    </row>
    <row r="4312" spans="1:35">
      <c r="A4312" t="s">
        <v>862</v>
      </c>
      <c r="B4312">
        <v>2019</v>
      </c>
      <c r="C4312">
        <v>2019</v>
      </c>
      <c r="D4312">
        <v>2019</v>
      </c>
      <c r="E4312">
        <v>4</v>
      </c>
      <c r="F4312">
        <v>0</v>
      </c>
      <c r="G4312">
        <v>0</v>
      </c>
      <c r="H4312" t="s">
        <v>568</v>
      </c>
      <c r="I4312">
        <v>251</v>
      </c>
      <c r="J4312" t="s">
        <v>113</v>
      </c>
      <c r="K4312" t="s">
        <v>583</v>
      </c>
      <c r="L4312">
        <v>757</v>
      </c>
      <c r="M4312" t="s">
        <v>597</v>
      </c>
      <c r="N4312" t="s">
        <v>598</v>
      </c>
      <c r="O4312">
        <v>276</v>
      </c>
      <c r="P4312" t="s">
        <v>591</v>
      </c>
      <c r="Q4312" t="s">
        <v>592</v>
      </c>
      <c r="R4312" t="s">
        <v>515</v>
      </c>
      <c r="S4312" t="s">
        <v>516</v>
      </c>
      <c r="T4312">
        <v>3200</v>
      </c>
      <c r="U4312" t="s">
        <v>74</v>
      </c>
      <c r="V4312">
        <v>2523</v>
      </c>
      <c r="W4312" t="s">
        <v>518</v>
      </c>
      <c r="X4312">
        <v>8</v>
      </c>
      <c r="Y4312" t="s">
        <v>519</v>
      </c>
      <c r="Z4312">
        <v>5040</v>
      </c>
      <c r="AA4312">
        <v>8</v>
      </c>
      <c r="AB4312" t="s">
        <v>519</v>
      </c>
      <c r="AC4312">
        <v>5040</v>
      </c>
      <c r="AD4312">
        <v>5040</v>
      </c>
      <c r="AE4312">
        <v>0</v>
      </c>
      <c r="AF4312">
        <v>4627</v>
      </c>
      <c r="AG4312">
        <v>4627.4809999999998</v>
      </c>
      <c r="AH4312"/>
      <c r="AI4312">
        <v>0</v>
      </c>
    </row>
    <row r="4313" spans="1:35">
      <c r="A4313" t="s">
        <v>862</v>
      </c>
      <c r="B4313">
        <v>2019</v>
      </c>
      <c r="C4313">
        <v>2019</v>
      </c>
      <c r="D4313">
        <v>2019</v>
      </c>
      <c r="E4313">
        <v>4</v>
      </c>
      <c r="F4313">
        <v>0</v>
      </c>
      <c r="G4313">
        <v>0</v>
      </c>
      <c r="H4313" t="s">
        <v>568</v>
      </c>
      <c r="I4313">
        <v>251</v>
      </c>
      <c r="J4313" t="s">
        <v>113</v>
      </c>
      <c r="K4313" t="s">
        <v>583</v>
      </c>
      <c r="L4313">
        <v>757</v>
      </c>
      <c r="M4313" t="s">
        <v>597</v>
      </c>
      <c r="N4313" t="s">
        <v>598</v>
      </c>
      <c r="O4313">
        <v>276</v>
      </c>
      <c r="P4313" t="s">
        <v>591</v>
      </c>
      <c r="Q4313" t="s">
        <v>592</v>
      </c>
      <c r="R4313" t="s">
        <v>515</v>
      </c>
      <c r="S4313" t="s">
        <v>516</v>
      </c>
      <c r="T4313">
        <v>0</v>
      </c>
      <c r="U4313" t="s">
        <v>517</v>
      </c>
      <c r="V4313">
        <v>2523</v>
      </c>
      <c r="W4313" t="s">
        <v>518</v>
      </c>
      <c r="X4313">
        <v>8</v>
      </c>
      <c r="Y4313" t="s">
        <v>519</v>
      </c>
      <c r="Z4313">
        <v>5040</v>
      </c>
      <c r="AA4313">
        <v>8</v>
      </c>
      <c r="AB4313" t="s">
        <v>519</v>
      </c>
      <c r="AC4313">
        <v>5040</v>
      </c>
      <c r="AD4313">
        <v>5040</v>
      </c>
      <c r="AE4313">
        <v>0</v>
      </c>
      <c r="AF4313">
        <v>4627</v>
      </c>
      <c r="AG4313">
        <v>4627.4809999999998</v>
      </c>
      <c r="AH4313"/>
      <c r="AI4313">
        <v>0</v>
      </c>
    </row>
    <row r="4314" spans="1:35">
      <c r="A4314" t="s">
        <v>862</v>
      </c>
      <c r="B4314">
        <v>2019</v>
      </c>
      <c r="C4314">
        <v>2019</v>
      </c>
      <c r="D4314">
        <v>2019</v>
      </c>
      <c r="E4314">
        <v>4</v>
      </c>
      <c r="F4314">
        <v>0</v>
      </c>
      <c r="G4314">
        <v>0</v>
      </c>
      <c r="H4314" t="s">
        <v>568</v>
      </c>
      <c r="I4314">
        <v>251</v>
      </c>
      <c r="J4314" t="s">
        <v>113</v>
      </c>
      <c r="K4314" t="s">
        <v>583</v>
      </c>
      <c r="L4314">
        <v>899</v>
      </c>
      <c r="M4314" t="s">
        <v>520</v>
      </c>
      <c r="N4314" t="s">
        <v>521</v>
      </c>
      <c r="O4314">
        <v>56</v>
      </c>
      <c r="P4314" t="s">
        <v>694</v>
      </c>
      <c r="Q4314" t="s">
        <v>695</v>
      </c>
      <c r="R4314" t="s">
        <v>515</v>
      </c>
      <c r="S4314" t="s">
        <v>516</v>
      </c>
      <c r="T4314">
        <v>3200</v>
      </c>
      <c r="U4314" t="s">
        <v>74</v>
      </c>
      <c r="V4314">
        <v>2523</v>
      </c>
      <c r="W4314" t="s">
        <v>518</v>
      </c>
      <c r="X4314">
        <v>8</v>
      </c>
      <c r="Y4314" t="s">
        <v>519</v>
      </c>
      <c r="Z4314">
        <v>49</v>
      </c>
      <c r="AA4314">
        <v>8</v>
      </c>
      <c r="AB4314" t="s">
        <v>519</v>
      </c>
      <c r="AC4314">
        <v>49</v>
      </c>
      <c r="AD4314">
        <v>49</v>
      </c>
      <c r="AE4314">
        <v>0</v>
      </c>
      <c r="AF4314">
        <v>555</v>
      </c>
      <c r="AG4314">
        <v>555.34299999999996</v>
      </c>
      <c r="AH4314"/>
      <c r="AI4314">
        <v>0</v>
      </c>
    </row>
    <row r="4315" spans="1:35">
      <c r="A4315" t="s">
        <v>862</v>
      </c>
      <c r="B4315">
        <v>2019</v>
      </c>
      <c r="C4315">
        <v>2019</v>
      </c>
      <c r="D4315">
        <v>2019</v>
      </c>
      <c r="E4315">
        <v>4</v>
      </c>
      <c r="F4315">
        <v>0</v>
      </c>
      <c r="G4315">
        <v>0</v>
      </c>
      <c r="H4315" t="s">
        <v>568</v>
      </c>
      <c r="I4315">
        <v>251</v>
      </c>
      <c r="J4315" t="s">
        <v>113</v>
      </c>
      <c r="K4315" t="s">
        <v>583</v>
      </c>
      <c r="L4315">
        <v>899</v>
      </c>
      <c r="M4315" t="s">
        <v>520</v>
      </c>
      <c r="N4315" t="s">
        <v>521</v>
      </c>
      <c r="O4315">
        <v>690</v>
      </c>
      <c r="P4315" t="s">
        <v>856</v>
      </c>
      <c r="Q4315" t="s">
        <v>857</v>
      </c>
      <c r="R4315" t="s">
        <v>515</v>
      </c>
      <c r="S4315" t="s">
        <v>516</v>
      </c>
      <c r="T4315">
        <v>2100</v>
      </c>
      <c r="U4315" t="s">
        <v>868</v>
      </c>
      <c r="V4315">
        <v>2523</v>
      </c>
      <c r="W4315" t="s">
        <v>518</v>
      </c>
      <c r="X4315">
        <v>8</v>
      </c>
      <c r="Y4315" t="s">
        <v>519</v>
      </c>
      <c r="Z4315">
        <v>90</v>
      </c>
      <c r="AA4315">
        <v>8</v>
      </c>
      <c r="AB4315" t="s">
        <v>519</v>
      </c>
      <c r="AC4315">
        <v>90</v>
      </c>
      <c r="AD4315">
        <v>90</v>
      </c>
      <c r="AE4315">
        <v>0</v>
      </c>
      <c r="AF4315">
        <v>90</v>
      </c>
      <c r="AG4315">
        <v>90.691000000000003</v>
      </c>
      <c r="AH4315"/>
      <c r="AI4315">
        <v>0</v>
      </c>
    </row>
    <row r="4316" spans="1:35">
      <c r="A4316" t="s">
        <v>862</v>
      </c>
      <c r="B4316">
        <v>2019</v>
      </c>
      <c r="C4316">
        <v>2019</v>
      </c>
      <c r="D4316">
        <v>2019</v>
      </c>
      <c r="E4316">
        <v>4</v>
      </c>
      <c r="F4316">
        <v>0</v>
      </c>
      <c r="G4316">
        <v>0</v>
      </c>
      <c r="H4316" t="s">
        <v>568</v>
      </c>
      <c r="I4316">
        <v>251</v>
      </c>
      <c r="J4316" t="s">
        <v>113</v>
      </c>
      <c r="K4316" t="s">
        <v>583</v>
      </c>
      <c r="L4316">
        <v>899</v>
      </c>
      <c r="M4316" t="s">
        <v>520</v>
      </c>
      <c r="N4316" t="s">
        <v>521</v>
      </c>
      <c r="O4316">
        <v>276</v>
      </c>
      <c r="P4316" t="s">
        <v>591</v>
      </c>
      <c r="Q4316" t="s">
        <v>592</v>
      </c>
      <c r="R4316" t="s">
        <v>515</v>
      </c>
      <c r="S4316" t="s">
        <v>516</v>
      </c>
      <c r="T4316">
        <v>3200</v>
      </c>
      <c r="U4316" t="s">
        <v>74</v>
      </c>
      <c r="V4316">
        <v>2523</v>
      </c>
      <c r="W4316" t="s">
        <v>518</v>
      </c>
      <c r="X4316">
        <v>8</v>
      </c>
      <c r="Y4316" t="s">
        <v>519</v>
      </c>
      <c r="Z4316">
        <v>2653</v>
      </c>
      <c r="AA4316">
        <v>8</v>
      </c>
      <c r="AB4316" t="s">
        <v>519</v>
      </c>
      <c r="AC4316">
        <v>2653</v>
      </c>
      <c r="AD4316">
        <v>2653</v>
      </c>
      <c r="AE4316">
        <v>0</v>
      </c>
      <c r="AF4316">
        <v>362</v>
      </c>
      <c r="AG4316">
        <v>362.76400000000001</v>
      </c>
      <c r="AH4316"/>
      <c r="AI4316">
        <v>0</v>
      </c>
    </row>
    <row r="4317" spans="1:35">
      <c r="A4317" t="s">
        <v>862</v>
      </c>
      <c r="B4317">
        <v>2019</v>
      </c>
      <c r="C4317">
        <v>2019</v>
      </c>
      <c r="D4317">
        <v>2019</v>
      </c>
      <c r="E4317">
        <v>4</v>
      </c>
      <c r="F4317">
        <v>0</v>
      </c>
      <c r="G4317">
        <v>0</v>
      </c>
      <c r="H4317" t="s">
        <v>568</v>
      </c>
      <c r="I4317">
        <v>251</v>
      </c>
      <c r="J4317" t="s">
        <v>113</v>
      </c>
      <c r="K4317" t="s">
        <v>583</v>
      </c>
      <c r="L4317">
        <v>899</v>
      </c>
      <c r="M4317" t="s">
        <v>520</v>
      </c>
      <c r="N4317" t="s">
        <v>521</v>
      </c>
      <c r="O4317">
        <v>56</v>
      </c>
      <c r="P4317" t="s">
        <v>694</v>
      </c>
      <c r="Q4317" t="s">
        <v>695</v>
      </c>
      <c r="R4317" t="s">
        <v>515</v>
      </c>
      <c r="S4317" t="s">
        <v>516</v>
      </c>
      <c r="T4317">
        <v>0</v>
      </c>
      <c r="U4317" t="s">
        <v>517</v>
      </c>
      <c r="V4317">
        <v>2523</v>
      </c>
      <c r="W4317" t="s">
        <v>518</v>
      </c>
      <c r="X4317">
        <v>8</v>
      </c>
      <c r="Y4317" t="s">
        <v>519</v>
      </c>
      <c r="Z4317">
        <v>49</v>
      </c>
      <c r="AA4317">
        <v>8</v>
      </c>
      <c r="AB4317" t="s">
        <v>519</v>
      </c>
      <c r="AC4317">
        <v>49</v>
      </c>
      <c r="AD4317">
        <v>49</v>
      </c>
      <c r="AE4317">
        <v>0</v>
      </c>
      <c r="AF4317">
        <v>555</v>
      </c>
      <c r="AG4317">
        <v>555.34299999999996</v>
      </c>
      <c r="AH4317"/>
      <c r="AI4317">
        <v>0</v>
      </c>
    </row>
    <row r="4318" spans="1:35">
      <c r="A4318" t="s">
        <v>862</v>
      </c>
      <c r="B4318">
        <v>2019</v>
      </c>
      <c r="C4318">
        <v>2019</v>
      </c>
      <c r="D4318">
        <v>2019</v>
      </c>
      <c r="E4318">
        <v>4</v>
      </c>
      <c r="F4318">
        <v>0</v>
      </c>
      <c r="G4318">
        <v>0</v>
      </c>
      <c r="H4318" t="s">
        <v>568</v>
      </c>
      <c r="I4318">
        <v>251</v>
      </c>
      <c r="J4318" t="s">
        <v>113</v>
      </c>
      <c r="K4318" t="s">
        <v>583</v>
      </c>
      <c r="L4318">
        <v>899</v>
      </c>
      <c r="M4318" t="s">
        <v>520</v>
      </c>
      <c r="N4318" t="s">
        <v>521</v>
      </c>
      <c r="O4318">
        <v>690</v>
      </c>
      <c r="P4318" t="s">
        <v>856</v>
      </c>
      <c r="Q4318" t="s">
        <v>857</v>
      </c>
      <c r="R4318" t="s">
        <v>515</v>
      </c>
      <c r="S4318" t="s">
        <v>516</v>
      </c>
      <c r="T4318">
        <v>0</v>
      </c>
      <c r="U4318" t="s">
        <v>517</v>
      </c>
      <c r="V4318">
        <v>2523</v>
      </c>
      <c r="W4318" t="s">
        <v>518</v>
      </c>
      <c r="X4318">
        <v>8</v>
      </c>
      <c r="Y4318" t="s">
        <v>519</v>
      </c>
      <c r="Z4318">
        <v>90</v>
      </c>
      <c r="AA4318">
        <v>8</v>
      </c>
      <c r="AB4318" t="s">
        <v>519</v>
      </c>
      <c r="AC4318">
        <v>90</v>
      </c>
      <c r="AD4318">
        <v>90</v>
      </c>
      <c r="AE4318">
        <v>0</v>
      </c>
      <c r="AF4318">
        <v>90</v>
      </c>
      <c r="AG4318">
        <v>90.691000000000003</v>
      </c>
      <c r="AH4318"/>
      <c r="AI4318">
        <v>0</v>
      </c>
    </row>
    <row r="4319" spans="1:35">
      <c r="A4319" t="s">
        <v>862</v>
      </c>
      <c r="B4319">
        <v>2019</v>
      </c>
      <c r="C4319">
        <v>2019</v>
      </c>
      <c r="D4319">
        <v>2019</v>
      </c>
      <c r="E4319">
        <v>4</v>
      </c>
      <c r="F4319">
        <v>0</v>
      </c>
      <c r="G4319">
        <v>0</v>
      </c>
      <c r="H4319" t="s">
        <v>568</v>
      </c>
      <c r="I4319">
        <v>251</v>
      </c>
      <c r="J4319" t="s">
        <v>113</v>
      </c>
      <c r="K4319" t="s">
        <v>583</v>
      </c>
      <c r="L4319">
        <v>899</v>
      </c>
      <c r="M4319" t="s">
        <v>520</v>
      </c>
      <c r="N4319" t="s">
        <v>521</v>
      </c>
      <c r="O4319">
        <v>276</v>
      </c>
      <c r="P4319" t="s">
        <v>591</v>
      </c>
      <c r="Q4319" t="s">
        <v>592</v>
      </c>
      <c r="R4319" t="s">
        <v>515</v>
      </c>
      <c r="S4319" t="s">
        <v>516</v>
      </c>
      <c r="T4319">
        <v>0</v>
      </c>
      <c r="U4319" t="s">
        <v>517</v>
      </c>
      <c r="V4319">
        <v>2523</v>
      </c>
      <c r="W4319" t="s">
        <v>518</v>
      </c>
      <c r="X4319">
        <v>8</v>
      </c>
      <c r="Y4319" t="s">
        <v>519</v>
      </c>
      <c r="Z4319">
        <v>2653</v>
      </c>
      <c r="AA4319">
        <v>8</v>
      </c>
      <c r="AB4319" t="s">
        <v>519</v>
      </c>
      <c r="AC4319">
        <v>2653</v>
      </c>
      <c r="AD4319">
        <v>2653</v>
      </c>
      <c r="AE4319">
        <v>0</v>
      </c>
      <c r="AF4319">
        <v>362</v>
      </c>
      <c r="AG4319">
        <v>362.76400000000001</v>
      </c>
      <c r="AH4319"/>
      <c r="AI4319">
        <v>0</v>
      </c>
    </row>
    <row r="4320" spans="1:35">
      <c r="A4320" t="s">
        <v>862</v>
      </c>
      <c r="B4320">
        <v>2019</v>
      </c>
      <c r="C4320">
        <v>2019</v>
      </c>
      <c r="D4320">
        <v>2019</v>
      </c>
      <c r="E4320">
        <v>4</v>
      </c>
      <c r="F4320">
        <v>0</v>
      </c>
      <c r="G4320">
        <v>0</v>
      </c>
      <c r="H4320" t="s">
        <v>568</v>
      </c>
      <c r="I4320">
        <v>251</v>
      </c>
      <c r="J4320" t="s">
        <v>113</v>
      </c>
      <c r="K4320" t="s">
        <v>583</v>
      </c>
      <c r="L4320">
        <v>842</v>
      </c>
      <c r="M4320" t="s">
        <v>593</v>
      </c>
      <c r="N4320" t="s">
        <v>593</v>
      </c>
      <c r="O4320">
        <v>442</v>
      </c>
      <c r="P4320" t="s">
        <v>688</v>
      </c>
      <c r="Q4320" t="s">
        <v>689</v>
      </c>
      <c r="R4320" t="s">
        <v>515</v>
      </c>
      <c r="S4320" t="s">
        <v>516</v>
      </c>
      <c r="T4320">
        <v>1000</v>
      </c>
      <c r="U4320" t="s">
        <v>866</v>
      </c>
      <c r="V4320">
        <v>2523</v>
      </c>
      <c r="W4320" t="s">
        <v>518</v>
      </c>
      <c r="X4320">
        <v>8</v>
      </c>
      <c r="Y4320" t="s">
        <v>519</v>
      </c>
      <c r="Z4320">
        <v>25</v>
      </c>
      <c r="AA4320">
        <v>8</v>
      </c>
      <c r="AB4320" t="s">
        <v>519</v>
      </c>
      <c r="AC4320">
        <v>25</v>
      </c>
      <c r="AD4320">
        <v>25</v>
      </c>
      <c r="AE4320">
        <v>0</v>
      </c>
      <c r="AF4320">
        <v>443</v>
      </c>
      <c r="AG4320">
        <v>443.37799999999999</v>
      </c>
      <c r="AH4320"/>
      <c r="AI4320">
        <v>0</v>
      </c>
    </row>
    <row r="4321" spans="1:35">
      <c r="A4321" t="s">
        <v>862</v>
      </c>
      <c r="B4321">
        <v>2019</v>
      </c>
      <c r="C4321">
        <v>2019</v>
      </c>
      <c r="D4321">
        <v>2019</v>
      </c>
      <c r="E4321">
        <v>4</v>
      </c>
      <c r="F4321">
        <v>0</v>
      </c>
      <c r="G4321">
        <v>0</v>
      </c>
      <c r="H4321" t="s">
        <v>568</v>
      </c>
      <c r="I4321">
        <v>251</v>
      </c>
      <c r="J4321" t="s">
        <v>113</v>
      </c>
      <c r="K4321" t="s">
        <v>583</v>
      </c>
      <c r="L4321">
        <v>842</v>
      </c>
      <c r="M4321" t="s">
        <v>593</v>
      </c>
      <c r="N4321" t="s">
        <v>593</v>
      </c>
      <c r="O4321">
        <v>156</v>
      </c>
      <c r="P4321" t="s">
        <v>183</v>
      </c>
      <c r="Q4321" t="s">
        <v>562</v>
      </c>
      <c r="R4321" t="s">
        <v>515</v>
      </c>
      <c r="S4321" t="s">
        <v>516</v>
      </c>
      <c r="T4321">
        <v>1000</v>
      </c>
      <c r="U4321" t="s">
        <v>866</v>
      </c>
      <c r="V4321">
        <v>2523</v>
      </c>
      <c r="W4321" t="s">
        <v>518</v>
      </c>
      <c r="X4321">
        <v>8</v>
      </c>
      <c r="Y4321" t="s">
        <v>519</v>
      </c>
      <c r="Z4321">
        <v>98</v>
      </c>
      <c r="AA4321">
        <v>8</v>
      </c>
      <c r="AB4321" t="s">
        <v>519</v>
      </c>
      <c r="AC4321">
        <v>98</v>
      </c>
      <c r="AD4321">
        <v>98</v>
      </c>
      <c r="AE4321">
        <v>0</v>
      </c>
      <c r="AF4321">
        <v>771</v>
      </c>
      <c r="AG4321">
        <v>771.43399999999997</v>
      </c>
      <c r="AH4321"/>
      <c r="AI4321">
        <v>0</v>
      </c>
    </row>
    <row r="4322" spans="1:35">
      <c r="A4322" t="s">
        <v>862</v>
      </c>
      <c r="B4322">
        <v>2019</v>
      </c>
      <c r="C4322">
        <v>2019</v>
      </c>
      <c r="D4322">
        <v>2019</v>
      </c>
      <c r="E4322">
        <v>4</v>
      </c>
      <c r="F4322">
        <v>0</v>
      </c>
      <c r="G4322">
        <v>0</v>
      </c>
      <c r="H4322" t="s">
        <v>568</v>
      </c>
      <c r="I4322">
        <v>251</v>
      </c>
      <c r="J4322" t="s">
        <v>113</v>
      </c>
      <c r="K4322" t="s">
        <v>583</v>
      </c>
      <c r="L4322">
        <v>842</v>
      </c>
      <c r="M4322" t="s">
        <v>593</v>
      </c>
      <c r="N4322" t="s">
        <v>593</v>
      </c>
      <c r="O4322">
        <v>56</v>
      </c>
      <c r="P4322" t="s">
        <v>694</v>
      </c>
      <c r="Q4322" t="s">
        <v>695</v>
      </c>
      <c r="R4322" t="s">
        <v>515</v>
      </c>
      <c r="S4322" t="s">
        <v>516</v>
      </c>
      <c r="T4322">
        <v>3200</v>
      </c>
      <c r="U4322" t="s">
        <v>74</v>
      </c>
      <c r="V4322">
        <v>2523</v>
      </c>
      <c r="W4322" t="s">
        <v>518</v>
      </c>
      <c r="X4322">
        <v>8</v>
      </c>
      <c r="Y4322" t="s">
        <v>519</v>
      </c>
      <c r="Z4322">
        <v>114</v>
      </c>
      <c r="AA4322">
        <v>8</v>
      </c>
      <c r="AB4322" t="s">
        <v>519</v>
      </c>
      <c r="AC4322">
        <v>114</v>
      </c>
      <c r="AD4322">
        <v>114</v>
      </c>
      <c r="AE4322">
        <v>0</v>
      </c>
      <c r="AF4322">
        <v>1071</v>
      </c>
      <c r="AG4322">
        <v>1071.498</v>
      </c>
      <c r="AH4322"/>
      <c r="AI4322">
        <v>0</v>
      </c>
    </row>
    <row r="4323" spans="1:35">
      <c r="A4323" t="s">
        <v>862</v>
      </c>
      <c r="B4323">
        <v>2019</v>
      </c>
      <c r="C4323">
        <v>2019</v>
      </c>
      <c r="D4323">
        <v>2019</v>
      </c>
      <c r="E4323">
        <v>4</v>
      </c>
      <c r="F4323">
        <v>0</v>
      </c>
      <c r="G4323">
        <v>0</v>
      </c>
      <c r="H4323" t="s">
        <v>568</v>
      </c>
      <c r="I4323">
        <v>251</v>
      </c>
      <c r="J4323" t="s">
        <v>113</v>
      </c>
      <c r="K4323" t="s">
        <v>583</v>
      </c>
      <c r="L4323">
        <v>842</v>
      </c>
      <c r="M4323" t="s">
        <v>593</v>
      </c>
      <c r="N4323" t="s">
        <v>593</v>
      </c>
      <c r="O4323">
        <v>276</v>
      </c>
      <c r="P4323" t="s">
        <v>591</v>
      </c>
      <c r="Q4323" t="s">
        <v>592</v>
      </c>
      <c r="R4323" t="s">
        <v>515</v>
      </c>
      <c r="S4323" t="s">
        <v>516</v>
      </c>
      <c r="T4323">
        <v>3200</v>
      </c>
      <c r="U4323" t="s">
        <v>74</v>
      </c>
      <c r="V4323">
        <v>2523</v>
      </c>
      <c r="W4323" t="s">
        <v>518</v>
      </c>
      <c r="X4323">
        <v>8</v>
      </c>
      <c r="Y4323" t="s">
        <v>519</v>
      </c>
      <c r="Z4323">
        <v>101</v>
      </c>
      <c r="AA4323">
        <v>8</v>
      </c>
      <c r="AB4323" t="s">
        <v>519</v>
      </c>
      <c r="AC4323">
        <v>101</v>
      </c>
      <c r="AD4323">
        <v>101</v>
      </c>
      <c r="AE4323">
        <v>0</v>
      </c>
      <c r="AF4323">
        <v>496</v>
      </c>
      <c r="AG4323">
        <v>496.00200000000001</v>
      </c>
      <c r="AH4323"/>
      <c r="AI4323">
        <v>0</v>
      </c>
    </row>
    <row r="4324" spans="1:35">
      <c r="A4324" t="s">
        <v>862</v>
      </c>
      <c r="B4324">
        <v>2019</v>
      </c>
      <c r="C4324">
        <v>2019</v>
      </c>
      <c r="D4324">
        <v>2019</v>
      </c>
      <c r="E4324">
        <v>4</v>
      </c>
      <c r="F4324">
        <v>0</v>
      </c>
      <c r="G4324">
        <v>0</v>
      </c>
      <c r="H4324" t="s">
        <v>568</v>
      </c>
      <c r="I4324">
        <v>251</v>
      </c>
      <c r="J4324" t="s">
        <v>113</v>
      </c>
      <c r="K4324" t="s">
        <v>583</v>
      </c>
      <c r="L4324">
        <v>842</v>
      </c>
      <c r="M4324" t="s">
        <v>593</v>
      </c>
      <c r="N4324" t="s">
        <v>593</v>
      </c>
      <c r="O4324">
        <v>156</v>
      </c>
      <c r="P4324" t="s">
        <v>183</v>
      </c>
      <c r="Q4324" t="s">
        <v>562</v>
      </c>
      <c r="R4324" t="s">
        <v>515</v>
      </c>
      <c r="S4324" t="s">
        <v>516</v>
      </c>
      <c r="T4324">
        <v>0</v>
      </c>
      <c r="U4324" t="s">
        <v>517</v>
      </c>
      <c r="V4324">
        <v>2523</v>
      </c>
      <c r="W4324" t="s">
        <v>518</v>
      </c>
      <c r="X4324">
        <v>8</v>
      </c>
      <c r="Y4324" t="s">
        <v>519</v>
      </c>
      <c r="Z4324">
        <v>98</v>
      </c>
      <c r="AA4324">
        <v>8</v>
      </c>
      <c r="AB4324" t="s">
        <v>519</v>
      </c>
      <c r="AC4324">
        <v>98</v>
      </c>
      <c r="AD4324">
        <v>98</v>
      </c>
      <c r="AE4324">
        <v>0</v>
      </c>
      <c r="AF4324">
        <v>771</v>
      </c>
      <c r="AG4324">
        <v>771.43399999999997</v>
      </c>
      <c r="AH4324"/>
      <c r="AI4324">
        <v>0</v>
      </c>
    </row>
    <row r="4325" spans="1:35">
      <c r="A4325" t="s">
        <v>862</v>
      </c>
      <c r="B4325">
        <v>2019</v>
      </c>
      <c r="C4325">
        <v>2019</v>
      </c>
      <c r="D4325">
        <v>2019</v>
      </c>
      <c r="E4325">
        <v>4</v>
      </c>
      <c r="F4325">
        <v>0</v>
      </c>
      <c r="G4325">
        <v>0</v>
      </c>
      <c r="H4325" t="s">
        <v>568</v>
      </c>
      <c r="I4325">
        <v>251</v>
      </c>
      <c r="J4325" t="s">
        <v>113</v>
      </c>
      <c r="K4325" t="s">
        <v>583</v>
      </c>
      <c r="L4325">
        <v>842</v>
      </c>
      <c r="M4325" t="s">
        <v>593</v>
      </c>
      <c r="N4325" t="s">
        <v>593</v>
      </c>
      <c r="O4325">
        <v>442</v>
      </c>
      <c r="P4325" t="s">
        <v>688</v>
      </c>
      <c r="Q4325" t="s">
        <v>689</v>
      </c>
      <c r="R4325" t="s">
        <v>515</v>
      </c>
      <c r="S4325" t="s">
        <v>516</v>
      </c>
      <c r="T4325">
        <v>0</v>
      </c>
      <c r="U4325" t="s">
        <v>517</v>
      </c>
      <c r="V4325">
        <v>2523</v>
      </c>
      <c r="W4325" t="s">
        <v>518</v>
      </c>
      <c r="X4325">
        <v>8</v>
      </c>
      <c r="Y4325" t="s">
        <v>519</v>
      </c>
      <c r="Z4325">
        <v>25</v>
      </c>
      <c r="AA4325">
        <v>8</v>
      </c>
      <c r="AB4325" t="s">
        <v>519</v>
      </c>
      <c r="AC4325">
        <v>25</v>
      </c>
      <c r="AD4325">
        <v>25</v>
      </c>
      <c r="AE4325">
        <v>0</v>
      </c>
      <c r="AF4325">
        <v>443</v>
      </c>
      <c r="AG4325">
        <v>443.37799999999999</v>
      </c>
      <c r="AH4325"/>
      <c r="AI4325">
        <v>0</v>
      </c>
    </row>
    <row r="4326" spans="1:35">
      <c r="A4326" t="s">
        <v>862</v>
      </c>
      <c r="B4326">
        <v>2019</v>
      </c>
      <c r="C4326">
        <v>2019</v>
      </c>
      <c r="D4326">
        <v>2019</v>
      </c>
      <c r="E4326">
        <v>4</v>
      </c>
      <c r="F4326">
        <v>0</v>
      </c>
      <c r="G4326">
        <v>0</v>
      </c>
      <c r="H4326" t="s">
        <v>568</v>
      </c>
      <c r="I4326">
        <v>251</v>
      </c>
      <c r="J4326" t="s">
        <v>113</v>
      </c>
      <c r="K4326" t="s">
        <v>583</v>
      </c>
      <c r="L4326">
        <v>842</v>
      </c>
      <c r="M4326" t="s">
        <v>593</v>
      </c>
      <c r="N4326" t="s">
        <v>593</v>
      </c>
      <c r="O4326">
        <v>276</v>
      </c>
      <c r="P4326" t="s">
        <v>591</v>
      </c>
      <c r="Q4326" t="s">
        <v>592</v>
      </c>
      <c r="R4326" t="s">
        <v>515</v>
      </c>
      <c r="S4326" t="s">
        <v>516</v>
      </c>
      <c r="T4326">
        <v>0</v>
      </c>
      <c r="U4326" t="s">
        <v>517</v>
      </c>
      <c r="V4326">
        <v>2523</v>
      </c>
      <c r="W4326" t="s">
        <v>518</v>
      </c>
      <c r="X4326">
        <v>8</v>
      </c>
      <c r="Y4326" t="s">
        <v>519</v>
      </c>
      <c r="Z4326">
        <v>101</v>
      </c>
      <c r="AA4326">
        <v>8</v>
      </c>
      <c r="AB4326" t="s">
        <v>519</v>
      </c>
      <c r="AC4326">
        <v>101</v>
      </c>
      <c r="AD4326">
        <v>101</v>
      </c>
      <c r="AE4326">
        <v>0</v>
      </c>
      <c r="AF4326">
        <v>496</v>
      </c>
      <c r="AG4326">
        <v>496.00200000000001</v>
      </c>
      <c r="AH4326"/>
      <c r="AI4326">
        <v>0</v>
      </c>
    </row>
    <row r="4327" spans="1:35">
      <c r="A4327" t="s">
        <v>862</v>
      </c>
      <c r="B4327">
        <v>2019</v>
      </c>
      <c r="C4327">
        <v>2019</v>
      </c>
      <c r="D4327">
        <v>2019</v>
      </c>
      <c r="E4327">
        <v>4</v>
      </c>
      <c r="F4327">
        <v>0</v>
      </c>
      <c r="G4327">
        <v>0</v>
      </c>
      <c r="H4327" t="s">
        <v>568</v>
      </c>
      <c r="I4327">
        <v>251</v>
      </c>
      <c r="J4327" t="s">
        <v>113</v>
      </c>
      <c r="K4327" t="s">
        <v>583</v>
      </c>
      <c r="L4327">
        <v>842</v>
      </c>
      <c r="M4327" t="s">
        <v>593</v>
      </c>
      <c r="N4327" t="s">
        <v>593</v>
      </c>
      <c r="O4327">
        <v>56</v>
      </c>
      <c r="P4327" t="s">
        <v>694</v>
      </c>
      <c r="Q4327" t="s">
        <v>695</v>
      </c>
      <c r="R4327" t="s">
        <v>515</v>
      </c>
      <c r="S4327" t="s">
        <v>516</v>
      </c>
      <c r="T4327">
        <v>0</v>
      </c>
      <c r="U4327" t="s">
        <v>517</v>
      </c>
      <c r="V4327">
        <v>2523</v>
      </c>
      <c r="W4327" t="s">
        <v>518</v>
      </c>
      <c r="X4327">
        <v>8</v>
      </c>
      <c r="Y4327" t="s">
        <v>519</v>
      </c>
      <c r="Z4327">
        <v>114</v>
      </c>
      <c r="AA4327">
        <v>8</v>
      </c>
      <c r="AB4327" t="s">
        <v>519</v>
      </c>
      <c r="AC4327">
        <v>114</v>
      </c>
      <c r="AD4327">
        <v>114</v>
      </c>
      <c r="AE4327">
        <v>0</v>
      </c>
      <c r="AF4327">
        <v>1071</v>
      </c>
      <c r="AG4327">
        <v>1071.498</v>
      </c>
      <c r="AH4327"/>
      <c r="AI4327">
        <v>0</v>
      </c>
    </row>
    <row r="4328" spans="1:35">
      <c r="A4328" t="s">
        <v>862</v>
      </c>
      <c r="B4328">
        <v>2019</v>
      </c>
      <c r="C4328">
        <v>2019</v>
      </c>
      <c r="D4328">
        <v>2019</v>
      </c>
      <c r="E4328">
        <v>4</v>
      </c>
      <c r="F4328">
        <v>0</v>
      </c>
      <c r="G4328">
        <v>0</v>
      </c>
      <c r="H4328" t="s">
        <v>568</v>
      </c>
      <c r="I4328">
        <v>251</v>
      </c>
      <c r="J4328" t="s">
        <v>113</v>
      </c>
      <c r="K4328" t="s">
        <v>583</v>
      </c>
      <c r="L4328">
        <v>251</v>
      </c>
      <c r="M4328" t="s">
        <v>113</v>
      </c>
      <c r="N4328" t="s">
        <v>583</v>
      </c>
      <c r="O4328">
        <v>826</v>
      </c>
      <c r="P4328" t="s">
        <v>589</v>
      </c>
      <c r="Q4328" t="s">
        <v>590</v>
      </c>
      <c r="R4328" t="s">
        <v>515</v>
      </c>
      <c r="S4328" t="s">
        <v>516</v>
      </c>
      <c r="T4328">
        <v>2100</v>
      </c>
      <c r="U4328" t="s">
        <v>868</v>
      </c>
      <c r="V4328">
        <v>2523</v>
      </c>
      <c r="W4328" t="s">
        <v>518</v>
      </c>
      <c r="X4328">
        <v>8</v>
      </c>
      <c r="Y4328" t="s">
        <v>519</v>
      </c>
      <c r="Z4328">
        <v>15000</v>
      </c>
      <c r="AA4328">
        <v>8</v>
      </c>
      <c r="AB4328" t="s">
        <v>519</v>
      </c>
      <c r="AC4328">
        <v>15000</v>
      </c>
      <c r="AD4328">
        <v>15000</v>
      </c>
      <c r="AE4328">
        <v>0</v>
      </c>
      <c r="AF4328">
        <v>109</v>
      </c>
      <c r="AG4328">
        <v>109.72499999999999</v>
      </c>
      <c r="AH4328"/>
      <c r="AI4328">
        <v>0</v>
      </c>
    </row>
    <row r="4329" spans="1:35">
      <c r="A4329" t="s">
        <v>862</v>
      </c>
      <c r="B4329">
        <v>2019</v>
      </c>
      <c r="C4329">
        <v>2019</v>
      </c>
      <c r="D4329">
        <v>2019</v>
      </c>
      <c r="E4329">
        <v>4</v>
      </c>
      <c r="F4329">
        <v>0</v>
      </c>
      <c r="G4329">
        <v>0</v>
      </c>
      <c r="H4329" t="s">
        <v>605</v>
      </c>
      <c r="I4329">
        <v>251</v>
      </c>
      <c r="J4329" t="s">
        <v>113</v>
      </c>
      <c r="K4329" t="s">
        <v>583</v>
      </c>
      <c r="L4329">
        <v>251</v>
      </c>
      <c r="M4329" t="s">
        <v>113</v>
      </c>
      <c r="N4329" t="s">
        <v>583</v>
      </c>
      <c r="O4329">
        <v>56</v>
      </c>
      <c r="P4329" t="s">
        <v>694</v>
      </c>
      <c r="Q4329" t="s">
        <v>695</v>
      </c>
      <c r="R4329" t="s">
        <v>515</v>
      </c>
      <c r="S4329" t="s">
        <v>516</v>
      </c>
      <c r="T4329">
        <v>2100</v>
      </c>
      <c r="U4329" t="s">
        <v>868</v>
      </c>
      <c r="V4329">
        <v>2523</v>
      </c>
      <c r="W4329" t="s">
        <v>518</v>
      </c>
      <c r="X4329">
        <v>8</v>
      </c>
      <c r="Y4329" t="s">
        <v>519</v>
      </c>
      <c r="Z4329">
        <v>81000</v>
      </c>
      <c r="AA4329">
        <v>8</v>
      </c>
      <c r="AB4329" t="s">
        <v>519</v>
      </c>
      <c r="AC4329">
        <v>81000</v>
      </c>
      <c r="AD4329">
        <v>81000</v>
      </c>
      <c r="AE4329">
        <v>0</v>
      </c>
      <c r="AF4329">
        <v>15870</v>
      </c>
      <c r="AG4329">
        <v>15870.929</v>
      </c>
      <c r="AH4329"/>
      <c r="AI4329">
        <v>0</v>
      </c>
    </row>
    <row r="4330" spans="1:35">
      <c r="A4330" t="s">
        <v>862</v>
      </c>
      <c r="B4330">
        <v>2019</v>
      </c>
      <c r="C4330">
        <v>2019</v>
      </c>
      <c r="D4330">
        <v>2019</v>
      </c>
      <c r="E4330">
        <v>4</v>
      </c>
      <c r="F4330">
        <v>0</v>
      </c>
      <c r="G4330">
        <v>0</v>
      </c>
      <c r="H4330" t="s">
        <v>605</v>
      </c>
      <c r="I4330">
        <v>251</v>
      </c>
      <c r="J4330" t="s">
        <v>113</v>
      </c>
      <c r="K4330" t="s">
        <v>583</v>
      </c>
      <c r="L4330">
        <v>251</v>
      </c>
      <c r="M4330" t="s">
        <v>113</v>
      </c>
      <c r="N4330" t="s">
        <v>583</v>
      </c>
      <c r="O4330">
        <v>826</v>
      </c>
      <c r="P4330" t="s">
        <v>589</v>
      </c>
      <c r="Q4330" t="s">
        <v>590</v>
      </c>
      <c r="R4330" t="s">
        <v>515</v>
      </c>
      <c r="S4330" t="s">
        <v>516</v>
      </c>
      <c r="T4330">
        <v>2100</v>
      </c>
      <c r="U4330" t="s">
        <v>868</v>
      </c>
      <c r="V4330">
        <v>2523</v>
      </c>
      <c r="W4330" t="s">
        <v>518</v>
      </c>
      <c r="X4330">
        <v>8</v>
      </c>
      <c r="Y4330" t="s">
        <v>519</v>
      </c>
      <c r="Z4330">
        <v>15000</v>
      </c>
      <c r="AA4330">
        <v>8</v>
      </c>
      <c r="AB4330" t="s">
        <v>519</v>
      </c>
      <c r="AC4330">
        <v>15000</v>
      </c>
      <c r="AD4330">
        <v>15000</v>
      </c>
      <c r="AE4330">
        <v>0</v>
      </c>
      <c r="AF4330">
        <v>109</v>
      </c>
      <c r="AG4330">
        <v>109.72499999999999</v>
      </c>
      <c r="AH4330"/>
      <c r="AI4330">
        <v>0</v>
      </c>
    </row>
    <row r="4331" spans="1:35">
      <c r="A4331" t="s">
        <v>862</v>
      </c>
      <c r="B4331">
        <v>2019</v>
      </c>
      <c r="C4331">
        <v>2019</v>
      </c>
      <c r="D4331">
        <v>2019</v>
      </c>
      <c r="E4331">
        <v>4</v>
      </c>
      <c r="F4331">
        <v>0</v>
      </c>
      <c r="G4331">
        <v>0</v>
      </c>
      <c r="H4331" t="s">
        <v>568</v>
      </c>
      <c r="I4331">
        <v>251</v>
      </c>
      <c r="J4331" t="s">
        <v>113</v>
      </c>
      <c r="K4331" t="s">
        <v>583</v>
      </c>
      <c r="L4331">
        <v>251</v>
      </c>
      <c r="M4331" t="s">
        <v>113</v>
      </c>
      <c r="N4331" t="s">
        <v>583</v>
      </c>
      <c r="O4331">
        <v>56</v>
      </c>
      <c r="P4331" t="s">
        <v>694</v>
      </c>
      <c r="Q4331" t="s">
        <v>695</v>
      </c>
      <c r="R4331" t="s">
        <v>515</v>
      </c>
      <c r="S4331" t="s">
        <v>516</v>
      </c>
      <c r="T4331">
        <v>2100</v>
      </c>
      <c r="U4331" t="s">
        <v>868</v>
      </c>
      <c r="V4331">
        <v>2523</v>
      </c>
      <c r="W4331" t="s">
        <v>518</v>
      </c>
      <c r="X4331">
        <v>8</v>
      </c>
      <c r="Y4331" t="s">
        <v>519</v>
      </c>
      <c r="Z4331">
        <v>81000</v>
      </c>
      <c r="AA4331">
        <v>8</v>
      </c>
      <c r="AB4331" t="s">
        <v>519</v>
      </c>
      <c r="AC4331">
        <v>81000</v>
      </c>
      <c r="AD4331">
        <v>81000</v>
      </c>
      <c r="AE4331">
        <v>0</v>
      </c>
      <c r="AF4331">
        <v>15870</v>
      </c>
      <c r="AG4331">
        <v>15870.929</v>
      </c>
      <c r="AH4331"/>
      <c r="AI4331">
        <v>0</v>
      </c>
    </row>
    <row r="4332" spans="1:35">
      <c r="A4332" t="s">
        <v>862</v>
      </c>
      <c r="B4332">
        <v>2019</v>
      </c>
      <c r="C4332">
        <v>2019</v>
      </c>
      <c r="D4332">
        <v>2019</v>
      </c>
      <c r="E4332">
        <v>4</v>
      </c>
      <c r="F4332">
        <v>0</v>
      </c>
      <c r="G4332">
        <v>0</v>
      </c>
      <c r="H4332" t="s">
        <v>605</v>
      </c>
      <c r="I4332">
        <v>251</v>
      </c>
      <c r="J4332" t="s">
        <v>113</v>
      </c>
      <c r="K4332" t="s">
        <v>583</v>
      </c>
      <c r="L4332">
        <v>251</v>
      </c>
      <c r="M4332" t="s">
        <v>113</v>
      </c>
      <c r="N4332" t="s">
        <v>583</v>
      </c>
      <c r="O4332">
        <v>0</v>
      </c>
      <c r="P4332" t="s">
        <v>177</v>
      </c>
      <c r="Q4332" t="s">
        <v>514</v>
      </c>
      <c r="R4332" t="s">
        <v>515</v>
      </c>
      <c r="S4332" t="s">
        <v>516</v>
      </c>
      <c r="T4332">
        <v>2100</v>
      </c>
      <c r="U4332" t="s">
        <v>868</v>
      </c>
      <c r="V4332">
        <v>2523</v>
      </c>
      <c r="W4332" t="s">
        <v>518</v>
      </c>
      <c r="X4332">
        <v>8</v>
      </c>
      <c r="Y4332" t="s">
        <v>519</v>
      </c>
      <c r="Z4332">
        <v>96000</v>
      </c>
      <c r="AA4332">
        <v>8</v>
      </c>
      <c r="AB4332" t="s">
        <v>519</v>
      </c>
      <c r="AC4332">
        <v>96000</v>
      </c>
      <c r="AD4332">
        <v>96000</v>
      </c>
      <c r="AE4332">
        <v>0</v>
      </c>
      <c r="AF4332">
        <v>15980</v>
      </c>
      <c r="AG4332">
        <v>15980.654</v>
      </c>
      <c r="AH4332"/>
      <c r="AI4332">
        <v>0</v>
      </c>
    </row>
    <row r="4333" spans="1:35">
      <c r="A4333" t="s">
        <v>862</v>
      </c>
      <c r="B4333">
        <v>2019</v>
      </c>
      <c r="C4333">
        <v>2019</v>
      </c>
      <c r="D4333">
        <v>2019</v>
      </c>
      <c r="E4333">
        <v>4</v>
      </c>
      <c r="F4333">
        <v>0</v>
      </c>
      <c r="G4333">
        <v>0</v>
      </c>
      <c r="H4333" t="s">
        <v>568</v>
      </c>
      <c r="I4333">
        <v>251</v>
      </c>
      <c r="J4333" t="s">
        <v>113</v>
      </c>
      <c r="K4333" t="s">
        <v>583</v>
      </c>
      <c r="L4333">
        <v>251</v>
      </c>
      <c r="M4333" t="s">
        <v>113</v>
      </c>
      <c r="N4333" t="s">
        <v>583</v>
      </c>
      <c r="O4333">
        <v>0</v>
      </c>
      <c r="P4333" t="s">
        <v>177</v>
      </c>
      <c r="Q4333" t="s">
        <v>514</v>
      </c>
      <c r="R4333" t="s">
        <v>515</v>
      </c>
      <c r="S4333" t="s">
        <v>516</v>
      </c>
      <c r="T4333">
        <v>2100</v>
      </c>
      <c r="U4333" t="s">
        <v>868</v>
      </c>
      <c r="V4333">
        <v>2523</v>
      </c>
      <c r="W4333" t="s">
        <v>518</v>
      </c>
      <c r="X4333">
        <v>8</v>
      </c>
      <c r="Y4333" t="s">
        <v>519</v>
      </c>
      <c r="Z4333">
        <v>96000</v>
      </c>
      <c r="AA4333">
        <v>8</v>
      </c>
      <c r="AB4333" t="s">
        <v>519</v>
      </c>
      <c r="AC4333">
        <v>96000</v>
      </c>
      <c r="AD4333">
        <v>96000</v>
      </c>
      <c r="AE4333">
        <v>0</v>
      </c>
      <c r="AF4333">
        <v>15980</v>
      </c>
      <c r="AG4333">
        <v>15980.654</v>
      </c>
      <c r="AH4333"/>
      <c r="AI4333">
        <v>0</v>
      </c>
    </row>
    <row r="4334" spans="1:35">
      <c r="A4334" t="s">
        <v>862</v>
      </c>
      <c r="B4334">
        <v>2019</v>
      </c>
      <c r="C4334">
        <v>2019</v>
      </c>
      <c r="D4334">
        <v>2019</v>
      </c>
      <c r="E4334">
        <v>4</v>
      </c>
      <c r="F4334">
        <v>0</v>
      </c>
      <c r="G4334">
        <v>0</v>
      </c>
      <c r="H4334" t="s">
        <v>568</v>
      </c>
      <c r="I4334">
        <v>251</v>
      </c>
      <c r="J4334" t="s">
        <v>113</v>
      </c>
      <c r="K4334" t="s">
        <v>583</v>
      </c>
      <c r="L4334">
        <v>251</v>
      </c>
      <c r="M4334" t="s">
        <v>113</v>
      </c>
      <c r="N4334" t="s">
        <v>583</v>
      </c>
      <c r="O4334">
        <v>705</v>
      </c>
      <c r="P4334" t="s">
        <v>787</v>
      </c>
      <c r="Q4334" t="s">
        <v>788</v>
      </c>
      <c r="R4334" t="s">
        <v>515</v>
      </c>
      <c r="S4334" t="s">
        <v>516</v>
      </c>
      <c r="T4334">
        <v>3200</v>
      </c>
      <c r="U4334" t="s">
        <v>74</v>
      </c>
      <c r="V4334">
        <v>2523</v>
      </c>
      <c r="W4334" t="s">
        <v>518</v>
      </c>
      <c r="X4334">
        <v>8</v>
      </c>
      <c r="Y4334" t="s">
        <v>519</v>
      </c>
      <c r="Z4334">
        <v>1635500</v>
      </c>
      <c r="AA4334">
        <v>8</v>
      </c>
      <c r="AB4334" t="s">
        <v>519</v>
      </c>
      <c r="AC4334">
        <v>1635500</v>
      </c>
      <c r="AD4334">
        <v>1635500</v>
      </c>
      <c r="AE4334">
        <v>0</v>
      </c>
      <c r="AF4334">
        <v>175389</v>
      </c>
      <c r="AG4334">
        <v>175389.71799999999</v>
      </c>
      <c r="AH4334"/>
      <c r="AI4334">
        <v>0</v>
      </c>
    </row>
    <row r="4335" spans="1:35">
      <c r="A4335" t="s">
        <v>862</v>
      </c>
      <c r="B4335">
        <v>2019</v>
      </c>
      <c r="C4335">
        <v>2019</v>
      </c>
      <c r="D4335">
        <v>2019</v>
      </c>
      <c r="E4335">
        <v>4</v>
      </c>
      <c r="F4335">
        <v>0</v>
      </c>
      <c r="G4335">
        <v>0</v>
      </c>
      <c r="H4335" t="s">
        <v>568</v>
      </c>
      <c r="I4335">
        <v>251</v>
      </c>
      <c r="J4335" t="s">
        <v>113</v>
      </c>
      <c r="K4335" t="s">
        <v>583</v>
      </c>
      <c r="L4335">
        <v>251</v>
      </c>
      <c r="M4335" t="s">
        <v>113</v>
      </c>
      <c r="N4335" t="s">
        <v>583</v>
      </c>
      <c r="O4335">
        <v>380</v>
      </c>
      <c r="P4335" t="s">
        <v>587</v>
      </c>
      <c r="Q4335" t="s">
        <v>588</v>
      </c>
      <c r="R4335" t="s">
        <v>515</v>
      </c>
      <c r="S4335" t="s">
        <v>516</v>
      </c>
      <c r="T4335">
        <v>3200</v>
      </c>
      <c r="U4335" t="s">
        <v>74</v>
      </c>
      <c r="V4335">
        <v>2523</v>
      </c>
      <c r="W4335" t="s">
        <v>518</v>
      </c>
      <c r="X4335">
        <v>8</v>
      </c>
      <c r="Y4335" t="s">
        <v>519</v>
      </c>
      <c r="Z4335">
        <v>258240</v>
      </c>
      <c r="AA4335">
        <v>8</v>
      </c>
      <c r="AB4335" t="s">
        <v>519</v>
      </c>
      <c r="AC4335">
        <v>258240</v>
      </c>
      <c r="AD4335">
        <v>258240</v>
      </c>
      <c r="AE4335">
        <v>0</v>
      </c>
      <c r="AF4335">
        <v>25732</v>
      </c>
      <c r="AG4335">
        <v>25732.738000000001</v>
      </c>
      <c r="AH4335"/>
      <c r="AI4335">
        <v>0</v>
      </c>
    </row>
    <row r="4336" spans="1:35">
      <c r="A4336" t="s">
        <v>862</v>
      </c>
      <c r="B4336">
        <v>2019</v>
      </c>
      <c r="C4336">
        <v>2019</v>
      </c>
      <c r="D4336">
        <v>2019</v>
      </c>
      <c r="E4336">
        <v>4</v>
      </c>
      <c r="F4336">
        <v>0</v>
      </c>
      <c r="G4336">
        <v>0</v>
      </c>
      <c r="H4336" t="s">
        <v>568</v>
      </c>
      <c r="I4336">
        <v>251</v>
      </c>
      <c r="J4336" t="s">
        <v>113</v>
      </c>
      <c r="K4336" t="s">
        <v>583</v>
      </c>
      <c r="L4336">
        <v>251</v>
      </c>
      <c r="M4336" t="s">
        <v>113</v>
      </c>
      <c r="N4336" t="s">
        <v>583</v>
      </c>
      <c r="O4336">
        <v>276</v>
      </c>
      <c r="P4336" t="s">
        <v>591</v>
      </c>
      <c r="Q4336" t="s">
        <v>592</v>
      </c>
      <c r="R4336" t="s">
        <v>515</v>
      </c>
      <c r="S4336" t="s">
        <v>516</v>
      </c>
      <c r="T4336">
        <v>3200</v>
      </c>
      <c r="U4336" t="s">
        <v>74</v>
      </c>
      <c r="V4336">
        <v>2523</v>
      </c>
      <c r="W4336" t="s">
        <v>518</v>
      </c>
      <c r="X4336">
        <v>8</v>
      </c>
      <c r="Y4336" t="s">
        <v>519</v>
      </c>
      <c r="Z4336">
        <v>34861</v>
      </c>
      <c r="AA4336">
        <v>8</v>
      </c>
      <c r="AB4336" t="s">
        <v>519</v>
      </c>
      <c r="AC4336">
        <v>34861</v>
      </c>
      <c r="AD4336">
        <v>34861</v>
      </c>
      <c r="AE4336">
        <v>0</v>
      </c>
      <c r="AF4336">
        <v>5818</v>
      </c>
      <c r="AG4336">
        <v>5818.7809999999999</v>
      </c>
      <c r="AH4336"/>
      <c r="AI4336">
        <v>0</v>
      </c>
    </row>
    <row r="4337" spans="1:35">
      <c r="A4337" t="s">
        <v>862</v>
      </c>
      <c r="B4337">
        <v>2019</v>
      </c>
      <c r="C4337">
        <v>2019</v>
      </c>
      <c r="D4337">
        <v>2019</v>
      </c>
      <c r="E4337">
        <v>4</v>
      </c>
      <c r="F4337">
        <v>0</v>
      </c>
      <c r="G4337">
        <v>0</v>
      </c>
      <c r="H4337" t="s">
        <v>568</v>
      </c>
      <c r="I4337">
        <v>251</v>
      </c>
      <c r="J4337" t="s">
        <v>113</v>
      </c>
      <c r="K4337" t="s">
        <v>583</v>
      </c>
      <c r="L4337">
        <v>251</v>
      </c>
      <c r="M4337" t="s">
        <v>113</v>
      </c>
      <c r="N4337" t="s">
        <v>583</v>
      </c>
      <c r="O4337">
        <v>56</v>
      </c>
      <c r="P4337" t="s">
        <v>694</v>
      </c>
      <c r="Q4337" t="s">
        <v>695</v>
      </c>
      <c r="R4337" t="s">
        <v>515</v>
      </c>
      <c r="S4337" t="s">
        <v>516</v>
      </c>
      <c r="T4337">
        <v>3200</v>
      </c>
      <c r="U4337" t="s">
        <v>74</v>
      </c>
      <c r="V4337">
        <v>2523</v>
      </c>
      <c r="W4337" t="s">
        <v>518</v>
      </c>
      <c r="X4337">
        <v>8</v>
      </c>
      <c r="Y4337" t="s">
        <v>519</v>
      </c>
      <c r="Z4337">
        <v>24333540</v>
      </c>
      <c r="AA4337">
        <v>8</v>
      </c>
      <c r="AB4337" t="s">
        <v>519</v>
      </c>
      <c r="AC4337">
        <v>24333540</v>
      </c>
      <c r="AD4337">
        <v>24333540</v>
      </c>
      <c r="AE4337">
        <v>0</v>
      </c>
      <c r="AF4337">
        <v>2362577</v>
      </c>
      <c r="AG4337">
        <v>2362577.2439999999</v>
      </c>
      <c r="AH4337"/>
      <c r="AI4337">
        <v>0</v>
      </c>
    </row>
    <row r="4338" spans="1:35">
      <c r="A4338" t="s">
        <v>862</v>
      </c>
      <c r="B4338">
        <v>2019</v>
      </c>
      <c r="C4338">
        <v>2019</v>
      </c>
      <c r="D4338">
        <v>2019</v>
      </c>
      <c r="E4338">
        <v>4</v>
      </c>
      <c r="F4338">
        <v>0</v>
      </c>
      <c r="G4338">
        <v>0</v>
      </c>
      <c r="H4338" t="s">
        <v>568</v>
      </c>
      <c r="I4338">
        <v>251</v>
      </c>
      <c r="J4338" t="s">
        <v>113</v>
      </c>
      <c r="K4338" t="s">
        <v>583</v>
      </c>
      <c r="L4338">
        <v>251</v>
      </c>
      <c r="M4338" t="s">
        <v>113</v>
      </c>
      <c r="N4338" t="s">
        <v>583</v>
      </c>
      <c r="O4338">
        <v>826</v>
      </c>
      <c r="P4338" t="s">
        <v>589</v>
      </c>
      <c r="Q4338" t="s">
        <v>590</v>
      </c>
      <c r="R4338" t="s">
        <v>515</v>
      </c>
      <c r="S4338" t="s">
        <v>516</v>
      </c>
      <c r="T4338">
        <v>3200</v>
      </c>
      <c r="U4338" t="s">
        <v>74</v>
      </c>
      <c r="V4338">
        <v>2523</v>
      </c>
      <c r="W4338" t="s">
        <v>518</v>
      </c>
      <c r="X4338">
        <v>8</v>
      </c>
      <c r="Y4338" t="s">
        <v>519</v>
      </c>
      <c r="Z4338">
        <v>4690</v>
      </c>
      <c r="AA4338">
        <v>8</v>
      </c>
      <c r="AB4338" t="s">
        <v>519</v>
      </c>
      <c r="AC4338">
        <v>4690</v>
      </c>
      <c r="AD4338">
        <v>4690</v>
      </c>
      <c r="AE4338">
        <v>0</v>
      </c>
      <c r="AF4338">
        <v>525</v>
      </c>
      <c r="AG4338">
        <v>525.11199999999997</v>
      </c>
      <c r="AH4338"/>
      <c r="AI4338">
        <v>0</v>
      </c>
    </row>
    <row r="4339" spans="1:35">
      <c r="A4339" t="s">
        <v>862</v>
      </c>
      <c r="B4339">
        <v>2019</v>
      </c>
      <c r="C4339">
        <v>2019</v>
      </c>
      <c r="D4339">
        <v>2019</v>
      </c>
      <c r="E4339">
        <v>4</v>
      </c>
      <c r="F4339">
        <v>0</v>
      </c>
      <c r="G4339">
        <v>0</v>
      </c>
      <c r="H4339" t="s">
        <v>605</v>
      </c>
      <c r="I4339">
        <v>251</v>
      </c>
      <c r="J4339" t="s">
        <v>113</v>
      </c>
      <c r="K4339" t="s">
        <v>583</v>
      </c>
      <c r="L4339">
        <v>251</v>
      </c>
      <c r="M4339" t="s">
        <v>113</v>
      </c>
      <c r="N4339" t="s">
        <v>583</v>
      </c>
      <c r="O4339">
        <v>826</v>
      </c>
      <c r="P4339" t="s">
        <v>589</v>
      </c>
      <c r="Q4339" t="s">
        <v>590</v>
      </c>
      <c r="R4339" t="s">
        <v>515</v>
      </c>
      <c r="S4339" t="s">
        <v>516</v>
      </c>
      <c r="T4339">
        <v>3200</v>
      </c>
      <c r="U4339" t="s">
        <v>74</v>
      </c>
      <c r="V4339">
        <v>2523</v>
      </c>
      <c r="W4339" t="s">
        <v>518</v>
      </c>
      <c r="X4339">
        <v>8</v>
      </c>
      <c r="Y4339" t="s">
        <v>519</v>
      </c>
      <c r="Z4339">
        <v>4690</v>
      </c>
      <c r="AA4339">
        <v>8</v>
      </c>
      <c r="AB4339" t="s">
        <v>519</v>
      </c>
      <c r="AC4339">
        <v>4690</v>
      </c>
      <c r="AD4339">
        <v>4690</v>
      </c>
      <c r="AE4339">
        <v>0</v>
      </c>
      <c r="AF4339">
        <v>525</v>
      </c>
      <c r="AG4339">
        <v>525.11199999999997</v>
      </c>
      <c r="AH4339"/>
      <c r="AI4339">
        <v>0</v>
      </c>
    </row>
    <row r="4340" spans="1:35">
      <c r="A4340" t="s">
        <v>862</v>
      </c>
      <c r="B4340">
        <v>2019</v>
      </c>
      <c r="C4340">
        <v>2019</v>
      </c>
      <c r="D4340">
        <v>2019</v>
      </c>
      <c r="E4340">
        <v>4</v>
      </c>
      <c r="F4340">
        <v>0</v>
      </c>
      <c r="G4340">
        <v>0</v>
      </c>
      <c r="H4340" t="s">
        <v>605</v>
      </c>
      <c r="I4340">
        <v>251</v>
      </c>
      <c r="J4340" t="s">
        <v>113</v>
      </c>
      <c r="K4340" t="s">
        <v>583</v>
      </c>
      <c r="L4340">
        <v>251</v>
      </c>
      <c r="M4340" t="s">
        <v>113</v>
      </c>
      <c r="N4340" t="s">
        <v>583</v>
      </c>
      <c r="O4340">
        <v>705</v>
      </c>
      <c r="P4340" t="s">
        <v>787</v>
      </c>
      <c r="Q4340" t="s">
        <v>788</v>
      </c>
      <c r="R4340" t="s">
        <v>515</v>
      </c>
      <c r="S4340" t="s">
        <v>516</v>
      </c>
      <c r="T4340">
        <v>3200</v>
      </c>
      <c r="U4340" t="s">
        <v>74</v>
      </c>
      <c r="V4340">
        <v>2523</v>
      </c>
      <c r="W4340" t="s">
        <v>518</v>
      </c>
      <c r="X4340">
        <v>8</v>
      </c>
      <c r="Y4340" t="s">
        <v>519</v>
      </c>
      <c r="Z4340">
        <v>1635500</v>
      </c>
      <c r="AA4340">
        <v>8</v>
      </c>
      <c r="AB4340" t="s">
        <v>519</v>
      </c>
      <c r="AC4340">
        <v>1635500</v>
      </c>
      <c r="AD4340">
        <v>1635500</v>
      </c>
      <c r="AE4340">
        <v>0</v>
      </c>
      <c r="AF4340">
        <v>175389</v>
      </c>
      <c r="AG4340">
        <v>175389.71799999999</v>
      </c>
      <c r="AH4340"/>
      <c r="AI4340">
        <v>0</v>
      </c>
    </row>
    <row r="4341" spans="1:35">
      <c r="A4341" t="s">
        <v>862</v>
      </c>
      <c r="B4341">
        <v>2019</v>
      </c>
      <c r="C4341">
        <v>2019</v>
      </c>
      <c r="D4341">
        <v>2019</v>
      </c>
      <c r="E4341">
        <v>4</v>
      </c>
      <c r="F4341">
        <v>0</v>
      </c>
      <c r="G4341">
        <v>0</v>
      </c>
      <c r="H4341" t="s">
        <v>605</v>
      </c>
      <c r="I4341">
        <v>251</v>
      </c>
      <c r="J4341" t="s">
        <v>113</v>
      </c>
      <c r="K4341" t="s">
        <v>583</v>
      </c>
      <c r="L4341">
        <v>251</v>
      </c>
      <c r="M4341" t="s">
        <v>113</v>
      </c>
      <c r="N4341" t="s">
        <v>583</v>
      </c>
      <c r="O4341">
        <v>276</v>
      </c>
      <c r="P4341" t="s">
        <v>591</v>
      </c>
      <c r="Q4341" t="s">
        <v>592</v>
      </c>
      <c r="R4341" t="s">
        <v>515</v>
      </c>
      <c r="S4341" t="s">
        <v>516</v>
      </c>
      <c r="T4341">
        <v>3200</v>
      </c>
      <c r="U4341" t="s">
        <v>74</v>
      </c>
      <c r="V4341">
        <v>2523</v>
      </c>
      <c r="W4341" t="s">
        <v>518</v>
      </c>
      <c r="X4341">
        <v>8</v>
      </c>
      <c r="Y4341" t="s">
        <v>519</v>
      </c>
      <c r="Z4341">
        <v>34861</v>
      </c>
      <c r="AA4341">
        <v>8</v>
      </c>
      <c r="AB4341" t="s">
        <v>519</v>
      </c>
      <c r="AC4341">
        <v>34861</v>
      </c>
      <c r="AD4341">
        <v>34861</v>
      </c>
      <c r="AE4341">
        <v>0</v>
      </c>
      <c r="AF4341">
        <v>5818</v>
      </c>
      <c r="AG4341">
        <v>5818.7809999999999</v>
      </c>
      <c r="AH4341"/>
      <c r="AI4341">
        <v>0</v>
      </c>
    </row>
    <row r="4342" spans="1:35">
      <c r="A4342" t="s">
        <v>862</v>
      </c>
      <c r="B4342">
        <v>2019</v>
      </c>
      <c r="C4342">
        <v>2019</v>
      </c>
      <c r="D4342">
        <v>2019</v>
      </c>
      <c r="E4342">
        <v>4</v>
      </c>
      <c r="F4342">
        <v>0</v>
      </c>
      <c r="G4342">
        <v>0</v>
      </c>
      <c r="H4342" t="s">
        <v>605</v>
      </c>
      <c r="I4342">
        <v>251</v>
      </c>
      <c r="J4342" t="s">
        <v>113</v>
      </c>
      <c r="K4342" t="s">
        <v>583</v>
      </c>
      <c r="L4342">
        <v>251</v>
      </c>
      <c r="M4342" t="s">
        <v>113</v>
      </c>
      <c r="N4342" t="s">
        <v>583</v>
      </c>
      <c r="O4342">
        <v>380</v>
      </c>
      <c r="P4342" t="s">
        <v>587</v>
      </c>
      <c r="Q4342" t="s">
        <v>588</v>
      </c>
      <c r="R4342" t="s">
        <v>515</v>
      </c>
      <c r="S4342" t="s">
        <v>516</v>
      </c>
      <c r="T4342">
        <v>3200</v>
      </c>
      <c r="U4342" t="s">
        <v>74</v>
      </c>
      <c r="V4342">
        <v>2523</v>
      </c>
      <c r="W4342" t="s">
        <v>518</v>
      </c>
      <c r="X4342">
        <v>8</v>
      </c>
      <c r="Y4342" t="s">
        <v>519</v>
      </c>
      <c r="Z4342">
        <v>258240</v>
      </c>
      <c r="AA4342">
        <v>8</v>
      </c>
      <c r="AB4342" t="s">
        <v>519</v>
      </c>
      <c r="AC4342">
        <v>258240</v>
      </c>
      <c r="AD4342">
        <v>258240</v>
      </c>
      <c r="AE4342">
        <v>0</v>
      </c>
      <c r="AF4342">
        <v>25732</v>
      </c>
      <c r="AG4342">
        <v>25732.738000000001</v>
      </c>
      <c r="AH4342"/>
      <c r="AI4342">
        <v>0</v>
      </c>
    </row>
    <row r="4343" spans="1:35">
      <c r="A4343" t="s">
        <v>862</v>
      </c>
      <c r="B4343">
        <v>2019</v>
      </c>
      <c r="C4343">
        <v>2019</v>
      </c>
      <c r="D4343">
        <v>2019</v>
      </c>
      <c r="E4343">
        <v>4</v>
      </c>
      <c r="F4343">
        <v>0</v>
      </c>
      <c r="G4343">
        <v>0</v>
      </c>
      <c r="H4343" t="s">
        <v>605</v>
      </c>
      <c r="I4343">
        <v>251</v>
      </c>
      <c r="J4343" t="s">
        <v>113</v>
      </c>
      <c r="K4343" t="s">
        <v>583</v>
      </c>
      <c r="L4343">
        <v>251</v>
      </c>
      <c r="M4343" t="s">
        <v>113</v>
      </c>
      <c r="N4343" t="s">
        <v>583</v>
      </c>
      <c r="O4343">
        <v>56</v>
      </c>
      <c r="P4343" t="s">
        <v>694</v>
      </c>
      <c r="Q4343" t="s">
        <v>695</v>
      </c>
      <c r="R4343" t="s">
        <v>515</v>
      </c>
      <c r="S4343" t="s">
        <v>516</v>
      </c>
      <c r="T4343">
        <v>3200</v>
      </c>
      <c r="U4343" t="s">
        <v>74</v>
      </c>
      <c r="V4343">
        <v>2523</v>
      </c>
      <c r="W4343" t="s">
        <v>518</v>
      </c>
      <c r="X4343">
        <v>8</v>
      </c>
      <c r="Y4343" t="s">
        <v>519</v>
      </c>
      <c r="Z4343">
        <v>24333540</v>
      </c>
      <c r="AA4343">
        <v>8</v>
      </c>
      <c r="AB4343" t="s">
        <v>519</v>
      </c>
      <c r="AC4343">
        <v>24333540</v>
      </c>
      <c r="AD4343">
        <v>24333540</v>
      </c>
      <c r="AE4343">
        <v>0</v>
      </c>
      <c r="AF4343">
        <v>2362577</v>
      </c>
      <c r="AG4343">
        <v>2362577.2439999999</v>
      </c>
      <c r="AH4343"/>
      <c r="AI4343">
        <v>0</v>
      </c>
    </row>
    <row r="4344" spans="1:35">
      <c r="A4344" t="s">
        <v>862</v>
      </c>
      <c r="B4344">
        <v>2019</v>
      </c>
      <c r="C4344">
        <v>2019</v>
      </c>
      <c r="D4344">
        <v>2019</v>
      </c>
      <c r="E4344">
        <v>4</v>
      </c>
      <c r="F4344">
        <v>0</v>
      </c>
      <c r="G4344">
        <v>0</v>
      </c>
      <c r="H4344" t="s">
        <v>605</v>
      </c>
      <c r="I4344">
        <v>251</v>
      </c>
      <c r="J4344" t="s">
        <v>113</v>
      </c>
      <c r="K4344" t="s">
        <v>583</v>
      </c>
      <c r="L4344">
        <v>251</v>
      </c>
      <c r="M4344" t="s">
        <v>113</v>
      </c>
      <c r="N4344" t="s">
        <v>583</v>
      </c>
      <c r="O4344">
        <v>0</v>
      </c>
      <c r="P4344" t="s">
        <v>177</v>
      </c>
      <c r="Q4344" t="s">
        <v>514</v>
      </c>
      <c r="R4344" t="s">
        <v>515</v>
      </c>
      <c r="S4344" t="s">
        <v>516</v>
      </c>
      <c r="T4344">
        <v>3200</v>
      </c>
      <c r="U4344" t="s">
        <v>74</v>
      </c>
      <c r="V4344">
        <v>2523</v>
      </c>
      <c r="W4344" t="s">
        <v>518</v>
      </c>
      <c r="X4344">
        <v>8</v>
      </c>
      <c r="Y4344" t="s">
        <v>519</v>
      </c>
      <c r="Z4344">
        <v>26266831</v>
      </c>
      <c r="AA4344">
        <v>8</v>
      </c>
      <c r="AB4344" t="s">
        <v>519</v>
      </c>
      <c r="AC4344">
        <v>26266831</v>
      </c>
      <c r="AD4344">
        <v>26266831</v>
      </c>
      <c r="AE4344">
        <v>0</v>
      </c>
      <c r="AF4344">
        <v>2570043</v>
      </c>
      <c r="AG4344">
        <v>2570043.5920000002</v>
      </c>
      <c r="AH4344"/>
      <c r="AI4344">
        <v>0</v>
      </c>
    </row>
    <row r="4345" spans="1:35">
      <c r="A4345" t="s">
        <v>862</v>
      </c>
      <c r="B4345">
        <v>2019</v>
      </c>
      <c r="C4345">
        <v>2019</v>
      </c>
      <c r="D4345">
        <v>2019</v>
      </c>
      <c r="E4345">
        <v>4</v>
      </c>
      <c r="F4345">
        <v>0</v>
      </c>
      <c r="G4345">
        <v>0</v>
      </c>
      <c r="H4345" t="s">
        <v>568</v>
      </c>
      <c r="I4345">
        <v>251</v>
      </c>
      <c r="J4345" t="s">
        <v>113</v>
      </c>
      <c r="K4345" t="s">
        <v>583</v>
      </c>
      <c r="L4345">
        <v>251</v>
      </c>
      <c r="M4345" t="s">
        <v>113</v>
      </c>
      <c r="N4345" t="s">
        <v>583</v>
      </c>
      <c r="O4345">
        <v>0</v>
      </c>
      <c r="P4345" t="s">
        <v>177</v>
      </c>
      <c r="Q4345" t="s">
        <v>514</v>
      </c>
      <c r="R4345" t="s">
        <v>515</v>
      </c>
      <c r="S4345" t="s">
        <v>516</v>
      </c>
      <c r="T4345">
        <v>3200</v>
      </c>
      <c r="U4345" t="s">
        <v>74</v>
      </c>
      <c r="V4345">
        <v>2523</v>
      </c>
      <c r="W4345" t="s">
        <v>518</v>
      </c>
      <c r="X4345">
        <v>8</v>
      </c>
      <c r="Y4345" t="s">
        <v>519</v>
      </c>
      <c r="Z4345">
        <v>26266831</v>
      </c>
      <c r="AA4345">
        <v>8</v>
      </c>
      <c r="AB4345" t="s">
        <v>519</v>
      </c>
      <c r="AC4345">
        <v>26266831</v>
      </c>
      <c r="AD4345">
        <v>26266831</v>
      </c>
      <c r="AE4345">
        <v>0</v>
      </c>
      <c r="AF4345">
        <v>2570043</v>
      </c>
      <c r="AG4345">
        <v>2570043.5920000002</v>
      </c>
      <c r="AH4345"/>
      <c r="AI4345">
        <v>0</v>
      </c>
    </row>
    <row r="4346" spans="1:35">
      <c r="A4346" t="s">
        <v>862</v>
      </c>
      <c r="B4346">
        <v>2019</v>
      </c>
      <c r="C4346">
        <v>2019</v>
      </c>
      <c r="D4346">
        <v>2019</v>
      </c>
      <c r="E4346">
        <v>4</v>
      </c>
      <c r="F4346">
        <v>0</v>
      </c>
      <c r="G4346">
        <v>0</v>
      </c>
      <c r="H4346" t="s">
        <v>568</v>
      </c>
      <c r="I4346">
        <v>251</v>
      </c>
      <c r="J4346" t="s">
        <v>113</v>
      </c>
      <c r="K4346" t="s">
        <v>583</v>
      </c>
      <c r="L4346">
        <v>251</v>
      </c>
      <c r="M4346" t="s">
        <v>113</v>
      </c>
      <c r="N4346" t="s">
        <v>583</v>
      </c>
      <c r="O4346">
        <v>276</v>
      </c>
      <c r="P4346" t="s">
        <v>591</v>
      </c>
      <c r="Q4346" t="s">
        <v>592</v>
      </c>
      <c r="R4346" t="s">
        <v>515</v>
      </c>
      <c r="S4346" t="s">
        <v>516</v>
      </c>
      <c r="T4346">
        <v>0</v>
      </c>
      <c r="U4346" t="s">
        <v>517</v>
      </c>
      <c r="V4346">
        <v>2523</v>
      </c>
      <c r="W4346" t="s">
        <v>518</v>
      </c>
      <c r="X4346">
        <v>8</v>
      </c>
      <c r="Y4346" t="s">
        <v>519</v>
      </c>
      <c r="Z4346">
        <v>34861</v>
      </c>
      <c r="AA4346">
        <v>8</v>
      </c>
      <c r="AB4346" t="s">
        <v>519</v>
      </c>
      <c r="AC4346">
        <v>34861</v>
      </c>
      <c r="AD4346">
        <v>34861</v>
      </c>
      <c r="AE4346">
        <v>0</v>
      </c>
      <c r="AF4346">
        <v>5818</v>
      </c>
      <c r="AG4346">
        <v>5818.7809999999999</v>
      </c>
      <c r="AH4346"/>
      <c r="AI4346">
        <v>0</v>
      </c>
    </row>
    <row r="4347" spans="1:35">
      <c r="A4347" t="s">
        <v>862</v>
      </c>
      <c r="B4347">
        <v>2019</v>
      </c>
      <c r="C4347">
        <v>2019</v>
      </c>
      <c r="D4347">
        <v>2019</v>
      </c>
      <c r="E4347">
        <v>4</v>
      </c>
      <c r="F4347">
        <v>0</v>
      </c>
      <c r="G4347">
        <v>0</v>
      </c>
      <c r="H4347" t="s">
        <v>568</v>
      </c>
      <c r="I4347">
        <v>251</v>
      </c>
      <c r="J4347" t="s">
        <v>113</v>
      </c>
      <c r="K4347" t="s">
        <v>583</v>
      </c>
      <c r="L4347">
        <v>251</v>
      </c>
      <c r="M4347" t="s">
        <v>113</v>
      </c>
      <c r="N4347" t="s">
        <v>583</v>
      </c>
      <c r="O4347">
        <v>705</v>
      </c>
      <c r="P4347" t="s">
        <v>787</v>
      </c>
      <c r="Q4347" t="s">
        <v>788</v>
      </c>
      <c r="R4347" t="s">
        <v>515</v>
      </c>
      <c r="S4347" t="s">
        <v>516</v>
      </c>
      <c r="T4347">
        <v>0</v>
      </c>
      <c r="U4347" t="s">
        <v>517</v>
      </c>
      <c r="V4347">
        <v>2523</v>
      </c>
      <c r="W4347" t="s">
        <v>518</v>
      </c>
      <c r="X4347">
        <v>8</v>
      </c>
      <c r="Y4347" t="s">
        <v>519</v>
      </c>
      <c r="Z4347">
        <v>1635500</v>
      </c>
      <c r="AA4347">
        <v>8</v>
      </c>
      <c r="AB4347" t="s">
        <v>519</v>
      </c>
      <c r="AC4347">
        <v>1635500</v>
      </c>
      <c r="AD4347">
        <v>1635500</v>
      </c>
      <c r="AE4347">
        <v>0</v>
      </c>
      <c r="AF4347">
        <v>175389</v>
      </c>
      <c r="AG4347">
        <v>175389.71799999999</v>
      </c>
      <c r="AH4347"/>
      <c r="AI4347">
        <v>0</v>
      </c>
    </row>
    <row r="4348" spans="1:35">
      <c r="A4348" t="s">
        <v>862</v>
      </c>
      <c r="B4348">
        <v>2019</v>
      </c>
      <c r="C4348">
        <v>2019</v>
      </c>
      <c r="D4348">
        <v>2019</v>
      </c>
      <c r="E4348">
        <v>4</v>
      </c>
      <c r="F4348">
        <v>0</v>
      </c>
      <c r="G4348">
        <v>0</v>
      </c>
      <c r="H4348" t="s">
        <v>568</v>
      </c>
      <c r="I4348">
        <v>251</v>
      </c>
      <c r="J4348" t="s">
        <v>113</v>
      </c>
      <c r="K4348" t="s">
        <v>583</v>
      </c>
      <c r="L4348">
        <v>251</v>
      </c>
      <c r="M4348" t="s">
        <v>113</v>
      </c>
      <c r="N4348" t="s">
        <v>583</v>
      </c>
      <c r="O4348">
        <v>56</v>
      </c>
      <c r="P4348" t="s">
        <v>694</v>
      </c>
      <c r="Q4348" t="s">
        <v>695</v>
      </c>
      <c r="R4348" t="s">
        <v>515</v>
      </c>
      <c r="S4348" t="s">
        <v>516</v>
      </c>
      <c r="T4348">
        <v>0</v>
      </c>
      <c r="U4348" t="s">
        <v>517</v>
      </c>
      <c r="V4348">
        <v>2523</v>
      </c>
      <c r="W4348" t="s">
        <v>518</v>
      </c>
      <c r="X4348">
        <v>8</v>
      </c>
      <c r="Y4348" t="s">
        <v>519</v>
      </c>
      <c r="Z4348">
        <v>24414540</v>
      </c>
      <c r="AA4348">
        <v>8</v>
      </c>
      <c r="AB4348" t="s">
        <v>519</v>
      </c>
      <c r="AC4348">
        <v>24414540</v>
      </c>
      <c r="AD4348">
        <v>24414540</v>
      </c>
      <c r="AE4348">
        <v>0</v>
      </c>
      <c r="AF4348">
        <v>2378448</v>
      </c>
      <c r="AG4348">
        <v>2378448.173</v>
      </c>
      <c r="AH4348"/>
      <c r="AI4348">
        <v>0</v>
      </c>
    </row>
    <row r="4349" spans="1:35">
      <c r="A4349" t="s">
        <v>862</v>
      </c>
      <c r="B4349">
        <v>2019</v>
      </c>
      <c r="C4349">
        <v>2019</v>
      </c>
      <c r="D4349">
        <v>2019</v>
      </c>
      <c r="E4349">
        <v>4</v>
      </c>
      <c r="F4349">
        <v>0</v>
      </c>
      <c r="G4349">
        <v>0</v>
      </c>
      <c r="H4349" t="s">
        <v>568</v>
      </c>
      <c r="I4349">
        <v>251</v>
      </c>
      <c r="J4349" t="s">
        <v>113</v>
      </c>
      <c r="K4349" t="s">
        <v>583</v>
      </c>
      <c r="L4349">
        <v>251</v>
      </c>
      <c r="M4349" t="s">
        <v>113</v>
      </c>
      <c r="N4349" t="s">
        <v>583</v>
      </c>
      <c r="O4349">
        <v>826</v>
      </c>
      <c r="P4349" t="s">
        <v>589</v>
      </c>
      <c r="Q4349" t="s">
        <v>590</v>
      </c>
      <c r="R4349" t="s">
        <v>515</v>
      </c>
      <c r="S4349" t="s">
        <v>516</v>
      </c>
      <c r="T4349">
        <v>0</v>
      </c>
      <c r="U4349" t="s">
        <v>517</v>
      </c>
      <c r="V4349">
        <v>2523</v>
      </c>
      <c r="W4349" t="s">
        <v>518</v>
      </c>
      <c r="X4349">
        <v>8</v>
      </c>
      <c r="Y4349" t="s">
        <v>519</v>
      </c>
      <c r="Z4349">
        <v>19690</v>
      </c>
      <c r="AA4349">
        <v>8</v>
      </c>
      <c r="AB4349" t="s">
        <v>519</v>
      </c>
      <c r="AC4349">
        <v>19690</v>
      </c>
      <c r="AD4349">
        <v>19690</v>
      </c>
      <c r="AE4349">
        <v>0</v>
      </c>
      <c r="AF4349">
        <v>634</v>
      </c>
      <c r="AG4349">
        <v>634.83699999999999</v>
      </c>
      <c r="AH4349"/>
      <c r="AI4349">
        <v>0</v>
      </c>
    </row>
    <row r="4350" spans="1:35">
      <c r="A4350" t="s">
        <v>862</v>
      </c>
      <c r="B4350">
        <v>2019</v>
      </c>
      <c r="C4350">
        <v>2019</v>
      </c>
      <c r="D4350">
        <v>2019</v>
      </c>
      <c r="E4350">
        <v>4</v>
      </c>
      <c r="F4350">
        <v>0</v>
      </c>
      <c r="G4350">
        <v>0</v>
      </c>
      <c r="H4350" t="s">
        <v>568</v>
      </c>
      <c r="I4350">
        <v>251</v>
      </c>
      <c r="J4350" t="s">
        <v>113</v>
      </c>
      <c r="K4350" t="s">
        <v>583</v>
      </c>
      <c r="L4350">
        <v>251</v>
      </c>
      <c r="M4350" t="s">
        <v>113</v>
      </c>
      <c r="N4350" t="s">
        <v>583</v>
      </c>
      <c r="O4350">
        <v>380</v>
      </c>
      <c r="P4350" t="s">
        <v>587</v>
      </c>
      <c r="Q4350" t="s">
        <v>588</v>
      </c>
      <c r="R4350" t="s">
        <v>515</v>
      </c>
      <c r="S4350" t="s">
        <v>516</v>
      </c>
      <c r="T4350">
        <v>0</v>
      </c>
      <c r="U4350" t="s">
        <v>517</v>
      </c>
      <c r="V4350">
        <v>2523</v>
      </c>
      <c r="W4350" t="s">
        <v>518</v>
      </c>
      <c r="X4350">
        <v>8</v>
      </c>
      <c r="Y4350" t="s">
        <v>519</v>
      </c>
      <c r="Z4350">
        <v>258240</v>
      </c>
      <c r="AA4350">
        <v>8</v>
      </c>
      <c r="AB4350" t="s">
        <v>519</v>
      </c>
      <c r="AC4350">
        <v>258240</v>
      </c>
      <c r="AD4350">
        <v>258240</v>
      </c>
      <c r="AE4350">
        <v>0</v>
      </c>
      <c r="AF4350">
        <v>25732</v>
      </c>
      <c r="AG4350">
        <v>25732.738000000001</v>
      </c>
      <c r="AH4350"/>
      <c r="AI4350">
        <v>0</v>
      </c>
    </row>
    <row r="4351" spans="1:35">
      <c r="A4351" t="s">
        <v>862</v>
      </c>
      <c r="B4351">
        <v>2019</v>
      </c>
      <c r="C4351">
        <v>2019</v>
      </c>
      <c r="D4351">
        <v>2019</v>
      </c>
      <c r="E4351">
        <v>4</v>
      </c>
      <c r="F4351">
        <v>0</v>
      </c>
      <c r="G4351">
        <v>0</v>
      </c>
      <c r="H4351" t="s">
        <v>605</v>
      </c>
      <c r="I4351">
        <v>251</v>
      </c>
      <c r="J4351" t="s">
        <v>113</v>
      </c>
      <c r="K4351" t="s">
        <v>583</v>
      </c>
      <c r="L4351">
        <v>251</v>
      </c>
      <c r="M4351" t="s">
        <v>113</v>
      </c>
      <c r="N4351" t="s">
        <v>583</v>
      </c>
      <c r="O4351">
        <v>826</v>
      </c>
      <c r="P4351" t="s">
        <v>589</v>
      </c>
      <c r="Q4351" t="s">
        <v>590</v>
      </c>
      <c r="R4351" t="s">
        <v>515</v>
      </c>
      <c r="S4351" t="s">
        <v>516</v>
      </c>
      <c r="T4351">
        <v>0</v>
      </c>
      <c r="U4351" t="s">
        <v>517</v>
      </c>
      <c r="V4351">
        <v>2523</v>
      </c>
      <c r="W4351" t="s">
        <v>518</v>
      </c>
      <c r="X4351">
        <v>8</v>
      </c>
      <c r="Y4351" t="s">
        <v>519</v>
      </c>
      <c r="Z4351">
        <v>19690</v>
      </c>
      <c r="AA4351">
        <v>8</v>
      </c>
      <c r="AB4351" t="s">
        <v>519</v>
      </c>
      <c r="AC4351">
        <v>19690</v>
      </c>
      <c r="AD4351">
        <v>19690</v>
      </c>
      <c r="AE4351">
        <v>0</v>
      </c>
      <c r="AF4351">
        <v>634</v>
      </c>
      <c r="AG4351">
        <v>634.83699999999999</v>
      </c>
      <c r="AH4351"/>
      <c r="AI4351">
        <v>0</v>
      </c>
    </row>
    <row r="4352" spans="1:35">
      <c r="A4352" t="s">
        <v>862</v>
      </c>
      <c r="B4352">
        <v>2019</v>
      </c>
      <c r="C4352">
        <v>2019</v>
      </c>
      <c r="D4352">
        <v>2019</v>
      </c>
      <c r="E4352">
        <v>4</v>
      </c>
      <c r="F4352">
        <v>0</v>
      </c>
      <c r="G4352">
        <v>0</v>
      </c>
      <c r="H4352" t="s">
        <v>605</v>
      </c>
      <c r="I4352">
        <v>251</v>
      </c>
      <c r="J4352" t="s">
        <v>113</v>
      </c>
      <c r="K4352" t="s">
        <v>583</v>
      </c>
      <c r="L4352">
        <v>251</v>
      </c>
      <c r="M4352" t="s">
        <v>113</v>
      </c>
      <c r="N4352" t="s">
        <v>583</v>
      </c>
      <c r="O4352">
        <v>56</v>
      </c>
      <c r="P4352" t="s">
        <v>694</v>
      </c>
      <c r="Q4352" t="s">
        <v>695</v>
      </c>
      <c r="R4352" t="s">
        <v>515</v>
      </c>
      <c r="S4352" t="s">
        <v>516</v>
      </c>
      <c r="T4352">
        <v>0</v>
      </c>
      <c r="U4352" t="s">
        <v>517</v>
      </c>
      <c r="V4352">
        <v>2523</v>
      </c>
      <c r="W4352" t="s">
        <v>518</v>
      </c>
      <c r="X4352">
        <v>8</v>
      </c>
      <c r="Y4352" t="s">
        <v>519</v>
      </c>
      <c r="Z4352">
        <v>24414540</v>
      </c>
      <c r="AA4352">
        <v>8</v>
      </c>
      <c r="AB4352" t="s">
        <v>519</v>
      </c>
      <c r="AC4352">
        <v>24414540</v>
      </c>
      <c r="AD4352">
        <v>24414540</v>
      </c>
      <c r="AE4352">
        <v>0</v>
      </c>
      <c r="AF4352">
        <v>2378448</v>
      </c>
      <c r="AG4352">
        <v>2378448.173</v>
      </c>
      <c r="AH4352"/>
      <c r="AI4352">
        <v>0</v>
      </c>
    </row>
    <row r="4353" spans="1:35">
      <c r="A4353" t="s">
        <v>862</v>
      </c>
      <c r="B4353">
        <v>2019</v>
      </c>
      <c r="C4353">
        <v>2019</v>
      </c>
      <c r="D4353">
        <v>2019</v>
      </c>
      <c r="E4353">
        <v>4</v>
      </c>
      <c r="F4353">
        <v>0</v>
      </c>
      <c r="G4353">
        <v>0</v>
      </c>
      <c r="H4353" t="s">
        <v>605</v>
      </c>
      <c r="I4353">
        <v>251</v>
      </c>
      <c r="J4353" t="s">
        <v>113</v>
      </c>
      <c r="K4353" t="s">
        <v>583</v>
      </c>
      <c r="L4353">
        <v>251</v>
      </c>
      <c r="M4353" t="s">
        <v>113</v>
      </c>
      <c r="N4353" t="s">
        <v>583</v>
      </c>
      <c r="O4353">
        <v>705</v>
      </c>
      <c r="P4353" t="s">
        <v>787</v>
      </c>
      <c r="Q4353" t="s">
        <v>788</v>
      </c>
      <c r="R4353" t="s">
        <v>515</v>
      </c>
      <c r="S4353" t="s">
        <v>516</v>
      </c>
      <c r="T4353">
        <v>0</v>
      </c>
      <c r="U4353" t="s">
        <v>517</v>
      </c>
      <c r="V4353">
        <v>2523</v>
      </c>
      <c r="W4353" t="s">
        <v>518</v>
      </c>
      <c r="X4353">
        <v>8</v>
      </c>
      <c r="Y4353" t="s">
        <v>519</v>
      </c>
      <c r="Z4353">
        <v>1635500</v>
      </c>
      <c r="AA4353">
        <v>8</v>
      </c>
      <c r="AB4353" t="s">
        <v>519</v>
      </c>
      <c r="AC4353">
        <v>1635500</v>
      </c>
      <c r="AD4353">
        <v>1635500</v>
      </c>
      <c r="AE4353">
        <v>0</v>
      </c>
      <c r="AF4353">
        <v>175389</v>
      </c>
      <c r="AG4353">
        <v>175389.71799999999</v>
      </c>
      <c r="AH4353"/>
      <c r="AI4353">
        <v>0</v>
      </c>
    </row>
    <row r="4354" spans="1:35">
      <c r="A4354" t="s">
        <v>862</v>
      </c>
      <c r="B4354">
        <v>2019</v>
      </c>
      <c r="C4354">
        <v>2019</v>
      </c>
      <c r="D4354">
        <v>2019</v>
      </c>
      <c r="E4354">
        <v>4</v>
      </c>
      <c r="F4354">
        <v>0</v>
      </c>
      <c r="G4354">
        <v>0</v>
      </c>
      <c r="H4354" t="s">
        <v>605</v>
      </c>
      <c r="I4354">
        <v>251</v>
      </c>
      <c r="J4354" t="s">
        <v>113</v>
      </c>
      <c r="K4354" t="s">
        <v>583</v>
      </c>
      <c r="L4354">
        <v>251</v>
      </c>
      <c r="M4354" t="s">
        <v>113</v>
      </c>
      <c r="N4354" t="s">
        <v>583</v>
      </c>
      <c r="O4354">
        <v>380</v>
      </c>
      <c r="P4354" t="s">
        <v>587</v>
      </c>
      <c r="Q4354" t="s">
        <v>588</v>
      </c>
      <c r="R4354" t="s">
        <v>515</v>
      </c>
      <c r="S4354" t="s">
        <v>516</v>
      </c>
      <c r="T4354">
        <v>0</v>
      </c>
      <c r="U4354" t="s">
        <v>517</v>
      </c>
      <c r="V4354">
        <v>2523</v>
      </c>
      <c r="W4354" t="s">
        <v>518</v>
      </c>
      <c r="X4354">
        <v>8</v>
      </c>
      <c r="Y4354" t="s">
        <v>519</v>
      </c>
      <c r="Z4354">
        <v>258240</v>
      </c>
      <c r="AA4354">
        <v>8</v>
      </c>
      <c r="AB4354" t="s">
        <v>519</v>
      </c>
      <c r="AC4354">
        <v>258240</v>
      </c>
      <c r="AD4354">
        <v>258240</v>
      </c>
      <c r="AE4354">
        <v>0</v>
      </c>
      <c r="AF4354">
        <v>25732</v>
      </c>
      <c r="AG4354">
        <v>25732.738000000001</v>
      </c>
      <c r="AH4354"/>
      <c r="AI4354">
        <v>0</v>
      </c>
    </row>
    <row r="4355" spans="1:35">
      <c r="A4355" t="s">
        <v>862</v>
      </c>
      <c r="B4355">
        <v>2019</v>
      </c>
      <c r="C4355">
        <v>2019</v>
      </c>
      <c r="D4355">
        <v>2019</v>
      </c>
      <c r="E4355">
        <v>4</v>
      </c>
      <c r="F4355">
        <v>0</v>
      </c>
      <c r="G4355">
        <v>0</v>
      </c>
      <c r="H4355" t="s">
        <v>605</v>
      </c>
      <c r="I4355">
        <v>251</v>
      </c>
      <c r="J4355" t="s">
        <v>113</v>
      </c>
      <c r="K4355" t="s">
        <v>583</v>
      </c>
      <c r="L4355">
        <v>251</v>
      </c>
      <c r="M4355" t="s">
        <v>113</v>
      </c>
      <c r="N4355" t="s">
        <v>583</v>
      </c>
      <c r="O4355">
        <v>276</v>
      </c>
      <c r="P4355" t="s">
        <v>591</v>
      </c>
      <c r="Q4355" t="s">
        <v>592</v>
      </c>
      <c r="R4355" t="s">
        <v>515</v>
      </c>
      <c r="S4355" t="s">
        <v>516</v>
      </c>
      <c r="T4355">
        <v>0</v>
      </c>
      <c r="U4355" t="s">
        <v>517</v>
      </c>
      <c r="V4355">
        <v>2523</v>
      </c>
      <c r="W4355" t="s">
        <v>518</v>
      </c>
      <c r="X4355">
        <v>8</v>
      </c>
      <c r="Y4355" t="s">
        <v>519</v>
      </c>
      <c r="Z4355">
        <v>34861</v>
      </c>
      <c r="AA4355">
        <v>8</v>
      </c>
      <c r="AB4355" t="s">
        <v>519</v>
      </c>
      <c r="AC4355">
        <v>34861</v>
      </c>
      <c r="AD4355">
        <v>34861</v>
      </c>
      <c r="AE4355">
        <v>0</v>
      </c>
      <c r="AF4355">
        <v>5818</v>
      </c>
      <c r="AG4355">
        <v>5818.7809999999999</v>
      </c>
      <c r="AH4355"/>
      <c r="AI4355">
        <v>0</v>
      </c>
    </row>
    <row r="4356" spans="1:35">
      <c r="A4356" t="s">
        <v>862</v>
      </c>
      <c r="B4356">
        <v>2019</v>
      </c>
      <c r="C4356">
        <v>2019</v>
      </c>
      <c r="D4356">
        <v>2019</v>
      </c>
      <c r="E4356">
        <v>4</v>
      </c>
      <c r="F4356">
        <v>0</v>
      </c>
      <c r="G4356">
        <v>0</v>
      </c>
      <c r="H4356" t="s">
        <v>568</v>
      </c>
      <c r="I4356">
        <v>251</v>
      </c>
      <c r="J4356" t="s">
        <v>113</v>
      </c>
      <c r="K4356" t="s">
        <v>583</v>
      </c>
      <c r="L4356">
        <v>251</v>
      </c>
      <c r="M4356" t="s">
        <v>113</v>
      </c>
      <c r="N4356" t="s">
        <v>583</v>
      </c>
      <c r="O4356">
        <v>0</v>
      </c>
      <c r="P4356" t="s">
        <v>177</v>
      </c>
      <c r="Q4356" t="s">
        <v>514</v>
      </c>
      <c r="R4356" t="s">
        <v>515</v>
      </c>
      <c r="S4356" t="s">
        <v>516</v>
      </c>
      <c r="T4356">
        <v>0</v>
      </c>
      <c r="U4356" t="s">
        <v>517</v>
      </c>
      <c r="V4356">
        <v>2523</v>
      </c>
      <c r="W4356" t="s">
        <v>518</v>
      </c>
      <c r="X4356">
        <v>8</v>
      </c>
      <c r="Y4356" t="s">
        <v>519</v>
      </c>
      <c r="Z4356">
        <v>26362831</v>
      </c>
      <c r="AA4356">
        <v>8</v>
      </c>
      <c r="AB4356" t="s">
        <v>519</v>
      </c>
      <c r="AC4356">
        <v>26362831</v>
      </c>
      <c r="AD4356">
        <v>26362831</v>
      </c>
      <c r="AE4356">
        <v>0</v>
      </c>
      <c r="AF4356">
        <v>2586024</v>
      </c>
      <c r="AG4356">
        <v>2586024.2459999998</v>
      </c>
      <c r="AH4356"/>
      <c r="AI4356">
        <v>0</v>
      </c>
    </row>
    <row r="4357" spans="1:35">
      <c r="A4357" t="s">
        <v>862</v>
      </c>
      <c r="B4357">
        <v>2019</v>
      </c>
      <c r="C4357">
        <v>2019</v>
      </c>
      <c r="D4357">
        <v>2019</v>
      </c>
      <c r="E4357">
        <v>4</v>
      </c>
      <c r="F4357">
        <v>0</v>
      </c>
      <c r="G4357">
        <v>0</v>
      </c>
      <c r="H4357" t="s">
        <v>605</v>
      </c>
      <c r="I4357">
        <v>251</v>
      </c>
      <c r="J4357" t="s">
        <v>113</v>
      </c>
      <c r="K4357" t="s">
        <v>583</v>
      </c>
      <c r="L4357">
        <v>251</v>
      </c>
      <c r="M4357" t="s">
        <v>113</v>
      </c>
      <c r="N4357" t="s">
        <v>583</v>
      </c>
      <c r="O4357">
        <v>0</v>
      </c>
      <c r="P4357" t="s">
        <v>177</v>
      </c>
      <c r="Q4357" t="s">
        <v>514</v>
      </c>
      <c r="R4357" t="s">
        <v>515</v>
      </c>
      <c r="S4357" t="s">
        <v>516</v>
      </c>
      <c r="T4357">
        <v>0</v>
      </c>
      <c r="U4357" t="s">
        <v>517</v>
      </c>
      <c r="V4357">
        <v>2523</v>
      </c>
      <c r="W4357" t="s">
        <v>518</v>
      </c>
      <c r="X4357">
        <v>8</v>
      </c>
      <c r="Y4357" t="s">
        <v>519</v>
      </c>
      <c r="Z4357">
        <v>26362831</v>
      </c>
      <c r="AA4357">
        <v>8</v>
      </c>
      <c r="AB4357" t="s">
        <v>519</v>
      </c>
      <c r="AC4357">
        <v>26362831</v>
      </c>
      <c r="AD4357">
        <v>26362831</v>
      </c>
      <c r="AE4357">
        <v>0</v>
      </c>
      <c r="AF4357">
        <v>2586024</v>
      </c>
      <c r="AG4357">
        <v>2586024.2459999998</v>
      </c>
      <c r="AH4357"/>
      <c r="AI4357">
        <v>0</v>
      </c>
    </row>
    <row r="4358" spans="1:35">
      <c r="A4358" t="s">
        <v>862</v>
      </c>
      <c r="B4358">
        <v>2019</v>
      </c>
      <c r="C4358">
        <v>2019</v>
      </c>
      <c r="D4358">
        <v>2019</v>
      </c>
      <c r="E4358">
        <v>4</v>
      </c>
      <c r="F4358">
        <v>0</v>
      </c>
      <c r="G4358">
        <v>0</v>
      </c>
      <c r="H4358" t="s">
        <v>605</v>
      </c>
      <c r="I4358">
        <v>251</v>
      </c>
      <c r="J4358" t="s">
        <v>113</v>
      </c>
      <c r="K4358" t="s">
        <v>583</v>
      </c>
      <c r="L4358">
        <v>0</v>
      </c>
      <c r="M4358" t="s">
        <v>177</v>
      </c>
      <c r="N4358" t="s">
        <v>514</v>
      </c>
      <c r="O4358">
        <v>56</v>
      </c>
      <c r="P4358" t="s">
        <v>694</v>
      </c>
      <c r="Q4358" t="s">
        <v>695</v>
      </c>
      <c r="R4358" t="s">
        <v>515</v>
      </c>
      <c r="S4358" t="s">
        <v>516</v>
      </c>
      <c r="T4358">
        <v>2100</v>
      </c>
      <c r="U4358" t="s">
        <v>868</v>
      </c>
      <c r="V4358">
        <v>2523</v>
      </c>
      <c r="W4358" t="s">
        <v>518</v>
      </c>
      <c r="X4358">
        <v>8</v>
      </c>
      <c r="Y4358" t="s">
        <v>519</v>
      </c>
      <c r="Z4358">
        <v>81000</v>
      </c>
      <c r="AA4358">
        <v>8</v>
      </c>
      <c r="AB4358" t="s">
        <v>519</v>
      </c>
      <c r="AC4358">
        <v>81000</v>
      </c>
      <c r="AD4358">
        <v>81000</v>
      </c>
      <c r="AE4358">
        <v>0</v>
      </c>
      <c r="AF4358">
        <v>15870</v>
      </c>
      <c r="AG4358">
        <v>15870.929</v>
      </c>
      <c r="AH4358"/>
      <c r="AI4358">
        <v>0</v>
      </c>
    </row>
    <row r="4359" spans="1:35">
      <c r="A4359" t="s">
        <v>862</v>
      </c>
      <c r="B4359">
        <v>2019</v>
      </c>
      <c r="C4359">
        <v>2019</v>
      </c>
      <c r="D4359">
        <v>2019</v>
      </c>
      <c r="E4359">
        <v>4</v>
      </c>
      <c r="F4359">
        <v>0</v>
      </c>
      <c r="G4359">
        <v>0</v>
      </c>
      <c r="H4359" t="s">
        <v>605</v>
      </c>
      <c r="I4359">
        <v>251</v>
      </c>
      <c r="J4359" t="s">
        <v>113</v>
      </c>
      <c r="K4359" t="s">
        <v>583</v>
      </c>
      <c r="L4359">
        <v>0</v>
      </c>
      <c r="M4359" t="s">
        <v>177</v>
      </c>
      <c r="N4359" t="s">
        <v>514</v>
      </c>
      <c r="O4359">
        <v>826</v>
      </c>
      <c r="P4359" t="s">
        <v>589</v>
      </c>
      <c r="Q4359" t="s">
        <v>590</v>
      </c>
      <c r="R4359" t="s">
        <v>515</v>
      </c>
      <c r="S4359" t="s">
        <v>516</v>
      </c>
      <c r="T4359">
        <v>2100</v>
      </c>
      <c r="U4359" t="s">
        <v>868</v>
      </c>
      <c r="V4359">
        <v>2523</v>
      </c>
      <c r="W4359" t="s">
        <v>518</v>
      </c>
      <c r="X4359">
        <v>8</v>
      </c>
      <c r="Y4359" t="s">
        <v>519</v>
      </c>
      <c r="Z4359">
        <v>15000</v>
      </c>
      <c r="AA4359">
        <v>8</v>
      </c>
      <c r="AB4359" t="s">
        <v>519</v>
      </c>
      <c r="AC4359">
        <v>15000</v>
      </c>
      <c r="AD4359">
        <v>15000</v>
      </c>
      <c r="AE4359">
        <v>0</v>
      </c>
      <c r="AF4359">
        <v>109</v>
      </c>
      <c r="AG4359">
        <v>109.72499999999999</v>
      </c>
      <c r="AH4359"/>
      <c r="AI4359">
        <v>0</v>
      </c>
    </row>
    <row r="4360" spans="1:35">
      <c r="A4360" t="s">
        <v>862</v>
      </c>
      <c r="B4360">
        <v>2019</v>
      </c>
      <c r="C4360">
        <v>2019</v>
      </c>
      <c r="D4360">
        <v>2019</v>
      </c>
      <c r="E4360">
        <v>4</v>
      </c>
      <c r="F4360">
        <v>0</v>
      </c>
      <c r="G4360">
        <v>0</v>
      </c>
      <c r="H4360" t="s">
        <v>605</v>
      </c>
      <c r="I4360">
        <v>251</v>
      </c>
      <c r="J4360" t="s">
        <v>113</v>
      </c>
      <c r="K4360" t="s">
        <v>583</v>
      </c>
      <c r="L4360">
        <v>0</v>
      </c>
      <c r="M4360" t="s">
        <v>177</v>
      </c>
      <c r="N4360" t="s">
        <v>514</v>
      </c>
      <c r="O4360">
        <v>0</v>
      </c>
      <c r="P4360" t="s">
        <v>177</v>
      </c>
      <c r="Q4360" t="s">
        <v>514</v>
      </c>
      <c r="R4360" t="s">
        <v>515</v>
      </c>
      <c r="S4360" t="s">
        <v>516</v>
      </c>
      <c r="T4360">
        <v>2100</v>
      </c>
      <c r="U4360" t="s">
        <v>868</v>
      </c>
      <c r="V4360">
        <v>2523</v>
      </c>
      <c r="W4360" t="s">
        <v>518</v>
      </c>
      <c r="X4360">
        <v>8</v>
      </c>
      <c r="Y4360" t="s">
        <v>519</v>
      </c>
      <c r="Z4360">
        <v>96000</v>
      </c>
      <c r="AA4360">
        <v>8</v>
      </c>
      <c r="AB4360" t="s">
        <v>519</v>
      </c>
      <c r="AC4360">
        <v>96000</v>
      </c>
      <c r="AD4360">
        <v>96000</v>
      </c>
      <c r="AE4360">
        <v>0</v>
      </c>
      <c r="AF4360">
        <v>15980</v>
      </c>
      <c r="AG4360">
        <v>15980.654</v>
      </c>
      <c r="AH4360"/>
      <c r="AI4360">
        <v>0</v>
      </c>
    </row>
    <row r="4361" spans="1:35">
      <c r="A4361" t="s">
        <v>862</v>
      </c>
      <c r="B4361">
        <v>2019</v>
      </c>
      <c r="C4361">
        <v>2019</v>
      </c>
      <c r="D4361">
        <v>2019</v>
      </c>
      <c r="E4361">
        <v>4</v>
      </c>
      <c r="F4361">
        <v>0</v>
      </c>
      <c r="G4361">
        <v>0</v>
      </c>
      <c r="H4361" t="s">
        <v>605</v>
      </c>
      <c r="I4361">
        <v>251</v>
      </c>
      <c r="J4361" t="s">
        <v>113</v>
      </c>
      <c r="K4361" t="s">
        <v>583</v>
      </c>
      <c r="L4361">
        <v>0</v>
      </c>
      <c r="M4361" t="s">
        <v>177</v>
      </c>
      <c r="N4361" t="s">
        <v>514</v>
      </c>
      <c r="O4361">
        <v>705</v>
      </c>
      <c r="P4361" t="s">
        <v>787</v>
      </c>
      <c r="Q4361" t="s">
        <v>788</v>
      </c>
      <c r="R4361" t="s">
        <v>515</v>
      </c>
      <c r="S4361" t="s">
        <v>516</v>
      </c>
      <c r="T4361">
        <v>3200</v>
      </c>
      <c r="U4361" t="s">
        <v>74</v>
      </c>
      <c r="V4361">
        <v>2523</v>
      </c>
      <c r="W4361" t="s">
        <v>518</v>
      </c>
      <c r="X4361">
        <v>8</v>
      </c>
      <c r="Y4361" t="s">
        <v>519</v>
      </c>
      <c r="Z4361">
        <v>1635500</v>
      </c>
      <c r="AA4361">
        <v>8</v>
      </c>
      <c r="AB4361" t="s">
        <v>519</v>
      </c>
      <c r="AC4361">
        <v>1635500</v>
      </c>
      <c r="AD4361">
        <v>1635500</v>
      </c>
      <c r="AE4361">
        <v>0</v>
      </c>
      <c r="AF4361">
        <v>175389</v>
      </c>
      <c r="AG4361">
        <v>175389.71799999999</v>
      </c>
      <c r="AH4361"/>
      <c r="AI4361">
        <v>0</v>
      </c>
    </row>
    <row r="4362" spans="1:35">
      <c r="A4362" t="s">
        <v>862</v>
      </c>
      <c r="B4362">
        <v>2019</v>
      </c>
      <c r="C4362">
        <v>2019</v>
      </c>
      <c r="D4362">
        <v>2019</v>
      </c>
      <c r="E4362">
        <v>4</v>
      </c>
      <c r="F4362">
        <v>0</v>
      </c>
      <c r="G4362">
        <v>0</v>
      </c>
      <c r="H4362" t="s">
        <v>605</v>
      </c>
      <c r="I4362">
        <v>251</v>
      </c>
      <c r="J4362" t="s">
        <v>113</v>
      </c>
      <c r="K4362" t="s">
        <v>583</v>
      </c>
      <c r="L4362">
        <v>0</v>
      </c>
      <c r="M4362" t="s">
        <v>177</v>
      </c>
      <c r="N4362" t="s">
        <v>514</v>
      </c>
      <c r="O4362">
        <v>276</v>
      </c>
      <c r="P4362" t="s">
        <v>591</v>
      </c>
      <c r="Q4362" t="s">
        <v>592</v>
      </c>
      <c r="R4362" t="s">
        <v>515</v>
      </c>
      <c r="S4362" t="s">
        <v>516</v>
      </c>
      <c r="T4362">
        <v>3200</v>
      </c>
      <c r="U4362" t="s">
        <v>74</v>
      </c>
      <c r="V4362">
        <v>2523</v>
      </c>
      <c r="W4362" t="s">
        <v>518</v>
      </c>
      <c r="X4362">
        <v>8</v>
      </c>
      <c r="Y4362" t="s">
        <v>519</v>
      </c>
      <c r="Z4362">
        <v>34861</v>
      </c>
      <c r="AA4362">
        <v>8</v>
      </c>
      <c r="AB4362" t="s">
        <v>519</v>
      </c>
      <c r="AC4362">
        <v>34861</v>
      </c>
      <c r="AD4362">
        <v>34861</v>
      </c>
      <c r="AE4362">
        <v>0</v>
      </c>
      <c r="AF4362">
        <v>5818</v>
      </c>
      <c r="AG4362">
        <v>5818.7809999999999</v>
      </c>
      <c r="AH4362"/>
      <c r="AI4362">
        <v>0</v>
      </c>
    </row>
    <row r="4363" spans="1:35">
      <c r="A4363" t="s">
        <v>862</v>
      </c>
      <c r="B4363">
        <v>2019</v>
      </c>
      <c r="C4363">
        <v>2019</v>
      </c>
      <c r="D4363">
        <v>2019</v>
      </c>
      <c r="E4363">
        <v>4</v>
      </c>
      <c r="F4363">
        <v>0</v>
      </c>
      <c r="G4363">
        <v>0</v>
      </c>
      <c r="H4363" t="s">
        <v>605</v>
      </c>
      <c r="I4363">
        <v>251</v>
      </c>
      <c r="J4363" t="s">
        <v>113</v>
      </c>
      <c r="K4363" t="s">
        <v>583</v>
      </c>
      <c r="L4363">
        <v>0</v>
      </c>
      <c r="M4363" t="s">
        <v>177</v>
      </c>
      <c r="N4363" t="s">
        <v>514</v>
      </c>
      <c r="O4363">
        <v>380</v>
      </c>
      <c r="P4363" t="s">
        <v>587</v>
      </c>
      <c r="Q4363" t="s">
        <v>588</v>
      </c>
      <c r="R4363" t="s">
        <v>515</v>
      </c>
      <c r="S4363" t="s">
        <v>516</v>
      </c>
      <c r="T4363">
        <v>3200</v>
      </c>
      <c r="U4363" t="s">
        <v>74</v>
      </c>
      <c r="V4363">
        <v>2523</v>
      </c>
      <c r="W4363" t="s">
        <v>518</v>
      </c>
      <c r="X4363">
        <v>8</v>
      </c>
      <c r="Y4363" t="s">
        <v>519</v>
      </c>
      <c r="Z4363">
        <v>258240</v>
      </c>
      <c r="AA4363">
        <v>8</v>
      </c>
      <c r="AB4363" t="s">
        <v>519</v>
      </c>
      <c r="AC4363">
        <v>258240</v>
      </c>
      <c r="AD4363">
        <v>258240</v>
      </c>
      <c r="AE4363">
        <v>0</v>
      </c>
      <c r="AF4363">
        <v>25732</v>
      </c>
      <c r="AG4363">
        <v>25732.738000000001</v>
      </c>
      <c r="AH4363"/>
      <c r="AI4363">
        <v>0</v>
      </c>
    </row>
    <row r="4364" spans="1:35">
      <c r="A4364" t="s">
        <v>862</v>
      </c>
      <c r="B4364">
        <v>2019</v>
      </c>
      <c r="C4364">
        <v>2019</v>
      </c>
      <c r="D4364">
        <v>2019</v>
      </c>
      <c r="E4364">
        <v>4</v>
      </c>
      <c r="F4364">
        <v>0</v>
      </c>
      <c r="G4364">
        <v>0</v>
      </c>
      <c r="H4364" t="s">
        <v>605</v>
      </c>
      <c r="I4364">
        <v>251</v>
      </c>
      <c r="J4364" t="s">
        <v>113</v>
      </c>
      <c r="K4364" t="s">
        <v>583</v>
      </c>
      <c r="L4364">
        <v>0</v>
      </c>
      <c r="M4364" t="s">
        <v>177</v>
      </c>
      <c r="N4364" t="s">
        <v>514</v>
      </c>
      <c r="O4364">
        <v>56</v>
      </c>
      <c r="P4364" t="s">
        <v>694</v>
      </c>
      <c r="Q4364" t="s">
        <v>695</v>
      </c>
      <c r="R4364" t="s">
        <v>515</v>
      </c>
      <c r="S4364" t="s">
        <v>516</v>
      </c>
      <c r="T4364">
        <v>3200</v>
      </c>
      <c r="U4364" t="s">
        <v>74</v>
      </c>
      <c r="V4364">
        <v>2523</v>
      </c>
      <c r="W4364" t="s">
        <v>518</v>
      </c>
      <c r="X4364">
        <v>8</v>
      </c>
      <c r="Y4364" t="s">
        <v>519</v>
      </c>
      <c r="Z4364">
        <v>24333540</v>
      </c>
      <c r="AA4364">
        <v>8</v>
      </c>
      <c r="AB4364" t="s">
        <v>519</v>
      </c>
      <c r="AC4364">
        <v>24333540</v>
      </c>
      <c r="AD4364">
        <v>24333540</v>
      </c>
      <c r="AE4364">
        <v>0</v>
      </c>
      <c r="AF4364">
        <v>2362577</v>
      </c>
      <c r="AG4364">
        <v>2362577.2439999999</v>
      </c>
      <c r="AH4364"/>
      <c r="AI4364">
        <v>0</v>
      </c>
    </row>
    <row r="4365" spans="1:35">
      <c r="A4365" t="s">
        <v>862</v>
      </c>
      <c r="B4365">
        <v>2019</v>
      </c>
      <c r="C4365">
        <v>2019</v>
      </c>
      <c r="D4365">
        <v>2019</v>
      </c>
      <c r="E4365">
        <v>4</v>
      </c>
      <c r="F4365">
        <v>0</v>
      </c>
      <c r="G4365">
        <v>0</v>
      </c>
      <c r="H4365" t="s">
        <v>605</v>
      </c>
      <c r="I4365">
        <v>251</v>
      </c>
      <c r="J4365" t="s">
        <v>113</v>
      </c>
      <c r="K4365" t="s">
        <v>583</v>
      </c>
      <c r="L4365">
        <v>0</v>
      </c>
      <c r="M4365" t="s">
        <v>177</v>
      </c>
      <c r="N4365" t="s">
        <v>514</v>
      </c>
      <c r="O4365">
        <v>826</v>
      </c>
      <c r="P4365" t="s">
        <v>589</v>
      </c>
      <c r="Q4365" t="s">
        <v>590</v>
      </c>
      <c r="R4365" t="s">
        <v>515</v>
      </c>
      <c r="S4365" t="s">
        <v>516</v>
      </c>
      <c r="T4365">
        <v>3200</v>
      </c>
      <c r="U4365" t="s">
        <v>74</v>
      </c>
      <c r="V4365">
        <v>2523</v>
      </c>
      <c r="W4365" t="s">
        <v>518</v>
      </c>
      <c r="X4365">
        <v>8</v>
      </c>
      <c r="Y4365" t="s">
        <v>519</v>
      </c>
      <c r="Z4365">
        <v>4690</v>
      </c>
      <c r="AA4365">
        <v>8</v>
      </c>
      <c r="AB4365" t="s">
        <v>519</v>
      </c>
      <c r="AC4365">
        <v>4690</v>
      </c>
      <c r="AD4365">
        <v>4690</v>
      </c>
      <c r="AE4365">
        <v>0</v>
      </c>
      <c r="AF4365">
        <v>525</v>
      </c>
      <c r="AG4365">
        <v>525.11199999999997</v>
      </c>
      <c r="AH4365"/>
      <c r="AI4365">
        <v>0</v>
      </c>
    </row>
    <row r="4366" spans="1:35">
      <c r="A4366" t="s">
        <v>862</v>
      </c>
      <c r="B4366">
        <v>2019</v>
      </c>
      <c r="C4366">
        <v>2019</v>
      </c>
      <c r="D4366">
        <v>2019</v>
      </c>
      <c r="E4366">
        <v>4</v>
      </c>
      <c r="F4366">
        <v>0</v>
      </c>
      <c r="G4366">
        <v>0</v>
      </c>
      <c r="H4366" t="s">
        <v>605</v>
      </c>
      <c r="I4366">
        <v>251</v>
      </c>
      <c r="J4366" t="s">
        <v>113</v>
      </c>
      <c r="K4366" t="s">
        <v>583</v>
      </c>
      <c r="L4366">
        <v>0</v>
      </c>
      <c r="M4366" t="s">
        <v>177</v>
      </c>
      <c r="N4366" t="s">
        <v>514</v>
      </c>
      <c r="O4366">
        <v>0</v>
      </c>
      <c r="P4366" t="s">
        <v>177</v>
      </c>
      <c r="Q4366" t="s">
        <v>514</v>
      </c>
      <c r="R4366" t="s">
        <v>515</v>
      </c>
      <c r="S4366" t="s">
        <v>516</v>
      </c>
      <c r="T4366">
        <v>3200</v>
      </c>
      <c r="U4366" t="s">
        <v>74</v>
      </c>
      <c r="V4366">
        <v>2523</v>
      </c>
      <c r="W4366" t="s">
        <v>518</v>
      </c>
      <c r="X4366">
        <v>8</v>
      </c>
      <c r="Y4366" t="s">
        <v>519</v>
      </c>
      <c r="Z4366">
        <v>26266831</v>
      </c>
      <c r="AA4366">
        <v>8</v>
      </c>
      <c r="AB4366" t="s">
        <v>519</v>
      </c>
      <c r="AC4366">
        <v>26266831</v>
      </c>
      <c r="AD4366">
        <v>26266831</v>
      </c>
      <c r="AE4366">
        <v>0</v>
      </c>
      <c r="AF4366">
        <v>2570043</v>
      </c>
      <c r="AG4366">
        <v>2570043.5920000002</v>
      </c>
      <c r="AH4366"/>
      <c r="AI4366">
        <v>0</v>
      </c>
    </row>
    <row r="4367" spans="1:35">
      <c r="A4367" t="s">
        <v>862</v>
      </c>
      <c r="B4367">
        <v>2019</v>
      </c>
      <c r="C4367">
        <v>2019</v>
      </c>
      <c r="D4367">
        <v>2019</v>
      </c>
      <c r="E4367">
        <v>4</v>
      </c>
      <c r="F4367">
        <v>0</v>
      </c>
      <c r="G4367">
        <v>0</v>
      </c>
      <c r="H4367" t="s">
        <v>605</v>
      </c>
      <c r="I4367">
        <v>251</v>
      </c>
      <c r="J4367" t="s">
        <v>113</v>
      </c>
      <c r="K4367" t="s">
        <v>583</v>
      </c>
      <c r="L4367">
        <v>0</v>
      </c>
      <c r="M4367" t="s">
        <v>177</v>
      </c>
      <c r="N4367" t="s">
        <v>514</v>
      </c>
      <c r="O4367">
        <v>276</v>
      </c>
      <c r="P4367" t="s">
        <v>591</v>
      </c>
      <c r="Q4367" t="s">
        <v>592</v>
      </c>
      <c r="R4367" t="s">
        <v>515</v>
      </c>
      <c r="S4367" t="s">
        <v>516</v>
      </c>
      <c r="T4367">
        <v>0</v>
      </c>
      <c r="U4367" t="s">
        <v>517</v>
      </c>
      <c r="V4367">
        <v>2523</v>
      </c>
      <c r="W4367" t="s">
        <v>518</v>
      </c>
      <c r="X4367">
        <v>8</v>
      </c>
      <c r="Y4367" t="s">
        <v>519</v>
      </c>
      <c r="Z4367">
        <v>34861</v>
      </c>
      <c r="AA4367">
        <v>8</v>
      </c>
      <c r="AB4367" t="s">
        <v>519</v>
      </c>
      <c r="AC4367">
        <v>34861</v>
      </c>
      <c r="AD4367">
        <v>34861</v>
      </c>
      <c r="AE4367">
        <v>0</v>
      </c>
      <c r="AF4367">
        <v>5818</v>
      </c>
      <c r="AG4367">
        <v>5818.7809999999999</v>
      </c>
      <c r="AH4367"/>
      <c r="AI4367">
        <v>0</v>
      </c>
    </row>
    <row r="4368" spans="1:35">
      <c r="A4368" t="s">
        <v>862</v>
      </c>
      <c r="B4368">
        <v>2019</v>
      </c>
      <c r="C4368">
        <v>2019</v>
      </c>
      <c r="D4368">
        <v>2019</v>
      </c>
      <c r="E4368">
        <v>4</v>
      </c>
      <c r="F4368">
        <v>0</v>
      </c>
      <c r="G4368">
        <v>0</v>
      </c>
      <c r="H4368" t="s">
        <v>605</v>
      </c>
      <c r="I4368">
        <v>251</v>
      </c>
      <c r="J4368" t="s">
        <v>113</v>
      </c>
      <c r="K4368" t="s">
        <v>583</v>
      </c>
      <c r="L4368">
        <v>0</v>
      </c>
      <c r="M4368" t="s">
        <v>177</v>
      </c>
      <c r="N4368" t="s">
        <v>514</v>
      </c>
      <c r="O4368">
        <v>56</v>
      </c>
      <c r="P4368" t="s">
        <v>694</v>
      </c>
      <c r="Q4368" t="s">
        <v>695</v>
      </c>
      <c r="R4368" t="s">
        <v>515</v>
      </c>
      <c r="S4368" t="s">
        <v>516</v>
      </c>
      <c r="T4368">
        <v>0</v>
      </c>
      <c r="U4368" t="s">
        <v>517</v>
      </c>
      <c r="V4368">
        <v>2523</v>
      </c>
      <c r="W4368" t="s">
        <v>518</v>
      </c>
      <c r="X4368">
        <v>8</v>
      </c>
      <c r="Y4368" t="s">
        <v>519</v>
      </c>
      <c r="Z4368">
        <v>24414540</v>
      </c>
      <c r="AA4368">
        <v>8</v>
      </c>
      <c r="AB4368" t="s">
        <v>519</v>
      </c>
      <c r="AC4368">
        <v>24414540</v>
      </c>
      <c r="AD4368">
        <v>24414540</v>
      </c>
      <c r="AE4368">
        <v>0</v>
      </c>
      <c r="AF4368">
        <v>2378448</v>
      </c>
      <c r="AG4368">
        <v>2378448.173</v>
      </c>
      <c r="AH4368"/>
      <c r="AI4368">
        <v>0</v>
      </c>
    </row>
    <row r="4369" spans="1:35">
      <c r="A4369" t="s">
        <v>862</v>
      </c>
      <c r="B4369">
        <v>2019</v>
      </c>
      <c r="C4369">
        <v>2019</v>
      </c>
      <c r="D4369">
        <v>2019</v>
      </c>
      <c r="E4369">
        <v>4</v>
      </c>
      <c r="F4369">
        <v>0</v>
      </c>
      <c r="G4369">
        <v>0</v>
      </c>
      <c r="H4369" t="s">
        <v>605</v>
      </c>
      <c r="I4369">
        <v>251</v>
      </c>
      <c r="J4369" t="s">
        <v>113</v>
      </c>
      <c r="K4369" t="s">
        <v>583</v>
      </c>
      <c r="L4369">
        <v>0</v>
      </c>
      <c r="M4369" t="s">
        <v>177</v>
      </c>
      <c r="N4369" t="s">
        <v>514</v>
      </c>
      <c r="O4369">
        <v>826</v>
      </c>
      <c r="P4369" t="s">
        <v>589</v>
      </c>
      <c r="Q4369" t="s">
        <v>590</v>
      </c>
      <c r="R4369" t="s">
        <v>515</v>
      </c>
      <c r="S4369" t="s">
        <v>516</v>
      </c>
      <c r="T4369">
        <v>0</v>
      </c>
      <c r="U4369" t="s">
        <v>517</v>
      </c>
      <c r="V4369">
        <v>2523</v>
      </c>
      <c r="W4369" t="s">
        <v>518</v>
      </c>
      <c r="X4369">
        <v>8</v>
      </c>
      <c r="Y4369" t="s">
        <v>519</v>
      </c>
      <c r="Z4369">
        <v>19690</v>
      </c>
      <c r="AA4369">
        <v>8</v>
      </c>
      <c r="AB4369" t="s">
        <v>519</v>
      </c>
      <c r="AC4369">
        <v>19690</v>
      </c>
      <c r="AD4369">
        <v>19690</v>
      </c>
      <c r="AE4369">
        <v>0</v>
      </c>
      <c r="AF4369">
        <v>634</v>
      </c>
      <c r="AG4369">
        <v>634.83699999999999</v>
      </c>
      <c r="AH4369"/>
      <c r="AI4369">
        <v>0</v>
      </c>
    </row>
    <row r="4370" spans="1:35">
      <c r="A4370" t="s">
        <v>862</v>
      </c>
      <c r="B4370">
        <v>2019</v>
      </c>
      <c r="C4370">
        <v>2019</v>
      </c>
      <c r="D4370">
        <v>2019</v>
      </c>
      <c r="E4370">
        <v>4</v>
      </c>
      <c r="F4370">
        <v>0</v>
      </c>
      <c r="G4370">
        <v>0</v>
      </c>
      <c r="H4370" t="s">
        <v>605</v>
      </c>
      <c r="I4370">
        <v>251</v>
      </c>
      <c r="J4370" t="s">
        <v>113</v>
      </c>
      <c r="K4370" t="s">
        <v>583</v>
      </c>
      <c r="L4370">
        <v>0</v>
      </c>
      <c r="M4370" t="s">
        <v>177</v>
      </c>
      <c r="N4370" t="s">
        <v>514</v>
      </c>
      <c r="O4370">
        <v>380</v>
      </c>
      <c r="P4370" t="s">
        <v>587</v>
      </c>
      <c r="Q4370" t="s">
        <v>588</v>
      </c>
      <c r="R4370" t="s">
        <v>515</v>
      </c>
      <c r="S4370" t="s">
        <v>516</v>
      </c>
      <c r="T4370">
        <v>0</v>
      </c>
      <c r="U4370" t="s">
        <v>517</v>
      </c>
      <c r="V4370">
        <v>2523</v>
      </c>
      <c r="W4370" t="s">
        <v>518</v>
      </c>
      <c r="X4370">
        <v>8</v>
      </c>
      <c r="Y4370" t="s">
        <v>519</v>
      </c>
      <c r="Z4370">
        <v>258240</v>
      </c>
      <c r="AA4370">
        <v>8</v>
      </c>
      <c r="AB4370" t="s">
        <v>519</v>
      </c>
      <c r="AC4370">
        <v>258240</v>
      </c>
      <c r="AD4370">
        <v>258240</v>
      </c>
      <c r="AE4370">
        <v>0</v>
      </c>
      <c r="AF4370">
        <v>25732</v>
      </c>
      <c r="AG4370">
        <v>25732.738000000001</v>
      </c>
      <c r="AH4370"/>
      <c r="AI4370">
        <v>0</v>
      </c>
    </row>
    <row r="4371" spans="1:35">
      <c r="A4371" t="s">
        <v>862</v>
      </c>
      <c r="B4371">
        <v>2019</v>
      </c>
      <c r="C4371">
        <v>2019</v>
      </c>
      <c r="D4371">
        <v>2019</v>
      </c>
      <c r="E4371">
        <v>4</v>
      </c>
      <c r="F4371">
        <v>0</v>
      </c>
      <c r="G4371">
        <v>0</v>
      </c>
      <c r="H4371" t="s">
        <v>605</v>
      </c>
      <c r="I4371">
        <v>251</v>
      </c>
      <c r="J4371" t="s">
        <v>113</v>
      </c>
      <c r="K4371" t="s">
        <v>583</v>
      </c>
      <c r="L4371">
        <v>0</v>
      </c>
      <c r="M4371" t="s">
        <v>177</v>
      </c>
      <c r="N4371" t="s">
        <v>514</v>
      </c>
      <c r="O4371">
        <v>705</v>
      </c>
      <c r="P4371" t="s">
        <v>787</v>
      </c>
      <c r="Q4371" t="s">
        <v>788</v>
      </c>
      <c r="R4371" t="s">
        <v>515</v>
      </c>
      <c r="S4371" t="s">
        <v>516</v>
      </c>
      <c r="T4371">
        <v>0</v>
      </c>
      <c r="U4371" t="s">
        <v>517</v>
      </c>
      <c r="V4371">
        <v>2523</v>
      </c>
      <c r="W4371" t="s">
        <v>518</v>
      </c>
      <c r="X4371">
        <v>8</v>
      </c>
      <c r="Y4371" t="s">
        <v>519</v>
      </c>
      <c r="Z4371">
        <v>1635500</v>
      </c>
      <c r="AA4371">
        <v>8</v>
      </c>
      <c r="AB4371" t="s">
        <v>519</v>
      </c>
      <c r="AC4371">
        <v>1635500</v>
      </c>
      <c r="AD4371">
        <v>1635500</v>
      </c>
      <c r="AE4371">
        <v>0</v>
      </c>
      <c r="AF4371">
        <v>175389</v>
      </c>
      <c r="AG4371">
        <v>175389.71799999999</v>
      </c>
      <c r="AH4371"/>
      <c r="AI4371">
        <v>0</v>
      </c>
    </row>
    <row r="4372" spans="1:35">
      <c r="A4372" t="s">
        <v>862</v>
      </c>
      <c r="B4372">
        <v>2019</v>
      </c>
      <c r="C4372">
        <v>2019</v>
      </c>
      <c r="D4372">
        <v>2019</v>
      </c>
      <c r="E4372">
        <v>4</v>
      </c>
      <c r="F4372">
        <v>0</v>
      </c>
      <c r="G4372">
        <v>0</v>
      </c>
      <c r="H4372" t="s">
        <v>605</v>
      </c>
      <c r="I4372">
        <v>251</v>
      </c>
      <c r="J4372" t="s">
        <v>113</v>
      </c>
      <c r="K4372" t="s">
        <v>583</v>
      </c>
      <c r="L4372">
        <v>0</v>
      </c>
      <c r="M4372" t="s">
        <v>177</v>
      </c>
      <c r="N4372" t="s">
        <v>514</v>
      </c>
      <c r="O4372">
        <v>0</v>
      </c>
      <c r="P4372" t="s">
        <v>177</v>
      </c>
      <c r="Q4372" t="s">
        <v>514</v>
      </c>
      <c r="R4372" t="s">
        <v>515</v>
      </c>
      <c r="S4372" t="s">
        <v>516</v>
      </c>
      <c r="T4372">
        <v>0</v>
      </c>
      <c r="U4372" t="s">
        <v>517</v>
      </c>
      <c r="V4372">
        <v>2523</v>
      </c>
      <c r="W4372" t="s">
        <v>518</v>
      </c>
      <c r="X4372">
        <v>8</v>
      </c>
      <c r="Y4372" t="s">
        <v>519</v>
      </c>
      <c r="Z4372">
        <v>26362831</v>
      </c>
      <c r="AA4372">
        <v>8</v>
      </c>
      <c r="AB4372" t="s">
        <v>519</v>
      </c>
      <c r="AC4372">
        <v>26362831</v>
      </c>
      <c r="AD4372">
        <v>26362831</v>
      </c>
      <c r="AE4372">
        <v>0</v>
      </c>
      <c r="AF4372">
        <v>2586024</v>
      </c>
      <c r="AG4372">
        <v>2586024.2459999998</v>
      </c>
      <c r="AH4372"/>
      <c r="AI4372">
        <v>0</v>
      </c>
    </row>
    <row r="4373" spans="1:35">
      <c r="A4373" t="s">
        <v>862</v>
      </c>
      <c r="B4373">
        <v>2019</v>
      </c>
      <c r="C4373">
        <v>2019</v>
      </c>
      <c r="D4373">
        <v>2019</v>
      </c>
      <c r="E4373">
        <v>4</v>
      </c>
      <c r="F4373">
        <v>0</v>
      </c>
      <c r="G4373">
        <v>0</v>
      </c>
      <c r="H4373" t="s">
        <v>568</v>
      </c>
      <c r="I4373">
        <v>251</v>
      </c>
      <c r="J4373" t="s">
        <v>113</v>
      </c>
      <c r="K4373" t="s">
        <v>583</v>
      </c>
      <c r="L4373">
        <v>0</v>
      </c>
      <c r="M4373" t="s">
        <v>177</v>
      </c>
      <c r="N4373" t="s">
        <v>514</v>
      </c>
      <c r="O4373">
        <v>826</v>
      </c>
      <c r="P4373" t="s">
        <v>589</v>
      </c>
      <c r="Q4373" t="s">
        <v>590</v>
      </c>
      <c r="R4373" t="s">
        <v>515</v>
      </c>
      <c r="S4373" t="s">
        <v>516</v>
      </c>
      <c r="T4373">
        <v>9200</v>
      </c>
      <c r="U4373" t="s">
        <v>885</v>
      </c>
      <c r="V4373">
        <v>2523</v>
      </c>
      <c r="W4373" t="s">
        <v>518</v>
      </c>
      <c r="X4373">
        <v>8</v>
      </c>
      <c r="Y4373" t="s">
        <v>519</v>
      </c>
      <c r="Z4373">
        <v>7025</v>
      </c>
      <c r="AA4373">
        <v>8</v>
      </c>
      <c r="AB4373" t="s">
        <v>519</v>
      </c>
      <c r="AC4373">
        <v>7025</v>
      </c>
      <c r="AD4373">
        <v>7025</v>
      </c>
      <c r="AE4373">
        <v>0</v>
      </c>
      <c r="AF4373">
        <v>1031</v>
      </c>
      <c r="AG4373">
        <v>1031.191</v>
      </c>
      <c r="AH4373"/>
      <c r="AI4373">
        <v>0</v>
      </c>
    </row>
    <row r="4374" spans="1:35">
      <c r="A4374" t="s">
        <v>862</v>
      </c>
      <c r="B4374">
        <v>2019</v>
      </c>
      <c r="C4374">
        <v>2019</v>
      </c>
      <c r="D4374">
        <v>2019</v>
      </c>
      <c r="E4374">
        <v>4</v>
      </c>
      <c r="F4374">
        <v>0</v>
      </c>
      <c r="G4374">
        <v>0</v>
      </c>
      <c r="H4374" t="s">
        <v>568</v>
      </c>
      <c r="I4374">
        <v>251</v>
      </c>
      <c r="J4374" t="s">
        <v>113</v>
      </c>
      <c r="K4374" t="s">
        <v>583</v>
      </c>
      <c r="L4374">
        <v>0</v>
      </c>
      <c r="M4374" t="s">
        <v>177</v>
      </c>
      <c r="N4374" t="s">
        <v>514</v>
      </c>
      <c r="O4374">
        <v>724</v>
      </c>
      <c r="P4374" t="s">
        <v>214</v>
      </c>
      <c r="Q4374" t="s">
        <v>580</v>
      </c>
      <c r="R4374" t="s">
        <v>515</v>
      </c>
      <c r="S4374" t="s">
        <v>516</v>
      </c>
      <c r="T4374">
        <v>9200</v>
      </c>
      <c r="U4374" t="s">
        <v>885</v>
      </c>
      <c r="V4374">
        <v>2523</v>
      </c>
      <c r="W4374" t="s">
        <v>518</v>
      </c>
      <c r="X4374">
        <v>8</v>
      </c>
      <c r="Y4374" t="s">
        <v>519</v>
      </c>
      <c r="Z4374">
        <v>1144</v>
      </c>
      <c r="AA4374">
        <v>8</v>
      </c>
      <c r="AB4374" t="s">
        <v>519</v>
      </c>
      <c r="AC4374">
        <v>1144</v>
      </c>
      <c r="AD4374">
        <v>1144</v>
      </c>
      <c r="AE4374">
        <v>0</v>
      </c>
      <c r="AF4374">
        <v>139</v>
      </c>
      <c r="AG4374">
        <v>139.95500000000001</v>
      </c>
      <c r="AH4374"/>
      <c r="AI4374">
        <v>0</v>
      </c>
    </row>
    <row r="4375" spans="1:35">
      <c r="A4375" t="s">
        <v>862</v>
      </c>
      <c r="B4375">
        <v>2019</v>
      </c>
      <c r="C4375">
        <v>2019</v>
      </c>
      <c r="D4375">
        <v>2019</v>
      </c>
      <c r="E4375">
        <v>4</v>
      </c>
      <c r="F4375">
        <v>0</v>
      </c>
      <c r="G4375">
        <v>0</v>
      </c>
      <c r="H4375" t="s">
        <v>568</v>
      </c>
      <c r="I4375">
        <v>251</v>
      </c>
      <c r="J4375" t="s">
        <v>113</v>
      </c>
      <c r="K4375" t="s">
        <v>583</v>
      </c>
      <c r="L4375">
        <v>0</v>
      </c>
      <c r="M4375" t="s">
        <v>177</v>
      </c>
      <c r="N4375" t="s">
        <v>514</v>
      </c>
      <c r="O4375">
        <v>276</v>
      </c>
      <c r="P4375" t="s">
        <v>591</v>
      </c>
      <c r="Q4375" t="s">
        <v>592</v>
      </c>
      <c r="R4375" t="s">
        <v>515</v>
      </c>
      <c r="S4375" t="s">
        <v>516</v>
      </c>
      <c r="T4375">
        <v>9200</v>
      </c>
      <c r="U4375" t="s">
        <v>885</v>
      </c>
      <c r="V4375">
        <v>2523</v>
      </c>
      <c r="W4375" t="s">
        <v>518</v>
      </c>
      <c r="X4375">
        <v>8</v>
      </c>
      <c r="Y4375" t="s">
        <v>519</v>
      </c>
      <c r="Z4375">
        <v>1245</v>
      </c>
      <c r="AA4375">
        <v>8</v>
      </c>
      <c r="AB4375" t="s">
        <v>519</v>
      </c>
      <c r="AC4375">
        <v>1245</v>
      </c>
      <c r="AD4375">
        <v>1245</v>
      </c>
      <c r="AE4375">
        <v>0</v>
      </c>
      <c r="AF4375">
        <v>175</v>
      </c>
      <c r="AG4375">
        <v>175.78399999999999</v>
      </c>
      <c r="AH4375"/>
      <c r="AI4375">
        <v>0</v>
      </c>
    </row>
    <row r="4376" spans="1:35">
      <c r="A4376" t="s">
        <v>862</v>
      </c>
      <c r="B4376">
        <v>2019</v>
      </c>
      <c r="C4376">
        <v>2019</v>
      </c>
      <c r="D4376">
        <v>2019</v>
      </c>
      <c r="E4376">
        <v>4</v>
      </c>
      <c r="F4376">
        <v>0</v>
      </c>
      <c r="G4376">
        <v>0</v>
      </c>
      <c r="H4376" t="s">
        <v>568</v>
      </c>
      <c r="I4376">
        <v>251</v>
      </c>
      <c r="J4376" t="s">
        <v>113</v>
      </c>
      <c r="K4376" t="s">
        <v>583</v>
      </c>
      <c r="L4376">
        <v>0</v>
      </c>
      <c r="M4376" t="s">
        <v>177</v>
      </c>
      <c r="N4376" t="s">
        <v>514</v>
      </c>
      <c r="O4376">
        <v>203</v>
      </c>
      <c r="P4376" t="s">
        <v>684</v>
      </c>
      <c r="Q4376" t="s">
        <v>685</v>
      </c>
      <c r="R4376" t="s">
        <v>515</v>
      </c>
      <c r="S4376" t="s">
        <v>516</v>
      </c>
      <c r="T4376">
        <v>9200</v>
      </c>
      <c r="U4376" t="s">
        <v>885</v>
      </c>
      <c r="V4376">
        <v>2523</v>
      </c>
      <c r="W4376" t="s">
        <v>518</v>
      </c>
      <c r="X4376">
        <v>8</v>
      </c>
      <c r="Y4376" t="s">
        <v>519</v>
      </c>
      <c r="Z4376">
        <v>54</v>
      </c>
      <c r="AA4376">
        <v>8</v>
      </c>
      <c r="AB4376" t="s">
        <v>519</v>
      </c>
      <c r="AC4376">
        <v>54</v>
      </c>
      <c r="AD4376">
        <v>54</v>
      </c>
      <c r="AE4376">
        <v>0</v>
      </c>
      <c r="AF4376">
        <v>7</v>
      </c>
      <c r="AG4376">
        <v>7.8369999999999997</v>
      </c>
      <c r="AH4376"/>
      <c r="AI4376">
        <v>0</v>
      </c>
    </row>
    <row r="4377" spans="1:35">
      <c r="A4377" t="s">
        <v>862</v>
      </c>
      <c r="B4377">
        <v>2019</v>
      </c>
      <c r="C4377">
        <v>2019</v>
      </c>
      <c r="D4377">
        <v>2019</v>
      </c>
      <c r="E4377">
        <v>4</v>
      </c>
      <c r="F4377">
        <v>0</v>
      </c>
      <c r="G4377">
        <v>0</v>
      </c>
      <c r="H4377" t="s">
        <v>568</v>
      </c>
      <c r="I4377">
        <v>251</v>
      </c>
      <c r="J4377" t="s">
        <v>113</v>
      </c>
      <c r="K4377" t="s">
        <v>583</v>
      </c>
      <c r="L4377">
        <v>0</v>
      </c>
      <c r="M4377" t="s">
        <v>177</v>
      </c>
      <c r="N4377" t="s">
        <v>514</v>
      </c>
      <c r="O4377">
        <v>616</v>
      </c>
      <c r="P4377" t="s">
        <v>692</v>
      </c>
      <c r="Q4377" t="s">
        <v>693</v>
      </c>
      <c r="R4377" t="s">
        <v>515</v>
      </c>
      <c r="S4377" t="s">
        <v>516</v>
      </c>
      <c r="T4377">
        <v>9200</v>
      </c>
      <c r="U4377" t="s">
        <v>885</v>
      </c>
      <c r="V4377">
        <v>2523</v>
      </c>
      <c r="W4377" t="s">
        <v>518</v>
      </c>
      <c r="X4377">
        <v>8</v>
      </c>
      <c r="Y4377" t="s">
        <v>519</v>
      </c>
      <c r="Z4377">
        <v>300</v>
      </c>
      <c r="AA4377">
        <v>8</v>
      </c>
      <c r="AB4377" t="s">
        <v>519</v>
      </c>
      <c r="AC4377">
        <v>300</v>
      </c>
      <c r="AD4377">
        <v>300</v>
      </c>
      <c r="AE4377">
        <v>0</v>
      </c>
      <c r="AF4377">
        <v>47</v>
      </c>
      <c r="AG4377">
        <v>47.024999999999999</v>
      </c>
      <c r="AH4377"/>
      <c r="AI4377">
        <v>0</v>
      </c>
    </row>
    <row r="4378" spans="1:35">
      <c r="A4378" t="s">
        <v>862</v>
      </c>
      <c r="B4378">
        <v>2019</v>
      </c>
      <c r="C4378">
        <v>2019</v>
      </c>
      <c r="D4378">
        <v>2019</v>
      </c>
      <c r="E4378">
        <v>4</v>
      </c>
      <c r="F4378">
        <v>0</v>
      </c>
      <c r="G4378">
        <v>0</v>
      </c>
      <c r="H4378" t="s">
        <v>568</v>
      </c>
      <c r="I4378">
        <v>251</v>
      </c>
      <c r="J4378" t="s">
        <v>113</v>
      </c>
      <c r="K4378" t="s">
        <v>583</v>
      </c>
      <c r="L4378">
        <v>0</v>
      </c>
      <c r="M4378" t="s">
        <v>177</v>
      </c>
      <c r="N4378" t="s">
        <v>514</v>
      </c>
      <c r="O4378">
        <v>380</v>
      </c>
      <c r="P4378" t="s">
        <v>587</v>
      </c>
      <c r="Q4378" t="s">
        <v>588</v>
      </c>
      <c r="R4378" t="s">
        <v>515</v>
      </c>
      <c r="S4378" t="s">
        <v>516</v>
      </c>
      <c r="T4378">
        <v>9200</v>
      </c>
      <c r="U4378" t="s">
        <v>885</v>
      </c>
      <c r="V4378">
        <v>2523</v>
      </c>
      <c r="W4378" t="s">
        <v>518</v>
      </c>
      <c r="X4378">
        <v>8</v>
      </c>
      <c r="Y4378" t="s">
        <v>519</v>
      </c>
      <c r="Z4378">
        <v>139</v>
      </c>
      <c r="AA4378">
        <v>8</v>
      </c>
      <c r="AB4378" t="s">
        <v>519</v>
      </c>
      <c r="AC4378">
        <v>139</v>
      </c>
      <c r="AD4378">
        <v>139</v>
      </c>
      <c r="AE4378">
        <v>0</v>
      </c>
      <c r="AF4378">
        <v>20</v>
      </c>
      <c r="AG4378">
        <v>20.154</v>
      </c>
      <c r="AH4378"/>
      <c r="AI4378">
        <v>0</v>
      </c>
    </row>
    <row r="4379" spans="1:35">
      <c r="A4379" t="s">
        <v>862</v>
      </c>
      <c r="B4379">
        <v>2019</v>
      </c>
      <c r="C4379">
        <v>2019</v>
      </c>
      <c r="D4379">
        <v>2019</v>
      </c>
      <c r="E4379">
        <v>4</v>
      </c>
      <c r="F4379">
        <v>0</v>
      </c>
      <c r="G4379">
        <v>0</v>
      </c>
      <c r="H4379" t="s">
        <v>568</v>
      </c>
      <c r="I4379">
        <v>251</v>
      </c>
      <c r="J4379" t="s">
        <v>113</v>
      </c>
      <c r="K4379" t="s">
        <v>583</v>
      </c>
      <c r="L4379">
        <v>0</v>
      </c>
      <c r="M4379" t="s">
        <v>177</v>
      </c>
      <c r="N4379" t="s">
        <v>514</v>
      </c>
      <c r="O4379">
        <v>703</v>
      </c>
      <c r="P4379" t="s">
        <v>672</v>
      </c>
      <c r="Q4379" t="s">
        <v>673</v>
      </c>
      <c r="R4379" t="s">
        <v>515</v>
      </c>
      <c r="S4379" t="s">
        <v>516</v>
      </c>
      <c r="T4379">
        <v>9200</v>
      </c>
      <c r="U4379" t="s">
        <v>885</v>
      </c>
      <c r="V4379">
        <v>2523</v>
      </c>
      <c r="W4379" t="s">
        <v>518</v>
      </c>
      <c r="X4379">
        <v>8</v>
      </c>
      <c r="Y4379" t="s">
        <v>519</v>
      </c>
      <c r="Z4379">
        <v>50</v>
      </c>
      <c r="AA4379">
        <v>8</v>
      </c>
      <c r="AB4379" t="s">
        <v>519</v>
      </c>
      <c r="AC4379">
        <v>50</v>
      </c>
      <c r="AD4379">
        <v>50</v>
      </c>
      <c r="AE4379">
        <v>0</v>
      </c>
      <c r="AF4379">
        <v>7</v>
      </c>
      <c r="AG4379">
        <v>7.8369999999999997</v>
      </c>
      <c r="AH4379"/>
      <c r="AI4379">
        <v>0</v>
      </c>
    </row>
    <row r="4380" spans="1:35">
      <c r="A4380" t="s">
        <v>862</v>
      </c>
      <c r="B4380">
        <v>2019</v>
      </c>
      <c r="C4380">
        <v>2019</v>
      </c>
      <c r="D4380">
        <v>2019</v>
      </c>
      <c r="E4380">
        <v>4</v>
      </c>
      <c r="F4380">
        <v>0</v>
      </c>
      <c r="G4380">
        <v>0</v>
      </c>
      <c r="H4380" t="s">
        <v>568</v>
      </c>
      <c r="I4380">
        <v>251</v>
      </c>
      <c r="J4380" t="s">
        <v>113</v>
      </c>
      <c r="K4380" t="s">
        <v>583</v>
      </c>
      <c r="L4380">
        <v>0</v>
      </c>
      <c r="M4380" t="s">
        <v>177</v>
      </c>
      <c r="N4380" t="s">
        <v>514</v>
      </c>
      <c r="O4380">
        <v>792</v>
      </c>
      <c r="P4380" t="s">
        <v>217</v>
      </c>
      <c r="Q4380" t="s">
        <v>573</v>
      </c>
      <c r="R4380" t="s">
        <v>515</v>
      </c>
      <c r="S4380" t="s">
        <v>516</v>
      </c>
      <c r="T4380">
        <v>9900</v>
      </c>
      <c r="U4380" t="s">
        <v>863</v>
      </c>
      <c r="V4380">
        <v>2523</v>
      </c>
      <c r="W4380" t="s">
        <v>518</v>
      </c>
      <c r="X4380">
        <v>8</v>
      </c>
      <c r="Y4380" t="s">
        <v>519</v>
      </c>
      <c r="Z4380">
        <v>1000000</v>
      </c>
      <c r="AA4380">
        <v>8</v>
      </c>
      <c r="AB4380" t="s">
        <v>519</v>
      </c>
      <c r="AC4380">
        <v>1000000</v>
      </c>
      <c r="AD4380">
        <v>1000000</v>
      </c>
      <c r="AE4380">
        <v>0</v>
      </c>
      <c r="AF4380">
        <v>74970</v>
      </c>
      <c r="AG4380">
        <v>74970.125</v>
      </c>
      <c r="AH4380"/>
      <c r="AI4380">
        <v>0</v>
      </c>
    </row>
    <row r="4381" spans="1:35">
      <c r="A4381" t="s">
        <v>862</v>
      </c>
      <c r="B4381">
        <v>2019</v>
      </c>
      <c r="C4381">
        <v>2019</v>
      </c>
      <c r="D4381">
        <v>2019</v>
      </c>
      <c r="E4381">
        <v>4</v>
      </c>
      <c r="F4381">
        <v>0</v>
      </c>
      <c r="G4381">
        <v>0</v>
      </c>
      <c r="H4381" t="s">
        <v>568</v>
      </c>
      <c r="I4381">
        <v>251</v>
      </c>
      <c r="J4381" t="s">
        <v>113</v>
      </c>
      <c r="K4381" t="s">
        <v>583</v>
      </c>
      <c r="L4381">
        <v>0</v>
      </c>
      <c r="M4381" t="s">
        <v>177</v>
      </c>
      <c r="N4381" t="s">
        <v>514</v>
      </c>
      <c r="O4381">
        <v>480</v>
      </c>
      <c r="P4381" t="s">
        <v>652</v>
      </c>
      <c r="Q4381" t="s">
        <v>653</v>
      </c>
      <c r="R4381" t="s">
        <v>515</v>
      </c>
      <c r="S4381" t="s">
        <v>516</v>
      </c>
      <c r="T4381">
        <v>9900</v>
      </c>
      <c r="U4381" t="s">
        <v>863</v>
      </c>
      <c r="V4381">
        <v>2523</v>
      </c>
      <c r="W4381" t="s">
        <v>518</v>
      </c>
      <c r="X4381">
        <v>8</v>
      </c>
      <c r="Y4381" t="s">
        <v>519</v>
      </c>
      <c r="Z4381">
        <v>10</v>
      </c>
      <c r="AA4381">
        <v>8</v>
      </c>
      <c r="AB4381" t="s">
        <v>519</v>
      </c>
      <c r="AC4381">
        <v>10</v>
      </c>
      <c r="AD4381">
        <v>10</v>
      </c>
      <c r="AE4381">
        <v>0</v>
      </c>
      <c r="AF4381">
        <v>49</v>
      </c>
      <c r="AG4381">
        <v>49.264000000000003</v>
      </c>
      <c r="AH4381"/>
      <c r="AI4381">
        <v>0</v>
      </c>
    </row>
    <row r="4382" spans="1:35">
      <c r="A4382" t="s">
        <v>862</v>
      </c>
      <c r="B4382">
        <v>2019</v>
      </c>
      <c r="C4382">
        <v>2019</v>
      </c>
      <c r="D4382">
        <v>2019</v>
      </c>
      <c r="E4382">
        <v>4</v>
      </c>
      <c r="F4382">
        <v>0</v>
      </c>
      <c r="G4382">
        <v>0</v>
      </c>
      <c r="H4382" t="s">
        <v>568</v>
      </c>
      <c r="I4382">
        <v>251</v>
      </c>
      <c r="J4382" t="s">
        <v>113</v>
      </c>
      <c r="K4382" t="s">
        <v>583</v>
      </c>
      <c r="L4382">
        <v>0</v>
      </c>
      <c r="M4382" t="s">
        <v>177</v>
      </c>
      <c r="N4382" t="s">
        <v>514</v>
      </c>
      <c r="O4382">
        <v>724</v>
      </c>
      <c r="P4382" t="s">
        <v>214</v>
      </c>
      <c r="Q4382" t="s">
        <v>580</v>
      </c>
      <c r="R4382" t="s">
        <v>515</v>
      </c>
      <c r="S4382" t="s">
        <v>516</v>
      </c>
      <c r="T4382">
        <v>3100</v>
      </c>
      <c r="U4382" t="s">
        <v>884</v>
      </c>
      <c r="V4382">
        <v>2523</v>
      </c>
      <c r="W4382" t="s">
        <v>518</v>
      </c>
      <c r="X4382">
        <v>8</v>
      </c>
      <c r="Y4382" t="s">
        <v>519</v>
      </c>
      <c r="Z4382">
        <v>462540</v>
      </c>
      <c r="AA4382">
        <v>8</v>
      </c>
      <c r="AB4382" t="s">
        <v>519</v>
      </c>
      <c r="AC4382">
        <v>462540</v>
      </c>
      <c r="AD4382">
        <v>462540</v>
      </c>
      <c r="AE4382">
        <v>0</v>
      </c>
      <c r="AF4382">
        <v>48422</v>
      </c>
      <c r="AG4382">
        <v>48422.288</v>
      </c>
      <c r="AH4382"/>
      <c r="AI4382">
        <v>0</v>
      </c>
    </row>
    <row r="4383" spans="1:35">
      <c r="A4383" t="s">
        <v>862</v>
      </c>
      <c r="B4383">
        <v>2019</v>
      </c>
      <c r="C4383">
        <v>2019</v>
      </c>
      <c r="D4383">
        <v>2019</v>
      </c>
      <c r="E4383">
        <v>4</v>
      </c>
      <c r="F4383">
        <v>0</v>
      </c>
      <c r="G4383">
        <v>0</v>
      </c>
      <c r="H4383" t="s">
        <v>568</v>
      </c>
      <c r="I4383">
        <v>251</v>
      </c>
      <c r="J4383" t="s">
        <v>113</v>
      </c>
      <c r="K4383" t="s">
        <v>583</v>
      </c>
      <c r="L4383">
        <v>0</v>
      </c>
      <c r="M4383" t="s">
        <v>177</v>
      </c>
      <c r="N4383" t="s">
        <v>514</v>
      </c>
      <c r="O4383">
        <v>380</v>
      </c>
      <c r="P4383" t="s">
        <v>587</v>
      </c>
      <c r="Q4383" t="s">
        <v>588</v>
      </c>
      <c r="R4383" t="s">
        <v>515</v>
      </c>
      <c r="S4383" t="s">
        <v>516</v>
      </c>
      <c r="T4383">
        <v>3100</v>
      </c>
      <c r="U4383" t="s">
        <v>884</v>
      </c>
      <c r="V4383">
        <v>2523</v>
      </c>
      <c r="W4383" t="s">
        <v>518</v>
      </c>
      <c r="X4383">
        <v>8</v>
      </c>
      <c r="Y4383" t="s">
        <v>519</v>
      </c>
      <c r="Z4383">
        <v>22674100</v>
      </c>
      <c r="AA4383">
        <v>8</v>
      </c>
      <c r="AB4383" t="s">
        <v>519</v>
      </c>
      <c r="AC4383">
        <v>22674100</v>
      </c>
      <c r="AD4383">
        <v>22674100</v>
      </c>
      <c r="AE4383">
        <v>0</v>
      </c>
      <c r="AF4383">
        <v>1589760</v>
      </c>
      <c r="AG4383">
        <v>1589760.983</v>
      </c>
      <c r="AH4383"/>
      <c r="AI4383">
        <v>0</v>
      </c>
    </row>
    <row r="4384" spans="1:35">
      <c r="A4384" t="s">
        <v>862</v>
      </c>
      <c r="B4384">
        <v>2019</v>
      </c>
      <c r="C4384">
        <v>2019</v>
      </c>
      <c r="D4384">
        <v>2019</v>
      </c>
      <c r="E4384">
        <v>4</v>
      </c>
      <c r="F4384">
        <v>0</v>
      </c>
      <c r="G4384">
        <v>0</v>
      </c>
      <c r="H4384" t="s">
        <v>568</v>
      </c>
      <c r="I4384">
        <v>251</v>
      </c>
      <c r="J4384" t="s">
        <v>113</v>
      </c>
      <c r="K4384" t="s">
        <v>583</v>
      </c>
      <c r="L4384">
        <v>0</v>
      </c>
      <c r="M4384" t="s">
        <v>177</v>
      </c>
      <c r="N4384" t="s">
        <v>514</v>
      </c>
      <c r="O4384">
        <v>0</v>
      </c>
      <c r="P4384" t="s">
        <v>177</v>
      </c>
      <c r="Q4384" t="s">
        <v>514</v>
      </c>
      <c r="R4384" t="s">
        <v>515</v>
      </c>
      <c r="S4384" t="s">
        <v>516</v>
      </c>
      <c r="T4384">
        <v>9900</v>
      </c>
      <c r="U4384" t="s">
        <v>863</v>
      </c>
      <c r="V4384">
        <v>2523</v>
      </c>
      <c r="W4384" t="s">
        <v>518</v>
      </c>
      <c r="X4384">
        <v>8</v>
      </c>
      <c r="Y4384" t="s">
        <v>519</v>
      </c>
      <c r="Z4384">
        <v>1000010</v>
      </c>
      <c r="AA4384">
        <v>8</v>
      </c>
      <c r="AB4384" t="s">
        <v>519</v>
      </c>
      <c r="AC4384">
        <v>1000010</v>
      </c>
      <c r="AD4384">
        <v>1000010</v>
      </c>
      <c r="AE4384">
        <v>0</v>
      </c>
      <c r="AF4384">
        <v>75019</v>
      </c>
      <c r="AG4384">
        <v>75019.388999999996</v>
      </c>
      <c r="AH4384"/>
      <c r="AI4384">
        <v>0</v>
      </c>
    </row>
    <row r="4385" spans="1:35">
      <c r="A4385" t="s">
        <v>862</v>
      </c>
      <c r="B4385">
        <v>2019</v>
      </c>
      <c r="C4385">
        <v>2019</v>
      </c>
      <c r="D4385">
        <v>2019</v>
      </c>
      <c r="E4385">
        <v>4</v>
      </c>
      <c r="F4385">
        <v>0</v>
      </c>
      <c r="G4385">
        <v>0</v>
      </c>
      <c r="H4385" t="s">
        <v>568</v>
      </c>
      <c r="I4385">
        <v>251</v>
      </c>
      <c r="J4385" t="s">
        <v>113</v>
      </c>
      <c r="K4385" t="s">
        <v>583</v>
      </c>
      <c r="L4385">
        <v>0</v>
      </c>
      <c r="M4385" t="s">
        <v>177</v>
      </c>
      <c r="N4385" t="s">
        <v>514</v>
      </c>
      <c r="O4385">
        <v>0</v>
      </c>
      <c r="P4385" t="s">
        <v>177</v>
      </c>
      <c r="Q4385" t="s">
        <v>514</v>
      </c>
      <c r="R4385" t="s">
        <v>515</v>
      </c>
      <c r="S4385" t="s">
        <v>516</v>
      </c>
      <c r="T4385">
        <v>3100</v>
      </c>
      <c r="U4385" t="s">
        <v>884</v>
      </c>
      <c r="V4385">
        <v>2523</v>
      </c>
      <c r="W4385" t="s">
        <v>518</v>
      </c>
      <c r="X4385">
        <v>8</v>
      </c>
      <c r="Y4385" t="s">
        <v>519</v>
      </c>
      <c r="Z4385">
        <v>23136640</v>
      </c>
      <c r="AA4385">
        <v>8</v>
      </c>
      <c r="AB4385" t="s">
        <v>519</v>
      </c>
      <c r="AC4385">
        <v>23136640</v>
      </c>
      <c r="AD4385">
        <v>23136640</v>
      </c>
      <c r="AE4385">
        <v>0</v>
      </c>
      <c r="AF4385">
        <v>1638183</v>
      </c>
      <c r="AG4385">
        <v>1638183.27</v>
      </c>
      <c r="AH4385"/>
      <c r="AI4385">
        <v>0</v>
      </c>
    </row>
    <row r="4386" spans="1:35">
      <c r="A4386" t="s">
        <v>862</v>
      </c>
      <c r="B4386">
        <v>2019</v>
      </c>
      <c r="C4386">
        <v>2019</v>
      </c>
      <c r="D4386">
        <v>2019</v>
      </c>
      <c r="E4386">
        <v>4</v>
      </c>
      <c r="F4386">
        <v>0</v>
      </c>
      <c r="G4386">
        <v>0</v>
      </c>
      <c r="H4386" t="s">
        <v>568</v>
      </c>
      <c r="I4386">
        <v>251</v>
      </c>
      <c r="J4386" t="s">
        <v>113</v>
      </c>
      <c r="K4386" t="s">
        <v>583</v>
      </c>
      <c r="L4386">
        <v>0</v>
      </c>
      <c r="M4386" t="s">
        <v>177</v>
      </c>
      <c r="N4386" t="s">
        <v>514</v>
      </c>
      <c r="O4386">
        <v>0</v>
      </c>
      <c r="P4386" t="s">
        <v>177</v>
      </c>
      <c r="Q4386" t="s">
        <v>514</v>
      </c>
      <c r="R4386" t="s">
        <v>515</v>
      </c>
      <c r="S4386" t="s">
        <v>516</v>
      </c>
      <c r="T4386">
        <v>9200</v>
      </c>
      <c r="U4386" t="s">
        <v>885</v>
      </c>
      <c r="V4386">
        <v>2523</v>
      </c>
      <c r="W4386" t="s">
        <v>518</v>
      </c>
      <c r="X4386">
        <v>8</v>
      </c>
      <c r="Y4386" t="s">
        <v>519</v>
      </c>
      <c r="Z4386">
        <v>9957</v>
      </c>
      <c r="AA4386">
        <v>8</v>
      </c>
      <c r="AB4386" t="s">
        <v>519</v>
      </c>
      <c r="AC4386">
        <v>9957</v>
      </c>
      <c r="AD4386">
        <v>9957</v>
      </c>
      <c r="AE4386">
        <v>0</v>
      </c>
      <c r="AF4386">
        <v>1429</v>
      </c>
      <c r="AG4386">
        <v>1429.7829999999999</v>
      </c>
      <c r="AH4386"/>
      <c r="AI4386">
        <v>0</v>
      </c>
    </row>
    <row r="4387" spans="1:35">
      <c r="A4387" t="s">
        <v>862</v>
      </c>
      <c r="B4387">
        <v>2019</v>
      </c>
      <c r="C4387">
        <v>2019</v>
      </c>
      <c r="D4387">
        <v>2019</v>
      </c>
      <c r="E4387">
        <v>4</v>
      </c>
      <c r="F4387">
        <v>0</v>
      </c>
      <c r="G4387">
        <v>0</v>
      </c>
      <c r="H4387" t="s">
        <v>568</v>
      </c>
      <c r="I4387">
        <v>251</v>
      </c>
      <c r="J4387" t="s">
        <v>113</v>
      </c>
      <c r="K4387" t="s">
        <v>583</v>
      </c>
      <c r="L4387">
        <v>0</v>
      </c>
      <c r="M4387" t="s">
        <v>177</v>
      </c>
      <c r="N4387" t="s">
        <v>514</v>
      </c>
      <c r="O4387">
        <v>76</v>
      </c>
      <c r="P4387" t="s">
        <v>538</v>
      </c>
      <c r="Q4387" t="s">
        <v>539</v>
      </c>
      <c r="R4387" t="s">
        <v>515</v>
      </c>
      <c r="S4387" t="s">
        <v>516</v>
      </c>
      <c r="T4387">
        <v>1000</v>
      </c>
      <c r="U4387" t="s">
        <v>866</v>
      </c>
      <c r="V4387">
        <v>2523</v>
      </c>
      <c r="W4387" t="s">
        <v>518</v>
      </c>
      <c r="X4387">
        <v>8</v>
      </c>
      <c r="Y4387" t="s">
        <v>519</v>
      </c>
      <c r="Z4387">
        <v>199</v>
      </c>
      <c r="AA4387">
        <v>8</v>
      </c>
      <c r="AB4387" t="s">
        <v>519</v>
      </c>
      <c r="AC4387">
        <v>199</v>
      </c>
      <c r="AD4387">
        <v>199</v>
      </c>
      <c r="AE4387">
        <v>0</v>
      </c>
      <c r="AF4387">
        <v>755</v>
      </c>
      <c r="AG4387">
        <v>755.75900000000001</v>
      </c>
      <c r="AH4387"/>
      <c r="AI4387">
        <v>0</v>
      </c>
    </row>
    <row r="4388" spans="1:35">
      <c r="A4388" t="s">
        <v>862</v>
      </c>
      <c r="B4388">
        <v>2019</v>
      </c>
      <c r="C4388">
        <v>2019</v>
      </c>
      <c r="D4388">
        <v>2019</v>
      </c>
      <c r="E4388">
        <v>4</v>
      </c>
      <c r="F4388">
        <v>0</v>
      </c>
      <c r="G4388">
        <v>0</v>
      </c>
      <c r="H4388" t="s">
        <v>568</v>
      </c>
      <c r="I4388">
        <v>251</v>
      </c>
      <c r="J4388" t="s">
        <v>113</v>
      </c>
      <c r="K4388" t="s">
        <v>583</v>
      </c>
      <c r="L4388">
        <v>0</v>
      </c>
      <c r="M4388" t="s">
        <v>177</v>
      </c>
      <c r="N4388" t="s">
        <v>514</v>
      </c>
      <c r="O4388">
        <v>484</v>
      </c>
      <c r="P4388" t="s">
        <v>656</v>
      </c>
      <c r="Q4388" t="s">
        <v>657</v>
      </c>
      <c r="R4388" t="s">
        <v>515</v>
      </c>
      <c r="S4388" t="s">
        <v>516</v>
      </c>
      <c r="T4388">
        <v>1000</v>
      </c>
      <c r="U4388" t="s">
        <v>866</v>
      </c>
      <c r="V4388">
        <v>2523</v>
      </c>
      <c r="W4388" t="s">
        <v>518</v>
      </c>
      <c r="X4388">
        <v>8</v>
      </c>
      <c r="Y4388" t="s">
        <v>519</v>
      </c>
      <c r="Z4388">
        <v>810</v>
      </c>
      <c r="AA4388">
        <v>8</v>
      </c>
      <c r="AB4388" t="s">
        <v>519</v>
      </c>
      <c r="AC4388">
        <v>810</v>
      </c>
      <c r="AD4388">
        <v>810</v>
      </c>
      <c r="AE4388">
        <v>0</v>
      </c>
      <c r="AF4388">
        <v>2800</v>
      </c>
      <c r="AG4388">
        <v>2800.2249999999999</v>
      </c>
      <c r="AH4388"/>
      <c r="AI4388">
        <v>0</v>
      </c>
    </row>
    <row r="4389" spans="1:35">
      <c r="A4389" t="s">
        <v>862</v>
      </c>
      <c r="B4389">
        <v>2019</v>
      </c>
      <c r="C4389">
        <v>2019</v>
      </c>
      <c r="D4389">
        <v>2019</v>
      </c>
      <c r="E4389">
        <v>4</v>
      </c>
      <c r="F4389">
        <v>0</v>
      </c>
      <c r="G4389">
        <v>0</v>
      </c>
      <c r="H4389" t="s">
        <v>568</v>
      </c>
      <c r="I4389">
        <v>251</v>
      </c>
      <c r="J4389" t="s">
        <v>113</v>
      </c>
      <c r="K4389" t="s">
        <v>583</v>
      </c>
      <c r="L4389">
        <v>0</v>
      </c>
      <c r="M4389" t="s">
        <v>177</v>
      </c>
      <c r="N4389" t="s">
        <v>514</v>
      </c>
      <c r="O4389">
        <v>458</v>
      </c>
      <c r="P4389" t="s">
        <v>180</v>
      </c>
      <c r="Q4389" t="s">
        <v>557</v>
      </c>
      <c r="R4389" t="s">
        <v>515</v>
      </c>
      <c r="S4389" t="s">
        <v>516</v>
      </c>
      <c r="T4389">
        <v>1000</v>
      </c>
      <c r="U4389" t="s">
        <v>866</v>
      </c>
      <c r="V4389">
        <v>2523</v>
      </c>
      <c r="W4389" t="s">
        <v>518</v>
      </c>
      <c r="X4389">
        <v>8</v>
      </c>
      <c r="Y4389" t="s">
        <v>519</v>
      </c>
      <c r="Z4389">
        <v>205</v>
      </c>
      <c r="AA4389">
        <v>8</v>
      </c>
      <c r="AB4389" t="s">
        <v>519</v>
      </c>
      <c r="AC4389">
        <v>205</v>
      </c>
      <c r="AD4389">
        <v>205</v>
      </c>
      <c r="AE4389">
        <v>0</v>
      </c>
      <c r="AF4389">
        <v>1171</v>
      </c>
      <c r="AG4389">
        <v>1171.146</v>
      </c>
      <c r="AH4389"/>
      <c r="AI4389">
        <v>0</v>
      </c>
    </row>
    <row r="4390" spans="1:35">
      <c r="A4390" t="s">
        <v>862</v>
      </c>
      <c r="B4390">
        <v>2019</v>
      </c>
      <c r="C4390">
        <v>2019</v>
      </c>
      <c r="D4390">
        <v>2019</v>
      </c>
      <c r="E4390">
        <v>4</v>
      </c>
      <c r="F4390">
        <v>0</v>
      </c>
      <c r="G4390">
        <v>0</v>
      </c>
      <c r="H4390" t="s">
        <v>568</v>
      </c>
      <c r="I4390">
        <v>251</v>
      </c>
      <c r="J4390" t="s">
        <v>113</v>
      </c>
      <c r="K4390" t="s">
        <v>583</v>
      </c>
      <c r="L4390">
        <v>0</v>
      </c>
      <c r="M4390" t="s">
        <v>177</v>
      </c>
      <c r="N4390" t="s">
        <v>514</v>
      </c>
      <c r="O4390">
        <v>690</v>
      </c>
      <c r="P4390" t="s">
        <v>856</v>
      </c>
      <c r="Q4390" t="s">
        <v>857</v>
      </c>
      <c r="R4390" t="s">
        <v>515</v>
      </c>
      <c r="S4390" t="s">
        <v>516</v>
      </c>
      <c r="T4390">
        <v>1000</v>
      </c>
      <c r="U4390" t="s">
        <v>866</v>
      </c>
      <c r="V4390">
        <v>2523</v>
      </c>
      <c r="W4390" t="s">
        <v>518</v>
      </c>
      <c r="X4390">
        <v>8</v>
      </c>
      <c r="Y4390" t="s">
        <v>519</v>
      </c>
      <c r="Z4390">
        <v>12</v>
      </c>
      <c r="AA4390">
        <v>8</v>
      </c>
      <c r="AB4390" t="s">
        <v>519</v>
      </c>
      <c r="AC4390">
        <v>12</v>
      </c>
      <c r="AD4390">
        <v>12</v>
      </c>
      <c r="AE4390">
        <v>0</v>
      </c>
      <c r="AF4390">
        <v>109</v>
      </c>
      <c r="AG4390">
        <v>109.72499999999999</v>
      </c>
      <c r="AH4390"/>
      <c r="AI4390">
        <v>0</v>
      </c>
    </row>
    <row r="4391" spans="1:35">
      <c r="A4391" t="s">
        <v>862</v>
      </c>
      <c r="B4391">
        <v>2019</v>
      </c>
      <c r="C4391">
        <v>2019</v>
      </c>
      <c r="D4391">
        <v>2019</v>
      </c>
      <c r="E4391">
        <v>4</v>
      </c>
      <c r="F4391">
        <v>0</v>
      </c>
      <c r="G4391">
        <v>0</v>
      </c>
      <c r="H4391" t="s">
        <v>568</v>
      </c>
      <c r="I4391">
        <v>251</v>
      </c>
      <c r="J4391" t="s">
        <v>113</v>
      </c>
      <c r="K4391" t="s">
        <v>583</v>
      </c>
      <c r="L4391">
        <v>0</v>
      </c>
      <c r="M4391" t="s">
        <v>177</v>
      </c>
      <c r="N4391" t="s">
        <v>514</v>
      </c>
      <c r="O4391">
        <v>156</v>
      </c>
      <c r="P4391" t="s">
        <v>183</v>
      </c>
      <c r="Q4391" t="s">
        <v>562</v>
      </c>
      <c r="R4391" t="s">
        <v>515</v>
      </c>
      <c r="S4391" t="s">
        <v>516</v>
      </c>
      <c r="T4391">
        <v>1000</v>
      </c>
      <c r="U4391" t="s">
        <v>866</v>
      </c>
      <c r="V4391">
        <v>2523</v>
      </c>
      <c r="W4391" t="s">
        <v>518</v>
      </c>
      <c r="X4391">
        <v>8</v>
      </c>
      <c r="Y4391" t="s">
        <v>519</v>
      </c>
      <c r="Z4391">
        <v>236</v>
      </c>
      <c r="AA4391">
        <v>8</v>
      </c>
      <c r="AB4391" t="s">
        <v>519</v>
      </c>
      <c r="AC4391">
        <v>236</v>
      </c>
      <c r="AD4391">
        <v>236</v>
      </c>
      <c r="AE4391">
        <v>0</v>
      </c>
      <c r="AF4391">
        <v>2381</v>
      </c>
      <c r="AG4391">
        <v>2381.4789999999998</v>
      </c>
      <c r="AH4391"/>
      <c r="AI4391">
        <v>0</v>
      </c>
    </row>
    <row r="4392" spans="1:35">
      <c r="A4392" t="s">
        <v>862</v>
      </c>
      <c r="B4392">
        <v>2019</v>
      </c>
      <c r="C4392">
        <v>2019</v>
      </c>
      <c r="D4392">
        <v>2019</v>
      </c>
      <c r="E4392">
        <v>4</v>
      </c>
      <c r="F4392">
        <v>0</v>
      </c>
      <c r="G4392">
        <v>0</v>
      </c>
      <c r="H4392" t="s">
        <v>568</v>
      </c>
      <c r="I4392">
        <v>251</v>
      </c>
      <c r="J4392" t="s">
        <v>113</v>
      </c>
      <c r="K4392" t="s">
        <v>583</v>
      </c>
      <c r="L4392">
        <v>0</v>
      </c>
      <c r="M4392" t="s">
        <v>177</v>
      </c>
      <c r="N4392" t="s">
        <v>514</v>
      </c>
      <c r="O4392">
        <v>31</v>
      </c>
      <c r="P4392" t="s">
        <v>733</v>
      </c>
      <c r="Q4392" t="s">
        <v>734</v>
      </c>
      <c r="R4392" t="s">
        <v>515</v>
      </c>
      <c r="S4392" t="s">
        <v>516</v>
      </c>
      <c r="T4392">
        <v>1000</v>
      </c>
      <c r="U4392" t="s">
        <v>866</v>
      </c>
      <c r="V4392">
        <v>2523</v>
      </c>
      <c r="W4392" t="s">
        <v>518</v>
      </c>
      <c r="X4392">
        <v>8</v>
      </c>
      <c r="Y4392" t="s">
        <v>519</v>
      </c>
      <c r="Z4392">
        <v>45</v>
      </c>
      <c r="AA4392">
        <v>8</v>
      </c>
      <c r="AB4392" t="s">
        <v>519</v>
      </c>
      <c r="AC4392">
        <v>45</v>
      </c>
      <c r="AD4392">
        <v>45</v>
      </c>
      <c r="AE4392">
        <v>0</v>
      </c>
      <c r="AF4392">
        <v>67</v>
      </c>
      <c r="AG4392">
        <v>67.179000000000002</v>
      </c>
      <c r="AH4392"/>
      <c r="AI4392">
        <v>0</v>
      </c>
    </row>
    <row r="4393" spans="1:35">
      <c r="A4393" t="s">
        <v>862</v>
      </c>
      <c r="B4393">
        <v>2019</v>
      </c>
      <c r="C4393">
        <v>2019</v>
      </c>
      <c r="D4393">
        <v>2019</v>
      </c>
      <c r="E4393">
        <v>4</v>
      </c>
      <c r="F4393">
        <v>0</v>
      </c>
      <c r="G4393">
        <v>0</v>
      </c>
      <c r="H4393" t="s">
        <v>568</v>
      </c>
      <c r="I4393">
        <v>251</v>
      </c>
      <c r="J4393" t="s">
        <v>113</v>
      </c>
      <c r="K4393" t="s">
        <v>583</v>
      </c>
      <c r="L4393">
        <v>0</v>
      </c>
      <c r="M4393" t="s">
        <v>177</v>
      </c>
      <c r="N4393" t="s">
        <v>514</v>
      </c>
      <c r="O4393">
        <v>32</v>
      </c>
      <c r="P4393" t="s">
        <v>646</v>
      </c>
      <c r="Q4393" t="s">
        <v>647</v>
      </c>
      <c r="R4393" t="s">
        <v>515</v>
      </c>
      <c r="S4393" t="s">
        <v>516</v>
      </c>
      <c r="T4393">
        <v>1000</v>
      </c>
      <c r="U4393" t="s">
        <v>866</v>
      </c>
      <c r="V4393">
        <v>2523</v>
      </c>
      <c r="W4393" t="s">
        <v>518</v>
      </c>
      <c r="X4393">
        <v>8</v>
      </c>
      <c r="Y4393" t="s">
        <v>519</v>
      </c>
      <c r="Z4393">
        <v>600</v>
      </c>
      <c r="AA4393">
        <v>8</v>
      </c>
      <c r="AB4393" t="s">
        <v>519</v>
      </c>
      <c r="AC4393">
        <v>600</v>
      </c>
      <c r="AD4393">
        <v>600</v>
      </c>
      <c r="AE4393">
        <v>0</v>
      </c>
      <c r="AF4393">
        <v>1410</v>
      </c>
      <c r="AG4393">
        <v>1410.749</v>
      </c>
      <c r="AH4393"/>
      <c r="AI4393">
        <v>0</v>
      </c>
    </row>
    <row r="4394" spans="1:35">
      <c r="A4394" t="s">
        <v>862</v>
      </c>
      <c r="B4394">
        <v>2019</v>
      </c>
      <c r="C4394">
        <v>2019</v>
      </c>
      <c r="D4394">
        <v>2019</v>
      </c>
      <c r="E4394">
        <v>4</v>
      </c>
      <c r="F4394">
        <v>0</v>
      </c>
      <c r="G4394">
        <v>0</v>
      </c>
      <c r="H4394" t="s">
        <v>568</v>
      </c>
      <c r="I4394">
        <v>251</v>
      </c>
      <c r="J4394" t="s">
        <v>113</v>
      </c>
      <c r="K4394" t="s">
        <v>583</v>
      </c>
      <c r="L4394">
        <v>0</v>
      </c>
      <c r="M4394" t="s">
        <v>177</v>
      </c>
      <c r="N4394" t="s">
        <v>514</v>
      </c>
      <c r="O4394">
        <v>120</v>
      </c>
      <c r="P4394" t="s">
        <v>660</v>
      </c>
      <c r="Q4394" t="s">
        <v>661</v>
      </c>
      <c r="R4394" t="s">
        <v>515</v>
      </c>
      <c r="S4394" t="s">
        <v>516</v>
      </c>
      <c r="T4394">
        <v>1000</v>
      </c>
      <c r="U4394" t="s">
        <v>866</v>
      </c>
      <c r="V4394">
        <v>2523</v>
      </c>
      <c r="W4394" t="s">
        <v>518</v>
      </c>
      <c r="X4394">
        <v>8</v>
      </c>
      <c r="Y4394" t="s">
        <v>519</v>
      </c>
      <c r="Z4394">
        <v>5007</v>
      </c>
      <c r="AA4394">
        <v>8</v>
      </c>
      <c r="AB4394" t="s">
        <v>519</v>
      </c>
      <c r="AC4394">
        <v>5007</v>
      </c>
      <c r="AD4394">
        <v>5007</v>
      </c>
      <c r="AE4394">
        <v>0</v>
      </c>
      <c r="AF4394">
        <v>4300</v>
      </c>
      <c r="AG4394">
        <v>4300.5460000000003</v>
      </c>
      <c r="AH4394"/>
      <c r="AI4394">
        <v>0</v>
      </c>
    </row>
    <row r="4395" spans="1:35">
      <c r="A4395" t="s">
        <v>862</v>
      </c>
      <c r="B4395">
        <v>2019</v>
      </c>
      <c r="C4395">
        <v>2019</v>
      </c>
      <c r="D4395">
        <v>2019</v>
      </c>
      <c r="E4395">
        <v>4</v>
      </c>
      <c r="F4395">
        <v>0</v>
      </c>
      <c r="G4395">
        <v>0</v>
      </c>
      <c r="H4395" t="s">
        <v>568</v>
      </c>
      <c r="I4395">
        <v>251</v>
      </c>
      <c r="J4395" t="s">
        <v>113</v>
      </c>
      <c r="K4395" t="s">
        <v>583</v>
      </c>
      <c r="L4395">
        <v>0</v>
      </c>
      <c r="M4395" t="s">
        <v>177</v>
      </c>
      <c r="N4395" t="s">
        <v>514</v>
      </c>
      <c r="O4395">
        <v>699</v>
      </c>
      <c r="P4395" t="s">
        <v>585</v>
      </c>
      <c r="Q4395" t="s">
        <v>586</v>
      </c>
      <c r="R4395" t="s">
        <v>515</v>
      </c>
      <c r="S4395" t="s">
        <v>516</v>
      </c>
      <c r="T4395">
        <v>1000</v>
      </c>
      <c r="U4395" t="s">
        <v>866</v>
      </c>
      <c r="V4395">
        <v>2523</v>
      </c>
      <c r="W4395" t="s">
        <v>518</v>
      </c>
      <c r="X4395">
        <v>8</v>
      </c>
      <c r="Y4395" t="s">
        <v>519</v>
      </c>
      <c r="Z4395">
        <v>60</v>
      </c>
      <c r="AA4395">
        <v>8</v>
      </c>
      <c r="AB4395" t="s">
        <v>519</v>
      </c>
      <c r="AC4395">
        <v>60</v>
      </c>
      <c r="AD4395">
        <v>60</v>
      </c>
      <c r="AE4395">
        <v>0</v>
      </c>
      <c r="AF4395">
        <v>5</v>
      </c>
      <c r="AG4395">
        <v>5.5979999999999999</v>
      </c>
      <c r="AH4395"/>
      <c r="AI4395">
        <v>0</v>
      </c>
    </row>
    <row r="4396" spans="1:35">
      <c r="A4396" t="s">
        <v>862</v>
      </c>
      <c r="B4396">
        <v>2019</v>
      </c>
      <c r="C4396">
        <v>2019</v>
      </c>
      <c r="D4396">
        <v>2019</v>
      </c>
      <c r="E4396">
        <v>4</v>
      </c>
      <c r="F4396">
        <v>0</v>
      </c>
      <c r="G4396">
        <v>0</v>
      </c>
      <c r="H4396" t="s">
        <v>568</v>
      </c>
      <c r="I4396">
        <v>251</v>
      </c>
      <c r="J4396" t="s">
        <v>113</v>
      </c>
      <c r="K4396" t="s">
        <v>583</v>
      </c>
      <c r="L4396">
        <v>0</v>
      </c>
      <c r="M4396" t="s">
        <v>177</v>
      </c>
      <c r="N4396" t="s">
        <v>514</v>
      </c>
      <c r="O4396">
        <v>56</v>
      </c>
      <c r="P4396" t="s">
        <v>694</v>
      </c>
      <c r="Q4396" t="s">
        <v>695</v>
      </c>
      <c r="R4396" t="s">
        <v>515</v>
      </c>
      <c r="S4396" t="s">
        <v>516</v>
      </c>
      <c r="T4396">
        <v>1000</v>
      </c>
      <c r="U4396" t="s">
        <v>866</v>
      </c>
      <c r="V4396">
        <v>2523</v>
      </c>
      <c r="W4396" t="s">
        <v>518</v>
      </c>
      <c r="X4396">
        <v>8</v>
      </c>
      <c r="Y4396" t="s">
        <v>519</v>
      </c>
      <c r="Z4396">
        <v>41</v>
      </c>
      <c r="AA4396">
        <v>8</v>
      </c>
      <c r="AB4396" t="s">
        <v>519</v>
      </c>
      <c r="AC4396">
        <v>41</v>
      </c>
      <c r="AD4396">
        <v>41</v>
      </c>
      <c r="AE4396">
        <v>0</v>
      </c>
      <c r="AF4396">
        <v>246</v>
      </c>
      <c r="AG4396">
        <v>246.321</v>
      </c>
      <c r="AH4396"/>
      <c r="AI4396">
        <v>0</v>
      </c>
    </row>
    <row r="4397" spans="1:35">
      <c r="A4397" t="s">
        <v>862</v>
      </c>
      <c r="B4397">
        <v>2019</v>
      </c>
      <c r="C4397">
        <v>2019</v>
      </c>
      <c r="D4397">
        <v>2019</v>
      </c>
      <c r="E4397">
        <v>4</v>
      </c>
      <c r="F4397">
        <v>0</v>
      </c>
      <c r="G4397">
        <v>0</v>
      </c>
      <c r="H4397" t="s">
        <v>568</v>
      </c>
      <c r="I4397">
        <v>251</v>
      </c>
      <c r="J4397" t="s">
        <v>113</v>
      </c>
      <c r="K4397" t="s">
        <v>583</v>
      </c>
      <c r="L4397">
        <v>0</v>
      </c>
      <c r="M4397" t="s">
        <v>177</v>
      </c>
      <c r="N4397" t="s">
        <v>514</v>
      </c>
      <c r="O4397">
        <v>422</v>
      </c>
      <c r="P4397" t="s">
        <v>451</v>
      </c>
      <c r="Q4397" t="s">
        <v>696</v>
      </c>
      <c r="R4397" t="s">
        <v>515</v>
      </c>
      <c r="S4397" t="s">
        <v>516</v>
      </c>
      <c r="T4397">
        <v>1000</v>
      </c>
      <c r="U4397" t="s">
        <v>866</v>
      </c>
      <c r="V4397">
        <v>2523</v>
      </c>
      <c r="W4397" t="s">
        <v>518</v>
      </c>
      <c r="X4397">
        <v>8</v>
      </c>
      <c r="Y4397" t="s">
        <v>519</v>
      </c>
      <c r="Z4397">
        <v>639</v>
      </c>
      <c r="AA4397">
        <v>8</v>
      </c>
      <c r="AB4397" t="s">
        <v>519</v>
      </c>
      <c r="AC4397">
        <v>639</v>
      </c>
      <c r="AD4397">
        <v>639</v>
      </c>
      <c r="AE4397">
        <v>0</v>
      </c>
      <c r="AF4397">
        <v>856</v>
      </c>
      <c r="AG4397">
        <v>856.52599999999995</v>
      </c>
      <c r="AH4397"/>
      <c r="AI4397">
        <v>0</v>
      </c>
    </row>
    <row r="4398" spans="1:35">
      <c r="A4398" t="s">
        <v>862</v>
      </c>
      <c r="B4398">
        <v>2019</v>
      </c>
      <c r="C4398">
        <v>2019</v>
      </c>
      <c r="D4398">
        <v>2019</v>
      </c>
      <c r="E4398">
        <v>4</v>
      </c>
      <c r="F4398">
        <v>0</v>
      </c>
      <c r="G4398">
        <v>0</v>
      </c>
      <c r="H4398" t="s">
        <v>568</v>
      </c>
      <c r="I4398">
        <v>251</v>
      </c>
      <c r="J4398" t="s">
        <v>113</v>
      </c>
      <c r="K4398" t="s">
        <v>583</v>
      </c>
      <c r="L4398">
        <v>0</v>
      </c>
      <c r="M4398" t="s">
        <v>177</v>
      </c>
      <c r="N4398" t="s">
        <v>514</v>
      </c>
      <c r="O4398">
        <v>392</v>
      </c>
      <c r="P4398" t="s">
        <v>223</v>
      </c>
      <c r="Q4398" t="s">
        <v>584</v>
      </c>
      <c r="R4398" t="s">
        <v>515</v>
      </c>
      <c r="S4398" t="s">
        <v>516</v>
      </c>
      <c r="T4398">
        <v>1000</v>
      </c>
      <c r="U4398" t="s">
        <v>866</v>
      </c>
      <c r="V4398">
        <v>2523</v>
      </c>
      <c r="W4398" t="s">
        <v>518</v>
      </c>
      <c r="X4398">
        <v>8</v>
      </c>
      <c r="Y4398" t="s">
        <v>519</v>
      </c>
      <c r="Z4398">
        <v>23</v>
      </c>
      <c r="AA4398">
        <v>8</v>
      </c>
      <c r="AB4398" t="s">
        <v>519</v>
      </c>
      <c r="AC4398">
        <v>23</v>
      </c>
      <c r="AD4398">
        <v>23</v>
      </c>
      <c r="AE4398">
        <v>0</v>
      </c>
      <c r="AF4398">
        <v>417</v>
      </c>
      <c r="AG4398">
        <v>417.62700000000001</v>
      </c>
      <c r="AH4398"/>
      <c r="AI4398">
        <v>0</v>
      </c>
    </row>
    <row r="4399" spans="1:35">
      <c r="A4399" t="s">
        <v>862</v>
      </c>
      <c r="B4399">
        <v>2019</v>
      </c>
      <c r="C4399">
        <v>2019</v>
      </c>
      <c r="D4399">
        <v>2019</v>
      </c>
      <c r="E4399">
        <v>4</v>
      </c>
      <c r="F4399">
        <v>0</v>
      </c>
      <c r="G4399">
        <v>0</v>
      </c>
      <c r="H4399" t="s">
        <v>568</v>
      </c>
      <c r="I4399">
        <v>251</v>
      </c>
      <c r="J4399" t="s">
        <v>113</v>
      </c>
      <c r="K4399" t="s">
        <v>583</v>
      </c>
      <c r="L4399">
        <v>0</v>
      </c>
      <c r="M4399" t="s">
        <v>177</v>
      </c>
      <c r="N4399" t="s">
        <v>514</v>
      </c>
      <c r="O4399">
        <v>174</v>
      </c>
      <c r="P4399" t="s">
        <v>755</v>
      </c>
      <c r="Q4399" t="s">
        <v>756</v>
      </c>
      <c r="R4399" t="s">
        <v>515</v>
      </c>
      <c r="S4399" t="s">
        <v>516</v>
      </c>
      <c r="T4399">
        <v>1000</v>
      </c>
      <c r="U4399" t="s">
        <v>866</v>
      </c>
      <c r="V4399">
        <v>2523</v>
      </c>
      <c r="W4399" t="s">
        <v>518</v>
      </c>
      <c r="X4399">
        <v>8</v>
      </c>
      <c r="Y4399" t="s">
        <v>519</v>
      </c>
      <c r="Z4399">
        <v>40</v>
      </c>
      <c r="AA4399">
        <v>8</v>
      </c>
      <c r="AB4399" t="s">
        <v>519</v>
      </c>
      <c r="AC4399">
        <v>40</v>
      </c>
      <c r="AD4399">
        <v>40</v>
      </c>
      <c r="AE4399">
        <v>0</v>
      </c>
      <c r="AF4399">
        <v>554</v>
      </c>
      <c r="AG4399">
        <v>554.22299999999996</v>
      </c>
      <c r="AH4399"/>
      <c r="AI4399">
        <v>0</v>
      </c>
    </row>
    <row r="4400" spans="1:35">
      <c r="A4400" t="s">
        <v>862</v>
      </c>
      <c r="B4400">
        <v>2019</v>
      </c>
      <c r="C4400">
        <v>2019</v>
      </c>
      <c r="D4400">
        <v>2019</v>
      </c>
      <c r="E4400">
        <v>4</v>
      </c>
      <c r="F4400">
        <v>0</v>
      </c>
      <c r="G4400">
        <v>0</v>
      </c>
      <c r="H4400" t="s">
        <v>568</v>
      </c>
      <c r="I4400">
        <v>251</v>
      </c>
      <c r="J4400" t="s">
        <v>113</v>
      </c>
      <c r="K4400" t="s">
        <v>583</v>
      </c>
      <c r="L4400">
        <v>0</v>
      </c>
      <c r="M4400" t="s">
        <v>177</v>
      </c>
      <c r="N4400" t="s">
        <v>514</v>
      </c>
      <c r="O4400">
        <v>894</v>
      </c>
      <c r="P4400" t="s">
        <v>839</v>
      </c>
      <c r="Q4400" t="s">
        <v>840</v>
      </c>
      <c r="R4400" t="s">
        <v>515</v>
      </c>
      <c r="S4400" t="s">
        <v>516</v>
      </c>
      <c r="T4400">
        <v>1000</v>
      </c>
      <c r="U4400" t="s">
        <v>866</v>
      </c>
      <c r="V4400">
        <v>2523</v>
      </c>
      <c r="W4400" t="s">
        <v>518</v>
      </c>
      <c r="X4400">
        <v>8</v>
      </c>
      <c r="Y4400" t="s">
        <v>519</v>
      </c>
      <c r="Z4400">
        <v>550</v>
      </c>
      <c r="AA4400">
        <v>8</v>
      </c>
      <c r="AB4400" t="s">
        <v>519</v>
      </c>
      <c r="AC4400">
        <v>550</v>
      </c>
      <c r="AD4400">
        <v>550</v>
      </c>
      <c r="AE4400">
        <v>0</v>
      </c>
      <c r="AF4400">
        <v>39</v>
      </c>
      <c r="AG4400">
        <v>39.186999999999998</v>
      </c>
      <c r="AH4400"/>
      <c r="AI4400">
        <v>0</v>
      </c>
    </row>
    <row r="4401" spans="1:35">
      <c r="A4401" t="s">
        <v>862</v>
      </c>
      <c r="B4401">
        <v>2019</v>
      </c>
      <c r="C4401">
        <v>2019</v>
      </c>
      <c r="D4401">
        <v>2019</v>
      </c>
      <c r="E4401">
        <v>4</v>
      </c>
      <c r="F4401">
        <v>0</v>
      </c>
      <c r="G4401">
        <v>0</v>
      </c>
      <c r="H4401" t="s">
        <v>568</v>
      </c>
      <c r="I4401">
        <v>251</v>
      </c>
      <c r="J4401" t="s">
        <v>113</v>
      </c>
      <c r="K4401" t="s">
        <v>583</v>
      </c>
      <c r="L4401">
        <v>0</v>
      </c>
      <c r="M4401" t="s">
        <v>177</v>
      </c>
      <c r="N4401" t="s">
        <v>514</v>
      </c>
      <c r="O4401">
        <v>404</v>
      </c>
      <c r="P4401" t="s">
        <v>610</v>
      </c>
      <c r="Q4401" t="s">
        <v>611</v>
      </c>
      <c r="R4401" t="s">
        <v>515</v>
      </c>
      <c r="S4401" t="s">
        <v>516</v>
      </c>
      <c r="T4401">
        <v>1000</v>
      </c>
      <c r="U4401" t="s">
        <v>866</v>
      </c>
      <c r="V4401">
        <v>2523</v>
      </c>
      <c r="W4401" t="s">
        <v>518</v>
      </c>
      <c r="X4401">
        <v>8</v>
      </c>
      <c r="Y4401" t="s">
        <v>519</v>
      </c>
      <c r="Z4401">
        <v>8</v>
      </c>
      <c r="AA4401">
        <v>8</v>
      </c>
      <c r="AB4401" t="s">
        <v>519</v>
      </c>
      <c r="AC4401">
        <v>8</v>
      </c>
      <c r="AD4401">
        <v>8</v>
      </c>
      <c r="AE4401">
        <v>0</v>
      </c>
      <c r="AF4401">
        <v>68</v>
      </c>
      <c r="AG4401">
        <v>68.298000000000002</v>
      </c>
      <c r="AH4401"/>
      <c r="AI4401">
        <v>0</v>
      </c>
    </row>
    <row r="4402" spans="1:35">
      <c r="A4402" t="s">
        <v>862</v>
      </c>
      <c r="B4402">
        <v>2019</v>
      </c>
      <c r="C4402">
        <v>2019</v>
      </c>
      <c r="D4402">
        <v>2019</v>
      </c>
      <c r="E4402">
        <v>4</v>
      </c>
      <c r="F4402">
        <v>0</v>
      </c>
      <c r="G4402">
        <v>0</v>
      </c>
      <c r="H4402" t="s">
        <v>568</v>
      </c>
      <c r="I4402">
        <v>251</v>
      </c>
      <c r="J4402" t="s">
        <v>113</v>
      </c>
      <c r="K4402" t="s">
        <v>583</v>
      </c>
      <c r="L4402">
        <v>0</v>
      </c>
      <c r="M4402" t="s">
        <v>177</v>
      </c>
      <c r="N4402" t="s">
        <v>514</v>
      </c>
      <c r="O4402">
        <v>442</v>
      </c>
      <c r="P4402" t="s">
        <v>688</v>
      </c>
      <c r="Q4402" t="s">
        <v>689</v>
      </c>
      <c r="R4402" t="s">
        <v>515</v>
      </c>
      <c r="S4402" t="s">
        <v>516</v>
      </c>
      <c r="T4402">
        <v>1000</v>
      </c>
      <c r="U4402" t="s">
        <v>866</v>
      </c>
      <c r="V4402">
        <v>2523</v>
      </c>
      <c r="W4402" t="s">
        <v>518</v>
      </c>
      <c r="X4402">
        <v>8</v>
      </c>
      <c r="Y4402" t="s">
        <v>519</v>
      </c>
      <c r="Z4402">
        <v>25</v>
      </c>
      <c r="AA4402">
        <v>8</v>
      </c>
      <c r="AB4402" t="s">
        <v>519</v>
      </c>
      <c r="AC4402">
        <v>25</v>
      </c>
      <c r="AD4402">
        <v>25</v>
      </c>
      <c r="AE4402">
        <v>0</v>
      </c>
      <c r="AF4402">
        <v>443</v>
      </c>
      <c r="AG4402">
        <v>443.37799999999999</v>
      </c>
      <c r="AH4402"/>
      <c r="AI4402">
        <v>0</v>
      </c>
    </row>
    <row r="4403" spans="1:35">
      <c r="A4403" t="s">
        <v>862</v>
      </c>
      <c r="B4403">
        <v>2019</v>
      </c>
      <c r="C4403">
        <v>2019</v>
      </c>
      <c r="D4403">
        <v>2019</v>
      </c>
      <c r="E4403">
        <v>4</v>
      </c>
      <c r="F4403">
        <v>0</v>
      </c>
      <c r="G4403">
        <v>0</v>
      </c>
      <c r="H4403" t="s">
        <v>568</v>
      </c>
      <c r="I4403">
        <v>251</v>
      </c>
      <c r="J4403" t="s">
        <v>113</v>
      </c>
      <c r="K4403" t="s">
        <v>583</v>
      </c>
      <c r="L4403">
        <v>0</v>
      </c>
      <c r="M4403" t="s">
        <v>177</v>
      </c>
      <c r="N4403" t="s">
        <v>514</v>
      </c>
      <c r="O4403">
        <v>792</v>
      </c>
      <c r="P4403" t="s">
        <v>217</v>
      </c>
      <c r="Q4403" t="s">
        <v>573</v>
      </c>
      <c r="R4403" t="s">
        <v>515</v>
      </c>
      <c r="S4403" t="s">
        <v>516</v>
      </c>
      <c r="T4403">
        <v>1000</v>
      </c>
      <c r="U4403" t="s">
        <v>866</v>
      </c>
      <c r="V4403">
        <v>2523</v>
      </c>
      <c r="W4403" t="s">
        <v>518</v>
      </c>
      <c r="X4403">
        <v>8</v>
      </c>
      <c r="Y4403" t="s">
        <v>519</v>
      </c>
      <c r="Z4403">
        <v>50</v>
      </c>
      <c r="AA4403">
        <v>8</v>
      </c>
      <c r="AB4403" t="s">
        <v>519</v>
      </c>
      <c r="AC4403">
        <v>50</v>
      </c>
      <c r="AD4403">
        <v>50</v>
      </c>
      <c r="AE4403">
        <v>0</v>
      </c>
      <c r="AF4403">
        <v>29</v>
      </c>
      <c r="AG4403">
        <v>29.111000000000001</v>
      </c>
      <c r="AH4403"/>
      <c r="AI4403">
        <v>0</v>
      </c>
    </row>
    <row r="4404" spans="1:35">
      <c r="A4404" t="s">
        <v>862</v>
      </c>
      <c r="B4404">
        <v>2019</v>
      </c>
      <c r="C4404">
        <v>2019</v>
      </c>
      <c r="D4404">
        <v>2019</v>
      </c>
      <c r="E4404">
        <v>4</v>
      </c>
      <c r="F4404">
        <v>0</v>
      </c>
      <c r="G4404">
        <v>0</v>
      </c>
      <c r="H4404" t="s">
        <v>568</v>
      </c>
      <c r="I4404">
        <v>251</v>
      </c>
      <c r="J4404" t="s">
        <v>113</v>
      </c>
      <c r="K4404" t="s">
        <v>583</v>
      </c>
      <c r="L4404">
        <v>0</v>
      </c>
      <c r="M4404" t="s">
        <v>177</v>
      </c>
      <c r="N4404" t="s">
        <v>514</v>
      </c>
      <c r="O4404">
        <v>380</v>
      </c>
      <c r="P4404" t="s">
        <v>587</v>
      </c>
      <c r="Q4404" t="s">
        <v>588</v>
      </c>
      <c r="R4404" t="s">
        <v>515</v>
      </c>
      <c r="S4404" t="s">
        <v>516</v>
      </c>
      <c r="T4404">
        <v>1000</v>
      </c>
      <c r="U4404" t="s">
        <v>866</v>
      </c>
      <c r="V4404">
        <v>2523</v>
      </c>
      <c r="W4404" t="s">
        <v>518</v>
      </c>
      <c r="X4404">
        <v>8</v>
      </c>
      <c r="Y4404" t="s">
        <v>519</v>
      </c>
      <c r="Z4404">
        <v>252</v>
      </c>
      <c r="AA4404">
        <v>8</v>
      </c>
      <c r="AB4404" t="s">
        <v>519</v>
      </c>
      <c r="AC4404">
        <v>252</v>
      </c>
      <c r="AD4404">
        <v>252</v>
      </c>
      <c r="AE4404">
        <v>0</v>
      </c>
      <c r="AF4404">
        <v>2829</v>
      </c>
      <c r="AG4404">
        <v>2829.3359999999998</v>
      </c>
      <c r="AH4404"/>
      <c r="AI4404">
        <v>0</v>
      </c>
    </row>
    <row r="4405" spans="1:35">
      <c r="A4405" t="s">
        <v>862</v>
      </c>
      <c r="B4405">
        <v>2019</v>
      </c>
      <c r="C4405">
        <v>2019</v>
      </c>
      <c r="D4405">
        <v>2019</v>
      </c>
      <c r="E4405">
        <v>4</v>
      </c>
      <c r="F4405">
        <v>0</v>
      </c>
      <c r="G4405">
        <v>0</v>
      </c>
      <c r="H4405" t="s">
        <v>568</v>
      </c>
      <c r="I4405">
        <v>251</v>
      </c>
      <c r="J4405" t="s">
        <v>113</v>
      </c>
      <c r="K4405" t="s">
        <v>583</v>
      </c>
      <c r="L4405">
        <v>0</v>
      </c>
      <c r="M4405" t="s">
        <v>177</v>
      </c>
      <c r="N4405" t="s">
        <v>514</v>
      </c>
      <c r="O4405">
        <v>266</v>
      </c>
      <c r="P4405" t="s">
        <v>664</v>
      </c>
      <c r="Q4405" t="s">
        <v>665</v>
      </c>
      <c r="R4405" t="s">
        <v>515</v>
      </c>
      <c r="S4405" t="s">
        <v>516</v>
      </c>
      <c r="T4405">
        <v>1000</v>
      </c>
      <c r="U4405" t="s">
        <v>866</v>
      </c>
      <c r="V4405">
        <v>2523</v>
      </c>
      <c r="W4405" t="s">
        <v>518</v>
      </c>
      <c r="X4405">
        <v>8</v>
      </c>
      <c r="Y4405" t="s">
        <v>519</v>
      </c>
      <c r="Z4405">
        <v>8</v>
      </c>
      <c r="AA4405">
        <v>8</v>
      </c>
      <c r="AB4405" t="s">
        <v>519</v>
      </c>
      <c r="AC4405">
        <v>8</v>
      </c>
      <c r="AD4405">
        <v>8</v>
      </c>
      <c r="AE4405">
        <v>0</v>
      </c>
      <c r="AF4405">
        <v>3</v>
      </c>
      <c r="AG4405">
        <v>3.359</v>
      </c>
      <c r="AH4405"/>
      <c r="AI4405">
        <v>0</v>
      </c>
    </row>
    <row r="4406" spans="1:35">
      <c r="A4406" t="s">
        <v>862</v>
      </c>
      <c r="B4406">
        <v>2019</v>
      </c>
      <c r="C4406">
        <v>2019</v>
      </c>
      <c r="D4406">
        <v>2019</v>
      </c>
      <c r="E4406">
        <v>4</v>
      </c>
      <c r="F4406">
        <v>0</v>
      </c>
      <c r="G4406">
        <v>0</v>
      </c>
      <c r="H4406" t="s">
        <v>568</v>
      </c>
      <c r="I4406">
        <v>251</v>
      </c>
      <c r="J4406" t="s">
        <v>113</v>
      </c>
      <c r="K4406" t="s">
        <v>583</v>
      </c>
      <c r="L4406">
        <v>0</v>
      </c>
      <c r="M4406" t="s">
        <v>177</v>
      </c>
      <c r="N4406" t="s">
        <v>514</v>
      </c>
      <c r="O4406">
        <v>192</v>
      </c>
      <c r="P4406" t="s">
        <v>888</v>
      </c>
      <c r="Q4406" t="s">
        <v>889</v>
      </c>
      <c r="R4406" t="s">
        <v>515</v>
      </c>
      <c r="S4406" t="s">
        <v>516</v>
      </c>
      <c r="T4406">
        <v>1000</v>
      </c>
      <c r="U4406" t="s">
        <v>866</v>
      </c>
      <c r="V4406">
        <v>2523</v>
      </c>
      <c r="W4406" t="s">
        <v>518</v>
      </c>
      <c r="X4406">
        <v>8</v>
      </c>
      <c r="Y4406" t="s">
        <v>519</v>
      </c>
      <c r="Z4406">
        <v>15</v>
      </c>
      <c r="AA4406">
        <v>8</v>
      </c>
      <c r="AB4406" t="s">
        <v>519</v>
      </c>
      <c r="AC4406">
        <v>15</v>
      </c>
      <c r="AD4406">
        <v>15</v>
      </c>
      <c r="AE4406">
        <v>0</v>
      </c>
      <c r="AF4406">
        <v>333</v>
      </c>
      <c r="AG4406">
        <v>333.65300000000002</v>
      </c>
      <c r="AH4406"/>
      <c r="AI4406">
        <v>0</v>
      </c>
    </row>
    <row r="4407" spans="1:35">
      <c r="A4407" t="s">
        <v>862</v>
      </c>
      <c r="B4407">
        <v>2019</v>
      </c>
      <c r="C4407">
        <v>2019</v>
      </c>
      <c r="D4407">
        <v>2019</v>
      </c>
      <c r="E4407">
        <v>4</v>
      </c>
      <c r="F4407">
        <v>0</v>
      </c>
      <c r="G4407">
        <v>0</v>
      </c>
      <c r="H4407" t="s">
        <v>568</v>
      </c>
      <c r="I4407">
        <v>251</v>
      </c>
      <c r="J4407" t="s">
        <v>113</v>
      </c>
      <c r="K4407" t="s">
        <v>583</v>
      </c>
      <c r="L4407">
        <v>0</v>
      </c>
      <c r="M4407" t="s">
        <v>177</v>
      </c>
      <c r="N4407" t="s">
        <v>514</v>
      </c>
      <c r="O4407">
        <v>276</v>
      </c>
      <c r="P4407" t="s">
        <v>591</v>
      </c>
      <c r="Q4407" t="s">
        <v>592</v>
      </c>
      <c r="R4407" t="s">
        <v>515</v>
      </c>
      <c r="S4407" t="s">
        <v>516</v>
      </c>
      <c r="T4407">
        <v>1000</v>
      </c>
      <c r="U4407" t="s">
        <v>866</v>
      </c>
      <c r="V4407">
        <v>2523</v>
      </c>
      <c r="W4407" t="s">
        <v>518</v>
      </c>
      <c r="X4407">
        <v>8</v>
      </c>
      <c r="Y4407" t="s">
        <v>519</v>
      </c>
      <c r="Z4407">
        <v>18</v>
      </c>
      <c r="AA4407">
        <v>8</v>
      </c>
      <c r="AB4407" t="s">
        <v>519</v>
      </c>
      <c r="AC4407">
        <v>18</v>
      </c>
      <c r="AD4407">
        <v>18</v>
      </c>
      <c r="AE4407">
        <v>0</v>
      </c>
      <c r="AF4407">
        <v>1517</v>
      </c>
      <c r="AG4407">
        <v>1517.115</v>
      </c>
      <c r="AH4407"/>
      <c r="AI4407">
        <v>0</v>
      </c>
    </row>
    <row r="4408" spans="1:35">
      <c r="A4408" t="s">
        <v>862</v>
      </c>
      <c r="B4408">
        <v>2019</v>
      </c>
      <c r="C4408">
        <v>2019</v>
      </c>
      <c r="D4408">
        <v>2019</v>
      </c>
      <c r="E4408">
        <v>4</v>
      </c>
      <c r="F4408">
        <v>0</v>
      </c>
      <c r="G4408">
        <v>0</v>
      </c>
      <c r="H4408" t="s">
        <v>568</v>
      </c>
      <c r="I4408">
        <v>251</v>
      </c>
      <c r="J4408" t="s">
        <v>113</v>
      </c>
      <c r="K4408" t="s">
        <v>583</v>
      </c>
      <c r="L4408">
        <v>0</v>
      </c>
      <c r="M4408" t="s">
        <v>177</v>
      </c>
      <c r="N4408" t="s">
        <v>514</v>
      </c>
      <c r="O4408">
        <v>300</v>
      </c>
      <c r="P4408" t="s">
        <v>680</v>
      </c>
      <c r="Q4408" t="s">
        <v>681</v>
      </c>
      <c r="R4408" t="s">
        <v>515</v>
      </c>
      <c r="S4408" t="s">
        <v>516</v>
      </c>
      <c r="T4408">
        <v>2100</v>
      </c>
      <c r="U4408" t="s">
        <v>868</v>
      </c>
      <c r="V4408">
        <v>2523</v>
      </c>
      <c r="W4408" t="s">
        <v>518</v>
      </c>
      <c r="X4408">
        <v>8</v>
      </c>
      <c r="Y4408" t="s">
        <v>519</v>
      </c>
      <c r="Z4408">
        <v>133765000</v>
      </c>
      <c r="AA4408">
        <v>8</v>
      </c>
      <c r="AB4408" t="s">
        <v>519</v>
      </c>
      <c r="AC4408">
        <v>133765000</v>
      </c>
      <c r="AD4408">
        <v>133765000</v>
      </c>
      <c r="AE4408">
        <v>0</v>
      </c>
      <c r="AF4408">
        <v>9892428</v>
      </c>
      <c r="AG4408">
        <v>9892428.8259999994</v>
      </c>
      <c r="AH4408"/>
      <c r="AI4408">
        <v>0</v>
      </c>
    </row>
    <row r="4409" spans="1:35">
      <c r="A4409" t="s">
        <v>862</v>
      </c>
      <c r="B4409">
        <v>2019</v>
      </c>
      <c r="C4409">
        <v>2019</v>
      </c>
      <c r="D4409">
        <v>2019</v>
      </c>
      <c r="E4409">
        <v>4</v>
      </c>
      <c r="F4409">
        <v>0</v>
      </c>
      <c r="G4409">
        <v>0</v>
      </c>
      <c r="H4409" t="s">
        <v>568</v>
      </c>
      <c r="I4409">
        <v>251</v>
      </c>
      <c r="J4409" t="s">
        <v>113</v>
      </c>
      <c r="K4409" t="s">
        <v>583</v>
      </c>
      <c r="L4409">
        <v>0</v>
      </c>
      <c r="M4409" t="s">
        <v>177</v>
      </c>
      <c r="N4409" t="s">
        <v>514</v>
      </c>
      <c r="O4409">
        <v>380</v>
      </c>
      <c r="P4409" t="s">
        <v>587</v>
      </c>
      <c r="Q4409" t="s">
        <v>588</v>
      </c>
      <c r="R4409" t="s">
        <v>515</v>
      </c>
      <c r="S4409" t="s">
        <v>516</v>
      </c>
      <c r="T4409">
        <v>2100</v>
      </c>
      <c r="U4409" t="s">
        <v>868</v>
      </c>
      <c r="V4409">
        <v>2523</v>
      </c>
      <c r="W4409" t="s">
        <v>518</v>
      </c>
      <c r="X4409">
        <v>8</v>
      </c>
      <c r="Y4409" t="s">
        <v>519</v>
      </c>
      <c r="Z4409">
        <v>44327065</v>
      </c>
      <c r="AA4409">
        <v>8</v>
      </c>
      <c r="AB4409" t="s">
        <v>519</v>
      </c>
      <c r="AC4409">
        <v>44327065</v>
      </c>
      <c r="AD4409">
        <v>44327065</v>
      </c>
      <c r="AE4409">
        <v>0</v>
      </c>
      <c r="AF4409">
        <v>4150921</v>
      </c>
      <c r="AG4409">
        <v>4150921.3330000001</v>
      </c>
      <c r="AH4409"/>
      <c r="AI4409">
        <v>0</v>
      </c>
    </row>
    <row r="4410" spans="1:35">
      <c r="A4410" t="s">
        <v>862</v>
      </c>
      <c r="B4410">
        <v>2019</v>
      </c>
      <c r="C4410">
        <v>2019</v>
      </c>
      <c r="D4410">
        <v>2019</v>
      </c>
      <c r="E4410">
        <v>4</v>
      </c>
      <c r="F4410">
        <v>0</v>
      </c>
      <c r="G4410">
        <v>0</v>
      </c>
      <c r="H4410" t="s">
        <v>568</v>
      </c>
      <c r="I4410">
        <v>251</v>
      </c>
      <c r="J4410" t="s">
        <v>113</v>
      </c>
      <c r="K4410" t="s">
        <v>583</v>
      </c>
      <c r="L4410">
        <v>0</v>
      </c>
      <c r="M4410" t="s">
        <v>177</v>
      </c>
      <c r="N4410" t="s">
        <v>514</v>
      </c>
      <c r="O4410">
        <v>540</v>
      </c>
      <c r="P4410" t="s">
        <v>552</v>
      </c>
      <c r="Q4410" t="s">
        <v>553</v>
      </c>
      <c r="R4410" t="s">
        <v>515</v>
      </c>
      <c r="S4410" t="s">
        <v>516</v>
      </c>
      <c r="T4410">
        <v>2100</v>
      </c>
      <c r="U4410" t="s">
        <v>868</v>
      </c>
      <c r="V4410">
        <v>2523</v>
      </c>
      <c r="W4410" t="s">
        <v>518</v>
      </c>
      <c r="X4410">
        <v>8</v>
      </c>
      <c r="Y4410" t="s">
        <v>519</v>
      </c>
      <c r="Z4410">
        <v>100</v>
      </c>
      <c r="AA4410">
        <v>8</v>
      </c>
      <c r="AB4410" t="s">
        <v>519</v>
      </c>
      <c r="AC4410">
        <v>100</v>
      </c>
      <c r="AD4410">
        <v>100</v>
      </c>
      <c r="AE4410">
        <v>0</v>
      </c>
      <c r="AF4410">
        <v>1</v>
      </c>
      <c r="AG4410">
        <v>1.1200000000000001</v>
      </c>
      <c r="AH4410"/>
      <c r="AI4410">
        <v>0</v>
      </c>
    </row>
    <row r="4411" spans="1:35">
      <c r="A4411" t="s">
        <v>862</v>
      </c>
      <c r="B4411">
        <v>2019</v>
      </c>
      <c r="C4411">
        <v>2019</v>
      </c>
      <c r="D4411">
        <v>2019</v>
      </c>
      <c r="E4411">
        <v>4</v>
      </c>
      <c r="F4411">
        <v>0</v>
      </c>
      <c r="G4411">
        <v>0</v>
      </c>
      <c r="H4411" t="s">
        <v>568</v>
      </c>
      <c r="I4411">
        <v>251</v>
      </c>
      <c r="J4411" t="s">
        <v>113</v>
      </c>
      <c r="K4411" t="s">
        <v>583</v>
      </c>
      <c r="L4411">
        <v>0</v>
      </c>
      <c r="M4411" t="s">
        <v>177</v>
      </c>
      <c r="N4411" t="s">
        <v>514</v>
      </c>
      <c r="O4411">
        <v>170</v>
      </c>
      <c r="P4411" t="s">
        <v>725</v>
      </c>
      <c r="Q4411" t="s">
        <v>726</v>
      </c>
      <c r="R4411" t="s">
        <v>515</v>
      </c>
      <c r="S4411" t="s">
        <v>516</v>
      </c>
      <c r="T4411">
        <v>2100</v>
      </c>
      <c r="U4411" t="s">
        <v>868</v>
      </c>
      <c r="V4411">
        <v>2523</v>
      </c>
      <c r="W4411" t="s">
        <v>518</v>
      </c>
      <c r="X4411">
        <v>8</v>
      </c>
      <c r="Y4411" t="s">
        <v>519</v>
      </c>
      <c r="Z4411">
        <v>305020740</v>
      </c>
      <c r="AA4411">
        <v>8</v>
      </c>
      <c r="AB4411" t="s">
        <v>519</v>
      </c>
      <c r="AC4411">
        <v>305020740</v>
      </c>
      <c r="AD4411">
        <v>305020740</v>
      </c>
      <c r="AE4411">
        <v>0</v>
      </c>
      <c r="AF4411">
        <v>29480202</v>
      </c>
      <c r="AG4411">
        <v>29480202.572000001</v>
      </c>
      <c r="AH4411"/>
      <c r="AI4411">
        <v>0</v>
      </c>
    </row>
    <row r="4412" spans="1:35">
      <c r="A4412" t="s">
        <v>862</v>
      </c>
      <c r="B4412">
        <v>2019</v>
      </c>
      <c r="C4412">
        <v>2019</v>
      </c>
      <c r="D4412">
        <v>2019</v>
      </c>
      <c r="E4412">
        <v>4</v>
      </c>
      <c r="F4412">
        <v>0</v>
      </c>
      <c r="G4412">
        <v>0</v>
      </c>
      <c r="H4412" t="s">
        <v>568</v>
      </c>
      <c r="I4412">
        <v>251</v>
      </c>
      <c r="J4412" t="s">
        <v>113</v>
      </c>
      <c r="K4412" t="s">
        <v>583</v>
      </c>
      <c r="L4412">
        <v>0</v>
      </c>
      <c r="M4412" t="s">
        <v>177</v>
      </c>
      <c r="N4412" t="s">
        <v>514</v>
      </c>
      <c r="O4412">
        <v>208</v>
      </c>
      <c r="P4412" t="s">
        <v>195</v>
      </c>
      <c r="Q4412" t="s">
        <v>572</v>
      </c>
      <c r="R4412" t="s">
        <v>515</v>
      </c>
      <c r="S4412" t="s">
        <v>516</v>
      </c>
      <c r="T4412">
        <v>2100</v>
      </c>
      <c r="U4412" t="s">
        <v>868</v>
      </c>
      <c r="V4412">
        <v>2523</v>
      </c>
      <c r="W4412" t="s">
        <v>518</v>
      </c>
      <c r="X4412">
        <v>8</v>
      </c>
      <c r="Y4412" t="s">
        <v>519</v>
      </c>
      <c r="Z4412">
        <v>8409760</v>
      </c>
      <c r="AA4412">
        <v>8</v>
      </c>
      <c r="AB4412" t="s">
        <v>519</v>
      </c>
      <c r="AC4412">
        <v>8409760</v>
      </c>
      <c r="AD4412">
        <v>8409760</v>
      </c>
      <c r="AE4412">
        <v>0</v>
      </c>
      <c r="AF4412">
        <v>956084</v>
      </c>
      <c r="AG4412">
        <v>956084.902</v>
      </c>
      <c r="AH4412"/>
      <c r="AI4412">
        <v>0</v>
      </c>
    </row>
    <row r="4413" spans="1:35">
      <c r="A4413" t="s">
        <v>862</v>
      </c>
      <c r="B4413">
        <v>2019</v>
      </c>
      <c r="C4413">
        <v>2019</v>
      </c>
      <c r="D4413">
        <v>2019</v>
      </c>
      <c r="E4413">
        <v>4</v>
      </c>
      <c r="F4413">
        <v>0</v>
      </c>
      <c r="G4413">
        <v>0</v>
      </c>
      <c r="H4413" t="s">
        <v>568</v>
      </c>
      <c r="I4413">
        <v>251</v>
      </c>
      <c r="J4413" t="s">
        <v>113</v>
      </c>
      <c r="K4413" t="s">
        <v>583</v>
      </c>
      <c r="L4413">
        <v>0</v>
      </c>
      <c r="M4413" t="s">
        <v>177</v>
      </c>
      <c r="N4413" t="s">
        <v>514</v>
      </c>
      <c r="O4413">
        <v>826</v>
      </c>
      <c r="P4413" t="s">
        <v>589</v>
      </c>
      <c r="Q4413" t="s">
        <v>590</v>
      </c>
      <c r="R4413" t="s">
        <v>515</v>
      </c>
      <c r="S4413" t="s">
        <v>516</v>
      </c>
      <c r="T4413">
        <v>2100</v>
      </c>
      <c r="U4413" t="s">
        <v>868</v>
      </c>
      <c r="V4413">
        <v>2523</v>
      </c>
      <c r="W4413" t="s">
        <v>518</v>
      </c>
      <c r="X4413">
        <v>8</v>
      </c>
      <c r="Y4413" t="s">
        <v>519</v>
      </c>
      <c r="Z4413">
        <v>15000</v>
      </c>
      <c r="AA4413">
        <v>8</v>
      </c>
      <c r="AB4413" t="s">
        <v>519</v>
      </c>
      <c r="AC4413">
        <v>15000</v>
      </c>
      <c r="AD4413">
        <v>15000</v>
      </c>
      <c r="AE4413">
        <v>0</v>
      </c>
      <c r="AF4413">
        <v>109</v>
      </c>
      <c r="AG4413">
        <v>109.72499999999999</v>
      </c>
      <c r="AH4413"/>
      <c r="AI4413">
        <v>0</v>
      </c>
    </row>
    <row r="4414" spans="1:35">
      <c r="A4414" t="s">
        <v>862</v>
      </c>
      <c r="B4414">
        <v>2019</v>
      </c>
      <c r="C4414">
        <v>2019</v>
      </c>
      <c r="D4414">
        <v>2019</v>
      </c>
      <c r="E4414">
        <v>4</v>
      </c>
      <c r="F4414">
        <v>0</v>
      </c>
      <c r="G4414">
        <v>0</v>
      </c>
      <c r="H4414" t="s">
        <v>568</v>
      </c>
      <c r="I4414">
        <v>251</v>
      </c>
      <c r="J4414" t="s">
        <v>113</v>
      </c>
      <c r="K4414" t="s">
        <v>583</v>
      </c>
      <c r="L4414">
        <v>0</v>
      </c>
      <c r="M4414" t="s">
        <v>177</v>
      </c>
      <c r="N4414" t="s">
        <v>514</v>
      </c>
      <c r="O4414">
        <v>156</v>
      </c>
      <c r="P4414" t="s">
        <v>183</v>
      </c>
      <c r="Q4414" t="s">
        <v>562</v>
      </c>
      <c r="R4414" t="s">
        <v>515</v>
      </c>
      <c r="S4414" t="s">
        <v>516</v>
      </c>
      <c r="T4414">
        <v>2100</v>
      </c>
      <c r="U4414" t="s">
        <v>868</v>
      </c>
      <c r="V4414">
        <v>2523</v>
      </c>
      <c r="W4414" t="s">
        <v>518</v>
      </c>
      <c r="X4414">
        <v>8</v>
      </c>
      <c r="Y4414" t="s">
        <v>519</v>
      </c>
      <c r="Z4414">
        <v>4850540</v>
      </c>
      <c r="AA4414">
        <v>8</v>
      </c>
      <c r="AB4414" t="s">
        <v>519</v>
      </c>
      <c r="AC4414">
        <v>4850540</v>
      </c>
      <c r="AD4414">
        <v>4850540</v>
      </c>
      <c r="AE4414">
        <v>0</v>
      </c>
      <c r="AF4414">
        <v>1940406</v>
      </c>
      <c r="AG4414">
        <v>1940406.061</v>
      </c>
      <c r="AH4414"/>
      <c r="AI4414">
        <v>0</v>
      </c>
    </row>
    <row r="4415" spans="1:35">
      <c r="A4415" t="s">
        <v>862</v>
      </c>
      <c r="B4415">
        <v>2019</v>
      </c>
      <c r="C4415">
        <v>2019</v>
      </c>
      <c r="D4415">
        <v>2019</v>
      </c>
      <c r="E4415">
        <v>4</v>
      </c>
      <c r="F4415">
        <v>0</v>
      </c>
      <c r="G4415">
        <v>0</v>
      </c>
      <c r="H4415" t="s">
        <v>568</v>
      </c>
      <c r="I4415">
        <v>251</v>
      </c>
      <c r="J4415" t="s">
        <v>113</v>
      </c>
      <c r="K4415" t="s">
        <v>583</v>
      </c>
      <c r="L4415">
        <v>0</v>
      </c>
      <c r="M4415" t="s">
        <v>177</v>
      </c>
      <c r="N4415" t="s">
        <v>514</v>
      </c>
      <c r="O4415">
        <v>504</v>
      </c>
      <c r="P4415" t="s">
        <v>686</v>
      </c>
      <c r="Q4415" t="s">
        <v>687</v>
      </c>
      <c r="R4415" t="s">
        <v>515</v>
      </c>
      <c r="S4415" t="s">
        <v>516</v>
      </c>
      <c r="T4415">
        <v>2100</v>
      </c>
      <c r="U4415" t="s">
        <v>868</v>
      </c>
      <c r="V4415">
        <v>2523</v>
      </c>
      <c r="W4415" t="s">
        <v>518</v>
      </c>
      <c r="X4415">
        <v>8</v>
      </c>
      <c r="Y4415" t="s">
        <v>519</v>
      </c>
      <c r="Z4415">
        <v>185534428</v>
      </c>
      <c r="AA4415">
        <v>8</v>
      </c>
      <c r="AB4415" t="s">
        <v>519</v>
      </c>
      <c r="AC4415">
        <v>185534428</v>
      </c>
      <c r="AD4415">
        <v>185534428</v>
      </c>
      <c r="AE4415">
        <v>0</v>
      </c>
      <c r="AF4415">
        <v>9639460</v>
      </c>
      <c r="AG4415">
        <v>9639460.2170000002</v>
      </c>
      <c r="AH4415"/>
      <c r="AI4415">
        <v>0</v>
      </c>
    </row>
    <row r="4416" spans="1:35">
      <c r="A4416" t="s">
        <v>862</v>
      </c>
      <c r="B4416">
        <v>2019</v>
      </c>
      <c r="C4416">
        <v>2019</v>
      </c>
      <c r="D4416">
        <v>2019</v>
      </c>
      <c r="E4416">
        <v>4</v>
      </c>
      <c r="F4416">
        <v>0</v>
      </c>
      <c r="G4416">
        <v>0</v>
      </c>
      <c r="H4416" t="s">
        <v>568</v>
      </c>
      <c r="I4416">
        <v>251</v>
      </c>
      <c r="J4416" t="s">
        <v>113</v>
      </c>
      <c r="K4416" t="s">
        <v>583</v>
      </c>
      <c r="L4416">
        <v>0</v>
      </c>
      <c r="M4416" t="s">
        <v>177</v>
      </c>
      <c r="N4416" t="s">
        <v>514</v>
      </c>
      <c r="O4416">
        <v>124</v>
      </c>
      <c r="P4416" t="s">
        <v>542</v>
      </c>
      <c r="Q4416" t="s">
        <v>543</v>
      </c>
      <c r="R4416" t="s">
        <v>515</v>
      </c>
      <c r="S4416" t="s">
        <v>516</v>
      </c>
      <c r="T4416">
        <v>2100</v>
      </c>
      <c r="U4416" t="s">
        <v>868</v>
      </c>
      <c r="V4416">
        <v>2523</v>
      </c>
      <c r="W4416" t="s">
        <v>518</v>
      </c>
      <c r="X4416">
        <v>8</v>
      </c>
      <c r="Y4416" t="s">
        <v>519</v>
      </c>
      <c r="Z4416">
        <v>531</v>
      </c>
      <c r="AA4416">
        <v>8</v>
      </c>
      <c r="AB4416" t="s">
        <v>519</v>
      </c>
      <c r="AC4416">
        <v>531</v>
      </c>
      <c r="AD4416">
        <v>531</v>
      </c>
      <c r="AE4416">
        <v>0</v>
      </c>
      <c r="AF4416">
        <v>3058</v>
      </c>
      <c r="AG4416">
        <v>3058.8629999999998</v>
      </c>
      <c r="AH4416"/>
      <c r="AI4416">
        <v>0</v>
      </c>
    </row>
    <row r="4417" spans="1:35">
      <c r="A4417" t="s">
        <v>862</v>
      </c>
      <c r="B4417">
        <v>2019</v>
      </c>
      <c r="C4417">
        <v>2019</v>
      </c>
      <c r="D4417">
        <v>2019</v>
      </c>
      <c r="E4417">
        <v>4</v>
      </c>
      <c r="F4417">
        <v>0</v>
      </c>
      <c r="G4417">
        <v>0</v>
      </c>
      <c r="H4417" t="s">
        <v>568</v>
      </c>
      <c r="I4417">
        <v>251</v>
      </c>
      <c r="J4417" t="s">
        <v>113</v>
      </c>
      <c r="K4417" t="s">
        <v>583</v>
      </c>
      <c r="L4417">
        <v>0</v>
      </c>
      <c r="M4417" t="s">
        <v>177</v>
      </c>
      <c r="N4417" t="s">
        <v>514</v>
      </c>
      <c r="O4417">
        <v>788</v>
      </c>
      <c r="P4417" t="s">
        <v>729</v>
      </c>
      <c r="Q4417" t="s">
        <v>730</v>
      </c>
      <c r="R4417" t="s">
        <v>515</v>
      </c>
      <c r="S4417" t="s">
        <v>516</v>
      </c>
      <c r="T4417">
        <v>2100</v>
      </c>
      <c r="U4417" t="s">
        <v>868</v>
      </c>
      <c r="V4417">
        <v>2523</v>
      </c>
      <c r="W4417" t="s">
        <v>518</v>
      </c>
      <c r="X4417">
        <v>8</v>
      </c>
      <c r="Y4417" t="s">
        <v>519</v>
      </c>
      <c r="Z4417">
        <v>10277811</v>
      </c>
      <c r="AA4417">
        <v>8</v>
      </c>
      <c r="AB4417" t="s">
        <v>519</v>
      </c>
      <c r="AC4417">
        <v>10277811</v>
      </c>
      <c r="AD4417">
        <v>10277811</v>
      </c>
      <c r="AE4417">
        <v>0</v>
      </c>
      <c r="AF4417">
        <v>1155655</v>
      </c>
      <c r="AG4417">
        <v>1155655.5330000001</v>
      </c>
      <c r="AH4417"/>
      <c r="AI4417">
        <v>0</v>
      </c>
    </row>
    <row r="4418" spans="1:35">
      <c r="A4418" t="s">
        <v>862</v>
      </c>
      <c r="B4418">
        <v>2019</v>
      </c>
      <c r="C4418">
        <v>2019</v>
      </c>
      <c r="D4418">
        <v>2019</v>
      </c>
      <c r="E4418">
        <v>4</v>
      </c>
      <c r="F4418">
        <v>0</v>
      </c>
      <c r="G4418">
        <v>0</v>
      </c>
      <c r="H4418" t="s">
        <v>568</v>
      </c>
      <c r="I4418">
        <v>251</v>
      </c>
      <c r="J4418" t="s">
        <v>113</v>
      </c>
      <c r="K4418" t="s">
        <v>583</v>
      </c>
      <c r="L4418">
        <v>0</v>
      </c>
      <c r="M4418" t="s">
        <v>177</v>
      </c>
      <c r="N4418" t="s">
        <v>514</v>
      </c>
      <c r="O4418">
        <v>690</v>
      </c>
      <c r="P4418" t="s">
        <v>856</v>
      </c>
      <c r="Q4418" t="s">
        <v>857</v>
      </c>
      <c r="R4418" t="s">
        <v>515</v>
      </c>
      <c r="S4418" t="s">
        <v>516</v>
      </c>
      <c r="T4418">
        <v>2100</v>
      </c>
      <c r="U4418" t="s">
        <v>868</v>
      </c>
      <c r="V4418">
        <v>2523</v>
      </c>
      <c r="W4418" t="s">
        <v>518</v>
      </c>
      <c r="X4418">
        <v>8</v>
      </c>
      <c r="Y4418" t="s">
        <v>519</v>
      </c>
      <c r="Z4418">
        <v>90</v>
      </c>
      <c r="AA4418">
        <v>8</v>
      </c>
      <c r="AB4418" t="s">
        <v>519</v>
      </c>
      <c r="AC4418">
        <v>90</v>
      </c>
      <c r="AD4418">
        <v>90</v>
      </c>
      <c r="AE4418">
        <v>0</v>
      </c>
      <c r="AF4418">
        <v>90</v>
      </c>
      <c r="AG4418">
        <v>90.691000000000003</v>
      </c>
      <c r="AH4418"/>
      <c r="AI4418">
        <v>0</v>
      </c>
    </row>
    <row r="4419" spans="1:35">
      <c r="A4419" t="s">
        <v>862</v>
      </c>
      <c r="B4419">
        <v>2019</v>
      </c>
      <c r="C4419">
        <v>2019</v>
      </c>
      <c r="D4419">
        <v>2019</v>
      </c>
      <c r="E4419">
        <v>4</v>
      </c>
      <c r="F4419">
        <v>0</v>
      </c>
      <c r="G4419">
        <v>0</v>
      </c>
      <c r="H4419" t="s">
        <v>568</v>
      </c>
      <c r="I4419">
        <v>251</v>
      </c>
      <c r="J4419" t="s">
        <v>113</v>
      </c>
      <c r="K4419" t="s">
        <v>583</v>
      </c>
      <c r="L4419">
        <v>0</v>
      </c>
      <c r="M4419" t="s">
        <v>177</v>
      </c>
      <c r="N4419" t="s">
        <v>514</v>
      </c>
      <c r="O4419">
        <v>528</v>
      </c>
      <c r="P4419" t="s">
        <v>581</v>
      </c>
      <c r="Q4419" t="s">
        <v>582</v>
      </c>
      <c r="R4419" t="s">
        <v>515</v>
      </c>
      <c r="S4419" t="s">
        <v>516</v>
      </c>
      <c r="T4419">
        <v>2100</v>
      </c>
      <c r="U4419" t="s">
        <v>868</v>
      </c>
      <c r="V4419">
        <v>2523</v>
      </c>
      <c r="W4419" t="s">
        <v>518</v>
      </c>
      <c r="X4419">
        <v>8</v>
      </c>
      <c r="Y4419" t="s">
        <v>519</v>
      </c>
      <c r="Z4419">
        <v>8117430</v>
      </c>
      <c r="AA4419">
        <v>8</v>
      </c>
      <c r="AB4419" t="s">
        <v>519</v>
      </c>
      <c r="AC4419">
        <v>8117430</v>
      </c>
      <c r="AD4419">
        <v>8117430</v>
      </c>
      <c r="AE4419">
        <v>0</v>
      </c>
      <c r="AF4419">
        <v>917951</v>
      </c>
      <c r="AG4419">
        <v>917951.00699999998</v>
      </c>
      <c r="AH4419"/>
      <c r="AI4419">
        <v>0</v>
      </c>
    </row>
    <row r="4420" spans="1:35">
      <c r="A4420" t="s">
        <v>862</v>
      </c>
      <c r="B4420">
        <v>2019</v>
      </c>
      <c r="C4420">
        <v>2019</v>
      </c>
      <c r="D4420">
        <v>2019</v>
      </c>
      <c r="E4420">
        <v>4</v>
      </c>
      <c r="F4420">
        <v>0</v>
      </c>
      <c r="G4420">
        <v>0</v>
      </c>
      <c r="H4420" t="s">
        <v>568</v>
      </c>
      <c r="I4420">
        <v>251</v>
      </c>
      <c r="J4420" t="s">
        <v>113</v>
      </c>
      <c r="K4420" t="s">
        <v>583</v>
      </c>
      <c r="L4420">
        <v>0</v>
      </c>
      <c r="M4420" t="s">
        <v>177</v>
      </c>
      <c r="N4420" t="s">
        <v>514</v>
      </c>
      <c r="O4420">
        <v>724</v>
      </c>
      <c r="P4420" t="s">
        <v>214</v>
      </c>
      <c r="Q4420" t="s">
        <v>580</v>
      </c>
      <c r="R4420" t="s">
        <v>515</v>
      </c>
      <c r="S4420" t="s">
        <v>516</v>
      </c>
      <c r="T4420">
        <v>2100</v>
      </c>
      <c r="U4420" t="s">
        <v>868</v>
      </c>
      <c r="V4420">
        <v>2523</v>
      </c>
      <c r="W4420" t="s">
        <v>518</v>
      </c>
      <c r="X4420">
        <v>8</v>
      </c>
      <c r="Y4420" t="s">
        <v>519</v>
      </c>
      <c r="Z4420">
        <v>170350608</v>
      </c>
      <c r="AA4420">
        <v>8</v>
      </c>
      <c r="AB4420" t="s">
        <v>519</v>
      </c>
      <c r="AC4420">
        <v>170350608</v>
      </c>
      <c r="AD4420">
        <v>170350608</v>
      </c>
      <c r="AE4420">
        <v>0</v>
      </c>
      <c r="AF4420">
        <v>10760383</v>
      </c>
      <c r="AG4420">
        <v>10760383.328</v>
      </c>
      <c r="AH4420"/>
      <c r="AI4420">
        <v>0</v>
      </c>
    </row>
    <row r="4421" spans="1:35">
      <c r="A4421" t="s">
        <v>862</v>
      </c>
      <c r="B4421">
        <v>2019</v>
      </c>
      <c r="C4421">
        <v>2019</v>
      </c>
      <c r="D4421">
        <v>2019</v>
      </c>
      <c r="E4421">
        <v>4</v>
      </c>
      <c r="F4421">
        <v>0</v>
      </c>
      <c r="G4421">
        <v>0</v>
      </c>
      <c r="H4421" t="s">
        <v>568</v>
      </c>
      <c r="I4421">
        <v>251</v>
      </c>
      <c r="J4421" t="s">
        <v>113</v>
      </c>
      <c r="K4421" t="s">
        <v>583</v>
      </c>
      <c r="L4421">
        <v>0</v>
      </c>
      <c r="M4421" t="s">
        <v>177</v>
      </c>
      <c r="N4421" t="s">
        <v>514</v>
      </c>
      <c r="O4421">
        <v>784</v>
      </c>
      <c r="P4421" t="s">
        <v>186</v>
      </c>
      <c r="Q4421" t="s">
        <v>618</v>
      </c>
      <c r="R4421" t="s">
        <v>515</v>
      </c>
      <c r="S4421" t="s">
        <v>516</v>
      </c>
      <c r="T4421">
        <v>2100</v>
      </c>
      <c r="U4421" t="s">
        <v>868</v>
      </c>
      <c r="V4421">
        <v>2523</v>
      </c>
      <c r="W4421" t="s">
        <v>518</v>
      </c>
      <c r="X4421">
        <v>8</v>
      </c>
      <c r="Y4421" t="s">
        <v>519</v>
      </c>
      <c r="Z4421">
        <v>69050</v>
      </c>
      <c r="AA4421">
        <v>8</v>
      </c>
      <c r="AB4421" t="s">
        <v>519</v>
      </c>
      <c r="AC4421">
        <v>69050</v>
      </c>
      <c r="AD4421">
        <v>69050</v>
      </c>
      <c r="AE4421">
        <v>0</v>
      </c>
      <c r="AF4421">
        <v>10220</v>
      </c>
      <c r="AG4421">
        <v>10220.093999999999</v>
      </c>
      <c r="AH4421"/>
      <c r="AI4421">
        <v>0</v>
      </c>
    </row>
    <row r="4422" spans="1:35">
      <c r="A4422" t="s">
        <v>862</v>
      </c>
      <c r="B4422">
        <v>2019</v>
      </c>
      <c r="C4422">
        <v>2019</v>
      </c>
      <c r="D4422">
        <v>2019</v>
      </c>
      <c r="E4422">
        <v>4</v>
      </c>
      <c r="F4422">
        <v>0</v>
      </c>
      <c r="G4422">
        <v>0</v>
      </c>
      <c r="H4422" t="s">
        <v>568</v>
      </c>
      <c r="I4422">
        <v>251</v>
      </c>
      <c r="J4422" t="s">
        <v>113</v>
      </c>
      <c r="K4422" t="s">
        <v>583</v>
      </c>
      <c r="L4422">
        <v>0</v>
      </c>
      <c r="M4422" t="s">
        <v>177</v>
      </c>
      <c r="N4422" t="s">
        <v>514</v>
      </c>
      <c r="O4422">
        <v>484</v>
      </c>
      <c r="P4422" t="s">
        <v>656</v>
      </c>
      <c r="Q4422" t="s">
        <v>657</v>
      </c>
      <c r="R4422" t="s">
        <v>515</v>
      </c>
      <c r="S4422" t="s">
        <v>516</v>
      </c>
      <c r="T4422">
        <v>2100</v>
      </c>
      <c r="U4422" t="s">
        <v>868</v>
      </c>
      <c r="V4422">
        <v>2523</v>
      </c>
      <c r="W4422" t="s">
        <v>518</v>
      </c>
      <c r="X4422">
        <v>8</v>
      </c>
      <c r="Y4422" t="s">
        <v>519</v>
      </c>
      <c r="Z4422">
        <v>12274</v>
      </c>
      <c r="AA4422">
        <v>8</v>
      </c>
      <c r="AB4422" t="s">
        <v>519</v>
      </c>
      <c r="AC4422">
        <v>12274</v>
      </c>
      <c r="AD4422">
        <v>12274</v>
      </c>
      <c r="AE4422">
        <v>0</v>
      </c>
      <c r="AF4422">
        <v>9047</v>
      </c>
      <c r="AG4422">
        <v>9047.8289999999997</v>
      </c>
      <c r="AH4422"/>
      <c r="AI4422">
        <v>0</v>
      </c>
    </row>
    <row r="4423" spans="1:35">
      <c r="A4423" t="s">
        <v>862</v>
      </c>
      <c r="B4423">
        <v>2019</v>
      </c>
      <c r="C4423">
        <v>2019</v>
      </c>
      <c r="D4423">
        <v>2019</v>
      </c>
      <c r="E4423">
        <v>4</v>
      </c>
      <c r="F4423">
        <v>0</v>
      </c>
      <c r="G4423">
        <v>0</v>
      </c>
      <c r="H4423" t="s">
        <v>568</v>
      </c>
      <c r="I4423">
        <v>251</v>
      </c>
      <c r="J4423" t="s">
        <v>113</v>
      </c>
      <c r="K4423" t="s">
        <v>583</v>
      </c>
      <c r="L4423">
        <v>0</v>
      </c>
      <c r="M4423" t="s">
        <v>177</v>
      </c>
      <c r="N4423" t="s">
        <v>514</v>
      </c>
      <c r="O4423">
        <v>686</v>
      </c>
      <c r="P4423" t="s">
        <v>560</v>
      </c>
      <c r="Q4423" t="s">
        <v>561</v>
      </c>
      <c r="R4423" t="s">
        <v>515</v>
      </c>
      <c r="S4423" t="s">
        <v>516</v>
      </c>
      <c r="T4423">
        <v>2100</v>
      </c>
      <c r="U4423" t="s">
        <v>868</v>
      </c>
      <c r="V4423">
        <v>2523</v>
      </c>
      <c r="W4423" t="s">
        <v>518</v>
      </c>
      <c r="X4423">
        <v>8</v>
      </c>
      <c r="Y4423" t="s">
        <v>519</v>
      </c>
      <c r="Z4423">
        <v>195</v>
      </c>
      <c r="AA4423">
        <v>8</v>
      </c>
      <c r="AB4423" t="s">
        <v>519</v>
      </c>
      <c r="AC4423">
        <v>195</v>
      </c>
      <c r="AD4423">
        <v>195</v>
      </c>
      <c r="AE4423">
        <v>0</v>
      </c>
      <c r="AF4423">
        <v>759</v>
      </c>
      <c r="AG4423">
        <v>759.11699999999996</v>
      </c>
      <c r="AH4423"/>
      <c r="AI4423">
        <v>0</v>
      </c>
    </row>
    <row r="4424" spans="1:35">
      <c r="A4424" t="s">
        <v>862</v>
      </c>
      <c r="B4424">
        <v>2019</v>
      </c>
      <c r="C4424">
        <v>2019</v>
      </c>
      <c r="D4424">
        <v>2019</v>
      </c>
      <c r="E4424">
        <v>4</v>
      </c>
      <c r="F4424">
        <v>0</v>
      </c>
      <c r="G4424">
        <v>0</v>
      </c>
      <c r="H4424" t="s">
        <v>568</v>
      </c>
      <c r="I4424">
        <v>251</v>
      </c>
      <c r="J4424" t="s">
        <v>113</v>
      </c>
      <c r="K4424" t="s">
        <v>583</v>
      </c>
      <c r="L4424">
        <v>0</v>
      </c>
      <c r="M4424" t="s">
        <v>177</v>
      </c>
      <c r="N4424" t="s">
        <v>514</v>
      </c>
      <c r="O4424">
        <v>818</v>
      </c>
      <c r="P4424" t="s">
        <v>532</v>
      </c>
      <c r="Q4424" t="s">
        <v>533</v>
      </c>
      <c r="R4424" t="s">
        <v>515</v>
      </c>
      <c r="S4424" t="s">
        <v>516</v>
      </c>
      <c r="T4424">
        <v>2100</v>
      </c>
      <c r="U4424" t="s">
        <v>868</v>
      </c>
      <c r="V4424">
        <v>2523</v>
      </c>
      <c r="W4424" t="s">
        <v>518</v>
      </c>
      <c r="X4424">
        <v>8</v>
      </c>
      <c r="Y4424" t="s">
        <v>519</v>
      </c>
      <c r="Z4424">
        <v>411250</v>
      </c>
      <c r="AA4424">
        <v>8</v>
      </c>
      <c r="AB4424" t="s">
        <v>519</v>
      </c>
      <c r="AC4424">
        <v>411250</v>
      </c>
      <c r="AD4424">
        <v>411250</v>
      </c>
      <c r="AE4424">
        <v>0</v>
      </c>
      <c r="AF4424">
        <v>43964</v>
      </c>
      <c r="AG4424">
        <v>43964.991999999998</v>
      </c>
      <c r="AH4424"/>
      <c r="AI4424">
        <v>0</v>
      </c>
    </row>
    <row r="4425" spans="1:35">
      <c r="A4425" t="s">
        <v>862</v>
      </c>
      <c r="B4425">
        <v>2019</v>
      </c>
      <c r="C4425">
        <v>2019</v>
      </c>
      <c r="D4425">
        <v>2019</v>
      </c>
      <c r="E4425">
        <v>4</v>
      </c>
      <c r="F4425">
        <v>0</v>
      </c>
      <c r="G4425">
        <v>0</v>
      </c>
      <c r="H4425" t="s">
        <v>568</v>
      </c>
      <c r="I4425">
        <v>251</v>
      </c>
      <c r="J4425" t="s">
        <v>113</v>
      </c>
      <c r="K4425" t="s">
        <v>583</v>
      </c>
      <c r="L4425">
        <v>0</v>
      </c>
      <c r="M4425" t="s">
        <v>177</v>
      </c>
      <c r="N4425" t="s">
        <v>514</v>
      </c>
      <c r="O4425">
        <v>792</v>
      </c>
      <c r="P4425" t="s">
        <v>217</v>
      </c>
      <c r="Q4425" t="s">
        <v>573</v>
      </c>
      <c r="R4425" t="s">
        <v>515</v>
      </c>
      <c r="S4425" t="s">
        <v>516</v>
      </c>
      <c r="T4425">
        <v>2100</v>
      </c>
      <c r="U4425" t="s">
        <v>868</v>
      </c>
      <c r="V4425">
        <v>2523</v>
      </c>
      <c r="W4425" t="s">
        <v>518</v>
      </c>
      <c r="X4425">
        <v>8</v>
      </c>
      <c r="Y4425" t="s">
        <v>519</v>
      </c>
      <c r="Z4425">
        <v>102752795</v>
      </c>
      <c r="AA4425">
        <v>8</v>
      </c>
      <c r="AB4425" t="s">
        <v>519</v>
      </c>
      <c r="AC4425">
        <v>102752795</v>
      </c>
      <c r="AD4425">
        <v>102752795</v>
      </c>
      <c r="AE4425">
        <v>0</v>
      </c>
      <c r="AF4425">
        <v>7060976</v>
      </c>
      <c r="AG4425">
        <v>7060976.7620000001</v>
      </c>
      <c r="AH4425"/>
      <c r="AI4425">
        <v>0</v>
      </c>
    </row>
    <row r="4426" spans="1:35">
      <c r="A4426" t="s">
        <v>862</v>
      </c>
      <c r="B4426">
        <v>2019</v>
      </c>
      <c r="C4426">
        <v>2019</v>
      </c>
      <c r="D4426">
        <v>2019</v>
      </c>
      <c r="E4426">
        <v>4</v>
      </c>
      <c r="F4426">
        <v>0</v>
      </c>
      <c r="G4426">
        <v>0</v>
      </c>
      <c r="H4426" t="s">
        <v>568</v>
      </c>
      <c r="I4426">
        <v>251</v>
      </c>
      <c r="J4426" t="s">
        <v>113</v>
      </c>
      <c r="K4426" t="s">
        <v>583</v>
      </c>
      <c r="L4426">
        <v>0</v>
      </c>
      <c r="M4426" t="s">
        <v>177</v>
      </c>
      <c r="N4426" t="s">
        <v>514</v>
      </c>
      <c r="O4426">
        <v>704</v>
      </c>
      <c r="P4426" t="s">
        <v>570</v>
      </c>
      <c r="Q4426" t="s">
        <v>571</v>
      </c>
      <c r="R4426" t="s">
        <v>515</v>
      </c>
      <c r="S4426" t="s">
        <v>516</v>
      </c>
      <c r="T4426">
        <v>2100</v>
      </c>
      <c r="U4426" t="s">
        <v>868</v>
      </c>
      <c r="V4426">
        <v>2523</v>
      </c>
      <c r="W4426" t="s">
        <v>518</v>
      </c>
      <c r="X4426">
        <v>8</v>
      </c>
      <c r="Y4426" t="s">
        <v>519</v>
      </c>
      <c r="Z4426">
        <v>121012430</v>
      </c>
      <c r="AA4426">
        <v>8</v>
      </c>
      <c r="AB4426" t="s">
        <v>519</v>
      </c>
      <c r="AC4426">
        <v>121012430</v>
      </c>
      <c r="AD4426">
        <v>121012430</v>
      </c>
      <c r="AE4426">
        <v>0</v>
      </c>
      <c r="AF4426">
        <v>10551230</v>
      </c>
      <c r="AG4426">
        <v>10551230.798</v>
      </c>
      <c r="AH4426"/>
      <c r="AI4426">
        <v>0</v>
      </c>
    </row>
    <row r="4427" spans="1:35">
      <c r="A4427" t="s">
        <v>862</v>
      </c>
      <c r="B4427">
        <v>2019</v>
      </c>
      <c r="C4427">
        <v>2019</v>
      </c>
      <c r="D4427">
        <v>2019</v>
      </c>
      <c r="E4427">
        <v>4</v>
      </c>
      <c r="F4427">
        <v>0</v>
      </c>
      <c r="G4427">
        <v>0</v>
      </c>
      <c r="H4427" t="s">
        <v>568</v>
      </c>
      <c r="I4427">
        <v>251</v>
      </c>
      <c r="J4427" t="s">
        <v>113</v>
      </c>
      <c r="K4427" t="s">
        <v>583</v>
      </c>
      <c r="L4427">
        <v>0</v>
      </c>
      <c r="M4427" t="s">
        <v>177</v>
      </c>
      <c r="N4427" t="s">
        <v>514</v>
      </c>
      <c r="O4427">
        <v>458</v>
      </c>
      <c r="P4427" t="s">
        <v>180</v>
      </c>
      <c r="Q4427" t="s">
        <v>557</v>
      </c>
      <c r="R4427" t="s">
        <v>515</v>
      </c>
      <c r="S4427" t="s">
        <v>516</v>
      </c>
      <c r="T4427">
        <v>2100</v>
      </c>
      <c r="U4427" t="s">
        <v>868</v>
      </c>
      <c r="V4427">
        <v>2523</v>
      </c>
      <c r="W4427" t="s">
        <v>518</v>
      </c>
      <c r="X4427">
        <v>8</v>
      </c>
      <c r="Y4427" t="s">
        <v>519</v>
      </c>
      <c r="Z4427">
        <v>61598000</v>
      </c>
      <c r="AA4427">
        <v>8</v>
      </c>
      <c r="AB4427" t="s">
        <v>519</v>
      </c>
      <c r="AC4427">
        <v>61598000</v>
      </c>
      <c r="AD4427">
        <v>61598000</v>
      </c>
      <c r="AE4427">
        <v>0</v>
      </c>
      <c r="AF4427">
        <v>6952247</v>
      </c>
      <c r="AG4427">
        <v>6952247.1840000004</v>
      </c>
      <c r="AH4427"/>
      <c r="AI4427">
        <v>0</v>
      </c>
    </row>
    <row r="4428" spans="1:35">
      <c r="A4428" t="s">
        <v>862</v>
      </c>
      <c r="B4428">
        <v>2019</v>
      </c>
      <c r="C4428">
        <v>2019</v>
      </c>
      <c r="D4428">
        <v>2019</v>
      </c>
      <c r="E4428">
        <v>4</v>
      </c>
      <c r="F4428">
        <v>0</v>
      </c>
      <c r="G4428">
        <v>0</v>
      </c>
      <c r="H4428" t="s">
        <v>568</v>
      </c>
      <c r="I4428">
        <v>251</v>
      </c>
      <c r="J4428" t="s">
        <v>113</v>
      </c>
      <c r="K4428" t="s">
        <v>583</v>
      </c>
      <c r="L4428">
        <v>0</v>
      </c>
      <c r="M4428" t="s">
        <v>177</v>
      </c>
      <c r="N4428" t="s">
        <v>514</v>
      </c>
      <c r="O4428">
        <v>620</v>
      </c>
      <c r="P4428" t="s">
        <v>603</v>
      </c>
      <c r="Q4428" t="s">
        <v>604</v>
      </c>
      <c r="R4428" t="s">
        <v>515</v>
      </c>
      <c r="S4428" t="s">
        <v>516</v>
      </c>
      <c r="T4428">
        <v>2100</v>
      </c>
      <c r="U4428" t="s">
        <v>868</v>
      </c>
      <c r="V4428">
        <v>2523</v>
      </c>
      <c r="W4428" t="s">
        <v>518</v>
      </c>
      <c r="X4428">
        <v>8</v>
      </c>
      <c r="Y4428" t="s">
        <v>519</v>
      </c>
      <c r="Z4428">
        <v>51868950</v>
      </c>
      <c r="AA4428">
        <v>8</v>
      </c>
      <c r="AB4428" t="s">
        <v>519</v>
      </c>
      <c r="AC4428">
        <v>51868950</v>
      </c>
      <c r="AD4428">
        <v>51868950</v>
      </c>
      <c r="AE4428">
        <v>0</v>
      </c>
      <c r="AF4428">
        <v>8035230</v>
      </c>
      <c r="AG4428">
        <v>8035230.0980000002</v>
      </c>
      <c r="AH4428"/>
      <c r="AI4428">
        <v>0</v>
      </c>
    </row>
    <row r="4429" spans="1:35">
      <c r="A4429" t="s">
        <v>862</v>
      </c>
      <c r="B4429">
        <v>2019</v>
      </c>
      <c r="C4429">
        <v>2019</v>
      </c>
      <c r="D4429">
        <v>2019</v>
      </c>
      <c r="E4429">
        <v>4</v>
      </c>
      <c r="F4429">
        <v>0</v>
      </c>
      <c r="G4429">
        <v>0</v>
      </c>
      <c r="H4429" t="s">
        <v>568</v>
      </c>
      <c r="I4429">
        <v>251</v>
      </c>
      <c r="J4429" t="s">
        <v>113</v>
      </c>
      <c r="K4429" t="s">
        <v>583</v>
      </c>
      <c r="L4429">
        <v>0</v>
      </c>
      <c r="M4429" t="s">
        <v>177</v>
      </c>
      <c r="N4429" t="s">
        <v>514</v>
      </c>
      <c r="O4429">
        <v>682</v>
      </c>
      <c r="P4429" t="s">
        <v>707</v>
      </c>
      <c r="Q4429" t="s">
        <v>708</v>
      </c>
      <c r="R4429" t="s">
        <v>515</v>
      </c>
      <c r="S4429" t="s">
        <v>516</v>
      </c>
      <c r="T4429">
        <v>2100</v>
      </c>
      <c r="U4429" t="s">
        <v>868</v>
      </c>
      <c r="V4429">
        <v>2523</v>
      </c>
      <c r="W4429" t="s">
        <v>518</v>
      </c>
      <c r="X4429">
        <v>8</v>
      </c>
      <c r="Y4429" t="s">
        <v>519</v>
      </c>
      <c r="Z4429">
        <v>110529390</v>
      </c>
      <c r="AA4429">
        <v>8</v>
      </c>
      <c r="AB4429" t="s">
        <v>519</v>
      </c>
      <c r="AC4429">
        <v>110529390</v>
      </c>
      <c r="AD4429">
        <v>110529390</v>
      </c>
      <c r="AE4429">
        <v>0</v>
      </c>
      <c r="AF4429">
        <v>7673899</v>
      </c>
      <c r="AG4429">
        <v>7673899.1540000001</v>
      </c>
      <c r="AH4429"/>
      <c r="AI4429">
        <v>0</v>
      </c>
    </row>
    <row r="4430" spans="1:35">
      <c r="A4430" t="s">
        <v>862</v>
      </c>
      <c r="B4430">
        <v>2019</v>
      </c>
      <c r="C4430">
        <v>2019</v>
      </c>
      <c r="D4430">
        <v>2019</v>
      </c>
      <c r="E4430">
        <v>4</v>
      </c>
      <c r="F4430">
        <v>0</v>
      </c>
      <c r="G4430">
        <v>0</v>
      </c>
      <c r="H4430" t="s">
        <v>568</v>
      </c>
      <c r="I4430">
        <v>251</v>
      </c>
      <c r="J4430" t="s">
        <v>113</v>
      </c>
      <c r="K4430" t="s">
        <v>583</v>
      </c>
      <c r="L4430">
        <v>0</v>
      </c>
      <c r="M4430" t="s">
        <v>177</v>
      </c>
      <c r="N4430" t="s">
        <v>514</v>
      </c>
      <c r="O4430">
        <v>586</v>
      </c>
      <c r="P4430" t="s">
        <v>781</v>
      </c>
      <c r="Q4430" t="s">
        <v>782</v>
      </c>
      <c r="R4430" t="s">
        <v>515</v>
      </c>
      <c r="S4430" t="s">
        <v>516</v>
      </c>
      <c r="T4430">
        <v>2100</v>
      </c>
      <c r="U4430" t="s">
        <v>868</v>
      </c>
      <c r="V4430">
        <v>2523</v>
      </c>
      <c r="W4430" t="s">
        <v>518</v>
      </c>
      <c r="X4430">
        <v>8</v>
      </c>
      <c r="Y4430" t="s">
        <v>519</v>
      </c>
      <c r="Z4430">
        <v>20038900</v>
      </c>
      <c r="AA4430">
        <v>8</v>
      </c>
      <c r="AB4430" t="s">
        <v>519</v>
      </c>
      <c r="AC4430">
        <v>20038900</v>
      </c>
      <c r="AD4430">
        <v>20038900</v>
      </c>
      <c r="AE4430">
        <v>0</v>
      </c>
      <c r="AF4430">
        <v>2356891</v>
      </c>
      <c r="AG4430">
        <v>2356891.7009999999</v>
      </c>
      <c r="AH4430"/>
      <c r="AI4430">
        <v>0</v>
      </c>
    </row>
    <row r="4431" spans="1:35">
      <c r="A4431" t="s">
        <v>862</v>
      </c>
      <c r="B4431">
        <v>2019</v>
      </c>
      <c r="C4431">
        <v>2019</v>
      </c>
      <c r="D4431">
        <v>2019</v>
      </c>
      <c r="E4431">
        <v>4</v>
      </c>
      <c r="F4431">
        <v>0</v>
      </c>
      <c r="G4431">
        <v>0</v>
      </c>
      <c r="H4431" t="s">
        <v>568</v>
      </c>
      <c r="I4431">
        <v>251</v>
      </c>
      <c r="J4431" t="s">
        <v>113</v>
      </c>
      <c r="K4431" t="s">
        <v>583</v>
      </c>
      <c r="L4431">
        <v>0</v>
      </c>
      <c r="M4431" t="s">
        <v>177</v>
      </c>
      <c r="N4431" t="s">
        <v>514</v>
      </c>
      <c r="O4431">
        <v>56</v>
      </c>
      <c r="P4431" t="s">
        <v>694</v>
      </c>
      <c r="Q4431" t="s">
        <v>695</v>
      </c>
      <c r="R4431" t="s">
        <v>515</v>
      </c>
      <c r="S4431" t="s">
        <v>516</v>
      </c>
      <c r="T4431">
        <v>2100</v>
      </c>
      <c r="U4431" t="s">
        <v>868</v>
      </c>
      <c r="V4431">
        <v>2523</v>
      </c>
      <c r="W4431" t="s">
        <v>518</v>
      </c>
      <c r="X4431">
        <v>8</v>
      </c>
      <c r="Y4431" t="s">
        <v>519</v>
      </c>
      <c r="Z4431">
        <v>23069494</v>
      </c>
      <c r="AA4431">
        <v>8</v>
      </c>
      <c r="AB4431" t="s">
        <v>519</v>
      </c>
      <c r="AC4431">
        <v>23069494</v>
      </c>
      <c r="AD4431">
        <v>23069494</v>
      </c>
      <c r="AE4431">
        <v>0</v>
      </c>
      <c r="AF4431">
        <v>1861807</v>
      </c>
      <c r="AG4431">
        <v>1861807.176</v>
      </c>
      <c r="AH4431"/>
      <c r="AI4431">
        <v>0</v>
      </c>
    </row>
    <row r="4432" spans="1:35">
      <c r="A4432" t="s">
        <v>862</v>
      </c>
      <c r="B4432">
        <v>2019</v>
      </c>
      <c r="C4432">
        <v>2019</v>
      </c>
      <c r="D4432">
        <v>2019</v>
      </c>
      <c r="E4432">
        <v>4</v>
      </c>
      <c r="F4432">
        <v>0</v>
      </c>
      <c r="G4432">
        <v>0</v>
      </c>
      <c r="H4432" t="s">
        <v>568</v>
      </c>
      <c r="I4432">
        <v>251</v>
      </c>
      <c r="J4432" t="s">
        <v>113</v>
      </c>
      <c r="K4432" t="s">
        <v>583</v>
      </c>
      <c r="L4432">
        <v>0</v>
      </c>
      <c r="M4432" t="s">
        <v>177</v>
      </c>
      <c r="N4432" t="s">
        <v>514</v>
      </c>
      <c r="O4432">
        <v>699</v>
      </c>
      <c r="P4432" t="s">
        <v>585</v>
      </c>
      <c r="Q4432" t="s">
        <v>586</v>
      </c>
      <c r="R4432" t="s">
        <v>515</v>
      </c>
      <c r="S4432" t="s">
        <v>516</v>
      </c>
      <c r="T4432">
        <v>2100</v>
      </c>
      <c r="U4432" t="s">
        <v>868</v>
      </c>
      <c r="V4432">
        <v>2523</v>
      </c>
      <c r="W4432" t="s">
        <v>518</v>
      </c>
      <c r="X4432">
        <v>8</v>
      </c>
      <c r="Y4432" t="s">
        <v>519</v>
      </c>
      <c r="Z4432">
        <v>16740180</v>
      </c>
      <c r="AA4432">
        <v>8</v>
      </c>
      <c r="AB4432" t="s">
        <v>519</v>
      </c>
      <c r="AC4432">
        <v>16740180</v>
      </c>
      <c r="AD4432">
        <v>16740180</v>
      </c>
      <c r="AE4432">
        <v>0</v>
      </c>
      <c r="AF4432">
        <v>1636110</v>
      </c>
      <c r="AG4432">
        <v>1636110.8119999999</v>
      </c>
      <c r="AH4432"/>
      <c r="AI4432">
        <v>0</v>
      </c>
    </row>
    <row r="4433" spans="1:35">
      <c r="A4433" t="s">
        <v>862</v>
      </c>
      <c r="B4433">
        <v>2019</v>
      </c>
      <c r="C4433">
        <v>2019</v>
      </c>
      <c r="D4433">
        <v>2019</v>
      </c>
      <c r="E4433">
        <v>4</v>
      </c>
      <c r="F4433">
        <v>0</v>
      </c>
      <c r="G4433">
        <v>0</v>
      </c>
      <c r="H4433" t="s">
        <v>568</v>
      </c>
      <c r="I4433">
        <v>251</v>
      </c>
      <c r="J4433" t="s">
        <v>113</v>
      </c>
      <c r="K4433" t="s">
        <v>583</v>
      </c>
      <c r="L4433">
        <v>0</v>
      </c>
      <c r="M4433" t="s">
        <v>177</v>
      </c>
      <c r="N4433" t="s">
        <v>514</v>
      </c>
      <c r="O4433">
        <v>842</v>
      </c>
      <c r="P4433" t="s">
        <v>593</v>
      </c>
      <c r="Q4433" t="s">
        <v>593</v>
      </c>
      <c r="R4433" t="s">
        <v>515</v>
      </c>
      <c r="S4433" t="s">
        <v>516</v>
      </c>
      <c r="T4433">
        <v>2100</v>
      </c>
      <c r="U4433" t="s">
        <v>868</v>
      </c>
      <c r="V4433">
        <v>2523</v>
      </c>
      <c r="W4433" t="s">
        <v>518</v>
      </c>
      <c r="X4433">
        <v>8</v>
      </c>
      <c r="Y4433" t="s">
        <v>519</v>
      </c>
      <c r="Z4433">
        <v>186743</v>
      </c>
      <c r="AA4433">
        <v>8</v>
      </c>
      <c r="AB4433" t="s">
        <v>519</v>
      </c>
      <c r="AC4433">
        <v>186743</v>
      </c>
      <c r="AD4433">
        <v>186743</v>
      </c>
      <c r="AE4433">
        <v>0</v>
      </c>
      <c r="AF4433">
        <v>188751</v>
      </c>
      <c r="AG4433">
        <v>188751.52799999999</v>
      </c>
      <c r="AH4433"/>
      <c r="AI4433">
        <v>0</v>
      </c>
    </row>
    <row r="4434" spans="1:35">
      <c r="A4434" t="s">
        <v>862</v>
      </c>
      <c r="B4434">
        <v>2019</v>
      </c>
      <c r="C4434">
        <v>2019</v>
      </c>
      <c r="D4434">
        <v>2019</v>
      </c>
      <c r="E4434">
        <v>4</v>
      </c>
      <c r="F4434">
        <v>0</v>
      </c>
      <c r="G4434">
        <v>0</v>
      </c>
      <c r="H4434" t="s">
        <v>568</v>
      </c>
      <c r="I4434">
        <v>251</v>
      </c>
      <c r="J4434" t="s">
        <v>113</v>
      </c>
      <c r="K4434" t="s">
        <v>583</v>
      </c>
      <c r="L4434">
        <v>0</v>
      </c>
      <c r="M4434" t="s">
        <v>177</v>
      </c>
      <c r="N4434" t="s">
        <v>514</v>
      </c>
      <c r="O4434">
        <v>76</v>
      </c>
      <c r="P4434" t="s">
        <v>538</v>
      </c>
      <c r="Q4434" t="s">
        <v>539</v>
      </c>
      <c r="R4434" t="s">
        <v>515</v>
      </c>
      <c r="S4434" t="s">
        <v>516</v>
      </c>
      <c r="T4434">
        <v>3200</v>
      </c>
      <c r="U4434" t="s">
        <v>74</v>
      </c>
      <c r="V4434">
        <v>2523</v>
      </c>
      <c r="W4434" t="s">
        <v>518</v>
      </c>
      <c r="X4434">
        <v>8</v>
      </c>
      <c r="Y4434" t="s">
        <v>519</v>
      </c>
      <c r="Z4434">
        <v>1150</v>
      </c>
      <c r="AA4434">
        <v>8</v>
      </c>
      <c r="AB4434" t="s">
        <v>519</v>
      </c>
      <c r="AC4434">
        <v>1150</v>
      </c>
      <c r="AD4434">
        <v>1150</v>
      </c>
      <c r="AE4434">
        <v>0</v>
      </c>
      <c r="AF4434">
        <v>274</v>
      </c>
      <c r="AG4434">
        <v>274.31200000000001</v>
      </c>
      <c r="AH4434"/>
      <c r="AI4434">
        <v>0</v>
      </c>
    </row>
    <row r="4435" spans="1:35">
      <c r="A4435" t="s">
        <v>862</v>
      </c>
      <c r="B4435">
        <v>2019</v>
      </c>
      <c r="C4435">
        <v>2019</v>
      </c>
      <c r="D4435">
        <v>2019</v>
      </c>
      <c r="E4435">
        <v>4</v>
      </c>
      <c r="F4435">
        <v>0</v>
      </c>
      <c r="G4435">
        <v>0</v>
      </c>
      <c r="H4435" t="s">
        <v>568</v>
      </c>
      <c r="I4435">
        <v>251</v>
      </c>
      <c r="J4435" t="s">
        <v>113</v>
      </c>
      <c r="K4435" t="s">
        <v>583</v>
      </c>
      <c r="L4435">
        <v>0</v>
      </c>
      <c r="M4435" t="s">
        <v>177</v>
      </c>
      <c r="N4435" t="s">
        <v>514</v>
      </c>
      <c r="O4435">
        <v>752</v>
      </c>
      <c r="P4435" t="s">
        <v>189</v>
      </c>
      <c r="Q4435" t="s">
        <v>569</v>
      </c>
      <c r="R4435" t="s">
        <v>515</v>
      </c>
      <c r="S4435" t="s">
        <v>516</v>
      </c>
      <c r="T4435">
        <v>3200</v>
      </c>
      <c r="U4435" t="s">
        <v>74</v>
      </c>
      <c r="V4435">
        <v>2523</v>
      </c>
      <c r="W4435" t="s">
        <v>518</v>
      </c>
      <c r="X4435">
        <v>8</v>
      </c>
      <c r="Y4435" t="s">
        <v>519</v>
      </c>
      <c r="Z4435">
        <v>5250</v>
      </c>
      <c r="AA4435">
        <v>8</v>
      </c>
      <c r="AB4435" t="s">
        <v>519</v>
      </c>
      <c r="AC4435">
        <v>5250</v>
      </c>
      <c r="AD4435">
        <v>5250</v>
      </c>
      <c r="AE4435">
        <v>0</v>
      </c>
      <c r="AF4435">
        <v>22336</v>
      </c>
      <c r="AG4435">
        <v>22336.863000000001</v>
      </c>
      <c r="AH4435"/>
      <c r="AI4435">
        <v>0</v>
      </c>
    </row>
    <row r="4436" spans="1:35">
      <c r="A4436" t="s">
        <v>862</v>
      </c>
      <c r="B4436">
        <v>2019</v>
      </c>
      <c r="C4436">
        <v>2019</v>
      </c>
      <c r="D4436">
        <v>2019</v>
      </c>
      <c r="E4436">
        <v>4</v>
      </c>
      <c r="F4436">
        <v>0</v>
      </c>
      <c r="G4436">
        <v>0</v>
      </c>
      <c r="H4436" t="s">
        <v>568</v>
      </c>
      <c r="I4436">
        <v>251</v>
      </c>
      <c r="J4436" t="s">
        <v>113</v>
      </c>
      <c r="K4436" t="s">
        <v>583</v>
      </c>
      <c r="L4436">
        <v>0</v>
      </c>
      <c r="M4436" t="s">
        <v>177</v>
      </c>
      <c r="N4436" t="s">
        <v>514</v>
      </c>
      <c r="O4436">
        <v>616</v>
      </c>
      <c r="P4436" t="s">
        <v>692</v>
      </c>
      <c r="Q4436" t="s">
        <v>693</v>
      </c>
      <c r="R4436" t="s">
        <v>515</v>
      </c>
      <c r="S4436" t="s">
        <v>516</v>
      </c>
      <c r="T4436">
        <v>3200</v>
      </c>
      <c r="U4436" t="s">
        <v>74</v>
      </c>
      <c r="V4436">
        <v>2523</v>
      </c>
      <c r="W4436" t="s">
        <v>518</v>
      </c>
      <c r="X4436">
        <v>8</v>
      </c>
      <c r="Y4436" t="s">
        <v>519</v>
      </c>
      <c r="Z4436">
        <v>528400</v>
      </c>
      <c r="AA4436">
        <v>8</v>
      </c>
      <c r="AB4436" t="s">
        <v>519</v>
      </c>
      <c r="AC4436">
        <v>528400</v>
      </c>
      <c r="AD4436">
        <v>528400</v>
      </c>
      <c r="AE4436">
        <v>0</v>
      </c>
      <c r="AF4436">
        <v>474864</v>
      </c>
      <c r="AG4436">
        <v>474864.90600000002</v>
      </c>
      <c r="AH4436"/>
      <c r="AI4436">
        <v>0</v>
      </c>
    </row>
    <row r="4437" spans="1:35">
      <c r="A4437" t="s">
        <v>862</v>
      </c>
      <c r="B4437">
        <v>2019</v>
      </c>
      <c r="C4437">
        <v>2019</v>
      </c>
      <c r="D4437">
        <v>2019</v>
      </c>
      <c r="E4437">
        <v>4</v>
      </c>
      <c r="F4437">
        <v>0</v>
      </c>
      <c r="G4437">
        <v>0</v>
      </c>
      <c r="H4437" t="s">
        <v>568</v>
      </c>
      <c r="I4437">
        <v>251</v>
      </c>
      <c r="J4437" t="s">
        <v>113</v>
      </c>
      <c r="K4437" t="s">
        <v>583</v>
      </c>
      <c r="L4437">
        <v>0</v>
      </c>
      <c r="M4437" t="s">
        <v>177</v>
      </c>
      <c r="N4437" t="s">
        <v>514</v>
      </c>
      <c r="O4437">
        <v>203</v>
      </c>
      <c r="P4437" t="s">
        <v>684</v>
      </c>
      <c r="Q4437" t="s">
        <v>685</v>
      </c>
      <c r="R4437" t="s">
        <v>515</v>
      </c>
      <c r="S4437" t="s">
        <v>516</v>
      </c>
      <c r="T4437">
        <v>3200</v>
      </c>
      <c r="U4437" t="s">
        <v>74</v>
      </c>
      <c r="V4437">
        <v>2523</v>
      </c>
      <c r="W4437" t="s">
        <v>518</v>
      </c>
      <c r="X4437">
        <v>8</v>
      </c>
      <c r="Y4437" t="s">
        <v>519</v>
      </c>
      <c r="Z4437">
        <v>933</v>
      </c>
      <c r="AA4437">
        <v>8</v>
      </c>
      <c r="AB4437" t="s">
        <v>519</v>
      </c>
      <c r="AC4437">
        <v>933</v>
      </c>
      <c r="AD4437">
        <v>933</v>
      </c>
      <c r="AE4437">
        <v>0</v>
      </c>
      <c r="AF4437">
        <v>407</v>
      </c>
      <c r="AG4437">
        <v>407.55</v>
      </c>
      <c r="AH4437"/>
      <c r="AI4437">
        <v>0</v>
      </c>
    </row>
    <row r="4438" spans="1:35">
      <c r="A4438" t="s">
        <v>862</v>
      </c>
      <c r="B4438">
        <v>2019</v>
      </c>
      <c r="C4438">
        <v>2019</v>
      </c>
      <c r="D4438">
        <v>2019</v>
      </c>
      <c r="E4438">
        <v>4</v>
      </c>
      <c r="F4438">
        <v>0</v>
      </c>
      <c r="G4438">
        <v>0</v>
      </c>
      <c r="H4438" t="s">
        <v>568</v>
      </c>
      <c r="I4438">
        <v>251</v>
      </c>
      <c r="J4438" t="s">
        <v>113</v>
      </c>
      <c r="K4438" t="s">
        <v>583</v>
      </c>
      <c r="L4438">
        <v>0</v>
      </c>
      <c r="M4438" t="s">
        <v>177</v>
      </c>
      <c r="N4438" t="s">
        <v>514</v>
      </c>
      <c r="O4438">
        <v>442</v>
      </c>
      <c r="P4438" t="s">
        <v>688</v>
      </c>
      <c r="Q4438" t="s">
        <v>689</v>
      </c>
      <c r="R4438" t="s">
        <v>515</v>
      </c>
      <c r="S4438" t="s">
        <v>516</v>
      </c>
      <c r="T4438">
        <v>3200</v>
      </c>
      <c r="U4438" t="s">
        <v>74</v>
      </c>
      <c r="V4438">
        <v>2523</v>
      </c>
      <c r="W4438" t="s">
        <v>518</v>
      </c>
      <c r="X4438">
        <v>8</v>
      </c>
      <c r="Y4438" t="s">
        <v>519</v>
      </c>
      <c r="Z4438">
        <v>457352547</v>
      </c>
      <c r="AA4438">
        <v>8</v>
      </c>
      <c r="AB4438" t="s">
        <v>519</v>
      </c>
      <c r="AC4438">
        <v>457352547</v>
      </c>
      <c r="AD4438">
        <v>457352547</v>
      </c>
      <c r="AE4438">
        <v>0</v>
      </c>
      <c r="AF4438">
        <v>43464322</v>
      </c>
      <c r="AG4438">
        <v>43464322.537</v>
      </c>
      <c r="AH4438"/>
      <c r="AI4438">
        <v>0</v>
      </c>
    </row>
    <row r="4439" spans="1:35">
      <c r="A4439" t="s">
        <v>862</v>
      </c>
      <c r="B4439">
        <v>2019</v>
      </c>
      <c r="C4439">
        <v>2019</v>
      </c>
      <c r="D4439">
        <v>2019</v>
      </c>
      <c r="E4439">
        <v>4</v>
      </c>
      <c r="F4439">
        <v>0</v>
      </c>
      <c r="G4439">
        <v>0</v>
      </c>
      <c r="H4439" t="s">
        <v>568</v>
      </c>
      <c r="I4439">
        <v>251</v>
      </c>
      <c r="J4439" t="s">
        <v>113</v>
      </c>
      <c r="K4439" t="s">
        <v>583</v>
      </c>
      <c r="L4439">
        <v>0</v>
      </c>
      <c r="M4439" t="s">
        <v>177</v>
      </c>
      <c r="N4439" t="s">
        <v>514</v>
      </c>
      <c r="O4439">
        <v>826</v>
      </c>
      <c r="P4439" t="s">
        <v>589</v>
      </c>
      <c r="Q4439" t="s">
        <v>590</v>
      </c>
      <c r="R4439" t="s">
        <v>515</v>
      </c>
      <c r="S4439" t="s">
        <v>516</v>
      </c>
      <c r="T4439">
        <v>3200</v>
      </c>
      <c r="U4439" t="s">
        <v>74</v>
      </c>
      <c r="V4439">
        <v>2523</v>
      </c>
      <c r="W4439" t="s">
        <v>518</v>
      </c>
      <c r="X4439">
        <v>8</v>
      </c>
      <c r="Y4439" t="s">
        <v>519</v>
      </c>
      <c r="Z4439">
        <v>12926281</v>
      </c>
      <c r="AA4439">
        <v>8</v>
      </c>
      <c r="AB4439" t="s">
        <v>519</v>
      </c>
      <c r="AC4439">
        <v>12926281</v>
      </c>
      <c r="AD4439">
        <v>12926281</v>
      </c>
      <c r="AE4439">
        <v>0</v>
      </c>
      <c r="AF4439">
        <v>7450989</v>
      </c>
      <c r="AG4439">
        <v>7450989.5810000002</v>
      </c>
      <c r="AH4439"/>
      <c r="AI4439">
        <v>0</v>
      </c>
    </row>
    <row r="4440" spans="1:35">
      <c r="A4440" t="s">
        <v>862</v>
      </c>
      <c r="B4440">
        <v>2019</v>
      </c>
      <c r="C4440">
        <v>2019</v>
      </c>
      <c r="D4440">
        <v>2019</v>
      </c>
      <c r="E4440">
        <v>4</v>
      </c>
      <c r="F4440">
        <v>0</v>
      </c>
      <c r="G4440">
        <v>0</v>
      </c>
      <c r="H4440" t="s">
        <v>568</v>
      </c>
      <c r="I4440">
        <v>251</v>
      </c>
      <c r="J4440" t="s">
        <v>113</v>
      </c>
      <c r="K4440" t="s">
        <v>583</v>
      </c>
      <c r="L4440">
        <v>0</v>
      </c>
      <c r="M4440" t="s">
        <v>177</v>
      </c>
      <c r="N4440" t="s">
        <v>514</v>
      </c>
      <c r="O4440">
        <v>276</v>
      </c>
      <c r="P4440" t="s">
        <v>591</v>
      </c>
      <c r="Q4440" t="s">
        <v>592</v>
      </c>
      <c r="R4440" t="s">
        <v>515</v>
      </c>
      <c r="S4440" t="s">
        <v>516</v>
      </c>
      <c r="T4440">
        <v>3200</v>
      </c>
      <c r="U4440" t="s">
        <v>74</v>
      </c>
      <c r="V4440">
        <v>2523</v>
      </c>
      <c r="W4440" t="s">
        <v>518</v>
      </c>
      <c r="X4440">
        <v>8</v>
      </c>
      <c r="Y4440" t="s">
        <v>519</v>
      </c>
      <c r="Z4440">
        <v>329502990</v>
      </c>
      <c r="AA4440">
        <v>8</v>
      </c>
      <c r="AB4440" t="s">
        <v>519</v>
      </c>
      <c r="AC4440">
        <v>329502990</v>
      </c>
      <c r="AD4440">
        <v>329502990</v>
      </c>
      <c r="AE4440">
        <v>0</v>
      </c>
      <c r="AF4440">
        <v>33955581</v>
      </c>
      <c r="AG4440">
        <v>33955581.670999996</v>
      </c>
      <c r="AH4440"/>
      <c r="AI4440">
        <v>0</v>
      </c>
    </row>
    <row r="4441" spans="1:35">
      <c r="A4441" t="s">
        <v>862</v>
      </c>
      <c r="B4441">
        <v>2019</v>
      </c>
      <c r="C4441">
        <v>2019</v>
      </c>
      <c r="D4441">
        <v>2019</v>
      </c>
      <c r="E4441">
        <v>4</v>
      </c>
      <c r="F4441">
        <v>0</v>
      </c>
      <c r="G4441">
        <v>0</v>
      </c>
      <c r="H4441" t="s">
        <v>568</v>
      </c>
      <c r="I4441">
        <v>251</v>
      </c>
      <c r="J4441" t="s">
        <v>113</v>
      </c>
      <c r="K4441" t="s">
        <v>583</v>
      </c>
      <c r="L4441">
        <v>0</v>
      </c>
      <c r="M4441" t="s">
        <v>177</v>
      </c>
      <c r="N4441" t="s">
        <v>514</v>
      </c>
      <c r="O4441">
        <v>757</v>
      </c>
      <c r="P4441" t="s">
        <v>597</v>
      </c>
      <c r="Q4441" t="s">
        <v>598</v>
      </c>
      <c r="R4441" t="s">
        <v>515</v>
      </c>
      <c r="S4441" t="s">
        <v>516</v>
      </c>
      <c r="T4441">
        <v>3200</v>
      </c>
      <c r="U4441" t="s">
        <v>74</v>
      </c>
      <c r="V4441">
        <v>2523</v>
      </c>
      <c r="W4441" t="s">
        <v>518</v>
      </c>
      <c r="X4441">
        <v>8</v>
      </c>
      <c r="Y4441" t="s">
        <v>519</v>
      </c>
      <c r="Z4441">
        <v>7219704</v>
      </c>
      <c r="AA4441">
        <v>8</v>
      </c>
      <c r="AB4441" t="s">
        <v>519</v>
      </c>
      <c r="AC4441">
        <v>7219704</v>
      </c>
      <c r="AD4441">
        <v>7219704</v>
      </c>
      <c r="AE4441">
        <v>0</v>
      </c>
      <c r="AF4441">
        <v>699773</v>
      </c>
      <c r="AG4441">
        <v>699773.04099999997</v>
      </c>
      <c r="AH4441"/>
      <c r="AI4441">
        <v>0</v>
      </c>
    </row>
    <row r="4442" spans="1:35">
      <c r="A4442" t="s">
        <v>862</v>
      </c>
      <c r="B4442">
        <v>2019</v>
      </c>
      <c r="C4442">
        <v>2019</v>
      </c>
      <c r="D4442">
        <v>2019</v>
      </c>
      <c r="E4442">
        <v>4</v>
      </c>
      <c r="F4442">
        <v>0</v>
      </c>
      <c r="G4442">
        <v>0</v>
      </c>
      <c r="H4442" t="s">
        <v>568</v>
      </c>
      <c r="I4442">
        <v>251</v>
      </c>
      <c r="J4442" t="s">
        <v>113</v>
      </c>
      <c r="K4442" t="s">
        <v>583</v>
      </c>
      <c r="L4442">
        <v>0</v>
      </c>
      <c r="M4442" t="s">
        <v>177</v>
      </c>
      <c r="N4442" t="s">
        <v>514</v>
      </c>
      <c r="O4442">
        <v>705</v>
      </c>
      <c r="P4442" t="s">
        <v>787</v>
      </c>
      <c r="Q4442" t="s">
        <v>788</v>
      </c>
      <c r="R4442" t="s">
        <v>515</v>
      </c>
      <c r="S4442" t="s">
        <v>516</v>
      </c>
      <c r="T4442">
        <v>3200</v>
      </c>
      <c r="U4442" t="s">
        <v>74</v>
      </c>
      <c r="V4442">
        <v>2523</v>
      </c>
      <c r="W4442" t="s">
        <v>518</v>
      </c>
      <c r="X4442">
        <v>8</v>
      </c>
      <c r="Y4442" t="s">
        <v>519</v>
      </c>
      <c r="Z4442">
        <v>1635500</v>
      </c>
      <c r="AA4442">
        <v>8</v>
      </c>
      <c r="AB4442" t="s">
        <v>519</v>
      </c>
      <c r="AC4442">
        <v>1635500</v>
      </c>
      <c r="AD4442">
        <v>1635500</v>
      </c>
      <c r="AE4442">
        <v>0</v>
      </c>
      <c r="AF4442">
        <v>175389</v>
      </c>
      <c r="AG4442">
        <v>175389.71799999999</v>
      </c>
      <c r="AH4442"/>
      <c r="AI4442">
        <v>0</v>
      </c>
    </row>
    <row r="4443" spans="1:35">
      <c r="A4443" t="s">
        <v>862</v>
      </c>
      <c r="B4443">
        <v>2019</v>
      </c>
      <c r="C4443">
        <v>2019</v>
      </c>
      <c r="D4443">
        <v>2019</v>
      </c>
      <c r="E4443">
        <v>4</v>
      </c>
      <c r="F4443">
        <v>0</v>
      </c>
      <c r="G4443">
        <v>0</v>
      </c>
      <c r="H4443" t="s">
        <v>568</v>
      </c>
      <c r="I4443">
        <v>251</v>
      </c>
      <c r="J4443" t="s">
        <v>113</v>
      </c>
      <c r="K4443" t="s">
        <v>583</v>
      </c>
      <c r="L4443">
        <v>0</v>
      </c>
      <c r="M4443" t="s">
        <v>177</v>
      </c>
      <c r="N4443" t="s">
        <v>514</v>
      </c>
      <c r="O4443">
        <v>620</v>
      </c>
      <c r="P4443" t="s">
        <v>603</v>
      </c>
      <c r="Q4443" t="s">
        <v>604</v>
      </c>
      <c r="R4443" t="s">
        <v>515</v>
      </c>
      <c r="S4443" t="s">
        <v>516</v>
      </c>
      <c r="T4443">
        <v>3200</v>
      </c>
      <c r="U4443" t="s">
        <v>74</v>
      </c>
      <c r="V4443">
        <v>2523</v>
      </c>
      <c r="W4443" t="s">
        <v>518</v>
      </c>
      <c r="X4443">
        <v>8</v>
      </c>
      <c r="Y4443" t="s">
        <v>519</v>
      </c>
      <c r="Z4443">
        <v>4469286</v>
      </c>
      <c r="AA4443">
        <v>8</v>
      </c>
      <c r="AB4443" t="s">
        <v>519</v>
      </c>
      <c r="AC4443">
        <v>4469286</v>
      </c>
      <c r="AD4443">
        <v>4469286</v>
      </c>
      <c r="AE4443">
        <v>0</v>
      </c>
      <c r="AF4443">
        <v>853123</v>
      </c>
      <c r="AG4443">
        <v>853123.72100000002</v>
      </c>
      <c r="AH4443"/>
      <c r="AI4443">
        <v>0</v>
      </c>
    </row>
    <row r="4444" spans="1:35">
      <c r="A4444" t="s">
        <v>862</v>
      </c>
      <c r="B4444">
        <v>2019</v>
      </c>
      <c r="C4444">
        <v>2019</v>
      </c>
      <c r="D4444">
        <v>2019</v>
      </c>
      <c r="E4444">
        <v>4</v>
      </c>
      <c r="F4444">
        <v>0</v>
      </c>
      <c r="G4444">
        <v>0</v>
      </c>
      <c r="H4444" t="s">
        <v>568</v>
      </c>
      <c r="I4444">
        <v>251</v>
      </c>
      <c r="J4444" t="s">
        <v>113</v>
      </c>
      <c r="K4444" t="s">
        <v>583</v>
      </c>
      <c r="L4444">
        <v>0</v>
      </c>
      <c r="M4444" t="s">
        <v>177</v>
      </c>
      <c r="N4444" t="s">
        <v>514</v>
      </c>
      <c r="O4444">
        <v>788</v>
      </c>
      <c r="P4444" t="s">
        <v>729</v>
      </c>
      <c r="Q4444" t="s">
        <v>730</v>
      </c>
      <c r="R4444" t="s">
        <v>515</v>
      </c>
      <c r="S4444" t="s">
        <v>516</v>
      </c>
      <c r="T4444">
        <v>3200</v>
      </c>
      <c r="U4444" t="s">
        <v>74</v>
      </c>
      <c r="V4444">
        <v>2523</v>
      </c>
      <c r="W4444" t="s">
        <v>518</v>
      </c>
      <c r="X4444">
        <v>8</v>
      </c>
      <c r="Y4444" t="s">
        <v>519</v>
      </c>
      <c r="Z4444">
        <v>7552000</v>
      </c>
      <c r="AA4444">
        <v>8</v>
      </c>
      <c r="AB4444" t="s">
        <v>519</v>
      </c>
      <c r="AC4444">
        <v>7552000</v>
      </c>
      <c r="AD4444">
        <v>7552000</v>
      </c>
      <c r="AE4444">
        <v>0</v>
      </c>
      <c r="AF4444">
        <v>845553</v>
      </c>
      <c r="AG4444">
        <v>845553.82</v>
      </c>
      <c r="AH4444"/>
      <c r="AI4444">
        <v>0</v>
      </c>
    </row>
    <row r="4445" spans="1:35">
      <c r="A4445" t="s">
        <v>862</v>
      </c>
      <c r="B4445">
        <v>2019</v>
      </c>
      <c r="C4445">
        <v>2019</v>
      </c>
      <c r="D4445">
        <v>2019</v>
      </c>
      <c r="E4445">
        <v>4</v>
      </c>
      <c r="F4445">
        <v>0</v>
      </c>
      <c r="G4445">
        <v>0</v>
      </c>
      <c r="H4445" t="s">
        <v>568</v>
      </c>
      <c r="I4445">
        <v>251</v>
      </c>
      <c r="J4445" t="s">
        <v>113</v>
      </c>
      <c r="K4445" t="s">
        <v>583</v>
      </c>
      <c r="L4445">
        <v>0</v>
      </c>
      <c r="M4445" t="s">
        <v>177</v>
      </c>
      <c r="N4445" t="s">
        <v>514</v>
      </c>
      <c r="O4445">
        <v>688</v>
      </c>
      <c r="P4445" t="s">
        <v>644</v>
      </c>
      <c r="Q4445" t="s">
        <v>645</v>
      </c>
      <c r="R4445" t="s">
        <v>515</v>
      </c>
      <c r="S4445" t="s">
        <v>516</v>
      </c>
      <c r="T4445">
        <v>3200</v>
      </c>
      <c r="U4445" t="s">
        <v>74</v>
      </c>
      <c r="V4445">
        <v>2523</v>
      </c>
      <c r="W4445" t="s">
        <v>518</v>
      </c>
      <c r="X4445">
        <v>8</v>
      </c>
      <c r="Y4445" t="s">
        <v>519</v>
      </c>
      <c r="Z4445">
        <v>4525</v>
      </c>
      <c r="AA4445">
        <v>8</v>
      </c>
      <c r="AB4445" t="s">
        <v>519</v>
      </c>
      <c r="AC4445">
        <v>4525</v>
      </c>
      <c r="AD4445">
        <v>4525</v>
      </c>
      <c r="AE4445">
        <v>0</v>
      </c>
      <c r="AF4445">
        <v>1215</v>
      </c>
      <c r="AG4445">
        <v>1215.931</v>
      </c>
      <c r="AH4445"/>
      <c r="AI4445">
        <v>0</v>
      </c>
    </row>
    <row r="4446" spans="1:35">
      <c r="A4446" t="s">
        <v>862</v>
      </c>
      <c r="B4446">
        <v>2019</v>
      </c>
      <c r="C4446">
        <v>2019</v>
      </c>
      <c r="D4446">
        <v>2019</v>
      </c>
      <c r="E4446">
        <v>4</v>
      </c>
      <c r="F4446">
        <v>0</v>
      </c>
      <c r="G4446">
        <v>0</v>
      </c>
      <c r="H4446" t="s">
        <v>568</v>
      </c>
      <c r="I4446">
        <v>251</v>
      </c>
      <c r="J4446" t="s">
        <v>113</v>
      </c>
      <c r="K4446" t="s">
        <v>583</v>
      </c>
      <c r="L4446">
        <v>0</v>
      </c>
      <c r="M4446" t="s">
        <v>177</v>
      </c>
      <c r="N4446" t="s">
        <v>514</v>
      </c>
      <c r="O4446">
        <v>380</v>
      </c>
      <c r="P4446" t="s">
        <v>587</v>
      </c>
      <c r="Q4446" t="s">
        <v>588</v>
      </c>
      <c r="R4446" t="s">
        <v>515</v>
      </c>
      <c r="S4446" t="s">
        <v>516</v>
      </c>
      <c r="T4446">
        <v>3200</v>
      </c>
      <c r="U4446" t="s">
        <v>74</v>
      </c>
      <c r="V4446">
        <v>2523</v>
      </c>
      <c r="W4446" t="s">
        <v>518</v>
      </c>
      <c r="X4446">
        <v>8</v>
      </c>
      <c r="Y4446" t="s">
        <v>519</v>
      </c>
      <c r="Z4446">
        <v>236498740</v>
      </c>
      <c r="AA4446">
        <v>8</v>
      </c>
      <c r="AB4446" t="s">
        <v>519</v>
      </c>
      <c r="AC4446">
        <v>236498740</v>
      </c>
      <c r="AD4446">
        <v>236498740</v>
      </c>
      <c r="AE4446">
        <v>0</v>
      </c>
      <c r="AF4446">
        <v>21505020</v>
      </c>
      <c r="AG4446">
        <v>21505020.006999999</v>
      </c>
      <c r="AH4446"/>
      <c r="AI4446">
        <v>0</v>
      </c>
    </row>
    <row r="4447" spans="1:35">
      <c r="A4447" t="s">
        <v>862</v>
      </c>
      <c r="B4447">
        <v>2019</v>
      </c>
      <c r="C4447">
        <v>2019</v>
      </c>
      <c r="D4447">
        <v>2019</v>
      </c>
      <c r="E4447">
        <v>4</v>
      </c>
      <c r="F4447">
        <v>0</v>
      </c>
      <c r="G4447">
        <v>0</v>
      </c>
      <c r="H4447" t="s">
        <v>568</v>
      </c>
      <c r="I4447">
        <v>251</v>
      </c>
      <c r="J4447" t="s">
        <v>113</v>
      </c>
      <c r="K4447" t="s">
        <v>583</v>
      </c>
      <c r="L4447">
        <v>0</v>
      </c>
      <c r="M4447" t="s">
        <v>177</v>
      </c>
      <c r="N4447" t="s">
        <v>514</v>
      </c>
      <c r="O4447">
        <v>792</v>
      </c>
      <c r="P4447" t="s">
        <v>217</v>
      </c>
      <c r="Q4447" t="s">
        <v>573</v>
      </c>
      <c r="R4447" t="s">
        <v>515</v>
      </c>
      <c r="S4447" t="s">
        <v>516</v>
      </c>
      <c r="T4447">
        <v>3200</v>
      </c>
      <c r="U4447" t="s">
        <v>74</v>
      </c>
      <c r="V4447">
        <v>2523</v>
      </c>
      <c r="W4447" t="s">
        <v>518</v>
      </c>
      <c r="X4447">
        <v>8</v>
      </c>
      <c r="Y4447" t="s">
        <v>519</v>
      </c>
      <c r="Z4447">
        <v>950</v>
      </c>
      <c r="AA4447">
        <v>8</v>
      </c>
      <c r="AB4447" t="s">
        <v>519</v>
      </c>
      <c r="AC4447">
        <v>950</v>
      </c>
      <c r="AD4447">
        <v>950</v>
      </c>
      <c r="AE4447">
        <v>0</v>
      </c>
      <c r="AF4447">
        <v>435</v>
      </c>
      <c r="AG4447">
        <v>435.541</v>
      </c>
      <c r="AH4447"/>
      <c r="AI4447">
        <v>0</v>
      </c>
    </row>
    <row r="4448" spans="1:35">
      <c r="A4448" t="s">
        <v>862</v>
      </c>
      <c r="B4448">
        <v>2019</v>
      </c>
      <c r="C4448">
        <v>2019</v>
      </c>
      <c r="D4448">
        <v>2019</v>
      </c>
      <c r="E4448">
        <v>4</v>
      </c>
      <c r="F4448">
        <v>0</v>
      </c>
      <c r="G4448">
        <v>0</v>
      </c>
      <c r="H4448" t="s">
        <v>568</v>
      </c>
      <c r="I4448">
        <v>251</v>
      </c>
      <c r="J4448" t="s">
        <v>113</v>
      </c>
      <c r="K4448" t="s">
        <v>583</v>
      </c>
      <c r="L4448">
        <v>0</v>
      </c>
      <c r="M4448" t="s">
        <v>177</v>
      </c>
      <c r="N4448" t="s">
        <v>514</v>
      </c>
      <c r="O4448">
        <v>372</v>
      </c>
      <c r="P4448" t="s">
        <v>676</v>
      </c>
      <c r="Q4448" t="s">
        <v>677</v>
      </c>
      <c r="R4448" t="s">
        <v>515</v>
      </c>
      <c r="S4448" t="s">
        <v>516</v>
      </c>
      <c r="T4448">
        <v>3200</v>
      </c>
      <c r="U4448" t="s">
        <v>74</v>
      </c>
      <c r="V4448">
        <v>2523</v>
      </c>
      <c r="W4448" t="s">
        <v>518</v>
      </c>
      <c r="X4448">
        <v>8</v>
      </c>
      <c r="Y4448" t="s">
        <v>519</v>
      </c>
      <c r="Z4448">
        <v>453909500</v>
      </c>
      <c r="AA4448">
        <v>8</v>
      </c>
      <c r="AB4448" t="s">
        <v>519</v>
      </c>
      <c r="AC4448">
        <v>453909500</v>
      </c>
      <c r="AD4448">
        <v>453909500</v>
      </c>
      <c r="AE4448">
        <v>0</v>
      </c>
      <c r="AF4448">
        <v>25145967</v>
      </c>
      <c r="AG4448">
        <v>25145967.813000001</v>
      </c>
      <c r="AH4448"/>
      <c r="AI4448">
        <v>0</v>
      </c>
    </row>
    <row r="4449" spans="1:35">
      <c r="A4449" t="s">
        <v>862</v>
      </c>
      <c r="B4449">
        <v>2019</v>
      </c>
      <c r="C4449">
        <v>2019</v>
      </c>
      <c r="D4449">
        <v>2019</v>
      </c>
      <c r="E4449">
        <v>4</v>
      </c>
      <c r="F4449">
        <v>0</v>
      </c>
      <c r="G4449">
        <v>0</v>
      </c>
      <c r="H4449" t="s">
        <v>568</v>
      </c>
      <c r="I4449">
        <v>251</v>
      </c>
      <c r="J4449" t="s">
        <v>113</v>
      </c>
      <c r="K4449" t="s">
        <v>583</v>
      </c>
      <c r="L4449">
        <v>0</v>
      </c>
      <c r="M4449" t="s">
        <v>177</v>
      </c>
      <c r="N4449" t="s">
        <v>514</v>
      </c>
      <c r="O4449">
        <v>724</v>
      </c>
      <c r="P4449" t="s">
        <v>214</v>
      </c>
      <c r="Q4449" t="s">
        <v>580</v>
      </c>
      <c r="R4449" t="s">
        <v>515</v>
      </c>
      <c r="S4449" t="s">
        <v>516</v>
      </c>
      <c r="T4449">
        <v>3200</v>
      </c>
      <c r="U4449" t="s">
        <v>74</v>
      </c>
      <c r="V4449">
        <v>2523</v>
      </c>
      <c r="W4449" t="s">
        <v>518</v>
      </c>
      <c r="X4449">
        <v>8</v>
      </c>
      <c r="Y4449" t="s">
        <v>519</v>
      </c>
      <c r="Z4449">
        <v>652523827</v>
      </c>
      <c r="AA4449">
        <v>8</v>
      </c>
      <c r="AB4449" t="s">
        <v>519</v>
      </c>
      <c r="AC4449">
        <v>652523827</v>
      </c>
      <c r="AD4449">
        <v>652523827</v>
      </c>
      <c r="AE4449">
        <v>0</v>
      </c>
      <c r="AF4449">
        <v>66175886</v>
      </c>
      <c r="AG4449">
        <v>66175886.936999999</v>
      </c>
      <c r="AH4449"/>
      <c r="AI4449">
        <v>0</v>
      </c>
    </row>
    <row r="4450" spans="1:35">
      <c r="A4450" t="s">
        <v>862</v>
      </c>
      <c r="B4450">
        <v>2019</v>
      </c>
      <c r="C4450">
        <v>2019</v>
      </c>
      <c r="D4450">
        <v>2019</v>
      </c>
      <c r="E4450">
        <v>4</v>
      </c>
      <c r="F4450">
        <v>0</v>
      </c>
      <c r="G4450">
        <v>0</v>
      </c>
      <c r="H4450" t="s">
        <v>568</v>
      </c>
      <c r="I4450">
        <v>251</v>
      </c>
      <c r="J4450" t="s">
        <v>113</v>
      </c>
      <c r="K4450" t="s">
        <v>583</v>
      </c>
      <c r="L4450">
        <v>0</v>
      </c>
      <c r="M4450" t="s">
        <v>177</v>
      </c>
      <c r="N4450" t="s">
        <v>514</v>
      </c>
      <c r="O4450">
        <v>208</v>
      </c>
      <c r="P4450" t="s">
        <v>195</v>
      </c>
      <c r="Q4450" t="s">
        <v>572</v>
      </c>
      <c r="R4450" t="s">
        <v>515</v>
      </c>
      <c r="S4450" t="s">
        <v>516</v>
      </c>
      <c r="T4450">
        <v>3200</v>
      </c>
      <c r="U4450" t="s">
        <v>74</v>
      </c>
      <c r="V4450">
        <v>2523</v>
      </c>
      <c r="W4450" t="s">
        <v>518</v>
      </c>
      <c r="X4450">
        <v>8</v>
      </c>
      <c r="Y4450" t="s">
        <v>519</v>
      </c>
      <c r="Z4450">
        <v>18291414</v>
      </c>
      <c r="AA4450">
        <v>8</v>
      </c>
      <c r="AB4450" t="s">
        <v>519</v>
      </c>
      <c r="AC4450">
        <v>18291414</v>
      </c>
      <c r="AD4450">
        <v>18291414</v>
      </c>
      <c r="AE4450">
        <v>0</v>
      </c>
      <c r="AF4450">
        <v>2492124</v>
      </c>
      <c r="AG4450">
        <v>2492124.33</v>
      </c>
      <c r="AH4450"/>
      <c r="AI4450">
        <v>0</v>
      </c>
    </row>
    <row r="4451" spans="1:35">
      <c r="A4451" t="s">
        <v>862</v>
      </c>
      <c r="B4451">
        <v>2019</v>
      </c>
      <c r="C4451">
        <v>2019</v>
      </c>
      <c r="D4451">
        <v>2019</v>
      </c>
      <c r="E4451">
        <v>4</v>
      </c>
      <c r="F4451">
        <v>0</v>
      </c>
      <c r="G4451">
        <v>0</v>
      </c>
      <c r="H4451" t="s">
        <v>568</v>
      </c>
      <c r="I4451">
        <v>251</v>
      </c>
      <c r="J4451" t="s">
        <v>113</v>
      </c>
      <c r="K4451" t="s">
        <v>583</v>
      </c>
      <c r="L4451">
        <v>0</v>
      </c>
      <c r="M4451" t="s">
        <v>177</v>
      </c>
      <c r="N4451" t="s">
        <v>514</v>
      </c>
      <c r="O4451">
        <v>504</v>
      </c>
      <c r="P4451" t="s">
        <v>686</v>
      </c>
      <c r="Q4451" t="s">
        <v>687</v>
      </c>
      <c r="R4451" t="s">
        <v>515</v>
      </c>
      <c r="S4451" t="s">
        <v>516</v>
      </c>
      <c r="T4451">
        <v>3200</v>
      </c>
      <c r="U4451" t="s">
        <v>74</v>
      </c>
      <c r="V4451">
        <v>2523</v>
      </c>
      <c r="W4451" t="s">
        <v>518</v>
      </c>
      <c r="X4451">
        <v>8</v>
      </c>
      <c r="Y4451" t="s">
        <v>519</v>
      </c>
      <c r="Z4451">
        <v>1124</v>
      </c>
      <c r="AA4451">
        <v>8</v>
      </c>
      <c r="AB4451" t="s">
        <v>519</v>
      </c>
      <c r="AC4451">
        <v>1124</v>
      </c>
      <c r="AD4451">
        <v>1124</v>
      </c>
      <c r="AE4451">
        <v>0</v>
      </c>
      <c r="AF4451">
        <v>39</v>
      </c>
      <c r="AG4451">
        <v>39.186999999999998</v>
      </c>
      <c r="AH4451"/>
      <c r="AI4451">
        <v>0</v>
      </c>
    </row>
    <row r="4452" spans="1:35">
      <c r="A4452" t="s">
        <v>862</v>
      </c>
      <c r="B4452">
        <v>2019</v>
      </c>
      <c r="C4452">
        <v>2019</v>
      </c>
      <c r="D4452">
        <v>2019</v>
      </c>
      <c r="E4452">
        <v>4</v>
      </c>
      <c r="F4452">
        <v>0</v>
      </c>
      <c r="G4452">
        <v>0</v>
      </c>
      <c r="H4452" t="s">
        <v>568</v>
      </c>
      <c r="I4452">
        <v>251</v>
      </c>
      <c r="J4452" t="s">
        <v>113</v>
      </c>
      <c r="K4452" t="s">
        <v>583</v>
      </c>
      <c r="L4452">
        <v>0</v>
      </c>
      <c r="M4452" t="s">
        <v>177</v>
      </c>
      <c r="N4452" t="s">
        <v>514</v>
      </c>
      <c r="O4452">
        <v>100</v>
      </c>
      <c r="P4452" t="s">
        <v>668</v>
      </c>
      <c r="Q4452" t="s">
        <v>669</v>
      </c>
      <c r="R4452" t="s">
        <v>515</v>
      </c>
      <c r="S4452" t="s">
        <v>516</v>
      </c>
      <c r="T4452">
        <v>3200</v>
      </c>
      <c r="U4452" t="s">
        <v>74</v>
      </c>
      <c r="V4452">
        <v>2523</v>
      </c>
      <c r="W4452" t="s">
        <v>518</v>
      </c>
      <c r="X4452">
        <v>8</v>
      </c>
      <c r="Y4452" t="s">
        <v>519</v>
      </c>
      <c r="Z4452">
        <v>31020</v>
      </c>
      <c r="AA4452">
        <v>8</v>
      </c>
      <c r="AB4452" t="s">
        <v>519</v>
      </c>
      <c r="AC4452">
        <v>31020</v>
      </c>
      <c r="AD4452">
        <v>31020</v>
      </c>
      <c r="AE4452">
        <v>0</v>
      </c>
      <c r="AF4452">
        <v>5389</v>
      </c>
      <c r="AG4452">
        <v>5389.9579999999996</v>
      </c>
      <c r="AH4452"/>
      <c r="AI4452">
        <v>0</v>
      </c>
    </row>
    <row r="4453" spans="1:35">
      <c r="A4453" t="s">
        <v>862</v>
      </c>
      <c r="B4453">
        <v>2019</v>
      </c>
      <c r="C4453">
        <v>2019</v>
      </c>
      <c r="D4453">
        <v>2019</v>
      </c>
      <c r="E4453">
        <v>4</v>
      </c>
      <c r="F4453">
        <v>0</v>
      </c>
      <c r="G4453">
        <v>0</v>
      </c>
      <c r="H4453" t="s">
        <v>568</v>
      </c>
      <c r="I4453">
        <v>251</v>
      </c>
      <c r="J4453" t="s">
        <v>113</v>
      </c>
      <c r="K4453" t="s">
        <v>583</v>
      </c>
      <c r="L4453">
        <v>0</v>
      </c>
      <c r="M4453" t="s">
        <v>177</v>
      </c>
      <c r="N4453" t="s">
        <v>514</v>
      </c>
      <c r="O4453">
        <v>528</v>
      </c>
      <c r="P4453" t="s">
        <v>581</v>
      </c>
      <c r="Q4453" t="s">
        <v>582</v>
      </c>
      <c r="R4453" t="s">
        <v>515</v>
      </c>
      <c r="S4453" t="s">
        <v>516</v>
      </c>
      <c r="T4453">
        <v>3200</v>
      </c>
      <c r="U4453" t="s">
        <v>74</v>
      </c>
      <c r="V4453">
        <v>2523</v>
      </c>
      <c r="W4453" t="s">
        <v>518</v>
      </c>
      <c r="X4453">
        <v>8</v>
      </c>
      <c r="Y4453" t="s">
        <v>519</v>
      </c>
      <c r="Z4453">
        <v>43740612</v>
      </c>
      <c r="AA4453">
        <v>8</v>
      </c>
      <c r="AB4453" t="s">
        <v>519</v>
      </c>
      <c r="AC4453">
        <v>43740612</v>
      </c>
      <c r="AD4453">
        <v>43740612</v>
      </c>
      <c r="AE4453">
        <v>0</v>
      </c>
      <c r="AF4453">
        <v>6230067</v>
      </c>
      <c r="AG4453">
        <v>6230067.8619999997</v>
      </c>
      <c r="AH4453"/>
      <c r="AI4453">
        <v>0</v>
      </c>
    </row>
    <row r="4454" spans="1:35">
      <c r="A4454" t="s">
        <v>862</v>
      </c>
      <c r="B4454">
        <v>2019</v>
      </c>
      <c r="C4454">
        <v>2019</v>
      </c>
      <c r="D4454">
        <v>2019</v>
      </c>
      <c r="E4454">
        <v>4</v>
      </c>
      <c r="F4454">
        <v>0</v>
      </c>
      <c r="G4454">
        <v>0</v>
      </c>
      <c r="H4454" t="s">
        <v>568</v>
      </c>
      <c r="I4454">
        <v>251</v>
      </c>
      <c r="J4454" t="s">
        <v>113</v>
      </c>
      <c r="K4454" t="s">
        <v>583</v>
      </c>
      <c r="L4454">
        <v>0</v>
      </c>
      <c r="M4454" t="s">
        <v>177</v>
      </c>
      <c r="N4454" t="s">
        <v>514</v>
      </c>
      <c r="O4454">
        <v>428</v>
      </c>
      <c r="P4454" t="s">
        <v>735</v>
      </c>
      <c r="Q4454" t="s">
        <v>736</v>
      </c>
      <c r="R4454" t="s">
        <v>515</v>
      </c>
      <c r="S4454" t="s">
        <v>516</v>
      </c>
      <c r="T4454">
        <v>3200</v>
      </c>
      <c r="U4454" t="s">
        <v>74</v>
      </c>
      <c r="V4454">
        <v>2523</v>
      </c>
      <c r="W4454" t="s">
        <v>518</v>
      </c>
      <c r="X4454">
        <v>8</v>
      </c>
      <c r="Y4454" t="s">
        <v>519</v>
      </c>
      <c r="Z4454">
        <v>2800</v>
      </c>
      <c r="AA4454">
        <v>8</v>
      </c>
      <c r="AB4454" t="s">
        <v>519</v>
      </c>
      <c r="AC4454">
        <v>2800</v>
      </c>
      <c r="AD4454">
        <v>2800</v>
      </c>
      <c r="AE4454">
        <v>0</v>
      </c>
      <c r="AF4454">
        <v>300</v>
      </c>
      <c r="AG4454">
        <v>300.06400000000002</v>
      </c>
      <c r="AH4454"/>
      <c r="AI4454">
        <v>0</v>
      </c>
    </row>
    <row r="4455" spans="1:35">
      <c r="A4455" t="s">
        <v>862</v>
      </c>
      <c r="B4455">
        <v>2019</v>
      </c>
      <c r="C4455">
        <v>2019</v>
      </c>
      <c r="D4455">
        <v>2019</v>
      </c>
      <c r="E4455">
        <v>4</v>
      </c>
      <c r="F4455">
        <v>0</v>
      </c>
      <c r="G4455">
        <v>0</v>
      </c>
      <c r="H4455" t="s">
        <v>568</v>
      </c>
      <c r="I4455">
        <v>251</v>
      </c>
      <c r="J4455" t="s">
        <v>113</v>
      </c>
      <c r="K4455" t="s">
        <v>583</v>
      </c>
      <c r="L4455">
        <v>0</v>
      </c>
      <c r="M4455" t="s">
        <v>177</v>
      </c>
      <c r="N4455" t="s">
        <v>514</v>
      </c>
      <c r="O4455">
        <v>40</v>
      </c>
      <c r="P4455" t="s">
        <v>690</v>
      </c>
      <c r="Q4455" t="s">
        <v>691</v>
      </c>
      <c r="R4455" t="s">
        <v>515</v>
      </c>
      <c r="S4455" t="s">
        <v>516</v>
      </c>
      <c r="T4455">
        <v>3200</v>
      </c>
      <c r="U4455" t="s">
        <v>74</v>
      </c>
      <c r="V4455">
        <v>2523</v>
      </c>
      <c r="W4455" t="s">
        <v>518</v>
      </c>
      <c r="X4455">
        <v>8</v>
      </c>
      <c r="Y4455" t="s">
        <v>519</v>
      </c>
      <c r="Z4455">
        <v>46632</v>
      </c>
      <c r="AA4455">
        <v>8</v>
      </c>
      <c r="AB4455" t="s">
        <v>519</v>
      </c>
      <c r="AC4455">
        <v>46632</v>
      </c>
      <c r="AD4455">
        <v>46632</v>
      </c>
      <c r="AE4455">
        <v>0</v>
      </c>
      <c r="AF4455">
        <v>46734</v>
      </c>
      <c r="AG4455">
        <v>46734.987000000001</v>
      </c>
      <c r="AH4455"/>
      <c r="AI4455">
        <v>0</v>
      </c>
    </row>
    <row r="4456" spans="1:35">
      <c r="A4456" t="s">
        <v>862</v>
      </c>
      <c r="B4456">
        <v>2019</v>
      </c>
      <c r="C4456">
        <v>2019</v>
      </c>
      <c r="D4456">
        <v>2019</v>
      </c>
      <c r="E4456">
        <v>4</v>
      </c>
      <c r="F4456">
        <v>0</v>
      </c>
      <c r="G4456">
        <v>0</v>
      </c>
      <c r="H4456" t="s">
        <v>568</v>
      </c>
      <c r="I4456">
        <v>251</v>
      </c>
      <c r="J4456" t="s">
        <v>113</v>
      </c>
      <c r="K4456" t="s">
        <v>583</v>
      </c>
      <c r="L4456">
        <v>0</v>
      </c>
      <c r="M4456" t="s">
        <v>177</v>
      </c>
      <c r="N4456" t="s">
        <v>514</v>
      </c>
      <c r="O4456">
        <v>579</v>
      </c>
      <c r="P4456" t="s">
        <v>705</v>
      </c>
      <c r="Q4456" t="s">
        <v>706</v>
      </c>
      <c r="R4456" t="s">
        <v>515</v>
      </c>
      <c r="S4456" t="s">
        <v>516</v>
      </c>
      <c r="T4456">
        <v>3200</v>
      </c>
      <c r="U4456" t="s">
        <v>74</v>
      </c>
      <c r="V4456">
        <v>2523</v>
      </c>
      <c r="W4456" t="s">
        <v>518</v>
      </c>
      <c r="X4456">
        <v>8</v>
      </c>
      <c r="Y4456" t="s">
        <v>519</v>
      </c>
      <c r="Z4456">
        <v>5000</v>
      </c>
      <c r="AA4456">
        <v>8</v>
      </c>
      <c r="AB4456" t="s">
        <v>519</v>
      </c>
      <c r="AC4456">
        <v>5000</v>
      </c>
      <c r="AD4456">
        <v>5000</v>
      </c>
      <c r="AE4456">
        <v>0</v>
      </c>
      <c r="AF4456">
        <v>13630</v>
      </c>
      <c r="AG4456">
        <v>13630.525</v>
      </c>
      <c r="AH4456"/>
      <c r="AI4456">
        <v>0</v>
      </c>
    </row>
    <row r="4457" spans="1:35">
      <c r="A4457" t="s">
        <v>862</v>
      </c>
      <c r="B4457">
        <v>2019</v>
      </c>
      <c r="C4457">
        <v>2019</v>
      </c>
      <c r="D4457">
        <v>2019</v>
      </c>
      <c r="E4457">
        <v>4</v>
      </c>
      <c r="F4457">
        <v>0</v>
      </c>
      <c r="G4457">
        <v>0</v>
      </c>
      <c r="H4457" t="s">
        <v>568</v>
      </c>
      <c r="I4457">
        <v>251</v>
      </c>
      <c r="J4457" t="s">
        <v>113</v>
      </c>
      <c r="K4457" t="s">
        <v>583</v>
      </c>
      <c r="L4457">
        <v>0</v>
      </c>
      <c r="M4457" t="s">
        <v>177</v>
      </c>
      <c r="N4457" t="s">
        <v>514</v>
      </c>
      <c r="O4457">
        <v>699</v>
      </c>
      <c r="P4457" t="s">
        <v>585</v>
      </c>
      <c r="Q4457" t="s">
        <v>586</v>
      </c>
      <c r="R4457" t="s">
        <v>515</v>
      </c>
      <c r="S4457" t="s">
        <v>516</v>
      </c>
      <c r="T4457">
        <v>0</v>
      </c>
      <c r="U4457" t="s">
        <v>517</v>
      </c>
      <c r="V4457">
        <v>2523</v>
      </c>
      <c r="W4457" t="s">
        <v>518</v>
      </c>
      <c r="X4457">
        <v>8</v>
      </c>
      <c r="Y4457" t="s">
        <v>519</v>
      </c>
      <c r="Z4457">
        <v>16740240</v>
      </c>
      <c r="AA4457">
        <v>8</v>
      </c>
      <c r="AB4457" t="s">
        <v>519</v>
      </c>
      <c r="AC4457">
        <v>16740240</v>
      </c>
      <c r="AD4457">
        <v>16740240</v>
      </c>
      <c r="AE4457">
        <v>0</v>
      </c>
      <c r="AF4457">
        <v>1636116</v>
      </c>
      <c r="AG4457">
        <v>1636116.4110000001</v>
      </c>
      <c r="AH4457"/>
      <c r="AI4457">
        <v>0</v>
      </c>
    </row>
    <row r="4458" spans="1:35">
      <c r="A4458" t="s">
        <v>862</v>
      </c>
      <c r="B4458">
        <v>2019</v>
      </c>
      <c r="C4458">
        <v>2019</v>
      </c>
      <c r="D4458">
        <v>2019</v>
      </c>
      <c r="E4458">
        <v>4</v>
      </c>
      <c r="F4458">
        <v>0</v>
      </c>
      <c r="G4458">
        <v>0</v>
      </c>
      <c r="H4458" t="s">
        <v>568</v>
      </c>
      <c r="I4458">
        <v>251</v>
      </c>
      <c r="J4458" t="s">
        <v>113</v>
      </c>
      <c r="K4458" t="s">
        <v>583</v>
      </c>
      <c r="L4458">
        <v>0</v>
      </c>
      <c r="M4458" t="s">
        <v>177</v>
      </c>
      <c r="N4458" t="s">
        <v>514</v>
      </c>
      <c r="O4458">
        <v>100</v>
      </c>
      <c r="P4458" t="s">
        <v>668</v>
      </c>
      <c r="Q4458" t="s">
        <v>669</v>
      </c>
      <c r="R4458" t="s">
        <v>515</v>
      </c>
      <c r="S4458" t="s">
        <v>516</v>
      </c>
      <c r="T4458">
        <v>0</v>
      </c>
      <c r="U4458" t="s">
        <v>517</v>
      </c>
      <c r="V4458">
        <v>2523</v>
      </c>
      <c r="W4458" t="s">
        <v>518</v>
      </c>
      <c r="X4458">
        <v>8</v>
      </c>
      <c r="Y4458" t="s">
        <v>519</v>
      </c>
      <c r="Z4458">
        <v>31020</v>
      </c>
      <c r="AA4458">
        <v>8</v>
      </c>
      <c r="AB4458" t="s">
        <v>519</v>
      </c>
      <c r="AC4458">
        <v>31020</v>
      </c>
      <c r="AD4458">
        <v>31020</v>
      </c>
      <c r="AE4458">
        <v>0</v>
      </c>
      <c r="AF4458">
        <v>5389</v>
      </c>
      <c r="AG4458">
        <v>5389.9579999999996</v>
      </c>
      <c r="AH4458"/>
      <c r="AI4458">
        <v>0</v>
      </c>
    </row>
    <row r="4459" spans="1:35">
      <c r="A4459" t="s">
        <v>862</v>
      </c>
      <c r="B4459">
        <v>2019</v>
      </c>
      <c r="C4459">
        <v>2019</v>
      </c>
      <c r="D4459">
        <v>2019</v>
      </c>
      <c r="E4459">
        <v>4</v>
      </c>
      <c r="F4459">
        <v>0</v>
      </c>
      <c r="G4459">
        <v>0</v>
      </c>
      <c r="H4459" t="s">
        <v>568</v>
      </c>
      <c r="I4459">
        <v>251</v>
      </c>
      <c r="J4459" t="s">
        <v>113</v>
      </c>
      <c r="K4459" t="s">
        <v>583</v>
      </c>
      <c r="L4459">
        <v>0</v>
      </c>
      <c r="M4459" t="s">
        <v>177</v>
      </c>
      <c r="N4459" t="s">
        <v>514</v>
      </c>
      <c r="O4459">
        <v>120</v>
      </c>
      <c r="P4459" t="s">
        <v>660</v>
      </c>
      <c r="Q4459" t="s">
        <v>661</v>
      </c>
      <c r="R4459" t="s">
        <v>515</v>
      </c>
      <c r="S4459" t="s">
        <v>516</v>
      </c>
      <c r="T4459">
        <v>0</v>
      </c>
      <c r="U4459" t="s">
        <v>517</v>
      </c>
      <c r="V4459">
        <v>2523</v>
      </c>
      <c r="W4459" t="s">
        <v>518</v>
      </c>
      <c r="X4459">
        <v>8</v>
      </c>
      <c r="Y4459" t="s">
        <v>519</v>
      </c>
      <c r="Z4459">
        <v>5007</v>
      </c>
      <c r="AA4459">
        <v>8</v>
      </c>
      <c r="AB4459" t="s">
        <v>519</v>
      </c>
      <c r="AC4459">
        <v>5007</v>
      </c>
      <c r="AD4459">
        <v>5007</v>
      </c>
      <c r="AE4459">
        <v>0</v>
      </c>
      <c r="AF4459">
        <v>4300</v>
      </c>
      <c r="AG4459">
        <v>4300.5460000000003</v>
      </c>
      <c r="AH4459"/>
      <c r="AI4459">
        <v>0</v>
      </c>
    </row>
    <row r="4460" spans="1:35">
      <c r="A4460" t="s">
        <v>862</v>
      </c>
      <c r="B4460">
        <v>2019</v>
      </c>
      <c r="C4460">
        <v>2019</v>
      </c>
      <c r="D4460">
        <v>2019</v>
      </c>
      <c r="E4460">
        <v>4</v>
      </c>
      <c r="F4460">
        <v>0</v>
      </c>
      <c r="G4460">
        <v>0</v>
      </c>
      <c r="H4460" t="s">
        <v>568</v>
      </c>
      <c r="I4460">
        <v>251</v>
      </c>
      <c r="J4460" t="s">
        <v>113</v>
      </c>
      <c r="K4460" t="s">
        <v>583</v>
      </c>
      <c r="L4460">
        <v>0</v>
      </c>
      <c r="M4460" t="s">
        <v>177</v>
      </c>
      <c r="N4460" t="s">
        <v>514</v>
      </c>
      <c r="O4460">
        <v>156</v>
      </c>
      <c r="P4460" t="s">
        <v>183</v>
      </c>
      <c r="Q4460" t="s">
        <v>562</v>
      </c>
      <c r="R4460" t="s">
        <v>515</v>
      </c>
      <c r="S4460" t="s">
        <v>516</v>
      </c>
      <c r="T4460">
        <v>0</v>
      </c>
      <c r="U4460" t="s">
        <v>517</v>
      </c>
      <c r="V4460">
        <v>2523</v>
      </c>
      <c r="W4460" t="s">
        <v>518</v>
      </c>
      <c r="X4460">
        <v>8</v>
      </c>
      <c r="Y4460" t="s">
        <v>519</v>
      </c>
      <c r="Z4460">
        <v>4850776</v>
      </c>
      <c r="AA4460">
        <v>8</v>
      </c>
      <c r="AB4460" t="s">
        <v>519</v>
      </c>
      <c r="AC4460">
        <v>4850776</v>
      </c>
      <c r="AD4460">
        <v>4850776</v>
      </c>
      <c r="AE4460">
        <v>0</v>
      </c>
      <c r="AF4460">
        <v>1942787</v>
      </c>
      <c r="AG4460">
        <v>1942787.54</v>
      </c>
      <c r="AH4460"/>
      <c r="AI4460">
        <v>0</v>
      </c>
    </row>
    <row r="4461" spans="1:35">
      <c r="A4461" t="s">
        <v>862</v>
      </c>
      <c r="B4461">
        <v>2019</v>
      </c>
      <c r="C4461">
        <v>2019</v>
      </c>
      <c r="D4461">
        <v>2019</v>
      </c>
      <c r="E4461">
        <v>4</v>
      </c>
      <c r="F4461">
        <v>0</v>
      </c>
      <c r="G4461">
        <v>0</v>
      </c>
      <c r="H4461" t="s">
        <v>568</v>
      </c>
      <c r="I4461">
        <v>251</v>
      </c>
      <c r="J4461" t="s">
        <v>113</v>
      </c>
      <c r="K4461" t="s">
        <v>583</v>
      </c>
      <c r="L4461">
        <v>0</v>
      </c>
      <c r="M4461" t="s">
        <v>177</v>
      </c>
      <c r="N4461" t="s">
        <v>514</v>
      </c>
      <c r="O4461">
        <v>688</v>
      </c>
      <c r="P4461" t="s">
        <v>644</v>
      </c>
      <c r="Q4461" t="s">
        <v>645</v>
      </c>
      <c r="R4461" t="s">
        <v>515</v>
      </c>
      <c r="S4461" t="s">
        <v>516</v>
      </c>
      <c r="T4461">
        <v>0</v>
      </c>
      <c r="U4461" t="s">
        <v>517</v>
      </c>
      <c r="V4461">
        <v>2523</v>
      </c>
      <c r="W4461" t="s">
        <v>518</v>
      </c>
      <c r="X4461">
        <v>8</v>
      </c>
      <c r="Y4461" t="s">
        <v>519</v>
      </c>
      <c r="Z4461">
        <v>4525</v>
      </c>
      <c r="AA4461">
        <v>8</v>
      </c>
      <c r="AB4461" t="s">
        <v>519</v>
      </c>
      <c r="AC4461">
        <v>4525</v>
      </c>
      <c r="AD4461">
        <v>4525</v>
      </c>
      <c r="AE4461">
        <v>0</v>
      </c>
      <c r="AF4461">
        <v>1215</v>
      </c>
      <c r="AG4461">
        <v>1215.931</v>
      </c>
      <c r="AH4461"/>
      <c r="AI4461">
        <v>0</v>
      </c>
    </row>
    <row r="4462" spans="1:35">
      <c r="A4462" t="s">
        <v>862</v>
      </c>
      <c r="B4462">
        <v>2019</v>
      </c>
      <c r="C4462">
        <v>2019</v>
      </c>
      <c r="D4462">
        <v>2019</v>
      </c>
      <c r="E4462">
        <v>4</v>
      </c>
      <c r="F4462">
        <v>0</v>
      </c>
      <c r="G4462">
        <v>0</v>
      </c>
      <c r="H4462" t="s">
        <v>568</v>
      </c>
      <c r="I4462">
        <v>251</v>
      </c>
      <c r="J4462" t="s">
        <v>113</v>
      </c>
      <c r="K4462" t="s">
        <v>583</v>
      </c>
      <c r="L4462">
        <v>0</v>
      </c>
      <c r="M4462" t="s">
        <v>177</v>
      </c>
      <c r="N4462" t="s">
        <v>514</v>
      </c>
      <c r="O4462">
        <v>682</v>
      </c>
      <c r="P4462" t="s">
        <v>707</v>
      </c>
      <c r="Q4462" t="s">
        <v>708</v>
      </c>
      <c r="R4462" t="s">
        <v>515</v>
      </c>
      <c r="S4462" t="s">
        <v>516</v>
      </c>
      <c r="T4462">
        <v>0</v>
      </c>
      <c r="U4462" t="s">
        <v>517</v>
      </c>
      <c r="V4462">
        <v>2523</v>
      </c>
      <c r="W4462" t="s">
        <v>518</v>
      </c>
      <c r="X4462">
        <v>8</v>
      </c>
      <c r="Y4462" t="s">
        <v>519</v>
      </c>
      <c r="Z4462">
        <v>110529390</v>
      </c>
      <c r="AA4462">
        <v>8</v>
      </c>
      <c r="AB4462" t="s">
        <v>519</v>
      </c>
      <c r="AC4462">
        <v>110529390</v>
      </c>
      <c r="AD4462">
        <v>110529390</v>
      </c>
      <c r="AE4462">
        <v>0</v>
      </c>
      <c r="AF4462">
        <v>7673899</v>
      </c>
      <c r="AG4462">
        <v>7673899.1540000001</v>
      </c>
      <c r="AH4462"/>
      <c r="AI4462">
        <v>0</v>
      </c>
    </row>
    <row r="4463" spans="1:35">
      <c r="A4463" t="s">
        <v>862</v>
      </c>
      <c r="B4463">
        <v>2019</v>
      </c>
      <c r="C4463">
        <v>2019</v>
      </c>
      <c r="D4463">
        <v>2019</v>
      </c>
      <c r="E4463">
        <v>4</v>
      </c>
      <c r="F4463">
        <v>0</v>
      </c>
      <c r="G4463">
        <v>0</v>
      </c>
      <c r="H4463" t="s">
        <v>568</v>
      </c>
      <c r="I4463">
        <v>251</v>
      </c>
      <c r="J4463" t="s">
        <v>113</v>
      </c>
      <c r="K4463" t="s">
        <v>583</v>
      </c>
      <c r="L4463">
        <v>0</v>
      </c>
      <c r="M4463" t="s">
        <v>177</v>
      </c>
      <c r="N4463" t="s">
        <v>514</v>
      </c>
      <c r="O4463">
        <v>792</v>
      </c>
      <c r="P4463" t="s">
        <v>217</v>
      </c>
      <c r="Q4463" t="s">
        <v>573</v>
      </c>
      <c r="R4463" t="s">
        <v>515</v>
      </c>
      <c r="S4463" t="s">
        <v>516</v>
      </c>
      <c r="T4463">
        <v>0</v>
      </c>
      <c r="U4463" t="s">
        <v>517</v>
      </c>
      <c r="V4463">
        <v>2523</v>
      </c>
      <c r="W4463" t="s">
        <v>518</v>
      </c>
      <c r="X4463">
        <v>8</v>
      </c>
      <c r="Y4463" t="s">
        <v>519</v>
      </c>
      <c r="Z4463">
        <v>103753795</v>
      </c>
      <c r="AA4463">
        <v>8</v>
      </c>
      <c r="AB4463" t="s">
        <v>519</v>
      </c>
      <c r="AC4463">
        <v>103753795</v>
      </c>
      <c r="AD4463">
        <v>103753795</v>
      </c>
      <c r="AE4463">
        <v>0</v>
      </c>
      <c r="AF4463">
        <v>7136411</v>
      </c>
      <c r="AG4463">
        <v>7136411.5379999997</v>
      </c>
      <c r="AH4463"/>
      <c r="AI4463">
        <v>0</v>
      </c>
    </row>
    <row r="4464" spans="1:35">
      <c r="A4464" t="s">
        <v>862</v>
      </c>
      <c r="B4464">
        <v>2019</v>
      </c>
      <c r="C4464">
        <v>2019</v>
      </c>
      <c r="D4464">
        <v>2019</v>
      </c>
      <c r="E4464">
        <v>4</v>
      </c>
      <c r="F4464">
        <v>0</v>
      </c>
      <c r="G4464">
        <v>0</v>
      </c>
      <c r="H4464" t="s">
        <v>568</v>
      </c>
      <c r="I4464">
        <v>251</v>
      </c>
      <c r="J4464" t="s">
        <v>113</v>
      </c>
      <c r="K4464" t="s">
        <v>583</v>
      </c>
      <c r="L4464">
        <v>0</v>
      </c>
      <c r="M4464" t="s">
        <v>177</v>
      </c>
      <c r="N4464" t="s">
        <v>514</v>
      </c>
      <c r="O4464">
        <v>620</v>
      </c>
      <c r="P4464" t="s">
        <v>603</v>
      </c>
      <c r="Q4464" t="s">
        <v>604</v>
      </c>
      <c r="R4464" t="s">
        <v>515</v>
      </c>
      <c r="S4464" t="s">
        <v>516</v>
      </c>
      <c r="T4464">
        <v>0</v>
      </c>
      <c r="U4464" t="s">
        <v>517</v>
      </c>
      <c r="V4464">
        <v>2523</v>
      </c>
      <c r="W4464" t="s">
        <v>518</v>
      </c>
      <c r="X4464">
        <v>8</v>
      </c>
      <c r="Y4464" t="s">
        <v>519</v>
      </c>
      <c r="Z4464">
        <v>56338236</v>
      </c>
      <c r="AA4464">
        <v>8</v>
      </c>
      <c r="AB4464" t="s">
        <v>519</v>
      </c>
      <c r="AC4464">
        <v>56338236</v>
      </c>
      <c r="AD4464">
        <v>56338236</v>
      </c>
      <c r="AE4464">
        <v>0</v>
      </c>
      <c r="AF4464">
        <v>8888353</v>
      </c>
      <c r="AG4464">
        <v>8888353.8190000001</v>
      </c>
      <c r="AH4464"/>
      <c r="AI4464">
        <v>0</v>
      </c>
    </row>
    <row r="4465" spans="1:35">
      <c r="A4465" t="s">
        <v>862</v>
      </c>
      <c r="B4465">
        <v>2019</v>
      </c>
      <c r="C4465">
        <v>2019</v>
      </c>
      <c r="D4465">
        <v>2019</v>
      </c>
      <c r="E4465">
        <v>4</v>
      </c>
      <c r="F4465">
        <v>0</v>
      </c>
      <c r="G4465">
        <v>0</v>
      </c>
      <c r="H4465" t="s">
        <v>568</v>
      </c>
      <c r="I4465">
        <v>251</v>
      </c>
      <c r="J4465" t="s">
        <v>113</v>
      </c>
      <c r="K4465" t="s">
        <v>583</v>
      </c>
      <c r="L4465">
        <v>0</v>
      </c>
      <c r="M4465" t="s">
        <v>177</v>
      </c>
      <c r="N4465" t="s">
        <v>514</v>
      </c>
      <c r="O4465">
        <v>586</v>
      </c>
      <c r="P4465" t="s">
        <v>781</v>
      </c>
      <c r="Q4465" t="s">
        <v>782</v>
      </c>
      <c r="R4465" t="s">
        <v>515</v>
      </c>
      <c r="S4465" t="s">
        <v>516</v>
      </c>
      <c r="T4465">
        <v>0</v>
      </c>
      <c r="U4465" t="s">
        <v>517</v>
      </c>
      <c r="V4465">
        <v>2523</v>
      </c>
      <c r="W4465" t="s">
        <v>518</v>
      </c>
      <c r="X4465">
        <v>8</v>
      </c>
      <c r="Y4465" t="s">
        <v>519</v>
      </c>
      <c r="Z4465">
        <v>20038900</v>
      </c>
      <c r="AA4465">
        <v>8</v>
      </c>
      <c r="AB4465" t="s">
        <v>519</v>
      </c>
      <c r="AC4465">
        <v>20038900</v>
      </c>
      <c r="AD4465">
        <v>20038900</v>
      </c>
      <c r="AE4465">
        <v>0</v>
      </c>
      <c r="AF4465">
        <v>2356891</v>
      </c>
      <c r="AG4465">
        <v>2356891.7009999999</v>
      </c>
      <c r="AH4465"/>
      <c r="AI4465">
        <v>0</v>
      </c>
    </row>
    <row r="4466" spans="1:35">
      <c r="A4466" t="s">
        <v>862</v>
      </c>
      <c r="B4466">
        <v>2019</v>
      </c>
      <c r="C4466">
        <v>2019</v>
      </c>
      <c r="D4466">
        <v>2019</v>
      </c>
      <c r="E4466">
        <v>4</v>
      </c>
      <c r="F4466">
        <v>0</v>
      </c>
      <c r="G4466">
        <v>0</v>
      </c>
      <c r="H4466" t="s">
        <v>568</v>
      </c>
      <c r="I4466">
        <v>251</v>
      </c>
      <c r="J4466" t="s">
        <v>113</v>
      </c>
      <c r="K4466" t="s">
        <v>583</v>
      </c>
      <c r="L4466">
        <v>0</v>
      </c>
      <c r="M4466" t="s">
        <v>177</v>
      </c>
      <c r="N4466" t="s">
        <v>514</v>
      </c>
      <c r="O4466">
        <v>818</v>
      </c>
      <c r="P4466" t="s">
        <v>532</v>
      </c>
      <c r="Q4466" t="s">
        <v>533</v>
      </c>
      <c r="R4466" t="s">
        <v>515</v>
      </c>
      <c r="S4466" t="s">
        <v>516</v>
      </c>
      <c r="T4466">
        <v>0</v>
      </c>
      <c r="U4466" t="s">
        <v>517</v>
      </c>
      <c r="V4466">
        <v>2523</v>
      </c>
      <c r="W4466" t="s">
        <v>518</v>
      </c>
      <c r="X4466">
        <v>8</v>
      </c>
      <c r="Y4466" t="s">
        <v>519</v>
      </c>
      <c r="Z4466">
        <v>411250</v>
      </c>
      <c r="AA4466">
        <v>8</v>
      </c>
      <c r="AB4466" t="s">
        <v>519</v>
      </c>
      <c r="AC4466">
        <v>411250</v>
      </c>
      <c r="AD4466">
        <v>411250</v>
      </c>
      <c r="AE4466">
        <v>0</v>
      </c>
      <c r="AF4466">
        <v>43964</v>
      </c>
      <c r="AG4466">
        <v>43964.991999999998</v>
      </c>
      <c r="AH4466"/>
      <c r="AI4466">
        <v>0</v>
      </c>
    </row>
    <row r="4467" spans="1:35">
      <c r="A4467" t="s">
        <v>862</v>
      </c>
      <c r="B4467">
        <v>2019</v>
      </c>
      <c r="C4467">
        <v>2019</v>
      </c>
      <c r="D4467">
        <v>2019</v>
      </c>
      <c r="E4467">
        <v>4</v>
      </c>
      <c r="F4467">
        <v>0</v>
      </c>
      <c r="G4467">
        <v>0</v>
      </c>
      <c r="H4467" t="s">
        <v>568</v>
      </c>
      <c r="I4467">
        <v>251</v>
      </c>
      <c r="J4467" t="s">
        <v>113</v>
      </c>
      <c r="K4467" t="s">
        <v>583</v>
      </c>
      <c r="L4467">
        <v>0</v>
      </c>
      <c r="M4467" t="s">
        <v>177</v>
      </c>
      <c r="N4467" t="s">
        <v>514</v>
      </c>
      <c r="O4467">
        <v>372</v>
      </c>
      <c r="P4467" t="s">
        <v>676</v>
      </c>
      <c r="Q4467" t="s">
        <v>677</v>
      </c>
      <c r="R4467" t="s">
        <v>515</v>
      </c>
      <c r="S4467" t="s">
        <v>516</v>
      </c>
      <c r="T4467">
        <v>0</v>
      </c>
      <c r="U4467" t="s">
        <v>517</v>
      </c>
      <c r="V4467">
        <v>2523</v>
      </c>
      <c r="W4467" t="s">
        <v>518</v>
      </c>
      <c r="X4467">
        <v>8</v>
      </c>
      <c r="Y4467" t="s">
        <v>519</v>
      </c>
      <c r="Z4467">
        <v>453909500</v>
      </c>
      <c r="AA4467">
        <v>8</v>
      </c>
      <c r="AB4467" t="s">
        <v>519</v>
      </c>
      <c r="AC4467">
        <v>453909500</v>
      </c>
      <c r="AD4467">
        <v>453909500</v>
      </c>
      <c r="AE4467">
        <v>0</v>
      </c>
      <c r="AF4467">
        <v>25145967</v>
      </c>
      <c r="AG4467">
        <v>25145967.813000001</v>
      </c>
      <c r="AH4467"/>
      <c r="AI4467">
        <v>0</v>
      </c>
    </row>
    <row r="4468" spans="1:35">
      <c r="A4468" t="s">
        <v>862</v>
      </c>
      <c r="B4468">
        <v>2019</v>
      </c>
      <c r="C4468">
        <v>2019</v>
      </c>
      <c r="D4468">
        <v>2019</v>
      </c>
      <c r="E4468">
        <v>4</v>
      </c>
      <c r="F4468">
        <v>0</v>
      </c>
      <c r="G4468">
        <v>0</v>
      </c>
      <c r="H4468" t="s">
        <v>568</v>
      </c>
      <c r="I4468">
        <v>251</v>
      </c>
      <c r="J4468" t="s">
        <v>113</v>
      </c>
      <c r="K4468" t="s">
        <v>583</v>
      </c>
      <c r="L4468">
        <v>0</v>
      </c>
      <c r="M4468" t="s">
        <v>177</v>
      </c>
      <c r="N4468" t="s">
        <v>514</v>
      </c>
      <c r="O4468">
        <v>616</v>
      </c>
      <c r="P4468" t="s">
        <v>692</v>
      </c>
      <c r="Q4468" t="s">
        <v>693</v>
      </c>
      <c r="R4468" t="s">
        <v>515</v>
      </c>
      <c r="S4468" t="s">
        <v>516</v>
      </c>
      <c r="T4468">
        <v>0</v>
      </c>
      <c r="U4468" t="s">
        <v>517</v>
      </c>
      <c r="V4468">
        <v>2523</v>
      </c>
      <c r="W4468" t="s">
        <v>518</v>
      </c>
      <c r="X4468">
        <v>8</v>
      </c>
      <c r="Y4468" t="s">
        <v>519</v>
      </c>
      <c r="Z4468">
        <v>528700</v>
      </c>
      <c r="AA4468">
        <v>8</v>
      </c>
      <c r="AB4468" t="s">
        <v>519</v>
      </c>
      <c r="AC4468">
        <v>528700</v>
      </c>
      <c r="AD4468">
        <v>528700</v>
      </c>
      <c r="AE4468">
        <v>0</v>
      </c>
      <c r="AF4468">
        <v>474911</v>
      </c>
      <c r="AG4468">
        <v>474911.93099999998</v>
      </c>
      <c r="AH4468"/>
      <c r="AI4468">
        <v>0</v>
      </c>
    </row>
    <row r="4469" spans="1:35">
      <c r="A4469" t="s">
        <v>862</v>
      </c>
      <c r="B4469">
        <v>2019</v>
      </c>
      <c r="C4469">
        <v>2019</v>
      </c>
      <c r="D4469">
        <v>2019</v>
      </c>
      <c r="E4469">
        <v>4</v>
      </c>
      <c r="F4469">
        <v>0</v>
      </c>
      <c r="G4469">
        <v>0</v>
      </c>
      <c r="H4469" t="s">
        <v>568</v>
      </c>
      <c r="I4469">
        <v>251</v>
      </c>
      <c r="J4469" t="s">
        <v>113</v>
      </c>
      <c r="K4469" t="s">
        <v>583</v>
      </c>
      <c r="L4469">
        <v>0</v>
      </c>
      <c r="M4469" t="s">
        <v>177</v>
      </c>
      <c r="N4469" t="s">
        <v>514</v>
      </c>
      <c r="O4469">
        <v>757</v>
      </c>
      <c r="P4469" t="s">
        <v>597</v>
      </c>
      <c r="Q4469" t="s">
        <v>598</v>
      </c>
      <c r="R4469" t="s">
        <v>515</v>
      </c>
      <c r="S4469" t="s">
        <v>516</v>
      </c>
      <c r="T4469">
        <v>0</v>
      </c>
      <c r="U4469" t="s">
        <v>517</v>
      </c>
      <c r="V4469">
        <v>2523</v>
      </c>
      <c r="W4469" t="s">
        <v>518</v>
      </c>
      <c r="X4469">
        <v>8</v>
      </c>
      <c r="Y4469" t="s">
        <v>519</v>
      </c>
      <c r="Z4469">
        <v>7219704</v>
      </c>
      <c r="AA4469">
        <v>8</v>
      </c>
      <c r="AB4469" t="s">
        <v>519</v>
      </c>
      <c r="AC4469">
        <v>7219704</v>
      </c>
      <c r="AD4469">
        <v>7219704</v>
      </c>
      <c r="AE4469">
        <v>0</v>
      </c>
      <c r="AF4469">
        <v>699773</v>
      </c>
      <c r="AG4469">
        <v>699773.04099999997</v>
      </c>
      <c r="AH4469"/>
      <c r="AI4469">
        <v>0</v>
      </c>
    </row>
    <row r="4470" spans="1:35">
      <c r="A4470" t="s">
        <v>862</v>
      </c>
      <c r="B4470">
        <v>2019</v>
      </c>
      <c r="C4470">
        <v>2019</v>
      </c>
      <c r="D4470">
        <v>2019</v>
      </c>
      <c r="E4470">
        <v>4</v>
      </c>
      <c r="F4470">
        <v>0</v>
      </c>
      <c r="G4470">
        <v>0</v>
      </c>
      <c r="H4470" t="s">
        <v>568</v>
      </c>
      <c r="I4470">
        <v>251</v>
      </c>
      <c r="J4470" t="s">
        <v>113</v>
      </c>
      <c r="K4470" t="s">
        <v>583</v>
      </c>
      <c r="L4470">
        <v>0</v>
      </c>
      <c r="M4470" t="s">
        <v>177</v>
      </c>
      <c r="N4470" t="s">
        <v>514</v>
      </c>
      <c r="O4470">
        <v>458</v>
      </c>
      <c r="P4470" t="s">
        <v>180</v>
      </c>
      <c r="Q4470" t="s">
        <v>557</v>
      </c>
      <c r="R4470" t="s">
        <v>515</v>
      </c>
      <c r="S4470" t="s">
        <v>516</v>
      </c>
      <c r="T4470">
        <v>0</v>
      </c>
      <c r="U4470" t="s">
        <v>517</v>
      </c>
      <c r="V4470">
        <v>2523</v>
      </c>
      <c r="W4470" t="s">
        <v>518</v>
      </c>
      <c r="X4470">
        <v>8</v>
      </c>
      <c r="Y4470" t="s">
        <v>519</v>
      </c>
      <c r="Z4470">
        <v>61598205</v>
      </c>
      <c r="AA4470">
        <v>8</v>
      </c>
      <c r="AB4470" t="s">
        <v>519</v>
      </c>
      <c r="AC4470">
        <v>61598205</v>
      </c>
      <c r="AD4470">
        <v>61598205</v>
      </c>
      <c r="AE4470">
        <v>0</v>
      </c>
      <c r="AF4470">
        <v>6953418</v>
      </c>
      <c r="AG4470">
        <v>6953418.3300000001</v>
      </c>
      <c r="AH4470"/>
      <c r="AI4470">
        <v>0</v>
      </c>
    </row>
    <row r="4471" spans="1:35">
      <c r="A4471" t="s">
        <v>862</v>
      </c>
      <c r="B4471">
        <v>2019</v>
      </c>
      <c r="C4471">
        <v>2019</v>
      </c>
      <c r="D4471">
        <v>2019</v>
      </c>
      <c r="E4471">
        <v>4</v>
      </c>
      <c r="F4471">
        <v>0</v>
      </c>
      <c r="G4471">
        <v>0</v>
      </c>
      <c r="H4471" t="s">
        <v>568</v>
      </c>
      <c r="I4471">
        <v>251</v>
      </c>
      <c r="J4471" t="s">
        <v>113</v>
      </c>
      <c r="K4471" t="s">
        <v>583</v>
      </c>
      <c r="L4471">
        <v>0</v>
      </c>
      <c r="M4471" t="s">
        <v>177</v>
      </c>
      <c r="N4471" t="s">
        <v>514</v>
      </c>
      <c r="O4471">
        <v>31</v>
      </c>
      <c r="P4471" t="s">
        <v>733</v>
      </c>
      <c r="Q4471" t="s">
        <v>734</v>
      </c>
      <c r="R4471" t="s">
        <v>515</v>
      </c>
      <c r="S4471" t="s">
        <v>516</v>
      </c>
      <c r="T4471">
        <v>0</v>
      </c>
      <c r="U4471" t="s">
        <v>517</v>
      </c>
      <c r="V4471">
        <v>2523</v>
      </c>
      <c r="W4471" t="s">
        <v>518</v>
      </c>
      <c r="X4471">
        <v>8</v>
      </c>
      <c r="Y4471" t="s">
        <v>519</v>
      </c>
      <c r="Z4471">
        <v>45</v>
      </c>
      <c r="AA4471">
        <v>8</v>
      </c>
      <c r="AB4471" t="s">
        <v>519</v>
      </c>
      <c r="AC4471">
        <v>45</v>
      </c>
      <c r="AD4471">
        <v>45</v>
      </c>
      <c r="AE4471">
        <v>0</v>
      </c>
      <c r="AF4471">
        <v>67</v>
      </c>
      <c r="AG4471">
        <v>67.179000000000002</v>
      </c>
      <c r="AH4471"/>
      <c r="AI4471">
        <v>0</v>
      </c>
    </row>
    <row r="4472" spans="1:35">
      <c r="A4472" t="s">
        <v>862</v>
      </c>
      <c r="B4472">
        <v>2019</v>
      </c>
      <c r="C4472">
        <v>2019</v>
      </c>
      <c r="D4472">
        <v>2019</v>
      </c>
      <c r="E4472">
        <v>4</v>
      </c>
      <c r="F4472">
        <v>0</v>
      </c>
      <c r="G4472">
        <v>0</v>
      </c>
      <c r="H4472" t="s">
        <v>568</v>
      </c>
      <c r="I4472">
        <v>251</v>
      </c>
      <c r="J4472" t="s">
        <v>113</v>
      </c>
      <c r="K4472" t="s">
        <v>583</v>
      </c>
      <c r="L4472">
        <v>0</v>
      </c>
      <c r="M4472" t="s">
        <v>177</v>
      </c>
      <c r="N4472" t="s">
        <v>514</v>
      </c>
      <c r="O4472">
        <v>826</v>
      </c>
      <c r="P4472" t="s">
        <v>589</v>
      </c>
      <c r="Q4472" t="s">
        <v>590</v>
      </c>
      <c r="R4472" t="s">
        <v>515</v>
      </c>
      <c r="S4472" t="s">
        <v>516</v>
      </c>
      <c r="T4472">
        <v>0</v>
      </c>
      <c r="U4472" t="s">
        <v>517</v>
      </c>
      <c r="V4472">
        <v>2523</v>
      </c>
      <c r="W4472" t="s">
        <v>518</v>
      </c>
      <c r="X4472">
        <v>8</v>
      </c>
      <c r="Y4472" t="s">
        <v>519</v>
      </c>
      <c r="Z4472">
        <v>12948306</v>
      </c>
      <c r="AA4472">
        <v>8</v>
      </c>
      <c r="AB4472" t="s">
        <v>519</v>
      </c>
      <c r="AC4472">
        <v>12948306</v>
      </c>
      <c r="AD4472">
        <v>12948306</v>
      </c>
      <c r="AE4472">
        <v>0</v>
      </c>
      <c r="AF4472">
        <v>7452130</v>
      </c>
      <c r="AG4472">
        <v>7452130.4960000003</v>
      </c>
      <c r="AH4472"/>
      <c r="AI4472">
        <v>0</v>
      </c>
    </row>
    <row r="4473" spans="1:35">
      <c r="A4473" t="s">
        <v>862</v>
      </c>
      <c r="B4473">
        <v>2019</v>
      </c>
      <c r="C4473">
        <v>2019</v>
      </c>
      <c r="D4473">
        <v>2019</v>
      </c>
      <c r="E4473">
        <v>4</v>
      </c>
      <c r="F4473">
        <v>0</v>
      </c>
      <c r="G4473">
        <v>0</v>
      </c>
      <c r="H4473" t="s">
        <v>568</v>
      </c>
      <c r="I4473">
        <v>251</v>
      </c>
      <c r="J4473" t="s">
        <v>113</v>
      </c>
      <c r="K4473" t="s">
        <v>583</v>
      </c>
      <c r="L4473">
        <v>0</v>
      </c>
      <c r="M4473" t="s">
        <v>177</v>
      </c>
      <c r="N4473" t="s">
        <v>514</v>
      </c>
      <c r="O4473">
        <v>784</v>
      </c>
      <c r="P4473" t="s">
        <v>186</v>
      </c>
      <c r="Q4473" t="s">
        <v>618</v>
      </c>
      <c r="R4473" t="s">
        <v>515</v>
      </c>
      <c r="S4473" t="s">
        <v>516</v>
      </c>
      <c r="T4473">
        <v>0</v>
      </c>
      <c r="U4473" t="s">
        <v>517</v>
      </c>
      <c r="V4473">
        <v>2523</v>
      </c>
      <c r="W4473" t="s">
        <v>518</v>
      </c>
      <c r="X4473">
        <v>8</v>
      </c>
      <c r="Y4473" t="s">
        <v>519</v>
      </c>
      <c r="Z4473">
        <v>69050</v>
      </c>
      <c r="AA4473">
        <v>8</v>
      </c>
      <c r="AB4473" t="s">
        <v>519</v>
      </c>
      <c r="AC4473">
        <v>69050</v>
      </c>
      <c r="AD4473">
        <v>69050</v>
      </c>
      <c r="AE4473">
        <v>0</v>
      </c>
      <c r="AF4473">
        <v>10220</v>
      </c>
      <c r="AG4473">
        <v>10220.093999999999</v>
      </c>
      <c r="AH4473"/>
      <c r="AI4473">
        <v>0</v>
      </c>
    </row>
    <row r="4474" spans="1:35">
      <c r="A4474" t="s">
        <v>862</v>
      </c>
      <c r="B4474">
        <v>2019</v>
      </c>
      <c r="C4474">
        <v>2019</v>
      </c>
      <c r="D4474">
        <v>2019</v>
      </c>
      <c r="E4474">
        <v>4</v>
      </c>
      <c r="F4474">
        <v>0</v>
      </c>
      <c r="G4474">
        <v>0</v>
      </c>
      <c r="H4474" t="s">
        <v>568</v>
      </c>
      <c r="I4474">
        <v>251</v>
      </c>
      <c r="J4474" t="s">
        <v>113</v>
      </c>
      <c r="K4474" t="s">
        <v>583</v>
      </c>
      <c r="L4474">
        <v>0</v>
      </c>
      <c r="M4474" t="s">
        <v>177</v>
      </c>
      <c r="N4474" t="s">
        <v>514</v>
      </c>
      <c r="O4474">
        <v>686</v>
      </c>
      <c r="P4474" t="s">
        <v>560</v>
      </c>
      <c r="Q4474" t="s">
        <v>561</v>
      </c>
      <c r="R4474" t="s">
        <v>515</v>
      </c>
      <c r="S4474" t="s">
        <v>516</v>
      </c>
      <c r="T4474">
        <v>0</v>
      </c>
      <c r="U4474" t="s">
        <v>517</v>
      </c>
      <c r="V4474">
        <v>2523</v>
      </c>
      <c r="W4474" t="s">
        <v>518</v>
      </c>
      <c r="X4474">
        <v>8</v>
      </c>
      <c r="Y4474" t="s">
        <v>519</v>
      </c>
      <c r="Z4474">
        <v>195</v>
      </c>
      <c r="AA4474">
        <v>8</v>
      </c>
      <c r="AB4474" t="s">
        <v>519</v>
      </c>
      <c r="AC4474">
        <v>195</v>
      </c>
      <c r="AD4474">
        <v>195</v>
      </c>
      <c r="AE4474">
        <v>0</v>
      </c>
      <c r="AF4474">
        <v>759</v>
      </c>
      <c r="AG4474">
        <v>759.11699999999996</v>
      </c>
      <c r="AH4474"/>
      <c r="AI4474">
        <v>0</v>
      </c>
    </row>
    <row r="4475" spans="1:35">
      <c r="A4475" t="s">
        <v>862</v>
      </c>
      <c r="B4475">
        <v>2019</v>
      </c>
      <c r="C4475">
        <v>2019</v>
      </c>
      <c r="D4475">
        <v>2019</v>
      </c>
      <c r="E4475">
        <v>4</v>
      </c>
      <c r="F4475">
        <v>0</v>
      </c>
      <c r="G4475">
        <v>0</v>
      </c>
      <c r="H4475" t="s">
        <v>568</v>
      </c>
      <c r="I4475">
        <v>251</v>
      </c>
      <c r="J4475" t="s">
        <v>113</v>
      </c>
      <c r="K4475" t="s">
        <v>583</v>
      </c>
      <c r="L4475">
        <v>0</v>
      </c>
      <c r="M4475" t="s">
        <v>177</v>
      </c>
      <c r="N4475" t="s">
        <v>514</v>
      </c>
      <c r="O4475">
        <v>380</v>
      </c>
      <c r="P4475" t="s">
        <v>587</v>
      </c>
      <c r="Q4475" t="s">
        <v>588</v>
      </c>
      <c r="R4475" t="s">
        <v>515</v>
      </c>
      <c r="S4475" t="s">
        <v>516</v>
      </c>
      <c r="T4475">
        <v>0</v>
      </c>
      <c r="U4475" t="s">
        <v>517</v>
      </c>
      <c r="V4475">
        <v>2523</v>
      </c>
      <c r="W4475" t="s">
        <v>518</v>
      </c>
      <c r="X4475">
        <v>8</v>
      </c>
      <c r="Y4475" t="s">
        <v>519</v>
      </c>
      <c r="Z4475">
        <v>303500296</v>
      </c>
      <c r="AA4475">
        <v>8</v>
      </c>
      <c r="AB4475" t="s">
        <v>519</v>
      </c>
      <c r="AC4475">
        <v>303500296</v>
      </c>
      <c r="AD4475">
        <v>303500296</v>
      </c>
      <c r="AE4475">
        <v>0</v>
      </c>
      <c r="AF4475">
        <v>27248551</v>
      </c>
      <c r="AG4475">
        <v>27248551.813000001</v>
      </c>
      <c r="AH4475"/>
      <c r="AI4475">
        <v>0</v>
      </c>
    </row>
    <row r="4476" spans="1:35">
      <c r="A4476" t="s">
        <v>862</v>
      </c>
      <c r="B4476">
        <v>2019</v>
      </c>
      <c r="C4476">
        <v>2019</v>
      </c>
      <c r="D4476">
        <v>2019</v>
      </c>
      <c r="E4476">
        <v>4</v>
      </c>
      <c r="F4476">
        <v>0</v>
      </c>
      <c r="G4476">
        <v>0</v>
      </c>
      <c r="H4476" t="s">
        <v>568</v>
      </c>
      <c r="I4476">
        <v>251</v>
      </c>
      <c r="J4476" t="s">
        <v>113</v>
      </c>
      <c r="K4476" t="s">
        <v>583</v>
      </c>
      <c r="L4476">
        <v>0</v>
      </c>
      <c r="M4476" t="s">
        <v>177</v>
      </c>
      <c r="N4476" t="s">
        <v>514</v>
      </c>
      <c r="O4476">
        <v>203</v>
      </c>
      <c r="P4476" t="s">
        <v>684</v>
      </c>
      <c r="Q4476" t="s">
        <v>685</v>
      </c>
      <c r="R4476" t="s">
        <v>515</v>
      </c>
      <c r="S4476" t="s">
        <v>516</v>
      </c>
      <c r="T4476">
        <v>0</v>
      </c>
      <c r="U4476" t="s">
        <v>517</v>
      </c>
      <c r="V4476">
        <v>2523</v>
      </c>
      <c r="W4476" t="s">
        <v>518</v>
      </c>
      <c r="X4476">
        <v>8</v>
      </c>
      <c r="Y4476" t="s">
        <v>519</v>
      </c>
      <c r="Z4476">
        <v>987</v>
      </c>
      <c r="AA4476">
        <v>8</v>
      </c>
      <c r="AB4476" t="s">
        <v>519</v>
      </c>
      <c r="AC4476">
        <v>987</v>
      </c>
      <c r="AD4476">
        <v>987</v>
      </c>
      <c r="AE4476">
        <v>0</v>
      </c>
      <c r="AF4476">
        <v>415</v>
      </c>
      <c r="AG4476">
        <v>415.387</v>
      </c>
      <c r="AH4476"/>
      <c r="AI4476">
        <v>0</v>
      </c>
    </row>
    <row r="4477" spans="1:35">
      <c r="A4477" t="s">
        <v>862</v>
      </c>
      <c r="B4477">
        <v>2019</v>
      </c>
      <c r="C4477">
        <v>2019</v>
      </c>
      <c r="D4477">
        <v>2019</v>
      </c>
      <c r="E4477">
        <v>4</v>
      </c>
      <c r="F4477">
        <v>0</v>
      </c>
      <c r="G4477">
        <v>0</v>
      </c>
      <c r="H4477" t="s">
        <v>568</v>
      </c>
      <c r="I4477">
        <v>251</v>
      </c>
      <c r="J4477" t="s">
        <v>113</v>
      </c>
      <c r="K4477" t="s">
        <v>583</v>
      </c>
      <c r="L4477">
        <v>0</v>
      </c>
      <c r="M4477" t="s">
        <v>177</v>
      </c>
      <c r="N4477" t="s">
        <v>514</v>
      </c>
      <c r="O4477">
        <v>690</v>
      </c>
      <c r="P4477" t="s">
        <v>856</v>
      </c>
      <c r="Q4477" t="s">
        <v>857</v>
      </c>
      <c r="R4477" t="s">
        <v>515</v>
      </c>
      <c r="S4477" t="s">
        <v>516</v>
      </c>
      <c r="T4477">
        <v>0</v>
      </c>
      <c r="U4477" t="s">
        <v>517</v>
      </c>
      <c r="V4477">
        <v>2523</v>
      </c>
      <c r="W4477" t="s">
        <v>518</v>
      </c>
      <c r="X4477">
        <v>8</v>
      </c>
      <c r="Y4477" t="s">
        <v>519</v>
      </c>
      <c r="Z4477">
        <v>102</v>
      </c>
      <c r="AA4477">
        <v>8</v>
      </c>
      <c r="AB4477" t="s">
        <v>519</v>
      </c>
      <c r="AC4477">
        <v>102</v>
      </c>
      <c r="AD4477">
        <v>102</v>
      </c>
      <c r="AE4477">
        <v>0</v>
      </c>
      <c r="AF4477">
        <v>200</v>
      </c>
      <c r="AG4477">
        <v>200.416</v>
      </c>
      <c r="AH4477"/>
      <c r="AI4477">
        <v>0</v>
      </c>
    </row>
    <row r="4478" spans="1:35">
      <c r="A4478" t="s">
        <v>862</v>
      </c>
      <c r="B4478">
        <v>2019</v>
      </c>
      <c r="C4478">
        <v>2019</v>
      </c>
      <c r="D4478">
        <v>2019</v>
      </c>
      <c r="E4478">
        <v>4</v>
      </c>
      <c r="F4478">
        <v>0</v>
      </c>
      <c r="G4478">
        <v>0</v>
      </c>
      <c r="H4478" t="s">
        <v>568</v>
      </c>
      <c r="I4478">
        <v>251</v>
      </c>
      <c r="J4478" t="s">
        <v>113</v>
      </c>
      <c r="K4478" t="s">
        <v>583</v>
      </c>
      <c r="L4478">
        <v>0</v>
      </c>
      <c r="M4478" t="s">
        <v>177</v>
      </c>
      <c r="N4478" t="s">
        <v>514</v>
      </c>
      <c r="O4478">
        <v>579</v>
      </c>
      <c r="P4478" t="s">
        <v>705</v>
      </c>
      <c r="Q4478" t="s">
        <v>706</v>
      </c>
      <c r="R4478" t="s">
        <v>515</v>
      </c>
      <c r="S4478" t="s">
        <v>516</v>
      </c>
      <c r="T4478">
        <v>0</v>
      </c>
      <c r="U4478" t="s">
        <v>517</v>
      </c>
      <c r="V4478">
        <v>2523</v>
      </c>
      <c r="W4478" t="s">
        <v>518</v>
      </c>
      <c r="X4478">
        <v>8</v>
      </c>
      <c r="Y4478" t="s">
        <v>519</v>
      </c>
      <c r="Z4478">
        <v>5000</v>
      </c>
      <c r="AA4478">
        <v>8</v>
      </c>
      <c r="AB4478" t="s">
        <v>519</v>
      </c>
      <c r="AC4478">
        <v>5000</v>
      </c>
      <c r="AD4478">
        <v>5000</v>
      </c>
      <c r="AE4478">
        <v>0</v>
      </c>
      <c r="AF4478">
        <v>13630</v>
      </c>
      <c r="AG4478">
        <v>13630.525</v>
      </c>
      <c r="AH4478"/>
      <c r="AI4478">
        <v>0</v>
      </c>
    </row>
    <row r="4479" spans="1:35">
      <c r="A4479" t="s">
        <v>862</v>
      </c>
      <c r="B4479">
        <v>2019</v>
      </c>
      <c r="C4479">
        <v>2019</v>
      </c>
      <c r="D4479">
        <v>2019</v>
      </c>
      <c r="E4479">
        <v>4</v>
      </c>
      <c r="F4479">
        <v>0</v>
      </c>
      <c r="G4479">
        <v>0</v>
      </c>
      <c r="H4479" t="s">
        <v>568</v>
      </c>
      <c r="I4479">
        <v>251</v>
      </c>
      <c r="J4479" t="s">
        <v>113</v>
      </c>
      <c r="K4479" t="s">
        <v>583</v>
      </c>
      <c r="L4479">
        <v>0</v>
      </c>
      <c r="M4479" t="s">
        <v>177</v>
      </c>
      <c r="N4479" t="s">
        <v>514</v>
      </c>
      <c r="O4479">
        <v>504</v>
      </c>
      <c r="P4479" t="s">
        <v>686</v>
      </c>
      <c r="Q4479" t="s">
        <v>687</v>
      </c>
      <c r="R4479" t="s">
        <v>515</v>
      </c>
      <c r="S4479" t="s">
        <v>516</v>
      </c>
      <c r="T4479">
        <v>0</v>
      </c>
      <c r="U4479" t="s">
        <v>517</v>
      </c>
      <c r="V4479">
        <v>2523</v>
      </c>
      <c r="W4479" t="s">
        <v>518</v>
      </c>
      <c r="X4479">
        <v>8</v>
      </c>
      <c r="Y4479" t="s">
        <v>519</v>
      </c>
      <c r="Z4479">
        <v>185535552</v>
      </c>
      <c r="AA4479">
        <v>8</v>
      </c>
      <c r="AB4479" t="s">
        <v>519</v>
      </c>
      <c r="AC4479">
        <v>185535552</v>
      </c>
      <c r="AD4479">
        <v>185535552</v>
      </c>
      <c r="AE4479">
        <v>0</v>
      </c>
      <c r="AF4479">
        <v>9639499</v>
      </c>
      <c r="AG4479">
        <v>9639499.4049999993</v>
      </c>
      <c r="AH4479"/>
      <c r="AI4479">
        <v>0</v>
      </c>
    </row>
    <row r="4480" spans="1:35">
      <c r="A4480" t="s">
        <v>862</v>
      </c>
      <c r="B4480">
        <v>2019</v>
      </c>
      <c r="C4480">
        <v>2019</v>
      </c>
      <c r="D4480">
        <v>2019</v>
      </c>
      <c r="E4480">
        <v>4</v>
      </c>
      <c r="F4480">
        <v>0</v>
      </c>
      <c r="G4480">
        <v>0</v>
      </c>
      <c r="H4480" t="s">
        <v>568</v>
      </c>
      <c r="I4480">
        <v>251</v>
      </c>
      <c r="J4480" t="s">
        <v>113</v>
      </c>
      <c r="K4480" t="s">
        <v>583</v>
      </c>
      <c r="L4480">
        <v>0</v>
      </c>
      <c r="M4480" t="s">
        <v>177</v>
      </c>
      <c r="N4480" t="s">
        <v>514</v>
      </c>
      <c r="O4480">
        <v>276</v>
      </c>
      <c r="P4480" t="s">
        <v>591</v>
      </c>
      <c r="Q4480" t="s">
        <v>592</v>
      </c>
      <c r="R4480" t="s">
        <v>515</v>
      </c>
      <c r="S4480" t="s">
        <v>516</v>
      </c>
      <c r="T4480">
        <v>0</v>
      </c>
      <c r="U4480" t="s">
        <v>517</v>
      </c>
      <c r="V4480">
        <v>2523</v>
      </c>
      <c r="W4480" t="s">
        <v>518</v>
      </c>
      <c r="X4480">
        <v>8</v>
      </c>
      <c r="Y4480" t="s">
        <v>519</v>
      </c>
      <c r="Z4480">
        <v>329504253</v>
      </c>
      <c r="AA4480">
        <v>8</v>
      </c>
      <c r="AB4480" t="s">
        <v>519</v>
      </c>
      <c r="AC4480">
        <v>329504253</v>
      </c>
      <c r="AD4480">
        <v>329504253</v>
      </c>
      <c r="AE4480">
        <v>0</v>
      </c>
      <c r="AF4480">
        <v>33957274</v>
      </c>
      <c r="AG4480">
        <v>33957274.57</v>
      </c>
      <c r="AH4480"/>
      <c r="AI4480">
        <v>0</v>
      </c>
    </row>
    <row r="4481" spans="1:35">
      <c r="A4481" t="s">
        <v>862</v>
      </c>
      <c r="B4481">
        <v>2019</v>
      </c>
      <c r="C4481">
        <v>2019</v>
      </c>
      <c r="D4481">
        <v>2019</v>
      </c>
      <c r="E4481">
        <v>4</v>
      </c>
      <c r="F4481">
        <v>0</v>
      </c>
      <c r="G4481">
        <v>0</v>
      </c>
      <c r="H4481" t="s">
        <v>568</v>
      </c>
      <c r="I4481">
        <v>251</v>
      </c>
      <c r="J4481" t="s">
        <v>113</v>
      </c>
      <c r="K4481" t="s">
        <v>583</v>
      </c>
      <c r="L4481">
        <v>0</v>
      </c>
      <c r="M4481" t="s">
        <v>177</v>
      </c>
      <c r="N4481" t="s">
        <v>514</v>
      </c>
      <c r="O4481">
        <v>300</v>
      </c>
      <c r="P4481" t="s">
        <v>680</v>
      </c>
      <c r="Q4481" t="s">
        <v>681</v>
      </c>
      <c r="R4481" t="s">
        <v>515</v>
      </c>
      <c r="S4481" t="s">
        <v>516</v>
      </c>
      <c r="T4481">
        <v>0</v>
      </c>
      <c r="U4481" t="s">
        <v>517</v>
      </c>
      <c r="V4481">
        <v>2523</v>
      </c>
      <c r="W4481" t="s">
        <v>518</v>
      </c>
      <c r="X4481">
        <v>8</v>
      </c>
      <c r="Y4481" t="s">
        <v>519</v>
      </c>
      <c r="Z4481">
        <v>133765000</v>
      </c>
      <c r="AA4481">
        <v>8</v>
      </c>
      <c r="AB4481" t="s">
        <v>519</v>
      </c>
      <c r="AC4481">
        <v>133765000</v>
      </c>
      <c r="AD4481">
        <v>133765000</v>
      </c>
      <c r="AE4481">
        <v>0</v>
      </c>
      <c r="AF4481">
        <v>9892428</v>
      </c>
      <c r="AG4481">
        <v>9892428.8259999994</v>
      </c>
      <c r="AH4481"/>
      <c r="AI4481">
        <v>0</v>
      </c>
    </row>
    <row r="4482" spans="1:35">
      <c r="A4482" t="s">
        <v>862</v>
      </c>
      <c r="B4482">
        <v>2019</v>
      </c>
      <c r="C4482">
        <v>2019</v>
      </c>
      <c r="D4482">
        <v>2019</v>
      </c>
      <c r="E4482">
        <v>4</v>
      </c>
      <c r="F4482">
        <v>0</v>
      </c>
      <c r="G4482">
        <v>0</v>
      </c>
      <c r="H4482" t="s">
        <v>568</v>
      </c>
      <c r="I4482">
        <v>251</v>
      </c>
      <c r="J4482" t="s">
        <v>113</v>
      </c>
      <c r="K4482" t="s">
        <v>583</v>
      </c>
      <c r="L4482">
        <v>0</v>
      </c>
      <c r="M4482" t="s">
        <v>177</v>
      </c>
      <c r="N4482" t="s">
        <v>514</v>
      </c>
      <c r="O4482">
        <v>422</v>
      </c>
      <c r="P4482" t="s">
        <v>451</v>
      </c>
      <c r="Q4482" t="s">
        <v>696</v>
      </c>
      <c r="R4482" t="s">
        <v>515</v>
      </c>
      <c r="S4482" t="s">
        <v>516</v>
      </c>
      <c r="T4482">
        <v>0</v>
      </c>
      <c r="U4482" t="s">
        <v>517</v>
      </c>
      <c r="V4482">
        <v>2523</v>
      </c>
      <c r="W4482" t="s">
        <v>518</v>
      </c>
      <c r="X4482">
        <v>8</v>
      </c>
      <c r="Y4482" t="s">
        <v>519</v>
      </c>
      <c r="Z4482">
        <v>639</v>
      </c>
      <c r="AA4482">
        <v>8</v>
      </c>
      <c r="AB4482" t="s">
        <v>519</v>
      </c>
      <c r="AC4482">
        <v>639</v>
      </c>
      <c r="AD4482">
        <v>639</v>
      </c>
      <c r="AE4482">
        <v>0</v>
      </c>
      <c r="AF4482">
        <v>856</v>
      </c>
      <c r="AG4482">
        <v>856.52599999999995</v>
      </c>
      <c r="AH4482"/>
      <c r="AI4482">
        <v>0</v>
      </c>
    </row>
    <row r="4483" spans="1:35">
      <c r="A4483" t="s">
        <v>862</v>
      </c>
      <c r="B4483">
        <v>2019</v>
      </c>
      <c r="C4483">
        <v>2019</v>
      </c>
      <c r="D4483">
        <v>2019</v>
      </c>
      <c r="E4483">
        <v>4</v>
      </c>
      <c r="F4483">
        <v>0</v>
      </c>
      <c r="G4483">
        <v>0</v>
      </c>
      <c r="H4483" t="s">
        <v>568</v>
      </c>
      <c r="I4483">
        <v>251</v>
      </c>
      <c r="J4483" t="s">
        <v>113</v>
      </c>
      <c r="K4483" t="s">
        <v>583</v>
      </c>
      <c r="L4483">
        <v>0</v>
      </c>
      <c r="M4483" t="s">
        <v>177</v>
      </c>
      <c r="N4483" t="s">
        <v>514</v>
      </c>
      <c r="O4483">
        <v>705</v>
      </c>
      <c r="P4483" t="s">
        <v>787</v>
      </c>
      <c r="Q4483" t="s">
        <v>788</v>
      </c>
      <c r="R4483" t="s">
        <v>515</v>
      </c>
      <c r="S4483" t="s">
        <v>516</v>
      </c>
      <c r="T4483">
        <v>0</v>
      </c>
      <c r="U4483" t="s">
        <v>517</v>
      </c>
      <c r="V4483">
        <v>2523</v>
      </c>
      <c r="W4483" t="s">
        <v>518</v>
      </c>
      <c r="X4483">
        <v>8</v>
      </c>
      <c r="Y4483" t="s">
        <v>519</v>
      </c>
      <c r="Z4483">
        <v>1635500</v>
      </c>
      <c r="AA4483">
        <v>8</v>
      </c>
      <c r="AB4483" t="s">
        <v>519</v>
      </c>
      <c r="AC4483">
        <v>1635500</v>
      </c>
      <c r="AD4483">
        <v>1635500</v>
      </c>
      <c r="AE4483">
        <v>0</v>
      </c>
      <c r="AF4483">
        <v>175389</v>
      </c>
      <c r="AG4483">
        <v>175389.71799999999</v>
      </c>
      <c r="AH4483"/>
      <c r="AI4483">
        <v>0</v>
      </c>
    </row>
    <row r="4484" spans="1:35">
      <c r="A4484" t="s">
        <v>862</v>
      </c>
      <c r="B4484">
        <v>2019</v>
      </c>
      <c r="C4484">
        <v>2019</v>
      </c>
      <c r="D4484">
        <v>2019</v>
      </c>
      <c r="E4484">
        <v>4</v>
      </c>
      <c r="F4484">
        <v>0</v>
      </c>
      <c r="G4484">
        <v>0</v>
      </c>
      <c r="H4484" t="s">
        <v>568</v>
      </c>
      <c r="I4484">
        <v>251</v>
      </c>
      <c r="J4484" t="s">
        <v>113</v>
      </c>
      <c r="K4484" t="s">
        <v>583</v>
      </c>
      <c r="L4484">
        <v>0</v>
      </c>
      <c r="M4484" t="s">
        <v>177</v>
      </c>
      <c r="N4484" t="s">
        <v>514</v>
      </c>
      <c r="O4484">
        <v>404</v>
      </c>
      <c r="P4484" t="s">
        <v>610</v>
      </c>
      <c r="Q4484" t="s">
        <v>611</v>
      </c>
      <c r="R4484" t="s">
        <v>515</v>
      </c>
      <c r="S4484" t="s">
        <v>516</v>
      </c>
      <c r="T4484">
        <v>0</v>
      </c>
      <c r="U4484" t="s">
        <v>517</v>
      </c>
      <c r="V4484">
        <v>2523</v>
      </c>
      <c r="W4484" t="s">
        <v>518</v>
      </c>
      <c r="X4484">
        <v>8</v>
      </c>
      <c r="Y4484" t="s">
        <v>519</v>
      </c>
      <c r="Z4484">
        <v>8</v>
      </c>
      <c r="AA4484">
        <v>8</v>
      </c>
      <c r="AB4484" t="s">
        <v>519</v>
      </c>
      <c r="AC4484">
        <v>8</v>
      </c>
      <c r="AD4484">
        <v>8</v>
      </c>
      <c r="AE4484">
        <v>0</v>
      </c>
      <c r="AF4484">
        <v>68</v>
      </c>
      <c r="AG4484">
        <v>68.298000000000002</v>
      </c>
      <c r="AH4484"/>
      <c r="AI4484">
        <v>0</v>
      </c>
    </row>
    <row r="4485" spans="1:35">
      <c r="A4485" t="s">
        <v>862</v>
      </c>
      <c r="B4485">
        <v>2019</v>
      </c>
      <c r="C4485">
        <v>2019</v>
      </c>
      <c r="D4485">
        <v>2019</v>
      </c>
      <c r="E4485">
        <v>4</v>
      </c>
      <c r="F4485">
        <v>0</v>
      </c>
      <c r="G4485">
        <v>0</v>
      </c>
      <c r="H4485" t="s">
        <v>568</v>
      </c>
      <c r="I4485">
        <v>251</v>
      </c>
      <c r="J4485" t="s">
        <v>113</v>
      </c>
      <c r="K4485" t="s">
        <v>583</v>
      </c>
      <c r="L4485">
        <v>0</v>
      </c>
      <c r="M4485" t="s">
        <v>177</v>
      </c>
      <c r="N4485" t="s">
        <v>514</v>
      </c>
      <c r="O4485">
        <v>484</v>
      </c>
      <c r="P4485" t="s">
        <v>656</v>
      </c>
      <c r="Q4485" t="s">
        <v>657</v>
      </c>
      <c r="R4485" t="s">
        <v>515</v>
      </c>
      <c r="S4485" t="s">
        <v>516</v>
      </c>
      <c r="T4485">
        <v>0</v>
      </c>
      <c r="U4485" t="s">
        <v>517</v>
      </c>
      <c r="V4485">
        <v>2523</v>
      </c>
      <c r="W4485" t="s">
        <v>518</v>
      </c>
      <c r="X4485">
        <v>8</v>
      </c>
      <c r="Y4485" t="s">
        <v>519</v>
      </c>
      <c r="Z4485">
        <v>13084</v>
      </c>
      <c r="AA4485">
        <v>8</v>
      </c>
      <c r="AB4485" t="s">
        <v>519</v>
      </c>
      <c r="AC4485">
        <v>13084</v>
      </c>
      <c r="AD4485">
        <v>13084</v>
      </c>
      <c r="AE4485">
        <v>0</v>
      </c>
      <c r="AF4485">
        <v>11848</v>
      </c>
      <c r="AG4485">
        <v>11848.054</v>
      </c>
      <c r="AH4485"/>
      <c r="AI4485">
        <v>0</v>
      </c>
    </row>
    <row r="4486" spans="1:35">
      <c r="A4486" t="s">
        <v>862</v>
      </c>
      <c r="B4486">
        <v>2019</v>
      </c>
      <c r="C4486">
        <v>2019</v>
      </c>
      <c r="D4486">
        <v>2019</v>
      </c>
      <c r="E4486">
        <v>4</v>
      </c>
      <c r="F4486">
        <v>0</v>
      </c>
      <c r="G4486">
        <v>0</v>
      </c>
      <c r="H4486" t="s">
        <v>568</v>
      </c>
      <c r="I4486">
        <v>251</v>
      </c>
      <c r="J4486" t="s">
        <v>113</v>
      </c>
      <c r="K4486" t="s">
        <v>583</v>
      </c>
      <c r="L4486">
        <v>0</v>
      </c>
      <c r="M4486" t="s">
        <v>177</v>
      </c>
      <c r="N4486" t="s">
        <v>514</v>
      </c>
      <c r="O4486">
        <v>76</v>
      </c>
      <c r="P4486" t="s">
        <v>538</v>
      </c>
      <c r="Q4486" t="s">
        <v>539</v>
      </c>
      <c r="R4486" t="s">
        <v>515</v>
      </c>
      <c r="S4486" t="s">
        <v>516</v>
      </c>
      <c r="T4486">
        <v>0</v>
      </c>
      <c r="U4486" t="s">
        <v>517</v>
      </c>
      <c r="V4486">
        <v>2523</v>
      </c>
      <c r="W4486" t="s">
        <v>518</v>
      </c>
      <c r="X4486">
        <v>8</v>
      </c>
      <c r="Y4486" t="s">
        <v>519</v>
      </c>
      <c r="Z4486">
        <v>1349</v>
      </c>
      <c r="AA4486">
        <v>8</v>
      </c>
      <c r="AB4486" t="s">
        <v>519</v>
      </c>
      <c r="AC4486">
        <v>1349</v>
      </c>
      <c r="AD4486">
        <v>1349</v>
      </c>
      <c r="AE4486">
        <v>0</v>
      </c>
      <c r="AF4486">
        <v>1030</v>
      </c>
      <c r="AG4486">
        <v>1030.0709999999999</v>
      </c>
      <c r="AH4486"/>
      <c r="AI4486">
        <v>0</v>
      </c>
    </row>
    <row r="4487" spans="1:35">
      <c r="A4487" t="s">
        <v>862</v>
      </c>
      <c r="B4487">
        <v>2019</v>
      </c>
      <c r="C4487">
        <v>2019</v>
      </c>
      <c r="D4487">
        <v>2019</v>
      </c>
      <c r="E4487">
        <v>4</v>
      </c>
      <c r="F4487">
        <v>0</v>
      </c>
      <c r="G4487">
        <v>0</v>
      </c>
      <c r="H4487" t="s">
        <v>568</v>
      </c>
      <c r="I4487">
        <v>251</v>
      </c>
      <c r="J4487" t="s">
        <v>113</v>
      </c>
      <c r="K4487" t="s">
        <v>583</v>
      </c>
      <c r="L4487">
        <v>0</v>
      </c>
      <c r="M4487" t="s">
        <v>177</v>
      </c>
      <c r="N4487" t="s">
        <v>514</v>
      </c>
      <c r="O4487">
        <v>724</v>
      </c>
      <c r="P4487" t="s">
        <v>214</v>
      </c>
      <c r="Q4487" t="s">
        <v>580</v>
      </c>
      <c r="R4487" t="s">
        <v>515</v>
      </c>
      <c r="S4487" t="s">
        <v>516</v>
      </c>
      <c r="T4487">
        <v>0</v>
      </c>
      <c r="U4487" t="s">
        <v>517</v>
      </c>
      <c r="V4487">
        <v>2523</v>
      </c>
      <c r="W4487" t="s">
        <v>518</v>
      </c>
      <c r="X4487">
        <v>8</v>
      </c>
      <c r="Y4487" t="s">
        <v>519</v>
      </c>
      <c r="Z4487">
        <v>823338119</v>
      </c>
      <c r="AA4487">
        <v>8</v>
      </c>
      <c r="AB4487" t="s">
        <v>519</v>
      </c>
      <c r="AC4487">
        <v>823338119</v>
      </c>
      <c r="AD4487">
        <v>823338119</v>
      </c>
      <c r="AE4487">
        <v>0</v>
      </c>
      <c r="AF4487">
        <v>76984832</v>
      </c>
      <c r="AG4487">
        <v>76984832.506999999</v>
      </c>
      <c r="AH4487"/>
      <c r="AI4487">
        <v>0</v>
      </c>
    </row>
    <row r="4488" spans="1:35">
      <c r="A4488" t="s">
        <v>862</v>
      </c>
      <c r="B4488">
        <v>2019</v>
      </c>
      <c r="C4488">
        <v>2019</v>
      </c>
      <c r="D4488">
        <v>2019</v>
      </c>
      <c r="E4488">
        <v>4</v>
      </c>
      <c r="F4488">
        <v>0</v>
      </c>
      <c r="G4488">
        <v>0</v>
      </c>
      <c r="H4488" t="s">
        <v>568</v>
      </c>
      <c r="I4488">
        <v>251</v>
      </c>
      <c r="J4488" t="s">
        <v>113</v>
      </c>
      <c r="K4488" t="s">
        <v>583</v>
      </c>
      <c r="L4488">
        <v>0</v>
      </c>
      <c r="M4488" t="s">
        <v>177</v>
      </c>
      <c r="N4488" t="s">
        <v>514</v>
      </c>
      <c r="O4488">
        <v>192</v>
      </c>
      <c r="P4488" t="s">
        <v>888</v>
      </c>
      <c r="Q4488" t="s">
        <v>889</v>
      </c>
      <c r="R4488" t="s">
        <v>515</v>
      </c>
      <c r="S4488" t="s">
        <v>516</v>
      </c>
      <c r="T4488">
        <v>0</v>
      </c>
      <c r="U4488" t="s">
        <v>517</v>
      </c>
      <c r="V4488">
        <v>2523</v>
      </c>
      <c r="W4488" t="s">
        <v>518</v>
      </c>
      <c r="X4488">
        <v>8</v>
      </c>
      <c r="Y4488" t="s">
        <v>519</v>
      </c>
      <c r="Z4488">
        <v>15</v>
      </c>
      <c r="AA4488">
        <v>8</v>
      </c>
      <c r="AB4488" t="s">
        <v>519</v>
      </c>
      <c r="AC4488">
        <v>15</v>
      </c>
      <c r="AD4488">
        <v>15</v>
      </c>
      <c r="AE4488">
        <v>0</v>
      </c>
      <c r="AF4488">
        <v>333</v>
      </c>
      <c r="AG4488">
        <v>333.65300000000002</v>
      </c>
      <c r="AH4488"/>
      <c r="AI4488">
        <v>0</v>
      </c>
    </row>
    <row r="4489" spans="1:35">
      <c r="A4489" t="s">
        <v>862</v>
      </c>
      <c r="B4489">
        <v>2019</v>
      </c>
      <c r="C4489">
        <v>2019</v>
      </c>
      <c r="D4489">
        <v>2019</v>
      </c>
      <c r="E4489">
        <v>4</v>
      </c>
      <c r="F4489">
        <v>0</v>
      </c>
      <c r="G4489">
        <v>0</v>
      </c>
      <c r="H4489" t="s">
        <v>568</v>
      </c>
      <c r="I4489">
        <v>251</v>
      </c>
      <c r="J4489" t="s">
        <v>113</v>
      </c>
      <c r="K4489" t="s">
        <v>583</v>
      </c>
      <c r="L4489">
        <v>0</v>
      </c>
      <c r="M4489" t="s">
        <v>177</v>
      </c>
      <c r="N4489" t="s">
        <v>514</v>
      </c>
      <c r="O4489">
        <v>208</v>
      </c>
      <c r="P4489" t="s">
        <v>195</v>
      </c>
      <c r="Q4489" t="s">
        <v>572</v>
      </c>
      <c r="R4489" t="s">
        <v>515</v>
      </c>
      <c r="S4489" t="s">
        <v>516</v>
      </c>
      <c r="T4489">
        <v>0</v>
      </c>
      <c r="U4489" t="s">
        <v>517</v>
      </c>
      <c r="V4489">
        <v>2523</v>
      </c>
      <c r="W4489" t="s">
        <v>518</v>
      </c>
      <c r="X4489">
        <v>8</v>
      </c>
      <c r="Y4489" t="s">
        <v>519</v>
      </c>
      <c r="Z4489">
        <v>26701174</v>
      </c>
      <c r="AA4489">
        <v>8</v>
      </c>
      <c r="AB4489" t="s">
        <v>519</v>
      </c>
      <c r="AC4489">
        <v>26701174</v>
      </c>
      <c r="AD4489">
        <v>26701174</v>
      </c>
      <c r="AE4489">
        <v>0</v>
      </c>
      <c r="AF4489">
        <v>3448209</v>
      </c>
      <c r="AG4489">
        <v>3448209.2319999998</v>
      </c>
      <c r="AH4489"/>
      <c r="AI4489">
        <v>0</v>
      </c>
    </row>
    <row r="4490" spans="1:35">
      <c r="A4490" t="s">
        <v>862</v>
      </c>
      <c r="B4490">
        <v>2019</v>
      </c>
      <c r="C4490">
        <v>2019</v>
      </c>
      <c r="D4490">
        <v>2019</v>
      </c>
      <c r="E4490">
        <v>4</v>
      </c>
      <c r="F4490">
        <v>0</v>
      </c>
      <c r="G4490">
        <v>0</v>
      </c>
      <c r="H4490" t="s">
        <v>568</v>
      </c>
      <c r="I4490">
        <v>251</v>
      </c>
      <c r="J4490" t="s">
        <v>113</v>
      </c>
      <c r="K4490" t="s">
        <v>583</v>
      </c>
      <c r="L4490">
        <v>0</v>
      </c>
      <c r="M4490" t="s">
        <v>177</v>
      </c>
      <c r="N4490" t="s">
        <v>514</v>
      </c>
      <c r="O4490">
        <v>528</v>
      </c>
      <c r="P4490" t="s">
        <v>581</v>
      </c>
      <c r="Q4490" t="s">
        <v>582</v>
      </c>
      <c r="R4490" t="s">
        <v>515</v>
      </c>
      <c r="S4490" t="s">
        <v>516</v>
      </c>
      <c r="T4490">
        <v>0</v>
      </c>
      <c r="U4490" t="s">
        <v>517</v>
      </c>
      <c r="V4490">
        <v>2523</v>
      </c>
      <c r="W4490" t="s">
        <v>518</v>
      </c>
      <c r="X4490">
        <v>8</v>
      </c>
      <c r="Y4490" t="s">
        <v>519</v>
      </c>
      <c r="Z4490">
        <v>51858042</v>
      </c>
      <c r="AA4490">
        <v>8</v>
      </c>
      <c r="AB4490" t="s">
        <v>519</v>
      </c>
      <c r="AC4490">
        <v>51858042</v>
      </c>
      <c r="AD4490">
        <v>51858042</v>
      </c>
      <c r="AE4490">
        <v>0</v>
      </c>
      <c r="AF4490">
        <v>7148018</v>
      </c>
      <c r="AG4490">
        <v>7148018.8689999999</v>
      </c>
      <c r="AH4490"/>
      <c r="AI4490">
        <v>0</v>
      </c>
    </row>
    <row r="4491" spans="1:35">
      <c r="A4491" t="s">
        <v>862</v>
      </c>
      <c r="B4491">
        <v>2019</v>
      </c>
      <c r="C4491">
        <v>2019</v>
      </c>
      <c r="D4491">
        <v>2019</v>
      </c>
      <c r="E4491">
        <v>4</v>
      </c>
      <c r="F4491">
        <v>0</v>
      </c>
      <c r="G4491">
        <v>0</v>
      </c>
      <c r="H4491" t="s">
        <v>568</v>
      </c>
      <c r="I4491">
        <v>251</v>
      </c>
      <c r="J4491" t="s">
        <v>113</v>
      </c>
      <c r="K4491" t="s">
        <v>583</v>
      </c>
      <c r="L4491">
        <v>0</v>
      </c>
      <c r="M4491" t="s">
        <v>177</v>
      </c>
      <c r="N4491" t="s">
        <v>514</v>
      </c>
      <c r="O4491">
        <v>40</v>
      </c>
      <c r="P4491" t="s">
        <v>690</v>
      </c>
      <c r="Q4491" t="s">
        <v>691</v>
      </c>
      <c r="R4491" t="s">
        <v>515</v>
      </c>
      <c r="S4491" t="s">
        <v>516</v>
      </c>
      <c r="T4491">
        <v>0</v>
      </c>
      <c r="U4491" t="s">
        <v>517</v>
      </c>
      <c r="V4491">
        <v>2523</v>
      </c>
      <c r="W4491" t="s">
        <v>518</v>
      </c>
      <c r="X4491">
        <v>8</v>
      </c>
      <c r="Y4491" t="s">
        <v>519</v>
      </c>
      <c r="Z4491">
        <v>46632</v>
      </c>
      <c r="AA4491">
        <v>8</v>
      </c>
      <c r="AB4491" t="s">
        <v>519</v>
      </c>
      <c r="AC4491">
        <v>46632</v>
      </c>
      <c r="AD4491">
        <v>46632</v>
      </c>
      <c r="AE4491">
        <v>0</v>
      </c>
      <c r="AF4491">
        <v>46734</v>
      </c>
      <c r="AG4491">
        <v>46734.987000000001</v>
      </c>
      <c r="AH4491"/>
      <c r="AI4491">
        <v>0</v>
      </c>
    </row>
    <row r="4492" spans="1:35">
      <c r="A4492" t="s">
        <v>862</v>
      </c>
      <c r="B4492">
        <v>2019</v>
      </c>
      <c r="C4492">
        <v>2019</v>
      </c>
      <c r="D4492">
        <v>2019</v>
      </c>
      <c r="E4492">
        <v>4</v>
      </c>
      <c r="F4492">
        <v>0</v>
      </c>
      <c r="G4492">
        <v>0</v>
      </c>
      <c r="H4492" t="s">
        <v>568</v>
      </c>
      <c r="I4492">
        <v>251</v>
      </c>
      <c r="J4492" t="s">
        <v>113</v>
      </c>
      <c r="K4492" t="s">
        <v>583</v>
      </c>
      <c r="L4492">
        <v>0</v>
      </c>
      <c r="M4492" t="s">
        <v>177</v>
      </c>
      <c r="N4492" t="s">
        <v>514</v>
      </c>
      <c r="O4492">
        <v>704</v>
      </c>
      <c r="P4492" t="s">
        <v>570</v>
      </c>
      <c r="Q4492" t="s">
        <v>571</v>
      </c>
      <c r="R4492" t="s">
        <v>515</v>
      </c>
      <c r="S4492" t="s">
        <v>516</v>
      </c>
      <c r="T4492">
        <v>0</v>
      </c>
      <c r="U4492" t="s">
        <v>517</v>
      </c>
      <c r="V4492">
        <v>2523</v>
      </c>
      <c r="W4492" t="s">
        <v>518</v>
      </c>
      <c r="X4492">
        <v>8</v>
      </c>
      <c r="Y4492" t="s">
        <v>519</v>
      </c>
      <c r="Z4492">
        <v>121012430</v>
      </c>
      <c r="AA4492">
        <v>8</v>
      </c>
      <c r="AB4492" t="s">
        <v>519</v>
      </c>
      <c r="AC4492">
        <v>121012430</v>
      </c>
      <c r="AD4492">
        <v>121012430</v>
      </c>
      <c r="AE4492">
        <v>0</v>
      </c>
      <c r="AF4492">
        <v>10551230</v>
      </c>
      <c r="AG4492">
        <v>10551230.798</v>
      </c>
      <c r="AH4492"/>
      <c r="AI4492">
        <v>0</v>
      </c>
    </row>
    <row r="4493" spans="1:35">
      <c r="A4493" t="s">
        <v>862</v>
      </c>
      <c r="B4493">
        <v>2019</v>
      </c>
      <c r="C4493">
        <v>2019</v>
      </c>
      <c r="D4493">
        <v>2019</v>
      </c>
      <c r="E4493">
        <v>4</v>
      </c>
      <c r="F4493">
        <v>0</v>
      </c>
      <c r="G4493">
        <v>0</v>
      </c>
      <c r="H4493" t="s">
        <v>568</v>
      </c>
      <c r="I4493">
        <v>251</v>
      </c>
      <c r="J4493" t="s">
        <v>113</v>
      </c>
      <c r="K4493" t="s">
        <v>583</v>
      </c>
      <c r="L4493">
        <v>0</v>
      </c>
      <c r="M4493" t="s">
        <v>177</v>
      </c>
      <c r="N4493" t="s">
        <v>514</v>
      </c>
      <c r="O4493">
        <v>124</v>
      </c>
      <c r="P4493" t="s">
        <v>542</v>
      </c>
      <c r="Q4493" t="s">
        <v>543</v>
      </c>
      <c r="R4493" t="s">
        <v>515</v>
      </c>
      <c r="S4493" t="s">
        <v>516</v>
      </c>
      <c r="T4493">
        <v>0</v>
      </c>
      <c r="U4493" t="s">
        <v>517</v>
      </c>
      <c r="V4493">
        <v>2523</v>
      </c>
      <c r="W4493" t="s">
        <v>518</v>
      </c>
      <c r="X4493">
        <v>8</v>
      </c>
      <c r="Y4493" t="s">
        <v>519</v>
      </c>
      <c r="Z4493">
        <v>531</v>
      </c>
      <c r="AA4493">
        <v>8</v>
      </c>
      <c r="AB4493" t="s">
        <v>519</v>
      </c>
      <c r="AC4493">
        <v>531</v>
      </c>
      <c r="AD4493">
        <v>531</v>
      </c>
      <c r="AE4493">
        <v>0</v>
      </c>
      <c r="AF4493">
        <v>3058</v>
      </c>
      <c r="AG4493">
        <v>3058.8629999999998</v>
      </c>
      <c r="AH4493"/>
      <c r="AI4493">
        <v>0</v>
      </c>
    </row>
    <row r="4494" spans="1:35">
      <c r="A4494" t="s">
        <v>862</v>
      </c>
      <c r="B4494">
        <v>2019</v>
      </c>
      <c r="C4494">
        <v>2019</v>
      </c>
      <c r="D4494">
        <v>2019</v>
      </c>
      <c r="E4494">
        <v>4</v>
      </c>
      <c r="F4494">
        <v>0</v>
      </c>
      <c r="G4494">
        <v>0</v>
      </c>
      <c r="H4494" t="s">
        <v>568</v>
      </c>
      <c r="I4494">
        <v>251</v>
      </c>
      <c r="J4494" t="s">
        <v>113</v>
      </c>
      <c r="K4494" t="s">
        <v>583</v>
      </c>
      <c r="L4494">
        <v>0</v>
      </c>
      <c r="M4494" t="s">
        <v>177</v>
      </c>
      <c r="N4494" t="s">
        <v>514</v>
      </c>
      <c r="O4494">
        <v>894</v>
      </c>
      <c r="P4494" t="s">
        <v>839</v>
      </c>
      <c r="Q4494" t="s">
        <v>840</v>
      </c>
      <c r="R4494" t="s">
        <v>515</v>
      </c>
      <c r="S4494" t="s">
        <v>516</v>
      </c>
      <c r="T4494">
        <v>0</v>
      </c>
      <c r="U4494" t="s">
        <v>517</v>
      </c>
      <c r="V4494">
        <v>2523</v>
      </c>
      <c r="W4494" t="s">
        <v>518</v>
      </c>
      <c r="X4494">
        <v>8</v>
      </c>
      <c r="Y4494" t="s">
        <v>519</v>
      </c>
      <c r="Z4494">
        <v>550</v>
      </c>
      <c r="AA4494">
        <v>8</v>
      </c>
      <c r="AB4494" t="s">
        <v>519</v>
      </c>
      <c r="AC4494">
        <v>550</v>
      </c>
      <c r="AD4494">
        <v>550</v>
      </c>
      <c r="AE4494">
        <v>0</v>
      </c>
      <c r="AF4494">
        <v>39</v>
      </c>
      <c r="AG4494">
        <v>39.186999999999998</v>
      </c>
      <c r="AH4494"/>
      <c r="AI4494">
        <v>0</v>
      </c>
    </row>
    <row r="4495" spans="1:35">
      <c r="A4495" t="s">
        <v>862</v>
      </c>
      <c r="B4495">
        <v>2019</v>
      </c>
      <c r="C4495">
        <v>2019</v>
      </c>
      <c r="D4495">
        <v>2019</v>
      </c>
      <c r="E4495">
        <v>4</v>
      </c>
      <c r="F4495">
        <v>0</v>
      </c>
      <c r="G4495">
        <v>0</v>
      </c>
      <c r="H4495" t="s">
        <v>568</v>
      </c>
      <c r="I4495">
        <v>251</v>
      </c>
      <c r="J4495" t="s">
        <v>113</v>
      </c>
      <c r="K4495" t="s">
        <v>583</v>
      </c>
      <c r="L4495">
        <v>0</v>
      </c>
      <c r="M4495" t="s">
        <v>177</v>
      </c>
      <c r="N4495" t="s">
        <v>514</v>
      </c>
      <c r="O4495">
        <v>703</v>
      </c>
      <c r="P4495" t="s">
        <v>672</v>
      </c>
      <c r="Q4495" t="s">
        <v>673</v>
      </c>
      <c r="R4495" t="s">
        <v>515</v>
      </c>
      <c r="S4495" t="s">
        <v>516</v>
      </c>
      <c r="T4495">
        <v>0</v>
      </c>
      <c r="U4495" t="s">
        <v>517</v>
      </c>
      <c r="V4495">
        <v>2523</v>
      </c>
      <c r="W4495" t="s">
        <v>518</v>
      </c>
      <c r="X4495">
        <v>8</v>
      </c>
      <c r="Y4495" t="s">
        <v>519</v>
      </c>
      <c r="Z4495">
        <v>50</v>
      </c>
      <c r="AA4495">
        <v>8</v>
      </c>
      <c r="AB4495" t="s">
        <v>519</v>
      </c>
      <c r="AC4495">
        <v>50</v>
      </c>
      <c r="AD4495">
        <v>50</v>
      </c>
      <c r="AE4495">
        <v>0</v>
      </c>
      <c r="AF4495">
        <v>7</v>
      </c>
      <c r="AG4495">
        <v>7.8369999999999997</v>
      </c>
      <c r="AH4495"/>
      <c r="AI4495">
        <v>0</v>
      </c>
    </row>
    <row r="4496" spans="1:35">
      <c r="A4496" t="s">
        <v>862</v>
      </c>
      <c r="B4496">
        <v>2019</v>
      </c>
      <c r="C4496">
        <v>2019</v>
      </c>
      <c r="D4496">
        <v>2019</v>
      </c>
      <c r="E4496">
        <v>4</v>
      </c>
      <c r="F4496">
        <v>0</v>
      </c>
      <c r="G4496">
        <v>0</v>
      </c>
      <c r="H4496" t="s">
        <v>568</v>
      </c>
      <c r="I4496">
        <v>251</v>
      </c>
      <c r="J4496" t="s">
        <v>113</v>
      </c>
      <c r="K4496" t="s">
        <v>583</v>
      </c>
      <c r="L4496">
        <v>0</v>
      </c>
      <c r="M4496" t="s">
        <v>177</v>
      </c>
      <c r="N4496" t="s">
        <v>514</v>
      </c>
      <c r="O4496">
        <v>266</v>
      </c>
      <c r="P4496" t="s">
        <v>664</v>
      </c>
      <c r="Q4496" t="s">
        <v>665</v>
      </c>
      <c r="R4496" t="s">
        <v>515</v>
      </c>
      <c r="S4496" t="s">
        <v>516</v>
      </c>
      <c r="T4496">
        <v>0</v>
      </c>
      <c r="U4496" t="s">
        <v>517</v>
      </c>
      <c r="V4496">
        <v>2523</v>
      </c>
      <c r="W4496" t="s">
        <v>518</v>
      </c>
      <c r="X4496">
        <v>8</v>
      </c>
      <c r="Y4496" t="s">
        <v>519</v>
      </c>
      <c r="Z4496">
        <v>8</v>
      </c>
      <c r="AA4496">
        <v>8</v>
      </c>
      <c r="AB4496" t="s">
        <v>519</v>
      </c>
      <c r="AC4496">
        <v>8</v>
      </c>
      <c r="AD4496">
        <v>8</v>
      </c>
      <c r="AE4496">
        <v>0</v>
      </c>
      <c r="AF4496">
        <v>3</v>
      </c>
      <c r="AG4496">
        <v>3.359</v>
      </c>
      <c r="AH4496"/>
      <c r="AI4496">
        <v>0</v>
      </c>
    </row>
    <row r="4497" spans="1:35">
      <c r="A4497" t="s">
        <v>862</v>
      </c>
      <c r="B4497">
        <v>2019</v>
      </c>
      <c r="C4497">
        <v>2019</v>
      </c>
      <c r="D4497">
        <v>2019</v>
      </c>
      <c r="E4497">
        <v>4</v>
      </c>
      <c r="F4497">
        <v>0</v>
      </c>
      <c r="G4497">
        <v>0</v>
      </c>
      <c r="H4497" t="s">
        <v>568</v>
      </c>
      <c r="I4497">
        <v>251</v>
      </c>
      <c r="J4497" t="s">
        <v>113</v>
      </c>
      <c r="K4497" t="s">
        <v>583</v>
      </c>
      <c r="L4497">
        <v>0</v>
      </c>
      <c r="M4497" t="s">
        <v>177</v>
      </c>
      <c r="N4497" t="s">
        <v>514</v>
      </c>
      <c r="O4497">
        <v>442</v>
      </c>
      <c r="P4497" t="s">
        <v>688</v>
      </c>
      <c r="Q4497" t="s">
        <v>689</v>
      </c>
      <c r="R4497" t="s">
        <v>515</v>
      </c>
      <c r="S4497" t="s">
        <v>516</v>
      </c>
      <c r="T4497">
        <v>0</v>
      </c>
      <c r="U4497" t="s">
        <v>517</v>
      </c>
      <c r="V4497">
        <v>2523</v>
      </c>
      <c r="W4497" t="s">
        <v>518</v>
      </c>
      <c r="X4497">
        <v>8</v>
      </c>
      <c r="Y4497" t="s">
        <v>519</v>
      </c>
      <c r="Z4497">
        <v>457352572</v>
      </c>
      <c r="AA4497">
        <v>8</v>
      </c>
      <c r="AB4497" t="s">
        <v>519</v>
      </c>
      <c r="AC4497">
        <v>457352572</v>
      </c>
      <c r="AD4497">
        <v>457352572</v>
      </c>
      <c r="AE4497">
        <v>0</v>
      </c>
      <c r="AF4497">
        <v>43464765</v>
      </c>
      <c r="AG4497">
        <v>43464765.916000001</v>
      </c>
      <c r="AH4497"/>
      <c r="AI4497">
        <v>0</v>
      </c>
    </row>
    <row r="4498" spans="1:35">
      <c r="A4498" t="s">
        <v>862</v>
      </c>
      <c r="B4498">
        <v>2019</v>
      </c>
      <c r="C4498">
        <v>2019</v>
      </c>
      <c r="D4498">
        <v>2019</v>
      </c>
      <c r="E4498">
        <v>4</v>
      </c>
      <c r="F4498">
        <v>0</v>
      </c>
      <c r="G4498">
        <v>0</v>
      </c>
      <c r="H4498" t="s">
        <v>568</v>
      </c>
      <c r="I4498">
        <v>251</v>
      </c>
      <c r="J4498" t="s">
        <v>113</v>
      </c>
      <c r="K4498" t="s">
        <v>583</v>
      </c>
      <c r="L4498">
        <v>0</v>
      </c>
      <c r="M4498" t="s">
        <v>177</v>
      </c>
      <c r="N4498" t="s">
        <v>514</v>
      </c>
      <c r="O4498">
        <v>170</v>
      </c>
      <c r="P4498" t="s">
        <v>725</v>
      </c>
      <c r="Q4498" t="s">
        <v>726</v>
      </c>
      <c r="R4498" t="s">
        <v>515</v>
      </c>
      <c r="S4498" t="s">
        <v>516</v>
      </c>
      <c r="T4498">
        <v>0</v>
      </c>
      <c r="U4498" t="s">
        <v>517</v>
      </c>
      <c r="V4498">
        <v>2523</v>
      </c>
      <c r="W4498" t="s">
        <v>518</v>
      </c>
      <c r="X4498">
        <v>8</v>
      </c>
      <c r="Y4498" t="s">
        <v>519</v>
      </c>
      <c r="Z4498">
        <v>305020740</v>
      </c>
      <c r="AA4498">
        <v>8</v>
      </c>
      <c r="AB4498" t="s">
        <v>519</v>
      </c>
      <c r="AC4498">
        <v>305020740</v>
      </c>
      <c r="AD4498">
        <v>305020740</v>
      </c>
      <c r="AE4498">
        <v>0</v>
      </c>
      <c r="AF4498">
        <v>29480202</v>
      </c>
      <c r="AG4498">
        <v>29480202.572000001</v>
      </c>
      <c r="AH4498"/>
      <c r="AI4498">
        <v>0</v>
      </c>
    </row>
    <row r="4499" spans="1:35">
      <c r="A4499" t="s">
        <v>862</v>
      </c>
      <c r="B4499">
        <v>2019</v>
      </c>
      <c r="C4499">
        <v>2019</v>
      </c>
      <c r="D4499">
        <v>2019</v>
      </c>
      <c r="E4499">
        <v>4</v>
      </c>
      <c r="F4499">
        <v>0</v>
      </c>
      <c r="G4499">
        <v>0</v>
      </c>
      <c r="H4499" t="s">
        <v>568</v>
      </c>
      <c r="I4499">
        <v>251</v>
      </c>
      <c r="J4499" t="s">
        <v>113</v>
      </c>
      <c r="K4499" t="s">
        <v>583</v>
      </c>
      <c r="L4499">
        <v>0</v>
      </c>
      <c r="M4499" t="s">
        <v>177</v>
      </c>
      <c r="N4499" t="s">
        <v>514</v>
      </c>
      <c r="O4499">
        <v>174</v>
      </c>
      <c r="P4499" t="s">
        <v>755</v>
      </c>
      <c r="Q4499" t="s">
        <v>756</v>
      </c>
      <c r="R4499" t="s">
        <v>515</v>
      </c>
      <c r="S4499" t="s">
        <v>516</v>
      </c>
      <c r="T4499">
        <v>0</v>
      </c>
      <c r="U4499" t="s">
        <v>517</v>
      </c>
      <c r="V4499">
        <v>2523</v>
      </c>
      <c r="W4499" t="s">
        <v>518</v>
      </c>
      <c r="X4499">
        <v>8</v>
      </c>
      <c r="Y4499" t="s">
        <v>519</v>
      </c>
      <c r="Z4499">
        <v>40</v>
      </c>
      <c r="AA4499">
        <v>8</v>
      </c>
      <c r="AB4499" t="s">
        <v>519</v>
      </c>
      <c r="AC4499">
        <v>40</v>
      </c>
      <c r="AD4499">
        <v>40</v>
      </c>
      <c r="AE4499">
        <v>0</v>
      </c>
      <c r="AF4499">
        <v>554</v>
      </c>
      <c r="AG4499">
        <v>554.22299999999996</v>
      </c>
      <c r="AH4499"/>
      <c r="AI4499">
        <v>0</v>
      </c>
    </row>
    <row r="4500" spans="1:35">
      <c r="A4500" t="s">
        <v>862</v>
      </c>
      <c r="B4500">
        <v>2019</v>
      </c>
      <c r="C4500">
        <v>2019</v>
      </c>
      <c r="D4500">
        <v>2019</v>
      </c>
      <c r="E4500">
        <v>4</v>
      </c>
      <c r="F4500">
        <v>0</v>
      </c>
      <c r="G4500">
        <v>0</v>
      </c>
      <c r="H4500" t="s">
        <v>568</v>
      </c>
      <c r="I4500">
        <v>251</v>
      </c>
      <c r="J4500" t="s">
        <v>113</v>
      </c>
      <c r="K4500" t="s">
        <v>583</v>
      </c>
      <c r="L4500">
        <v>0</v>
      </c>
      <c r="M4500" t="s">
        <v>177</v>
      </c>
      <c r="N4500" t="s">
        <v>514</v>
      </c>
      <c r="O4500">
        <v>392</v>
      </c>
      <c r="P4500" t="s">
        <v>223</v>
      </c>
      <c r="Q4500" t="s">
        <v>584</v>
      </c>
      <c r="R4500" t="s">
        <v>515</v>
      </c>
      <c r="S4500" t="s">
        <v>516</v>
      </c>
      <c r="T4500">
        <v>0</v>
      </c>
      <c r="U4500" t="s">
        <v>517</v>
      </c>
      <c r="V4500">
        <v>2523</v>
      </c>
      <c r="W4500" t="s">
        <v>518</v>
      </c>
      <c r="X4500">
        <v>8</v>
      </c>
      <c r="Y4500" t="s">
        <v>519</v>
      </c>
      <c r="Z4500">
        <v>23</v>
      </c>
      <c r="AA4500">
        <v>8</v>
      </c>
      <c r="AB4500" t="s">
        <v>519</v>
      </c>
      <c r="AC4500">
        <v>23</v>
      </c>
      <c r="AD4500">
        <v>23</v>
      </c>
      <c r="AE4500">
        <v>0</v>
      </c>
      <c r="AF4500">
        <v>417</v>
      </c>
      <c r="AG4500">
        <v>417.62700000000001</v>
      </c>
      <c r="AH4500"/>
      <c r="AI4500">
        <v>0</v>
      </c>
    </row>
    <row r="4501" spans="1:35">
      <c r="A4501" t="s">
        <v>862</v>
      </c>
      <c r="B4501">
        <v>2019</v>
      </c>
      <c r="C4501">
        <v>2019</v>
      </c>
      <c r="D4501">
        <v>2019</v>
      </c>
      <c r="E4501">
        <v>4</v>
      </c>
      <c r="F4501">
        <v>0</v>
      </c>
      <c r="G4501">
        <v>0</v>
      </c>
      <c r="H4501" t="s">
        <v>568</v>
      </c>
      <c r="I4501">
        <v>251</v>
      </c>
      <c r="J4501" t="s">
        <v>113</v>
      </c>
      <c r="K4501" t="s">
        <v>583</v>
      </c>
      <c r="L4501">
        <v>0</v>
      </c>
      <c r="M4501" t="s">
        <v>177</v>
      </c>
      <c r="N4501" t="s">
        <v>514</v>
      </c>
      <c r="O4501">
        <v>32</v>
      </c>
      <c r="P4501" t="s">
        <v>646</v>
      </c>
      <c r="Q4501" t="s">
        <v>647</v>
      </c>
      <c r="R4501" t="s">
        <v>515</v>
      </c>
      <c r="S4501" t="s">
        <v>516</v>
      </c>
      <c r="T4501">
        <v>0</v>
      </c>
      <c r="U4501" t="s">
        <v>517</v>
      </c>
      <c r="V4501">
        <v>2523</v>
      </c>
      <c r="W4501" t="s">
        <v>518</v>
      </c>
      <c r="X4501">
        <v>8</v>
      </c>
      <c r="Y4501" t="s">
        <v>519</v>
      </c>
      <c r="Z4501">
        <v>600</v>
      </c>
      <c r="AA4501">
        <v>8</v>
      </c>
      <c r="AB4501" t="s">
        <v>519</v>
      </c>
      <c r="AC4501">
        <v>600</v>
      </c>
      <c r="AD4501">
        <v>600</v>
      </c>
      <c r="AE4501">
        <v>0</v>
      </c>
      <c r="AF4501">
        <v>1410</v>
      </c>
      <c r="AG4501">
        <v>1410.749</v>
      </c>
      <c r="AH4501"/>
      <c r="AI4501">
        <v>0</v>
      </c>
    </row>
    <row r="4502" spans="1:35">
      <c r="A4502" t="s">
        <v>862</v>
      </c>
      <c r="B4502">
        <v>2019</v>
      </c>
      <c r="C4502">
        <v>2019</v>
      </c>
      <c r="D4502">
        <v>2019</v>
      </c>
      <c r="E4502">
        <v>4</v>
      </c>
      <c r="F4502">
        <v>0</v>
      </c>
      <c r="G4502">
        <v>0</v>
      </c>
      <c r="H4502" t="s">
        <v>568</v>
      </c>
      <c r="I4502">
        <v>251</v>
      </c>
      <c r="J4502" t="s">
        <v>113</v>
      </c>
      <c r="K4502" t="s">
        <v>583</v>
      </c>
      <c r="L4502">
        <v>0</v>
      </c>
      <c r="M4502" t="s">
        <v>177</v>
      </c>
      <c r="N4502" t="s">
        <v>514</v>
      </c>
      <c r="O4502">
        <v>540</v>
      </c>
      <c r="P4502" t="s">
        <v>552</v>
      </c>
      <c r="Q4502" t="s">
        <v>553</v>
      </c>
      <c r="R4502" t="s">
        <v>515</v>
      </c>
      <c r="S4502" t="s">
        <v>516</v>
      </c>
      <c r="T4502">
        <v>0</v>
      </c>
      <c r="U4502" t="s">
        <v>517</v>
      </c>
      <c r="V4502">
        <v>2523</v>
      </c>
      <c r="W4502" t="s">
        <v>518</v>
      </c>
      <c r="X4502">
        <v>8</v>
      </c>
      <c r="Y4502" t="s">
        <v>519</v>
      </c>
      <c r="Z4502">
        <v>100</v>
      </c>
      <c r="AA4502">
        <v>8</v>
      </c>
      <c r="AB4502" t="s">
        <v>519</v>
      </c>
      <c r="AC4502">
        <v>100</v>
      </c>
      <c r="AD4502">
        <v>100</v>
      </c>
      <c r="AE4502">
        <v>0</v>
      </c>
      <c r="AF4502">
        <v>1</v>
      </c>
      <c r="AG4502">
        <v>1.1200000000000001</v>
      </c>
      <c r="AH4502"/>
      <c r="AI4502">
        <v>0</v>
      </c>
    </row>
    <row r="4503" spans="1:35">
      <c r="A4503" t="s">
        <v>862</v>
      </c>
      <c r="B4503">
        <v>2019</v>
      </c>
      <c r="C4503">
        <v>2019</v>
      </c>
      <c r="D4503">
        <v>2019</v>
      </c>
      <c r="E4503">
        <v>4</v>
      </c>
      <c r="F4503">
        <v>0</v>
      </c>
      <c r="G4503">
        <v>0</v>
      </c>
      <c r="H4503" t="s">
        <v>568</v>
      </c>
      <c r="I4503">
        <v>251</v>
      </c>
      <c r="J4503" t="s">
        <v>113</v>
      </c>
      <c r="K4503" t="s">
        <v>583</v>
      </c>
      <c r="L4503">
        <v>0</v>
      </c>
      <c r="M4503" t="s">
        <v>177</v>
      </c>
      <c r="N4503" t="s">
        <v>514</v>
      </c>
      <c r="O4503">
        <v>788</v>
      </c>
      <c r="P4503" t="s">
        <v>729</v>
      </c>
      <c r="Q4503" t="s">
        <v>730</v>
      </c>
      <c r="R4503" t="s">
        <v>515</v>
      </c>
      <c r="S4503" t="s">
        <v>516</v>
      </c>
      <c r="T4503">
        <v>0</v>
      </c>
      <c r="U4503" t="s">
        <v>517</v>
      </c>
      <c r="V4503">
        <v>2523</v>
      </c>
      <c r="W4503" t="s">
        <v>518</v>
      </c>
      <c r="X4503">
        <v>8</v>
      </c>
      <c r="Y4503" t="s">
        <v>519</v>
      </c>
      <c r="Z4503">
        <v>17829811</v>
      </c>
      <c r="AA4503">
        <v>8</v>
      </c>
      <c r="AB4503" t="s">
        <v>519</v>
      </c>
      <c r="AC4503">
        <v>17829811</v>
      </c>
      <c r="AD4503">
        <v>17829811</v>
      </c>
      <c r="AE4503">
        <v>0</v>
      </c>
      <c r="AF4503">
        <v>2001209</v>
      </c>
      <c r="AG4503">
        <v>2001209.352</v>
      </c>
      <c r="AH4503"/>
      <c r="AI4503">
        <v>0</v>
      </c>
    </row>
    <row r="4504" spans="1:35">
      <c r="A4504" t="s">
        <v>862</v>
      </c>
      <c r="B4504">
        <v>2019</v>
      </c>
      <c r="C4504">
        <v>2019</v>
      </c>
      <c r="D4504">
        <v>2019</v>
      </c>
      <c r="E4504">
        <v>4</v>
      </c>
      <c r="F4504">
        <v>0</v>
      </c>
      <c r="G4504">
        <v>0</v>
      </c>
      <c r="H4504" t="s">
        <v>568</v>
      </c>
      <c r="I4504">
        <v>251</v>
      </c>
      <c r="J4504" t="s">
        <v>113</v>
      </c>
      <c r="K4504" t="s">
        <v>583</v>
      </c>
      <c r="L4504">
        <v>0</v>
      </c>
      <c r="M4504" t="s">
        <v>177</v>
      </c>
      <c r="N4504" t="s">
        <v>514</v>
      </c>
      <c r="O4504">
        <v>752</v>
      </c>
      <c r="P4504" t="s">
        <v>189</v>
      </c>
      <c r="Q4504" t="s">
        <v>569</v>
      </c>
      <c r="R4504" t="s">
        <v>515</v>
      </c>
      <c r="S4504" t="s">
        <v>516</v>
      </c>
      <c r="T4504">
        <v>0</v>
      </c>
      <c r="U4504" t="s">
        <v>517</v>
      </c>
      <c r="V4504">
        <v>2523</v>
      </c>
      <c r="W4504" t="s">
        <v>518</v>
      </c>
      <c r="X4504">
        <v>8</v>
      </c>
      <c r="Y4504" t="s">
        <v>519</v>
      </c>
      <c r="Z4504">
        <v>5250</v>
      </c>
      <c r="AA4504">
        <v>8</v>
      </c>
      <c r="AB4504" t="s">
        <v>519</v>
      </c>
      <c r="AC4504">
        <v>5250</v>
      </c>
      <c r="AD4504">
        <v>5250</v>
      </c>
      <c r="AE4504">
        <v>0</v>
      </c>
      <c r="AF4504">
        <v>22336</v>
      </c>
      <c r="AG4504">
        <v>22336.863000000001</v>
      </c>
      <c r="AH4504"/>
      <c r="AI4504">
        <v>0</v>
      </c>
    </row>
    <row r="4505" spans="1:35">
      <c r="A4505" t="s">
        <v>862</v>
      </c>
      <c r="B4505">
        <v>2019</v>
      </c>
      <c r="C4505">
        <v>2019</v>
      </c>
      <c r="D4505">
        <v>2019</v>
      </c>
      <c r="E4505">
        <v>4</v>
      </c>
      <c r="F4505">
        <v>0</v>
      </c>
      <c r="G4505">
        <v>0</v>
      </c>
      <c r="H4505" t="s">
        <v>568</v>
      </c>
      <c r="I4505">
        <v>251</v>
      </c>
      <c r="J4505" t="s">
        <v>113</v>
      </c>
      <c r="K4505" t="s">
        <v>583</v>
      </c>
      <c r="L4505">
        <v>0</v>
      </c>
      <c r="M4505" t="s">
        <v>177</v>
      </c>
      <c r="N4505" t="s">
        <v>514</v>
      </c>
      <c r="O4505">
        <v>428</v>
      </c>
      <c r="P4505" t="s">
        <v>735</v>
      </c>
      <c r="Q4505" t="s">
        <v>736</v>
      </c>
      <c r="R4505" t="s">
        <v>515</v>
      </c>
      <c r="S4505" t="s">
        <v>516</v>
      </c>
      <c r="T4505">
        <v>0</v>
      </c>
      <c r="U4505" t="s">
        <v>517</v>
      </c>
      <c r="V4505">
        <v>2523</v>
      </c>
      <c r="W4505" t="s">
        <v>518</v>
      </c>
      <c r="X4505">
        <v>8</v>
      </c>
      <c r="Y4505" t="s">
        <v>519</v>
      </c>
      <c r="Z4505">
        <v>2800</v>
      </c>
      <c r="AA4505">
        <v>8</v>
      </c>
      <c r="AB4505" t="s">
        <v>519</v>
      </c>
      <c r="AC4505">
        <v>2800</v>
      </c>
      <c r="AD4505">
        <v>2800</v>
      </c>
      <c r="AE4505">
        <v>0</v>
      </c>
      <c r="AF4505">
        <v>300</v>
      </c>
      <c r="AG4505">
        <v>300.06400000000002</v>
      </c>
      <c r="AH4505"/>
      <c r="AI4505">
        <v>0</v>
      </c>
    </row>
    <row r="4506" spans="1:35">
      <c r="A4506" t="s">
        <v>594</v>
      </c>
      <c r="B4506">
        <v>2015</v>
      </c>
      <c r="C4506">
        <v>2015</v>
      </c>
      <c r="D4506">
        <v>2015</v>
      </c>
      <c r="E4506">
        <v>4</v>
      </c>
      <c r="F4506">
        <v>0</v>
      </c>
      <c r="G4506">
        <v>0</v>
      </c>
      <c r="H4506" t="s">
        <v>510</v>
      </c>
      <c r="I4506">
        <v>842</v>
      </c>
      <c r="J4506" t="s">
        <v>593</v>
      </c>
      <c r="K4506" t="s">
        <v>593</v>
      </c>
      <c r="L4506">
        <v>332</v>
      </c>
      <c r="M4506" t="s">
        <v>799</v>
      </c>
      <c r="N4506" t="s">
        <v>800</v>
      </c>
      <c r="O4506">
        <v>0</v>
      </c>
      <c r="P4506" t="s">
        <v>177</v>
      </c>
      <c r="Q4506" t="s">
        <v>514</v>
      </c>
      <c r="R4506" t="s">
        <v>515</v>
      </c>
      <c r="S4506" t="s">
        <v>516</v>
      </c>
      <c r="T4506">
        <v>0</v>
      </c>
      <c r="U4506" t="s">
        <v>517</v>
      </c>
      <c r="V4506">
        <v>2523</v>
      </c>
      <c r="W4506" t="s">
        <v>518</v>
      </c>
      <c r="X4506">
        <v>8</v>
      </c>
      <c r="Y4506" t="s">
        <v>519</v>
      </c>
      <c r="Z4506">
        <v>72667000</v>
      </c>
      <c r="AA4506">
        <v>-1</v>
      </c>
      <c r="AB4506" t="s">
        <v>129</v>
      </c>
      <c r="AC4506"/>
      <c r="AD4506">
        <v>72667000</v>
      </c>
      <c r="AE4506"/>
      <c r="AF4506">
        <v>6742288</v>
      </c>
      <c r="AG4506"/>
      <c r="AH4506">
        <v>6742288</v>
      </c>
      <c r="AI4506">
        <v>0</v>
      </c>
    </row>
    <row r="4507" spans="1:35">
      <c r="A4507" t="s">
        <v>594</v>
      </c>
      <c r="B4507">
        <v>2015</v>
      </c>
      <c r="C4507">
        <v>2015</v>
      </c>
      <c r="D4507">
        <v>2015</v>
      </c>
      <c r="E4507">
        <v>4</v>
      </c>
      <c r="F4507">
        <v>0</v>
      </c>
      <c r="G4507">
        <v>0</v>
      </c>
      <c r="H4507" t="s">
        <v>510</v>
      </c>
      <c r="I4507">
        <v>842</v>
      </c>
      <c r="J4507" t="s">
        <v>593</v>
      </c>
      <c r="K4507" t="s">
        <v>593</v>
      </c>
      <c r="L4507">
        <v>60</v>
      </c>
      <c r="M4507" t="s">
        <v>797</v>
      </c>
      <c r="N4507" t="s">
        <v>798</v>
      </c>
      <c r="O4507">
        <v>0</v>
      </c>
      <c r="P4507" t="s">
        <v>177</v>
      </c>
      <c r="Q4507" t="s">
        <v>514</v>
      </c>
      <c r="R4507" t="s">
        <v>515</v>
      </c>
      <c r="S4507" t="s">
        <v>516</v>
      </c>
      <c r="T4507">
        <v>0</v>
      </c>
      <c r="U4507" t="s">
        <v>517</v>
      </c>
      <c r="V4507">
        <v>2523</v>
      </c>
      <c r="W4507" t="s">
        <v>518</v>
      </c>
      <c r="X4507">
        <v>8</v>
      </c>
      <c r="Y4507" t="s">
        <v>519</v>
      </c>
      <c r="Z4507">
        <v>181000</v>
      </c>
      <c r="AA4507">
        <v>-1</v>
      </c>
      <c r="AB4507" t="s">
        <v>129</v>
      </c>
      <c r="AC4507"/>
      <c r="AD4507">
        <v>181000</v>
      </c>
      <c r="AE4507"/>
      <c r="AF4507">
        <v>99683</v>
      </c>
      <c r="AG4507"/>
      <c r="AH4507">
        <v>99683</v>
      </c>
      <c r="AI4507">
        <v>0</v>
      </c>
    </row>
    <row r="4508" spans="1:35">
      <c r="A4508" t="s">
        <v>594</v>
      </c>
      <c r="B4508">
        <v>2015</v>
      </c>
      <c r="C4508">
        <v>2015</v>
      </c>
      <c r="D4508">
        <v>2015</v>
      </c>
      <c r="E4508">
        <v>4</v>
      </c>
      <c r="F4508">
        <v>0</v>
      </c>
      <c r="G4508">
        <v>0</v>
      </c>
      <c r="H4508" t="s">
        <v>510</v>
      </c>
      <c r="I4508">
        <v>842</v>
      </c>
      <c r="J4508" t="s">
        <v>593</v>
      </c>
      <c r="K4508" t="s">
        <v>593</v>
      </c>
      <c r="L4508">
        <v>533</v>
      </c>
      <c r="M4508" t="s">
        <v>793</v>
      </c>
      <c r="N4508" t="s">
        <v>794</v>
      </c>
      <c r="O4508">
        <v>0</v>
      </c>
      <c r="P4508" t="s">
        <v>177</v>
      </c>
      <c r="Q4508" t="s">
        <v>514</v>
      </c>
      <c r="R4508" t="s">
        <v>515</v>
      </c>
      <c r="S4508" t="s">
        <v>516</v>
      </c>
      <c r="T4508">
        <v>0</v>
      </c>
      <c r="U4508" t="s">
        <v>517</v>
      </c>
      <c r="V4508">
        <v>2523</v>
      </c>
      <c r="W4508" t="s">
        <v>518</v>
      </c>
      <c r="X4508">
        <v>8</v>
      </c>
      <c r="Y4508" t="s">
        <v>519</v>
      </c>
      <c r="Z4508">
        <v>3869000</v>
      </c>
      <c r="AA4508">
        <v>-1</v>
      </c>
      <c r="AB4508" t="s">
        <v>129</v>
      </c>
      <c r="AC4508"/>
      <c r="AD4508">
        <v>3869000</v>
      </c>
      <c r="AE4508"/>
      <c r="AF4508">
        <v>770791</v>
      </c>
      <c r="AG4508"/>
      <c r="AH4508">
        <v>770791</v>
      </c>
      <c r="AI4508">
        <v>0</v>
      </c>
    </row>
    <row r="4509" spans="1:35">
      <c r="A4509" t="s">
        <v>594</v>
      </c>
      <c r="B4509">
        <v>2015</v>
      </c>
      <c r="C4509">
        <v>2015</v>
      </c>
      <c r="D4509">
        <v>2015</v>
      </c>
      <c r="E4509">
        <v>4</v>
      </c>
      <c r="F4509">
        <v>0</v>
      </c>
      <c r="G4509">
        <v>0</v>
      </c>
      <c r="H4509" t="s">
        <v>510</v>
      </c>
      <c r="I4509">
        <v>842</v>
      </c>
      <c r="J4509" t="s">
        <v>593</v>
      </c>
      <c r="K4509" t="s">
        <v>593</v>
      </c>
      <c r="L4509">
        <v>531</v>
      </c>
      <c r="M4509" t="s">
        <v>624</v>
      </c>
      <c r="N4509" t="s">
        <v>625</v>
      </c>
      <c r="O4509">
        <v>0</v>
      </c>
      <c r="P4509" t="s">
        <v>177</v>
      </c>
      <c r="Q4509" t="s">
        <v>514</v>
      </c>
      <c r="R4509" t="s">
        <v>515</v>
      </c>
      <c r="S4509" t="s">
        <v>516</v>
      </c>
      <c r="T4509">
        <v>0</v>
      </c>
      <c r="U4509" t="s">
        <v>517</v>
      </c>
      <c r="V4509">
        <v>2523</v>
      </c>
      <c r="W4509" t="s">
        <v>518</v>
      </c>
      <c r="X4509">
        <v>8</v>
      </c>
      <c r="Y4509" t="s">
        <v>519</v>
      </c>
      <c r="Z4509">
        <v>6228000</v>
      </c>
      <c r="AA4509">
        <v>-1</v>
      </c>
      <c r="AB4509" t="s">
        <v>129</v>
      </c>
      <c r="AC4509"/>
      <c r="AD4509">
        <v>6228000</v>
      </c>
      <c r="AE4509"/>
      <c r="AF4509">
        <v>919503</v>
      </c>
      <c r="AG4509"/>
      <c r="AH4509">
        <v>919503</v>
      </c>
      <c r="AI4509">
        <v>0</v>
      </c>
    </row>
    <row r="4510" spans="1:35">
      <c r="A4510" t="s">
        <v>594</v>
      </c>
      <c r="B4510">
        <v>2015</v>
      </c>
      <c r="C4510">
        <v>2015</v>
      </c>
      <c r="D4510">
        <v>2015</v>
      </c>
      <c r="E4510">
        <v>4</v>
      </c>
      <c r="F4510">
        <v>0</v>
      </c>
      <c r="G4510">
        <v>0</v>
      </c>
      <c r="H4510" t="s">
        <v>510</v>
      </c>
      <c r="I4510">
        <v>842</v>
      </c>
      <c r="J4510" t="s">
        <v>593</v>
      </c>
      <c r="K4510" t="s">
        <v>593</v>
      </c>
      <c r="L4510">
        <v>203</v>
      </c>
      <c r="M4510" t="s">
        <v>684</v>
      </c>
      <c r="N4510" t="s">
        <v>685</v>
      </c>
      <c r="O4510">
        <v>0</v>
      </c>
      <c r="P4510" t="s">
        <v>177</v>
      </c>
      <c r="Q4510" t="s">
        <v>514</v>
      </c>
      <c r="R4510" t="s">
        <v>515</v>
      </c>
      <c r="S4510" t="s">
        <v>516</v>
      </c>
      <c r="T4510">
        <v>0</v>
      </c>
      <c r="U4510" t="s">
        <v>517</v>
      </c>
      <c r="V4510">
        <v>2523</v>
      </c>
      <c r="W4510" t="s">
        <v>518</v>
      </c>
      <c r="X4510">
        <v>8</v>
      </c>
      <c r="Y4510" t="s">
        <v>519</v>
      </c>
      <c r="Z4510">
        <v>4000</v>
      </c>
      <c r="AA4510">
        <v>-1</v>
      </c>
      <c r="AB4510" t="s">
        <v>129</v>
      </c>
      <c r="AC4510"/>
      <c r="AD4510">
        <v>4000</v>
      </c>
      <c r="AE4510"/>
      <c r="AF4510">
        <v>2785</v>
      </c>
      <c r="AG4510"/>
      <c r="AH4510">
        <v>2785</v>
      </c>
      <c r="AI4510">
        <v>0</v>
      </c>
    </row>
    <row r="4511" spans="1:35">
      <c r="A4511" t="s">
        <v>594</v>
      </c>
      <c r="B4511">
        <v>2015</v>
      </c>
      <c r="C4511">
        <v>2015</v>
      </c>
      <c r="D4511">
        <v>2015</v>
      </c>
      <c r="E4511">
        <v>4</v>
      </c>
      <c r="F4511">
        <v>0</v>
      </c>
      <c r="G4511">
        <v>0</v>
      </c>
      <c r="H4511" t="s">
        <v>510</v>
      </c>
      <c r="I4511">
        <v>842</v>
      </c>
      <c r="J4511" t="s">
        <v>593</v>
      </c>
      <c r="K4511" t="s">
        <v>593</v>
      </c>
      <c r="L4511">
        <v>534</v>
      </c>
      <c r="M4511" t="s">
        <v>807</v>
      </c>
      <c r="N4511" t="s">
        <v>808</v>
      </c>
      <c r="O4511">
        <v>0</v>
      </c>
      <c r="P4511" t="s">
        <v>177</v>
      </c>
      <c r="Q4511" t="s">
        <v>514</v>
      </c>
      <c r="R4511" t="s">
        <v>515</v>
      </c>
      <c r="S4511" t="s">
        <v>516</v>
      </c>
      <c r="T4511">
        <v>0</v>
      </c>
      <c r="U4511" t="s">
        <v>517</v>
      </c>
      <c r="V4511">
        <v>2523</v>
      </c>
      <c r="W4511" t="s">
        <v>518</v>
      </c>
      <c r="X4511">
        <v>8</v>
      </c>
      <c r="Y4511" t="s">
        <v>519</v>
      </c>
      <c r="Z4511">
        <v>34000</v>
      </c>
      <c r="AA4511">
        <v>-1</v>
      </c>
      <c r="AB4511" t="s">
        <v>129</v>
      </c>
      <c r="AC4511"/>
      <c r="AD4511">
        <v>34000</v>
      </c>
      <c r="AE4511"/>
      <c r="AF4511">
        <v>13412</v>
      </c>
      <c r="AG4511"/>
      <c r="AH4511">
        <v>13412</v>
      </c>
      <c r="AI4511">
        <v>0</v>
      </c>
    </row>
    <row r="4512" spans="1:35">
      <c r="A4512" t="s">
        <v>594</v>
      </c>
      <c r="B4512">
        <v>2015</v>
      </c>
      <c r="C4512">
        <v>2015</v>
      </c>
      <c r="D4512">
        <v>2015</v>
      </c>
      <c r="E4512">
        <v>4</v>
      </c>
      <c r="F4512">
        <v>0</v>
      </c>
      <c r="G4512">
        <v>0</v>
      </c>
      <c r="H4512" t="s">
        <v>510</v>
      </c>
      <c r="I4512">
        <v>842</v>
      </c>
      <c r="J4512" t="s">
        <v>593</v>
      </c>
      <c r="K4512" t="s">
        <v>593</v>
      </c>
      <c r="L4512">
        <v>328</v>
      </c>
      <c r="M4512" t="s">
        <v>717</v>
      </c>
      <c r="N4512" t="s">
        <v>718</v>
      </c>
      <c r="O4512">
        <v>0</v>
      </c>
      <c r="P4512" t="s">
        <v>177</v>
      </c>
      <c r="Q4512" t="s">
        <v>514</v>
      </c>
      <c r="R4512" t="s">
        <v>515</v>
      </c>
      <c r="S4512" t="s">
        <v>516</v>
      </c>
      <c r="T4512">
        <v>0</v>
      </c>
      <c r="U4512" t="s">
        <v>517</v>
      </c>
      <c r="V4512">
        <v>2523</v>
      </c>
      <c r="W4512" t="s">
        <v>518</v>
      </c>
      <c r="X4512">
        <v>8</v>
      </c>
      <c r="Y4512" t="s">
        <v>519</v>
      </c>
      <c r="Z4512">
        <v>17584000</v>
      </c>
      <c r="AA4512">
        <v>-1</v>
      </c>
      <c r="AB4512" t="s">
        <v>129</v>
      </c>
      <c r="AC4512"/>
      <c r="AD4512">
        <v>17584000</v>
      </c>
      <c r="AE4512"/>
      <c r="AF4512">
        <v>1877955</v>
      </c>
      <c r="AG4512"/>
      <c r="AH4512">
        <v>1877955</v>
      </c>
      <c r="AI4512">
        <v>0</v>
      </c>
    </row>
    <row r="4513" spans="1:35">
      <c r="A4513" t="s">
        <v>594</v>
      </c>
      <c r="B4513">
        <v>2015</v>
      </c>
      <c r="C4513">
        <v>2015</v>
      </c>
      <c r="D4513">
        <v>2015</v>
      </c>
      <c r="E4513">
        <v>4</v>
      </c>
      <c r="F4513">
        <v>0</v>
      </c>
      <c r="G4513">
        <v>0</v>
      </c>
      <c r="H4513" t="s">
        <v>510</v>
      </c>
      <c r="I4513">
        <v>842</v>
      </c>
      <c r="J4513" t="s">
        <v>593</v>
      </c>
      <c r="K4513" t="s">
        <v>593</v>
      </c>
      <c r="L4513">
        <v>566</v>
      </c>
      <c r="M4513" t="s">
        <v>638</v>
      </c>
      <c r="N4513" t="s">
        <v>639</v>
      </c>
      <c r="O4513">
        <v>0</v>
      </c>
      <c r="P4513" t="s">
        <v>177</v>
      </c>
      <c r="Q4513" t="s">
        <v>514</v>
      </c>
      <c r="R4513" t="s">
        <v>515</v>
      </c>
      <c r="S4513" t="s">
        <v>516</v>
      </c>
      <c r="T4513">
        <v>0</v>
      </c>
      <c r="U4513" t="s">
        <v>517</v>
      </c>
      <c r="V4513">
        <v>2523</v>
      </c>
      <c r="W4513" t="s">
        <v>518</v>
      </c>
      <c r="X4513">
        <v>8</v>
      </c>
      <c r="Y4513" t="s">
        <v>519</v>
      </c>
      <c r="Z4513">
        <v>241000</v>
      </c>
      <c r="AA4513">
        <v>-1</v>
      </c>
      <c r="AB4513" t="s">
        <v>129</v>
      </c>
      <c r="AC4513"/>
      <c r="AD4513">
        <v>241000</v>
      </c>
      <c r="AE4513"/>
      <c r="AF4513">
        <v>44805</v>
      </c>
      <c r="AG4513"/>
      <c r="AH4513">
        <v>44805</v>
      </c>
      <c r="AI4513">
        <v>0</v>
      </c>
    </row>
    <row r="4514" spans="1:35">
      <c r="A4514" t="s">
        <v>594</v>
      </c>
      <c r="B4514">
        <v>2015</v>
      </c>
      <c r="C4514">
        <v>2015</v>
      </c>
      <c r="D4514">
        <v>2015</v>
      </c>
      <c r="E4514">
        <v>4</v>
      </c>
      <c r="F4514">
        <v>0</v>
      </c>
      <c r="G4514">
        <v>0</v>
      </c>
      <c r="H4514" t="s">
        <v>510</v>
      </c>
      <c r="I4514">
        <v>842</v>
      </c>
      <c r="J4514" t="s">
        <v>593</v>
      </c>
      <c r="K4514" t="s">
        <v>593</v>
      </c>
      <c r="L4514">
        <v>28</v>
      </c>
      <c r="M4514" t="s">
        <v>801</v>
      </c>
      <c r="N4514" t="s">
        <v>802</v>
      </c>
      <c r="O4514">
        <v>0</v>
      </c>
      <c r="P4514" t="s">
        <v>177</v>
      </c>
      <c r="Q4514" t="s">
        <v>514</v>
      </c>
      <c r="R4514" t="s">
        <v>515</v>
      </c>
      <c r="S4514" t="s">
        <v>516</v>
      </c>
      <c r="T4514">
        <v>0</v>
      </c>
      <c r="U4514" t="s">
        <v>517</v>
      </c>
      <c r="V4514">
        <v>2523</v>
      </c>
      <c r="W4514" t="s">
        <v>518</v>
      </c>
      <c r="X4514">
        <v>8</v>
      </c>
      <c r="Y4514" t="s">
        <v>519</v>
      </c>
      <c r="Z4514">
        <v>10000</v>
      </c>
      <c r="AA4514">
        <v>-1</v>
      </c>
      <c r="AB4514" t="s">
        <v>129</v>
      </c>
      <c r="AC4514"/>
      <c r="AD4514">
        <v>10000</v>
      </c>
      <c r="AE4514"/>
      <c r="AF4514">
        <v>6920</v>
      </c>
      <c r="AG4514"/>
      <c r="AH4514">
        <v>6920</v>
      </c>
      <c r="AI4514">
        <v>0</v>
      </c>
    </row>
    <row r="4515" spans="1:35">
      <c r="A4515" t="s">
        <v>594</v>
      </c>
      <c r="B4515">
        <v>2015</v>
      </c>
      <c r="C4515">
        <v>2015</v>
      </c>
      <c r="D4515">
        <v>2015</v>
      </c>
      <c r="E4515">
        <v>4</v>
      </c>
      <c r="F4515">
        <v>0</v>
      </c>
      <c r="G4515">
        <v>0</v>
      </c>
      <c r="H4515" t="s">
        <v>510</v>
      </c>
      <c r="I4515">
        <v>842</v>
      </c>
      <c r="J4515" t="s">
        <v>593</v>
      </c>
      <c r="K4515" t="s">
        <v>593</v>
      </c>
      <c r="L4515">
        <v>92</v>
      </c>
      <c r="M4515" t="s">
        <v>809</v>
      </c>
      <c r="N4515" t="s">
        <v>810</v>
      </c>
      <c r="O4515">
        <v>0</v>
      </c>
      <c r="P4515" t="s">
        <v>177</v>
      </c>
      <c r="Q4515" t="s">
        <v>514</v>
      </c>
      <c r="R4515" t="s">
        <v>515</v>
      </c>
      <c r="S4515" t="s">
        <v>516</v>
      </c>
      <c r="T4515">
        <v>0</v>
      </c>
      <c r="U4515" t="s">
        <v>517</v>
      </c>
      <c r="V4515">
        <v>2523</v>
      </c>
      <c r="W4515" t="s">
        <v>518</v>
      </c>
      <c r="X4515">
        <v>8</v>
      </c>
      <c r="Y4515" t="s">
        <v>519</v>
      </c>
      <c r="Z4515">
        <v>12084000</v>
      </c>
      <c r="AA4515">
        <v>-1</v>
      </c>
      <c r="AB4515" t="s">
        <v>129</v>
      </c>
      <c r="AC4515"/>
      <c r="AD4515">
        <v>12084000</v>
      </c>
      <c r="AE4515"/>
      <c r="AF4515">
        <v>1792113</v>
      </c>
      <c r="AG4515"/>
      <c r="AH4515">
        <v>1792113</v>
      </c>
      <c r="AI4515">
        <v>0</v>
      </c>
    </row>
    <row r="4516" spans="1:35">
      <c r="A4516" t="s">
        <v>594</v>
      </c>
      <c r="B4516">
        <v>2015</v>
      </c>
      <c r="C4516">
        <v>2015</v>
      </c>
      <c r="D4516">
        <v>2015</v>
      </c>
      <c r="E4516">
        <v>4</v>
      </c>
      <c r="F4516">
        <v>0</v>
      </c>
      <c r="G4516">
        <v>0</v>
      </c>
      <c r="H4516" t="s">
        <v>510</v>
      </c>
      <c r="I4516">
        <v>842</v>
      </c>
      <c r="J4516" t="s">
        <v>593</v>
      </c>
      <c r="K4516" t="s">
        <v>593</v>
      </c>
      <c r="L4516">
        <v>512</v>
      </c>
      <c r="M4516" t="s">
        <v>699</v>
      </c>
      <c r="N4516" t="s">
        <v>700</v>
      </c>
      <c r="O4516">
        <v>0</v>
      </c>
      <c r="P4516" t="s">
        <v>177</v>
      </c>
      <c r="Q4516" t="s">
        <v>514</v>
      </c>
      <c r="R4516" t="s">
        <v>515</v>
      </c>
      <c r="S4516" t="s">
        <v>516</v>
      </c>
      <c r="T4516">
        <v>0</v>
      </c>
      <c r="U4516" t="s">
        <v>517</v>
      </c>
      <c r="V4516">
        <v>2523</v>
      </c>
      <c r="W4516" t="s">
        <v>518</v>
      </c>
      <c r="X4516">
        <v>8</v>
      </c>
      <c r="Y4516" t="s">
        <v>519</v>
      </c>
      <c r="Z4516">
        <v>37000</v>
      </c>
      <c r="AA4516">
        <v>-1</v>
      </c>
      <c r="AB4516" t="s">
        <v>129</v>
      </c>
      <c r="AC4516"/>
      <c r="AD4516">
        <v>37000</v>
      </c>
      <c r="AE4516"/>
      <c r="AF4516">
        <v>39053</v>
      </c>
      <c r="AG4516"/>
      <c r="AH4516">
        <v>39053</v>
      </c>
      <c r="AI4516">
        <v>0</v>
      </c>
    </row>
    <row r="4517" spans="1:35">
      <c r="A4517" t="s">
        <v>594</v>
      </c>
      <c r="B4517">
        <v>2015</v>
      </c>
      <c r="C4517">
        <v>2015</v>
      </c>
      <c r="D4517">
        <v>2015</v>
      </c>
      <c r="E4517">
        <v>4</v>
      </c>
      <c r="F4517">
        <v>0</v>
      </c>
      <c r="G4517">
        <v>0</v>
      </c>
      <c r="H4517" t="s">
        <v>510</v>
      </c>
      <c r="I4517">
        <v>842</v>
      </c>
      <c r="J4517" t="s">
        <v>593</v>
      </c>
      <c r="K4517" t="s">
        <v>593</v>
      </c>
      <c r="L4517">
        <v>84</v>
      </c>
      <c r="M4517" t="s">
        <v>805</v>
      </c>
      <c r="N4517" t="s">
        <v>806</v>
      </c>
      <c r="O4517">
        <v>0</v>
      </c>
      <c r="P4517" t="s">
        <v>177</v>
      </c>
      <c r="Q4517" t="s">
        <v>514</v>
      </c>
      <c r="R4517" t="s">
        <v>515</v>
      </c>
      <c r="S4517" t="s">
        <v>516</v>
      </c>
      <c r="T4517">
        <v>0</v>
      </c>
      <c r="U4517" t="s">
        <v>517</v>
      </c>
      <c r="V4517">
        <v>2523</v>
      </c>
      <c r="W4517" t="s">
        <v>518</v>
      </c>
      <c r="X4517">
        <v>8</v>
      </c>
      <c r="Y4517" t="s">
        <v>519</v>
      </c>
      <c r="Z4517">
        <v>37000</v>
      </c>
      <c r="AA4517">
        <v>-1</v>
      </c>
      <c r="AB4517" t="s">
        <v>129</v>
      </c>
      <c r="AC4517"/>
      <c r="AD4517">
        <v>37000</v>
      </c>
      <c r="AE4517"/>
      <c r="AF4517">
        <v>16752</v>
      </c>
      <c r="AG4517"/>
      <c r="AH4517">
        <v>16752</v>
      </c>
      <c r="AI4517">
        <v>0</v>
      </c>
    </row>
    <row r="4518" spans="1:35">
      <c r="A4518" t="s">
        <v>594</v>
      </c>
      <c r="B4518">
        <v>2015</v>
      </c>
      <c r="C4518">
        <v>2015</v>
      </c>
      <c r="D4518">
        <v>2015</v>
      </c>
      <c r="E4518">
        <v>4</v>
      </c>
      <c r="F4518">
        <v>0</v>
      </c>
      <c r="G4518">
        <v>0</v>
      </c>
      <c r="H4518" t="s">
        <v>510</v>
      </c>
      <c r="I4518">
        <v>842</v>
      </c>
      <c r="J4518" t="s">
        <v>593</v>
      </c>
      <c r="K4518" t="s">
        <v>593</v>
      </c>
      <c r="L4518">
        <v>662</v>
      </c>
      <c r="M4518" t="s">
        <v>803</v>
      </c>
      <c r="N4518" t="s">
        <v>804</v>
      </c>
      <c r="O4518">
        <v>0</v>
      </c>
      <c r="P4518" t="s">
        <v>177</v>
      </c>
      <c r="Q4518" t="s">
        <v>514</v>
      </c>
      <c r="R4518" t="s">
        <v>515</v>
      </c>
      <c r="S4518" t="s">
        <v>516</v>
      </c>
      <c r="T4518">
        <v>0</v>
      </c>
      <c r="U4518" t="s">
        <v>517</v>
      </c>
      <c r="V4518">
        <v>2523</v>
      </c>
      <c r="W4518" t="s">
        <v>518</v>
      </c>
      <c r="X4518">
        <v>8</v>
      </c>
      <c r="Y4518" t="s">
        <v>519</v>
      </c>
      <c r="Z4518">
        <v>14000</v>
      </c>
      <c r="AA4518">
        <v>-1</v>
      </c>
      <c r="AB4518" t="s">
        <v>129</v>
      </c>
      <c r="AC4518"/>
      <c r="AD4518">
        <v>14000</v>
      </c>
      <c r="AE4518"/>
      <c r="AF4518">
        <v>11852</v>
      </c>
      <c r="AG4518"/>
      <c r="AH4518">
        <v>11852</v>
      </c>
      <c r="AI4518">
        <v>0</v>
      </c>
    </row>
    <row r="4519" spans="1:35">
      <c r="A4519" t="s">
        <v>594</v>
      </c>
      <c r="B4519">
        <v>2015</v>
      </c>
      <c r="C4519">
        <v>2015</v>
      </c>
      <c r="D4519">
        <v>2015</v>
      </c>
      <c r="E4519">
        <v>4</v>
      </c>
      <c r="F4519">
        <v>0</v>
      </c>
      <c r="G4519">
        <v>0</v>
      </c>
      <c r="H4519" t="s">
        <v>510</v>
      </c>
      <c r="I4519">
        <v>842</v>
      </c>
      <c r="J4519" t="s">
        <v>593</v>
      </c>
      <c r="K4519" t="s">
        <v>593</v>
      </c>
      <c r="L4519">
        <v>300</v>
      </c>
      <c r="M4519" t="s">
        <v>680</v>
      </c>
      <c r="N4519" t="s">
        <v>681</v>
      </c>
      <c r="O4519">
        <v>0</v>
      </c>
      <c r="P4519" t="s">
        <v>177</v>
      </c>
      <c r="Q4519" t="s">
        <v>514</v>
      </c>
      <c r="R4519" t="s">
        <v>515</v>
      </c>
      <c r="S4519" t="s">
        <v>516</v>
      </c>
      <c r="T4519">
        <v>0</v>
      </c>
      <c r="U4519" t="s">
        <v>517</v>
      </c>
      <c r="V4519">
        <v>2523</v>
      </c>
      <c r="W4519" t="s">
        <v>518</v>
      </c>
      <c r="X4519">
        <v>8</v>
      </c>
      <c r="Y4519" t="s">
        <v>519</v>
      </c>
      <c r="Z4519">
        <v>106000</v>
      </c>
      <c r="AA4519">
        <v>-1</v>
      </c>
      <c r="AB4519" t="s">
        <v>129</v>
      </c>
      <c r="AC4519"/>
      <c r="AD4519">
        <v>106000</v>
      </c>
      <c r="AE4519"/>
      <c r="AF4519">
        <v>45950</v>
      </c>
      <c r="AG4519"/>
      <c r="AH4519">
        <v>45950</v>
      </c>
      <c r="AI4519">
        <v>0</v>
      </c>
    </row>
    <row r="4520" spans="1:35">
      <c r="A4520" t="s">
        <v>594</v>
      </c>
      <c r="B4520">
        <v>2015</v>
      </c>
      <c r="C4520">
        <v>2015</v>
      </c>
      <c r="D4520">
        <v>2015</v>
      </c>
      <c r="E4520">
        <v>4</v>
      </c>
      <c r="F4520">
        <v>0</v>
      </c>
      <c r="G4520">
        <v>0</v>
      </c>
      <c r="H4520" t="s">
        <v>510</v>
      </c>
      <c r="I4520">
        <v>842</v>
      </c>
      <c r="J4520" t="s">
        <v>593</v>
      </c>
      <c r="K4520" t="s">
        <v>593</v>
      </c>
      <c r="L4520">
        <v>659</v>
      </c>
      <c r="M4520" t="s">
        <v>813</v>
      </c>
      <c r="N4520" t="s">
        <v>814</v>
      </c>
      <c r="O4520">
        <v>0</v>
      </c>
      <c r="P4520" t="s">
        <v>177</v>
      </c>
      <c r="Q4520" t="s">
        <v>514</v>
      </c>
      <c r="R4520" t="s">
        <v>515</v>
      </c>
      <c r="S4520" t="s">
        <v>516</v>
      </c>
      <c r="T4520">
        <v>0</v>
      </c>
      <c r="U4520" t="s">
        <v>517</v>
      </c>
      <c r="V4520">
        <v>2523</v>
      </c>
      <c r="W4520" t="s">
        <v>518</v>
      </c>
      <c r="X4520">
        <v>8</v>
      </c>
      <c r="Y4520" t="s">
        <v>519</v>
      </c>
      <c r="Z4520">
        <v>88000</v>
      </c>
      <c r="AA4520">
        <v>-1</v>
      </c>
      <c r="AB4520" t="s">
        <v>129</v>
      </c>
      <c r="AC4520"/>
      <c r="AD4520">
        <v>88000</v>
      </c>
      <c r="AE4520"/>
      <c r="AF4520">
        <v>27293</v>
      </c>
      <c r="AG4520"/>
      <c r="AH4520">
        <v>27293</v>
      </c>
      <c r="AI4520">
        <v>0</v>
      </c>
    </row>
    <row r="4521" spans="1:35">
      <c r="A4521" t="s">
        <v>594</v>
      </c>
      <c r="B4521">
        <v>2015</v>
      </c>
      <c r="C4521">
        <v>2015</v>
      </c>
      <c r="D4521">
        <v>2015</v>
      </c>
      <c r="E4521">
        <v>4</v>
      </c>
      <c r="F4521">
        <v>0</v>
      </c>
      <c r="G4521">
        <v>0</v>
      </c>
      <c r="H4521" t="s">
        <v>510</v>
      </c>
      <c r="I4521">
        <v>842</v>
      </c>
      <c r="J4521" t="s">
        <v>593</v>
      </c>
      <c r="K4521" t="s">
        <v>593</v>
      </c>
      <c r="L4521">
        <v>796</v>
      </c>
      <c r="M4521" t="s">
        <v>811</v>
      </c>
      <c r="N4521" t="s">
        <v>812</v>
      </c>
      <c r="O4521">
        <v>0</v>
      </c>
      <c r="P4521" t="s">
        <v>177</v>
      </c>
      <c r="Q4521" t="s">
        <v>514</v>
      </c>
      <c r="R4521" t="s">
        <v>515</v>
      </c>
      <c r="S4521" t="s">
        <v>516</v>
      </c>
      <c r="T4521">
        <v>0</v>
      </c>
      <c r="U4521" t="s">
        <v>517</v>
      </c>
      <c r="V4521">
        <v>2523</v>
      </c>
      <c r="W4521" t="s">
        <v>518</v>
      </c>
      <c r="X4521">
        <v>8</v>
      </c>
      <c r="Y4521" t="s">
        <v>519</v>
      </c>
      <c r="Z4521">
        <v>9849000</v>
      </c>
      <c r="AA4521">
        <v>-1</v>
      </c>
      <c r="AB4521" t="s">
        <v>129</v>
      </c>
      <c r="AC4521"/>
      <c r="AD4521">
        <v>9849000</v>
      </c>
      <c r="AE4521"/>
      <c r="AF4521">
        <v>1131508</v>
      </c>
      <c r="AG4521"/>
      <c r="AH4521">
        <v>1131508</v>
      </c>
      <c r="AI4521">
        <v>0</v>
      </c>
    </row>
    <row r="4522" spans="1:35">
      <c r="A4522" t="s">
        <v>594</v>
      </c>
      <c r="B4522">
        <v>2015</v>
      </c>
      <c r="C4522">
        <v>2015</v>
      </c>
      <c r="D4522">
        <v>2015</v>
      </c>
      <c r="E4522">
        <v>4</v>
      </c>
      <c r="F4522">
        <v>0</v>
      </c>
      <c r="G4522">
        <v>0</v>
      </c>
      <c r="H4522" t="s">
        <v>510</v>
      </c>
      <c r="I4522">
        <v>842</v>
      </c>
      <c r="J4522" t="s">
        <v>593</v>
      </c>
      <c r="K4522" t="s">
        <v>593</v>
      </c>
      <c r="L4522">
        <v>144</v>
      </c>
      <c r="M4522" t="s">
        <v>791</v>
      </c>
      <c r="N4522" t="s">
        <v>792</v>
      </c>
      <c r="O4522">
        <v>0</v>
      </c>
      <c r="P4522" t="s">
        <v>177</v>
      </c>
      <c r="Q4522" t="s">
        <v>514</v>
      </c>
      <c r="R4522" t="s">
        <v>515</v>
      </c>
      <c r="S4522" t="s">
        <v>516</v>
      </c>
      <c r="T4522">
        <v>0</v>
      </c>
      <c r="U4522" t="s">
        <v>517</v>
      </c>
      <c r="V4522">
        <v>2523</v>
      </c>
      <c r="W4522" t="s">
        <v>518</v>
      </c>
      <c r="X4522">
        <v>8</v>
      </c>
      <c r="Y4522" t="s">
        <v>519</v>
      </c>
      <c r="Z4522">
        <v>3000</v>
      </c>
      <c r="AA4522">
        <v>-1</v>
      </c>
      <c r="AB4522" t="s">
        <v>129</v>
      </c>
      <c r="AC4522"/>
      <c r="AD4522">
        <v>3000</v>
      </c>
      <c r="AE4522"/>
      <c r="AF4522">
        <v>5450</v>
      </c>
      <c r="AG4522"/>
      <c r="AH4522">
        <v>5450</v>
      </c>
      <c r="AI4522">
        <v>0</v>
      </c>
    </row>
    <row r="4523" spans="1:35">
      <c r="A4523" t="s">
        <v>594</v>
      </c>
      <c r="B4523">
        <v>2015</v>
      </c>
      <c r="C4523">
        <v>2015</v>
      </c>
      <c r="D4523">
        <v>2015</v>
      </c>
      <c r="E4523">
        <v>4</v>
      </c>
      <c r="F4523">
        <v>0</v>
      </c>
      <c r="G4523">
        <v>0</v>
      </c>
      <c r="H4523" t="s">
        <v>510</v>
      </c>
      <c r="I4523">
        <v>842</v>
      </c>
      <c r="J4523" t="s">
        <v>593</v>
      </c>
      <c r="K4523" t="s">
        <v>593</v>
      </c>
      <c r="L4523">
        <v>600</v>
      </c>
      <c r="M4523" t="s">
        <v>852</v>
      </c>
      <c r="N4523" t="s">
        <v>853</v>
      </c>
      <c r="O4523">
        <v>0</v>
      </c>
      <c r="P4523" t="s">
        <v>177</v>
      </c>
      <c r="Q4523" t="s">
        <v>514</v>
      </c>
      <c r="R4523" t="s">
        <v>515</v>
      </c>
      <c r="S4523" t="s">
        <v>516</v>
      </c>
      <c r="T4523">
        <v>0</v>
      </c>
      <c r="U4523" t="s">
        <v>517</v>
      </c>
      <c r="V4523">
        <v>2523</v>
      </c>
      <c r="W4523" t="s">
        <v>518</v>
      </c>
      <c r="X4523">
        <v>8</v>
      </c>
      <c r="Y4523" t="s">
        <v>519</v>
      </c>
      <c r="Z4523">
        <v>62000</v>
      </c>
      <c r="AA4523">
        <v>-1</v>
      </c>
      <c r="AB4523" t="s">
        <v>129</v>
      </c>
      <c r="AC4523"/>
      <c r="AD4523">
        <v>62000</v>
      </c>
      <c r="AE4523"/>
      <c r="AF4523">
        <v>101010</v>
      </c>
      <c r="AG4523"/>
      <c r="AH4523">
        <v>101010</v>
      </c>
      <c r="AI4523">
        <v>0</v>
      </c>
    </row>
    <row r="4524" spans="1:35">
      <c r="A4524" t="s">
        <v>594</v>
      </c>
      <c r="B4524">
        <v>2015</v>
      </c>
      <c r="C4524">
        <v>2015</v>
      </c>
      <c r="D4524">
        <v>2015</v>
      </c>
      <c r="E4524">
        <v>4</v>
      </c>
      <c r="F4524">
        <v>0</v>
      </c>
      <c r="G4524">
        <v>0</v>
      </c>
      <c r="H4524" t="s">
        <v>510</v>
      </c>
      <c r="I4524">
        <v>842</v>
      </c>
      <c r="J4524" t="s">
        <v>593</v>
      </c>
      <c r="K4524" t="s">
        <v>593</v>
      </c>
      <c r="L4524">
        <v>504</v>
      </c>
      <c r="M4524" t="s">
        <v>686</v>
      </c>
      <c r="N4524" t="s">
        <v>687</v>
      </c>
      <c r="O4524">
        <v>0</v>
      </c>
      <c r="P4524" t="s">
        <v>177</v>
      </c>
      <c r="Q4524" t="s">
        <v>514</v>
      </c>
      <c r="R4524" t="s">
        <v>515</v>
      </c>
      <c r="S4524" t="s">
        <v>516</v>
      </c>
      <c r="T4524">
        <v>0</v>
      </c>
      <c r="U4524" t="s">
        <v>517</v>
      </c>
      <c r="V4524">
        <v>2523</v>
      </c>
      <c r="W4524" t="s">
        <v>518</v>
      </c>
      <c r="X4524">
        <v>8</v>
      </c>
      <c r="Y4524" t="s">
        <v>519</v>
      </c>
      <c r="Z4524">
        <v>121000</v>
      </c>
      <c r="AA4524">
        <v>-1</v>
      </c>
      <c r="AB4524" t="s">
        <v>129</v>
      </c>
      <c r="AC4524"/>
      <c r="AD4524">
        <v>121000</v>
      </c>
      <c r="AE4524"/>
      <c r="AF4524">
        <v>55070</v>
      </c>
      <c r="AG4524"/>
      <c r="AH4524">
        <v>55070</v>
      </c>
      <c r="AI4524">
        <v>0</v>
      </c>
    </row>
    <row r="4525" spans="1:35">
      <c r="A4525" t="s">
        <v>594</v>
      </c>
      <c r="B4525">
        <v>2015</v>
      </c>
      <c r="C4525">
        <v>2015</v>
      </c>
      <c r="D4525">
        <v>2015</v>
      </c>
      <c r="E4525">
        <v>4</v>
      </c>
      <c r="F4525">
        <v>0</v>
      </c>
      <c r="G4525">
        <v>0</v>
      </c>
      <c r="H4525" t="s">
        <v>510</v>
      </c>
      <c r="I4525">
        <v>842</v>
      </c>
      <c r="J4525" t="s">
        <v>593</v>
      </c>
      <c r="K4525" t="s">
        <v>593</v>
      </c>
      <c r="L4525">
        <v>50</v>
      </c>
      <c r="M4525" t="s">
        <v>765</v>
      </c>
      <c r="N4525" t="s">
        <v>766</v>
      </c>
      <c r="O4525">
        <v>0</v>
      </c>
      <c r="P4525" t="s">
        <v>177</v>
      </c>
      <c r="Q4525" t="s">
        <v>514</v>
      </c>
      <c r="R4525" t="s">
        <v>515</v>
      </c>
      <c r="S4525" t="s">
        <v>516</v>
      </c>
      <c r="T4525">
        <v>0</v>
      </c>
      <c r="U4525" t="s">
        <v>517</v>
      </c>
      <c r="V4525">
        <v>2523</v>
      </c>
      <c r="W4525" t="s">
        <v>518</v>
      </c>
      <c r="X4525">
        <v>8</v>
      </c>
      <c r="Y4525" t="s">
        <v>519</v>
      </c>
      <c r="Z4525">
        <v>24000</v>
      </c>
      <c r="AA4525">
        <v>-1</v>
      </c>
      <c r="AB4525" t="s">
        <v>129</v>
      </c>
      <c r="AC4525"/>
      <c r="AD4525">
        <v>24000</v>
      </c>
      <c r="AE4525"/>
      <c r="AF4525">
        <v>10000</v>
      </c>
      <c r="AG4525"/>
      <c r="AH4525">
        <v>10000</v>
      </c>
      <c r="AI4525">
        <v>0</v>
      </c>
    </row>
    <row r="4526" spans="1:35">
      <c r="A4526" t="s">
        <v>594</v>
      </c>
      <c r="B4526">
        <v>2015</v>
      </c>
      <c r="C4526">
        <v>2015</v>
      </c>
      <c r="D4526">
        <v>2015</v>
      </c>
      <c r="E4526">
        <v>4</v>
      </c>
      <c r="F4526">
        <v>0</v>
      </c>
      <c r="G4526">
        <v>0</v>
      </c>
      <c r="H4526" t="s">
        <v>510</v>
      </c>
      <c r="I4526">
        <v>842</v>
      </c>
      <c r="J4526" t="s">
        <v>593</v>
      </c>
      <c r="K4526" t="s">
        <v>593</v>
      </c>
      <c r="L4526">
        <v>368</v>
      </c>
      <c r="M4526" t="s">
        <v>622</v>
      </c>
      <c r="N4526" t="s">
        <v>623</v>
      </c>
      <c r="O4526">
        <v>0</v>
      </c>
      <c r="P4526" t="s">
        <v>177</v>
      </c>
      <c r="Q4526" t="s">
        <v>514</v>
      </c>
      <c r="R4526" t="s">
        <v>515</v>
      </c>
      <c r="S4526" t="s">
        <v>516</v>
      </c>
      <c r="T4526">
        <v>0</v>
      </c>
      <c r="U4526" t="s">
        <v>517</v>
      </c>
      <c r="V4526">
        <v>2523</v>
      </c>
      <c r="W4526" t="s">
        <v>518</v>
      </c>
      <c r="X4526">
        <v>8</v>
      </c>
      <c r="Y4526" t="s">
        <v>519</v>
      </c>
      <c r="Z4526">
        <v>62000</v>
      </c>
      <c r="AA4526">
        <v>-1</v>
      </c>
      <c r="AB4526" t="s">
        <v>129</v>
      </c>
      <c r="AC4526"/>
      <c r="AD4526">
        <v>62000</v>
      </c>
      <c r="AE4526"/>
      <c r="AF4526">
        <v>16757</v>
      </c>
      <c r="AG4526"/>
      <c r="AH4526">
        <v>16757</v>
      </c>
      <c r="AI4526">
        <v>0</v>
      </c>
    </row>
    <row r="4527" spans="1:35">
      <c r="A4527" t="s">
        <v>594</v>
      </c>
      <c r="B4527">
        <v>2015</v>
      </c>
      <c r="C4527">
        <v>2015</v>
      </c>
      <c r="D4527">
        <v>2015</v>
      </c>
      <c r="E4527">
        <v>4</v>
      </c>
      <c r="F4527">
        <v>0</v>
      </c>
      <c r="G4527">
        <v>0</v>
      </c>
      <c r="H4527" t="s">
        <v>510</v>
      </c>
      <c r="I4527">
        <v>842</v>
      </c>
      <c r="J4527" t="s">
        <v>593</v>
      </c>
      <c r="K4527" t="s">
        <v>593</v>
      </c>
      <c r="L4527">
        <v>670</v>
      </c>
      <c r="M4527" t="s">
        <v>817</v>
      </c>
      <c r="N4527" t="s">
        <v>818</v>
      </c>
      <c r="O4527">
        <v>0</v>
      </c>
      <c r="P4527" t="s">
        <v>177</v>
      </c>
      <c r="Q4527" t="s">
        <v>514</v>
      </c>
      <c r="R4527" t="s">
        <v>515</v>
      </c>
      <c r="S4527" t="s">
        <v>516</v>
      </c>
      <c r="T4527">
        <v>0</v>
      </c>
      <c r="U4527" t="s">
        <v>517</v>
      </c>
      <c r="V4527">
        <v>2523</v>
      </c>
      <c r="W4527" t="s">
        <v>518</v>
      </c>
      <c r="X4527">
        <v>8</v>
      </c>
      <c r="Y4527" t="s">
        <v>519</v>
      </c>
      <c r="Z4527">
        <v>70000</v>
      </c>
      <c r="AA4527">
        <v>-1</v>
      </c>
      <c r="AB4527" t="s">
        <v>129</v>
      </c>
      <c r="AC4527"/>
      <c r="AD4527">
        <v>70000</v>
      </c>
      <c r="AE4527"/>
      <c r="AF4527">
        <v>23033</v>
      </c>
      <c r="AG4527"/>
      <c r="AH4527">
        <v>23033</v>
      </c>
      <c r="AI4527">
        <v>0</v>
      </c>
    </row>
    <row r="4528" spans="1:35">
      <c r="A4528" t="s">
        <v>594</v>
      </c>
      <c r="B4528">
        <v>2015</v>
      </c>
      <c r="C4528">
        <v>2015</v>
      </c>
      <c r="D4528">
        <v>2015</v>
      </c>
      <c r="E4528">
        <v>4</v>
      </c>
      <c r="F4528">
        <v>0</v>
      </c>
      <c r="G4528">
        <v>0</v>
      </c>
      <c r="H4528" t="s">
        <v>510</v>
      </c>
      <c r="I4528">
        <v>842</v>
      </c>
      <c r="J4528" t="s">
        <v>593</v>
      </c>
      <c r="K4528" t="s">
        <v>593</v>
      </c>
      <c r="L4528">
        <v>804</v>
      </c>
      <c r="M4528" t="s">
        <v>650</v>
      </c>
      <c r="N4528" t="s">
        <v>651</v>
      </c>
      <c r="O4528">
        <v>0</v>
      </c>
      <c r="P4528" t="s">
        <v>177</v>
      </c>
      <c r="Q4528" t="s">
        <v>514</v>
      </c>
      <c r="R4528" t="s">
        <v>515</v>
      </c>
      <c r="S4528" t="s">
        <v>516</v>
      </c>
      <c r="T4528">
        <v>0</v>
      </c>
      <c r="U4528" t="s">
        <v>517</v>
      </c>
      <c r="V4528">
        <v>2523</v>
      </c>
      <c r="W4528" t="s">
        <v>518</v>
      </c>
      <c r="X4528">
        <v>8</v>
      </c>
      <c r="Y4528" t="s">
        <v>519</v>
      </c>
      <c r="Z4528">
        <v>7000</v>
      </c>
      <c r="AA4528">
        <v>-1</v>
      </c>
      <c r="AB4528" t="s">
        <v>129</v>
      </c>
      <c r="AC4528"/>
      <c r="AD4528">
        <v>7000</v>
      </c>
      <c r="AE4528"/>
      <c r="AF4528">
        <v>4455</v>
      </c>
      <c r="AG4528"/>
      <c r="AH4528">
        <v>4455</v>
      </c>
      <c r="AI4528">
        <v>0</v>
      </c>
    </row>
    <row r="4529" spans="1:35">
      <c r="A4529" t="s">
        <v>594</v>
      </c>
      <c r="B4529">
        <v>2015</v>
      </c>
      <c r="C4529">
        <v>2015</v>
      </c>
      <c r="D4529">
        <v>2015</v>
      </c>
      <c r="E4529">
        <v>4</v>
      </c>
      <c r="F4529">
        <v>0</v>
      </c>
      <c r="G4529">
        <v>0</v>
      </c>
      <c r="H4529" t="s">
        <v>510</v>
      </c>
      <c r="I4529">
        <v>842</v>
      </c>
      <c r="J4529" t="s">
        <v>593</v>
      </c>
      <c r="K4529" t="s">
        <v>593</v>
      </c>
      <c r="L4529">
        <v>212</v>
      </c>
      <c r="M4529" t="s">
        <v>815</v>
      </c>
      <c r="N4529" t="s">
        <v>816</v>
      </c>
      <c r="O4529">
        <v>0</v>
      </c>
      <c r="P4529" t="s">
        <v>177</v>
      </c>
      <c r="Q4529" t="s">
        <v>514</v>
      </c>
      <c r="R4529" t="s">
        <v>515</v>
      </c>
      <c r="S4529" t="s">
        <v>516</v>
      </c>
      <c r="T4529">
        <v>0</v>
      </c>
      <c r="U4529" t="s">
        <v>517</v>
      </c>
      <c r="V4529">
        <v>2523</v>
      </c>
      <c r="W4529" t="s">
        <v>518</v>
      </c>
      <c r="X4529">
        <v>8</v>
      </c>
      <c r="Y4529" t="s">
        <v>519</v>
      </c>
      <c r="Z4529">
        <v>393000</v>
      </c>
      <c r="AA4529">
        <v>-1</v>
      </c>
      <c r="AB4529" t="s">
        <v>129</v>
      </c>
      <c r="AC4529"/>
      <c r="AD4529">
        <v>393000</v>
      </c>
      <c r="AE4529"/>
      <c r="AF4529">
        <v>146153</v>
      </c>
      <c r="AG4529"/>
      <c r="AH4529">
        <v>146153</v>
      </c>
      <c r="AI4529">
        <v>0</v>
      </c>
    </row>
    <row r="4530" spans="1:35">
      <c r="A4530" t="s">
        <v>594</v>
      </c>
      <c r="B4530">
        <v>2015</v>
      </c>
      <c r="C4530">
        <v>2015</v>
      </c>
      <c r="D4530">
        <v>2015</v>
      </c>
      <c r="E4530">
        <v>4</v>
      </c>
      <c r="F4530">
        <v>0</v>
      </c>
      <c r="G4530">
        <v>0</v>
      </c>
      <c r="H4530" t="s">
        <v>510</v>
      </c>
      <c r="I4530">
        <v>842</v>
      </c>
      <c r="J4530" t="s">
        <v>593</v>
      </c>
      <c r="K4530" t="s">
        <v>593</v>
      </c>
      <c r="L4530">
        <v>100</v>
      </c>
      <c r="M4530" t="s">
        <v>668</v>
      </c>
      <c r="N4530" t="s">
        <v>669</v>
      </c>
      <c r="O4530">
        <v>0</v>
      </c>
      <c r="P4530" t="s">
        <v>177</v>
      </c>
      <c r="Q4530" t="s">
        <v>514</v>
      </c>
      <c r="R4530" t="s">
        <v>515</v>
      </c>
      <c r="S4530" t="s">
        <v>516</v>
      </c>
      <c r="T4530">
        <v>0</v>
      </c>
      <c r="U4530" t="s">
        <v>517</v>
      </c>
      <c r="V4530">
        <v>2523</v>
      </c>
      <c r="W4530" t="s">
        <v>518</v>
      </c>
      <c r="X4530">
        <v>8</v>
      </c>
      <c r="Y4530" t="s">
        <v>519</v>
      </c>
      <c r="Z4530">
        <v>3000</v>
      </c>
      <c r="AA4530">
        <v>-1</v>
      </c>
      <c r="AB4530" t="s">
        <v>129</v>
      </c>
      <c r="AC4530"/>
      <c r="AD4530">
        <v>3000</v>
      </c>
      <c r="AE4530"/>
      <c r="AF4530">
        <v>2775</v>
      </c>
      <c r="AG4530"/>
      <c r="AH4530">
        <v>2775</v>
      </c>
      <c r="AI4530">
        <v>0</v>
      </c>
    </row>
    <row r="4531" spans="1:35">
      <c r="A4531" t="s">
        <v>594</v>
      </c>
      <c r="B4531">
        <v>2015</v>
      </c>
      <c r="C4531">
        <v>2015</v>
      </c>
      <c r="D4531">
        <v>2015</v>
      </c>
      <c r="E4531">
        <v>4</v>
      </c>
      <c r="F4531">
        <v>0</v>
      </c>
      <c r="G4531">
        <v>0</v>
      </c>
      <c r="H4531" t="s">
        <v>510</v>
      </c>
      <c r="I4531">
        <v>842</v>
      </c>
      <c r="J4531" t="s">
        <v>593</v>
      </c>
      <c r="K4531" t="s">
        <v>593</v>
      </c>
      <c r="L4531">
        <v>660</v>
      </c>
      <c r="M4531" t="s">
        <v>821</v>
      </c>
      <c r="N4531" t="s">
        <v>822</v>
      </c>
      <c r="O4531">
        <v>0</v>
      </c>
      <c r="P4531" t="s">
        <v>177</v>
      </c>
      <c r="Q4531" t="s">
        <v>514</v>
      </c>
      <c r="R4531" t="s">
        <v>515</v>
      </c>
      <c r="S4531" t="s">
        <v>516</v>
      </c>
      <c r="T4531">
        <v>0</v>
      </c>
      <c r="U4531" t="s">
        <v>517</v>
      </c>
      <c r="V4531">
        <v>2523</v>
      </c>
      <c r="W4531" t="s">
        <v>518</v>
      </c>
      <c r="X4531">
        <v>8</v>
      </c>
      <c r="Y4531" t="s">
        <v>519</v>
      </c>
      <c r="Z4531">
        <v>75000</v>
      </c>
      <c r="AA4531">
        <v>-1</v>
      </c>
      <c r="AB4531" t="s">
        <v>129</v>
      </c>
      <c r="AC4531"/>
      <c r="AD4531">
        <v>75000</v>
      </c>
      <c r="AE4531"/>
      <c r="AF4531">
        <v>40438</v>
      </c>
      <c r="AG4531"/>
      <c r="AH4531">
        <v>40438</v>
      </c>
      <c r="AI4531">
        <v>0</v>
      </c>
    </row>
    <row r="4532" spans="1:35">
      <c r="A4532" t="s">
        <v>594</v>
      </c>
      <c r="B4532">
        <v>2015</v>
      </c>
      <c r="C4532">
        <v>2015</v>
      </c>
      <c r="D4532">
        <v>2015</v>
      </c>
      <c r="E4532">
        <v>4</v>
      </c>
      <c r="F4532">
        <v>0</v>
      </c>
      <c r="G4532">
        <v>0</v>
      </c>
      <c r="H4532" t="s">
        <v>510</v>
      </c>
      <c r="I4532">
        <v>842</v>
      </c>
      <c r="J4532" t="s">
        <v>593</v>
      </c>
      <c r="K4532" t="s">
        <v>593</v>
      </c>
      <c r="L4532">
        <v>4</v>
      </c>
      <c r="M4532" t="s">
        <v>789</v>
      </c>
      <c r="N4532" t="s">
        <v>790</v>
      </c>
      <c r="O4532">
        <v>0</v>
      </c>
      <c r="P4532" t="s">
        <v>177</v>
      </c>
      <c r="Q4532" t="s">
        <v>514</v>
      </c>
      <c r="R4532" t="s">
        <v>515</v>
      </c>
      <c r="S4532" t="s">
        <v>516</v>
      </c>
      <c r="T4532">
        <v>0</v>
      </c>
      <c r="U4532" t="s">
        <v>517</v>
      </c>
      <c r="V4532">
        <v>2523</v>
      </c>
      <c r="W4532" t="s">
        <v>518</v>
      </c>
      <c r="X4532">
        <v>8</v>
      </c>
      <c r="Y4532" t="s">
        <v>519</v>
      </c>
      <c r="Z4532">
        <v>12000</v>
      </c>
      <c r="AA4532">
        <v>-1</v>
      </c>
      <c r="AB4532" t="s">
        <v>129</v>
      </c>
      <c r="AC4532"/>
      <c r="AD4532">
        <v>12000</v>
      </c>
      <c r="AE4532"/>
      <c r="AF4532">
        <v>13725</v>
      </c>
      <c r="AG4532"/>
      <c r="AH4532">
        <v>13725</v>
      </c>
      <c r="AI4532">
        <v>0</v>
      </c>
    </row>
    <row r="4533" spans="1:35">
      <c r="A4533" t="s">
        <v>594</v>
      </c>
      <c r="B4533">
        <v>2015</v>
      </c>
      <c r="C4533">
        <v>2015</v>
      </c>
      <c r="D4533">
        <v>2015</v>
      </c>
      <c r="E4533">
        <v>4</v>
      </c>
      <c r="F4533">
        <v>0</v>
      </c>
      <c r="G4533">
        <v>0</v>
      </c>
      <c r="H4533" t="s">
        <v>510</v>
      </c>
      <c r="I4533">
        <v>842</v>
      </c>
      <c r="J4533" t="s">
        <v>593</v>
      </c>
      <c r="K4533" t="s">
        <v>593</v>
      </c>
      <c r="L4533">
        <v>12</v>
      </c>
      <c r="M4533" t="s">
        <v>666</v>
      </c>
      <c r="N4533" t="s">
        <v>667</v>
      </c>
      <c r="O4533">
        <v>0</v>
      </c>
      <c r="P4533" t="s">
        <v>177</v>
      </c>
      <c r="Q4533" t="s">
        <v>514</v>
      </c>
      <c r="R4533" t="s">
        <v>515</v>
      </c>
      <c r="S4533" t="s">
        <v>516</v>
      </c>
      <c r="T4533">
        <v>0</v>
      </c>
      <c r="U4533" t="s">
        <v>517</v>
      </c>
      <c r="V4533">
        <v>2523</v>
      </c>
      <c r="W4533" t="s">
        <v>518</v>
      </c>
      <c r="X4533">
        <v>8</v>
      </c>
      <c r="Y4533" t="s">
        <v>519</v>
      </c>
      <c r="Z4533">
        <v>238000</v>
      </c>
      <c r="AA4533">
        <v>-1</v>
      </c>
      <c r="AB4533" t="s">
        <v>129</v>
      </c>
      <c r="AC4533"/>
      <c r="AD4533">
        <v>238000</v>
      </c>
      <c r="AE4533"/>
      <c r="AF4533">
        <v>97664</v>
      </c>
      <c r="AG4533"/>
      <c r="AH4533">
        <v>97664</v>
      </c>
      <c r="AI4533">
        <v>0</v>
      </c>
    </row>
    <row r="4534" spans="1:35">
      <c r="A4534" t="s">
        <v>594</v>
      </c>
      <c r="B4534">
        <v>2015</v>
      </c>
      <c r="C4534">
        <v>2015</v>
      </c>
      <c r="D4534">
        <v>2015</v>
      </c>
      <c r="E4534">
        <v>4</v>
      </c>
      <c r="F4534">
        <v>0</v>
      </c>
      <c r="G4534">
        <v>0</v>
      </c>
      <c r="H4534" t="s">
        <v>510</v>
      </c>
      <c r="I4534">
        <v>842</v>
      </c>
      <c r="J4534" t="s">
        <v>593</v>
      </c>
      <c r="K4534" t="s">
        <v>593</v>
      </c>
      <c r="L4534">
        <v>446</v>
      </c>
      <c r="M4534" t="s">
        <v>896</v>
      </c>
      <c r="N4534" t="s">
        <v>897</v>
      </c>
      <c r="O4534">
        <v>0</v>
      </c>
      <c r="P4534" t="s">
        <v>177</v>
      </c>
      <c r="Q4534" t="s">
        <v>514</v>
      </c>
      <c r="R4534" t="s">
        <v>515</v>
      </c>
      <c r="S4534" t="s">
        <v>516</v>
      </c>
      <c r="T4534">
        <v>0</v>
      </c>
      <c r="U4534" t="s">
        <v>517</v>
      </c>
      <c r="V4534">
        <v>2523</v>
      </c>
      <c r="W4534" t="s">
        <v>518</v>
      </c>
      <c r="X4534">
        <v>8</v>
      </c>
      <c r="Y4534" t="s">
        <v>519</v>
      </c>
      <c r="Z4534">
        <v>25000</v>
      </c>
      <c r="AA4534">
        <v>-1</v>
      </c>
      <c r="AB4534" t="s">
        <v>129</v>
      </c>
      <c r="AC4534"/>
      <c r="AD4534">
        <v>25000</v>
      </c>
      <c r="AE4534"/>
      <c r="AF4534">
        <v>10344</v>
      </c>
      <c r="AG4534"/>
      <c r="AH4534">
        <v>10344</v>
      </c>
      <c r="AI4534">
        <v>0</v>
      </c>
    </row>
    <row r="4535" spans="1:35">
      <c r="A4535" t="s">
        <v>594</v>
      </c>
      <c r="B4535">
        <v>2015</v>
      </c>
      <c r="C4535">
        <v>2015</v>
      </c>
      <c r="D4535">
        <v>2015</v>
      </c>
      <c r="E4535">
        <v>4</v>
      </c>
      <c r="F4535">
        <v>0</v>
      </c>
      <c r="G4535">
        <v>0</v>
      </c>
      <c r="H4535" t="s">
        <v>510</v>
      </c>
      <c r="I4535">
        <v>842</v>
      </c>
      <c r="J4535" t="s">
        <v>593</v>
      </c>
      <c r="K4535" t="s">
        <v>593</v>
      </c>
      <c r="L4535">
        <v>196</v>
      </c>
      <c r="M4535" t="s">
        <v>614</v>
      </c>
      <c r="N4535" t="s">
        <v>615</v>
      </c>
      <c r="O4535">
        <v>0</v>
      </c>
      <c r="P4535" t="s">
        <v>177</v>
      </c>
      <c r="Q4535" t="s">
        <v>514</v>
      </c>
      <c r="R4535" t="s">
        <v>515</v>
      </c>
      <c r="S4535" t="s">
        <v>516</v>
      </c>
      <c r="T4535">
        <v>0</v>
      </c>
      <c r="U4535" t="s">
        <v>517</v>
      </c>
      <c r="V4535">
        <v>2523</v>
      </c>
      <c r="W4535" t="s">
        <v>518</v>
      </c>
      <c r="X4535">
        <v>8</v>
      </c>
      <c r="Y4535" t="s">
        <v>519</v>
      </c>
      <c r="Z4535">
        <v>72000</v>
      </c>
      <c r="AA4535">
        <v>-1</v>
      </c>
      <c r="AB4535" t="s">
        <v>129</v>
      </c>
      <c r="AC4535"/>
      <c r="AD4535">
        <v>72000</v>
      </c>
      <c r="AE4535"/>
      <c r="AF4535">
        <v>39711</v>
      </c>
      <c r="AG4535"/>
      <c r="AH4535">
        <v>39711</v>
      </c>
      <c r="AI4535">
        <v>0</v>
      </c>
    </row>
    <row r="4536" spans="1:35">
      <c r="A4536" t="s">
        <v>594</v>
      </c>
      <c r="B4536">
        <v>2015</v>
      </c>
      <c r="C4536">
        <v>2015</v>
      </c>
      <c r="D4536">
        <v>2015</v>
      </c>
      <c r="E4536">
        <v>4</v>
      </c>
      <c r="F4536">
        <v>0</v>
      </c>
      <c r="G4536">
        <v>0</v>
      </c>
      <c r="H4536" t="s">
        <v>510</v>
      </c>
      <c r="I4536">
        <v>842</v>
      </c>
      <c r="J4536" t="s">
        <v>593</v>
      </c>
      <c r="K4536" t="s">
        <v>593</v>
      </c>
      <c r="L4536">
        <v>584</v>
      </c>
      <c r="M4536" t="s">
        <v>823</v>
      </c>
      <c r="N4536" t="s">
        <v>824</v>
      </c>
      <c r="O4536">
        <v>0</v>
      </c>
      <c r="P4536" t="s">
        <v>177</v>
      </c>
      <c r="Q4536" t="s">
        <v>514</v>
      </c>
      <c r="R4536" t="s">
        <v>515</v>
      </c>
      <c r="S4536" t="s">
        <v>516</v>
      </c>
      <c r="T4536">
        <v>0</v>
      </c>
      <c r="U4536" t="s">
        <v>517</v>
      </c>
      <c r="V4536">
        <v>2523</v>
      </c>
      <c r="W4536" t="s">
        <v>518</v>
      </c>
      <c r="X4536">
        <v>8</v>
      </c>
      <c r="Y4536" t="s">
        <v>519</v>
      </c>
      <c r="Z4536">
        <v>3000</v>
      </c>
      <c r="AA4536">
        <v>-1</v>
      </c>
      <c r="AB4536" t="s">
        <v>129</v>
      </c>
      <c r="AC4536"/>
      <c r="AD4536">
        <v>3000</v>
      </c>
      <c r="AE4536"/>
      <c r="AF4536">
        <v>6210</v>
      </c>
      <c r="AG4536"/>
      <c r="AH4536">
        <v>6210</v>
      </c>
      <c r="AI4536">
        <v>0</v>
      </c>
    </row>
    <row r="4537" spans="1:35">
      <c r="A4537" t="s">
        <v>594</v>
      </c>
      <c r="B4537">
        <v>2015</v>
      </c>
      <c r="C4537">
        <v>2015</v>
      </c>
      <c r="D4537">
        <v>2015</v>
      </c>
      <c r="E4537">
        <v>4</v>
      </c>
      <c r="F4537">
        <v>0</v>
      </c>
      <c r="G4537">
        <v>0</v>
      </c>
      <c r="H4537" t="s">
        <v>510</v>
      </c>
      <c r="I4537">
        <v>842</v>
      </c>
      <c r="J4537" t="s">
        <v>593</v>
      </c>
      <c r="K4537" t="s">
        <v>593</v>
      </c>
      <c r="L4537">
        <v>478</v>
      </c>
      <c r="M4537" t="s">
        <v>606</v>
      </c>
      <c r="N4537" t="s">
        <v>607</v>
      </c>
      <c r="O4537">
        <v>0</v>
      </c>
      <c r="P4537" t="s">
        <v>177</v>
      </c>
      <c r="Q4537" t="s">
        <v>514</v>
      </c>
      <c r="R4537" t="s">
        <v>515</v>
      </c>
      <c r="S4537" t="s">
        <v>516</v>
      </c>
      <c r="T4537">
        <v>0</v>
      </c>
      <c r="U4537" t="s">
        <v>517</v>
      </c>
      <c r="V4537">
        <v>2523</v>
      </c>
      <c r="W4537" t="s">
        <v>518</v>
      </c>
      <c r="X4537">
        <v>8</v>
      </c>
      <c r="Y4537" t="s">
        <v>519</v>
      </c>
      <c r="Z4537">
        <v>9000</v>
      </c>
      <c r="AA4537">
        <v>-1</v>
      </c>
      <c r="AB4537" t="s">
        <v>129</v>
      </c>
      <c r="AC4537"/>
      <c r="AD4537">
        <v>9000</v>
      </c>
      <c r="AE4537"/>
      <c r="AF4537">
        <v>6238</v>
      </c>
      <c r="AG4537"/>
      <c r="AH4537">
        <v>6238</v>
      </c>
      <c r="AI4537">
        <v>0</v>
      </c>
    </row>
    <row r="4538" spans="1:35">
      <c r="A4538" t="s">
        <v>594</v>
      </c>
      <c r="B4538">
        <v>2015</v>
      </c>
      <c r="C4538">
        <v>2015</v>
      </c>
      <c r="D4538">
        <v>2015</v>
      </c>
      <c r="E4538">
        <v>4</v>
      </c>
      <c r="F4538">
        <v>0</v>
      </c>
      <c r="G4538">
        <v>0</v>
      </c>
      <c r="H4538" t="s">
        <v>510</v>
      </c>
      <c r="I4538">
        <v>842</v>
      </c>
      <c r="J4538" t="s">
        <v>593</v>
      </c>
      <c r="K4538" t="s">
        <v>593</v>
      </c>
      <c r="L4538">
        <v>894</v>
      </c>
      <c r="M4538" t="s">
        <v>839</v>
      </c>
      <c r="N4538" t="s">
        <v>840</v>
      </c>
      <c r="O4538">
        <v>0</v>
      </c>
      <c r="P4538" t="s">
        <v>177</v>
      </c>
      <c r="Q4538" t="s">
        <v>514</v>
      </c>
      <c r="R4538" t="s">
        <v>515</v>
      </c>
      <c r="S4538" t="s">
        <v>516</v>
      </c>
      <c r="T4538">
        <v>0</v>
      </c>
      <c r="U4538" t="s">
        <v>517</v>
      </c>
      <c r="V4538">
        <v>2523</v>
      </c>
      <c r="W4538" t="s">
        <v>518</v>
      </c>
      <c r="X4538">
        <v>8</v>
      </c>
      <c r="Y4538" t="s">
        <v>519</v>
      </c>
      <c r="Z4538">
        <v>30000</v>
      </c>
      <c r="AA4538">
        <v>-1</v>
      </c>
      <c r="AB4538" t="s">
        <v>129</v>
      </c>
      <c r="AC4538"/>
      <c r="AD4538">
        <v>30000</v>
      </c>
      <c r="AE4538"/>
      <c r="AF4538">
        <v>12118</v>
      </c>
      <c r="AG4538"/>
      <c r="AH4538">
        <v>12118</v>
      </c>
      <c r="AI4538">
        <v>0</v>
      </c>
    </row>
    <row r="4539" spans="1:35">
      <c r="A4539" t="s">
        <v>594</v>
      </c>
      <c r="B4539">
        <v>2015</v>
      </c>
      <c r="C4539">
        <v>2015</v>
      </c>
      <c r="D4539">
        <v>2015</v>
      </c>
      <c r="E4539">
        <v>4</v>
      </c>
      <c r="F4539">
        <v>0</v>
      </c>
      <c r="G4539">
        <v>0</v>
      </c>
      <c r="H4539" t="s">
        <v>510</v>
      </c>
      <c r="I4539">
        <v>842</v>
      </c>
      <c r="J4539" t="s">
        <v>593</v>
      </c>
      <c r="K4539" t="s">
        <v>593</v>
      </c>
      <c r="L4539">
        <v>462</v>
      </c>
      <c r="M4539" t="s">
        <v>850</v>
      </c>
      <c r="N4539" t="s">
        <v>851</v>
      </c>
      <c r="O4539">
        <v>0</v>
      </c>
      <c r="P4539" t="s">
        <v>177</v>
      </c>
      <c r="Q4539" t="s">
        <v>514</v>
      </c>
      <c r="R4539" t="s">
        <v>515</v>
      </c>
      <c r="S4539" t="s">
        <v>516</v>
      </c>
      <c r="T4539">
        <v>0</v>
      </c>
      <c r="U4539" t="s">
        <v>517</v>
      </c>
      <c r="V4539">
        <v>2523</v>
      </c>
      <c r="W4539" t="s">
        <v>518</v>
      </c>
      <c r="X4539">
        <v>8</v>
      </c>
      <c r="Y4539" t="s">
        <v>519</v>
      </c>
      <c r="Z4539">
        <v>28000</v>
      </c>
      <c r="AA4539">
        <v>-1</v>
      </c>
      <c r="AB4539" t="s">
        <v>129</v>
      </c>
      <c r="AC4539"/>
      <c r="AD4539">
        <v>28000</v>
      </c>
      <c r="AE4539"/>
      <c r="AF4539">
        <v>16120</v>
      </c>
      <c r="AG4539"/>
      <c r="AH4539">
        <v>16120</v>
      </c>
      <c r="AI4539">
        <v>0</v>
      </c>
    </row>
    <row r="4540" spans="1:35">
      <c r="A4540" t="s">
        <v>594</v>
      </c>
      <c r="B4540">
        <v>2015</v>
      </c>
      <c r="C4540">
        <v>2015</v>
      </c>
      <c r="D4540">
        <v>2015</v>
      </c>
      <c r="E4540">
        <v>4</v>
      </c>
      <c r="F4540">
        <v>0</v>
      </c>
      <c r="G4540">
        <v>0</v>
      </c>
      <c r="H4540" t="s">
        <v>510</v>
      </c>
      <c r="I4540">
        <v>842</v>
      </c>
      <c r="J4540" t="s">
        <v>593</v>
      </c>
      <c r="K4540" t="s">
        <v>593</v>
      </c>
      <c r="L4540">
        <v>666</v>
      </c>
      <c r="M4540" t="s">
        <v>898</v>
      </c>
      <c r="N4540" t="s">
        <v>899</v>
      </c>
      <c r="O4540">
        <v>0</v>
      </c>
      <c r="P4540" t="s">
        <v>177</v>
      </c>
      <c r="Q4540" t="s">
        <v>514</v>
      </c>
      <c r="R4540" t="s">
        <v>515</v>
      </c>
      <c r="S4540" t="s">
        <v>516</v>
      </c>
      <c r="T4540">
        <v>0</v>
      </c>
      <c r="U4540" t="s">
        <v>517</v>
      </c>
      <c r="V4540">
        <v>2523</v>
      </c>
      <c r="W4540" t="s">
        <v>518</v>
      </c>
      <c r="X4540">
        <v>8</v>
      </c>
      <c r="Y4540" t="s">
        <v>519</v>
      </c>
      <c r="Z4540">
        <v>10000</v>
      </c>
      <c r="AA4540">
        <v>-1</v>
      </c>
      <c r="AB4540" t="s">
        <v>129</v>
      </c>
      <c r="AC4540"/>
      <c r="AD4540">
        <v>10000</v>
      </c>
      <c r="AE4540"/>
      <c r="AF4540">
        <v>5920</v>
      </c>
      <c r="AG4540"/>
      <c r="AH4540">
        <v>5920</v>
      </c>
      <c r="AI4540">
        <v>0</v>
      </c>
    </row>
    <row r="4541" spans="1:35">
      <c r="A4541" t="s">
        <v>594</v>
      </c>
      <c r="B4541">
        <v>2015</v>
      </c>
      <c r="C4541">
        <v>2015</v>
      </c>
      <c r="D4541">
        <v>2015</v>
      </c>
      <c r="E4541">
        <v>4</v>
      </c>
      <c r="F4541">
        <v>0</v>
      </c>
      <c r="G4541">
        <v>0</v>
      </c>
      <c r="H4541" t="s">
        <v>510</v>
      </c>
      <c r="I4541">
        <v>842</v>
      </c>
      <c r="J4541" t="s">
        <v>593</v>
      </c>
      <c r="K4541" t="s">
        <v>593</v>
      </c>
      <c r="L4541">
        <v>579</v>
      </c>
      <c r="M4541" t="s">
        <v>705</v>
      </c>
      <c r="N4541" t="s">
        <v>706</v>
      </c>
      <c r="O4541">
        <v>0</v>
      </c>
      <c r="P4541" t="s">
        <v>177</v>
      </c>
      <c r="Q4541" t="s">
        <v>514</v>
      </c>
      <c r="R4541" t="s">
        <v>515</v>
      </c>
      <c r="S4541" t="s">
        <v>516</v>
      </c>
      <c r="T4541">
        <v>0</v>
      </c>
      <c r="U4541" t="s">
        <v>517</v>
      </c>
      <c r="V4541">
        <v>2523</v>
      </c>
      <c r="W4541" t="s">
        <v>518</v>
      </c>
      <c r="X4541">
        <v>8</v>
      </c>
      <c r="Y4541" t="s">
        <v>519</v>
      </c>
      <c r="Z4541">
        <v>112000</v>
      </c>
      <c r="AA4541">
        <v>-1</v>
      </c>
      <c r="AB4541" t="s">
        <v>129</v>
      </c>
      <c r="AC4541"/>
      <c r="AD4541">
        <v>112000</v>
      </c>
      <c r="AE4541"/>
      <c r="AF4541">
        <v>71060</v>
      </c>
      <c r="AG4541"/>
      <c r="AH4541">
        <v>71060</v>
      </c>
      <c r="AI4541">
        <v>0</v>
      </c>
    </row>
    <row r="4542" spans="1:35">
      <c r="A4542" t="s">
        <v>594</v>
      </c>
      <c r="B4542">
        <v>2015</v>
      </c>
      <c r="C4542">
        <v>2015</v>
      </c>
      <c r="D4542">
        <v>2015</v>
      </c>
      <c r="E4542">
        <v>4</v>
      </c>
      <c r="F4542">
        <v>0</v>
      </c>
      <c r="G4542">
        <v>0</v>
      </c>
      <c r="H4542" t="s">
        <v>510</v>
      </c>
      <c r="I4542">
        <v>842</v>
      </c>
      <c r="J4542" t="s">
        <v>593</v>
      </c>
      <c r="K4542" t="s">
        <v>593</v>
      </c>
      <c r="L4542">
        <v>136</v>
      </c>
      <c r="M4542" t="s">
        <v>795</v>
      </c>
      <c r="N4542" t="s">
        <v>796</v>
      </c>
      <c r="O4542">
        <v>0</v>
      </c>
      <c r="P4542" t="s">
        <v>177</v>
      </c>
      <c r="Q4542" t="s">
        <v>514</v>
      </c>
      <c r="R4542" t="s">
        <v>515</v>
      </c>
      <c r="S4542" t="s">
        <v>516</v>
      </c>
      <c r="T4542">
        <v>0</v>
      </c>
      <c r="U4542" t="s">
        <v>517</v>
      </c>
      <c r="V4542">
        <v>2523</v>
      </c>
      <c r="W4542" t="s">
        <v>518</v>
      </c>
      <c r="X4542">
        <v>8</v>
      </c>
      <c r="Y4542" t="s">
        <v>519</v>
      </c>
      <c r="Z4542">
        <v>848000</v>
      </c>
      <c r="AA4542">
        <v>-1</v>
      </c>
      <c r="AB4542" t="s">
        <v>129</v>
      </c>
      <c r="AC4542"/>
      <c r="AD4542">
        <v>848000</v>
      </c>
      <c r="AE4542"/>
      <c r="AF4542">
        <v>256903</v>
      </c>
      <c r="AG4542"/>
      <c r="AH4542">
        <v>256903</v>
      </c>
      <c r="AI4542">
        <v>0</v>
      </c>
    </row>
    <row r="4543" spans="1:35">
      <c r="A4543" t="s">
        <v>594</v>
      </c>
      <c r="B4543">
        <v>2015</v>
      </c>
      <c r="C4543">
        <v>2015</v>
      </c>
      <c r="D4543">
        <v>2015</v>
      </c>
      <c r="E4543">
        <v>4</v>
      </c>
      <c r="F4543">
        <v>0</v>
      </c>
      <c r="G4543">
        <v>0</v>
      </c>
      <c r="H4543" t="s">
        <v>510</v>
      </c>
      <c r="I4543">
        <v>842</v>
      </c>
      <c r="J4543" t="s">
        <v>593</v>
      </c>
      <c r="K4543" t="s">
        <v>593</v>
      </c>
      <c r="L4543">
        <v>440</v>
      </c>
      <c r="M4543" t="s">
        <v>773</v>
      </c>
      <c r="N4543" t="s">
        <v>774</v>
      </c>
      <c r="O4543">
        <v>0</v>
      </c>
      <c r="P4543" t="s">
        <v>177</v>
      </c>
      <c r="Q4543" t="s">
        <v>514</v>
      </c>
      <c r="R4543" t="s">
        <v>515</v>
      </c>
      <c r="S4543" t="s">
        <v>516</v>
      </c>
      <c r="T4543">
        <v>0</v>
      </c>
      <c r="U4543" t="s">
        <v>517</v>
      </c>
      <c r="V4543">
        <v>2523</v>
      </c>
      <c r="W4543" t="s">
        <v>518</v>
      </c>
      <c r="X4543">
        <v>8</v>
      </c>
      <c r="Y4543" t="s">
        <v>519</v>
      </c>
      <c r="Z4543">
        <v>20000</v>
      </c>
      <c r="AA4543">
        <v>-1</v>
      </c>
      <c r="AB4543" t="s">
        <v>129</v>
      </c>
      <c r="AC4543"/>
      <c r="AD4543">
        <v>20000</v>
      </c>
      <c r="AE4543"/>
      <c r="AF4543">
        <v>8161</v>
      </c>
      <c r="AG4543"/>
      <c r="AH4543">
        <v>8161</v>
      </c>
      <c r="AI4543">
        <v>0</v>
      </c>
    </row>
    <row r="4544" spans="1:35">
      <c r="A4544" t="s">
        <v>594</v>
      </c>
      <c r="B4544">
        <v>2015</v>
      </c>
      <c r="C4544">
        <v>2015</v>
      </c>
      <c r="D4544">
        <v>2015</v>
      </c>
      <c r="E4544">
        <v>4</v>
      </c>
      <c r="F4544">
        <v>0</v>
      </c>
      <c r="G4544">
        <v>0</v>
      </c>
      <c r="H4544" t="s">
        <v>510</v>
      </c>
      <c r="I4544">
        <v>842</v>
      </c>
      <c r="J4544" t="s">
        <v>593</v>
      </c>
      <c r="K4544" t="s">
        <v>593</v>
      </c>
      <c r="L4544">
        <v>634</v>
      </c>
      <c r="M4544" t="s">
        <v>662</v>
      </c>
      <c r="N4544" t="s">
        <v>663</v>
      </c>
      <c r="O4544">
        <v>0</v>
      </c>
      <c r="P4544" t="s">
        <v>177</v>
      </c>
      <c r="Q4544" t="s">
        <v>514</v>
      </c>
      <c r="R4544" t="s">
        <v>515</v>
      </c>
      <c r="S4544" t="s">
        <v>516</v>
      </c>
      <c r="T4544">
        <v>0</v>
      </c>
      <c r="U4544" t="s">
        <v>517</v>
      </c>
      <c r="V4544">
        <v>2523</v>
      </c>
      <c r="W4544" t="s">
        <v>518</v>
      </c>
      <c r="X4544">
        <v>8</v>
      </c>
      <c r="Y4544" t="s">
        <v>519</v>
      </c>
      <c r="Z4544">
        <v>92000</v>
      </c>
      <c r="AA4544">
        <v>-1</v>
      </c>
      <c r="AB4544" t="s">
        <v>129</v>
      </c>
      <c r="AC4544"/>
      <c r="AD4544">
        <v>92000</v>
      </c>
      <c r="AE4544"/>
      <c r="AF4544">
        <v>54862</v>
      </c>
      <c r="AG4544"/>
      <c r="AH4544">
        <v>54862</v>
      </c>
      <c r="AI4544">
        <v>0</v>
      </c>
    </row>
    <row r="4545" spans="1:35">
      <c r="A4545" t="s">
        <v>594</v>
      </c>
      <c r="B4545">
        <v>2015</v>
      </c>
      <c r="C4545">
        <v>2015</v>
      </c>
      <c r="D4545">
        <v>2015</v>
      </c>
      <c r="E4545">
        <v>4</v>
      </c>
      <c r="F4545">
        <v>0</v>
      </c>
      <c r="G4545">
        <v>0</v>
      </c>
      <c r="H4545" t="s">
        <v>510</v>
      </c>
      <c r="I4545">
        <v>842</v>
      </c>
      <c r="J4545" t="s">
        <v>593</v>
      </c>
      <c r="K4545" t="s">
        <v>593</v>
      </c>
      <c r="L4545">
        <v>208</v>
      </c>
      <c r="M4545" t="s">
        <v>195</v>
      </c>
      <c r="N4545" t="s">
        <v>572</v>
      </c>
      <c r="O4545">
        <v>0</v>
      </c>
      <c r="P4545" t="s">
        <v>177</v>
      </c>
      <c r="Q4545" t="s">
        <v>514</v>
      </c>
      <c r="R4545" t="s">
        <v>515</v>
      </c>
      <c r="S4545" t="s">
        <v>516</v>
      </c>
      <c r="T4545">
        <v>0</v>
      </c>
      <c r="U4545" t="s">
        <v>517</v>
      </c>
      <c r="V4545">
        <v>2523</v>
      </c>
      <c r="W4545" t="s">
        <v>518</v>
      </c>
      <c r="X4545">
        <v>8</v>
      </c>
      <c r="Y4545" t="s">
        <v>519</v>
      </c>
      <c r="Z4545">
        <v>31000</v>
      </c>
      <c r="AA4545">
        <v>-1</v>
      </c>
      <c r="AB4545" t="s">
        <v>129</v>
      </c>
      <c r="AC4545"/>
      <c r="AD4545">
        <v>31000</v>
      </c>
      <c r="AE4545"/>
      <c r="AF4545">
        <v>21793</v>
      </c>
      <c r="AG4545"/>
      <c r="AH4545">
        <v>21793</v>
      </c>
      <c r="AI4545">
        <v>0</v>
      </c>
    </row>
    <row r="4546" spans="1:35">
      <c r="A4546" t="s">
        <v>594</v>
      </c>
      <c r="B4546">
        <v>2015</v>
      </c>
      <c r="C4546">
        <v>2015</v>
      </c>
      <c r="D4546">
        <v>2015</v>
      </c>
      <c r="E4546">
        <v>4</v>
      </c>
      <c r="F4546">
        <v>0</v>
      </c>
      <c r="G4546">
        <v>0</v>
      </c>
      <c r="H4546" t="s">
        <v>510</v>
      </c>
      <c r="I4546">
        <v>842</v>
      </c>
      <c r="J4546" t="s">
        <v>593</v>
      </c>
      <c r="K4546" t="s">
        <v>593</v>
      </c>
      <c r="L4546">
        <v>414</v>
      </c>
      <c r="M4546" t="s">
        <v>775</v>
      </c>
      <c r="N4546" t="s">
        <v>776</v>
      </c>
      <c r="O4546">
        <v>0</v>
      </c>
      <c r="P4546" t="s">
        <v>177</v>
      </c>
      <c r="Q4546" t="s">
        <v>514</v>
      </c>
      <c r="R4546" t="s">
        <v>515</v>
      </c>
      <c r="S4546" t="s">
        <v>516</v>
      </c>
      <c r="T4546">
        <v>0</v>
      </c>
      <c r="U4546" t="s">
        <v>517</v>
      </c>
      <c r="V4546">
        <v>2523</v>
      </c>
      <c r="W4546" t="s">
        <v>518</v>
      </c>
      <c r="X4546">
        <v>8</v>
      </c>
      <c r="Y4546" t="s">
        <v>519</v>
      </c>
      <c r="Z4546">
        <v>722000</v>
      </c>
      <c r="AA4546">
        <v>-1</v>
      </c>
      <c r="AB4546" t="s">
        <v>129</v>
      </c>
      <c r="AC4546"/>
      <c r="AD4546">
        <v>722000</v>
      </c>
      <c r="AE4546"/>
      <c r="AF4546">
        <v>576229</v>
      </c>
      <c r="AG4546"/>
      <c r="AH4546">
        <v>576229</v>
      </c>
      <c r="AI4546">
        <v>0</v>
      </c>
    </row>
    <row r="4547" spans="1:35">
      <c r="A4547" t="s">
        <v>594</v>
      </c>
      <c r="B4547">
        <v>2015</v>
      </c>
      <c r="C4547">
        <v>2015</v>
      </c>
      <c r="D4547">
        <v>2015</v>
      </c>
      <c r="E4547">
        <v>4</v>
      </c>
      <c r="F4547">
        <v>0</v>
      </c>
      <c r="G4547">
        <v>0</v>
      </c>
      <c r="H4547" t="s">
        <v>510</v>
      </c>
      <c r="I4547">
        <v>842</v>
      </c>
      <c r="J4547" t="s">
        <v>593</v>
      </c>
      <c r="K4547" t="s">
        <v>593</v>
      </c>
      <c r="L4547">
        <v>818</v>
      </c>
      <c r="M4547" t="s">
        <v>532</v>
      </c>
      <c r="N4547" t="s">
        <v>533</v>
      </c>
      <c r="O4547">
        <v>0</v>
      </c>
      <c r="P4547" t="s">
        <v>177</v>
      </c>
      <c r="Q4547" t="s">
        <v>514</v>
      </c>
      <c r="R4547" t="s">
        <v>515</v>
      </c>
      <c r="S4547" t="s">
        <v>516</v>
      </c>
      <c r="T4547">
        <v>0</v>
      </c>
      <c r="U4547" t="s">
        <v>517</v>
      </c>
      <c r="V4547">
        <v>2523</v>
      </c>
      <c r="W4547" t="s">
        <v>518</v>
      </c>
      <c r="X4547">
        <v>8</v>
      </c>
      <c r="Y4547" t="s">
        <v>519</v>
      </c>
      <c r="Z4547">
        <v>4000</v>
      </c>
      <c r="AA4547">
        <v>-1</v>
      </c>
      <c r="AB4547" t="s">
        <v>129</v>
      </c>
      <c r="AC4547"/>
      <c r="AD4547">
        <v>4000</v>
      </c>
      <c r="AE4547"/>
      <c r="AF4547">
        <v>21544</v>
      </c>
      <c r="AG4547"/>
      <c r="AH4547">
        <v>21544</v>
      </c>
      <c r="AI4547">
        <v>0</v>
      </c>
    </row>
    <row r="4548" spans="1:35">
      <c r="A4548" t="s">
        <v>594</v>
      </c>
      <c r="B4548">
        <v>2015</v>
      </c>
      <c r="C4548">
        <v>2015</v>
      </c>
      <c r="D4548">
        <v>2015</v>
      </c>
      <c r="E4548">
        <v>4</v>
      </c>
      <c r="F4548">
        <v>0</v>
      </c>
      <c r="G4548">
        <v>0</v>
      </c>
      <c r="H4548" t="s">
        <v>510</v>
      </c>
      <c r="I4548">
        <v>842</v>
      </c>
      <c r="J4548" t="s">
        <v>593</v>
      </c>
      <c r="K4548" t="s">
        <v>593</v>
      </c>
      <c r="L4548">
        <v>643</v>
      </c>
      <c r="M4548" t="s">
        <v>670</v>
      </c>
      <c r="N4548" t="s">
        <v>671</v>
      </c>
      <c r="O4548">
        <v>0</v>
      </c>
      <c r="P4548" t="s">
        <v>177</v>
      </c>
      <c r="Q4548" t="s">
        <v>514</v>
      </c>
      <c r="R4548" t="s">
        <v>515</v>
      </c>
      <c r="S4548" t="s">
        <v>516</v>
      </c>
      <c r="T4548">
        <v>0</v>
      </c>
      <c r="U4548" t="s">
        <v>517</v>
      </c>
      <c r="V4548">
        <v>2523</v>
      </c>
      <c r="W4548" t="s">
        <v>518</v>
      </c>
      <c r="X4548">
        <v>8</v>
      </c>
      <c r="Y4548" t="s">
        <v>519</v>
      </c>
      <c r="Z4548">
        <v>135000</v>
      </c>
      <c r="AA4548">
        <v>-1</v>
      </c>
      <c r="AB4548" t="s">
        <v>129</v>
      </c>
      <c r="AC4548"/>
      <c r="AD4548">
        <v>135000</v>
      </c>
      <c r="AE4548"/>
      <c r="AF4548">
        <v>63937</v>
      </c>
      <c r="AG4548"/>
      <c r="AH4548">
        <v>63937</v>
      </c>
      <c r="AI4548">
        <v>0</v>
      </c>
    </row>
    <row r="4549" spans="1:35">
      <c r="A4549" t="s">
        <v>594</v>
      </c>
      <c r="B4549">
        <v>2015</v>
      </c>
      <c r="C4549">
        <v>2015</v>
      </c>
      <c r="D4549">
        <v>2015</v>
      </c>
      <c r="E4549">
        <v>4</v>
      </c>
      <c r="F4549">
        <v>0</v>
      </c>
      <c r="G4549">
        <v>0</v>
      </c>
      <c r="H4549" t="s">
        <v>510</v>
      </c>
      <c r="I4549">
        <v>842</v>
      </c>
      <c r="J4549" t="s">
        <v>593</v>
      </c>
      <c r="K4549" t="s">
        <v>593</v>
      </c>
      <c r="L4549">
        <v>558</v>
      </c>
      <c r="M4549" t="s">
        <v>831</v>
      </c>
      <c r="N4549" t="s">
        <v>832</v>
      </c>
      <c r="O4549">
        <v>0</v>
      </c>
      <c r="P4549" t="s">
        <v>177</v>
      </c>
      <c r="Q4549" t="s">
        <v>514</v>
      </c>
      <c r="R4549" t="s">
        <v>515</v>
      </c>
      <c r="S4549" t="s">
        <v>516</v>
      </c>
      <c r="T4549">
        <v>0</v>
      </c>
      <c r="U4549" t="s">
        <v>517</v>
      </c>
      <c r="V4549">
        <v>2523</v>
      </c>
      <c r="W4549" t="s">
        <v>518</v>
      </c>
      <c r="X4549">
        <v>8</v>
      </c>
      <c r="Y4549" t="s">
        <v>519</v>
      </c>
      <c r="Z4549">
        <v>16000</v>
      </c>
      <c r="AA4549">
        <v>-1</v>
      </c>
      <c r="AB4549" t="s">
        <v>129</v>
      </c>
      <c r="AC4549"/>
      <c r="AD4549">
        <v>16000</v>
      </c>
      <c r="AE4549"/>
      <c r="AF4549">
        <v>14326</v>
      </c>
      <c r="AG4549"/>
      <c r="AH4549">
        <v>14326</v>
      </c>
      <c r="AI4549">
        <v>0</v>
      </c>
    </row>
    <row r="4550" spans="1:35">
      <c r="A4550" t="s">
        <v>594</v>
      </c>
      <c r="B4550">
        <v>2015</v>
      </c>
      <c r="C4550">
        <v>2015</v>
      </c>
      <c r="D4550">
        <v>2015</v>
      </c>
      <c r="E4550">
        <v>4</v>
      </c>
      <c r="F4550">
        <v>0</v>
      </c>
      <c r="G4550">
        <v>0</v>
      </c>
      <c r="H4550" t="s">
        <v>510</v>
      </c>
      <c r="I4550">
        <v>842</v>
      </c>
      <c r="J4550" t="s">
        <v>593</v>
      </c>
      <c r="K4550" t="s">
        <v>593</v>
      </c>
      <c r="L4550">
        <v>752</v>
      </c>
      <c r="M4550" t="s">
        <v>189</v>
      </c>
      <c r="N4550" t="s">
        <v>569</v>
      </c>
      <c r="O4550">
        <v>0</v>
      </c>
      <c r="P4550" t="s">
        <v>177</v>
      </c>
      <c r="Q4550" t="s">
        <v>514</v>
      </c>
      <c r="R4550" t="s">
        <v>515</v>
      </c>
      <c r="S4550" t="s">
        <v>516</v>
      </c>
      <c r="T4550">
        <v>0</v>
      </c>
      <c r="U4550" t="s">
        <v>517</v>
      </c>
      <c r="V4550">
        <v>2523</v>
      </c>
      <c r="W4550" t="s">
        <v>518</v>
      </c>
      <c r="X4550">
        <v>8</v>
      </c>
      <c r="Y4550" t="s">
        <v>519</v>
      </c>
      <c r="Z4550">
        <v>99000</v>
      </c>
      <c r="AA4550">
        <v>-1</v>
      </c>
      <c r="AB4550" t="s">
        <v>129</v>
      </c>
      <c r="AC4550"/>
      <c r="AD4550">
        <v>99000</v>
      </c>
      <c r="AE4550"/>
      <c r="AF4550">
        <v>99546</v>
      </c>
      <c r="AG4550"/>
      <c r="AH4550">
        <v>99546</v>
      </c>
      <c r="AI4550">
        <v>0</v>
      </c>
    </row>
    <row r="4551" spans="1:35">
      <c r="A4551" t="s">
        <v>594</v>
      </c>
      <c r="B4551">
        <v>2015</v>
      </c>
      <c r="C4551">
        <v>2015</v>
      </c>
      <c r="D4551">
        <v>2015</v>
      </c>
      <c r="E4551">
        <v>4</v>
      </c>
      <c r="F4551">
        <v>0</v>
      </c>
      <c r="G4551">
        <v>0</v>
      </c>
      <c r="H4551" t="s">
        <v>510</v>
      </c>
      <c r="I4551">
        <v>842</v>
      </c>
      <c r="J4551" t="s">
        <v>593</v>
      </c>
      <c r="K4551" t="s">
        <v>593</v>
      </c>
      <c r="L4551">
        <v>52</v>
      </c>
      <c r="M4551" t="s">
        <v>715</v>
      </c>
      <c r="N4551" t="s">
        <v>716</v>
      </c>
      <c r="O4551">
        <v>0</v>
      </c>
      <c r="P4551" t="s">
        <v>177</v>
      </c>
      <c r="Q4551" t="s">
        <v>514</v>
      </c>
      <c r="R4551" t="s">
        <v>515</v>
      </c>
      <c r="S4551" t="s">
        <v>516</v>
      </c>
      <c r="T4551">
        <v>0</v>
      </c>
      <c r="U4551" t="s">
        <v>517</v>
      </c>
      <c r="V4551">
        <v>2523</v>
      </c>
      <c r="W4551" t="s">
        <v>518</v>
      </c>
      <c r="X4551">
        <v>8</v>
      </c>
      <c r="Y4551" t="s">
        <v>519</v>
      </c>
      <c r="Z4551">
        <v>604000</v>
      </c>
      <c r="AA4551">
        <v>-1</v>
      </c>
      <c r="AB4551" t="s">
        <v>129</v>
      </c>
      <c r="AC4551"/>
      <c r="AD4551">
        <v>604000</v>
      </c>
      <c r="AE4551"/>
      <c r="AF4551">
        <v>117568</v>
      </c>
      <c r="AG4551"/>
      <c r="AH4551">
        <v>117568</v>
      </c>
      <c r="AI4551">
        <v>0</v>
      </c>
    </row>
    <row r="4552" spans="1:35">
      <c r="A4552" t="s">
        <v>594</v>
      </c>
      <c r="B4552">
        <v>2015</v>
      </c>
      <c r="C4552">
        <v>2015</v>
      </c>
      <c r="D4552">
        <v>2015</v>
      </c>
      <c r="E4552">
        <v>4</v>
      </c>
      <c r="F4552">
        <v>0</v>
      </c>
      <c r="G4552">
        <v>0</v>
      </c>
      <c r="H4552" t="s">
        <v>510</v>
      </c>
      <c r="I4552">
        <v>842</v>
      </c>
      <c r="J4552" t="s">
        <v>593</v>
      </c>
      <c r="K4552" t="s">
        <v>593</v>
      </c>
      <c r="L4552">
        <v>372</v>
      </c>
      <c r="M4552" t="s">
        <v>676</v>
      </c>
      <c r="N4552" t="s">
        <v>677</v>
      </c>
      <c r="O4552">
        <v>0</v>
      </c>
      <c r="P4552" t="s">
        <v>177</v>
      </c>
      <c r="Q4552" t="s">
        <v>514</v>
      </c>
      <c r="R4552" t="s">
        <v>515</v>
      </c>
      <c r="S4552" t="s">
        <v>516</v>
      </c>
      <c r="T4552">
        <v>0</v>
      </c>
      <c r="U4552" t="s">
        <v>517</v>
      </c>
      <c r="V4552">
        <v>2523</v>
      </c>
      <c r="W4552" t="s">
        <v>518</v>
      </c>
      <c r="X4552">
        <v>8</v>
      </c>
      <c r="Y4552" t="s">
        <v>519</v>
      </c>
      <c r="Z4552">
        <v>370000</v>
      </c>
      <c r="AA4552">
        <v>-1</v>
      </c>
      <c r="AB4552" t="s">
        <v>129</v>
      </c>
      <c r="AC4552"/>
      <c r="AD4552">
        <v>370000</v>
      </c>
      <c r="AE4552"/>
      <c r="AF4552">
        <v>119031</v>
      </c>
      <c r="AG4552"/>
      <c r="AH4552">
        <v>119031</v>
      </c>
      <c r="AI4552">
        <v>0</v>
      </c>
    </row>
    <row r="4553" spans="1:35">
      <c r="A4553" t="s">
        <v>594</v>
      </c>
      <c r="B4553">
        <v>2015</v>
      </c>
      <c r="C4553">
        <v>2015</v>
      </c>
      <c r="D4553">
        <v>2015</v>
      </c>
      <c r="E4553">
        <v>4</v>
      </c>
      <c r="F4553">
        <v>0</v>
      </c>
      <c r="G4553">
        <v>0</v>
      </c>
      <c r="H4553" t="s">
        <v>510</v>
      </c>
      <c r="I4553">
        <v>842</v>
      </c>
      <c r="J4553" t="s">
        <v>593</v>
      </c>
      <c r="K4553" t="s">
        <v>593</v>
      </c>
      <c r="L4553">
        <v>792</v>
      </c>
      <c r="M4553" t="s">
        <v>217</v>
      </c>
      <c r="N4553" t="s">
        <v>573</v>
      </c>
      <c r="O4553">
        <v>0</v>
      </c>
      <c r="P4553" t="s">
        <v>177</v>
      </c>
      <c r="Q4553" t="s">
        <v>514</v>
      </c>
      <c r="R4553" t="s">
        <v>515</v>
      </c>
      <c r="S4553" t="s">
        <v>516</v>
      </c>
      <c r="T4553">
        <v>0</v>
      </c>
      <c r="U4553" t="s">
        <v>517</v>
      </c>
      <c r="V4553">
        <v>2523</v>
      </c>
      <c r="W4553" t="s">
        <v>518</v>
      </c>
      <c r="X4553">
        <v>8</v>
      </c>
      <c r="Y4553" t="s">
        <v>519</v>
      </c>
      <c r="Z4553">
        <v>78000</v>
      </c>
      <c r="AA4553">
        <v>-1</v>
      </c>
      <c r="AB4553" t="s">
        <v>129</v>
      </c>
      <c r="AC4553"/>
      <c r="AD4553">
        <v>78000</v>
      </c>
      <c r="AE4553"/>
      <c r="AF4553">
        <v>35813</v>
      </c>
      <c r="AG4553"/>
      <c r="AH4553">
        <v>35813</v>
      </c>
      <c r="AI4553">
        <v>0</v>
      </c>
    </row>
    <row r="4554" spans="1:35">
      <c r="A4554" t="s">
        <v>594</v>
      </c>
      <c r="B4554">
        <v>2015</v>
      </c>
      <c r="C4554">
        <v>2015</v>
      </c>
      <c r="D4554">
        <v>2015</v>
      </c>
      <c r="E4554">
        <v>4</v>
      </c>
      <c r="F4554">
        <v>0</v>
      </c>
      <c r="G4554">
        <v>0</v>
      </c>
      <c r="H4554" t="s">
        <v>510</v>
      </c>
      <c r="I4554">
        <v>842</v>
      </c>
      <c r="J4554" t="s">
        <v>593</v>
      </c>
      <c r="K4554" t="s">
        <v>593</v>
      </c>
      <c r="L4554">
        <v>360</v>
      </c>
      <c r="M4554" t="s">
        <v>578</v>
      </c>
      <c r="N4554" t="s">
        <v>579</v>
      </c>
      <c r="O4554">
        <v>0</v>
      </c>
      <c r="P4554" t="s">
        <v>177</v>
      </c>
      <c r="Q4554" t="s">
        <v>514</v>
      </c>
      <c r="R4554" t="s">
        <v>515</v>
      </c>
      <c r="S4554" t="s">
        <v>516</v>
      </c>
      <c r="T4554">
        <v>0</v>
      </c>
      <c r="U4554" t="s">
        <v>517</v>
      </c>
      <c r="V4554">
        <v>2523</v>
      </c>
      <c r="W4554" t="s">
        <v>518</v>
      </c>
      <c r="X4554">
        <v>8</v>
      </c>
      <c r="Y4554" t="s">
        <v>519</v>
      </c>
      <c r="Z4554">
        <v>81000</v>
      </c>
      <c r="AA4554">
        <v>-1</v>
      </c>
      <c r="AB4554" t="s">
        <v>129</v>
      </c>
      <c r="AC4554"/>
      <c r="AD4554">
        <v>81000</v>
      </c>
      <c r="AE4554"/>
      <c r="AF4554">
        <v>34459</v>
      </c>
      <c r="AG4554"/>
      <c r="AH4554">
        <v>34459</v>
      </c>
      <c r="AI4554">
        <v>0</v>
      </c>
    </row>
    <row r="4555" spans="1:35">
      <c r="A4555" t="s">
        <v>594</v>
      </c>
      <c r="B4555">
        <v>2015</v>
      </c>
      <c r="C4555">
        <v>2015</v>
      </c>
      <c r="D4555">
        <v>2015</v>
      </c>
      <c r="E4555">
        <v>4</v>
      </c>
      <c r="F4555">
        <v>0</v>
      </c>
      <c r="G4555">
        <v>0</v>
      </c>
      <c r="H4555" t="s">
        <v>510</v>
      </c>
      <c r="I4555">
        <v>842</v>
      </c>
      <c r="J4555" t="s">
        <v>593</v>
      </c>
      <c r="K4555" t="s">
        <v>593</v>
      </c>
      <c r="L4555">
        <v>44</v>
      </c>
      <c r="M4555" t="s">
        <v>761</v>
      </c>
      <c r="N4555" t="s">
        <v>762</v>
      </c>
      <c r="O4555">
        <v>0</v>
      </c>
      <c r="P4555" t="s">
        <v>177</v>
      </c>
      <c r="Q4555" t="s">
        <v>514</v>
      </c>
      <c r="R4555" t="s">
        <v>515</v>
      </c>
      <c r="S4555" t="s">
        <v>516</v>
      </c>
      <c r="T4555">
        <v>0</v>
      </c>
      <c r="U4555" t="s">
        <v>517</v>
      </c>
      <c r="V4555">
        <v>2523</v>
      </c>
      <c r="W4555" t="s">
        <v>518</v>
      </c>
      <c r="X4555">
        <v>8</v>
      </c>
      <c r="Y4555" t="s">
        <v>519</v>
      </c>
      <c r="Z4555">
        <v>69620000</v>
      </c>
      <c r="AA4555">
        <v>-1</v>
      </c>
      <c r="AB4555" t="s">
        <v>129</v>
      </c>
      <c r="AC4555"/>
      <c r="AD4555">
        <v>69620000</v>
      </c>
      <c r="AE4555"/>
      <c r="AF4555">
        <v>7969225</v>
      </c>
      <c r="AG4555"/>
      <c r="AH4555">
        <v>7969225</v>
      </c>
      <c r="AI4555">
        <v>0</v>
      </c>
    </row>
    <row r="4556" spans="1:35">
      <c r="A4556" t="s">
        <v>594</v>
      </c>
      <c r="B4556">
        <v>2015</v>
      </c>
      <c r="C4556">
        <v>2015</v>
      </c>
      <c r="D4556">
        <v>2015</v>
      </c>
      <c r="E4556">
        <v>4</v>
      </c>
      <c r="F4556">
        <v>0</v>
      </c>
      <c r="G4556">
        <v>0</v>
      </c>
      <c r="H4556" t="s">
        <v>510</v>
      </c>
      <c r="I4556">
        <v>842</v>
      </c>
      <c r="J4556" t="s">
        <v>593</v>
      </c>
      <c r="K4556" t="s">
        <v>593</v>
      </c>
      <c r="L4556">
        <v>388</v>
      </c>
      <c r="M4556" t="s">
        <v>737</v>
      </c>
      <c r="N4556" t="s">
        <v>738</v>
      </c>
      <c r="O4556">
        <v>0</v>
      </c>
      <c r="P4556" t="s">
        <v>177</v>
      </c>
      <c r="Q4556" t="s">
        <v>514</v>
      </c>
      <c r="R4556" t="s">
        <v>515</v>
      </c>
      <c r="S4556" t="s">
        <v>516</v>
      </c>
      <c r="T4556">
        <v>0</v>
      </c>
      <c r="U4556" t="s">
        <v>517</v>
      </c>
      <c r="V4556">
        <v>2523</v>
      </c>
      <c r="W4556" t="s">
        <v>518</v>
      </c>
      <c r="X4556">
        <v>8</v>
      </c>
      <c r="Y4556" t="s">
        <v>519</v>
      </c>
      <c r="Z4556">
        <v>72563000</v>
      </c>
      <c r="AA4556">
        <v>-1</v>
      </c>
      <c r="AB4556" t="s">
        <v>129</v>
      </c>
      <c r="AC4556"/>
      <c r="AD4556">
        <v>72563000</v>
      </c>
      <c r="AE4556"/>
      <c r="AF4556">
        <v>8104484</v>
      </c>
      <c r="AG4556"/>
      <c r="AH4556">
        <v>8104484</v>
      </c>
      <c r="AI4556">
        <v>0</v>
      </c>
    </row>
    <row r="4557" spans="1:35">
      <c r="A4557" t="s">
        <v>594</v>
      </c>
      <c r="B4557">
        <v>2015</v>
      </c>
      <c r="C4557">
        <v>2015</v>
      </c>
      <c r="D4557">
        <v>2015</v>
      </c>
      <c r="E4557">
        <v>4</v>
      </c>
      <c r="F4557">
        <v>0</v>
      </c>
      <c r="G4557">
        <v>0</v>
      </c>
      <c r="H4557" t="s">
        <v>510</v>
      </c>
      <c r="I4557">
        <v>842</v>
      </c>
      <c r="J4557" t="s">
        <v>593</v>
      </c>
      <c r="K4557" t="s">
        <v>593</v>
      </c>
      <c r="L4557">
        <v>862</v>
      </c>
      <c r="M4557" t="s">
        <v>723</v>
      </c>
      <c r="N4557" t="s">
        <v>724</v>
      </c>
      <c r="O4557">
        <v>0</v>
      </c>
      <c r="P4557" t="s">
        <v>177</v>
      </c>
      <c r="Q4557" t="s">
        <v>514</v>
      </c>
      <c r="R4557" t="s">
        <v>515</v>
      </c>
      <c r="S4557" t="s">
        <v>516</v>
      </c>
      <c r="T4557">
        <v>0</v>
      </c>
      <c r="U4557" t="s">
        <v>517</v>
      </c>
      <c r="V4557">
        <v>2523</v>
      </c>
      <c r="W4557" t="s">
        <v>518</v>
      </c>
      <c r="X4557">
        <v>8</v>
      </c>
      <c r="Y4557" t="s">
        <v>519</v>
      </c>
      <c r="Z4557">
        <v>564000</v>
      </c>
      <c r="AA4557">
        <v>-1</v>
      </c>
      <c r="AB4557" t="s">
        <v>129</v>
      </c>
      <c r="AC4557"/>
      <c r="AD4557">
        <v>564000</v>
      </c>
      <c r="AE4557"/>
      <c r="AF4557">
        <v>224196</v>
      </c>
      <c r="AG4557"/>
      <c r="AH4557">
        <v>224196</v>
      </c>
      <c r="AI4557">
        <v>0</v>
      </c>
    </row>
    <row r="4558" spans="1:35">
      <c r="A4558" t="s">
        <v>594</v>
      </c>
      <c r="B4558">
        <v>2015</v>
      </c>
      <c r="C4558">
        <v>2015</v>
      </c>
      <c r="D4558">
        <v>2015</v>
      </c>
      <c r="E4558">
        <v>4</v>
      </c>
      <c r="F4558">
        <v>0</v>
      </c>
      <c r="G4558">
        <v>0</v>
      </c>
      <c r="H4558" t="s">
        <v>510</v>
      </c>
      <c r="I4558">
        <v>842</v>
      </c>
      <c r="J4558" t="s">
        <v>593</v>
      </c>
      <c r="K4558" t="s">
        <v>593</v>
      </c>
      <c r="L4558">
        <v>710</v>
      </c>
      <c r="M4558" t="s">
        <v>616</v>
      </c>
      <c r="N4558" t="s">
        <v>617</v>
      </c>
      <c r="O4558">
        <v>0</v>
      </c>
      <c r="P4558" t="s">
        <v>177</v>
      </c>
      <c r="Q4558" t="s">
        <v>514</v>
      </c>
      <c r="R4558" t="s">
        <v>515</v>
      </c>
      <c r="S4558" t="s">
        <v>516</v>
      </c>
      <c r="T4558">
        <v>0</v>
      </c>
      <c r="U4558" t="s">
        <v>517</v>
      </c>
      <c r="V4558">
        <v>2523</v>
      </c>
      <c r="W4558" t="s">
        <v>518</v>
      </c>
      <c r="X4558">
        <v>8</v>
      </c>
      <c r="Y4558" t="s">
        <v>519</v>
      </c>
      <c r="Z4558">
        <v>347000</v>
      </c>
      <c r="AA4558">
        <v>-1</v>
      </c>
      <c r="AB4558" t="s">
        <v>129</v>
      </c>
      <c r="AC4558"/>
      <c r="AD4558">
        <v>347000</v>
      </c>
      <c r="AE4558"/>
      <c r="AF4558">
        <v>417400</v>
      </c>
      <c r="AG4558"/>
      <c r="AH4558">
        <v>417400</v>
      </c>
      <c r="AI4558">
        <v>0</v>
      </c>
    </row>
    <row r="4559" spans="1:35">
      <c r="A4559" t="s">
        <v>594</v>
      </c>
      <c r="B4559">
        <v>2015</v>
      </c>
      <c r="C4559">
        <v>2015</v>
      </c>
      <c r="D4559">
        <v>2015</v>
      </c>
      <c r="E4559">
        <v>4</v>
      </c>
      <c r="F4559">
        <v>0</v>
      </c>
      <c r="G4559">
        <v>0</v>
      </c>
      <c r="H4559" t="s">
        <v>510</v>
      </c>
      <c r="I4559">
        <v>842</v>
      </c>
      <c r="J4559" t="s">
        <v>593</v>
      </c>
      <c r="K4559" t="s">
        <v>593</v>
      </c>
      <c r="L4559">
        <v>704</v>
      </c>
      <c r="M4559" t="s">
        <v>570</v>
      </c>
      <c r="N4559" t="s">
        <v>571</v>
      </c>
      <c r="O4559">
        <v>0</v>
      </c>
      <c r="P4559" t="s">
        <v>177</v>
      </c>
      <c r="Q4559" t="s">
        <v>514</v>
      </c>
      <c r="R4559" t="s">
        <v>515</v>
      </c>
      <c r="S4559" t="s">
        <v>516</v>
      </c>
      <c r="T4559">
        <v>0</v>
      </c>
      <c r="U4559" t="s">
        <v>517</v>
      </c>
      <c r="V4559">
        <v>2523</v>
      </c>
      <c r="W4559" t="s">
        <v>518</v>
      </c>
      <c r="X4559">
        <v>8</v>
      </c>
      <c r="Y4559" t="s">
        <v>519</v>
      </c>
      <c r="Z4559">
        <v>8000</v>
      </c>
      <c r="AA4559">
        <v>-1</v>
      </c>
      <c r="AB4559" t="s">
        <v>129</v>
      </c>
      <c r="AC4559"/>
      <c r="AD4559">
        <v>8000</v>
      </c>
      <c r="AE4559"/>
      <c r="AF4559">
        <v>5526</v>
      </c>
      <c r="AG4559"/>
      <c r="AH4559">
        <v>5526</v>
      </c>
      <c r="AI4559">
        <v>0</v>
      </c>
    </row>
    <row r="4560" spans="1:35">
      <c r="A4560" t="s">
        <v>594</v>
      </c>
      <c r="B4560">
        <v>2015</v>
      </c>
      <c r="C4560">
        <v>2015</v>
      </c>
      <c r="D4560">
        <v>2015</v>
      </c>
      <c r="E4560">
        <v>4</v>
      </c>
      <c r="F4560">
        <v>0</v>
      </c>
      <c r="G4560">
        <v>0</v>
      </c>
      <c r="H4560" t="s">
        <v>510</v>
      </c>
      <c r="I4560">
        <v>842</v>
      </c>
      <c r="J4560" t="s">
        <v>593</v>
      </c>
      <c r="K4560" t="s">
        <v>593</v>
      </c>
      <c r="L4560">
        <v>32</v>
      </c>
      <c r="M4560" t="s">
        <v>646</v>
      </c>
      <c r="N4560" t="s">
        <v>647</v>
      </c>
      <c r="O4560">
        <v>0</v>
      </c>
      <c r="P4560" t="s">
        <v>177</v>
      </c>
      <c r="Q4560" t="s">
        <v>514</v>
      </c>
      <c r="R4560" t="s">
        <v>515</v>
      </c>
      <c r="S4560" t="s">
        <v>516</v>
      </c>
      <c r="T4560">
        <v>0</v>
      </c>
      <c r="U4560" t="s">
        <v>517</v>
      </c>
      <c r="V4560">
        <v>2523</v>
      </c>
      <c r="W4560" t="s">
        <v>518</v>
      </c>
      <c r="X4560">
        <v>8</v>
      </c>
      <c r="Y4560" t="s">
        <v>519</v>
      </c>
      <c r="Z4560">
        <v>321000</v>
      </c>
      <c r="AA4560">
        <v>-1</v>
      </c>
      <c r="AB4560" t="s">
        <v>129</v>
      </c>
      <c r="AC4560"/>
      <c r="AD4560">
        <v>321000</v>
      </c>
      <c r="AE4560"/>
      <c r="AF4560">
        <v>341540</v>
      </c>
      <c r="AG4560"/>
      <c r="AH4560">
        <v>341540</v>
      </c>
      <c r="AI4560">
        <v>0</v>
      </c>
    </row>
    <row r="4561" spans="1:35">
      <c r="A4561" t="s">
        <v>594</v>
      </c>
      <c r="B4561">
        <v>2015</v>
      </c>
      <c r="C4561">
        <v>2015</v>
      </c>
      <c r="D4561">
        <v>2015</v>
      </c>
      <c r="E4561">
        <v>4</v>
      </c>
      <c r="F4561">
        <v>0</v>
      </c>
      <c r="G4561">
        <v>0</v>
      </c>
      <c r="H4561" t="s">
        <v>510</v>
      </c>
      <c r="I4561">
        <v>842</v>
      </c>
      <c r="J4561" t="s">
        <v>593</v>
      </c>
      <c r="K4561" t="s">
        <v>593</v>
      </c>
      <c r="L4561">
        <v>218</v>
      </c>
      <c r="M4561" t="s">
        <v>767</v>
      </c>
      <c r="N4561" t="s">
        <v>768</v>
      </c>
      <c r="O4561">
        <v>0</v>
      </c>
      <c r="P4561" t="s">
        <v>177</v>
      </c>
      <c r="Q4561" t="s">
        <v>514</v>
      </c>
      <c r="R4561" t="s">
        <v>515</v>
      </c>
      <c r="S4561" t="s">
        <v>516</v>
      </c>
      <c r="T4561">
        <v>0</v>
      </c>
      <c r="U4561" t="s">
        <v>517</v>
      </c>
      <c r="V4561">
        <v>2523</v>
      </c>
      <c r="W4561" t="s">
        <v>518</v>
      </c>
      <c r="X4561">
        <v>8</v>
      </c>
      <c r="Y4561" t="s">
        <v>519</v>
      </c>
      <c r="Z4561">
        <v>203000</v>
      </c>
      <c r="AA4561">
        <v>-1</v>
      </c>
      <c r="AB4561" t="s">
        <v>129</v>
      </c>
      <c r="AC4561"/>
      <c r="AD4561">
        <v>203000</v>
      </c>
      <c r="AE4561"/>
      <c r="AF4561">
        <v>119407</v>
      </c>
      <c r="AG4561"/>
      <c r="AH4561">
        <v>119407</v>
      </c>
      <c r="AI4561">
        <v>0</v>
      </c>
    </row>
    <row r="4562" spans="1:35">
      <c r="A4562" t="s">
        <v>594</v>
      </c>
      <c r="B4562">
        <v>2015</v>
      </c>
      <c r="C4562">
        <v>2015</v>
      </c>
      <c r="D4562">
        <v>2015</v>
      </c>
      <c r="E4562">
        <v>4</v>
      </c>
      <c r="F4562">
        <v>0</v>
      </c>
      <c r="G4562">
        <v>0</v>
      </c>
      <c r="H4562" t="s">
        <v>510</v>
      </c>
      <c r="I4562">
        <v>842</v>
      </c>
      <c r="J4562" t="s">
        <v>593</v>
      </c>
      <c r="K4562" t="s">
        <v>593</v>
      </c>
      <c r="L4562">
        <v>222</v>
      </c>
      <c r="M4562" t="s">
        <v>833</v>
      </c>
      <c r="N4562" t="s">
        <v>834</v>
      </c>
      <c r="O4562">
        <v>0</v>
      </c>
      <c r="P4562" t="s">
        <v>177</v>
      </c>
      <c r="Q4562" t="s">
        <v>514</v>
      </c>
      <c r="R4562" t="s">
        <v>515</v>
      </c>
      <c r="S4562" t="s">
        <v>516</v>
      </c>
      <c r="T4562">
        <v>0</v>
      </c>
      <c r="U4562" t="s">
        <v>517</v>
      </c>
      <c r="V4562">
        <v>2523</v>
      </c>
      <c r="W4562" t="s">
        <v>518</v>
      </c>
      <c r="X4562">
        <v>8</v>
      </c>
      <c r="Y4562" t="s">
        <v>519</v>
      </c>
      <c r="Z4562">
        <v>96000</v>
      </c>
      <c r="AA4562">
        <v>-1</v>
      </c>
      <c r="AB4562" t="s">
        <v>129</v>
      </c>
      <c r="AC4562"/>
      <c r="AD4562">
        <v>96000</v>
      </c>
      <c r="AE4562"/>
      <c r="AF4562">
        <v>29664</v>
      </c>
      <c r="AG4562"/>
      <c r="AH4562">
        <v>29664</v>
      </c>
      <c r="AI4562">
        <v>0</v>
      </c>
    </row>
    <row r="4563" spans="1:35">
      <c r="A4563" t="s">
        <v>594</v>
      </c>
      <c r="B4563">
        <v>2015</v>
      </c>
      <c r="C4563">
        <v>2015</v>
      </c>
      <c r="D4563">
        <v>2015</v>
      </c>
      <c r="E4563">
        <v>4</v>
      </c>
      <c r="F4563">
        <v>0</v>
      </c>
      <c r="G4563">
        <v>0</v>
      </c>
      <c r="H4563" t="s">
        <v>510</v>
      </c>
      <c r="I4563">
        <v>842</v>
      </c>
      <c r="J4563" t="s">
        <v>593</v>
      </c>
      <c r="K4563" t="s">
        <v>593</v>
      </c>
      <c r="L4563">
        <v>554</v>
      </c>
      <c r="M4563" t="s">
        <v>566</v>
      </c>
      <c r="N4563" t="s">
        <v>567</v>
      </c>
      <c r="O4563">
        <v>0</v>
      </c>
      <c r="P4563" t="s">
        <v>177</v>
      </c>
      <c r="Q4563" t="s">
        <v>514</v>
      </c>
      <c r="R4563" t="s">
        <v>515</v>
      </c>
      <c r="S4563" t="s">
        <v>516</v>
      </c>
      <c r="T4563">
        <v>0</v>
      </c>
      <c r="U4563" t="s">
        <v>517</v>
      </c>
      <c r="V4563">
        <v>2523</v>
      </c>
      <c r="W4563" t="s">
        <v>518</v>
      </c>
      <c r="X4563">
        <v>8</v>
      </c>
      <c r="Y4563" t="s">
        <v>519</v>
      </c>
      <c r="Z4563">
        <v>110000</v>
      </c>
      <c r="AA4563">
        <v>-1</v>
      </c>
      <c r="AB4563" t="s">
        <v>129</v>
      </c>
      <c r="AC4563"/>
      <c r="AD4563">
        <v>110000</v>
      </c>
      <c r="AE4563"/>
      <c r="AF4563">
        <v>73197</v>
      </c>
      <c r="AG4563"/>
      <c r="AH4563">
        <v>73197</v>
      </c>
      <c r="AI4563">
        <v>0</v>
      </c>
    </row>
    <row r="4564" spans="1:35">
      <c r="A4564" t="s">
        <v>594</v>
      </c>
      <c r="B4564">
        <v>2015</v>
      </c>
      <c r="C4564">
        <v>2015</v>
      </c>
      <c r="D4564">
        <v>2015</v>
      </c>
      <c r="E4564">
        <v>4</v>
      </c>
      <c r="F4564">
        <v>0</v>
      </c>
      <c r="G4564">
        <v>0</v>
      </c>
      <c r="H4564" t="s">
        <v>510</v>
      </c>
      <c r="I4564">
        <v>842</v>
      </c>
      <c r="J4564" t="s">
        <v>593</v>
      </c>
      <c r="K4564" t="s">
        <v>593</v>
      </c>
      <c r="L4564">
        <v>340</v>
      </c>
      <c r="M4564" t="s">
        <v>757</v>
      </c>
      <c r="N4564" t="s">
        <v>758</v>
      </c>
      <c r="O4564">
        <v>0</v>
      </c>
      <c r="P4564" t="s">
        <v>177</v>
      </c>
      <c r="Q4564" t="s">
        <v>514</v>
      </c>
      <c r="R4564" t="s">
        <v>515</v>
      </c>
      <c r="S4564" t="s">
        <v>516</v>
      </c>
      <c r="T4564">
        <v>0</v>
      </c>
      <c r="U4564" t="s">
        <v>517</v>
      </c>
      <c r="V4564">
        <v>2523</v>
      </c>
      <c r="W4564" t="s">
        <v>518</v>
      </c>
      <c r="X4564">
        <v>8</v>
      </c>
      <c r="Y4564" t="s">
        <v>519</v>
      </c>
      <c r="Z4564">
        <v>959000</v>
      </c>
      <c r="AA4564">
        <v>-1</v>
      </c>
      <c r="AB4564" t="s">
        <v>129</v>
      </c>
      <c r="AC4564"/>
      <c r="AD4564">
        <v>959000</v>
      </c>
      <c r="AE4564"/>
      <c r="AF4564">
        <v>198259</v>
      </c>
      <c r="AG4564"/>
      <c r="AH4564">
        <v>198259</v>
      </c>
      <c r="AI4564">
        <v>0</v>
      </c>
    </row>
    <row r="4565" spans="1:35">
      <c r="A4565" t="s">
        <v>594</v>
      </c>
      <c r="B4565">
        <v>2015</v>
      </c>
      <c r="C4565">
        <v>2015</v>
      </c>
      <c r="D4565">
        <v>2015</v>
      </c>
      <c r="E4565">
        <v>4</v>
      </c>
      <c r="F4565">
        <v>0</v>
      </c>
      <c r="G4565">
        <v>0</v>
      </c>
      <c r="H4565" t="s">
        <v>510</v>
      </c>
      <c r="I4565">
        <v>842</v>
      </c>
      <c r="J4565" t="s">
        <v>593</v>
      </c>
      <c r="K4565" t="s">
        <v>593</v>
      </c>
      <c r="L4565">
        <v>608</v>
      </c>
      <c r="M4565" t="s">
        <v>548</v>
      </c>
      <c r="N4565" t="s">
        <v>549</v>
      </c>
      <c r="O4565">
        <v>0</v>
      </c>
      <c r="P4565" t="s">
        <v>177</v>
      </c>
      <c r="Q4565" t="s">
        <v>514</v>
      </c>
      <c r="R4565" t="s">
        <v>515</v>
      </c>
      <c r="S4565" t="s">
        <v>516</v>
      </c>
      <c r="T4565">
        <v>0</v>
      </c>
      <c r="U4565" t="s">
        <v>517</v>
      </c>
      <c r="V4565">
        <v>2523</v>
      </c>
      <c r="W4565" t="s">
        <v>518</v>
      </c>
      <c r="X4565">
        <v>8</v>
      </c>
      <c r="Y4565" t="s">
        <v>519</v>
      </c>
      <c r="Z4565">
        <v>51000</v>
      </c>
      <c r="AA4565">
        <v>-1</v>
      </c>
      <c r="AB4565" t="s">
        <v>129</v>
      </c>
      <c r="AC4565"/>
      <c r="AD4565">
        <v>51000</v>
      </c>
      <c r="AE4565"/>
      <c r="AF4565">
        <v>113509</v>
      </c>
      <c r="AG4565"/>
      <c r="AH4565">
        <v>113509</v>
      </c>
      <c r="AI4565">
        <v>0</v>
      </c>
    </row>
    <row r="4566" spans="1:35">
      <c r="A4566" t="s">
        <v>594</v>
      </c>
      <c r="B4566">
        <v>2015</v>
      </c>
      <c r="C4566">
        <v>2015</v>
      </c>
      <c r="D4566">
        <v>2015</v>
      </c>
      <c r="E4566">
        <v>4</v>
      </c>
      <c r="F4566">
        <v>0</v>
      </c>
      <c r="G4566">
        <v>0</v>
      </c>
      <c r="H4566" t="s">
        <v>510</v>
      </c>
      <c r="I4566">
        <v>842</v>
      </c>
      <c r="J4566" t="s">
        <v>593</v>
      </c>
      <c r="K4566" t="s">
        <v>593</v>
      </c>
      <c r="L4566">
        <v>682</v>
      </c>
      <c r="M4566" t="s">
        <v>707</v>
      </c>
      <c r="N4566" t="s">
        <v>708</v>
      </c>
      <c r="O4566">
        <v>0</v>
      </c>
      <c r="P4566" t="s">
        <v>177</v>
      </c>
      <c r="Q4566" t="s">
        <v>514</v>
      </c>
      <c r="R4566" t="s">
        <v>515</v>
      </c>
      <c r="S4566" t="s">
        <v>516</v>
      </c>
      <c r="T4566">
        <v>0</v>
      </c>
      <c r="U4566" t="s">
        <v>517</v>
      </c>
      <c r="V4566">
        <v>2523</v>
      </c>
      <c r="W4566" t="s">
        <v>518</v>
      </c>
      <c r="X4566">
        <v>8</v>
      </c>
      <c r="Y4566" t="s">
        <v>519</v>
      </c>
      <c r="Z4566">
        <v>1216000</v>
      </c>
      <c r="AA4566">
        <v>-1</v>
      </c>
      <c r="AB4566" t="s">
        <v>129</v>
      </c>
      <c r="AC4566"/>
      <c r="AD4566">
        <v>1216000</v>
      </c>
      <c r="AE4566"/>
      <c r="AF4566">
        <v>574260</v>
      </c>
      <c r="AG4566"/>
      <c r="AH4566">
        <v>574260</v>
      </c>
      <c r="AI4566">
        <v>0</v>
      </c>
    </row>
    <row r="4567" spans="1:35">
      <c r="A4567" t="s">
        <v>594</v>
      </c>
      <c r="B4567">
        <v>2015</v>
      </c>
      <c r="C4567">
        <v>2015</v>
      </c>
      <c r="D4567">
        <v>2015</v>
      </c>
      <c r="E4567">
        <v>4</v>
      </c>
      <c r="F4567">
        <v>0</v>
      </c>
      <c r="G4567">
        <v>0</v>
      </c>
      <c r="H4567" t="s">
        <v>510</v>
      </c>
      <c r="I4567">
        <v>842</v>
      </c>
      <c r="J4567" t="s">
        <v>593</v>
      </c>
      <c r="K4567" t="s">
        <v>593</v>
      </c>
      <c r="L4567">
        <v>458</v>
      </c>
      <c r="M4567" t="s">
        <v>180</v>
      </c>
      <c r="N4567" t="s">
        <v>557</v>
      </c>
      <c r="O4567">
        <v>0</v>
      </c>
      <c r="P4567" t="s">
        <v>177</v>
      </c>
      <c r="Q4567" t="s">
        <v>514</v>
      </c>
      <c r="R4567" t="s">
        <v>515</v>
      </c>
      <c r="S4567" t="s">
        <v>516</v>
      </c>
      <c r="T4567">
        <v>0</v>
      </c>
      <c r="U4567" t="s">
        <v>517</v>
      </c>
      <c r="V4567">
        <v>2523</v>
      </c>
      <c r="W4567" t="s">
        <v>518</v>
      </c>
      <c r="X4567">
        <v>8</v>
      </c>
      <c r="Y4567" t="s">
        <v>519</v>
      </c>
      <c r="Z4567">
        <v>71000</v>
      </c>
      <c r="AA4567">
        <v>-1</v>
      </c>
      <c r="AB4567" t="s">
        <v>129</v>
      </c>
      <c r="AC4567"/>
      <c r="AD4567">
        <v>71000</v>
      </c>
      <c r="AE4567"/>
      <c r="AF4567">
        <v>36075</v>
      </c>
      <c r="AG4567"/>
      <c r="AH4567">
        <v>36075</v>
      </c>
      <c r="AI4567">
        <v>0</v>
      </c>
    </row>
    <row r="4568" spans="1:35">
      <c r="A4568" t="s">
        <v>594</v>
      </c>
      <c r="B4568">
        <v>2015</v>
      </c>
      <c r="C4568">
        <v>2015</v>
      </c>
      <c r="D4568">
        <v>2015</v>
      </c>
      <c r="E4568">
        <v>4</v>
      </c>
      <c r="F4568">
        <v>0</v>
      </c>
      <c r="G4568">
        <v>0</v>
      </c>
      <c r="H4568" t="s">
        <v>510</v>
      </c>
      <c r="I4568">
        <v>842</v>
      </c>
      <c r="J4568" t="s">
        <v>593</v>
      </c>
      <c r="K4568" t="s">
        <v>593</v>
      </c>
      <c r="L4568">
        <v>724</v>
      </c>
      <c r="M4568" t="s">
        <v>214</v>
      </c>
      <c r="N4568" t="s">
        <v>580</v>
      </c>
      <c r="O4568">
        <v>0</v>
      </c>
      <c r="P4568" t="s">
        <v>177</v>
      </c>
      <c r="Q4568" t="s">
        <v>514</v>
      </c>
      <c r="R4568" t="s">
        <v>515</v>
      </c>
      <c r="S4568" t="s">
        <v>516</v>
      </c>
      <c r="T4568">
        <v>0</v>
      </c>
      <c r="U4568" t="s">
        <v>517</v>
      </c>
      <c r="V4568">
        <v>2523</v>
      </c>
      <c r="W4568" t="s">
        <v>518</v>
      </c>
      <c r="X4568">
        <v>8</v>
      </c>
      <c r="Y4568" t="s">
        <v>519</v>
      </c>
      <c r="Z4568">
        <v>216000</v>
      </c>
      <c r="AA4568">
        <v>-1</v>
      </c>
      <c r="AB4568" t="s">
        <v>129</v>
      </c>
      <c r="AC4568"/>
      <c r="AD4568">
        <v>216000</v>
      </c>
      <c r="AE4568"/>
      <c r="AF4568">
        <v>151878</v>
      </c>
      <c r="AG4568"/>
      <c r="AH4568">
        <v>151878</v>
      </c>
      <c r="AI4568">
        <v>0</v>
      </c>
    </row>
    <row r="4569" spans="1:35">
      <c r="A4569" t="s">
        <v>594</v>
      </c>
      <c r="B4569">
        <v>2015</v>
      </c>
      <c r="C4569">
        <v>2015</v>
      </c>
      <c r="D4569">
        <v>2015</v>
      </c>
      <c r="E4569">
        <v>4</v>
      </c>
      <c r="F4569">
        <v>0</v>
      </c>
      <c r="G4569">
        <v>0</v>
      </c>
      <c r="H4569" t="s">
        <v>510</v>
      </c>
      <c r="I4569">
        <v>842</v>
      </c>
      <c r="J4569" t="s">
        <v>593</v>
      </c>
      <c r="K4569" t="s">
        <v>593</v>
      </c>
      <c r="L4569">
        <v>376</v>
      </c>
      <c r="M4569" t="s">
        <v>658</v>
      </c>
      <c r="N4569" t="s">
        <v>659</v>
      </c>
      <c r="O4569">
        <v>0</v>
      </c>
      <c r="P4569" t="s">
        <v>177</v>
      </c>
      <c r="Q4569" t="s">
        <v>514</v>
      </c>
      <c r="R4569" t="s">
        <v>515</v>
      </c>
      <c r="S4569" t="s">
        <v>516</v>
      </c>
      <c r="T4569">
        <v>0</v>
      </c>
      <c r="U4569" t="s">
        <v>517</v>
      </c>
      <c r="V4569">
        <v>2523</v>
      </c>
      <c r="W4569" t="s">
        <v>518</v>
      </c>
      <c r="X4569">
        <v>8</v>
      </c>
      <c r="Y4569" t="s">
        <v>519</v>
      </c>
      <c r="Z4569">
        <v>542000</v>
      </c>
      <c r="AA4569">
        <v>-1</v>
      </c>
      <c r="AB4569" t="s">
        <v>129</v>
      </c>
      <c r="AC4569"/>
      <c r="AD4569">
        <v>542000</v>
      </c>
      <c r="AE4569"/>
      <c r="AF4569">
        <v>310961</v>
      </c>
      <c r="AG4569"/>
      <c r="AH4569">
        <v>310961</v>
      </c>
      <c r="AI4569">
        <v>0</v>
      </c>
    </row>
    <row r="4570" spans="1:35">
      <c r="A4570" t="s">
        <v>594</v>
      </c>
      <c r="B4570">
        <v>2015</v>
      </c>
      <c r="C4570">
        <v>2015</v>
      </c>
      <c r="D4570">
        <v>2015</v>
      </c>
      <c r="E4570">
        <v>4</v>
      </c>
      <c r="F4570">
        <v>0</v>
      </c>
      <c r="G4570">
        <v>0</v>
      </c>
      <c r="H4570" t="s">
        <v>510</v>
      </c>
      <c r="I4570">
        <v>842</v>
      </c>
      <c r="J4570" t="s">
        <v>593</v>
      </c>
      <c r="K4570" t="s">
        <v>593</v>
      </c>
      <c r="L4570">
        <v>56</v>
      </c>
      <c r="M4570" t="s">
        <v>694</v>
      </c>
      <c r="N4570" t="s">
        <v>695</v>
      </c>
      <c r="O4570">
        <v>0</v>
      </c>
      <c r="P4570" t="s">
        <v>177</v>
      </c>
      <c r="Q4570" t="s">
        <v>514</v>
      </c>
      <c r="R4570" t="s">
        <v>515</v>
      </c>
      <c r="S4570" t="s">
        <v>516</v>
      </c>
      <c r="T4570">
        <v>0</v>
      </c>
      <c r="U4570" t="s">
        <v>517</v>
      </c>
      <c r="V4570">
        <v>2523</v>
      </c>
      <c r="W4570" t="s">
        <v>518</v>
      </c>
      <c r="X4570">
        <v>8</v>
      </c>
      <c r="Y4570" t="s">
        <v>519</v>
      </c>
      <c r="Z4570">
        <v>10000</v>
      </c>
      <c r="AA4570">
        <v>-1</v>
      </c>
      <c r="AB4570" t="s">
        <v>129</v>
      </c>
      <c r="AC4570"/>
      <c r="AD4570">
        <v>10000</v>
      </c>
      <c r="AE4570"/>
      <c r="AF4570">
        <v>47484</v>
      </c>
      <c r="AG4570"/>
      <c r="AH4570">
        <v>47484</v>
      </c>
      <c r="AI4570">
        <v>0</v>
      </c>
    </row>
    <row r="4571" spans="1:35">
      <c r="A4571" t="s">
        <v>594</v>
      </c>
      <c r="B4571">
        <v>2015</v>
      </c>
      <c r="C4571">
        <v>2015</v>
      </c>
      <c r="D4571">
        <v>2015</v>
      </c>
      <c r="E4571">
        <v>4</v>
      </c>
      <c r="F4571">
        <v>0</v>
      </c>
      <c r="G4571">
        <v>0</v>
      </c>
      <c r="H4571" t="s">
        <v>510</v>
      </c>
      <c r="I4571">
        <v>842</v>
      </c>
      <c r="J4571" t="s">
        <v>593</v>
      </c>
      <c r="K4571" t="s">
        <v>593</v>
      </c>
      <c r="L4571">
        <v>780</v>
      </c>
      <c r="M4571" t="s">
        <v>713</v>
      </c>
      <c r="N4571" t="s">
        <v>714</v>
      </c>
      <c r="O4571">
        <v>0</v>
      </c>
      <c r="P4571" t="s">
        <v>177</v>
      </c>
      <c r="Q4571" t="s">
        <v>514</v>
      </c>
      <c r="R4571" t="s">
        <v>515</v>
      </c>
      <c r="S4571" t="s">
        <v>516</v>
      </c>
      <c r="T4571">
        <v>0</v>
      </c>
      <c r="U4571" t="s">
        <v>517</v>
      </c>
      <c r="V4571">
        <v>2523</v>
      </c>
      <c r="W4571" t="s">
        <v>518</v>
      </c>
      <c r="X4571">
        <v>8</v>
      </c>
      <c r="Y4571" t="s">
        <v>519</v>
      </c>
      <c r="Z4571">
        <v>2092000</v>
      </c>
      <c r="AA4571">
        <v>-1</v>
      </c>
      <c r="AB4571" t="s">
        <v>129</v>
      </c>
      <c r="AC4571"/>
      <c r="AD4571">
        <v>2092000</v>
      </c>
      <c r="AE4571"/>
      <c r="AF4571">
        <v>557548</v>
      </c>
      <c r="AG4571"/>
      <c r="AH4571">
        <v>557548</v>
      </c>
      <c r="AI4571">
        <v>0</v>
      </c>
    </row>
    <row r="4572" spans="1:35">
      <c r="A4572" t="s">
        <v>594</v>
      </c>
      <c r="B4572">
        <v>2015</v>
      </c>
      <c r="C4572">
        <v>2015</v>
      </c>
      <c r="D4572">
        <v>2015</v>
      </c>
      <c r="E4572">
        <v>4</v>
      </c>
      <c r="F4572">
        <v>0</v>
      </c>
      <c r="G4572">
        <v>0</v>
      </c>
      <c r="H4572" t="s">
        <v>510</v>
      </c>
      <c r="I4572">
        <v>842</v>
      </c>
      <c r="J4572" t="s">
        <v>593</v>
      </c>
      <c r="K4572" t="s">
        <v>593</v>
      </c>
      <c r="L4572">
        <v>604</v>
      </c>
      <c r="M4572" t="s">
        <v>769</v>
      </c>
      <c r="N4572" t="s">
        <v>770</v>
      </c>
      <c r="O4572">
        <v>0</v>
      </c>
      <c r="P4572" t="s">
        <v>177</v>
      </c>
      <c r="Q4572" t="s">
        <v>514</v>
      </c>
      <c r="R4572" t="s">
        <v>515</v>
      </c>
      <c r="S4572" t="s">
        <v>516</v>
      </c>
      <c r="T4572">
        <v>0</v>
      </c>
      <c r="U4572" t="s">
        <v>517</v>
      </c>
      <c r="V4572">
        <v>2523</v>
      </c>
      <c r="W4572" t="s">
        <v>518</v>
      </c>
      <c r="X4572">
        <v>8</v>
      </c>
      <c r="Y4572" t="s">
        <v>519</v>
      </c>
      <c r="Z4572">
        <v>168000</v>
      </c>
      <c r="AA4572">
        <v>-1</v>
      </c>
      <c r="AB4572" t="s">
        <v>129</v>
      </c>
      <c r="AC4572"/>
      <c r="AD4572">
        <v>168000</v>
      </c>
      <c r="AE4572"/>
      <c r="AF4572">
        <v>109716</v>
      </c>
      <c r="AG4572"/>
      <c r="AH4572">
        <v>109716</v>
      </c>
      <c r="AI4572">
        <v>0</v>
      </c>
    </row>
    <row r="4573" spans="1:35">
      <c r="A4573" t="s">
        <v>594</v>
      </c>
      <c r="B4573">
        <v>2015</v>
      </c>
      <c r="C4573">
        <v>2015</v>
      </c>
      <c r="D4573">
        <v>2015</v>
      </c>
      <c r="E4573">
        <v>4</v>
      </c>
      <c r="F4573">
        <v>0</v>
      </c>
      <c r="G4573">
        <v>0</v>
      </c>
      <c r="H4573" t="s">
        <v>510</v>
      </c>
      <c r="I4573">
        <v>842</v>
      </c>
      <c r="J4573" t="s">
        <v>593</v>
      </c>
      <c r="K4573" t="s">
        <v>593</v>
      </c>
      <c r="L4573">
        <v>764</v>
      </c>
      <c r="M4573" t="s">
        <v>198</v>
      </c>
      <c r="N4573" t="s">
        <v>556</v>
      </c>
      <c r="O4573">
        <v>0</v>
      </c>
      <c r="P4573" t="s">
        <v>177</v>
      </c>
      <c r="Q4573" t="s">
        <v>514</v>
      </c>
      <c r="R4573" t="s">
        <v>515</v>
      </c>
      <c r="S4573" t="s">
        <v>516</v>
      </c>
      <c r="T4573">
        <v>0</v>
      </c>
      <c r="U4573" t="s">
        <v>517</v>
      </c>
      <c r="V4573">
        <v>2523</v>
      </c>
      <c r="W4573" t="s">
        <v>518</v>
      </c>
      <c r="X4573">
        <v>8</v>
      </c>
      <c r="Y4573" t="s">
        <v>519</v>
      </c>
      <c r="Z4573">
        <v>518000</v>
      </c>
      <c r="AA4573">
        <v>-1</v>
      </c>
      <c r="AB4573" t="s">
        <v>129</v>
      </c>
      <c r="AC4573"/>
      <c r="AD4573">
        <v>518000</v>
      </c>
      <c r="AE4573"/>
      <c r="AF4573">
        <v>174410</v>
      </c>
      <c r="AG4573"/>
      <c r="AH4573">
        <v>174410</v>
      </c>
      <c r="AI4573">
        <v>0</v>
      </c>
    </row>
    <row r="4574" spans="1:35">
      <c r="A4574" t="s">
        <v>594</v>
      </c>
      <c r="B4574">
        <v>2015</v>
      </c>
      <c r="C4574">
        <v>2015</v>
      </c>
      <c r="D4574">
        <v>2015</v>
      </c>
      <c r="E4574">
        <v>4</v>
      </c>
      <c r="F4574">
        <v>0</v>
      </c>
      <c r="G4574">
        <v>0</v>
      </c>
      <c r="H4574" t="s">
        <v>510</v>
      </c>
      <c r="I4574">
        <v>842</v>
      </c>
      <c r="J4574" t="s">
        <v>593</v>
      </c>
      <c r="K4574" t="s">
        <v>593</v>
      </c>
      <c r="L4574">
        <v>591</v>
      </c>
      <c r="M4574" t="s">
        <v>576</v>
      </c>
      <c r="N4574" t="s">
        <v>577</v>
      </c>
      <c r="O4574">
        <v>0</v>
      </c>
      <c r="P4574" t="s">
        <v>177</v>
      </c>
      <c r="Q4574" t="s">
        <v>514</v>
      </c>
      <c r="R4574" t="s">
        <v>515</v>
      </c>
      <c r="S4574" t="s">
        <v>516</v>
      </c>
      <c r="T4574">
        <v>0</v>
      </c>
      <c r="U4574" t="s">
        <v>517</v>
      </c>
      <c r="V4574">
        <v>2523</v>
      </c>
      <c r="W4574" t="s">
        <v>518</v>
      </c>
      <c r="X4574">
        <v>8</v>
      </c>
      <c r="Y4574" t="s">
        <v>519</v>
      </c>
      <c r="Z4574">
        <v>3682000</v>
      </c>
      <c r="AA4574">
        <v>-1</v>
      </c>
      <c r="AB4574" t="s">
        <v>129</v>
      </c>
      <c r="AC4574"/>
      <c r="AD4574">
        <v>3682000</v>
      </c>
      <c r="AE4574"/>
      <c r="AF4574">
        <v>1694271</v>
      </c>
      <c r="AG4574"/>
      <c r="AH4574">
        <v>1694271</v>
      </c>
      <c r="AI4574">
        <v>0</v>
      </c>
    </row>
    <row r="4575" spans="1:35">
      <c r="A4575" t="s">
        <v>594</v>
      </c>
      <c r="B4575">
        <v>2015</v>
      </c>
      <c r="C4575">
        <v>2015</v>
      </c>
      <c r="D4575">
        <v>2015</v>
      </c>
      <c r="E4575">
        <v>4</v>
      </c>
      <c r="F4575">
        <v>0</v>
      </c>
      <c r="G4575">
        <v>0</v>
      </c>
      <c r="H4575" t="s">
        <v>510</v>
      </c>
      <c r="I4575">
        <v>842</v>
      </c>
      <c r="J4575" t="s">
        <v>593</v>
      </c>
      <c r="K4575" t="s">
        <v>593</v>
      </c>
      <c r="L4575">
        <v>320</v>
      </c>
      <c r="M4575" t="s">
        <v>835</v>
      </c>
      <c r="N4575" t="s">
        <v>836</v>
      </c>
      <c r="O4575">
        <v>0</v>
      </c>
      <c r="P4575" t="s">
        <v>177</v>
      </c>
      <c r="Q4575" t="s">
        <v>514</v>
      </c>
      <c r="R4575" t="s">
        <v>515</v>
      </c>
      <c r="S4575" t="s">
        <v>516</v>
      </c>
      <c r="T4575">
        <v>0</v>
      </c>
      <c r="U4575" t="s">
        <v>517</v>
      </c>
      <c r="V4575">
        <v>2523</v>
      </c>
      <c r="W4575" t="s">
        <v>518</v>
      </c>
      <c r="X4575">
        <v>8</v>
      </c>
      <c r="Y4575" t="s">
        <v>519</v>
      </c>
      <c r="Z4575">
        <v>135000</v>
      </c>
      <c r="AA4575">
        <v>-1</v>
      </c>
      <c r="AB4575" t="s">
        <v>129</v>
      </c>
      <c r="AC4575"/>
      <c r="AD4575">
        <v>135000</v>
      </c>
      <c r="AE4575"/>
      <c r="AF4575">
        <v>146451</v>
      </c>
      <c r="AG4575"/>
      <c r="AH4575">
        <v>146451</v>
      </c>
      <c r="AI4575">
        <v>0</v>
      </c>
    </row>
    <row r="4576" spans="1:35">
      <c r="A4576" t="s">
        <v>594</v>
      </c>
      <c r="B4576">
        <v>2015</v>
      </c>
      <c r="C4576">
        <v>2015</v>
      </c>
      <c r="D4576">
        <v>2015</v>
      </c>
      <c r="E4576">
        <v>4</v>
      </c>
      <c r="F4576">
        <v>0</v>
      </c>
      <c r="G4576">
        <v>0</v>
      </c>
      <c r="H4576" t="s">
        <v>510</v>
      </c>
      <c r="I4576">
        <v>842</v>
      </c>
      <c r="J4576" t="s">
        <v>593</v>
      </c>
      <c r="K4576" t="s">
        <v>593</v>
      </c>
      <c r="L4576">
        <v>784</v>
      </c>
      <c r="M4576" t="s">
        <v>186</v>
      </c>
      <c r="N4576" t="s">
        <v>618</v>
      </c>
      <c r="O4576">
        <v>0</v>
      </c>
      <c r="P4576" t="s">
        <v>177</v>
      </c>
      <c r="Q4576" t="s">
        <v>514</v>
      </c>
      <c r="R4576" t="s">
        <v>515</v>
      </c>
      <c r="S4576" t="s">
        <v>516</v>
      </c>
      <c r="T4576">
        <v>0</v>
      </c>
      <c r="U4576" t="s">
        <v>517</v>
      </c>
      <c r="V4576">
        <v>2523</v>
      </c>
      <c r="W4576" t="s">
        <v>518</v>
      </c>
      <c r="X4576">
        <v>8</v>
      </c>
      <c r="Y4576" t="s">
        <v>519</v>
      </c>
      <c r="Z4576">
        <v>791000</v>
      </c>
      <c r="AA4576">
        <v>-1</v>
      </c>
      <c r="AB4576" t="s">
        <v>129</v>
      </c>
      <c r="AC4576"/>
      <c r="AD4576">
        <v>791000</v>
      </c>
      <c r="AE4576"/>
      <c r="AF4576">
        <v>316729</v>
      </c>
      <c r="AG4576"/>
      <c r="AH4576">
        <v>316729</v>
      </c>
      <c r="AI4576">
        <v>0</v>
      </c>
    </row>
    <row r="4577" spans="1:35">
      <c r="A4577" t="s">
        <v>594</v>
      </c>
      <c r="B4577">
        <v>2015</v>
      </c>
      <c r="C4577">
        <v>2015</v>
      </c>
      <c r="D4577">
        <v>2015</v>
      </c>
      <c r="E4577">
        <v>4</v>
      </c>
      <c r="F4577">
        <v>0</v>
      </c>
      <c r="G4577">
        <v>0</v>
      </c>
      <c r="H4577" t="s">
        <v>510</v>
      </c>
      <c r="I4577">
        <v>842</v>
      </c>
      <c r="J4577" t="s">
        <v>593</v>
      </c>
      <c r="K4577" t="s">
        <v>593</v>
      </c>
      <c r="L4577">
        <v>152</v>
      </c>
      <c r="M4577" t="s">
        <v>642</v>
      </c>
      <c r="N4577" t="s">
        <v>643</v>
      </c>
      <c r="O4577">
        <v>0</v>
      </c>
      <c r="P4577" t="s">
        <v>177</v>
      </c>
      <c r="Q4577" t="s">
        <v>514</v>
      </c>
      <c r="R4577" t="s">
        <v>515</v>
      </c>
      <c r="S4577" t="s">
        <v>516</v>
      </c>
      <c r="T4577">
        <v>0</v>
      </c>
      <c r="U4577" t="s">
        <v>517</v>
      </c>
      <c r="V4577">
        <v>2523</v>
      </c>
      <c r="W4577" t="s">
        <v>518</v>
      </c>
      <c r="X4577">
        <v>8</v>
      </c>
      <c r="Y4577" t="s">
        <v>519</v>
      </c>
      <c r="Z4577">
        <v>2226000</v>
      </c>
      <c r="AA4577">
        <v>-1</v>
      </c>
      <c r="AB4577" t="s">
        <v>129</v>
      </c>
      <c r="AC4577"/>
      <c r="AD4577">
        <v>2226000</v>
      </c>
      <c r="AE4577"/>
      <c r="AF4577">
        <v>597101</v>
      </c>
      <c r="AG4577"/>
      <c r="AH4577">
        <v>597101</v>
      </c>
      <c r="AI4577">
        <v>0</v>
      </c>
    </row>
    <row r="4578" spans="1:35">
      <c r="A4578" t="s">
        <v>594</v>
      </c>
      <c r="B4578">
        <v>2015</v>
      </c>
      <c r="C4578">
        <v>2015</v>
      </c>
      <c r="D4578">
        <v>2015</v>
      </c>
      <c r="E4578">
        <v>4</v>
      </c>
      <c r="F4578">
        <v>0</v>
      </c>
      <c r="G4578">
        <v>0</v>
      </c>
      <c r="H4578" t="s">
        <v>510</v>
      </c>
      <c r="I4578">
        <v>842</v>
      </c>
      <c r="J4578" t="s">
        <v>593</v>
      </c>
      <c r="K4578" t="s">
        <v>593</v>
      </c>
      <c r="L4578">
        <v>188</v>
      </c>
      <c r="M4578" t="s">
        <v>612</v>
      </c>
      <c r="N4578" t="s">
        <v>613</v>
      </c>
      <c r="O4578">
        <v>0</v>
      </c>
      <c r="P4578" t="s">
        <v>177</v>
      </c>
      <c r="Q4578" t="s">
        <v>514</v>
      </c>
      <c r="R4578" t="s">
        <v>515</v>
      </c>
      <c r="S4578" t="s">
        <v>516</v>
      </c>
      <c r="T4578">
        <v>0</v>
      </c>
      <c r="U4578" t="s">
        <v>517</v>
      </c>
      <c r="V4578">
        <v>2523</v>
      </c>
      <c r="W4578" t="s">
        <v>518</v>
      </c>
      <c r="X4578">
        <v>8</v>
      </c>
      <c r="Y4578" t="s">
        <v>519</v>
      </c>
      <c r="Z4578">
        <v>106000</v>
      </c>
      <c r="AA4578">
        <v>-1</v>
      </c>
      <c r="AB4578" t="s">
        <v>129</v>
      </c>
      <c r="AC4578"/>
      <c r="AD4578">
        <v>106000</v>
      </c>
      <c r="AE4578"/>
      <c r="AF4578">
        <v>74116</v>
      </c>
      <c r="AG4578"/>
      <c r="AH4578">
        <v>74116</v>
      </c>
      <c r="AI4578">
        <v>0</v>
      </c>
    </row>
    <row r="4579" spans="1:35">
      <c r="A4579" t="s">
        <v>594</v>
      </c>
      <c r="B4579">
        <v>2015</v>
      </c>
      <c r="C4579">
        <v>2015</v>
      </c>
      <c r="D4579">
        <v>2015</v>
      </c>
      <c r="E4579">
        <v>4</v>
      </c>
      <c r="F4579">
        <v>0</v>
      </c>
      <c r="G4579">
        <v>0</v>
      </c>
      <c r="H4579" t="s">
        <v>510</v>
      </c>
      <c r="I4579">
        <v>842</v>
      </c>
      <c r="J4579" t="s">
        <v>593</v>
      </c>
      <c r="K4579" t="s">
        <v>593</v>
      </c>
      <c r="L4579">
        <v>380</v>
      </c>
      <c r="M4579" t="s">
        <v>587</v>
      </c>
      <c r="N4579" t="s">
        <v>588</v>
      </c>
      <c r="O4579">
        <v>0</v>
      </c>
      <c r="P4579" t="s">
        <v>177</v>
      </c>
      <c r="Q4579" t="s">
        <v>514</v>
      </c>
      <c r="R4579" t="s">
        <v>515</v>
      </c>
      <c r="S4579" t="s">
        <v>516</v>
      </c>
      <c r="T4579">
        <v>0</v>
      </c>
      <c r="U4579" t="s">
        <v>517</v>
      </c>
      <c r="V4579">
        <v>2523</v>
      </c>
      <c r="W4579" t="s">
        <v>518</v>
      </c>
      <c r="X4579">
        <v>8</v>
      </c>
      <c r="Y4579" t="s">
        <v>519</v>
      </c>
      <c r="Z4579">
        <v>428000</v>
      </c>
      <c r="AA4579">
        <v>-1</v>
      </c>
      <c r="AB4579" t="s">
        <v>129</v>
      </c>
      <c r="AC4579"/>
      <c r="AD4579">
        <v>428000</v>
      </c>
      <c r="AE4579"/>
      <c r="AF4579">
        <v>193795</v>
      </c>
      <c r="AG4579"/>
      <c r="AH4579">
        <v>193795</v>
      </c>
      <c r="AI4579">
        <v>0</v>
      </c>
    </row>
    <row r="4580" spans="1:35">
      <c r="A4580" t="s">
        <v>594</v>
      </c>
      <c r="B4580">
        <v>2015</v>
      </c>
      <c r="C4580">
        <v>2015</v>
      </c>
      <c r="D4580">
        <v>2015</v>
      </c>
      <c r="E4580">
        <v>4</v>
      </c>
      <c r="F4580">
        <v>0</v>
      </c>
      <c r="G4580">
        <v>0</v>
      </c>
      <c r="H4580" t="s">
        <v>510</v>
      </c>
      <c r="I4580">
        <v>842</v>
      </c>
      <c r="J4580" t="s">
        <v>593</v>
      </c>
      <c r="K4580" t="s">
        <v>593</v>
      </c>
      <c r="L4580">
        <v>251</v>
      </c>
      <c r="M4580" t="s">
        <v>113</v>
      </c>
      <c r="N4580" t="s">
        <v>583</v>
      </c>
      <c r="O4580">
        <v>0</v>
      </c>
      <c r="P4580" t="s">
        <v>177</v>
      </c>
      <c r="Q4580" t="s">
        <v>514</v>
      </c>
      <c r="R4580" t="s">
        <v>515</v>
      </c>
      <c r="S4580" t="s">
        <v>516</v>
      </c>
      <c r="T4580">
        <v>0</v>
      </c>
      <c r="U4580" t="s">
        <v>517</v>
      </c>
      <c r="V4580">
        <v>2523</v>
      </c>
      <c r="W4580" t="s">
        <v>518</v>
      </c>
      <c r="X4580">
        <v>8</v>
      </c>
      <c r="Y4580" t="s">
        <v>519</v>
      </c>
      <c r="Z4580">
        <v>12101000</v>
      </c>
      <c r="AA4580">
        <v>-1</v>
      </c>
      <c r="AB4580" t="s">
        <v>129</v>
      </c>
      <c r="AC4580"/>
      <c r="AD4580">
        <v>12101000</v>
      </c>
      <c r="AE4580"/>
      <c r="AF4580">
        <v>9819153</v>
      </c>
      <c r="AG4580"/>
      <c r="AH4580">
        <v>9819153</v>
      </c>
      <c r="AI4580">
        <v>0</v>
      </c>
    </row>
    <row r="4581" spans="1:35">
      <c r="A4581" t="s">
        <v>594</v>
      </c>
      <c r="B4581">
        <v>2015</v>
      </c>
      <c r="C4581">
        <v>2015</v>
      </c>
      <c r="D4581">
        <v>2015</v>
      </c>
      <c r="E4581">
        <v>4</v>
      </c>
      <c r="F4581">
        <v>0</v>
      </c>
      <c r="G4581">
        <v>0</v>
      </c>
      <c r="H4581" t="s">
        <v>510</v>
      </c>
      <c r="I4581">
        <v>842</v>
      </c>
      <c r="J4581" t="s">
        <v>593</v>
      </c>
      <c r="K4581" t="s">
        <v>593</v>
      </c>
      <c r="L4581">
        <v>699</v>
      </c>
      <c r="M4581" t="s">
        <v>585</v>
      </c>
      <c r="N4581" t="s">
        <v>586</v>
      </c>
      <c r="O4581">
        <v>0</v>
      </c>
      <c r="P4581" t="s">
        <v>177</v>
      </c>
      <c r="Q4581" t="s">
        <v>514</v>
      </c>
      <c r="R4581" t="s">
        <v>515</v>
      </c>
      <c r="S4581" t="s">
        <v>516</v>
      </c>
      <c r="T4581">
        <v>0</v>
      </c>
      <c r="U4581" t="s">
        <v>517</v>
      </c>
      <c r="V4581">
        <v>2523</v>
      </c>
      <c r="W4581" t="s">
        <v>518</v>
      </c>
      <c r="X4581">
        <v>8</v>
      </c>
      <c r="Y4581" t="s">
        <v>519</v>
      </c>
      <c r="Z4581">
        <v>186000</v>
      </c>
      <c r="AA4581">
        <v>-1</v>
      </c>
      <c r="AB4581" t="s">
        <v>129</v>
      </c>
      <c r="AC4581"/>
      <c r="AD4581">
        <v>186000</v>
      </c>
      <c r="AE4581"/>
      <c r="AF4581">
        <v>280315</v>
      </c>
      <c r="AG4581"/>
      <c r="AH4581">
        <v>280315</v>
      </c>
      <c r="AI4581">
        <v>0</v>
      </c>
    </row>
    <row r="4582" spans="1:35">
      <c r="A4582" t="s">
        <v>594</v>
      </c>
      <c r="B4582">
        <v>2015</v>
      </c>
      <c r="C4582">
        <v>2015</v>
      </c>
      <c r="D4582">
        <v>2015</v>
      </c>
      <c r="E4582">
        <v>4</v>
      </c>
      <c r="F4582">
        <v>0</v>
      </c>
      <c r="G4582">
        <v>0</v>
      </c>
      <c r="H4582" t="s">
        <v>510</v>
      </c>
      <c r="I4582">
        <v>842</v>
      </c>
      <c r="J4582" t="s">
        <v>593</v>
      </c>
      <c r="K4582" t="s">
        <v>593</v>
      </c>
      <c r="L4582">
        <v>76</v>
      </c>
      <c r="M4582" t="s">
        <v>538</v>
      </c>
      <c r="N4582" t="s">
        <v>539</v>
      </c>
      <c r="O4582">
        <v>0</v>
      </c>
      <c r="P4582" t="s">
        <v>177</v>
      </c>
      <c r="Q4582" t="s">
        <v>514</v>
      </c>
      <c r="R4582" t="s">
        <v>515</v>
      </c>
      <c r="S4582" t="s">
        <v>516</v>
      </c>
      <c r="T4582">
        <v>0</v>
      </c>
      <c r="U4582" t="s">
        <v>517</v>
      </c>
      <c r="V4582">
        <v>2523</v>
      </c>
      <c r="W4582" t="s">
        <v>518</v>
      </c>
      <c r="X4582">
        <v>8</v>
      </c>
      <c r="Y4582" t="s">
        <v>519</v>
      </c>
      <c r="Z4582">
        <v>2065000</v>
      </c>
      <c r="AA4582">
        <v>-1</v>
      </c>
      <c r="AB4582" t="s">
        <v>129</v>
      </c>
      <c r="AC4582"/>
      <c r="AD4582">
        <v>2065000</v>
      </c>
      <c r="AE4582"/>
      <c r="AF4582">
        <v>1677160</v>
      </c>
      <c r="AG4582"/>
      <c r="AH4582">
        <v>1677160</v>
      </c>
      <c r="AI4582">
        <v>0</v>
      </c>
    </row>
    <row r="4583" spans="1:35">
      <c r="A4583" t="s">
        <v>594</v>
      </c>
      <c r="B4583">
        <v>2015</v>
      </c>
      <c r="C4583">
        <v>2015</v>
      </c>
      <c r="D4583">
        <v>2015</v>
      </c>
      <c r="E4583">
        <v>4</v>
      </c>
      <c r="F4583">
        <v>0</v>
      </c>
      <c r="G4583">
        <v>0</v>
      </c>
      <c r="H4583" t="s">
        <v>510</v>
      </c>
      <c r="I4583">
        <v>842</v>
      </c>
      <c r="J4583" t="s">
        <v>593</v>
      </c>
      <c r="K4583" t="s">
        <v>593</v>
      </c>
      <c r="L4583">
        <v>490</v>
      </c>
      <c r="M4583" t="s">
        <v>546</v>
      </c>
      <c r="N4583" t="s">
        <v>547</v>
      </c>
      <c r="O4583">
        <v>0</v>
      </c>
      <c r="P4583" t="s">
        <v>177</v>
      </c>
      <c r="Q4583" t="s">
        <v>514</v>
      </c>
      <c r="R4583" t="s">
        <v>515</v>
      </c>
      <c r="S4583" t="s">
        <v>516</v>
      </c>
      <c r="T4583">
        <v>0</v>
      </c>
      <c r="U4583" t="s">
        <v>517</v>
      </c>
      <c r="V4583">
        <v>2523</v>
      </c>
      <c r="W4583" t="s">
        <v>518</v>
      </c>
      <c r="X4583">
        <v>8</v>
      </c>
      <c r="Y4583" t="s">
        <v>519</v>
      </c>
      <c r="Z4583">
        <v>2105000</v>
      </c>
      <c r="AA4583">
        <v>-1</v>
      </c>
      <c r="AB4583" t="s">
        <v>129</v>
      </c>
      <c r="AC4583"/>
      <c r="AD4583">
        <v>2105000</v>
      </c>
      <c r="AE4583"/>
      <c r="AF4583">
        <v>1026543</v>
      </c>
      <c r="AG4583"/>
      <c r="AH4583">
        <v>1026543</v>
      </c>
      <c r="AI4583">
        <v>0</v>
      </c>
    </row>
    <row r="4584" spans="1:35">
      <c r="A4584" t="s">
        <v>594</v>
      </c>
      <c r="B4584">
        <v>2015</v>
      </c>
      <c r="C4584">
        <v>2015</v>
      </c>
      <c r="D4584">
        <v>2015</v>
      </c>
      <c r="E4584">
        <v>4</v>
      </c>
      <c r="F4584">
        <v>0</v>
      </c>
      <c r="G4584">
        <v>0</v>
      </c>
      <c r="H4584" t="s">
        <v>510</v>
      </c>
      <c r="I4584">
        <v>842</v>
      </c>
      <c r="J4584" t="s">
        <v>593</v>
      </c>
      <c r="K4584" t="s">
        <v>593</v>
      </c>
      <c r="L4584">
        <v>702</v>
      </c>
      <c r="M4584" t="s">
        <v>211</v>
      </c>
      <c r="N4584" t="s">
        <v>563</v>
      </c>
      <c r="O4584">
        <v>0</v>
      </c>
      <c r="P4584" t="s">
        <v>177</v>
      </c>
      <c r="Q4584" t="s">
        <v>514</v>
      </c>
      <c r="R4584" t="s">
        <v>515</v>
      </c>
      <c r="S4584" t="s">
        <v>516</v>
      </c>
      <c r="T4584">
        <v>0</v>
      </c>
      <c r="U4584" t="s">
        <v>517</v>
      </c>
      <c r="V4584">
        <v>2523</v>
      </c>
      <c r="W4584" t="s">
        <v>518</v>
      </c>
      <c r="X4584">
        <v>8</v>
      </c>
      <c r="Y4584" t="s">
        <v>519</v>
      </c>
      <c r="Z4584">
        <v>129000</v>
      </c>
      <c r="AA4584">
        <v>-1</v>
      </c>
      <c r="AB4584" t="s">
        <v>129</v>
      </c>
      <c r="AC4584"/>
      <c r="AD4584">
        <v>129000</v>
      </c>
      <c r="AE4584"/>
      <c r="AF4584">
        <v>106239</v>
      </c>
      <c r="AG4584"/>
      <c r="AH4584">
        <v>106239</v>
      </c>
      <c r="AI4584">
        <v>0</v>
      </c>
    </row>
    <row r="4585" spans="1:35">
      <c r="A4585" t="s">
        <v>594</v>
      </c>
      <c r="B4585">
        <v>2015</v>
      </c>
      <c r="C4585">
        <v>2015</v>
      </c>
      <c r="D4585">
        <v>2015</v>
      </c>
      <c r="E4585">
        <v>4</v>
      </c>
      <c r="F4585">
        <v>0</v>
      </c>
      <c r="G4585">
        <v>0</v>
      </c>
      <c r="H4585" t="s">
        <v>510</v>
      </c>
      <c r="I4585">
        <v>842</v>
      </c>
      <c r="J4585" t="s">
        <v>593</v>
      </c>
      <c r="K4585" t="s">
        <v>593</v>
      </c>
      <c r="L4585">
        <v>528</v>
      </c>
      <c r="M4585" t="s">
        <v>581</v>
      </c>
      <c r="N4585" t="s">
        <v>582</v>
      </c>
      <c r="O4585">
        <v>0</v>
      </c>
      <c r="P4585" t="s">
        <v>177</v>
      </c>
      <c r="Q4585" t="s">
        <v>514</v>
      </c>
      <c r="R4585" t="s">
        <v>515</v>
      </c>
      <c r="S4585" t="s">
        <v>516</v>
      </c>
      <c r="T4585">
        <v>0</v>
      </c>
      <c r="U4585" t="s">
        <v>517</v>
      </c>
      <c r="V4585">
        <v>2523</v>
      </c>
      <c r="W4585" t="s">
        <v>518</v>
      </c>
      <c r="X4585">
        <v>8</v>
      </c>
      <c r="Y4585" t="s">
        <v>519</v>
      </c>
      <c r="Z4585">
        <v>5021000</v>
      </c>
      <c r="AA4585">
        <v>-1</v>
      </c>
      <c r="AB4585" t="s">
        <v>129</v>
      </c>
      <c r="AC4585"/>
      <c r="AD4585">
        <v>5021000</v>
      </c>
      <c r="AE4585"/>
      <c r="AF4585">
        <v>646786</v>
      </c>
      <c r="AG4585"/>
      <c r="AH4585">
        <v>646786</v>
      </c>
      <c r="AI4585">
        <v>0</v>
      </c>
    </row>
    <row r="4586" spans="1:35">
      <c r="A4586" t="s">
        <v>594</v>
      </c>
      <c r="B4586">
        <v>2015</v>
      </c>
      <c r="C4586">
        <v>2015</v>
      </c>
      <c r="D4586">
        <v>2015</v>
      </c>
      <c r="E4586">
        <v>4</v>
      </c>
      <c r="F4586">
        <v>0</v>
      </c>
      <c r="G4586">
        <v>0</v>
      </c>
      <c r="H4586" t="s">
        <v>510</v>
      </c>
      <c r="I4586">
        <v>842</v>
      </c>
      <c r="J4586" t="s">
        <v>593</v>
      </c>
      <c r="K4586" t="s">
        <v>593</v>
      </c>
      <c r="L4586">
        <v>214</v>
      </c>
      <c r="M4586" t="s">
        <v>837</v>
      </c>
      <c r="N4586" t="s">
        <v>838</v>
      </c>
      <c r="O4586">
        <v>0</v>
      </c>
      <c r="P4586" t="s">
        <v>177</v>
      </c>
      <c r="Q4586" t="s">
        <v>514</v>
      </c>
      <c r="R4586" t="s">
        <v>515</v>
      </c>
      <c r="S4586" t="s">
        <v>516</v>
      </c>
      <c r="T4586">
        <v>0</v>
      </c>
      <c r="U4586" t="s">
        <v>517</v>
      </c>
      <c r="V4586">
        <v>2523</v>
      </c>
      <c r="W4586" t="s">
        <v>518</v>
      </c>
      <c r="X4586">
        <v>8</v>
      </c>
      <c r="Y4586" t="s">
        <v>519</v>
      </c>
      <c r="Z4586">
        <v>1736000</v>
      </c>
      <c r="AA4586">
        <v>-1</v>
      </c>
      <c r="AB4586" t="s">
        <v>129</v>
      </c>
      <c r="AC4586"/>
      <c r="AD4586">
        <v>1736000</v>
      </c>
      <c r="AE4586"/>
      <c r="AF4586">
        <v>657772</v>
      </c>
      <c r="AG4586"/>
      <c r="AH4586">
        <v>657772</v>
      </c>
      <c r="AI4586">
        <v>0</v>
      </c>
    </row>
    <row r="4587" spans="1:35">
      <c r="A4587" t="s">
        <v>594</v>
      </c>
      <c r="B4587">
        <v>2015</v>
      </c>
      <c r="C4587">
        <v>2015</v>
      </c>
      <c r="D4587">
        <v>2015</v>
      </c>
      <c r="E4587">
        <v>4</v>
      </c>
      <c r="F4587">
        <v>0</v>
      </c>
      <c r="G4587">
        <v>0</v>
      </c>
      <c r="H4587" t="s">
        <v>510</v>
      </c>
      <c r="I4587">
        <v>842</v>
      </c>
      <c r="J4587" t="s">
        <v>593</v>
      </c>
      <c r="K4587" t="s">
        <v>593</v>
      </c>
      <c r="L4587">
        <v>170</v>
      </c>
      <c r="M4587" t="s">
        <v>725</v>
      </c>
      <c r="N4587" t="s">
        <v>726</v>
      </c>
      <c r="O4587">
        <v>0</v>
      </c>
      <c r="P4587" t="s">
        <v>177</v>
      </c>
      <c r="Q4587" t="s">
        <v>514</v>
      </c>
      <c r="R4587" t="s">
        <v>515</v>
      </c>
      <c r="S4587" t="s">
        <v>516</v>
      </c>
      <c r="T4587">
        <v>0</v>
      </c>
      <c r="U4587" t="s">
        <v>517</v>
      </c>
      <c r="V4587">
        <v>2523</v>
      </c>
      <c r="W4587" t="s">
        <v>518</v>
      </c>
      <c r="X4587">
        <v>8</v>
      </c>
      <c r="Y4587" t="s">
        <v>519</v>
      </c>
      <c r="Z4587">
        <v>1699000</v>
      </c>
      <c r="AA4587">
        <v>-1</v>
      </c>
      <c r="AB4587" t="s">
        <v>129</v>
      </c>
      <c r="AC4587"/>
      <c r="AD4587">
        <v>1699000</v>
      </c>
      <c r="AE4587"/>
      <c r="AF4587">
        <v>906443</v>
      </c>
      <c r="AG4587"/>
      <c r="AH4587">
        <v>906443</v>
      </c>
      <c r="AI4587">
        <v>0</v>
      </c>
    </row>
    <row r="4588" spans="1:35">
      <c r="A4588" t="s">
        <v>594</v>
      </c>
      <c r="B4588">
        <v>2015</v>
      </c>
      <c r="C4588">
        <v>2015</v>
      </c>
      <c r="D4588">
        <v>2015</v>
      </c>
      <c r="E4588">
        <v>4</v>
      </c>
      <c r="F4588">
        <v>0</v>
      </c>
      <c r="G4588">
        <v>0</v>
      </c>
      <c r="H4588" t="s">
        <v>510</v>
      </c>
      <c r="I4588">
        <v>842</v>
      </c>
      <c r="J4588" t="s">
        <v>593</v>
      </c>
      <c r="K4588" t="s">
        <v>593</v>
      </c>
      <c r="L4588">
        <v>344</v>
      </c>
      <c r="M4588" t="s">
        <v>558</v>
      </c>
      <c r="N4588" t="s">
        <v>559</v>
      </c>
      <c r="O4588">
        <v>0</v>
      </c>
      <c r="P4588" t="s">
        <v>177</v>
      </c>
      <c r="Q4588" t="s">
        <v>514</v>
      </c>
      <c r="R4588" t="s">
        <v>515</v>
      </c>
      <c r="S4588" t="s">
        <v>516</v>
      </c>
      <c r="T4588">
        <v>0</v>
      </c>
      <c r="U4588" t="s">
        <v>517</v>
      </c>
      <c r="V4588">
        <v>2523</v>
      </c>
      <c r="W4588" t="s">
        <v>518</v>
      </c>
      <c r="X4588">
        <v>8</v>
      </c>
      <c r="Y4588" t="s">
        <v>519</v>
      </c>
      <c r="Z4588">
        <v>506000</v>
      </c>
      <c r="AA4588">
        <v>-1</v>
      </c>
      <c r="AB4588" t="s">
        <v>129</v>
      </c>
      <c r="AC4588"/>
      <c r="AD4588">
        <v>506000</v>
      </c>
      <c r="AE4588"/>
      <c r="AF4588">
        <v>287116</v>
      </c>
      <c r="AG4588"/>
      <c r="AH4588">
        <v>287116</v>
      </c>
      <c r="AI4588">
        <v>0</v>
      </c>
    </row>
    <row r="4589" spans="1:35">
      <c r="A4589" t="s">
        <v>594</v>
      </c>
      <c r="B4589">
        <v>2015</v>
      </c>
      <c r="C4589">
        <v>2015</v>
      </c>
      <c r="D4589">
        <v>2015</v>
      </c>
      <c r="E4589">
        <v>4</v>
      </c>
      <c r="F4589">
        <v>0</v>
      </c>
      <c r="G4589">
        <v>0</v>
      </c>
      <c r="H4589" t="s">
        <v>510</v>
      </c>
      <c r="I4589">
        <v>842</v>
      </c>
      <c r="J4589" t="s">
        <v>593</v>
      </c>
      <c r="K4589" t="s">
        <v>593</v>
      </c>
      <c r="L4589">
        <v>36</v>
      </c>
      <c r="M4589" t="s">
        <v>110</v>
      </c>
      <c r="N4589" t="s">
        <v>511</v>
      </c>
      <c r="O4589">
        <v>0</v>
      </c>
      <c r="P4589" t="s">
        <v>177</v>
      </c>
      <c r="Q4589" t="s">
        <v>514</v>
      </c>
      <c r="R4589" t="s">
        <v>515</v>
      </c>
      <c r="S4589" t="s">
        <v>516</v>
      </c>
      <c r="T4589">
        <v>0</v>
      </c>
      <c r="U4589" t="s">
        <v>517</v>
      </c>
      <c r="V4589">
        <v>2523</v>
      </c>
      <c r="W4589" t="s">
        <v>518</v>
      </c>
      <c r="X4589">
        <v>8</v>
      </c>
      <c r="Y4589" t="s">
        <v>519</v>
      </c>
      <c r="Z4589">
        <v>3158000</v>
      </c>
      <c r="AA4589">
        <v>-1</v>
      </c>
      <c r="AB4589" t="s">
        <v>129</v>
      </c>
      <c r="AC4589"/>
      <c r="AD4589">
        <v>3158000</v>
      </c>
      <c r="AE4589"/>
      <c r="AF4589">
        <v>1231077</v>
      </c>
      <c r="AG4589"/>
      <c r="AH4589">
        <v>1231077</v>
      </c>
      <c r="AI4589">
        <v>0</v>
      </c>
    </row>
    <row r="4590" spans="1:35">
      <c r="A4590" t="s">
        <v>594</v>
      </c>
      <c r="B4590">
        <v>2015</v>
      </c>
      <c r="C4590">
        <v>2015</v>
      </c>
      <c r="D4590">
        <v>2015</v>
      </c>
      <c r="E4590">
        <v>4</v>
      </c>
      <c r="F4590">
        <v>0</v>
      </c>
      <c r="G4590">
        <v>0</v>
      </c>
      <c r="H4590" t="s">
        <v>510</v>
      </c>
      <c r="I4590">
        <v>842</v>
      </c>
      <c r="J4590" t="s">
        <v>593</v>
      </c>
      <c r="K4590" t="s">
        <v>593</v>
      </c>
      <c r="L4590">
        <v>430</v>
      </c>
      <c r="M4590" t="s">
        <v>827</v>
      </c>
      <c r="N4590" t="s">
        <v>828</v>
      </c>
      <c r="O4590">
        <v>0</v>
      </c>
      <c r="P4590" t="s">
        <v>177</v>
      </c>
      <c r="Q4590" t="s">
        <v>514</v>
      </c>
      <c r="R4590" t="s">
        <v>515</v>
      </c>
      <c r="S4590" t="s">
        <v>516</v>
      </c>
      <c r="T4590">
        <v>0</v>
      </c>
      <c r="U4590" t="s">
        <v>517</v>
      </c>
      <c r="V4590">
        <v>2523</v>
      </c>
      <c r="W4590" t="s">
        <v>518</v>
      </c>
      <c r="X4590">
        <v>8</v>
      </c>
      <c r="Y4590" t="s">
        <v>519</v>
      </c>
      <c r="Z4590">
        <v>2000</v>
      </c>
      <c r="AA4590">
        <v>-1</v>
      </c>
      <c r="AB4590" t="s">
        <v>129</v>
      </c>
      <c r="AC4590"/>
      <c r="AD4590">
        <v>2000</v>
      </c>
      <c r="AE4590"/>
      <c r="AF4590">
        <v>7783</v>
      </c>
      <c r="AG4590"/>
      <c r="AH4590">
        <v>7783</v>
      </c>
      <c r="AI4590">
        <v>0</v>
      </c>
    </row>
    <row r="4591" spans="1:35">
      <c r="A4591" t="s">
        <v>594</v>
      </c>
      <c r="B4591">
        <v>2015</v>
      </c>
      <c r="C4591">
        <v>2015</v>
      </c>
      <c r="D4591">
        <v>2015</v>
      </c>
      <c r="E4591">
        <v>4</v>
      </c>
      <c r="F4591">
        <v>0</v>
      </c>
      <c r="G4591">
        <v>0</v>
      </c>
      <c r="H4591" t="s">
        <v>510</v>
      </c>
      <c r="I4591">
        <v>842</v>
      </c>
      <c r="J4591" t="s">
        <v>593</v>
      </c>
      <c r="K4591" t="s">
        <v>593</v>
      </c>
      <c r="L4591">
        <v>276</v>
      </c>
      <c r="M4591" t="s">
        <v>591</v>
      </c>
      <c r="N4591" t="s">
        <v>592</v>
      </c>
      <c r="O4591">
        <v>0</v>
      </c>
      <c r="P4591" t="s">
        <v>177</v>
      </c>
      <c r="Q4591" t="s">
        <v>514</v>
      </c>
      <c r="R4591" t="s">
        <v>515</v>
      </c>
      <c r="S4591" t="s">
        <v>516</v>
      </c>
      <c r="T4591">
        <v>0</v>
      </c>
      <c r="U4591" t="s">
        <v>517</v>
      </c>
      <c r="V4591">
        <v>2523</v>
      </c>
      <c r="W4591" t="s">
        <v>518</v>
      </c>
      <c r="X4591">
        <v>8</v>
      </c>
      <c r="Y4591" t="s">
        <v>519</v>
      </c>
      <c r="Z4591">
        <v>711000</v>
      </c>
      <c r="AA4591">
        <v>-1</v>
      </c>
      <c r="AB4591" t="s">
        <v>129</v>
      </c>
      <c r="AC4591"/>
      <c r="AD4591">
        <v>711000</v>
      </c>
      <c r="AE4591"/>
      <c r="AF4591">
        <v>484965</v>
      </c>
      <c r="AG4591"/>
      <c r="AH4591">
        <v>484965</v>
      </c>
      <c r="AI4591">
        <v>0</v>
      </c>
    </row>
    <row r="4592" spans="1:35">
      <c r="A4592" t="s">
        <v>594</v>
      </c>
      <c r="B4592">
        <v>2015</v>
      </c>
      <c r="C4592">
        <v>2015</v>
      </c>
      <c r="D4592">
        <v>2015</v>
      </c>
      <c r="E4592">
        <v>4</v>
      </c>
      <c r="F4592">
        <v>0</v>
      </c>
      <c r="G4592">
        <v>0</v>
      </c>
      <c r="H4592" t="s">
        <v>510</v>
      </c>
      <c r="I4592">
        <v>842</v>
      </c>
      <c r="J4592" t="s">
        <v>593</v>
      </c>
      <c r="K4592" t="s">
        <v>593</v>
      </c>
      <c r="L4592">
        <v>410</v>
      </c>
      <c r="M4592" t="s">
        <v>550</v>
      </c>
      <c r="N4592" t="s">
        <v>551</v>
      </c>
      <c r="O4592">
        <v>0</v>
      </c>
      <c r="P4592" t="s">
        <v>177</v>
      </c>
      <c r="Q4592" t="s">
        <v>514</v>
      </c>
      <c r="R4592" t="s">
        <v>515</v>
      </c>
      <c r="S4592" t="s">
        <v>516</v>
      </c>
      <c r="T4592">
        <v>0</v>
      </c>
      <c r="U4592" t="s">
        <v>517</v>
      </c>
      <c r="V4592">
        <v>2523</v>
      </c>
      <c r="W4592" t="s">
        <v>518</v>
      </c>
      <c r="X4592">
        <v>8</v>
      </c>
      <c r="Y4592" t="s">
        <v>519</v>
      </c>
      <c r="Z4592">
        <v>276000</v>
      </c>
      <c r="AA4592">
        <v>-1</v>
      </c>
      <c r="AB4592" t="s">
        <v>129</v>
      </c>
      <c r="AC4592"/>
      <c r="AD4592">
        <v>276000</v>
      </c>
      <c r="AE4592"/>
      <c r="AF4592">
        <v>485954</v>
      </c>
      <c r="AG4592"/>
      <c r="AH4592">
        <v>485954</v>
      </c>
      <c r="AI4592">
        <v>0</v>
      </c>
    </row>
    <row r="4593" spans="1:35">
      <c r="A4593" t="s">
        <v>594</v>
      </c>
      <c r="B4593">
        <v>2015</v>
      </c>
      <c r="C4593">
        <v>2015</v>
      </c>
      <c r="D4593">
        <v>2015</v>
      </c>
      <c r="E4593">
        <v>4</v>
      </c>
      <c r="F4593">
        <v>0</v>
      </c>
      <c r="G4593">
        <v>0</v>
      </c>
      <c r="H4593" t="s">
        <v>510</v>
      </c>
      <c r="I4593">
        <v>842</v>
      </c>
      <c r="J4593" t="s">
        <v>593</v>
      </c>
      <c r="K4593" t="s">
        <v>593</v>
      </c>
      <c r="L4593">
        <v>826</v>
      </c>
      <c r="M4593" t="s">
        <v>589</v>
      </c>
      <c r="N4593" t="s">
        <v>590</v>
      </c>
      <c r="O4593">
        <v>0</v>
      </c>
      <c r="P4593" t="s">
        <v>177</v>
      </c>
      <c r="Q4593" t="s">
        <v>514</v>
      </c>
      <c r="R4593" t="s">
        <v>515</v>
      </c>
      <c r="S4593" t="s">
        <v>516</v>
      </c>
      <c r="T4593">
        <v>0</v>
      </c>
      <c r="U4593" t="s">
        <v>517</v>
      </c>
      <c r="V4593">
        <v>2523</v>
      </c>
      <c r="W4593" t="s">
        <v>518</v>
      </c>
      <c r="X4593">
        <v>8</v>
      </c>
      <c r="Y4593" t="s">
        <v>519</v>
      </c>
      <c r="Z4593">
        <v>574000</v>
      </c>
      <c r="AA4593">
        <v>-1</v>
      </c>
      <c r="AB4593" t="s">
        <v>129</v>
      </c>
      <c r="AC4593"/>
      <c r="AD4593">
        <v>574000</v>
      </c>
      <c r="AE4593"/>
      <c r="AF4593">
        <v>523256</v>
      </c>
      <c r="AG4593"/>
      <c r="AH4593">
        <v>523256</v>
      </c>
      <c r="AI4593">
        <v>0</v>
      </c>
    </row>
    <row r="4594" spans="1:35">
      <c r="A4594" t="s">
        <v>594</v>
      </c>
      <c r="B4594">
        <v>2015</v>
      </c>
      <c r="C4594">
        <v>2015</v>
      </c>
      <c r="D4594">
        <v>2015</v>
      </c>
      <c r="E4594">
        <v>4</v>
      </c>
      <c r="F4594">
        <v>0</v>
      </c>
      <c r="G4594">
        <v>0</v>
      </c>
      <c r="H4594" t="s">
        <v>510</v>
      </c>
      <c r="I4594">
        <v>842</v>
      </c>
      <c r="J4594" t="s">
        <v>593</v>
      </c>
      <c r="K4594" t="s">
        <v>593</v>
      </c>
      <c r="L4594">
        <v>392</v>
      </c>
      <c r="M4594" t="s">
        <v>223</v>
      </c>
      <c r="N4594" t="s">
        <v>584</v>
      </c>
      <c r="O4594">
        <v>0</v>
      </c>
      <c r="P4594" t="s">
        <v>177</v>
      </c>
      <c r="Q4594" t="s">
        <v>514</v>
      </c>
      <c r="R4594" t="s">
        <v>515</v>
      </c>
      <c r="S4594" t="s">
        <v>516</v>
      </c>
      <c r="T4594">
        <v>0</v>
      </c>
      <c r="U4594" t="s">
        <v>517</v>
      </c>
      <c r="V4594">
        <v>2523</v>
      </c>
      <c r="W4594" t="s">
        <v>518</v>
      </c>
      <c r="X4594">
        <v>8</v>
      </c>
      <c r="Y4594" t="s">
        <v>519</v>
      </c>
      <c r="Z4594">
        <v>6151000</v>
      </c>
      <c r="AA4594">
        <v>-1</v>
      </c>
      <c r="AB4594" t="s">
        <v>129</v>
      </c>
      <c r="AC4594"/>
      <c r="AD4594">
        <v>6151000</v>
      </c>
      <c r="AE4594"/>
      <c r="AF4594">
        <v>1155902</v>
      </c>
      <c r="AG4594"/>
      <c r="AH4594">
        <v>1155902</v>
      </c>
      <c r="AI4594">
        <v>0</v>
      </c>
    </row>
    <row r="4595" spans="1:35">
      <c r="A4595" t="s">
        <v>594</v>
      </c>
      <c r="B4595">
        <v>2015</v>
      </c>
      <c r="C4595">
        <v>2015</v>
      </c>
      <c r="D4595">
        <v>2015</v>
      </c>
      <c r="E4595">
        <v>4</v>
      </c>
      <c r="F4595">
        <v>0</v>
      </c>
      <c r="G4595">
        <v>0</v>
      </c>
      <c r="H4595" t="s">
        <v>510</v>
      </c>
      <c r="I4595">
        <v>842</v>
      </c>
      <c r="J4595" t="s">
        <v>593</v>
      </c>
      <c r="K4595" t="s">
        <v>593</v>
      </c>
      <c r="L4595">
        <v>156</v>
      </c>
      <c r="M4595" t="s">
        <v>183</v>
      </c>
      <c r="N4595" t="s">
        <v>562</v>
      </c>
      <c r="O4595">
        <v>0</v>
      </c>
      <c r="P4595" t="s">
        <v>177</v>
      </c>
      <c r="Q4595" t="s">
        <v>514</v>
      </c>
      <c r="R4595" t="s">
        <v>515</v>
      </c>
      <c r="S4595" t="s">
        <v>516</v>
      </c>
      <c r="T4595">
        <v>0</v>
      </c>
      <c r="U4595" t="s">
        <v>517</v>
      </c>
      <c r="V4595">
        <v>2523</v>
      </c>
      <c r="W4595" t="s">
        <v>518</v>
      </c>
      <c r="X4595">
        <v>8</v>
      </c>
      <c r="Y4595" t="s">
        <v>519</v>
      </c>
      <c r="Z4595">
        <v>5522000</v>
      </c>
      <c r="AA4595">
        <v>-1</v>
      </c>
      <c r="AB4595" t="s">
        <v>129</v>
      </c>
      <c r="AC4595"/>
      <c r="AD4595">
        <v>5522000</v>
      </c>
      <c r="AE4595"/>
      <c r="AF4595">
        <v>1006340</v>
      </c>
      <c r="AG4595"/>
      <c r="AH4595">
        <v>1006340</v>
      </c>
      <c r="AI4595">
        <v>0</v>
      </c>
    </row>
    <row r="4596" spans="1:35">
      <c r="A4596" t="s">
        <v>594</v>
      </c>
      <c r="B4596">
        <v>2015</v>
      </c>
      <c r="C4596">
        <v>2015</v>
      </c>
      <c r="D4596">
        <v>2015</v>
      </c>
      <c r="E4596">
        <v>4</v>
      </c>
      <c r="F4596">
        <v>0</v>
      </c>
      <c r="G4596">
        <v>0</v>
      </c>
      <c r="H4596" t="s">
        <v>510</v>
      </c>
      <c r="I4596">
        <v>842</v>
      </c>
      <c r="J4596" t="s">
        <v>593</v>
      </c>
      <c r="K4596" t="s">
        <v>593</v>
      </c>
      <c r="L4596">
        <v>484</v>
      </c>
      <c r="M4596" t="s">
        <v>656</v>
      </c>
      <c r="N4596" t="s">
        <v>657</v>
      </c>
      <c r="O4596">
        <v>0</v>
      </c>
      <c r="P4596" t="s">
        <v>177</v>
      </c>
      <c r="Q4596" t="s">
        <v>514</v>
      </c>
      <c r="R4596" t="s">
        <v>515</v>
      </c>
      <c r="S4596" t="s">
        <v>516</v>
      </c>
      <c r="T4596">
        <v>0</v>
      </c>
      <c r="U4596" t="s">
        <v>517</v>
      </c>
      <c r="V4596">
        <v>2523</v>
      </c>
      <c r="W4596" t="s">
        <v>518</v>
      </c>
      <c r="X4596">
        <v>8</v>
      </c>
      <c r="Y4596" t="s">
        <v>519</v>
      </c>
      <c r="Z4596">
        <v>63773000</v>
      </c>
      <c r="AA4596">
        <v>-1</v>
      </c>
      <c r="AB4596" t="s">
        <v>129</v>
      </c>
      <c r="AC4596"/>
      <c r="AD4596">
        <v>63773000</v>
      </c>
      <c r="AE4596"/>
      <c r="AF4596">
        <v>29852324</v>
      </c>
      <c r="AG4596"/>
      <c r="AH4596">
        <v>29852324</v>
      </c>
      <c r="AI4596">
        <v>0</v>
      </c>
    </row>
    <row r="4597" spans="1:35">
      <c r="A4597" t="s">
        <v>594</v>
      </c>
      <c r="B4597">
        <v>2015</v>
      </c>
      <c r="C4597">
        <v>2015</v>
      </c>
      <c r="D4597">
        <v>2015</v>
      </c>
      <c r="E4597">
        <v>4</v>
      </c>
      <c r="F4597">
        <v>0</v>
      </c>
      <c r="G4597">
        <v>0</v>
      </c>
      <c r="H4597" t="s">
        <v>510</v>
      </c>
      <c r="I4597">
        <v>842</v>
      </c>
      <c r="J4597" t="s">
        <v>593</v>
      </c>
      <c r="K4597" t="s">
        <v>593</v>
      </c>
      <c r="L4597">
        <v>124</v>
      </c>
      <c r="M4597" t="s">
        <v>542</v>
      </c>
      <c r="N4597" t="s">
        <v>543</v>
      </c>
      <c r="O4597">
        <v>0</v>
      </c>
      <c r="P4597" t="s">
        <v>177</v>
      </c>
      <c r="Q4597" t="s">
        <v>514</v>
      </c>
      <c r="R4597" t="s">
        <v>515</v>
      </c>
      <c r="S4597" t="s">
        <v>516</v>
      </c>
      <c r="T4597">
        <v>0</v>
      </c>
      <c r="U4597" t="s">
        <v>517</v>
      </c>
      <c r="V4597">
        <v>2523</v>
      </c>
      <c r="W4597" t="s">
        <v>518</v>
      </c>
      <c r="X4597">
        <v>8</v>
      </c>
      <c r="Y4597" t="s">
        <v>519</v>
      </c>
      <c r="Z4597">
        <v>1198529040</v>
      </c>
      <c r="AA4597">
        <v>-1</v>
      </c>
      <c r="AB4597" t="s">
        <v>129</v>
      </c>
      <c r="AC4597"/>
      <c r="AD4597">
        <v>1198529040</v>
      </c>
      <c r="AE4597"/>
      <c r="AF4597">
        <v>161075427</v>
      </c>
      <c r="AG4597"/>
      <c r="AH4597">
        <v>161075427</v>
      </c>
      <c r="AI4597">
        <v>0</v>
      </c>
    </row>
    <row r="4598" spans="1:35">
      <c r="A4598" t="s">
        <v>594</v>
      </c>
      <c r="B4598">
        <v>2015</v>
      </c>
      <c r="C4598">
        <v>2015</v>
      </c>
      <c r="D4598">
        <v>2015</v>
      </c>
      <c r="E4598">
        <v>4</v>
      </c>
      <c r="F4598">
        <v>0</v>
      </c>
      <c r="G4598">
        <v>0</v>
      </c>
      <c r="H4598" t="s">
        <v>510</v>
      </c>
      <c r="I4598">
        <v>842</v>
      </c>
      <c r="J4598" t="s">
        <v>593</v>
      </c>
      <c r="K4598" t="s">
        <v>593</v>
      </c>
      <c r="L4598">
        <v>0</v>
      </c>
      <c r="M4598" t="s">
        <v>177</v>
      </c>
      <c r="N4598" t="s">
        <v>514</v>
      </c>
      <c r="O4598">
        <v>0</v>
      </c>
      <c r="P4598" t="s">
        <v>177</v>
      </c>
      <c r="Q4598" t="s">
        <v>514</v>
      </c>
      <c r="R4598" t="s">
        <v>515</v>
      </c>
      <c r="S4598" t="s">
        <v>516</v>
      </c>
      <c r="T4598">
        <v>0</v>
      </c>
      <c r="U4598" t="s">
        <v>517</v>
      </c>
      <c r="V4598">
        <v>2523</v>
      </c>
      <c r="W4598" t="s">
        <v>518</v>
      </c>
      <c r="X4598">
        <v>8</v>
      </c>
      <c r="Y4598" t="s">
        <v>519</v>
      </c>
      <c r="Z4598">
        <v>1588782040</v>
      </c>
      <c r="AA4598">
        <v>-1</v>
      </c>
      <c r="AB4598" t="s">
        <v>129</v>
      </c>
      <c r="AC4598"/>
      <c r="AD4598">
        <v>1588782040</v>
      </c>
      <c r="AE4598"/>
      <c r="AF4598">
        <v>249471623</v>
      </c>
      <c r="AG4598"/>
      <c r="AH4598">
        <v>249471623</v>
      </c>
      <c r="AI4598">
        <v>0</v>
      </c>
    </row>
    <row r="4599" spans="1:35">
      <c r="A4599" t="s">
        <v>594</v>
      </c>
      <c r="B4599">
        <v>2015</v>
      </c>
      <c r="C4599">
        <v>2015</v>
      </c>
      <c r="D4599">
        <v>2015</v>
      </c>
      <c r="E4599">
        <v>4</v>
      </c>
      <c r="F4599">
        <v>0</v>
      </c>
      <c r="G4599">
        <v>0</v>
      </c>
      <c r="H4599" t="s">
        <v>510</v>
      </c>
      <c r="I4599">
        <v>842</v>
      </c>
      <c r="J4599" t="s">
        <v>593</v>
      </c>
      <c r="K4599" t="s">
        <v>593</v>
      </c>
      <c r="L4599">
        <v>48</v>
      </c>
      <c r="M4599" t="s">
        <v>759</v>
      </c>
      <c r="N4599" t="s">
        <v>760</v>
      </c>
      <c r="O4599">
        <v>0</v>
      </c>
      <c r="P4599" t="s">
        <v>177</v>
      </c>
      <c r="Q4599" t="s">
        <v>514</v>
      </c>
      <c r="R4599" t="s">
        <v>515</v>
      </c>
      <c r="S4599" t="s">
        <v>516</v>
      </c>
      <c r="T4599">
        <v>0</v>
      </c>
      <c r="U4599" t="s">
        <v>517</v>
      </c>
      <c r="V4599">
        <v>2523</v>
      </c>
      <c r="W4599" t="s">
        <v>518</v>
      </c>
      <c r="X4599">
        <v>8</v>
      </c>
      <c r="Y4599" t="s">
        <v>519</v>
      </c>
      <c r="Z4599">
        <v>1000</v>
      </c>
      <c r="AA4599">
        <v>-1</v>
      </c>
      <c r="AB4599" t="s">
        <v>129</v>
      </c>
      <c r="AC4599"/>
      <c r="AD4599">
        <v>1000</v>
      </c>
      <c r="AE4599"/>
      <c r="AF4599">
        <v>2856</v>
      </c>
      <c r="AG4599"/>
      <c r="AH4599">
        <v>2856</v>
      </c>
      <c r="AI4599">
        <v>0</v>
      </c>
    </row>
    <row r="4600" spans="1:35">
      <c r="A4600" t="s">
        <v>594</v>
      </c>
      <c r="B4600">
        <v>2015</v>
      </c>
      <c r="C4600">
        <v>2015</v>
      </c>
      <c r="D4600">
        <v>2015</v>
      </c>
      <c r="E4600">
        <v>4</v>
      </c>
      <c r="F4600">
        <v>0</v>
      </c>
      <c r="G4600">
        <v>0</v>
      </c>
      <c r="H4600" t="s">
        <v>510</v>
      </c>
      <c r="I4600">
        <v>842</v>
      </c>
      <c r="J4600" t="s">
        <v>593</v>
      </c>
      <c r="K4600" t="s">
        <v>593</v>
      </c>
      <c r="L4600">
        <v>308</v>
      </c>
      <c r="M4600" t="s">
        <v>819</v>
      </c>
      <c r="N4600" t="s">
        <v>820</v>
      </c>
      <c r="O4600">
        <v>0</v>
      </c>
      <c r="P4600" t="s">
        <v>177</v>
      </c>
      <c r="Q4600" t="s">
        <v>514</v>
      </c>
      <c r="R4600" t="s">
        <v>515</v>
      </c>
      <c r="S4600" t="s">
        <v>516</v>
      </c>
      <c r="T4600">
        <v>0</v>
      </c>
      <c r="U4600" t="s">
        <v>517</v>
      </c>
      <c r="V4600">
        <v>2523</v>
      </c>
      <c r="W4600" t="s">
        <v>518</v>
      </c>
      <c r="X4600">
        <v>8</v>
      </c>
      <c r="Y4600" t="s">
        <v>519</v>
      </c>
      <c r="Z4600">
        <v>1000</v>
      </c>
      <c r="AA4600">
        <v>-1</v>
      </c>
      <c r="AB4600" t="s">
        <v>129</v>
      </c>
      <c r="AC4600"/>
      <c r="AD4600">
        <v>1000</v>
      </c>
      <c r="AE4600"/>
      <c r="AF4600">
        <v>2895</v>
      </c>
      <c r="AG4600"/>
      <c r="AH4600">
        <v>2895</v>
      </c>
      <c r="AI4600">
        <v>0</v>
      </c>
    </row>
    <row r="4601" spans="1:35">
      <c r="A4601" t="s">
        <v>594</v>
      </c>
      <c r="B4601">
        <v>2015</v>
      </c>
      <c r="C4601">
        <v>2015</v>
      </c>
      <c r="D4601">
        <v>2015</v>
      </c>
      <c r="E4601">
        <v>4</v>
      </c>
      <c r="F4601">
        <v>0</v>
      </c>
      <c r="G4601">
        <v>0</v>
      </c>
      <c r="H4601" t="s">
        <v>510</v>
      </c>
      <c r="I4601">
        <v>842</v>
      </c>
      <c r="J4601" t="s">
        <v>593</v>
      </c>
      <c r="K4601" t="s">
        <v>593</v>
      </c>
      <c r="L4601">
        <v>586</v>
      </c>
      <c r="M4601" t="s">
        <v>781</v>
      </c>
      <c r="N4601" t="s">
        <v>782</v>
      </c>
      <c r="O4601">
        <v>0</v>
      </c>
      <c r="P4601" t="s">
        <v>177</v>
      </c>
      <c r="Q4601" t="s">
        <v>514</v>
      </c>
      <c r="R4601" t="s">
        <v>515</v>
      </c>
      <c r="S4601" t="s">
        <v>516</v>
      </c>
      <c r="T4601">
        <v>0</v>
      </c>
      <c r="U4601" t="s">
        <v>517</v>
      </c>
      <c r="V4601">
        <v>2523</v>
      </c>
      <c r="W4601" t="s">
        <v>518</v>
      </c>
      <c r="X4601">
        <v>8</v>
      </c>
      <c r="Y4601" t="s">
        <v>519</v>
      </c>
      <c r="Z4601">
        <v>1000</v>
      </c>
      <c r="AA4601">
        <v>-1</v>
      </c>
      <c r="AB4601" t="s">
        <v>129</v>
      </c>
      <c r="AC4601"/>
      <c r="AD4601">
        <v>1000</v>
      </c>
      <c r="AE4601"/>
      <c r="AF4601">
        <v>3029</v>
      </c>
      <c r="AG4601"/>
      <c r="AH4601">
        <v>3029</v>
      </c>
      <c r="AI4601">
        <v>0</v>
      </c>
    </row>
    <row r="4602" spans="1:35">
      <c r="A4602" t="s">
        <v>594</v>
      </c>
      <c r="B4602">
        <v>2015</v>
      </c>
      <c r="C4602">
        <v>2015</v>
      </c>
      <c r="D4602">
        <v>2015</v>
      </c>
      <c r="E4602">
        <v>4</v>
      </c>
      <c r="F4602">
        <v>0</v>
      </c>
      <c r="G4602">
        <v>0</v>
      </c>
      <c r="H4602" t="s">
        <v>841</v>
      </c>
      <c r="I4602">
        <v>842</v>
      </c>
      <c r="J4602" t="s">
        <v>593</v>
      </c>
      <c r="K4602" t="s">
        <v>593</v>
      </c>
      <c r="L4602">
        <v>591</v>
      </c>
      <c r="M4602" t="s">
        <v>576</v>
      </c>
      <c r="N4602" t="s">
        <v>577</v>
      </c>
      <c r="O4602">
        <v>0</v>
      </c>
      <c r="P4602" t="s">
        <v>177</v>
      </c>
      <c r="Q4602" t="s">
        <v>514</v>
      </c>
      <c r="R4602" t="s">
        <v>515</v>
      </c>
      <c r="S4602" t="s">
        <v>516</v>
      </c>
      <c r="T4602">
        <v>0</v>
      </c>
      <c r="U4602" t="s">
        <v>517</v>
      </c>
      <c r="V4602">
        <v>2523</v>
      </c>
      <c r="W4602" t="s">
        <v>518</v>
      </c>
      <c r="X4602">
        <v>8</v>
      </c>
      <c r="Y4602" t="s">
        <v>519</v>
      </c>
      <c r="Z4602">
        <v>2437000</v>
      </c>
      <c r="AA4602">
        <v>-1</v>
      </c>
      <c r="AB4602" t="s">
        <v>129</v>
      </c>
      <c r="AC4602"/>
      <c r="AD4602">
        <v>2437000</v>
      </c>
      <c r="AE4602"/>
      <c r="AF4602">
        <v>1001471</v>
      </c>
      <c r="AG4602"/>
      <c r="AH4602"/>
      <c r="AI4602">
        <v>0</v>
      </c>
    </row>
    <row r="4603" spans="1:35">
      <c r="A4603" t="s">
        <v>594</v>
      </c>
      <c r="B4603">
        <v>2015</v>
      </c>
      <c r="C4603">
        <v>2015</v>
      </c>
      <c r="D4603">
        <v>2015</v>
      </c>
      <c r="E4603">
        <v>4</v>
      </c>
      <c r="F4603">
        <v>0</v>
      </c>
      <c r="G4603">
        <v>0</v>
      </c>
      <c r="H4603" t="s">
        <v>841</v>
      </c>
      <c r="I4603">
        <v>842</v>
      </c>
      <c r="J4603" t="s">
        <v>593</v>
      </c>
      <c r="K4603" t="s">
        <v>593</v>
      </c>
      <c r="L4603">
        <v>604</v>
      </c>
      <c r="M4603" t="s">
        <v>769</v>
      </c>
      <c r="N4603" t="s">
        <v>770</v>
      </c>
      <c r="O4603">
        <v>0</v>
      </c>
      <c r="P4603" t="s">
        <v>177</v>
      </c>
      <c r="Q4603" t="s">
        <v>514</v>
      </c>
      <c r="R4603" t="s">
        <v>515</v>
      </c>
      <c r="S4603" t="s">
        <v>516</v>
      </c>
      <c r="T4603">
        <v>0</v>
      </c>
      <c r="U4603" t="s">
        <v>517</v>
      </c>
      <c r="V4603">
        <v>2523</v>
      </c>
      <c r="W4603" t="s">
        <v>518</v>
      </c>
      <c r="X4603">
        <v>8</v>
      </c>
      <c r="Y4603" t="s">
        <v>519</v>
      </c>
      <c r="Z4603">
        <v>39000</v>
      </c>
      <c r="AA4603">
        <v>-1</v>
      </c>
      <c r="AB4603" t="s">
        <v>129</v>
      </c>
      <c r="AC4603"/>
      <c r="AD4603">
        <v>39000</v>
      </c>
      <c r="AE4603"/>
      <c r="AF4603">
        <v>11940</v>
      </c>
      <c r="AG4603"/>
      <c r="AH4603"/>
      <c r="AI4603">
        <v>0</v>
      </c>
    </row>
    <row r="4604" spans="1:35">
      <c r="A4604" t="s">
        <v>594</v>
      </c>
      <c r="B4604">
        <v>2015</v>
      </c>
      <c r="C4604">
        <v>2015</v>
      </c>
      <c r="D4604">
        <v>2015</v>
      </c>
      <c r="E4604">
        <v>4</v>
      </c>
      <c r="F4604">
        <v>0</v>
      </c>
      <c r="G4604">
        <v>0</v>
      </c>
      <c r="H4604" t="s">
        <v>841</v>
      </c>
      <c r="I4604">
        <v>842</v>
      </c>
      <c r="J4604" t="s">
        <v>593</v>
      </c>
      <c r="K4604" t="s">
        <v>593</v>
      </c>
      <c r="L4604">
        <v>682</v>
      </c>
      <c r="M4604" t="s">
        <v>707</v>
      </c>
      <c r="N4604" t="s">
        <v>708</v>
      </c>
      <c r="O4604">
        <v>0</v>
      </c>
      <c r="P4604" t="s">
        <v>177</v>
      </c>
      <c r="Q4604" t="s">
        <v>514</v>
      </c>
      <c r="R4604" t="s">
        <v>515</v>
      </c>
      <c r="S4604" t="s">
        <v>516</v>
      </c>
      <c r="T4604">
        <v>0</v>
      </c>
      <c r="U4604" t="s">
        <v>517</v>
      </c>
      <c r="V4604">
        <v>2523</v>
      </c>
      <c r="W4604" t="s">
        <v>518</v>
      </c>
      <c r="X4604">
        <v>8</v>
      </c>
      <c r="Y4604" t="s">
        <v>519</v>
      </c>
      <c r="Z4604">
        <v>23000</v>
      </c>
      <c r="AA4604">
        <v>-1</v>
      </c>
      <c r="AB4604" t="s">
        <v>129</v>
      </c>
      <c r="AC4604"/>
      <c r="AD4604">
        <v>23000</v>
      </c>
      <c r="AE4604"/>
      <c r="AF4604">
        <v>13503</v>
      </c>
      <c r="AG4604"/>
      <c r="AH4604"/>
      <c r="AI4604">
        <v>0</v>
      </c>
    </row>
    <row r="4605" spans="1:35">
      <c r="A4605" t="s">
        <v>594</v>
      </c>
      <c r="B4605">
        <v>2015</v>
      </c>
      <c r="C4605">
        <v>2015</v>
      </c>
      <c r="D4605">
        <v>2015</v>
      </c>
      <c r="E4605">
        <v>4</v>
      </c>
      <c r="F4605">
        <v>0</v>
      </c>
      <c r="G4605">
        <v>0</v>
      </c>
      <c r="H4605" t="s">
        <v>841</v>
      </c>
      <c r="I4605">
        <v>842</v>
      </c>
      <c r="J4605" t="s">
        <v>593</v>
      </c>
      <c r="K4605" t="s">
        <v>593</v>
      </c>
      <c r="L4605">
        <v>340</v>
      </c>
      <c r="M4605" t="s">
        <v>757</v>
      </c>
      <c r="N4605" t="s">
        <v>758</v>
      </c>
      <c r="O4605">
        <v>0</v>
      </c>
      <c r="P4605" t="s">
        <v>177</v>
      </c>
      <c r="Q4605" t="s">
        <v>514</v>
      </c>
      <c r="R4605" t="s">
        <v>515</v>
      </c>
      <c r="S4605" t="s">
        <v>516</v>
      </c>
      <c r="T4605">
        <v>0</v>
      </c>
      <c r="U4605" t="s">
        <v>517</v>
      </c>
      <c r="V4605">
        <v>2523</v>
      </c>
      <c r="W4605" t="s">
        <v>518</v>
      </c>
      <c r="X4605">
        <v>8</v>
      </c>
      <c r="Y4605" t="s">
        <v>519</v>
      </c>
      <c r="Z4605">
        <v>10000</v>
      </c>
      <c r="AA4605">
        <v>-1</v>
      </c>
      <c r="AB4605" t="s">
        <v>129</v>
      </c>
      <c r="AC4605"/>
      <c r="AD4605">
        <v>10000</v>
      </c>
      <c r="AE4605"/>
      <c r="AF4605">
        <v>6946</v>
      </c>
      <c r="AG4605"/>
      <c r="AH4605"/>
      <c r="AI4605">
        <v>0</v>
      </c>
    </row>
    <row r="4606" spans="1:35">
      <c r="A4606" t="s">
        <v>594</v>
      </c>
      <c r="B4606">
        <v>2015</v>
      </c>
      <c r="C4606">
        <v>2015</v>
      </c>
      <c r="D4606">
        <v>2015</v>
      </c>
      <c r="E4606">
        <v>4</v>
      </c>
      <c r="F4606">
        <v>0</v>
      </c>
      <c r="G4606">
        <v>0</v>
      </c>
      <c r="H4606" t="s">
        <v>841</v>
      </c>
      <c r="I4606">
        <v>842</v>
      </c>
      <c r="J4606" t="s">
        <v>593</v>
      </c>
      <c r="K4606" t="s">
        <v>593</v>
      </c>
      <c r="L4606">
        <v>152</v>
      </c>
      <c r="M4606" t="s">
        <v>642</v>
      </c>
      <c r="N4606" t="s">
        <v>643</v>
      </c>
      <c r="O4606">
        <v>0</v>
      </c>
      <c r="P4606" t="s">
        <v>177</v>
      </c>
      <c r="Q4606" t="s">
        <v>514</v>
      </c>
      <c r="R4606" t="s">
        <v>515</v>
      </c>
      <c r="S4606" t="s">
        <v>516</v>
      </c>
      <c r="T4606">
        <v>0</v>
      </c>
      <c r="U4606" t="s">
        <v>517</v>
      </c>
      <c r="V4606">
        <v>2523</v>
      </c>
      <c r="W4606" t="s">
        <v>518</v>
      </c>
      <c r="X4606">
        <v>8</v>
      </c>
      <c r="Y4606" t="s">
        <v>519</v>
      </c>
      <c r="Z4606">
        <v>237000</v>
      </c>
      <c r="AA4606">
        <v>-1</v>
      </c>
      <c r="AB4606" t="s">
        <v>129</v>
      </c>
      <c r="AC4606"/>
      <c r="AD4606">
        <v>237000</v>
      </c>
      <c r="AE4606"/>
      <c r="AF4606">
        <v>32981</v>
      </c>
      <c r="AG4606"/>
      <c r="AH4606"/>
      <c r="AI4606">
        <v>0</v>
      </c>
    </row>
    <row r="4607" spans="1:35">
      <c r="A4607" t="s">
        <v>594</v>
      </c>
      <c r="B4607">
        <v>2015</v>
      </c>
      <c r="C4607">
        <v>2015</v>
      </c>
      <c r="D4607">
        <v>2015</v>
      </c>
      <c r="E4607">
        <v>4</v>
      </c>
      <c r="F4607">
        <v>0</v>
      </c>
      <c r="G4607">
        <v>0</v>
      </c>
      <c r="H4607" t="s">
        <v>841</v>
      </c>
      <c r="I4607">
        <v>842</v>
      </c>
      <c r="J4607" t="s">
        <v>593</v>
      </c>
      <c r="K4607" t="s">
        <v>593</v>
      </c>
      <c r="L4607">
        <v>344</v>
      </c>
      <c r="M4607" t="s">
        <v>558</v>
      </c>
      <c r="N4607" t="s">
        <v>559</v>
      </c>
      <c r="O4607">
        <v>0</v>
      </c>
      <c r="P4607" t="s">
        <v>177</v>
      </c>
      <c r="Q4607" t="s">
        <v>514</v>
      </c>
      <c r="R4607" t="s">
        <v>515</v>
      </c>
      <c r="S4607" t="s">
        <v>516</v>
      </c>
      <c r="T4607">
        <v>0</v>
      </c>
      <c r="U4607" t="s">
        <v>517</v>
      </c>
      <c r="V4607">
        <v>2523</v>
      </c>
      <c r="W4607" t="s">
        <v>518</v>
      </c>
      <c r="X4607">
        <v>8</v>
      </c>
      <c r="Y4607" t="s">
        <v>519</v>
      </c>
      <c r="Z4607">
        <v>8000</v>
      </c>
      <c r="AA4607">
        <v>-1</v>
      </c>
      <c r="AB4607" t="s">
        <v>129</v>
      </c>
      <c r="AC4607"/>
      <c r="AD4607">
        <v>8000</v>
      </c>
      <c r="AE4607"/>
      <c r="AF4607">
        <v>2921</v>
      </c>
      <c r="AG4607"/>
      <c r="AH4607"/>
      <c r="AI4607">
        <v>0</v>
      </c>
    </row>
    <row r="4608" spans="1:35">
      <c r="A4608" t="s">
        <v>594</v>
      </c>
      <c r="B4608">
        <v>2015</v>
      </c>
      <c r="C4608">
        <v>2015</v>
      </c>
      <c r="D4608">
        <v>2015</v>
      </c>
      <c r="E4608">
        <v>4</v>
      </c>
      <c r="F4608">
        <v>0</v>
      </c>
      <c r="G4608">
        <v>0</v>
      </c>
      <c r="H4608" t="s">
        <v>841</v>
      </c>
      <c r="I4608">
        <v>842</v>
      </c>
      <c r="J4608" t="s">
        <v>593</v>
      </c>
      <c r="K4608" t="s">
        <v>593</v>
      </c>
      <c r="L4608">
        <v>702</v>
      </c>
      <c r="M4608" t="s">
        <v>211</v>
      </c>
      <c r="N4608" t="s">
        <v>563</v>
      </c>
      <c r="O4608">
        <v>0</v>
      </c>
      <c r="P4608" t="s">
        <v>177</v>
      </c>
      <c r="Q4608" t="s">
        <v>514</v>
      </c>
      <c r="R4608" t="s">
        <v>515</v>
      </c>
      <c r="S4608" t="s">
        <v>516</v>
      </c>
      <c r="T4608">
        <v>0</v>
      </c>
      <c r="U4608" t="s">
        <v>517</v>
      </c>
      <c r="V4608">
        <v>2523</v>
      </c>
      <c r="W4608" t="s">
        <v>518</v>
      </c>
      <c r="X4608">
        <v>8</v>
      </c>
      <c r="Y4608" t="s">
        <v>519</v>
      </c>
      <c r="Z4608">
        <v>4000</v>
      </c>
      <c r="AA4608">
        <v>-1</v>
      </c>
      <c r="AB4608" t="s">
        <v>129</v>
      </c>
      <c r="AC4608"/>
      <c r="AD4608">
        <v>4000</v>
      </c>
      <c r="AE4608"/>
      <c r="AF4608">
        <v>4382</v>
      </c>
      <c r="AG4608"/>
      <c r="AH4608"/>
      <c r="AI4608">
        <v>0</v>
      </c>
    </row>
    <row r="4609" spans="1:35">
      <c r="A4609" t="s">
        <v>594</v>
      </c>
      <c r="B4609">
        <v>2015</v>
      </c>
      <c r="C4609">
        <v>2015</v>
      </c>
      <c r="D4609">
        <v>2015</v>
      </c>
      <c r="E4609">
        <v>4</v>
      </c>
      <c r="F4609">
        <v>0</v>
      </c>
      <c r="G4609">
        <v>0</v>
      </c>
      <c r="H4609" t="s">
        <v>841</v>
      </c>
      <c r="I4609">
        <v>842</v>
      </c>
      <c r="J4609" t="s">
        <v>593</v>
      </c>
      <c r="K4609" t="s">
        <v>593</v>
      </c>
      <c r="L4609">
        <v>170</v>
      </c>
      <c r="M4609" t="s">
        <v>725</v>
      </c>
      <c r="N4609" t="s">
        <v>726</v>
      </c>
      <c r="O4609">
        <v>0</v>
      </c>
      <c r="P4609" t="s">
        <v>177</v>
      </c>
      <c r="Q4609" t="s">
        <v>514</v>
      </c>
      <c r="R4609" t="s">
        <v>515</v>
      </c>
      <c r="S4609" t="s">
        <v>516</v>
      </c>
      <c r="T4609">
        <v>0</v>
      </c>
      <c r="U4609" t="s">
        <v>517</v>
      </c>
      <c r="V4609">
        <v>2523</v>
      </c>
      <c r="W4609" t="s">
        <v>518</v>
      </c>
      <c r="X4609">
        <v>8</v>
      </c>
      <c r="Y4609" t="s">
        <v>519</v>
      </c>
      <c r="Z4609">
        <v>123000</v>
      </c>
      <c r="AA4609">
        <v>-1</v>
      </c>
      <c r="AB4609" t="s">
        <v>129</v>
      </c>
      <c r="AC4609"/>
      <c r="AD4609">
        <v>123000</v>
      </c>
      <c r="AE4609"/>
      <c r="AF4609">
        <v>14040</v>
      </c>
      <c r="AG4609"/>
      <c r="AH4609"/>
      <c r="AI4609">
        <v>0</v>
      </c>
    </row>
    <row r="4610" spans="1:35">
      <c r="A4610" t="s">
        <v>594</v>
      </c>
      <c r="B4610">
        <v>2015</v>
      </c>
      <c r="C4610">
        <v>2015</v>
      </c>
      <c r="D4610">
        <v>2015</v>
      </c>
      <c r="E4610">
        <v>4</v>
      </c>
      <c r="F4610">
        <v>0</v>
      </c>
      <c r="G4610">
        <v>0</v>
      </c>
      <c r="H4610" t="s">
        <v>841</v>
      </c>
      <c r="I4610">
        <v>842</v>
      </c>
      <c r="J4610" t="s">
        <v>593</v>
      </c>
      <c r="K4610" t="s">
        <v>593</v>
      </c>
      <c r="L4610">
        <v>188</v>
      </c>
      <c r="M4610" t="s">
        <v>612</v>
      </c>
      <c r="N4610" t="s">
        <v>613</v>
      </c>
      <c r="O4610">
        <v>0</v>
      </c>
      <c r="P4610" t="s">
        <v>177</v>
      </c>
      <c r="Q4610" t="s">
        <v>514</v>
      </c>
      <c r="R4610" t="s">
        <v>515</v>
      </c>
      <c r="S4610" t="s">
        <v>516</v>
      </c>
      <c r="T4610">
        <v>0</v>
      </c>
      <c r="U4610" t="s">
        <v>517</v>
      </c>
      <c r="V4610">
        <v>2523</v>
      </c>
      <c r="W4610" t="s">
        <v>518</v>
      </c>
      <c r="X4610">
        <v>8</v>
      </c>
      <c r="Y4610" t="s">
        <v>519</v>
      </c>
      <c r="Z4610">
        <v>1000</v>
      </c>
      <c r="AA4610">
        <v>-1</v>
      </c>
      <c r="AB4610" t="s">
        <v>129</v>
      </c>
      <c r="AC4610"/>
      <c r="AD4610">
        <v>1000</v>
      </c>
      <c r="AE4610"/>
      <c r="AF4610">
        <v>5382</v>
      </c>
      <c r="AG4610"/>
      <c r="AH4610"/>
      <c r="AI4610">
        <v>0</v>
      </c>
    </row>
    <row r="4611" spans="1:35">
      <c r="A4611" t="s">
        <v>594</v>
      </c>
      <c r="B4611">
        <v>2015</v>
      </c>
      <c r="C4611">
        <v>2015</v>
      </c>
      <c r="D4611">
        <v>2015</v>
      </c>
      <c r="E4611">
        <v>4</v>
      </c>
      <c r="F4611">
        <v>0</v>
      </c>
      <c r="G4611">
        <v>0</v>
      </c>
      <c r="H4611" t="s">
        <v>841</v>
      </c>
      <c r="I4611">
        <v>842</v>
      </c>
      <c r="J4611" t="s">
        <v>593</v>
      </c>
      <c r="K4611" t="s">
        <v>593</v>
      </c>
      <c r="L4611">
        <v>218</v>
      </c>
      <c r="M4611" t="s">
        <v>767</v>
      </c>
      <c r="N4611" t="s">
        <v>768</v>
      </c>
      <c r="O4611">
        <v>0</v>
      </c>
      <c r="P4611" t="s">
        <v>177</v>
      </c>
      <c r="Q4611" t="s">
        <v>514</v>
      </c>
      <c r="R4611" t="s">
        <v>515</v>
      </c>
      <c r="S4611" t="s">
        <v>516</v>
      </c>
      <c r="T4611">
        <v>0</v>
      </c>
      <c r="U4611" t="s">
        <v>517</v>
      </c>
      <c r="V4611">
        <v>2523</v>
      </c>
      <c r="W4611" t="s">
        <v>518</v>
      </c>
      <c r="X4611">
        <v>8</v>
      </c>
      <c r="Y4611" t="s">
        <v>519</v>
      </c>
      <c r="Z4611">
        <v>1000</v>
      </c>
      <c r="AA4611">
        <v>-1</v>
      </c>
      <c r="AB4611" t="s">
        <v>129</v>
      </c>
      <c r="AC4611"/>
      <c r="AD4611">
        <v>1000</v>
      </c>
      <c r="AE4611"/>
      <c r="AF4611">
        <v>7359</v>
      </c>
      <c r="AG4611"/>
      <c r="AH4611"/>
      <c r="AI4611">
        <v>0</v>
      </c>
    </row>
    <row r="4612" spans="1:35">
      <c r="A4612" t="s">
        <v>594</v>
      </c>
      <c r="B4612">
        <v>2015</v>
      </c>
      <c r="C4612">
        <v>2015</v>
      </c>
      <c r="D4612">
        <v>2015</v>
      </c>
      <c r="E4612">
        <v>4</v>
      </c>
      <c r="F4612">
        <v>0</v>
      </c>
      <c r="G4612">
        <v>0</v>
      </c>
      <c r="H4612" t="s">
        <v>841</v>
      </c>
      <c r="I4612">
        <v>842</v>
      </c>
      <c r="J4612" t="s">
        <v>593</v>
      </c>
      <c r="K4612" t="s">
        <v>593</v>
      </c>
      <c r="L4612">
        <v>531</v>
      </c>
      <c r="M4612" t="s">
        <v>624</v>
      </c>
      <c r="N4612" t="s">
        <v>625</v>
      </c>
      <c r="O4612">
        <v>0</v>
      </c>
      <c r="P4612" t="s">
        <v>177</v>
      </c>
      <c r="Q4612" t="s">
        <v>514</v>
      </c>
      <c r="R4612" t="s">
        <v>515</v>
      </c>
      <c r="S4612" t="s">
        <v>516</v>
      </c>
      <c r="T4612">
        <v>0</v>
      </c>
      <c r="U4612" t="s">
        <v>517</v>
      </c>
      <c r="V4612">
        <v>2523</v>
      </c>
      <c r="W4612" t="s">
        <v>518</v>
      </c>
      <c r="X4612">
        <v>8</v>
      </c>
      <c r="Y4612" t="s">
        <v>519</v>
      </c>
      <c r="Z4612">
        <v>1000</v>
      </c>
      <c r="AA4612">
        <v>-1</v>
      </c>
      <c r="AB4612" t="s">
        <v>129</v>
      </c>
      <c r="AC4612"/>
      <c r="AD4612">
        <v>1000</v>
      </c>
      <c r="AE4612"/>
      <c r="AF4612">
        <v>4350</v>
      </c>
      <c r="AG4612"/>
      <c r="AH4612"/>
      <c r="AI4612">
        <v>0</v>
      </c>
    </row>
    <row r="4613" spans="1:35">
      <c r="A4613" t="s">
        <v>594</v>
      </c>
      <c r="B4613">
        <v>2015</v>
      </c>
      <c r="C4613">
        <v>2015</v>
      </c>
      <c r="D4613">
        <v>2015</v>
      </c>
      <c r="E4613">
        <v>4</v>
      </c>
      <c r="F4613">
        <v>0</v>
      </c>
      <c r="G4613">
        <v>0</v>
      </c>
      <c r="H4613" t="s">
        <v>841</v>
      </c>
      <c r="I4613">
        <v>842</v>
      </c>
      <c r="J4613" t="s">
        <v>593</v>
      </c>
      <c r="K4613" t="s">
        <v>593</v>
      </c>
      <c r="L4613">
        <v>558</v>
      </c>
      <c r="M4613" t="s">
        <v>831</v>
      </c>
      <c r="N4613" t="s">
        <v>832</v>
      </c>
      <c r="O4613">
        <v>0</v>
      </c>
      <c r="P4613" t="s">
        <v>177</v>
      </c>
      <c r="Q4613" t="s">
        <v>514</v>
      </c>
      <c r="R4613" t="s">
        <v>515</v>
      </c>
      <c r="S4613" t="s">
        <v>516</v>
      </c>
      <c r="T4613">
        <v>0</v>
      </c>
      <c r="U4613" t="s">
        <v>517</v>
      </c>
      <c r="V4613">
        <v>2523</v>
      </c>
      <c r="W4613" t="s">
        <v>518</v>
      </c>
      <c r="X4613">
        <v>8</v>
      </c>
      <c r="Y4613" t="s">
        <v>519</v>
      </c>
      <c r="Z4613">
        <v>1000</v>
      </c>
      <c r="AA4613">
        <v>-1</v>
      </c>
      <c r="AB4613" t="s">
        <v>129</v>
      </c>
      <c r="AC4613"/>
      <c r="AD4613">
        <v>1000</v>
      </c>
      <c r="AE4613"/>
      <c r="AF4613">
        <v>2520</v>
      </c>
      <c r="AG4613"/>
      <c r="AH4613"/>
      <c r="AI4613">
        <v>0</v>
      </c>
    </row>
    <row r="4614" spans="1:35">
      <c r="A4614" t="s">
        <v>594</v>
      </c>
      <c r="B4614">
        <v>2015</v>
      </c>
      <c r="C4614">
        <v>2015</v>
      </c>
      <c r="D4614">
        <v>2015</v>
      </c>
      <c r="E4614">
        <v>4</v>
      </c>
      <c r="F4614">
        <v>0</v>
      </c>
      <c r="G4614">
        <v>0</v>
      </c>
      <c r="H4614" t="s">
        <v>841</v>
      </c>
      <c r="I4614">
        <v>842</v>
      </c>
      <c r="J4614" t="s">
        <v>593</v>
      </c>
      <c r="K4614" t="s">
        <v>593</v>
      </c>
      <c r="L4614">
        <v>484</v>
      </c>
      <c r="M4614" t="s">
        <v>656</v>
      </c>
      <c r="N4614" t="s">
        <v>657</v>
      </c>
      <c r="O4614">
        <v>0</v>
      </c>
      <c r="P4614" t="s">
        <v>177</v>
      </c>
      <c r="Q4614" t="s">
        <v>514</v>
      </c>
      <c r="R4614" t="s">
        <v>515</v>
      </c>
      <c r="S4614" t="s">
        <v>516</v>
      </c>
      <c r="T4614">
        <v>0</v>
      </c>
      <c r="U4614" t="s">
        <v>517</v>
      </c>
      <c r="V4614">
        <v>2523</v>
      </c>
      <c r="W4614" t="s">
        <v>518</v>
      </c>
      <c r="X4614">
        <v>8</v>
      </c>
      <c r="Y4614" t="s">
        <v>519</v>
      </c>
      <c r="Z4614">
        <v>591000</v>
      </c>
      <c r="AA4614">
        <v>-1</v>
      </c>
      <c r="AB4614" t="s">
        <v>129</v>
      </c>
      <c r="AC4614"/>
      <c r="AD4614">
        <v>591000</v>
      </c>
      <c r="AE4614"/>
      <c r="AF4614">
        <v>246307</v>
      </c>
      <c r="AG4614"/>
      <c r="AH4614"/>
      <c r="AI4614">
        <v>0</v>
      </c>
    </row>
    <row r="4615" spans="1:35">
      <c r="A4615" t="s">
        <v>594</v>
      </c>
      <c r="B4615">
        <v>2015</v>
      </c>
      <c r="C4615">
        <v>2015</v>
      </c>
      <c r="D4615">
        <v>2015</v>
      </c>
      <c r="E4615">
        <v>4</v>
      </c>
      <c r="F4615">
        <v>0</v>
      </c>
      <c r="G4615">
        <v>0</v>
      </c>
      <c r="H4615" t="s">
        <v>841</v>
      </c>
      <c r="I4615">
        <v>842</v>
      </c>
      <c r="J4615" t="s">
        <v>593</v>
      </c>
      <c r="K4615" t="s">
        <v>593</v>
      </c>
      <c r="L4615">
        <v>124</v>
      </c>
      <c r="M4615" t="s">
        <v>542</v>
      </c>
      <c r="N4615" t="s">
        <v>543</v>
      </c>
      <c r="O4615">
        <v>0</v>
      </c>
      <c r="P4615" t="s">
        <v>177</v>
      </c>
      <c r="Q4615" t="s">
        <v>514</v>
      </c>
      <c r="R4615" t="s">
        <v>515</v>
      </c>
      <c r="S4615" t="s">
        <v>516</v>
      </c>
      <c r="T4615">
        <v>0</v>
      </c>
      <c r="U4615" t="s">
        <v>517</v>
      </c>
      <c r="V4615">
        <v>2523</v>
      </c>
      <c r="W4615" t="s">
        <v>518</v>
      </c>
      <c r="X4615">
        <v>8</v>
      </c>
      <c r="Y4615" t="s">
        <v>519</v>
      </c>
      <c r="Z4615">
        <v>251235008</v>
      </c>
      <c r="AA4615">
        <v>-1</v>
      </c>
      <c r="AB4615" t="s">
        <v>129</v>
      </c>
      <c r="AC4615"/>
      <c r="AD4615">
        <v>251235008</v>
      </c>
      <c r="AE4615"/>
      <c r="AF4615">
        <v>24119450</v>
      </c>
      <c r="AG4615"/>
      <c r="AH4615"/>
      <c r="AI4615">
        <v>0</v>
      </c>
    </row>
    <row r="4616" spans="1:35">
      <c r="A4616" t="s">
        <v>594</v>
      </c>
      <c r="B4616">
        <v>2015</v>
      </c>
      <c r="C4616">
        <v>2015</v>
      </c>
      <c r="D4616">
        <v>2015</v>
      </c>
      <c r="E4616">
        <v>4</v>
      </c>
      <c r="F4616">
        <v>0</v>
      </c>
      <c r="G4616">
        <v>0</v>
      </c>
      <c r="H4616" t="s">
        <v>841</v>
      </c>
      <c r="I4616">
        <v>842</v>
      </c>
      <c r="J4616" t="s">
        <v>593</v>
      </c>
      <c r="K4616" t="s">
        <v>593</v>
      </c>
      <c r="L4616">
        <v>0</v>
      </c>
      <c r="M4616" t="s">
        <v>177</v>
      </c>
      <c r="N4616" t="s">
        <v>514</v>
      </c>
      <c r="O4616">
        <v>0</v>
      </c>
      <c r="P4616" t="s">
        <v>177</v>
      </c>
      <c r="Q4616" t="s">
        <v>514</v>
      </c>
      <c r="R4616" t="s">
        <v>515</v>
      </c>
      <c r="S4616" t="s">
        <v>516</v>
      </c>
      <c r="T4616">
        <v>0</v>
      </c>
      <c r="U4616" t="s">
        <v>517</v>
      </c>
      <c r="V4616">
        <v>2523</v>
      </c>
      <c r="W4616" t="s">
        <v>518</v>
      </c>
      <c r="X4616">
        <v>8</v>
      </c>
      <c r="Y4616" t="s">
        <v>519</v>
      </c>
      <c r="Z4616">
        <v>254711008</v>
      </c>
      <c r="AA4616">
        <v>-1</v>
      </c>
      <c r="AB4616" t="s">
        <v>129</v>
      </c>
      <c r="AC4616"/>
      <c r="AD4616">
        <v>254711008</v>
      </c>
      <c r="AE4616"/>
      <c r="AF4616">
        <v>25473552</v>
      </c>
      <c r="AG4616"/>
      <c r="AH4616"/>
      <c r="AI4616">
        <v>0</v>
      </c>
    </row>
    <row r="4617" spans="1:35">
      <c r="A4617" t="s">
        <v>594</v>
      </c>
      <c r="B4617">
        <v>2015</v>
      </c>
      <c r="C4617">
        <v>2015</v>
      </c>
      <c r="D4617">
        <v>2015</v>
      </c>
      <c r="E4617">
        <v>4</v>
      </c>
      <c r="F4617">
        <v>0</v>
      </c>
      <c r="G4617">
        <v>0</v>
      </c>
      <c r="H4617" t="s">
        <v>568</v>
      </c>
      <c r="I4617">
        <v>842</v>
      </c>
      <c r="J4617" t="s">
        <v>593</v>
      </c>
      <c r="K4617" t="s">
        <v>593</v>
      </c>
      <c r="L4617">
        <v>579</v>
      </c>
      <c r="M4617" t="s">
        <v>705</v>
      </c>
      <c r="N4617" t="s">
        <v>706</v>
      </c>
      <c r="O4617">
        <v>0</v>
      </c>
      <c r="P4617" t="s">
        <v>177</v>
      </c>
      <c r="Q4617" t="s">
        <v>514</v>
      </c>
      <c r="R4617" t="s">
        <v>515</v>
      </c>
      <c r="S4617" t="s">
        <v>516</v>
      </c>
      <c r="T4617">
        <v>0</v>
      </c>
      <c r="U4617" t="s">
        <v>517</v>
      </c>
      <c r="V4617">
        <v>2523</v>
      </c>
      <c r="W4617" t="s">
        <v>518</v>
      </c>
      <c r="X4617">
        <v>8</v>
      </c>
      <c r="Y4617" t="s">
        <v>519</v>
      </c>
      <c r="Z4617">
        <v>25000000</v>
      </c>
      <c r="AA4617">
        <v>-1</v>
      </c>
      <c r="AB4617" t="s">
        <v>129</v>
      </c>
      <c r="AC4617"/>
      <c r="AD4617">
        <v>25000000</v>
      </c>
      <c r="AE4617"/>
      <c r="AF4617">
        <v>1771250</v>
      </c>
      <c r="AG4617">
        <v>1771250</v>
      </c>
      <c r="AH4617"/>
      <c r="AI4617">
        <v>0</v>
      </c>
    </row>
    <row r="4618" spans="1:35">
      <c r="A4618" t="s">
        <v>594</v>
      </c>
      <c r="B4618">
        <v>2015</v>
      </c>
      <c r="C4618">
        <v>2015</v>
      </c>
      <c r="D4618">
        <v>2015</v>
      </c>
      <c r="E4618">
        <v>4</v>
      </c>
      <c r="F4618">
        <v>0</v>
      </c>
      <c r="G4618">
        <v>0</v>
      </c>
      <c r="H4618" t="s">
        <v>568</v>
      </c>
      <c r="I4618">
        <v>842</v>
      </c>
      <c r="J4618" t="s">
        <v>593</v>
      </c>
      <c r="K4618" t="s">
        <v>593</v>
      </c>
      <c r="L4618">
        <v>246</v>
      </c>
      <c r="M4618" t="s">
        <v>678</v>
      </c>
      <c r="N4618" t="s">
        <v>679</v>
      </c>
      <c r="O4618">
        <v>0</v>
      </c>
      <c r="P4618" t="s">
        <v>177</v>
      </c>
      <c r="Q4618" t="s">
        <v>514</v>
      </c>
      <c r="R4618" t="s">
        <v>515</v>
      </c>
      <c r="S4618" t="s">
        <v>516</v>
      </c>
      <c r="T4618">
        <v>0</v>
      </c>
      <c r="U4618" t="s">
        <v>517</v>
      </c>
      <c r="V4618">
        <v>2523</v>
      </c>
      <c r="W4618" t="s">
        <v>518</v>
      </c>
      <c r="X4618">
        <v>8</v>
      </c>
      <c r="Y4618" t="s">
        <v>519</v>
      </c>
      <c r="Z4618">
        <v>16000</v>
      </c>
      <c r="AA4618">
        <v>-1</v>
      </c>
      <c r="AB4618" t="s">
        <v>129</v>
      </c>
      <c r="AC4618"/>
      <c r="AD4618">
        <v>16000</v>
      </c>
      <c r="AE4618"/>
      <c r="AF4618">
        <v>5716</v>
      </c>
      <c r="AG4618">
        <v>5716</v>
      </c>
      <c r="AH4618"/>
      <c r="AI4618">
        <v>0</v>
      </c>
    </row>
    <row r="4619" spans="1:35">
      <c r="A4619" t="s">
        <v>594</v>
      </c>
      <c r="B4619">
        <v>2015</v>
      </c>
      <c r="C4619">
        <v>2015</v>
      </c>
      <c r="D4619">
        <v>2015</v>
      </c>
      <c r="E4619">
        <v>4</v>
      </c>
      <c r="F4619">
        <v>0</v>
      </c>
      <c r="G4619">
        <v>0</v>
      </c>
      <c r="H4619" t="s">
        <v>568</v>
      </c>
      <c r="I4619">
        <v>842</v>
      </c>
      <c r="J4619" t="s">
        <v>593</v>
      </c>
      <c r="K4619" t="s">
        <v>593</v>
      </c>
      <c r="L4619">
        <v>300</v>
      </c>
      <c r="M4619" t="s">
        <v>680</v>
      </c>
      <c r="N4619" t="s">
        <v>681</v>
      </c>
      <c r="O4619">
        <v>0</v>
      </c>
      <c r="P4619" t="s">
        <v>177</v>
      </c>
      <c r="Q4619" t="s">
        <v>514</v>
      </c>
      <c r="R4619" t="s">
        <v>515</v>
      </c>
      <c r="S4619" t="s">
        <v>516</v>
      </c>
      <c r="T4619">
        <v>0</v>
      </c>
      <c r="U4619" t="s">
        <v>517</v>
      </c>
      <c r="V4619">
        <v>2523</v>
      </c>
      <c r="W4619" t="s">
        <v>518</v>
      </c>
      <c r="X4619">
        <v>8</v>
      </c>
      <c r="Y4619" t="s">
        <v>519</v>
      </c>
      <c r="Z4619">
        <v>1595164008</v>
      </c>
      <c r="AA4619">
        <v>-1</v>
      </c>
      <c r="AB4619" t="s">
        <v>129</v>
      </c>
      <c r="AC4619"/>
      <c r="AD4619">
        <v>1595164008</v>
      </c>
      <c r="AE4619"/>
      <c r="AF4619">
        <v>102573763</v>
      </c>
      <c r="AG4619">
        <v>102573763</v>
      </c>
      <c r="AH4619"/>
      <c r="AI4619">
        <v>0</v>
      </c>
    </row>
    <row r="4620" spans="1:35">
      <c r="A4620" t="s">
        <v>594</v>
      </c>
      <c r="B4620">
        <v>2015</v>
      </c>
      <c r="C4620">
        <v>2015</v>
      </c>
      <c r="D4620">
        <v>2015</v>
      </c>
      <c r="E4620">
        <v>4</v>
      </c>
      <c r="F4620">
        <v>0</v>
      </c>
      <c r="G4620">
        <v>0</v>
      </c>
      <c r="H4620" t="s">
        <v>568</v>
      </c>
      <c r="I4620">
        <v>842</v>
      </c>
      <c r="J4620" t="s">
        <v>593</v>
      </c>
      <c r="K4620" t="s">
        <v>593</v>
      </c>
      <c r="L4620">
        <v>818</v>
      </c>
      <c r="M4620" t="s">
        <v>532</v>
      </c>
      <c r="N4620" t="s">
        <v>533</v>
      </c>
      <c r="O4620">
        <v>0</v>
      </c>
      <c r="P4620" t="s">
        <v>177</v>
      </c>
      <c r="Q4620" t="s">
        <v>514</v>
      </c>
      <c r="R4620" t="s">
        <v>515</v>
      </c>
      <c r="S4620" t="s">
        <v>516</v>
      </c>
      <c r="T4620">
        <v>0</v>
      </c>
      <c r="U4620" t="s">
        <v>517</v>
      </c>
      <c r="V4620">
        <v>2523</v>
      </c>
      <c r="W4620" t="s">
        <v>518</v>
      </c>
      <c r="X4620">
        <v>8</v>
      </c>
      <c r="Y4620" t="s">
        <v>519</v>
      </c>
      <c r="Z4620">
        <v>94277000</v>
      </c>
      <c r="AA4620">
        <v>-1</v>
      </c>
      <c r="AB4620" t="s">
        <v>129</v>
      </c>
      <c r="AC4620"/>
      <c r="AD4620">
        <v>94277000</v>
      </c>
      <c r="AE4620"/>
      <c r="AF4620">
        <v>14134643</v>
      </c>
      <c r="AG4620">
        <v>14134643</v>
      </c>
      <c r="AH4620"/>
      <c r="AI4620">
        <v>0</v>
      </c>
    </row>
    <row r="4621" spans="1:35">
      <c r="A4621" t="s">
        <v>594</v>
      </c>
      <c r="B4621">
        <v>2015</v>
      </c>
      <c r="C4621">
        <v>2015</v>
      </c>
      <c r="D4621">
        <v>2015</v>
      </c>
      <c r="E4621">
        <v>4</v>
      </c>
      <c r="F4621">
        <v>0</v>
      </c>
      <c r="G4621">
        <v>0</v>
      </c>
      <c r="H4621" t="s">
        <v>568</v>
      </c>
      <c r="I4621">
        <v>842</v>
      </c>
      <c r="J4621" t="s">
        <v>593</v>
      </c>
      <c r="K4621" t="s">
        <v>593</v>
      </c>
      <c r="L4621">
        <v>340</v>
      </c>
      <c r="M4621" t="s">
        <v>757</v>
      </c>
      <c r="N4621" t="s">
        <v>758</v>
      </c>
      <c r="O4621">
        <v>0</v>
      </c>
      <c r="P4621" t="s">
        <v>177</v>
      </c>
      <c r="Q4621" t="s">
        <v>514</v>
      </c>
      <c r="R4621" t="s">
        <v>515</v>
      </c>
      <c r="S4621" t="s">
        <v>516</v>
      </c>
      <c r="T4621">
        <v>0</v>
      </c>
      <c r="U4621" t="s">
        <v>517</v>
      </c>
      <c r="V4621">
        <v>2523</v>
      </c>
      <c r="W4621" t="s">
        <v>518</v>
      </c>
      <c r="X4621">
        <v>8</v>
      </c>
      <c r="Y4621" t="s">
        <v>519</v>
      </c>
      <c r="Z4621">
        <v>47000</v>
      </c>
      <c r="AA4621">
        <v>-1</v>
      </c>
      <c r="AB4621" t="s">
        <v>129</v>
      </c>
      <c r="AC4621"/>
      <c r="AD4621">
        <v>47000</v>
      </c>
      <c r="AE4621"/>
      <c r="AF4621">
        <v>10216</v>
      </c>
      <c r="AG4621">
        <v>10216</v>
      </c>
      <c r="AH4621"/>
      <c r="AI4621">
        <v>0</v>
      </c>
    </row>
    <row r="4622" spans="1:35">
      <c r="A4622" t="s">
        <v>594</v>
      </c>
      <c r="B4622">
        <v>2015</v>
      </c>
      <c r="C4622">
        <v>2015</v>
      </c>
      <c r="D4622">
        <v>2015</v>
      </c>
      <c r="E4622">
        <v>4</v>
      </c>
      <c r="F4622">
        <v>0</v>
      </c>
      <c r="G4622">
        <v>0</v>
      </c>
      <c r="H4622" t="s">
        <v>568</v>
      </c>
      <c r="I4622">
        <v>842</v>
      </c>
      <c r="J4622" t="s">
        <v>593</v>
      </c>
      <c r="K4622" t="s">
        <v>593</v>
      </c>
      <c r="L4622">
        <v>191</v>
      </c>
      <c r="M4622" t="s">
        <v>574</v>
      </c>
      <c r="N4622" t="s">
        <v>575</v>
      </c>
      <c r="O4622">
        <v>0</v>
      </c>
      <c r="P4622" t="s">
        <v>177</v>
      </c>
      <c r="Q4622" t="s">
        <v>514</v>
      </c>
      <c r="R4622" t="s">
        <v>515</v>
      </c>
      <c r="S4622" t="s">
        <v>516</v>
      </c>
      <c r="T4622">
        <v>0</v>
      </c>
      <c r="U4622" t="s">
        <v>517</v>
      </c>
      <c r="V4622">
        <v>2523</v>
      </c>
      <c r="W4622" t="s">
        <v>518</v>
      </c>
      <c r="X4622">
        <v>8</v>
      </c>
      <c r="Y4622" t="s">
        <v>519</v>
      </c>
      <c r="Z4622">
        <v>28967000</v>
      </c>
      <c r="AA4622">
        <v>-1</v>
      </c>
      <c r="AB4622" t="s">
        <v>129</v>
      </c>
      <c r="AC4622"/>
      <c r="AD4622">
        <v>28967000</v>
      </c>
      <c r="AE4622"/>
      <c r="AF4622">
        <v>13929583</v>
      </c>
      <c r="AG4622">
        <v>13929583</v>
      </c>
      <c r="AH4622"/>
      <c r="AI4622">
        <v>0</v>
      </c>
    </row>
    <row r="4623" spans="1:35">
      <c r="A4623" t="s">
        <v>594</v>
      </c>
      <c r="B4623">
        <v>2015</v>
      </c>
      <c r="C4623">
        <v>2015</v>
      </c>
      <c r="D4623">
        <v>2015</v>
      </c>
      <c r="E4623">
        <v>4</v>
      </c>
      <c r="F4623">
        <v>0</v>
      </c>
      <c r="G4623">
        <v>0</v>
      </c>
      <c r="H4623" t="s">
        <v>568</v>
      </c>
      <c r="I4623">
        <v>842</v>
      </c>
      <c r="J4623" t="s">
        <v>593</v>
      </c>
      <c r="K4623" t="s">
        <v>593</v>
      </c>
      <c r="L4623">
        <v>388</v>
      </c>
      <c r="M4623" t="s">
        <v>737</v>
      </c>
      <c r="N4623" t="s">
        <v>738</v>
      </c>
      <c r="O4623">
        <v>0</v>
      </c>
      <c r="P4623" t="s">
        <v>177</v>
      </c>
      <c r="Q4623" t="s">
        <v>514</v>
      </c>
      <c r="R4623" t="s">
        <v>515</v>
      </c>
      <c r="S4623" t="s">
        <v>516</v>
      </c>
      <c r="T4623">
        <v>0</v>
      </c>
      <c r="U4623" t="s">
        <v>517</v>
      </c>
      <c r="V4623">
        <v>2523</v>
      </c>
      <c r="W4623" t="s">
        <v>518</v>
      </c>
      <c r="X4623">
        <v>8</v>
      </c>
      <c r="Y4623" t="s">
        <v>519</v>
      </c>
      <c r="Z4623">
        <v>7282000</v>
      </c>
      <c r="AA4623">
        <v>-1</v>
      </c>
      <c r="AB4623" t="s">
        <v>129</v>
      </c>
      <c r="AC4623"/>
      <c r="AD4623">
        <v>7282000</v>
      </c>
      <c r="AE4623"/>
      <c r="AF4623">
        <v>2548701</v>
      </c>
      <c r="AG4623">
        <v>2548701</v>
      </c>
      <c r="AH4623"/>
      <c r="AI4623">
        <v>0</v>
      </c>
    </row>
    <row r="4624" spans="1:35">
      <c r="A4624" t="s">
        <v>594</v>
      </c>
      <c r="B4624">
        <v>2015</v>
      </c>
      <c r="C4624">
        <v>2015</v>
      </c>
      <c r="D4624">
        <v>2015</v>
      </c>
      <c r="E4624">
        <v>4</v>
      </c>
      <c r="F4624">
        <v>0</v>
      </c>
      <c r="G4624">
        <v>0</v>
      </c>
      <c r="H4624" t="s">
        <v>568</v>
      </c>
      <c r="I4624">
        <v>842</v>
      </c>
      <c r="J4624" t="s">
        <v>593</v>
      </c>
      <c r="K4624" t="s">
        <v>593</v>
      </c>
      <c r="L4624">
        <v>24</v>
      </c>
      <c r="M4624" t="s">
        <v>753</v>
      </c>
      <c r="N4624" t="s">
        <v>754</v>
      </c>
      <c r="O4624">
        <v>0</v>
      </c>
      <c r="P4624" t="s">
        <v>177</v>
      </c>
      <c r="Q4624" t="s">
        <v>514</v>
      </c>
      <c r="R4624" t="s">
        <v>515</v>
      </c>
      <c r="S4624" t="s">
        <v>516</v>
      </c>
      <c r="T4624">
        <v>0</v>
      </c>
      <c r="U4624" t="s">
        <v>517</v>
      </c>
      <c r="V4624">
        <v>2523</v>
      </c>
      <c r="W4624" t="s">
        <v>518</v>
      </c>
      <c r="X4624">
        <v>8</v>
      </c>
      <c r="Y4624" t="s">
        <v>519</v>
      </c>
      <c r="Z4624">
        <v>2000</v>
      </c>
      <c r="AA4624">
        <v>-1</v>
      </c>
      <c r="AB4624" t="s">
        <v>129</v>
      </c>
      <c r="AC4624"/>
      <c r="AD4624">
        <v>2000</v>
      </c>
      <c r="AE4624"/>
      <c r="AF4624">
        <v>2816</v>
      </c>
      <c r="AG4624">
        <v>2816</v>
      </c>
      <c r="AH4624"/>
      <c r="AI4624">
        <v>0</v>
      </c>
    </row>
    <row r="4625" spans="1:35">
      <c r="A4625" t="s">
        <v>594</v>
      </c>
      <c r="B4625">
        <v>2015</v>
      </c>
      <c r="C4625">
        <v>2015</v>
      </c>
      <c r="D4625">
        <v>2015</v>
      </c>
      <c r="E4625">
        <v>4</v>
      </c>
      <c r="F4625">
        <v>0</v>
      </c>
      <c r="G4625">
        <v>0</v>
      </c>
      <c r="H4625" t="s">
        <v>568</v>
      </c>
      <c r="I4625">
        <v>842</v>
      </c>
      <c r="J4625" t="s">
        <v>593</v>
      </c>
      <c r="K4625" t="s">
        <v>593</v>
      </c>
      <c r="L4625">
        <v>52</v>
      </c>
      <c r="M4625" t="s">
        <v>715</v>
      </c>
      <c r="N4625" t="s">
        <v>716</v>
      </c>
      <c r="O4625">
        <v>0</v>
      </c>
      <c r="P4625" t="s">
        <v>177</v>
      </c>
      <c r="Q4625" t="s">
        <v>514</v>
      </c>
      <c r="R4625" t="s">
        <v>515</v>
      </c>
      <c r="S4625" t="s">
        <v>516</v>
      </c>
      <c r="T4625">
        <v>0</v>
      </c>
      <c r="U4625" t="s">
        <v>517</v>
      </c>
      <c r="V4625">
        <v>2523</v>
      </c>
      <c r="W4625" t="s">
        <v>518</v>
      </c>
      <c r="X4625">
        <v>8</v>
      </c>
      <c r="Y4625" t="s">
        <v>519</v>
      </c>
      <c r="Z4625">
        <v>53000</v>
      </c>
      <c r="AA4625">
        <v>-1</v>
      </c>
      <c r="AB4625" t="s">
        <v>129</v>
      </c>
      <c r="AC4625"/>
      <c r="AD4625">
        <v>53000</v>
      </c>
      <c r="AE4625"/>
      <c r="AF4625">
        <v>23000</v>
      </c>
      <c r="AG4625">
        <v>23000</v>
      </c>
      <c r="AH4625"/>
      <c r="AI4625">
        <v>0</v>
      </c>
    </row>
    <row r="4626" spans="1:35">
      <c r="A4626" t="s">
        <v>594</v>
      </c>
      <c r="B4626">
        <v>2015</v>
      </c>
      <c r="C4626">
        <v>2015</v>
      </c>
      <c r="D4626">
        <v>2015</v>
      </c>
      <c r="E4626">
        <v>4</v>
      </c>
      <c r="F4626">
        <v>0</v>
      </c>
      <c r="G4626">
        <v>0</v>
      </c>
      <c r="H4626" t="s">
        <v>568</v>
      </c>
      <c r="I4626">
        <v>842</v>
      </c>
      <c r="J4626" t="s">
        <v>593</v>
      </c>
      <c r="K4626" t="s">
        <v>593</v>
      </c>
      <c r="L4626">
        <v>470</v>
      </c>
      <c r="M4626" t="s">
        <v>620</v>
      </c>
      <c r="N4626" t="s">
        <v>621</v>
      </c>
      <c r="O4626">
        <v>0</v>
      </c>
      <c r="P4626" t="s">
        <v>177</v>
      </c>
      <c r="Q4626" t="s">
        <v>514</v>
      </c>
      <c r="R4626" t="s">
        <v>515</v>
      </c>
      <c r="S4626" t="s">
        <v>516</v>
      </c>
      <c r="T4626">
        <v>0</v>
      </c>
      <c r="U4626" t="s">
        <v>517</v>
      </c>
      <c r="V4626">
        <v>2523</v>
      </c>
      <c r="W4626" t="s">
        <v>518</v>
      </c>
      <c r="X4626">
        <v>8</v>
      </c>
      <c r="Y4626" t="s">
        <v>519</v>
      </c>
      <c r="Z4626">
        <v>25000000</v>
      </c>
      <c r="AA4626">
        <v>-1</v>
      </c>
      <c r="AB4626" t="s">
        <v>129</v>
      </c>
      <c r="AC4626"/>
      <c r="AD4626">
        <v>25000000</v>
      </c>
      <c r="AE4626"/>
      <c r="AF4626">
        <v>1787500</v>
      </c>
      <c r="AG4626">
        <v>1787500</v>
      </c>
      <c r="AH4626"/>
      <c r="AI4626">
        <v>0</v>
      </c>
    </row>
    <row r="4627" spans="1:35">
      <c r="A4627" t="s">
        <v>594</v>
      </c>
      <c r="B4627">
        <v>2015</v>
      </c>
      <c r="C4627">
        <v>2015</v>
      </c>
      <c r="D4627">
        <v>2015</v>
      </c>
      <c r="E4627">
        <v>4</v>
      </c>
      <c r="F4627">
        <v>0</v>
      </c>
      <c r="G4627">
        <v>0</v>
      </c>
      <c r="H4627" t="s">
        <v>568</v>
      </c>
      <c r="I4627">
        <v>842</v>
      </c>
      <c r="J4627" t="s">
        <v>593</v>
      </c>
      <c r="K4627" t="s">
        <v>593</v>
      </c>
      <c r="L4627">
        <v>170</v>
      </c>
      <c r="M4627" t="s">
        <v>725</v>
      </c>
      <c r="N4627" t="s">
        <v>726</v>
      </c>
      <c r="O4627">
        <v>0</v>
      </c>
      <c r="P4627" t="s">
        <v>177</v>
      </c>
      <c r="Q4627" t="s">
        <v>514</v>
      </c>
      <c r="R4627" t="s">
        <v>515</v>
      </c>
      <c r="S4627" t="s">
        <v>516</v>
      </c>
      <c r="T4627">
        <v>0</v>
      </c>
      <c r="U4627" t="s">
        <v>517</v>
      </c>
      <c r="V4627">
        <v>2523</v>
      </c>
      <c r="W4627" t="s">
        <v>518</v>
      </c>
      <c r="X4627">
        <v>8</v>
      </c>
      <c r="Y4627" t="s">
        <v>519</v>
      </c>
      <c r="Z4627">
        <v>15749000</v>
      </c>
      <c r="AA4627">
        <v>-1</v>
      </c>
      <c r="AB4627" t="s">
        <v>129</v>
      </c>
      <c r="AC4627"/>
      <c r="AD4627">
        <v>15749000</v>
      </c>
      <c r="AE4627"/>
      <c r="AF4627">
        <v>653191</v>
      </c>
      <c r="AG4627">
        <v>653191</v>
      </c>
      <c r="AH4627"/>
      <c r="AI4627">
        <v>0</v>
      </c>
    </row>
    <row r="4628" spans="1:35">
      <c r="A4628" t="s">
        <v>594</v>
      </c>
      <c r="B4628">
        <v>2015</v>
      </c>
      <c r="C4628">
        <v>2015</v>
      </c>
      <c r="D4628">
        <v>2015</v>
      </c>
      <c r="E4628">
        <v>4</v>
      </c>
      <c r="F4628">
        <v>0</v>
      </c>
      <c r="G4628">
        <v>0</v>
      </c>
      <c r="H4628" t="s">
        <v>568</v>
      </c>
      <c r="I4628">
        <v>842</v>
      </c>
      <c r="J4628" t="s">
        <v>593</v>
      </c>
      <c r="K4628" t="s">
        <v>593</v>
      </c>
      <c r="L4628">
        <v>620</v>
      </c>
      <c r="M4628" t="s">
        <v>603</v>
      </c>
      <c r="N4628" t="s">
        <v>604</v>
      </c>
      <c r="O4628">
        <v>0</v>
      </c>
      <c r="P4628" t="s">
        <v>177</v>
      </c>
      <c r="Q4628" t="s">
        <v>514</v>
      </c>
      <c r="R4628" t="s">
        <v>515</v>
      </c>
      <c r="S4628" t="s">
        <v>516</v>
      </c>
      <c r="T4628">
        <v>0</v>
      </c>
      <c r="U4628" t="s">
        <v>517</v>
      </c>
      <c r="V4628">
        <v>2523</v>
      </c>
      <c r="W4628" t="s">
        <v>518</v>
      </c>
      <c r="X4628">
        <v>8</v>
      </c>
      <c r="Y4628" t="s">
        <v>519</v>
      </c>
      <c r="Z4628">
        <v>20684000</v>
      </c>
      <c r="AA4628">
        <v>-1</v>
      </c>
      <c r="AB4628" t="s">
        <v>129</v>
      </c>
      <c r="AC4628"/>
      <c r="AD4628">
        <v>20684000</v>
      </c>
      <c r="AE4628"/>
      <c r="AF4628">
        <v>2554684</v>
      </c>
      <c r="AG4628">
        <v>2554684</v>
      </c>
      <c r="AH4628"/>
      <c r="AI4628">
        <v>0</v>
      </c>
    </row>
    <row r="4629" spans="1:35">
      <c r="A4629" t="s">
        <v>594</v>
      </c>
      <c r="B4629">
        <v>2015</v>
      </c>
      <c r="C4629">
        <v>2015</v>
      </c>
      <c r="D4629">
        <v>2015</v>
      </c>
      <c r="E4629">
        <v>4</v>
      </c>
      <c r="F4629">
        <v>0</v>
      </c>
      <c r="G4629">
        <v>0</v>
      </c>
      <c r="H4629" t="s">
        <v>568</v>
      </c>
      <c r="I4629">
        <v>842</v>
      </c>
      <c r="J4629" t="s">
        <v>593</v>
      </c>
      <c r="K4629" t="s">
        <v>593</v>
      </c>
      <c r="L4629">
        <v>208</v>
      </c>
      <c r="M4629" t="s">
        <v>195</v>
      </c>
      <c r="N4629" t="s">
        <v>572</v>
      </c>
      <c r="O4629">
        <v>0</v>
      </c>
      <c r="P4629" t="s">
        <v>177</v>
      </c>
      <c r="Q4629" t="s">
        <v>514</v>
      </c>
      <c r="R4629" t="s">
        <v>515</v>
      </c>
      <c r="S4629" t="s">
        <v>516</v>
      </c>
      <c r="T4629">
        <v>0</v>
      </c>
      <c r="U4629" t="s">
        <v>517</v>
      </c>
      <c r="V4629">
        <v>2523</v>
      </c>
      <c r="W4629" t="s">
        <v>518</v>
      </c>
      <c r="X4629">
        <v>8</v>
      </c>
      <c r="Y4629" t="s">
        <v>519</v>
      </c>
      <c r="Z4629">
        <v>159323008</v>
      </c>
      <c r="AA4629">
        <v>-1</v>
      </c>
      <c r="AB4629" t="s">
        <v>129</v>
      </c>
      <c r="AC4629"/>
      <c r="AD4629">
        <v>159323008</v>
      </c>
      <c r="AE4629"/>
      <c r="AF4629">
        <v>20960221</v>
      </c>
      <c r="AG4629">
        <v>20960221</v>
      </c>
      <c r="AH4629"/>
      <c r="AI4629">
        <v>0</v>
      </c>
    </row>
    <row r="4630" spans="1:35">
      <c r="A4630" t="s">
        <v>594</v>
      </c>
      <c r="B4630">
        <v>2015</v>
      </c>
      <c r="C4630">
        <v>2015</v>
      </c>
      <c r="D4630">
        <v>2015</v>
      </c>
      <c r="E4630">
        <v>4</v>
      </c>
      <c r="F4630">
        <v>0</v>
      </c>
      <c r="G4630">
        <v>0</v>
      </c>
      <c r="H4630" t="s">
        <v>568</v>
      </c>
      <c r="I4630">
        <v>842</v>
      </c>
      <c r="J4630" t="s">
        <v>593</v>
      </c>
      <c r="K4630" t="s">
        <v>593</v>
      </c>
      <c r="L4630">
        <v>616</v>
      </c>
      <c r="M4630" t="s">
        <v>692</v>
      </c>
      <c r="N4630" t="s">
        <v>693</v>
      </c>
      <c r="O4630">
        <v>0</v>
      </c>
      <c r="P4630" t="s">
        <v>177</v>
      </c>
      <c r="Q4630" t="s">
        <v>514</v>
      </c>
      <c r="R4630" t="s">
        <v>515</v>
      </c>
      <c r="S4630" t="s">
        <v>516</v>
      </c>
      <c r="T4630">
        <v>0</v>
      </c>
      <c r="U4630" t="s">
        <v>517</v>
      </c>
      <c r="V4630">
        <v>2523</v>
      </c>
      <c r="W4630" t="s">
        <v>518</v>
      </c>
      <c r="X4630">
        <v>8</v>
      </c>
      <c r="Y4630" t="s">
        <v>519</v>
      </c>
      <c r="Z4630">
        <v>718000</v>
      </c>
      <c r="AA4630">
        <v>-1</v>
      </c>
      <c r="AB4630" t="s">
        <v>129</v>
      </c>
      <c r="AC4630"/>
      <c r="AD4630">
        <v>718000</v>
      </c>
      <c r="AE4630"/>
      <c r="AF4630">
        <v>223933</v>
      </c>
      <c r="AG4630">
        <v>223933</v>
      </c>
      <c r="AH4630"/>
      <c r="AI4630">
        <v>0</v>
      </c>
    </row>
    <row r="4631" spans="1:35">
      <c r="A4631" t="s">
        <v>594</v>
      </c>
      <c r="B4631">
        <v>2015</v>
      </c>
      <c r="C4631">
        <v>2015</v>
      </c>
      <c r="D4631">
        <v>2015</v>
      </c>
      <c r="E4631">
        <v>4</v>
      </c>
      <c r="F4631">
        <v>0</v>
      </c>
      <c r="G4631">
        <v>0</v>
      </c>
      <c r="H4631" t="s">
        <v>568</v>
      </c>
      <c r="I4631">
        <v>842</v>
      </c>
      <c r="J4631" t="s">
        <v>593</v>
      </c>
      <c r="K4631" t="s">
        <v>593</v>
      </c>
      <c r="L4631">
        <v>752</v>
      </c>
      <c r="M4631" t="s">
        <v>189</v>
      </c>
      <c r="N4631" t="s">
        <v>569</v>
      </c>
      <c r="O4631">
        <v>0</v>
      </c>
      <c r="P4631" t="s">
        <v>177</v>
      </c>
      <c r="Q4631" t="s">
        <v>514</v>
      </c>
      <c r="R4631" t="s">
        <v>515</v>
      </c>
      <c r="S4631" t="s">
        <v>516</v>
      </c>
      <c r="T4631">
        <v>0</v>
      </c>
      <c r="U4631" t="s">
        <v>517</v>
      </c>
      <c r="V4631">
        <v>2523</v>
      </c>
      <c r="W4631" t="s">
        <v>518</v>
      </c>
      <c r="X4631">
        <v>8</v>
      </c>
      <c r="Y4631" t="s">
        <v>519</v>
      </c>
      <c r="Z4631">
        <v>498574000</v>
      </c>
      <c r="AA4631">
        <v>-1</v>
      </c>
      <c r="AB4631" t="s">
        <v>129</v>
      </c>
      <c r="AC4631"/>
      <c r="AD4631">
        <v>498574000</v>
      </c>
      <c r="AE4631"/>
      <c r="AF4631">
        <v>38905150</v>
      </c>
      <c r="AG4631">
        <v>38905150</v>
      </c>
      <c r="AH4631"/>
      <c r="AI4631">
        <v>0</v>
      </c>
    </row>
    <row r="4632" spans="1:35">
      <c r="A4632" t="s">
        <v>594</v>
      </c>
      <c r="B4632">
        <v>2015</v>
      </c>
      <c r="C4632">
        <v>2015</v>
      </c>
      <c r="D4632">
        <v>2015</v>
      </c>
      <c r="E4632">
        <v>4</v>
      </c>
      <c r="F4632">
        <v>0</v>
      </c>
      <c r="G4632">
        <v>0</v>
      </c>
      <c r="H4632" t="s">
        <v>568</v>
      </c>
      <c r="I4632">
        <v>842</v>
      </c>
      <c r="J4632" t="s">
        <v>593</v>
      </c>
      <c r="K4632" t="s">
        <v>593</v>
      </c>
      <c r="L4632">
        <v>36</v>
      </c>
      <c r="M4632" t="s">
        <v>110</v>
      </c>
      <c r="N4632" t="s">
        <v>511</v>
      </c>
      <c r="O4632">
        <v>0</v>
      </c>
      <c r="P4632" t="s">
        <v>177</v>
      </c>
      <c r="Q4632" t="s">
        <v>514</v>
      </c>
      <c r="R4632" t="s">
        <v>515</v>
      </c>
      <c r="S4632" t="s">
        <v>516</v>
      </c>
      <c r="T4632">
        <v>0</v>
      </c>
      <c r="U4632" t="s">
        <v>517</v>
      </c>
      <c r="V4632">
        <v>2523</v>
      </c>
      <c r="W4632" t="s">
        <v>518</v>
      </c>
      <c r="X4632">
        <v>8</v>
      </c>
      <c r="Y4632" t="s">
        <v>519</v>
      </c>
      <c r="Z4632">
        <v>12000</v>
      </c>
      <c r="AA4632">
        <v>-1</v>
      </c>
      <c r="AB4632" t="s">
        <v>129</v>
      </c>
      <c r="AC4632"/>
      <c r="AD4632">
        <v>12000</v>
      </c>
      <c r="AE4632"/>
      <c r="AF4632">
        <v>31527</v>
      </c>
      <c r="AG4632">
        <v>31527</v>
      </c>
      <c r="AH4632"/>
      <c r="AI4632">
        <v>0</v>
      </c>
    </row>
    <row r="4633" spans="1:35">
      <c r="A4633" t="s">
        <v>594</v>
      </c>
      <c r="B4633">
        <v>2015</v>
      </c>
      <c r="C4633">
        <v>2015</v>
      </c>
      <c r="D4633">
        <v>2015</v>
      </c>
      <c r="E4633">
        <v>4</v>
      </c>
      <c r="F4633">
        <v>0</v>
      </c>
      <c r="G4633">
        <v>0</v>
      </c>
      <c r="H4633" t="s">
        <v>568</v>
      </c>
      <c r="I4633">
        <v>842</v>
      </c>
      <c r="J4633" t="s">
        <v>593</v>
      </c>
      <c r="K4633" t="s">
        <v>593</v>
      </c>
      <c r="L4633">
        <v>344</v>
      </c>
      <c r="M4633" t="s">
        <v>558</v>
      </c>
      <c r="N4633" t="s">
        <v>559</v>
      </c>
      <c r="O4633">
        <v>0</v>
      </c>
      <c r="P4633" t="s">
        <v>177</v>
      </c>
      <c r="Q4633" t="s">
        <v>514</v>
      </c>
      <c r="R4633" t="s">
        <v>515</v>
      </c>
      <c r="S4633" t="s">
        <v>516</v>
      </c>
      <c r="T4633">
        <v>0</v>
      </c>
      <c r="U4633" t="s">
        <v>517</v>
      </c>
      <c r="V4633">
        <v>2523</v>
      </c>
      <c r="W4633" t="s">
        <v>518</v>
      </c>
      <c r="X4633">
        <v>8</v>
      </c>
      <c r="Y4633" t="s">
        <v>519</v>
      </c>
      <c r="Z4633">
        <v>304000</v>
      </c>
      <c r="AA4633">
        <v>-1</v>
      </c>
      <c r="AB4633" t="s">
        <v>129</v>
      </c>
      <c r="AC4633"/>
      <c r="AD4633">
        <v>304000</v>
      </c>
      <c r="AE4633"/>
      <c r="AF4633">
        <v>68540</v>
      </c>
      <c r="AG4633">
        <v>68540</v>
      </c>
      <c r="AH4633"/>
      <c r="AI4633">
        <v>0</v>
      </c>
    </row>
    <row r="4634" spans="1:35">
      <c r="A4634" t="s">
        <v>594</v>
      </c>
      <c r="B4634">
        <v>2015</v>
      </c>
      <c r="C4634">
        <v>2015</v>
      </c>
      <c r="D4634">
        <v>2015</v>
      </c>
      <c r="E4634">
        <v>4</v>
      </c>
      <c r="F4634">
        <v>0</v>
      </c>
      <c r="G4634">
        <v>0</v>
      </c>
      <c r="H4634" t="s">
        <v>568</v>
      </c>
      <c r="I4634">
        <v>842</v>
      </c>
      <c r="J4634" t="s">
        <v>593</v>
      </c>
      <c r="K4634" t="s">
        <v>593</v>
      </c>
      <c r="L4634">
        <v>764</v>
      </c>
      <c r="M4634" t="s">
        <v>198</v>
      </c>
      <c r="N4634" t="s">
        <v>556</v>
      </c>
      <c r="O4634">
        <v>0</v>
      </c>
      <c r="P4634" t="s">
        <v>177</v>
      </c>
      <c r="Q4634" t="s">
        <v>514</v>
      </c>
      <c r="R4634" t="s">
        <v>515</v>
      </c>
      <c r="S4634" t="s">
        <v>516</v>
      </c>
      <c r="T4634">
        <v>0</v>
      </c>
      <c r="U4634" t="s">
        <v>517</v>
      </c>
      <c r="V4634">
        <v>2523</v>
      </c>
      <c r="W4634" t="s">
        <v>518</v>
      </c>
      <c r="X4634">
        <v>8</v>
      </c>
      <c r="Y4634" t="s">
        <v>519</v>
      </c>
      <c r="Z4634">
        <v>11460000</v>
      </c>
      <c r="AA4634">
        <v>-1</v>
      </c>
      <c r="AB4634" t="s">
        <v>129</v>
      </c>
      <c r="AC4634"/>
      <c r="AD4634">
        <v>11460000</v>
      </c>
      <c r="AE4634"/>
      <c r="AF4634">
        <v>2284276</v>
      </c>
      <c r="AG4634">
        <v>2284276</v>
      </c>
      <c r="AH4634"/>
      <c r="AI4634">
        <v>0</v>
      </c>
    </row>
    <row r="4635" spans="1:35">
      <c r="A4635" t="s">
        <v>594</v>
      </c>
      <c r="B4635">
        <v>2015</v>
      </c>
      <c r="C4635">
        <v>2015</v>
      </c>
      <c r="D4635">
        <v>2015</v>
      </c>
      <c r="E4635">
        <v>4</v>
      </c>
      <c r="F4635">
        <v>0</v>
      </c>
      <c r="G4635">
        <v>0</v>
      </c>
      <c r="H4635" t="s">
        <v>568</v>
      </c>
      <c r="I4635">
        <v>842</v>
      </c>
      <c r="J4635" t="s">
        <v>593</v>
      </c>
      <c r="K4635" t="s">
        <v>593</v>
      </c>
      <c r="L4635">
        <v>792</v>
      </c>
      <c r="M4635" t="s">
        <v>217</v>
      </c>
      <c r="N4635" t="s">
        <v>573</v>
      </c>
      <c r="O4635">
        <v>0</v>
      </c>
      <c r="P4635" t="s">
        <v>177</v>
      </c>
      <c r="Q4635" t="s">
        <v>514</v>
      </c>
      <c r="R4635" t="s">
        <v>515</v>
      </c>
      <c r="S4635" t="s">
        <v>516</v>
      </c>
      <c r="T4635">
        <v>0</v>
      </c>
      <c r="U4635" t="s">
        <v>517</v>
      </c>
      <c r="V4635">
        <v>2523</v>
      </c>
      <c r="W4635" t="s">
        <v>518</v>
      </c>
      <c r="X4635">
        <v>8</v>
      </c>
      <c r="Y4635" t="s">
        <v>519</v>
      </c>
      <c r="Z4635">
        <v>430990000</v>
      </c>
      <c r="AA4635">
        <v>-1</v>
      </c>
      <c r="AB4635" t="s">
        <v>129</v>
      </c>
      <c r="AC4635"/>
      <c r="AD4635">
        <v>430990000</v>
      </c>
      <c r="AE4635"/>
      <c r="AF4635">
        <v>40313251</v>
      </c>
      <c r="AG4635">
        <v>40313251</v>
      </c>
      <c r="AH4635"/>
      <c r="AI4635">
        <v>0</v>
      </c>
    </row>
    <row r="4636" spans="1:35">
      <c r="A4636" t="s">
        <v>594</v>
      </c>
      <c r="B4636">
        <v>2015</v>
      </c>
      <c r="C4636">
        <v>2015</v>
      </c>
      <c r="D4636">
        <v>2015</v>
      </c>
      <c r="E4636">
        <v>4</v>
      </c>
      <c r="F4636">
        <v>0</v>
      </c>
      <c r="G4636">
        <v>0</v>
      </c>
      <c r="H4636" t="s">
        <v>568</v>
      </c>
      <c r="I4636">
        <v>842</v>
      </c>
      <c r="J4636" t="s">
        <v>593</v>
      </c>
      <c r="K4636" t="s">
        <v>593</v>
      </c>
      <c r="L4636">
        <v>528</v>
      </c>
      <c r="M4636" t="s">
        <v>581</v>
      </c>
      <c r="N4636" t="s">
        <v>582</v>
      </c>
      <c r="O4636">
        <v>0</v>
      </c>
      <c r="P4636" t="s">
        <v>177</v>
      </c>
      <c r="Q4636" t="s">
        <v>514</v>
      </c>
      <c r="R4636" t="s">
        <v>515</v>
      </c>
      <c r="S4636" t="s">
        <v>516</v>
      </c>
      <c r="T4636">
        <v>0</v>
      </c>
      <c r="U4636" t="s">
        <v>517</v>
      </c>
      <c r="V4636">
        <v>2523</v>
      </c>
      <c r="W4636" t="s">
        <v>518</v>
      </c>
      <c r="X4636">
        <v>8</v>
      </c>
      <c r="Y4636" t="s">
        <v>519</v>
      </c>
      <c r="Z4636">
        <v>2884000</v>
      </c>
      <c r="AA4636">
        <v>-1</v>
      </c>
      <c r="AB4636" t="s">
        <v>129</v>
      </c>
      <c r="AC4636"/>
      <c r="AD4636">
        <v>2884000</v>
      </c>
      <c r="AE4636"/>
      <c r="AF4636">
        <v>3340705</v>
      </c>
      <c r="AG4636">
        <v>3340705</v>
      </c>
      <c r="AH4636"/>
      <c r="AI4636">
        <v>0</v>
      </c>
    </row>
    <row r="4637" spans="1:35">
      <c r="A4637" t="s">
        <v>594</v>
      </c>
      <c r="B4637">
        <v>2015</v>
      </c>
      <c r="C4637">
        <v>2015</v>
      </c>
      <c r="D4637">
        <v>2015</v>
      </c>
      <c r="E4637">
        <v>4</v>
      </c>
      <c r="F4637">
        <v>0</v>
      </c>
      <c r="G4637">
        <v>0</v>
      </c>
      <c r="H4637" t="s">
        <v>568</v>
      </c>
      <c r="I4637">
        <v>842</v>
      </c>
      <c r="J4637" t="s">
        <v>593</v>
      </c>
      <c r="K4637" t="s">
        <v>593</v>
      </c>
      <c r="L4637">
        <v>490</v>
      </c>
      <c r="M4637" t="s">
        <v>546</v>
      </c>
      <c r="N4637" t="s">
        <v>547</v>
      </c>
      <c r="O4637">
        <v>0</v>
      </c>
      <c r="P4637" t="s">
        <v>177</v>
      </c>
      <c r="Q4637" t="s">
        <v>514</v>
      </c>
      <c r="R4637" t="s">
        <v>515</v>
      </c>
      <c r="S4637" t="s">
        <v>516</v>
      </c>
      <c r="T4637">
        <v>0</v>
      </c>
      <c r="U4637" t="s">
        <v>517</v>
      </c>
      <c r="V4637">
        <v>2523</v>
      </c>
      <c r="W4637" t="s">
        <v>518</v>
      </c>
      <c r="X4637">
        <v>8</v>
      </c>
      <c r="Y4637" t="s">
        <v>519</v>
      </c>
      <c r="Z4637">
        <v>424449984</v>
      </c>
      <c r="AA4637">
        <v>-1</v>
      </c>
      <c r="AB4637" t="s">
        <v>129</v>
      </c>
      <c r="AC4637"/>
      <c r="AD4637">
        <v>424449984</v>
      </c>
      <c r="AE4637"/>
      <c r="AF4637">
        <v>30249406</v>
      </c>
      <c r="AG4637">
        <v>30249406</v>
      </c>
      <c r="AH4637"/>
      <c r="AI4637">
        <v>0</v>
      </c>
    </row>
    <row r="4638" spans="1:35">
      <c r="A4638" t="s">
        <v>594</v>
      </c>
      <c r="B4638">
        <v>2015</v>
      </c>
      <c r="C4638">
        <v>2015</v>
      </c>
      <c r="D4638">
        <v>2015</v>
      </c>
      <c r="E4638">
        <v>4</v>
      </c>
      <c r="F4638">
        <v>0</v>
      </c>
      <c r="G4638">
        <v>0</v>
      </c>
      <c r="H4638" t="s">
        <v>568</v>
      </c>
      <c r="I4638">
        <v>842</v>
      </c>
      <c r="J4638" t="s">
        <v>593</v>
      </c>
      <c r="K4638" t="s">
        <v>593</v>
      </c>
      <c r="L4638">
        <v>724</v>
      </c>
      <c r="M4638" t="s">
        <v>214</v>
      </c>
      <c r="N4638" t="s">
        <v>580</v>
      </c>
      <c r="O4638">
        <v>0</v>
      </c>
      <c r="P4638" t="s">
        <v>177</v>
      </c>
      <c r="Q4638" t="s">
        <v>514</v>
      </c>
      <c r="R4638" t="s">
        <v>515</v>
      </c>
      <c r="S4638" t="s">
        <v>516</v>
      </c>
      <c r="T4638">
        <v>0</v>
      </c>
      <c r="U4638" t="s">
        <v>517</v>
      </c>
      <c r="V4638">
        <v>2523</v>
      </c>
      <c r="W4638" t="s">
        <v>518</v>
      </c>
      <c r="X4638">
        <v>8</v>
      </c>
      <c r="Y4638" t="s">
        <v>519</v>
      </c>
      <c r="Z4638">
        <v>371652008</v>
      </c>
      <c r="AA4638">
        <v>-1</v>
      </c>
      <c r="AB4638" t="s">
        <v>129</v>
      </c>
      <c r="AC4638"/>
      <c r="AD4638">
        <v>371652008</v>
      </c>
      <c r="AE4638"/>
      <c r="AF4638">
        <v>32105673</v>
      </c>
      <c r="AG4638">
        <v>32105673</v>
      </c>
      <c r="AH4638"/>
      <c r="AI4638">
        <v>0</v>
      </c>
    </row>
    <row r="4639" spans="1:35">
      <c r="A4639" t="s">
        <v>594</v>
      </c>
      <c r="B4639">
        <v>2015</v>
      </c>
      <c r="C4639">
        <v>2015</v>
      </c>
      <c r="D4639">
        <v>2015</v>
      </c>
      <c r="E4639">
        <v>4</v>
      </c>
      <c r="F4639">
        <v>0</v>
      </c>
      <c r="G4639">
        <v>0</v>
      </c>
      <c r="H4639" t="s">
        <v>568</v>
      </c>
      <c r="I4639">
        <v>842</v>
      </c>
      <c r="J4639" t="s">
        <v>593</v>
      </c>
      <c r="K4639" t="s">
        <v>593</v>
      </c>
      <c r="L4639">
        <v>410</v>
      </c>
      <c r="M4639" t="s">
        <v>550</v>
      </c>
      <c r="N4639" t="s">
        <v>551</v>
      </c>
      <c r="O4639">
        <v>0</v>
      </c>
      <c r="P4639" t="s">
        <v>177</v>
      </c>
      <c r="Q4639" t="s">
        <v>514</v>
      </c>
      <c r="R4639" t="s">
        <v>515</v>
      </c>
      <c r="S4639" t="s">
        <v>516</v>
      </c>
      <c r="T4639">
        <v>0</v>
      </c>
      <c r="U4639" t="s">
        <v>517</v>
      </c>
      <c r="V4639">
        <v>2523</v>
      </c>
      <c r="W4639" t="s">
        <v>518</v>
      </c>
      <c r="X4639">
        <v>8</v>
      </c>
      <c r="Y4639" t="s">
        <v>519</v>
      </c>
      <c r="Z4639">
        <v>1103482992</v>
      </c>
      <c r="AA4639">
        <v>-1</v>
      </c>
      <c r="AB4639" t="s">
        <v>129</v>
      </c>
      <c r="AC4639"/>
      <c r="AD4639">
        <v>1103482992</v>
      </c>
      <c r="AE4639"/>
      <c r="AF4639">
        <v>73934679</v>
      </c>
      <c r="AG4639">
        <v>73934679</v>
      </c>
      <c r="AH4639"/>
      <c r="AI4639">
        <v>0</v>
      </c>
    </row>
    <row r="4640" spans="1:35">
      <c r="A4640" t="s">
        <v>594</v>
      </c>
      <c r="B4640">
        <v>2015</v>
      </c>
      <c r="C4640">
        <v>2015</v>
      </c>
      <c r="D4640">
        <v>2015</v>
      </c>
      <c r="E4640">
        <v>4</v>
      </c>
      <c r="F4640">
        <v>0</v>
      </c>
      <c r="G4640">
        <v>0</v>
      </c>
      <c r="H4640" t="s">
        <v>568</v>
      </c>
      <c r="I4640">
        <v>842</v>
      </c>
      <c r="J4640" t="s">
        <v>593</v>
      </c>
      <c r="K4640" t="s">
        <v>593</v>
      </c>
      <c r="L4640">
        <v>251</v>
      </c>
      <c r="M4640" t="s">
        <v>113</v>
      </c>
      <c r="N4640" t="s">
        <v>583</v>
      </c>
      <c r="O4640">
        <v>0</v>
      </c>
      <c r="P4640" t="s">
        <v>177</v>
      </c>
      <c r="Q4640" t="s">
        <v>514</v>
      </c>
      <c r="R4640" t="s">
        <v>515</v>
      </c>
      <c r="S4640" t="s">
        <v>516</v>
      </c>
      <c r="T4640">
        <v>0</v>
      </c>
      <c r="U4640" t="s">
        <v>517</v>
      </c>
      <c r="V4640">
        <v>2523</v>
      </c>
      <c r="W4640" t="s">
        <v>518</v>
      </c>
      <c r="X4640">
        <v>8</v>
      </c>
      <c r="Y4640" t="s">
        <v>519</v>
      </c>
      <c r="Z4640">
        <v>81826000</v>
      </c>
      <c r="AA4640">
        <v>-1</v>
      </c>
      <c r="AB4640" t="s">
        <v>129</v>
      </c>
      <c r="AC4640"/>
      <c r="AD4640">
        <v>81826000</v>
      </c>
      <c r="AE4640"/>
      <c r="AF4640">
        <v>32948287</v>
      </c>
      <c r="AG4640">
        <v>32948287</v>
      </c>
      <c r="AH4640"/>
      <c r="AI4640">
        <v>0</v>
      </c>
    </row>
    <row r="4641" spans="1:35">
      <c r="A4641" t="s">
        <v>594</v>
      </c>
      <c r="B4641">
        <v>2015</v>
      </c>
      <c r="C4641">
        <v>2015</v>
      </c>
      <c r="D4641">
        <v>2015</v>
      </c>
      <c r="E4641">
        <v>4</v>
      </c>
      <c r="F4641">
        <v>0</v>
      </c>
      <c r="G4641">
        <v>0</v>
      </c>
      <c r="H4641" t="s">
        <v>568</v>
      </c>
      <c r="I4641">
        <v>842</v>
      </c>
      <c r="J4641" t="s">
        <v>593</v>
      </c>
      <c r="K4641" t="s">
        <v>593</v>
      </c>
      <c r="L4641">
        <v>380</v>
      </c>
      <c r="M4641" t="s">
        <v>587</v>
      </c>
      <c r="N4641" t="s">
        <v>588</v>
      </c>
      <c r="O4641">
        <v>0</v>
      </c>
      <c r="P4641" t="s">
        <v>177</v>
      </c>
      <c r="Q4641" t="s">
        <v>514</v>
      </c>
      <c r="R4641" t="s">
        <v>515</v>
      </c>
      <c r="S4641" t="s">
        <v>516</v>
      </c>
      <c r="T4641">
        <v>0</v>
      </c>
      <c r="U4641" t="s">
        <v>517</v>
      </c>
      <c r="V4641">
        <v>2523</v>
      </c>
      <c r="W4641" t="s">
        <v>518</v>
      </c>
      <c r="X4641">
        <v>8</v>
      </c>
      <c r="Y4641" t="s">
        <v>519</v>
      </c>
      <c r="Z4641">
        <v>63752000</v>
      </c>
      <c r="AA4641">
        <v>-1</v>
      </c>
      <c r="AB4641" t="s">
        <v>129</v>
      </c>
      <c r="AC4641"/>
      <c r="AD4641">
        <v>63752000</v>
      </c>
      <c r="AE4641"/>
      <c r="AF4641">
        <v>1304509</v>
      </c>
      <c r="AG4641">
        <v>1304509</v>
      </c>
      <c r="AH4641"/>
      <c r="AI4641">
        <v>0</v>
      </c>
    </row>
    <row r="4642" spans="1:35">
      <c r="A4642" t="s">
        <v>594</v>
      </c>
      <c r="B4642">
        <v>2015</v>
      </c>
      <c r="C4642">
        <v>2015</v>
      </c>
      <c r="D4642">
        <v>2015</v>
      </c>
      <c r="E4642">
        <v>4</v>
      </c>
      <c r="F4642">
        <v>0</v>
      </c>
      <c r="G4642">
        <v>0</v>
      </c>
      <c r="H4642" t="s">
        <v>568</v>
      </c>
      <c r="I4642">
        <v>842</v>
      </c>
      <c r="J4642" t="s">
        <v>593</v>
      </c>
      <c r="K4642" t="s">
        <v>593</v>
      </c>
      <c r="L4642">
        <v>484</v>
      </c>
      <c r="M4642" t="s">
        <v>656</v>
      </c>
      <c r="N4642" t="s">
        <v>657</v>
      </c>
      <c r="O4642">
        <v>0</v>
      </c>
      <c r="P4642" t="s">
        <v>177</v>
      </c>
      <c r="Q4642" t="s">
        <v>514</v>
      </c>
      <c r="R4642" t="s">
        <v>515</v>
      </c>
      <c r="S4642" t="s">
        <v>516</v>
      </c>
      <c r="T4642">
        <v>0</v>
      </c>
      <c r="U4642" t="s">
        <v>517</v>
      </c>
      <c r="V4642">
        <v>2523</v>
      </c>
      <c r="W4642" t="s">
        <v>518</v>
      </c>
      <c r="X4642">
        <v>8</v>
      </c>
      <c r="Y4642" t="s">
        <v>519</v>
      </c>
      <c r="Z4642">
        <v>352987992</v>
      </c>
      <c r="AA4642">
        <v>-1</v>
      </c>
      <c r="AB4642" t="s">
        <v>129</v>
      </c>
      <c r="AC4642"/>
      <c r="AD4642">
        <v>352987992</v>
      </c>
      <c r="AE4642"/>
      <c r="AF4642">
        <v>46846487</v>
      </c>
      <c r="AG4642">
        <v>46846487</v>
      </c>
      <c r="AH4642"/>
      <c r="AI4642">
        <v>0</v>
      </c>
    </row>
    <row r="4643" spans="1:35">
      <c r="A4643" t="s">
        <v>594</v>
      </c>
      <c r="B4643">
        <v>2015</v>
      </c>
      <c r="C4643">
        <v>2015</v>
      </c>
      <c r="D4643">
        <v>2015</v>
      </c>
      <c r="E4643">
        <v>4</v>
      </c>
      <c r="F4643">
        <v>0</v>
      </c>
      <c r="G4643">
        <v>0</v>
      </c>
      <c r="H4643" t="s">
        <v>568</v>
      </c>
      <c r="I4643">
        <v>842</v>
      </c>
      <c r="J4643" t="s">
        <v>593</v>
      </c>
      <c r="K4643" t="s">
        <v>593</v>
      </c>
      <c r="L4643">
        <v>699</v>
      </c>
      <c r="M4643" t="s">
        <v>585</v>
      </c>
      <c r="N4643" t="s">
        <v>586</v>
      </c>
      <c r="O4643">
        <v>0</v>
      </c>
      <c r="P4643" t="s">
        <v>177</v>
      </c>
      <c r="Q4643" t="s">
        <v>514</v>
      </c>
      <c r="R4643" t="s">
        <v>515</v>
      </c>
      <c r="S4643" t="s">
        <v>516</v>
      </c>
      <c r="T4643">
        <v>0</v>
      </c>
      <c r="U4643" t="s">
        <v>517</v>
      </c>
      <c r="V4643">
        <v>2523</v>
      </c>
      <c r="W4643" t="s">
        <v>518</v>
      </c>
      <c r="X4643">
        <v>8</v>
      </c>
      <c r="Y4643" t="s">
        <v>519</v>
      </c>
      <c r="Z4643">
        <v>26000</v>
      </c>
      <c r="AA4643">
        <v>-1</v>
      </c>
      <c r="AB4643" t="s">
        <v>129</v>
      </c>
      <c r="AC4643"/>
      <c r="AD4643">
        <v>26000</v>
      </c>
      <c r="AE4643"/>
      <c r="AF4643">
        <v>26545</v>
      </c>
      <c r="AG4643">
        <v>26545</v>
      </c>
      <c r="AH4643"/>
      <c r="AI4643">
        <v>0</v>
      </c>
    </row>
    <row r="4644" spans="1:35">
      <c r="A4644" t="s">
        <v>594</v>
      </c>
      <c r="B4644">
        <v>2015</v>
      </c>
      <c r="C4644">
        <v>2015</v>
      </c>
      <c r="D4644">
        <v>2015</v>
      </c>
      <c r="E4644">
        <v>4</v>
      </c>
      <c r="F4644">
        <v>0</v>
      </c>
      <c r="G4644">
        <v>0</v>
      </c>
      <c r="H4644" t="s">
        <v>568</v>
      </c>
      <c r="I4644">
        <v>842</v>
      </c>
      <c r="J4644" t="s">
        <v>593</v>
      </c>
      <c r="K4644" t="s">
        <v>593</v>
      </c>
      <c r="L4644">
        <v>392</v>
      </c>
      <c r="M4644" t="s">
        <v>223</v>
      </c>
      <c r="N4644" t="s">
        <v>584</v>
      </c>
      <c r="O4644">
        <v>0</v>
      </c>
      <c r="P4644" t="s">
        <v>177</v>
      </c>
      <c r="Q4644" t="s">
        <v>514</v>
      </c>
      <c r="R4644" t="s">
        <v>515</v>
      </c>
      <c r="S4644" t="s">
        <v>516</v>
      </c>
      <c r="T4644">
        <v>0</v>
      </c>
      <c r="U4644" t="s">
        <v>517</v>
      </c>
      <c r="V4644">
        <v>2523</v>
      </c>
      <c r="W4644" t="s">
        <v>518</v>
      </c>
      <c r="X4644">
        <v>8</v>
      </c>
      <c r="Y4644" t="s">
        <v>519</v>
      </c>
      <c r="Z4644">
        <v>1713000</v>
      </c>
      <c r="AA4644">
        <v>-1</v>
      </c>
      <c r="AB4644" t="s">
        <v>129</v>
      </c>
      <c r="AC4644"/>
      <c r="AD4644">
        <v>1713000</v>
      </c>
      <c r="AE4644"/>
      <c r="AF4644">
        <v>1165022</v>
      </c>
      <c r="AG4644">
        <v>1165022</v>
      </c>
      <c r="AH4644"/>
      <c r="AI4644">
        <v>0</v>
      </c>
    </row>
    <row r="4645" spans="1:35">
      <c r="A4645" t="s">
        <v>594</v>
      </c>
      <c r="B4645">
        <v>2015</v>
      </c>
      <c r="C4645">
        <v>2015</v>
      </c>
      <c r="D4645">
        <v>2015</v>
      </c>
      <c r="E4645">
        <v>4</v>
      </c>
      <c r="F4645">
        <v>0</v>
      </c>
      <c r="G4645">
        <v>0</v>
      </c>
      <c r="H4645" t="s">
        <v>568</v>
      </c>
      <c r="I4645">
        <v>842</v>
      </c>
      <c r="J4645" t="s">
        <v>593</v>
      </c>
      <c r="K4645" t="s">
        <v>593</v>
      </c>
      <c r="L4645">
        <v>826</v>
      </c>
      <c r="M4645" t="s">
        <v>589</v>
      </c>
      <c r="N4645" t="s">
        <v>590</v>
      </c>
      <c r="O4645">
        <v>0</v>
      </c>
      <c r="P4645" t="s">
        <v>177</v>
      </c>
      <c r="Q4645" t="s">
        <v>514</v>
      </c>
      <c r="R4645" t="s">
        <v>515</v>
      </c>
      <c r="S4645" t="s">
        <v>516</v>
      </c>
      <c r="T4645">
        <v>0</v>
      </c>
      <c r="U4645" t="s">
        <v>517</v>
      </c>
      <c r="V4645">
        <v>2523</v>
      </c>
      <c r="W4645" t="s">
        <v>518</v>
      </c>
      <c r="X4645">
        <v>8</v>
      </c>
      <c r="Y4645" t="s">
        <v>519</v>
      </c>
      <c r="Z4645">
        <v>696000</v>
      </c>
      <c r="AA4645">
        <v>-1</v>
      </c>
      <c r="AB4645" t="s">
        <v>129</v>
      </c>
      <c r="AC4645"/>
      <c r="AD4645">
        <v>696000</v>
      </c>
      <c r="AE4645"/>
      <c r="AF4645">
        <v>555430</v>
      </c>
      <c r="AG4645">
        <v>555430</v>
      </c>
      <c r="AH4645"/>
      <c r="AI4645">
        <v>0</v>
      </c>
    </row>
    <row r="4646" spans="1:35">
      <c r="A4646" t="s">
        <v>594</v>
      </c>
      <c r="B4646">
        <v>2015</v>
      </c>
      <c r="C4646">
        <v>2015</v>
      </c>
      <c r="D4646">
        <v>2015</v>
      </c>
      <c r="E4646">
        <v>4</v>
      </c>
      <c r="F4646">
        <v>0</v>
      </c>
      <c r="G4646">
        <v>0</v>
      </c>
      <c r="H4646" t="s">
        <v>568</v>
      </c>
      <c r="I4646">
        <v>842</v>
      </c>
      <c r="J4646" t="s">
        <v>593</v>
      </c>
      <c r="K4646" t="s">
        <v>593</v>
      </c>
      <c r="L4646">
        <v>276</v>
      </c>
      <c r="M4646" t="s">
        <v>591</v>
      </c>
      <c r="N4646" t="s">
        <v>592</v>
      </c>
      <c r="O4646">
        <v>0</v>
      </c>
      <c r="P4646" t="s">
        <v>177</v>
      </c>
      <c r="Q4646" t="s">
        <v>514</v>
      </c>
      <c r="R4646" t="s">
        <v>515</v>
      </c>
      <c r="S4646" t="s">
        <v>516</v>
      </c>
      <c r="T4646">
        <v>0</v>
      </c>
      <c r="U4646" t="s">
        <v>517</v>
      </c>
      <c r="V4646">
        <v>2523</v>
      </c>
      <c r="W4646" t="s">
        <v>518</v>
      </c>
      <c r="X4646">
        <v>8</v>
      </c>
      <c r="Y4646" t="s">
        <v>519</v>
      </c>
      <c r="Z4646">
        <v>1293000</v>
      </c>
      <c r="AA4646">
        <v>-1</v>
      </c>
      <c r="AB4646" t="s">
        <v>129</v>
      </c>
      <c r="AC4646"/>
      <c r="AD4646">
        <v>1293000</v>
      </c>
      <c r="AE4646"/>
      <c r="AF4646">
        <v>153548</v>
      </c>
      <c r="AG4646">
        <v>153548</v>
      </c>
      <c r="AH4646"/>
      <c r="AI4646">
        <v>0</v>
      </c>
    </row>
    <row r="4647" spans="1:35">
      <c r="A4647" t="s">
        <v>594</v>
      </c>
      <c r="B4647">
        <v>2015</v>
      </c>
      <c r="C4647">
        <v>2015</v>
      </c>
      <c r="D4647">
        <v>2015</v>
      </c>
      <c r="E4647">
        <v>4</v>
      </c>
      <c r="F4647">
        <v>0</v>
      </c>
      <c r="G4647">
        <v>0</v>
      </c>
      <c r="H4647" t="s">
        <v>568</v>
      </c>
      <c r="I4647">
        <v>842</v>
      </c>
      <c r="J4647" t="s">
        <v>593</v>
      </c>
      <c r="K4647" t="s">
        <v>593</v>
      </c>
      <c r="L4647">
        <v>124</v>
      </c>
      <c r="M4647" t="s">
        <v>542</v>
      </c>
      <c r="N4647" t="s">
        <v>543</v>
      </c>
      <c r="O4647">
        <v>0</v>
      </c>
      <c r="P4647" t="s">
        <v>177</v>
      </c>
      <c r="Q4647" t="s">
        <v>514</v>
      </c>
      <c r="R4647" t="s">
        <v>515</v>
      </c>
      <c r="S4647" t="s">
        <v>516</v>
      </c>
      <c r="T4647">
        <v>0</v>
      </c>
      <c r="U4647" t="s">
        <v>517</v>
      </c>
      <c r="V4647">
        <v>2523</v>
      </c>
      <c r="W4647" t="s">
        <v>518</v>
      </c>
      <c r="X4647">
        <v>8</v>
      </c>
      <c r="Y4647" t="s">
        <v>519</v>
      </c>
      <c r="Z4647">
        <v>4496869048</v>
      </c>
      <c r="AA4647">
        <v>-1</v>
      </c>
      <c r="AB4647" t="s">
        <v>129</v>
      </c>
      <c r="AC4647"/>
      <c r="AD4647">
        <v>4496869048</v>
      </c>
      <c r="AE4647"/>
      <c r="AF4647">
        <v>366352772</v>
      </c>
      <c r="AG4647">
        <v>366352772</v>
      </c>
      <c r="AH4647"/>
      <c r="AI4647">
        <v>0</v>
      </c>
    </row>
    <row r="4648" spans="1:35">
      <c r="A4648" t="s">
        <v>594</v>
      </c>
      <c r="B4648">
        <v>2015</v>
      </c>
      <c r="C4648">
        <v>2015</v>
      </c>
      <c r="D4648">
        <v>2015</v>
      </c>
      <c r="E4648">
        <v>4</v>
      </c>
      <c r="F4648">
        <v>0</v>
      </c>
      <c r="G4648">
        <v>0</v>
      </c>
      <c r="H4648" t="s">
        <v>568</v>
      </c>
      <c r="I4648">
        <v>842</v>
      </c>
      <c r="J4648" t="s">
        <v>593</v>
      </c>
      <c r="K4648" t="s">
        <v>593</v>
      </c>
      <c r="L4648">
        <v>56</v>
      </c>
      <c r="M4648" t="s">
        <v>694</v>
      </c>
      <c r="N4648" t="s">
        <v>695</v>
      </c>
      <c r="O4648">
        <v>0</v>
      </c>
      <c r="P4648" t="s">
        <v>177</v>
      </c>
      <c r="Q4648" t="s">
        <v>514</v>
      </c>
      <c r="R4648" t="s">
        <v>515</v>
      </c>
      <c r="S4648" t="s">
        <v>516</v>
      </c>
      <c r="T4648">
        <v>0</v>
      </c>
      <c r="U4648" t="s">
        <v>517</v>
      </c>
      <c r="V4648">
        <v>2523</v>
      </c>
      <c r="W4648" t="s">
        <v>518</v>
      </c>
      <c r="X4648">
        <v>8</v>
      </c>
      <c r="Y4648" t="s">
        <v>519</v>
      </c>
      <c r="Z4648">
        <v>1000</v>
      </c>
      <c r="AA4648">
        <v>-1</v>
      </c>
      <c r="AB4648" t="s">
        <v>129</v>
      </c>
      <c r="AC4648"/>
      <c r="AD4648">
        <v>1000</v>
      </c>
      <c r="AE4648"/>
      <c r="AF4648">
        <v>5421</v>
      </c>
      <c r="AG4648">
        <v>5421</v>
      </c>
      <c r="AH4648"/>
      <c r="AI4648">
        <v>0</v>
      </c>
    </row>
    <row r="4649" spans="1:35">
      <c r="A4649" t="s">
        <v>594</v>
      </c>
      <c r="B4649">
        <v>2015</v>
      </c>
      <c r="C4649">
        <v>2015</v>
      </c>
      <c r="D4649">
        <v>2015</v>
      </c>
      <c r="E4649">
        <v>4</v>
      </c>
      <c r="F4649">
        <v>0</v>
      </c>
      <c r="G4649">
        <v>0</v>
      </c>
      <c r="H4649" t="s">
        <v>568</v>
      </c>
      <c r="I4649">
        <v>842</v>
      </c>
      <c r="J4649" t="s">
        <v>593</v>
      </c>
      <c r="K4649" t="s">
        <v>593</v>
      </c>
      <c r="L4649">
        <v>96</v>
      </c>
      <c r="M4649" t="s">
        <v>783</v>
      </c>
      <c r="N4649" t="s">
        <v>784</v>
      </c>
      <c r="O4649">
        <v>0</v>
      </c>
      <c r="P4649" t="s">
        <v>177</v>
      </c>
      <c r="Q4649" t="s">
        <v>514</v>
      </c>
      <c r="R4649" t="s">
        <v>515</v>
      </c>
      <c r="S4649" t="s">
        <v>516</v>
      </c>
      <c r="T4649">
        <v>0</v>
      </c>
      <c r="U4649" t="s">
        <v>517</v>
      </c>
      <c r="V4649">
        <v>2523</v>
      </c>
      <c r="W4649" t="s">
        <v>518</v>
      </c>
      <c r="X4649">
        <v>8</v>
      </c>
      <c r="Y4649" t="s">
        <v>519</v>
      </c>
      <c r="Z4649">
        <v>1000</v>
      </c>
      <c r="AA4649">
        <v>-1</v>
      </c>
      <c r="AB4649" t="s">
        <v>129</v>
      </c>
      <c r="AC4649"/>
      <c r="AD4649">
        <v>1000</v>
      </c>
      <c r="AE4649"/>
      <c r="AF4649">
        <v>4817</v>
      </c>
      <c r="AG4649">
        <v>4817</v>
      </c>
      <c r="AH4649"/>
      <c r="AI4649">
        <v>0</v>
      </c>
    </row>
    <row r="4650" spans="1:35">
      <c r="A4650" t="s">
        <v>594</v>
      </c>
      <c r="B4650">
        <v>2015</v>
      </c>
      <c r="C4650">
        <v>2015</v>
      </c>
      <c r="D4650">
        <v>2015</v>
      </c>
      <c r="E4650">
        <v>4</v>
      </c>
      <c r="F4650">
        <v>0</v>
      </c>
      <c r="G4650">
        <v>0</v>
      </c>
      <c r="H4650" t="s">
        <v>568</v>
      </c>
      <c r="I4650">
        <v>842</v>
      </c>
      <c r="J4650" t="s">
        <v>593</v>
      </c>
      <c r="K4650" t="s">
        <v>593</v>
      </c>
      <c r="L4650">
        <v>554</v>
      </c>
      <c r="M4650" t="s">
        <v>566</v>
      </c>
      <c r="N4650" t="s">
        <v>567</v>
      </c>
      <c r="O4650">
        <v>0</v>
      </c>
      <c r="P4650" t="s">
        <v>177</v>
      </c>
      <c r="Q4650" t="s">
        <v>514</v>
      </c>
      <c r="R4650" t="s">
        <v>515</v>
      </c>
      <c r="S4650" t="s">
        <v>516</v>
      </c>
      <c r="T4650">
        <v>0</v>
      </c>
      <c r="U4650" t="s">
        <v>517</v>
      </c>
      <c r="V4650">
        <v>2523</v>
      </c>
      <c r="W4650" t="s">
        <v>518</v>
      </c>
      <c r="X4650">
        <v>8</v>
      </c>
      <c r="Y4650" t="s">
        <v>519</v>
      </c>
      <c r="Z4650">
        <v>1000</v>
      </c>
      <c r="AA4650">
        <v>-1</v>
      </c>
      <c r="AB4650" t="s">
        <v>129</v>
      </c>
      <c r="AC4650"/>
      <c r="AD4650">
        <v>1000</v>
      </c>
      <c r="AE4650"/>
      <c r="AF4650">
        <v>3307</v>
      </c>
      <c r="AG4650">
        <v>3307</v>
      </c>
      <c r="AH4650"/>
      <c r="AI4650">
        <v>0</v>
      </c>
    </row>
    <row r="4651" spans="1:35">
      <c r="A4651" t="s">
        <v>594</v>
      </c>
      <c r="B4651">
        <v>2015</v>
      </c>
      <c r="C4651">
        <v>2015</v>
      </c>
      <c r="D4651">
        <v>2015</v>
      </c>
      <c r="E4651">
        <v>4</v>
      </c>
      <c r="F4651">
        <v>0</v>
      </c>
      <c r="G4651">
        <v>0</v>
      </c>
      <c r="H4651" t="s">
        <v>568</v>
      </c>
      <c r="I4651">
        <v>842</v>
      </c>
      <c r="J4651" t="s">
        <v>593</v>
      </c>
      <c r="K4651" t="s">
        <v>593</v>
      </c>
      <c r="L4651">
        <v>156</v>
      </c>
      <c r="M4651" t="s">
        <v>183</v>
      </c>
      <c r="N4651" t="s">
        <v>562</v>
      </c>
      <c r="O4651">
        <v>0</v>
      </c>
      <c r="P4651" t="s">
        <v>177</v>
      </c>
      <c r="Q4651" t="s">
        <v>514</v>
      </c>
      <c r="R4651" t="s">
        <v>515</v>
      </c>
      <c r="S4651" t="s">
        <v>516</v>
      </c>
      <c r="T4651">
        <v>0</v>
      </c>
      <c r="U4651" t="s">
        <v>517</v>
      </c>
      <c r="V4651">
        <v>2523</v>
      </c>
      <c r="W4651" t="s">
        <v>518</v>
      </c>
      <c r="X4651">
        <v>8</v>
      </c>
      <c r="Y4651" t="s">
        <v>519</v>
      </c>
      <c r="Z4651">
        <v>1464530064</v>
      </c>
      <c r="AA4651">
        <v>-1</v>
      </c>
      <c r="AB4651" t="s">
        <v>129</v>
      </c>
      <c r="AC4651"/>
      <c r="AD4651">
        <v>1464530064</v>
      </c>
      <c r="AE4651"/>
      <c r="AF4651">
        <v>108740259</v>
      </c>
      <c r="AG4651">
        <v>108740259</v>
      </c>
      <c r="AH4651"/>
      <c r="AI4651">
        <v>0</v>
      </c>
    </row>
    <row r="4652" spans="1:35">
      <c r="A4652" t="s">
        <v>594</v>
      </c>
      <c r="B4652">
        <v>2015</v>
      </c>
      <c r="C4652">
        <v>2015</v>
      </c>
      <c r="D4652">
        <v>2015</v>
      </c>
      <c r="E4652">
        <v>4</v>
      </c>
      <c r="F4652">
        <v>0</v>
      </c>
      <c r="G4652">
        <v>0</v>
      </c>
      <c r="H4652" t="s">
        <v>568</v>
      </c>
      <c r="I4652">
        <v>842</v>
      </c>
      <c r="J4652" t="s">
        <v>593</v>
      </c>
      <c r="K4652" t="s">
        <v>593</v>
      </c>
      <c r="L4652">
        <v>0</v>
      </c>
      <c r="M4652" t="s">
        <v>177</v>
      </c>
      <c r="N4652" t="s">
        <v>514</v>
      </c>
      <c r="O4652">
        <v>0</v>
      </c>
      <c r="P4652" t="s">
        <v>177</v>
      </c>
      <c r="Q4652" t="s">
        <v>514</v>
      </c>
      <c r="R4652" t="s">
        <v>515</v>
      </c>
      <c r="S4652" t="s">
        <v>516</v>
      </c>
      <c r="T4652">
        <v>0</v>
      </c>
      <c r="U4652" t="s">
        <v>517</v>
      </c>
      <c r="V4652">
        <v>2523</v>
      </c>
      <c r="W4652" t="s">
        <v>518</v>
      </c>
      <c r="X4652">
        <v>8</v>
      </c>
      <c r="Y4652" t="s">
        <v>519</v>
      </c>
      <c r="Z4652">
        <v>11279787104</v>
      </c>
      <c r="AA4652">
        <v>-1</v>
      </c>
      <c r="AB4652" t="s">
        <v>129</v>
      </c>
      <c r="AC4652"/>
      <c r="AD4652">
        <v>11279787104</v>
      </c>
      <c r="AE4652"/>
      <c r="AF4652">
        <v>940518828</v>
      </c>
      <c r="AG4652">
        <v>940518828</v>
      </c>
      <c r="AH4652"/>
      <c r="AI4652">
        <v>0</v>
      </c>
    </row>
    <row r="4653" spans="1:35">
      <c r="A4653" t="s">
        <v>594</v>
      </c>
      <c r="B4653">
        <v>2016</v>
      </c>
      <c r="C4653">
        <v>2016</v>
      </c>
      <c r="D4653">
        <v>2016</v>
      </c>
      <c r="E4653">
        <v>4</v>
      </c>
      <c r="F4653">
        <v>0</v>
      </c>
      <c r="G4653">
        <v>0</v>
      </c>
      <c r="H4653" t="s">
        <v>568</v>
      </c>
      <c r="I4653">
        <v>842</v>
      </c>
      <c r="J4653" t="s">
        <v>593</v>
      </c>
      <c r="K4653" t="s">
        <v>593</v>
      </c>
      <c r="L4653">
        <v>100</v>
      </c>
      <c r="M4653" t="s">
        <v>668</v>
      </c>
      <c r="N4653" t="s">
        <v>669</v>
      </c>
      <c r="O4653">
        <v>0</v>
      </c>
      <c r="P4653" t="s">
        <v>177</v>
      </c>
      <c r="Q4653" t="s">
        <v>514</v>
      </c>
      <c r="R4653" t="s">
        <v>515</v>
      </c>
      <c r="S4653" t="s">
        <v>516</v>
      </c>
      <c r="T4653">
        <v>0</v>
      </c>
      <c r="U4653" t="s">
        <v>517</v>
      </c>
      <c r="V4653">
        <v>2523</v>
      </c>
      <c r="W4653" t="s">
        <v>518</v>
      </c>
      <c r="X4653">
        <v>8</v>
      </c>
      <c r="Y4653" t="s">
        <v>519</v>
      </c>
      <c r="Z4653">
        <v>155464000</v>
      </c>
      <c r="AA4653">
        <v>21</v>
      </c>
      <c r="AB4653" t="s">
        <v>867</v>
      </c>
      <c r="AC4653">
        <v>155464</v>
      </c>
      <c r="AD4653">
        <v>155464000</v>
      </c>
      <c r="AE4653"/>
      <c r="AF4653">
        <v>9409908</v>
      </c>
      <c r="AG4653">
        <v>9409908</v>
      </c>
      <c r="AH4653"/>
      <c r="AI4653">
        <v>0</v>
      </c>
    </row>
    <row r="4654" spans="1:35">
      <c r="A4654" t="s">
        <v>594</v>
      </c>
      <c r="B4654">
        <v>2016</v>
      </c>
      <c r="C4654">
        <v>2016</v>
      </c>
      <c r="D4654">
        <v>2016</v>
      </c>
      <c r="E4654">
        <v>4</v>
      </c>
      <c r="F4654">
        <v>0</v>
      </c>
      <c r="G4654">
        <v>0</v>
      </c>
      <c r="H4654" t="s">
        <v>568</v>
      </c>
      <c r="I4654">
        <v>842</v>
      </c>
      <c r="J4654" t="s">
        <v>593</v>
      </c>
      <c r="K4654" t="s">
        <v>593</v>
      </c>
      <c r="L4654">
        <v>124</v>
      </c>
      <c r="M4654" t="s">
        <v>542</v>
      </c>
      <c r="N4654" t="s">
        <v>543</v>
      </c>
      <c r="O4654">
        <v>0</v>
      </c>
      <c r="P4654" t="s">
        <v>177</v>
      </c>
      <c r="Q4654" t="s">
        <v>514</v>
      </c>
      <c r="R4654" t="s">
        <v>515</v>
      </c>
      <c r="S4654" t="s">
        <v>516</v>
      </c>
      <c r="T4654">
        <v>0</v>
      </c>
      <c r="U4654" t="s">
        <v>517</v>
      </c>
      <c r="V4654">
        <v>2523</v>
      </c>
      <c r="W4654" t="s">
        <v>518</v>
      </c>
      <c r="X4654">
        <v>8</v>
      </c>
      <c r="Y4654" t="s">
        <v>519</v>
      </c>
      <c r="Z4654">
        <v>4511805000</v>
      </c>
      <c r="AA4654">
        <v>21</v>
      </c>
      <c r="AB4654" t="s">
        <v>867</v>
      </c>
      <c r="AC4654">
        <v>4511805</v>
      </c>
      <c r="AD4654">
        <v>4511805000</v>
      </c>
      <c r="AE4654"/>
      <c r="AF4654">
        <v>371390252</v>
      </c>
      <c r="AG4654">
        <v>371390252</v>
      </c>
      <c r="AH4654"/>
      <c r="AI4654">
        <v>0</v>
      </c>
    </row>
    <row r="4655" spans="1:35">
      <c r="A4655" t="s">
        <v>594</v>
      </c>
      <c r="B4655">
        <v>2016</v>
      </c>
      <c r="C4655">
        <v>2016</v>
      </c>
      <c r="D4655">
        <v>2016</v>
      </c>
      <c r="E4655">
        <v>4</v>
      </c>
      <c r="F4655">
        <v>0</v>
      </c>
      <c r="G4655">
        <v>0</v>
      </c>
      <c r="H4655" t="s">
        <v>568</v>
      </c>
      <c r="I4655">
        <v>842</v>
      </c>
      <c r="J4655" t="s">
        <v>593</v>
      </c>
      <c r="K4655" t="s">
        <v>593</v>
      </c>
      <c r="L4655">
        <v>156</v>
      </c>
      <c r="M4655" t="s">
        <v>183</v>
      </c>
      <c r="N4655" t="s">
        <v>562</v>
      </c>
      <c r="O4655">
        <v>0</v>
      </c>
      <c r="P4655" t="s">
        <v>177</v>
      </c>
      <c r="Q4655" t="s">
        <v>514</v>
      </c>
      <c r="R4655" t="s">
        <v>515</v>
      </c>
      <c r="S4655" t="s">
        <v>516</v>
      </c>
      <c r="T4655">
        <v>0</v>
      </c>
      <c r="U4655" t="s">
        <v>517</v>
      </c>
      <c r="V4655">
        <v>2523</v>
      </c>
      <c r="W4655" t="s">
        <v>518</v>
      </c>
      <c r="X4655">
        <v>8</v>
      </c>
      <c r="Y4655" t="s">
        <v>519</v>
      </c>
      <c r="Z4655">
        <v>1739802000</v>
      </c>
      <c r="AA4655">
        <v>21</v>
      </c>
      <c r="AB4655" t="s">
        <v>867</v>
      </c>
      <c r="AC4655">
        <v>1739802</v>
      </c>
      <c r="AD4655">
        <v>1739802000</v>
      </c>
      <c r="AE4655"/>
      <c r="AF4655">
        <v>118418514</v>
      </c>
      <c r="AG4655">
        <v>118418514</v>
      </c>
      <c r="AH4655"/>
      <c r="AI4655">
        <v>0</v>
      </c>
    </row>
    <row r="4656" spans="1:35">
      <c r="A4656" t="s">
        <v>594</v>
      </c>
      <c r="B4656">
        <v>2016</v>
      </c>
      <c r="C4656">
        <v>2016</v>
      </c>
      <c r="D4656">
        <v>2016</v>
      </c>
      <c r="E4656">
        <v>4</v>
      </c>
      <c r="F4656">
        <v>0</v>
      </c>
      <c r="G4656">
        <v>0</v>
      </c>
      <c r="H4656" t="s">
        <v>568</v>
      </c>
      <c r="I4656">
        <v>842</v>
      </c>
      <c r="J4656" t="s">
        <v>593</v>
      </c>
      <c r="K4656" t="s">
        <v>593</v>
      </c>
      <c r="L4656">
        <v>191</v>
      </c>
      <c r="M4656" t="s">
        <v>574</v>
      </c>
      <c r="N4656" t="s">
        <v>575</v>
      </c>
      <c r="O4656">
        <v>0</v>
      </c>
      <c r="P4656" t="s">
        <v>177</v>
      </c>
      <c r="Q4656" t="s">
        <v>514</v>
      </c>
      <c r="R4656" t="s">
        <v>515</v>
      </c>
      <c r="S4656" t="s">
        <v>516</v>
      </c>
      <c r="T4656">
        <v>0</v>
      </c>
      <c r="U4656" t="s">
        <v>517</v>
      </c>
      <c r="V4656">
        <v>2523</v>
      </c>
      <c r="W4656" t="s">
        <v>518</v>
      </c>
      <c r="X4656">
        <v>8</v>
      </c>
      <c r="Y4656" t="s">
        <v>519</v>
      </c>
      <c r="Z4656">
        <v>20099000</v>
      </c>
      <c r="AA4656">
        <v>21</v>
      </c>
      <c r="AB4656" t="s">
        <v>867</v>
      </c>
      <c r="AC4656">
        <v>20099</v>
      </c>
      <c r="AD4656">
        <v>20099000</v>
      </c>
      <c r="AE4656"/>
      <c r="AF4656">
        <v>9671111</v>
      </c>
      <c r="AG4656">
        <v>9671111</v>
      </c>
      <c r="AH4656"/>
      <c r="AI4656">
        <v>0</v>
      </c>
    </row>
    <row r="4657" spans="1:35">
      <c r="A4657" t="s">
        <v>594</v>
      </c>
      <c r="B4657">
        <v>2016</v>
      </c>
      <c r="C4657">
        <v>2016</v>
      </c>
      <c r="D4657">
        <v>2016</v>
      </c>
      <c r="E4657">
        <v>4</v>
      </c>
      <c r="F4657">
        <v>0</v>
      </c>
      <c r="G4657">
        <v>0</v>
      </c>
      <c r="H4657" t="s">
        <v>568</v>
      </c>
      <c r="I4657">
        <v>842</v>
      </c>
      <c r="J4657" t="s">
        <v>593</v>
      </c>
      <c r="K4657" t="s">
        <v>593</v>
      </c>
      <c r="L4657">
        <v>208</v>
      </c>
      <c r="M4657" t="s">
        <v>195</v>
      </c>
      <c r="N4657" t="s">
        <v>572</v>
      </c>
      <c r="O4657">
        <v>0</v>
      </c>
      <c r="P4657" t="s">
        <v>177</v>
      </c>
      <c r="Q4657" t="s">
        <v>514</v>
      </c>
      <c r="R4657" t="s">
        <v>515</v>
      </c>
      <c r="S4657" t="s">
        <v>516</v>
      </c>
      <c r="T4657">
        <v>0</v>
      </c>
      <c r="U4657" t="s">
        <v>517</v>
      </c>
      <c r="V4657">
        <v>2523</v>
      </c>
      <c r="W4657" t="s">
        <v>518</v>
      </c>
      <c r="X4657">
        <v>8</v>
      </c>
      <c r="Y4657" t="s">
        <v>519</v>
      </c>
      <c r="Z4657">
        <v>159144000</v>
      </c>
      <c r="AA4657">
        <v>21</v>
      </c>
      <c r="AB4657" t="s">
        <v>867</v>
      </c>
      <c r="AC4657">
        <v>159144</v>
      </c>
      <c r="AD4657">
        <v>159144000</v>
      </c>
      <c r="AE4657"/>
      <c r="AF4657">
        <v>26629691</v>
      </c>
      <c r="AG4657">
        <v>26629691</v>
      </c>
      <c r="AH4657"/>
      <c r="AI4657">
        <v>0</v>
      </c>
    </row>
    <row r="4658" spans="1:35">
      <c r="A4658" t="s">
        <v>594</v>
      </c>
      <c r="B4658">
        <v>2016</v>
      </c>
      <c r="C4658">
        <v>2016</v>
      </c>
      <c r="D4658">
        <v>2016</v>
      </c>
      <c r="E4658">
        <v>4</v>
      </c>
      <c r="F4658">
        <v>0</v>
      </c>
      <c r="G4658">
        <v>0</v>
      </c>
      <c r="H4658" t="s">
        <v>568</v>
      </c>
      <c r="I4658">
        <v>842</v>
      </c>
      <c r="J4658" t="s">
        <v>593</v>
      </c>
      <c r="K4658" t="s">
        <v>593</v>
      </c>
      <c r="L4658">
        <v>214</v>
      </c>
      <c r="M4658" t="s">
        <v>837</v>
      </c>
      <c r="N4658" t="s">
        <v>838</v>
      </c>
      <c r="O4658">
        <v>0</v>
      </c>
      <c r="P4658" t="s">
        <v>177</v>
      </c>
      <c r="Q4658" t="s">
        <v>514</v>
      </c>
      <c r="R4658" t="s">
        <v>515</v>
      </c>
      <c r="S4658" t="s">
        <v>516</v>
      </c>
      <c r="T4658">
        <v>0</v>
      </c>
      <c r="U4658" t="s">
        <v>517</v>
      </c>
      <c r="V4658">
        <v>2523</v>
      </c>
      <c r="W4658" t="s">
        <v>518</v>
      </c>
      <c r="X4658">
        <v>8</v>
      </c>
      <c r="Y4658" t="s">
        <v>519</v>
      </c>
      <c r="Z4658">
        <v>14000</v>
      </c>
      <c r="AA4658">
        <v>21</v>
      </c>
      <c r="AB4658" t="s">
        <v>867</v>
      </c>
      <c r="AC4658">
        <v>14</v>
      </c>
      <c r="AD4658">
        <v>14000</v>
      </c>
      <c r="AE4658"/>
      <c r="AF4658">
        <v>11494</v>
      </c>
      <c r="AG4658">
        <v>11494</v>
      </c>
      <c r="AH4658"/>
      <c r="AI4658">
        <v>0</v>
      </c>
    </row>
    <row r="4659" spans="1:35">
      <c r="A4659" t="s">
        <v>594</v>
      </c>
      <c r="B4659">
        <v>2016</v>
      </c>
      <c r="C4659">
        <v>2016</v>
      </c>
      <c r="D4659">
        <v>2016</v>
      </c>
      <c r="E4659">
        <v>4</v>
      </c>
      <c r="F4659">
        <v>0</v>
      </c>
      <c r="G4659">
        <v>0</v>
      </c>
      <c r="H4659" t="s">
        <v>568</v>
      </c>
      <c r="I4659">
        <v>842</v>
      </c>
      <c r="J4659" t="s">
        <v>593</v>
      </c>
      <c r="K4659" t="s">
        <v>593</v>
      </c>
      <c r="L4659">
        <v>251</v>
      </c>
      <c r="M4659" t="s">
        <v>113</v>
      </c>
      <c r="N4659" t="s">
        <v>583</v>
      </c>
      <c r="O4659">
        <v>0</v>
      </c>
      <c r="P4659" t="s">
        <v>177</v>
      </c>
      <c r="Q4659" t="s">
        <v>514</v>
      </c>
      <c r="R4659" t="s">
        <v>515</v>
      </c>
      <c r="S4659" t="s">
        <v>516</v>
      </c>
      <c r="T4659">
        <v>0</v>
      </c>
      <c r="U4659" t="s">
        <v>517</v>
      </c>
      <c r="V4659">
        <v>2523</v>
      </c>
      <c r="W4659" t="s">
        <v>518</v>
      </c>
      <c r="X4659">
        <v>8</v>
      </c>
      <c r="Y4659" t="s">
        <v>519</v>
      </c>
      <c r="Z4659">
        <v>106968000</v>
      </c>
      <c r="AA4659">
        <v>21</v>
      </c>
      <c r="AB4659" t="s">
        <v>867</v>
      </c>
      <c r="AC4659">
        <v>106968</v>
      </c>
      <c r="AD4659">
        <v>106968000</v>
      </c>
      <c r="AE4659"/>
      <c r="AF4659">
        <v>38398574</v>
      </c>
      <c r="AG4659">
        <v>38398574</v>
      </c>
      <c r="AH4659"/>
      <c r="AI4659">
        <v>0</v>
      </c>
    </row>
    <row r="4660" spans="1:35">
      <c r="A4660" t="s">
        <v>594</v>
      </c>
      <c r="B4660">
        <v>2016</v>
      </c>
      <c r="C4660">
        <v>2016</v>
      </c>
      <c r="D4660">
        <v>2016</v>
      </c>
      <c r="E4660">
        <v>4</v>
      </c>
      <c r="F4660">
        <v>0</v>
      </c>
      <c r="G4660">
        <v>0</v>
      </c>
      <c r="H4660" t="s">
        <v>568</v>
      </c>
      <c r="I4660">
        <v>842</v>
      </c>
      <c r="J4660" t="s">
        <v>593</v>
      </c>
      <c r="K4660" t="s">
        <v>593</v>
      </c>
      <c r="L4660">
        <v>276</v>
      </c>
      <c r="M4660" t="s">
        <v>591</v>
      </c>
      <c r="N4660" t="s">
        <v>592</v>
      </c>
      <c r="O4660">
        <v>0</v>
      </c>
      <c r="P4660" t="s">
        <v>177</v>
      </c>
      <c r="Q4660" t="s">
        <v>514</v>
      </c>
      <c r="R4660" t="s">
        <v>515</v>
      </c>
      <c r="S4660" t="s">
        <v>516</v>
      </c>
      <c r="T4660">
        <v>0</v>
      </c>
      <c r="U4660" t="s">
        <v>517</v>
      </c>
      <c r="V4660">
        <v>2523</v>
      </c>
      <c r="W4660" t="s">
        <v>518</v>
      </c>
      <c r="X4660">
        <v>8</v>
      </c>
      <c r="Y4660" t="s">
        <v>519</v>
      </c>
      <c r="Z4660">
        <v>3016000</v>
      </c>
      <c r="AA4660">
        <v>21</v>
      </c>
      <c r="AB4660" t="s">
        <v>867</v>
      </c>
      <c r="AC4660">
        <v>3016</v>
      </c>
      <c r="AD4660">
        <v>3016000</v>
      </c>
      <c r="AE4660"/>
      <c r="AF4660">
        <v>363871</v>
      </c>
      <c r="AG4660">
        <v>363871</v>
      </c>
      <c r="AH4660"/>
      <c r="AI4660">
        <v>0</v>
      </c>
    </row>
    <row r="4661" spans="1:35">
      <c r="A4661" t="s">
        <v>594</v>
      </c>
      <c r="B4661">
        <v>2016</v>
      </c>
      <c r="C4661">
        <v>2016</v>
      </c>
      <c r="D4661">
        <v>2016</v>
      </c>
      <c r="E4661">
        <v>4</v>
      </c>
      <c r="F4661">
        <v>0</v>
      </c>
      <c r="G4661">
        <v>0</v>
      </c>
      <c r="H4661" t="s">
        <v>568</v>
      </c>
      <c r="I4661">
        <v>842</v>
      </c>
      <c r="J4661" t="s">
        <v>593</v>
      </c>
      <c r="K4661" t="s">
        <v>593</v>
      </c>
      <c r="L4661">
        <v>300</v>
      </c>
      <c r="M4661" t="s">
        <v>680</v>
      </c>
      <c r="N4661" t="s">
        <v>681</v>
      </c>
      <c r="O4661">
        <v>0</v>
      </c>
      <c r="P4661" t="s">
        <v>177</v>
      </c>
      <c r="Q4661" t="s">
        <v>514</v>
      </c>
      <c r="R4661" t="s">
        <v>515</v>
      </c>
      <c r="S4661" t="s">
        <v>516</v>
      </c>
      <c r="T4661">
        <v>0</v>
      </c>
      <c r="U4661" t="s">
        <v>517</v>
      </c>
      <c r="V4661">
        <v>2523</v>
      </c>
      <c r="W4661" t="s">
        <v>518</v>
      </c>
      <c r="X4661">
        <v>8</v>
      </c>
      <c r="Y4661" t="s">
        <v>519</v>
      </c>
      <c r="Z4661">
        <v>2479577000</v>
      </c>
      <c r="AA4661">
        <v>21</v>
      </c>
      <c r="AB4661" t="s">
        <v>867</v>
      </c>
      <c r="AC4661">
        <v>2479577</v>
      </c>
      <c r="AD4661">
        <v>2479577000</v>
      </c>
      <c r="AE4661"/>
      <c r="AF4661">
        <v>147310670</v>
      </c>
      <c r="AG4661">
        <v>147310670</v>
      </c>
      <c r="AH4661"/>
      <c r="AI4661">
        <v>0</v>
      </c>
    </row>
    <row r="4662" spans="1:35">
      <c r="A4662" t="s">
        <v>594</v>
      </c>
      <c r="B4662">
        <v>2016</v>
      </c>
      <c r="C4662">
        <v>2016</v>
      </c>
      <c r="D4662">
        <v>2016</v>
      </c>
      <c r="E4662">
        <v>4</v>
      </c>
      <c r="F4662">
        <v>0</v>
      </c>
      <c r="G4662">
        <v>0</v>
      </c>
      <c r="H4662" t="s">
        <v>568</v>
      </c>
      <c r="I4662">
        <v>842</v>
      </c>
      <c r="J4662" t="s">
        <v>593</v>
      </c>
      <c r="K4662" t="s">
        <v>593</v>
      </c>
      <c r="L4662">
        <v>380</v>
      </c>
      <c r="M4662" t="s">
        <v>587</v>
      </c>
      <c r="N4662" t="s">
        <v>588</v>
      </c>
      <c r="O4662">
        <v>0</v>
      </c>
      <c r="P4662" t="s">
        <v>177</v>
      </c>
      <c r="Q4662" t="s">
        <v>514</v>
      </c>
      <c r="R4662" t="s">
        <v>515</v>
      </c>
      <c r="S4662" t="s">
        <v>516</v>
      </c>
      <c r="T4662">
        <v>0</v>
      </c>
      <c r="U4662" t="s">
        <v>517</v>
      </c>
      <c r="V4662">
        <v>2523</v>
      </c>
      <c r="W4662" t="s">
        <v>518</v>
      </c>
      <c r="X4662">
        <v>8</v>
      </c>
      <c r="Y4662" t="s">
        <v>519</v>
      </c>
      <c r="Z4662">
        <v>77480000</v>
      </c>
      <c r="AA4662">
        <v>21</v>
      </c>
      <c r="AB4662" t="s">
        <v>867</v>
      </c>
      <c r="AC4662">
        <v>77480</v>
      </c>
      <c r="AD4662">
        <v>77480000</v>
      </c>
      <c r="AE4662"/>
      <c r="AF4662">
        <v>2245474</v>
      </c>
      <c r="AG4662">
        <v>2245474</v>
      </c>
      <c r="AH4662"/>
      <c r="AI4662">
        <v>0</v>
      </c>
    </row>
    <row r="4663" spans="1:35">
      <c r="A4663" t="s">
        <v>594</v>
      </c>
      <c r="B4663">
        <v>2016</v>
      </c>
      <c r="C4663">
        <v>2016</v>
      </c>
      <c r="D4663">
        <v>2016</v>
      </c>
      <c r="E4663">
        <v>4</v>
      </c>
      <c r="F4663">
        <v>0</v>
      </c>
      <c r="G4663">
        <v>0</v>
      </c>
      <c r="H4663" t="s">
        <v>568</v>
      </c>
      <c r="I4663">
        <v>842</v>
      </c>
      <c r="J4663" t="s">
        <v>593</v>
      </c>
      <c r="K4663" t="s">
        <v>593</v>
      </c>
      <c r="L4663">
        <v>392</v>
      </c>
      <c r="M4663" t="s">
        <v>223</v>
      </c>
      <c r="N4663" t="s">
        <v>584</v>
      </c>
      <c r="O4663">
        <v>0</v>
      </c>
      <c r="P4663" t="s">
        <v>177</v>
      </c>
      <c r="Q4663" t="s">
        <v>514</v>
      </c>
      <c r="R4663" t="s">
        <v>515</v>
      </c>
      <c r="S4663" t="s">
        <v>516</v>
      </c>
      <c r="T4663">
        <v>0</v>
      </c>
      <c r="U4663" t="s">
        <v>517</v>
      </c>
      <c r="V4663">
        <v>2523</v>
      </c>
      <c r="W4663" t="s">
        <v>518</v>
      </c>
      <c r="X4663">
        <v>8</v>
      </c>
      <c r="Y4663" t="s">
        <v>519</v>
      </c>
      <c r="Z4663">
        <v>1001000</v>
      </c>
      <c r="AA4663">
        <v>21</v>
      </c>
      <c r="AB4663" t="s">
        <v>867</v>
      </c>
      <c r="AC4663">
        <v>1001</v>
      </c>
      <c r="AD4663">
        <v>1001000</v>
      </c>
      <c r="AE4663"/>
      <c r="AF4663">
        <v>749948</v>
      </c>
      <c r="AG4663">
        <v>749948</v>
      </c>
      <c r="AH4663"/>
      <c r="AI4663">
        <v>0</v>
      </c>
    </row>
    <row r="4664" spans="1:35">
      <c r="A4664" t="s">
        <v>594</v>
      </c>
      <c r="B4664">
        <v>2016</v>
      </c>
      <c r="C4664">
        <v>2016</v>
      </c>
      <c r="D4664">
        <v>2016</v>
      </c>
      <c r="E4664">
        <v>4</v>
      </c>
      <c r="F4664">
        <v>0</v>
      </c>
      <c r="G4664">
        <v>0</v>
      </c>
      <c r="H4664" t="s">
        <v>568</v>
      </c>
      <c r="I4664">
        <v>842</v>
      </c>
      <c r="J4664" t="s">
        <v>593</v>
      </c>
      <c r="K4664" t="s">
        <v>593</v>
      </c>
      <c r="L4664">
        <v>410</v>
      </c>
      <c r="M4664" t="s">
        <v>550</v>
      </c>
      <c r="N4664" t="s">
        <v>551</v>
      </c>
      <c r="O4664">
        <v>0</v>
      </c>
      <c r="P4664" t="s">
        <v>177</v>
      </c>
      <c r="Q4664" t="s">
        <v>514</v>
      </c>
      <c r="R4664" t="s">
        <v>515</v>
      </c>
      <c r="S4664" t="s">
        <v>516</v>
      </c>
      <c r="T4664">
        <v>0</v>
      </c>
      <c r="U4664" t="s">
        <v>517</v>
      </c>
      <c r="V4664">
        <v>2523</v>
      </c>
      <c r="W4664" t="s">
        <v>518</v>
      </c>
      <c r="X4664">
        <v>8</v>
      </c>
      <c r="Y4664" t="s">
        <v>519</v>
      </c>
      <c r="Z4664">
        <v>758757000</v>
      </c>
      <c r="AA4664">
        <v>21</v>
      </c>
      <c r="AB4664" t="s">
        <v>867</v>
      </c>
      <c r="AC4664">
        <v>758757</v>
      </c>
      <c r="AD4664">
        <v>758757000</v>
      </c>
      <c r="AE4664"/>
      <c r="AF4664">
        <v>44854480</v>
      </c>
      <c r="AG4664">
        <v>44854480</v>
      </c>
      <c r="AH4664"/>
      <c r="AI4664">
        <v>0</v>
      </c>
    </row>
    <row r="4665" spans="1:35">
      <c r="A4665" t="s">
        <v>594</v>
      </c>
      <c r="B4665">
        <v>2016</v>
      </c>
      <c r="C4665">
        <v>2016</v>
      </c>
      <c r="D4665">
        <v>2016</v>
      </c>
      <c r="E4665">
        <v>4</v>
      </c>
      <c r="F4665">
        <v>0</v>
      </c>
      <c r="G4665">
        <v>0</v>
      </c>
      <c r="H4665" t="s">
        <v>568</v>
      </c>
      <c r="I4665">
        <v>842</v>
      </c>
      <c r="J4665" t="s">
        <v>593</v>
      </c>
      <c r="K4665" t="s">
        <v>593</v>
      </c>
      <c r="L4665">
        <v>470</v>
      </c>
      <c r="M4665" t="s">
        <v>620</v>
      </c>
      <c r="N4665" t="s">
        <v>621</v>
      </c>
      <c r="O4665">
        <v>0</v>
      </c>
      <c r="P4665" t="s">
        <v>177</v>
      </c>
      <c r="Q4665" t="s">
        <v>514</v>
      </c>
      <c r="R4665" t="s">
        <v>515</v>
      </c>
      <c r="S4665" t="s">
        <v>516</v>
      </c>
      <c r="T4665">
        <v>0</v>
      </c>
      <c r="U4665" t="s">
        <v>517</v>
      </c>
      <c r="V4665">
        <v>2523</v>
      </c>
      <c r="W4665" t="s">
        <v>518</v>
      </c>
      <c r="X4665">
        <v>8</v>
      </c>
      <c r="Y4665" t="s">
        <v>519</v>
      </c>
      <c r="Z4665">
        <v>12128000</v>
      </c>
      <c r="AA4665">
        <v>21</v>
      </c>
      <c r="AB4665" t="s">
        <v>867</v>
      </c>
      <c r="AC4665">
        <v>12128</v>
      </c>
      <c r="AD4665">
        <v>12128000</v>
      </c>
      <c r="AE4665"/>
      <c r="AF4665">
        <v>1753768</v>
      </c>
      <c r="AG4665">
        <v>1753768</v>
      </c>
      <c r="AH4665"/>
      <c r="AI4665">
        <v>0</v>
      </c>
    </row>
    <row r="4666" spans="1:35">
      <c r="A4666" t="s">
        <v>594</v>
      </c>
      <c r="B4666">
        <v>2016</v>
      </c>
      <c r="C4666">
        <v>2016</v>
      </c>
      <c r="D4666">
        <v>2016</v>
      </c>
      <c r="E4666">
        <v>4</v>
      </c>
      <c r="F4666">
        <v>0</v>
      </c>
      <c r="G4666">
        <v>0</v>
      </c>
      <c r="H4666" t="s">
        <v>568</v>
      </c>
      <c r="I4666">
        <v>842</v>
      </c>
      <c r="J4666" t="s">
        <v>593</v>
      </c>
      <c r="K4666" t="s">
        <v>593</v>
      </c>
      <c r="L4666">
        <v>484</v>
      </c>
      <c r="M4666" t="s">
        <v>656</v>
      </c>
      <c r="N4666" t="s">
        <v>657</v>
      </c>
      <c r="O4666">
        <v>0</v>
      </c>
      <c r="P4666" t="s">
        <v>177</v>
      </c>
      <c r="Q4666" t="s">
        <v>514</v>
      </c>
      <c r="R4666" t="s">
        <v>515</v>
      </c>
      <c r="S4666" t="s">
        <v>516</v>
      </c>
      <c r="T4666">
        <v>0</v>
      </c>
      <c r="U4666" t="s">
        <v>517</v>
      </c>
      <c r="V4666">
        <v>2523</v>
      </c>
      <c r="W4666" t="s">
        <v>518</v>
      </c>
      <c r="X4666">
        <v>8</v>
      </c>
      <c r="Y4666" t="s">
        <v>519</v>
      </c>
      <c r="Z4666">
        <v>479649000</v>
      </c>
      <c r="AA4666">
        <v>21</v>
      </c>
      <c r="AB4666" t="s">
        <v>867</v>
      </c>
      <c r="AC4666">
        <v>479649</v>
      </c>
      <c r="AD4666">
        <v>479649000</v>
      </c>
      <c r="AE4666"/>
      <c r="AF4666">
        <v>53078971</v>
      </c>
      <c r="AG4666">
        <v>53078971</v>
      </c>
      <c r="AH4666"/>
      <c r="AI4666">
        <v>0</v>
      </c>
    </row>
    <row r="4667" spans="1:35">
      <c r="A4667" t="s">
        <v>594</v>
      </c>
      <c r="B4667">
        <v>2016</v>
      </c>
      <c r="C4667">
        <v>2016</v>
      </c>
      <c r="D4667">
        <v>2016</v>
      </c>
      <c r="E4667">
        <v>4</v>
      </c>
      <c r="F4667">
        <v>0</v>
      </c>
      <c r="G4667">
        <v>0</v>
      </c>
      <c r="H4667" t="s">
        <v>568</v>
      </c>
      <c r="I4667">
        <v>842</v>
      </c>
      <c r="J4667" t="s">
        <v>593</v>
      </c>
      <c r="K4667" t="s">
        <v>593</v>
      </c>
      <c r="L4667">
        <v>490</v>
      </c>
      <c r="M4667" t="s">
        <v>546</v>
      </c>
      <c r="N4667" t="s">
        <v>547</v>
      </c>
      <c r="O4667">
        <v>0</v>
      </c>
      <c r="P4667" t="s">
        <v>177</v>
      </c>
      <c r="Q4667" t="s">
        <v>514</v>
      </c>
      <c r="R4667" t="s">
        <v>515</v>
      </c>
      <c r="S4667" t="s">
        <v>516</v>
      </c>
      <c r="T4667">
        <v>0</v>
      </c>
      <c r="U4667" t="s">
        <v>517</v>
      </c>
      <c r="V4667">
        <v>2523</v>
      </c>
      <c r="W4667" t="s">
        <v>518</v>
      </c>
      <c r="X4667">
        <v>8</v>
      </c>
      <c r="Y4667" t="s">
        <v>519</v>
      </c>
      <c r="Z4667">
        <v>344920000</v>
      </c>
      <c r="AA4667">
        <v>21</v>
      </c>
      <c r="AB4667" t="s">
        <v>867</v>
      </c>
      <c r="AC4667">
        <v>344920</v>
      </c>
      <c r="AD4667">
        <v>344920000</v>
      </c>
      <c r="AE4667"/>
      <c r="AF4667">
        <v>25489588</v>
      </c>
      <c r="AG4667">
        <v>25489588</v>
      </c>
      <c r="AH4667"/>
      <c r="AI4667">
        <v>0</v>
      </c>
    </row>
    <row r="4668" spans="1:35">
      <c r="A4668" t="s">
        <v>594</v>
      </c>
      <c r="B4668">
        <v>2016</v>
      </c>
      <c r="C4668">
        <v>2016</v>
      </c>
      <c r="D4668">
        <v>2016</v>
      </c>
      <c r="E4668">
        <v>4</v>
      </c>
      <c r="F4668">
        <v>0</v>
      </c>
      <c r="G4668">
        <v>0</v>
      </c>
      <c r="H4668" t="s">
        <v>568</v>
      </c>
      <c r="I4668">
        <v>842</v>
      </c>
      <c r="J4668" t="s">
        <v>593</v>
      </c>
      <c r="K4668" t="s">
        <v>593</v>
      </c>
      <c r="L4668">
        <v>528</v>
      </c>
      <c r="M4668" t="s">
        <v>581</v>
      </c>
      <c r="N4668" t="s">
        <v>582</v>
      </c>
      <c r="O4668">
        <v>0</v>
      </c>
      <c r="P4668" t="s">
        <v>177</v>
      </c>
      <c r="Q4668" t="s">
        <v>514</v>
      </c>
      <c r="R4668" t="s">
        <v>515</v>
      </c>
      <c r="S4668" t="s">
        <v>516</v>
      </c>
      <c r="T4668">
        <v>0</v>
      </c>
      <c r="U4668" t="s">
        <v>517</v>
      </c>
      <c r="V4668">
        <v>2523</v>
      </c>
      <c r="W4668" t="s">
        <v>518</v>
      </c>
      <c r="X4668">
        <v>8</v>
      </c>
      <c r="Y4668" t="s">
        <v>519</v>
      </c>
      <c r="Z4668">
        <v>2726000</v>
      </c>
      <c r="AA4668">
        <v>21</v>
      </c>
      <c r="AB4668" t="s">
        <v>867</v>
      </c>
      <c r="AC4668">
        <v>2726</v>
      </c>
      <c r="AD4668">
        <v>2726000</v>
      </c>
      <c r="AE4668"/>
      <c r="AF4668">
        <v>3073762</v>
      </c>
      <c r="AG4668">
        <v>3073762</v>
      </c>
      <c r="AH4668"/>
      <c r="AI4668">
        <v>0</v>
      </c>
    </row>
    <row r="4669" spans="1:35">
      <c r="A4669" t="s">
        <v>594</v>
      </c>
      <c r="B4669">
        <v>2016</v>
      </c>
      <c r="C4669">
        <v>2016</v>
      </c>
      <c r="D4669">
        <v>2016</v>
      </c>
      <c r="E4669">
        <v>4</v>
      </c>
      <c r="F4669">
        <v>0</v>
      </c>
      <c r="G4669">
        <v>0</v>
      </c>
      <c r="H4669" t="s">
        <v>568</v>
      </c>
      <c r="I4669">
        <v>842</v>
      </c>
      <c r="J4669" t="s">
        <v>593</v>
      </c>
      <c r="K4669" t="s">
        <v>593</v>
      </c>
      <c r="L4669">
        <v>579</v>
      </c>
      <c r="M4669" t="s">
        <v>705</v>
      </c>
      <c r="N4669" t="s">
        <v>706</v>
      </c>
      <c r="O4669">
        <v>0</v>
      </c>
      <c r="P4669" t="s">
        <v>177</v>
      </c>
      <c r="Q4669" t="s">
        <v>514</v>
      </c>
      <c r="R4669" t="s">
        <v>515</v>
      </c>
      <c r="S4669" t="s">
        <v>516</v>
      </c>
      <c r="T4669">
        <v>0</v>
      </c>
      <c r="U4669" t="s">
        <v>517</v>
      </c>
      <c r="V4669">
        <v>2523</v>
      </c>
      <c r="W4669" t="s">
        <v>518</v>
      </c>
      <c r="X4669">
        <v>8</v>
      </c>
      <c r="Y4669" t="s">
        <v>519</v>
      </c>
      <c r="Z4669">
        <v>7679000</v>
      </c>
      <c r="AA4669">
        <v>21</v>
      </c>
      <c r="AB4669" t="s">
        <v>867</v>
      </c>
      <c r="AC4669">
        <v>7679</v>
      </c>
      <c r="AD4669">
        <v>7679000</v>
      </c>
      <c r="AE4669"/>
      <c r="AF4669">
        <v>685444</v>
      </c>
      <c r="AG4669">
        <v>685444</v>
      </c>
      <c r="AH4669"/>
      <c r="AI4669">
        <v>0</v>
      </c>
    </row>
    <row r="4670" spans="1:35">
      <c r="A4670" t="s">
        <v>594</v>
      </c>
      <c r="B4670">
        <v>2016</v>
      </c>
      <c r="C4670">
        <v>2016</v>
      </c>
      <c r="D4670">
        <v>2016</v>
      </c>
      <c r="E4670">
        <v>4</v>
      </c>
      <c r="F4670">
        <v>0</v>
      </c>
      <c r="G4670">
        <v>0</v>
      </c>
      <c r="H4670" t="s">
        <v>568</v>
      </c>
      <c r="I4670">
        <v>842</v>
      </c>
      <c r="J4670" t="s">
        <v>593</v>
      </c>
      <c r="K4670" t="s">
        <v>593</v>
      </c>
      <c r="L4670">
        <v>616</v>
      </c>
      <c r="M4670" t="s">
        <v>692</v>
      </c>
      <c r="N4670" t="s">
        <v>693</v>
      </c>
      <c r="O4670">
        <v>0</v>
      </c>
      <c r="P4670" t="s">
        <v>177</v>
      </c>
      <c r="Q4670" t="s">
        <v>514</v>
      </c>
      <c r="R4670" t="s">
        <v>515</v>
      </c>
      <c r="S4670" t="s">
        <v>516</v>
      </c>
      <c r="T4670">
        <v>0</v>
      </c>
      <c r="U4670" t="s">
        <v>517</v>
      </c>
      <c r="V4670">
        <v>2523</v>
      </c>
      <c r="W4670" t="s">
        <v>518</v>
      </c>
      <c r="X4670">
        <v>8</v>
      </c>
      <c r="Y4670" t="s">
        <v>519</v>
      </c>
      <c r="Z4670">
        <v>208000</v>
      </c>
      <c r="AA4670">
        <v>21</v>
      </c>
      <c r="AB4670" t="s">
        <v>867</v>
      </c>
      <c r="AC4670">
        <v>208</v>
      </c>
      <c r="AD4670">
        <v>208000</v>
      </c>
      <c r="AE4670"/>
      <c r="AF4670">
        <v>207803</v>
      </c>
      <c r="AG4670">
        <v>207803</v>
      </c>
      <c r="AH4670"/>
      <c r="AI4670">
        <v>0</v>
      </c>
    </row>
    <row r="4671" spans="1:35">
      <c r="A4671" t="s">
        <v>594</v>
      </c>
      <c r="B4671">
        <v>2016</v>
      </c>
      <c r="C4671">
        <v>2016</v>
      </c>
      <c r="D4671">
        <v>2016</v>
      </c>
      <c r="E4671">
        <v>4</v>
      </c>
      <c r="F4671">
        <v>0</v>
      </c>
      <c r="G4671">
        <v>0</v>
      </c>
      <c r="H4671" t="s">
        <v>568</v>
      </c>
      <c r="I4671">
        <v>842</v>
      </c>
      <c r="J4671" t="s">
        <v>593</v>
      </c>
      <c r="K4671" t="s">
        <v>593</v>
      </c>
      <c r="L4671">
        <v>620</v>
      </c>
      <c r="M4671" t="s">
        <v>603</v>
      </c>
      <c r="N4671" t="s">
        <v>604</v>
      </c>
      <c r="O4671">
        <v>0</v>
      </c>
      <c r="P4671" t="s">
        <v>177</v>
      </c>
      <c r="Q4671" t="s">
        <v>514</v>
      </c>
      <c r="R4671" t="s">
        <v>515</v>
      </c>
      <c r="S4671" t="s">
        <v>516</v>
      </c>
      <c r="T4671">
        <v>0</v>
      </c>
      <c r="U4671" t="s">
        <v>517</v>
      </c>
      <c r="V4671">
        <v>2523</v>
      </c>
      <c r="W4671" t="s">
        <v>518</v>
      </c>
      <c r="X4671">
        <v>8</v>
      </c>
      <c r="Y4671" t="s">
        <v>519</v>
      </c>
      <c r="Z4671">
        <v>40992000</v>
      </c>
      <c r="AA4671">
        <v>21</v>
      </c>
      <c r="AB4671" t="s">
        <v>867</v>
      </c>
      <c r="AC4671">
        <v>40992</v>
      </c>
      <c r="AD4671">
        <v>40992000</v>
      </c>
      <c r="AE4671"/>
      <c r="AF4671">
        <v>4581449</v>
      </c>
      <c r="AG4671">
        <v>4581449</v>
      </c>
      <c r="AH4671"/>
      <c r="AI4671">
        <v>0</v>
      </c>
    </row>
    <row r="4672" spans="1:35">
      <c r="A4672" t="s">
        <v>594</v>
      </c>
      <c r="B4672">
        <v>2016</v>
      </c>
      <c r="C4672">
        <v>2016</v>
      </c>
      <c r="D4672">
        <v>2016</v>
      </c>
      <c r="E4672">
        <v>4</v>
      </c>
      <c r="F4672">
        <v>0</v>
      </c>
      <c r="G4672">
        <v>0</v>
      </c>
      <c r="H4672" t="s">
        <v>568</v>
      </c>
      <c r="I4672">
        <v>842</v>
      </c>
      <c r="J4672" t="s">
        <v>593</v>
      </c>
      <c r="K4672" t="s">
        <v>593</v>
      </c>
      <c r="L4672">
        <v>699</v>
      </c>
      <c r="M4672" t="s">
        <v>585</v>
      </c>
      <c r="N4672" t="s">
        <v>586</v>
      </c>
      <c r="O4672">
        <v>0</v>
      </c>
      <c r="P4672" t="s">
        <v>177</v>
      </c>
      <c r="Q4672" t="s">
        <v>514</v>
      </c>
      <c r="R4672" t="s">
        <v>515</v>
      </c>
      <c r="S4672" t="s">
        <v>516</v>
      </c>
      <c r="T4672">
        <v>0</v>
      </c>
      <c r="U4672" t="s">
        <v>517</v>
      </c>
      <c r="V4672">
        <v>2523</v>
      </c>
      <c r="W4672" t="s">
        <v>518</v>
      </c>
      <c r="X4672">
        <v>8</v>
      </c>
      <c r="Y4672" t="s">
        <v>519</v>
      </c>
      <c r="Z4672">
        <v>260000</v>
      </c>
      <c r="AA4672">
        <v>21</v>
      </c>
      <c r="AB4672" t="s">
        <v>867</v>
      </c>
      <c r="AC4672">
        <v>260</v>
      </c>
      <c r="AD4672">
        <v>260000</v>
      </c>
      <c r="AE4672"/>
      <c r="AF4672">
        <v>64994</v>
      </c>
      <c r="AG4672">
        <v>64994</v>
      </c>
      <c r="AH4672"/>
      <c r="AI4672">
        <v>0</v>
      </c>
    </row>
    <row r="4673" spans="1:35">
      <c r="A4673" t="s">
        <v>594</v>
      </c>
      <c r="B4673">
        <v>2016</v>
      </c>
      <c r="C4673">
        <v>2016</v>
      </c>
      <c r="D4673">
        <v>2016</v>
      </c>
      <c r="E4673">
        <v>4</v>
      </c>
      <c r="F4673">
        <v>0</v>
      </c>
      <c r="G4673">
        <v>0</v>
      </c>
      <c r="H4673" t="s">
        <v>568</v>
      </c>
      <c r="I4673">
        <v>842</v>
      </c>
      <c r="J4673" t="s">
        <v>593</v>
      </c>
      <c r="K4673" t="s">
        <v>593</v>
      </c>
      <c r="L4673">
        <v>710</v>
      </c>
      <c r="M4673" t="s">
        <v>616</v>
      </c>
      <c r="N4673" t="s">
        <v>617</v>
      </c>
      <c r="O4673">
        <v>0</v>
      </c>
      <c r="P4673" t="s">
        <v>177</v>
      </c>
      <c r="Q4673" t="s">
        <v>514</v>
      </c>
      <c r="R4673" t="s">
        <v>515</v>
      </c>
      <c r="S4673" t="s">
        <v>516</v>
      </c>
      <c r="T4673">
        <v>0</v>
      </c>
      <c r="U4673" t="s">
        <v>517</v>
      </c>
      <c r="V4673">
        <v>2523</v>
      </c>
      <c r="W4673" t="s">
        <v>518</v>
      </c>
      <c r="X4673">
        <v>8</v>
      </c>
      <c r="Y4673" t="s">
        <v>519</v>
      </c>
      <c r="Z4673">
        <v>16000</v>
      </c>
      <c r="AA4673">
        <v>21</v>
      </c>
      <c r="AB4673" t="s">
        <v>867</v>
      </c>
      <c r="AC4673">
        <v>16</v>
      </c>
      <c r="AD4673">
        <v>16000</v>
      </c>
      <c r="AE4673"/>
      <c r="AF4673">
        <v>23261</v>
      </c>
      <c r="AG4673">
        <v>23261</v>
      </c>
      <c r="AH4673"/>
      <c r="AI4673">
        <v>0</v>
      </c>
    </row>
    <row r="4674" spans="1:35">
      <c r="A4674" t="s">
        <v>594</v>
      </c>
      <c r="B4674">
        <v>2016</v>
      </c>
      <c r="C4674">
        <v>2016</v>
      </c>
      <c r="D4674">
        <v>2016</v>
      </c>
      <c r="E4674">
        <v>4</v>
      </c>
      <c r="F4674">
        <v>0</v>
      </c>
      <c r="G4674">
        <v>0</v>
      </c>
      <c r="H4674" t="s">
        <v>568</v>
      </c>
      <c r="I4674">
        <v>842</v>
      </c>
      <c r="J4674" t="s">
        <v>593</v>
      </c>
      <c r="K4674" t="s">
        <v>593</v>
      </c>
      <c r="L4674">
        <v>724</v>
      </c>
      <c r="M4674" t="s">
        <v>214</v>
      </c>
      <c r="N4674" t="s">
        <v>580</v>
      </c>
      <c r="O4674">
        <v>0</v>
      </c>
      <c r="P4674" t="s">
        <v>177</v>
      </c>
      <c r="Q4674" t="s">
        <v>514</v>
      </c>
      <c r="R4674" t="s">
        <v>515</v>
      </c>
      <c r="S4674" t="s">
        <v>516</v>
      </c>
      <c r="T4674">
        <v>0</v>
      </c>
      <c r="U4674" t="s">
        <v>517</v>
      </c>
      <c r="V4674">
        <v>2523</v>
      </c>
      <c r="W4674" t="s">
        <v>518</v>
      </c>
      <c r="X4674">
        <v>8</v>
      </c>
      <c r="Y4674" t="s">
        <v>519</v>
      </c>
      <c r="Z4674">
        <v>617932000</v>
      </c>
      <c r="AA4674">
        <v>21</v>
      </c>
      <c r="AB4674" t="s">
        <v>867</v>
      </c>
      <c r="AC4674">
        <v>617932</v>
      </c>
      <c r="AD4674">
        <v>617932000</v>
      </c>
      <c r="AE4674"/>
      <c r="AF4674">
        <v>45592806</v>
      </c>
      <c r="AG4674">
        <v>45592806</v>
      </c>
      <c r="AH4674"/>
      <c r="AI4674">
        <v>0</v>
      </c>
    </row>
    <row r="4675" spans="1:35">
      <c r="A4675" t="s">
        <v>594</v>
      </c>
      <c r="B4675">
        <v>2016</v>
      </c>
      <c r="C4675">
        <v>2016</v>
      </c>
      <c r="D4675">
        <v>2016</v>
      </c>
      <c r="E4675">
        <v>4</v>
      </c>
      <c r="F4675">
        <v>0</v>
      </c>
      <c r="G4675">
        <v>0</v>
      </c>
      <c r="H4675" t="s">
        <v>568</v>
      </c>
      <c r="I4675">
        <v>842</v>
      </c>
      <c r="J4675" t="s">
        <v>593</v>
      </c>
      <c r="K4675" t="s">
        <v>593</v>
      </c>
      <c r="L4675">
        <v>752</v>
      </c>
      <c r="M4675" t="s">
        <v>189</v>
      </c>
      <c r="N4675" t="s">
        <v>569</v>
      </c>
      <c r="O4675">
        <v>0</v>
      </c>
      <c r="P4675" t="s">
        <v>177</v>
      </c>
      <c r="Q4675" t="s">
        <v>514</v>
      </c>
      <c r="R4675" t="s">
        <v>515</v>
      </c>
      <c r="S4675" t="s">
        <v>516</v>
      </c>
      <c r="T4675">
        <v>0</v>
      </c>
      <c r="U4675" t="s">
        <v>517</v>
      </c>
      <c r="V4675">
        <v>2523</v>
      </c>
      <c r="W4675" t="s">
        <v>518</v>
      </c>
      <c r="X4675">
        <v>8</v>
      </c>
      <c r="Y4675" t="s">
        <v>519</v>
      </c>
      <c r="Z4675">
        <v>322499000</v>
      </c>
      <c r="AA4675">
        <v>21</v>
      </c>
      <c r="AB4675" t="s">
        <v>867</v>
      </c>
      <c r="AC4675">
        <v>322499</v>
      </c>
      <c r="AD4675">
        <v>322499000</v>
      </c>
      <c r="AE4675"/>
      <c r="AF4675">
        <v>23135808</v>
      </c>
      <c r="AG4675">
        <v>23135808</v>
      </c>
      <c r="AH4675"/>
      <c r="AI4675">
        <v>0</v>
      </c>
    </row>
    <row r="4676" spans="1:35">
      <c r="A4676" t="s">
        <v>594</v>
      </c>
      <c r="B4676">
        <v>2016</v>
      </c>
      <c r="C4676">
        <v>2016</v>
      </c>
      <c r="D4676">
        <v>2016</v>
      </c>
      <c r="E4676">
        <v>4</v>
      </c>
      <c r="F4676">
        <v>0</v>
      </c>
      <c r="G4676">
        <v>0</v>
      </c>
      <c r="H4676" t="s">
        <v>568</v>
      </c>
      <c r="I4676">
        <v>842</v>
      </c>
      <c r="J4676" t="s">
        <v>593</v>
      </c>
      <c r="K4676" t="s">
        <v>593</v>
      </c>
      <c r="L4676">
        <v>764</v>
      </c>
      <c r="M4676" t="s">
        <v>198</v>
      </c>
      <c r="N4676" t="s">
        <v>556</v>
      </c>
      <c r="O4676">
        <v>0</v>
      </c>
      <c r="P4676" t="s">
        <v>177</v>
      </c>
      <c r="Q4676" t="s">
        <v>514</v>
      </c>
      <c r="R4676" t="s">
        <v>515</v>
      </c>
      <c r="S4676" t="s">
        <v>516</v>
      </c>
      <c r="T4676">
        <v>0</v>
      </c>
      <c r="U4676" t="s">
        <v>517</v>
      </c>
      <c r="V4676">
        <v>2523</v>
      </c>
      <c r="W4676" t="s">
        <v>518</v>
      </c>
      <c r="X4676">
        <v>8</v>
      </c>
      <c r="Y4676" t="s">
        <v>519</v>
      </c>
      <c r="Z4676">
        <v>17526000</v>
      </c>
      <c r="AA4676">
        <v>21</v>
      </c>
      <c r="AB4676" t="s">
        <v>867</v>
      </c>
      <c r="AC4676">
        <v>17526</v>
      </c>
      <c r="AD4676">
        <v>17526000</v>
      </c>
      <c r="AE4676"/>
      <c r="AF4676">
        <v>2681707</v>
      </c>
      <c r="AG4676">
        <v>2681707</v>
      </c>
      <c r="AH4676"/>
      <c r="AI4676">
        <v>0</v>
      </c>
    </row>
    <row r="4677" spans="1:35">
      <c r="A4677" t="s">
        <v>594</v>
      </c>
      <c r="B4677">
        <v>2016</v>
      </c>
      <c r="C4677">
        <v>2016</v>
      </c>
      <c r="D4677">
        <v>2016</v>
      </c>
      <c r="E4677">
        <v>4</v>
      </c>
      <c r="F4677">
        <v>0</v>
      </c>
      <c r="G4677">
        <v>0</v>
      </c>
      <c r="H4677" t="s">
        <v>568</v>
      </c>
      <c r="I4677">
        <v>842</v>
      </c>
      <c r="J4677" t="s">
        <v>593</v>
      </c>
      <c r="K4677" t="s">
        <v>593</v>
      </c>
      <c r="L4677">
        <v>780</v>
      </c>
      <c r="M4677" t="s">
        <v>713</v>
      </c>
      <c r="N4677" t="s">
        <v>714</v>
      </c>
      <c r="O4677">
        <v>0</v>
      </c>
      <c r="P4677" t="s">
        <v>177</v>
      </c>
      <c r="Q4677" t="s">
        <v>514</v>
      </c>
      <c r="R4677" t="s">
        <v>515</v>
      </c>
      <c r="S4677" t="s">
        <v>516</v>
      </c>
      <c r="T4677">
        <v>0</v>
      </c>
      <c r="U4677" t="s">
        <v>517</v>
      </c>
      <c r="V4677">
        <v>2523</v>
      </c>
      <c r="W4677" t="s">
        <v>518</v>
      </c>
      <c r="X4677">
        <v>8</v>
      </c>
      <c r="Y4677" t="s">
        <v>519</v>
      </c>
      <c r="Z4677">
        <v>2700000</v>
      </c>
      <c r="AA4677">
        <v>21</v>
      </c>
      <c r="AB4677" t="s">
        <v>867</v>
      </c>
      <c r="AC4677">
        <v>2700</v>
      </c>
      <c r="AD4677">
        <v>2700000</v>
      </c>
      <c r="AE4677"/>
      <c r="AF4677">
        <v>318400</v>
      </c>
      <c r="AG4677">
        <v>318400</v>
      </c>
      <c r="AH4677"/>
      <c r="AI4677">
        <v>0</v>
      </c>
    </row>
    <row r="4678" spans="1:35">
      <c r="A4678" t="s">
        <v>594</v>
      </c>
      <c r="B4678">
        <v>2016</v>
      </c>
      <c r="C4678">
        <v>2016</v>
      </c>
      <c r="D4678">
        <v>2016</v>
      </c>
      <c r="E4678">
        <v>4</v>
      </c>
      <c r="F4678">
        <v>0</v>
      </c>
      <c r="G4678">
        <v>0</v>
      </c>
      <c r="H4678" t="s">
        <v>568</v>
      </c>
      <c r="I4678">
        <v>842</v>
      </c>
      <c r="J4678" t="s">
        <v>593</v>
      </c>
      <c r="K4678" t="s">
        <v>593</v>
      </c>
      <c r="L4678">
        <v>792</v>
      </c>
      <c r="M4678" t="s">
        <v>217</v>
      </c>
      <c r="N4678" t="s">
        <v>573</v>
      </c>
      <c r="O4678">
        <v>0</v>
      </c>
      <c r="P4678" t="s">
        <v>177</v>
      </c>
      <c r="Q4678" t="s">
        <v>514</v>
      </c>
      <c r="R4678" t="s">
        <v>515</v>
      </c>
      <c r="S4678" t="s">
        <v>516</v>
      </c>
      <c r="T4678">
        <v>0</v>
      </c>
      <c r="U4678" t="s">
        <v>517</v>
      </c>
      <c r="V4678">
        <v>2523</v>
      </c>
      <c r="W4678" t="s">
        <v>518</v>
      </c>
      <c r="X4678">
        <v>8</v>
      </c>
      <c r="Y4678" t="s">
        <v>519</v>
      </c>
      <c r="Z4678">
        <v>1597444000</v>
      </c>
      <c r="AA4678">
        <v>21</v>
      </c>
      <c r="AB4678" t="s">
        <v>867</v>
      </c>
      <c r="AC4678">
        <v>1597444</v>
      </c>
      <c r="AD4678">
        <v>1597444000</v>
      </c>
      <c r="AE4678"/>
      <c r="AF4678">
        <v>94584326</v>
      </c>
      <c r="AG4678">
        <v>94584326</v>
      </c>
      <c r="AH4678"/>
      <c r="AI4678">
        <v>0</v>
      </c>
    </row>
    <row r="4679" spans="1:35">
      <c r="A4679" t="s">
        <v>594</v>
      </c>
      <c r="B4679">
        <v>2016</v>
      </c>
      <c r="C4679">
        <v>2016</v>
      </c>
      <c r="D4679">
        <v>2016</v>
      </c>
      <c r="E4679">
        <v>4</v>
      </c>
      <c r="F4679">
        <v>0</v>
      </c>
      <c r="G4679">
        <v>0</v>
      </c>
      <c r="H4679" t="s">
        <v>568</v>
      </c>
      <c r="I4679">
        <v>842</v>
      </c>
      <c r="J4679" t="s">
        <v>593</v>
      </c>
      <c r="K4679" t="s">
        <v>593</v>
      </c>
      <c r="L4679">
        <v>818</v>
      </c>
      <c r="M4679" t="s">
        <v>532</v>
      </c>
      <c r="N4679" t="s">
        <v>533</v>
      </c>
      <c r="O4679">
        <v>0</v>
      </c>
      <c r="P4679" t="s">
        <v>177</v>
      </c>
      <c r="Q4679" t="s">
        <v>514</v>
      </c>
      <c r="R4679" t="s">
        <v>515</v>
      </c>
      <c r="S4679" t="s">
        <v>516</v>
      </c>
      <c r="T4679">
        <v>0</v>
      </c>
      <c r="U4679" t="s">
        <v>517</v>
      </c>
      <c r="V4679">
        <v>2523</v>
      </c>
      <c r="W4679" t="s">
        <v>518</v>
      </c>
      <c r="X4679">
        <v>8</v>
      </c>
      <c r="Y4679" t="s">
        <v>519</v>
      </c>
      <c r="Z4679">
        <v>87233000</v>
      </c>
      <c r="AA4679">
        <v>21</v>
      </c>
      <c r="AB4679" t="s">
        <v>867</v>
      </c>
      <c r="AC4679">
        <v>87233</v>
      </c>
      <c r="AD4679">
        <v>87233000</v>
      </c>
      <c r="AE4679"/>
      <c r="AF4679">
        <v>12663586</v>
      </c>
      <c r="AG4679">
        <v>12663586</v>
      </c>
      <c r="AH4679"/>
      <c r="AI4679">
        <v>0</v>
      </c>
    </row>
    <row r="4680" spans="1:35">
      <c r="A4680" t="s">
        <v>594</v>
      </c>
      <c r="B4680">
        <v>2016</v>
      </c>
      <c r="C4680">
        <v>2016</v>
      </c>
      <c r="D4680">
        <v>2016</v>
      </c>
      <c r="E4680">
        <v>4</v>
      </c>
      <c r="F4680">
        <v>0</v>
      </c>
      <c r="G4680">
        <v>0</v>
      </c>
      <c r="H4680" t="s">
        <v>568</v>
      </c>
      <c r="I4680">
        <v>842</v>
      </c>
      <c r="J4680" t="s">
        <v>593</v>
      </c>
      <c r="K4680" t="s">
        <v>593</v>
      </c>
      <c r="L4680">
        <v>826</v>
      </c>
      <c r="M4680" t="s">
        <v>589</v>
      </c>
      <c r="N4680" t="s">
        <v>590</v>
      </c>
      <c r="O4680">
        <v>0</v>
      </c>
      <c r="P4680" t="s">
        <v>177</v>
      </c>
      <c r="Q4680" t="s">
        <v>514</v>
      </c>
      <c r="R4680" t="s">
        <v>515</v>
      </c>
      <c r="S4680" t="s">
        <v>516</v>
      </c>
      <c r="T4680">
        <v>0</v>
      </c>
      <c r="U4680" t="s">
        <v>517</v>
      </c>
      <c r="V4680">
        <v>2523</v>
      </c>
      <c r="W4680" t="s">
        <v>518</v>
      </c>
      <c r="X4680">
        <v>8</v>
      </c>
      <c r="Y4680" t="s">
        <v>519</v>
      </c>
      <c r="Z4680">
        <v>2145000</v>
      </c>
      <c r="AA4680">
        <v>21</v>
      </c>
      <c r="AB4680" t="s">
        <v>867</v>
      </c>
      <c r="AC4680">
        <v>2145</v>
      </c>
      <c r="AD4680">
        <v>2145000</v>
      </c>
      <c r="AE4680"/>
      <c r="AF4680">
        <v>1528670</v>
      </c>
      <c r="AG4680">
        <v>1528670</v>
      </c>
      <c r="AH4680"/>
      <c r="AI4680">
        <v>0</v>
      </c>
    </row>
    <row r="4681" spans="1:35">
      <c r="A4681" t="s">
        <v>594</v>
      </c>
      <c r="B4681">
        <v>2016</v>
      </c>
      <c r="C4681">
        <v>2016</v>
      </c>
      <c r="D4681">
        <v>2016</v>
      </c>
      <c r="E4681">
        <v>4</v>
      </c>
      <c r="F4681">
        <v>0</v>
      </c>
      <c r="G4681">
        <v>0</v>
      </c>
      <c r="H4681" t="s">
        <v>568</v>
      </c>
      <c r="I4681">
        <v>842</v>
      </c>
      <c r="J4681" t="s">
        <v>593</v>
      </c>
      <c r="K4681" t="s">
        <v>593</v>
      </c>
      <c r="L4681">
        <v>0</v>
      </c>
      <c r="M4681" t="s">
        <v>177</v>
      </c>
      <c r="N4681" t="s">
        <v>514</v>
      </c>
      <c r="O4681">
        <v>0</v>
      </c>
      <c r="P4681" t="s">
        <v>177</v>
      </c>
      <c r="Q4681" t="s">
        <v>514</v>
      </c>
      <c r="R4681" t="s">
        <v>515</v>
      </c>
      <c r="S4681" t="s">
        <v>516</v>
      </c>
      <c r="T4681">
        <v>0</v>
      </c>
      <c r="U4681" t="s">
        <v>517</v>
      </c>
      <c r="V4681">
        <v>2523</v>
      </c>
      <c r="W4681" t="s">
        <v>518</v>
      </c>
      <c r="X4681">
        <v>8</v>
      </c>
      <c r="Y4681" t="s">
        <v>519</v>
      </c>
      <c r="Z4681">
        <v>13549187000</v>
      </c>
      <c r="AA4681">
        <v>21</v>
      </c>
      <c r="AB4681" t="s">
        <v>867</v>
      </c>
      <c r="AC4681">
        <v>13549187</v>
      </c>
      <c r="AD4681">
        <v>13549187000</v>
      </c>
      <c r="AE4681"/>
      <c r="AF4681">
        <v>1038927756</v>
      </c>
      <c r="AG4681">
        <v>1038927756</v>
      </c>
      <c r="AH4681"/>
      <c r="AI4681">
        <v>0</v>
      </c>
    </row>
    <row r="4682" spans="1:35">
      <c r="A4682" t="s">
        <v>594</v>
      </c>
      <c r="B4682">
        <v>2016</v>
      </c>
      <c r="C4682">
        <v>2016</v>
      </c>
      <c r="D4682">
        <v>2016</v>
      </c>
      <c r="E4682">
        <v>4</v>
      </c>
      <c r="F4682">
        <v>0</v>
      </c>
      <c r="G4682">
        <v>0</v>
      </c>
      <c r="H4682" t="s">
        <v>568</v>
      </c>
      <c r="I4682">
        <v>842</v>
      </c>
      <c r="J4682" t="s">
        <v>593</v>
      </c>
      <c r="K4682" t="s">
        <v>593</v>
      </c>
      <c r="L4682">
        <v>608</v>
      </c>
      <c r="M4682" t="s">
        <v>548</v>
      </c>
      <c r="N4682" t="s">
        <v>549</v>
      </c>
      <c r="O4682">
        <v>0</v>
      </c>
      <c r="P4682" t="s">
        <v>177</v>
      </c>
      <c r="Q4682" t="s">
        <v>514</v>
      </c>
      <c r="R4682" t="s">
        <v>515</v>
      </c>
      <c r="S4682" t="s">
        <v>516</v>
      </c>
      <c r="T4682">
        <v>0</v>
      </c>
      <c r="U4682" t="s">
        <v>517</v>
      </c>
      <c r="V4682">
        <v>2523</v>
      </c>
      <c r="W4682" t="s">
        <v>518</v>
      </c>
      <c r="X4682">
        <v>8</v>
      </c>
      <c r="Y4682" t="s">
        <v>519</v>
      </c>
      <c r="Z4682">
        <v>2000</v>
      </c>
      <c r="AA4682">
        <v>21</v>
      </c>
      <c r="AB4682" t="s">
        <v>867</v>
      </c>
      <c r="AC4682">
        <v>2</v>
      </c>
      <c r="AD4682">
        <v>2000</v>
      </c>
      <c r="AE4682"/>
      <c r="AF4682">
        <v>4168</v>
      </c>
      <c r="AG4682">
        <v>4168</v>
      </c>
      <c r="AH4682"/>
      <c r="AI4682">
        <v>0</v>
      </c>
    </row>
    <row r="4683" spans="1:35">
      <c r="A4683" t="s">
        <v>594</v>
      </c>
      <c r="B4683">
        <v>2016</v>
      </c>
      <c r="C4683">
        <v>2016</v>
      </c>
      <c r="D4683">
        <v>2016</v>
      </c>
      <c r="E4683">
        <v>4</v>
      </c>
      <c r="F4683">
        <v>0</v>
      </c>
      <c r="G4683">
        <v>0</v>
      </c>
      <c r="H4683" t="s">
        <v>568</v>
      </c>
      <c r="I4683">
        <v>842</v>
      </c>
      <c r="J4683" t="s">
        <v>593</v>
      </c>
      <c r="K4683" t="s">
        <v>593</v>
      </c>
      <c r="L4683">
        <v>360</v>
      </c>
      <c r="M4683" t="s">
        <v>578</v>
      </c>
      <c r="N4683" t="s">
        <v>579</v>
      </c>
      <c r="O4683">
        <v>0</v>
      </c>
      <c r="P4683" t="s">
        <v>177</v>
      </c>
      <c r="Q4683" t="s">
        <v>514</v>
      </c>
      <c r="R4683" t="s">
        <v>515</v>
      </c>
      <c r="S4683" t="s">
        <v>516</v>
      </c>
      <c r="T4683">
        <v>0</v>
      </c>
      <c r="U4683" t="s">
        <v>517</v>
      </c>
      <c r="V4683">
        <v>2523</v>
      </c>
      <c r="W4683" t="s">
        <v>518</v>
      </c>
      <c r="X4683">
        <v>8</v>
      </c>
      <c r="Y4683" t="s">
        <v>519</v>
      </c>
      <c r="Z4683">
        <v>1000</v>
      </c>
      <c r="AA4683">
        <v>21</v>
      </c>
      <c r="AB4683" t="s">
        <v>867</v>
      </c>
      <c r="AC4683">
        <v>1</v>
      </c>
      <c r="AD4683">
        <v>1000</v>
      </c>
      <c r="AE4683"/>
      <c r="AF4683">
        <v>5258</v>
      </c>
      <c r="AG4683">
        <v>5258</v>
      </c>
      <c r="AH4683"/>
      <c r="AI4683">
        <v>0</v>
      </c>
    </row>
    <row r="4684" spans="1:35">
      <c r="A4684" t="s">
        <v>594</v>
      </c>
      <c r="B4684">
        <v>2016</v>
      </c>
      <c r="C4684">
        <v>2016</v>
      </c>
      <c r="D4684">
        <v>2016</v>
      </c>
      <c r="E4684">
        <v>4</v>
      </c>
      <c r="F4684">
        <v>0</v>
      </c>
      <c r="G4684">
        <v>0</v>
      </c>
      <c r="H4684" t="s">
        <v>841</v>
      </c>
      <c r="I4684">
        <v>842</v>
      </c>
      <c r="J4684" t="s">
        <v>593</v>
      </c>
      <c r="K4684" t="s">
        <v>593</v>
      </c>
      <c r="L4684">
        <v>44</v>
      </c>
      <c r="M4684" t="s">
        <v>761</v>
      </c>
      <c r="N4684" t="s">
        <v>762</v>
      </c>
      <c r="O4684">
        <v>0</v>
      </c>
      <c r="P4684" t="s">
        <v>177</v>
      </c>
      <c r="Q4684" t="s">
        <v>514</v>
      </c>
      <c r="R4684" t="s">
        <v>515</v>
      </c>
      <c r="S4684" t="s">
        <v>516</v>
      </c>
      <c r="T4684">
        <v>0</v>
      </c>
      <c r="U4684" t="s">
        <v>517</v>
      </c>
      <c r="V4684">
        <v>2523</v>
      </c>
      <c r="W4684" t="s">
        <v>518</v>
      </c>
      <c r="X4684">
        <v>8</v>
      </c>
      <c r="Y4684" t="s">
        <v>519</v>
      </c>
      <c r="Z4684">
        <v>35000</v>
      </c>
      <c r="AA4684">
        <v>21</v>
      </c>
      <c r="AB4684" t="s">
        <v>867</v>
      </c>
      <c r="AC4684">
        <v>35</v>
      </c>
      <c r="AD4684">
        <v>35000</v>
      </c>
      <c r="AE4684"/>
      <c r="AF4684">
        <v>19887</v>
      </c>
      <c r="AG4684"/>
      <c r="AH4684">
        <v>19887</v>
      </c>
      <c r="AI4684">
        <v>0</v>
      </c>
    </row>
    <row r="4685" spans="1:35">
      <c r="A4685" t="s">
        <v>594</v>
      </c>
      <c r="B4685">
        <v>2016</v>
      </c>
      <c r="C4685">
        <v>2016</v>
      </c>
      <c r="D4685">
        <v>2016</v>
      </c>
      <c r="E4685">
        <v>4</v>
      </c>
      <c r="F4685">
        <v>0</v>
      </c>
      <c r="G4685">
        <v>0</v>
      </c>
      <c r="H4685" t="s">
        <v>841</v>
      </c>
      <c r="I4685">
        <v>842</v>
      </c>
      <c r="J4685" t="s">
        <v>593</v>
      </c>
      <c r="K4685" t="s">
        <v>593</v>
      </c>
      <c r="L4685">
        <v>152</v>
      </c>
      <c r="M4685" t="s">
        <v>642</v>
      </c>
      <c r="N4685" t="s">
        <v>643</v>
      </c>
      <c r="O4685">
        <v>0</v>
      </c>
      <c r="P4685" t="s">
        <v>177</v>
      </c>
      <c r="Q4685" t="s">
        <v>514</v>
      </c>
      <c r="R4685" t="s">
        <v>515</v>
      </c>
      <c r="S4685" t="s">
        <v>516</v>
      </c>
      <c r="T4685">
        <v>0</v>
      </c>
      <c r="U4685" t="s">
        <v>517</v>
      </c>
      <c r="V4685">
        <v>2523</v>
      </c>
      <c r="W4685" t="s">
        <v>518</v>
      </c>
      <c r="X4685">
        <v>8</v>
      </c>
      <c r="Y4685" t="s">
        <v>519</v>
      </c>
      <c r="Z4685">
        <v>84000</v>
      </c>
      <c r="AA4685">
        <v>21</v>
      </c>
      <c r="AB4685" t="s">
        <v>867</v>
      </c>
      <c r="AC4685">
        <v>84</v>
      </c>
      <c r="AD4685">
        <v>84000</v>
      </c>
      <c r="AE4685"/>
      <c r="AF4685">
        <v>11624</v>
      </c>
      <c r="AG4685"/>
      <c r="AH4685">
        <v>11624</v>
      </c>
      <c r="AI4685">
        <v>0</v>
      </c>
    </row>
    <row r="4686" spans="1:35">
      <c r="A4686" t="s">
        <v>594</v>
      </c>
      <c r="B4686">
        <v>2016</v>
      </c>
      <c r="C4686">
        <v>2016</v>
      </c>
      <c r="D4686">
        <v>2016</v>
      </c>
      <c r="E4686">
        <v>4</v>
      </c>
      <c r="F4686">
        <v>0</v>
      </c>
      <c r="G4686">
        <v>0</v>
      </c>
      <c r="H4686" t="s">
        <v>841</v>
      </c>
      <c r="I4686">
        <v>842</v>
      </c>
      <c r="J4686" t="s">
        <v>593</v>
      </c>
      <c r="K4686" t="s">
        <v>593</v>
      </c>
      <c r="L4686">
        <v>214</v>
      </c>
      <c r="M4686" t="s">
        <v>837</v>
      </c>
      <c r="N4686" t="s">
        <v>838</v>
      </c>
      <c r="O4686">
        <v>0</v>
      </c>
      <c r="P4686" t="s">
        <v>177</v>
      </c>
      <c r="Q4686" t="s">
        <v>514</v>
      </c>
      <c r="R4686" t="s">
        <v>515</v>
      </c>
      <c r="S4686" t="s">
        <v>516</v>
      </c>
      <c r="T4686">
        <v>0</v>
      </c>
      <c r="U4686" t="s">
        <v>517</v>
      </c>
      <c r="V4686">
        <v>2523</v>
      </c>
      <c r="W4686" t="s">
        <v>518</v>
      </c>
      <c r="X4686">
        <v>8</v>
      </c>
      <c r="Y4686" t="s">
        <v>519</v>
      </c>
      <c r="Z4686">
        <v>50000</v>
      </c>
      <c r="AA4686">
        <v>21</v>
      </c>
      <c r="AB4686" t="s">
        <v>867</v>
      </c>
      <c r="AC4686">
        <v>50</v>
      </c>
      <c r="AD4686">
        <v>50000</v>
      </c>
      <c r="AE4686"/>
      <c r="AF4686">
        <v>19919</v>
      </c>
      <c r="AG4686"/>
      <c r="AH4686">
        <v>19919</v>
      </c>
      <c r="AI4686">
        <v>0</v>
      </c>
    </row>
    <row r="4687" spans="1:35">
      <c r="A4687" t="s">
        <v>594</v>
      </c>
      <c r="B4687">
        <v>2016</v>
      </c>
      <c r="C4687">
        <v>2016</v>
      </c>
      <c r="D4687">
        <v>2016</v>
      </c>
      <c r="E4687">
        <v>4</v>
      </c>
      <c r="F4687">
        <v>0</v>
      </c>
      <c r="G4687">
        <v>0</v>
      </c>
      <c r="H4687" t="s">
        <v>841</v>
      </c>
      <c r="I4687">
        <v>842</v>
      </c>
      <c r="J4687" t="s">
        <v>593</v>
      </c>
      <c r="K4687" t="s">
        <v>593</v>
      </c>
      <c r="L4687">
        <v>300</v>
      </c>
      <c r="M4687" t="s">
        <v>680</v>
      </c>
      <c r="N4687" t="s">
        <v>681</v>
      </c>
      <c r="O4687">
        <v>0</v>
      </c>
      <c r="P4687" t="s">
        <v>177</v>
      </c>
      <c r="Q4687" t="s">
        <v>514</v>
      </c>
      <c r="R4687" t="s">
        <v>515</v>
      </c>
      <c r="S4687" t="s">
        <v>516</v>
      </c>
      <c r="T4687">
        <v>0</v>
      </c>
      <c r="U4687" t="s">
        <v>517</v>
      </c>
      <c r="V4687">
        <v>2523</v>
      </c>
      <c r="W4687" t="s">
        <v>518</v>
      </c>
      <c r="X4687">
        <v>8</v>
      </c>
      <c r="Y4687" t="s">
        <v>519</v>
      </c>
      <c r="Z4687">
        <v>40000</v>
      </c>
      <c r="AA4687">
        <v>21</v>
      </c>
      <c r="AB4687" t="s">
        <v>867</v>
      </c>
      <c r="AC4687">
        <v>40</v>
      </c>
      <c r="AD4687">
        <v>40000</v>
      </c>
      <c r="AE4687"/>
      <c r="AF4687">
        <v>22813</v>
      </c>
      <c r="AG4687"/>
      <c r="AH4687">
        <v>22813</v>
      </c>
      <c r="AI4687">
        <v>0</v>
      </c>
    </row>
    <row r="4688" spans="1:35">
      <c r="A4688" t="s">
        <v>594</v>
      </c>
      <c r="B4688">
        <v>2016</v>
      </c>
      <c r="C4688">
        <v>2016</v>
      </c>
      <c r="D4688">
        <v>2016</v>
      </c>
      <c r="E4688">
        <v>4</v>
      </c>
      <c r="F4688">
        <v>0</v>
      </c>
      <c r="G4688">
        <v>0</v>
      </c>
      <c r="H4688" t="s">
        <v>841</v>
      </c>
      <c r="I4688">
        <v>842</v>
      </c>
      <c r="J4688" t="s">
        <v>593</v>
      </c>
      <c r="K4688" t="s">
        <v>593</v>
      </c>
      <c r="L4688">
        <v>328</v>
      </c>
      <c r="M4688" t="s">
        <v>717</v>
      </c>
      <c r="N4688" t="s">
        <v>718</v>
      </c>
      <c r="O4688">
        <v>0</v>
      </c>
      <c r="P4688" t="s">
        <v>177</v>
      </c>
      <c r="Q4688" t="s">
        <v>514</v>
      </c>
      <c r="R4688" t="s">
        <v>515</v>
      </c>
      <c r="S4688" t="s">
        <v>516</v>
      </c>
      <c r="T4688">
        <v>0</v>
      </c>
      <c r="U4688" t="s">
        <v>517</v>
      </c>
      <c r="V4688">
        <v>2523</v>
      </c>
      <c r="W4688" t="s">
        <v>518</v>
      </c>
      <c r="X4688">
        <v>8</v>
      </c>
      <c r="Y4688" t="s">
        <v>519</v>
      </c>
      <c r="Z4688">
        <v>229000</v>
      </c>
      <c r="AA4688">
        <v>21</v>
      </c>
      <c r="AB4688" t="s">
        <v>867</v>
      </c>
      <c r="AC4688">
        <v>229</v>
      </c>
      <c r="AD4688">
        <v>229000</v>
      </c>
      <c r="AE4688"/>
      <c r="AF4688">
        <v>31749</v>
      </c>
      <c r="AG4688"/>
      <c r="AH4688">
        <v>31749</v>
      </c>
      <c r="AI4688">
        <v>0</v>
      </c>
    </row>
    <row r="4689" spans="1:35">
      <c r="A4689" t="s">
        <v>594</v>
      </c>
      <c r="B4689">
        <v>2016</v>
      </c>
      <c r="C4689">
        <v>2016</v>
      </c>
      <c r="D4689">
        <v>2016</v>
      </c>
      <c r="E4689">
        <v>4</v>
      </c>
      <c r="F4689">
        <v>0</v>
      </c>
      <c r="G4689">
        <v>0</v>
      </c>
      <c r="H4689" t="s">
        <v>841</v>
      </c>
      <c r="I4689">
        <v>842</v>
      </c>
      <c r="J4689" t="s">
        <v>593</v>
      </c>
      <c r="K4689" t="s">
        <v>593</v>
      </c>
      <c r="L4689">
        <v>340</v>
      </c>
      <c r="M4689" t="s">
        <v>757</v>
      </c>
      <c r="N4689" t="s">
        <v>758</v>
      </c>
      <c r="O4689">
        <v>0</v>
      </c>
      <c r="P4689" t="s">
        <v>177</v>
      </c>
      <c r="Q4689" t="s">
        <v>514</v>
      </c>
      <c r="R4689" t="s">
        <v>515</v>
      </c>
      <c r="S4689" t="s">
        <v>516</v>
      </c>
      <c r="T4689">
        <v>0</v>
      </c>
      <c r="U4689" t="s">
        <v>517</v>
      </c>
      <c r="V4689">
        <v>2523</v>
      </c>
      <c r="W4689" t="s">
        <v>518</v>
      </c>
      <c r="X4689">
        <v>8</v>
      </c>
      <c r="Y4689" t="s">
        <v>519</v>
      </c>
      <c r="Z4689">
        <v>10000</v>
      </c>
      <c r="AA4689">
        <v>21</v>
      </c>
      <c r="AB4689" t="s">
        <v>867</v>
      </c>
      <c r="AC4689">
        <v>10</v>
      </c>
      <c r="AD4689">
        <v>10000</v>
      </c>
      <c r="AE4689"/>
      <c r="AF4689">
        <v>5015</v>
      </c>
      <c r="AG4689"/>
      <c r="AH4689">
        <v>5015</v>
      </c>
      <c r="AI4689">
        <v>0</v>
      </c>
    </row>
    <row r="4690" spans="1:35">
      <c r="A4690" t="s">
        <v>594</v>
      </c>
      <c r="B4690">
        <v>2016</v>
      </c>
      <c r="C4690">
        <v>2016</v>
      </c>
      <c r="D4690">
        <v>2016</v>
      </c>
      <c r="E4690">
        <v>4</v>
      </c>
      <c r="F4690">
        <v>0</v>
      </c>
      <c r="G4690">
        <v>0</v>
      </c>
      <c r="H4690" t="s">
        <v>841</v>
      </c>
      <c r="I4690">
        <v>842</v>
      </c>
      <c r="J4690" t="s">
        <v>593</v>
      </c>
      <c r="K4690" t="s">
        <v>593</v>
      </c>
      <c r="L4690">
        <v>392</v>
      </c>
      <c r="M4690" t="s">
        <v>223</v>
      </c>
      <c r="N4690" t="s">
        <v>584</v>
      </c>
      <c r="O4690">
        <v>0</v>
      </c>
      <c r="P4690" t="s">
        <v>177</v>
      </c>
      <c r="Q4690" t="s">
        <v>514</v>
      </c>
      <c r="R4690" t="s">
        <v>515</v>
      </c>
      <c r="S4690" t="s">
        <v>516</v>
      </c>
      <c r="T4690">
        <v>0</v>
      </c>
      <c r="U4690" t="s">
        <v>517</v>
      </c>
      <c r="V4690">
        <v>2523</v>
      </c>
      <c r="W4690" t="s">
        <v>518</v>
      </c>
      <c r="X4690">
        <v>8</v>
      </c>
      <c r="Y4690" t="s">
        <v>519</v>
      </c>
      <c r="Z4690">
        <v>749000</v>
      </c>
      <c r="AA4690">
        <v>21</v>
      </c>
      <c r="AB4690" t="s">
        <v>867</v>
      </c>
      <c r="AC4690">
        <v>749</v>
      </c>
      <c r="AD4690">
        <v>749000</v>
      </c>
      <c r="AE4690"/>
      <c r="AF4690">
        <v>104109</v>
      </c>
      <c r="AG4690"/>
      <c r="AH4690">
        <v>104109</v>
      </c>
      <c r="AI4690">
        <v>0</v>
      </c>
    </row>
    <row r="4691" spans="1:35">
      <c r="A4691" t="s">
        <v>594</v>
      </c>
      <c r="B4691">
        <v>2016</v>
      </c>
      <c r="C4691">
        <v>2016</v>
      </c>
      <c r="D4691">
        <v>2016</v>
      </c>
      <c r="E4691">
        <v>4</v>
      </c>
      <c r="F4691">
        <v>0</v>
      </c>
      <c r="G4691">
        <v>0</v>
      </c>
      <c r="H4691" t="s">
        <v>841</v>
      </c>
      <c r="I4691">
        <v>842</v>
      </c>
      <c r="J4691" t="s">
        <v>593</v>
      </c>
      <c r="K4691" t="s">
        <v>593</v>
      </c>
      <c r="L4691">
        <v>682</v>
      </c>
      <c r="M4691" t="s">
        <v>707</v>
      </c>
      <c r="N4691" t="s">
        <v>708</v>
      </c>
      <c r="O4691">
        <v>0</v>
      </c>
      <c r="P4691" t="s">
        <v>177</v>
      </c>
      <c r="Q4691" t="s">
        <v>514</v>
      </c>
      <c r="R4691" t="s">
        <v>515</v>
      </c>
      <c r="S4691" t="s">
        <v>516</v>
      </c>
      <c r="T4691">
        <v>0</v>
      </c>
      <c r="U4691" t="s">
        <v>517</v>
      </c>
      <c r="V4691">
        <v>2523</v>
      </c>
      <c r="W4691" t="s">
        <v>518</v>
      </c>
      <c r="X4691">
        <v>8</v>
      </c>
      <c r="Y4691" t="s">
        <v>519</v>
      </c>
      <c r="Z4691">
        <v>16000</v>
      </c>
      <c r="AA4691">
        <v>21</v>
      </c>
      <c r="AB4691" t="s">
        <v>867</v>
      </c>
      <c r="AC4691">
        <v>16</v>
      </c>
      <c r="AD4691">
        <v>16000</v>
      </c>
      <c r="AE4691"/>
      <c r="AF4691">
        <v>31348</v>
      </c>
      <c r="AG4691"/>
      <c r="AH4691">
        <v>31348</v>
      </c>
      <c r="AI4691">
        <v>0</v>
      </c>
    </row>
    <row r="4692" spans="1:35">
      <c r="A4692" t="s">
        <v>594</v>
      </c>
      <c r="B4692">
        <v>2016</v>
      </c>
      <c r="C4692">
        <v>2016</v>
      </c>
      <c r="D4692">
        <v>2016</v>
      </c>
      <c r="E4692">
        <v>4</v>
      </c>
      <c r="F4692">
        <v>0</v>
      </c>
      <c r="G4692">
        <v>0</v>
      </c>
      <c r="H4692" t="s">
        <v>841</v>
      </c>
      <c r="I4692">
        <v>842</v>
      </c>
      <c r="J4692" t="s">
        <v>593</v>
      </c>
      <c r="K4692" t="s">
        <v>593</v>
      </c>
      <c r="L4692">
        <v>484</v>
      </c>
      <c r="M4692" t="s">
        <v>656</v>
      </c>
      <c r="N4692" t="s">
        <v>657</v>
      </c>
      <c r="O4692">
        <v>0</v>
      </c>
      <c r="P4692" t="s">
        <v>177</v>
      </c>
      <c r="Q4692" t="s">
        <v>514</v>
      </c>
      <c r="R4692" t="s">
        <v>515</v>
      </c>
      <c r="S4692" t="s">
        <v>516</v>
      </c>
      <c r="T4692">
        <v>0</v>
      </c>
      <c r="U4692" t="s">
        <v>517</v>
      </c>
      <c r="V4692">
        <v>2523</v>
      </c>
      <c r="W4692" t="s">
        <v>518</v>
      </c>
      <c r="X4692">
        <v>8</v>
      </c>
      <c r="Y4692" t="s">
        <v>519</v>
      </c>
      <c r="Z4692">
        <v>707000</v>
      </c>
      <c r="AA4692">
        <v>21</v>
      </c>
      <c r="AB4692" t="s">
        <v>867</v>
      </c>
      <c r="AC4692">
        <v>707</v>
      </c>
      <c r="AD4692">
        <v>707000</v>
      </c>
      <c r="AE4692"/>
      <c r="AF4692">
        <v>269312</v>
      </c>
      <c r="AG4692"/>
      <c r="AH4692">
        <v>269312</v>
      </c>
      <c r="AI4692">
        <v>0</v>
      </c>
    </row>
    <row r="4693" spans="1:35">
      <c r="A4693" t="s">
        <v>594</v>
      </c>
      <c r="B4693">
        <v>2016</v>
      </c>
      <c r="C4693">
        <v>2016</v>
      </c>
      <c r="D4693">
        <v>2016</v>
      </c>
      <c r="E4693">
        <v>4</v>
      </c>
      <c r="F4693">
        <v>0</v>
      </c>
      <c r="G4693">
        <v>0</v>
      </c>
      <c r="H4693" t="s">
        <v>841</v>
      </c>
      <c r="I4693">
        <v>842</v>
      </c>
      <c r="J4693" t="s">
        <v>593</v>
      </c>
      <c r="K4693" t="s">
        <v>593</v>
      </c>
      <c r="L4693">
        <v>124</v>
      </c>
      <c r="M4693" t="s">
        <v>542</v>
      </c>
      <c r="N4693" t="s">
        <v>543</v>
      </c>
      <c r="O4693">
        <v>0</v>
      </c>
      <c r="P4693" t="s">
        <v>177</v>
      </c>
      <c r="Q4693" t="s">
        <v>514</v>
      </c>
      <c r="R4693" t="s">
        <v>515</v>
      </c>
      <c r="S4693" t="s">
        <v>516</v>
      </c>
      <c r="T4693">
        <v>0</v>
      </c>
      <c r="U4693" t="s">
        <v>517</v>
      </c>
      <c r="V4693">
        <v>2523</v>
      </c>
      <c r="W4693" t="s">
        <v>518</v>
      </c>
      <c r="X4693">
        <v>8</v>
      </c>
      <c r="Y4693" t="s">
        <v>519</v>
      </c>
      <c r="Z4693">
        <v>189905000</v>
      </c>
      <c r="AA4693">
        <v>21</v>
      </c>
      <c r="AB4693" t="s">
        <v>867</v>
      </c>
      <c r="AC4693">
        <v>189905</v>
      </c>
      <c r="AD4693">
        <v>189905000</v>
      </c>
      <c r="AE4693"/>
      <c r="AF4693">
        <v>23331198</v>
      </c>
      <c r="AG4693"/>
      <c r="AH4693">
        <v>23331198</v>
      </c>
      <c r="AI4693">
        <v>0</v>
      </c>
    </row>
    <row r="4694" spans="1:35">
      <c r="A4694" t="s">
        <v>594</v>
      </c>
      <c r="B4694">
        <v>2016</v>
      </c>
      <c r="C4694">
        <v>2016</v>
      </c>
      <c r="D4694">
        <v>2016</v>
      </c>
      <c r="E4694">
        <v>4</v>
      </c>
      <c r="F4694">
        <v>0</v>
      </c>
      <c r="G4694">
        <v>0</v>
      </c>
      <c r="H4694" t="s">
        <v>841</v>
      </c>
      <c r="I4694">
        <v>842</v>
      </c>
      <c r="J4694" t="s">
        <v>593</v>
      </c>
      <c r="K4694" t="s">
        <v>593</v>
      </c>
      <c r="L4694">
        <v>0</v>
      </c>
      <c r="M4694" t="s">
        <v>177</v>
      </c>
      <c r="N4694" t="s">
        <v>514</v>
      </c>
      <c r="O4694">
        <v>0</v>
      </c>
      <c r="P4694" t="s">
        <v>177</v>
      </c>
      <c r="Q4694" t="s">
        <v>514</v>
      </c>
      <c r="R4694" t="s">
        <v>515</v>
      </c>
      <c r="S4694" t="s">
        <v>516</v>
      </c>
      <c r="T4694">
        <v>0</v>
      </c>
      <c r="U4694" t="s">
        <v>517</v>
      </c>
      <c r="V4694">
        <v>2523</v>
      </c>
      <c r="W4694" t="s">
        <v>518</v>
      </c>
      <c r="X4694">
        <v>8</v>
      </c>
      <c r="Y4694" t="s">
        <v>519</v>
      </c>
      <c r="Z4694">
        <v>191836000</v>
      </c>
      <c r="AA4694">
        <v>21</v>
      </c>
      <c r="AB4694" t="s">
        <v>867</v>
      </c>
      <c r="AC4694">
        <v>191836</v>
      </c>
      <c r="AD4694">
        <v>191836000</v>
      </c>
      <c r="AE4694"/>
      <c r="AF4694">
        <v>23877290</v>
      </c>
      <c r="AG4694"/>
      <c r="AH4694">
        <v>23877290</v>
      </c>
      <c r="AI4694">
        <v>0</v>
      </c>
    </row>
    <row r="4695" spans="1:35">
      <c r="A4695" t="s">
        <v>594</v>
      </c>
      <c r="B4695">
        <v>2016</v>
      </c>
      <c r="C4695">
        <v>2016</v>
      </c>
      <c r="D4695">
        <v>2016</v>
      </c>
      <c r="E4695">
        <v>4</v>
      </c>
      <c r="F4695">
        <v>0</v>
      </c>
      <c r="G4695">
        <v>0</v>
      </c>
      <c r="H4695" t="s">
        <v>510</v>
      </c>
      <c r="I4695">
        <v>842</v>
      </c>
      <c r="J4695" t="s">
        <v>593</v>
      </c>
      <c r="K4695" t="s">
        <v>593</v>
      </c>
      <c r="L4695">
        <v>28</v>
      </c>
      <c r="M4695" t="s">
        <v>801</v>
      </c>
      <c r="N4695" t="s">
        <v>802</v>
      </c>
      <c r="O4695">
        <v>0</v>
      </c>
      <c r="P4695" t="s">
        <v>177</v>
      </c>
      <c r="Q4695" t="s">
        <v>514</v>
      </c>
      <c r="R4695" t="s">
        <v>515</v>
      </c>
      <c r="S4695" t="s">
        <v>516</v>
      </c>
      <c r="T4695">
        <v>0</v>
      </c>
      <c r="U4695" t="s">
        <v>517</v>
      </c>
      <c r="V4695">
        <v>2523</v>
      </c>
      <c r="W4695" t="s">
        <v>518</v>
      </c>
      <c r="X4695">
        <v>8</v>
      </c>
      <c r="Y4695" t="s">
        <v>519</v>
      </c>
      <c r="Z4695">
        <v>68000</v>
      </c>
      <c r="AA4695">
        <v>21</v>
      </c>
      <c r="AB4695" t="s">
        <v>867</v>
      </c>
      <c r="AC4695">
        <v>68</v>
      </c>
      <c r="AD4695">
        <v>68000</v>
      </c>
      <c r="AE4695"/>
      <c r="AF4695">
        <v>41691</v>
      </c>
      <c r="AG4695"/>
      <c r="AH4695">
        <v>41691</v>
      </c>
      <c r="AI4695">
        <v>0</v>
      </c>
    </row>
    <row r="4696" spans="1:35">
      <c r="A4696" t="s">
        <v>594</v>
      </c>
      <c r="B4696">
        <v>2016</v>
      </c>
      <c r="C4696">
        <v>2016</v>
      </c>
      <c r="D4696">
        <v>2016</v>
      </c>
      <c r="E4696">
        <v>4</v>
      </c>
      <c r="F4696">
        <v>0</v>
      </c>
      <c r="G4696">
        <v>0</v>
      </c>
      <c r="H4696" t="s">
        <v>510</v>
      </c>
      <c r="I4696">
        <v>842</v>
      </c>
      <c r="J4696" t="s">
        <v>593</v>
      </c>
      <c r="K4696" t="s">
        <v>593</v>
      </c>
      <c r="L4696">
        <v>32</v>
      </c>
      <c r="M4696" t="s">
        <v>646</v>
      </c>
      <c r="N4696" t="s">
        <v>647</v>
      </c>
      <c r="O4696">
        <v>0</v>
      </c>
      <c r="P4696" t="s">
        <v>177</v>
      </c>
      <c r="Q4696" t="s">
        <v>514</v>
      </c>
      <c r="R4696" t="s">
        <v>515</v>
      </c>
      <c r="S4696" t="s">
        <v>516</v>
      </c>
      <c r="T4696">
        <v>0</v>
      </c>
      <c r="U4696" t="s">
        <v>517</v>
      </c>
      <c r="V4696">
        <v>2523</v>
      </c>
      <c r="W4696" t="s">
        <v>518</v>
      </c>
      <c r="X4696">
        <v>8</v>
      </c>
      <c r="Y4696" t="s">
        <v>519</v>
      </c>
      <c r="Z4696">
        <v>431000</v>
      </c>
      <c r="AA4696">
        <v>21</v>
      </c>
      <c r="AB4696" t="s">
        <v>867</v>
      </c>
      <c r="AC4696">
        <v>431</v>
      </c>
      <c r="AD4696">
        <v>431000</v>
      </c>
      <c r="AE4696"/>
      <c r="AF4696">
        <v>443914</v>
      </c>
      <c r="AG4696"/>
      <c r="AH4696">
        <v>443914</v>
      </c>
      <c r="AI4696">
        <v>0</v>
      </c>
    </row>
    <row r="4697" spans="1:35">
      <c r="A4697" t="s">
        <v>594</v>
      </c>
      <c r="B4697">
        <v>2016</v>
      </c>
      <c r="C4697">
        <v>2016</v>
      </c>
      <c r="D4697">
        <v>2016</v>
      </c>
      <c r="E4697">
        <v>4</v>
      </c>
      <c r="F4697">
        <v>0</v>
      </c>
      <c r="G4697">
        <v>0</v>
      </c>
      <c r="H4697" t="s">
        <v>510</v>
      </c>
      <c r="I4697">
        <v>842</v>
      </c>
      <c r="J4697" t="s">
        <v>593</v>
      </c>
      <c r="K4697" t="s">
        <v>593</v>
      </c>
      <c r="L4697">
        <v>36</v>
      </c>
      <c r="M4697" t="s">
        <v>110</v>
      </c>
      <c r="N4697" t="s">
        <v>511</v>
      </c>
      <c r="O4697">
        <v>0</v>
      </c>
      <c r="P4697" t="s">
        <v>177</v>
      </c>
      <c r="Q4697" t="s">
        <v>514</v>
      </c>
      <c r="R4697" t="s">
        <v>515</v>
      </c>
      <c r="S4697" t="s">
        <v>516</v>
      </c>
      <c r="T4697">
        <v>0</v>
      </c>
      <c r="U4697" t="s">
        <v>517</v>
      </c>
      <c r="V4697">
        <v>2523</v>
      </c>
      <c r="W4697" t="s">
        <v>518</v>
      </c>
      <c r="X4697">
        <v>8</v>
      </c>
      <c r="Y4697" t="s">
        <v>519</v>
      </c>
      <c r="Z4697">
        <v>3688000</v>
      </c>
      <c r="AA4697">
        <v>21</v>
      </c>
      <c r="AB4697" t="s">
        <v>867</v>
      </c>
      <c r="AC4697">
        <v>3688</v>
      </c>
      <c r="AD4697">
        <v>3688000</v>
      </c>
      <c r="AE4697"/>
      <c r="AF4697">
        <v>1125405</v>
      </c>
      <c r="AG4697"/>
      <c r="AH4697">
        <v>1125405</v>
      </c>
      <c r="AI4697">
        <v>0</v>
      </c>
    </row>
    <row r="4698" spans="1:35">
      <c r="A4698" t="s">
        <v>594</v>
      </c>
      <c r="B4698">
        <v>2016</v>
      </c>
      <c r="C4698">
        <v>2016</v>
      </c>
      <c r="D4698">
        <v>2016</v>
      </c>
      <c r="E4698">
        <v>4</v>
      </c>
      <c r="F4698">
        <v>0</v>
      </c>
      <c r="G4698">
        <v>0</v>
      </c>
      <c r="H4698" t="s">
        <v>510</v>
      </c>
      <c r="I4698">
        <v>842</v>
      </c>
      <c r="J4698" t="s">
        <v>593</v>
      </c>
      <c r="K4698" t="s">
        <v>593</v>
      </c>
      <c r="L4698">
        <v>44</v>
      </c>
      <c r="M4698" t="s">
        <v>761</v>
      </c>
      <c r="N4698" t="s">
        <v>762</v>
      </c>
      <c r="O4698">
        <v>0</v>
      </c>
      <c r="P4698" t="s">
        <v>177</v>
      </c>
      <c r="Q4698" t="s">
        <v>514</v>
      </c>
      <c r="R4698" t="s">
        <v>515</v>
      </c>
      <c r="S4698" t="s">
        <v>516</v>
      </c>
      <c r="T4698">
        <v>0</v>
      </c>
      <c r="U4698" t="s">
        <v>517</v>
      </c>
      <c r="V4698">
        <v>2523</v>
      </c>
      <c r="W4698" t="s">
        <v>518</v>
      </c>
      <c r="X4698">
        <v>8</v>
      </c>
      <c r="Y4698" t="s">
        <v>519</v>
      </c>
      <c r="Z4698">
        <v>59554000</v>
      </c>
      <c r="AA4698">
        <v>21</v>
      </c>
      <c r="AB4698" t="s">
        <v>867</v>
      </c>
      <c r="AC4698">
        <v>59554</v>
      </c>
      <c r="AD4698">
        <v>59554000</v>
      </c>
      <c r="AE4698"/>
      <c r="AF4698">
        <v>8067781</v>
      </c>
      <c r="AG4698"/>
      <c r="AH4698">
        <v>8067781</v>
      </c>
      <c r="AI4698">
        <v>0</v>
      </c>
    </row>
    <row r="4699" spans="1:35">
      <c r="A4699" t="s">
        <v>594</v>
      </c>
      <c r="B4699">
        <v>2016</v>
      </c>
      <c r="C4699">
        <v>2016</v>
      </c>
      <c r="D4699">
        <v>2016</v>
      </c>
      <c r="E4699">
        <v>4</v>
      </c>
      <c r="F4699">
        <v>0</v>
      </c>
      <c r="G4699">
        <v>0</v>
      </c>
      <c r="H4699" t="s">
        <v>510</v>
      </c>
      <c r="I4699">
        <v>842</v>
      </c>
      <c r="J4699" t="s">
        <v>593</v>
      </c>
      <c r="K4699" t="s">
        <v>593</v>
      </c>
      <c r="L4699">
        <v>52</v>
      </c>
      <c r="M4699" t="s">
        <v>715</v>
      </c>
      <c r="N4699" t="s">
        <v>716</v>
      </c>
      <c r="O4699">
        <v>0</v>
      </c>
      <c r="P4699" t="s">
        <v>177</v>
      </c>
      <c r="Q4699" t="s">
        <v>514</v>
      </c>
      <c r="R4699" t="s">
        <v>515</v>
      </c>
      <c r="S4699" t="s">
        <v>516</v>
      </c>
      <c r="T4699">
        <v>0</v>
      </c>
      <c r="U4699" t="s">
        <v>517</v>
      </c>
      <c r="V4699">
        <v>2523</v>
      </c>
      <c r="W4699" t="s">
        <v>518</v>
      </c>
      <c r="X4699">
        <v>8</v>
      </c>
      <c r="Y4699" t="s">
        <v>519</v>
      </c>
      <c r="Z4699">
        <v>2645000</v>
      </c>
      <c r="AA4699">
        <v>21</v>
      </c>
      <c r="AB4699" t="s">
        <v>867</v>
      </c>
      <c r="AC4699">
        <v>2645</v>
      </c>
      <c r="AD4699">
        <v>2645000</v>
      </c>
      <c r="AE4699"/>
      <c r="AF4699">
        <v>693307</v>
      </c>
      <c r="AG4699"/>
      <c r="AH4699">
        <v>693307</v>
      </c>
      <c r="AI4699">
        <v>0</v>
      </c>
    </row>
    <row r="4700" spans="1:35">
      <c r="A4700" t="s">
        <v>594</v>
      </c>
      <c r="B4700">
        <v>2016</v>
      </c>
      <c r="C4700">
        <v>2016</v>
      </c>
      <c r="D4700">
        <v>2016</v>
      </c>
      <c r="E4700">
        <v>4</v>
      </c>
      <c r="F4700">
        <v>0</v>
      </c>
      <c r="G4700">
        <v>0</v>
      </c>
      <c r="H4700" t="s">
        <v>510</v>
      </c>
      <c r="I4700">
        <v>842</v>
      </c>
      <c r="J4700" t="s">
        <v>593</v>
      </c>
      <c r="K4700" t="s">
        <v>593</v>
      </c>
      <c r="L4700">
        <v>56</v>
      </c>
      <c r="M4700" t="s">
        <v>694</v>
      </c>
      <c r="N4700" t="s">
        <v>695</v>
      </c>
      <c r="O4700">
        <v>0</v>
      </c>
      <c r="P4700" t="s">
        <v>177</v>
      </c>
      <c r="Q4700" t="s">
        <v>514</v>
      </c>
      <c r="R4700" t="s">
        <v>515</v>
      </c>
      <c r="S4700" t="s">
        <v>516</v>
      </c>
      <c r="T4700">
        <v>0</v>
      </c>
      <c r="U4700" t="s">
        <v>517</v>
      </c>
      <c r="V4700">
        <v>2523</v>
      </c>
      <c r="W4700" t="s">
        <v>518</v>
      </c>
      <c r="X4700">
        <v>8</v>
      </c>
      <c r="Y4700" t="s">
        <v>519</v>
      </c>
      <c r="Z4700">
        <v>64000</v>
      </c>
      <c r="AA4700">
        <v>21</v>
      </c>
      <c r="AB4700" t="s">
        <v>867</v>
      </c>
      <c r="AC4700">
        <v>64</v>
      </c>
      <c r="AD4700">
        <v>64000</v>
      </c>
      <c r="AE4700"/>
      <c r="AF4700">
        <v>96450</v>
      </c>
      <c r="AG4700"/>
      <c r="AH4700">
        <v>96450</v>
      </c>
      <c r="AI4700">
        <v>0</v>
      </c>
    </row>
    <row r="4701" spans="1:35">
      <c r="A4701" t="s">
        <v>594</v>
      </c>
      <c r="B4701">
        <v>2016</v>
      </c>
      <c r="C4701">
        <v>2016</v>
      </c>
      <c r="D4701">
        <v>2016</v>
      </c>
      <c r="E4701">
        <v>4</v>
      </c>
      <c r="F4701">
        <v>0</v>
      </c>
      <c r="G4701">
        <v>0</v>
      </c>
      <c r="H4701" t="s">
        <v>510</v>
      </c>
      <c r="I4701">
        <v>842</v>
      </c>
      <c r="J4701" t="s">
        <v>593</v>
      </c>
      <c r="K4701" t="s">
        <v>593</v>
      </c>
      <c r="L4701">
        <v>60</v>
      </c>
      <c r="M4701" t="s">
        <v>797</v>
      </c>
      <c r="N4701" t="s">
        <v>798</v>
      </c>
      <c r="O4701">
        <v>0</v>
      </c>
      <c r="P4701" t="s">
        <v>177</v>
      </c>
      <c r="Q4701" t="s">
        <v>514</v>
      </c>
      <c r="R4701" t="s">
        <v>515</v>
      </c>
      <c r="S4701" t="s">
        <v>516</v>
      </c>
      <c r="T4701">
        <v>0</v>
      </c>
      <c r="U4701" t="s">
        <v>517</v>
      </c>
      <c r="V4701">
        <v>2523</v>
      </c>
      <c r="W4701" t="s">
        <v>518</v>
      </c>
      <c r="X4701">
        <v>8</v>
      </c>
      <c r="Y4701" t="s">
        <v>519</v>
      </c>
      <c r="Z4701">
        <v>107000</v>
      </c>
      <c r="AA4701">
        <v>21</v>
      </c>
      <c r="AB4701" t="s">
        <v>867</v>
      </c>
      <c r="AC4701">
        <v>107</v>
      </c>
      <c r="AD4701">
        <v>107000</v>
      </c>
      <c r="AE4701"/>
      <c r="AF4701">
        <v>83957</v>
      </c>
      <c r="AG4701"/>
      <c r="AH4701">
        <v>83957</v>
      </c>
      <c r="AI4701">
        <v>0</v>
      </c>
    </row>
    <row r="4702" spans="1:35">
      <c r="A4702" t="s">
        <v>594</v>
      </c>
      <c r="B4702">
        <v>2016</v>
      </c>
      <c r="C4702">
        <v>2016</v>
      </c>
      <c r="D4702">
        <v>2016</v>
      </c>
      <c r="E4702">
        <v>4</v>
      </c>
      <c r="F4702">
        <v>0</v>
      </c>
      <c r="G4702">
        <v>0</v>
      </c>
      <c r="H4702" t="s">
        <v>510</v>
      </c>
      <c r="I4702">
        <v>842</v>
      </c>
      <c r="J4702" t="s">
        <v>593</v>
      </c>
      <c r="K4702" t="s">
        <v>593</v>
      </c>
      <c r="L4702">
        <v>76</v>
      </c>
      <c r="M4702" t="s">
        <v>538</v>
      </c>
      <c r="N4702" t="s">
        <v>539</v>
      </c>
      <c r="O4702">
        <v>0</v>
      </c>
      <c r="P4702" t="s">
        <v>177</v>
      </c>
      <c r="Q4702" t="s">
        <v>514</v>
      </c>
      <c r="R4702" t="s">
        <v>515</v>
      </c>
      <c r="S4702" t="s">
        <v>516</v>
      </c>
      <c r="T4702">
        <v>0</v>
      </c>
      <c r="U4702" t="s">
        <v>517</v>
      </c>
      <c r="V4702">
        <v>2523</v>
      </c>
      <c r="W4702" t="s">
        <v>518</v>
      </c>
      <c r="X4702">
        <v>8</v>
      </c>
      <c r="Y4702" t="s">
        <v>519</v>
      </c>
      <c r="Z4702">
        <v>70000</v>
      </c>
      <c r="AA4702">
        <v>21</v>
      </c>
      <c r="AB4702" t="s">
        <v>867</v>
      </c>
      <c r="AC4702">
        <v>70</v>
      </c>
      <c r="AD4702">
        <v>70000</v>
      </c>
      <c r="AE4702"/>
      <c r="AF4702">
        <v>39711</v>
      </c>
      <c r="AG4702"/>
      <c r="AH4702">
        <v>39711</v>
      </c>
      <c r="AI4702">
        <v>0</v>
      </c>
    </row>
    <row r="4703" spans="1:35">
      <c r="A4703" t="s">
        <v>594</v>
      </c>
      <c r="B4703">
        <v>2016</v>
      </c>
      <c r="C4703">
        <v>2016</v>
      </c>
      <c r="D4703">
        <v>2016</v>
      </c>
      <c r="E4703">
        <v>4</v>
      </c>
      <c r="F4703">
        <v>0</v>
      </c>
      <c r="G4703">
        <v>0</v>
      </c>
      <c r="H4703" t="s">
        <v>510</v>
      </c>
      <c r="I4703">
        <v>842</v>
      </c>
      <c r="J4703" t="s">
        <v>593</v>
      </c>
      <c r="K4703" t="s">
        <v>593</v>
      </c>
      <c r="L4703">
        <v>84</v>
      </c>
      <c r="M4703" t="s">
        <v>805</v>
      </c>
      <c r="N4703" t="s">
        <v>806</v>
      </c>
      <c r="O4703">
        <v>0</v>
      </c>
      <c r="P4703" t="s">
        <v>177</v>
      </c>
      <c r="Q4703" t="s">
        <v>514</v>
      </c>
      <c r="R4703" t="s">
        <v>515</v>
      </c>
      <c r="S4703" t="s">
        <v>516</v>
      </c>
      <c r="T4703">
        <v>0</v>
      </c>
      <c r="U4703" t="s">
        <v>517</v>
      </c>
      <c r="V4703">
        <v>2523</v>
      </c>
      <c r="W4703" t="s">
        <v>518</v>
      </c>
      <c r="X4703">
        <v>8</v>
      </c>
      <c r="Y4703" t="s">
        <v>519</v>
      </c>
      <c r="Z4703">
        <v>25000</v>
      </c>
      <c r="AA4703">
        <v>21</v>
      </c>
      <c r="AB4703" t="s">
        <v>867</v>
      </c>
      <c r="AC4703">
        <v>25</v>
      </c>
      <c r="AD4703">
        <v>25000</v>
      </c>
      <c r="AE4703"/>
      <c r="AF4703">
        <v>11834</v>
      </c>
      <c r="AG4703"/>
      <c r="AH4703">
        <v>11834</v>
      </c>
      <c r="AI4703">
        <v>0</v>
      </c>
    </row>
    <row r="4704" spans="1:35">
      <c r="A4704" t="s">
        <v>594</v>
      </c>
      <c r="B4704">
        <v>2016</v>
      </c>
      <c r="C4704">
        <v>2016</v>
      </c>
      <c r="D4704">
        <v>2016</v>
      </c>
      <c r="E4704">
        <v>4</v>
      </c>
      <c r="F4704">
        <v>0</v>
      </c>
      <c r="G4704">
        <v>0</v>
      </c>
      <c r="H4704" t="s">
        <v>510</v>
      </c>
      <c r="I4704">
        <v>842</v>
      </c>
      <c r="J4704" t="s">
        <v>593</v>
      </c>
      <c r="K4704" t="s">
        <v>593</v>
      </c>
      <c r="L4704">
        <v>92</v>
      </c>
      <c r="M4704" t="s">
        <v>809</v>
      </c>
      <c r="N4704" t="s">
        <v>810</v>
      </c>
      <c r="O4704">
        <v>0</v>
      </c>
      <c r="P4704" t="s">
        <v>177</v>
      </c>
      <c r="Q4704" t="s">
        <v>514</v>
      </c>
      <c r="R4704" t="s">
        <v>515</v>
      </c>
      <c r="S4704" t="s">
        <v>516</v>
      </c>
      <c r="T4704">
        <v>0</v>
      </c>
      <c r="U4704" t="s">
        <v>517</v>
      </c>
      <c r="V4704">
        <v>2523</v>
      </c>
      <c r="W4704" t="s">
        <v>518</v>
      </c>
      <c r="X4704">
        <v>8</v>
      </c>
      <c r="Y4704" t="s">
        <v>519</v>
      </c>
      <c r="Z4704">
        <v>17818000</v>
      </c>
      <c r="AA4704">
        <v>21</v>
      </c>
      <c r="AB4704" t="s">
        <v>867</v>
      </c>
      <c r="AC4704">
        <v>17818</v>
      </c>
      <c r="AD4704">
        <v>17818000</v>
      </c>
      <c r="AE4704"/>
      <c r="AF4704">
        <v>2427842</v>
      </c>
      <c r="AG4704"/>
      <c r="AH4704">
        <v>2427842</v>
      </c>
      <c r="AI4704">
        <v>0</v>
      </c>
    </row>
    <row r="4705" spans="1:35">
      <c r="A4705" t="s">
        <v>594</v>
      </c>
      <c r="B4705">
        <v>2016</v>
      </c>
      <c r="C4705">
        <v>2016</v>
      </c>
      <c r="D4705">
        <v>2016</v>
      </c>
      <c r="E4705">
        <v>4</v>
      </c>
      <c r="F4705">
        <v>0</v>
      </c>
      <c r="G4705">
        <v>0</v>
      </c>
      <c r="H4705" t="s">
        <v>510</v>
      </c>
      <c r="I4705">
        <v>842</v>
      </c>
      <c r="J4705" t="s">
        <v>593</v>
      </c>
      <c r="K4705" t="s">
        <v>593</v>
      </c>
      <c r="L4705">
        <v>124</v>
      </c>
      <c r="M4705" t="s">
        <v>542</v>
      </c>
      <c r="N4705" t="s">
        <v>543</v>
      </c>
      <c r="O4705">
        <v>0</v>
      </c>
      <c r="P4705" t="s">
        <v>177</v>
      </c>
      <c r="Q4705" t="s">
        <v>514</v>
      </c>
      <c r="R4705" t="s">
        <v>515</v>
      </c>
      <c r="S4705" t="s">
        <v>516</v>
      </c>
      <c r="T4705">
        <v>0</v>
      </c>
      <c r="U4705" t="s">
        <v>517</v>
      </c>
      <c r="V4705">
        <v>2523</v>
      </c>
      <c r="W4705" t="s">
        <v>518</v>
      </c>
      <c r="X4705">
        <v>8</v>
      </c>
      <c r="Y4705" t="s">
        <v>519</v>
      </c>
      <c r="Z4705">
        <v>1067119000</v>
      </c>
      <c r="AA4705">
        <v>21</v>
      </c>
      <c r="AB4705" t="s">
        <v>867</v>
      </c>
      <c r="AC4705">
        <v>1067119</v>
      </c>
      <c r="AD4705">
        <v>1067119000</v>
      </c>
      <c r="AE4705"/>
      <c r="AF4705">
        <v>150493058</v>
      </c>
      <c r="AG4705"/>
      <c r="AH4705">
        <v>150493058</v>
      </c>
      <c r="AI4705">
        <v>0</v>
      </c>
    </row>
    <row r="4706" spans="1:35">
      <c r="A4706" t="s">
        <v>594</v>
      </c>
      <c r="B4706">
        <v>2016</v>
      </c>
      <c r="C4706">
        <v>2016</v>
      </c>
      <c r="D4706">
        <v>2016</v>
      </c>
      <c r="E4706">
        <v>4</v>
      </c>
      <c r="F4706">
        <v>0</v>
      </c>
      <c r="G4706">
        <v>0</v>
      </c>
      <c r="H4706" t="s">
        <v>510</v>
      </c>
      <c r="I4706">
        <v>842</v>
      </c>
      <c r="J4706" t="s">
        <v>593</v>
      </c>
      <c r="K4706" t="s">
        <v>593</v>
      </c>
      <c r="L4706">
        <v>136</v>
      </c>
      <c r="M4706" t="s">
        <v>795</v>
      </c>
      <c r="N4706" t="s">
        <v>796</v>
      </c>
      <c r="O4706">
        <v>0</v>
      </c>
      <c r="P4706" t="s">
        <v>177</v>
      </c>
      <c r="Q4706" t="s">
        <v>514</v>
      </c>
      <c r="R4706" t="s">
        <v>515</v>
      </c>
      <c r="S4706" t="s">
        <v>516</v>
      </c>
      <c r="T4706">
        <v>0</v>
      </c>
      <c r="U4706" t="s">
        <v>517</v>
      </c>
      <c r="V4706">
        <v>2523</v>
      </c>
      <c r="W4706" t="s">
        <v>518</v>
      </c>
      <c r="X4706">
        <v>8</v>
      </c>
      <c r="Y4706" t="s">
        <v>519</v>
      </c>
      <c r="Z4706">
        <v>3377000</v>
      </c>
      <c r="AA4706">
        <v>21</v>
      </c>
      <c r="AB4706" t="s">
        <v>867</v>
      </c>
      <c r="AC4706">
        <v>3377</v>
      </c>
      <c r="AD4706">
        <v>3377000</v>
      </c>
      <c r="AE4706"/>
      <c r="AF4706">
        <v>577593</v>
      </c>
      <c r="AG4706"/>
      <c r="AH4706">
        <v>577593</v>
      </c>
      <c r="AI4706">
        <v>0</v>
      </c>
    </row>
    <row r="4707" spans="1:35">
      <c r="A4707" t="s">
        <v>594</v>
      </c>
      <c r="B4707">
        <v>2016</v>
      </c>
      <c r="C4707">
        <v>2016</v>
      </c>
      <c r="D4707">
        <v>2016</v>
      </c>
      <c r="E4707">
        <v>4</v>
      </c>
      <c r="F4707">
        <v>0</v>
      </c>
      <c r="G4707">
        <v>0</v>
      </c>
      <c r="H4707" t="s">
        <v>510</v>
      </c>
      <c r="I4707">
        <v>842</v>
      </c>
      <c r="J4707" t="s">
        <v>593</v>
      </c>
      <c r="K4707" t="s">
        <v>593</v>
      </c>
      <c r="L4707">
        <v>152</v>
      </c>
      <c r="M4707" t="s">
        <v>642</v>
      </c>
      <c r="N4707" t="s">
        <v>643</v>
      </c>
      <c r="O4707">
        <v>0</v>
      </c>
      <c r="P4707" t="s">
        <v>177</v>
      </c>
      <c r="Q4707" t="s">
        <v>514</v>
      </c>
      <c r="R4707" t="s">
        <v>515</v>
      </c>
      <c r="S4707" t="s">
        <v>516</v>
      </c>
      <c r="T4707">
        <v>0</v>
      </c>
      <c r="U4707" t="s">
        <v>517</v>
      </c>
      <c r="V4707">
        <v>2523</v>
      </c>
      <c r="W4707" t="s">
        <v>518</v>
      </c>
      <c r="X4707">
        <v>8</v>
      </c>
      <c r="Y4707" t="s">
        <v>519</v>
      </c>
      <c r="Z4707">
        <v>2870000</v>
      </c>
      <c r="AA4707">
        <v>21</v>
      </c>
      <c r="AB4707" t="s">
        <v>867</v>
      </c>
      <c r="AC4707">
        <v>2870</v>
      </c>
      <c r="AD4707">
        <v>2870000</v>
      </c>
      <c r="AE4707"/>
      <c r="AF4707">
        <v>564699</v>
      </c>
      <c r="AG4707"/>
      <c r="AH4707">
        <v>564699</v>
      </c>
      <c r="AI4707">
        <v>0</v>
      </c>
    </row>
    <row r="4708" spans="1:35">
      <c r="A4708" t="s">
        <v>594</v>
      </c>
      <c r="B4708">
        <v>2016</v>
      </c>
      <c r="C4708">
        <v>2016</v>
      </c>
      <c r="D4708">
        <v>2016</v>
      </c>
      <c r="E4708">
        <v>4</v>
      </c>
      <c r="F4708">
        <v>0</v>
      </c>
      <c r="G4708">
        <v>0</v>
      </c>
      <c r="H4708" t="s">
        <v>510</v>
      </c>
      <c r="I4708">
        <v>842</v>
      </c>
      <c r="J4708" t="s">
        <v>593</v>
      </c>
      <c r="K4708" t="s">
        <v>593</v>
      </c>
      <c r="L4708">
        <v>156</v>
      </c>
      <c r="M4708" t="s">
        <v>183</v>
      </c>
      <c r="N4708" t="s">
        <v>562</v>
      </c>
      <c r="O4708">
        <v>0</v>
      </c>
      <c r="P4708" t="s">
        <v>177</v>
      </c>
      <c r="Q4708" t="s">
        <v>514</v>
      </c>
      <c r="R4708" t="s">
        <v>515</v>
      </c>
      <c r="S4708" t="s">
        <v>516</v>
      </c>
      <c r="T4708">
        <v>0</v>
      </c>
      <c r="U4708" t="s">
        <v>517</v>
      </c>
      <c r="V4708">
        <v>2523</v>
      </c>
      <c r="W4708" t="s">
        <v>518</v>
      </c>
      <c r="X4708">
        <v>8</v>
      </c>
      <c r="Y4708" t="s">
        <v>519</v>
      </c>
      <c r="Z4708">
        <v>4535000</v>
      </c>
      <c r="AA4708">
        <v>21</v>
      </c>
      <c r="AB4708" t="s">
        <v>867</v>
      </c>
      <c r="AC4708">
        <v>4535</v>
      </c>
      <c r="AD4708">
        <v>4535000</v>
      </c>
      <c r="AE4708"/>
      <c r="AF4708">
        <v>940729</v>
      </c>
      <c r="AG4708"/>
      <c r="AH4708">
        <v>940729</v>
      </c>
      <c r="AI4708">
        <v>0</v>
      </c>
    </row>
    <row r="4709" spans="1:35">
      <c r="A4709" t="s">
        <v>594</v>
      </c>
      <c r="B4709">
        <v>2016</v>
      </c>
      <c r="C4709">
        <v>2016</v>
      </c>
      <c r="D4709">
        <v>2016</v>
      </c>
      <c r="E4709">
        <v>4</v>
      </c>
      <c r="F4709">
        <v>0</v>
      </c>
      <c r="G4709">
        <v>0</v>
      </c>
      <c r="H4709" t="s">
        <v>510</v>
      </c>
      <c r="I4709">
        <v>842</v>
      </c>
      <c r="J4709" t="s">
        <v>593</v>
      </c>
      <c r="K4709" t="s">
        <v>593</v>
      </c>
      <c r="L4709">
        <v>170</v>
      </c>
      <c r="M4709" t="s">
        <v>725</v>
      </c>
      <c r="N4709" t="s">
        <v>726</v>
      </c>
      <c r="O4709">
        <v>0</v>
      </c>
      <c r="P4709" t="s">
        <v>177</v>
      </c>
      <c r="Q4709" t="s">
        <v>514</v>
      </c>
      <c r="R4709" t="s">
        <v>515</v>
      </c>
      <c r="S4709" t="s">
        <v>516</v>
      </c>
      <c r="T4709">
        <v>0</v>
      </c>
      <c r="U4709" t="s">
        <v>517</v>
      </c>
      <c r="V4709">
        <v>2523</v>
      </c>
      <c r="W4709" t="s">
        <v>518</v>
      </c>
      <c r="X4709">
        <v>8</v>
      </c>
      <c r="Y4709" t="s">
        <v>519</v>
      </c>
      <c r="Z4709">
        <v>555000</v>
      </c>
      <c r="AA4709">
        <v>21</v>
      </c>
      <c r="AB4709" t="s">
        <v>867</v>
      </c>
      <c r="AC4709">
        <v>555</v>
      </c>
      <c r="AD4709">
        <v>555000</v>
      </c>
      <c r="AE4709"/>
      <c r="AF4709">
        <v>328026</v>
      </c>
      <c r="AG4709"/>
      <c r="AH4709">
        <v>328026</v>
      </c>
      <c r="AI4709">
        <v>0</v>
      </c>
    </row>
    <row r="4710" spans="1:35">
      <c r="A4710" t="s">
        <v>594</v>
      </c>
      <c r="B4710">
        <v>2016</v>
      </c>
      <c r="C4710">
        <v>2016</v>
      </c>
      <c r="D4710">
        <v>2016</v>
      </c>
      <c r="E4710">
        <v>4</v>
      </c>
      <c r="F4710">
        <v>0</v>
      </c>
      <c r="G4710">
        <v>0</v>
      </c>
      <c r="H4710" t="s">
        <v>510</v>
      </c>
      <c r="I4710">
        <v>842</v>
      </c>
      <c r="J4710" t="s">
        <v>593</v>
      </c>
      <c r="K4710" t="s">
        <v>593</v>
      </c>
      <c r="L4710">
        <v>188</v>
      </c>
      <c r="M4710" t="s">
        <v>612</v>
      </c>
      <c r="N4710" t="s">
        <v>613</v>
      </c>
      <c r="O4710">
        <v>0</v>
      </c>
      <c r="P4710" t="s">
        <v>177</v>
      </c>
      <c r="Q4710" t="s">
        <v>514</v>
      </c>
      <c r="R4710" t="s">
        <v>515</v>
      </c>
      <c r="S4710" t="s">
        <v>516</v>
      </c>
      <c r="T4710">
        <v>0</v>
      </c>
      <c r="U4710" t="s">
        <v>517</v>
      </c>
      <c r="V4710">
        <v>2523</v>
      </c>
      <c r="W4710" t="s">
        <v>518</v>
      </c>
      <c r="X4710">
        <v>8</v>
      </c>
      <c r="Y4710" t="s">
        <v>519</v>
      </c>
      <c r="Z4710">
        <v>652000</v>
      </c>
      <c r="AA4710">
        <v>21</v>
      </c>
      <c r="AB4710" t="s">
        <v>867</v>
      </c>
      <c r="AC4710">
        <v>652</v>
      </c>
      <c r="AD4710">
        <v>652000</v>
      </c>
      <c r="AE4710"/>
      <c r="AF4710">
        <v>88436</v>
      </c>
      <c r="AG4710"/>
      <c r="AH4710">
        <v>88436</v>
      </c>
      <c r="AI4710">
        <v>0</v>
      </c>
    </row>
    <row r="4711" spans="1:35">
      <c r="A4711" t="s">
        <v>594</v>
      </c>
      <c r="B4711">
        <v>2016</v>
      </c>
      <c r="C4711">
        <v>2016</v>
      </c>
      <c r="D4711">
        <v>2016</v>
      </c>
      <c r="E4711">
        <v>4</v>
      </c>
      <c r="F4711">
        <v>0</v>
      </c>
      <c r="G4711">
        <v>0</v>
      </c>
      <c r="H4711" t="s">
        <v>510</v>
      </c>
      <c r="I4711">
        <v>842</v>
      </c>
      <c r="J4711" t="s">
        <v>593</v>
      </c>
      <c r="K4711" t="s">
        <v>593</v>
      </c>
      <c r="L4711">
        <v>196</v>
      </c>
      <c r="M4711" t="s">
        <v>614</v>
      </c>
      <c r="N4711" t="s">
        <v>615</v>
      </c>
      <c r="O4711">
        <v>0</v>
      </c>
      <c r="P4711" t="s">
        <v>177</v>
      </c>
      <c r="Q4711" t="s">
        <v>514</v>
      </c>
      <c r="R4711" t="s">
        <v>515</v>
      </c>
      <c r="S4711" t="s">
        <v>516</v>
      </c>
      <c r="T4711">
        <v>0</v>
      </c>
      <c r="U4711" t="s">
        <v>517</v>
      </c>
      <c r="V4711">
        <v>2523</v>
      </c>
      <c r="W4711" t="s">
        <v>518</v>
      </c>
      <c r="X4711">
        <v>8</v>
      </c>
      <c r="Y4711" t="s">
        <v>519</v>
      </c>
      <c r="Z4711">
        <v>85000</v>
      </c>
      <c r="AA4711">
        <v>21</v>
      </c>
      <c r="AB4711" t="s">
        <v>867</v>
      </c>
      <c r="AC4711">
        <v>85</v>
      </c>
      <c r="AD4711">
        <v>85000</v>
      </c>
      <c r="AE4711"/>
      <c r="AF4711">
        <v>52718</v>
      </c>
      <c r="AG4711"/>
      <c r="AH4711">
        <v>52718</v>
      </c>
      <c r="AI4711">
        <v>0</v>
      </c>
    </row>
    <row r="4712" spans="1:35">
      <c r="A4712" t="s">
        <v>594</v>
      </c>
      <c r="B4712">
        <v>2016</v>
      </c>
      <c r="C4712">
        <v>2016</v>
      </c>
      <c r="D4712">
        <v>2016</v>
      </c>
      <c r="E4712">
        <v>4</v>
      </c>
      <c r="F4712">
        <v>0</v>
      </c>
      <c r="G4712">
        <v>0</v>
      </c>
      <c r="H4712" t="s">
        <v>510</v>
      </c>
      <c r="I4712">
        <v>842</v>
      </c>
      <c r="J4712" t="s">
        <v>593</v>
      </c>
      <c r="K4712" t="s">
        <v>593</v>
      </c>
      <c r="L4712">
        <v>208</v>
      </c>
      <c r="M4712" t="s">
        <v>195</v>
      </c>
      <c r="N4712" t="s">
        <v>572</v>
      </c>
      <c r="O4712">
        <v>0</v>
      </c>
      <c r="P4712" t="s">
        <v>177</v>
      </c>
      <c r="Q4712" t="s">
        <v>514</v>
      </c>
      <c r="R4712" t="s">
        <v>515</v>
      </c>
      <c r="S4712" t="s">
        <v>516</v>
      </c>
      <c r="T4712">
        <v>0</v>
      </c>
      <c r="U4712" t="s">
        <v>517</v>
      </c>
      <c r="V4712">
        <v>2523</v>
      </c>
      <c r="W4712" t="s">
        <v>518</v>
      </c>
      <c r="X4712">
        <v>8</v>
      </c>
      <c r="Y4712" t="s">
        <v>519</v>
      </c>
      <c r="Z4712">
        <v>16000</v>
      </c>
      <c r="AA4712">
        <v>21</v>
      </c>
      <c r="AB4712" t="s">
        <v>867</v>
      </c>
      <c r="AC4712">
        <v>16</v>
      </c>
      <c r="AD4712">
        <v>16000</v>
      </c>
      <c r="AE4712"/>
      <c r="AF4712">
        <v>20000</v>
      </c>
      <c r="AG4712"/>
      <c r="AH4712">
        <v>20000</v>
      </c>
      <c r="AI4712">
        <v>0</v>
      </c>
    </row>
    <row r="4713" spans="1:35">
      <c r="A4713" t="s">
        <v>594</v>
      </c>
      <c r="B4713">
        <v>2016</v>
      </c>
      <c r="C4713">
        <v>2016</v>
      </c>
      <c r="D4713">
        <v>2016</v>
      </c>
      <c r="E4713">
        <v>4</v>
      </c>
      <c r="F4713">
        <v>0</v>
      </c>
      <c r="G4713">
        <v>0</v>
      </c>
      <c r="H4713" t="s">
        <v>510</v>
      </c>
      <c r="I4713">
        <v>842</v>
      </c>
      <c r="J4713" t="s">
        <v>593</v>
      </c>
      <c r="K4713" t="s">
        <v>593</v>
      </c>
      <c r="L4713">
        <v>212</v>
      </c>
      <c r="M4713" t="s">
        <v>815</v>
      </c>
      <c r="N4713" t="s">
        <v>816</v>
      </c>
      <c r="O4713">
        <v>0</v>
      </c>
      <c r="P4713" t="s">
        <v>177</v>
      </c>
      <c r="Q4713" t="s">
        <v>514</v>
      </c>
      <c r="R4713" t="s">
        <v>515</v>
      </c>
      <c r="S4713" t="s">
        <v>516</v>
      </c>
      <c r="T4713">
        <v>0</v>
      </c>
      <c r="U4713" t="s">
        <v>517</v>
      </c>
      <c r="V4713">
        <v>2523</v>
      </c>
      <c r="W4713" t="s">
        <v>518</v>
      </c>
      <c r="X4713">
        <v>8</v>
      </c>
      <c r="Y4713" t="s">
        <v>519</v>
      </c>
      <c r="Z4713">
        <v>15000</v>
      </c>
      <c r="AA4713">
        <v>21</v>
      </c>
      <c r="AB4713" t="s">
        <v>867</v>
      </c>
      <c r="AC4713">
        <v>15</v>
      </c>
      <c r="AD4713">
        <v>15000</v>
      </c>
      <c r="AE4713"/>
      <c r="AF4713">
        <v>32644</v>
      </c>
      <c r="AG4713"/>
      <c r="AH4713">
        <v>32644</v>
      </c>
      <c r="AI4713">
        <v>0</v>
      </c>
    </row>
    <row r="4714" spans="1:35">
      <c r="A4714" t="s">
        <v>594</v>
      </c>
      <c r="B4714">
        <v>2016</v>
      </c>
      <c r="C4714">
        <v>2016</v>
      </c>
      <c r="D4714">
        <v>2016</v>
      </c>
      <c r="E4714">
        <v>4</v>
      </c>
      <c r="F4714">
        <v>0</v>
      </c>
      <c r="G4714">
        <v>0</v>
      </c>
      <c r="H4714" t="s">
        <v>510</v>
      </c>
      <c r="I4714">
        <v>842</v>
      </c>
      <c r="J4714" t="s">
        <v>593</v>
      </c>
      <c r="K4714" t="s">
        <v>593</v>
      </c>
      <c r="L4714">
        <v>214</v>
      </c>
      <c r="M4714" t="s">
        <v>837</v>
      </c>
      <c r="N4714" t="s">
        <v>838</v>
      </c>
      <c r="O4714">
        <v>0</v>
      </c>
      <c r="P4714" t="s">
        <v>177</v>
      </c>
      <c r="Q4714" t="s">
        <v>514</v>
      </c>
      <c r="R4714" t="s">
        <v>515</v>
      </c>
      <c r="S4714" t="s">
        <v>516</v>
      </c>
      <c r="T4714">
        <v>0</v>
      </c>
      <c r="U4714" t="s">
        <v>517</v>
      </c>
      <c r="V4714">
        <v>2523</v>
      </c>
      <c r="W4714" t="s">
        <v>518</v>
      </c>
      <c r="X4714">
        <v>8</v>
      </c>
      <c r="Y4714" t="s">
        <v>519</v>
      </c>
      <c r="Z4714">
        <v>1151000</v>
      </c>
      <c r="AA4714">
        <v>21</v>
      </c>
      <c r="AB4714" t="s">
        <v>867</v>
      </c>
      <c r="AC4714">
        <v>1151</v>
      </c>
      <c r="AD4714">
        <v>1151000</v>
      </c>
      <c r="AE4714"/>
      <c r="AF4714">
        <v>538824</v>
      </c>
      <c r="AG4714"/>
      <c r="AH4714">
        <v>538824</v>
      </c>
      <c r="AI4714">
        <v>0</v>
      </c>
    </row>
    <row r="4715" spans="1:35">
      <c r="A4715" t="s">
        <v>594</v>
      </c>
      <c r="B4715">
        <v>2016</v>
      </c>
      <c r="C4715">
        <v>2016</v>
      </c>
      <c r="D4715">
        <v>2016</v>
      </c>
      <c r="E4715">
        <v>4</v>
      </c>
      <c r="F4715">
        <v>0</v>
      </c>
      <c r="G4715">
        <v>0</v>
      </c>
      <c r="H4715" t="s">
        <v>510</v>
      </c>
      <c r="I4715">
        <v>842</v>
      </c>
      <c r="J4715" t="s">
        <v>593</v>
      </c>
      <c r="K4715" t="s">
        <v>593</v>
      </c>
      <c r="L4715">
        <v>218</v>
      </c>
      <c r="M4715" t="s">
        <v>767</v>
      </c>
      <c r="N4715" t="s">
        <v>768</v>
      </c>
      <c r="O4715">
        <v>0</v>
      </c>
      <c r="P4715" t="s">
        <v>177</v>
      </c>
      <c r="Q4715" t="s">
        <v>514</v>
      </c>
      <c r="R4715" t="s">
        <v>515</v>
      </c>
      <c r="S4715" t="s">
        <v>516</v>
      </c>
      <c r="T4715">
        <v>0</v>
      </c>
      <c r="U4715" t="s">
        <v>517</v>
      </c>
      <c r="V4715">
        <v>2523</v>
      </c>
      <c r="W4715" t="s">
        <v>518</v>
      </c>
      <c r="X4715">
        <v>8</v>
      </c>
      <c r="Y4715" t="s">
        <v>519</v>
      </c>
      <c r="Z4715">
        <v>2021000</v>
      </c>
      <c r="AA4715">
        <v>21</v>
      </c>
      <c r="AB4715" t="s">
        <v>867</v>
      </c>
      <c r="AC4715">
        <v>2021</v>
      </c>
      <c r="AD4715">
        <v>2021000</v>
      </c>
      <c r="AE4715"/>
      <c r="AF4715">
        <v>115842</v>
      </c>
      <c r="AG4715"/>
      <c r="AH4715">
        <v>115842</v>
      </c>
      <c r="AI4715">
        <v>0</v>
      </c>
    </row>
    <row r="4716" spans="1:35">
      <c r="A4716" t="s">
        <v>594</v>
      </c>
      <c r="B4716">
        <v>2016</v>
      </c>
      <c r="C4716">
        <v>2016</v>
      </c>
      <c r="D4716">
        <v>2016</v>
      </c>
      <c r="E4716">
        <v>4</v>
      </c>
      <c r="F4716">
        <v>0</v>
      </c>
      <c r="G4716">
        <v>0</v>
      </c>
      <c r="H4716" t="s">
        <v>510</v>
      </c>
      <c r="I4716">
        <v>842</v>
      </c>
      <c r="J4716" t="s">
        <v>593</v>
      </c>
      <c r="K4716" t="s">
        <v>593</v>
      </c>
      <c r="L4716">
        <v>222</v>
      </c>
      <c r="M4716" t="s">
        <v>833</v>
      </c>
      <c r="N4716" t="s">
        <v>834</v>
      </c>
      <c r="O4716">
        <v>0</v>
      </c>
      <c r="P4716" t="s">
        <v>177</v>
      </c>
      <c r="Q4716" t="s">
        <v>514</v>
      </c>
      <c r="R4716" t="s">
        <v>515</v>
      </c>
      <c r="S4716" t="s">
        <v>516</v>
      </c>
      <c r="T4716">
        <v>0</v>
      </c>
      <c r="U4716" t="s">
        <v>517</v>
      </c>
      <c r="V4716">
        <v>2523</v>
      </c>
      <c r="W4716" t="s">
        <v>518</v>
      </c>
      <c r="X4716">
        <v>8</v>
      </c>
      <c r="Y4716" t="s">
        <v>519</v>
      </c>
      <c r="Z4716">
        <v>96000</v>
      </c>
      <c r="AA4716">
        <v>21</v>
      </c>
      <c r="AB4716" t="s">
        <v>867</v>
      </c>
      <c r="AC4716">
        <v>96</v>
      </c>
      <c r="AD4716">
        <v>96000</v>
      </c>
      <c r="AE4716"/>
      <c r="AF4716">
        <v>49300</v>
      </c>
      <c r="AG4716"/>
      <c r="AH4716">
        <v>49300</v>
      </c>
      <c r="AI4716">
        <v>0</v>
      </c>
    </row>
    <row r="4717" spans="1:35">
      <c r="A4717" t="s">
        <v>594</v>
      </c>
      <c r="B4717">
        <v>2016</v>
      </c>
      <c r="C4717">
        <v>2016</v>
      </c>
      <c r="D4717">
        <v>2016</v>
      </c>
      <c r="E4717">
        <v>4</v>
      </c>
      <c r="F4717">
        <v>0</v>
      </c>
      <c r="G4717">
        <v>0</v>
      </c>
      <c r="H4717" t="s">
        <v>510</v>
      </c>
      <c r="I4717">
        <v>842</v>
      </c>
      <c r="J4717" t="s">
        <v>593</v>
      </c>
      <c r="K4717" t="s">
        <v>593</v>
      </c>
      <c r="L4717">
        <v>251</v>
      </c>
      <c r="M4717" t="s">
        <v>113</v>
      </c>
      <c r="N4717" t="s">
        <v>583</v>
      </c>
      <c r="O4717">
        <v>0</v>
      </c>
      <c r="P4717" t="s">
        <v>177</v>
      </c>
      <c r="Q4717" t="s">
        <v>514</v>
      </c>
      <c r="R4717" t="s">
        <v>515</v>
      </c>
      <c r="S4717" t="s">
        <v>516</v>
      </c>
      <c r="T4717">
        <v>0</v>
      </c>
      <c r="U4717" t="s">
        <v>517</v>
      </c>
      <c r="V4717">
        <v>2523</v>
      </c>
      <c r="W4717" t="s">
        <v>518</v>
      </c>
      <c r="X4717">
        <v>8</v>
      </c>
      <c r="Y4717" t="s">
        <v>519</v>
      </c>
      <c r="Z4717">
        <v>48868000</v>
      </c>
      <c r="AA4717">
        <v>21</v>
      </c>
      <c r="AB4717" t="s">
        <v>867</v>
      </c>
      <c r="AC4717">
        <v>48868</v>
      </c>
      <c r="AD4717">
        <v>48868000</v>
      </c>
      <c r="AE4717"/>
      <c r="AF4717">
        <v>5521864</v>
      </c>
      <c r="AG4717"/>
      <c r="AH4717">
        <v>5521864</v>
      </c>
      <c r="AI4717">
        <v>0</v>
      </c>
    </row>
    <row r="4718" spans="1:35">
      <c r="A4718" t="s">
        <v>594</v>
      </c>
      <c r="B4718">
        <v>2016</v>
      </c>
      <c r="C4718">
        <v>2016</v>
      </c>
      <c r="D4718">
        <v>2016</v>
      </c>
      <c r="E4718">
        <v>4</v>
      </c>
      <c r="F4718">
        <v>0</v>
      </c>
      <c r="G4718">
        <v>0</v>
      </c>
      <c r="H4718" t="s">
        <v>510</v>
      </c>
      <c r="I4718">
        <v>842</v>
      </c>
      <c r="J4718" t="s">
        <v>593</v>
      </c>
      <c r="K4718" t="s">
        <v>593</v>
      </c>
      <c r="L4718">
        <v>276</v>
      </c>
      <c r="M4718" t="s">
        <v>591</v>
      </c>
      <c r="N4718" t="s">
        <v>592</v>
      </c>
      <c r="O4718">
        <v>0</v>
      </c>
      <c r="P4718" t="s">
        <v>177</v>
      </c>
      <c r="Q4718" t="s">
        <v>514</v>
      </c>
      <c r="R4718" t="s">
        <v>515</v>
      </c>
      <c r="S4718" t="s">
        <v>516</v>
      </c>
      <c r="T4718">
        <v>0</v>
      </c>
      <c r="U4718" t="s">
        <v>517</v>
      </c>
      <c r="V4718">
        <v>2523</v>
      </c>
      <c r="W4718" t="s">
        <v>518</v>
      </c>
      <c r="X4718">
        <v>8</v>
      </c>
      <c r="Y4718" t="s">
        <v>519</v>
      </c>
      <c r="Z4718">
        <v>197000</v>
      </c>
      <c r="AA4718">
        <v>21</v>
      </c>
      <c r="AB4718" t="s">
        <v>867</v>
      </c>
      <c r="AC4718">
        <v>197</v>
      </c>
      <c r="AD4718">
        <v>197000</v>
      </c>
      <c r="AE4718"/>
      <c r="AF4718">
        <v>165519</v>
      </c>
      <c r="AG4718"/>
      <c r="AH4718">
        <v>165519</v>
      </c>
      <c r="AI4718">
        <v>0</v>
      </c>
    </row>
    <row r="4719" spans="1:35">
      <c r="A4719" t="s">
        <v>594</v>
      </c>
      <c r="B4719">
        <v>2016</v>
      </c>
      <c r="C4719">
        <v>2016</v>
      </c>
      <c r="D4719">
        <v>2016</v>
      </c>
      <c r="E4719">
        <v>4</v>
      </c>
      <c r="F4719">
        <v>0</v>
      </c>
      <c r="G4719">
        <v>0</v>
      </c>
      <c r="H4719" t="s">
        <v>510</v>
      </c>
      <c r="I4719">
        <v>842</v>
      </c>
      <c r="J4719" t="s">
        <v>593</v>
      </c>
      <c r="K4719" t="s">
        <v>593</v>
      </c>
      <c r="L4719">
        <v>288</v>
      </c>
      <c r="M4719" t="s">
        <v>544</v>
      </c>
      <c r="N4719" t="s">
        <v>545</v>
      </c>
      <c r="O4719">
        <v>0</v>
      </c>
      <c r="P4719" t="s">
        <v>177</v>
      </c>
      <c r="Q4719" t="s">
        <v>514</v>
      </c>
      <c r="R4719" t="s">
        <v>515</v>
      </c>
      <c r="S4719" t="s">
        <v>516</v>
      </c>
      <c r="T4719">
        <v>0</v>
      </c>
      <c r="U4719" t="s">
        <v>517</v>
      </c>
      <c r="V4719">
        <v>2523</v>
      </c>
      <c r="W4719" t="s">
        <v>518</v>
      </c>
      <c r="X4719">
        <v>8</v>
      </c>
      <c r="Y4719" t="s">
        <v>519</v>
      </c>
      <c r="Z4719">
        <v>8000</v>
      </c>
      <c r="AA4719">
        <v>21</v>
      </c>
      <c r="AB4719" t="s">
        <v>867</v>
      </c>
      <c r="AC4719">
        <v>8</v>
      </c>
      <c r="AD4719">
        <v>8000</v>
      </c>
      <c r="AE4719"/>
      <c r="AF4719">
        <v>8550</v>
      </c>
      <c r="AG4719"/>
      <c r="AH4719">
        <v>8550</v>
      </c>
      <c r="AI4719">
        <v>0</v>
      </c>
    </row>
    <row r="4720" spans="1:35">
      <c r="A4720" t="s">
        <v>594</v>
      </c>
      <c r="B4720">
        <v>2016</v>
      </c>
      <c r="C4720">
        <v>2016</v>
      </c>
      <c r="D4720">
        <v>2016</v>
      </c>
      <c r="E4720">
        <v>4</v>
      </c>
      <c r="F4720">
        <v>0</v>
      </c>
      <c r="G4720">
        <v>0</v>
      </c>
      <c r="H4720" t="s">
        <v>510</v>
      </c>
      <c r="I4720">
        <v>842</v>
      </c>
      <c r="J4720" t="s">
        <v>593</v>
      </c>
      <c r="K4720" t="s">
        <v>593</v>
      </c>
      <c r="L4720">
        <v>300</v>
      </c>
      <c r="M4720" t="s">
        <v>680</v>
      </c>
      <c r="N4720" t="s">
        <v>681</v>
      </c>
      <c r="O4720">
        <v>0</v>
      </c>
      <c r="P4720" t="s">
        <v>177</v>
      </c>
      <c r="Q4720" t="s">
        <v>514</v>
      </c>
      <c r="R4720" t="s">
        <v>515</v>
      </c>
      <c r="S4720" t="s">
        <v>516</v>
      </c>
      <c r="T4720">
        <v>0</v>
      </c>
      <c r="U4720" t="s">
        <v>517</v>
      </c>
      <c r="V4720">
        <v>2523</v>
      </c>
      <c r="W4720" t="s">
        <v>518</v>
      </c>
      <c r="X4720">
        <v>8</v>
      </c>
      <c r="Y4720" t="s">
        <v>519</v>
      </c>
      <c r="Z4720">
        <v>184000</v>
      </c>
      <c r="AA4720">
        <v>21</v>
      </c>
      <c r="AB4720" t="s">
        <v>867</v>
      </c>
      <c r="AC4720">
        <v>184</v>
      </c>
      <c r="AD4720">
        <v>184000</v>
      </c>
      <c r="AE4720"/>
      <c r="AF4720">
        <v>98051</v>
      </c>
      <c r="AG4720"/>
      <c r="AH4720">
        <v>98051</v>
      </c>
      <c r="AI4720">
        <v>0</v>
      </c>
    </row>
    <row r="4721" spans="1:35">
      <c r="A4721" t="s">
        <v>594</v>
      </c>
      <c r="B4721">
        <v>2016</v>
      </c>
      <c r="C4721">
        <v>2016</v>
      </c>
      <c r="D4721">
        <v>2016</v>
      </c>
      <c r="E4721">
        <v>4</v>
      </c>
      <c r="F4721">
        <v>0</v>
      </c>
      <c r="G4721">
        <v>0</v>
      </c>
      <c r="H4721" t="s">
        <v>510</v>
      </c>
      <c r="I4721">
        <v>842</v>
      </c>
      <c r="J4721" t="s">
        <v>593</v>
      </c>
      <c r="K4721" t="s">
        <v>593</v>
      </c>
      <c r="L4721">
        <v>308</v>
      </c>
      <c r="M4721" t="s">
        <v>819</v>
      </c>
      <c r="N4721" t="s">
        <v>820</v>
      </c>
      <c r="O4721">
        <v>0</v>
      </c>
      <c r="P4721" t="s">
        <v>177</v>
      </c>
      <c r="Q4721" t="s">
        <v>514</v>
      </c>
      <c r="R4721" t="s">
        <v>515</v>
      </c>
      <c r="S4721" t="s">
        <v>516</v>
      </c>
      <c r="T4721">
        <v>0</v>
      </c>
      <c r="U4721" t="s">
        <v>517</v>
      </c>
      <c r="V4721">
        <v>2523</v>
      </c>
      <c r="W4721" t="s">
        <v>518</v>
      </c>
      <c r="X4721">
        <v>8</v>
      </c>
      <c r="Y4721" t="s">
        <v>519</v>
      </c>
      <c r="Z4721">
        <v>30000</v>
      </c>
      <c r="AA4721">
        <v>21</v>
      </c>
      <c r="AB4721" t="s">
        <v>867</v>
      </c>
      <c r="AC4721">
        <v>30</v>
      </c>
      <c r="AD4721">
        <v>30000</v>
      </c>
      <c r="AE4721"/>
      <c r="AF4721">
        <v>48166</v>
      </c>
      <c r="AG4721"/>
      <c r="AH4721">
        <v>48166</v>
      </c>
      <c r="AI4721">
        <v>0</v>
      </c>
    </row>
    <row r="4722" spans="1:35">
      <c r="A4722" t="s">
        <v>594</v>
      </c>
      <c r="B4722">
        <v>2016</v>
      </c>
      <c r="C4722">
        <v>2016</v>
      </c>
      <c r="D4722">
        <v>2016</v>
      </c>
      <c r="E4722">
        <v>4</v>
      </c>
      <c r="F4722">
        <v>0</v>
      </c>
      <c r="G4722">
        <v>0</v>
      </c>
      <c r="H4722" t="s">
        <v>510</v>
      </c>
      <c r="I4722">
        <v>842</v>
      </c>
      <c r="J4722" t="s">
        <v>593</v>
      </c>
      <c r="K4722" t="s">
        <v>593</v>
      </c>
      <c r="L4722">
        <v>320</v>
      </c>
      <c r="M4722" t="s">
        <v>835</v>
      </c>
      <c r="N4722" t="s">
        <v>836</v>
      </c>
      <c r="O4722">
        <v>0</v>
      </c>
      <c r="P4722" t="s">
        <v>177</v>
      </c>
      <c r="Q4722" t="s">
        <v>514</v>
      </c>
      <c r="R4722" t="s">
        <v>515</v>
      </c>
      <c r="S4722" t="s">
        <v>516</v>
      </c>
      <c r="T4722">
        <v>0</v>
      </c>
      <c r="U4722" t="s">
        <v>517</v>
      </c>
      <c r="V4722">
        <v>2523</v>
      </c>
      <c r="W4722" t="s">
        <v>518</v>
      </c>
      <c r="X4722">
        <v>8</v>
      </c>
      <c r="Y4722" t="s">
        <v>519</v>
      </c>
      <c r="Z4722">
        <v>130000</v>
      </c>
      <c r="AA4722">
        <v>21</v>
      </c>
      <c r="AB4722" t="s">
        <v>867</v>
      </c>
      <c r="AC4722">
        <v>130</v>
      </c>
      <c r="AD4722">
        <v>130000</v>
      </c>
      <c r="AE4722"/>
      <c r="AF4722">
        <v>134238</v>
      </c>
      <c r="AG4722"/>
      <c r="AH4722">
        <v>134238</v>
      </c>
      <c r="AI4722">
        <v>0</v>
      </c>
    </row>
    <row r="4723" spans="1:35">
      <c r="A4723" t="s">
        <v>594</v>
      </c>
      <c r="B4723">
        <v>2016</v>
      </c>
      <c r="C4723">
        <v>2016</v>
      </c>
      <c r="D4723">
        <v>2016</v>
      </c>
      <c r="E4723">
        <v>4</v>
      </c>
      <c r="F4723">
        <v>0</v>
      </c>
      <c r="G4723">
        <v>0</v>
      </c>
      <c r="H4723" t="s">
        <v>510</v>
      </c>
      <c r="I4723">
        <v>842</v>
      </c>
      <c r="J4723" t="s">
        <v>593</v>
      </c>
      <c r="K4723" t="s">
        <v>593</v>
      </c>
      <c r="L4723">
        <v>328</v>
      </c>
      <c r="M4723" t="s">
        <v>717</v>
      </c>
      <c r="N4723" t="s">
        <v>718</v>
      </c>
      <c r="O4723">
        <v>0</v>
      </c>
      <c r="P4723" t="s">
        <v>177</v>
      </c>
      <c r="Q4723" t="s">
        <v>514</v>
      </c>
      <c r="R4723" t="s">
        <v>515</v>
      </c>
      <c r="S4723" t="s">
        <v>516</v>
      </c>
      <c r="T4723">
        <v>0</v>
      </c>
      <c r="U4723" t="s">
        <v>517</v>
      </c>
      <c r="V4723">
        <v>2523</v>
      </c>
      <c r="W4723" t="s">
        <v>518</v>
      </c>
      <c r="X4723">
        <v>8</v>
      </c>
      <c r="Y4723" t="s">
        <v>519</v>
      </c>
      <c r="Z4723">
        <v>6301000</v>
      </c>
      <c r="AA4723">
        <v>21</v>
      </c>
      <c r="AB4723" t="s">
        <v>867</v>
      </c>
      <c r="AC4723">
        <v>6301</v>
      </c>
      <c r="AD4723">
        <v>6301000</v>
      </c>
      <c r="AE4723"/>
      <c r="AF4723">
        <v>820181</v>
      </c>
      <c r="AG4723"/>
      <c r="AH4723">
        <v>820181</v>
      </c>
      <c r="AI4723">
        <v>0</v>
      </c>
    </row>
    <row r="4724" spans="1:35">
      <c r="A4724" t="s">
        <v>594</v>
      </c>
      <c r="B4724">
        <v>2016</v>
      </c>
      <c r="C4724">
        <v>2016</v>
      </c>
      <c r="D4724">
        <v>2016</v>
      </c>
      <c r="E4724">
        <v>4</v>
      </c>
      <c r="F4724">
        <v>0</v>
      </c>
      <c r="G4724">
        <v>0</v>
      </c>
      <c r="H4724" t="s">
        <v>510</v>
      </c>
      <c r="I4724">
        <v>842</v>
      </c>
      <c r="J4724" t="s">
        <v>593</v>
      </c>
      <c r="K4724" t="s">
        <v>593</v>
      </c>
      <c r="L4724">
        <v>332</v>
      </c>
      <c r="M4724" t="s">
        <v>799</v>
      </c>
      <c r="N4724" t="s">
        <v>800</v>
      </c>
      <c r="O4724">
        <v>0</v>
      </c>
      <c r="P4724" t="s">
        <v>177</v>
      </c>
      <c r="Q4724" t="s">
        <v>514</v>
      </c>
      <c r="R4724" t="s">
        <v>515</v>
      </c>
      <c r="S4724" t="s">
        <v>516</v>
      </c>
      <c r="T4724">
        <v>0</v>
      </c>
      <c r="U4724" t="s">
        <v>517</v>
      </c>
      <c r="V4724">
        <v>2523</v>
      </c>
      <c r="W4724" t="s">
        <v>518</v>
      </c>
      <c r="X4724">
        <v>8</v>
      </c>
      <c r="Y4724" t="s">
        <v>519</v>
      </c>
      <c r="Z4724">
        <v>51360000</v>
      </c>
      <c r="AA4724">
        <v>21</v>
      </c>
      <c r="AB4724" t="s">
        <v>867</v>
      </c>
      <c r="AC4724">
        <v>51360</v>
      </c>
      <c r="AD4724">
        <v>51360000</v>
      </c>
      <c r="AE4724"/>
      <c r="AF4724">
        <v>4917264</v>
      </c>
      <c r="AG4724"/>
      <c r="AH4724">
        <v>4917264</v>
      </c>
      <c r="AI4724">
        <v>0</v>
      </c>
    </row>
    <row r="4725" spans="1:35">
      <c r="A4725" t="s">
        <v>594</v>
      </c>
      <c r="B4725">
        <v>2016</v>
      </c>
      <c r="C4725">
        <v>2016</v>
      </c>
      <c r="D4725">
        <v>2016</v>
      </c>
      <c r="E4725">
        <v>4</v>
      </c>
      <c r="F4725">
        <v>0</v>
      </c>
      <c r="G4725">
        <v>0</v>
      </c>
      <c r="H4725" t="s">
        <v>510</v>
      </c>
      <c r="I4725">
        <v>842</v>
      </c>
      <c r="J4725" t="s">
        <v>593</v>
      </c>
      <c r="K4725" t="s">
        <v>593</v>
      </c>
      <c r="L4725">
        <v>340</v>
      </c>
      <c r="M4725" t="s">
        <v>757</v>
      </c>
      <c r="N4725" t="s">
        <v>758</v>
      </c>
      <c r="O4725">
        <v>0</v>
      </c>
      <c r="P4725" t="s">
        <v>177</v>
      </c>
      <c r="Q4725" t="s">
        <v>514</v>
      </c>
      <c r="R4725" t="s">
        <v>515</v>
      </c>
      <c r="S4725" t="s">
        <v>516</v>
      </c>
      <c r="T4725">
        <v>0</v>
      </c>
      <c r="U4725" t="s">
        <v>517</v>
      </c>
      <c r="V4725">
        <v>2523</v>
      </c>
      <c r="W4725" t="s">
        <v>518</v>
      </c>
      <c r="X4725">
        <v>8</v>
      </c>
      <c r="Y4725" t="s">
        <v>519</v>
      </c>
      <c r="Z4725">
        <v>309000</v>
      </c>
      <c r="AA4725">
        <v>21</v>
      </c>
      <c r="AB4725" t="s">
        <v>867</v>
      </c>
      <c r="AC4725">
        <v>309</v>
      </c>
      <c r="AD4725">
        <v>309000</v>
      </c>
      <c r="AE4725"/>
      <c r="AF4725">
        <v>311538</v>
      </c>
      <c r="AG4725"/>
      <c r="AH4725">
        <v>311538</v>
      </c>
      <c r="AI4725">
        <v>0</v>
      </c>
    </row>
    <row r="4726" spans="1:35">
      <c r="A4726" t="s">
        <v>594</v>
      </c>
      <c r="B4726">
        <v>2016</v>
      </c>
      <c r="C4726">
        <v>2016</v>
      </c>
      <c r="D4726">
        <v>2016</v>
      </c>
      <c r="E4726">
        <v>4</v>
      </c>
      <c r="F4726">
        <v>0</v>
      </c>
      <c r="G4726">
        <v>0</v>
      </c>
      <c r="H4726" t="s">
        <v>510</v>
      </c>
      <c r="I4726">
        <v>842</v>
      </c>
      <c r="J4726" t="s">
        <v>593</v>
      </c>
      <c r="K4726" t="s">
        <v>593</v>
      </c>
      <c r="L4726">
        <v>344</v>
      </c>
      <c r="M4726" t="s">
        <v>558</v>
      </c>
      <c r="N4726" t="s">
        <v>559</v>
      </c>
      <c r="O4726">
        <v>0</v>
      </c>
      <c r="P4726" t="s">
        <v>177</v>
      </c>
      <c r="Q4726" t="s">
        <v>514</v>
      </c>
      <c r="R4726" t="s">
        <v>515</v>
      </c>
      <c r="S4726" t="s">
        <v>516</v>
      </c>
      <c r="T4726">
        <v>0</v>
      </c>
      <c r="U4726" t="s">
        <v>517</v>
      </c>
      <c r="V4726">
        <v>2523</v>
      </c>
      <c r="W4726" t="s">
        <v>518</v>
      </c>
      <c r="X4726">
        <v>8</v>
      </c>
      <c r="Y4726" t="s">
        <v>519</v>
      </c>
      <c r="Z4726">
        <v>1247000</v>
      </c>
      <c r="AA4726">
        <v>21</v>
      </c>
      <c r="AB4726" t="s">
        <v>867</v>
      </c>
      <c r="AC4726">
        <v>1247</v>
      </c>
      <c r="AD4726">
        <v>1247000</v>
      </c>
      <c r="AE4726"/>
      <c r="AF4726">
        <v>611745</v>
      </c>
      <c r="AG4726"/>
      <c r="AH4726">
        <v>611745</v>
      </c>
      <c r="AI4726">
        <v>0</v>
      </c>
    </row>
    <row r="4727" spans="1:35">
      <c r="A4727" t="s">
        <v>594</v>
      </c>
      <c r="B4727">
        <v>2016</v>
      </c>
      <c r="C4727">
        <v>2016</v>
      </c>
      <c r="D4727">
        <v>2016</v>
      </c>
      <c r="E4727">
        <v>4</v>
      </c>
      <c r="F4727">
        <v>0</v>
      </c>
      <c r="G4727">
        <v>0</v>
      </c>
      <c r="H4727" t="s">
        <v>510</v>
      </c>
      <c r="I4727">
        <v>842</v>
      </c>
      <c r="J4727" t="s">
        <v>593</v>
      </c>
      <c r="K4727" t="s">
        <v>593</v>
      </c>
      <c r="L4727">
        <v>360</v>
      </c>
      <c r="M4727" t="s">
        <v>578</v>
      </c>
      <c r="N4727" t="s">
        <v>579</v>
      </c>
      <c r="O4727">
        <v>0</v>
      </c>
      <c r="P4727" t="s">
        <v>177</v>
      </c>
      <c r="Q4727" t="s">
        <v>514</v>
      </c>
      <c r="R4727" t="s">
        <v>515</v>
      </c>
      <c r="S4727" t="s">
        <v>516</v>
      </c>
      <c r="T4727">
        <v>0</v>
      </c>
      <c r="U4727" t="s">
        <v>517</v>
      </c>
      <c r="V4727">
        <v>2523</v>
      </c>
      <c r="W4727" t="s">
        <v>518</v>
      </c>
      <c r="X4727">
        <v>8</v>
      </c>
      <c r="Y4727" t="s">
        <v>519</v>
      </c>
      <c r="Z4727">
        <v>35000</v>
      </c>
      <c r="AA4727">
        <v>21</v>
      </c>
      <c r="AB4727" t="s">
        <v>867</v>
      </c>
      <c r="AC4727">
        <v>35</v>
      </c>
      <c r="AD4727">
        <v>35000</v>
      </c>
      <c r="AE4727"/>
      <c r="AF4727">
        <v>34826</v>
      </c>
      <c r="AG4727"/>
      <c r="AH4727">
        <v>34826</v>
      </c>
      <c r="AI4727">
        <v>0</v>
      </c>
    </row>
    <row r="4728" spans="1:35">
      <c r="A4728" t="s">
        <v>594</v>
      </c>
      <c r="B4728">
        <v>2016</v>
      </c>
      <c r="C4728">
        <v>2016</v>
      </c>
      <c r="D4728">
        <v>2016</v>
      </c>
      <c r="E4728">
        <v>4</v>
      </c>
      <c r="F4728">
        <v>0</v>
      </c>
      <c r="G4728">
        <v>0</v>
      </c>
      <c r="H4728" t="s">
        <v>510</v>
      </c>
      <c r="I4728">
        <v>842</v>
      </c>
      <c r="J4728" t="s">
        <v>593</v>
      </c>
      <c r="K4728" t="s">
        <v>593</v>
      </c>
      <c r="L4728">
        <v>372</v>
      </c>
      <c r="M4728" t="s">
        <v>676</v>
      </c>
      <c r="N4728" t="s">
        <v>677</v>
      </c>
      <c r="O4728">
        <v>0</v>
      </c>
      <c r="P4728" t="s">
        <v>177</v>
      </c>
      <c r="Q4728" t="s">
        <v>514</v>
      </c>
      <c r="R4728" t="s">
        <v>515</v>
      </c>
      <c r="S4728" t="s">
        <v>516</v>
      </c>
      <c r="T4728">
        <v>0</v>
      </c>
      <c r="U4728" t="s">
        <v>517</v>
      </c>
      <c r="V4728">
        <v>2523</v>
      </c>
      <c r="W4728" t="s">
        <v>518</v>
      </c>
      <c r="X4728">
        <v>8</v>
      </c>
      <c r="Y4728" t="s">
        <v>519</v>
      </c>
      <c r="Z4728">
        <v>435000</v>
      </c>
      <c r="AA4728">
        <v>21</v>
      </c>
      <c r="AB4728" t="s">
        <v>867</v>
      </c>
      <c r="AC4728">
        <v>435</v>
      </c>
      <c r="AD4728">
        <v>435000</v>
      </c>
      <c r="AE4728"/>
      <c r="AF4728">
        <v>113904</v>
      </c>
      <c r="AG4728"/>
      <c r="AH4728">
        <v>113904</v>
      </c>
      <c r="AI4728">
        <v>0</v>
      </c>
    </row>
    <row r="4729" spans="1:35">
      <c r="A4729" t="s">
        <v>594</v>
      </c>
      <c r="B4729">
        <v>2016</v>
      </c>
      <c r="C4729">
        <v>2016</v>
      </c>
      <c r="D4729">
        <v>2016</v>
      </c>
      <c r="E4729">
        <v>4</v>
      </c>
      <c r="F4729">
        <v>0</v>
      </c>
      <c r="G4729">
        <v>0</v>
      </c>
      <c r="H4729" t="s">
        <v>510</v>
      </c>
      <c r="I4729">
        <v>842</v>
      </c>
      <c r="J4729" t="s">
        <v>593</v>
      </c>
      <c r="K4729" t="s">
        <v>593</v>
      </c>
      <c r="L4729">
        <v>376</v>
      </c>
      <c r="M4729" t="s">
        <v>658</v>
      </c>
      <c r="N4729" t="s">
        <v>659</v>
      </c>
      <c r="O4729">
        <v>0</v>
      </c>
      <c r="P4729" t="s">
        <v>177</v>
      </c>
      <c r="Q4729" t="s">
        <v>514</v>
      </c>
      <c r="R4729" t="s">
        <v>515</v>
      </c>
      <c r="S4729" t="s">
        <v>516</v>
      </c>
      <c r="T4729">
        <v>0</v>
      </c>
      <c r="U4729" t="s">
        <v>517</v>
      </c>
      <c r="V4729">
        <v>2523</v>
      </c>
      <c r="W4729" t="s">
        <v>518</v>
      </c>
      <c r="X4729">
        <v>8</v>
      </c>
      <c r="Y4729" t="s">
        <v>519</v>
      </c>
      <c r="Z4729">
        <v>189000</v>
      </c>
      <c r="AA4729">
        <v>21</v>
      </c>
      <c r="AB4729" t="s">
        <v>867</v>
      </c>
      <c r="AC4729">
        <v>189</v>
      </c>
      <c r="AD4729">
        <v>189000</v>
      </c>
      <c r="AE4729"/>
      <c r="AF4729">
        <v>181079</v>
      </c>
      <c r="AG4729"/>
      <c r="AH4729">
        <v>181079</v>
      </c>
      <c r="AI4729">
        <v>0</v>
      </c>
    </row>
    <row r="4730" spans="1:35">
      <c r="A4730" t="s">
        <v>594</v>
      </c>
      <c r="B4730">
        <v>2016</v>
      </c>
      <c r="C4730">
        <v>2016</v>
      </c>
      <c r="D4730">
        <v>2016</v>
      </c>
      <c r="E4730">
        <v>4</v>
      </c>
      <c r="F4730">
        <v>0</v>
      </c>
      <c r="G4730">
        <v>0</v>
      </c>
      <c r="H4730" t="s">
        <v>510</v>
      </c>
      <c r="I4730">
        <v>842</v>
      </c>
      <c r="J4730" t="s">
        <v>593</v>
      </c>
      <c r="K4730" t="s">
        <v>593</v>
      </c>
      <c r="L4730">
        <v>380</v>
      </c>
      <c r="M4730" t="s">
        <v>587</v>
      </c>
      <c r="N4730" t="s">
        <v>588</v>
      </c>
      <c r="O4730">
        <v>0</v>
      </c>
      <c r="P4730" t="s">
        <v>177</v>
      </c>
      <c r="Q4730" t="s">
        <v>514</v>
      </c>
      <c r="R4730" t="s">
        <v>515</v>
      </c>
      <c r="S4730" t="s">
        <v>516</v>
      </c>
      <c r="T4730">
        <v>0</v>
      </c>
      <c r="U4730" t="s">
        <v>517</v>
      </c>
      <c r="V4730">
        <v>2523</v>
      </c>
      <c r="W4730" t="s">
        <v>518</v>
      </c>
      <c r="X4730">
        <v>8</v>
      </c>
      <c r="Y4730" t="s">
        <v>519</v>
      </c>
      <c r="Z4730">
        <v>915000</v>
      </c>
      <c r="AA4730">
        <v>21</v>
      </c>
      <c r="AB4730" t="s">
        <v>867</v>
      </c>
      <c r="AC4730">
        <v>915</v>
      </c>
      <c r="AD4730">
        <v>915000</v>
      </c>
      <c r="AE4730"/>
      <c r="AF4730">
        <v>349067</v>
      </c>
      <c r="AG4730"/>
      <c r="AH4730">
        <v>349067</v>
      </c>
      <c r="AI4730">
        <v>0</v>
      </c>
    </row>
    <row r="4731" spans="1:35">
      <c r="A4731" t="s">
        <v>594</v>
      </c>
      <c r="B4731">
        <v>2016</v>
      </c>
      <c r="C4731">
        <v>2016</v>
      </c>
      <c r="D4731">
        <v>2016</v>
      </c>
      <c r="E4731">
        <v>4</v>
      </c>
      <c r="F4731">
        <v>0</v>
      </c>
      <c r="G4731">
        <v>0</v>
      </c>
      <c r="H4731" t="s">
        <v>510</v>
      </c>
      <c r="I4731">
        <v>842</v>
      </c>
      <c r="J4731" t="s">
        <v>593</v>
      </c>
      <c r="K4731" t="s">
        <v>593</v>
      </c>
      <c r="L4731">
        <v>388</v>
      </c>
      <c r="M4731" t="s">
        <v>737</v>
      </c>
      <c r="N4731" t="s">
        <v>738</v>
      </c>
      <c r="O4731">
        <v>0</v>
      </c>
      <c r="P4731" t="s">
        <v>177</v>
      </c>
      <c r="Q4731" t="s">
        <v>514</v>
      </c>
      <c r="R4731" t="s">
        <v>515</v>
      </c>
      <c r="S4731" t="s">
        <v>516</v>
      </c>
      <c r="T4731">
        <v>0</v>
      </c>
      <c r="U4731" t="s">
        <v>517</v>
      </c>
      <c r="V4731">
        <v>2523</v>
      </c>
      <c r="W4731" t="s">
        <v>518</v>
      </c>
      <c r="X4731">
        <v>8</v>
      </c>
      <c r="Y4731" t="s">
        <v>519</v>
      </c>
      <c r="Z4731">
        <v>153000</v>
      </c>
      <c r="AA4731">
        <v>21</v>
      </c>
      <c r="AB4731" t="s">
        <v>867</v>
      </c>
      <c r="AC4731">
        <v>153</v>
      </c>
      <c r="AD4731">
        <v>153000</v>
      </c>
      <c r="AE4731"/>
      <c r="AF4731">
        <v>110562</v>
      </c>
      <c r="AG4731"/>
      <c r="AH4731">
        <v>110562</v>
      </c>
      <c r="AI4731">
        <v>0</v>
      </c>
    </row>
    <row r="4732" spans="1:35">
      <c r="A4732" t="s">
        <v>594</v>
      </c>
      <c r="B4732">
        <v>2016</v>
      </c>
      <c r="C4732">
        <v>2016</v>
      </c>
      <c r="D4732">
        <v>2016</v>
      </c>
      <c r="E4732">
        <v>4</v>
      </c>
      <c r="F4732">
        <v>0</v>
      </c>
      <c r="G4732">
        <v>0</v>
      </c>
      <c r="H4732" t="s">
        <v>510</v>
      </c>
      <c r="I4732">
        <v>842</v>
      </c>
      <c r="J4732" t="s">
        <v>593</v>
      </c>
      <c r="K4732" t="s">
        <v>593</v>
      </c>
      <c r="L4732">
        <v>392</v>
      </c>
      <c r="M4732" t="s">
        <v>223</v>
      </c>
      <c r="N4732" t="s">
        <v>584</v>
      </c>
      <c r="O4732">
        <v>0</v>
      </c>
      <c r="P4732" t="s">
        <v>177</v>
      </c>
      <c r="Q4732" t="s">
        <v>514</v>
      </c>
      <c r="R4732" t="s">
        <v>515</v>
      </c>
      <c r="S4732" t="s">
        <v>516</v>
      </c>
      <c r="T4732">
        <v>0</v>
      </c>
      <c r="U4732" t="s">
        <v>517</v>
      </c>
      <c r="V4732">
        <v>2523</v>
      </c>
      <c r="W4732" t="s">
        <v>518</v>
      </c>
      <c r="X4732">
        <v>8</v>
      </c>
      <c r="Y4732" t="s">
        <v>519</v>
      </c>
      <c r="Z4732">
        <v>16801000</v>
      </c>
      <c r="AA4732">
        <v>21</v>
      </c>
      <c r="AB4732" t="s">
        <v>867</v>
      </c>
      <c r="AC4732">
        <v>16801</v>
      </c>
      <c r="AD4732">
        <v>16801000</v>
      </c>
      <c r="AE4732"/>
      <c r="AF4732">
        <v>2410211</v>
      </c>
      <c r="AG4732"/>
      <c r="AH4732">
        <v>2410211</v>
      </c>
      <c r="AI4732">
        <v>0</v>
      </c>
    </row>
    <row r="4733" spans="1:35">
      <c r="A4733" t="s">
        <v>594</v>
      </c>
      <c r="B4733">
        <v>2016</v>
      </c>
      <c r="C4733">
        <v>2016</v>
      </c>
      <c r="D4733">
        <v>2016</v>
      </c>
      <c r="E4733">
        <v>4</v>
      </c>
      <c r="F4733">
        <v>0</v>
      </c>
      <c r="G4733">
        <v>0</v>
      </c>
      <c r="H4733" t="s">
        <v>510</v>
      </c>
      <c r="I4733">
        <v>842</v>
      </c>
      <c r="J4733" t="s">
        <v>593</v>
      </c>
      <c r="K4733" t="s">
        <v>593</v>
      </c>
      <c r="L4733">
        <v>410</v>
      </c>
      <c r="M4733" t="s">
        <v>550</v>
      </c>
      <c r="N4733" t="s">
        <v>551</v>
      </c>
      <c r="O4733">
        <v>0</v>
      </c>
      <c r="P4733" t="s">
        <v>177</v>
      </c>
      <c r="Q4733" t="s">
        <v>514</v>
      </c>
      <c r="R4733" t="s">
        <v>515</v>
      </c>
      <c r="S4733" t="s">
        <v>516</v>
      </c>
      <c r="T4733">
        <v>0</v>
      </c>
      <c r="U4733" t="s">
        <v>517</v>
      </c>
      <c r="V4733">
        <v>2523</v>
      </c>
      <c r="W4733" t="s">
        <v>518</v>
      </c>
      <c r="X4733">
        <v>8</v>
      </c>
      <c r="Y4733" t="s">
        <v>519</v>
      </c>
      <c r="Z4733">
        <v>11899000</v>
      </c>
      <c r="AA4733">
        <v>21</v>
      </c>
      <c r="AB4733" t="s">
        <v>867</v>
      </c>
      <c r="AC4733">
        <v>11899</v>
      </c>
      <c r="AD4733">
        <v>11899000</v>
      </c>
      <c r="AE4733"/>
      <c r="AF4733">
        <v>1797873</v>
      </c>
      <c r="AG4733"/>
      <c r="AH4733">
        <v>1797873</v>
      </c>
      <c r="AI4733">
        <v>0</v>
      </c>
    </row>
    <row r="4734" spans="1:35">
      <c r="A4734" t="s">
        <v>594</v>
      </c>
      <c r="B4734">
        <v>2016</v>
      </c>
      <c r="C4734">
        <v>2016</v>
      </c>
      <c r="D4734">
        <v>2016</v>
      </c>
      <c r="E4734">
        <v>4</v>
      </c>
      <c r="F4734">
        <v>0</v>
      </c>
      <c r="G4734">
        <v>0</v>
      </c>
      <c r="H4734" t="s">
        <v>510</v>
      </c>
      <c r="I4734">
        <v>842</v>
      </c>
      <c r="J4734" t="s">
        <v>593</v>
      </c>
      <c r="K4734" t="s">
        <v>593</v>
      </c>
      <c r="L4734">
        <v>414</v>
      </c>
      <c r="M4734" t="s">
        <v>775</v>
      </c>
      <c r="N4734" t="s">
        <v>776</v>
      </c>
      <c r="O4734">
        <v>0</v>
      </c>
      <c r="P4734" t="s">
        <v>177</v>
      </c>
      <c r="Q4734" t="s">
        <v>514</v>
      </c>
      <c r="R4734" t="s">
        <v>515</v>
      </c>
      <c r="S4734" t="s">
        <v>516</v>
      </c>
      <c r="T4734">
        <v>0</v>
      </c>
      <c r="U4734" t="s">
        <v>517</v>
      </c>
      <c r="V4734">
        <v>2523</v>
      </c>
      <c r="W4734" t="s">
        <v>518</v>
      </c>
      <c r="X4734">
        <v>8</v>
      </c>
      <c r="Y4734" t="s">
        <v>519</v>
      </c>
      <c r="Z4734">
        <v>94000</v>
      </c>
      <c r="AA4734">
        <v>21</v>
      </c>
      <c r="AB4734" t="s">
        <v>867</v>
      </c>
      <c r="AC4734">
        <v>94</v>
      </c>
      <c r="AD4734">
        <v>94000</v>
      </c>
      <c r="AE4734"/>
      <c r="AF4734">
        <v>30529</v>
      </c>
      <c r="AG4734"/>
      <c r="AH4734">
        <v>30529</v>
      </c>
      <c r="AI4734">
        <v>0</v>
      </c>
    </row>
    <row r="4735" spans="1:35">
      <c r="A4735" t="s">
        <v>594</v>
      </c>
      <c r="B4735">
        <v>2016</v>
      </c>
      <c r="C4735">
        <v>2016</v>
      </c>
      <c r="D4735">
        <v>2016</v>
      </c>
      <c r="E4735">
        <v>4</v>
      </c>
      <c r="F4735">
        <v>0</v>
      </c>
      <c r="G4735">
        <v>0</v>
      </c>
      <c r="H4735" t="s">
        <v>510</v>
      </c>
      <c r="I4735">
        <v>842</v>
      </c>
      <c r="J4735" t="s">
        <v>593</v>
      </c>
      <c r="K4735" t="s">
        <v>593</v>
      </c>
      <c r="L4735">
        <v>430</v>
      </c>
      <c r="M4735" t="s">
        <v>827</v>
      </c>
      <c r="N4735" t="s">
        <v>828</v>
      </c>
      <c r="O4735">
        <v>0</v>
      </c>
      <c r="P4735" t="s">
        <v>177</v>
      </c>
      <c r="Q4735" t="s">
        <v>514</v>
      </c>
      <c r="R4735" t="s">
        <v>515</v>
      </c>
      <c r="S4735" t="s">
        <v>516</v>
      </c>
      <c r="T4735">
        <v>0</v>
      </c>
      <c r="U4735" t="s">
        <v>517</v>
      </c>
      <c r="V4735">
        <v>2523</v>
      </c>
      <c r="W4735" t="s">
        <v>518</v>
      </c>
      <c r="X4735">
        <v>8</v>
      </c>
      <c r="Y4735" t="s">
        <v>519</v>
      </c>
      <c r="Z4735">
        <v>77000</v>
      </c>
      <c r="AA4735">
        <v>21</v>
      </c>
      <c r="AB4735" t="s">
        <v>867</v>
      </c>
      <c r="AC4735">
        <v>77</v>
      </c>
      <c r="AD4735">
        <v>77000</v>
      </c>
      <c r="AE4735"/>
      <c r="AF4735">
        <v>51846</v>
      </c>
      <c r="AG4735"/>
      <c r="AH4735">
        <v>51846</v>
      </c>
      <c r="AI4735">
        <v>0</v>
      </c>
    </row>
    <row r="4736" spans="1:35">
      <c r="A4736" t="s">
        <v>594</v>
      </c>
      <c r="B4736">
        <v>2016</v>
      </c>
      <c r="C4736">
        <v>2016</v>
      </c>
      <c r="D4736">
        <v>2016</v>
      </c>
      <c r="E4736">
        <v>4</v>
      </c>
      <c r="F4736">
        <v>0</v>
      </c>
      <c r="G4736">
        <v>0</v>
      </c>
      <c r="H4736" t="s">
        <v>510</v>
      </c>
      <c r="I4736">
        <v>842</v>
      </c>
      <c r="J4736" t="s">
        <v>593</v>
      </c>
      <c r="K4736" t="s">
        <v>593</v>
      </c>
      <c r="L4736">
        <v>458</v>
      </c>
      <c r="M4736" t="s">
        <v>180</v>
      </c>
      <c r="N4736" t="s">
        <v>557</v>
      </c>
      <c r="O4736">
        <v>0</v>
      </c>
      <c r="P4736" t="s">
        <v>177</v>
      </c>
      <c r="Q4736" t="s">
        <v>514</v>
      </c>
      <c r="R4736" t="s">
        <v>515</v>
      </c>
      <c r="S4736" t="s">
        <v>516</v>
      </c>
      <c r="T4736">
        <v>0</v>
      </c>
      <c r="U4736" t="s">
        <v>517</v>
      </c>
      <c r="V4736">
        <v>2523</v>
      </c>
      <c r="W4736" t="s">
        <v>518</v>
      </c>
      <c r="X4736">
        <v>8</v>
      </c>
      <c r="Y4736" t="s">
        <v>519</v>
      </c>
      <c r="Z4736">
        <v>286000</v>
      </c>
      <c r="AA4736">
        <v>21</v>
      </c>
      <c r="AB4736" t="s">
        <v>867</v>
      </c>
      <c r="AC4736">
        <v>286</v>
      </c>
      <c r="AD4736">
        <v>286000</v>
      </c>
      <c r="AE4736"/>
      <c r="AF4736">
        <v>47580</v>
      </c>
      <c r="AG4736"/>
      <c r="AH4736">
        <v>47580</v>
      </c>
      <c r="AI4736">
        <v>0</v>
      </c>
    </row>
    <row r="4737" spans="1:35">
      <c r="A4737" t="s">
        <v>594</v>
      </c>
      <c r="B4737">
        <v>2016</v>
      </c>
      <c r="C4737">
        <v>2016</v>
      </c>
      <c r="D4737">
        <v>2016</v>
      </c>
      <c r="E4737">
        <v>4</v>
      </c>
      <c r="F4737">
        <v>0</v>
      </c>
      <c r="G4737">
        <v>0</v>
      </c>
      <c r="H4737" t="s">
        <v>510</v>
      </c>
      <c r="I4737">
        <v>842</v>
      </c>
      <c r="J4737" t="s">
        <v>593</v>
      </c>
      <c r="K4737" t="s">
        <v>593</v>
      </c>
      <c r="L4737">
        <v>462</v>
      </c>
      <c r="M4737" t="s">
        <v>850</v>
      </c>
      <c r="N4737" t="s">
        <v>851</v>
      </c>
      <c r="O4737">
        <v>0</v>
      </c>
      <c r="P4737" t="s">
        <v>177</v>
      </c>
      <c r="Q4737" t="s">
        <v>514</v>
      </c>
      <c r="R4737" t="s">
        <v>515</v>
      </c>
      <c r="S4737" t="s">
        <v>516</v>
      </c>
      <c r="T4737">
        <v>0</v>
      </c>
      <c r="U4737" t="s">
        <v>517</v>
      </c>
      <c r="V4737">
        <v>2523</v>
      </c>
      <c r="W4737" t="s">
        <v>518</v>
      </c>
      <c r="X4737">
        <v>8</v>
      </c>
      <c r="Y4737" t="s">
        <v>519</v>
      </c>
      <c r="Z4737">
        <v>108000</v>
      </c>
      <c r="AA4737">
        <v>21</v>
      </c>
      <c r="AB4737" t="s">
        <v>867</v>
      </c>
      <c r="AC4737">
        <v>108</v>
      </c>
      <c r="AD4737">
        <v>108000</v>
      </c>
      <c r="AE4737"/>
      <c r="AF4737">
        <v>82724</v>
      </c>
      <c r="AG4737"/>
      <c r="AH4737">
        <v>82724</v>
      </c>
      <c r="AI4737">
        <v>0</v>
      </c>
    </row>
    <row r="4738" spans="1:35">
      <c r="A4738" t="s">
        <v>594</v>
      </c>
      <c r="B4738">
        <v>2016</v>
      </c>
      <c r="C4738">
        <v>2016</v>
      </c>
      <c r="D4738">
        <v>2016</v>
      </c>
      <c r="E4738">
        <v>4</v>
      </c>
      <c r="F4738">
        <v>0</v>
      </c>
      <c r="G4738">
        <v>0</v>
      </c>
      <c r="H4738" t="s">
        <v>510</v>
      </c>
      <c r="I4738">
        <v>842</v>
      </c>
      <c r="J4738" t="s">
        <v>593</v>
      </c>
      <c r="K4738" t="s">
        <v>593</v>
      </c>
      <c r="L4738">
        <v>484</v>
      </c>
      <c r="M4738" t="s">
        <v>656</v>
      </c>
      <c r="N4738" t="s">
        <v>657</v>
      </c>
      <c r="O4738">
        <v>0</v>
      </c>
      <c r="P4738" t="s">
        <v>177</v>
      </c>
      <c r="Q4738" t="s">
        <v>514</v>
      </c>
      <c r="R4738" t="s">
        <v>515</v>
      </c>
      <c r="S4738" t="s">
        <v>516</v>
      </c>
      <c r="T4738">
        <v>0</v>
      </c>
      <c r="U4738" t="s">
        <v>517</v>
      </c>
      <c r="V4738">
        <v>2523</v>
      </c>
      <c r="W4738" t="s">
        <v>518</v>
      </c>
      <c r="X4738">
        <v>8</v>
      </c>
      <c r="Y4738" t="s">
        <v>519</v>
      </c>
      <c r="Z4738">
        <v>36887000</v>
      </c>
      <c r="AA4738">
        <v>21</v>
      </c>
      <c r="AB4738" t="s">
        <v>867</v>
      </c>
      <c r="AC4738">
        <v>36887</v>
      </c>
      <c r="AD4738">
        <v>36887000</v>
      </c>
      <c r="AE4738"/>
      <c r="AF4738">
        <v>8203300</v>
      </c>
      <c r="AG4738"/>
      <c r="AH4738">
        <v>8203300</v>
      </c>
      <c r="AI4738">
        <v>0</v>
      </c>
    </row>
    <row r="4739" spans="1:35">
      <c r="A4739" t="s">
        <v>594</v>
      </c>
      <c r="B4739">
        <v>2016</v>
      </c>
      <c r="C4739">
        <v>2016</v>
      </c>
      <c r="D4739">
        <v>2016</v>
      </c>
      <c r="E4739">
        <v>4</v>
      </c>
      <c r="F4739">
        <v>0</v>
      </c>
      <c r="G4739">
        <v>0</v>
      </c>
      <c r="H4739" t="s">
        <v>510</v>
      </c>
      <c r="I4739">
        <v>842</v>
      </c>
      <c r="J4739" t="s">
        <v>593</v>
      </c>
      <c r="K4739" t="s">
        <v>593</v>
      </c>
      <c r="L4739">
        <v>490</v>
      </c>
      <c r="M4739" t="s">
        <v>546</v>
      </c>
      <c r="N4739" t="s">
        <v>547</v>
      </c>
      <c r="O4739">
        <v>0</v>
      </c>
      <c r="P4739" t="s">
        <v>177</v>
      </c>
      <c r="Q4739" t="s">
        <v>514</v>
      </c>
      <c r="R4739" t="s">
        <v>515</v>
      </c>
      <c r="S4739" t="s">
        <v>516</v>
      </c>
      <c r="T4739">
        <v>0</v>
      </c>
      <c r="U4739" t="s">
        <v>517</v>
      </c>
      <c r="V4739">
        <v>2523</v>
      </c>
      <c r="W4739" t="s">
        <v>518</v>
      </c>
      <c r="X4739">
        <v>8</v>
      </c>
      <c r="Y4739" t="s">
        <v>519</v>
      </c>
      <c r="Z4739">
        <v>258000</v>
      </c>
      <c r="AA4739">
        <v>21</v>
      </c>
      <c r="AB4739" t="s">
        <v>867</v>
      </c>
      <c r="AC4739">
        <v>258</v>
      </c>
      <c r="AD4739">
        <v>258000</v>
      </c>
      <c r="AE4739"/>
      <c r="AF4739">
        <v>88896</v>
      </c>
      <c r="AG4739"/>
      <c r="AH4739">
        <v>88896</v>
      </c>
      <c r="AI4739">
        <v>0</v>
      </c>
    </row>
    <row r="4740" spans="1:35">
      <c r="A4740" t="s">
        <v>594</v>
      </c>
      <c r="B4740">
        <v>2016</v>
      </c>
      <c r="C4740">
        <v>2016</v>
      </c>
      <c r="D4740">
        <v>2016</v>
      </c>
      <c r="E4740">
        <v>4</v>
      </c>
      <c r="F4740">
        <v>0</v>
      </c>
      <c r="G4740">
        <v>0</v>
      </c>
      <c r="H4740" t="s">
        <v>510</v>
      </c>
      <c r="I4740">
        <v>842</v>
      </c>
      <c r="J4740" t="s">
        <v>593</v>
      </c>
      <c r="K4740" t="s">
        <v>593</v>
      </c>
      <c r="L4740">
        <v>500</v>
      </c>
      <c r="M4740" t="s">
        <v>844</v>
      </c>
      <c r="N4740" t="s">
        <v>845</v>
      </c>
      <c r="O4740">
        <v>0</v>
      </c>
      <c r="P4740" t="s">
        <v>177</v>
      </c>
      <c r="Q4740" t="s">
        <v>514</v>
      </c>
      <c r="R4740" t="s">
        <v>515</v>
      </c>
      <c r="S4740" t="s">
        <v>516</v>
      </c>
      <c r="T4740">
        <v>0</v>
      </c>
      <c r="U4740" t="s">
        <v>517</v>
      </c>
      <c r="V4740">
        <v>2523</v>
      </c>
      <c r="W4740" t="s">
        <v>518</v>
      </c>
      <c r="X4740">
        <v>8</v>
      </c>
      <c r="Y4740" t="s">
        <v>519</v>
      </c>
      <c r="Z4740">
        <v>15000</v>
      </c>
      <c r="AA4740">
        <v>21</v>
      </c>
      <c r="AB4740" t="s">
        <v>867</v>
      </c>
      <c r="AC4740">
        <v>15</v>
      </c>
      <c r="AD4740">
        <v>15000</v>
      </c>
      <c r="AE4740"/>
      <c r="AF4740">
        <v>7903</v>
      </c>
      <c r="AG4740"/>
      <c r="AH4740">
        <v>7903</v>
      </c>
      <c r="AI4740">
        <v>0</v>
      </c>
    </row>
    <row r="4741" spans="1:35">
      <c r="A4741" t="s">
        <v>594</v>
      </c>
      <c r="B4741">
        <v>2016</v>
      </c>
      <c r="C4741">
        <v>2016</v>
      </c>
      <c r="D4741">
        <v>2016</v>
      </c>
      <c r="E4741">
        <v>4</v>
      </c>
      <c r="F4741">
        <v>0</v>
      </c>
      <c r="G4741">
        <v>0</v>
      </c>
      <c r="H4741" t="s">
        <v>510</v>
      </c>
      <c r="I4741">
        <v>842</v>
      </c>
      <c r="J4741" t="s">
        <v>593</v>
      </c>
      <c r="K4741" t="s">
        <v>593</v>
      </c>
      <c r="L4741">
        <v>504</v>
      </c>
      <c r="M4741" t="s">
        <v>686</v>
      </c>
      <c r="N4741" t="s">
        <v>687</v>
      </c>
      <c r="O4741">
        <v>0</v>
      </c>
      <c r="P4741" t="s">
        <v>177</v>
      </c>
      <c r="Q4741" t="s">
        <v>514</v>
      </c>
      <c r="R4741" t="s">
        <v>515</v>
      </c>
      <c r="S4741" t="s">
        <v>516</v>
      </c>
      <c r="T4741">
        <v>0</v>
      </c>
      <c r="U4741" t="s">
        <v>517</v>
      </c>
      <c r="V4741">
        <v>2523</v>
      </c>
      <c r="W4741" t="s">
        <v>518</v>
      </c>
      <c r="X4741">
        <v>8</v>
      </c>
      <c r="Y4741" t="s">
        <v>519</v>
      </c>
      <c r="Z4741">
        <v>162000</v>
      </c>
      <c r="AA4741">
        <v>21</v>
      </c>
      <c r="AB4741" t="s">
        <v>867</v>
      </c>
      <c r="AC4741">
        <v>162</v>
      </c>
      <c r="AD4741">
        <v>162000</v>
      </c>
      <c r="AE4741"/>
      <c r="AF4741">
        <v>57160</v>
      </c>
      <c r="AG4741"/>
      <c r="AH4741">
        <v>57160</v>
      </c>
      <c r="AI4741">
        <v>0</v>
      </c>
    </row>
    <row r="4742" spans="1:35">
      <c r="A4742" t="s">
        <v>594</v>
      </c>
      <c r="B4742">
        <v>2016</v>
      </c>
      <c r="C4742">
        <v>2016</v>
      </c>
      <c r="D4742">
        <v>2016</v>
      </c>
      <c r="E4742">
        <v>4</v>
      </c>
      <c r="F4742">
        <v>0</v>
      </c>
      <c r="G4742">
        <v>0</v>
      </c>
      <c r="H4742" t="s">
        <v>510</v>
      </c>
      <c r="I4742">
        <v>842</v>
      </c>
      <c r="J4742" t="s">
        <v>593</v>
      </c>
      <c r="K4742" t="s">
        <v>593</v>
      </c>
      <c r="L4742">
        <v>512</v>
      </c>
      <c r="M4742" t="s">
        <v>699</v>
      </c>
      <c r="N4742" t="s">
        <v>700</v>
      </c>
      <c r="O4742">
        <v>0</v>
      </c>
      <c r="P4742" t="s">
        <v>177</v>
      </c>
      <c r="Q4742" t="s">
        <v>514</v>
      </c>
      <c r="R4742" t="s">
        <v>515</v>
      </c>
      <c r="S4742" t="s">
        <v>516</v>
      </c>
      <c r="T4742">
        <v>0</v>
      </c>
      <c r="U4742" t="s">
        <v>517</v>
      </c>
      <c r="V4742">
        <v>2523</v>
      </c>
      <c r="W4742" t="s">
        <v>518</v>
      </c>
      <c r="X4742">
        <v>8</v>
      </c>
      <c r="Y4742" t="s">
        <v>519</v>
      </c>
      <c r="Z4742">
        <v>74000</v>
      </c>
      <c r="AA4742">
        <v>21</v>
      </c>
      <c r="AB4742" t="s">
        <v>867</v>
      </c>
      <c r="AC4742">
        <v>74</v>
      </c>
      <c r="AD4742">
        <v>74000</v>
      </c>
      <c r="AE4742"/>
      <c r="AF4742">
        <v>62037</v>
      </c>
      <c r="AG4742"/>
      <c r="AH4742">
        <v>62037</v>
      </c>
      <c r="AI4742">
        <v>0</v>
      </c>
    </row>
    <row r="4743" spans="1:35">
      <c r="A4743" t="s">
        <v>594</v>
      </c>
      <c r="B4743">
        <v>2016</v>
      </c>
      <c r="C4743">
        <v>2016</v>
      </c>
      <c r="D4743">
        <v>2016</v>
      </c>
      <c r="E4743">
        <v>4</v>
      </c>
      <c r="F4743">
        <v>0</v>
      </c>
      <c r="G4743">
        <v>0</v>
      </c>
      <c r="H4743" t="s">
        <v>510</v>
      </c>
      <c r="I4743">
        <v>842</v>
      </c>
      <c r="J4743" t="s">
        <v>593</v>
      </c>
      <c r="K4743" t="s">
        <v>593</v>
      </c>
      <c r="L4743">
        <v>528</v>
      </c>
      <c r="M4743" t="s">
        <v>581</v>
      </c>
      <c r="N4743" t="s">
        <v>582</v>
      </c>
      <c r="O4743">
        <v>0</v>
      </c>
      <c r="P4743" t="s">
        <v>177</v>
      </c>
      <c r="Q4743" t="s">
        <v>514</v>
      </c>
      <c r="R4743" t="s">
        <v>515</v>
      </c>
      <c r="S4743" t="s">
        <v>516</v>
      </c>
      <c r="T4743">
        <v>0</v>
      </c>
      <c r="U4743" t="s">
        <v>517</v>
      </c>
      <c r="V4743">
        <v>2523</v>
      </c>
      <c r="W4743" t="s">
        <v>518</v>
      </c>
      <c r="X4743">
        <v>8</v>
      </c>
      <c r="Y4743" t="s">
        <v>519</v>
      </c>
      <c r="Z4743">
        <v>14576000</v>
      </c>
      <c r="AA4743">
        <v>21</v>
      </c>
      <c r="AB4743" t="s">
        <v>867</v>
      </c>
      <c r="AC4743">
        <v>14576</v>
      </c>
      <c r="AD4743">
        <v>14576000</v>
      </c>
      <c r="AE4743"/>
      <c r="AF4743">
        <v>1015756</v>
      </c>
      <c r="AG4743"/>
      <c r="AH4743">
        <v>1015756</v>
      </c>
      <c r="AI4743">
        <v>0</v>
      </c>
    </row>
    <row r="4744" spans="1:35">
      <c r="A4744" t="s">
        <v>594</v>
      </c>
      <c r="B4744">
        <v>2016</v>
      </c>
      <c r="C4744">
        <v>2016</v>
      </c>
      <c r="D4744">
        <v>2016</v>
      </c>
      <c r="E4744">
        <v>4</v>
      </c>
      <c r="F4744">
        <v>0</v>
      </c>
      <c r="G4744">
        <v>0</v>
      </c>
      <c r="H4744" t="s">
        <v>510</v>
      </c>
      <c r="I4744">
        <v>842</v>
      </c>
      <c r="J4744" t="s">
        <v>593</v>
      </c>
      <c r="K4744" t="s">
        <v>593</v>
      </c>
      <c r="L4744">
        <v>531</v>
      </c>
      <c r="M4744" t="s">
        <v>624</v>
      </c>
      <c r="N4744" t="s">
        <v>625</v>
      </c>
      <c r="O4744">
        <v>0</v>
      </c>
      <c r="P4744" t="s">
        <v>177</v>
      </c>
      <c r="Q4744" t="s">
        <v>514</v>
      </c>
      <c r="R4744" t="s">
        <v>515</v>
      </c>
      <c r="S4744" t="s">
        <v>516</v>
      </c>
      <c r="T4744">
        <v>0</v>
      </c>
      <c r="U4744" t="s">
        <v>517</v>
      </c>
      <c r="V4744">
        <v>2523</v>
      </c>
      <c r="W4744" t="s">
        <v>518</v>
      </c>
      <c r="X4744">
        <v>8</v>
      </c>
      <c r="Y4744" t="s">
        <v>519</v>
      </c>
      <c r="Z4744">
        <v>8265000</v>
      </c>
      <c r="AA4744">
        <v>21</v>
      </c>
      <c r="AB4744" t="s">
        <v>867</v>
      </c>
      <c r="AC4744">
        <v>8265</v>
      </c>
      <c r="AD4744">
        <v>8265000</v>
      </c>
      <c r="AE4744"/>
      <c r="AF4744">
        <v>698812</v>
      </c>
      <c r="AG4744"/>
      <c r="AH4744">
        <v>698812</v>
      </c>
      <c r="AI4744">
        <v>0</v>
      </c>
    </row>
    <row r="4745" spans="1:35">
      <c r="A4745" t="s">
        <v>594</v>
      </c>
      <c r="B4745">
        <v>2016</v>
      </c>
      <c r="C4745">
        <v>2016</v>
      </c>
      <c r="D4745">
        <v>2016</v>
      </c>
      <c r="E4745">
        <v>4</v>
      </c>
      <c r="F4745">
        <v>0</v>
      </c>
      <c r="G4745">
        <v>0</v>
      </c>
      <c r="H4745" t="s">
        <v>510</v>
      </c>
      <c r="I4745">
        <v>842</v>
      </c>
      <c r="J4745" t="s">
        <v>593</v>
      </c>
      <c r="K4745" t="s">
        <v>593</v>
      </c>
      <c r="L4745">
        <v>533</v>
      </c>
      <c r="M4745" t="s">
        <v>793</v>
      </c>
      <c r="N4745" t="s">
        <v>794</v>
      </c>
      <c r="O4745">
        <v>0</v>
      </c>
      <c r="P4745" t="s">
        <v>177</v>
      </c>
      <c r="Q4745" t="s">
        <v>514</v>
      </c>
      <c r="R4745" t="s">
        <v>515</v>
      </c>
      <c r="S4745" t="s">
        <v>516</v>
      </c>
      <c r="T4745">
        <v>0</v>
      </c>
      <c r="U4745" t="s">
        <v>517</v>
      </c>
      <c r="V4745">
        <v>2523</v>
      </c>
      <c r="W4745" t="s">
        <v>518</v>
      </c>
      <c r="X4745">
        <v>8</v>
      </c>
      <c r="Y4745" t="s">
        <v>519</v>
      </c>
      <c r="Z4745">
        <v>8826000</v>
      </c>
      <c r="AA4745">
        <v>21</v>
      </c>
      <c r="AB4745" t="s">
        <v>867</v>
      </c>
      <c r="AC4745">
        <v>8826</v>
      </c>
      <c r="AD4745">
        <v>8826000</v>
      </c>
      <c r="AE4745"/>
      <c r="AF4745">
        <v>930462</v>
      </c>
      <c r="AG4745"/>
      <c r="AH4745">
        <v>930462</v>
      </c>
      <c r="AI4745">
        <v>0</v>
      </c>
    </row>
    <row r="4746" spans="1:35">
      <c r="A4746" t="s">
        <v>594</v>
      </c>
      <c r="B4746">
        <v>2016</v>
      </c>
      <c r="C4746">
        <v>2016</v>
      </c>
      <c r="D4746">
        <v>2016</v>
      </c>
      <c r="E4746">
        <v>4</v>
      </c>
      <c r="F4746">
        <v>0</v>
      </c>
      <c r="G4746">
        <v>0</v>
      </c>
      <c r="H4746" t="s">
        <v>510</v>
      </c>
      <c r="I4746">
        <v>842</v>
      </c>
      <c r="J4746" t="s">
        <v>593</v>
      </c>
      <c r="K4746" t="s">
        <v>593</v>
      </c>
      <c r="L4746">
        <v>534</v>
      </c>
      <c r="M4746" t="s">
        <v>807</v>
      </c>
      <c r="N4746" t="s">
        <v>808</v>
      </c>
      <c r="O4746">
        <v>0</v>
      </c>
      <c r="P4746" t="s">
        <v>177</v>
      </c>
      <c r="Q4746" t="s">
        <v>514</v>
      </c>
      <c r="R4746" t="s">
        <v>515</v>
      </c>
      <c r="S4746" t="s">
        <v>516</v>
      </c>
      <c r="T4746">
        <v>0</v>
      </c>
      <c r="U4746" t="s">
        <v>517</v>
      </c>
      <c r="V4746">
        <v>2523</v>
      </c>
      <c r="W4746" t="s">
        <v>518</v>
      </c>
      <c r="X4746">
        <v>8</v>
      </c>
      <c r="Y4746" t="s">
        <v>519</v>
      </c>
      <c r="Z4746">
        <v>152000</v>
      </c>
      <c r="AA4746">
        <v>21</v>
      </c>
      <c r="AB4746" t="s">
        <v>867</v>
      </c>
      <c r="AC4746">
        <v>152</v>
      </c>
      <c r="AD4746">
        <v>152000</v>
      </c>
      <c r="AE4746"/>
      <c r="AF4746">
        <v>75051</v>
      </c>
      <c r="AG4746"/>
      <c r="AH4746">
        <v>75051</v>
      </c>
      <c r="AI4746">
        <v>0</v>
      </c>
    </row>
    <row r="4747" spans="1:35">
      <c r="A4747" t="s">
        <v>594</v>
      </c>
      <c r="B4747">
        <v>2016</v>
      </c>
      <c r="C4747">
        <v>2016</v>
      </c>
      <c r="D4747">
        <v>2016</v>
      </c>
      <c r="E4747">
        <v>4</v>
      </c>
      <c r="F4747">
        <v>0</v>
      </c>
      <c r="G4747">
        <v>0</v>
      </c>
      <c r="H4747" t="s">
        <v>510</v>
      </c>
      <c r="I4747">
        <v>842</v>
      </c>
      <c r="J4747" t="s">
        <v>593</v>
      </c>
      <c r="K4747" t="s">
        <v>593</v>
      </c>
      <c r="L4747">
        <v>554</v>
      </c>
      <c r="M4747" t="s">
        <v>566</v>
      </c>
      <c r="N4747" t="s">
        <v>567</v>
      </c>
      <c r="O4747">
        <v>0</v>
      </c>
      <c r="P4747" t="s">
        <v>177</v>
      </c>
      <c r="Q4747" t="s">
        <v>514</v>
      </c>
      <c r="R4747" t="s">
        <v>515</v>
      </c>
      <c r="S4747" t="s">
        <v>516</v>
      </c>
      <c r="T4747">
        <v>0</v>
      </c>
      <c r="U4747" t="s">
        <v>517</v>
      </c>
      <c r="V4747">
        <v>2523</v>
      </c>
      <c r="W4747" t="s">
        <v>518</v>
      </c>
      <c r="X4747">
        <v>8</v>
      </c>
      <c r="Y4747" t="s">
        <v>519</v>
      </c>
      <c r="Z4747">
        <v>185000</v>
      </c>
      <c r="AA4747">
        <v>21</v>
      </c>
      <c r="AB4747" t="s">
        <v>867</v>
      </c>
      <c r="AC4747">
        <v>185</v>
      </c>
      <c r="AD4747">
        <v>185000</v>
      </c>
      <c r="AE4747"/>
      <c r="AF4747">
        <v>134815</v>
      </c>
      <c r="AG4747"/>
      <c r="AH4747">
        <v>134815</v>
      </c>
      <c r="AI4747">
        <v>0</v>
      </c>
    </row>
    <row r="4748" spans="1:35">
      <c r="A4748" t="s">
        <v>594</v>
      </c>
      <c r="B4748">
        <v>2016</v>
      </c>
      <c r="C4748">
        <v>2016</v>
      </c>
      <c r="D4748">
        <v>2016</v>
      </c>
      <c r="E4748">
        <v>4</v>
      </c>
      <c r="F4748">
        <v>0</v>
      </c>
      <c r="G4748">
        <v>0</v>
      </c>
      <c r="H4748" t="s">
        <v>510</v>
      </c>
      <c r="I4748">
        <v>842</v>
      </c>
      <c r="J4748" t="s">
        <v>593</v>
      </c>
      <c r="K4748" t="s">
        <v>593</v>
      </c>
      <c r="L4748">
        <v>558</v>
      </c>
      <c r="M4748" t="s">
        <v>831</v>
      </c>
      <c r="N4748" t="s">
        <v>832</v>
      </c>
      <c r="O4748">
        <v>0</v>
      </c>
      <c r="P4748" t="s">
        <v>177</v>
      </c>
      <c r="Q4748" t="s">
        <v>514</v>
      </c>
      <c r="R4748" t="s">
        <v>515</v>
      </c>
      <c r="S4748" t="s">
        <v>516</v>
      </c>
      <c r="T4748">
        <v>0</v>
      </c>
      <c r="U4748" t="s">
        <v>517</v>
      </c>
      <c r="V4748">
        <v>2523</v>
      </c>
      <c r="W4748" t="s">
        <v>518</v>
      </c>
      <c r="X4748">
        <v>8</v>
      </c>
      <c r="Y4748" t="s">
        <v>519</v>
      </c>
      <c r="Z4748">
        <v>67000</v>
      </c>
      <c r="AA4748">
        <v>21</v>
      </c>
      <c r="AB4748" t="s">
        <v>867</v>
      </c>
      <c r="AC4748">
        <v>67</v>
      </c>
      <c r="AD4748">
        <v>67000</v>
      </c>
      <c r="AE4748"/>
      <c r="AF4748">
        <v>31395</v>
      </c>
      <c r="AG4748"/>
      <c r="AH4748">
        <v>31395</v>
      </c>
      <c r="AI4748">
        <v>0</v>
      </c>
    </row>
    <row r="4749" spans="1:35">
      <c r="A4749" t="s">
        <v>594</v>
      </c>
      <c r="B4749">
        <v>2016</v>
      </c>
      <c r="C4749">
        <v>2016</v>
      </c>
      <c r="D4749">
        <v>2016</v>
      </c>
      <c r="E4749">
        <v>4</v>
      </c>
      <c r="F4749">
        <v>0</v>
      </c>
      <c r="G4749">
        <v>0</v>
      </c>
      <c r="H4749" t="s">
        <v>510</v>
      </c>
      <c r="I4749">
        <v>842</v>
      </c>
      <c r="J4749" t="s">
        <v>593</v>
      </c>
      <c r="K4749" t="s">
        <v>593</v>
      </c>
      <c r="L4749">
        <v>0</v>
      </c>
      <c r="M4749" t="s">
        <v>177</v>
      </c>
      <c r="N4749" t="s">
        <v>514</v>
      </c>
      <c r="O4749">
        <v>0</v>
      </c>
      <c r="P4749" t="s">
        <v>177</v>
      </c>
      <c r="Q4749" t="s">
        <v>514</v>
      </c>
      <c r="R4749" t="s">
        <v>515</v>
      </c>
      <c r="S4749" t="s">
        <v>516</v>
      </c>
      <c r="T4749">
        <v>0</v>
      </c>
      <c r="U4749" t="s">
        <v>517</v>
      </c>
      <c r="V4749">
        <v>2523</v>
      </c>
      <c r="W4749" t="s">
        <v>518</v>
      </c>
      <c r="X4749">
        <v>8</v>
      </c>
      <c r="Y4749" t="s">
        <v>519</v>
      </c>
      <c r="Z4749">
        <v>1415701000</v>
      </c>
      <c r="AA4749">
        <v>21</v>
      </c>
      <c r="AB4749" t="s">
        <v>867</v>
      </c>
      <c r="AC4749">
        <v>1415701</v>
      </c>
      <c r="AD4749">
        <v>1415701000</v>
      </c>
      <c r="AE4749"/>
      <c r="AF4749">
        <v>205859246</v>
      </c>
      <c r="AG4749"/>
      <c r="AH4749">
        <v>205859246</v>
      </c>
      <c r="AI4749">
        <v>0</v>
      </c>
    </row>
    <row r="4750" spans="1:35">
      <c r="A4750" t="s">
        <v>594</v>
      </c>
      <c r="B4750">
        <v>2016</v>
      </c>
      <c r="C4750">
        <v>2016</v>
      </c>
      <c r="D4750">
        <v>2016</v>
      </c>
      <c r="E4750">
        <v>4</v>
      </c>
      <c r="F4750">
        <v>0</v>
      </c>
      <c r="G4750">
        <v>0</v>
      </c>
      <c r="H4750" t="s">
        <v>900</v>
      </c>
      <c r="I4750">
        <v>842</v>
      </c>
      <c r="J4750" t="s">
        <v>593</v>
      </c>
      <c r="K4750" t="s">
        <v>593</v>
      </c>
      <c r="L4750">
        <v>0</v>
      </c>
      <c r="M4750" t="s">
        <v>177</v>
      </c>
      <c r="N4750" t="s">
        <v>514</v>
      </c>
      <c r="O4750">
        <v>0</v>
      </c>
      <c r="P4750" t="s">
        <v>177</v>
      </c>
      <c r="Q4750" t="s">
        <v>514</v>
      </c>
      <c r="R4750" t="s">
        <v>515</v>
      </c>
      <c r="S4750" t="s">
        <v>516</v>
      </c>
      <c r="T4750">
        <v>0</v>
      </c>
      <c r="U4750" t="s">
        <v>517</v>
      </c>
      <c r="V4750">
        <v>2523</v>
      </c>
      <c r="W4750" t="s">
        <v>518</v>
      </c>
      <c r="X4750">
        <v>8</v>
      </c>
      <c r="Y4750" t="s">
        <v>519</v>
      </c>
      <c r="Z4750">
        <v>1223865000</v>
      </c>
      <c r="AA4750">
        <v>21</v>
      </c>
      <c r="AB4750" t="s">
        <v>867</v>
      </c>
      <c r="AC4750">
        <v>1223865</v>
      </c>
      <c r="AD4750">
        <v>1223865000</v>
      </c>
      <c r="AE4750"/>
      <c r="AF4750">
        <v>181981956</v>
      </c>
      <c r="AG4750"/>
      <c r="AH4750">
        <v>181981956</v>
      </c>
      <c r="AI4750">
        <v>0</v>
      </c>
    </row>
    <row r="4751" spans="1:35">
      <c r="A4751" t="s">
        <v>594</v>
      </c>
      <c r="B4751">
        <v>2016</v>
      </c>
      <c r="C4751">
        <v>2016</v>
      </c>
      <c r="D4751">
        <v>2016</v>
      </c>
      <c r="E4751">
        <v>4</v>
      </c>
      <c r="F4751">
        <v>0</v>
      </c>
      <c r="G4751">
        <v>0</v>
      </c>
      <c r="H4751" t="s">
        <v>900</v>
      </c>
      <c r="I4751">
        <v>842</v>
      </c>
      <c r="J4751" t="s">
        <v>593</v>
      </c>
      <c r="K4751" t="s">
        <v>593</v>
      </c>
      <c r="L4751">
        <v>28</v>
      </c>
      <c r="M4751" t="s">
        <v>801</v>
      </c>
      <c r="N4751" t="s">
        <v>802</v>
      </c>
      <c r="O4751">
        <v>0</v>
      </c>
      <c r="P4751" t="s">
        <v>177</v>
      </c>
      <c r="Q4751" t="s">
        <v>514</v>
      </c>
      <c r="R4751" t="s">
        <v>515</v>
      </c>
      <c r="S4751" t="s">
        <v>516</v>
      </c>
      <c r="T4751">
        <v>0</v>
      </c>
      <c r="U4751" t="s">
        <v>517</v>
      </c>
      <c r="V4751">
        <v>2523</v>
      </c>
      <c r="W4751" t="s">
        <v>518</v>
      </c>
      <c r="X4751">
        <v>8</v>
      </c>
      <c r="Y4751" t="s">
        <v>519</v>
      </c>
      <c r="Z4751">
        <v>68000</v>
      </c>
      <c r="AA4751">
        <v>21</v>
      </c>
      <c r="AB4751" t="s">
        <v>867</v>
      </c>
      <c r="AC4751">
        <v>68</v>
      </c>
      <c r="AD4751">
        <v>68000</v>
      </c>
      <c r="AE4751"/>
      <c r="AF4751">
        <v>41691</v>
      </c>
      <c r="AG4751"/>
      <c r="AH4751">
        <v>41691</v>
      </c>
      <c r="AI4751">
        <v>0</v>
      </c>
    </row>
    <row r="4752" spans="1:35">
      <c r="A4752" t="s">
        <v>594</v>
      </c>
      <c r="B4752">
        <v>2016</v>
      </c>
      <c r="C4752">
        <v>2016</v>
      </c>
      <c r="D4752">
        <v>2016</v>
      </c>
      <c r="E4752">
        <v>4</v>
      </c>
      <c r="F4752">
        <v>0</v>
      </c>
      <c r="G4752">
        <v>0</v>
      </c>
      <c r="H4752" t="s">
        <v>900</v>
      </c>
      <c r="I4752">
        <v>842</v>
      </c>
      <c r="J4752" t="s">
        <v>593</v>
      </c>
      <c r="K4752" t="s">
        <v>593</v>
      </c>
      <c r="L4752">
        <v>32</v>
      </c>
      <c r="M4752" t="s">
        <v>646</v>
      </c>
      <c r="N4752" t="s">
        <v>647</v>
      </c>
      <c r="O4752">
        <v>0</v>
      </c>
      <c r="P4752" t="s">
        <v>177</v>
      </c>
      <c r="Q4752" t="s">
        <v>514</v>
      </c>
      <c r="R4752" t="s">
        <v>515</v>
      </c>
      <c r="S4752" t="s">
        <v>516</v>
      </c>
      <c r="T4752">
        <v>0</v>
      </c>
      <c r="U4752" t="s">
        <v>517</v>
      </c>
      <c r="V4752">
        <v>2523</v>
      </c>
      <c r="W4752" t="s">
        <v>518</v>
      </c>
      <c r="X4752">
        <v>8</v>
      </c>
      <c r="Y4752" t="s">
        <v>519</v>
      </c>
      <c r="Z4752">
        <v>431000</v>
      </c>
      <c r="AA4752">
        <v>21</v>
      </c>
      <c r="AB4752" t="s">
        <v>867</v>
      </c>
      <c r="AC4752">
        <v>431</v>
      </c>
      <c r="AD4752">
        <v>431000</v>
      </c>
      <c r="AE4752"/>
      <c r="AF4752">
        <v>443914</v>
      </c>
      <c r="AG4752"/>
      <c r="AH4752">
        <v>443914</v>
      </c>
      <c r="AI4752">
        <v>0</v>
      </c>
    </row>
    <row r="4753" spans="1:35">
      <c r="A4753" t="s">
        <v>594</v>
      </c>
      <c r="B4753">
        <v>2016</v>
      </c>
      <c r="C4753">
        <v>2016</v>
      </c>
      <c r="D4753">
        <v>2016</v>
      </c>
      <c r="E4753">
        <v>4</v>
      </c>
      <c r="F4753">
        <v>0</v>
      </c>
      <c r="G4753">
        <v>0</v>
      </c>
      <c r="H4753" t="s">
        <v>900</v>
      </c>
      <c r="I4753">
        <v>842</v>
      </c>
      <c r="J4753" t="s">
        <v>593</v>
      </c>
      <c r="K4753" t="s">
        <v>593</v>
      </c>
      <c r="L4753">
        <v>36</v>
      </c>
      <c r="M4753" t="s">
        <v>110</v>
      </c>
      <c r="N4753" t="s">
        <v>511</v>
      </c>
      <c r="O4753">
        <v>0</v>
      </c>
      <c r="P4753" t="s">
        <v>177</v>
      </c>
      <c r="Q4753" t="s">
        <v>514</v>
      </c>
      <c r="R4753" t="s">
        <v>515</v>
      </c>
      <c r="S4753" t="s">
        <v>516</v>
      </c>
      <c r="T4753">
        <v>0</v>
      </c>
      <c r="U4753" t="s">
        <v>517</v>
      </c>
      <c r="V4753">
        <v>2523</v>
      </c>
      <c r="W4753" t="s">
        <v>518</v>
      </c>
      <c r="X4753">
        <v>8</v>
      </c>
      <c r="Y4753" t="s">
        <v>519</v>
      </c>
      <c r="Z4753">
        <v>3688000</v>
      </c>
      <c r="AA4753">
        <v>21</v>
      </c>
      <c r="AB4753" t="s">
        <v>867</v>
      </c>
      <c r="AC4753">
        <v>3688</v>
      </c>
      <c r="AD4753">
        <v>3688000</v>
      </c>
      <c r="AE4753"/>
      <c r="AF4753">
        <v>1125405</v>
      </c>
      <c r="AG4753"/>
      <c r="AH4753">
        <v>1125405</v>
      </c>
      <c r="AI4753">
        <v>0</v>
      </c>
    </row>
    <row r="4754" spans="1:35">
      <c r="A4754" t="s">
        <v>594</v>
      </c>
      <c r="B4754">
        <v>2016</v>
      </c>
      <c r="C4754">
        <v>2016</v>
      </c>
      <c r="D4754">
        <v>2016</v>
      </c>
      <c r="E4754">
        <v>4</v>
      </c>
      <c r="F4754">
        <v>0</v>
      </c>
      <c r="G4754">
        <v>0</v>
      </c>
      <c r="H4754" t="s">
        <v>900</v>
      </c>
      <c r="I4754">
        <v>842</v>
      </c>
      <c r="J4754" t="s">
        <v>593</v>
      </c>
      <c r="K4754" t="s">
        <v>593</v>
      </c>
      <c r="L4754">
        <v>44</v>
      </c>
      <c r="M4754" t="s">
        <v>761</v>
      </c>
      <c r="N4754" t="s">
        <v>762</v>
      </c>
      <c r="O4754">
        <v>0</v>
      </c>
      <c r="P4754" t="s">
        <v>177</v>
      </c>
      <c r="Q4754" t="s">
        <v>514</v>
      </c>
      <c r="R4754" t="s">
        <v>515</v>
      </c>
      <c r="S4754" t="s">
        <v>516</v>
      </c>
      <c r="T4754">
        <v>0</v>
      </c>
      <c r="U4754" t="s">
        <v>517</v>
      </c>
      <c r="V4754">
        <v>2523</v>
      </c>
      <c r="W4754" t="s">
        <v>518</v>
      </c>
      <c r="X4754">
        <v>8</v>
      </c>
      <c r="Y4754" t="s">
        <v>519</v>
      </c>
      <c r="Z4754">
        <v>59519000</v>
      </c>
      <c r="AA4754">
        <v>21</v>
      </c>
      <c r="AB4754" t="s">
        <v>867</v>
      </c>
      <c r="AC4754">
        <v>59519</v>
      </c>
      <c r="AD4754">
        <v>59519000</v>
      </c>
      <c r="AE4754"/>
      <c r="AF4754">
        <v>8047894</v>
      </c>
      <c r="AG4754"/>
      <c r="AH4754">
        <v>8047894</v>
      </c>
      <c r="AI4754">
        <v>0</v>
      </c>
    </row>
    <row r="4755" spans="1:35">
      <c r="A4755" t="s">
        <v>594</v>
      </c>
      <c r="B4755">
        <v>2016</v>
      </c>
      <c r="C4755">
        <v>2016</v>
      </c>
      <c r="D4755">
        <v>2016</v>
      </c>
      <c r="E4755">
        <v>4</v>
      </c>
      <c r="F4755">
        <v>0</v>
      </c>
      <c r="G4755">
        <v>0</v>
      </c>
      <c r="H4755" t="s">
        <v>900</v>
      </c>
      <c r="I4755">
        <v>842</v>
      </c>
      <c r="J4755" t="s">
        <v>593</v>
      </c>
      <c r="K4755" t="s">
        <v>593</v>
      </c>
      <c r="L4755">
        <v>52</v>
      </c>
      <c r="M4755" t="s">
        <v>715</v>
      </c>
      <c r="N4755" t="s">
        <v>716</v>
      </c>
      <c r="O4755">
        <v>0</v>
      </c>
      <c r="P4755" t="s">
        <v>177</v>
      </c>
      <c r="Q4755" t="s">
        <v>514</v>
      </c>
      <c r="R4755" t="s">
        <v>515</v>
      </c>
      <c r="S4755" t="s">
        <v>516</v>
      </c>
      <c r="T4755">
        <v>0</v>
      </c>
      <c r="U4755" t="s">
        <v>517</v>
      </c>
      <c r="V4755">
        <v>2523</v>
      </c>
      <c r="W4755" t="s">
        <v>518</v>
      </c>
      <c r="X4755">
        <v>8</v>
      </c>
      <c r="Y4755" t="s">
        <v>519</v>
      </c>
      <c r="Z4755">
        <v>2645000</v>
      </c>
      <c r="AA4755">
        <v>21</v>
      </c>
      <c r="AB4755" t="s">
        <v>867</v>
      </c>
      <c r="AC4755">
        <v>2645</v>
      </c>
      <c r="AD4755">
        <v>2645000</v>
      </c>
      <c r="AE4755"/>
      <c r="AF4755">
        <v>693307</v>
      </c>
      <c r="AG4755"/>
      <c r="AH4755">
        <v>693307</v>
      </c>
      <c r="AI4755">
        <v>0</v>
      </c>
    </row>
    <row r="4756" spans="1:35">
      <c r="A4756" t="s">
        <v>594</v>
      </c>
      <c r="B4756">
        <v>2016</v>
      </c>
      <c r="C4756">
        <v>2016</v>
      </c>
      <c r="D4756">
        <v>2016</v>
      </c>
      <c r="E4756">
        <v>4</v>
      </c>
      <c r="F4756">
        <v>0</v>
      </c>
      <c r="G4756">
        <v>0</v>
      </c>
      <c r="H4756" t="s">
        <v>900</v>
      </c>
      <c r="I4756">
        <v>842</v>
      </c>
      <c r="J4756" t="s">
        <v>593</v>
      </c>
      <c r="K4756" t="s">
        <v>593</v>
      </c>
      <c r="L4756">
        <v>56</v>
      </c>
      <c r="M4756" t="s">
        <v>694</v>
      </c>
      <c r="N4756" t="s">
        <v>695</v>
      </c>
      <c r="O4756">
        <v>0</v>
      </c>
      <c r="P4756" t="s">
        <v>177</v>
      </c>
      <c r="Q4756" t="s">
        <v>514</v>
      </c>
      <c r="R4756" t="s">
        <v>515</v>
      </c>
      <c r="S4756" t="s">
        <v>516</v>
      </c>
      <c r="T4756">
        <v>0</v>
      </c>
      <c r="U4756" t="s">
        <v>517</v>
      </c>
      <c r="V4756">
        <v>2523</v>
      </c>
      <c r="W4756" t="s">
        <v>518</v>
      </c>
      <c r="X4756">
        <v>8</v>
      </c>
      <c r="Y4756" t="s">
        <v>519</v>
      </c>
      <c r="Z4756">
        <v>64000</v>
      </c>
      <c r="AA4756">
        <v>21</v>
      </c>
      <c r="AB4756" t="s">
        <v>867</v>
      </c>
      <c r="AC4756">
        <v>64</v>
      </c>
      <c r="AD4756">
        <v>64000</v>
      </c>
      <c r="AE4756"/>
      <c r="AF4756">
        <v>96450</v>
      </c>
      <c r="AG4756"/>
      <c r="AH4756">
        <v>96450</v>
      </c>
      <c r="AI4756">
        <v>0</v>
      </c>
    </row>
    <row r="4757" spans="1:35">
      <c r="A4757" t="s">
        <v>594</v>
      </c>
      <c r="B4757">
        <v>2016</v>
      </c>
      <c r="C4757">
        <v>2016</v>
      </c>
      <c r="D4757">
        <v>2016</v>
      </c>
      <c r="E4757">
        <v>4</v>
      </c>
      <c r="F4757">
        <v>0</v>
      </c>
      <c r="G4757">
        <v>0</v>
      </c>
      <c r="H4757" t="s">
        <v>900</v>
      </c>
      <c r="I4757">
        <v>842</v>
      </c>
      <c r="J4757" t="s">
        <v>593</v>
      </c>
      <c r="K4757" t="s">
        <v>593</v>
      </c>
      <c r="L4757">
        <v>60</v>
      </c>
      <c r="M4757" t="s">
        <v>797</v>
      </c>
      <c r="N4757" t="s">
        <v>798</v>
      </c>
      <c r="O4757">
        <v>0</v>
      </c>
      <c r="P4757" t="s">
        <v>177</v>
      </c>
      <c r="Q4757" t="s">
        <v>514</v>
      </c>
      <c r="R4757" t="s">
        <v>515</v>
      </c>
      <c r="S4757" t="s">
        <v>516</v>
      </c>
      <c r="T4757">
        <v>0</v>
      </c>
      <c r="U4757" t="s">
        <v>517</v>
      </c>
      <c r="V4757">
        <v>2523</v>
      </c>
      <c r="W4757" t="s">
        <v>518</v>
      </c>
      <c r="X4757">
        <v>8</v>
      </c>
      <c r="Y4757" t="s">
        <v>519</v>
      </c>
      <c r="Z4757">
        <v>107000</v>
      </c>
      <c r="AA4757">
        <v>21</v>
      </c>
      <c r="AB4757" t="s">
        <v>867</v>
      </c>
      <c r="AC4757">
        <v>107</v>
      </c>
      <c r="AD4757">
        <v>107000</v>
      </c>
      <c r="AE4757"/>
      <c r="AF4757">
        <v>83957</v>
      </c>
      <c r="AG4757"/>
      <c r="AH4757">
        <v>83957</v>
      </c>
      <c r="AI4757">
        <v>0</v>
      </c>
    </row>
    <row r="4758" spans="1:35">
      <c r="A4758" t="s">
        <v>594</v>
      </c>
      <c r="B4758">
        <v>2016</v>
      </c>
      <c r="C4758">
        <v>2016</v>
      </c>
      <c r="D4758">
        <v>2016</v>
      </c>
      <c r="E4758">
        <v>4</v>
      </c>
      <c r="F4758">
        <v>0</v>
      </c>
      <c r="G4758">
        <v>0</v>
      </c>
      <c r="H4758" t="s">
        <v>900</v>
      </c>
      <c r="I4758">
        <v>842</v>
      </c>
      <c r="J4758" t="s">
        <v>593</v>
      </c>
      <c r="K4758" t="s">
        <v>593</v>
      </c>
      <c r="L4758">
        <v>76</v>
      </c>
      <c r="M4758" t="s">
        <v>538</v>
      </c>
      <c r="N4758" t="s">
        <v>539</v>
      </c>
      <c r="O4758">
        <v>0</v>
      </c>
      <c r="P4758" t="s">
        <v>177</v>
      </c>
      <c r="Q4758" t="s">
        <v>514</v>
      </c>
      <c r="R4758" t="s">
        <v>515</v>
      </c>
      <c r="S4758" t="s">
        <v>516</v>
      </c>
      <c r="T4758">
        <v>0</v>
      </c>
      <c r="U4758" t="s">
        <v>517</v>
      </c>
      <c r="V4758">
        <v>2523</v>
      </c>
      <c r="W4758" t="s">
        <v>518</v>
      </c>
      <c r="X4758">
        <v>8</v>
      </c>
      <c r="Y4758" t="s">
        <v>519</v>
      </c>
      <c r="Z4758">
        <v>70000</v>
      </c>
      <c r="AA4758">
        <v>21</v>
      </c>
      <c r="AB4758" t="s">
        <v>867</v>
      </c>
      <c r="AC4758">
        <v>70</v>
      </c>
      <c r="AD4758">
        <v>70000</v>
      </c>
      <c r="AE4758"/>
      <c r="AF4758">
        <v>39711</v>
      </c>
      <c r="AG4758"/>
      <c r="AH4758">
        <v>39711</v>
      </c>
      <c r="AI4758">
        <v>0</v>
      </c>
    </row>
    <row r="4759" spans="1:35">
      <c r="A4759" t="s">
        <v>594</v>
      </c>
      <c r="B4759">
        <v>2016</v>
      </c>
      <c r="C4759">
        <v>2016</v>
      </c>
      <c r="D4759">
        <v>2016</v>
      </c>
      <c r="E4759">
        <v>4</v>
      </c>
      <c r="F4759">
        <v>0</v>
      </c>
      <c r="G4759">
        <v>0</v>
      </c>
      <c r="H4759" t="s">
        <v>900</v>
      </c>
      <c r="I4759">
        <v>842</v>
      </c>
      <c r="J4759" t="s">
        <v>593</v>
      </c>
      <c r="K4759" t="s">
        <v>593</v>
      </c>
      <c r="L4759">
        <v>84</v>
      </c>
      <c r="M4759" t="s">
        <v>805</v>
      </c>
      <c r="N4759" t="s">
        <v>806</v>
      </c>
      <c r="O4759">
        <v>0</v>
      </c>
      <c r="P4759" t="s">
        <v>177</v>
      </c>
      <c r="Q4759" t="s">
        <v>514</v>
      </c>
      <c r="R4759" t="s">
        <v>515</v>
      </c>
      <c r="S4759" t="s">
        <v>516</v>
      </c>
      <c r="T4759">
        <v>0</v>
      </c>
      <c r="U4759" t="s">
        <v>517</v>
      </c>
      <c r="V4759">
        <v>2523</v>
      </c>
      <c r="W4759" t="s">
        <v>518</v>
      </c>
      <c r="X4759">
        <v>8</v>
      </c>
      <c r="Y4759" t="s">
        <v>519</v>
      </c>
      <c r="Z4759">
        <v>25000</v>
      </c>
      <c r="AA4759">
        <v>21</v>
      </c>
      <c r="AB4759" t="s">
        <v>867</v>
      </c>
      <c r="AC4759">
        <v>25</v>
      </c>
      <c r="AD4759">
        <v>25000</v>
      </c>
      <c r="AE4759"/>
      <c r="AF4759">
        <v>11834</v>
      </c>
      <c r="AG4759"/>
      <c r="AH4759">
        <v>11834</v>
      </c>
      <c r="AI4759">
        <v>0</v>
      </c>
    </row>
    <row r="4760" spans="1:35">
      <c r="A4760" t="s">
        <v>594</v>
      </c>
      <c r="B4760">
        <v>2016</v>
      </c>
      <c r="C4760">
        <v>2016</v>
      </c>
      <c r="D4760">
        <v>2016</v>
      </c>
      <c r="E4760">
        <v>4</v>
      </c>
      <c r="F4760">
        <v>0</v>
      </c>
      <c r="G4760">
        <v>0</v>
      </c>
      <c r="H4760" t="s">
        <v>900</v>
      </c>
      <c r="I4760">
        <v>842</v>
      </c>
      <c r="J4760" t="s">
        <v>593</v>
      </c>
      <c r="K4760" t="s">
        <v>593</v>
      </c>
      <c r="L4760">
        <v>92</v>
      </c>
      <c r="M4760" t="s">
        <v>809</v>
      </c>
      <c r="N4760" t="s">
        <v>810</v>
      </c>
      <c r="O4760">
        <v>0</v>
      </c>
      <c r="P4760" t="s">
        <v>177</v>
      </c>
      <c r="Q4760" t="s">
        <v>514</v>
      </c>
      <c r="R4760" t="s">
        <v>515</v>
      </c>
      <c r="S4760" t="s">
        <v>516</v>
      </c>
      <c r="T4760">
        <v>0</v>
      </c>
      <c r="U4760" t="s">
        <v>517</v>
      </c>
      <c r="V4760">
        <v>2523</v>
      </c>
      <c r="W4760" t="s">
        <v>518</v>
      </c>
      <c r="X4760">
        <v>8</v>
      </c>
      <c r="Y4760" t="s">
        <v>519</v>
      </c>
      <c r="Z4760">
        <v>17818000</v>
      </c>
      <c r="AA4760">
        <v>21</v>
      </c>
      <c r="AB4760" t="s">
        <v>867</v>
      </c>
      <c r="AC4760">
        <v>17818</v>
      </c>
      <c r="AD4760">
        <v>17818000</v>
      </c>
      <c r="AE4760"/>
      <c r="AF4760">
        <v>2427842</v>
      </c>
      <c r="AG4760"/>
      <c r="AH4760">
        <v>2427842</v>
      </c>
      <c r="AI4760">
        <v>0</v>
      </c>
    </row>
    <row r="4761" spans="1:35">
      <c r="A4761" t="s">
        <v>594</v>
      </c>
      <c r="B4761">
        <v>2016</v>
      </c>
      <c r="C4761">
        <v>2016</v>
      </c>
      <c r="D4761">
        <v>2016</v>
      </c>
      <c r="E4761">
        <v>4</v>
      </c>
      <c r="F4761">
        <v>0</v>
      </c>
      <c r="G4761">
        <v>0</v>
      </c>
      <c r="H4761" t="s">
        <v>900</v>
      </c>
      <c r="I4761">
        <v>842</v>
      </c>
      <c r="J4761" t="s">
        <v>593</v>
      </c>
      <c r="K4761" t="s">
        <v>593</v>
      </c>
      <c r="L4761">
        <v>124</v>
      </c>
      <c r="M4761" t="s">
        <v>542</v>
      </c>
      <c r="N4761" t="s">
        <v>543</v>
      </c>
      <c r="O4761">
        <v>0</v>
      </c>
      <c r="P4761" t="s">
        <v>177</v>
      </c>
      <c r="Q4761" t="s">
        <v>514</v>
      </c>
      <c r="R4761" t="s">
        <v>515</v>
      </c>
      <c r="S4761" t="s">
        <v>516</v>
      </c>
      <c r="T4761">
        <v>0</v>
      </c>
      <c r="U4761" t="s">
        <v>517</v>
      </c>
      <c r="V4761">
        <v>2523</v>
      </c>
      <c r="W4761" t="s">
        <v>518</v>
      </c>
      <c r="X4761">
        <v>8</v>
      </c>
      <c r="Y4761" t="s">
        <v>519</v>
      </c>
      <c r="Z4761">
        <v>877214000</v>
      </c>
      <c r="AA4761">
        <v>21</v>
      </c>
      <c r="AB4761" t="s">
        <v>867</v>
      </c>
      <c r="AC4761">
        <v>877214</v>
      </c>
      <c r="AD4761">
        <v>877214000</v>
      </c>
      <c r="AE4761"/>
      <c r="AF4761">
        <v>127161860</v>
      </c>
      <c r="AG4761"/>
      <c r="AH4761">
        <v>127161860</v>
      </c>
      <c r="AI4761">
        <v>0</v>
      </c>
    </row>
    <row r="4762" spans="1:35">
      <c r="A4762" t="s">
        <v>594</v>
      </c>
      <c r="B4762">
        <v>2016</v>
      </c>
      <c r="C4762">
        <v>2016</v>
      </c>
      <c r="D4762">
        <v>2016</v>
      </c>
      <c r="E4762">
        <v>4</v>
      </c>
      <c r="F4762">
        <v>0</v>
      </c>
      <c r="G4762">
        <v>0</v>
      </c>
      <c r="H4762" t="s">
        <v>900</v>
      </c>
      <c r="I4762">
        <v>842</v>
      </c>
      <c r="J4762" t="s">
        <v>593</v>
      </c>
      <c r="K4762" t="s">
        <v>593</v>
      </c>
      <c r="L4762">
        <v>136</v>
      </c>
      <c r="M4762" t="s">
        <v>795</v>
      </c>
      <c r="N4762" t="s">
        <v>796</v>
      </c>
      <c r="O4762">
        <v>0</v>
      </c>
      <c r="P4762" t="s">
        <v>177</v>
      </c>
      <c r="Q4762" t="s">
        <v>514</v>
      </c>
      <c r="R4762" t="s">
        <v>515</v>
      </c>
      <c r="S4762" t="s">
        <v>516</v>
      </c>
      <c r="T4762">
        <v>0</v>
      </c>
      <c r="U4762" t="s">
        <v>517</v>
      </c>
      <c r="V4762">
        <v>2523</v>
      </c>
      <c r="W4762" t="s">
        <v>518</v>
      </c>
      <c r="X4762">
        <v>8</v>
      </c>
      <c r="Y4762" t="s">
        <v>519</v>
      </c>
      <c r="Z4762">
        <v>3377000</v>
      </c>
      <c r="AA4762">
        <v>21</v>
      </c>
      <c r="AB4762" t="s">
        <v>867</v>
      </c>
      <c r="AC4762">
        <v>3377</v>
      </c>
      <c r="AD4762">
        <v>3377000</v>
      </c>
      <c r="AE4762"/>
      <c r="AF4762">
        <v>577593</v>
      </c>
      <c r="AG4762"/>
      <c r="AH4762">
        <v>577593</v>
      </c>
      <c r="AI4762">
        <v>0</v>
      </c>
    </row>
    <row r="4763" spans="1:35">
      <c r="A4763" t="s">
        <v>594</v>
      </c>
      <c r="B4763">
        <v>2016</v>
      </c>
      <c r="C4763">
        <v>2016</v>
      </c>
      <c r="D4763">
        <v>2016</v>
      </c>
      <c r="E4763">
        <v>4</v>
      </c>
      <c r="F4763">
        <v>0</v>
      </c>
      <c r="G4763">
        <v>0</v>
      </c>
      <c r="H4763" t="s">
        <v>900</v>
      </c>
      <c r="I4763">
        <v>842</v>
      </c>
      <c r="J4763" t="s">
        <v>593</v>
      </c>
      <c r="K4763" t="s">
        <v>593</v>
      </c>
      <c r="L4763">
        <v>152</v>
      </c>
      <c r="M4763" t="s">
        <v>642</v>
      </c>
      <c r="N4763" t="s">
        <v>643</v>
      </c>
      <c r="O4763">
        <v>0</v>
      </c>
      <c r="P4763" t="s">
        <v>177</v>
      </c>
      <c r="Q4763" t="s">
        <v>514</v>
      </c>
      <c r="R4763" t="s">
        <v>515</v>
      </c>
      <c r="S4763" t="s">
        <v>516</v>
      </c>
      <c r="T4763">
        <v>0</v>
      </c>
      <c r="U4763" t="s">
        <v>517</v>
      </c>
      <c r="V4763">
        <v>2523</v>
      </c>
      <c r="W4763" t="s">
        <v>518</v>
      </c>
      <c r="X4763">
        <v>8</v>
      </c>
      <c r="Y4763" t="s">
        <v>519</v>
      </c>
      <c r="Z4763">
        <v>2786000</v>
      </c>
      <c r="AA4763">
        <v>21</v>
      </c>
      <c r="AB4763" t="s">
        <v>867</v>
      </c>
      <c r="AC4763">
        <v>2786</v>
      </c>
      <c r="AD4763">
        <v>2786000</v>
      </c>
      <c r="AE4763"/>
      <c r="AF4763">
        <v>553075</v>
      </c>
      <c r="AG4763"/>
      <c r="AH4763">
        <v>553075</v>
      </c>
      <c r="AI4763">
        <v>0</v>
      </c>
    </row>
    <row r="4764" spans="1:35">
      <c r="A4764" t="s">
        <v>594</v>
      </c>
      <c r="B4764">
        <v>2016</v>
      </c>
      <c r="C4764">
        <v>2016</v>
      </c>
      <c r="D4764">
        <v>2016</v>
      </c>
      <c r="E4764">
        <v>4</v>
      </c>
      <c r="F4764">
        <v>0</v>
      </c>
      <c r="G4764">
        <v>0</v>
      </c>
      <c r="H4764" t="s">
        <v>900</v>
      </c>
      <c r="I4764">
        <v>842</v>
      </c>
      <c r="J4764" t="s">
        <v>593</v>
      </c>
      <c r="K4764" t="s">
        <v>593</v>
      </c>
      <c r="L4764">
        <v>156</v>
      </c>
      <c r="M4764" t="s">
        <v>183</v>
      </c>
      <c r="N4764" t="s">
        <v>562</v>
      </c>
      <c r="O4764">
        <v>0</v>
      </c>
      <c r="P4764" t="s">
        <v>177</v>
      </c>
      <c r="Q4764" t="s">
        <v>514</v>
      </c>
      <c r="R4764" t="s">
        <v>515</v>
      </c>
      <c r="S4764" t="s">
        <v>516</v>
      </c>
      <c r="T4764">
        <v>0</v>
      </c>
      <c r="U4764" t="s">
        <v>517</v>
      </c>
      <c r="V4764">
        <v>2523</v>
      </c>
      <c r="W4764" t="s">
        <v>518</v>
      </c>
      <c r="X4764">
        <v>8</v>
      </c>
      <c r="Y4764" t="s">
        <v>519</v>
      </c>
      <c r="Z4764">
        <v>4535000</v>
      </c>
      <c r="AA4764">
        <v>21</v>
      </c>
      <c r="AB4764" t="s">
        <v>867</v>
      </c>
      <c r="AC4764">
        <v>4535</v>
      </c>
      <c r="AD4764">
        <v>4535000</v>
      </c>
      <c r="AE4764"/>
      <c r="AF4764">
        <v>940729</v>
      </c>
      <c r="AG4764"/>
      <c r="AH4764">
        <v>940729</v>
      </c>
      <c r="AI4764">
        <v>0</v>
      </c>
    </row>
    <row r="4765" spans="1:35">
      <c r="A4765" t="s">
        <v>594</v>
      </c>
      <c r="B4765">
        <v>2016</v>
      </c>
      <c r="C4765">
        <v>2016</v>
      </c>
      <c r="D4765">
        <v>2016</v>
      </c>
      <c r="E4765">
        <v>4</v>
      </c>
      <c r="F4765">
        <v>0</v>
      </c>
      <c r="G4765">
        <v>0</v>
      </c>
      <c r="H4765" t="s">
        <v>900</v>
      </c>
      <c r="I4765">
        <v>842</v>
      </c>
      <c r="J4765" t="s">
        <v>593</v>
      </c>
      <c r="K4765" t="s">
        <v>593</v>
      </c>
      <c r="L4765">
        <v>170</v>
      </c>
      <c r="M4765" t="s">
        <v>725</v>
      </c>
      <c r="N4765" t="s">
        <v>726</v>
      </c>
      <c r="O4765">
        <v>0</v>
      </c>
      <c r="P4765" t="s">
        <v>177</v>
      </c>
      <c r="Q4765" t="s">
        <v>514</v>
      </c>
      <c r="R4765" t="s">
        <v>515</v>
      </c>
      <c r="S4765" t="s">
        <v>516</v>
      </c>
      <c r="T4765">
        <v>0</v>
      </c>
      <c r="U4765" t="s">
        <v>517</v>
      </c>
      <c r="V4765">
        <v>2523</v>
      </c>
      <c r="W4765" t="s">
        <v>518</v>
      </c>
      <c r="X4765">
        <v>8</v>
      </c>
      <c r="Y4765" t="s">
        <v>519</v>
      </c>
      <c r="Z4765">
        <v>555000</v>
      </c>
      <c r="AA4765">
        <v>21</v>
      </c>
      <c r="AB4765" t="s">
        <v>867</v>
      </c>
      <c r="AC4765">
        <v>555</v>
      </c>
      <c r="AD4765">
        <v>555000</v>
      </c>
      <c r="AE4765"/>
      <c r="AF4765">
        <v>328026</v>
      </c>
      <c r="AG4765"/>
      <c r="AH4765">
        <v>328026</v>
      </c>
      <c r="AI4765">
        <v>0</v>
      </c>
    </row>
    <row r="4766" spans="1:35">
      <c r="A4766" t="s">
        <v>594</v>
      </c>
      <c r="B4766">
        <v>2016</v>
      </c>
      <c r="C4766">
        <v>2016</v>
      </c>
      <c r="D4766">
        <v>2016</v>
      </c>
      <c r="E4766">
        <v>4</v>
      </c>
      <c r="F4766">
        <v>0</v>
      </c>
      <c r="G4766">
        <v>0</v>
      </c>
      <c r="H4766" t="s">
        <v>900</v>
      </c>
      <c r="I4766">
        <v>842</v>
      </c>
      <c r="J4766" t="s">
        <v>593</v>
      </c>
      <c r="K4766" t="s">
        <v>593</v>
      </c>
      <c r="L4766">
        <v>188</v>
      </c>
      <c r="M4766" t="s">
        <v>612</v>
      </c>
      <c r="N4766" t="s">
        <v>613</v>
      </c>
      <c r="O4766">
        <v>0</v>
      </c>
      <c r="P4766" t="s">
        <v>177</v>
      </c>
      <c r="Q4766" t="s">
        <v>514</v>
      </c>
      <c r="R4766" t="s">
        <v>515</v>
      </c>
      <c r="S4766" t="s">
        <v>516</v>
      </c>
      <c r="T4766">
        <v>0</v>
      </c>
      <c r="U4766" t="s">
        <v>517</v>
      </c>
      <c r="V4766">
        <v>2523</v>
      </c>
      <c r="W4766" t="s">
        <v>518</v>
      </c>
      <c r="X4766">
        <v>8</v>
      </c>
      <c r="Y4766" t="s">
        <v>519</v>
      </c>
      <c r="Z4766">
        <v>649000</v>
      </c>
      <c r="AA4766">
        <v>21</v>
      </c>
      <c r="AB4766" t="s">
        <v>867</v>
      </c>
      <c r="AC4766">
        <v>649</v>
      </c>
      <c r="AD4766">
        <v>649000</v>
      </c>
      <c r="AE4766"/>
      <c r="AF4766">
        <v>76632</v>
      </c>
      <c r="AG4766"/>
      <c r="AH4766">
        <v>76632</v>
      </c>
      <c r="AI4766">
        <v>0</v>
      </c>
    </row>
    <row r="4767" spans="1:35">
      <c r="A4767" t="s">
        <v>594</v>
      </c>
      <c r="B4767">
        <v>2016</v>
      </c>
      <c r="C4767">
        <v>2016</v>
      </c>
      <c r="D4767">
        <v>2016</v>
      </c>
      <c r="E4767">
        <v>4</v>
      </c>
      <c r="F4767">
        <v>0</v>
      </c>
      <c r="G4767">
        <v>0</v>
      </c>
      <c r="H4767" t="s">
        <v>900</v>
      </c>
      <c r="I4767">
        <v>842</v>
      </c>
      <c r="J4767" t="s">
        <v>593</v>
      </c>
      <c r="K4767" t="s">
        <v>593</v>
      </c>
      <c r="L4767">
        <v>196</v>
      </c>
      <c r="M4767" t="s">
        <v>614</v>
      </c>
      <c r="N4767" t="s">
        <v>615</v>
      </c>
      <c r="O4767">
        <v>0</v>
      </c>
      <c r="P4767" t="s">
        <v>177</v>
      </c>
      <c r="Q4767" t="s">
        <v>514</v>
      </c>
      <c r="R4767" t="s">
        <v>515</v>
      </c>
      <c r="S4767" t="s">
        <v>516</v>
      </c>
      <c r="T4767">
        <v>0</v>
      </c>
      <c r="U4767" t="s">
        <v>517</v>
      </c>
      <c r="V4767">
        <v>2523</v>
      </c>
      <c r="W4767" t="s">
        <v>518</v>
      </c>
      <c r="X4767">
        <v>8</v>
      </c>
      <c r="Y4767" t="s">
        <v>519</v>
      </c>
      <c r="Z4767">
        <v>85000</v>
      </c>
      <c r="AA4767">
        <v>21</v>
      </c>
      <c r="AB4767" t="s">
        <v>867</v>
      </c>
      <c r="AC4767">
        <v>85</v>
      </c>
      <c r="AD4767">
        <v>85000</v>
      </c>
      <c r="AE4767"/>
      <c r="AF4767">
        <v>52718</v>
      </c>
      <c r="AG4767"/>
      <c r="AH4767">
        <v>52718</v>
      </c>
      <c r="AI4767">
        <v>0</v>
      </c>
    </row>
    <row r="4768" spans="1:35">
      <c r="A4768" t="s">
        <v>594</v>
      </c>
      <c r="B4768">
        <v>2016</v>
      </c>
      <c r="C4768">
        <v>2016</v>
      </c>
      <c r="D4768">
        <v>2016</v>
      </c>
      <c r="E4768">
        <v>4</v>
      </c>
      <c r="F4768">
        <v>0</v>
      </c>
      <c r="G4768">
        <v>0</v>
      </c>
      <c r="H4768" t="s">
        <v>900</v>
      </c>
      <c r="I4768">
        <v>842</v>
      </c>
      <c r="J4768" t="s">
        <v>593</v>
      </c>
      <c r="K4768" t="s">
        <v>593</v>
      </c>
      <c r="L4768">
        <v>208</v>
      </c>
      <c r="M4768" t="s">
        <v>195</v>
      </c>
      <c r="N4768" t="s">
        <v>572</v>
      </c>
      <c r="O4768">
        <v>0</v>
      </c>
      <c r="P4768" t="s">
        <v>177</v>
      </c>
      <c r="Q4768" t="s">
        <v>514</v>
      </c>
      <c r="R4768" t="s">
        <v>515</v>
      </c>
      <c r="S4768" t="s">
        <v>516</v>
      </c>
      <c r="T4768">
        <v>0</v>
      </c>
      <c r="U4768" t="s">
        <v>517</v>
      </c>
      <c r="V4768">
        <v>2523</v>
      </c>
      <c r="W4768" t="s">
        <v>518</v>
      </c>
      <c r="X4768">
        <v>8</v>
      </c>
      <c r="Y4768" t="s">
        <v>519</v>
      </c>
      <c r="Z4768">
        <v>16000</v>
      </c>
      <c r="AA4768">
        <v>21</v>
      </c>
      <c r="AB4768" t="s">
        <v>867</v>
      </c>
      <c r="AC4768">
        <v>16</v>
      </c>
      <c r="AD4768">
        <v>16000</v>
      </c>
      <c r="AE4768"/>
      <c r="AF4768">
        <v>20000</v>
      </c>
      <c r="AG4768"/>
      <c r="AH4768">
        <v>20000</v>
      </c>
      <c r="AI4768">
        <v>0</v>
      </c>
    </row>
    <row r="4769" spans="1:35">
      <c r="A4769" t="s">
        <v>594</v>
      </c>
      <c r="B4769">
        <v>2016</v>
      </c>
      <c r="C4769">
        <v>2016</v>
      </c>
      <c r="D4769">
        <v>2016</v>
      </c>
      <c r="E4769">
        <v>4</v>
      </c>
      <c r="F4769">
        <v>0</v>
      </c>
      <c r="G4769">
        <v>0</v>
      </c>
      <c r="H4769" t="s">
        <v>900</v>
      </c>
      <c r="I4769">
        <v>842</v>
      </c>
      <c r="J4769" t="s">
        <v>593</v>
      </c>
      <c r="K4769" t="s">
        <v>593</v>
      </c>
      <c r="L4769">
        <v>212</v>
      </c>
      <c r="M4769" t="s">
        <v>815</v>
      </c>
      <c r="N4769" t="s">
        <v>816</v>
      </c>
      <c r="O4769">
        <v>0</v>
      </c>
      <c r="P4769" t="s">
        <v>177</v>
      </c>
      <c r="Q4769" t="s">
        <v>514</v>
      </c>
      <c r="R4769" t="s">
        <v>515</v>
      </c>
      <c r="S4769" t="s">
        <v>516</v>
      </c>
      <c r="T4769">
        <v>0</v>
      </c>
      <c r="U4769" t="s">
        <v>517</v>
      </c>
      <c r="V4769">
        <v>2523</v>
      </c>
      <c r="W4769" t="s">
        <v>518</v>
      </c>
      <c r="X4769">
        <v>8</v>
      </c>
      <c r="Y4769" t="s">
        <v>519</v>
      </c>
      <c r="Z4769">
        <v>15000</v>
      </c>
      <c r="AA4769">
        <v>21</v>
      </c>
      <c r="AB4769" t="s">
        <v>867</v>
      </c>
      <c r="AC4769">
        <v>15</v>
      </c>
      <c r="AD4769">
        <v>15000</v>
      </c>
      <c r="AE4769"/>
      <c r="AF4769">
        <v>32644</v>
      </c>
      <c r="AG4769"/>
      <c r="AH4769">
        <v>32644</v>
      </c>
      <c r="AI4769">
        <v>0</v>
      </c>
    </row>
    <row r="4770" spans="1:35">
      <c r="A4770" t="s">
        <v>594</v>
      </c>
      <c r="B4770">
        <v>2016</v>
      </c>
      <c r="C4770">
        <v>2016</v>
      </c>
      <c r="D4770">
        <v>2016</v>
      </c>
      <c r="E4770">
        <v>4</v>
      </c>
      <c r="F4770">
        <v>0</v>
      </c>
      <c r="G4770">
        <v>0</v>
      </c>
      <c r="H4770" t="s">
        <v>900</v>
      </c>
      <c r="I4770">
        <v>842</v>
      </c>
      <c r="J4770" t="s">
        <v>593</v>
      </c>
      <c r="K4770" t="s">
        <v>593</v>
      </c>
      <c r="L4770">
        <v>214</v>
      </c>
      <c r="M4770" t="s">
        <v>837</v>
      </c>
      <c r="N4770" t="s">
        <v>838</v>
      </c>
      <c r="O4770">
        <v>0</v>
      </c>
      <c r="P4770" t="s">
        <v>177</v>
      </c>
      <c r="Q4770" t="s">
        <v>514</v>
      </c>
      <c r="R4770" t="s">
        <v>515</v>
      </c>
      <c r="S4770" t="s">
        <v>516</v>
      </c>
      <c r="T4770">
        <v>0</v>
      </c>
      <c r="U4770" t="s">
        <v>517</v>
      </c>
      <c r="V4770">
        <v>2523</v>
      </c>
      <c r="W4770" t="s">
        <v>518</v>
      </c>
      <c r="X4770">
        <v>8</v>
      </c>
      <c r="Y4770" t="s">
        <v>519</v>
      </c>
      <c r="Z4770">
        <v>1101000</v>
      </c>
      <c r="AA4770">
        <v>21</v>
      </c>
      <c r="AB4770" t="s">
        <v>867</v>
      </c>
      <c r="AC4770">
        <v>1101</v>
      </c>
      <c r="AD4770">
        <v>1101000</v>
      </c>
      <c r="AE4770"/>
      <c r="AF4770">
        <v>518905</v>
      </c>
      <c r="AG4770"/>
      <c r="AH4770">
        <v>518905</v>
      </c>
      <c r="AI4770">
        <v>0</v>
      </c>
    </row>
    <row r="4771" spans="1:35">
      <c r="A4771" t="s">
        <v>594</v>
      </c>
      <c r="B4771">
        <v>2016</v>
      </c>
      <c r="C4771">
        <v>2016</v>
      </c>
      <c r="D4771">
        <v>2016</v>
      </c>
      <c r="E4771">
        <v>4</v>
      </c>
      <c r="F4771">
        <v>0</v>
      </c>
      <c r="G4771">
        <v>0</v>
      </c>
      <c r="H4771" t="s">
        <v>900</v>
      </c>
      <c r="I4771">
        <v>842</v>
      </c>
      <c r="J4771" t="s">
        <v>593</v>
      </c>
      <c r="K4771" t="s">
        <v>593</v>
      </c>
      <c r="L4771">
        <v>218</v>
      </c>
      <c r="M4771" t="s">
        <v>767</v>
      </c>
      <c r="N4771" t="s">
        <v>768</v>
      </c>
      <c r="O4771">
        <v>0</v>
      </c>
      <c r="P4771" t="s">
        <v>177</v>
      </c>
      <c r="Q4771" t="s">
        <v>514</v>
      </c>
      <c r="R4771" t="s">
        <v>515</v>
      </c>
      <c r="S4771" t="s">
        <v>516</v>
      </c>
      <c r="T4771">
        <v>0</v>
      </c>
      <c r="U4771" t="s">
        <v>517</v>
      </c>
      <c r="V4771">
        <v>2523</v>
      </c>
      <c r="W4771" t="s">
        <v>518</v>
      </c>
      <c r="X4771">
        <v>8</v>
      </c>
      <c r="Y4771" t="s">
        <v>519</v>
      </c>
      <c r="Z4771">
        <v>2021000</v>
      </c>
      <c r="AA4771">
        <v>21</v>
      </c>
      <c r="AB4771" t="s">
        <v>867</v>
      </c>
      <c r="AC4771">
        <v>2021</v>
      </c>
      <c r="AD4771">
        <v>2021000</v>
      </c>
      <c r="AE4771"/>
      <c r="AF4771">
        <v>115842</v>
      </c>
      <c r="AG4771"/>
      <c r="AH4771">
        <v>115842</v>
      </c>
      <c r="AI4771">
        <v>0</v>
      </c>
    </row>
    <row r="4772" spans="1:35">
      <c r="A4772" t="s">
        <v>594</v>
      </c>
      <c r="B4772">
        <v>2016</v>
      </c>
      <c r="C4772">
        <v>2016</v>
      </c>
      <c r="D4772">
        <v>2016</v>
      </c>
      <c r="E4772">
        <v>4</v>
      </c>
      <c r="F4772">
        <v>0</v>
      </c>
      <c r="G4772">
        <v>0</v>
      </c>
      <c r="H4772" t="s">
        <v>900</v>
      </c>
      <c r="I4772">
        <v>842</v>
      </c>
      <c r="J4772" t="s">
        <v>593</v>
      </c>
      <c r="K4772" t="s">
        <v>593</v>
      </c>
      <c r="L4772">
        <v>222</v>
      </c>
      <c r="M4772" t="s">
        <v>833</v>
      </c>
      <c r="N4772" t="s">
        <v>834</v>
      </c>
      <c r="O4772">
        <v>0</v>
      </c>
      <c r="P4772" t="s">
        <v>177</v>
      </c>
      <c r="Q4772" t="s">
        <v>514</v>
      </c>
      <c r="R4772" t="s">
        <v>515</v>
      </c>
      <c r="S4772" t="s">
        <v>516</v>
      </c>
      <c r="T4772">
        <v>0</v>
      </c>
      <c r="U4772" t="s">
        <v>517</v>
      </c>
      <c r="V4772">
        <v>2523</v>
      </c>
      <c r="W4772" t="s">
        <v>518</v>
      </c>
      <c r="X4772">
        <v>8</v>
      </c>
      <c r="Y4772" t="s">
        <v>519</v>
      </c>
      <c r="Z4772">
        <v>96000</v>
      </c>
      <c r="AA4772">
        <v>21</v>
      </c>
      <c r="AB4772" t="s">
        <v>867</v>
      </c>
      <c r="AC4772">
        <v>96</v>
      </c>
      <c r="AD4772">
        <v>96000</v>
      </c>
      <c r="AE4772"/>
      <c r="AF4772">
        <v>49300</v>
      </c>
      <c r="AG4772"/>
      <c r="AH4772">
        <v>49300</v>
      </c>
      <c r="AI4772">
        <v>0</v>
      </c>
    </row>
    <row r="4773" spans="1:35">
      <c r="A4773" t="s">
        <v>594</v>
      </c>
      <c r="B4773">
        <v>2016</v>
      </c>
      <c r="C4773">
        <v>2016</v>
      </c>
      <c r="D4773">
        <v>2016</v>
      </c>
      <c r="E4773">
        <v>4</v>
      </c>
      <c r="F4773">
        <v>0</v>
      </c>
      <c r="G4773">
        <v>0</v>
      </c>
      <c r="H4773" t="s">
        <v>900</v>
      </c>
      <c r="I4773">
        <v>842</v>
      </c>
      <c r="J4773" t="s">
        <v>593</v>
      </c>
      <c r="K4773" t="s">
        <v>593</v>
      </c>
      <c r="L4773">
        <v>251</v>
      </c>
      <c r="M4773" t="s">
        <v>113</v>
      </c>
      <c r="N4773" t="s">
        <v>583</v>
      </c>
      <c r="O4773">
        <v>0</v>
      </c>
      <c r="P4773" t="s">
        <v>177</v>
      </c>
      <c r="Q4773" t="s">
        <v>514</v>
      </c>
      <c r="R4773" t="s">
        <v>515</v>
      </c>
      <c r="S4773" t="s">
        <v>516</v>
      </c>
      <c r="T4773">
        <v>0</v>
      </c>
      <c r="U4773" t="s">
        <v>517</v>
      </c>
      <c r="V4773">
        <v>2523</v>
      </c>
      <c r="W4773" t="s">
        <v>518</v>
      </c>
      <c r="X4773">
        <v>8</v>
      </c>
      <c r="Y4773" t="s">
        <v>519</v>
      </c>
      <c r="Z4773">
        <v>48868000</v>
      </c>
      <c r="AA4773">
        <v>21</v>
      </c>
      <c r="AB4773" t="s">
        <v>867</v>
      </c>
      <c r="AC4773">
        <v>48868</v>
      </c>
      <c r="AD4773">
        <v>48868000</v>
      </c>
      <c r="AE4773"/>
      <c r="AF4773">
        <v>5521864</v>
      </c>
      <c r="AG4773"/>
      <c r="AH4773">
        <v>5521864</v>
      </c>
      <c r="AI4773">
        <v>0</v>
      </c>
    </row>
    <row r="4774" spans="1:35">
      <c r="A4774" t="s">
        <v>594</v>
      </c>
      <c r="B4774">
        <v>2016</v>
      </c>
      <c r="C4774">
        <v>2016</v>
      </c>
      <c r="D4774">
        <v>2016</v>
      </c>
      <c r="E4774">
        <v>4</v>
      </c>
      <c r="F4774">
        <v>0</v>
      </c>
      <c r="G4774">
        <v>0</v>
      </c>
      <c r="H4774" t="s">
        <v>900</v>
      </c>
      <c r="I4774">
        <v>842</v>
      </c>
      <c r="J4774" t="s">
        <v>593</v>
      </c>
      <c r="K4774" t="s">
        <v>593</v>
      </c>
      <c r="L4774">
        <v>276</v>
      </c>
      <c r="M4774" t="s">
        <v>591</v>
      </c>
      <c r="N4774" t="s">
        <v>592</v>
      </c>
      <c r="O4774">
        <v>0</v>
      </c>
      <c r="P4774" t="s">
        <v>177</v>
      </c>
      <c r="Q4774" t="s">
        <v>514</v>
      </c>
      <c r="R4774" t="s">
        <v>515</v>
      </c>
      <c r="S4774" t="s">
        <v>516</v>
      </c>
      <c r="T4774">
        <v>0</v>
      </c>
      <c r="U4774" t="s">
        <v>517</v>
      </c>
      <c r="V4774">
        <v>2523</v>
      </c>
      <c r="W4774" t="s">
        <v>518</v>
      </c>
      <c r="X4774">
        <v>8</v>
      </c>
      <c r="Y4774" t="s">
        <v>519</v>
      </c>
      <c r="Z4774">
        <v>197000</v>
      </c>
      <c r="AA4774">
        <v>21</v>
      </c>
      <c r="AB4774" t="s">
        <v>867</v>
      </c>
      <c r="AC4774">
        <v>197</v>
      </c>
      <c r="AD4774">
        <v>197000</v>
      </c>
      <c r="AE4774"/>
      <c r="AF4774">
        <v>165519</v>
      </c>
      <c r="AG4774"/>
      <c r="AH4774">
        <v>165519</v>
      </c>
      <c r="AI4774">
        <v>0</v>
      </c>
    </row>
    <row r="4775" spans="1:35">
      <c r="A4775" t="s">
        <v>594</v>
      </c>
      <c r="B4775">
        <v>2016</v>
      </c>
      <c r="C4775">
        <v>2016</v>
      </c>
      <c r="D4775">
        <v>2016</v>
      </c>
      <c r="E4775">
        <v>4</v>
      </c>
      <c r="F4775">
        <v>0</v>
      </c>
      <c r="G4775">
        <v>0</v>
      </c>
      <c r="H4775" t="s">
        <v>900</v>
      </c>
      <c r="I4775">
        <v>842</v>
      </c>
      <c r="J4775" t="s">
        <v>593</v>
      </c>
      <c r="K4775" t="s">
        <v>593</v>
      </c>
      <c r="L4775">
        <v>288</v>
      </c>
      <c r="M4775" t="s">
        <v>544</v>
      </c>
      <c r="N4775" t="s">
        <v>545</v>
      </c>
      <c r="O4775">
        <v>0</v>
      </c>
      <c r="P4775" t="s">
        <v>177</v>
      </c>
      <c r="Q4775" t="s">
        <v>514</v>
      </c>
      <c r="R4775" t="s">
        <v>515</v>
      </c>
      <c r="S4775" t="s">
        <v>516</v>
      </c>
      <c r="T4775">
        <v>0</v>
      </c>
      <c r="U4775" t="s">
        <v>517</v>
      </c>
      <c r="V4775">
        <v>2523</v>
      </c>
      <c r="W4775" t="s">
        <v>518</v>
      </c>
      <c r="X4775">
        <v>8</v>
      </c>
      <c r="Y4775" t="s">
        <v>519</v>
      </c>
      <c r="Z4775">
        <v>8000</v>
      </c>
      <c r="AA4775">
        <v>21</v>
      </c>
      <c r="AB4775" t="s">
        <v>867</v>
      </c>
      <c r="AC4775">
        <v>8</v>
      </c>
      <c r="AD4775">
        <v>8000</v>
      </c>
      <c r="AE4775"/>
      <c r="AF4775">
        <v>8550</v>
      </c>
      <c r="AG4775"/>
      <c r="AH4775">
        <v>8550</v>
      </c>
      <c r="AI4775">
        <v>0</v>
      </c>
    </row>
    <row r="4776" spans="1:35">
      <c r="A4776" t="s">
        <v>594</v>
      </c>
      <c r="B4776">
        <v>2016</v>
      </c>
      <c r="C4776">
        <v>2016</v>
      </c>
      <c r="D4776">
        <v>2016</v>
      </c>
      <c r="E4776">
        <v>4</v>
      </c>
      <c r="F4776">
        <v>0</v>
      </c>
      <c r="G4776">
        <v>0</v>
      </c>
      <c r="H4776" t="s">
        <v>900</v>
      </c>
      <c r="I4776">
        <v>842</v>
      </c>
      <c r="J4776" t="s">
        <v>593</v>
      </c>
      <c r="K4776" t="s">
        <v>593</v>
      </c>
      <c r="L4776">
        <v>300</v>
      </c>
      <c r="M4776" t="s">
        <v>680</v>
      </c>
      <c r="N4776" t="s">
        <v>681</v>
      </c>
      <c r="O4776">
        <v>0</v>
      </c>
      <c r="P4776" t="s">
        <v>177</v>
      </c>
      <c r="Q4776" t="s">
        <v>514</v>
      </c>
      <c r="R4776" t="s">
        <v>515</v>
      </c>
      <c r="S4776" t="s">
        <v>516</v>
      </c>
      <c r="T4776">
        <v>0</v>
      </c>
      <c r="U4776" t="s">
        <v>517</v>
      </c>
      <c r="V4776">
        <v>2523</v>
      </c>
      <c r="W4776" t="s">
        <v>518</v>
      </c>
      <c r="X4776">
        <v>8</v>
      </c>
      <c r="Y4776" t="s">
        <v>519</v>
      </c>
      <c r="Z4776">
        <v>144000</v>
      </c>
      <c r="AA4776">
        <v>21</v>
      </c>
      <c r="AB4776" t="s">
        <v>867</v>
      </c>
      <c r="AC4776">
        <v>144</v>
      </c>
      <c r="AD4776">
        <v>144000</v>
      </c>
      <c r="AE4776"/>
      <c r="AF4776">
        <v>75238</v>
      </c>
      <c r="AG4776"/>
      <c r="AH4776">
        <v>75238</v>
      </c>
      <c r="AI4776">
        <v>0</v>
      </c>
    </row>
    <row r="4777" spans="1:35">
      <c r="A4777" t="s">
        <v>594</v>
      </c>
      <c r="B4777">
        <v>2016</v>
      </c>
      <c r="C4777">
        <v>2016</v>
      </c>
      <c r="D4777">
        <v>2016</v>
      </c>
      <c r="E4777">
        <v>4</v>
      </c>
      <c r="F4777">
        <v>0</v>
      </c>
      <c r="G4777">
        <v>0</v>
      </c>
      <c r="H4777" t="s">
        <v>900</v>
      </c>
      <c r="I4777">
        <v>842</v>
      </c>
      <c r="J4777" t="s">
        <v>593</v>
      </c>
      <c r="K4777" t="s">
        <v>593</v>
      </c>
      <c r="L4777">
        <v>308</v>
      </c>
      <c r="M4777" t="s">
        <v>819</v>
      </c>
      <c r="N4777" t="s">
        <v>820</v>
      </c>
      <c r="O4777">
        <v>0</v>
      </c>
      <c r="P4777" t="s">
        <v>177</v>
      </c>
      <c r="Q4777" t="s">
        <v>514</v>
      </c>
      <c r="R4777" t="s">
        <v>515</v>
      </c>
      <c r="S4777" t="s">
        <v>516</v>
      </c>
      <c r="T4777">
        <v>0</v>
      </c>
      <c r="U4777" t="s">
        <v>517</v>
      </c>
      <c r="V4777">
        <v>2523</v>
      </c>
      <c r="W4777" t="s">
        <v>518</v>
      </c>
      <c r="X4777">
        <v>8</v>
      </c>
      <c r="Y4777" t="s">
        <v>519</v>
      </c>
      <c r="Z4777">
        <v>30000</v>
      </c>
      <c r="AA4777">
        <v>21</v>
      </c>
      <c r="AB4777" t="s">
        <v>867</v>
      </c>
      <c r="AC4777">
        <v>30</v>
      </c>
      <c r="AD4777">
        <v>30000</v>
      </c>
      <c r="AE4777"/>
      <c r="AF4777">
        <v>48166</v>
      </c>
      <c r="AG4777"/>
      <c r="AH4777">
        <v>48166</v>
      </c>
      <c r="AI4777">
        <v>0</v>
      </c>
    </row>
    <row r="4778" spans="1:35">
      <c r="A4778" t="s">
        <v>594</v>
      </c>
      <c r="B4778">
        <v>2016</v>
      </c>
      <c r="C4778">
        <v>2016</v>
      </c>
      <c r="D4778">
        <v>2016</v>
      </c>
      <c r="E4778">
        <v>4</v>
      </c>
      <c r="F4778">
        <v>0</v>
      </c>
      <c r="G4778">
        <v>0</v>
      </c>
      <c r="H4778" t="s">
        <v>900</v>
      </c>
      <c r="I4778">
        <v>842</v>
      </c>
      <c r="J4778" t="s">
        <v>593</v>
      </c>
      <c r="K4778" t="s">
        <v>593</v>
      </c>
      <c r="L4778">
        <v>320</v>
      </c>
      <c r="M4778" t="s">
        <v>835</v>
      </c>
      <c r="N4778" t="s">
        <v>836</v>
      </c>
      <c r="O4778">
        <v>0</v>
      </c>
      <c r="P4778" t="s">
        <v>177</v>
      </c>
      <c r="Q4778" t="s">
        <v>514</v>
      </c>
      <c r="R4778" t="s">
        <v>515</v>
      </c>
      <c r="S4778" t="s">
        <v>516</v>
      </c>
      <c r="T4778">
        <v>0</v>
      </c>
      <c r="U4778" t="s">
        <v>517</v>
      </c>
      <c r="V4778">
        <v>2523</v>
      </c>
      <c r="W4778" t="s">
        <v>518</v>
      </c>
      <c r="X4778">
        <v>8</v>
      </c>
      <c r="Y4778" t="s">
        <v>519</v>
      </c>
      <c r="Z4778">
        <v>130000</v>
      </c>
      <c r="AA4778">
        <v>21</v>
      </c>
      <c r="AB4778" t="s">
        <v>867</v>
      </c>
      <c r="AC4778">
        <v>130</v>
      </c>
      <c r="AD4778">
        <v>130000</v>
      </c>
      <c r="AE4778"/>
      <c r="AF4778">
        <v>134238</v>
      </c>
      <c r="AG4778"/>
      <c r="AH4778">
        <v>134238</v>
      </c>
      <c r="AI4778">
        <v>0</v>
      </c>
    </row>
    <row r="4779" spans="1:35">
      <c r="A4779" t="s">
        <v>594</v>
      </c>
      <c r="B4779">
        <v>2016</v>
      </c>
      <c r="C4779">
        <v>2016</v>
      </c>
      <c r="D4779">
        <v>2016</v>
      </c>
      <c r="E4779">
        <v>4</v>
      </c>
      <c r="F4779">
        <v>0</v>
      </c>
      <c r="G4779">
        <v>0</v>
      </c>
      <c r="H4779" t="s">
        <v>900</v>
      </c>
      <c r="I4779">
        <v>842</v>
      </c>
      <c r="J4779" t="s">
        <v>593</v>
      </c>
      <c r="K4779" t="s">
        <v>593</v>
      </c>
      <c r="L4779">
        <v>328</v>
      </c>
      <c r="M4779" t="s">
        <v>717</v>
      </c>
      <c r="N4779" t="s">
        <v>718</v>
      </c>
      <c r="O4779">
        <v>0</v>
      </c>
      <c r="P4779" t="s">
        <v>177</v>
      </c>
      <c r="Q4779" t="s">
        <v>514</v>
      </c>
      <c r="R4779" t="s">
        <v>515</v>
      </c>
      <c r="S4779" t="s">
        <v>516</v>
      </c>
      <c r="T4779">
        <v>0</v>
      </c>
      <c r="U4779" t="s">
        <v>517</v>
      </c>
      <c r="V4779">
        <v>2523</v>
      </c>
      <c r="W4779" t="s">
        <v>518</v>
      </c>
      <c r="X4779">
        <v>8</v>
      </c>
      <c r="Y4779" t="s">
        <v>519</v>
      </c>
      <c r="Z4779">
        <v>6072000</v>
      </c>
      <c r="AA4779">
        <v>21</v>
      </c>
      <c r="AB4779" t="s">
        <v>867</v>
      </c>
      <c r="AC4779">
        <v>6072</v>
      </c>
      <c r="AD4779">
        <v>6072000</v>
      </c>
      <c r="AE4779"/>
      <c r="AF4779">
        <v>788432</v>
      </c>
      <c r="AG4779"/>
      <c r="AH4779">
        <v>788432</v>
      </c>
      <c r="AI4779">
        <v>0</v>
      </c>
    </row>
    <row r="4780" spans="1:35">
      <c r="A4780" t="s">
        <v>594</v>
      </c>
      <c r="B4780">
        <v>2016</v>
      </c>
      <c r="C4780">
        <v>2016</v>
      </c>
      <c r="D4780">
        <v>2016</v>
      </c>
      <c r="E4780">
        <v>4</v>
      </c>
      <c r="F4780">
        <v>0</v>
      </c>
      <c r="G4780">
        <v>0</v>
      </c>
      <c r="H4780" t="s">
        <v>900</v>
      </c>
      <c r="I4780">
        <v>842</v>
      </c>
      <c r="J4780" t="s">
        <v>593</v>
      </c>
      <c r="K4780" t="s">
        <v>593</v>
      </c>
      <c r="L4780">
        <v>332</v>
      </c>
      <c r="M4780" t="s">
        <v>799</v>
      </c>
      <c r="N4780" t="s">
        <v>800</v>
      </c>
      <c r="O4780">
        <v>0</v>
      </c>
      <c r="P4780" t="s">
        <v>177</v>
      </c>
      <c r="Q4780" t="s">
        <v>514</v>
      </c>
      <c r="R4780" t="s">
        <v>515</v>
      </c>
      <c r="S4780" t="s">
        <v>516</v>
      </c>
      <c r="T4780">
        <v>0</v>
      </c>
      <c r="U4780" t="s">
        <v>517</v>
      </c>
      <c r="V4780">
        <v>2523</v>
      </c>
      <c r="W4780" t="s">
        <v>518</v>
      </c>
      <c r="X4780">
        <v>8</v>
      </c>
      <c r="Y4780" t="s">
        <v>519</v>
      </c>
      <c r="Z4780">
        <v>51360000</v>
      </c>
      <c r="AA4780">
        <v>21</v>
      </c>
      <c r="AB4780" t="s">
        <v>867</v>
      </c>
      <c r="AC4780">
        <v>51360</v>
      </c>
      <c r="AD4780">
        <v>51360000</v>
      </c>
      <c r="AE4780"/>
      <c r="AF4780">
        <v>4917264</v>
      </c>
      <c r="AG4780"/>
      <c r="AH4780">
        <v>4917264</v>
      </c>
      <c r="AI4780">
        <v>0</v>
      </c>
    </row>
    <row r="4781" spans="1:35">
      <c r="A4781" t="s">
        <v>594</v>
      </c>
      <c r="B4781">
        <v>2016</v>
      </c>
      <c r="C4781">
        <v>2016</v>
      </c>
      <c r="D4781">
        <v>2016</v>
      </c>
      <c r="E4781">
        <v>4</v>
      </c>
      <c r="F4781">
        <v>0</v>
      </c>
      <c r="G4781">
        <v>0</v>
      </c>
      <c r="H4781" t="s">
        <v>900</v>
      </c>
      <c r="I4781">
        <v>842</v>
      </c>
      <c r="J4781" t="s">
        <v>593</v>
      </c>
      <c r="K4781" t="s">
        <v>593</v>
      </c>
      <c r="L4781">
        <v>340</v>
      </c>
      <c r="M4781" t="s">
        <v>757</v>
      </c>
      <c r="N4781" t="s">
        <v>758</v>
      </c>
      <c r="O4781">
        <v>0</v>
      </c>
      <c r="P4781" t="s">
        <v>177</v>
      </c>
      <c r="Q4781" t="s">
        <v>514</v>
      </c>
      <c r="R4781" t="s">
        <v>515</v>
      </c>
      <c r="S4781" t="s">
        <v>516</v>
      </c>
      <c r="T4781">
        <v>0</v>
      </c>
      <c r="U4781" t="s">
        <v>517</v>
      </c>
      <c r="V4781">
        <v>2523</v>
      </c>
      <c r="W4781" t="s">
        <v>518</v>
      </c>
      <c r="X4781">
        <v>8</v>
      </c>
      <c r="Y4781" t="s">
        <v>519</v>
      </c>
      <c r="Z4781">
        <v>299000</v>
      </c>
      <c r="AA4781">
        <v>21</v>
      </c>
      <c r="AB4781" t="s">
        <v>867</v>
      </c>
      <c r="AC4781">
        <v>299</v>
      </c>
      <c r="AD4781">
        <v>299000</v>
      </c>
      <c r="AE4781"/>
      <c r="AF4781">
        <v>306523</v>
      </c>
      <c r="AG4781"/>
      <c r="AH4781">
        <v>306523</v>
      </c>
      <c r="AI4781">
        <v>0</v>
      </c>
    </row>
    <row r="4782" spans="1:35">
      <c r="A4782" t="s">
        <v>594</v>
      </c>
      <c r="B4782">
        <v>2016</v>
      </c>
      <c r="C4782">
        <v>2016</v>
      </c>
      <c r="D4782">
        <v>2016</v>
      </c>
      <c r="E4782">
        <v>4</v>
      </c>
      <c r="F4782">
        <v>0</v>
      </c>
      <c r="G4782">
        <v>0</v>
      </c>
      <c r="H4782" t="s">
        <v>900</v>
      </c>
      <c r="I4782">
        <v>842</v>
      </c>
      <c r="J4782" t="s">
        <v>593</v>
      </c>
      <c r="K4782" t="s">
        <v>593</v>
      </c>
      <c r="L4782">
        <v>344</v>
      </c>
      <c r="M4782" t="s">
        <v>558</v>
      </c>
      <c r="N4782" t="s">
        <v>559</v>
      </c>
      <c r="O4782">
        <v>0</v>
      </c>
      <c r="P4782" t="s">
        <v>177</v>
      </c>
      <c r="Q4782" t="s">
        <v>514</v>
      </c>
      <c r="R4782" t="s">
        <v>515</v>
      </c>
      <c r="S4782" t="s">
        <v>516</v>
      </c>
      <c r="T4782">
        <v>0</v>
      </c>
      <c r="U4782" t="s">
        <v>517</v>
      </c>
      <c r="V4782">
        <v>2523</v>
      </c>
      <c r="W4782" t="s">
        <v>518</v>
      </c>
      <c r="X4782">
        <v>8</v>
      </c>
      <c r="Y4782" t="s">
        <v>519</v>
      </c>
      <c r="Z4782">
        <v>1247000</v>
      </c>
      <c r="AA4782">
        <v>21</v>
      </c>
      <c r="AB4782" t="s">
        <v>867</v>
      </c>
      <c r="AC4782">
        <v>1247</v>
      </c>
      <c r="AD4782">
        <v>1247000</v>
      </c>
      <c r="AE4782"/>
      <c r="AF4782">
        <v>611745</v>
      </c>
      <c r="AG4782"/>
      <c r="AH4782">
        <v>611745</v>
      </c>
      <c r="AI4782">
        <v>0</v>
      </c>
    </row>
    <row r="4783" spans="1:35">
      <c r="A4783" t="s">
        <v>594</v>
      </c>
      <c r="B4783">
        <v>2016</v>
      </c>
      <c r="C4783">
        <v>2016</v>
      </c>
      <c r="D4783">
        <v>2016</v>
      </c>
      <c r="E4783">
        <v>4</v>
      </c>
      <c r="F4783">
        <v>0</v>
      </c>
      <c r="G4783">
        <v>0</v>
      </c>
      <c r="H4783" t="s">
        <v>900</v>
      </c>
      <c r="I4783">
        <v>842</v>
      </c>
      <c r="J4783" t="s">
        <v>593</v>
      </c>
      <c r="K4783" t="s">
        <v>593</v>
      </c>
      <c r="L4783">
        <v>360</v>
      </c>
      <c r="M4783" t="s">
        <v>578</v>
      </c>
      <c r="N4783" t="s">
        <v>579</v>
      </c>
      <c r="O4783">
        <v>0</v>
      </c>
      <c r="P4783" t="s">
        <v>177</v>
      </c>
      <c r="Q4783" t="s">
        <v>514</v>
      </c>
      <c r="R4783" t="s">
        <v>515</v>
      </c>
      <c r="S4783" t="s">
        <v>516</v>
      </c>
      <c r="T4783">
        <v>0</v>
      </c>
      <c r="U4783" t="s">
        <v>517</v>
      </c>
      <c r="V4783">
        <v>2523</v>
      </c>
      <c r="W4783" t="s">
        <v>518</v>
      </c>
      <c r="X4783">
        <v>8</v>
      </c>
      <c r="Y4783" t="s">
        <v>519</v>
      </c>
      <c r="Z4783">
        <v>35000</v>
      </c>
      <c r="AA4783">
        <v>21</v>
      </c>
      <c r="AB4783" t="s">
        <v>867</v>
      </c>
      <c r="AC4783">
        <v>35</v>
      </c>
      <c r="AD4783">
        <v>35000</v>
      </c>
      <c r="AE4783"/>
      <c r="AF4783">
        <v>34826</v>
      </c>
      <c r="AG4783"/>
      <c r="AH4783">
        <v>34826</v>
      </c>
      <c r="AI4783">
        <v>0</v>
      </c>
    </row>
    <row r="4784" spans="1:35">
      <c r="A4784" t="s">
        <v>594</v>
      </c>
      <c r="B4784">
        <v>2016</v>
      </c>
      <c r="C4784">
        <v>2016</v>
      </c>
      <c r="D4784">
        <v>2016</v>
      </c>
      <c r="E4784">
        <v>4</v>
      </c>
      <c r="F4784">
        <v>0</v>
      </c>
      <c r="G4784">
        <v>0</v>
      </c>
      <c r="H4784" t="s">
        <v>900</v>
      </c>
      <c r="I4784">
        <v>842</v>
      </c>
      <c r="J4784" t="s">
        <v>593</v>
      </c>
      <c r="K4784" t="s">
        <v>593</v>
      </c>
      <c r="L4784">
        <v>372</v>
      </c>
      <c r="M4784" t="s">
        <v>676</v>
      </c>
      <c r="N4784" t="s">
        <v>677</v>
      </c>
      <c r="O4784">
        <v>0</v>
      </c>
      <c r="P4784" t="s">
        <v>177</v>
      </c>
      <c r="Q4784" t="s">
        <v>514</v>
      </c>
      <c r="R4784" t="s">
        <v>515</v>
      </c>
      <c r="S4784" t="s">
        <v>516</v>
      </c>
      <c r="T4784">
        <v>0</v>
      </c>
      <c r="U4784" t="s">
        <v>517</v>
      </c>
      <c r="V4784">
        <v>2523</v>
      </c>
      <c r="W4784" t="s">
        <v>518</v>
      </c>
      <c r="X4784">
        <v>8</v>
      </c>
      <c r="Y4784" t="s">
        <v>519</v>
      </c>
      <c r="Z4784">
        <v>435000</v>
      </c>
      <c r="AA4784">
        <v>21</v>
      </c>
      <c r="AB4784" t="s">
        <v>867</v>
      </c>
      <c r="AC4784">
        <v>435</v>
      </c>
      <c r="AD4784">
        <v>435000</v>
      </c>
      <c r="AE4784"/>
      <c r="AF4784">
        <v>113904</v>
      </c>
      <c r="AG4784"/>
      <c r="AH4784">
        <v>113904</v>
      </c>
      <c r="AI4784">
        <v>0</v>
      </c>
    </row>
    <row r="4785" spans="1:35">
      <c r="A4785" t="s">
        <v>594</v>
      </c>
      <c r="B4785">
        <v>2016</v>
      </c>
      <c r="C4785">
        <v>2016</v>
      </c>
      <c r="D4785">
        <v>2016</v>
      </c>
      <c r="E4785">
        <v>4</v>
      </c>
      <c r="F4785">
        <v>0</v>
      </c>
      <c r="G4785">
        <v>0</v>
      </c>
      <c r="H4785" t="s">
        <v>900</v>
      </c>
      <c r="I4785">
        <v>842</v>
      </c>
      <c r="J4785" t="s">
        <v>593</v>
      </c>
      <c r="K4785" t="s">
        <v>593</v>
      </c>
      <c r="L4785">
        <v>376</v>
      </c>
      <c r="M4785" t="s">
        <v>658</v>
      </c>
      <c r="N4785" t="s">
        <v>659</v>
      </c>
      <c r="O4785">
        <v>0</v>
      </c>
      <c r="P4785" t="s">
        <v>177</v>
      </c>
      <c r="Q4785" t="s">
        <v>514</v>
      </c>
      <c r="R4785" t="s">
        <v>515</v>
      </c>
      <c r="S4785" t="s">
        <v>516</v>
      </c>
      <c r="T4785">
        <v>0</v>
      </c>
      <c r="U4785" t="s">
        <v>517</v>
      </c>
      <c r="V4785">
        <v>2523</v>
      </c>
      <c r="W4785" t="s">
        <v>518</v>
      </c>
      <c r="X4785">
        <v>8</v>
      </c>
      <c r="Y4785" t="s">
        <v>519</v>
      </c>
      <c r="Z4785">
        <v>189000</v>
      </c>
      <c r="AA4785">
        <v>21</v>
      </c>
      <c r="AB4785" t="s">
        <v>867</v>
      </c>
      <c r="AC4785">
        <v>189</v>
      </c>
      <c r="AD4785">
        <v>189000</v>
      </c>
      <c r="AE4785"/>
      <c r="AF4785">
        <v>181079</v>
      </c>
      <c r="AG4785"/>
      <c r="AH4785">
        <v>181079</v>
      </c>
      <c r="AI4785">
        <v>0</v>
      </c>
    </row>
    <row r="4786" spans="1:35">
      <c r="A4786" t="s">
        <v>594</v>
      </c>
      <c r="B4786">
        <v>2016</v>
      </c>
      <c r="C4786">
        <v>2016</v>
      </c>
      <c r="D4786">
        <v>2016</v>
      </c>
      <c r="E4786">
        <v>4</v>
      </c>
      <c r="F4786">
        <v>0</v>
      </c>
      <c r="G4786">
        <v>0</v>
      </c>
      <c r="H4786" t="s">
        <v>900</v>
      </c>
      <c r="I4786">
        <v>842</v>
      </c>
      <c r="J4786" t="s">
        <v>593</v>
      </c>
      <c r="K4786" t="s">
        <v>593</v>
      </c>
      <c r="L4786">
        <v>380</v>
      </c>
      <c r="M4786" t="s">
        <v>587</v>
      </c>
      <c r="N4786" t="s">
        <v>588</v>
      </c>
      <c r="O4786">
        <v>0</v>
      </c>
      <c r="P4786" t="s">
        <v>177</v>
      </c>
      <c r="Q4786" t="s">
        <v>514</v>
      </c>
      <c r="R4786" t="s">
        <v>515</v>
      </c>
      <c r="S4786" t="s">
        <v>516</v>
      </c>
      <c r="T4786">
        <v>0</v>
      </c>
      <c r="U4786" t="s">
        <v>517</v>
      </c>
      <c r="V4786">
        <v>2523</v>
      </c>
      <c r="W4786" t="s">
        <v>518</v>
      </c>
      <c r="X4786">
        <v>8</v>
      </c>
      <c r="Y4786" t="s">
        <v>519</v>
      </c>
      <c r="Z4786">
        <v>915000</v>
      </c>
      <c r="AA4786">
        <v>21</v>
      </c>
      <c r="AB4786" t="s">
        <v>867</v>
      </c>
      <c r="AC4786">
        <v>915</v>
      </c>
      <c r="AD4786">
        <v>915000</v>
      </c>
      <c r="AE4786"/>
      <c r="AF4786">
        <v>349067</v>
      </c>
      <c r="AG4786"/>
      <c r="AH4786">
        <v>349067</v>
      </c>
      <c r="AI4786">
        <v>0</v>
      </c>
    </row>
    <row r="4787" spans="1:35">
      <c r="A4787" t="s">
        <v>594</v>
      </c>
      <c r="B4787">
        <v>2016</v>
      </c>
      <c r="C4787">
        <v>2016</v>
      </c>
      <c r="D4787">
        <v>2016</v>
      </c>
      <c r="E4787">
        <v>4</v>
      </c>
      <c r="F4787">
        <v>0</v>
      </c>
      <c r="G4787">
        <v>0</v>
      </c>
      <c r="H4787" t="s">
        <v>900</v>
      </c>
      <c r="I4787">
        <v>842</v>
      </c>
      <c r="J4787" t="s">
        <v>593</v>
      </c>
      <c r="K4787" t="s">
        <v>593</v>
      </c>
      <c r="L4787">
        <v>388</v>
      </c>
      <c r="M4787" t="s">
        <v>737</v>
      </c>
      <c r="N4787" t="s">
        <v>738</v>
      </c>
      <c r="O4787">
        <v>0</v>
      </c>
      <c r="P4787" t="s">
        <v>177</v>
      </c>
      <c r="Q4787" t="s">
        <v>514</v>
      </c>
      <c r="R4787" t="s">
        <v>515</v>
      </c>
      <c r="S4787" t="s">
        <v>516</v>
      </c>
      <c r="T4787">
        <v>0</v>
      </c>
      <c r="U4787" t="s">
        <v>517</v>
      </c>
      <c r="V4787">
        <v>2523</v>
      </c>
      <c r="W4787" t="s">
        <v>518</v>
      </c>
      <c r="X4787">
        <v>8</v>
      </c>
      <c r="Y4787" t="s">
        <v>519</v>
      </c>
      <c r="Z4787">
        <v>152000</v>
      </c>
      <c r="AA4787">
        <v>21</v>
      </c>
      <c r="AB4787" t="s">
        <v>867</v>
      </c>
      <c r="AC4787">
        <v>152</v>
      </c>
      <c r="AD4787">
        <v>152000</v>
      </c>
      <c r="AE4787"/>
      <c r="AF4787">
        <v>105227</v>
      </c>
      <c r="AG4787"/>
      <c r="AH4787">
        <v>105227</v>
      </c>
      <c r="AI4787">
        <v>0</v>
      </c>
    </row>
    <row r="4788" spans="1:35">
      <c r="A4788" t="s">
        <v>594</v>
      </c>
      <c r="B4788">
        <v>2016</v>
      </c>
      <c r="C4788">
        <v>2016</v>
      </c>
      <c r="D4788">
        <v>2016</v>
      </c>
      <c r="E4788">
        <v>4</v>
      </c>
      <c r="F4788">
        <v>0</v>
      </c>
      <c r="G4788">
        <v>0</v>
      </c>
      <c r="H4788" t="s">
        <v>900</v>
      </c>
      <c r="I4788">
        <v>842</v>
      </c>
      <c r="J4788" t="s">
        <v>593</v>
      </c>
      <c r="K4788" t="s">
        <v>593</v>
      </c>
      <c r="L4788">
        <v>392</v>
      </c>
      <c r="M4788" t="s">
        <v>223</v>
      </c>
      <c r="N4788" t="s">
        <v>584</v>
      </c>
      <c r="O4788">
        <v>0</v>
      </c>
      <c r="P4788" t="s">
        <v>177</v>
      </c>
      <c r="Q4788" t="s">
        <v>514</v>
      </c>
      <c r="R4788" t="s">
        <v>515</v>
      </c>
      <c r="S4788" t="s">
        <v>516</v>
      </c>
      <c r="T4788">
        <v>0</v>
      </c>
      <c r="U4788" t="s">
        <v>517</v>
      </c>
      <c r="V4788">
        <v>2523</v>
      </c>
      <c r="W4788" t="s">
        <v>518</v>
      </c>
      <c r="X4788">
        <v>8</v>
      </c>
      <c r="Y4788" t="s">
        <v>519</v>
      </c>
      <c r="Z4788">
        <v>16052000</v>
      </c>
      <c r="AA4788">
        <v>21</v>
      </c>
      <c r="AB4788" t="s">
        <v>867</v>
      </c>
      <c r="AC4788">
        <v>16052</v>
      </c>
      <c r="AD4788">
        <v>16052000</v>
      </c>
      <c r="AE4788"/>
      <c r="AF4788">
        <v>2306102</v>
      </c>
      <c r="AG4788"/>
      <c r="AH4788">
        <v>2306102</v>
      </c>
      <c r="AI4788">
        <v>0</v>
      </c>
    </row>
    <row r="4789" spans="1:35">
      <c r="A4789" t="s">
        <v>594</v>
      </c>
      <c r="B4789">
        <v>2016</v>
      </c>
      <c r="C4789">
        <v>2016</v>
      </c>
      <c r="D4789">
        <v>2016</v>
      </c>
      <c r="E4789">
        <v>4</v>
      </c>
      <c r="F4789">
        <v>0</v>
      </c>
      <c r="G4789">
        <v>0</v>
      </c>
      <c r="H4789" t="s">
        <v>900</v>
      </c>
      <c r="I4789">
        <v>842</v>
      </c>
      <c r="J4789" t="s">
        <v>593</v>
      </c>
      <c r="K4789" t="s">
        <v>593</v>
      </c>
      <c r="L4789">
        <v>410</v>
      </c>
      <c r="M4789" t="s">
        <v>550</v>
      </c>
      <c r="N4789" t="s">
        <v>551</v>
      </c>
      <c r="O4789">
        <v>0</v>
      </c>
      <c r="P4789" t="s">
        <v>177</v>
      </c>
      <c r="Q4789" t="s">
        <v>514</v>
      </c>
      <c r="R4789" t="s">
        <v>515</v>
      </c>
      <c r="S4789" t="s">
        <v>516</v>
      </c>
      <c r="T4789">
        <v>0</v>
      </c>
      <c r="U4789" t="s">
        <v>517</v>
      </c>
      <c r="V4789">
        <v>2523</v>
      </c>
      <c r="W4789" t="s">
        <v>518</v>
      </c>
      <c r="X4789">
        <v>8</v>
      </c>
      <c r="Y4789" t="s">
        <v>519</v>
      </c>
      <c r="Z4789">
        <v>11899000</v>
      </c>
      <c r="AA4789">
        <v>21</v>
      </c>
      <c r="AB4789" t="s">
        <v>867</v>
      </c>
      <c r="AC4789">
        <v>11899</v>
      </c>
      <c r="AD4789">
        <v>11899000</v>
      </c>
      <c r="AE4789"/>
      <c r="AF4789">
        <v>1797873</v>
      </c>
      <c r="AG4789"/>
      <c r="AH4789">
        <v>1797873</v>
      </c>
      <c r="AI4789">
        <v>0</v>
      </c>
    </row>
    <row r="4790" spans="1:35">
      <c r="A4790" t="s">
        <v>594</v>
      </c>
      <c r="B4790">
        <v>2016</v>
      </c>
      <c r="C4790">
        <v>2016</v>
      </c>
      <c r="D4790">
        <v>2016</v>
      </c>
      <c r="E4790">
        <v>4</v>
      </c>
      <c r="F4790">
        <v>0</v>
      </c>
      <c r="G4790">
        <v>0</v>
      </c>
      <c r="H4790" t="s">
        <v>900</v>
      </c>
      <c r="I4790">
        <v>842</v>
      </c>
      <c r="J4790" t="s">
        <v>593</v>
      </c>
      <c r="K4790" t="s">
        <v>593</v>
      </c>
      <c r="L4790">
        <v>414</v>
      </c>
      <c r="M4790" t="s">
        <v>775</v>
      </c>
      <c r="N4790" t="s">
        <v>776</v>
      </c>
      <c r="O4790">
        <v>0</v>
      </c>
      <c r="P4790" t="s">
        <v>177</v>
      </c>
      <c r="Q4790" t="s">
        <v>514</v>
      </c>
      <c r="R4790" t="s">
        <v>515</v>
      </c>
      <c r="S4790" t="s">
        <v>516</v>
      </c>
      <c r="T4790">
        <v>0</v>
      </c>
      <c r="U4790" t="s">
        <v>517</v>
      </c>
      <c r="V4790">
        <v>2523</v>
      </c>
      <c r="W4790" t="s">
        <v>518</v>
      </c>
      <c r="X4790">
        <v>8</v>
      </c>
      <c r="Y4790" t="s">
        <v>519</v>
      </c>
      <c r="Z4790">
        <v>94000</v>
      </c>
      <c r="AA4790">
        <v>21</v>
      </c>
      <c r="AB4790" t="s">
        <v>867</v>
      </c>
      <c r="AC4790">
        <v>94</v>
      </c>
      <c r="AD4790">
        <v>94000</v>
      </c>
      <c r="AE4790"/>
      <c r="AF4790">
        <v>30529</v>
      </c>
      <c r="AG4790"/>
      <c r="AH4790">
        <v>30529</v>
      </c>
      <c r="AI4790">
        <v>0</v>
      </c>
    </row>
    <row r="4791" spans="1:35">
      <c r="A4791" t="s">
        <v>594</v>
      </c>
      <c r="B4791">
        <v>2016</v>
      </c>
      <c r="C4791">
        <v>2016</v>
      </c>
      <c r="D4791">
        <v>2016</v>
      </c>
      <c r="E4791">
        <v>4</v>
      </c>
      <c r="F4791">
        <v>0</v>
      </c>
      <c r="G4791">
        <v>0</v>
      </c>
      <c r="H4791" t="s">
        <v>900</v>
      </c>
      <c r="I4791">
        <v>842</v>
      </c>
      <c r="J4791" t="s">
        <v>593</v>
      </c>
      <c r="K4791" t="s">
        <v>593</v>
      </c>
      <c r="L4791">
        <v>430</v>
      </c>
      <c r="M4791" t="s">
        <v>827</v>
      </c>
      <c r="N4791" t="s">
        <v>828</v>
      </c>
      <c r="O4791">
        <v>0</v>
      </c>
      <c r="P4791" t="s">
        <v>177</v>
      </c>
      <c r="Q4791" t="s">
        <v>514</v>
      </c>
      <c r="R4791" t="s">
        <v>515</v>
      </c>
      <c r="S4791" t="s">
        <v>516</v>
      </c>
      <c r="T4791">
        <v>0</v>
      </c>
      <c r="U4791" t="s">
        <v>517</v>
      </c>
      <c r="V4791">
        <v>2523</v>
      </c>
      <c r="W4791" t="s">
        <v>518</v>
      </c>
      <c r="X4791">
        <v>8</v>
      </c>
      <c r="Y4791" t="s">
        <v>519</v>
      </c>
      <c r="Z4791">
        <v>77000</v>
      </c>
      <c r="AA4791">
        <v>21</v>
      </c>
      <c r="AB4791" t="s">
        <v>867</v>
      </c>
      <c r="AC4791">
        <v>77</v>
      </c>
      <c r="AD4791">
        <v>77000</v>
      </c>
      <c r="AE4791"/>
      <c r="AF4791">
        <v>51846</v>
      </c>
      <c r="AG4791"/>
      <c r="AH4791">
        <v>51846</v>
      </c>
      <c r="AI4791">
        <v>0</v>
      </c>
    </row>
    <row r="4792" spans="1:35">
      <c r="A4792" t="s">
        <v>594</v>
      </c>
      <c r="B4792">
        <v>2016</v>
      </c>
      <c r="C4792">
        <v>2016</v>
      </c>
      <c r="D4792">
        <v>2016</v>
      </c>
      <c r="E4792">
        <v>4</v>
      </c>
      <c r="F4792">
        <v>0</v>
      </c>
      <c r="G4792">
        <v>0</v>
      </c>
      <c r="H4792" t="s">
        <v>900</v>
      </c>
      <c r="I4792">
        <v>842</v>
      </c>
      <c r="J4792" t="s">
        <v>593</v>
      </c>
      <c r="K4792" t="s">
        <v>593</v>
      </c>
      <c r="L4792">
        <v>458</v>
      </c>
      <c r="M4792" t="s">
        <v>180</v>
      </c>
      <c r="N4792" t="s">
        <v>557</v>
      </c>
      <c r="O4792">
        <v>0</v>
      </c>
      <c r="P4792" t="s">
        <v>177</v>
      </c>
      <c r="Q4792" t="s">
        <v>514</v>
      </c>
      <c r="R4792" t="s">
        <v>515</v>
      </c>
      <c r="S4792" t="s">
        <v>516</v>
      </c>
      <c r="T4792">
        <v>0</v>
      </c>
      <c r="U4792" t="s">
        <v>517</v>
      </c>
      <c r="V4792">
        <v>2523</v>
      </c>
      <c r="W4792" t="s">
        <v>518</v>
      </c>
      <c r="X4792">
        <v>8</v>
      </c>
      <c r="Y4792" t="s">
        <v>519</v>
      </c>
      <c r="Z4792">
        <v>286000</v>
      </c>
      <c r="AA4792">
        <v>21</v>
      </c>
      <c r="AB4792" t="s">
        <v>867</v>
      </c>
      <c r="AC4792">
        <v>286</v>
      </c>
      <c r="AD4792">
        <v>286000</v>
      </c>
      <c r="AE4792"/>
      <c r="AF4792">
        <v>47580</v>
      </c>
      <c r="AG4792"/>
      <c r="AH4792">
        <v>47580</v>
      </c>
      <c r="AI4792">
        <v>0</v>
      </c>
    </row>
    <row r="4793" spans="1:35">
      <c r="A4793" t="s">
        <v>594</v>
      </c>
      <c r="B4793">
        <v>2016</v>
      </c>
      <c r="C4793">
        <v>2016</v>
      </c>
      <c r="D4793">
        <v>2016</v>
      </c>
      <c r="E4793">
        <v>4</v>
      </c>
      <c r="F4793">
        <v>0</v>
      </c>
      <c r="G4793">
        <v>0</v>
      </c>
      <c r="H4793" t="s">
        <v>900</v>
      </c>
      <c r="I4793">
        <v>842</v>
      </c>
      <c r="J4793" t="s">
        <v>593</v>
      </c>
      <c r="K4793" t="s">
        <v>593</v>
      </c>
      <c r="L4793">
        <v>462</v>
      </c>
      <c r="M4793" t="s">
        <v>850</v>
      </c>
      <c r="N4793" t="s">
        <v>851</v>
      </c>
      <c r="O4793">
        <v>0</v>
      </c>
      <c r="P4793" t="s">
        <v>177</v>
      </c>
      <c r="Q4793" t="s">
        <v>514</v>
      </c>
      <c r="R4793" t="s">
        <v>515</v>
      </c>
      <c r="S4793" t="s">
        <v>516</v>
      </c>
      <c r="T4793">
        <v>0</v>
      </c>
      <c r="U4793" t="s">
        <v>517</v>
      </c>
      <c r="V4793">
        <v>2523</v>
      </c>
      <c r="W4793" t="s">
        <v>518</v>
      </c>
      <c r="X4793">
        <v>8</v>
      </c>
      <c r="Y4793" t="s">
        <v>519</v>
      </c>
      <c r="Z4793">
        <v>108000</v>
      </c>
      <c r="AA4793">
        <v>21</v>
      </c>
      <c r="AB4793" t="s">
        <v>867</v>
      </c>
      <c r="AC4793">
        <v>108</v>
      </c>
      <c r="AD4793">
        <v>108000</v>
      </c>
      <c r="AE4793"/>
      <c r="AF4793">
        <v>82724</v>
      </c>
      <c r="AG4793"/>
      <c r="AH4793">
        <v>82724</v>
      </c>
      <c r="AI4793">
        <v>0</v>
      </c>
    </row>
    <row r="4794" spans="1:35">
      <c r="A4794" t="s">
        <v>594</v>
      </c>
      <c r="B4794">
        <v>2016</v>
      </c>
      <c r="C4794">
        <v>2016</v>
      </c>
      <c r="D4794">
        <v>2016</v>
      </c>
      <c r="E4794">
        <v>4</v>
      </c>
      <c r="F4794">
        <v>0</v>
      </c>
      <c r="G4794">
        <v>0</v>
      </c>
      <c r="H4794" t="s">
        <v>900</v>
      </c>
      <c r="I4794">
        <v>842</v>
      </c>
      <c r="J4794" t="s">
        <v>593</v>
      </c>
      <c r="K4794" t="s">
        <v>593</v>
      </c>
      <c r="L4794">
        <v>484</v>
      </c>
      <c r="M4794" t="s">
        <v>656</v>
      </c>
      <c r="N4794" t="s">
        <v>657</v>
      </c>
      <c r="O4794">
        <v>0</v>
      </c>
      <c r="P4794" t="s">
        <v>177</v>
      </c>
      <c r="Q4794" t="s">
        <v>514</v>
      </c>
      <c r="R4794" t="s">
        <v>515</v>
      </c>
      <c r="S4794" t="s">
        <v>516</v>
      </c>
      <c r="T4794">
        <v>0</v>
      </c>
      <c r="U4794" t="s">
        <v>517</v>
      </c>
      <c r="V4794">
        <v>2523</v>
      </c>
      <c r="W4794" t="s">
        <v>518</v>
      </c>
      <c r="X4794">
        <v>8</v>
      </c>
      <c r="Y4794" t="s">
        <v>519</v>
      </c>
      <c r="Z4794">
        <v>36180000</v>
      </c>
      <c r="AA4794">
        <v>21</v>
      </c>
      <c r="AB4794" t="s">
        <v>867</v>
      </c>
      <c r="AC4794">
        <v>36180</v>
      </c>
      <c r="AD4794">
        <v>36180000</v>
      </c>
      <c r="AE4794"/>
      <c r="AF4794">
        <v>7933988</v>
      </c>
      <c r="AG4794"/>
      <c r="AH4794">
        <v>7933988</v>
      </c>
      <c r="AI4794">
        <v>0</v>
      </c>
    </row>
    <row r="4795" spans="1:35">
      <c r="A4795" t="s">
        <v>594</v>
      </c>
      <c r="B4795">
        <v>2016</v>
      </c>
      <c r="C4795">
        <v>2016</v>
      </c>
      <c r="D4795">
        <v>2016</v>
      </c>
      <c r="E4795">
        <v>4</v>
      </c>
      <c r="F4795">
        <v>0</v>
      </c>
      <c r="G4795">
        <v>0</v>
      </c>
      <c r="H4795" t="s">
        <v>900</v>
      </c>
      <c r="I4795">
        <v>842</v>
      </c>
      <c r="J4795" t="s">
        <v>593</v>
      </c>
      <c r="K4795" t="s">
        <v>593</v>
      </c>
      <c r="L4795">
        <v>490</v>
      </c>
      <c r="M4795" t="s">
        <v>546</v>
      </c>
      <c r="N4795" t="s">
        <v>547</v>
      </c>
      <c r="O4795">
        <v>0</v>
      </c>
      <c r="P4795" t="s">
        <v>177</v>
      </c>
      <c r="Q4795" t="s">
        <v>514</v>
      </c>
      <c r="R4795" t="s">
        <v>515</v>
      </c>
      <c r="S4795" t="s">
        <v>516</v>
      </c>
      <c r="T4795">
        <v>0</v>
      </c>
      <c r="U4795" t="s">
        <v>517</v>
      </c>
      <c r="V4795">
        <v>2523</v>
      </c>
      <c r="W4795" t="s">
        <v>518</v>
      </c>
      <c r="X4795">
        <v>8</v>
      </c>
      <c r="Y4795" t="s">
        <v>519</v>
      </c>
      <c r="Z4795">
        <v>258000</v>
      </c>
      <c r="AA4795">
        <v>21</v>
      </c>
      <c r="AB4795" t="s">
        <v>867</v>
      </c>
      <c r="AC4795">
        <v>258</v>
      </c>
      <c r="AD4795">
        <v>258000</v>
      </c>
      <c r="AE4795"/>
      <c r="AF4795">
        <v>88896</v>
      </c>
      <c r="AG4795"/>
      <c r="AH4795">
        <v>88896</v>
      </c>
      <c r="AI4795">
        <v>0</v>
      </c>
    </row>
    <row r="4796" spans="1:35">
      <c r="A4796" t="s">
        <v>594</v>
      </c>
      <c r="B4796">
        <v>2016</v>
      </c>
      <c r="C4796">
        <v>2016</v>
      </c>
      <c r="D4796">
        <v>2016</v>
      </c>
      <c r="E4796">
        <v>4</v>
      </c>
      <c r="F4796">
        <v>0</v>
      </c>
      <c r="G4796">
        <v>0</v>
      </c>
      <c r="H4796" t="s">
        <v>900</v>
      </c>
      <c r="I4796">
        <v>842</v>
      </c>
      <c r="J4796" t="s">
        <v>593</v>
      </c>
      <c r="K4796" t="s">
        <v>593</v>
      </c>
      <c r="L4796">
        <v>500</v>
      </c>
      <c r="M4796" t="s">
        <v>844</v>
      </c>
      <c r="N4796" t="s">
        <v>845</v>
      </c>
      <c r="O4796">
        <v>0</v>
      </c>
      <c r="P4796" t="s">
        <v>177</v>
      </c>
      <c r="Q4796" t="s">
        <v>514</v>
      </c>
      <c r="R4796" t="s">
        <v>515</v>
      </c>
      <c r="S4796" t="s">
        <v>516</v>
      </c>
      <c r="T4796">
        <v>0</v>
      </c>
      <c r="U4796" t="s">
        <v>517</v>
      </c>
      <c r="V4796">
        <v>2523</v>
      </c>
      <c r="W4796" t="s">
        <v>518</v>
      </c>
      <c r="X4796">
        <v>8</v>
      </c>
      <c r="Y4796" t="s">
        <v>519</v>
      </c>
      <c r="Z4796">
        <v>15000</v>
      </c>
      <c r="AA4796">
        <v>21</v>
      </c>
      <c r="AB4796" t="s">
        <v>867</v>
      </c>
      <c r="AC4796">
        <v>15</v>
      </c>
      <c r="AD4796">
        <v>15000</v>
      </c>
      <c r="AE4796"/>
      <c r="AF4796">
        <v>7903</v>
      </c>
      <c r="AG4796"/>
      <c r="AH4796">
        <v>7903</v>
      </c>
      <c r="AI4796">
        <v>0</v>
      </c>
    </row>
    <row r="4797" spans="1:35">
      <c r="A4797" t="s">
        <v>594</v>
      </c>
      <c r="B4797">
        <v>2016</v>
      </c>
      <c r="C4797">
        <v>2016</v>
      </c>
      <c r="D4797">
        <v>2016</v>
      </c>
      <c r="E4797">
        <v>4</v>
      </c>
      <c r="F4797">
        <v>0</v>
      </c>
      <c r="G4797">
        <v>0</v>
      </c>
      <c r="H4797" t="s">
        <v>900</v>
      </c>
      <c r="I4797">
        <v>842</v>
      </c>
      <c r="J4797" t="s">
        <v>593</v>
      </c>
      <c r="K4797" t="s">
        <v>593</v>
      </c>
      <c r="L4797">
        <v>504</v>
      </c>
      <c r="M4797" t="s">
        <v>686</v>
      </c>
      <c r="N4797" t="s">
        <v>687</v>
      </c>
      <c r="O4797">
        <v>0</v>
      </c>
      <c r="P4797" t="s">
        <v>177</v>
      </c>
      <c r="Q4797" t="s">
        <v>514</v>
      </c>
      <c r="R4797" t="s">
        <v>515</v>
      </c>
      <c r="S4797" t="s">
        <v>516</v>
      </c>
      <c r="T4797">
        <v>0</v>
      </c>
      <c r="U4797" t="s">
        <v>517</v>
      </c>
      <c r="V4797">
        <v>2523</v>
      </c>
      <c r="W4797" t="s">
        <v>518</v>
      </c>
      <c r="X4797">
        <v>8</v>
      </c>
      <c r="Y4797" t="s">
        <v>519</v>
      </c>
      <c r="Z4797">
        <v>162000</v>
      </c>
      <c r="AA4797">
        <v>21</v>
      </c>
      <c r="AB4797" t="s">
        <v>867</v>
      </c>
      <c r="AC4797">
        <v>162</v>
      </c>
      <c r="AD4797">
        <v>162000</v>
      </c>
      <c r="AE4797"/>
      <c r="AF4797">
        <v>57160</v>
      </c>
      <c r="AG4797"/>
      <c r="AH4797">
        <v>57160</v>
      </c>
      <c r="AI4797">
        <v>0</v>
      </c>
    </row>
    <row r="4798" spans="1:35">
      <c r="A4798" t="s">
        <v>594</v>
      </c>
      <c r="B4798">
        <v>2016</v>
      </c>
      <c r="C4798">
        <v>2016</v>
      </c>
      <c r="D4798">
        <v>2016</v>
      </c>
      <c r="E4798">
        <v>4</v>
      </c>
      <c r="F4798">
        <v>0</v>
      </c>
      <c r="G4798">
        <v>0</v>
      </c>
      <c r="H4798" t="s">
        <v>900</v>
      </c>
      <c r="I4798">
        <v>842</v>
      </c>
      <c r="J4798" t="s">
        <v>593</v>
      </c>
      <c r="K4798" t="s">
        <v>593</v>
      </c>
      <c r="L4798">
        <v>512</v>
      </c>
      <c r="M4798" t="s">
        <v>699</v>
      </c>
      <c r="N4798" t="s">
        <v>700</v>
      </c>
      <c r="O4798">
        <v>0</v>
      </c>
      <c r="P4798" t="s">
        <v>177</v>
      </c>
      <c r="Q4798" t="s">
        <v>514</v>
      </c>
      <c r="R4798" t="s">
        <v>515</v>
      </c>
      <c r="S4798" t="s">
        <v>516</v>
      </c>
      <c r="T4798">
        <v>0</v>
      </c>
      <c r="U4798" t="s">
        <v>517</v>
      </c>
      <c r="V4798">
        <v>2523</v>
      </c>
      <c r="W4798" t="s">
        <v>518</v>
      </c>
      <c r="X4798">
        <v>8</v>
      </c>
      <c r="Y4798" t="s">
        <v>519</v>
      </c>
      <c r="Z4798">
        <v>74000</v>
      </c>
      <c r="AA4798">
        <v>21</v>
      </c>
      <c r="AB4798" t="s">
        <v>867</v>
      </c>
      <c r="AC4798">
        <v>74</v>
      </c>
      <c r="AD4798">
        <v>74000</v>
      </c>
      <c r="AE4798"/>
      <c r="AF4798">
        <v>62037</v>
      </c>
      <c r="AG4798"/>
      <c r="AH4798">
        <v>62037</v>
      </c>
      <c r="AI4798">
        <v>0</v>
      </c>
    </row>
    <row r="4799" spans="1:35">
      <c r="A4799" t="s">
        <v>594</v>
      </c>
      <c r="B4799">
        <v>2016</v>
      </c>
      <c r="C4799">
        <v>2016</v>
      </c>
      <c r="D4799">
        <v>2016</v>
      </c>
      <c r="E4799">
        <v>4</v>
      </c>
      <c r="F4799">
        <v>0</v>
      </c>
      <c r="G4799">
        <v>0</v>
      </c>
      <c r="H4799" t="s">
        <v>900</v>
      </c>
      <c r="I4799">
        <v>842</v>
      </c>
      <c r="J4799" t="s">
        <v>593</v>
      </c>
      <c r="K4799" t="s">
        <v>593</v>
      </c>
      <c r="L4799">
        <v>528</v>
      </c>
      <c r="M4799" t="s">
        <v>581</v>
      </c>
      <c r="N4799" t="s">
        <v>582</v>
      </c>
      <c r="O4799">
        <v>0</v>
      </c>
      <c r="P4799" t="s">
        <v>177</v>
      </c>
      <c r="Q4799" t="s">
        <v>514</v>
      </c>
      <c r="R4799" t="s">
        <v>515</v>
      </c>
      <c r="S4799" t="s">
        <v>516</v>
      </c>
      <c r="T4799">
        <v>0</v>
      </c>
      <c r="U4799" t="s">
        <v>517</v>
      </c>
      <c r="V4799">
        <v>2523</v>
      </c>
      <c r="W4799" t="s">
        <v>518</v>
      </c>
      <c r="X4799">
        <v>8</v>
      </c>
      <c r="Y4799" t="s">
        <v>519</v>
      </c>
      <c r="Z4799">
        <v>14576000</v>
      </c>
      <c r="AA4799">
        <v>21</v>
      </c>
      <c r="AB4799" t="s">
        <v>867</v>
      </c>
      <c r="AC4799">
        <v>14576</v>
      </c>
      <c r="AD4799">
        <v>14576000</v>
      </c>
      <c r="AE4799"/>
      <c r="AF4799">
        <v>1015756</v>
      </c>
      <c r="AG4799"/>
      <c r="AH4799">
        <v>1015756</v>
      </c>
      <c r="AI4799">
        <v>0</v>
      </c>
    </row>
    <row r="4800" spans="1:35">
      <c r="A4800" t="s">
        <v>594</v>
      </c>
      <c r="B4800">
        <v>2016</v>
      </c>
      <c r="C4800">
        <v>2016</v>
      </c>
      <c r="D4800">
        <v>2016</v>
      </c>
      <c r="E4800">
        <v>4</v>
      </c>
      <c r="F4800">
        <v>0</v>
      </c>
      <c r="G4800">
        <v>0</v>
      </c>
      <c r="H4800" t="s">
        <v>900</v>
      </c>
      <c r="I4800">
        <v>842</v>
      </c>
      <c r="J4800" t="s">
        <v>593</v>
      </c>
      <c r="K4800" t="s">
        <v>593</v>
      </c>
      <c r="L4800">
        <v>531</v>
      </c>
      <c r="M4800" t="s">
        <v>624</v>
      </c>
      <c r="N4800" t="s">
        <v>625</v>
      </c>
      <c r="O4800">
        <v>0</v>
      </c>
      <c r="P4800" t="s">
        <v>177</v>
      </c>
      <c r="Q4800" t="s">
        <v>514</v>
      </c>
      <c r="R4800" t="s">
        <v>515</v>
      </c>
      <c r="S4800" t="s">
        <v>516</v>
      </c>
      <c r="T4800">
        <v>0</v>
      </c>
      <c r="U4800" t="s">
        <v>517</v>
      </c>
      <c r="V4800">
        <v>2523</v>
      </c>
      <c r="W4800" t="s">
        <v>518</v>
      </c>
      <c r="X4800">
        <v>8</v>
      </c>
      <c r="Y4800" t="s">
        <v>519</v>
      </c>
      <c r="Z4800">
        <v>8265000</v>
      </c>
      <c r="AA4800">
        <v>21</v>
      </c>
      <c r="AB4800" t="s">
        <v>867</v>
      </c>
      <c r="AC4800">
        <v>8265</v>
      </c>
      <c r="AD4800">
        <v>8265000</v>
      </c>
      <c r="AE4800"/>
      <c r="AF4800">
        <v>698812</v>
      </c>
      <c r="AG4800"/>
      <c r="AH4800">
        <v>698812</v>
      </c>
      <c r="AI4800">
        <v>0</v>
      </c>
    </row>
    <row r="4801" spans="1:35">
      <c r="A4801" t="s">
        <v>594</v>
      </c>
      <c r="B4801">
        <v>2016</v>
      </c>
      <c r="C4801">
        <v>2016</v>
      </c>
      <c r="D4801">
        <v>2016</v>
      </c>
      <c r="E4801">
        <v>4</v>
      </c>
      <c r="F4801">
        <v>0</v>
      </c>
      <c r="G4801">
        <v>0</v>
      </c>
      <c r="H4801" t="s">
        <v>900</v>
      </c>
      <c r="I4801">
        <v>842</v>
      </c>
      <c r="J4801" t="s">
        <v>593</v>
      </c>
      <c r="K4801" t="s">
        <v>593</v>
      </c>
      <c r="L4801">
        <v>533</v>
      </c>
      <c r="M4801" t="s">
        <v>793</v>
      </c>
      <c r="N4801" t="s">
        <v>794</v>
      </c>
      <c r="O4801">
        <v>0</v>
      </c>
      <c r="P4801" t="s">
        <v>177</v>
      </c>
      <c r="Q4801" t="s">
        <v>514</v>
      </c>
      <c r="R4801" t="s">
        <v>515</v>
      </c>
      <c r="S4801" t="s">
        <v>516</v>
      </c>
      <c r="T4801">
        <v>0</v>
      </c>
      <c r="U4801" t="s">
        <v>517</v>
      </c>
      <c r="V4801">
        <v>2523</v>
      </c>
      <c r="W4801" t="s">
        <v>518</v>
      </c>
      <c r="X4801">
        <v>8</v>
      </c>
      <c r="Y4801" t="s">
        <v>519</v>
      </c>
      <c r="Z4801">
        <v>8825000</v>
      </c>
      <c r="AA4801">
        <v>21</v>
      </c>
      <c r="AB4801" t="s">
        <v>867</v>
      </c>
      <c r="AC4801">
        <v>8825</v>
      </c>
      <c r="AD4801">
        <v>8825000</v>
      </c>
      <c r="AE4801"/>
      <c r="AF4801">
        <v>927594</v>
      </c>
      <c r="AG4801"/>
      <c r="AH4801">
        <v>927594</v>
      </c>
      <c r="AI4801">
        <v>0</v>
      </c>
    </row>
    <row r="4802" spans="1:35">
      <c r="A4802" t="s">
        <v>594</v>
      </c>
      <c r="B4802">
        <v>2016</v>
      </c>
      <c r="C4802">
        <v>2016</v>
      </c>
      <c r="D4802">
        <v>2016</v>
      </c>
      <c r="E4802">
        <v>4</v>
      </c>
      <c r="F4802">
        <v>0</v>
      </c>
      <c r="G4802">
        <v>0</v>
      </c>
      <c r="H4802" t="s">
        <v>900</v>
      </c>
      <c r="I4802">
        <v>842</v>
      </c>
      <c r="J4802" t="s">
        <v>593</v>
      </c>
      <c r="K4802" t="s">
        <v>593</v>
      </c>
      <c r="L4802">
        <v>534</v>
      </c>
      <c r="M4802" t="s">
        <v>807</v>
      </c>
      <c r="N4802" t="s">
        <v>808</v>
      </c>
      <c r="O4802">
        <v>0</v>
      </c>
      <c r="P4802" t="s">
        <v>177</v>
      </c>
      <c r="Q4802" t="s">
        <v>514</v>
      </c>
      <c r="R4802" t="s">
        <v>515</v>
      </c>
      <c r="S4802" t="s">
        <v>516</v>
      </c>
      <c r="T4802">
        <v>0</v>
      </c>
      <c r="U4802" t="s">
        <v>517</v>
      </c>
      <c r="V4802">
        <v>2523</v>
      </c>
      <c r="W4802" t="s">
        <v>518</v>
      </c>
      <c r="X4802">
        <v>8</v>
      </c>
      <c r="Y4802" t="s">
        <v>519</v>
      </c>
      <c r="Z4802">
        <v>152000</v>
      </c>
      <c r="AA4802">
        <v>21</v>
      </c>
      <c r="AB4802" t="s">
        <v>867</v>
      </c>
      <c r="AC4802">
        <v>152</v>
      </c>
      <c r="AD4802">
        <v>152000</v>
      </c>
      <c r="AE4802"/>
      <c r="AF4802">
        <v>75051</v>
      </c>
      <c r="AG4802"/>
      <c r="AH4802">
        <v>75051</v>
      </c>
      <c r="AI4802">
        <v>0</v>
      </c>
    </row>
    <row r="4803" spans="1:35">
      <c r="A4803" t="s">
        <v>594</v>
      </c>
      <c r="B4803">
        <v>2016</v>
      </c>
      <c r="C4803">
        <v>2016</v>
      </c>
      <c r="D4803">
        <v>2016</v>
      </c>
      <c r="E4803">
        <v>4</v>
      </c>
      <c r="F4803">
        <v>0</v>
      </c>
      <c r="G4803">
        <v>0</v>
      </c>
      <c r="H4803" t="s">
        <v>900</v>
      </c>
      <c r="I4803">
        <v>842</v>
      </c>
      <c r="J4803" t="s">
        <v>593</v>
      </c>
      <c r="K4803" t="s">
        <v>593</v>
      </c>
      <c r="L4803">
        <v>554</v>
      </c>
      <c r="M4803" t="s">
        <v>566</v>
      </c>
      <c r="N4803" t="s">
        <v>567</v>
      </c>
      <c r="O4803">
        <v>0</v>
      </c>
      <c r="P4803" t="s">
        <v>177</v>
      </c>
      <c r="Q4803" t="s">
        <v>514</v>
      </c>
      <c r="R4803" t="s">
        <v>515</v>
      </c>
      <c r="S4803" t="s">
        <v>516</v>
      </c>
      <c r="T4803">
        <v>0</v>
      </c>
      <c r="U4803" t="s">
        <v>517</v>
      </c>
      <c r="V4803">
        <v>2523</v>
      </c>
      <c r="W4803" t="s">
        <v>518</v>
      </c>
      <c r="X4803">
        <v>8</v>
      </c>
      <c r="Y4803" t="s">
        <v>519</v>
      </c>
      <c r="Z4803">
        <v>185000</v>
      </c>
      <c r="AA4803">
        <v>21</v>
      </c>
      <c r="AB4803" t="s">
        <v>867</v>
      </c>
      <c r="AC4803">
        <v>185</v>
      </c>
      <c r="AD4803">
        <v>185000</v>
      </c>
      <c r="AE4803"/>
      <c r="AF4803">
        <v>134815</v>
      </c>
      <c r="AG4803"/>
      <c r="AH4803">
        <v>134815</v>
      </c>
      <c r="AI4803">
        <v>0</v>
      </c>
    </row>
    <row r="4804" spans="1:35">
      <c r="A4804" t="s">
        <v>594</v>
      </c>
      <c r="B4804">
        <v>2016</v>
      </c>
      <c r="C4804">
        <v>2016</v>
      </c>
      <c r="D4804">
        <v>2016</v>
      </c>
      <c r="E4804">
        <v>4</v>
      </c>
      <c r="F4804">
        <v>0</v>
      </c>
      <c r="G4804">
        <v>0</v>
      </c>
      <c r="H4804" t="s">
        <v>900</v>
      </c>
      <c r="I4804">
        <v>842</v>
      </c>
      <c r="J4804" t="s">
        <v>593</v>
      </c>
      <c r="K4804" t="s">
        <v>593</v>
      </c>
      <c r="L4804">
        <v>558</v>
      </c>
      <c r="M4804" t="s">
        <v>831</v>
      </c>
      <c r="N4804" t="s">
        <v>832</v>
      </c>
      <c r="O4804">
        <v>0</v>
      </c>
      <c r="P4804" t="s">
        <v>177</v>
      </c>
      <c r="Q4804" t="s">
        <v>514</v>
      </c>
      <c r="R4804" t="s">
        <v>515</v>
      </c>
      <c r="S4804" t="s">
        <v>516</v>
      </c>
      <c r="T4804">
        <v>0</v>
      </c>
      <c r="U4804" t="s">
        <v>517</v>
      </c>
      <c r="V4804">
        <v>2523</v>
      </c>
      <c r="W4804" t="s">
        <v>518</v>
      </c>
      <c r="X4804">
        <v>8</v>
      </c>
      <c r="Y4804" t="s">
        <v>519</v>
      </c>
      <c r="Z4804">
        <v>67000</v>
      </c>
      <c r="AA4804">
        <v>21</v>
      </c>
      <c r="AB4804" t="s">
        <v>867</v>
      </c>
      <c r="AC4804">
        <v>67</v>
      </c>
      <c r="AD4804">
        <v>67000</v>
      </c>
      <c r="AE4804"/>
      <c r="AF4804">
        <v>31395</v>
      </c>
      <c r="AG4804"/>
      <c r="AH4804">
        <v>31395</v>
      </c>
      <c r="AI4804">
        <v>0</v>
      </c>
    </row>
    <row r="4805" spans="1:35">
      <c r="A4805" t="s">
        <v>594</v>
      </c>
      <c r="B4805">
        <v>2016</v>
      </c>
      <c r="C4805">
        <v>2016</v>
      </c>
      <c r="D4805">
        <v>2016</v>
      </c>
      <c r="E4805">
        <v>4</v>
      </c>
      <c r="F4805">
        <v>0</v>
      </c>
      <c r="G4805">
        <v>0</v>
      </c>
      <c r="H4805" t="s">
        <v>900</v>
      </c>
      <c r="I4805">
        <v>842</v>
      </c>
      <c r="J4805" t="s">
        <v>593</v>
      </c>
      <c r="K4805" t="s">
        <v>593</v>
      </c>
      <c r="L4805">
        <v>583</v>
      </c>
      <c r="M4805" t="s">
        <v>901</v>
      </c>
      <c r="N4805" t="s">
        <v>902</v>
      </c>
      <c r="O4805">
        <v>0</v>
      </c>
      <c r="P4805" t="s">
        <v>177</v>
      </c>
      <c r="Q4805" t="s">
        <v>514</v>
      </c>
      <c r="R4805" t="s">
        <v>515</v>
      </c>
      <c r="S4805" t="s">
        <v>516</v>
      </c>
      <c r="T4805">
        <v>0</v>
      </c>
      <c r="U4805" t="s">
        <v>517</v>
      </c>
      <c r="V4805">
        <v>2523</v>
      </c>
      <c r="W4805" t="s">
        <v>518</v>
      </c>
      <c r="X4805">
        <v>8</v>
      </c>
      <c r="Y4805" t="s">
        <v>519</v>
      </c>
      <c r="Z4805">
        <v>861000</v>
      </c>
      <c r="AA4805">
        <v>21</v>
      </c>
      <c r="AB4805" t="s">
        <v>867</v>
      </c>
      <c r="AC4805">
        <v>861</v>
      </c>
      <c r="AD4805">
        <v>861000</v>
      </c>
      <c r="AE4805"/>
      <c r="AF4805">
        <v>75314</v>
      </c>
      <c r="AG4805"/>
      <c r="AH4805">
        <v>75314</v>
      </c>
      <c r="AI4805">
        <v>0</v>
      </c>
    </row>
    <row r="4806" spans="1:35">
      <c r="A4806" t="s">
        <v>594</v>
      </c>
      <c r="B4806">
        <v>2016</v>
      </c>
      <c r="C4806">
        <v>2016</v>
      </c>
      <c r="D4806">
        <v>2016</v>
      </c>
      <c r="E4806">
        <v>4</v>
      </c>
      <c r="F4806">
        <v>0</v>
      </c>
      <c r="G4806">
        <v>0</v>
      </c>
      <c r="H4806" t="s">
        <v>900</v>
      </c>
      <c r="I4806">
        <v>842</v>
      </c>
      <c r="J4806" t="s">
        <v>593</v>
      </c>
      <c r="K4806" t="s">
        <v>593</v>
      </c>
      <c r="L4806">
        <v>584</v>
      </c>
      <c r="M4806" t="s">
        <v>823</v>
      </c>
      <c r="N4806" t="s">
        <v>824</v>
      </c>
      <c r="O4806">
        <v>0</v>
      </c>
      <c r="P4806" t="s">
        <v>177</v>
      </c>
      <c r="Q4806" t="s">
        <v>514</v>
      </c>
      <c r="R4806" t="s">
        <v>515</v>
      </c>
      <c r="S4806" t="s">
        <v>516</v>
      </c>
      <c r="T4806">
        <v>0</v>
      </c>
      <c r="U4806" t="s">
        <v>517</v>
      </c>
      <c r="V4806">
        <v>2523</v>
      </c>
      <c r="W4806" t="s">
        <v>518</v>
      </c>
      <c r="X4806">
        <v>8</v>
      </c>
      <c r="Y4806" t="s">
        <v>519</v>
      </c>
      <c r="Z4806">
        <v>2765000</v>
      </c>
      <c r="AA4806">
        <v>21</v>
      </c>
      <c r="AB4806" t="s">
        <v>867</v>
      </c>
      <c r="AC4806">
        <v>2765</v>
      </c>
      <c r="AD4806">
        <v>2765000</v>
      </c>
      <c r="AE4806"/>
      <c r="AF4806">
        <v>603344</v>
      </c>
      <c r="AG4806"/>
      <c r="AH4806">
        <v>603344</v>
      </c>
      <c r="AI4806">
        <v>0</v>
      </c>
    </row>
    <row r="4807" spans="1:35">
      <c r="A4807" t="s">
        <v>594</v>
      </c>
      <c r="B4807">
        <v>2016</v>
      </c>
      <c r="C4807">
        <v>2016</v>
      </c>
      <c r="D4807">
        <v>2016</v>
      </c>
      <c r="E4807">
        <v>4</v>
      </c>
      <c r="F4807">
        <v>0</v>
      </c>
      <c r="G4807">
        <v>0</v>
      </c>
      <c r="H4807" t="s">
        <v>900</v>
      </c>
      <c r="I4807">
        <v>842</v>
      </c>
      <c r="J4807" t="s">
        <v>593</v>
      </c>
      <c r="K4807" t="s">
        <v>593</v>
      </c>
      <c r="L4807">
        <v>591</v>
      </c>
      <c r="M4807" t="s">
        <v>576</v>
      </c>
      <c r="N4807" t="s">
        <v>577</v>
      </c>
      <c r="O4807">
        <v>0</v>
      </c>
      <c r="P4807" t="s">
        <v>177</v>
      </c>
      <c r="Q4807" t="s">
        <v>514</v>
      </c>
      <c r="R4807" t="s">
        <v>515</v>
      </c>
      <c r="S4807" t="s">
        <v>516</v>
      </c>
      <c r="T4807">
        <v>0</v>
      </c>
      <c r="U4807" t="s">
        <v>517</v>
      </c>
      <c r="V4807">
        <v>2523</v>
      </c>
      <c r="W4807" t="s">
        <v>518</v>
      </c>
      <c r="X4807">
        <v>8</v>
      </c>
      <c r="Y4807" t="s">
        <v>519</v>
      </c>
      <c r="Z4807">
        <v>1599000</v>
      </c>
      <c r="AA4807">
        <v>21</v>
      </c>
      <c r="AB4807" t="s">
        <v>867</v>
      </c>
      <c r="AC4807">
        <v>1599</v>
      </c>
      <c r="AD4807">
        <v>1599000</v>
      </c>
      <c r="AE4807"/>
      <c r="AF4807">
        <v>781153</v>
      </c>
      <c r="AG4807"/>
      <c r="AH4807">
        <v>781153</v>
      </c>
      <c r="AI4807">
        <v>0</v>
      </c>
    </row>
    <row r="4808" spans="1:35">
      <c r="A4808" t="s">
        <v>594</v>
      </c>
      <c r="B4808">
        <v>2016</v>
      </c>
      <c r="C4808">
        <v>2016</v>
      </c>
      <c r="D4808">
        <v>2016</v>
      </c>
      <c r="E4808">
        <v>4</v>
      </c>
      <c r="F4808">
        <v>0</v>
      </c>
      <c r="G4808">
        <v>0</v>
      </c>
      <c r="H4808" t="s">
        <v>900</v>
      </c>
      <c r="I4808">
        <v>842</v>
      </c>
      <c r="J4808" t="s">
        <v>593</v>
      </c>
      <c r="K4808" t="s">
        <v>593</v>
      </c>
      <c r="L4808">
        <v>600</v>
      </c>
      <c r="M4808" t="s">
        <v>852</v>
      </c>
      <c r="N4808" t="s">
        <v>853</v>
      </c>
      <c r="O4808">
        <v>0</v>
      </c>
      <c r="P4808" t="s">
        <v>177</v>
      </c>
      <c r="Q4808" t="s">
        <v>514</v>
      </c>
      <c r="R4808" t="s">
        <v>515</v>
      </c>
      <c r="S4808" t="s">
        <v>516</v>
      </c>
      <c r="T4808">
        <v>0</v>
      </c>
      <c r="U4808" t="s">
        <v>517</v>
      </c>
      <c r="V4808">
        <v>2523</v>
      </c>
      <c r="W4808" t="s">
        <v>518</v>
      </c>
      <c r="X4808">
        <v>8</v>
      </c>
      <c r="Y4808" t="s">
        <v>519</v>
      </c>
      <c r="Z4808">
        <v>60000</v>
      </c>
      <c r="AA4808">
        <v>21</v>
      </c>
      <c r="AB4808" t="s">
        <v>867</v>
      </c>
      <c r="AC4808">
        <v>60</v>
      </c>
      <c r="AD4808">
        <v>60000</v>
      </c>
      <c r="AE4808"/>
      <c r="AF4808">
        <v>100800</v>
      </c>
      <c r="AG4808"/>
      <c r="AH4808">
        <v>100800</v>
      </c>
      <c r="AI4808">
        <v>0</v>
      </c>
    </row>
    <row r="4809" spans="1:35">
      <c r="A4809" t="s">
        <v>594</v>
      </c>
      <c r="B4809">
        <v>2016</v>
      </c>
      <c r="C4809">
        <v>2016</v>
      </c>
      <c r="D4809">
        <v>2016</v>
      </c>
      <c r="E4809">
        <v>4</v>
      </c>
      <c r="F4809">
        <v>0</v>
      </c>
      <c r="G4809">
        <v>0</v>
      </c>
      <c r="H4809" t="s">
        <v>900</v>
      </c>
      <c r="I4809">
        <v>842</v>
      </c>
      <c r="J4809" t="s">
        <v>593</v>
      </c>
      <c r="K4809" t="s">
        <v>593</v>
      </c>
      <c r="L4809">
        <v>604</v>
      </c>
      <c r="M4809" t="s">
        <v>769</v>
      </c>
      <c r="N4809" t="s">
        <v>770</v>
      </c>
      <c r="O4809">
        <v>0</v>
      </c>
      <c r="P4809" t="s">
        <v>177</v>
      </c>
      <c r="Q4809" t="s">
        <v>514</v>
      </c>
      <c r="R4809" t="s">
        <v>515</v>
      </c>
      <c r="S4809" t="s">
        <v>516</v>
      </c>
      <c r="T4809">
        <v>0</v>
      </c>
      <c r="U4809" t="s">
        <v>517</v>
      </c>
      <c r="V4809">
        <v>2523</v>
      </c>
      <c r="W4809" t="s">
        <v>518</v>
      </c>
      <c r="X4809">
        <v>8</v>
      </c>
      <c r="Y4809" t="s">
        <v>519</v>
      </c>
      <c r="Z4809">
        <v>272000</v>
      </c>
      <c r="AA4809">
        <v>21</v>
      </c>
      <c r="AB4809" t="s">
        <v>867</v>
      </c>
      <c r="AC4809">
        <v>272</v>
      </c>
      <c r="AD4809">
        <v>272000</v>
      </c>
      <c r="AE4809"/>
      <c r="AF4809">
        <v>88001</v>
      </c>
      <c r="AG4809"/>
      <c r="AH4809">
        <v>88001</v>
      </c>
      <c r="AI4809">
        <v>0</v>
      </c>
    </row>
    <row r="4810" spans="1:35">
      <c r="A4810" t="s">
        <v>594</v>
      </c>
      <c r="B4810">
        <v>2016</v>
      </c>
      <c r="C4810">
        <v>2016</v>
      </c>
      <c r="D4810">
        <v>2016</v>
      </c>
      <c r="E4810">
        <v>4</v>
      </c>
      <c r="F4810">
        <v>0</v>
      </c>
      <c r="G4810">
        <v>0</v>
      </c>
      <c r="H4810" t="s">
        <v>900</v>
      </c>
      <c r="I4810">
        <v>842</v>
      </c>
      <c r="J4810" t="s">
        <v>593</v>
      </c>
      <c r="K4810" t="s">
        <v>593</v>
      </c>
      <c r="L4810">
        <v>643</v>
      </c>
      <c r="M4810" t="s">
        <v>670</v>
      </c>
      <c r="N4810" t="s">
        <v>671</v>
      </c>
      <c r="O4810">
        <v>0</v>
      </c>
      <c r="P4810" t="s">
        <v>177</v>
      </c>
      <c r="Q4810" t="s">
        <v>514</v>
      </c>
      <c r="R4810" t="s">
        <v>515</v>
      </c>
      <c r="S4810" t="s">
        <v>516</v>
      </c>
      <c r="T4810">
        <v>0</v>
      </c>
      <c r="U4810" t="s">
        <v>517</v>
      </c>
      <c r="V4810">
        <v>2523</v>
      </c>
      <c r="W4810" t="s">
        <v>518</v>
      </c>
      <c r="X4810">
        <v>8</v>
      </c>
      <c r="Y4810" t="s">
        <v>519</v>
      </c>
      <c r="Z4810">
        <v>3413000</v>
      </c>
      <c r="AA4810">
        <v>21</v>
      </c>
      <c r="AB4810" t="s">
        <v>867</v>
      </c>
      <c r="AC4810">
        <v>3413</v>
      </c>
      <c r="AD4810">
        <v>3413000</v>
      </c>
      <c r="AE4810"/>
      <c r="AF4810">
        <v>843836</v>
      </c>
      <c r="AG4810"/>
      <c r="AH4810">
        <v>843836</v>
      </c>
      <c r="AI4810">
        <v>0</v>
      </c>
    </row>
    <row r="4811" spans="1:35">
      <c r="A4811" t="s">
        <v>594</v>
      </c>
      <c r="B4811">
        <v>2016</v>
      </c>
      <c r="C4811">
        <v>2016</v>
      </c>
      <c r="D4811">
        <v>2016</v>
      </c>
      <c r="E4811">
        <v>4</v>
      </c>
      <c r="F4811">
        <v>0</v>
      </c>
      <c r="G4811">
        <v>0</v>
      </c>
      <c r="H4811" t="s">
        <v>900</v>
      </c>
      <c r="I4811">
        <v>842</v>
      </c>
      <c r="J4811" t="s">
        <v>593</v>
      </c>
      <c r="K4811" t="s">
        <v>593</v>
      </c>
      <c r="L4811">
        <v>659</v>
      </c>
      <c r="M4811" t="s">
        <v>813</v>
      </c>
      <c r="N4811" t="s">
        <v>814</v>
      </c>
      <c r="O4811">
        <v>0</v>
      </c>
      <c r="P4811" t="s">
        <v>177</v>
      </c>
      <c r="Q4811" t="s">
        <v>514</v>
      </c>
      <c r="R4811" t="s">
        <v>515</v>
      </c>
      <c r="S4811" t="s">
        <v>516</v>
      </c>
      <c r="T4811">
        <v>0</v>
      </c>
      <c r="U4811" t="s">
        <v>517</v>
      </c>
      <c r="V4811">
        <v>2523</v>
      </c>
      <c r="W4811" t="s">
        <v>518</v>
      </c>
      <c r="X4811">
        <v>8</v>
      </c>
      <c r="Y4811" t="s">
        <v>519</v>
      </c>
      <c r="Z4811">
        <v>1278000</v>
      </c>
      <c r="AA4811">
        <v>21</v>
      </c>
      <c r="AB4811" t="s">
        <v>867</v>
      </c>
      <c r="AC4811">
        <v>1278</v>
      </c>
      <c r="AD4811">
        <v>1278000</v>
      </c>
      <c r="AE4811"/>
      <c r="AF4811">
        <v>239194</v>
      </c>
      <c r="AG4811"/>
      <c r="AH4811">
        <v>239194</v>
      </c>
      <c r="AI4811">
        <v>0</v>
      </c>
    </row>
    <row r="4812" spans="1:35">
      <c r="A4812" t="s">
        <v>594</v>
      </c>
      <c r="B4812">
        <v>2016</v>
      </c>
      <c r="C4812">
        <v>2016</v>
      </c>
      <c r="D4812">
        <v>2016</v>
      </c>
      <c r="E4812">
        <v>4</v>
      </c>
      <c r="F4812">
        <v>0</v>
      </c>
      <c r="G4812">
        <v>0</v>
      </c>
      <c r="H4812" t="s">
        <v>900</v>
      </c>
      <c r="I4812">
        <v>842</v>
      </c>
      <c r="J4812" t="s">
        <v>593</v>
      </c>
      <c r="K4812" t="s">
        <v>593</v>
      </c>
      <c r="L4812">
        <v>660</v>
      </c>
      <c r="M4812" t="s">
        <v>821</v>
      </c>
      <c r="N4812" t="s">
        <v>822</v>
      </c>
      <c r="O4812">
        <v>0</v>
      </c>
      <c r="P4812" t="s">
        <v>177</v>
      </c>
      <c r="Q4812" t="s">
        <v>514</v>
      </c>
      <c r="R4812" t="s">
        <v>515</v>
      </c>
      <c r="S4812" t="s">
        <v>516</v>
      </c>
      <c r="T4812">
        <v>0</v>
      </c>
      <c r="U4812" t="s">
        <v>517</v>
      </c>
      <c r="V4812">
        <v>2523</v>
      </c>
      <c r="W4812" t="s">
        <v>518</v>
      </c>
      <c r="X4812">
        <v>8</v>
      </c>
      <c r="Y4812" t="s">
        <v>519</v>
      </c>
      <c r="Z4812">
        <v>68000</v>
      </c>
      <c r="AA4812">
        <v>21</v>
      </c>
      <c r="AB4812" t="s">
        <v>867</v>
      </c>
      <c r="AC4812">
        <v>68</v>
      </c>
      <c r="AD4812">
        <v>68000</v>
      </c>
      <c r="AE4812"/>
      <c r="AF4812">
        <v>31197</v>
      </c>
      <c r="AG4812"/>
      <c r="AH4812">
        <v>31197</v>
      </c>
      <c r="AI4812">
        <v>0</v>
      </c>
    </row>
    <row r="4813" spans="1:35">
      <c r="A4813" t="s">
        <v>594</v>
      </c>
      <c r="B4813">
        <v>2016</v>
      </c>
      <c r="C4813">
        <v>2016</v>
      </c>
      <c r="D4813">
        <v>2016</v>
      </c>
      <c r="E4813">
        <v>4</v>
      </c>
      <c r="F4813">
        <v>0</v>
      </c>
      <c r="G4813">
        <v>0</v>
      </c>
      <c r="H4813" t="s">
        <v>900</v>
      </c>
      <c r="I4813">
        <v>842</v>
      </c>
      <c r="J4813" t="s">
        <v>593</v>
      </c>
      <c r="K4813" t="s">
        <v>593</v>
      </c>
      <c r="L4813">
        <v>662</v>
      </c>
      <c r="M4813" t="s">
        <v>803</v>
      </c>
      <c r="N4813" t="s">
        <v>804</v>
      </c>
      <c r="O4813">
        <v>0</v>
      </c>
      <c r="P4813" t="s">
        <v>177</v>
      </c>
      <c r="Q4813" t="s">
        <v>514</v>
      </c>
      <c r="R4813" t="s">
        <v>515</v>
      </c>
      <c r="S4813" t="s">
        <v>516</v>
      </c>
      <c r="T4813">
        <v>0</v>
      </c>
      <c r="U4813" t="s">
        <v>517</v>
      </c>
      <c r="V4813">
        <v>2523</v>
      </c>
      <c r="W4813" t="s">
        <v>518</v>
      </c>
      <c r="X4813">
        <v>8</v>
      </c>
      <c r="Y4813" t="s">
        <v>519</v>
      </c>
      <c r="Z4813">
        <v>64000</v>
      </c>
      <c r="AA4813">
        <v>21</v>
      </c>
      <c r="AB4813" t="s">
        <v>867</v>
      </c>
      <c r="AC4813">
        <v>64</v>
      </c>
      <c r="AD4813">
        <v>64000</v>
      </c>
      <c r="AE4813"/>
      <c r="AF4813">
        <v>26894</v>
      </c>
      <c r="AG4813"/>
      <c r="AH4813">
        <v>26894</v>
      </c>
      <c r="AI4813">
        <v>0</v>
      </c>
    </row>
    <row r="4814" spans="1:35">
      <c r="A4814" t="s">
        <v>594</v>
      </c>
      <c r="B4814">
        <v>2016</v>
      </c>
      <c r="C4814">
        <v>2016</v>
      </c>
      <c r="D4814">
        <v>2016</v>
      </c>
      <c r="E4814">
        <v>4</v>
      </c>
      <c r="F4814">
        <v>0</v>
      </c>
      <c r="G4814">
        <v>0</v>
      </c>
      <c r="H4814" t="s">
        <v>900</v>
      </c>
      <c r="I4814">
        <v>842</v>
      </c>
      <c r="J4814" t="s">
        <v>593</v>
      </c>
      <c r="K4814" t="s">
        <v>593</v>
      </c>
      <c r="L4814">
        <v>670</v>
      </c>
      <c r="M4814" t="s">
        <v>817</v>
      </c>
      <c r="N4814" t="s">
        <v>818</v>
      </c>
      <c r="O4814">
        <v>0</v>
      </c>
      <c r="P4814" t="s">
        <v>177</v>
      </c>
      <c r="Q4814" t="s">
        <v>514</v>
      </c>
      <c r="R4814" t="s">
        <v>515</v>
      </c>
      <c r="S4814" t="s">
        <v>516</v>
      </c>
      <c r="T4814">
        <v>0</v>
      </c>
      <c r="U4814" t="s">
        <v>517</v>
      </c>
      <c r="V4814">
        <v>2523</v>
      </c>
      <c r="W4814" t="s">
        <v>518</v>
      </c>
      <c r="X4814">
        <v>8</v>
      </c>
      <c r="Y4814" t="s">
        <v>519</v>
      </c>
      <c r="Z4814">
        <v>127000</v>
      </c>
      <c r="AA4814">
        <v>21</v>
      </c>
      <c r="AB4814" t="s">
        <v>867</v>
      </c>
      <c r="AC4814">
        <v>127</v>
      </c>
      <c r="AD4814">
        <v>127000</v>
      </c>
      <c r="AE4814"/>
      <c r="AF4814">
        <v>27339</v>
      </c>
      <c r="AG4814"/>
      <c r="AH4814">
        <v>27339</v>
      </c>
      <c r="AI4814">
        <v>0</v>
      </c>
    </row>
    <row r="4815" spans="1:35">
      <c r="A4815" t="s">
        <v>594</v>
      </c>
      <c r="B4815">
        <v>2016</v>
      </c>
      <c r="C4815">
        <v>2016</v>
      </c>
      <c r="D4815">
        <v>2016</v>
      </c>
      <c r="E4815">
        <v>4</v>
      </c>
      <c r="F4815">
        <v>0</v>
      </c>
      <c r="G4815">
        <v>0</v>
      </c>
      <c r="H4815" t="s">
        <v>900</v>
      </c>
      <c r="I4815">
        <v>842</v>
      </c>
      <c r="J4815" t="s">
        <v>593</v>
      </c>
      <c r="K4815" t="s">
        <v>593</v>
      </c>
      <c r="L4815">
        <v>682</v>
      </c>
      <c r="M4815" t="s">
        <v>707</v>
      </c>
      <c r="N4815" t="s">
        <v>708</v>
      </c>
      <c r="O4815">
        <v>0</v>
      </c>
      <c r="P4815" t="s">
        <v>177</v>
      </c>
      <c r="Q4815" t="s">
        <v>514</v>
      </c>
      <c r="R4815" t="s">
        <v>515</v>
      </c>
      <c r="S4815" t="s">
        <v>516</v>
      </c>
      <c r="T4815">
        <v>0</v>
      </c>
      <c r="U4815" t="s">
        <v>517</v>
      </c>
      <c r="V4815">
        <v>2523</v>
      </c>
      <c r="W4815" t="s">
        <v>518</v>
      </c>
      <c r="X4815">
        <v>8</v>
      </c>
      <c r="Y4815" t="s">
        <v>519</v>
      </c>
      <c r="Z4815">
        <v>1512000</v>
      </c>
      <c r="AA4815">
        <v>21</v>
      </c>
      <c r="AB4815" t="s">
        <v>867</v>
      </c>
      <c r="AC4815">
        <v>1512</v>
      </c>
      <c r="AD4815">
        <v>1512000</v>
      </c>
      <c r="AE4815"/>
      <c r="AF4815">
        <v>2037757</v>
      </c>
      <c r="AG4815"/>
      <c r="AH4815">
        <v>2037757</v>
      </c>
      <c r="AI4815">
        <v>0</v>
      </c>
    </row>
    <row r="4816" spans="1:35">
      <c r="A4816" t="s">
        <v>594</v>
      </c>
      <c r="B4816">
        <v>2016</v>
      </c>
      <c r="C4816">
        <v>2016</v>
      </c>
      <c r="D4816">
        <v>2016</v>
      </c>
      <c r="E4816">
        <v>4</v>
      </c>
      <c r="F4816">
        <v>0</v>
      </c>
      <c r="G4816">
        <v>0</v>
      </c>
      <c r="H4816" t="s">
        <v>900</v>
      </c>
      <c r="I4816">
        <v>842</v>
      </c>
      <c r="J4816" t="s">
        <v>593</v>
      </c>
      <c r="K4816" t="s">
        <v>593</v>
      </c>
      <c r="L4816">
        <v>699</v>
      </c>
      <c r="M4816" t="s">
        <v>585</v>
      </c>
      <c r="N4816" t="s">
        <v>586</v>
      </c>
      <c r="O4816">
        <v>0</v>
      </c>
      <c r="P4816" t="s">
        <v>177</v>
      </c>
      <c r="Q4816" t="s">
        <v>514</v>
      </c>
      <c r="R4816" t="s">
        <v>515</v>
      </c>
      <c r="S4816" t="s">
        <v>516</v>
      </c>
      <c r="T4816">
        <v>0</v>
      </c>
      <c r="U4816" t="s">
        <v>517</v>
      </c>
      <c r="V4816">
        <v>2523</v>
      </c>
      <c r="W4816" t="s">
        <v>518</v>
      </c>
      <c r="X4816">
        <v>8</v>
      </c>
      <c r="Y4816" t="s">
        <v>519</v>
      </c>
      <c r="Z4816">
        <v>82000</v>
      </c>
      <c r="AA4816">
        <v>21</v>
      </c>
      <c r="AB4816" t="s">
        <v>867</v>
      </c>
      <c r="AC4816">
        <v>82</v>
      </c>
      <c r="AD4816">
        <v>82000</v>
      </c>
      <c r="AE4816"/>
      <c r="AF4816">
        <v>100214</v>
      </c>
      <c r="AG4816"/>
      <c r="AH4816">
        <v>100214</v>
      </c>
      <c r="AI4816">
        <v>0</v>
      </c>
    </row>
    <row r="4817" spans="1:35">
      <c r="A4817" t="s">
        <v>594</v>
      </c>
      <c r="B4817">
        <v>2016</v>
      </c>
      <c r="C4817">
        <v>2016</v>
      </c>
      <c r="D4817">
        <v>2016</v>
      </c>
      <c r="E4817">
        <v>4</v>
      </c>
      <c r="F4817">
        <v>0</v>
      </c>
      <c r="G4817">
        <v>0</v>
      </c>
      <c r="H4817" t="s">
        <v>900</v>
      </c>
      <c r="I4817">
        <v>842</v>
      </c>
      <c r="J4817" t="s">
        <v>593</v>
      </c>
      <c r="K4817" t="s">
        <v>593</v>
      </c>
      <c r="L4817">
        <v>702</v>
      </c>
      <c r="M4817" t="s">
        <v>211</v>
      </c>
      <c r="N4817" t="s">
        <v>563</v>
      </c>
      <c r="O4817">
        <v>0</v>
      </c>
      <c r="P4817" t="s">
        <v>177</v>
      </c>
      <c r="Q4817" t="s">
        <v>514</v>
      </c>
      <c r="R4817" t="s">
        <v>515</v>
      </c>
      <c r="S4817" t="s">
        <v>516</v>
      </c>
      <c r="T4817">
        <v>0</v>
      </c>
      <c r="U4817" t="s">
        <v>517</v>
      </c>
      <c r="V4817">
        <v>2523</v>
      </c>
      <c r="W4817" t="s">
        <v>518</v>
      </c>
      <c r="X4817">
        <v>8</v>
      </c>
      <c r="Y4817" t="s">
        <v>519</v>
      </c>
      <c r="Z4817">
        <v>82000</v>
      </c>
      <c r="AA4817">
        <v>21</v>
      </c>
      <c r="AB4817" t="s">
        <v>867</v>
      </c>
      <c r="AC4817">
        <v>82</v>
      </c>
      <c r="AD4817">
        <v>82000</v>
      </c>
      <c r="AE4817"/>
      <c r="AF4817">
        <v>43092</v>
      </c>
      <c r="AG4817"/>
      <c r="AH4817">
        <v>43092</v>
      </c>
      <c r="AI4817">
        <v>0</v>
      </c>
    </row>
    <row r="4818" spans="1:35">
      <c r="A4818" t="s">
        <v>594</v>
      </c>
      <c r="B4818">
        <v>2016</v>
      </c>
      <c r="C4818">
        <v>2016</v>
      </c>
      <c r="D4818">
        <v>2016</v>
      </c>
      <c r="E4818">
        <v>4</v>
      </c>
      <c r="F4818">
        <v>0</v>
      </c>
      <c r="G4818">
        <v>0</v>
      </c>
      <c r="H4818" t="s">
        <v>900</v>
      </c>
      <c r="I4818">
        <v>842</v>
      </c>
      <c r="J4818" t="s">
        <v>593</v>
      </c>
      <c r="K4818" t="s">
        <v>593</v>
      </c>
      <c r="L4818">
        <v>704</v>
      </c>
      <c r="M4818" t="s">
        <v>570</v>
      </c>
      <c r="N4818" t="s">
        <v>571</v>
      </c>
      <c r="O4818">
        <v>0</v>
      </c>
      <c r="P4818" t="s">
        <v>177</v>
      </c>
      <c r="Q4818" t="s">
        <v>514</v>
      </c>
      <c r="R4818" t="s">
        <v>515</v>
      </c>
      <c r="S4818" t="s">
        <v>516</v>
      </c>
      <c r="T4818">
        <v>0</v>
      </c>
      <c r="U4818" t="s">
        <v>517</v>
      </c>
      <c r="V4818">
        <v>2523</v>
      </c>
      <c r="W4818" t="s">
        <v>518</v>
      </c>
      <c r="X4818">
        <v>8</v>
      </c>
      <c r="Y4818" t="s">
        <v>519</v>
      </c>
      <c r="Z4818">
        <v>15000</v>
      </c>
      <c r="AA4818">
        <v>21</v>
      </c>
      <c r="AB4818" t="s">
        <v>867</v>
      </c>
      <c r="AC4818">
        <v>15</v>
      </c>
      <c r="AD4818">
        <v>15000</v>
      </c>
      <c r="AE4818"/>
      <c r="AF4818">
        <v>27504</v>
      </c>
      <c r="AG4818"/>
      <c r="AH4818">
        <v>27504</v>
      </c>
      <c r="AI4818">
        <v>0</v>
      </c>
    </row>
    <row r="4819" spans="1:35">
      <c r="A4819" t="s">
        <v>594</v>
      </c>
      <c r="B4819">
        <v>2016</v>
      </c>
      <c r="C4819">
        <v>2016</v>
      </c>
      <c r="D4819">
        <v>2016</v>
      </c>
      <c r="E4819">
        <v>4</v>
      </c>
      <c r="F4819">
        <v>0</v>
      </c>
      <c r="G4819">
        <v>0</v>
      </c>
      <c r="H4819" t="s">
        <v>900</v>
      </c>
      <c r="I4819">
        <v>842</v>
      </c>
      <c r="J4819" t="s">
        <v>593</v>
      </c>
      <c r="K4819" t="s">
        <v>593</v>
      </c>
      <c r="L4819">
        <v>710</v>
      </c>
      <c r="M4819" t="s">
        <v>616</v>
      </c>
      <c r="N4819" t="s">
        <v>617</v>
      </c>
      <c r="O4819">
        <v>0</v>
      </c>
      <c r="P4819" t="s">
        <v>177</v>
      </c>
      <c r="Q4819" t="s">
        <v>514</v>
      </c>
      <c r="R4819" t="s">
        <v>515</v>
      </c>
      <c r="S4819" t="s">
        <v>516</v>
      </c>
      <c r="T4819">
        <v>0</v>
      </c>
      <c r="U4819" t="s">
        <v>517</v>
      </c>
      <c r="V4819">
        <v>2523</v>
      </c>
      <c r="W4819" t="s">
        <v>518</v>
      </c>
      <c r="X4819">
        <v>8</v>
      </c>
      <c r="Y4819" t="s">
        <v>519</v>
      </c>
      <c r="Z4819">
        <v>62000</v>
      </c>
      <c r="AA4819">
        <v>21</v>
      </c>
      <c r="AB4819" t="s">
        <v>867</v>
      </c>
      <c r="AC4819">
        <v>62</v>
      </c>
      <c r="AD4819">
        <v>62000</v>
      </c>
      <c r="AE4819"/>
      <c r="AF4819">
        <v>68786</v>
      </c>
      <c r="AG4819"/>
      <c r="AH4819">
        <v>68786</v>
      </c>
      <c r="AI4819">
        <v>0</v>
      </c>
    </row>
    <row r="4820" spans="1:35">
      <c r="A4820" t="s">
        <v>594</v>
      </c>
      <c r="B4820">
        <v>2016</v>
      </c>
      <c r="C4820">
        <v>2016</v>
      </c>
      <c r="D4820">
        <v>2016</v>
      </c>
      <c r="E4820">
        <v>4</v>
      </c>
      <c r="F4820">
        <v>0</v>
      </c>
      <c r="G4820">
        <v>0</v>
      </c>
      <c r="H4820" t="s">
        <v>900</v>
      </c>
      <c r="I4820">
        <v>842</v>
      </c>
      <c r="J4820" t="s">
        <v>593</v>
      </c>
      <c r="K4820" t="s">
        <v>593</v>
      </c>
      <c r="L4820">
        <v>724</v>
      </c>
      <c r="M4820" t="s">
        <v>214</v>
      </c>
      <c r="N4820" t="s">
        <v>580</v>
      </c>
      <c r="O4820">
        <v>0</v>
      </c>
      <c r="P4820" t="s">
        <v>177</v>
      </c>
      <c r="Q4820" t="s">
        <v>514</v>
      </c>
      <c r="R4820" t="s">
        <v>515</v>
      </c>
      <c r="S4820" t="s">
        <v>516</v>
      </c>
      <c r="T4820">
        <v>0</v>
      </c>
      <c r="U4820" t="s">
        <v>517</v>
      </c>
      <c r="V4820">
        <v>2523</v>
      </c>
      <c r="W4820" t="s">
        <v>518</v>
      </c>
      <c r="X4820">
        <v>8</v>
      </c>
      <c r="Y4820" t="s">
        <v>519</v>
      </c>
      <c r="Z4820">
        <v>308000</v>
      </c>
      <c r="AA4820">
        <v>21</v>
      </c>
      <c r="AB4820" t="s">
        <v>867</v>
      </c>
      <c r="AC4820">
        <v>308</v>
      </c>
      <c r="AD4820">
        <v>308000</v>
      </c>
      <c r="AE4820"/>
      <c r="AF4820">
        <v>209082</v>
      </c>
      <c r="AG4820"/>
      <c r="AH4820">
        <v>209082</v>
      </c>
      <c r="AI4820">
        <v>0</v>
      </c>
    </row>
    <row r="4821" spans="1:35">
      <c r="A4821" t="s">
        <v>594</v>
      </c>
      <c r="B4821">
        <v>2016</v>
      </c>
      <c r="C4821">
        <v>2016</v>
      </c>
      <c r="D4821">
        <v>2016</v>
      </c>
      <c r="E4821">
        <v>4</v>
      </c>
      <c r="F4821">
        <v>0</v>
      </c>
      <c r="G4821">
        <v>0</v>
      </c>
      <c r="H4821" t="s">
        <v>900</v>
      </c>
      <c r="I4821">
        <v>842</v>
      </c>
      <c r="J4821" t="s">
        <v>593</v>
      </c>
      <c r="K4821" t="s">
        <v>593</v>
      </c>
      <c r="L4821">
        <v>740</v>
      </c>
      <c r="M4821" t="s">
        <v>709</v>
      </c>
      <c r="N4821" t="s">
        <v>710</v>
      </c>
      <c r="O4821">
        <v>0</v>
      </c>
      <c r="P4821" t="s">
        <v>177</v>
      </c>
      <c r="Q4821" t="s">
        <v>514</v>
      </c>
      <c r="R4821" t="s">
        <v>515</v>
      </c>
      <c r="S4821" t="s">
        <v>516</v>
      </c>
      <c r="T4821">
        <v>0</v>
      </c>
      <c r="U4821" t="s">
        <v>517</v>
      </c>
      <c r="V4821">
        <v>2523</v>
      </c>
      <c r="W4821" t="s">
        <v>518</v>
      </c>
      <c r="X4821">
        <v>8</v>
      </c>
      <c r="Y4821" t="s">
        <v>519</v>
      </c>
      <c r="Z4821">
        <v>262000</v>
      </c>
      <c r="AA4821">
        <v>21</v>
      </c>
      <c r="AB4821" t="s">
        <v>867</v>
      </c>
      <c r="AC4821">
        <v>262</v>
      </c>
      <c r="AD4821">
        <v>262000</v>
      </c>
      <c r="AE4821"/>
      <c r="AF4821">
        <v>43646</v>
      </c>
      <c r="AG4821"/>
      <c r="AH4821">
        <v>43646</v>
      </c>
      <c r="AI4821">
        <v>0</v>
      </c>
    </row>
    <row r="4822" spans="1:35">
      <c r="A4822" t="s">
        <v>594</v>
      </c>
      <c r="B4822">
        <v>2016</v>
      </c>
      <c r="C4822">
        <v>2016</v>
      </c>
      <c r="D4822">
        <v>2016</v>
      </c>
      <c r="E4822">
        <v>4</v>
      </c>
      <c r="F4822">
        <v>0</v>
      </c>
      <c r="G4822">
        <v>0</v>
      </c>
      <c r="H4822" t="s">
        <v>900</v>
      </c>
      <c r="I4822">
        <v>842</v>
      </c>
      <c r="J4822" t="s">
        <v>593</v>
      </c>
      <c r="K4822" t="s">
        <v>593</v>
      </c>
      <c r="L4822">
        <v>752</v>
      </c>
      <c r="M4822" t="s">
        <v>189</v>
      </c>
      <c r="N4822" t="s">
        <v>569</v>
      </c>
      <c r="O4822">
        <v>0</v>
      </c>
      <c r="P4822" t="s">
        <v>177</v>
      </c>
      <c r="Q4822" t="s">
        <v>514</v>
      </c>
      <c r="R4822" t="s">
        <v>515</v>
      </c>
      <c r="S4822" t="s">
        <v>516</v>
      </c>
      <c r="T4822">
        <v>0</v>
      </c>
      <c r="U4822" t="s">
        <v>517</v>
      </c>
      <c r="V4822">
        <v>2523</v>
      </c>
      <c r="W4822" t="s">
        <v>518</v>
      </c>
      <c r="X4822">
        <v>8</v>
      </c>
      <c r="Y4822" t="s">
        <v>519</v>
      </c>
      <c r="Z4822">
        <v>74000</v>
      </c>
      <c r="AA4822">
        <v>21</v>
      </c>
      <c r="AB4822" t="s">
        <v>867</v>
      </c>
      <c r="AC4822">
        <v>74</v>
      </c>
      <c r="AD4822">
        <v>74000</v>
      </c>
      <c r="AE4822"/>
      <c r="AF4822">
        <v>84760</v>
      </c>
      <c r="AG4822"/>
      <c r="AH4822">
        <v>84760</v>
      </c>
      <c r="AI4822">
        <v>0</v>
      </c>
    </row>
    <row r="4823" spans="1:35">
      <c r="A4823" t="s">
        <v>594</v>
      </c>
      <c r="B4823">
        <v>2016</v>
      </c>
      <c r="C4823">
        <v>2016</v>
      </c>
      <c r="D4823">
        <v>2016</v>
      </c>
      <c r="E4823">
        <v>4</v>
      </c>
      <c r="F4823">
        <v>0</v>
      </c>
      <c r="G4823">
        <v>0</v>
      </c>
      <c r="H4823" t="s">
        <v>900</v>
      </c>
      <c r="I4823">
        <v>842</v>
      </c>
      <c r="J4823" t="s">
        <v>593</v>
      </c>
      <c r="K4823" t="s">
        <v>593</v>
      </c>
      <c r="L4823">
        <v>764</v>
      </c>
      <c r="M4823" t="s">
        <v>198</v>
      </c>
      <c r="N4823" t="s">
        <v>556</v>
      </c>
      <c r="O4823">
        <v>0</v>
      </c>
      <c r="P4823" t="s">
        <v>177</v>
      </c>
      <c r="Q4823" t="s">
        <v>514</v>
      </c>
      <c r="R4823" t="s">
        <v>515</v>
      </c>
      <c r="S4823" t="s">
        <v>516</v>
      </c>
      <c r="T4823">
        <v>0</v>
      </c>
      <c r="U4823" t="s">
        <v>517</v>
      </c>
      <c r="V4823">
        <v>2523</v>
      </c>
      <c r="W4823" t="s">
        <v>518</v>
      </c>
      <c r="X4823">
        <v>8</v>
      </c>
      <c r="Y4823" t="s">
        <v>519</v>
      </c>
      <c r="Z4823">
        <v>7931000</v>
      </c>
      <c r="AA4823">
        <v>21</v>
      </c>
      <c r="AB4823" t="s">
        <v>867</v>
      </c>
      <c r="AC4823">
        <v>7931</v>
      </c>
      <c r="AD4823">
        <v>7931000</v>
      </c>
      <c r="AE4823"/>
      <c r="AF4823">
        <v>166037</v>
      </c>
      <c r="AG4823"/>
      <c r="AH4823">
        <v>166037</v>
      </c>
      <c r="AI4823">
        <v>0</v>
      </c>
    </row>
    <row r="4824" spans="1:35">
      <c r="A4824" t="s">
        <v>594</v>
      </c>
      <c r="B4824">
        <v>2016</v>
      </c>
      <c r="C4824">
        <v>2016</v>
      </c>
      <c r="D4824">
        <v>2016</v>
      </c>
      <c r="E4824">
        <v>4</v>
      </c>
      <c r="F4824">
        <v>0</v>
      </c>
      <c r="G4824">
        <v>0</v>
      </c>
      <c r="H4824" t="s">
        <v>900</v>
      </c>
      <c r="I4824">
        <v>842</v>
      </c>
      <c r="J4824" t="s">
        <v>593</v>
      </c>
      <c r="K4824" t="s">
        <v>593</v>
      </c>
      <c r="L4824">
        <v>780</v>
      </c>
      <c r="M4824" t="s">
        <v>713</v>
      </c>
      <c r="N4824" t="s">
        <v>714</v>
      </c>
      <c r="O4824">
        <v>0</v>
      </c>
      <c r="P4824" t="s">
        <v>177</v>
      </c>
      <c r="Q4824" t="s">
        <v>514</v>
      </c>
      <c r="R4824" t="s">
        <v>515</v>
      </c>
      <c r="S4824" t="s">
        <v>516</v>
      </c>
      <c r="T4824">
        <v>0</v>
      </c>
      <c r="U4824" t="s">
        <v>517</v>
      </c>
      <c r="V4824">
        <v>2523</v>
      </c>
      <c r="W4824" t="s">
        <v>518</v>
      </c>
      <c r="X4824">
        <v>8</v>
      </c>
      <c r="Y4824" t="s">
        <v>519</v>
      </c>
      <c r="Z4824">
        <v>1752000</v>
      </c>
      <c r="AA4824">
        <v>21</v>
      </c>
      <c r="AB4824" t="s">
        <v>867</v>
      </c>
      <c r="AC4824">
        <v>1752</v>
      </c>
      <c r="AD4824">
        <v>1752000</v>
      </c>
      <c r="AE4824"/>
      <c r="AF4824">
        <v>347994</v>
      </c>
      <c r="AG4824"/>
      <c r="AH4824">
        <v>347994</v>
      </c>
      <c r="AI4824">
        <v>0</v>
      </c>
    </row>
    <row r="4825" spans="1:35">
      <c r="A4825" t="s">
        <v>594</v>
      </c>
      <c r="B4825">
        <v>2016</v>
      </c>
      <c r="C4825">
        <v>2016</v>
      </c>
      <c r="D4825">
        <v>2016</v>
      </c>
      <c r="E4825">
        <v>4</v>
      </c>
      <c r="F4825">
        <v>0</v>
      </c>
      <c r="G4825">
        <v>0</v>
      </c>
      <c r="H4825" t="s">
        <v>900</v>
      </c>
      <c r="I4825">
        <v>842</v>
      </c>
      <c r="J4825" t="s">
        <v>593</v>
      </c>
      <c r="K4825" t="s">
        <v>593</v>
      </c>
      <c r="L4825">
        <v>784</v>
      </c>
      <c r="M4825" t="s">
        <v>186</v>
      </c>
      <c r="N4825" t="s">
        <v>618</v>
      </c>
      <c r="O4825">
        <v>0</v>
      </c>
      <c r="P4825" t="s">
        <v>177</v>
      </c>
      <c r="Q4825" t="s">
        <v>514</v>
      </c>
      <c r="R4825" t="s">
        <v>515</v>
      </c>
      <c r="S4825" t="s">
        <v>516</v>
      </c>
      <c r="T4825">
        <v>0</v>
      </c>
      <c r="U4825" t="s">
        <v>517</v>
      </c>
      <c r="V4825">
        <v>2523</v>
      </c>
      <c r="W4825" t="s">
        <v>518</v>
      </c>
      <c r="X4825">
        <v>8</v>
      </c>
      <c r="Y4825" t="s">
        <v>519</v>
      </c>
      <c r="Z4825">
        <v>458000</v>
      </c>
      <c r="AA4825">
        <v>21</v>
      </c>
      <c r="AB4825" t="s">
        <v>867</v>
      </c>
      <c r="AC4825">
        <v>458</v>
      </c>
      <c r="AD4825">
        <v>458000</v>
      </c>
      <c r="AE4825"/>
      <c r="AF4825">
        <v>126841</v>
      </c>
      <c r="AG4825"/>
      <c r="AH4825">
        <v>126841</v>
      </c>
      <c r="AI4825">
        <v>0</v>
      </c>
    </row>
    <row r="4826" spans="1:35">
      <c r="A4826" t="s">
        <v>594</v>
      </c>
      <c r="B4826">
        <v>2016</v>
      </c>
      <c r="C4826">
        <v>2016</v>
      </c>
      <c r="D4826">
        <v>2016</v>
      </c>
      <c r="E4826">
        <v>4</v>
      </c>
      <c r="F4826">
        <v>0</v>
      </c>
      <c r="G4826">
        <v>0</v>
      </c>
      <c r="H4826" t="s">
        <v>900</v>
      </c>
      <c r="I4826">
        <v>842</v>
      </c>
      <c r="J4826" t="s">
        <v>593</v>
      </c>
      <c r="K4826" t="s">
        <v>593</v>
      </c>
      <c r="L4826">
        <v>792</v>
      </c>
      <c r="M4826" t="s">
        <v>217</v>
      </c>
      <c r="N4826" t="s">
        <v>573</v>
      </c>
      <c r="O4826">
        <v>0</v>
      </c>
      <c r="P4826" t="s">
        <v>177</v>
      </c>
      <c r="Q4826" t="s">
        <v>514</v>
      </c>
      <c r="R4826" t="s">
        <v>515</v>
      </c>
      <c r="S4826" t="s">
        <v>516</v>
      </c>
      <c r="T4826">
        <v>0</v>
      </c>
      <c r="U4826" t="s">
        <v>517</v>
      </c>
      <c r="V4826">
        <v>2523</v>
      </c>
      <c r="W4826" t="s">
        <v>518</v>
      </c>
      <c r="X4826">
        <v>8</v>
      </c>
      <c r="Y4826" t="s">
        <v>519</v>
      </c>
      <c r="Z4826">
        <v>7000</v>
      </c>
      <c r="AA4826">
        <v>21</v>
      </c>
      <c r="AB4826" t="s">
        <v>867</v>
      </c>
      <c r="AC4826">
        <v>7</v>
      </c>
      <c r="AD4826">
        <v>7000</v>
      </c>
      <c r="AE4826"/>
      <c r="AF4826">
        <v>9900</v>
      </c>
      <c r="AG4826"/>
      <c r="AH4826">
        <v>9900</v>
      </c>
      <c r="AI4826">
        <v>0</v>
      </c>
    </row>
    <row r="4827" spans="1:35">
      <c r="A4827" t="s">
        <v>594</v>
      </c>
      <c r="B4827">
        <v>2016</v>
      </c>
      <c r="C4827">
        <v>2016</v>
      </c>
      <c r="D4827">
        <v>2016</v>
      </c>
      <c r="E4827">
        <v>4</v>
      </c>
      <c r="F4827">
        <v>0</v>
      </c>
      <c r="G4827">
        <v>0</v>
      </c>
      <c r="H4827" t="s">
        <v>900</v>
      </c>
      <c r="I4827">
        <v>842</v>
      </c>
      <c r="J4827" t="s">
        <v>593</v>
      </c>
      <c r="K4827" t="s">
        <v>593</v>
      </c>
      <c r="L4827">
        <v>796</v>
      </c>
      <c r="M4827" t="s">
        <v>811</v>
      </c>
      <c r="N4827" t="s">
        <v>812</v>
      </c>
      <c r="O4827">
        <v>0</v>
      </c>
      <c r="P4827" t="s">
        <v>177</v>
      </c>
      <c r="Q4827" t="s">
        <v>514</v>
      </c>
      <c r="R4827" t="s">
        <v>515</v>
      </c>
      <c r="S4827" t="s">
        <v>516</v>
      </c>
      <c r="T4827">
        <v>0</v>
      </c>
      <c r="U4827" t="s">
        <v>517</v>
      </c>
      <c r="V4827">
        <v>2523</v>
      </c>
      <c r="W4827" t="s">
        <v>518</v>
      </c>
      <c r="X4827">
        <v>8</v>
      </c>
      <c r="Y4827" t="s">
        <v>519</v>
      </c>
      <c r="Z4827">
        <v>12276000</v>
      </c>
      <c r="AA4827">
        <v>21</v>
      </c>
      <c r="AB4827" t="s">
        <v>867</v>
      </c>
      <c r="AC4827">
        <v>12276</v>
      </c>
      <c r="AD4827">
        <v>12276000</v>
      </c>
      <c r="AE4827"/>
      <c r="AF4827">
        <v>1626298</v>
      </c>
      <c r="AG4827"/>
      <c r="AH4827">
        <v>1626298</v>
      </c>
      <c r="AI4827">
        <v>0</v>
      </c>
    </row>
    <row r="4828" spans="1:35">
      <c r="A4828" t="s">
        <v>594</v>
      </c>
      <c r="B4828">
        <v>2016</v>
      </c>
      <c r="C4828">
        <v>2016</v>
      </c>
      <c r="D4828">
        <v>2016</v>
      </c>
      <c r="E4828">
        <v>4</v>
      </c>
      <c r="F4828">
        <v>0</v>
      </c>
      <c r="G4828">
        <v>0</v>
      </c>
      <c r="H4828" t="s">
        <v>900</v>
      </c>
      <c r="I4828">
        <v>842</v>
      </c>
      <c r="J4828" t="s">
        <v>593</v>
      </c>
      <c r="K4828" t="s">
        <v>593</v>
      </c>
      <c r="L4828">
        <v>804</v>
      </c>
      <c r="M4828" t="s">
        <v>650</v>
      </c>
      <c r="N4828" t="s">
        <v>651</v>
      </c>
      <c r="O4828">
        <v>0</v>
      </c>
      <c r="P4828" t="s">
        <v>177</v>
      </c>
      <c r="Q4828" t="s">
        <v>514</v>
      </c>
      <c r="R4828" t="s">
        <v>515</v>
      </c>
      <c r="S4828" t="s">
        <v>516</v>
      </c>
      <c r="T4828">
        <v>0</v>
      </c>
      <c r="U4828" t="s">
        <v>517</v>
      </c>
      <c r="V4828">
        <v>2523</v>
      </c>
      <c r="W4828" t="s">
        <v>518</v>
      </c>
      <c r="X4828">
        <v>8</v>
      </c>
      <c r="Y4828" t="s">
        <v>519</v>
      </c>
      <c r="Z4828">
        <v>180000</v>
      </c>
      <c r="AA4828">
        <v>21</v>
      </c>
      <c r="AB4828" t="s">
        <v>867</v>
      </c>
      <c r="AC4828">
        <v>180</v>
      </c>
      <c r="AD4828">
        <v>180000</v>
      </c>
      <c r="AE4828"/>
      <c r="AF4828">
        <v>73968</v>
      </c>
      <c r="AG4828"/>
      <c r="AH4828">
        <v>73968</v>
      </c>
      <c r="AI4828">
        <v>0</v>
      </c>
    </row>
    <row r="4829" spans="1:35">
      <c r="A4829" t="s">
        <v>594</v>
      </c>
      <c r="B4829">
        <v>2016</v>
      </c>
      <c r="C4829">
        <v>2016</v>
      </c>
      <c r="D4829">
        <v>2016</v>
      </c>
      <c r="E4829">
        <v>4</v>
      </c>
      <c r="F4829">
        <v>0</v>
      </c>
      <c r="G4829">
        <v>0</v>
      </c>
      <c r="H4829" t="s">
        <v>900</v>
      </c>
      <c r="I4829">
        <v>842</v>
      </c>
      <c r="J4829" t="s">
        <v>593</v>
      </c>
      <c r="K4829" t="s">
        <v>593</v>
      </c>
      <c r="L4829">
        <v>818</v>
      </c>
      <c r="M4829" t="s">
        <v>532</v>
      </c>
      <c r="N4829" t="s">
        <v>533</v>
      </c>
      <c r="O4829">
        <v>0</v>
      </c>
      <c r="P4829" t="s">
        <v>177</v>
      </c>
      <c r="Q4829" t="s">
        <v>514</v>
      </c>
      <c r="R4829" t="s">
        <v>515</v>
      </c>
      <c r="S4829" t="s">
        <v>516</v>
      </c>
      <c r="T4829">
        <v>0</v>
      </c>
      <c r="U4829" t="s">
        <v>517</v>
      </c>
      <c r="V4829">
        <v>2523</v>
      </c>
      <c r="W4829" t="s">
        <v>518</v>
      </c>
      <c r="X4829">
        <v>8</v>
      </c>
      <c r="Y4829" t="s">
        <v>519</v>
      </c>
      <c r="Z4829">
        <v>927000</v>
      </c>
      <c r="AA4829">
        <v>21</v>
      </c>
      <c r="AB4829" t="s">
        <v>867</v>
      </c>
      <c r="AC4829">
        <v>927</v>
      </c>
      <c r="AD4829">
        <v>927000</v>
      </c>
      <c r="AE4829"/>
      <c r="AF4829">
        <v>393643</v>
      </c>
      <c r="AG4829"/>
      <c r="AH4829">
        <v>393643</v>
      </c>
      <c r="AI4829">
        <v>0</v>
      </c>
    </row>
    <row r="4830" spans="1:35">
      <c r="A4830" t="s">
        <v>594</v>
      </c>
      <c r="B4830">
        <v>2016</v>
      </c>
      <c r="C4830">
        <v>2016</v>
      </c>
      <c r="D4830">
        <v>2016</v>
      </c>
      <c r="E4830">
        <v>4</v>
      </c>
      <c r="F4830">
        <v>0</v>
      </c>
      <c r="G4830">
        <v>0</v>
      </c>
      <c r="H4830" t="s">
        <v>900</v>
      </c>
      <c r="I4830">
        <v>842</v>
      </c>
      <c r="J4830" t="s">
        <v>593</v>
      </c>
      <c r="K4830" t="s">
        <v>593</v>
      </c>
      <c r="L4830">
        <v>826</v>
      </c>
      <c r="M4830" t="s">
        <v>589</v>
      </c>
      <c r="N4830" t="s">
        <v>590</v>
      </c>
      <c r="O4830">
        <v>0</v>
      </c>
      <c r="P4830" t="s">
        <v>177</v>
      </c>
      <c r="Q4830" t="s">
        <v>514</v>
      </c>
      <c r="R4830" t="s">
        <v>515</v>
      </c>
      <c r="S4830" t="s">
        <v>516</v>
      </c>
      <c r="T4830">
        <v>0</v>
      </c>
      <c r="U4830" t="s">
        <v>517</v>
      </c>
      <c r="V4830">
        <v>2523</v>
      </c>
      <c r="W4830" t="s">
        <v>518</v>
      </c>
      <c r="X4830">
        <v>8</v>
      </c>
      <c r="Y4830" t="s">
        <v>519</v>
      </c>
      <c r="Z4830">
        <v>1447000</v>
      </c>
      <c r="AA4830">
        <v>21</v>
      </c>
      <c r="AB4830" t="s">
        <v>867</v>
      </c>
      <c r="AC4830">
        <v>1447</v>
      </c>
      <c r="AD4830">
        <v>1447000</v>
      </c>
      <c r="AE4830"/>
      <c r="AF4830">
        <v>769281</v>
      </c>
      <c r="AG4830"/>
      <c r="AH4830">
        <v>769281</v>
      </c>
      <c r="AI4830">
        <v>0</v>
      </c>
    </row>
    <row r="4831" spans="1:35">
      <c r="A4831" t="s">
        <v>594</v>
      </c>
      <c r="B4831">
        <v>2016</v>
      </c>
      <c r="C4831">
        <v>2016</v>
      </c>
      <c r="D4831">
        <v>2016</v>
      </c>
      <c r="E4831">
        <v>4</v>
      </c>
      <c r="F4831">
        <v>0</v>
      </c>
      <c r="G4831">
        <v>0</v>
      </c>
      <c r="H4831" t="s">
        <v>900</v>
      </c>
      <c r="I4831">
        <v>842</v>
      </c>
      <c r="J4831" t="s">
        <v>593</v>
      </c>
      <c r="K4831" t="s">
        <v>593</v>
      </c>
      <c r="L4831">
        <v>862</v>
      </c>
      <c r="M4831" t="s">
        <v>723</v>
      </c>
      <c r="N4831" t="s">
        <v>724</v>
      </c>
      <c r="O4831">
        <v>0</v>
      </c>
      <c r="P4831" t="s">
        <v>177</v>
      </c>
      <c r="Q4831" t="s">
        <v>514</v>
      </c>
      <c r="R4831" t="s">
        <v>515</v>
      </c>
      <c r="S4831" t="s">
        <v>516</v>
      </c>
      <c r="T4831">
        <v>0</v>
      </c>
      <c r="U4831" t="s">
        <v>517</v>
      </c>
      <c r="V4831">
        <v>2523</v>
      </c>
      <c r="W4831" t="s">
        <v>518</v>
      </c>
      <c r="X4831">
        <v>8</v>
      </c>
      <c r="Y4831" t="s">
        <v>519</v>
      </c>
      <c r="Z4831">
        <v>1708000</v>
      </c>
      <c r="AA4831">
        <v>21</v>
      </c>
      <c r="AB4831" t="s">
        <v>867</v>
      </c>
      <c r="AC4831">
        <v>1708</v>
      </c>
      <c r="AD4831">
        <v>1708000</v>
      </c>
      <c r="AE4831"/>
      <c r="AF4831">
        <v>842547</v>
      </c>
      <c r="AG4831"/>
      <c r="AH4831">
        <v>842547</v>
      </c>
      <c r="AI4831">
        <v>0</v>
      </c>
    </row>
    <row r="4832" spans="1:35">
      <c r="A4832" t="s">
        <v>594</v>
      </c>
      <c r="B4832">
        <v>2016</v>
      </c>
      <c r="C4832">
        <v>2016</v>
      </c>
      <c r="D4832">
        <v>2016</v>
      </c>
      <c r="E4832">
        <v>4</v>
      </c>
      <c r="F4832">
        <v>0</v>
      </c>
      <c r="G4832">
        <v>0</v>
      </c>
      <c r="H4832" t="s">
        <v>900</v>
      </c>
      <c r="I4832">
        <v>842</v>
      </c>
      <c r="J4832" t="s">
        <v>593</v>
      </c>
      <c r="K4832" t="s">
        <v>593</v>
      </c>
      <c r="L4832">
        <v>440</v>
      </c>
      <c r="M4832" t="s">
        <v>773</v>
      </c>
      <c r="N4832" t="s">
        <v>774</v>
      </c>
      <c r="O4832">
        <v>0</v>
      </c>
      <c r="P4832" t="s">
        <v>177</v>
      </c>
      <c r="Q4832" t="s">
        <v>514</v>
      </c>
      <c r="R4832" t="s">
        <v>515</v>
      </c>
      <c r="S4832" t="s">
        <v>516</v>
      </c>
      <c r="T4832">
        <v>0</v>
      </c>
      <c r="U4832" t="s">
        <v>517</v>
      </c>
      <c r="V4832">
        <v>2523</v>
      </c>
      <c r="W4832" t="s">
        <v>518</v>
      </c>
      <c r="X4832">
        <v>8</v>
      </c>
      <c r="Y4832" t="s">
        <v>519</v>
      </c>
      <c r="Z4832">
        <v>20000</v>
      </c>
      <c r="AA4832">
        <v>21</v>
      </c>
      <c r="AB4832" t="s">
        <v>867</v>
      </c>
      <c r="AC4832">
        <v>20</v>
      </c>
      <c r="AD4832">
        <v>20000</v>
      </c>
      <c r="AE4832"/>
      <c r="AF4832">
        <v>8230</v>
      </c>
      <c r="AG4832"/>
      <c r="AH4832">
        <v>8230</v>
      </c>
      <c r="AI4832">
        <v>0</v>
      </c>
    </row>
    <row r="4833" spans="1:35">
      <c r="A4833" t="s">
        <v>594</v>
      </c>
      <c r="B4833">
        <v>2016</v>
      </c>
      <c r="C4833">
        <v>2016</v>
      </c>
      <c r="D4833">
        <v>2016</v>
      </c>
      <c r="E4833">
        <v>4</v>
      </c>
      <c r="F4833">
        <v>0</v>
      </c>
      <c r="G4833">
        <v>0</v>
      </c>
      <c r="H4833" t="s">
        <v>510</v>
      </c>
      <c r="I4833">
        <v>842</v>
      </c>
      <c r="J4833" t="s">
        <v>593</v>
      </c>
      <c r="K4833" t="s">
        <v>593</v>
      </c>
      <c r="L4833">
        <v>440</v>
      </c>
      <c r="M4833" t="s">
        <v>773</v>
      </c>
      <c r="N4833" t="s">
        <v>774</v>
      </c>
      <c r="O4833">
        <v>0</v>
      </c>
      <c r="P4833" t="s">
        <v>177</v>
      </c>
      <c r="Q4833" t="s">
        <v>514</v>
      </c>
      <c r="R4833" t="s">
        <v>515</v>
      </c>
      <c r="S4833" t="s">
        <v>516</v>
      </c>
      <c r="T4833">
        <v>0</v>
      </c>
      <c r="U4833" t="s">
        <v>517</v>
      </c>
      <c r="V4833">
        <v>2523</v>
      </c>
      <c r="W4833" t="s">
        <v>518</v>
      </c>
      <c r="X4833">
        <v>8</v>
      </c>
      <c r="Y4833" t="s">
        <v>519</v>
      </c>
      <c r="Z4833">
        <v>20000</v>
      </c>
      <c r="AA4833">
        <v>21</v>
      </c>
      <c r="AB4833" t="s">
        <v>867</v>
      </c>
      <c r="AC4833">
        <v>20</v>
      </c>
      <c r="AD4833">
        <v>20000</v>
      </c>
      <c r="AE4833"/>
      <c r="AF4833">
        <v>8230</v>
      </c>
      <c r="AG4833"/>
      <c r="AH4833">
        <v>8230</v>
      </c>
      <c r="AI4833">
        <v>0</v>
      </c>
    </row>
    <row r="4834" spans="1:35">
      <c r="A4834" t="s">
        <v>594</v>
      </c>
      <c r="B4834">
        <v>2016</v>
      </c>
      <c r="C4834">
        <v>2016</v>
      </c>
      <c r="D4834">
        <v>2016</v>
      </c>
      <c r="E4834">
        <v>4</v>
      </c>
      <c r="F4834">
        <v>0</v>
      </c>
      <c r="G4834">
        <v>0</v>
      </c>
      <c r="H4834" t="s">
        <v>900</v>
      </c>
      <c r="I4834">
        <v>842</v>
      </c>
      <c r="J4834" t="s">
        <v>593</v>
      </c>
      <c r="K4834" t="s">
        <v>593</v>
      </c>
      <c r="L4834">
        <v>757</v>
      </c>
      <c r="M4834" t="s">
        <v>597</v>
      </c>
      <c r="N4834" t="s">
        <v>598</v>
      </c>
      <c r="O4834">
        <v>0</v>
      </c>
      <c r="P4834" t="s">
        <v>177</v>
      </c>
      <c r="Q4834" t="s">
        <v>514</v>
      </c>
      <c r="R4834" t="s">
        <v>515</v>
      </c>
      <c r="S4834" t="s">
        <v>516</v>
      </c>
      <c r="T4834">
        <v>0</v>
      </c>
      <c r="U4834" t="s">
        <v>517</v>
      </c>
      <c r="V4834">
        <v>2523</v>
      </c>
      <c r="W4834" t="s">
        <v>518</v>
      </c>
      <c r="X4834">
        <v>8</v>
      </c>
      <c r="Y4834" t="s">
        <v>519</v>
      </c>
      <c r="Z4834">
        <v>4000</v>
      </c>
      <c r="AA4834">
        <v>21</v>
      </c>
      <c r="AB4834" t="s">
        <v>867</v>
      </c>
      <c r="AC4834">
        <v>4</v>
      </c>
      <c r="AD4834">
        <v>4000</v>
      </c>
      <c r="AE4834"/>
      <c r="AF4834">
        <v>3128</v>
      </c>
      <c r="AG4834"/>
      <c r="AH4834">
        <v>3128</v>
      </c>
      <c r="AI4834">
        <v>0</v>
      </c>
    </row>
    <row r="4835" spans="1:35">
      <c r="A4835" t="s">
        <v>594</v>
      </c>
      <c r="B4835">
        <v>2016</v>
      </c>
      <c r="C4835">
        <v>2016</v>
      </c>
      <c r="D4835">
        <v>2016</v>
      </c>
      <c r="E4835">
        <v>4</v>
      </c>
      <c r="F4835">
        <v>0</v>
      </c>
      <c r="G4835">
        <v>0</v>
      </c>
      <c r="H4835" t="s">
        <v>841</v>
      </c>
      <c r="I4835">
        <v>842</v>
      </c>
      <c r="J4835" t="s">
        <v>593</v>
      </c>
      <c r="K4835" t="s">
        <v>593</v>
      </c>
      <c r="L4835">
        <v>188</v>
      </c>
      <c r="M4835" t="s">
        <v>612</v>
      </c>
      <c r="N4835" t="s">
        <v>613</v>
      </c>
      <c r="O4835">
        <v>0</v>
      </c>
      <c r="P4835" t="s">
        <v>177</v>
      </c>
      <c r="Q4835" t="s">
        <v>514</v>
      </c>
      <c r="R4835" t="s">
        <v>515</v>
      </c>
      <c r="S4835" t="s">
        <v>516</v>
      </c>
      <c r="T4835">
        <v>0</v>
      </c>
      <c r="U4835" t="s">
        <v>517</v>
      </c>
      <c r="V4835">
        <v>2523</v>
      </c>
      <c r="W4835" t="s">
        <v>518</v>
      </c>
      <c r="X4835">
        <v>8</v>
      </c>
      <c r="Y4835" t="s">
        <v>519</v>
      </c>
      <c r="Z4835">
        <v>3000</v>
      </c>
      <c r="AA4835">
        <v>21</v>
      </c>
      <c r="AB4835" t="s">
        <v>867</v>
      </c>
      <c r="AC4835">
        <v>3</v>
      </c>
      <c r="AD4835">
        <v>3000</v>
      </c>
      <c r="AE4835"/>
      <c r="AF4835">
        <v>11804</v>
      </c>
      <c r="AG4835"/>
      <c r="AH4835">
        <v>11804</v>
      </c>
      <c r="AI4835">
        <v>0</v>
      </c>
    </row>
    <row r="4836" spans="1:35">
      <c r="A4836" t="s">
        <v>594</v>
      </c>
      <c r="B4836">
        <v>2016</v>
      </c>
      <c r="C4836">
        <v>2016</v>
      </c>
      <c r="D4836">
        <v>2016</v>
      </c>
      <c r="E4836">
        <v>4</v>
      </c>
      <c r="F4836">
        <v>0</v>
      </c>
      <c r="G4836">
        <v>0</v>
      </c>
      <c r="H4836" t="s">
        <v>841</v>
      </c>
      <c r="I4836">
        <v>842</v>
      </c>
      <c r="J4836" t="s">
        <v>593</v>
      </c>
      <c r="K4836" t="s">
        <v>593</v>
      </c>
      <c r="L4836">
        <v>591</v>
      </c>
      <c r="M4836" t="s">
        <v>576</v>
      </c>
      <c r="N4836" t="s">
        <v>577</v>
      </c>
      <c r="O4836">
        <v>0</v>
      </c>
      <c r="P4836" t="s">
        <v>177</v>
      </c>
      <c r="Q4836" t="s">
        <v>514</v>
      </c>
      <c r="R4836" t="s">
        <v>515</v>
      </c>
      <c r="S4836" t="s">
        <v>516</v>
      </c>
      <c r="T4836">
        <v>0</v>
      </c>
      <c r="U4836" t="s">
        <v>517</v>
      </c>
      <c r="V4836">
        <v>2523</v>
      </c>
      <c r="W4836" t="s">
        <v>518</v>
      </c>
      <c r="X4836">
        <v>8</v>
      </c>
      <c r="Y4836" t="s">
        <v>519</v>
      </c>
      <c r="Z4836">
        <v>3000</v>
      </c>
      <c r="AA4836">
        <v>21</v>
      </c>
      <c r="AB4836" t="s">
        <v>867</v>
      </c>
      <c r="AC4836">
        <v>3</v>
      </c>
      <c r="AD4836">
        <v>3000</v>
      </c>
      <c r="AE4836"/>
      <c r="AF4836">
        <v>3120</v>
      </c>
      <c r="AG4836"/>
      <c r="AH4836">
        <v>3120</v>
      </c>
      <c r="AI4836">
        <v>0</v>
      </c>
    </row>
    <row r="4837" spans="1:35">
      <c r="A4837" t="s">
        <v>594</v>
      </c>
      <c r="B4837">
        <v>2016</v>
      </c>
      <c r="C4837">
        <v>2016</v>
      </c>
      <c r="D4837">
        <v>2016</v>
      </c>
      <c r="E4837">
        <v>4</v>
      </c>
      <c r="F4837">
        <v>0</v>
      </c>
      <c r="G4837">
        <v>0</v>
      </c>
      <c r="H4837" t="s">
        <v>510</v>
      </c>
      <c r="I4837">
        <v>842</v>
      </c>
      <c r="J4837" t="s">
        <v>593</v>
      </c>
      <c r="K4837" t="s">
        <v>593</v>
      </c>
      <c r="L4837">
        <v>404</v>
      </c>
      <c r="M4837" t="s">
        <v>610</v>
      </c>
      <c r="N4837" t="s">
        <v>611</v>
      </c>
      <c r="O4837">
        <v>0</v>
      </c>
      <c r="P4837" t="s">
        <v>177</v>
      </c>
      <c r="Q4837" t="s">
        <v>514</v>
      </c>
      <c r="R4837" t="s">
        <v>515</v>
      </c>
      <c r="S4837" t="s">
        <v>516</v>
      </c>
      <c r="T4837">
        <v>0</v>
      </c>
      <c r="U4837" t="s">
        <v>517</v>
      </c>
      <c r="V4837">
        <v>2523</v>
      </c>
      <c r="W4837" t="s">
        <v>518</v>
      </c>
      <c r="X4837">
        <v>8</v>
      </c>
      <c r="Y4837" t="s">
        <v>519</v>
      </c>
      <c r="Z4837">
        <v>3000</v>
      </c>
      <c r="AA4837">
        <v>21</v>
      </c>
      <c r="AB4837" t="s">
        <v>867</v>
      </c>
      <c r="AC4837">
        <v>3</v>
      </c>
      <c r="AD4837">
        <v>3000</v>
      </c>
      <c r="AE4837"/>
      <c r="AF4837">
        <v>14408</v>
      </c>
      <c r="AG4837"/>
      <c r="AH4837">
        <v>14408</v>
      </c>
      <c r="AI4837">
        <v>0</v>
      </c>
    </row>
    <row r="4838" spans="1:35">
      <c r="A4838" t="s">
        <v>594</v>
      </c>
      <c r="B4838">
        <v>2016</v>
      </c>
      <c r="C4838">
        <v>2016</v>
      </c>
      <c r="D4838">
        <v>2016</v>
      </c>
      <c r="E4838">
        <v>4</v>
      </c>
      <c r="F4838">
        <v>0</v>
      </c>
      <c r="G4838">
        <v>0</v>
      </c>
      <c r="H4838" t="s">
        <v>900</v>
      </c>
      <c r="I4838">
        <v>842</v>
      </c>
      <c r="J4838" t="s">
        <v>593</v>
      </c>
      <c r="K4838" t="s">
        <v>593</v>
      </c>
      <c r="L4838">
        <v>404</v>
      </c>
      <c r="M4838" t="s">
        <v>610</v>
      </c>
      <c r="N4838" t="s">
        <v>611</v>
      </c>
      <c r="O4838">
        <v>0</v>
      </c>
      <c r="P4838" t="s">
        <v>177</v>
      </c>
      <c r="Q4838" t="s">
        <v>514</v>
      </c>
      <c r="R4838" t="s">
        <v>515</v>
      </c>
      <c r="S4838" t="s">
        <v>516</v>
      </c>
      <c r="T4838">
        <v>0</v>
      </c>
      <c r="U4838" t="s">
        <v>517</v>
      </c>
      <c r="V4838">
        <v>2523</v>
      </c>
      <c r="W4838" t="s">
        <v>518</v>
      </c>
      <c r="X4838">
        <v>8</v>
      </c>
      <c r="Y4838" t="s">
        <v>519</v>
      </c>
      <c r="Z4838">
        <v>3000</v>
      </c>
      <c r="AA4838">
        <v>21</v>
      </c>
      <c r="AB4838" t="s">
        <v>867</v>
      </c>
      <c r="AC4838">
        <v>3</v>
      </c>
      <c r="AD4838">
        <v>3000</v>
      </c>
      <c r="AE4838"/>
      <c r="AF4838">
        <v>14408</v>
      </c>
      <c r="AG4838"/>
      <c r="AH4838">
        <v>14408</v>
      </c>
      <c r="AI4838">
        <v>0</v>
      </c>
    </row>
    <row r="4839" spans="1:35">
      <c r="A4839" t="s">
        <v>594</v>
      </c>
      <c r="B4839">
        <v>2016</v>
      </c>
      <c r="C4839">
        <v>2016</v>
      </c>
      <c r="D4839">
        <v>2016</v>
      </c>
      <c r="E4839">
        <v>4</v>
      </c>
      <c r="F4839">
        <v>0</v>
      </c>
      <c r="G4839">
        <v>0</v>
      </c>
      <c r="H4839" t="s">
        <v>510</v>
      </c>
      <c r="I4839">
        <v>842</v>
      </c>
      <c r="J4839" t="s">
        <v>593</v>
      </c>
      <c r="K4839" t="s">
        <v>593</v>
      </c>
      <c r="L4839">
        <v>422</v>
      </c>
      <c r="M4839" t="s">
        <v>451</v>
      </c>
      <c r="N4839" t="s">
        <v>696</v>
      </c>
      <c r="O4839">
        <v>0</v>
      </c>
      <c r="P4839" t="s">
        <v>177</v>
      </c>
      <c r="Q4839" t="s">
        <v>514</v>
      </c>
      <c r="R4839" t="s">
        <v>515</v>
      </c>
      <c r="S4839" t="s">
        <v>516</v>
      </c>
      <c r="T4839">
        <v>0</v>
      </c>
      <c r="U4839" t="s">
        <v>517</v>
      </c>
      <c r="V4839">
        <v>2523</v>
      </c>
      <c r="W4839" t="s">
        <v>518</v>
      </c>
      <c r="X4839">
        <v>8</v>
      </c>
      <c r="Y4839" t="s">
        <v>519</v>
      </c>
      <c r="Z4839">
        <v>2000</v>
      </c>
      <c r="AA4839">
        <v>21</v>
      </c>
      <c r="AB4839" t="s">
        <v>867</v>
      </c>
      <c r="AC4839">
        <v>2</v>
      </c>
      <c r="AD4839">
        <v>2000</v>
      </c>
      <c r="AE4839"/>
      <c r="AF4839">
        <v>4330</v>
      </c>
      <c r="AG4839"/>
      <c r="AH4839">
        <v>4330</v>
      </c>
      <c r="AI4839">
        <v>0</v>
      </c>
    </row>
    <row r="4840" spans="1:35">
      <c r="A4840" t="s">
        <v>594</v>
      </c>
      <c r="B4840">
        <v>2016</v>
      </c>
      <c r="C4840">
        <v>2016</v>
      </c>
      <c r="D4840">
        <v>2016</v>
      </c>
      <c r="E4840">
        <v>4</v>
      </c>
      <c r="F4840">
        <v>0</v>
      </c>
      <c r="G4840">
        <v>0</v>
      </c>
      <c r="H4840" t="s">
        <v>841</v>
      </c>
      <c r="I4840">
        <v>842</v>
      </c>
      <c r="J4840" t="s">
        <v>593</v>
      </c>
      <c r="K4840" t="s">
        <v>593</v>
      </c>
      <c r="L4840">
        <v>566</v>
      </c>
      <c r="M4840" t="s">
        <v>638</v>
      </c>
      <c r="N4840" t="s">
        <v>639</v>
      </c>
      <c r="O4840">
        <v>0</v>
      </c>
      <c r="P4840" t="s">
        <v>177</v>
      </c>
      <c r="Q4840" t="s">
        <v>514</v>
      </c>
      <c r="R4840" t="s">
        <v>515</v>
      </c>
      <c r="S4840" t="s">
        <v>516</v>
      </c>
      <c r="T4840">
        <v>0</v>
      </c>
      <c r="U4840" t="s">
        <v>517</v>
      </c>
      <c r="V4840">
        <v>2523</v>
      </c>
      <c r="W4840" t="s">
        <v>518</v>
      </c>
      <c r="X4840">
        <v>8</v>
      </c>
      <c r="Y4840" t="s">
        <v>519</v>
      </c>
      <c r="Z4840">
        <v>2000</v>
      </c>
      <c r="AA4840">
        <v>21</v>
      </c>
      <c r="AB4840" t="s">
        <v>867</v>
      </c>
      <c r="AC4840">
        <v>2</v>
      </c>
      <c r="AD4840">
        <v>2000</v>
      </c>
      <c r="AE4840"/>
      <c r="AF4840">
        <v>4532</v>
      </c>
      <c r="AG4840"/>
      <c r="AH4840">
        <v>4532</v>
      </c>
      <c r="AI4840">
        <v>0</v>
      </c>
    </row>
    <row r="4841" spans="1:35">
      <c r="A4841" t="s">
        <v>594</v>
      </c>
      <c r="B4841">
        <v>2016</v>
      </c>
      <c r="C4841">
        <v>2016</v>
      </c>
      <c r="D4841">
        <v>2016</v>
      </c>
      <c r="E4841">
        <v>4</v>
      </c>
      <c r="F4841">
        <v>0</v>
      </c>
      <c r="G4841">
        <v>0</v>
      </c>
      <c r="H4841" t="s">
        <v>900</v>
      </c>
      <c r="I4841">
        <v>842</v>
      </c>
      <c r="J4841" t="s">
        <v>593</v>
      </c>
      <c r="K4841" t="s">
        <v>593</v>
      </c>
      <c r="L4841">
        <v>422</v>
      </c>
      <c r="M4841" t="s">
        <v>451</v>
      </c>
      <c r="N4841" t="s">
        <v>696</v>
      </c>
      <c r="O4841">
        <v>0</v>
      </c>
      <c r="P4841" t="s">
        <v>177</v>
      </c>
      <c r="Q4841" t="s">
        <v>514</v>
      </c>
      <c r="R4841" t="s">
        <v>515</v>
      </c>
      <c r="S4841" t="s">
        <v>516</v>
      </c>
      <c r="T4841">
        <v>0</v>
      </c>
      <c r="U4841" t="s">
        <v>517</v>
      </c>
      <c r="V4841">
        <v>2523</v>
      </c>
      <c r="W4841" t="s">
        <v>518</v>
      </c>
      <c r="X4841">
        <v>8</v>
      </c>
      <c r="Y4841" t="s">
        <v>519</v>
      </c>
      <c r="Z4841">
        <v>2000</v>
      </c>
      <c r="AA4841">
        <v>21</v>
      </c>
      <c r="AB4841" t="s">
        <v>867</v>
      </c>
      <c r="AC4841">
        <v>2</v>
      </c>
      <c r="AD4841">
        <v>2000</v>
      </c>
      <c r="AE4841"/>
      <c r="AF4841">
        <v>4330</v>
      </c>
      <c r="AG4841"/>
      <c r="AH4841">
        <v>4330</v>
      </c>
      <c r="AI4841">
        <v>0</v>
      </c>
    </row>
    <row r="4842" spans="1:35">
      <c r="A4842" t="s">
        <v>594</v>
      </c>
      <c r="B4842">
        <v>2016</v>
      </c>
      <c r="C4842">
        <v>2016</v>
      </c>
      <c r="D4842">
        <v>2016</v>
      </c>
      <c r="E4842">
        <v>4</v>
      </c>
      <c r="F4842">
        <v>0</v>
      </c>
      <c r="G4842">
        <v>0</v>
      </c>
      <c r="H4842" t="s">
        <v>900</v>
      </c>
      <c r="I4842">
        <v>842</v>
      </c>
      <c r="J4842" t="s">
        <v>593</v>
      </c>
      <c r="K4842" t="s">
        <v>593</v>
      </c>
      <c r="L4842">
        <v>608</v>
      </c>
      <c r="M4842" t="s">
        <v>548</v>
      </c>
      <c r="N4842" t="s">
        <v>549</v>
      </c>
      <c r="O4842">
        <v>0</v>
      </c>
      <c r="P4842" t="s">
        <v>177</v>
      </c>
      <c r="Q4842" t="s">
        <v>514</v>
      </c>
      <c r="R4842" t="s">
        <v>515</v>
      </c>
      <c r="S4842" t="s">
        <v>516</v>
      </c>
      <c r="T4842">
        <v>0</v>
      </c>
      <c r="U4842" t="s">
        <v>517</v>
      </c>
      <c r="V4842">
        <v>2523</v>
      </c>
      <c r="W4842" t="s">
        <v>518</v>
      </c>
      <c r="X4842">
        <v>8</v>
      </c>
      <c r="Y4842" t="s">
        <v>519</v>
      </c>
      <c r="Z4842">
        <v>2000</v>
      </c>
      <c r="AA4842">
        <v>21</v>
      </c>
      <c r="AB4842" t="s">
        <v>867</v>
      </c>
      <c r="AC4842">
        <v>2</v>
      </c>
      <c r="AD4842">
        <v>2000</v>
      </c>
      <c r="AE4842"/>
      <c r="AF4842">
        <v>2651</v>
      </c>
      <c r="AG4842"/>
      <c r="AH4842">
        <v>2651</v>
      </c>
      <c r="AI4842">
        <v>0</v>
      </c>
    </row>
    <row r="4843" spans="1:35">
      <c r="A4843" t="s">
        <v>594</v>
      </c>
      <c r="B4843">
        <v>2016</v>
      </c>
      <c r="C4843">
        <v>2016</v>
      </c>
      <c r="D4843">
        <v>2016</v>
      </c>
      <c r="E4843">
        <v>4</v>
      </c>
      <c r="F4843">
        <v>0</v>
      </c>
      <c r="G4843">
        <v>0</v>
      </c>
      <c r="H4843" t="s">
        <v>900</v>
      </c>
      <c r="I4843">
        <v>842</v>
      </c>
      <c r="J4843" t="s">
        <v>593</v>
      </c>
      <c r="K4843" t="s">
        <v>593</v>
      </c>
      <c r="L4843">
        <v>4</v>
      </c>
      <c r="M4843" t="s">
        <v>789</v>
      </c>
      <c r="N4843" t="s">
        <v>790</v>
      </c>
      <c r="O4843">
        <v>0</v>
      </c>
      <c r="P4843" t="s">
        <v>177</v>
      </c>
      <c r="Q4843" t="s">
        <v>514</v>
      </c>
      <c r="R4843" t="s">
        <v>515</v>
      </c>
      <c r="S4843" t="s">
        <v>516</v>
      </c>
      <c r="T4843">
        <v>0</v>
      </c>
      <c r="U4843" t="s">
        <v>517</v>
      </c>
      <c r="V4843">
        <v>2523</v>
      </c>
      <c r="W4843" t="s">
        <v>518</v>
      </c>
      <c r="X4843">
        <v>8</v>
      </c>
      <c r="Y4843" t="s">
        <v>519</v>
      </c>
      <c r="Z4843">
        <v>1000</v>
      </c>
      <c r="AA4843">
        <v>21</v>
      </c>
      <c r="AB4843" t="s">
        <v>867</v>
      </c>
      <c r="AC4843">
        <v>1</v>
      </c>
      <c r="AD4843">
        <v>1000</v>
      </c>
      <c r="AE4843"/>
      <c r="AF4843">
        <v>2589</v>
      </c>
      <c r="AG4843"/>
      <c r="AH4843">
        <v>2589</v>
      </c>
      <c r="AI4843">
        <v>0</v>
      </c>
    </row>
    <row r="4844" spans="1:35">
      <c r="A4844" t="s">
        <v>594</v>
      </c>
      <c r="B4844">
        <v>2016</v>
      </c>
      <c r="C4844">
        <v>2016</v>
      </c>
      <c r="D4844">
        <v>2016</v>
      </c>
      <c r="E4844">
        <v>4</v>
      </c>
      <c r="F4844">
        <v>0</v>
      </c>
      <c r="G4844">
        <v>0</v>
      </c>
      <c r="H4844" t="s">
        <v>900</v>
      </c>
      <c r="I4844">
        <v>842</v>
      </c>
      <c r="J4844" t="s">
        <v>593</v>
      </c>
      <c r="K4844" t="s">
        <v>593</v>
      </c>
      <c r="L4844">
        <v>12</v>
      </c>
      <c r="M4844" t="s">
        <v>666</v>
      </c>
      <c r="N4844" t="s">
        <v>667</v>
      </c>
      <c r="O4844">
        <v>0</v>
      </c>
      <c r="P4844" t="s">
        <v>177</v>
      </c>
      <c r="Q4844" t="s">
        <v>514</v>
      </c>
      <c r="R4844" t="s">
        <v>515</v>
      </c>
      <c r="S4844" t="s">
        <v>516</v>
      </c>
      <c r="T4844">
        <v>0</v>
      </c>
      <c r="U4844" t="s">
        <v>517</v>
      </c>
      <c r="V4844">
        <v>2523</v>
      </c>
      <c r="W4844" t="s">
        <v>518</v>
      </c>
      <c r="X4844">
        <v>8</v>
      </c>
      <c r="Y4844" t="s">
        <v>519</v>
      </c>
      <c r="Z4844">
        <v>1000</v>
      </c>
      <c r="AA4844">
        <v>21</v>
      </c>
      <c r="AB4844" t="s">
        <v>867</v>
      </c>
      <c r="AC4844">
        <v>1</v>
      </c>
      <c r="AD4844">
        <v>1000</v>
      </c>
      <c r="AE4844"/>
      <c r="AF4844">
        <v>3520</v>
      </c>
      <c r="AG4844"/>
      <c r="AH4844">
        <v>3520</v>
      </c>
      <c r="AI4844">
        <v>0</v>
      </c>
    </row>
    <row r="4845" spans="1:35">
      <c r="A4845" t="s">
        <v>594</v>
      </c>
      <c r="B4845">
        <v>2016</v>
      </c>
      <c r="C4845">
        <v>2016</v>
      </c>
      <c r="D4845">
        <v>2016</v>
      </c>
      <c r="E4845">
        <v>4</v>
      </c>
      <c r="F4845">
        <v>0</v>
      </c>
      <c r="G4845">
        <v>0</v>
      </c>
      <c r="H4845" t="s">
        <v>900</v>
      </c>
      <c r="I4845">
        <v>842</v>
      </c>
      <c r="J4845" t="s">
        <v>593</v>
      </c>
      <c r="K4845" t="s">
        <v>593</v>
      </c>
      <c r="L4845">
        <v>100</v>
      </c>
      <c r="M4845" t="s">
        <v>668</v>
      </c>
      <c r="N4845" t="s">
        <v>669</v>
      </c>
      <c r="O4845">
        <v>0</v>
      </c>
      <c r="P4845" t="s">
        <v>177</v>
      </c>
      <c r="Q4845" t="s">
        <v>514</v>
      </c>
      <c r="R4845" t="s">
        <v>515</v>
      </c>
      <c r="S4845" t="s">
        <v>516</v>
      </c>
      <c r="T4845">
        <v>0</v>
      </c>
      <c r="U4845" t="s">
        <v>517</v>
      </c>
      <c r="V4845">
        <v>2523</v>
      </c>
      <c r="W4845" t="s">
        <v>518</v>
      </c>
      <c r="X4845">
        <v>8</v>
      </c>
      <c r="Y4845" t="s">
        <v>519</v>
      </c>
      <c r="Z4845">
        <v>1000</v>
      </c>
      <c r="AA4845">
        <v>21</v>
      </c>
      <c r="AB4845" t="s">
        <v>867</v>
      </c>
      <c r="AC4845">
        <v>1</v>
      </c>
      <c r="AD4845">
        <v>1000</v>
      </c>
      <c r="AE4845"/>
      <c r="AF4845">
        <v>3646</v>
      </c>
      <c r="AG4845"/>
      <c r="AH4845">
        <v>3646</v>
      </c>
      <c r="AI4845">
        <v>0</v>
      </c>
    </row>
    <row r="4846" spans="1:35">
      <c r="A4846" t="s">
        <v>594</v>
      </c>
      <c r="B4846">
        <v>2016</v>
      </c>
      <c r="C4846">
        <v>2016</v>
      </c>
      <c r="D4846">
        <v>2016</v>
      </c>
      <c r="E4846">
        <v>4</v>
      </c>
      <c r="F4846">
        <v>0</v>
      </c>
      <c r="G4846">
        <v>0</v>
      </c>
      <c r="H4846" t="s">
        <v>510</v>
      </c>
      <c r="I4846">
        <v>842</v>
      </c>
      <c r="J4846" t="s">
        <v>593</v>
      </c>
      <c r="K4846" t="s">
        <v>593</v>
      </c>
      <c r="L4846">
        <v>4</v>
      </c>
      <c r="M4846" t="s">
        <v>789</v>
      </c>
      <c r="N4846" t="s">
        <v>790</v>
      </c>
      <c r="O4846">
        <v>0</v>
      </c>
      <c r="P4846" t="s">
        <v>177</v>
      </c>
      <c r="Q4846" t="s">
        <v>514</v>
      </c>
      <c r="R4846" t="s">
        <v>515</v>
      </c>
      <c r="S4846" t="s">
        <v>516</v>
      </c>
      <c r="T4846">
        <v>0</v>
      </c>
      <c r="U4846" t="s">
        <v>517</v>
      </c>
      <c r="V4846">
        <v>2523</v>
      </c>
      <c r="W4846" t="s">
        <v>518</v>
      </c>
      <c r="X4846">
        <v>8</v>
      </c>
      <c r="Y4846" t="s">
        <v>519</v>
      </c>
      <c r="Z4846">
        <v>1000</v>
      </c>
      <c r="AA4846">
        <v>21</v>
      </c>
      <c r="AB4846" t="s">
        <v>867</v>
      </c>
      <c r="AC4846">
        <v>1</v>
      </c>
      <c r="AD4846">
        <v>1000</v>
      </c>
      <c r="AE4846"/>
      <c r="AF4846">
        <v>2589</v>
      </c>
      <c r="AG4846"/>
      <c r="AH4846">
        <v>2589</v>
      </c>
      <c r="AI4846">
        <v>0</v>
      </c>
    </row>
    <row r="4847" spans="1:35">
      <c r="A4847" t="s">
        <v>594</v>
      </c>
      <c r="B4847">
        <v>2016</v>
      </c>
      <c r="C4847">
        <v>2016</v>
      </c>
      <c r="D4847">
        <v>2016</v>
      </c>
      <c r="E4847">
        <v>4</v>
      </c>
      <c r="F4847">
        <v>0</v>
      </c>
      <c r="G4847">
        <v>0</v>
      </c>
      <c r="H4847" t="s">
        <v>510</v>
      </c>
      <c r="I4847">
        <v>842</v>
      </c>
      <c r="J4847" t="s">
        <v>593</v>
      </c>
      <c r="K4847" t="s">
        <v>593</v>
      </c>
      <c r="L4847">
        <v>12</v>
      </c>
      <c r="M4847" t="s">
        <v>666</v>
      </c>
      <c r="N4847" t="s">
        <v>667</v>
      </c>
      <c r="O4847">
        <v>0</v>
      </c>
      <c r="P4847" t="s">
        <v>177</v>
      </c>
      <c r="Q4847" t="s">
        <v>514</v>
      </c>
      <c r="R4847" t="s">
        <v>515</v>
      </c>
      <c r="S4847" t="s">
        <v>516</v>
      </c>
      <c r="T4847">
        <v>0</v>
      </c>
      <c r="U4847" t="s">
        <v>517</v>
      </c>
      <c r="V4847">
        <v>2523</v>
      </c>
      <c r="W4847" t="s">
        <v>518</v>
      </c>
      <c r="X4847">
        <v>8</v>
      </c>
      <c r="Y4847" t="s">
        <v>519</v>
      </c>
      <c r="Z4847">
        <v>1000</v>
      </c>
      <c r="AA4847">
        <v>21</v>
      </c>
      <c r="AB4847" t="s">
        <v>867</v>
      </c>
      <c r="AC4847">
        <v>1</v>
      </c>
      <c r="AD4847">
        <v>1000</v>
      </c>
      <c r="AE4847"/>
      <c r="AF4847">
        <v>3520</v>
      </c>
      <c r="AG4847"/>
      <c r="AH4847">
        <v>3520</v>
      </c>
      <c r="AI4847">
        <v>0</v>
      </c>
    </row>
    <row r="4848" spans="1:35">
      <c r="A4848" t="s">
        <v>594</v>
      </c>
      <c r="B4848">
        <v>2016</v>
      </c>
      <c r="C4848">
        <v>2016</v>
      </c>
      <c r="D4848">
        <v>2016</v>
      </c>
      <c r="E4848">
        <v>4</v>
      </c>
      <c r="F4848">
        <v>0</v>
      </c>
      <c r="G4848">
        <v>0</v>
      </c>
      <c r="H4848" t="s">
        <v>510</v>
      </c>
      <c r="I4848">
        <v>842</v>
      </c>
      <c r="J4848" t="s">
        <v>593</v>
      </c>
      <c r="K4848" t="s">
        <v>593</v>
      </c>
      <c r="L4848">
        <v>100</v>
      </c>
      <c r="M4848" t="s">
        <v>668</v>
      </c>
      <c r="N4848" t="s">
        <v>669</v>
      </c>
      <c r="O4848">
        <v>0</v>
      </c>
      <c r="P4848" t="s">
        <v>177</v>
      </c>
      <c r="Q4848" t="s">
        <v>514</v>
      </c>
      <c r="R4848" t="s">
        <v>515</v>
      </c>
      <c r="S4848" t="s">
        <v>516</v>
      </c>
      <c r="T4848">
        <v>0</v>
      </c>
      <c r="U4848" t="s">
        <v>517</v>
      </c>
      <c r="V4848">
        <v>2523</v>
      </c>
      <c r="W4848" t="s">
        <v>518</v>
      </c>
      <c r="X4848">
        <v>8</v>
      </c>
      <c r="Y4848" t="s">
        <v>519</v>
      </c>
      <c r="Z4848">
        <v>1000</v>
      </c>
      <c r="AA4848">
        <v>21</v>
      </c>
      <c r="AB4848" t="s">
        <v>867</v>
      </c>
      <c r="AC4848">
        <v>1</v>
      </c>
      <c r="AD4848">
        <v>1000</v>
      </c>
      <c r="AE4848"/>
      <c r="AF4848">
        <v>3646</v>
      </c>
      <c r="AG4848"/>
      <c r="AH4848">
        <v>3646</v>
      </c>
      <c r="AI4848">
        <v>0</v>
      </c>
    </row>
    <row r="4849" spans="1:35">
      <c r="A4849" t="s">
        <v>594</v>
      </c>
      <c r="B4849">
        <v>2016</v>
      </c>
      <c r="C4849">
        <v>2016</v>
      </c>
      <c r="D4849">
        <v>2016</v>
      </c>
      <c r="E4849">
        <v>4</v>
      </c>
      <c r="F4849">
        <v>0</v>
      </c>
      <c r="G4849">
        <v>0</v>
      </c>
      <c r="H4849" t="s">
        <v>841</v>
      </c>
      <c r="I4849">
        <v>842</v>
      </c>
      <c r="J4849" t="s">
        <v>593</v>
      </c>
      <c r="K4849" t="s">
        <v>593</v>
      </c>
      <c r="L4849">
        <v>388</v>
      </c>
      <c r="M4849" t="s">
        <v>737</v>
      </c>
      <c r="N4849" t="s">
        <v>738</v>
      </c>
      <c r="O4849">
        <v>0</v>
      </c>
      <c r="P4849" t="s">
        <v>177</v>
      </c>
      <c r="Q4849" t="s">
        <v>514</v>
      </c>
      <c r="R4849" t="s">
        <v>515</v>
      </c>
      <c r="S4849" t="s">
        <v>516</v>
      </c>
      <c r="T4849">
        <v>0</v>
      </c>
      <c r="U4849" t="s">
        <v>517</v>
      </c>
      <c r="V4849">
        <v>2523</v>
      </c>
      <c r="W4849" t="s">
        <v>518</v>
      </c>
      <c r="X4849">
        <v>8</v>
      </c>
      <c r="Y4849" t="s">
        <v>519</v>
      </c>
      <c r="Z4849">
        <v>1000</v>
      </c>
      <c r="AA4849">
        <v>21</v>
      </c>
      <c r="AB4849" t="s">
        <v>867</v>
      </c>
      <c r="AC4849">
        <v>1</v>
      </c>
      <c r="AD4849">
        <v>1000</v>
      </c>
      <c r="AE4849"/>
      <c r="AF4849">
        <v>5335</v>
      </c>
      <c r="AG4849"/>
      <c r="AH4849">
        <v>5335</v>
      </c>
      <c r="AI4849">
        <v>0</v>
      </c>
    </row>
    <row r="4850" spans="1:35">
      <c r="A4850" t="s">
        <v>594</v>
      </c>
      <c r="B4850">
        <v>2016</v>
      </c>
      <c r="C4850">
        <v>2016</v>
      </c>
      <c r="D4850">
        <v>2016</v>
      </c>
      <c r="E4850">
        <v>4</v>
      </c>
      <c r="F4850">
        <v>0</v>
      </c>
      <c r="G4850">
        <v>0</v>
      </c>
      <c r="H4850" t="s">
        <v>841</v>
      </c>
      <c r="I4850">
        <v>842</v>
      </c>
      <c r="J4850" t="s">
        <v>593</v>
      </c>
      <c r="K4850" t="s">
        <v>593</v>
      </c>
      <c r="L4850">
        <v>533</v>
      </c>
      <c r="M4850" t="s">
        <v>793</v>
      </c>
      <c r="N4850" t="s">
        <v>794</v>
      </c>
      <c r="O4850">
        <v>0</v>
      </c>
      <c r="P4850" t="s">
        <v>177</v>
      </c>
      <c r="Q4850" t="s">
        <v>514</v>
      </c>
      <c r="R4850" t="s">
        <v>515</v>
      </c>
      <c r="S4850" t="s">
        <v>516</v>
      </c>
      <c r="T4850">
        <v>0</v>
      </c>
      <c r="U4850" t="s">
        <v>517</v>
      </c>
      <c r="V4850">
        <v>2523</v>
      </c>
      <c r="W4850" t="s">
        <v>518</v>
      </c>
      <c r="X4850">
        <v>8</v>
      </c>
      <c r="Y4850" t="s">
        <v>519</v>
      </c>
      <c r="Z4850">
        <v>1000</v>
      </c>
      <c r="AA4850">
        <v>21</v>
      </c>
      <c r="AB4850" t="s">
        <v>867</v>
      </c>
      <c r="AC4850">
        <v>1</v>
      </c>
      <c r="AD4850">
        <v>1000</v>
      </c>
      <c r="AE4850"/>
      <c r="AF4850">
        <v>2868</v>
      </c>
      <c r="AG4850"/>
      <c r="AH4850">
        <v>2868</v>
      </c>
      <c r="AI4850">
        <v>0</v>
      </c>
    </row>
    <row r="4851" spans="1:35">
      <c r="A4851" t="s">
        <v>594</v>
      </c>
      <c r="B4851">
        <v>2016</v>
      </c>
      <c r="C4851">
        <v>2016</v>
      </c>
      <c r="D4851">
        <v>2016</v>
      </c>
      <c r="E4851">
        <v>4</v>
      </c>
      <c r="F4851">
        <v>0</v>
      </c>
      <c r="G4851">
        <v>0</v>
      </c>
      <c r="H4851" t="s">
        <v>841</v>
      </c>
      <c r="I4851">
        <v>842</v>
      </c>
      <c r="J4851" t="s">
        <v>593</v>
      </c>
      <c r="K4851" t="s">
        <v>593</v>
      </c>
      <c r="L4851">
        <v>604</v>
      </c>
      <c r="M4851" t="s">
        <v>769</v>
      </c>
      <c r="N4851" t="s">
        <v>770</v>
      </c>
      <c r="O4851">
        <v>0</v>
      </c>
      <c r="P4851" t="s">
        <v>177</v>
      </c>
      <c r="Q4851" t="s">
        <v>514</v>
      </c>
      <c r="R4851" t="s">
        <v>515</v>
      </c>
      <c r="S4851" t="s">
        <v>516</v>
      </c>
      <c r="T4851">
        <v>0</v>
      </c>
      <c r="U4851" t="s">
        <v>517</v>
      </c>
      <c r="V4851">
        <v>2523</v>
      </c>
      <c r="W4851" t="s">
        <v>518</v>
      </c>
      <c r="X4851">
        <v>8</v>
      </c>
      <c r="Y4851" t="s">
        <v>519</v>
      </c>
      <c r="Z4851">
        <v>1000</v>
      </c>
      <c r="AA4851">
        <v>21</v>
      </c>
      <c r="AB4851" t="s">
        <v>867</v>
      </c>
      <c r="AC4851">
        <v>1</v>
      </c>
      <c r="AD4851">
        <v>1000</v>
      </c>
      <c r="AE4851"/>
      <c r="AF4851">
        <v>2657</v>
      </c>
      <c r="AG4851"/>
      <c r="AH4851">
        <v>2657</v>
      </c>
      <c r="AI4851">
        <v>0</v>
      </c>
    </row>
    <row r="4852" spans="1:35">
      <c r="A4852" t="s">
        <v>594</v>
      </c>
      <c r="B4852">
        <v>2016</v>
      </c>
      <c r="C4852">
        <v>2016</v>
      </c>
      <c r="D4852">
        <v>2016</v>
      </c>
      <c r="E4852">
        <v>4</v>
      </c>
      <c r="F4852">
        <v>0</v>
      </c>
      <c r="G4852">
        <v>0</v>
      </c>
      <c r="H4852" t="s">
        <v>510</v>
      </c>
      <c r="I4852">
        <v>842</v>
      </c>
      <c r="J4852" t="s">
        <v>593</v>
      </c>
      <c r="K4852" t="s">
        <v>593</v>
      </c>
      <c r="L4852">
        <v>566</v>
      </c>
      <c r="M4852" t="s">
        <v>638</v>
      </c>
      <c r="N4852" t="s">
        <v>639</v>
      </c>
      <c r="O4852">
        <v>0</v>
      </c>
      <c r="P4852" t="s">
        <v>177</v>
      </c>
      <c r="Q4852" t="s">
        <v>514</v>
      </c>
      <c r="R4852" t="s">
        <v>515</v>
      </c>
      <c r="S4852" t="s">
        <v>516</v>
      </c>
      <c r="T4852">
        <v>0</v>
      </c>
      <c r="U4852" t="s">
        <v>517</v>
      </c>
      <c r="V4852">
        <v>2523</v>
      </c>
      <c r="W4852" t="s">
        <v>518</v>
      </c>
      <c r="X4852">
        <v>8</v>
      </c>
      <c r="Y4852" t="s">
        <v>519</v>
      </c>
      <c r="Z4852">
        <v>2000</v>
      </c>
      <c r="AA4852">
        <v>21</v>
      </c>
      <c r="AB4852" t="s">
        <v>867</v>
      </c>
      <c r="AC4852">
        <v>2</v>
      </c>
      <c r="AD4852">
        <v>2000</v>
      </c>
      <c r="AE4852"/>
      <c r="AF4852">
        <v>4532</v>
      </c>
      <c r="AG4852"/>
      <c r="AH4852">
        <v>4532</v>
      </c>
      <c r="AI4852">
        <v>0</v>
      </c>
    </row>
    <row r="4853" spans="1:35">
      <c r="A4853" t="s">
        <v>594</v>
      </c>
      <c r="B4853">
        <v>2016</v>
      </c>
      <c r="C4853">
        <v>2016</v>
      </c>
      <c r="D4853">
        <v>2016</v>
      </c>
      <c r="E4853">
        <v>4</v>
      </c>
      <c r="F4853">
        <v>0</v>
      </c>
      <c r="G4853">
        <v>0</v>
      </c>
      <c r="H4853" t="s">
        <v>510</v>
      </c>
      <c r="I4853">
        <v>842</v>
      </c>
      <c r="J4853" t="s">
        <v>593</v>
      </c>
      <c r="K4853" t="s">
        <v>593</v>
      </c>
      <c r="L4853">
        <v>608</v>
      </c>
      <c r="M4853" t="s">
        <v>548</v>
      </c>
      <c r="N4853" t="s">
        <v>549</v>
      </c>
      <c r="O4853">
        <v>0</v>
      </c>
      <c r="P4853" t="s">
        <v>177</v>
      </c>
      <c r="Q4853" t="s">
        <v>514</v>
      </c>
      <c r="R4853" t="s">
        <v>515</v>
      </c>
      <c r="S4853" t="s">
        <v>516</v>
      </c>
      <c r="T4853">
        <v>0</v>
      </c>
      <c r="U4853" t="s">
        <v>517</v>
      </c>
      <c r="V4853">
        <v>2523</v>
      </c>
      <c r="W4853" t="s">
        <v>518</v>
      </c>
      <c r="X4853">
        <v>8</v>
      </c>
      <c r="Y4853" t="s">
        <v>519</v>
      </c>
      <c r="Z4853">
        <v>2000</v>
      </c>
      <c r="AA4853">
        <v>21</v>
      </c>
      <c r="AB4853" t="s">
        <v>867</v>
      </c>
      <c r="AC4853">
        <v>2</v>
      </c>
      <c r="AD4853">
        <v>2000</v>
      </c>
      <c r="AE4853"/>
      <c r="AF4853">
        <v>2651</v>
      </c>
      <c r="AG4853"/>
      <c r="AH4853">
        <v>2651</v>
      </c>
      <c r="AI4853">
        <v>0</v>
      </c>
    </row>
    <row r="4854" spans="1:35">
      <c r="A4854" t="s">
        <v>594</v>
      </c>
      <c r="B4854">
        <v>2016</v>
      </c>
      <c r="C4854">
        <v>2016</v>
      </c>
      <c r="D4854">
        <v>2016</v>
      </c>
      <c r="E4854">
        <v>4</v>
      </c>
      <c r="F4854">
        <v>0</v>
      </c>
      <c r="G4854">
        <v>0</v>
      </c>
      <c r="H4854" t="s">
        <v>510</v>
      </c>
      <c r="I4854">
        <v>842</v>
      </c>
      <c r="J4854" t="s">
        <v>593</v>
      </c>
      <c r="K4854" t="s">
        <v>593</v>
      </c>
      <c r="L4854">
        <v>583</v>
      </c>
      <c r="M4854" t="s">
        <v>901</v>
      </c>
      <c r="N4854" t="s">
        <v>902</v>
      </c>
      <c r="O4854">
        <v>0</v>
      </c>
      <c r="P4854" t="s">
        <v>177</v>
      </c>
      <c r="Q4854" t="s">
        <v>514</v>
      </c>
      <c r="R4854" t="s">
        <v>515</v>
      </c>
      <c r="S4854" t="s">
        <v>516</v>
      </c>
      <c r="T4854">
        <v>0</v>
      </c>
      <c r="U4854" t="s">
        <v>517</v>
      </c>
      <c r="V4854">
        <v>2523</v>
      </c>
      <c r="W4854" t="s">
        <v>518</v>
      </c>
      <c r="X4854">
        <v>8</v>
      </c>
      <c r="Y4854" t="s">
        <v>519</v>
      </c>
      <c r="Z4854">
        <v>861000</v>
      </c>
      <c r="AA4854">
        <v>21</v>
      </c>
      <c r="AB4854" t="s">
        <v>867</v>
      </c>
      <c r="AC4854">
        <v>861</v>
      </c>
      <c r="AD4854">
        <v>861000</v>
      </c>
      <c r="AE4854"/>
      <c r="AF4854">
        <v>75314</v>
      </c>
      <c r="AG4854"/>
      <c r="AH4854">
        <v>75314</v>
      </c>
      <c r="AI4854">
        <v>0</v>
      </c>
    </row>
    <row r="4855" spans="1:35">
      <c r="A4855" t="s">
        <v>594</v>
      </c>
      <c r="B4855">
        <v>2016</v>
      </c>
      <c r="C4855">
        <v>2016</v>
      </c>
      <c r="D4855">
        <v>2016</v>
      </c>
      <c r="E4855">
        <v>4</v>
      </c>
      <c r="F4855">
        <v>0</v>
      </c>
      <c r="G4855">
        <v>0</v>
      </c>
      <c r="H4855" t="s">
        <v>510</v>
      </c>
      <c r="I4855">
        <v>842</v>
      </c>
      <c r="J4855" t="s">
        <v>593</v>
      </c>
      <c r="K4855" t="s">
        <v>593</v>
      </c>
      <c r="L4855">
        <v>584</v>
      </c>
      <c r="M4855" t="s">
        <v>823</v>
      </c>
      <c r="N4855" t="s">
        <v>824</v>
      </c>
      <c r="O4855">
        <v>0</v>
      </c>
      <c r="P4855" t="s">
        <v>177</v>
      </c>
      <c r="Q4855" t="s">
        <v>514</v>
      </c>
      <c r="R4855" t="s">
        <v>515</v>
      </c>
      <c r="S4855" t="s">
        <v>516</v>
      </c>
      <c r="T4855">
        <v>0</v>
      </c>
      <c r="U4855" t="s">
        <v>517</v>
      </c>
      <c r="V4855">
        <v>2523</v>
      </c>
      <c r="W4855" t="s">
        <v>518</v>
      </c>
      <c r="X4855">
        <v>8</v>
      </c>
      <c r="Y4855" t="s">
        <v>519</v>
      </c>
      <c r="Z4855">
        <v>2765000</v>
      </c>
      <c r="AA4855">
        <v>21</v>
      </c>
      <c r="AB4855" t="s">
        <v>867</v>
      </c>
      <c r="AC4855">
        <v>2765</v>
      </c>
      <c r="AD4855">
        <v>2765000</v>
      </c>
      <c r="AE4855"/>
      <c r="AF4855">
        <v>603344</v>
      </c>
      <c r="AG4855"/>
      <c r="AH4855">
        <v>603344</v>
      </c>
      <c r="AI4855">
        <v>0</v>
      </c>
    </row>
    <row r="4856" spans="1:35">
      <c r="A4856" t="s">
        <v>594</v>
      </c>
      <c r="B4856">
        <v>2016</v>
      </c>
      <c r="C4856">
        <v>2016</v>
      </c>
      <c r="D4856">
        <v>2016</v>
      </c>
      <c r="E4856">
        <v>4</v>
      </c>
      <c r="F4856">
        <v>0</v>
      </c>
      <c r="G4856">
        <v>0</v>
      </c>
      <c r="H4856" t="s">
        <v>510</v>
      </c>
      <c r="I4856">
        <v>842</v>
      </c>
      <c r="J4856" t="s">
        <v>593</v>
      </c>
      <c r="K4856" t="s">
        <v>593</v>
      </c>
      <c r="L4856">
        <v>591</v>
      </c>
      <c r="M4856" t="s">
        <v>576</v>
      </c>
      <c r="N4856" t="s">
        <v>577</v>
      </c>
      <c r="O4856">
        <v>0</v>
      </c>
      <c r="P4856" t="s">
        <v>177</v>
      </c>
      <c r="Q4856" t="s">
        <v>514</v>
      </c>
      <c r="R4856" t="s">
        <v>515</v>
      </c>
      <c r="S4856" t="s">
        <v>516</v>
      </c>
      <c r="T4856">
        <v>0</v>
      </c>
      <c r="U4856" t="s">
        <v>517</v>
      </c>
      <c r="V4856">
        <v>2523</v>
      </c>
      <c r="W4856" t="s">
        <v>518</v>
      </c>
      <c r="X4856">
        <v>8</v>
      </c>
      <c r="Y4856" t="s">
        <v>519</v>
      </c>
      <c r="Z4856">
        <v>1602000</v>
      </c>
      <c r="AA4856">
        <v>21</v>
      </c>
      <c r="AB4856" t="s">
        <v>867</v>
      </c>
      <c r="AC4856">
        <v>1602</v>
      </c>
      <c r="AD4856">
        <v>1602000</v>
      </c>
      <c r="AE4856"/>
      <c r="AF4856">
        <v>784273</v>
      </c>
      <c r="AG4856"/>
      <c r="AH4856">
        <v>784273</v>
      </c>
      <c r="AI4856">
        <v>0</v>
      </c>
    </row>
    <row r="4857" spans="1:35">
      <c r="A4857" t="s">
        <v>594</v>
      </c>
      <c r="B4857">
        <v>2016</v>
      </c>
      <c r="C4857">
        <v>2016</v>
      </c>
      <c r="D4857">
        <v>2016</v>
      </c>
      <c r="E4857">
        <v>4</v>
      </c>
      <c r="F4857">
        <v>0</v>
      </c>
      <c r="G4857">
        <v>0</v>
      </c>
      <c r="H4857" t="s">
        <v>510</v>
      </c>
      <c r="I4857">
        <v>842</v>
      </c>
      <c r="J4857" t="s">
        <v>593</v>
      </c>
      <c r="K4857" t="s">
        <v>593</v>
      </c>
      <c r="L4857">
        <v>600</v>
      </c>
      <c r="M4857" t="s">
        <v>852</v>
      </c>
      <c r="N4857" t="s">
        <v>853</v>
      </c>
      <c r="O4857">
        <v>0</v>
      </c>
      <c r="P4857" t="s">
        <v>177</v>
      </c>
      <c r="Q4857" t="s">
        <v>514</v>
      </c>
      <c r="R4857" t="s">
        <v>515</v>
      </c>
      <c r="S4857" t="s">
        <v>516</v>
      </c>
      <c r="T4857">
        <v>0</v>
      </c>
      <c r="U4857" t="s">
        <v>517</v>
      </c>
      <c r="V4857">
        <v>2523</v>
      </c>
      <c r="W4857" t="s">
        <v>518</v>
      </c>
      <c r="X4857">
        <v>8</v>
      </c>
      <c r="Y4857" t="s">
        <v>519</v>
      </c>
      <c r="Z4857">
        <v>60000</v>
      </c>
      <c r="AA4857">
        <v>21</v>
      </c>
      <c r="AB4857" t="s">
        <v>867</v>
      </c>
      <c r="AC4857">
        <v>60</v>
      </c>
      <c r="AD4857">
        <v>60000</v>
      </c>
      <c r="AE4857"/>
      <c r="AF4857">
        <v>100800</v>
      </c>
      <c r="AG4857"/>
      <c r="AH4857">
        <v>100800</v>
      </c>
      <c r="AI4857">
        <v>0</v>
      </c>
    </row>
    <row r="4858" spans="1:35">
      <c r="A4858" t="s">
        <v>594</v>
      </c>
      <c r="B4858">
        <v>2016</v>
      </c>
      <c r="C4858">
        <v>2016</v>
      </c>
      <c r="D4858">
        <v>2016</v>
      </c>
      <c r="E4858">
        <v>4</v>
      </c>
      <c r="F4858">
        <v>0</v>
      </c>
      <c r="G4858">
        <v>0</v>
      </c>
      <c r="H4858" t="s">
        <v>510</v>
      </c>
      <c r="I4858">
        <v>842</v>
      </c>
      <c r="J4858" t="s">
        <v>593</v>
      </c>
      <c r="K4858" t="s">
        <v>593</v>
      </c>
      <c r="L4858">
        <v>604</v>
      </c>
      <c r="M4858" t="s">
        <v>769</v>
      </c>
      <c r="N4858" t="s">
        <v>770</v>
      </c>
      <c r="O4858">
        <v>0</v>
      </c>
      <c r="P4858" t="s">
        <v>177</v>
      </c>
      <c r="Q4858" t="s">
        <v>514</v>
      </c>
      <c r="R4858" t="s">
        <v>515</v>
      </c>
      <c r="S4858" t="s">
        <v>516</v>
      </c>
      <c r="T4858">
        <v>0</v>
      </c>
      <c r="U4858" t="s">
        <v>517</v>
      </c>
      <c r="V4858">
        <v>2523</v>
      </c>
      <c r="W4858" t="s">
        <v>518</v>
      </c>
      <c r="X4858">
        <v>8</v>
      </c>
      <c r="Y4858" t="s">
        <v>519</v>
      </c>
      <c r="Z4858">
        <v>273000</v>
      </c>
      <c r="AA4858">
        <v>21</v>
      </c>
      <c r="AB4858" t="s">
        <v>867</v>
      </c>
      <c r="AC4858">
        <v>273</v>
      </c>
      <c r="AD4858">
        <v>273000</v>
      </c>
      <c r="AE4858"/>
      <c r="AF4858">
        <v>90658</v>
      </c>
      <c r="AG4858"/>
      <c r="AH4858">
        <v>90658</v>
      </c>
      <c r="AI4858">
        <v>0</v>
      </c>
    </row>
    <row r="4859" spans="1:35">
      <c r="A4859" t="s">
        <v>594</v>
      </c>
      <c r="B4859">
        <v>2016</v>
      </c>
      <c r="C4859">
        <v>2016</v>
      </c>
      <c r="D4859">
        <v>2016</v>
      </c>
      <c r="E4859">
        <v>4</v>
      </c>
      <c r="F4859">
        <v>0</v>
      </c>
      <c r="G4859">
        <v>0</v>
      </c>
      <c r="H4859" t="s">
        <v>510</v>
      </c>
      <c r="I4859">
        <v>842</v>
      </c>
      <c r="J4859" t="s">
        <v>593</v>
      </c>
      <c r="K4859" t="s">
        <v>593</v>
      </c>
      <c r="L4859">
        <v>643</v>
      </c>
      <c r="M4859" t="s">
        <v>670</v>
      </c>
      <c r="N4859" t="s">
        <v>671</v>
      </c>
      <c r="O4859">
        <v>0</v>
      </c>
      <c r="P4859" t="s">
        <v>177</v>
      </c>
      <c r="Q4859" t="s">
        <v>514</v>
      </c>
      <c r="R4859" t="s">
        <v>515</v>
      </c>
      <c r="S4859" t="s">
        <v>516</v>
      </c>
      <c r="T4859">
        <v>0</v>
      </c>
      <c r="U4859" t="s">
        <v>517</v>
      </c>
      <c r="V4859">
        <v>2523</v>
      </c>
      <c r="W4859" t="s">
        <v>518</v>
      </c>
      <c r="X4859">
        <v>8</v>
      </c>
      <c r="Y4859" t="s">
        <v>519</v>
      </c>
      <c r="Z4859">
        <v>3413000</v>
      </c>
      <c r="AA4859">
        <v>21</v>
      </c>
      <c r="AB4859" t="s">
        <v>867</v>
      </c>
      <c r="AC4859">
        <v>3413</v>
      </c>
      <c r="AD4859">
        <v>3413000</v>
      </c>
      <c r="AE4859"/>
      <c r="AF4859">
        <v>843836</v>
      </c>
      <c r="AG4859"/>
      <c r="AH4859">
        <v>843836</v>
      </c>
      <c r="AI4859">
        <v>0</v>
      </c>
    </row>
    <row r="4860" spans="1:35">
      <c r="A4860" t="s">
        <v>594</v>
      </c>
      <c r="B4860">
        <v>2016</v>
      </c>
      <c r="C4860">
        <v>2016</v>
      </c>
      <c r="D4860">
        <v>2016</v>
      </c>
      <c r="E4860">
        <v>4</v>
      </c>
      <c r="F4860">
        <v>0</v>
      </c>
      <c r="G4860">
        <v>0</v>
      </c>
      <c r="H4860" t="s">
        <v>510</v>
      </c>
      <c r="I4860">
        <v>842</v>
      </c>
      <c r="J4860" t="s">
        <v>593</v>
      </c>
      <c r="K4860" t="s">
        <v>593</v>
      </c>
      <c r="L4860">
        <v>659</v>
      </c>
      <c r="M4860" t="s">
        <v>813</v>
      </c>
      <c r="N4860" t="s">
        <v>814</v>
      </c>
      <c r="O4860">
        <v>0</v>
      </c>
      <c r="P4860" t="s">
        <v>177</v>
      </c>
      <c r="Q4860" t="s">
        <v>514</v>
      </c>
      <c r="R4860" t="s">
        <v>515</v>
      </c>
      <c r="S4860" t="s">
        <v>516</v>
      </c>
      <c r="T4860">
        <v>0</v>
      </c>
      <c r="U4860" t="s">
        <v>517</v>
      </c>
      <c r="V4860">
        <v>2523</v>
      </c>
      <c r="W4860" t="s">
        <v>518</v>
      </c>
      <c r="X4860">
        <v>8</v>
      </c>
      <c r="Y4860" t="s">
        <v>519</v>
      </c>
      <c r="Z4860">
        <v>1278000</v>
      </c>
      <c r="AA4860">
        <v>21</v>
      </c>
      <c r="AB4860" t="s">
        <v>867</v>
      </c>
      <c r="AC4860">
        <v>1278</v>
      </c>
      <c r="AD4860">
        <v>1278000</v>
      </c>
      <c r="AE4860"/>
      <c r="AF4860">
        <v>239194</v>
      </c>
      <c r="AG4860"/>
      <c r="AH4860">
        <v>239194</v>
      </c>
      <c r="AI4860">
        <v>0</v>
      </c>
    </row>
    <row r="4861" spans="1:35">
      <c r="A4861" t="s">
        <v>594</v>
      </c>
      <c r="B4861">
        <v>2016</v>
      </c>
      <c r="C4861">
        <v>2016</v>
      </c>
      <c r="D4861">
        <v>2016</v>
      </c>
      <c r="E4861">
        <v>4</v>
      </c>
      <c r="F4861">
        <v>0</v>
      </c>
      <c r="G4861">
        <v>0</v>
      </c>
      <c r="H4861" t="s">
        <v>510</v>
      </c>
      <c r="I4861">
        <v>842</v>
      </c>
      <c r="J4861" t="s">
        <v>593</v>
      </c>
      <c r="K4861" t="s">
        <v>593</v>
      </c>
      <c r="L4861">
        <v>660</v>
      </c>
      <c r="M4861" t="s">
        <v>821</v>
      </c>
      <c r="N4861" t="s">
        <v>822</v>
      </c>
      <c r="O4861">
        <v>0</v>
      </c>
      <c r="P4861" t="s">
        <v>177</v>
      </c>
      <c r="Q4861" t="s">
        <v>514</v>
      </c>
      <c r="R4861" t="s">
        <v>515</v>
      </c>
      <c r="S4861" t="s">
        <v>516</v>
      </c>
      <c r="T4861">
        <v>0</v>
      </c>
      <c r="U4861" t="s">
        <v>517</v>
      </c>
      <c r="V4861">
        <v>2523</v>
      </c>
      <c r="W4861" t="s">
        <v>518</v>
      </c>
      <c r="X4861">
        <v>8</v>
      </c>
      <c r="Y4861" t="s">
        <v>519</v>
      </c>
      <c r="Z4861">
        <v>68000</v>
      </c>
      <c r="AA4861">
        <v>21</v>
      </c>
      <c r="AB4861" t="s">
        <v>867</v>
      </c>
      <c r="AC4861">
        <v>68</v>
      </c>
      <c r="AD4861">
        <v>68000</v>
      </c>
      <c r="AE4861"/>
      <c r="AF4861">
        <v>31197</v>
      </c>
      <c r="AG4861"/>
      <c r="AH4861">
        <v>31197</v>
      </c>
      <c r="AI4861">
        <v>0</v>
      </c>
    </row>
    <row r="4862" spans="1:35">
      <c r="A4862" t="s">
        <v>594</v>
      </c>
      <c r="B4862">
        <v>2016</v>
      </c>
      <c r="C4862">
        <v>2016</v>
      </c>
      <c r="D4862">
        <v>2016</v>
      </c>
      <c r="E4862">
        <v>4</v>
      </c>
      <c r="F4862">
        <v>0</v>
      </c>
      <c r="G4862">
        <v>0</v>
      </c>
      <c r="H4862" t="s">
        <v>510</v>
      </c>
      <c r="I4862">
        <v>842</v>
      </c>
      <c r="J4862" t="s">
        <v>593</v>
      </c>
      <c r="K4862" t="s">
        <v>593</v>
      </c>
      <c r="L4862">
        <v>662</v>
      </c>
      <c r="M4862" t="s">
        <v>803</v>
      </c>
      <c r="N4862" t="s">
        <v>804</v>
      </c>
      <c r="O4862">
        <v>0</v>
      </c>
      <c r="P4862" t="s">
        <v>177</v>
      </c>
      <c r="Q4862" t="s">
        <v>514</v>
      </c>
      <c r="R4862" t="s">
        <v>515</v>
      </c>
      <c r="S4862" t="s">
        <v>516</v>
      </c>
      <c r="T4862">
        <v>0</v>
      </c>
      <c r="U4862" t="s">
        <v>517</v>
      </c>
      <c r="V4862">
        <v>2523</v>
      </c>
      <c r="W4862" t="s">
        <v>518</v>
      </c>
      <c r="X4862">
        <v>8</v>
      </c>
      <c r="Y4862" t="s">
        <v>519</v>
      </c>
      <c r="Z4862">
        <v>64000</v>
      </c>
      <c r="AA4862">
        <v>21</v>
      </c>
      <c r="AB4862" t="s">
        <v>867</v>
      </c>
      <c r="AC4862">
        <v>64</v>
      </c>
      <c r="AD4862">
        <v>64000</v>
      </c>
      <c r="AE4862"/>
      <c r="AF4862">
        <v>26894</v>
      </c>
      <c r="AG4862"/>
      <c r="AH4862">
        <v>26894</v>
      </c>
      <c r="AI4862">
        <v>0</v>
      </c>
    </row>
    <row r="4863" spans="1:35">
      <c r="A4863" t="s">
        <v>594</v>
      </c>
      <c r="B4863">
        <v>2016</v>
      </c>
      <c r="C4863">
        <v>2016</v>
      </c>
      <c r="D4863">
        <v>2016</v>
      </c>
      <c r="E4863">
        <v>4</v>
      </c>
      <c r="F4863">
        <v>0</v>
      </c>
      <c r="G4863">
        <v>0</v>
      </c>
      <c r="H4863" t="s">
        <v>510</v>
      </c>
      <c r="I4863">
        <v>842</v>
      </c>
      <c r="J4863" t="s">
        <v>593</v>
      </c>
      <c r="K4863" t="s">
        <v>593</v>
      </c>
      <c r="L4863">
        <v>670</v>
      </c>
      <c r="M4863" t="s">
        <v>817</v>
      </c>
      <c r="N4863" t="s">
        <v>818</v>
      </c>
      <c r="O4863">
        <v>0</v>
      </c>
      <c r="P4863" t="s">
        <v>177</v>
      </c>
      <c r="Q4863" t="s">
        <v>514</v>
      </c>
      <c r="R4863" t="s">
        <v>515</v>
      </c>
      <c r="S4863" t="s">
        <v>516</v>
      </c>
      <c r="T4863">
        <v>0</v>
      </c>
      <c r="U4863" t="s">
        <v>517</v>
      </c>
      <c r="V4863">
        <v>2523</v>
      </c>
      <c r="W4863" t="s">
        <v>518</v>
      </c>
      <c r="X4863">
        <v>8</v>
      </c>
      <c r="Y4863" t="s">
        <v>519</v>
      </c>
      <c r="Z4863">
        <v>127000</v>
      </c>
      <c r="AA4863">
        <v>21</v>
      </c>
      <c r="AB4863" t="s">
        <v>867</v>
      </c>
      <c r="AC4863">
        <v>127</v>
      </c>
      <c r="AD4863">
        <v>127000</v>
      </c>
      <c r="AE4863"/>
      <c r="AF4863">
        <v>27339</v>
      </c>
      <c r="AG4863"/>
      <c r="AH4863">
        <v>27339</v>
      </c>
      <c r="AI4863">
        <v>0</v>
      </c>
    </row>
    <row r="4864" spans="1:35">
      <c r="A4864" t="s">
        <v>594</v>
      </c>
      <c r="B4864">
        <v>2016</v>
      </c>
      <c r="C4864">
        <v>2016</v>
      </c>
      <c r="D4864">
        <v>2016</v>
      </c>
      <c r="E4864">
        <v>4</v>
      </c>
      <c r="F4864">
        <v>0</v>
      </c>
      <c r="G4864">
        <v>0</v>
      </c>
      <c r="H4864" t="s">
        <v>510</v>
      </c>
      <c r="I4864">
        <v>842</v>
      </c>
      <c r="J4864" t="s">
        <v>593</v>
      </c>
      <c r="K4864" t="s">
        <v>593</v>
      </c>
      <c r="L4864">
        <v>682</v>
      </c>
      <c r="M4864" t="s">
        <v>707</v>
      </c>
      <c r="N4864" t="s">
        <v>708</v>
      </c>
      <c r="O4864">
        <v>0</v>
      </c>
      <c r="P4864" t="s">
        <v>177</v>
      </c>
      <c r="Q4864" t="s">
        <v>514</v>
      </c>
      <c r="R4864" t="s">
        <v>515</v>
      </c>
      <c r="S4864" t="s">
        <v>516</v>
      </c>
      <c r="T4864">
        <v>0</v>
      </c>
      <c r="U4864" t="s">
        <v>517</v>
      </c>
      <c r="V4864">
        <v>2523</v>
      </c>
      <c r="W4864" t="s">
        <v>518</v>
      </c>
      <c r="X4864">
        <v>8</v>
      </c>
      <c r="Y4864" t="s">
        <v>519</v>
      </c>
      <c r="Z4864">
        <v>1528000</v>
      </c>
      <c r="AA4864">
        <v>21</v>
      </c>
      <c r="AB4864" t="s">
        <v>867</v>
      </c>
      <c r="AC4864">
        <v>1528</v>
      </c>
      <c r="AD4864">
        <v>1528000</v>
      </c>
      <c r="AE4864"/>
      <c r="AF4864">
        <v>2069105</v>
      </c>
      <c r="AG4864"/>
      <c r="AH4864">
        <v>2069105</v>
      </c>
      <c r="AI4864">
        <v>0</v>
      </c>
    </row>
    <row r="4865" spans="1:35">
      <c r="A4865" t="s">
        <v>594</v>
      </c>
      <c r="B4865">
        <v>2016</v>
      </c>
      <c r="C4865">
        <v>2016</v>
      </c>
      <c r="D4865">
        <v>2016</v>
      </c>
      <c r="E4865">
        <v>4</v>
      </c>
      <c r="F4865">
        <v>0</v>
      </c>
      <c r="G4865">
        <v>0</v>
      </c>
      <c r="H4865" t="s">
        <v>510</v>
      </c>
      <c r="I4865">
        <v>842</v>
      </c>
      <c r="J4865" t="s">
        <v>593</v>
      </c>
      <c r="K4865" t="s">
        <v>593</v>
      </c>
      <c r="L4865">
        <v>699</v>
      </c>
      <c r="M4865" t="s">
        <v>585</v>
      </c>
      <c r="N4865" t="s">
        <v>586</v>
      </c>
      <c r="O4865">
        <v>0</v>
      </c>
      <c r="P4865" t="s">
        <v>177</v>
      </c>
      <c r="Q4865" t="s">
        <v>514</v>
      </c>
      <c r="R4865" t="s">
        <v>515</v>
      </c>
      <c r="S4865" t="s">
        <v>516</v>
      </c>
      <c r="T4865">
        <v>0</v>
      </c>
      <c r="U4865" t="s">
        <v>517</v>
      </c>
      <c r="V4865">
        <v>2523</v>
      </c>
      <c r="W4865" t="s">
        <v>518</v>
      </c>
      <c r="X4865">
        <v>8</v>
      </c>
      <c r="Y4865" t="s">
        <v>519</v>
      </c>
      <c r="Z4865">
        <v>82000</v>
      </c>
      <c r="AA4865">
        <v>21</v>
      </c>
      <c r="AB4865" t="s">
        <v>867</v>
      </c>
      <c r="AC4865">
        <v>82</v>
      </c>
      <c r="AD4865">
        <v>82000</v>
      </c>
      <c r="AE4865"/>
      <c r="AF4865">
        <v>100214</v>
      </c>
      <c r="AG4865"/>
      <c r="AH4865">
        <v>100214</v>
      </c>
      <c r="AI4865">
        <v>0</v>
      </c>
    </row>
    <row r="4866" spans="1:35">
      <c r="A4866" t="s">
        <v>594</v>
      </c>
      <c r="B4866">
        <v>2016</v>
      </c>
      <c r="C4866">
        <v>2016</v>
      </c>
      <c r="D4866">
        <v>2016</v>
      </c>
      <c r="E4866">
        <v>4</v>
      </c>
      <c r="F4866">
        <v>0</v>
      </c>
      <c r="G4866">
        <v>0</v>
      </c>
      <c r="H4866" t="s">
        <v>510</v>
      </c>
      <c r="I4866">
        <v>842</v>
      </c>
      <c r="J4866" t="s">
        <v>593</v>
      </c>
      <c r="K4866" t="s">
        <v>593</v>
      </c>
      <c r="L4866">
        <v>702</v>
      </c>
      <c r="M4866" t="s">
        <v>211</v>
      </c>
      <c r="N4866" t="s">
        <v>563</v>
      </c>
      <c r="O4866">
        <v>0</v>
      </c>
      <c r="P4866" t="s">
        <v>177</v>
      </c>
      <c r="Q4866" t="s">
        <v>514</v>
      </c>
      <c r="R4866" t="s">
        <v>515</v>
      </c>
      <c r="S4866" t="s">
        <v>516</v>
      </c>
      <c r="T4866">
        <v>0</v>
      </c>
      <c r="U4866" t="s">
        <v>517</v>
      </c>
      <c r="V4866">
        <v>2523</v>
      </c>
      <c r="W4866" t="s">
        <v>518</v>
      </c>
      <c r="X4866">
        <v>8</v>
      </c>
      <c r="Y4866" t="s">
        <v>519</v>
      </c>
      <c r="Z4866">
        <v>82000</v>
      </c>
      <c r="AA4866">
        <v>21</v>
      </c>
      <c r="AB4866" t="s">
        <v>867</v>
      </c>
      <c r="AC4866">
        <v>82</v>
      </c>
      <c r="AD4866">
        <v>82000</v>
      </c>
      <c r="AE4866"/>
      <c r="AF4866">
        <v>43092</v>
      </c>
      <c r="AG4866"/>
      <c r="AH4866">
        <v>43092</v>
      </c>
      <c r="AI4866">
        <v>0</v>
      </c>
    </row>
    <row r="4867" spans="1:35">
      <c r="A4867" t="s">
        <v>594</v>
      </c>
      <c r="B4867">
        <v>2016</v>
      </c>
      <c r="C4867">
        <v>2016</v>
      </c>
      <c r="D4867">
        <v>2016</v>
      </c>
      <c r="E4867">
        <v>4</v>
      </c>
      <c r="F4867">
        <v>0</v>
      </c>
      <c r="G4867">
        <v>0</v>
      </c>
      <c r="H4867" t="s">
        <v>510</v>
      </c>
      <c r="I4867">
        <v>842</v>
      </c>
      <c r="J4867" t="s">
        <v>593</v>
      </c>
      <c r="K4867" t="s">
        <v>593</v>
      </c>
      <c r="L4867">
        <v>704</v>
      </c>
      <c r="M4867" t="s">
        <v>570</v>
      </c>
      <c r="N4867" t="s">
        <v>571</v>
      </c>
      <c r="O4867">
        <v>0</v>
      </c>
      <c r="P4867" t="s">
        <v>177</v>
      </c>
      <c r="Q4867" t="s">
        <v>514</v>
      </c>
      <c r="R4867" t="s">
        <v>515</v>
      </c>
      <c r="S4867" t="s">
        <v>516</v>
      </c>
      <c r="T4867">
        <v>0</v>
      </c>
      <c r="U4867" t="s">
        <v>517</v>
      </c>
      <c r="V4867">
        <v>2523</v>
      </c>
      <c r="W4867" t="s">
        <v>518</v>
      </c>
      <c r="X4867">
        <v>8</v>
      </c>
      <c r="Y4867" t="s">
        <v>519</v>
      </c>
      <c r="Z4867">
        <v>15000</v>
      </c>
      <c r="AA4867">
        <v>21</v>
      </c>
      <c r="AB4867" t="s">
        <v>867</v>
      </c>
      <c r="AC4867">
        <v>15</v>
      </c>
      <c r="AD4867">
        <v>15000</v>
      </c>
      <c r="AE4867"/>
      <c r="AF4867">
        <v>27504</v>
      </c>
      <c r="AG4867"/>
      <c r="AH4867">
        <v>27504</v>
      </c>
      <c r="AI4867">
        <v>0</v>
      </c>
    </row>
    <row r="4868" spans="1:35">
      <c r="A4868" t="s">
        <v>594</v>
      </c>
      <c r="B4868">
        <v>2016</v>
      </c>
      <c r="C4868">
        <v>2016</v>
      </c>
      <c r="D4868">
        <v>2016</v>
      </c>
      <c r="E4868">
        <v>4</v>
      </c>
      <c r="F4868">
        <v>0</v>
      </c>
      <c r="G4868">
        <v>0</v>
      </c>
      <c r="H4868" t="s">
        <v>510</v>
      </c>
      <c r="I4868">
        <v>842</v>
      </c>
      <c r="J4868" t="s">
        <v>593</v>
      </c>
      <c r="K4868" t="s">
        <v>593</v>
      </c>
      <c r="L4868">
        <v>710</v>
      </c>
      <c r="M4868" t="s">
        <v>616</v>
      </c>
      <c r="N4868" t="s">
        <v>617</v>
      </c>
      <c r="O4868">
        <v>0</v>
      </c>
      <c r="P4868" t="s">
        <v>177</v>
      </c>
      <c r="Q4868" t="s">
        <v>514</v>
      </c>
      <c r="R4868" t="s">
        <v>515</v>
      </c>
      <c r="S4868" t="s">
        <v>516</v>
      </c>
      <c r="T4868">
        <v>0</v>
      </c>
      <c r="U4868" t="s">
        <v>517</v>
      </c>
      <c r="V4868">
        <v>2523</v>
      </c>
      <c r="W4868" t="s">
        <v>518</v>
      </c>
      <c r="X4868">
        <v>8</v>
      </c>
      <c r="Y4868" t="s">
        <v>519</v>
      </c>
      <c r="Z4868">
        <v>62000</v>
      </c>
      <c r="AA4868">
        <v>21</v>
      </c>
      <c r="AB4868" t="s">
        <v>867</v>
      </c>
      <c r="AC4868">
        <v>62</v>
      </c>
      <c r="AD4868">
        <v>62000</v>
      </c>
      <c r="AE4868"/>
      <c r="AF4868">
        <v>68786</v>
      </c>
      <c r="AG4868"/>
      <c r="AH4868">
        <v>68786</v>
      </c>
      <c r="AI4868">
        <v>0</v>
      </c>
    </row>
    <row r="4869" spans="1:35">
      <c r="A4869" t="s">
        <v>594</v>
      </c>
      <c r="B4869">
        <v>2016</v>
      </c>
      <c r="C4869">
        <v>2016</v>
      </c>
      <c r="D4869">
        <v>2016</v>
      </c>
      <c r="E4869">
        <v>4</v>
      </c>
      <c r="F4869">
        <v>0</v>
      </c>
      <c r="G4869">
        <v>0</v>
      </c>
      <c r="H4869" t="s">
        <v>510</v>
      </c>
      <c r="I4869">
        <v>842</v>
      </c>
      <c r="J4869" t="s">
        <v>593</v>
      </c>
      <c r="K4869" t="s">
        <v>593</v>
      </c>
      <c r="L4869">
        <v>724</v>
      </c>
      <c r="M4869" t="s">
        <v>214</v>
      </c>
      <c r="N4869" t="s">
        <v>580</v>
      </c>
      <c r="O4869">
        <v>0</v>
      </c>
      <c r="P4869" t="s">
        <v>177</v>
      </c>
      <c r="Q4869" t="s">
        <v>514</v>
      </c>
      <c r="R4869" t="s">
        <v>515</v>
      </c>
      <c r="S4869" t="s">
        <v>516</v>
      </c>
      <c r="T4869">
        <v>0</v>
      </c>
      <c r="U4869" t="s">
        <v>517</v>
      </c>
      <c r="V4869">
        <v>2523</v>
      </c>
      <c r="W4869" t="s">
        <v>518</v>
      </c>
      <c r="X4869">
        <v>8</v>
      </c>
      <c r="Y4869" t="s">
        <v>519</v>
      </c>
      <c r="Z4869">
        <v>308000</v>
      </c>
      <c r="AA4869">
        <v>21</v>
      </c>
      <c r="AB4869" t="s">
        <v>867</v>
      </c>
      <c r="AC4869">
        <v>308</v>
      </c>
      <c r="AD4869">
        <v>308000</v>
      </c>
      <c r="AE4869"/>
      <c r="AF4869">
        <v>209082</v>
      </c>
      <c r="AG4869"/>
      <c r="AH4869">
        <v>209082</v>
      </c>
      <c r="AI4869">
        <v>0</v>
      </c>
    </row>
    <row r="4870" spans="1:35">
      <c r="A4870" t="s">
        <v>594</v>
      </c>
      <c r="B4870">
        <v>2016</v>
      </c>
      <c r="C4870">
        <v>2016</v>
      </c>
      <c r="D4870">
        <v>2016</v>
      </c>
      <c r="E4870">
        <v>4</v>
      </c>
      <c r="F4870">
        <v>0</v>
      </c>
      <c r="G4870">
        <v>0</v>
      </c>
      <c r="H4870" t="s">
        <v>510</v>
      </c>
      <c r="I4870">
        <v>842</v>
      </c>
      <c r="J4870" t="s">
        <v>593</v>
      </c>
      <c r="K4870" t="s">
        <v>593</v>
      </c>
      <c r="L4870">
        <v>740</v>
      </c>
      <c r="M4870" t="s">
        <v>709</v>
      </c>
      <c r="N4870" t="s">
        <v>710</v>
      </c>
      <c r="O4870">
        <v>0</v>
      </c>
      <c r="P4870" t="s">
        <v>177</v>
      </c>
      <c r="Q4870" t="s">
        <v>514</v>
      </c>
      <c r="R4870" t="s">
        <v>515</v>
      </c>
      <c r="S4870" t="s">
        <v>516</v>
      </c>
      <c r="T4870">
        <v>0</v>
      </c>
      <c r="U4870" t="s">
        <v>517</v>
      </c>
      <c r="V4870">
        <v>2523</v>
      </c>
      <c r="W4870" t="s">
        <v>518</v>
      </c>
      <c r="X4870">
        <v>8</v>
      </c>
      <c r="Y4870" t="s">
        <v>519</v>
      </c>
      <c r="Z4870">
        <v>262000</v>
      </c>
      <c r="AA4870">
        <v>21</v>
      </c>
      <c r="AB4870" t="s">
        <v>867</v>
      </c>
      <c r="AC4870">
        <v>262</v>
      </c>
      <c r="AD4870">
        <v>262000</v>
      </c>
      <c r="AE4870"/>
      <c r="AF4870">
        <v>43646</v>
      </c>
      <c r="AG4870"/>
      <c r="AH4870">
        <v>43646</v>
      </c>
      <c r="AI4870">
        <v>0</v>
      </c>
    </row>
    <row r="4871" spans="1:35">
      <c r="A4871" t="s">
        <v>594</v>
      </c>
      <c r="B4871">
        <v>2016</v>
      </c>
      <c r="C4871">
        <v>2016</v>
      </c>
      <c r="D4871">
        <v>2016</v>
      </c>
      <c r="E4871">
        <v>4</v>
      </c>
      <c r="F4871">
        <v>0</v>
      </c>
      <c r="G4871">
        <v>0</v>
      </c>
      <c r="H4871" t="s">
        <v>510</v>
      </c>
      <c r="I4871">
        <v>842</v>
      </c>
      <c r="J4871" t="s">
        <v>593</v>
      </c>
      <c r="K4871" t="s">
        <v>593</v>
      </c>
      <c r="L4871">
        <v>752</v>
      </c>
      <c r="M4871" t="s">
        <v>189</v>
      </c>
      <c r="N4871" t="s">
        <v>569</v>
      </c>
      <c r="O4871">
        <v>0</v>
      </c>
      <c r="P4871" t="s">
        <v>177</v>
      </c>
      <c r="Q4871" t="s">
        <v>514</v>
      </c>
      <c r="R4871" t="s">
        <v>515</v>
      </c>
      <c r="S4871" t="s">
        <v>516</v>
      </c>
      <c r="T4871">
        <v>0</v>
      </c>
      <c r="U4871" t="s">
        <v>517</v>
      </c>
      <c r="V4871">
        <v>2523</v>
      </c>
      <c r="W4871" t="s">
        <v>518</v>
      </c>
      <c r="X4871">
        <v>8</v>
      </c>
      <c r="Y4871" t="s">
        <v>519</v>
      </c>
      <c r="Z4871">
        <v>74000</v>
      </c>
      <c r="AA4871">
        <v>21</v>
      </c>
      <c r="AB4871" t="s">
        <v>867</v>
      </c>
      <c r="AC4871">
        <v>74</v>
      </c>
      <c r="AD4871">
        <v>74000</v>
      </c>
      <c r="AE4871"/>
      <c r="AF4871">
        <v>84760</v>
      </c>
      <c r="AG4871"/>
      <c r="AH4871">
        <v>84760</v>
      </c>
      <c r="AI4871">
        <v>0</v>
      </c>
    </row>
    <row r="4872" spans="1:35">
      <c r="A4872" t="s">
        <v>594</v>
      </c>
      <c r="B4872">
        <v>2016</v>
      </c>
      <c r="C4872">
        <v>2016</v>
      </c>
      <c r="D4872">
        <v>2016</v>
      </c>
      <c r="E4872">
        <v>4</v>
      </c>
      <c r="F4872">
        <v>0</v>
      </c>
      <c r="G4872">
        <v>0</v>
      </c>
      <c r="H4872" t="s">
        <v>510</v>
      </c>
      <c r="I4872">
        <v>842</v>
      </c>
      <c r="J4872" t="s">
        <v>593</v>
      </c>
      <c r="K4872" t="s">
        <v>593</v>
      </c>
      <c r="L4872">
        <v>757</v>
      </c>
      <c r="M4872" t="s">
        <v>597</v>
      </c>
      <c r="N4872" t="s">
        <v>598</v>
      </c>
      <c r="O4872">
        <v>0</v>
      </c>
      <c r="P4872" t="s">
        <v>177</v>
      </c>
      <c r="Q4872" t="s">
        <v>514</v>
      </c>
      <c r="R4872" t="s">
        <v>515</v>
      </c>
      <c r="S4872" t="s">
        <v>516</v>
      </c>
      <c r="T4872">
        <v>0</v>
      </c>
      <c r="U4872" t="s">
        <v>517</v>
      </c>
      <c r="V4872">
        <v>2523</v>
      </c>
      <c r="W4872" t="s">
        <v>518</v>
      </c>
      <c r="X4872">
        <v>8</v>
      </c>
      <c r="Y4872" t="s">
        <v>519</v>
      </c>
      <c r="Z4872">
        <v>4000</v>
      </c>
      <c r="AA4872">
        <v>21</v>
      </c>
      <c r="AB4872" t="s">
        <v>867</v>
      </c>
      <c r="AC4872">
        <v>4</v>
      </c>
      <c r="AD4872">
        <v>4000</v>
      </c>
      <c r="AE4872"/>
      <c r="AF4872">
        <v>3128</v>
      </c>
      <c r="AG4872"/>
      <c r="AH4872">
        <v>3128</v>
      </c>
      <c r="AI4872">
        <v>0</v>
      </c>
    </row>
    <row r="4873" spans="1:35">
      <c r="A4873" t="s">
        <v>594</v>
      </c>
      <c r="B4873">
        <v>2016</v>
      </c>
      <c r="C4873">
        <v>2016</v>
      </c>
      <c r="D4873">
        <v>2016</v>
      </c>
      <c r="E4873">
        <v>4</v>
      </c>
      <c r="F4873">
        <v>0</v>
      </c>
      <c r="G4873">
        <v>0</v>
      </c>
      <c r="H4873" t="s">
        <v>510</v>
      </c>
      <c r="I4873">
        <v>842</v>
      </c>
      <c r="J4873" t="s">
        <v>593</v>
      </c>
      <c r="K4873" t="s">
        <v>593</v>
      </c>
      <c r="L4873">
        <v>764</v>
      </c>
      <c r="M4873" t="s">
        <v>198</v>
      </c>
      <c r="N4873" t="s">
        <v>556</v>
      </c>
      <c r="O4873">
        <v>0</v>
      </c>
      <c r="P4873" t="s">
        <v>177</v>
      </c>
      <c r="Q4873" t="s">
        <v>514</v>
      </c>
      <c r="R4873" t="s">
        <v>515</v>
      </c>
      <c r="S4873" t="s">
        <v>516</v>
      </c>
      <c r="T4873">
        <v>0</v>
      </c>
      <c r="U4873" t="s">
        <v>517</v>
      </c>
      <c r="V4873">
        <v>2523</v>
      </c>
      <c r="W4873" t="s">
        <v>518</v>
      </c>
      <c r="X4873">
        <v>8</v>
      </c>
      <c r="Y4873" t="s">
        <v>519</v>
      </c>
      <c r="Z4873">
        <v>7931000</v>
      </c>
      <c r="AA4873">
        <v>21</v>
      </c>
      <c r="AB4873" t="s">
        <v>867</v>
      </c>
      <c r="AC4873">
        <v>7931</v>
      </c>
      <c r="AD4873">
        <v>7931000</v>
      </c>
      <c r="AE4873"/>
      <c r="AF4873">
        <v>166037</v>
      </c>
      <c r="AG4873"/>
      <c r="AH4873">
        <v>166037</v>
      </c>
      <c r="AI4873">
        <v>0</v>
      </c>
    </row>
    <row r="4874" spans="1:35">
      <c r="A4874" t="s">
        <v>594</v>
      </c>
      <c r="B4874">
        <v>2016</v>
      </c>
      <c r="C4874">
        <v>2016</v>
      </c>
      <c r="D4874">
        <v>2016</v>
      </c>
      <c r="E4874">
        <v>4</v>
      </c>
      <c r="F4874">
        <v>0</v>
      </c>
      <c r="G4874">
        <v>0</v>
      </c>
      <c r="H4874" t="s">
        <v>510</v>
      </c>
      <c r="I4874">
        <v>842</v>
      </c>
      <c r="J4874" t="s">
        <v>593</v>
      </c>
      <c r="K4874" t="s">
        <v>593</v>
      </c>
      <c r="L4874">
        <v>780</v>
      </c>
      <c r="M4874" t="s">
        <v>713</v>
      </c>
      <c r="N4874" t="s">
        <v>714</v>
      </c>
      <c r="O4874">
        <v>0</v>
      </c>
      <c r="P4874" t="s">
        <v>177</v>
      </c>
      <c r="Q4874" t="s">
        <v>514</v>
      </c>
      <c r="R4874" t="s">
        <v>515</v>
      </c>
      <c r="S4874" t="s">
        <v>516</v>
      </c>
      <c r="T4874">
        <v>0</v>
      </c>
      <c r="U4874" t="s">
        <v>517</v>
      </c>
      <c r="V4874">
        <v>2523</v>
      </c>
      <c r="W4874" t="s">
        <v>518</v>
      </c>
      <c r="X4874">
        <v>8</v>
      </c>
      <c r="Y4874" t="s">
        <v>519</v>
      </c>
      <c r="Z4874">
        <v>1752000</v>
      </c>
      <c r="AA4874">
        <v>21</v>
      </c>
      <c r="AB4874" t="s">
        <v>867</v>
      </c>
      <c r="AC4874">
        <v>1752</v>
      </c>
      <c r="AD4874">
        <v>1752000</v>
      </c>
      <c r="AE4874"/>
      <c r="AF4874">
        <v>347994</v>
      </c>
      <c r="AG4874"/>
      <c r="AH4874">
        <v>347994</v>
      </c>
      <c r="AI4874">
        <v>0</v>
      </c>
    </row>
    <row r="4875" spans="1:35">
      <c r="A4875" t="s">
        <v>594</v>
      </c>
      <c r="B4875">
        <v>2016</v>
      </c>
      <c r="C4875">
        <v>2016</v>
      </c>
      <c r="D4875">
        <v>2016</v>
      </c>
      <c r="E4875">
        <v>4</v>
      </c>
      <c r="F4875">
        <v>0</v>
      </c>
      <c r="G4875">
        <v>0</v>
      </c>
      <c r="H4875" t="s">
        <v>510</v>
      </c>
      <c r="I4875">
        <v>842</v>
      </c>
      <c r="J4875" t="s">
        <v>593</v>
      </c>
      <c r="K4875" t="s">
        <v>593</v>
      </c>
      <c r="L4875">
        <v>784</v>
      </c>
      <c r="M4875" t="s">
        <v>186</v>
      </c>
      <c r="N4875" t="s">
        <v>618</v>
      </c>
      <c r="O4875">
        <v>0</v>
      </c>
      <c r="P4875" t="s">
        <v>177</v>
      </c>
      <c r="Q4875" t="s">
        <v>514</v>
      </c>
      <c r="R4875" t="s">
        <v>515</v>
      </c>
      <c r="S4875" t="s">
        <v>516</v>
      </c>
      <c r="T4875">
        <v>0</v>
      </c>
      <c r="U4875" t="s">
        <v>517</v>
      </c>
      <c r="V4875">
        <v>2523</v>
      </c>
      <c r="W4875" t="s">
        <v>518</v>
      </c>
      <c r="X4875">
        <v>8</v>
      </c>
      <c r="Y4875" t="s">
        <v>519</v>
      </c>
      <c r="Z4875">
        <v>458000</v>
      </c>
      <c r="AA4875">
        <v>21</v>
      </c>
      <c r="AB4875" t="s">
        <v>867</v>
      </c>
      <c r="AC4875">
        <v>458</v>
      </c>
      <c r="AD4875">
        <v>458000</v>
      </c>
      <c r="AE4875"/>
      <c r="AF4875">
        <v>126841</v>
      </c>
      <c r="AG4875"/>
      <c r="AH4875">
        <v>126841</v>
      </c>
      <c r="AI4875">
        <v>0</v>
      </c>
    </row>
    <row r="4876" spans="1:35">
      <c r="A4876" t="s">
        <v>594</v>
      </c>
      <c r="B4876">
        <v>2016</v>
      </c>
      <c r="C4876">
        <v>2016</v>
      </c>
      <c r="D4876">
        <v>2016</v>
      </c>
      <c r="E4876">
        <v>4</v>
      </c>
      <c r="F4876">
        <v>0</v>
      </c>
      <c r="G4876">
        <v>0</v>
      </c>
      <c r="H4876" t="s">
        <v>510</v>
      </c>
      <c r="I4876">
        <v>842</v>
      </c>
      <c r="J4876" t="s">
        <v>593</v>
      </c>
      <c r="K4876" t="s">
        <v>593</v>
      </c>
      <c r="L4876">
        <v>792</v>
      </c>
      <c r="M4876" t="s">
        <v>217</v>
      </c>
      <c r="N4876" t="s">
        <v>573</v>
      </c>
      <c r="O4876">
        <v>0</v>
      </c>
      <c r="P4876" t="s">
        <v>177</v>
      </c>
      <c r="Q4876" t="s">
        <v>514</v>
      </c>
      <c r="R4876" t="s">
        <v>515</v>
      </c>
      <c r="S4876" t="s">
        <v>516</v>
      </c>
      <c r="T4876">
        <v>0</v>
      </c>
      <c r="U4876" t="s">
        <v>517</v>
      </c>
      <c r="V4876">
        <v>2523</v>
      </c>
      <c r="W4876" t="s">
        <v>518</v>
      </c>
      <c r="X4876">
        <v>8</v>
      </c>
      <c r="Y4876" t="s">
        <v>519</v>
      </c>
      <c r="Z4876">
        <v>7000</v>
      </c>
      <c r="AA4876">
        <v>21</v>
      </c>
      <c r="AB4876" t="s">
        <v>867</v>
      </c>
      <c r="AC4876">
        <v>7</v>
      </c>
      <c r="AD4876">
        <v>7000</v>
      </c>
      <c r="AE4876"/>
      <c r="AF4876">
        <v>9900</v>
      </c>
      <c r="AG4876"/>
      <c r="AH4876">
        <v>9900</v>
      </c>
      <c r="AI4876">
        <v>0</v>
      </c>
    </row>
    <row r="4877" spans="1:35">
      <c r="A4877" t="s">
        <v>594</v>
      </c>
      <c r="B4877">
        <v>2016</v>
      </c>
      <c r="C4877">
        <v>2016</v>
      </c>
      <c r="D4877">
        <v>2016</v>
      </c>
      <c r="E4877">
        <v>4</v>
      </c>
      <c r="F4877">
        <v>0</v>
      </c>
      <c r="G4877">
        <v>0</v>
      </c>
      <c r="H4877" t="s">
        <v>510</v>
      </c>
      <c r="I4877">
        <v>842</v>
      </c>
      <c r="J4877" t="s">
        <v>593</v>
      </c>
      <c r="K4877" t="s">
        <v>593</v>
      </c>
      <c r="L4877">
        <v>796</v>
      </c>
      <c r="M4877" t="s">
        <v>811</v>
      </c>
      <c r="N4877" t="s">
        <v>812</v>
      </c>
      <c r="O4877">
        <v>0</v>
      </c>
      <c r="P4877" t="s">
        <v>177</v>
      </c>
      <c r="Q4877" t="s">
        <v>514</v>
      </c>
      <c r="R4877" t="s">
        <v>515</v>
      </c>
      <c r="S4877" t="s">
        <v>516</v>
      </c>
      <c r="T4877">
        <v>0</v>
      </c>
      <c r="U4877" t="s">
        <v>517</v>
      </c>
      <c r="V4877">
        <v>2523</v>
      </c>
      <c r="W4877" t="s">
        <v>518</v>
      </c>
      <c r="X4877">
        <v>8</v>
      </c>
      <c r="Y4877" t="s">
        <v>519</v>
      </c>
      <c r="Z4877">
        <v>12276000</v>
      </c>
      <c r="AA4877">
        <v>21</v>
      </c>
      <c r="AB4877" t="s">
        <v>867</v>
      </c>
      <c r="AC4877">
        <v>12276</v>
      </c>
      <c r="AD4877">
        <v>12276000</v>
      </c>
      <c r="AE4877"/>
      <c r="AF4877">
        <v>1626298</v>
      </c>
      <c r="AG4877"/>
      <c r="AH4877">
        <v>1626298</v>
      </c>
      <c r="AI4877">
        <v>0</v>
      </c>
    </row>
    <row r="4878" spans="1:35">
      <c r="A4878" t="s">
        <v>594</v>
      </c>
      <c r="B4878">
        <v>2016</v>
      </c>
      <c r="C4878">
        <v>2016</v>
      </c>
      <c r="D4878">
        <v>2016</v>
      </c>
      <c r="E4878">
        <v>4</v>
      </c>
      <c r="F4878">
        <v>0</v>
      </c>
      <c r="G4878">
        <v>0</v>
      </c>
      <c r="H4878" t="s">
        <v>510</v>
      </c>
      <c r="I4878">
        <v>842</v>
      </c>
      <c r="J4878" t="s">
        <v>593</v>
      </c>
      <c r="K4878" t="s">
        <v>593</v>
      </c>
      <c r="L4878">
        <v>804</v>
      </c>
      <c r="M4878" t="s">
        <v>650</v>
      </c>
      <c r="N4878" t="s">
        <v>651</v>
      </c>
      <c r="O4878">
        <v>0</v>
      </c>
      <c r="P4878" t="s">
        <v>177</v>
      </c>
      <c r="Q4878" t="s">
        <v>514</v>
      </c>
      <c r="R4878" t="s">
        <v>515</v>
      </c>
      <c r="S4878" t="s">
        <v>516</v>
      </c>
      <c r="T4878">
        <v>0</v>
      </c>
      <c r="U4878" t="s">
        <v>517</v>
      </c>
      <c r="V4878">
        <v>2523</v>
      </c>
      <c r="W4878" t="s">
        <v>518</v>
      </c>
      <c r="X4878">
        <v>8</v>
      </c>
      <c r="Y4878" t="s">
        <v>519</v>
      </c>
      <c r="Z4878">
        <v>180000</v>
      </c>
      <c r="AA4878">
        <v>21</v>
      </c>
      <c r="AB4878" t="s">
        <v>867</v>
      </c>
      <c r="AC4878">
        <v>180</v>
      </c>
      <c r="AD4878">
        <v>180000</v>
      </c>
      <c r="AE4878"/>
      <c r="AF4878">
        <v>73968</v>
      </c>
      <c r="AG4878"/>
      <c r="AH4878">
        <v>73968</v>
      </c>
      <c r="AI4878">
        <v>0</v>
      </c>
    </row>
    <row r="4879" spans="1:35">
      <c r="A4879" t="s">
        <v>594</v>
      </c>
      <c r="B4879">
        <v>2016</v>
      </c>
      <c r="C4879">
        <v>2016</v>
      </c>
      <c r="D4879">
        <v>2016</v>
      </c>
      <c r="E4879">
        <v>4</v>
      </c>
      <c r="F4879">
        <v>0</v>
      </c>
      <c r="G4879">
        <v>0</v>
      </c>
      <c r="H4879" t="s">
        <v>510</v>
      </c>
      <c r="I4879">
        <v>842</v>
      </c>
      <c r="J4879" t="s">
        <v>593</v>
      </c>
      <c r="K4879" t="s">
        <v>593</v>
      </c>
      <c r="L4879">
        <v>818</v>
      </c>
      <c r="M4879" t="s">
        <v>532</v>
      </c>
      <c r="N4879" t="s">
        <v>533</v>
      </c>
      <c r="O4879">
        <v>0</v>
      </c>
      <c r="P4879" t="s">
        <v>177</v>
      </c>
      <c r="Q4879" t="s">
        <v>514</v>
      </c>
      <c r="R4879" t="s">
        <v>515</v>
      </c>
      <c r="S4879" t="s">
        <v>516</v>
      </c>
      <c r="T4879">
        <v>0</v>
      </c>
      <c r="U4879" t="s">
        <v>517</v>
      </c>
      <c r="V4879">
        <v>2523</v>
      </c>
      <c r="W4879" t="s">
        <v>518</v>
      </c>
      <c r="X4879">
        <v>8</v>
      </c>
      <c r="Y4879" t="s">
        <v>519</v>
      </c>
      <c r="Z4879">
        <v>927000</v>
      </c>
      <c r="AA4879">
        <v>21</v>
      </c>
      <c r="AB4879" t="s">
        <v>867</v>
      </c>
      <c r="AC4879">
        <v>927</v>
      </c>
      <c r="AD4879">
        <v>927000</v>
      </c>
      <c r="AE4879"/>
      <c r="AF4879">
        <v>393643</v>
      </c>
      <c r="AG4879"/>
      <c r="AH4879">
        <v>393643</v>
      </c>
      <c r="AI4879">
        <v>0</v>
      </c>
    </row>
    <row r="4880" spans="1:35">
      <c r="A4880" t="s">
        <v>594</v>
      </c>
      <c r="B4880">
        <v>2016</v>
      </c>
      <c r="C4880">
        <v>2016</v>
      </c>
      <c r="D4880">
        <v>2016</v>
      </c>
      <c r="E4880">
        <v>4</v>
      </c>
      <c r="F4880">
        <v>0</v>
      </c>
      <c r="G4880">
        <v>0</v>
      </c>
      <c r="H4880" t="s">
        <v>510</v>
      </c>
      <c r="I4880">
        <v>842</v>
      </c>
      <c r="J4880" t="s">
        <v>593</v>
      </c>
      <c r="K4880" t="s">
        <v>593</v>
      </c>
      <c r="L4880">
        <v>826</v>
      </c>
      <c r="M4880" t="s">
        <v>589</v>
      </c>
      <c r="N4880" t="s">
        <v>590</v>
      </c>
      <c r="O4880">
        <v>0</v>
      </c>
      <c r="P4880" t="s">
        <v>177</v>
      </c>
      <c r="Q4880" t="s">
        <v>514</v>
      </c>
      <c r="R4880" t="s">
        <v>515</v>
      </c>
      <c r="S4880" t="s">
        <v>516</v>
      </c>
      <c r="T4880">
        <v>0</v>
      </c>
      <c r="U4880" t="s">
        <v>517</v>
      </c>
      <c r="V4880">
        <v>2523</v>
      </c>
      <c r="W4880" t="s">
        <v>518</v>
      </c>
      <c r="X4880">
        <v>8</v>
      </c>
      <c r="Y4880" t="s">
        <v>519</v>
      </c>
      <c r="Z4880">
        <v>1447000</v>
      </c>
      <c r="AA4880">
        <v>21</v>
      </c>
      <c r="AB4880" t="s">
        <v>867</v>
      </c>
      <c r="AC4880">
        <v>1447</v>
      </c>
      <c r="AD4880">
        <v>1447000</v>
      </c>
      <c r="AE4880"/>
      <c r="AF4880">
        <v>769281</v>
      </c>
      <c r="AG4880"/>
      <c r="AH4880">
        <v>769281</v>
      </c>
      <c r="AI4880">
        <v>0</v>
      </c>
    </row>
    <row r="4881" spans="1:35">
      <c r="A4881" t="s">
        <v>594</v>
      </c>
      <c r="B4881">
        <v>2016</v>
      </c>
      <c r="C4881">
        <v>2016</v>
      </c>
      <c r="D4881">
        <v>2016</v>
      </c>
      <c r="E4881">
        <v>4</v>
      </c>
      <c r="F4881">
        <v>0</v>
      </c>
      <c r="G4881">
        <v>0</v>
      </c>
      <c r="H4881" t="s">
        <v>510</v>
      </c>
      <c r="I4881">
        <v>842</v>
      </c>
      <c r="J4881" t="s">
        <v>593</v>
      </c>
      <c r="K4881" t="s">
        <v>593</v>
      </c>
      <c r="L4881">
        <v>862</v>
      </c>
      <c r="M4881" t="s">
        <v>723</v>
      </c>
      <c r="N4881" t="s">
        <v>724</v>
      </c>
      <c r="O4881">
        <v>0</v>
      </c>
      <c r="P4881" t="s">
        <v>177</v>
      </c>
      <c r="Q4881" t="s">
        <v>514</v>
      </c>
      <c r="R4881" t="s">
        <v>515</v>
      </c>
      <c r="S4881" t="s">
        <v>516</v>
      </c>
      <c r="T4881">
        <v>0</v>
      </c>
      <c r="U4881" t="s">
        <v>517</v>
      </c>
      <c r="V4881">
        <v>2523</v>
      </c>
      <c r="W4881" t="s">
        <v>518</v>
      </c>
      <c r="X4881">
        <v>8</v>
      </c>
      <c r="Y4881" t="s">
        <v>519</v>
      </c>
      <c r="Z4881">
        <v>1708000</v>
      </c>
      <c r="AA4881">
        <v>21</v>
      </c>
      <c r="AB4881" t="s">
        <v>867</v>
      </c>
      <c r="AC4881">
        <v>1708</v>
      </c>
      <c r="AD4881">
        <v>1708000</v>
      </c>
      <c r="AE4881"/>
      <c r="AF4881">
        <v>842547</v>
      </c>
      <c r="AG4881"/>
      <c r="AH4881">
        <v>842547</v>
      </c>
      <c r="AI4881">
        <v>0</v>
      </c>
    </row>
    <row r="4882" spans="1:35">
      <c r="A4882" t="s">
        <v>862</v>
      </c>
      <c r="B4882">
        <v>2017</v>
      </c>
      <c r="C4882">
        <v>2017</v>
      </c>
      <c r="D4882">
        <v>2017</v>
      </c>
      <c r="E4882">
        <v>4</v>
      </c>
      <c r="F4882">
        <v>0</v>
      </c>
      <c r="G4882">
        <v>0</v>
      </c>
      <c r="H4882" t="s">
        <v>568</v>
      </c>
      <c r="I4882">
        <v>842</v>
      </c>
      <c r="J4882" t="s">
        <v>593</v>
      </c>
      <c r="K4882" t="s">
        <v>593</v>
      </c>
      <c r="L4882">
        <v>56</v>
      </c>
      <c r="M4882" t="s">
        <v>694</v>
      </c>
      <c r="N4882" t="s">
        <v>695</v>
      </c>
      <c r="O4882">
        <v>0</v>
      </c>
      <c r="P4882" t="s">
        <v>177</v>
      </c>
      <c r="Q4882" t="s">
        <v>514</v>
      </c>
      <c r="R4882" t="s">
        <v>515</v>
      </c>
      <c r="S4882" t="s">
        <v>516</v>
      </c>
      <c r="T4882">
        <v>0</v>
      </c>
      <c r="U4882" t="s">
        <v>517</v>
      </c>
      <c r="V4882">
        <v>2523</v>
      </c>
      <c r="W4882" t="s">
        <v>518</v>
      </c>
      <c r="X4882">
        <v>8</v>
      </c>
      <c r="Y4882" t="s">
        <v>519</v>
      </c>
      <c r="Z4882">
        <v>41000</v>
      </c>
      <c r="AA4882">
        <v>21</v>
      </c>
      <c r="AB4882" t="s">
        <v>867</v>
      </c>
      <c r="AC4882">
        <v>41</v>
      </c>
      <c r="AD4882">
        <v>41000</v>
      </c>
      <c r="AE4882"/>
      <c r="AF4882">
        <v>22219</v>
      </c>
      <c r="AG4882">
        <v>22219</v>
      </c>
      <c r="AH4882"/>
      <c r="AI4882">
        <v>0</v>
      </c>
    </row>
    <row r="4883" spans="1:35">
      <c r="A4883" t="s">
        <v>862</v>
      </c>
      <c r="B4883">
        <v>2017</v>
      </c>
      <c r="C4883">
        <v>2017</v>
      </c>
      <c r="D4883">
        <v>2017</v>
      </c>
      <c r="E4883">
        <v>4</v>
      </c>
      <c r="F4883">
        <v>0</v>
      </c>
      <c r="G4883">
        <v>0</v>
      </c>
      <c r="H4883" t="s">
        <v>568</v>
      </c>
      <c r="I4883">
        <v>842</v>
      </c>
      <c r="J4883" t="s">
        <v>593</v>
      </c>
      <c r="K4883" t="s">
        <v>593</v>
      </c>
      <c r="L4883">
        <v>76</v>
      </c>
      <c r="M4883" t="s">
        <v>538</v>
      </c>
      <c r="N4883" t="s">
        <v>539</v>
      </c>
      <c r="O4883">
        <v>0</v>
      </c>
      <c r="P4883" t="s">
        <v>177</v>
      </c>
      <c r="Q4883" t="s">
        <v>514</v>
      </c>
      <c r="R4883" t="s">
        <v>515</v>
      </c>
      <c r="S4883" t="s">
        <v>516</v>
      </c>
      <c r="T4883">
        <v>0</v>
      </c>
      <c r="U4883" t="s">
        <v>517</v>
      </c>
      <c r="V4883">
        <v>2523</v>
      </c>
      <c r="W4883" t="s">
        <v>518</v>
      </c>
      <c r="X4883">
        <v>8</v>
      </c>
      <c r="Y4883" t="s">
        <v>519</v>
      </c>
      <c r="Z4883">
        <v>4205000</v>
      </c>
      <c r="AA4883">
        <v>21</v>
      </c>
      <c r="AB4883" t="s">
        <v>867</v>
      </c>
      <c r="AC4883">
        <v>4205</v>
      </c>
      <c r="AD4883">
        <v>4205000</v>
      </c>
      <c r="AE4883"/>
      <c r="AF4883">
        <v>2140524</v>
      </c>
      <c r="AG4883">
        <v>2140524</v>
      </c>
      <c r="AH4883"/>
      <c r="AI4883">
        <v>0</v>
      </c>
    </row>
    <row r="4884" spans="1:35">
      <c r="A4884" t="s">
        <v>862</v>
      </c>
      <c r="B4884">
        <v>2017</v>
      </c>
      <c r="C4884">
        <v>2017</v>
      </c>
      <c r="D4884">
        <v>2017</v>
      </c>
      <c r="E4884">
        <v>4</v>
      </c>
      <c r="F4884">
        <v>0</v>
      </c>
      <c r="G4884">
        <v>0</v>
      </c>
      <c r="H4884" t="s">
        <v>568</v>
      </c>
      <c r="I4884">
        <v>842</v>
      </c>
      <c r="J4884" t="s">
        <v>593</v>
      </c>
      <c r="K4884" t="s">
        <v>593</v>
      </c>
      <c r="L4884">
        <v>100</v>
      </c>
      <c r="M4884" t="s">
        <v>668</v>
      </c>
      <c r="N4884" t="s">
        <v>669</v>
      </c>
      <c r="O4884">
        <v>0</v>
      </c>
      <c r="P4884" t="s">
        <v>177</v>
      </c>
      <c r="Q4884" t="s">
        <v>514</v>
      </c>
      <c r="R4884" t="s">
        <v>515</v>
      </c>
      <c r="S4884" t="s">
        <v>516</v>
      </c>
      <c r="T4884">
        <v>0</v>
      </c>
      <c r="U4884" t="s">
        <v>517</v>
      </c>
      <c r="V4884">
        <v>2523</v>
      </c>
      <c r="W4884" t="s">
        <v>518</v>
      </c>
      <c r="X4884">
        <v>8</v>
      </c>
      <c r="Y4884" t="s">
        <v>519</v>
      </c>
      <c r="Z4884">
        <v>131031000</v>
      </c>
      <c r="AA4884">
        <v>21</v>
      </c>
      <c r="AB4884" t="s">
        <v>867</v>
      </c>
      <c r="AC4884">
        <v>131031</v>
      </c>
      <c r="AD4884">
        <v>131031000</v>
      </c>
      <c r="AE4884"/>
      <c r="AF4884">
        <v>7872502</v>
      </c>
      <c r="AG4884">
        <v>7872502</v>
      </c>
      <c r="AH4884"/>
      <c r="AI4884">
        <v>0</v>
      </c>
    </row>
    <row r="4885" spans="1:35">
      <c r="A4885" t="s">
        <v>862</v>
      </c>
      <c r="B4885">
        <v>2017</v>
      </c>
      <c r="C4885">
        <v>2017</v>
      </c>
      <c r="D4885">
        <v>2017</v>
      </c>
      <c r="E4885">
        <v>4</v>
      </c>
      <c r="F4885">
        <v>0</v>
      </c>
      <c r="G4885">
        <v>0</v>
      </c>
      <c r="H4885" t="s">
        <v>568</v>
      </c>
      <c r="I4885">
        <v>842</v>
      </c>
      <c r="J4885" t="s">
        <v>593</v>
      </c>
      <c r="K4885" t="s">
        <v>593</v>
      </c>
      <c r="L4885">
        <v>124</v>
      </c>
      <c r="M4885" t="s">
        <v>542</v>
      </c>
      <c r="N4885" t="s">
        <v>543</v>
      </c>
      <c r="O4885">
        <v>0</v>
      </c>
      <c r="P4885" t="s">
        <v>177</v>
      </c>
      <c r="Q4885" t="s">
        <v>514</v>
      </c>
      <c r="R4885" t="s">
        <v>515</v>
      </c>
      <c r="S4885" t="s">
        <v>516</v>
      </c>
      <c r="T4885">
        <v>0</v>
      </c>
      <c r="U4885" t="s">
        <v>517</v>
      </c>
      <c r="V4885">
        <v>2523</v>
      </c>
      <c r="W4885" t="s">
        <v>518</v>
      </c>
      <c r="X4885">
        <v>8</v>
      </c>
      <c r="Y4885" t="s">
        <v>519</v>
      </c>
      <c r="Z4885">
        <v>4351912000</v>
      </c>
      <c r="AA4885">
        <v>21</v>
      </c>
      <c r="AB4885" t="s">
        <v>867</v>
      </c>
      <c r="AC4885">
        <v>4351912</v>
      </c>
      <c r="AD4885">
        <v>4351912000</v>
      </c>
      <c r="AE4885"/>
      <c r="AF4885">
        <v>444990827</v>
      </c>
      <c r="AG4885">
        <v>444990827</v>
      </c>
      <c r="AH4885"/>
      <c r="AI4885">
        <v>0</v>
      </c>
    </row>
    <row r="4886" spans="1:35">
      <c r="A4886" t="s">
        <v>862</v>
      </c>
      <c r="B4886">
        <v>2017</v>
      </c>
      <c r="C4886">
        <v>2017</v>
      </c>
      <c r="D4886">
        <v>2017</v>
      </c>
      <c r="E4886">
        <v>4</v>
      </c>
      <c r="F4886">
        <v>0</v>
      </c>
      <c r="G4886">
        <v>0</v>
      </c>
      <c r="H4886" t="s">
        <v>568</v>
      </c>
      <c r="I4886">
        <v>842</v>
      </c>
      <c r="J4886" t="s">
        <v>593</v>
      </c>
      <c r="K4886" t="s">
        <v>593</v>
      </c>
      <c r="L4886">
        <v>156</v>
      </c>
      <c r="M4886" t="s">
        <v>183</v>
      </c>
      <c r="N4886" t="s">
        <v>562</v>
      </c>
      <c r="O4886">
        <v>0</v>
      </c>
      <c r="P4886" t="s">
        <v>177</v>
      </c>
      <c r="Q4886" t="s">
        <v>514</v>
      </c>
      <c r="R4886" t="s">
        <v>515</v>
      </c>
      <c r="S4886" t="s">
        <v>516</v>
      </c>
      <c r="T4886">
        <v>0</v>
      </c>
      <c r="U4886" t="s">
        <v>517</v>
      </c>
      <c r="V4886">
        <v>2523</v>
      </c>
      <c r="W4886" t="s">
        <v>518</v>
      </c>
      <c r="X4886">
        <v>8</v>
      </c>
      <c r="Y4886" t="s">
        <v>519</v>
      </c>
      <c r="Z4886">
        <v>2007963000</v>
      </c>
      <c r="AA4886">
        <v>21</v>
      </c>
      <c r="AB4886" t="s">
        <v>867</v>
      </c>
      <c r="AC4886">
        <v>2007963</v>
      </c>
      <c r="AD4886">
        <v>2007963000</v>
      </c>
      <c r="AE4886"/>
      <c r="AF4886">
        <v>131927881</v>
      </c>
      <c r="AG4886">
        <v>131927881</v>
      </c>
      <c r="AH4886"/>
      <c r="AI4886">
        <v>0</v>
      </c>
    </row>
    <row r="4887" spans="1:35">
      <c r="A4887" t="s">
        <v>862</v>
      </c>
      <c r="B4887">
        <v>2017</v>
      </c>
      <c r="C4887">
        <v>2017</v>
      </c>
      <c r="D4887">
        <v>2017</v>
      </c>
      <c r="E4887">
        <v>4</v>
      </c>
      <c r="F4887">
        <v>0</v>
      </c>
      <c r="G4887">
        <v>0</v>
      </c>
      <c r="H4887" t="s">
        <v>568</v>
      </c>
      <c r="I4887">
        <v>842</v>
      </c>
      <c r="J4887" t="s">
        <v>593</v>
      </c>
      <c r="K4887" t="s">
        <v>593</v>
      </c>
      <c r="L4887">
        <v>170</v>
      </c>
      <c r="M4887" t="s">
        <v>725</v>
      </c>
      <c r="N4887" t="s">
        <v>726</v>
      </c>
      <c r="O4887">
        <v>0</v>
      </c>
      <c r="P4887" t="s">
        <v>177</v>
      </c>
      <c r="Q4887" t="s">
        <v>514</v>
      </c>
      <c r="R4887" t="s">
        <v>515</v>
      </c>
      <c r="S4887" t="s">
        <v>516</v>
      </c>
      <c r="T4887">
        <v>0</v>
      </c>
      <c r="U4887" t="s">
        <v>517</v>
      </c>
      <c r="V4887">
        <v>2523</v>
      </c>
      <c r="W4887" t="s">
        <v>518</v>
      </c>
      <c r="X4887">
        <v>8</v>
      </c>
      <c r="Y4887" t="s">
        <v>519</v>
      </c>
      <c r="Z4887">
        <v>279000</v>
      </c>
      <c r="AA4887">
        <v>21</v>
      </c>
      <c r="AB4887" t="s">
        <v>867</v>
      </c>
      <c r="AC4887">
        <v>279</v>
      </c>
      <c r="AD4887">
        <v>279000</v>
      </c>
      <c r="AE4887"/>
      <c r="AF4887">
        <v>113666</v>
      </c>
      <c r="AG4887">
        <v>113666</v>
      </c>
      <c r="AH4887"/>
      <c r="AI4887">
        <v>0</v>
      </c>
    </row>
    <row r="4888" spans="1:35">
      <c r="A4888" t="s">
        <v>862</v>
      </c>
      <c r="B4888">
        <v>2017</v>
      </c>
      <c r="C4888">
        <v>2017</v>
      </c>
      <c r="D4888">
        <v>2017</v>
      </c>
      <c r="E4888">
        <v>4</v>
      </c>
      <c r="F4888">
        <v>0</v>
      </c>
      <c r="G4888">
        <v>0</v>
      </c>
      <c r="H4888" t="s">
        <v>568</v>
      </c>
      <c r="I4888">
        <v>842</v>
      </c>
      <c r="J4888" t="s">
        <v>593</v>
      </c>
      <c r="K4888" t="s">
        <v>593</v>
      </c>
      <c r="L4888">
        <v>191</v>
      </c>
      <c r="M4888" t="s">
        <v>574</v>
      </c>
      <c r="N4888" t="s">
        <v>575</v>
      </c>
      <c r="O4888">
        <v>0</v>
      </c>
      <c r="P4888" t="s">
        <v>177</v>
      </c>
      <c r="Q4888" t="s">
        <v>514</v>
      </c>
      <c r="R4888" t="s">
        <v>515</v>
      </c>
      <c r="S4888" t="s">
        <v>516</v>
      </c>
      <c r="T4888">
        <v>0</v>
      </c>
      <c r="U4888" t="s">
        <v>517</v>
      </c>
      <c r="V4888">
        <v>2523</v>
      </c>
      <c r="W4888" t="s">
        <v>518</v>
      </c>
      <c r="X4888">
        <v>8</v>
      </c>
      <c r="Y4888" t="s">
        <v>519</v>
      </c>
      <c r="Z4888">
        <v>21715000</v>
      </c>
      <c r="AA4888">
        <v>21</v>
      </c>
      <c r="AB4888" t="s">
        <v>867</v>
      </c>
      <c r="AC4888">
        <v>21715</v>
      </c>
      <c r="AD4888">
        <v>21715000</v>
      </c>
      <c r="AE4888"/>
      <c r="AF4888">
        <v>9921301</v>
      </c>
      <c r="AG4888">
        <v>9921301</v>
      </c>
      <c r="AH4888"/>
      <c r="AI4888">
        <v>0</v>
      </c>
    </row>
    <row r="4889" spans="1:35">
      <c r="A4889" t="s">
        <v>862</v>
      </c>
      <c r="B4889">
        <v>2017</v>
      </c>
      <c r="C4889">
        <v>2017</v>
      </c>
      <c r="D4889">
        <v>2017</v>
      </c>
      <c r="E4889">
        <v>4</v>
      </c>
      <c r="F4889">
        <v>0</v>
      </c>
      <c r="G4889">
        <v>0</v>
      </c>
      <c r="H4889" t="s">
        <v>568</v>
      </c>
      <c r="I4889">
        <v>842</v>
      </c>
      <c r="J4889" t="s">
        <v>593</v>
      </c>
      <c r="K4889" t="s">
        <v>593</v>
      </c>
      <c r="L4889">
        <v>208</v>
      </c>
      <c r="M4889" t="s">
        <v>195</v>
      </c>
      <c r="N4889" t="s">
        <v>572</v>
      </c>
      <c r="O4889">
        <v>0</v>
      </c>
      <c r="P4889" t="s">
        <v>177</v>
      </c>
      <c r="Q4889" t="s">
        <v>514</v>
      </c>
      <c r="R4889" t="s">
        <v>515</v>
      </c>
      <c r="S4889" t="s">
        <v>516</v>
      </c>
      <c r="T4889">
        <v>0</v>
      </c>
      <c r="U4889" t="s">
        <v>517</v>
      </c>
      <c r="V4889">
        <v>2523</v>
      </c>
      <c r="W4889" t="s">
        <v>518</v>
      </c>
      <c r="X4889">
        <v>8</v>
      </c>
      <c r="Y4889" t="s">
        <v>519</v>
      </c>
      <c r="Z4889">
        <v>189802000</v>
      </c>
      <c r="AA4889">
        <v>21</v>
      </c>
      <c r="AB4889" t="s">
        <v>867</v>
      </c>
      <c r="AC4889">
        <v>189802</v>
      </c>
      <c r="AD4889">
        <v>189802000</v>
      </c>
      <c r="AE4889"/>
      <c r="AF4889">
        <v>30746347</v>
      </c>
      <c r="AG4889">
        <v>30746347</v>
      </c>
      <c r="AH4889"/>
      <c r="AI4889">
        <v>0</v>
      </c>
    </row>
    <row r="4890" spans="1:35">
      <c r="A4890" t="s">
        <v>862</v>
      </c>
      <c r="B4890">
        <v>2017</v>
      </c>
      <c r="C4890">
        <v>2017</v>
      </c>
      <c r="D4890">
        <v>2017</v>
      </c>
      <c r="E4890">
        <v>4</v>
      </c>
      <c r="F4890">
        <v>0</v>
      </c>
      <c r="G4890">
        <v>0</v>
      </c>
      <c r="H4890" t="s">
        <v>568</v>
      </c>
      <c r="I4890">
        <v>842</v>
      </c>
      <c r="J4890" t="s">
        <v>593</v>
      </c>
      <c r="K4890" t="s">
        <v>593</v>
      </c>
      <c r="L4890">
        <v>214</v>
      </c>
      <c r="M4890" t="s">
        <v>837</v>
      </c>
      <c r="N4890" t="s">
        <v>838</v>
      </c>
      <c r="O4890">
        <v>0</v>
      </c>
      <c r="P4890" t="s">
        <v>177</v>
      </c>
      <c r="Q4890" t="s">
        <v>514</v>
      </c>
      <c r="R4890" t="s">
        <v>515</v>
      </c>
      <c r="S4890" t="s">
        <v>516</v>
      </c>
      <c r="T4890">
        <v>0</v>
      </c>
      <c r="U4890" t="s">
        <v>517</v>
      </c>
      <c r="V4890">
        <v>2523</v>
      </c>
      <c r="W4890" t="s">
        <v>518</v>
      </c>
      <c r="X4890">
        <v>8</v>
      </c>
      <c r="Y4890" t="s">
        <v>519</v>
      </c>
      <c r="Z4890">
        <v>15527000</v>
      </c>
      <c r="AA4890">
        <v>21</v>
      </c>
      <c r="AB4890" t="s">
        <v>867</v>
      </c>
      <c r="AC4890">
        <v>15527</v>
      </c>
      <c r="AD4890">
        <v>15527000</v>
      </c>
      <c r="AE4890"/>
      <c r="AF4890">
        <v>1437556</v>
      </c>
      <c r="AG4890">
        <v>1437556</v>
      </c>
      <c r="AH4890"/>
      <c r="AI4890">
        <v>0</v>
      </c>
    </row>
    <row r="4891" spans="1:35">
      <c r="A4891" t="s">
        <v>862</v>
      </c>
      <c r="B4891">
        <v>2017</v>
      </c>
      <c r="C4891">
        <v>2017</v>
      </c>
      <c r="D4891">
        <v>2017</v>
      </c>
      <c r="E4891">
        <v>4</v>
      </c>
      <c r="F4891">
        <v>0</v>
      </c>
      <c r="G4891">
        <v>0</v>
      </c>
      <c r="H4891" t="s">
        <v>568</v>
      </c>
      <c r="I4891">
        <v>842</v>
      </c>
      <c r="J4891" t="s">
        <v>593</v>
      </c>
      <c r="K4891" t="s">
        <v>593</v>
      </c>
      <c r="L4891">
        <v>251</v>
      </c>
      <c r="M4891" t="s">
        <v>113</v>
      </c>
      <c r="N4891" t="s">
        <v>583</v>
      </c>
      <c r="O4891">
        <v>0</v>
      </c>
      <c r="P4891" t="s">
        <v>177</v>
      </c>
      <c r="Q4891" t="s">
        <v>514</v>
      </c>
      <c r="R4891" t="s">
        <v>515</v>
      </c>
      <c r="S4891" t="s">
        <v>516</v>
      </c>
      <c r="T4891">
        <v>0</v>
      </c>
      <c r="U4891" t="s">
        <v>517</v>
      </c>
      <c r="V4891">
        <v>2523</v>
      </c>
      <c r="W4891" t="s">
        <v>518</v>
      </c>
      <c r="X4891">
        <v>8</v>
      </c>
      <c r="Y4891" t="s">
        <v>519</v>
      </c>
      <c r="Z4891">
        <v>91300000</v>
      </c>
      <c r="AA4891">
        <v>21</v>
      </c>
      <c r="AB4891" t="s">
        <v>867</v>
      </c>
      <c r="AC4891">
        <v>91300</v>
      </c>
      <c r="AD4891">
        <v>91300000</v>
      </c>
      <c r="AE4891"/>
      <c r="AF4891">
        <v>33404068</v>
      </c>
      <c r="AG4891">
        <v>33404068</v>
      </c>
      <c r="AH4891"/>
      <c r="AI4891">
        <v>0</v>
      </c>
    </row>
    <row r="4892" spans="1:35">
      <c r="A4892" t="s">
        <v>862</v>
      </c>
      <c r="B4892">
        <v>2017</v>
      </c>
      <c r="C4892">
        <v>2017</v>
      </c>
      <c r="D4892">
        <v>2017</v>
      </c>
      <c r="E4892">
        <v>4</v>
      </c>
      <c r="F4892">
        <v>0</v>
      </c>
      <c r="G4892">
        <v>0</v>
      </c>
      <c r="H4892" t="s">
        <v>568</v>
      </c>
      <c r="I4892">
        <v>842</v>
      </c>
      <c r="J4892" t="s">
        <v>593</v>
      </c>
      <c r="K4892" t="s">
        <v>593</v>
      </c>
      <c r="L4892">
        <v>276</v>
      </c>
      <c r="M4892" t="s">
        <v>591</v>
      </c>
      <c r="N4892" t="s">
        <v>592</v>
      </c>
      <c r="O4892">
        <v>0</v>
      </c>
      <c r="P4892" t="s">
        <v>177</v>
      </c>
      <c r="Q4892" t="s">
        <v>514</v>
      </c>
      <c r="R4892" t="s">
        <v>515</v>
      </c>
      <c r="S4892" t="s">
        <v>516</v>
      </c>
      <c r="T4892">
        <v>0</v>
      </c>
      <c r="U4892" t="s">
        <v>517</v>
      </c>
      <c r="V4892">
        <v>2523</v>
      </c>
      <c r="W4892" t="s">
        <v>518</v>
      </c>
      <c r="X4892">
        <v>8</v>
      </c>
      <c r="Y4892" t="s">
        <v>519</v>
      </c>
      <c r="Z4892">
        <v>1427000</v>
      </c>
      <c r="AA4892">
        <v>21</v>
      </c>
      <c r="AB4892" t="s">
        <v>867</v>
      </c>
      <c r="AC4892">
        <v>1427</v>
      </c>
      <c r="AD4892">
        <v>1427000</v>
      </c>
      <c r="AE4892"/>
      <c r="AF4892">
        <v>420442</v>
      </c>
      <c r="AG4892">
        <v>420442</v>
      </c>
      <c r="AH4892"/>
      <c r="AI4892">
        <v>0</v>
      </c>
    </row>
    <row r="4893" spans="1:35">
      <c r="A4893" t="s">
        <v>862</v>
      </c>
      <c r="B4893">
        <v>2017</v>
      </c>
      <c r="C4893">
        <v>2017</v>
      </c>
      <c r="D4893">
        <v>2017</v>
      </c>
      <c r="E4893">
        <v>4</v>
      </c>
      <c r="F4893">
        <v>0</v>
      </c>
      <c r="G4893">
        <v>0</v>
      </c>
      <c r="H4893" t="s">
        <v>568</v>
      </c>
      <c r="I4893">
        <v>842</v>
      </c>
      <c r="J4893" t="s">
        <v>593</v>
      </c>
      <c r="K4893" t="s">
        <v>593</v>
      </c>
      <c r="L4893">
        <v>300</v>
      </c>
      <c r="M4893" t="s">
        <v>680</v>
      </c>
      <c r="N4893" t="s">
        <v>681</v>
      </c>
      <c r="O4893">
        <v>0</v>
      </c>
      <c r="P4893" t="s">
        <v>177</v>
      </c>
      <c r="Q4893" t="s">
        <v>514</v>
      </c>
      <c r="R4893" t="s">
        <v>515</v>
      </c>
      <c r="S4893" t="s">
        <v>516</v>
      </c>
      <c r="T4893">
        <v>0</v>
      </c>
      <c r="U4893" t="s">
        <v>517</v>
      </c>
      <c r="V4893">
        <v>2523</v>
      </c>
      <c r="W4893" t="s">
        <v>518</v>
      </c>
      <c r="X4893">
        <v>8</v>
      </c>
      <c r="Y4893" t="s">
        <v>519</v>
      </c>
      <c r="Z4893">
        <v>2321408000</v>
      </c>
      <c r="AA4893">
        <v>21</v>
      </c>
      <c r="AB4893" t="s">
        <v>867</v>
      </c>
      <c r="AC4893">
        <v>2321408</v>
      </c>
      <c r="AD4893">
        <v>2321408000</v>
      </c>
      <c r="AE4893"/>
      <c r="AF4893">
        <v>133157469</v>
      </c>
      <c r="AG4893">
        <v>133157469</v>
      </c>
      <c r="AH4893"/>
      <c r="AI4893">
        <v>0</v>
      </c>
    </row>
    <row r="4894" spans="1:35">
      <c r="A4894" t="s">
        <v>862</v>
      </c>
      <c r="B4894">
        <v>2017</v>
      </c>
      <c r="C4894">
        <v>2017</v>
      </c>
      <c r="D4894">
        <v>2017</v>
      </c>
      <c r="E4894">
        <v>4</v>
      </c>
      <c r="F4894">
        <v>0</v>
      </c>
      <c r="G4894">
        <v>0</v>
      </c>
      <c r="H4894" t="s">
        <v>568</v>
      </c>
      <c r="I4894">
        <v>842</v>
      </c>
      <c r="J4894" t="s">
        <v>593</v>
      </c>
      <c r="K4894" t="s">
        <v>593</v>
      </c>
      <c r="L4894">
        <v>380</v>
      </c>
      <c r="M4894" t="s">
        <v>587</v>
      </c>
      <c r="N4894" t="s">
        <v>588</v>
      </c>
      <c r="O4894">
        <v>0</v>
      </c>
      <c r="P4894" t="s">
        <v>177</v>
      </c>
      <c r="Q4894" t="s">
        <v>514</v>
      </c>
      <c r="R4894" t="s">
        <v>515</v>
      </c>
      <c r="S4894" t="s">
        <v>516</v>
      </c>
      <c r="T4894">
        <v>0</v>
      </c>
      <c r="U4894" t="s">
        <v>517</v>
      </c>
      <c r="V4894">
        <v>2523</v>
      </c>
      <c r="W4894" t="s">
        <v>518</v>
      </c>
      <c r="X4894">
        <v>8</v>
      </c>
      <c r="Y4894" t="s">
        <v>519</v>
      </c>
      <c r="Z4894">
        <v>194810000</v>
      </c>
      <c r="AA4894">
        <v>21</v>
      </c>
      <c r="AB4894" t="s">
        <v>867</v>
      </c>
      <c r="AC4894">
        <v>194810</v>
      </c>
      <c r="AD4894">
        <v>194810000</v>
      </c>
      <c r="AE4894"/>
      <c r="AF4894">
        <v>13659131</v>
      </c>
      <c r="AG4894">
        <v>13659131</v>
      </c>
      <c r="AH4894"/>
      <c r="AI4894">
        <v>0</v>
      </c>
    </row>
    <row r="4895" spans="1:35">
      <c r="A4895" t="s">
        <v>862</v>
      </c>
      <c r="B4895">
        <v>2017</v>
      </c>
      <c r="C4895">
        <v>2017</v>
      </c>
      <c r="D4895">
        <v>2017</v>
      </c>
      <c r="E4895">
        <v>4</v>
      </c>
      <c r="F4895">
        <v>0</v>
      </c>
      <c r="G4895">
        <v>0</v>
      </c>
      <c r="H4895" t="s">
        <v>568</v>
      </c>
      <c r="I4895">
        <v>842</v>
      </c>
      <c r="J4895" t="s">
        <v>593</v>
      </c>
      <c r="K4895" t="s">
        <v>593</v>
      </c>
      <c r="L4895">
        <v>392</v>
      </c>
      <c r="M4895" t="s">
        <v>223</v>
      </c>
      <c r="N4895" t="s">
        <v>584</v>
      </c>
      <c r="O4895">
        <v>0</v>
      </c>
      <c r="P4895" t="s">
        <v>177</v>
      </c>
      <c r="Q4895" t="s">
        <v>514</v>
      </c>
      <c r="R4895" t="s">
        <v>515</v>
      </c>
      <c r="S4895" t="s">
        <v>516</v>
      </c>
      <c r="T4895">
        <v>0</v>
      </c>
      <c r="U4895" t="s">
        <v>517</v>
      </c>
      <c r="V4895">
        <v>2523</v>
      </c>
      <c r="W4895" t="s">
        <v>518</v>
      </c>
      <c r="X4895">
        <v>8</v>
      </c>
      <c r="Y4895" t="s">
        <v>519</v>
      </c>
      <c r="Z4895">
        <v>902000</v>
      </c>
      <c r="AA4895">
        <v>21</v>
      </c>
      <c r="AB4895" t="s">
        <v>867</v>
      </c>
      <c r="AC4895">
        <v>902</v>
      </c>
      <c r="AD4895">
        <v>902000</v>
      </c>
      <c r="AE4895"/>
      <c r="AF4895">
        <v>631942</v>
      </c>
      <c r="AG4895">
        <v>631942</v>
      </c>
      <c r="AH4895"/>
      <c r="AI4895">
        <v>0</v>
      </c>
    </row>
    <row r="4896" spans="1:35">
      <c r="A4896" t="s">
        <v>862</v>
      </c>
      <c r="B4896">
        <v>2017</v>
      </c>
      <c r="C4896">
        <v>2017</v>
      </c>
      <c r="D4896">
        <v>2017</v>
      </c>
      <c r="E4896">
        <v>4</v>
      </c>
      <c r="F4896">
        <v>0</v>
      </c>
      <c r="G4896">
        <v>0</v>
      </c>
      <c r="H4896" t="s">
        <v>568</v>
      </c>
      <c r="I4896">
        <v>842</v>
      </c>
      <c r="J4896" t="s">
        <v>593</v>
      </c>
      <c r="K4896" t="s">
        <v>593</v>
      </c>
      <c r="L4896">
        <v>410</v>
      </c>
      <c r="M4896" t="s">
        <v>550</v>
      </c>
      <c r="N4896" t="s">
        <v>551</v>
      </c>
      <c r="O4896">
        <v>0</v>
      </c>
      <c r="P4896" t="s">
        <v>177</v>
      </c>
      <c r="Q4896" t="s">
        <v>514</v>
      </c>
      <c r="R4896" t="s">
        <v>515</v>
      </c>
      <c r="S4896" t="s">
        <v>516</v>
      </c>
      <c r="T4896">
        <v>0</v>
      </c>
      <c r="U4896" t="s">
        <v>517</v>
      </c>
      <c r="V4896">
        <v>2523</v>
      </c>
      <c r="W4896" t="s">
        <v>518</v>
      </c>
      <c r="X4896">
        <v>8</v>
      </c>
      <c r="Y4896" t="s">
        <v>519</v>
      </c>
      <c r="Z4896">
        <v>645771000</v>
      </c>
      <c r="AA4896">
        <v>21</v>
      </c>
      <c r="AB4896" t="s">
        <v>867</v>
      </c>
      <c r="AC4896">
        <v>645771</v>
      </c>
      <c r="AD4896">
        <v>645771000</v>
      </c>
      <c r="AE4896"/>
      <c r="AF4896">
        <v>35692589</v>
      </c>
      <c r="AG4896">
        <v>35692589</v>
      </c>
      <c r="AH4896"/>
      <c r="AI4896">
        <v>0</v>
      </c>
    </row>
    <row r="4897" spans="1:35">
      <c r="A4897" t="s">
        <v>862</v>
      </c>
      <c r="B4897">
        <v>2017</v>
      </c>
      <c r="C4897">
        <v>2017</v>
      </c>
      <c r="D4897">
        <v>2017</v>
      </c>
      <c r="E4897">
        <v>4</v>
      </c>
      <c r="F4897">
        <v>0</v>
      </c>
      <c r="G4897">
        <v>0</v>
      </c>
      <c r="H4897" t="s">
        <v>568</v>
      </c>
      <c r="I4897">
        <v>842</v>
      </c>
      <c r="J4897" t="s">
        <v>593</v>
      </c>
      <c r="K4897" t="s">
        <v>593</v>
      </c>
      <c r="L4897">
        <v>470</v>
      </c>
      <c r="M4897" t="s">
        <v>620</v>
      </c>
      <c r="N4897" t="s">
        <v>621</v>
      </c>
      <c r="O4897">
        <v>0</v>
      </c>
      <c r="P4897" t="s">
        <v>177</v>
      </c>
      <c r="Q4897" t="s">
        <v>514</v>
      </c>
      <c r="R4897" t="s">
        <v>515</v>
      </c>
      <c r="S4897" t="s">
        <v>516</v>
      </c>
      <c r="T4897">
        <v>0</v>
      </c>
      <c r="U4897" t="s">
        <v>517</v>
      </c>
      <c r="V4897">
        <v>2523</v>
      </c>
      <c r="W4897" t="s">
        <v>518</v>
      </c>
      <c r="X4897">
        <v>8</v>
      </c>
      <c r="Y4897" t="s">
        <v>519</v>
      </c>
      <c r="Z4897">
        <v>5000000</v>
      </c>
      <c r="AA4897">
        <v>21</v>
      </c>
      <c r="AB4897" t="s">
        <v>867</v>
      </c>
      <c r="AC4897">
        <v>5000</v>
      </c>
      <c r="AD4897">
        <v>5000000</v>
      </c>
      <c r="AE4897"/>
      <c r="AF4897">
        <v>551250</v>
      </c>
      <c r="AG4897">
        <v>551250</v>
      </c>
      <c r="AH4897"/>
      <c r="AI4897">
        <v>0</v>
      </c>
    </row>
    <row r="4898" spans="1:35">
      <c r="A4898" t="s">
        <v>862</v>
      </c>
      <c r="B4898">
        <v>2017</v>
      </c>
      <c r="C4898">
        <v>2017</v>
      </c>
      <c r="D4898">
        <v>2017</v>
      </c>
      <c r="E4898">
        <v>4</v>
      </c>
      <c r="F4898">
        <v>0</v>
      </c>
      <c r="G4898">
        <v>0</v>
      </c>
      <c r="H4898" t="s">
        <v>568</v>
      </c>
      <c r="I4898">
        <v>842</v>
      </c>
      <c r="J4898" t="s">
        <v>593</v>
      </c>
      <c r="K4898" t="s">
        <v>593</v>
      </c>
      <c r="L4898">
        <v>484</v>
      </c>
      <c r="M4898" t="s">
        <v>656</v>
      </c>
      <c r="N4898" t="s">
        <v>657</v>
      </c>
      <c r="O4898">
        <v>0</v>
      </c>
      <c r="P4898" t="s">
        <v>177</v>
      </c>
      <c r="Q4898" t="s">
        <v>514</v>
      </c>
      <c r="R4898" t="s">
        <v>515</v>
      </c>
      <c r="S4898" t="s">
        <v>516</v>
      </c>
      <c r="T4898">
        <v>0</v>
      </c>
      <c r="U4898" t="s">
        <v>517</v>
      </c>
      <c r="V4898">
        <v>2523</v>
      </c>
      <c r="W4898" t="s">
        <v>518</v>
      </c>
      <c r="X4898">
        <v>8</v>
      </c>
      <c r="Y4898" t="s">
        <v>519</v>
      </c>
      <c r="Z4898">
        <v>696276000</v>
      </c>
      <c r="AA4898">
        <v>21</v>
      </c>
      <c r="AB4898" t="s">
        <v>867</v>
      </c>
      <c r="AC4898">
        <v>696276</v>
      </c>
      <c r="AD4898">
        <v>696276000</v>
      </c>
      <c r="AE4898"/>
      <c r="AF4898">
        <v>70033874</v>
      </c>
      <c r="AG4898">
        <v>70033874</v>
      </c>
      <c r="AH4898"/>
      <c r="AI4898">
        <v>0</v>
      </c>
    </row>
    <row r="4899" spans="1:35">
      <c r="A4899" t="s">
        <v>862</v>
      </c>
      <c r="B4899">
        <v>2017</v>
      </c>
      <c r="C4899">
        <v>2017</v>
      </c>
      <c r="D4899">
        <v>2017</v>
      </c>
      <c r="E4899">
        <v>4</v>
      </c>
      <c r="F4899">
        <v>0</v>
      </c>
      <c r="G4899">
        <v>0</v>
      </c>
      <c r="H4899" t="s">
        <v>568</v>
      </c>
      <c r="I4899">
        <v>842</v>
      </c>
      <c r="J4899" t="s">
        <v>593</v>
      </c>
      <c r="K4899" t="s">
        <v>593</v>
      </c>
      <c r="L4899">
        <v>490</v>
      </c>
      <c r="M4899" t="s">
        <v>546</v>
      </c>
      <c r="N4899" t="s">
        <v>547</v>
      </c>
      <c r="O4899">
        <v>0</v>
      </c>
      <c r="P4899" t="s">
        <v>177</v>
      </c>
      <c r="Q4899" t="s">
        <v>514</v>
      </c>
      <c r="R4899" t="s">
        <v>515</v>
      </c>
      <c r="S4899" t="s">
        <v>516</v>
      </c>
      <c r="T4899">
        <v>0</v>
      </c>
      <c r="U4899" t="s">
        <v>517</v>
      </c>
      <c r="V4899">
        <v>2523</v>
      </c>
      <c r="W4899" t="s">
        <v>518</v>
      </c>
      <c r="X4899">
        <v>8</v>
      </c>
      <c r="Y4899" t="s">
        <v>519</v>
      </c>
      <c r="Z4899">
        <v>305374000</v>
      </c>
      <c r="AA4899">
        <v>21</v>
      </c>
      <c r="AB4899" t="s">
        <v>867</v>
      </c>
      <c r="AC4899">
        <v>305374</v>
      </c>
      <c r="AD4899">
        <v>305374000</v>
      </c>
      <c r="AE4899"/>
      <c r="AF4899">
        <v>21771676</v>
      </c>
      <c r="AG4899">
        <v>21771676</v>
      </c>
      <c r="AH4899"/>
      <c r="AI4899">
        <v>0</v>
      </c>
    </row>
    <row r="4900" spans="1:35">
      <c r="A4900" t="s">
        <v>862</v>
      </c>
      <c r="B4900">
        <v>2017</v>
      </c>
      <c r="C4900">
        <v>2017</v>
      </c>
      <c r="D4900">
        <v>2017</v>
      </c>
      <c r="E4900">
        <v>4</v>
      </c>
      <c r="F4900">
        <v>0</v>
      </c>
      <c r="G4900">
        <v>0</v>
      </c>
      <c r="H4900" t="s">
        <v>568</v>
      </c>
      <c r="I4900">
        <v>842</v>
      </c>
      <c r="J4900" t="s">
        <v>593</v>
      </c>
      <c r="K4900" t="s">
        <v>593</v>
      </c>
      <c r="L4900">
        <v>504</v>
      </c>
      <c r="M4900" t="s">
        <v>686</v>
      </c>
      <c r="N4900" t="s">
        <v>687</v>
      </c>
      <c r="O4900">
        <v>0</v>
      </c>
      <c r="P4900" t="s">
        <v>177</v>
      </c>
      <c r="Q4900" t="s">
        <v>514</v>
      </c>
      <c r="R4900" t="s">
        <v>515</v>
      </c>
      <c r="S4900" t="s">
        <v>516</v>
      </c>
      <c r="T4900">
        <v>0</v>
      </c>
      <c r="U4900" t="s">
        <v>517</v>
      </c>
      <c r="V4900">
        <v>2523</v>
      </c>
      <c r="W4900" t="s">
        <v>518</v>
      </c>
      <c r="X4900">
        <v>8</v>
      </c>
      <c r="Y4900" t="s">
        <v>519</v>
      </c>
      <c r="Z4900">
        <v>7615000</v>
      </c>
      <c r="AA4900">
        <v>21</v>
      </c>
      <c r="AB4900" t="s">
        <v>867</v>
      </c>
      <c r="AC4900">
        <v>7615</v>
      </c>
      <c r="AD4900">
        <v>7615000</v>
      </c>
      <c r="AE4900"/>
      <c r="AF4900">
        <v>484796</v>
      </c>
      <c r="AG4900">
        <v>484796</v>
      </c>
      <c r="AH4900"/>
      <c r="AI4900">
        <v>0</v>
      </c>
    </row>
    <row r="4901" spans="1:35">
      <c r="A4901" t="s">
        <v>862</v>
      </c>
      <c r="B4901">
        <v>2017</v>
      </c>
      <c r="C4901">
        <v>2017</v>
      </c>
      <c r="D4901">
        <v>2017</v>
      </c>
      <c r="E4901">
        <v>4</v>
      </c>
      <c r="F4901">
        <v>0</v>
      </c>
      <c r="G4901">
        <v>0</v>
      </c>
      <c r="H4901" t="s">
        <v>568</v>
      </c>
      <c r="I4901">
        <v>842</v>
      </c>
      <c r="J4901" t="s">
        <v>593</v>
      </c>
      <c r="K4901" t="s">
        <v>593</v>
      </c>
      <c r="L4901">
        <v>528</v>
      </c>
      <c r="M4901" t="s">
        <v>581</v>
      </c>
      <c r="N4901" t="s">
        <v>582</v>
      </c>
      <c r="O4901">
        <v>0</v>
      </c>
      <c r="P4901" t="s">
        <v>177</v>
      </c>
      <c r="Q4901" t="s">
        <v>514</v>
      </c>
      <c r="R4901" t="s">
        <v>515</v>
      </c>
      <c r="S4901" t="s">
        <v>516</v>
      </c>
      <c r="T4901">
        <v>0</v>
      </c>
      <c r="U4901" t="s">
        <v>517</v>
      </c>
      <c r="V4901">
        <v>2523</v>
      </c>
      <c r="W4901" t="s">
        <v>518</v>
      </c>
      <c r="X4901">
        <v>8</v>
      </c>
      <c r="Y4901" t="s">
        <v>519</v>
      </c>
      <c r="Z4901">
        <v>3110000</v>
      </c>
      <c r="AA4901">
        <v>21</v>
      </c>
      <c r="AB4901" t="s">
        <v>867</v>
      </c>
      <c r="AC4901">
        <v>3110</v>
      </c>
      <c r="AD4901">
        <v>3110000</v>
      </c>
      <c r="AE4901"/>
      <c r="AF4901">
        <v>3413877</v>
      </c>
      <c r="AG4901">
        <v>3413877</v>
      </c>
      <c r="AH4901"/>
      <c r="AI4901">
        <v>0</v>
      </c>
    </row>
    <row r="4902" spans="1:35">
      <c r="A4902" t="s">
        <v>862</v>
      </c>
      <c r="B4902">
        <v>2017</v>
      </c>
      <c r="C4902">
        <v>2017</v>
      </c>
      <c r="D4902">
        <v>2017</v>
      </c>
      <c r="E4902">
        <v>4</v>
      </c>
      <c r="F4902">
        <v>0</v>
      </c>
      <c r="G4902">
        <v>0</v>
      </c>
      <c r="H4902" t="s">
        <v>568</v>
      </c>
      <c r="I4902">
        <v>842</v>
      </c>
      <c r="J4902" t="s">
        <v>593</v>
      </c>
      <c r="K4902" t="s">
        <v>593</v>
      </c>
      <c r="L4902">
        <v>591</v>
      </c>
      <c r="M4902" t="s">
        <v>576</v>
      </c>
      <c r="N4902" t="s">
        <v>577</v>
      </c>
      <c r="O4902">
        <v>0</v>
      </c>
      <c r="P4902" t="s">
        <v>177</v>
      </c>
      <c r="Q4902" t="s">
        <v>514</v>
      </c>
      <c r="R4902" t="s">
        <v>515</v>
      </c>
      <c r="S4902" t="s">
        <v>516</v>
      </c>
      <c r="T4902">
        <v>0</v>
      </c>
      <c r="U4902" t="s">
        <v>517</v>
      </c>
      <c r="V4902">
        <v>2523</v>
      </c>
      <c r="W4902" t="s">
        <v>518</v>
      </c>
      <c r="X4902">
        <v>8</v>
      </c>
      <c r="Y4902" t="s">
        <v>519</v>
      </c>
      <c r="Z4902">
        <v>22000</v>
      </c>
      <c r="AA4902">
        <v>21</v>
      </c>
      <c r="AB4902" t="s">
        <v>867</v>
      </c>
      <c r="AC4902">
        <v>22</v>
      </c>
      <c r="AD4902">
        <v>22000</v>
      </c>
      <c r="AE4902"/>
      <c r="AF4902">
        <v>11237</v>
      </c>
      <c r="AG4902">
        <v>11237</v>
      </c>
      <c r="AH4902"/>
      <c r="AI4902">
        <v>0</v>
      </c>
    </row>
    <row r="4903" spans="1:35">
      <c r="A4903" t="s">
        <v>862</v>
      </c>
      <c r="B4903">
        <v>2017</v>
      </c>
      <c r="C4903">
        <v>2017</v>
      </c>
      <c r="D4903">
        <v>2017</v>
      </c>
      <c r="E4903">
        <v>4</v>
      </c>
      <c r="F4903">
        <v>0</v>
      </c>
      <c r="G4903">
        <v>0</v>
      </c>
      <c r="H4903" t="s">
        <v>568</v>
      </c>
      <c r="I4903">
        <v>842</v>
      </c>
      <c r="J4903" t="s">
        <v>593</v>
      </c>
      <c r="K4903" t="s">
        <v>593</v>
      </c>
      <c r="L4903">
        <v>608</v>
      </c>
      <c r="M4903" t="s">
        <v>548</v>
      </c>
      <c r="N4903" t="s">
        <v>549</v>
      </c>
      <c r="O4903">
        <v>0</v>
      </c>
      <c r="P4903" t="s">
        <v>177</v>
      </c>
      <c r="Q4903" t="s">
        <v>514</v>
      </c>
      <c r="R4903" t="s">
        <v>515</v>
      </c>
      <c r="S4903" t="s">
        <v>516</v>
      </c>
      <c r="T4903">
        <v>0</v>
      </c>
      <c r="U4903" t="s">
        <v>517</v>
      </c>
      <c r="V4903">
        <v>2523</v>
      </c>
      <c r="W4903" t="s">
        <v>518</v>
      </c>
      <c r="X4903">
        <v>8</v>
      </c>
      <c r="Y4903" t="s">
        <v>519</v>
      </c>
      <c r="Z4903">
        <v>19000</v>
      </c>
      <c r="AA4903">
        <v>21</v>
      </c>
      <c r="AB4903" t="s">
        <v>867</v>
      </c>
      <c r="AC4903">
        <v>19</v>
      </c>
      <c r="AD4903">
        <v>19000</v>
      </c>
      <c r="AE4903"/>
      <c r="AF4903">
        <v>3901</v>
      </c>
      <c r="AG4903">
        <v>3901</v>
      </c>
      <c r="AH4903"/>
      <c r="AI4903">
        <v>0</v>
      </c>
    </row>
    <row r="4904" spans="1:35">
      <c r="A4904" t="s">
        <v>862</v>
      </c>
      <c r="B4904">
        <v>2017</v>
      </c>
      <c r="C4904">
        <v>2017</v>
      </c>
      <c r="D4904">
        <v>2017</v>
      </c>
      <c r="E4904">
        <v>4</v>
      </c>
      <c r="F4904">
        <v>0</v>
      </c>
      <c r="G4904">
        <v>0</v>
      </c>
      <c r="H4904" t="s">
        <v>568</v>
      </c>
      <c r="I4904">
        <v>842</v>
      </c>
      <c r="J4904" t="s">
        <v>593</v>
      </c>
      <c r="K4904" t="s">
        <v>593</v>
      </c>
      <c r="L4904">
        <v>616</v>
      </c>
      <c r="M4904" t="s">
        <v>692</v>
      </c>
      <c r="N4904" t="s">
        <v>693</v>
      </c>
      <c r="O4904">
        <v>0</v>
      </c>
      <c r="P4904" t="s">
        <v>177</v>
      </c>
      <c r="Q4904" t="s">
        <v>514</v>
      </c>
      <c r="R4904" t="s">
        <v>515</v>
      </c>
      <c r="S4904" t="s">
        <v>516</v>
      </c>
      <c r="T4904">
        <v>0</v>
      </c>
      <c r="U4904" t="s">
        <v>517</v>
      </c>
      <c r="V4904">
        <v>2523</v>
      </c>
      <c r="W4904" t="s">
        <v>518</v>
      </c>
      <c r="X4904">
        <v>8</v>
      </c>
      <c r="Y4904" t="s">
        <v>519</v>
      </c>
      <c r="Z4904">
        <v>3713000</v>
      </c>
      <c r="AA4904">
        <v>21</v>
      </c>
      <c r="AB4904" t="s">
        <v>867</v>
      </c>
      <c r="AC4904">
        <v>3713</v>
      </c>
      <c r="AD4904">
        <v>3713000</v>
      </c>
      <c r="AE4904"/>
      <c r="AF4904">
        <v>3776100</v>
      </c>
      <c r="AG4904">
        <v>3776100</v>
      </c>
      <c r="AH4904"/>
      <c r="AI4904">
        <v>0</v>
      </c>
    </row>
    <row r="4905" spans="1:35">
      <c r="A4905" t="s">
        <v>862</v>
      </c>
      <c r="B4905">
        <v>2017</v>
      </c>
      <c r="C4905">
        <v>2017</v>
      </c>
      <c r="D4905">
        <v>2017</v>
      </c>
      <c r="E4905">
        <v>4</v>
      </c>
      <c r="F4905">
        <v>0</v>
      </c>
      <c r="G4905">
        <v>0</v>
      </c>
      <c r="H4905" t="s">
        <v>568</v>
      </c>
      <c r="I4905">
        <v>842</v>
      </c>
      <c r="J4905" t="s">
        <v>593</v>
      </c>
      <c r="K4905" t="s">
        <v>593</v>
      </c>
      <c r="L4905">
        <v>620</v>
      </c>
      <c r="M4905" t="s">
        <v>603</v>
      </c>
      <c r="N4905" t="s">
        <v>604</v>
      </c>
      <c r="O4905">
        <v>0</v>
      </c>
      <c r="P4905" t="s">
        <v>177</v>
      </c>
      <c r="Q4905" t="s">
        <v>514</v>
      </c>
      <c r="R4905" t="s">
        <v>515</v>
      </c>
      <c r="S4905" t="s">
        <v>516</v>
      </c>
      <c r="T4905">
        <v>0</v>
      </c>
      <c r="U4905" t="s">
        <v>517</v>
      </c>
      <c r="V4905">
        <v>2523</v>
      </c>
      <c r="W4905" t="s">
        <v>518</v>
      </c>
      <c r="X4905">
        <v>8</v>
      </c>
      <c r="Y4905" t="s">
        <v>519</v>
      </c>
      <c r="Z4905">
        <v>89088000</v>
      </c>
      <c r="AA4905">
        <v>21</v>
      </c>
      <c r="AB4905" t="s">
        <v>867</v>
      </c>
      <c r="AC4905">
        <v>89088</v>
      </c>
      <c r="AD4905">
        <v>89088000</v>
      </c>
      <c r="AE4905"/>
      <c r="AF4905">
        <v>8053826</v>
      </c>
      <c r="AG4905">
        <v>8053826</v>
      </c>
      <c r="AH4905"/>
      <c r="AI4905">
        <v>0</v>
      </c>
    </row>
    <row r="4906" spans="1:35">
      <c r="A4906" t="s">
        <v>862</v>
      </c>
      <c r="B4906">
        <v>2017</v>
      </c>
      <c r="C4906">
        <v>2017</v>
      </c>
      <c r="D4906">
        <v>2017</v>
      </c>
      <c r="E4906">
        <v>4</v>
      </c>
      <c r="F4906">
        <v>0</v>
      </c>
      <c r="G4906">
        <v>0</v>
      </c>
      <c r="H4906" t="s">
        <v>568</v>
      </c>
      <c r="I4906">
        <v>842</v>
      </c>
      <c r="J4906" t="s">
        <v>593</v>
      </c>
      <c r="K4906" t="s">
        <v>593</v>
      </c>
      <c r="L4906">
        <v>699</v>
      </c>
      <c r="M4906" t="s">
        <v>585</v>
      </c>
      <c r="N4906" t="s">
        <v>586</v>
      </c>
      <c r="O4906">
        <v>0</v>
      </c>
      <c r="P4906" t="s">
        <v>177</v>
      </c>
      <c r="Q4906" t="s">
        <v>514</v>
      </c>
      <c r="R4906" t="s">
        <v>515</v>
      </c>
      <c r="S4906" t="s">
        <v>516</v>
      </c>
      <c r="T4906">
        <v>0</v>
      </c>
      <c r="U4906" t="s">
        <v>517</v>
      </c>
      <c r="V4906">
        <v>2523</v>
      </c>
      <c r="W4906" t="s">
        <v>518</v>
      </c>
      <c r="X4906">
        <v>8</v>
      </c>
      <c r="Y4906" t="s">
        <v>519</v>
      </c>
      <c r="Z4906">
        <v>49000</v>
      </c>
      <c r="AA4906">
        <v>21</v>
      </c>
      <c r="AB4906" t="s">
        <v>867</v>
      </c>
      <c r="AC4906">
        <v>49</v>
      </c>
      <c r="AD4906">
        <v>49000</v>
      </c>
      <c r="AE4906"/>
      <c r="AF4906">
        <v>7712</v>
      </c>
      <c r="AG4906">
        <v>7712</v>
      </c>
      <c r="AH4906"/>
      <c r="AI4906">
        <v>0</v>
      </c>
    </row>
    <row r="4907" spans="1:35">
      <c r="A4907" t="s">
        <v>862</v>
      </c>
      <c r="B4907">
        <v>2017</v>
      </c>
      <c r="C4907">
        <v>2017</v>
      </c>
      <c r="D4907">
        <v>2017</v>
      </c>
      <c r="E4907">
        <v>4</v>
      </c>
      <c r="F4907">
        <v>0</v>
      </c>
      <c r="G4907">
        <v>0</v>
      </c>
      <c r="H4907" t="s">
        <v>568</v>
      </c>
      <c r="I4907">
        <v>842</v>
      </c>
      <c r="J4907" t="s">
        <v>593</v>
      </c>
      <c r="K4907" t="s">
        <v>593</v>
      </c>
      <c r="L4907">
        <v>710</v>
      </c>
      <c r="M4907" t="s">
        <v>616</v>
      </c>
      <c r="N4907" t="s">
        <v>617</v>
      </c>
      <c r="O4907">
        <v>0</v>
      </c>
      <c r="P4907" t="s">
        <v>177</v>
      </c>
      <c r="Q4907" t="s">
        <v>514</v>
      </c>
      <c r="R4907" t="s">
        <v>515</v>
      </c>
      <c r="S4907" t="s">
        <v>516</v>
      </c>
      <c r="T4907">
        <v>0</v>
      </c>
      <c r="U4907" t="s">
        <v>517</v>
      </c>
      <c r="V4907">
        <v>2523</v>
      </c>
      <c r="W4907" t="s">
        <v>518</v>
      </c>
      <c r="X4907">
        <v>8</v>
      </c>
      <c r="Y4907" t="s">
        <v>519</v>
      </c>
      <c r="Z4907">
        <v>81000</v>
      </c>
      <c r="AA4907">
        <v>21</v>
      </c>
      <c r="AB4907" t="s">
        <v>867</v>
      </c>
      <c r="AC4907">
        <v>81</v>
      </c>
      <c r="AD4907">
        <v>81000</v>
      </c>
      <c r="AE4907"/>
      <c r="AF4907">
        <v>31653</v>
      </c>
      <c r="AG4907">
        <v>31653</v>
      </c>
      <c r="AH4907"/>
      <c r="AI4907">
        <v>0</v>
      </c>
    </row>
    <row r="4908" spans="1:35">
      <c r="A4908" t="s">
        <v>862</v>
      </c>
      <c r="B4908">
        <v>2017</v>
      </c>
      <c r="C4908">
        <v>2017</v>
      </c>
      <c r="D4908">
        <v>2017</v>
      </c>
      <c r="E4908">
        <v>4</v>
      </c>
      <c r="F4908">
        <v>0</v>
      </c>
      <c r="G4908">
        <v>0</v>
      </c>
      <c r="H4908" t="s">
        <v>568</v>
      </c>
      <c r="I4908">
        <v>842</v>
      </c>
      <c r="J4908" t="s">
        <v>593</v>
      </c>
      <c r="K4908" t="s">
        <v>593</v>
      </c>
      <c r="L4908">
        <v>724</v>
      </c>
      <c r="M4908" t="s">
        <v>214</v>
      </c>
      <c r="N4908" t="s">
        <v>580</v>
      </c>
      <c r="O4908">
        <v>0</v>
      </c>
      <c r="P4908" t="s">
        <v>177</v>
      </c>
      <c r="Q4908" t="s">
        <v>514</v>
      </c>
      <c r="R4908" t="s">
        <v>515</v>
      </c>
      <c r="S4908" t="s">
        <v>516</v>
      </c>
      <c r="T4908">
        <v>0</v>
      </c>
      <c r="U4908" t="s">
        <v>517</v>
      </c>
      <c r="V4908">
        <v>2523</v>
      </c>
      <c r="W4908" t="s">
        <v>518</v>
      </c>
      <c r="X4908">
        <v>8</v>
      </c>
      <c r="Y4908" t="s">
        <v>519</v>
      </c>
      <c r="Z4908">
        <v>600875000</v>
      </c>
      <c r="AA4908">
        <v>21</v>
      </c>
      <c r="AB4908" t="s">
        <v>867</v>
      </c>
      <c r="AC4908">
        <v>600875</v>
      </c>
      <c r="AD4908">
        <v>600875000</v>
      </c>
      <c r="AE4908"/>
      <c r="AF4908">
        <v>48486187</v>
      </c>
      <c r="AG4908">
        <v>48486187</v>
      </c>
      <c r="AH4908"/>
      <c r="AI4908">
        <v>0</v>
      </c>
    </row>
    <row r="4909" spans="1:35">
      <c r="A4909" t="s">
        <v>862</v>
      </c>
      <c r="B4909">
        <v>2017</v>
      </c>
      <c r="C4909">
        <v>2017</v>
      </c>
      <c r="D4909">
        <v>2017</v>
      </c>
      <c r="E4909">
        <v>4</v>
      </c>
      <c r="F4909">
        <v>0</v>
      </c>
      <c r="G4909">
        <v>0</v>
      </c>
      <c r="H4909" t="s">
        <v>568</v>
      </c>
      <c r="I4909">
        <v>842</v>
      </c>
      <c r="J4909" t="s">
        <v>593</v>
      </c>
      <c r="K4909" t="s">
        <v>593</v>
      </c>
      <c r="L4909">
        <v>752</v>
      </c>
      <c r="M4909" t="s">
        <v>189</v>
      </c>
      <c r="N4909" t="s">
        <v>569</v>
      </c>
      <c r="O4909">
        <v>0</v>
      </c>
      <c r="P4909" t="s">
        <v>177</v>
      </c>
      <c r="Q4909" t="s">
        <v>514</v>
      </c>
      <c r="R4909" t="s">
        <v>515</v>
      </c>
      <c r="S4909" t="s">
        <v>516</v>
      </c>
      <c r="T4909">
        <v>0</v>
      </c>
      <c r="U4909" t="s">
        <v>517</v>
      </c>
      <c r="V4909">
        <v>2523</v>
      </c>
      <c r="W4909" t="s">
        <v>518</v>
      </c>
      <c r="X4909">
        <v>8</v>
      </c>
      <c r="Y4909" t="s">
        <v>519</v>
      </c>
      <c r="Z4909">
        <v>270949000</v>
      </c>
      <c r="AA4909">
        <v>21</v>
      </c>
      <c r="AB4909" t="s">
        <v>867</v>
      </c>
      <c r="AC4909">
        <v>270949</v>
      </c>
      <c r="AD4909">
        <v>270949000</v>
      </c>
      <c r="AE4909"/>
      <c r="AF4909">
        <v>20585071</v>
      </c>
      <c r="AG4909">
        <v>20585071</v>
      </c>
      <c r="AH4909"/>
      <c r="AI4909">
        <v>0</v>
      </c>
    </row>
    <row r="4910" spans="1:35">
      <c r="A4910" t="s">
        <v>862</v>
      </c>
      <c r="B4910">
        <v>2017</v>
      </c>
      <c r="C4910">
        <v>2017</v>
      </c>
      <c r="D4910">
        <v>2017</v>
      </c>
      <c r="E4910">
        <v>4</v>
      </c>
      <c r="F4910">
        <v>0</v>
      </c>
      <c r="G4910">
        <v>0</v>
      </c>
      <c r="H4910" t="s">
        <v>568</v>
      </c>
      <c r="I4910">
        <v>842</v>
      </c>
      <c r="J4910" t="s">
        <v>593</v>
      </c>
      <c r="K4910" t="s">
        <v>593</v>
      </c>
      <c r="L4910">
        <v>764</v>
      </c>
      <c r="M4910" t="s">
        <v>198</v>
      </c>
      <c r="N4910" t="s">
        <v>556</v>
      </c>
      <c r="O4910">
        <v>0</v>
      </c>
      <c r="P4910" t="s">
        <v>177</v>
      </c>
      <c r="Q4910" t="s">
        <v>514</v>
      </c>
      <c r="R4910" t="s">
        <v>515</v>
      </c>
      <c r="S4910" t="s">
        <v>516</v>
      </c>
      <c r="T4910">
        <v>0</v>
      </c>
      <c r="U4910" t="s">
        <v>517</v>
      </c>
      <c r="V4910">
        <v>2523</v>
      </c>
      <c r="W4910" t="s">
        <v>518</v>
      </c>
      <c r="X4910">
        <v>8</v>
      </c>
      <c r="Y4910" t="s">
        <v>519</v>
      </c>
      <c r="Z4910">
        <v>16797000</v>
      </c>
      <c r="AA4910">
        <v>21</v>
      </c>
      <c r="AB4910" t="s">
        <v>867</v>
      </c>
      <c r="AC4910">
        <v>16797</v>
      </c>
      <c r="AD4910">
        <v>16797000</v>
      </c>
      <c r="AE4910"/>
      <c r="AF4910">
        <v>2931924</v>
      </c>
      <c r="AG4910">
        <v>2931924</v>
      </c>
      <c r="AH4910"/>
      <c r="AI4910">
        <v>0</v>
      </c>
    </row>
    <row r="4911" spans="1:35">
      <c r="A4911" t="s">
        <v>862</v>
      </c>
      <c r="B4911">
        <v>2017</v>
      </c>
      <c r="C4911">
        <v>2017</v>
      </c>
      <c r="D4911">
        <v>2017</v>
      </c>
      <c r="E4911">
        <v>4</v>
      </c>
      <c r="F4911">
        <v>0</v>
      </c>
      <c r="G4911">
        <v>0</v>
      </c>
      <c r="H4911" t="s">
        <v>568</v>
      </c>
      <c r="I4911">
        <v>842</v>
      </c>
      <c r="J4911" t="s">
        <v>593</v>
      </c>
      <c r="K4911" t="s">
        <v>593</v>
      </c>
      <c r="L4911">
        <v>792</v>
      </c>
      <c r="M4911" t="s">
        <v>217</v>
      </c>
      <c r="N4911" t="s">
        <v>573</v>
      </c>
      <c r="O4911">
        <v>0</v>
      </c>
      <c r="P4911" t="s">
        <v>177</v>
      </c>
      <c r="Q4911" t="s">
        <v>514</v>
      </c>
      <c r="R4911" t="s">
        <v>515</v>
      </c>
      <c r="S4911" t="s">
        <v>516</v>
      </c>
      <c r="T4911">
        <v>0</v>
      </c>
      <c r="U4911" t="s">
        <v>517</v>
      </c>
      <c r="V4911">
        <v>2523</v>
      </c>
      <c r="W4911" t="s">
        <v>518</v>
      </c>
      <c r="X4911">
        <v>8</v>
      </c>
      <c r="Y4911" t="s">
        <v>519</v>
      </c>
      <c r="Z4911">
        <v>1433444000</v>
      </c>
      <c r="AA4911">
        <v>21</v>
      </c>
      <c r="AB4911" t="s">
        <v>867</v>
      </c>
      <c r="AC4911">
        <v>1433444</v>
      </c>
      <c r="AD4911">
        <v>1433444000</v>
      </c>
      <c r="AE4911"/>
      <c r="AF4911">
        <v>104321564</v>
      </c>
      <c r="AG4911">
        <v>104321564</v>
      </c>
      <c r="AH4911"/>
      <c r="AI4911">
        <v>0</v>
      </c>
    </row>
    <row r="4912" spans="1:35">
      <c r="A4912" t="s">
        <v>862</v>
      </c>
      <c r="B4912">
        <v>2017</v>
      </c>
      <c r="C4912">
        <v>2017</v>
      </c>
      <c r="D4912">
        <v>2017</v>
      </c>
      <c r="E4912">
        <v>4</v>
      </c>
      <c r="F4912">
        <v>0</v>
      </c>
      <c r="G4912">
        <v>0</v>
      </c>
      <c r="H4912" t="s">
        <v>568</v>
      </c>
      <c r="I4912">
        <v>842</v>
      </c>
      <c r="J4912" t="s">
        <v>593</v>
      </c>
      <c r="K4912" t="s">
        <v>593</v>
      </c>
      <c r="L4912">
        <v>818</v>
      </c>
      <c r="M4912" t="s">
        <v>532</v>
      </c>
      <c r="N4912" t="s">
        <v>533</v>
      </c>
      <c r="O4912">
        <v>0</v>
      </c>
      <c r="P4912" t="s">
        <v>177</v>
      </c>
      <c r="Q4912" t="s">
        <v>514</v>
      </c>
      <c r="R4912" t="s">
        <v>515</v>
      </c>
      <c r="S4912" t="s">
        <v>516</v>
      </c>
      <c r="T4912">
        <v>0</v>
      </c>
      <c r="U4912" t="s">
        <v>517</v>
      </c>
      <c r="V4912">
        <v>2523</v>
      </c>
      <c r="W4912" t="s">
        <v>518</v>
      </c>
      <c r="X4912">
        <v>8</v>
      </c>
      <c r="Y4912" t="s">
        <v>519</v>
      </c>
      <c r="Z4912">
        <v>182907000</v>
      </c>
      <c r="AA4912">
        <v>21</v>
      </c>
      <c r="AB4912" t="s">
        <v>867</v>
      </c>
      <c r="AC4912">
        <v>182907</v>
      </c>
      <c r="AD4912">
        <v>182907000</v>
      </c>
      <c r="AE4912"/>
      <c r="AF4912">
        <v>26396623</v>
      </c>
      <c r="AG4912">
        <v>26396623</v>
      </c>
      <c r="AH4912"/>
      <c r="AI4912">
        <v>0</v>
      </c>
    </row>
    <row r="4913" spans="1:35">
      <c r="A4913" t="s">
        <v>862</v>
      </c>
      <c r="B4913">
        <v>2017</v>
      </c>
      <c r="C4913">
        <v>2017</v>
      </c>
      <c r="D4913">
        <v>2017</v>
      </c>
      <c r="E4913">
        <v>4</v>
      </c>
      <c r="F4913">
        <v>0</v>
      </c>
      <c r="G4913">
        <v>0</v>
      </c>
      <c r="H4913" t="s">
        <v>568</v>
      </c>
      <c r="I4913">
        <v>842</v>
      </c>
      <c r="J4913" t="s">
        <v>593</v>
      </c>
      <c r="K4913" t="s">
        <v>593</v>
      </c>
      <c r="L4913">
        <v>826</v>
      </c>
      <c r="M4913" t="s">
        <v>589</v>
      </c>
      <c r="N4913" t="s">
        <v>590</v>
      </c>
      <c r="O4913">
        <v>0</v>
      </c>
      <c r="P4913" t="s">
        <v>177</v>
      </c>
      <c r="Q4913" t="s">
        <v>514</v>
      </c>
      <c r="R4913" t="s">
        <v>515</v>
      </c>
      <c r="S4913" t="s">
        <v>516</v>
      </c>
      <c r="T4913">
        <v>0</v>
      </c>
      <c r="U4913" t="s">
        <v>517</v>
      </c>
      <c r="V4913">
        <v>2523</v>
      </c>
      <c r="W4913" t="s">
        <v>518</v>
      </c>
      <c r="X4913">
        <v>8</v>
      </c>
      <c r="Y4913" t="s">
        <v>519</v>
      </c>
      <c r="Z4913">
        <v>1891000</v>
      </c>
      <c r="AA4913">
        <v>21</v>
      </c>
      <c r="AB4913" t="s">
        <v>867</v>
      </c>
      <c r="AC4913">
        <v>1891</v>
      </c>
      <c r="AD4913">
        <v>1891000</v>
      </c>
      <c r="AE4913"/>
      <c r="AF4913">
        <v>1718931</v>
      </c>
      <c r="AG4913">
        <v>1718931</v>
      </c>
      <c r="AH4913"/>
      <c r="AI4913">
        <v>0</v>
      </c>
    </row>
    <row r="4914" spans="1:35">
      <c r="A4914" t="s">
        <v>862</v>
      </c>
      <c r="B4914">
        <v>2017</v>
      </c>
      <c r="C4914">
        <v>2017</v>
      </c>
      <c r="D4914">
        <v>2017</v>
      </c>
      <c r="E4914">
        <v>4</v>
      </c>
      <c r="F4914">
        <v>0</v>
      </c>
      <c r="G4914">
        <v>0</v>
      </c>
      <c r="H4914" t="s">
        <v>568</v>
      </c>
      <c r="I4914">
        <v>842</v>
      </c>
      <c r="J4914" t="s">
        <v>593</v>
      </c>
      <c r="K4914" t="s">
        <v>593</v>
      </c>
      <c r="L4914">
        <v>0</v>
      </c>
      <c r="M4914" t="s">
        <v>177</v>
      </c>
      <c r="N4914" t="s">
        <v>514</v>
      </c>
      <c r="O4914">
        <v>0</v>
      </c>
      <c r="P4914" t="s">
        <v>177</v>
      </c>
      <c r="Q4914" t="s">
        <v>514</v>
      </c>
      <c r="R4914" t="s">
        <v>515</v>
      </c>
      <c r="S4914" t="s">
        <v>516</v>
      </c>
      <c r="T4914">
        <v>0</v>
      </c>
      <c r="U4914" t="s">
        <v>517</v>
      </c>
      <c r="V4914">
        <v>2523</v>
      </c>
      <c r="W4914" t="s">
        <v>518</v>
      </c>
      <c r="X4914">
        <v>8</v>
      </c>
      <c r="Y4914" t="s">
        <v>519</v>
      </c>
      <c r="Z4914">
        <v>13595303000</v>
      </c>
      <c r="AA4914">
        <v>21</v>
      </c>
      <c r="AB4914" t="s">
        <v>867</v>
      </c>
      <c r="AC4914">
        <v>13595303</v>
      </c>
      <c r="AD4914">
        <v>13595303000</v>
      </c>
      <c r="AE4914"/>
      <c r="AF4914">
        <v>1158718666</v>
      </c>
      <c r="AG4914">
        <v>1158718666</v>
      </c>
      <c r="AH4914"/>
      <c r="AI4914">
        <v>0</v>
      </c>
    </row>
    <row r="4915" spans="1:35">
      <c r="A4915" t="s">
        <v>862</v>
      </c>
      <c r="B4915">
        <v>2017</v>
      </c>
      <c r="C4915">
        <v>2017</v>
      </c>
      <c r="D4915">
        <v>2017</v>
      </c>
      <c r="E4915">
        <v>4</v>
      </c>
      <c r="F4915">
        <v>0</v>
      </c>
      <c r="G4915">
        <v>0</v>
      </c>
      <c r="H4915" t="s">
        <v>841</v>
      </c>
      <c r="I4915">
        <v>842</v>
      </c>
      <c r="J4915" t="s">
        <v>593</v>
      </c>
      <c r="K4915" t="s">
        <v>593</v>
      </c>
      <c r="L4915">
        <v>44</v>
      </c>
      <c r="M4915" t="s">
        <v>761</v>
      </c>
      <c r="N4915" t="s">
        <v>762</v>
      </c>
      <c r="O4915">
        <v>0</v>
      </c>
      <c r="P4915" t="s">
        <v>177</v>
      </c>
      <c r="Q4915" t="s">
        <v>514</v>
      </c>
      <c r="R4915" t="s">
        <v>515</v>
      </c>
      <c r="S4915" t="s">
        <v>516</v>
      </c>
      <c r="T4915">
        <v>0</v>
      </c>
      <c r="U4915" t="s">
        <v>517</v>
      </c>
      <c r="V4915">
        <v>2523</v>
      </c>
      <c r="W4915" t="s">
        <v>518</v>
      </c>
      <c r="X4915">
        <v>8</v>
      </c>
      <c r="Y4915" t="s">
        <v>519</v>
      </c>
      <c r="Z4915">
        <v>719000</v>
      </c>
      <c r="AA4915">
        <v>21</v>
      </c>
      <c r="AB4915" t="s">
        <v>867</v>
      </c>
      <c r="AC4915">
        <v>719</v>
      </c>
      <c r="AD4915">
        <v>719000</v>
      </c>
      <c r="AE4915"/>
      <c r="AF4915">
        <v>100979</v>
      </c>
      <c r="AG4915"/>
      <c r="AH4915">
        <v>100979</v>
      </c>
      <c r="AI4915">
        <v>0</v>
      </c>
    </row>
    <row r="4916" spans="1:35">
      <c r="A4916" t="s">
        <v>862</v>
      </c>
      <c r="B4916">
        <v>2017</v>
      </c>
      <c r="C4916">
        <v>2017</v>
      </c>
      <c r="D4916">
        <v>2017</v>
      </c>
      <c r="E4916">
        <v>4</v>
      </c>
      <c r="F4916">
        <v>0</v>
      </c>
      <c r="G4916">
        <v>0</v>
      </c>
      <c r="H4916" t="s">
        <v>841</v>
      </c>
      <c r="I4916">
        <v>842</v>
      </c>
      <c r="J4916" t="s">
        <v>593</v>
      </c>
      <c r="K4916" t="s">
        <v>593</v>
      </c>
      <c r="L4916">
        <v>76</v>
      </c>
      <c r="M4916" t="s">
        <v>538</v>
      </c>
      <c r="N4916" t="s">
        <v>539</v>
      </c>
      <c r="O4916">
        <v>0</v>
      </c>
      <c r="P4916" t="s">
        <v>177</v>
      </c>
      <c r="Q4916" t="s">
        <v>514</v>
      </c>
      <c r="R4916" t="s">
        <v>515</v>
      </c>
      <c r="S4916" t="s">
        <v>516</v>
      </c>
      <c r="T4916">
        <v>0</v>
      </c>
      <c r="U4916" t="s">
        <v>517</v>
      </c>
      <c r="V4916">
        <v>2523</v>
      </c>
      <c r="W4916" t="s">
        <v>518</v>
      </c>
      <c r="X4916">
        <v>8</v>
      </c>
      <c r="Y4916" t="s">
        <v>519</v>
      </c>
      <c r="Z4916">
        <v>37000</v>
      </c>
      <c r="AA4916">
        <v>21</v>
      </c>
      <c r="AB4916" t="s">
        <v>867</v>
      </c>
      <c r="AC4916">
        <v>37</v>
      </c>
      <c r="AD4916">
        <v>37000</v>
      </c>
      <c r="AE4916"/>
      <c r="AF4916">
        <v>15257</v>
      </c>
      <c r="AG4916"/>
      <c r="AH4916">
        <v>15257</v>
      </c>
      <c r="AI4916">
        <v>0</v>
      </c>
    </row>
    <row r="4917" spans="1:35">
      <c r="A4917" t="s">
        <v>862</v>
      </c>
      <c r="B4917">
        <v>2017</v>
      </c>
      <c r="C4917">
        <v>2017</v>
      </c>
      <c r="D4917">
        <v>2017</v>
      </c>
      <c r="E4917">
        <v>4</v>
      </c>
      <c r="F4917">
        <v>0</v>
      </c>
      <c r="G4917">
        <v>0</v>
      </c>
      <c r="H4917" t="s">
        <v>841</v>
      </c>
      <c r="I4917">
        <v>842</v>
      </c>
      <c r="J4917" t="s">
        <v>593</v>
      </c>
      <c r="K4917" t="s">
        <v>593</v>
      </c>
      <c r="L4917">
        <v>156</v>
      </c>
      <c r="M4917" t="s">
        <v>183</v>
      </c>
      <c r="N4917" t="s">
        <v>562</v>
      </c>
      <c r="O4917">
        <v>0</v>
      </c>
      <c r="P4917" t="s">
        <v>177</v>
      </c>
      <c r="Q4917" t="s">
        <v>514</v>
      </c>
      <c r="R4917" t="s">
        <v>515</v>
      </c>
      <c r="S4917" t="s">
        <v>516</v>
      </c>
      <c r="T4917">
        <v>0</v>
      </c>
      <c r="U4917" t="s">
        <v>517</v>
      </c>
      <c r="V4917">
        <v>2523</v>
      </c>
      <c r="W4917" t="s">
        <v>518</v>
      </c>
      <c r="X4917">
        <v>8</v>
      </c>
      <c r="Y4917" t="s">
        <v>519</v>
      </c>
      <c r="Z4917">
        <v>13000</v>
      </c>
      <c r="AA4917">
        <v>21</v>
      </c>
      <c r="AB4917" t="s">
        <v>867</v>
      </c>
      <c r="AC4917">
        <v>13</v>
      </c>
      <c r="AD4917">
        <v>13000</v>
      </c>
      <c r="AE4917"/>
      <c r="AF4917">
        <v>3889</v>
      </c>
      <c r="AG4917"/>
      <c r="AH4917">
        <v>3889</v>
      </c>
      <c r="AI4917">
        <v>0</v>
      </c>
    </row>
    <row r="4918" spans="1:35">
      <c r="A4918" t="s">
        <v>862</v>
      </c>
      <c r="B4918">
        <v>2017</v>
      </c>
      <c r="C4918">
        <v>2017</v>
      </c>
      <c r="D4918">
        <v>2017</v>
      </c>
      <c r="E4918">
        <v>4</v>
      </c>
      <c r="F4918">
        <v>0</v>
      </c>
      <c r="G4918">
        <v>0</v>
      </c>
      <c r="H4918" t="s">
        <v>841</v>
      </c>
      <c r="I4918">
        <v>842</v>
      </c>
      <c r="J4918" t="s">
        <v>593</v>
      </c>
      <c r="K4918" t="s">
        <v>593</v>
      </c>
      <c r="L4918">
        <v>214</v>
      </c>
      <c r="M4918" t="s">
        <v>837</v>
      </c>
      <c r="N4918" t="s">
        <v>838</v>
      </c>
      <c r="O4918">
        <v>0</v>
      </c>
      <c r="P4918" t="s">
        <v>177</v>
      </c>
      <c r="Q4918" t="s">
        <v>514</v>
      </c>
      <c r="R4918" t="s">
        <v>515</v>
      </c>
      <c r="S4918" t="s">
        <v>516</v>
      </c>
      <c r="T4918">
        <v>0</v>
      </c>
      <c r="U4918" t="s">
        <v>517</v>
      </c>
      <c r="V4918">
        <v>2523</v>
      </c>
      <c r="W4918" t="s">
        <v>518</v>
      </c>
      <c r="X4918">
        <v>8</v>
      </c>
      <c r="Y4918" t="s">
        <v>519</v>
      </c>
      <c r="Z4918">
        <v>12000</v>
      </c>
      <c r="AA4918">
        <v>21</v>
      </c>
      <c r="AB4918" t="s">
        <v>867</v>
      </c>
      <c r="AC4918">
        <v>12</v>
      </c>
      <c r="AD4918">
        <v>12000</v>
      </c>
      <c r="AE4918"/>
      <c r="AF4918">
        <v>7004</v>
      </c>
      <c r="AG4918"/>
      <c r="AH4918">
        <v>7004</v>
      </c>
      <c r="AI4918">
        <v>0</v>
      </c>
    </row>
    <row r="4919" spans="1:35">
      <c r="A4919" t="s">
        <v>862</v>
      </c>
      <c r="B4919">
        <v>2017</v>
      </c>
      <c r="C4919">
        <v>2017</v>
      </c>
      <c r="D4919">
        <v>2017</v>
      </c>
      <c r="E4919">
        <v>4</v>
      </c>
      <c r="F4919">
        <v>0</v>
      </c>
      <c r="G4919">
        <v>0</v>
      </c>
      <c r="H4919" t="s">
        <v>841</v>
      </c>
      <c r="I4919">
        <v>842</v>
      </c>
      <c r="J4919" t="s">
        <v>593</v>
      </c>
      <c r="K4919" t="s">
        <v>593</v>
      </c>
      <c r="L4919">
        <v>320</v>
      </c>
      <c r="M4919" t="s">
        <v>835</v>
      </c>
      <c r="N4919" t="s">
        <v>836</v>
      </c>
      <c r="O4919">
        <v>0</v>
      </c>
      <c r="P4919" t="s">
        <v>177</v>
      </c>
      <c r="Q4919" t="s">
        <v>514</v>
      </c>
      <c r="R4919" t="s">
        <v>515</v>
      </c>
      <c r="S4919" t="s">
        <v>516</v>
      </c>
      <c r="T4919">
        <v>0</v>
      </c>
      <c r="U4919" t="s">
        <v>517</v>
      </c>
      <c r="V4919">
        <v>2523</v>
      </c>
      <c r="W4919" t="s">
        <v>518</v>
      </c>
      <c r="X4919">
        <v>8</v>
      </c>
      <c r="Y4919" t="s">
        <v>519</v>
      </c>
      <c r="Z4919">
        <v>7000</v>
      </c>
      <c r="AA4919">
        <v>21</v>
      </c>
      <c r="AB4919" t="s">
        <v>867</v>
      </c>
      <c r="AC4919">
        <v>7</v>
      </c>
      <c r="AD4919">
        <v>7000</v>
      </c>
      <c r="AE4919"/>
      <c r="AF4919">
        <v>14858</v>
      </c>
      <c r="AG4919"/>
      <c r="AH4919">
        <v>14858</v>
      </c>
      <c r="AI4919">
        <v>0</v>
      </c>
    </row>
    <row r="4920" spans="1:35">
      <c r="A4920" t="s">
        <v>862</v>
      </c>
      <c r="B4920">
        <v>2017</v>
      </c>
      <c r="C4920">
        <v>2017</v>
      </c>
      <c r="D4920">
        <v>2017</v>
      </c>
      <c r="E4920">
        <v>4</v>
      </c>
      <c r="F4920">
        <v>0</v>
      </c>
      <c r="G4920">
        <v>0</v>
      </c>
      <c r="H4920" t="s">
        <v>841</v>
      </c>
      <c r="I4920">
        <v>842</v>
      </c>
      <c r="J4920" t="s">
        <v>593</v>
      </c>
      <c r="K4920" t="s">
        <v>593</v>
      </c>
      <c r="L4920">
        <v>392</v>
      </c>
      <c r="M4920" t="s">
        <v>223</v>
      </c>
      <c r="N4920" t="s">
        <v>584</v>
      </c>
      <c r="O4920">
        <v>0</v>
      </c>
      <c r="P4920" t="s">
        <v>177</v>
      </c>
      <c r="Q4920" t="s">
        <v>514</v>
      </c>
      <c r="R4920" t="s">
        <v>515</v>
      </c>
      <c r="S4920" t="s">
        <v>516</v>
      </c>
      <c r="T4920">
        <v>0</v>
      </c>
      <c r="U4920" t="s">
        <v>517</v>
      </c>
      <c r="V4920">
        <v>2523</v>
      </c>
      <c r="W4920" t="s">
        <v>518</v>
      </c>
      <c r="X4920">
        <v>8</v>
      </c>
      <c r="Y4920" t="s">
        <v>519</v>
      </c>
      <c r="Z4920">
        <v>342000</v>
      </c>
      <c r="AA4920">
        <v>21</v>
      </c>
      <c r="AB4920" t="s">
        <v>867</v>
      </c>
      <c r="AC4920">
        <v>342</v>
      </c>
      <c r="AD4920">
        <v>342000</v>
      </c>
      <c r="AE4920"/>
      <c r="AF4920">
        <v>47447</v>
      </c>
      <c r="AG4920"/>
      <c r="AH4920">
        <v>47447</v>
      </c>
      <c r="AI4920">
        <v>0</v>
      </c>
    </row>
    <row r="4921" spans="1:35">
      <c r="A4921" t="s">
        <v>862</v>
      </c>
      <c r="B4921">
        <v>2017</v>
      </c>
      <c r="C4921">
        <v>2017</v>
      </c>
      <c r="D4921">
        <v>2017</v>
      </c>
      <c r="E4921">
        <v>4</v>
      </c>
      <c r="F4921">
        <v>0</v>
      </c>
      <c r="G4921">
        <v>0</v>
      </c>
      <c r="H4921" t="s">
        <v>841</v>
      </c>
      <c r="I4921">
        <v>842</v>
      </c>
      <c r="J4921" t="s">
        <v>593</v>
      </c>
      <c r="K4921" t="s">
        <v>593</v>
      </c>
      <c r="L4921">
        <v>484</v>
      </c>
      <c r="M4921" t="s">
        <v>656</v>
      </c>
      <c r="N4921" t="s">
        <v>657</v>
      </c>
      <c r="O4921">
        <v>0</v>
      </c>
      <c r="P4921" t="s">
        <v>177</v>
      </c>
      <c r="Q4921" t="s">
        <v>514</v>
      </c>
      <c r="R4921" t="s">
        <v>515</v>
      </c>
      <c r="S4921" t="s">
        <v>516</v>
      </c>
      <c r="T4921">
        <v>0</v>
      </c>
      <c r="U4921" t="s">
        <v>517</v>
      </c>
      <c r="V4921">
        <v>2523</v>
      </c>
      <c r="W4921" t="s">
        <v>518</v>
      </c>
      <c r="X4921">
        <v>8</v>
      </c>
      <c r="Y4921" t="s">
        <v>519</v>
      </c>
      <c r="Z4921">
        <v>324000</v>
      </c>
      <c r="AA4921">
        <v>21</v>
      </c>
      <c r="AB4921" t="s">
        <v>867</v>
      </c>
      <c r="AC4921">
        <v>324</v>
      </c>
      <c r="AD4921">
        <v>324000</v>
      </c>
      <c r="AE4921"/>
      <c r="AF4921">
        <v>154187</v>
      </c>
      <c r="AG4921"/>
      <c r="AH4921">
        <v>154187</v>
      </c>
      <c r="AI4921">
        <v>0</v>
      </c>
    </row>
    <row r="4922" spans="1:35">
      <c r="A4922" t="s">
        <v>862</v>
      </c>
      <c r="B4922">
        <v>2017</v>
      </c>
      <c r="C4922">
        <v>2017</v>
      </c>
      <c r="D4922">
        <v>2017</v>
      </c>
      <c r="E4922">
        <v>4</v>
      </c>
      <c r="F4922">
        <v>0</v>
      </c>
      <c r="G4922">
        <v>0</v>
      </c>
      <c r="H4922" t="s">
        <v>841</v>
      </c>
      <c r="I4922">
        <v>842</v>
      </c>
      <c r="J4922" t="s">
        <v>593</v>
      </c>
      <c r="K4922" t="s">
        <v>593</v>
      </c>
      <c r="L4922">
        <v>124</v>
      </c>
      <c r="M4922" t="s">
        <v>542</v>
      </c>
      <c r="N4922" t="s">
        <v>543</v>
      </c>
      <c r="O4922">
        <v>0</v>
      </c>
      <c r="P4922" t="s">
        <v>177</v>
      </c>
      <c r="Q4922" t="s">
        <v>514</v>
      </c>
      <c r="R4922" t="s">
        <v>515</v>
      </c>
      <c r="S4922" t="s">
        <v>516</v>
      </c>
      <c r="T4922">
        <v>0</v>
      </c>
      <c r="U4922" t="s">
        <v>517</v>
      </c>
      <c r="V4922">
        <v>2523</v>
      </c>
      <c r="W4922" t="s">
        <v>518</v>
      </c>
      <c r="X4922">
        <v>8</v>
      </c>
      <c r="Y4922" t="s">
        <v>519</v>
      </c>
      <c r="Z4922">
        <v>212552000</v>
      </c>
      <c r="AA4922">
        <v>21</v>
      </c>
      <c r="AB4922" t="s">
        <v>867</v>
      </c>
      <c r="AC4922">
        <v>212552</v>
      </c>
      <c r="AD4922">
        <v>212552000</v>
      </c>
      <c r="AE4922"/>
      <c r="AF4922">
        <v>25923325</v>
      </c>
      <c r="AG4922"/>
      <c r="AH4922">
        <v>25923325</v>
      </c>
      <c r="AI4922">
        <v>0</v>
      </c>
    </row>
    <row r="4923" spans="1:35">
      <c r="A4923" t="s">
        <v>862</v>
      </c>
      <c r="B4923">
        <v>2017</v>
      </c>
      <c r="C4923">
        <v>2017</v>
      </c>
      <c r="D4923">
        <v>2017</v>
      </c>
      <c r="E4923">
        <v>4</v>
      </c>
      <c r="F4923">
        <v>0</v>
      </c>
      <c r="G4923">
        <v>0</v>
      </c>
      <c r="H4923" t="s">
        <v>841</v>
      </c>
      <c r="I4923">
        <v>842</v>
      </c>
      <c r="J4923" t="s">
        <v>593</v>
      </c>
      <c r="K4923" t="s">
        <v>593</v>
      </c>
      <c r="L4923">
        <v>0</v>
      </c>
      <c r="M4923" t="s">
        <v>177</v>
      </c>
      <c r="N4923" t="s">
        <v>514</v>
      </c>
      <c r="O4923">
        <v>0</v>
      </c>
      <c r="P4923" t="s">
        <v>177</v>
      </c>
      <c r="Q4923" t="s">
        <v>514</v>
      </c>
      <c r="R4923" t="s">
        <v>515</v>
      </c>
      <c r="S4923" t="s">
        <v>516</v>
      </c>
      <c r="T4923">
        <v>0</v>
      </c>
      <c r="U4923" t="s">
        <v>517</v>
      </c>
      <c r="V4923">
        <v>2523</v>
      </c>
      <c r="W4923" t="s">
        <v>518</v>
      </c>
      <c r="X4923">
        <v>8</v>
      </c>
      <c r="Y4923" t="s">
        <v>519</v>
      </c>
      <c r="Z4923">
        <v>214014000</v>
      </c>
      <c r="AA4923">
        <v>21</v>
      </c>
      <c r="AB4923" t="s">
        <v>867</v>
      </c>
      <c r="AC4923">
        <v>214014</v>
      </c>
      <c r="AD4923">
        <v>214014000</v>
      </c>
      <c r="AE4923"/>
      <c r="AF4923">
        <v>26284488</v>
      </c>
      <c r="AG4923"/>
      <c r="AH4923">
        <v>26284488</v>
      </c>
      <c r="AI4923">
        <v>0</v>
      </c>
    </row>
    <row r="4924" spans="1:35">
      <c r="A4924" t="s">
        <v>862</v>
      </c>
      <c r="B4924">
        <v>2017</v>
      </c>
      <c r="C4924">
        <v>2017</v>
      </c>
      <c r="D4924">
        <v>2017</v>
      </c>
      <c r="E4924">
        <v>4</v>
      </c>
      <c r="F4924">
        <v>0</v>
      </c>
      <c r="G4924">
        <v>0</v>
      </c>
      <c r="H4924" t="s">
        <v>510</v>
      </c>
      <c r="I4924">
        <v>842</v>
      </c>
      <c r="J4924" t="s">
        <v>593</v>
      </c>
      <c r="K4924" t="s">
        <v>593</v>
      </c>
      <c r="L4924">
        <v>4</v>
      </c>
      <c r="M4924" t="s">
        <v>789</v>
      </c>
      <c r="N4924" t="s">
        <v>790</v>
      </c>
      <c r="O4924">
        <v>0</v>
      </c>
      <c r="P4924" t="s">
        <v>177</v>
      </c>
      <c r="Q4924" t="s">
        <v>514</v>
      </c>
      <c r="R4924" t="s">
        <v>515</v>
      </c>
      <c r="S4924" t="s">
        <v>516</v>
      </c>
      <c r="T4924">
        <v>0</v>
      </c>
      <c r="U4924" t="s">
        <v>517</v>
      </c>
      <c r="V4924">
        <v>2523</v>
      </c>
      <c r="W4924" t="s">
        <v>518</v>
      </c>
      <c r="X4924">
        <v>8</v>
      </c>
      <c r="Y4924" t="s">
        <v>519</v>
      </c>
      <c r="Z4924">
        <v>43000</v>
      </c>
      <c r="AA4924">
        <v>21</v>
      </c>
      <c r="AB4924" t="s">
        <v>867</v>
      </c>
      <c r="AC4924">
        <v>43</v>
      </c>
      <c r="AD4924">
        <v>43000</v>
      </c>
      <c r="AE4924"/>
      <c r="AF4924">
        <v>47845</v>
      </c>
      <c r="AG4924"/>
      <c r="AH4924">
        <v>47845</v>
      </c>
      <c r="AI4924">
        <v>0</v>
      </c>
    </row>
    <row r="4925" spans="1:35">
      <c r="A4925" t="s">
        <v>862</v>
      </c>
      <c r="B4925">
        <v>2017</v>
      </c>
      <c r="C4925">
        <v>2017</v>
      </c>
      <c r="D4925">
        <v>2017</v>
      </c>
      <c r="E4925">
        <v>4</v>
      </c>
      <c r="F4925">
        <v>0</v>
      </c>
      <c r="G4925">
        <v>0</v>
      </c>
      <c r="H4925" t="s">
        <v>510</v>
      </c>
      <c r="I4925">
        <v>842</v>
      </c>
      <c r="J4925" t="s">
        <v>593</v>
      </c>
      <c r="K4925" t="s">
        <v>593</v>
      </c>
      <c r="L4925">
        <v>28</v>
      </c>
      <c r="M4925" t="s">
        <v>801</v>
      </c>
      <c r="N4925" t="s">
        <v>802</v>
      </c>
      <c r="O4925">
        <v>0</v>
      </c>
      <c r="P4925" t="s">
        <v>177</v>
      </c>
      <c r="Q4925" t="s">
        <v>514</v>
      </c>
      <c r="R4925" t="s">
        <v>515</v>
      </c>
      <c r="S4925" t="s">
        <v>516</v>
      </c>
      <c r="T4925">
        <v>0</v>
      </c>
      <c r="U4925" t="s">
        <v>517</v>
      </c>
      <c r="V4925">
        <v>2523</v>
      </c>
      <c r="W4925" t="s">
        <v>518</v>
      </c>
      <c r="X4925">
        <v>8</v>
      </c>
      <c r="Y4925" t="s">
        <v>519</v>
      </c>
      <c r="Z4925">
        <v>176000</v>
      </c>
      <c r="AA4925">
        <v>21</v>
      </c>
      <c r="AB4925" t="s">
        <v>867</v>
      </c>
      <c r="AC4925">
        <v>176</v>
      </c>
      <c r="AD4925">
        <v>176000</v>
      </c>
      <c r="AE4925"/>
      <c r="AF4925">
        <v>74730</v>
      </c>
      <c r="AG4925"/>
      <c r="AH4925">
        <v>74730</v>
      </c>
      <c r="AI4925">
        <v>0</v>
      </c>
    </row>
    <row r="4926" spans="1:35">
      <c r="A4926" t="s">
        <v>862</v>
      </c>
      <c r="B4926">
        <v>2017</v>
      </c>
      <c r="C4926">
        <v>2017</v>
      </c>
      <c r="D4926">
        <v>2017</v>
      </c>
      <c r="E4926">
        <v>4</v>
      </c>
      <c r="F4926">
        <v>0</v>
      </c>
      <c r="G4926">
        <v>0</v>
      </c>
      <c r="H4926" t="s">
        <v>510</v>
      </c>
      <c r="I4926">
        <v>842</v>
      </c>
      <c r="J4926" t="s">
        <v>593</v>
      </c>
      <c r="K4926" t="s">
        <v>593</v>
      </c>
      <c r="L4926">
        <v>32</v>
      </c>
      <c r="M4926" t="s">
        <v>646</v>
      </c>
      <c r="N4926" t="s">
        <v>647</v>
      </c>
      <c r="O4926">
        <v>0</v>
      </c>
      <c r="P4926" t="s">
        <v>177</v>
      </c>
      <c r="Q4926" t="s">
        <v>514</v>
      </c>
      <c r="R4926" t="s">
        <v>515</v>
      </c>
      <c r="S4926" t="s">
        <v>516</v>
      </c>
      <c r="T4926">
        <v>0</v>
      </c>
      <c r="U4926" t="s">
        <v>517</v>
      </c>
      <c r="V4926">
        <v>2523</v>
      </c>
      <c r="W4926" t="s">
        <v>518</v>
      </c>
      <c r="X4926">
        <v>8</v>
      </c>
      <c r="Y4926" t="s">
        <v>519</v>
      </c>
      <c r="Z4926">
        <v>237000</v>
      </c>
      <c r="AA4926">
        <v>21</v>
      </c>
      <c r="AB4926" t="s">
        <v>867</v>
      </c>
      <c r="AC4926">
        <v>237</v>
      </c>
      <c r="AD4926">
        <v>237000</v>
      </c>
      <c r="AE4926"/>
      <c r="AF4926">
        <v>233206</v>
      </c>
      <c r="AG4926"/>
      <c r="AH4926">
        <v>233206</v>
      </c>
      <c r="AI4926">
        <v>0</v>
      </c>
    </row>
    <row r="4927" spans="1:35">
      <c r="A4927" t="s">
        <v>862</v>
      </c>
      <c r="B4927">
        <v>2017</v>
      </c>
      <c r="C4927">
        <v>2017</v>
      </c>
      <c r="D4927">
        <v>2017</v>
      </c>
      <c r="E4927">
        <v>4</v>
      </c>
      <c r="F4927">
        <v>0</v>
      </c>
      <c r="G4927">
        <v>0</v>
      </c>
      <c r="H4927" t="s">
        <v>510</v>
      </c>
      <c r="I4927">
        <v>842</v>
      </c>
      <c r="J4927" t="s">
        <v>593</v>
      </c>
      <c r="K4927" t="s">
        <v>593</v>
      </c>
      <c r="L4927">
        <v>36</v>
      </c>
      <c r="M4927" t="s">
        <v>110</v>
      </c>
      <c r="N4927" t="s">
        <v>511</v>
      </c>
      <c r="O4927">
        <v>0</v>
      </c>
      <c r="P4927" t="s">
        <v>177</v>
      </c>
      <c r="Q4927" t="s">
        <v>514</v>
      </c>
      <c r="R4927" t="s">
        <v>515</v>
      </c>
      <c r="S4927" t="s">
        <v>516</v>
      </c>
      <c r="T4927">
        <v>0</v>
      </c>
      <c r="U4927" t="s">
        <v>517</v>
      </c>
      <c r="V4927">
        <v>2523</v>
      </c>
      <c r="W4927" t="s">
        <v>518</v>
      </c>
      <c r="X4927">
        <v>8</v>
      </c>
      <c r="Y4927" t="s">
        <v>519</v>
      </c>
      <c r="Z4927">
        <v>1635000</v>
      </c>
      <c r="AA4927">
        <v>21</v>
      </c>
      <c r="AB4927" t="s">
        <v>867</v>
      </c>
      <c r="AC4927">
        <v>1635</v>
      </c>
      <c r="AD4927">
        <v>1635000</v>
      </c>
      <c r="AE4927"/>
      <c r="AF4927">
        <v>813280</v>
      </c>
      <c r="AG4927"/>
      <c r="AH4927">
        <v>813280</v>
      </c>
      <c r="AI4927">
        <v>0</v>
      </c>
    </row>
    <row r="4928" spans="1:35">
      <c r="A4928" t="s">
        <v>862</v>
      </c>
      <c r="B4928">
        <v>2017</v>
      </c>
      <c r="C4928">
        <v>2017</v>
      </c>
      <c r="D4928">
        <v>2017</v>
      </c>
      <c r="E4928">
        <v>4</v>
      </c>
      <c r="F4928">
        <v>0</v>
      </c>
      <c r="G4928">
        <v>0</v>
      </c>
      <c r="H4928" t="s">
        <v>510</v>
      </c>
      <c r="I4928">
        <v>842</v>
      </c>
      <c r="J4928" t="s">
        <v>593</v>
      </c>
      <c r="K4928" t="s">
        <v>593</v>
      </c>
      <c r="L4928">
        <v>44</v>
      </c>
      <c r="M4928" t="s">
        <v>761</v>
      </c>
      <c r="N4928" t="s">
        <v>762</v>
      </c>
      <c r="O4928">
        <v>0</v>
      </c>
      <c r="P4928" t="s">
        <v>177</v>
      </c>
      <c r="Q4928" t="s">
        <v>514</v>
      </c>
      <c r="R4928" t="s">
        <v>515</v>
      </c>
      <c r="S4928" t="s">
        <v>516</v>
      </c>
      <c r="T4928">
        <v>0</v>
      </c>
      <c r="U4928" t="s">
        <v>517</v>
      </c>
      <c r="V4928">
        <v>2523</v>
      </c>
      <c r="W4928" t="s">
        <v>518</v>
      </c>
      <c r="X4928">
        <v>8</v>
      </c>
      <c r="Y4928" t="s">
        <v>519</v>
      </c>
      <c r="Z4928">
        <v>39062000</v>
      </c>
      <c r="AA4928">
        <v>21</v>
      </c>
      <c r="AB4928" t="s">
        <v>867</v>
      </c>
      <c r="AC4928">
        <v>39062</v>
      </c>
      <c r="AD4928">
        <v>39062000</v>
      </c>
      <c r="AE4928"/>
      <c r="AF4928">
        <v>6342481</v>
      </c>
      <c r="AG4928"/>
      <c r="AH4928">
        <v>6342481</v>
      </c>
      <c r="AI4928">
        <v>0</v>
      </c>
    </row>
    <row r="4929" spans="1:35">
      <c r="A4929" t="s">
        <v>862</v>
      </c>
      <c r="B4929">
        <v>2017</v>
      </c>
      <c r="C4929">
        <v>2017</v>
      </c>
      <c r="D4929">
        <v>2017</v>
      </c>
      <c r="E4929">
        <v>4</v>
      </c>
      <c r="F4929">
        <v>0</v>
      </c>
      <c r="G4929">
        <v>0</v>
      </c>
      <c r="H4929" t="s">
        <v>510</v>
      </c>
      <c r="I4929">
        <v>842</v>
      </c>
      <c r="J4929" t="s">
        <v>593</v>
      </c>
      <c r="K4929" t="s">
        <v>593</v>
      </c>
      <c r="L4929">
        <v>52</v>
      </c>
      <c r="M4929" t="s">
        <v>715</v>
      </c>
      <c r="N4929" t="s">
        <v>716</v>
      </c>
      <c r="O4929">
        <v>0</v>
      </c>
      <c r="P4929" t="s">
        <v>177</v>
      </c>
      <c r="Q4929" t="s">
        <v>514</v>
      </c>
      <c r="R4929" t="s">
        <v>515</v>
      </c>
      <c r="S4929" t="s">
        <v>516</v>
      </c>
      <c r="T4929">
        <v>0</v>
      </c>
      <c r="U4929" t="s">
        <v>517</v>
      </c>
      <c r="V4929">
        <v>2523</v>
      </c>
      <c r="W4929" t="s">
        <v>518</v>
      </c>
      <c r="X4929">
        <v>8</v>
      </c>
      <c r="Y4929" t="s">
        <v>519</v>
      </c>
      <c r="Z4929">
        <v>236000</v>
      </c>
      <c r="AA4929">
        <v>21</v>
      </c>
      <c r="AB4929" t="s">
        <v>867</v>
      </c>
      <c r="AC4929">
        <v>236</v>
      </c>
      <c r="AD4929">
        <v>236000</v>
      </c>
      <c r="AE4929"/>
      <c r="AF4929">
        <v>124428</v>
      </c>
      <c r="AG4929"/>
      <c r="AH4929">
        <v>124428</v>
      </c>
      <c r="AI4929">
        <v>0</v>
      </c>
    </row>
    <row r="4930" spans="1:35">
      <c r="A4930" t="s">
        <v>862</v>
      </c>
      <c r="B4930">
        <v>2017</v>
      </c>
      <c r="C4930">
        <v>2017</v>
      </c>
      <c r="D4930">
        <v>2017</v>
      </c>
      <c r="E4930">
        <v>4</v>
      </c>
      <c r="F4930">
        <v>0</v>
      </c>
      <c r="G4930">
        <v>0</v>
      </c>
      <c r="H4930" t="s">
        <v>510</v>
      </c>
      <c r="I4930">
        <v>842</v>
      </c>
      <c r="J4930" t="s">
        <v>593</v>
      </c>
      <c r="K4930" t="s">
        <v>593</v>
      </c>
      <c r="L4930">
        <v>56</v>
      </c>
      <c r="M4930" t="s">
        <v>694</v>
      </c>
      <c r="N4930" t="s">
        <v>695</v>
      </c>
      <c r="O4930">
        <v>0</v>
      </c>
      <c r="P4930" t="s">
        <v>177</v>
      </c>
      <c r="Q4930" t="s">
        <v>514</v>
      </c>
      <c r="R4930" t="s">
        <v>515</v>
      </c>
      <c r="S4930" t="s">
        <v>516</v>
      </c>
      <c r="T4930">
        <v>0</v>
      </c>
      <c r="U4930" t="s">
        <v>517</v>
      </c>
      <c r="V4930">
        <v>2523</v>
      </c>
      <c r="W4930" t="s">
        <v>518</v>
      </c>
      <c r="X4930">
        <v>8</v>
      </c>
      <c r="Y4930" t="s">
        <v>519</v>
      </c>
      <c r="Z4930">
        <v>85000</v>
      </c>
      <c r="AA4930">
        <v>21</v>
      </c>
      <c r="AB4930" t="s">
        <v>867</v>
      </c>
      <c r="AC4930">
        <v>85</v>
      </c>
      <c r="AD4930">
        <v>85000</v>
      </c>
      <c r="AE4930"/>
      <c r="AF4930">
        <v>105713</v>
      </c>
      <c r="AG4930"/>
      <c r="AH4930">
        <v>105713</v>
      </c>
      <c r="AI4930">
        <v>0</v>
      </c>
    </row>
    <row r="4931" spans="1:35">
      <c r="A4931" t="s">
        <v>862</v>
      </c>
      <c r="B4931">
        <v>2017</v>
      </c>
      <c r="C4931">
        <v>2017</v>
      </c>
      <c r="D4931">
        <v>2017</v>
      </c>
      <c r="E4931">
        <v>4</v>
      </c>
      <c r="F4931">
        <v>0</v>
      </c>
      <c r="G4931">
        <v>0</v>
      </c>
      <c r="H4931" t="s">
        <v>510</v>
      </c>
      <c r="I4931">
        <v>842</v>
      </c>
      <c r="J4931" t="s">
        <v>593</v>
      </c>
      <c r="K4931" t="s">
        <v>593</v>
      </c>
      <c r="L4931">
        <v>60</v>
      </c>
      <c r="M4931" t="s">
        <v>797</v>
      </c>
      <c r="N4931" t="s">
        <v>798</v>
      </c>
      <c r="O4931">
        <v>0</v>
      </c>
      <c r="P4931" t="s">
        <v>177</v>
      </c>
      <c r="Q4931" t="s">
        <v>514</v>
      </c>
      <c r="R4931" t="s">
        <v>515</v>
      </c>
      <c r="S4931" t="s">
        <v>516</v>
      </c>
      <c r="T4931">
        <v>0</v>
      </c>
      <c r="U4931" t="s">
        <v>517</v>
      </c>
      <c r="V4931">
        <v>2523</v>
      </c>
      <c r="W4931" t="s">
        <v>518</v>
      </c>
      <c r="X4931">
        <v>8</v>
      </c>
      <c r="Y4931" t="s">
        <v>519</v>
      </c>
      <c r="Z4931">
        <v>2747000</v>
      </c>
      <c r="AA4931">
        <v>21</v>
      </c>
      <c r="AB4931" t="s">
        <v>867</v>
      </c>
      <c r="AC4931">
        <v>2747</v>
      </c>
      <c r="AD4931">
        <v>2747000</v>
      </c>
      <c r="AE4931"/>
      <c r="AF4931">
        <v>249139</v>
      </c>
      <c r="AG4931"/>
      <c r="AH4931">
        <v>249139</v>
      </c>
      <c r="AI4931">
        <v>0</v>
      </c>
    </row>
    <row r="4932" spans="1:35">
      <c r="A4932" t="s">
        <v>862</v>
      </c>
      <c r="B4932">
        <v>2017</v>
      </c>
      <c r="C4932">
        <v>2017</v>
      </c>
      <c r="D4932">
        <v>2017</v>
      </c>
      <c r="E4932">
        <v>4</v>
      </c>
      <c r="F4932">
        <v>0</v>
      </c>
      <c r="G4932">
        <v>0</v>
      </c>
      <c r="H4932" t="s">
        <v>510</v>
      </c>
      <c r="I4932">
        <v>842</v>
      </c>
      <c r="J4932" t="s">
        <v>593</v>
      </c>
      <c r="K4932" t="s">
        <v>593</v>
      </c>
      <c r="L4932">
        <v>68</v>
      </c>
      <c r="M4932" t="s">
        <v>846</v>
      </c>
      <c r="N4932" t="s">
        <v>847</v>
      </c>
      <c r="O4932">
        <v>0</v>
      </c>
      <c r="P4932" t="s">
        <v>177</v>
      </c>
      <c r="Q4932" t="s">
        <v>514</v>
      </c>
      <c r="R4932" t="s">
        <v>515</v>
      </c>
      <c r="S4932" t="s">
        <v>516</v>
      </c>
      <c r="T4932">
        <v>0</v>
      </c>
      <c r="U4932" t="s">
        <v>517</v>
      </c>
      <c r="V4932">
        <v>2523</v>
      </c>
      <c r="W4932" t="s">
        <v>518</v>
      </c>
      <c r="X4932">
        <v>8</v>
      </c>
      <c r="Y4932" t="s">
        <v>519</v>
      </c>
      <c r="Z4932">
        <v>63000</v>
      </c>
      <c r="AA4932">
        <v>21</v>
      </c>
      <c r="AB4932" t="s">
        <v>867</v>
      </c>
      <c r="AC4932">
        <v>63</v>
      </c>
      <c r="AD4932">
        <v>63000</v>
      </c>
      <c r="AE4932"/>
      <c r="AF4932">
        <v>18810</v>
      </c>
      <c r="AG4932"/>
      <c r="AH4932">
        <v>18810</v>
      </c>
      <c r="AI4932">
        <v>0</v>
      </c>
    </row>
    <row r="4933" spans="1:35">
      <c r="A4933" t="s">
        <v>862</v>
      </c>
      <c r="B4933">
        <v>2017</v>
      </c>
      <c r="C4933">
        <v>2017</v>
      </c>
      <c r="D4933">
        <v>2017</v>
      </c>
      <c r="E4933">
        <v>4</v>
      </c>
      <c r="F4933">
        <v>0</v>
      </c>
      <c r="G4933">
        <v>0</v>
      </c>
      <c r="H4933" t="s">
        <v>510</v>
      </c>
      <c r="I4933">
        <v>842</v>
      </c>
      <c r="J4933" t="s">
        <v>593</v>
      </c>
      <c r="K4933" t="s">
        <v>593</v>
      </c>
      <c r="L4933">
        <v>76</v>
      </c>
      <c r="M4933" t="s">
        <v>538</v>
      </c>
      <c r="N4933" t="s">
        <v>539</v>
      </c>
      <c r="O4933">
        <v>0</v>
      </c>
      <c r="P4933" t="s">
        <v>177</v>
      </c>
      <c r="Q4933" t="s">
        <v>514</v>
      </c>
      <c r="R4933" t="s">
        <v>515</v>
      </c>
      <c r="S4933" t="s">
        <v>516</v>
      </c>
      <c r="T4933">
        <v>0</v>
      </c>
      <c r="U4933" t="s">
        <v>517</v>
      </c>
      <c r="V4933">
        <v>2523</v>
      </c>
      <c r="W4933" t="s">
        <v>518</v>
      </c>
      <c r="X4933">
        <v>8</v>
      </c>
      <c r="Y4933" t="s">
        <v>519</v>
      </c>
      <c r="Z4933">
        <v>3570000</v>
      </c>
      <c r="AA4933">
        <v>21</v>
      </c>
      <c r="AB4933" t="s">
        <v>867</v>
      </c>
      <c r="AC4933">
        <v>3570</v>
      </c>
      <c r="AD4933">
        <v>3570000</v>
      </c>
      <c r="AE4933"/>
      <c r="AF4933">
        <v>315457</v>
      </c>
      <c r="AG4933"/>
      <c r="AH4933">
        <v>315457</v>
      </c>
      <c r="AI4933">
        <v>0</v>
      </c>
    </row>
    <row r="4934" spans="1:35">
      <c r="A4934" t="s">
        <v>862</v>
      </c>
      <c r="B4934">
        <v>2017</v>
      </c>
      <c r="C4934">
        <v>2017</v>
      </c>
      <c r="D4934">
        <v>2017</v>
      </c>
      <c r="E4934">
        <v>4</v>
      </c>
      <c r="F4934">
        <v>0</v>
      </c>
      <c r="G4934">
        <v>0</v>
      </c>
      <c r="H4934" t="s">
        <v>510</v>
      </c>
      <c r="I4934">
        <v>842</v>
      </c>
      <c r="J4934" t="s">
        <v>593</v>
      </c>
      <c r="K4934" t="s">
        <v>593</v>
      </c>
      <c r="L4934">
        <v>84</v>
      </c>
      <c r="M4934" t="s">
        <v>805</v>
      </c>
      <c r="N4934" t="s">
        <v>806</v>
      </c>
      <c r="O4934">
        <v>0</v>
      </c>
      <c r="P4934" t="s">
        <v>177</v>
      </c>
      <c r="Q4934" t="s">
        <v>514</v>
      </c>
      <c r="R4934" t="s">
        <v>515</v>
      </c>
      <c r="S4934" t="s">
        <v>516</v>
      </c>
      <c r="T4934">
        <v>0</v>
      </c>
      <c r="U4934" t="s">
        <v>517</v>
      </c>
      <c r="V4934">
        <v>2523</v>
      </c>
      <c r="W4934" t="s">
        <v>518</v>
      </c>
      <c r="X4934">
        <v>8</v>
      </c>
      <c r="Y4934" t="s">
        <v>519</v>
      </c>
      <c r="Z4934">
        <v>20000</v>
      </c>
      <c r="AA4934">
        <v>21</v>
      </c>
      <c r="AB4934" t="s">
        <v>867</v>
      </c>
      <c r="AC4934">
        <v>20</v>
      </c>
      <c r="AD4934">
        <v>20000</v>
      </c>
      <c r="AE4934"/>
      <c r="AF4934">
        <v>16228</v>
      </c>
      <c r="AG4934"/>
      <c r="AH4934">
        <v>16228</v>
      </c>
      <c r="AI4934">
        <v>0</v>
      </c>
    </row>
    <row r="4935" spans="1:35">
      <c r="A4935" t="s">
        <v>862</v>
      </c>
      <c r="B4935">
        <v>2017</v>
      </c>
      <c r="C4935">
        <v>2017</v>
      </c>
      <c r="D4935">
        <v>2017</v>
      </c>
      <c r="E4935">
        <v>4</v>
      </c>
      <c r="F4935">
        <v>0</v>
      </c>
      <c r="G4935">
        <v>0</v>
      </c>
      <c r="H4935" t="s">
        <v>510</v>
      </c>
      <c r="I4935">
        <v>842</v>
      </c>
      <c r="J4935" t="s">
        <v>593</v>
      </c>
      <c r="K4935" t="s">
        <v>593</v>
      </c>
      <c r="L4935">
        <v>92</v>
      </c>
      <c r="M4935" t="s">
        <v>809</v>
      </c>
      <c r="N4935" t="s">
        <v>810</v>
      </c>
      <c r="O4935">
        <v>0</v>
      </c>
      <c r="P4935" t="s">
        <v>177</v>
      </c>
      <c r="Q4935" t="s">
        <v>514</v>
      </c>
      <c r="R4935" t="s">
        <v>515</v>
      </c>
      <c r="S4935" t="s">
        <v>516</v>
      </c>
      <c r="T4935">
        <v>0</v>
      </c>
      <c r="U4935" t="s">
        <v>517</v>
      </c>
      <c r="V4935">
        <v>2523</v>
      </c>
      <c r="W4935" t="s">
        <v>518</v>
      </c>
      <c r="X4935">
        <v>8</v>
      </c>
      <c r="Y4935" t="s">
        <v>519</v>
      </c>
      <c r="Z4935">
        <v>19119000</v>
      </c>
      <c r="AA4935">
        <v>21</v>
      </c>
      <c r="AB4935" t="s">
        <v>867</v>
      </c>
      <c r="AC4935">
        <v>19119</v>
      </c>
      <c r="AD4935">
        <v>19119000</v>
      </c>
      <c r="AE4935"/>
      <c r="AF4935">
        <v>2382852</v>
      </c>
      <c r="AG4935"/>
      <c r="AH4935">
        <v>2382852</v>
      </c>
      <c r="AI4935">
        <v>0</v>
      </c>
    </row>
    <row r="4936" spans="1:35">
      <c r="A4936" t="s">
        <v>862</v>
      </c>
      <c r="B4936">
        <v>2017</v>
      </c>
      <c r="C4936">
        <v>2017</v>
      </c>
      <c r="D4936">
        <v>2017</v>
      </c>
      <c r="E4936">
        <v>4</v>
      </c>
      <c r="F4936">
        <v>0</v>
      </c>
      <c r="G4936">
        <v>0</v>
      </c>
      <c r="H4936" t="s">
        <v>510</v>
      </c>
      <c r="I4936">
        <v>842</v>
      </c>
      <c r="J4936" t="s">
        <v>593</v>
      </c>
      <c r="K4936" t="s">
        <v>593</v>
      </c>
      <c r="L4936">
        <v>124</v>
      </c>
      <c r="M4936" t="s">
        <v>542</v>
      </c>
      <c r="N4936" t="s">
        <v>543</v>
      </c>
      <c r="O4936">
        <v>0</v>
      </c>
      <c r="P4936" t="s">
        <v>177</v>
      </c>
      <c r="Q4936" t="s">
        <v>514</v>
      </c>
      <c r="R4936" t="s">
        <v>515</v>
      </c>
      <c r="S4936" t="s">
        <v>516</v>
      </c>
      <c r="T4936">
        <v>0</v>
      </c>
      <c r="U4936" t="s">
        <v>517</v>
      </c>
      <c r="V4936">
        <v>2523</v>
      </c>
      <c r="W4936" t="s">
        <v>518</v>
      </c>
      <c r="X4936">
        <v>8</v>
      </c>
      <c r="Y4936" t="s">
        <v>519</v>
      </c>
      <c r="Z4936">
        <v>1058013000</v>
      </c>
      <c r="AA4936">
        <v>21</v>
      </c>
      <c r="AB4936" t="s">
        <v>867</v>
      </c>
      <c r="AC4936">
        <v>1058013</v>
      </c>
      <c r="AD4936">
        <v>1058013000</v>
      </c>
      <c r="AE4936"/>
      <c r="AF4936">
        <v>146747473</v>
      </c>
      <c r="AG4936"/>
      <c r="AH4936">
        <v>146747473</v>
      </c>
      <c r="AI4936">
        <v>0</v>
      </c>
    </row>
    <row r="4937" spans="1:35">
      <c r="A4937" t="s">
        <v>862</v>
      </c>
      <c r="B4937">
        <v>2017</v>
      </c>
      <c r="C4937">
        <v>2017</v>
      </c>
      <c r="D4937">
        <v>2017</v>
      </c>
      <c r="E4937">
        <v>4</v>
      </c>
      <c r="F4937">
        <v>0</v>
      </c>
      <c r="G4937">
        <v>0</v>
      </c>
      <c r="H4937" t="s">
        <v>510</v>
      </c>
      <c r="I4937">
        <v>842</v>
      </c>
      <c r="J4937" t="s">
        <v>593</v>
      </c>
      <c r="K4937" t="s">
        <v>593</v>
      </c>
      <c r="L4937">
        <v>136</v>
      </c>
      <c r="M4937" t="s">
        <v>795</v>
      </c>
      <c r="N4937" t="s">
        <v>796</v>
      </c>
      <c r="O4937">
        <v>0</v>
      </c>
      <c r="P4937" t="s">
        <v>177</v>
      </c>
      <c r="Q4937" t="s">
        <v>514</v>
      </c>
      <c r="R4937" t="s">
        <v>515</v>
      </c>
      <c r="S4937" t="s">
        <v>516</v>
      </c>
      <c r="T4937">
        <v>0</v>
      </c>
      <c r="U4937" t="s">
        <v>517</v>
      </c>
      <c r="V4937">
        <v>2523</v>
      </c>
      <c r="W4937" t="s">
        <v>518</v>
      </c>
      <c r="X4937">
        <v>8</v>
      </c>
      <c r="Y4937" t="s">
        <v>519</v>
      </c>
      <c r="Z4937">
        <v>2267000</v>
      </c>
      <c r="AA4937">
        <v>21</v>
      </c>
      <c r="AB4937" t="s">
        <v>867</v>
      </c>
      <c r="AC4937">
        <v>2267</v>
      </c>
      <c r="AD4937">
        <v>2267000</v>
      </c>
      <c r="AE4937"/>
      <c r="AF4937">
        <v>584638</v>
      </c>
      <c r="AG4937"/>
      <c r="AH4937">
        <v>584638</v>
      </c>
      <c r="AI4937">
        <v>0</v>
      </c>
    </row>
    <row r="4938" spans="1:35">
      <c r="A4938" t="s">
        <v>862</v>
      </c>
      <c r="B4938">
        <v>2017</v>
      </c>
      <c r="C4938">
        <v>2017</v>
      </c>
      <c r="D4938">
        <v>2017</v>
      </c>
      <c r="E4938">
        <v>4</v>
      </c>
      <c r="F4938">
        <v>0</v>
      </c>
      <c r="G4938">
        <v>0</v>
      </c>
      <c r="H4938" t="s">
        <v>510</v>
      </c>
      <c r="I4938">
        <v>842</v>
      </c>
      <c r="J4938" t="s">
        <v>593</v>
      </c>
      <c r="K4938" t="s">
        <v>593</v>
      </c>
      <c r="L4938">
        <v>152</v>
      </c>
      <c r="M4938" t="s">
        <v>642</v>
      </c>
      <c r="N4938" t="s">
        <v>643</v>
      </c>
      <c r="O4938">
        <v>0</v>
      </c>
      <c r="P4938" t="s">
        <v>177</v>
      </c>
      <c r="Q4938" t="s">
        <v>514</v>
      </c>
      <c r="R4938" t="s">
        <v>515</v>
      </c>
      <c r="S4938" t="s">
        <v>516</v>
      </c>
      <c r="T4938">
        <v>0</v>
      </c>
      <c r="U4938" t="s">
        <v>517</v>
      </c>
      <c r="V4938">
        <v>2523</v>
      </c>
      <c r="W4938" t="s">
        <v>518</v>
      </c>
      <c r="X4938">
        <v>8</v>
      </c>
      <c r="Y4938" t="s">
        <v>519</v>
      </c>
      <c r="Z4938">
        <v>3417000</v>
      </c>
      <c r="AA4938">
        <v>21</v>
      </c>
      <c r="AB4938" t="s">
        <v>867</v>
      </c>
      <c r="AC4938">
        <v>3417</v>
      </c>
      <c r="AD4938">
        <v>3417000</v>
      </c>
      <c r="AE4938"/>
      <c r="AF4938">
        <v>749242</v>
      </c>
      <c r="AG4938"/>
      <c r="AH4938">
        <v>749242</v>
      </c>
      <c r="AI4938">
        <v>0</v>
      </c>
    </row>
    <row r="4939" spans="1:35">
      <c r="A4939" t="s">
        <v>862</v>
      </c>
      <c r="B4939">
        <v>2017</v>
      </c>
      <c r="C4939">
        <v>2017</v>
      </c>
      <c r="D4939">
        <v>2017</v>
      </c>
      <c r="E4939">
        <v>4</v>
      </c>
      <c r="F4939">
        <v>0</v>
      </c>
      <c r="G4939">
        <v>0</v>
      </c>
      <c r="H4939" t="s">
        <v>510</v>
      </c>
      <c r="I4939">
        <v>842</v>
      </c>
      <c r="J4939" t="s">
        <v>593</v>
      </c>
      <c r="K4939" t="s">
        <v>593</v>
      </c>
      <c r="L4939">
        <v>156</v>
      </c>
      <c r="M4939" t="s">
        <v>183</v>
      </c>
      <c r="N4939" t="s">
        <v>562</v>
      </c>
      <c r="O4939">
        <v>0</v>
      </c>
      <c r="P4939" t="s">
        <v>177</v>
      </c>
      <c r="Q4939" t="s">
        <v>514</v>
      </c>
      <c r="R4939" t="s">
        <v>515</v>
      </c>
      <c r="S4939" t="s">
        <v>516</v>
      </c>
      <c r="T4939">
        <v>0</v>
      </c>
      <c r="U4939" t="s">
        <v>517</v>
      </c>
      <c r="V4939">
        <v>2523</v>
      </c>
      <c r="W4939" t="s">
        <v>518</v>
      </c>
      <c r="X4939">
        <v>8</v>
      </c>
      <c r="Y4939" t="s">
        <v>519</v>
      </c>
      <c r="Z4939">
        <v>2082000</v>
      </c>
      <c r="AA4939">
        <v>21</v>
      </c>
      <c r="AB4939" t="s">
        <v>867</v>
      </c>
      <c r="AC4939">
        <v>2082</v>
      </c>
      <c r="AD4939">
        <v>2082000</v>
      </c>
      <c r="AE4939"/>
      <c r="AF4939">
        <v>1806339</v>
      </c>
      <c r="AG4939"/>
      <c r="AH4939">
        <v>1806339</v>
      </c>
      <c r="AI4939">
        <v>0</v>
      </c>
    </row>
    <row r="4940" spans="1:35">
      <c r="A4940" t="s">
        <v>862</v>
      </c>
      <c r="B4940">
        <v>2017</v>
      </c>
      <c r="C4940">
        <v>2017</v>
      </c>
      <c r="D4940">
        <v>2017</v>
      </c>
      <c r="E4940">
        <v>4</v>
      </c>
      <c r="F4940">
        <v>0</v>
      </c>
      <c r="G4940">
        <v>0</v>
      </c>
      <c r="H4940" t="s">
        <v>510</v>
      </c>
      <c r="I4940">
        <v>842</v>
      </c>
      <c r="J4940" t="s">
        <v>593</v>
      </c>
      <c r="K4940" t="s">
        <v>593</v>
      </c>
      <c r="L4940">
        <v>170</v>
      </c>
      <c r="M4940" t="s">
        <v>725</v>
      </c>
      <c r="N4940" t="s">
        <v>726</v>
      </c>
      <c r="O4940">
        <v>0</v>
      </c>
      <c r="P4940" t="s">
        <v>177</v>
      </c>
      <c r="Q4940" t="s">
        <v>514</v>
      </c>
      <c r="R4940" t="s">
        <v>515</v>
      </c>
      <c r="S4940" t="s">
        <v>516</v>
      </c>
      <c r="T4940">
        <v>0</v>
      </c>
      <c r="U4940" t="s">
        <v>517</v>
      </c>
      <c r="V4940">
        <v>2523</v>
      </c>
      <c r="W4940" t="s">
        <v>518</v>
      </c>
      <c r="X4940">
        <v>8</v>
      </c>
      <c r="Y4940" t="s">
        <v>519</v>
      </c>
      <c r="Z4940">
        <v>269000</v>
      </c>
      <c r="AA4940">
        <v>21</v>
      </c>
      <c r="AB4940" t="s">
        <v>867</v>
      </c>
      <c r="AC4940">
        <v>269</v>
      </c>
      <c r="AD4940">
        <v>269000</v>
      </c>
      <c r="AE4940"/>
      <c r="AF4940">
        <v>146846</v>
      </c>
      <c r="AG4940"/>
      <c r="AH4940">
        <v>146846</v>
      </c>
      <c r="AI4940">
        <v>0</v>
      </c>
    </row>
    <row r="4941" spans="1:35">
      <c r="A4941" t="s">
        <v>862</v>
      </c>
      <c r="B4941">
        <v>2017</v>
      </c>
      <c r="C4941">
        <v>2017</v>
      </c>
      <c r="D4941">
        <v>2017</v>
      </c>
      <c r="E4941">
        <v>4</v>
      </c>
      <c r="F4941">
        <v>0</v>
      </c>
      <c r="G4941">
        <v>0</v>
      </c>
      <c r="H4941" t="s">
        <v>510</v>
      </c>
      <c r="I4941">
        <v>842</v>
      </c>
      <c r="J4941" t="s">
        <v>593</v>
      </c>
      <c r="K4941" t="s">
        <v>593</v>
      </c>
      <c r="L4941">
        <v>180</v>
      </c>
      <c r="M4941" t="s">
        <v>875</v>
      </c>
      <c r="N4941" t="s">
        <v>876</v>
      </c>
      <c r="O4941">
        <v>0</v>
      </c>
      <c r="P4941" t="s">
        <v>177</v>
      </c>
      <c r="Q4941" t="s">
        <v>514</v>
      </c>
      <c r="R4941" t="s">
        <v>515</v>
      </c>
      <c r="S4941" t="s">
        <v>516</v>
      </c>
      <c r="T4941">
        <v>0</v>
      </c>
      <c r="U4941" t="s">
        <v>517</v>
      </c>
      <c r="V4941">
        <v>2523</v>
      </c>
      <c r="W4941" t="s">
        <v>518</v>
      </c>
      <c r="X4941">
        <v>8</v>
      </c>
      <c r="Y4941" t="s">
        <v>519</v>
      </c>
      <c r="Z4941">
        <v>29000</v>
      </c>
      <c r="AA4941">
        <v>21</v>
      </c>
      <c r="AB4941" t="s">
        <v>867</v>
      </c>
      <c r="AC4941">
        <v>29</v>
      </c>
      <c r="AD4941">
        <v>29000</v>
      </c>
      <c r="AE4941"/>
      <c r="AF4941">
        <v>4032</v>
      </c>
      <c r="AG4941"/>
      <c r="AH4941">
        <v>4032</v>
      </c>
      <c r="AI4941">
        <v>0</v>
      </c>
    </row>
    <row r="4942" spans="1:35">
      <c r="A4942" t="s">
        <v>862</v>
      </c>
      <c r="B4942">
        <v>2017</v>
      </c>
      <c r="C4942">
        <v>2017</v>
      </c>
      <c r="D4942">
        <v>2017</v>
      </c>
      <c r="E4942">
        <v>4</v>
      </c>
      <c r="F4942">
        <v>0</v>
      </c>
      <c r="G4942">
        <v>0</v>
      </c>
      <c r="H4942" t="s">
        <v>510</v>
      </c>
      <c r="I4942">
        <v>842</v>
      </c>
      <c r="J4942" t="s">
        <v>593</v>
      </c>
      <c r="K4942" t="s">
        <v>593</v>
      </c>
      <c r="L4942">
        <v>188</v>
      </c>
      <c r="M4942" t="s">
        <v>612</v>
      </c>
      <c r="N4942" t="s">
        <v>613</v>
      </c>
      <c r="O4942">
        <v>0</v>
      </c>
      <c r="P4942" t="s">
        <v>177</v>
      </c>
      <c r="Q4942" t="s">
        <v>514</v>
      </c>
      <c r="R4942" t="s">
        <v>515</v>
      </c>
      <c r="S4942" t="s">
        <v>516</v>
      </c>
      <c r="T4942">
        <v>0</v>
      </c>
      <c r="U4942" t="s">
        <v>517</v>
      </c>
      <c r="V4942">
        <v>2523</v>
      </c>
      <c r="W4942" t="s">
        <v>518</v>
      </c>
      <c r="X4942">
        <v>8</v>
      </c>
      <c r="Y4942" t="s">
        <v>519</v>
      </c>
      <c r="Z4942">
        <v>317000</v>
      </c>
      <c r="AA4942">
        <v>21</v>
      </c>
      <c r="AB4942" t="s">
        <v>867</v>
      </c>
      <c r="AC4942">
        <v>317</v>
      </c>
      <c r="AD4942">
        <v>317000</v>
      </c>
      <c r="AE4942"/>
      <c r="AF4942">
        <v>124397</v>
      </c>
      <c r="AG4942"/>
      <c r="AH4942">
        <v>124397</v>
      </c>
      <c r="AI4942">
        <v>0</v>
      </c>
    </row>
    <row r="4943" spans="1:35">
      <c r="A4943" t="s">
        <v>862</v>
      </c>
      <c r="B4943">
        <v>2017</v>
      </c>
      <c r="C4943">
        <v>2017</v>
      </c>
      <c r="D4943">
        <v>2017</v>
      </c>
      <c r="E4943">
        <v>4</v>
      </c>
      <c r="F4943">
        <v>0</v>
      </c>
      <c r="G4943">
        <v>0</v>
      </c>
      <c r="H4943" t="s">
        <v>510</v>
      </c>
      <c r="I4943">
        <v>842</v>
      </c>
      <c r="J4943" t="s">
        <v>593</v>
      </c>
      <c r="K4943" t="s">
        <v>593</v>
      </c>
      <c r="L4943">
        <v>196</v>
      </c>
      <c r="M4943" t="s">
        <v>614</v>
      </c>
      <c r="N4943" t="s">
        <v>615</v>
      </c>
      <c r="O4943">
        <v>0</v>
      </c>
      <c r="P4943" t="s">
        <v>177</v>
      </c>
      <c r="Q4943" t="s">
        <v>514</v>
      </c>
      <c r="R4943" t="s">
        <v>515</v>
      </c>
      <c r="S4943" t="s">
        <v>516</v>
      </c>
      <c r="T4943">
        <v>0</v>
      </c>
      <c r="U4943" t="s">
        <v>517</v>
      </c>
      <c r="V4943">
        <v>2523</v>
      </c>
      <c r="W4943" t="s">
        <v>518</v>
      </c>
      <c r="X4943">
        <v>8</v>
      </c>
      <c r="Y4943" t="s">
        <v>519</v>
      </c>
      <c r="Z4943">
        <v>22000</v>
      </c>
      <c r="AA4943">
        <v>21</v>
      </c>
      <c r="AB4943" t="s">
        <v>867</v>
      </c>
      <c r="AC4943">
        <v>22</v>
      </c>
      <c r="AD4943">
        <v>22000</v>
      </c>
      <c r="AE4943"/>
      <c r="AF4943">
        <v>15220</v>
      </c>
      <c r="AG4943"/>
      <c r="AH4943">
        <v>15220</v>
      </c>
      <c r="AI4943">
        <v>0</v>
      </c>
    </row>
    <row r="4944" spans="1:35">
      <c r="A4944" t="s">
        <v>862</v>
      </c>
      <c r="B4944">
        <v>2017</v>
      </c>
      <c r="C4944">
        <v>2017</v>
      </c>
      <c r="D4944">
        <v>2017</v>
      </c>
      <c r="E4944">
        <v>4</v>
      </c>
      <c r="F4944">
        <v>0</v>
      </c>
      <c r="G4944">
        <v>0</v>
      </c>
      <c r="H4944" t="s">
        <v>510</v>
      </c>
      <c r="I4944">
        <v>842</v>
      </c>
      <c r="J4944" t="s">
        <v>593</v>
      </c>
      <c r="K4944" t="s">
        <v>593</v>
      </c>
      <c r="L4944">
        <v>203</v>
      </c>
      <c r="M4944" t="s">
        <v>684</v>
      </c>
      <c r="N4944" t="s">
        <v>685</v>
      </c>
      <c r="O4944">
        <v>0</v>
      </c>
      <c r="P4944" t="s">
        <v>177</v>
      </c>
      <c r="Q4944" t="s">
        <v>514</v>
      </c>
      <c r="R4944" t="s">
        <v>515</v>
      </c>
      <c r="S4944" t="s">
        <v>516</v>
      </c>
      <c r="T4944">
        <v>0</v>
      </c>
      <c r="U4944" t="s">
        <v>517</v>
      </c>
      <c r="V4944">
        <v>2523</v>
      </c>
      <c r="W4944" t="s">
        <v>518</v>
      </c>
      <c r="X4944">
        <v>8</v>
      </c>
      <c r="Y4944" t="s">
        <v>519</v>
      </c>
      <c r="Z4944">
        <v>28000</v>
      </c>
      <c r="AA4944">
        <v>21</v>
      </c>
      <c r="AB4944" t="s">
        <v>867</v>
      </c>
      <c r="AC4944">
        <v>28</v>
      </c>
      <c r="AD4944">
        <v>28000</v>
      </c>
      <c r="AE4944"/>
      <c r="AF4944">
        <v>11330</v>
      </c>
      <c r="AG4944"/>
      <c r="AH4944">
        <v>11330</v>
      </c>
      <c r="AI4944">
        <v>0</v>
      </c>
    </row>
    <row r="4945" spans="1:35">
      <c r="A4945" t="s">
        <v>862</v>
      </c>
      <c r="B4945">
        <v>2017</v>
      </c>
      <c r="C4945">
        <v>2017</v>
      </c>
      <c r="D4945">
        <v>2017</v>
      </c>
      <c r="E4945">
        <v>4</v>
      </c>
      <c r="F4945">
        <v>0</v>
      </c>
      <c r="G4945">
        <v>0</v>
      </c>
      <c r="H4945" t="s">
        <v>510</v>
      </c>
      <c r="I4945">
        <v>842</v>
      </c>
      <c r="J4945" t="s">
        <v>593</v>
      </c>
      <c r="K4945" t="s">
        <v>593</v>
      </c>
      <c r="L4945">
        <v>212</v>
      </c>
      <c r="M4945" t="s">
        <v>815</v>
      </c>
      <c r="N4945" t="s">
        <v>816</v>
      </c>
      <c r="O4945">
        <v>0</v>
      </c>
      <c r="P4945" t="s">
        <v>177</v>
      </c>
      <c r="Q4945" t="s">
        <v>514</v>
      </c>
      <c r="R4945" t="s">
        <v>515</v>
      </c>
      <c r="S4945" t="s">
        <v>516</v>
      </c>
      <c r="T4945">
        <v>0</v>
      </c>
      <c r="U4945" t="s">
        <v>517</v>
      </c>
      <c r="V4945">
        <v>2523</v>
      </c>
      <c r="W4945" t="s">
        <v>518</v>
      </c>
      <c r="X4945">
        <v>8</v>
      </c>
      <c r="Y4945" t="s">
        <v>519</v>
      </c>
      <c r="Z4945">
        <v>104000</v>
      </c>
      <c r="AA4945">
        <v>21</v>
      </c>
      <c r="AB4945" t="s">
        <v>867</v>
      </c>
      <c r="AC4945">
        <v>104</v>
      </c>
      <c r="AD4945">
        <v>104000</v>
      </c>
      <c r="AE4945"/>
      <c r="AF4945">
        <v>19086</v>
      </c>
      <c r="AG4945"/>
      <c r="AH4945">
        <v>19086</v>
      </c>
      <c r="AI4945">
        <v>0</v>
      </c>
    </row>
    <row r="4946" spans="1:35">
      <c r="A4946" t="s">
        <v>862</v>
      </c>
      <c r="B4946">
        <v>2017</v>
      </c>
      <c r="C4946">
        <v>2017</v>
      </c>
      <c r="D4946">
        <v>2017</v>
      </c>
      <c r="E4946">
        <v>4</v>
      </c>
      <c r="F4946">
        <v>0</v>
      </c>
      <c r="G4946">
        <v>0</v>
      </c>
      <c r="H4946" t="s">
        <v>510</v>
      </c>
      <c r="I4946">
        <v>842</v>
      </c>
      <c r="J4946" t="s">
        <v>593</v>
      </c>
      <c r="K4946" t="s">
        <v>593</v>
      </c>
      <c r="L4946">
        <v>214</v>
      </c>
      <c r="M4946" t="s">
        <v>837</v>
      </c>
      <c r="N4946" t="s">
        <v>838</v>
      </c>
      <c r="O4946">
        <v>0</v>
      </c>
      <c r="P4946" t="s">
        <v>177</v>
      </c>
      <c r="Q4946" t="s">
        <v>514</v>
      </c>
      <c r="R4946" t="s">
        <v>515</v>
      </c>
      <c r="S4946" t="s">
        <v>516</v>
      </c>
      <c r="T4946">
        <v>0</v>
      </c>
      <c r="U4946" t="s">
        <v>517</v>
      </c>
      <c r="V4946">
        <v>2523</v>
      </c>
      <c r="W4946" t="s">
        <v>518</v>
      </c>
      <c r="X4946">
        <v>8</v>
      </c>
      <c r="Y4946" t="s">
        <v>519</v>
      </c>
      <c r="Z4946">
        <v>1104000</v>
      </c>
      <c r="AA4946">
        <v>21</v>
      </c>
      <c r="AB4946" t="s">
        <v>867</v>
      </c>
      <c r="AC4946">
        <v>1104</v>
      </c>
      <c r="AD4946">
        <v>1104000</v>
      </c>
      <c r="AE4946"/>
      <c r="AF4946">
        <v>554564</v>
      </c>
      <c r="AG4946"/>
      <c r="AH4946">
        <v>554564</v>
      </c>
      <c r="AI4946">
        <v>0</v>
      </c>
    </row>
    <row r="4947" spans="1:35">
      <c r="A4947" t="s">
        <v>862</v>
      </c>
      <c r="B4947">
        <v>2017</v>
      </c>
      <c r="C4947">
        <v>2017</v>
      </c>
      <c r="D4947">
        <v>2017</v>
      </c>
      <c r="E4947">
        <v>4</v>
      </c>
      <c r="F4947">
        <v>0</v>
      </c>
      <c r="G4947">
        <v>0</v>
      </c>
      <c r="H4947" t="s">
        <v>510</v>
      </c>
      <c r="I4947">
        <v>842</v>
      </c>
      <c r="J4947" t="s">
        <v>593</v>
      </c>
      <c r="K4947" t="s">
        <v>593</v>
      </c>
      <c r="L4947">
        <v>218</v>
      </c>
      <c r="M4947" t="s">
        <v>767</v>
      </c>
      <c r="N4947" t="s">
        <v>768</v>
      </c>
      <c r="O4947">
        <v>0</v>
      </c>
      <c r="P4947" t="s">
        <v>177</v>
      </c>
      <c r="Q4947" t="s">
        <v>514</v>
      </c>
      <c r="R4947" t="s">
        <v>515</v>
      </c>
      <c r="S4947" t="s">
        <v>516</v>
      </c>
      <c r="T4947">
        <v>0</v>
      </c>
      <c r="U4947" t="s">
        <v>517</v>
      </c>
      <c r="V4947">
        <v>2523</v>
      </c>
      <c r="W4947" t="s">
        <v>518</v>
      </c>
      <c r="X4947">
        <v>8</v>
      </c>
      <c r="Y4947" t="s">
        <v>519</v>
      </c>
      <c r="Z4947">
        <v>275000</v>
      </c>
      <c r="AA4947">
        <v>21</v>
      </c>
      <c r="AB4947" t="s">
        <v>867</v>
      </c>
      <c r="AC4947">
        <v>275</v>
      </c>
      <c r="AD4947">
        <v>275000</v>
      </c>
      <c r="AE4947"/>
      <c r="AF4947">
        <v>148350</v>
      </c>
      <c r="AG4947"/>
      <c r="AH4947">
        <v>148350</v>
      </c>
      <c r="AI4947">
        <v>0</v>
      </c>
    </row>
    <row r="4948" spans="1:35">
      <c r="A4948" t="s">
        <v>862</v>
      </c>
      <c r="B4948">
        <v>2017</v>
      </c>
      <c r="C4948">
        <v>2017</v>
      </c>
      <c r="D4948">
        <v>2017</v>
      </c>
      <c r="E4948">
        <v>4</v>
      </c>
      <c r="F4948">
        <v>0</v>
      </c>
      <c r="G4948">
        <v>0</v>
      </c>
      <c r="H4948" t="s">
        <v>510</v>
      </c>
      <c r="I4948">
        <v>842</v>
      </c>
      <c r="J4948" t="s">
        <v>593</v>
      </c>
      <c r="K4948" t="s">
        <v>593</v>
      </c>
      <c r="L4948">
        <v>222</v>
      </c>
      <c r="M4948" t="s">
        <v>833</v>
      </c>
      <c r="N4948" t="s">
        <v>834</v>
      </c>
      <c r="O4948">
        <v>0</v>
      </c>
      <c r="P4948" t="s">
        <v>177</v>
      </c>
      <c r="Q4948" t="s">
        <v>514</v>
      </c>
      <c r="R4948" t="s">
        <v>515</v>
      </c>
      <c r="S4948" t="s">
        <v>516</v>
      </c>
      <c r="T4948">
        <v>0</v>
      </c>
      <c r="U4948" t="s">
        <v>517</v>
      </c>
      <c r="V4948">
        <v>2523</v>
      </c>
      <c r="W4948" t="s">
        <v>518</v>
      </c>
      <c r="X4948">
        <v>8</v>
      </c>
      <c r="Y4948" t="s">
        <v>519</v>
      </c>
      <c r="Z4948">
        <v>21000</v>
      </c>
      <c r="AA4948">
        <v>21</v>
      </c>
      <c r="AB4948" t="s">
        <v>867</v>
      </c>
      <c r="AC4948">
        <v>21</v>
      </c>
      <c r="AD4948">
        <v>21000</v>
      </c>
      <c r="AE4948"/>
      <c r="AF4948">
        <v>35836</v>
      </c>
      <c r="AG4948"/>
      <c r="AH4948">
        <v>35836</v>
      </c>
      <c r="AI4948">
        <v>0</v>
      </c>
    </row>
    <row r="4949" spans="1:35">
      <c r="A4949" t="s">
        <v>862</v>
      </c>
      <c r="B4949">
        <v>2017</v>
      </c>
      <c r="C4949">
        <v>2017</v>
      </c>
      <c r="D4949">
        <v>2017</v>
      </c>
      <c r="E4949">
        <v>4</v>
      </c>
      <c r="F4949">
        <v>0</v>
      </c>
      <c r="G4949">
        <v>0</v>
      </c>
      <c r="H4949" t="s">
        <v>510</v>
      </c>
      <c r="I4949">
        <v>842</v>
      </c>
      <c r="J4949" t="s">
        <v>593</v>
      </c>
      <c r="K4949" t="s">
        <v>593</v>
      </c>
      <c r="L4949">
        <v>246</v>
      </c>
      <c r="M4949" t="s">
        <v>678</v>
      </c>
      <c r="N4949" t="s">
        <v>679</v>
      </c>
      <c r="O4949">
        <v>0</v>
      </c>
      <c r="P4949" t="s">
        <v>177</v>
      </c>
      <c r="Q4949" t="s">
        <v>514</v>
      </c>
      <c r="R4949" t="s">
        <v>515</v>
      </c>
      <c r="S4949" t="s">
        <v>516</v>
      </c>
      <c r="T4949">
        <v>0</v>
      </c>
      <c r="U4949" t="s">
        <v>517</v>
      </c>
      <c r="V4949">
        <v>2523</v>
      </c>
      <c r="W4949" t="s">
        <v>518</v>
      </c>
      <c r="X4949">
        <v>8</v>
      </c>
      <c r="Y4949" t="s">
        <v>519</v>
      </c>
      <c r="Z4949">
        <v>50000</v>
      </c>
      <c r="AA4949">
        <v>21</v>
      </c>
      <c r="AB4949" t="s">
        <v>867</v>
      </c>
      <c r="AC4949">
        <v>50</v>
      </c>
      <c r="AD4949">
        <v>50000</v>
      </c>
      <c r="AE4949"/>
      <c r="AF4949">
        <v>13738</v>
      </c>
      <c r="AG4949"/>
      <c r="AH4949">
        <v>13738</v>
      </c>
      <c r="AI4949">
        <v>0</v>
      </c>
    </row>
    <row r="4950" spans="1:35">
      <c r="A4950" t="s">
        <v>862</v>
      </c>
      <c r="B4950">
        <v>2017</v>
      </c>
      <c r="C4950">
        <v>2017</v>
      </c>
      <c r="D4950">
        <v>2017</v>
      </c>
      <c r="E4950">
        <v>4</v>
      </c>
      <c r="F4950">
        <v>0</v>
      </c>
      <c r="G4950">
        <v>0</v>
      </c>
      <c r="H4950" t="s">
        <v>510</v>
      </c>
      <c r="I4950">
        <v>842</v>
      </c>
      <c r="J4950" t="s">
        <v>593</v>
      </c>
      <c r="K4950" t="s">
        <v>593</v>
      </c>
      <c r="L4950">
        <v>251</v>
      </c>
      <c r="M4950" t="s">
        <v>113</v>
      </c>
      <c r="N4950" t="s">
        <v>583</v>
      </c>
      <c r="O4950">
        <v>0</v>
      </c>
      <c r="P4950" t="s">
        <v>177</v>
      </c>
      <c r="Q4950" t="s">
        <v>514</v>
      </c>
      <c r="R4950" t="s">
        <v>515</v>
      </c>
      <c r="S4950" t="s">
        <v>516</v>
      </c>
      <c r="T4950">
        <v>0</v>
      </c>
      <c r="U4950" t="s">
        <v>517</v>
      </c>
      <c r="V4950">
        <v>2523</v>
      </c>
      <c r="W4950" t="s">
        <v>518</v>
      </c>
      <c r="X4950">
        <v>8</v>
      </c>
      <c r="Y4950" t="s">
        <v>519</v>
      </c>
      <c r="Z4950">
        <v>32541000</v>
      </c>
      <c r="AA4950">
        <v>21</v>
      </c>
      <c r="AB4950" t="s">
        <v>867</v>
      </c>
      <c r="AC4950">
        <v>32541</v>
      </c>
      <c r="AD4950">
        <v>32541000</v>
      </c>
      <c r="AE4950"/>
      <c r="AF4950">
        <v>5962229</v>
      </c>
      <c r="AG4950"/>
      <c r="AH4950">
        <v>5962229</v>
      </c>
      <c r="AI4950">
        <v>0</v>
      </c>
    </row>
    <row r="4951" spans="1:35">
      <c r="A4951" t="s">
        <v>862</v>
      </c>
      <c r="B4951">
        <v>2017</v>
      </c>
      <c r="C4951">
        <v>2017</v>
      </c>
      <c r="D4951">
        <v>2017</v>
      </c>
      <c r="E4951">
        <v>4</v>
      </c>
      <c r="F4951">
        <v>0</v>
      </c>
      <c r="G4951">
        <v>0</v>
      </c>
      <c r="H4951" t="s">
        <v>510</v>
      </c>
      <c r="I4951">
        <v>842</v>
      </c>
      <c r="J4951" t="s">
        <v>593</v>
      </c>
      <c r="K4951" t="s">
        <v>593</v>
      </c>
      <c r="L4951">
        <v>262</v>
      </c>
      <c r="M4951" t="s">
        <v>630</v>
      </c>
      <c r="N4951" t="s">
        <v>631</v>
      </c>
      <c r="O4951">
        <v>0</v>
      </c>
      <c r="P4951" t="s">
        <v>177</v>
      </c>
      <c r="Q4951" t="s">
        <v>514</v>
      </c>
      <c r="R4951" t="s">
        <v>515</v>
      </c>
      <c r="S4951" t="s">
        <v>516</v>
      </c>
      <c r="T4951">
        <v>0</v>
      </c>
      <c r="U4951" t="s">
        <v>517</v>
      </c>
      <c r="V4951">
        <v>2523</v>
      </c>
      <c r="W4951" t="s">
        <v>518</v>
      </c>
      <c r="X4951">
        <v>8</v>
      </c>
      <c r="Y4951" t="s">
        <v>519</v>
      </c>
      <c r="Z4951">
        <v>64000</v>
      </c>
      <c r="AA4951">
        <v>21</v>
      </c>
      <c r="AB4951" t="s">
        <v>867</v>
      </c>
      <c r="AC4951">
        <v>64</v>
      </c>
      <c r="AD4951">
        <v>64000</v>
      </c>
      <c r="AE4951"/>
      <c r="AF4951">
        <v>12154</v>
      </c>
      <c r="AG4951"/>
      <c r="AH4951">
        <v>12154</v>
      </c>
      <c r="AI4951">
        <v>0</v>
      </c>
    </row>
    <row r="4952" spans="1:35">
      <c r="A4952" t="s">
        <v>862</v>
      </c>
      <c r="B4952">
        <v>2017</v>
      </c>
      <c r="C4952">
        <v>2017</v>
      </c>
      <c r="D4952">
        <v>2017</v>
      </c>
      <c r="E4952">
        <v>4</v>
      </c>
      <c r="F4952">
        <v>0</v>
      </c>
      <c r="G4952">
        <v>0</v>
      </c>
      <c r="H4952" t="s">
        <v>510</v>
      </c>
      <c r="I4952">
        <v>842</v>
      </c>
      <c r="J4952" t="s">
        <v>593</v>
      </c>
      <c r="K4952" t="s">
        <v>593</v>
      </c>
      <c r="L4952">
        <v>276</v>
      </c>
      <c r="M4952" t="s">
        <v>591</v>
      </c>
      <c r="N4952" t="s">
        <v>592</v>
      </c>
      <c r="O4952">
        <v>0</v>
      </c>
      <c r="P4952" t="s">
        <v>177</v>
      </c>
      <c r="Q4952" t="s">
        <v>514</v>
      </c>
      <c r="R4952" t="s">
        <v>515</v>
      </c>
      <c r="S4952" t="s">
        <v>516</v>
      </c>
      <c r="T4952">
        <v>0</v>
      </c>
      <c r="U4952" t="s">
        <v>517</v>
      </c>
      <c r="V4952">
        <v>2523</v>
      </c>
      <c r="W4952" t="s">
        <v>518</v>
      </c>
      <c r="X4952">
        <v>8</v>
      </c>
      <c r="Y4952" t="s">
        <v>519</v>
      </c>
      <c r="Z4952">
        <v>282000</v>
      </c>
      <c r="AA4952">
        <v>21</v>
      </c>
      <c r="AB4952" t="s">
        <v>867</v>
      </c>
      <c r="AC4952">
        <v>282</v>
      </c>
      <c r="AD4952">
        <v>282000</v>
      </c>
      <c r="AE4952"/>
      <c r="AF4952">
        <v>222116</v>
      </c>
      <c r="AG4952"/>
      <c r="AH4952">
        <v>222116</v>
      </c>
      <c r="AI4952">
        <v>0</v>
      </c>
    </row>
    <row r="4953" spans="1:35">
      <c r="A4953" t="s">
        <v>862</v>
      </c>
      <c r="B4953">
        <v>2017</v>
      </c>
      <c r="C4953">
        <v>2017</v>
      </c>
      <c r="D4953">
        <v>2017</v>
      </c>
      <c r="E4953">
        <v>4</v>
      </c>
      <c r="F4953">
        <v>0</v>
      </c>
      <c r="G4953">
        <v>0</v>
      </c>
      <c r="H4953" t="s">
        <v>510</v>
      </c>
      <c r="I4953">
        <v>842</v>
      </c>
      <c r="J4953" t="s">
        <v>593</v>
      </c>
      <c r="K4953" t="s">
        <v>593</v>
      </c>
      <c r="L4953">
        <v>300</v>
      </c>
      <c r="M4953" t="s">
        <v>680</v>
      </c>
      <c r="N4953" t="s">
        <v>681</v>
      </c>
      <c r="O4953">
        <v>0</v>
      </c>
      <c r="P4953" t="s">
        <v>177</v>
      </c>
      <c r="Q4953" t="s">
        <v>514</v>
      </c>
      <c r="R4953" t="s">
        <v>515</v>
      </c>
      <c r="S4953" t="s">
        <v>516</v>
      </c>
      <c r="T4953">
        <v>0</v>
      </c>
      <c r="U4953" t="s">
        <v>517</v>
      </c>
      <c r="V4953">
        <v>2523</v>
      </c>
      <c r="W4953" t="s">
        <v>518</v>
      </c>
      <c r="X4953">
        <v>8</v>
      </c>
      <c r="Y4953" t="s">
        <v>519</v>
      </c>
      <c r="Z4953">
        <v>141000</v>
      </c>
      <c r="AA4953">
        <v>21</v>
      </c>
      <c r="AB4953" t="s">
        <v>867</v>
      </c>
      <c r="AC4953">
        <v>141</v>
      </c>
      <c r="AD4953">
        <v>141000</v>
      </c>
      <c r="AE4953"/>
      <c r="AF4953">
        <v>77964</v>
      </c>
      <c r="AG4953"/>
      <c r="AH4953">
        <v>77964</v>
      </c>
      <c r="AI4953">
        <v>0</v>
      </c>
    </row>
    <row r="4954" spans="1:35">
      <c r="A4954" t="s">
        <v>862</v>
      </c>
      <c r="B4954">
        <v>2017</v>
      </c>
      <c r="C4954">
        <v>2017</v>
      </c>
      <c r="D4954">
        <v>2017</v>
      </c>
      <c r="E4954">
        <v>4</v>
      </c>
      <c r="F4954">
        <v>0</v>
      </c>
      <c r="G4954">
        <v>0</v>
      </c>
      <c r="H4954" t="s">
        <v>510</v>
      </c>
      <c r="I4954">
        <v>842</v>
      </c>
      <c r="J4954" t="s">
        <v>593</v>
      </c>
      <c r="K4954" t="s">
        <v>593</v>
      </c>
      <c r="L4954">
        <v>308</v>
      </c>
      <c r="M4954" t="s">
        <v>819</v>
      </c>
      <c r="N4954" t="s">
        <v>820</v>
      </c>
      <c r="O4954">
        <v>0</v>
      </c>
      <c r="P4954" t="s">
        <v>177</v>
      </c>
      <c r="Q4954" t="s">
        <v>514</v>
      </c>
      <c r="R4954" t="s">
        <v>515</v>
      </c>
      <c r="S4954" t="s">
        <v>516</v>
      </c>
      <c r="T4954">
        <v>0</v>
      </c>
      <c r="U4954" t="s">
        <v>517</v>
      </c>
      <c r="V4954">
        <v>2523</v>
      </c>
      <c r="W4954" t="s">
        <v>518</v>
      </c>
      <c r="X4954">
        <v>8</v>
      </c>
      <c r="Y4954" t="s">
        <v>519</v>
      </c>
      <c r="Z4954">
        <v>28000</v>
      </c>
      <c r="AA4954">
        <v>21</v>
      </c>
      <c r="AB4954" t="s">
        <v>867</v>
      </c>
      <c r="AC4954">
        <v>28</v>
      </c>
      <c r="AD4954">
        <v>28000</v>
      </c>
      <c r="AE4954"/>
      <c r="AF4954">
        <v>41215</v>
      </c>
      <c r="AG4954"/>
      <c r="AH4954">
        <v>41215</v>
      </c>
      <c r="AI4954">
        <v>0</v>
      </c>
    </row>
    <row r="4955" spans="1:35">
      <c r="A4955" t="s">
        <v>862</v>
      </c>
      <c r="B4955">
        <v>2017</v>
      </c>
      <c r="C4955">
        <v>2017</v>
      </c>
      <c r="D4955">
        <v>2017</v>
      </c>
      <c r="E4955">
        <v>4</v>
      </c>
      <c r="F4955">
        <v>0</v>
      </c>
      <c r="G4955">
        <v>0</v>
      </c>
      <c r="H4955" t="s">
        <v>510</v>
      </c>
      <c r="I4955">
        <v>842</v>
      </c>
      <c r="J4955" t="s">
        <v>593</v>
      </c>
      <c r="K4955" t="s">
        <v>593</v>
      </c>
      <c r="L4955">
        <v>320</v>
      </c>
      <c r="M4955" t="s">
        <v>835</v>
      </c>
      <c r="N4955" t="s">
        <v>836</v>
      </c>
      <c r="O4955">
        <v>0</v>
      </c>
      <c r="P4955" t="s">
        <v>177</v>
      </c>
      <c r="Q4955" t="s">
        <v>514</v>
      </c>
      <c r="R4955" t="s">
        <v>515</v>
      </c>
      <c r="S4955" t="s">
        <v>516</v>
      </c>
      <c r="T4955">
        <v>0</v>
      </c>
      <c r="U4955" t="s">
        <v>517</v>
      </c>
      <c r="V4955">
        <v>2523</v>
      </c>
      <c r="W4955" t="s">
        <v>518</v>
      </c>
      <c r="X4955">
        <v>8</v>
      </c>
      <c r="Y4955" t="s">
        <v>519</v>
      </c>
      <c r="Z4955">
        <v>288000</v>
      </c>
      <c r="AA4955">
        <v>21</v>
      </c>
      <c r="AB4955" t="s">
        <v>867</v>
      </c>
      <c r="AC4955">
        <v>288</v>
      </c>
      <c r="AD4955">
        <v>288000</v>
      </c>
      <c r="AE4955"/>
      <c r="AF4955">
        <v>308328</v>
      </c>
      <c r="AG4955"/>
      <c r="AH4955">
        <v>308328</v>
      </c>
      <c r="AI4955">
        <v>0</v>
      </c>
    </row>
    <row r="4956" spans="1:35">
      <c r="A4956" t="s">
        <v>862</v>
      </c>
      <c r="B4956">
        <v>2017</v>
      </c>
      <c r="C4956">
        <v>2017</v>
      </c>
      <c r="D4956">
        <v>2017</v>
      </c>
      <c r="E4956">
        <v>4</v>
      </c>
      <c r="F4956">
        <v>0</v>
      </c>
      <c r="G4956">
        <v>0</v>
      </c>
      <c r="H4956" t="s">
        <v>510</v>
      </c>
      <c r="I4956">
        <v>842</v>
      </c>
      <c r="J4956" t="s">
        <v>593</v>
      </c>
      <c r="K4956" t="s">
        <v>593</v>
      </c>
      <c r="L4956">
        <v>328</v>
      </c>
      <c r="M4956" t="s">
        <v>717</v>
      </c>
      <c r="N4956" t="s">
        <v>718</v>
      </c>
      <c r="O4956">
        <v>0</v>
      </c>
      <c r="P4956" t="s">
        <v>177</v>
      </c>
      <c r="Q4956" t="s">
        <v>514</v>
      </c>
      <c r="R4956" t="s">
        <v>515</v>
      </c>
      <c r="S4956" t="s">
        <v>516</v>
      </c>
      <c r="T4956">
        <v>0</v>
      </c>
      <c r="U4956" t="s">
        <v>517</v>
      </c>
      <c r="V4956">
        <v>2523</v>
      </c>
      <c r="W4956" t="s">
        <v>518</v>
      </c>
      <c r="X4956">
        <v>8</v>
      </c>
      <c r="Y4956" t="s">
        <v>519</v>
      </c>
      <c r="Z4956">
        <v>753000</v>
      </c>
      <c r="AA4956">
        <v>21</v>
      </c>
      <c r="AB4956" t="s">
        <v>867</v>
      </c>
      <c r="AC4956">
        <v>753</v>
      </c>
      <c r="AD4956">
        <v>753000</v>
      </c>
      <c r="AE4956"/>
      <c r="AF4956">
        <v>258739</v>
      </c>
      <c r="AG4956"/>
      <c r="AH4956">
        <v>258739</v>
      </c>
      <c r="AI4956">
        <v>0</v>
      </c>
    </row>
    <row r="4957" spans="1:35">
      <c r="A4957" t="s">
        <v>862</v>
      </c>
      <c r="B4957">
        <v>2017</v>
      </c>
      <c r="C4957">
        <v>2017</v>
      </c>
      <c r="D4957">
        <v>2017</v>
      </c>
      <c r="E4957">
        <v>4</v>
      </c>
      <c r="F4957">
        <v>0</v>
      </c>
      <c r="G4957">
        <v>0</v>
      </c>
      <c r="H4957" t="s">
        <v>510</v>
      </c>
      <c r="I4957">
        <v>842</v>
      </c>
      <c r="J4957" t="s">
        <v>593</v>
      </c>
      <c r="K4957" t="s">
        <v>593</v>
      </c>
      <c r="L4957">
        <v>332</v>
      </c>
      <c r="M4957" t="s">
        <v>799</v>
      </c>
      <c r="N4957" t="s">
        <v>800</v>
      </c>
      <c r="O4957">
        <v>0</v>
      </c>
      <c r="P4957" t="s">
        <v>177</v>
      </c>
      <c r="Q4957" t="s">
        <v>514</v>
      </c>
      <c r="R4957" t="s">
        <v>515</v>
      </c>
      <c r="S4957" t="s">
        <v>516</v>
      </c>
      <c r="T4957">
        <v>0</v>
      </c>
      <c r="U4957" t="s">
        <v>517</v>
      </c>
      <c r="V4957">
        <v>2523</v>
      </c>
      <c r="W4957" t="s">
        <v>518</v>
      </c>
      <c r="X4957">
        <v>8</v>
      </c>
      <c r="Y4957" t="s">
        <v>519</v>
      </c>
      <c r="Z4957">
        <v>14243000</v>
      </c>
      <c r="AA4957">
        <v>21</v>
      </c>
      <c r="AB4957" t="s">
        <v>867</v>
      </c>
      <c r="AC4957">
        <v>14243</v>
      </c>
      <c r="AD4957">
        <v>14243000</v>
      </c>
      <c r="AE4957"/>
      <c r="AF4957">
        <v>1269217</v>
      </c>
      <c r="AG4957"/>
      <c r="AH4957">
        <v>1269217</v>
      </c>
      <c r="AI4957">
        <v>0</v>
      </c>
    </row>
    <row r="4958" spans="1:35">
      <c r="A4958" t="s">
        <v>862</v>
      </c>
      <c r="B4958">
        <v>2017</v>
      </c>
      <c r="C4958">
        <v>2017</v>
      </c>
      <c r="D4958">
        <v>2017</v>
      </c>
      <c r="E4958">
        <v>4</v>
      </c>
      <c r="F4958">
        <v>0</v>
      </c>
      <c r="G4958">
        <v>0</v>
      </c>
      <c r="H4958" t="s">
        <v>510</v>
      </c>
      <c r="I4958">
        <v>842</v>
      </c>
      <c r="J4958" t="s">
        <v>593</v>
      </c>
      <c r="K4958" t="s">
        <v>593</v>
      </c>
      <c r="L4958">
        <v>340</v>
      </c>
      <c r="M4958" t="s">
        <v>757</v>
      </c>
      <c r="N4958" t="s">
        <v>758</v>
      </c>
      <c r="O4958">
        <v>0</v>
      </c>
      <c r="P4958" t="s">
        <v>177</v>
      </c>
      <c r="Q4958" t="s">
        <v>514</v>
      </c>
      <c r="R4958" t="s">
        <v>515</v>
      </c>
      <c r="S4958" t="s">
        <v>516</v>
      </c>
      <c r="T4958">
        <v>0</v>
      </c>
      <c r="U4958" t="s">
        <v>517</v>
      </c>
      <c r="V4958">
        <v>2523</v>
      </c>
      <c r="W4958" t="s">
        <v>518</v>
      </c>
      <c r="X4958">
        <v>8</v>
      </c>
      <c r="Y4958" t="s">
        <v>519</v>
      </c>
      <c r="Z4958">
        <v>662000</v>
      </c>
      <c r="AA4958">
        <v>21</v>
      </c>
      <c r="AB4958" t="s">
        <v>867</v>
      </c>
      <c r="AC4958">
        <v>662</v>
      </c>
      <c r="AD4958">
        <v>662000</v>
      </c>
      <c r="AE4958"/>
      <c r="AF4958">
        <v>128495</v>
      </c>
      <c r="AG4958"/>
      <c r="AH4958">
        <v>128495</v>
      </c>
      <c r="AI4958">
        <v>0</v>
      </c>
    </row>
    <row r="4959" spans="1:35">
      <c r="A4959" t="s">
        <v>862</v>
      </c>
      <c r="B4959">
        <v>2017</v>
      </c>
      <c r="C4959">
        <v>2017</v>
      </c>
      <c r="D4959">
        <v>2017</v>
      </c>
      <c r="E4959">
        <v>4</v>
      </c>
      <c r="F4959">
        <v>0</v>
      </c>
      <c r="G4959">
        <v>0</v>
      </c>
      <c r="H4959" t="s">
        <v>510</v>
      </c>
      <c r="I4959">
        <v>842</v>
      </c>
      <c r="J4959" t="s">
        <v>593</v>
      </c>
      <c r="K4959" t="s">
        <v>593</v>
      </c>
      <c r="L4959">
        <v>344</v>
      </c>
      <c r="M4959" t="s">
        <v>558</v>
      </c>
      <c r="N4959" t="s">
        <v>559</v>
      </c>
      <c r="O4959">
        <v>0</v>
      </c>
      <c r="P4959" t="s">
        <v>177</v>
      </c>
      <c r="Q4959" t="s">
        <v>514</v>
      </c>
      <c r="R4959" t="s">
        <v>515</v>
      </c>
      <c r="S4959" t="s">
        <v>516</v>
      </c>
      <c r="T4959">
        <v>0</v>
      </c>
      <c r="U4959" t="s">
        <v>517</v>
      </c>
      <c r="V4959">
        <v>2523</v>
      </c>
      <c r="W4959" t="s">
        <v>518</v>
      </c>
      <c r="X4959">
        <v>8</v>
      </c>
      <c r="Y4959" t="s">
        <v>519</v>
      </c>
      <c r="Z4959">
        <v>705000</v>
      </c>
      <c r="AA4959">
        <v>21</v>
      </c>
      <c r="AB4959" t="s">
        <v>867</v>
      </c>
      <c r="AC4959">
        <v>705</v>
      </c>
      <c r="AD4959">
        <v>705000</v>
      </c>
      <c r="AE4959"/>
      <c r="AF4959">
        <v>352982</v>
      </c>
      <c r="AG4959"/>
      <c r="AH4959">
        <v>352982</v>
      </c>
      <c r="AI4959">
        <v>0</v>
      </c>
    </row>
    <row r="4960" spans="1:35">
      <c r="A4960" t="s">
        <v>862</v>
      </c>
      <c r="B4960">
        <v>2017</v>
      </c>
      <c r="C4960">
        <v>2017</v>
      </c>
      <c r="D4960">
        <v>2017</v>
      </c>
      <c r="E4960">
        <v>4</v>
      </c>
      <c r="F4960">
        <v>0</v>
      </c>
      <c r="G4960">
        <v>0</v>
      </c>
      <c r="H4960" t="s">
        <v>510</v>
      </c>
      <c r="I4960">
        <v>842</v>
      </c>
      <c r="J4960" t="s">
        <v>593</v>
      </c>
      <c r="K4960" t="s">
        <v>593</v>
      </c>
      <c r="L4960">
        <v>360</v>
      </c>
      <c r="M4960" t="s">
        <v>578</v>
      </c>
      <c r="N4960" t="s">
        <v>579</v>
      </c>
      <c r="O4960">
        <v>0</v>
      </c>
      <c r="P4960" t="s">
        <v>177</v>
      </c>
      <c r="Q4960" t="s">
        <v>514</v>
      </c>
      <c r="R4960" t="s">
        <v>515</v>
      </c>
      <c r="S4960" t="s">
        <v>516</v>
      </c>
      <c r="T4960">
        <v>0</v>
      </c>
      <c r="U4960" t="s">
        <v>517</v>
      </c>
      <c r="V4960">
        <v>2523</v>
      </c>
      <c r="W4960" t="s">
        <v>518</v>
      </c>
      <c r="X4960">
        <v>8</v>
      </c>
      <c r="Y4960" t="s">
        <v>519</v>
      </c>
      <c r="Z4960">
        <v>28000</v>
      </c>
      <c r="AA4960">
        <v>21</v>
      </c>
      <c r="AB4960" t="s">
        <v>867</v>
      </c>
      <c r="AC4960">
        <v>28</v>
      </c>
      <c r="AD4960">
        <v>28000</v>
      </c>
      <c r="AE4960"/>
      <c r="AF4960">
        <v>31865</v>
      </c>
      <c r="AG4960"/>
      <c r="AH4960">
        <v>31865</v>
      </c>
      <c r="AI4960">
        <v>0</v>
      </c>
    </row>
    <row r="4961" spans="1:35">
      <c r="A4961" t="s">
        <v>862</v>
      </c>
      <c r="B4961">
        <v>2017</v>
      </c>
      <c r="C4961">
        <v>2017</v>
      </c>
      <c r="D4961">
        <v>2017</v>
      </c>
      <c r="E4961">
        <v>4</v>
      </c>
      <c r="F4961">
        <v>0</v>
      </c>
      <c r="G4961">
        <v>0</v>
      </c>
      <c r="H4961" t="s">
        <v>510</v>
      </c>
      <c r="I4961">
        <v>842</v>
      </c>
      <c r="J4961" t="s">
        <v>593</v>
      </c>
      <c r="K4961" t="s">
        <v>593</v>
      </c>
      <c r="L4961">
        <v>368</v>
      </c>
      <c r="M4961" t="s">
        <v>622</v>
      </c>
      <c r="N4961" t="s">
        <v>623</v>
      </c>
      <c r="O4961">
        <v>0</v>
      </c>
      <c r="P4961" t="s">
        <v>177</v>
      </c>
      <c r="Q4961" t="s">
        <v>514</v>
      </c>
      <c r="R4961" t="s">
        <v>515</v>
      </c>
      <c r="S4961" t="s">
        <v>516</v>
      </c>
      <c r="T4961">
        <v>0</v>
      </c>
      <c r="U4961" t="s">
        <v>517</v>
      </c>
      <c r="V4961">
        <v>2523</v>
      </c>
      <c r="W4961" t="s">
        <v>518</v>
      </c>
      <c r="X4961">
        <v>8</v>
      </c>
      <c r="Y4961" t="s">
        <v>519</v>
      </c>
      <c r="Z4961">
        <v>80000</v>
      </c>
      <c r="AA4961">
        <v>21</v>
      </c>
      <c r="AB4961" t="s">
        <v>867</v>
      </c>
      <c r="AC4961">
        <v>80</v>
      </c>
      <c r="AD4961">
        <v>80000</v>
      </c>
      <c r="AE4961"/>
      <c r="AF4961">
        <v>36340</v>
      </c>
      <c r="AG4961"/>
      <c r="AH4961">
        <v>36340</v>
      </c>
      <c r="AI4961">
        <v>0</v>
      </c>
    </row>
    <row r="4962" spans="1:35">
      <c r="A4962" t="s">
        <v>862</v>
      </c>
      <c r="B4962">
        <v>2017</v>
      </c>
      <c r="C4962">
        <v>2017</v>
      </c>
      <c r="D4962">
        <v>2017</v>
      </c>
      <c r="E4962">
        <v>4</v>
      </c>
      <c r="F4962">
        <v>0</v>
      </c>
      <c r="G4962">
        <v>0</v>
      </c>
      <c r="H4962" t="s">
        <v>510</v>
      </c>
      <c r="I4962">
        <v>842</v>
      </c>
      <c r="J4962" t="s">
        <v>593</v>
      </c>
      <c r="K4962" t="s">
        <v>593</v>
      </c>
      <c r="L4962">
        <v>372</v>
      </c>
      <c r="M4962" t="s">
        <v>676</v>
      </c>
      <c r="N4962" t="s">
        <v>677</v>
      </c>
      <c r="O4962">
        <v>0</v>
      </c>
      <c r="P4962" t="s">
        <v>177</v>
      </c>
      <c r="Q4962" t="s">
        <v>514</v>
      </c>
      <c r="R4962" t="s">
        <v>515</v>
      </c>
      <c r="S4962" t="s">
        <v>516</v>
      </c>
      <c r="T4962">
        <v>0</v>
      </c>
      <c r="U4962" t="s">
        <v>517</v>
      </c>
      <c r="V4962">
        <v>2523</v>
      </c>
      <c r="W4962" t="s">
        <v>518</v>
      </c>
      <c r="X4962">
        <v>8</v>
      </c>
      <c r="Y4962" t="s">
        <v>519</v>
      </c>
      <c r="Z4962">
        <v>1137000</v>
      </c>
      <c r="AA4962">
        <v>21</v>
      </c>
      <c r="AB4962" t="s">
        <v>867</v>
      </c>
      <c r="AC4962">
        <v>1137</v>
      </c>
      <c r="AD4962">
        <v>1137000</v>
      </c>
      <c r="AE4962"/>
      <c r="AF4962">
        <v>441198</v>
      </c>
      <c r="AG4962"/>
      <c r="AH4962">
        <v>441198</v>
      </c>
      <c r="AI4962">
        <v>0</v>
      </c>
    </row>
    <row r="4963" spans="1:35">
      <c r="A4963" t="s">
        <v>862</v>
      </c>
      <c r="B4963">
        <v>2017</v>
      </c>
      <c r="C4963">
        <v>2017</v>
      </c>
      <c r="D4963">
        <v>2017</v>
      </c>
      <c r="E4963">
        <v>4</v>
      </c>
      <c r="F4963">
        <v>0</v>
      </c>
      <c r="G4963">
        <v>0</v>
      </c>
      <c r="H4963" t="s">
        <v>510</v>
      </c>
      <c r="I4963">
        <v>842</v>
      </c>
      <c r="J4963" t="s">
        <v>593</v>
      </c>
      <c r="K4963" t="s">
        <v>593</v>
      </c>
      <c r="L4963">
        <v>376</v>
      </c>
      <c r="M4963" t="s">
        <v>658</v>
      </c>
      <c r="N4963" t="s">
        <v>659</v>
      </c>
      <c r="O4963">
        <v>0</v>
      </c>
      <c r="P4963" t="s">
        <v>177</v>
      </c>
      <c r="Q4963" t="s">
        <v>514</v>
      </c>
      <c r="R4963" t="s">
        <v>515</v>
      </c>
      <c r="S4963" t="s">
        <v>516</v>
      </c>
      <c r="T4963">
        <v>0</v>
      </c>
      <c r="U4963" t="s">
        <v>517</v>
      </c>
      <c r="V4963">
        <v>2523</v>
      </c>
      <c r="W4963" t="s">
        <v>518</v>
      </c>
      <c r="X4963">
        <v>8</v>
      </c>
      <c r="Y4963" t="s">
        <v>519</v>
      </c>
      <c r="Z4963">
        <v>126000</v>
      </c>
      <c r="AA4963">
        <v>21</v>
      </c>
      <c r="AB4963" t="s">
        <v>867</v>
      </c>
      <c r="AC4963">
        <v>126</v>
      </c>
      <c r="AD4963">
        <v>126000</v>
      </c>
      <c r="AE4963"/>
      <c r="AF4963">
        <v>139771</v>
      </c>
      <c r="AG4963"/>
      <c r="AH4963">
        <v>139771</v>
      </c>
      <c r="AI4963">
        <v>0</v>
      </c>
    </row>
    <row r="4964" spans="1:35">
      <c r="A4964" t="s">
        <v>862</v>
      </c>
      <c r="B4964">
        <v>2017</v>
      </c>
      <c r="C4964">
        <v>2017</v>
      </c>
      <c r="D4964">
        <v>2017</v>
      </c>
      <c r="E4964">
        <v>4</v>
      </c>
      <c r="F4964">
        <v>0</v>
      </c>
      <c r="G4964">
        <v>0</v>
      </c>
      <c r="H4964" t="s">
        <v>510</v>
      </c>
      <c r="I4964">
        <v>842</v>
      </c>
      <c r="J4964" t="s">
        <v>593</v>
      </c>
      <c r="K4964" t="s">
        <v>593</v>
      </c>
      <c r="L4964">
        <v>380</v>
      </c>
      <c r="M4964" t="s">
        <v>587</v>
      </c>
      <c r="N4964" t="s">
        <v>588</v>
      </c>
      <c r="O4964">
        <v>0</v>
      </c>
      <c r="P4964" t="s">
        <v>177</v>
      </c>
      <c r="Q4964" t="s">
        <v>514</v>
      </c>
      <c r="R4964" t="s">
        <v>515</v>
      </c>
      <c r="S4964" t="s">
        <v>516</v>
      </c>
      <c r="T4964">
        <v>0</v>
      </c>
      <c r="U4964" t="s">
        <v>517</v>
      </c>
      <c r="V4964">
        <v>2523</v>
      </c>
      <c r="W4964" t="s">
        <v>518</v>
      </c>
      <c r="X4964">
        <v>8</v>
      </c>
      <c r="Y4964" t="s">
        <v>519</v>
      </c>
      <c r="Z4964">
        <v>315000</v>
      </c>
      <c r="AA4964">
        <v>21</v>
      </c>
      <c r="AB4964" t="s">
        <v>867</v>
      </c>
      <c r="AC4964">
        <v>315</v>
      </c>
      <c r="AD4964">
        <v>315000</v>
      </c>
      <c r="AE4964"/>
      <c r="AF4964">
        <v>143870</v>
      </c>
      <c r="AG4964"/>
      <c r="AH4964">
        <v>143870</v>
      </c>
      <c r="AI4964">
        <v>0</v>
      </c>
    </row>
    <row r="4965" spans="1:35">
      <c r="A4965" t="s">
        <v>862</v>
      </c>
      <c r="B4965">
        <v>2017</v>
      </c>
      <c r="C4965">
        <v>2017</v>
      </c>
      <c r="D4965">
        <v>2017</v>
      </c>
      <c r="E4965">
        <v>4</v>
      </c>
      <c r="F4965">
        <v>0</v>
      </c>
      <c r="G4965">
        <v>0</v>
      </c>
      <c r="H4965" t="s">
        <v>510</v>
      </c>
      <c r="I4965">
        <v>842</v>
      </c>
      <c r="J4965" t="s">
        <v>593</v>
      </c>
      <c r="K4965" t="s">
        <v>593</v>
      </c>
      <c r="L4965">
        <v>388</v>
      </c>
      <c r="M4965" t="s">
        <v>737</v>
      </c>
      <c r="N4965" t="s">
        <v>738</v>
      </c>
      <c r="O4965">
        <v>0</v>
      </c>
      <c r="P4965" t="s">
        <v>177</v>
      </c>
      <c r="Q4965" t="s">
        <v>514</v>
      </c>
      <c r="R4965" t="s">
        <v>515</v>
      </c>
      <c r="S4965" t="s">
        <v>516</v>
      </c>
      <c r="T4965">
        <v>0</v>
      </c>
      <c r="U4965" t="s">
        <v>517</v>
      </c>
      <c r="V4965">
        <v>2523</v>
      </c>
      <c r="W4965" t="s">
        <v>518</v>
      </c>
      <c r="X4965">
        <v>8</v>
      </c>
      <c r="Y4965" t="s">
        <v>519</v>
      </c>
      <c r="Z4965">
        <v>695000</v>
      </c>
      <c r="AA4965">
        <v>21</v>
      </c>
      <c r="AB4965" t="s">
        <v>867</v>
      </c>
      <c r="AC4965">
        <v>695</v>
      </c>
      <c r="AD4965">
        <v>695000</v>
      </c>
      <c r="AE4965"/>
      <c r="AF4965">
        <v>155422</v>
      </c>
      <c r="AG4965"/>
      <c r="AH4965">
        <v>155422</v>
      </c>
      <c r="AI4965">
        <v>0</v>
      </c>
    </row>
    <row r="4966" spans="1:35">
      <c r="A4966" t="s">
        <v>862</v>
      </c>
      <c r="B4966">
        <v>2017</v>
      </c>
      <c r="C4966">
        <v>2017</v>
      </c>
      <c r="D4966">
        <v>2017</v>
      </c>
      <c r="E4966">
        <v>4</v>
      </c>
      <c r="F4966">
        <v>0</v>
      </c>
      <c r="G4966">
        <v>0</v>
      </c>
      <c r="H4966" t="s">
        <v>510</v>
      </c>
      <c r="I4966">
        <v>842</v>
      </c>
      <c r="J4966" t="s">
        <v>593</v>
      </c>
      <c r="K4966" t="s">
        <v>593</v>
      </c>
      <c r="L4966">
        <v>392</v>
      </c>
      <c r="M4966" t="s">
        <v>223</v>
      </c>
      <c r="N4966" t="s">
        <v>584</v>
      </c>
      <c r="O4966">
        <v>0</v>
      </c>
      <c r="P4966" t="s">
        <v>177</v>
      </c>
      <c r="Q4966" t="s">
        <v>514</v>
      </c>
      <c r="R4966" t="s">
        <v>515</v>
      </c>
      <c r="S4966" t="s">
        <v>516</v>
      </c>
      <c r="T4966">
        <v>0</v>
      </c>
      <c r="U4966" t="s">
        <v>517</v>
      </c>
      <c r="V4966">
        <v>2523</v>
      </c>
      <c r="W4966" t="s">
        <v>518</v>
      </c>
      <c r="X4966">
        <v>8</v>
      </c>
      <c r="Y4966" t="s">
        <v>519</v>
      </c>
      <c r="Z4966">
        <v>14331000</v>
      </c>
      <c r="AA4966">
        <v>21</v>
      </c>
      <c r="AB4966" t="s">
        <v>867</v>
      </c>
      <c r="AC4966">
        <v>14331</v>
      </c>
      <c r="AD4966">
        <v>14331000</v>
      </c>
      <c r="AE4966"/>
      <c r="AF4966">
        <v>2330277</v>
      </c>
      <c r="AG4966"/>
      <c r="AH4966">
        <v>2330277</v>
      </c>
      <c r="AI4966">
        <v>0</v>
      </c>
    </row>
    <row r="4967" spans="1:35">
      <c r="A4967" t="s">
        <v>862</v>
      </c>
      <c r="B4967">
        <v>2017</v>
      </c>
      <c r="C4967">
        <v>2017</v>
      </c>
      <c r="D4967">
        <v>2017</v>
      </c>
      <c r="E4967">
        <v>4</v>
      </c>
      <c r="F4967">
        <v>0</v>
      </c>
      <c r="G4967">
        <v>0</v>
      </c>
      <c r="H4967" t="s">
        <v>510</v>
      </c>
      <c r="I4967">
        <v>842</v>
      </c>
      <c r="J4967" t="s">
        <v>593</v>
      </c>
      <c r="K4967" t="s">
        <v>593</v>
      </c>
      <c r="L4967">
        <v>410</v>
      </c>
      <c r="M4967" t="s">
        <v>550</v>
      </c>
      <c r="N4967" t="s">
        <v>551</v>
      </c>
      <c r="O4967">
        <v>0</v>
      </c>
      <c r="P4967" t="s">
        <v>177</v>
      </c>
      <c r="Q4967" t="s">
        <v>514</v>
      </c>
      <c r="R4967" t="s">
        <v>515</v>
      </c>
      <c r="S4967" t="s">
        <v>516</v>
      </c>
      <c r="T4967">
        <v>0</v>
      </c>
      <c r="U4967" t="s">
        <v>517</v>
      </c>
      <c r="V4967">
        <v>2523</v>
      </c>
      <c r="W4967" t="s">
        <v>518</v>
      </c>
      <c r="X4967">
        <v>8</v>
      </c>
      <c r="Y4967" t="s">
        <v>519</v>
      </c>
      <c r="Z4967">
        <v>13876000</v>
      </c>
      <c r="AA4967">
        <v>21</v>
      </c>
      <c r="AB4967" t="s">
        <v>867</v>
      </c>
      <c r="AC4967">
        <v>13876</v>
      </c>
      <c r="AD4967">
        <v>13876000</v>
      </c>
      <c r="AE4967"/>
      <c r="AF4967">
        <v>2045763</v>
      </c>
      <c r="AG4967"/>
      <c r="AH4967">
        <v>2045763</v>
      </c>
      <c r="AI4967">
        <v>0</v>
      </c>
    </row>
    <row r="4968" spans="1:35">
      <c r="A4968" t="s">
        <v>862</v>
      </c>
      <c r="B4968">
        <v>2017</v>
      </c>
      <c r="C4968">
        <v>2017</v>
      </c>
      <c r="D4968">
        <v>2017</v>
      </c>
      <c r="E4968">
        <v>4</v>
      </c>
      <c r="F4968">
        <v>0</v>
      </c>
      <c r="G4968">
        <v>0</v>
      </c>
      <c r="H4968" t="s">
        <v>510</v>
      </c>
      <c r="I4968">
        <v>842</v>
      </c>
      <c r="J4968" t="s">
        <v>593</v>
      </c>
      <c r="K4968" t="s">
        <v>593</v>
      </c>
      <c r="L4968">
        <v>414</v>
      </c>
      <c r="M4968" t="s">
        <v>775</v>
      </c>
      <c r="N4968" t="s">
        <v>776</v>
      </c>
      <c r="O4968">
        <v>0</v>
      </c>
      <c r="P4968" t="s">
        <v>177</v>
      </c>
      <c r="Q4968" t="s">
        <v>514</v>
      </c>
      <c r="R4968" t="s">
        <v>515</v>
      </c>
      <c r="S4968" t="s">
        <v>516</v>
      </c>
      <c r="T4968">
        <v>0</v>
      </c>
      <c r="U4968" t="s">
        <v>517</v>
      </c>
      <c r="V4968">
        <v>2523</v>
      </c>
      <c r="W4968" t="s">
        <v>518</v>
      </c>
      <c r="X4968">
        <v>8</v>
      </c>
      <c r="Y4968" t="s">
        <v>519</v>
      </c>
      <c r="Z4968">
        <v>316000</v>
      </c>
      <c r="AA4968">
        <v>21</v>
      </c>
      <c r="AB4968" t="s">
        <v>867</v>
      </c>
      <c r="AC4968">
        <v>316</v>
      </c>
      <c r="AD4968">
        <v>316000</v>
      </c>
      <c r="AE4968"/>
      <c r="AF4968">
        <v>207754</v>
      </c>
      <c r="AG4968"/>
      <c r="AH4968">
        <v>207754</v>
      </c>
      <c r="AI4968">
        <v>0</v>
      </c>
    </row>
    <row r="4969" spans="1:35">
      <c r="A4969" t="s">
        <v>862</v>
      </c>
      <c r="B4969">
        <v>2017</v>
      </c>
      <c r="C4969">
        <v>2017</v>
      </c>
      <c r="D4969">
        <v>2017</v>
      </c>
      <c r="E4969">
        <v>4</v>
      </c>
      <c r="F4969">
        <v>0</v>
      </c>
      <c r="G4969">
        <v>0</v>
      </c>
      <c r="H4969" t="s">
        <v>510</v>
      </c>
      <c r="I4969">
        <v>842</v>
      </c>
      <c r="J4969" t="s">
        <v>593</v>
      </c>
      <c r="K4969" t="s">
        <v>593</v>
      </c>
      <c r="L4969">
        <v>422</v>
      </c>
      <c r="M4969" t="s">
        <v>451</v>
      </c>
      <c r="N4969" t="s">
        <v>696</v>
      </c>
      <c r="O4969">
        <v>0</v>
      </c>
      <c r="P4969" t="s">
        <v>177</v>
      </c>
      <c r="Q4969" t="s">
        <v>514</v>
      </c>
      <c r="R4969" t="s">
        <v>515</v>
      </c>
      <c r="S4969" t="s">
        <v>516</v>
      </c>
      <c r="T4969">
        <v>0</v>
      </c>
      <c r="U4969" t="s">
        <v>517</v>
      </c>
      <c r="V4969">
        <v>2523</v>
      </c>
      <c r="W4969" t="s">
        <v>518</v>
      </c>
      <c r="X4969">
        <v>8</v>
      </c>
      <c r="Y4969" t="s">
        <v>519</v>
      </c>
      <c r="Z4969">
        <v>5000</v>
      </c>
      <c r="AA4969">
        <v>21</v>
      </c>
      <c r="AB4969" t="s">
        <v>867</v>
      </c>
      <c r="AC4969">
        <v>5</v>
      </c>
      <c r="AD4969">
        <v>5000</v>
      </c>
      <c r="AE4969"/>
      <c r="AF4969">
        <v>6147</v>
      </c>
      <c r="AG4969"/>
      <c r="AH4969">
        <v>6147</v>
      </c>
      <c r="AI4969">
        <v>0</v>
      </c>
    </row>
    <row r="4970" spans="1:35">
      <c r="A4970" t="s">
        <v>862</v>
      </c>
      <c r="B4970">
        <v>2017</v>
      </c>
      <c r="C4970">
        <v>2017</v>
      </c>
      <c r="D4970">
        <v>2017</v>
      </c>
      <c r="E4970">
        <v>4</v>
      </c>
      <c r="F4970">
        <v>0</v>
      </c>
      <c r="G4970">
        <v>0</v>
      </c>
      <c r="H4970" t="s">
        <v>510</v>
      </c>
      <c r="I4970">
        <v>842</v>
      </c>
      <c r="J4970" t="s">
        <v>593</v>
      </c>
      <c r="K4970" t="s">
        <v>593</v>
      </c>
      <c r="L4970">
        <v>434</v>
      </c>
      <c r="M4970" t="s">
        <v>701</v>
      </c>
      <c r="N4970" t="s">
        <v>702</v>
      </c>
      <c r="O4970">
        <v>0</v>
      </c>
      <c r="P4970" t="s">
        <v>177</v>
      </c>
      <c r="Q4970" t="s">
        <v>514</v>
      </c>
      <c r="R4970" t="s">
        <v>515</v>
      </c>
      <c r="S4970" t="s">
        <v>516</v>
      </c>
      <c r="T4970">
        <v>0</v>
      </c>
      <c r="U4970" t="s">
        <v>517</v>
      </c>
      <c r="V4970">
        <v>2523</v>
      </c>
      <c r="W4970" t="s">
        <v>518</v>
      </c>
      <c r="X4970">
        <v>8</v>
      </c>
      <c r="Y4970" t="s">
        <v>519</v>
      </c>
      <c r="Z4970">
        <v>76000</v>
      </c>
      <c r="AA4970">
        <v>21</v>
      </c>
      <c r="AB4970" t="s">
        <v>867</v>
      </c>
      <c r="AC4970">
        <v>76</v>
      </c>
      <c r="AD4970">
        <v>76000</v>
      </c>
      <c r="AE4970"/>
      <c r="AF4970">
        <v>26680</v>
      </c>
      <c r="AG4970"/>
      <c r="AH4970">
        <v>26680</v>
      </c>
      <c r="AI4970">
        <v>0</v>
      </c>
    </row>
    <row r="4971" spans="1:35">
      <c r="A4971" t="s">
        <v>862</v>
      </c>
      <c r="B4971">
        <v>2017</v>
      </c>
      <c r="C4971">
        <v>2017</v>
      </c>
      <c r="D4971">
        <v>2017</v>
      </c>
      <c r="E4971">
        <v>4</v>
      </c>
      <c r="F4971">
        <v>0</v>
      </c>
      <c r="G4971">
        <v>0</v>
      </c>
      <c r="H4971" t="s">
        <v>510</v>
      </c>
      <c r="I4971">
        <v>842</v>
      </c>
      <c r="J4971" t="s">
        <v>593</v>
      </c>
      <c r="K4971" t="s">
        <v>593</v>
      </c>
      <c r="L4971">
        <v>440</v>
      </c>
      <c r="M4971" t="s">
        <v>773</v>
      </c>
      <c r="N4971" t="s">
        <v>774</v>
      </c>
      <c r="O4971">
        <v>0</v>
      </c>
      <c r="P4971" t="s">
        <v>177</v>
      </c>
      <c r="Q4971" t="s">
        <v>514</v>
      </c>
      <c r="R4971" t="s">
        <v>515</v>
      </c>
      <c r="S4971" t="s">
        <v>516</v>
      </c>
      <c r="T4971">
        <v>0</v>
      </c>
      <c r="U4971" t="s">
        <v>517</v>
      </c>
      <c r="V4971">
        <v>2523</v>
      </c>
      <c r="W4971" t="s">
        <v>518</v>
      </c>
      <c r="X4971">
        <v>8</v>
      </c>
      <c r="Y4971" t="s">
        <v>519</v>
      </c>
      <c r="Z4971">
        <v>18000</v>
      </c>
      <c r="AA4971">
        <v>21</v>
      </c>
      <c r="AB4971" t="s">
        <v>867</v>
      </c>
      <c r="AC4971">
        <v>18</v>
      </c>
      <c r="AD4971">
        <v>18000</v>
      </c>
      <c r="AE4971"/>
      <c r="AF4971">
        <v>12162</v>
      </c>
      <c r="AG4971"/>
      <c r="AH4971">
        <v>12162</v>
      </c>
      <c r="AI4971">
        <v>0</v>
      </c>
    </row>
    <row r="4972" spans="1:35">
      <c r="A4972" t="s">
        <v>862</v>
      </c>
      <c r="B4972">
        <v>2017</v>
      </c>
      <c r="C4972">
        <v>2017</v>
      </c>
      <c r="D4972">
        <v>2017</v>
      </c>
      <c r="E4972">
        <v>4</v>
      </c>
      <c r="F4972">
        <v>0</v>
      </c>
      <c r="G4972">
        <v>0</v>
      </c>
      <c r="H4972" t="s">
        <v>510</v>
      </c>
      <c r="I4972">
        <v>842</v>
      </c>
      <c r="J4972" t="s">
        <v>593</v>
      </c>
      <c r="K4972" t="s">
        <v>593</v>
      </c>
      <c r="L4972">
        <v>458</v>
      </c>
      <c r="M4972" t="s">
        <v>180</v>
      </c>
      <c r="N4972" t="s">
        <v>557</v>
      </c>
      <c r="O4972">
        <v>0</v>
      </c>
      <c r="P4972" t="s">
        <v>177</v>
      </c>
      <c r="Q4972" t="s">
        <v>514</v>
      </c>
      <c r="R4972" t="s">
        <v>515</v>
      </c>
      <c r="S4972" t="s">
        <v>516</v>
      </c>
      <c r="T4972">
        <v>0</v>
      </c>
      <c r="U4972" t="s">
        <v>517</v>
      </c>
      <c r="V4972">
        <v>2523</v>
      </c>
      <c r="W4972" t="s">
        <v>518</v>
      </c>
      <c r="X4972">
        <v>8</v>
      </c>
      <c r="Y4972" t="s">
        <v>519</v>
      </c>
      <c r="Z4972">
        <v>96000</v>
      </c>
      <c r="AA4972">
        <v>21</v>
      </c>
      <c r="AB4972" t="s">
        <v>867</v>
      </c>
      <c r="AC4972">
        <v>96</v>
      </c>
      <c r="AD4972">
        <v>96000</v>
      </c>
      <c r="AE4972"/>
      <c r="AF4972">
        <v>36090</v>
      </c>
      <c r="AG4972"/>
      <c r="AH4972">
        <v>36090</v>
      </c>
      <c r="AI4972">
        <v>0</v>
      </c>
    </row>
    <row r="4973" spans="1:35">
      <c r="A4973" t="s">
        <v>862</v>
      </c>
      <c r="B4973">
        <v>2017</v>
      </c>
      <c r="C4973">
        <v>2017</v>
      </c>
      <c r="D4973">
        <v>2017</v>
      </c>
      <c r="E4973">
        <v>4</v>
      </c>
      <c r="F4973">
        <v>0</v>
      </c>
      <c r="G4973">
        <v>0</v>
      </c>
      <c r="H4973" t="s">
        <v>510</v>
      </c>
      <c r="I4973">
        <v>842</v>
      </c>
      <c r="J4973" t="s">
        <v>593</v>
      </c>
      <c r="K4973" t="s">
        <v>593</v>
      </c>
      <c r="L4973">
        <v>478</v>
      </c>
      <c r="M4973" t="s">
        <v>606</v>
      </c>
      <c r="N4973" t="s">
        <v>607</v>
      </c>
      <c r="O4973">
        <v>0</v>
      </c>
      <c r="P4973" t="s">
        <v>177</v>
      </c>
      <c r="Q4973" t="s">
        <v>514</v>
      </c>
      <c r="R4973" t="s">
        <v>515</v>
      </c>
      <c r="S4973" t="s">
        <v>516</v>
      </c>
      <c r="T4973">
        <v>0</v>
      </c>
      <c r="U4973" t="s">
        <v>517</v>
      </c>
      <c r="V4973">
        <v>2523</v>
      </c>
      <c r="W4973" t="s">
        <v>518</v>
      </c>
      <c r="X4973">
        <v>8</v>
      </c>
      <c r="Y4973" t="s">
        <v>519</v>
      </c>
      <c r="Z4973">
        <v>79000</v>
      </c>
      <c r="AA4973">
        <v>21</v>
      </c>
      <c r="AB4973" t="s">
        <v>867</v>
      </c>
      <c r="AC4973">
        <v>79</v>
      </c>
      <c r="AD4973">
        <v>79000</v>
      </c>
      <c r="AE4973"/>
      <c r="AF4973">
        <v>64459</v>
      </c>
      <c r="AG4973"/>
      <c r="AH4973">
        <v>64459</v>
      </c>
      <c r="AI4973">
        <v>0</v>
      </c>
    </row>
    <row r="4974" spans="1:35">
      <c r="A4974" t="s">
        <v>862</v>
      </c>
      <c r="B4974">
        <v>2017</v>
      </c>
      <c r="C4974">
        <v>2017</v>
      </c>
      <c r="D4974">
        <v>2017</v>
      </c>
      <c r="E4974">
        <v>4</v>
      </c>
      <c r="F4974">
        <v>0</v>
      </c>
      <c r="G4974">
        <v>0</v>
      </c>
      <c r="H4974" t="s">
        <v>510</v>
      </c>
      <c r="I4974">
        <v>842</v>
      </c>
      <c r="J4974" t="s">
        <v>593</v>
      </c>
      <c r="K4974" t="s">
        <v>593</v>
      </c>
      <c r="L4974">
        <v>484</v>
      </c>
      <c r="M4974" t="s">
        <v>656</v>
      </c>
      <c r="N4974" t="s">
        <v>657</v>
      </c>
      <c r="O4974">
        <v>0</v>
      </c>
      <c r="P4974" t="s">
        <v>177</v>
      </c>
      <c r="Q4974" t="s">
        <v>514</v>
      </c>
      <c r="R4974" t="s">
        <v>515</v>
      </c>
      <c r="S4974" t="s">
        <v>516</v>
      </c>
      <c r="T4974">
        <v>0</v>
      </c>
      <c r="U4974" t="s">
        <v>517</v>
      </c>
      <c r="V4974">
        <v>2523</v>
      </c>
      <c r="W4974" t="s">
        <v>518</v>
      </c>
      <c r="X4974">
        <v>8</v>
      </c>
      <c r="Y4974" t="s">
        <v>519</v>
      </c>
      <c r="Z4974">
        <v>56804000</v>
      </c>
      <c r="AA4974">
        <v>21</v>
      </c>
      <c r="AB4974" t="s">
        <v>867</v>
      </c>
      <c r="AC4974">
        <v>56804</v>
      </c>
      <c r="AD4974">
        <v>56804000</v>
      </c>
      <c r="AE4974"/>
      <c r="AF4974">
        <v>11351513</v>
      </c>
      <c r="AG4974"/>
      <c r="AH4974">
        <v>11351513</v>
      </c>
      <c r="AI4974">
        <v>0</v>
      </c>
    </row>
    <row r="4975" spans="1:35">
      <c r="A4975" t="s">
        <v>862</v>
      </c>
      <c r="B4975">
        <v>2017</v>
      </c>
      <c r="C4975">
        <v>2017</v>
      </c>
      <c r="D4975">
        <v>2017</v>
      </c>
      <c r="E4975">
        <v>4</v>
      </c>
      <c r="F4975">
        <v>0</v>
      </c>
      <c r="G4975">
        <v>0</v>
      </c>
      <c r="H4975" t="s">
        <v>510</v>
      </c>
      <c r="I4975">
        <v>842</v>
      </c>
      <c r="J4975" t="s">
        <v>593</v>
      </c>
      <c r="K4975" t="s">
        <v>593</v>
      </c>
      <c r="L4975">
        <v>490</v>
      </c>
      <c r="M4975" t="s">
        <v>546</v>
      </c>
      <c r="N4975" t="s">
        <v>547</v>
      </c>
      <c r="O4975">
        <v>0</v>
      </c>
      <c r="P4975" t="s">
        <v>177</v>
      </c>
      <c r="Q4975" t="s">
        <v>514</v>
      </c>
      <c r="R4975" t="s">
        <v>515</v>
      </c>
      <c r="S4975" t="s">
        <v>516</v>
      </c>
      <c r="T4975">
        <v>0</v>
      </c>
      <c r="U4975" t="s">
        <v>517</v>
      </c>
      <c r="V4975">
        <v>2523</v>
      </c>
      <c r="W4975" t="s">
        <v>518</v>
      </c>
      <c r="X4975">
        <v>8</v>
      </c>
      <c r="Y4975" t="s">
        <v>519</v>
      </c>
      <c r="Z4975">
        <v>848000</v>
      </c>
      <c r="AA4975">
        <v>21</v>
      </c>
      <c r="AB4975" t="s">
        <v>867</v>
      </c>
      <c r="AC4975">
        <v>848</v>
      </c>
      <c r="AD4975">
        <v>848000</v>
      </c>
      <c r="AE4975"/>
      <c r="AF4975">
        <v>186137</v>
      </c>
      <c r="AG4975"/>
      <c r="AH4975">
        <v>186137</v>
      </c>
      <c r="AI4975">
        <v>0</v>
      </c>
    </row>
    <row r="4976" spans="1:35">
      <c r="A4976" t="s">
        <v>862</v>
      </c>
      <c r="B4976">
        <v>2017</v>
      </c>
      <c r="C4976">
        <v>2017</v>
      </c>
      <c r="D4976">
        <v>2017</v>
      </c>
      <c r="E4976">
        <v>4</v>
      </c>
      <c r="F4976">
        <v>0</v>
      </c>
      <c r="G4976">
        <v>0</v>
      </c>
      <c r="H4976" t="s">
        <v>510</v>
      </c>
      <c r="I4976">
        <v>842</v>
      </c>
      <c r="J4976" t="s">
        <v>593</v>
      </c>
      <c r="K4976" t="s">
        <v>593</v>
      </c>
      <c r="L4976">
        <v>504</v>
      </c>
      <c r="M4976" t="s">
        <v>686</v>
      </c>
      <c r="N4976" t="s">
        <v>687</v>
      </c>
      <c r="O4976">
        <v>0</v>
      </c>
      <c r="P4976" t="s">
        <v>177</v>
      </c>
      <c r="Q4976" t="s">
        <v>514</v>
      </c>
      <c r="R4976" t="s">
        <v>515</v>
      </c>
      <c r="S4976" t="s">
        <v>516</v>
      </c>
      <c r="T4976">
        <v>0</v>
      </c>
      <c r="U4976" t="s">
        <v>517</v>
      </c>
      <c r="V4976">
        <v>2523</v>
      </c>
      <c r="W4976" t="s">
        <v>518</v>
      </c>
      <c r="X4976">
        <v>8</v>
      </c>
      <c r="Y4976" t="s">
        <v>519</v>
      </c>
      <c r="Z4976">
        <v>118000</v>
      </c>
      <c r="AA4976">
        <v>21</v>
      </c>
      <c r="AB4976" t="s">
        <v>867</v>
      </c>
      <c r="AC4976">
        <v>118</v>
      </c>
      <c r="AD4976">
        <v>118000</v>
      </c>
      <c r="AE4976"/>
      <c r="AF4976">
        <v>52477</v>
      </c>
      <c r="AG4976"/>
      <c r="AH4976">
        <v>52477</v>
      </c>
      <c r="AI4976">
        <v>0</v>
      </c>
    </row>
    <row r="4977" spans="1:35">
      <c r="A4977" t="s">
        <v>862</v>
      </c>
      <c r="B4977">
        <v>2017</v>
      </c>
      <c r="C4977">
        <v>2017</v>
      </c>
      <c r="D4977">
        <v>2017</v>
      </c>
      <c r="E4977">
        <v>4</v>
      </c>
      <c r="F4977">
        <v>0</v>
      </c>
      <c r="G4977">
        <v>0</v>
      </c>
      <c r="H4977" t="s">
        <v>510</v>
      </c>
      <c r="I4977">
        <v>842</v>
      </c>
      <c r="J4977" t="s">
        <v>593</v>
      </c>
      <c r="K4977" t="s">
        <v>593</v>
      </c>
      <c r="L4977">
        <v>512</v>
      </c>
      <c r="M4977" t="s">
        <v>699</v>
      </c>
      <c r="N4977" t="s">
        <v>700</v>
      </c>
      <c r="O4977">
        <v>0</v>
      </c>
      <c r="P4977" t="s">
        <v>177</v>
      </c>
      <c r="Q4977" t="s">
        <v>514</v>
      </c>
      <c r="R4977" t="s">
        <v>515</v>
      </c>
      <c r="S4977" t="s">
        <v>516</v>
      </c>
      <c r="T4977">
        <v>0</v>
      </c>
      <c r="U4977" t="s">
        <v>517</v>
      </c>
      <c r="V4977">
        <v>2523</v>
      </c>
      <c r="W4977" t="s">
        <v>518</v>
      </c>
      <c r="X4977">
        <v>8</v>
      </c>
      <c r="Y4977" t="s">
        <v>519</v>
      </c>
      <c r="Z4977">
        <v>233000</v>
      </c>
      <c r="AA4977">
        <v>21</v>
      </c>
      <c r="AB4977" t="s">
        <v>867</v>
      </c>
      <c r="AC4977">
        <v>233</v>
      </c>
      <c r="AD4977">
        <v>233000</v>
      </c>
      <c r="AE4977"/>
      <c r="AF4977">
        <v>263564</v>
      </c>
      <c r="AG4977"/>
      <c r="AH4977">
        <v>263564</v>
      </c>
      <c r="AI4977">
        <v>0</v>
      </c>
    </row>
    <row r="4978" spans="1:35">
      <c r="A4978" t="s">
        <v>862</v>
      </c>
      <c r="B4978">
        <v>2017</v>
      </c>
      <c r="C4978">
        <v>2017</v>
      </c>
      <c r="D4978">
        <v>2017</v>
      </c>
      <c r="E4978">
        <v>4</v>
      </c>
      <c r="F4978">
        <v>0</v>
      </c>
      <c r="G4978">
        <v>0</v>
      </c>
      <c r="H4978" t="s">
        <v>510</v>
      </c>
      <c r="I4978">
        <v>842</v>
      </c>
      <c r="J4978" t="s">
        <v>593</v>
      </c>
      <c r="K4978" t="s">
        <v>593</v>
      </c>
      <c r="L4978">
        <v>528</v>
      </c>
      <c r="M4978" t="s">
        <v>581</v>
      </c>
      <c r="N4978" t="s">
        <v>582</v>
      </c>
      <c r="O4978">
        <v>0</v>
      </c>
      <c r="P4978" t="s">
        <v>177</v>
      </c>
      <c r="Q4978" t="s">
        <v>514</v>
      </c>
      <c r="R4978" t="s">
        <v>515</v>
      </c>
      <c r="S4978" t="s">
        <v>516</v>
      </c>
      <c r="T4978">
        <v>0</v>
      </c>
      <c r="U4978" t="s">
        <v>517</v>
      </c>
      <c r="V4978">
        <v>2523</v>
      </c>
      <c r="W4978" t="s">
        <v>518</v>
      </c>
      <c r="X4978">
        <v>8</v>
      </c>
      <c r="Y4978" t="s">
        <v>519</v>
      </c>
      <c r="Z4978">
        <v>13972000</v>
      </c>
      <c r="AA4978">
        <v>21</v>
      </c>
      <c r="AB4978" t="s">
        <v>867</v>
      </c>
      <c r="AC4978">
        <v>13972</v>
      </c>
      <c r="AD4978">
        <v>13972000</v>
      </c>
      <c r="AE4978"/>
      <c r="AF4978">
        <v>699208</v>
      </c>
      <c r="AG4978"/>
      <c r="AH4978">
        <v>699208</v>
      </c>
      <c r="AI4978">
        <v>0</v>
      </c>
    </row>
    <row r="4979" spans="1:35">
      <c r="A4979" t="s">
        <v>862</v>
      </c>
      <c r="B4979">
        <v>2017</v>
      </c>
      <c r="C4979">
        <v>2017</v>
      </c>
      <c r="D4979">
        <v>2017</v>
      </c>
      <c r="E4979">
        <v>4</v>
      </c>
      <c r="F4979">
        <v>0</v>
      </c>
      <c r="G4979">
        <v>0</v>
      </c>
      <c r="H4979" t="s">
        <v>510</v>
      </c>
      <c r="I4979">
        <v>842</v>
      </c>
      <c r="J4979" t="s">
        <v>593</v>
      </c>
      <c r="K4979" t="s">
        <v>593</v>
      </c>
      <c r="L4979">
        <v>0</v>
      </c>
      <c r="M4979" t="s">
        <v>177</v>
      </c>
      <c r="N4979" t="s">
        <v>514</v>
      </c>
      <c r="O4979">
        <v>0</v>
      </c>
      <c r="P4979" t="s">
        <v>177</v>
      </c>
      <c r="Q4979" t="s">
        <v>514</v>
      </c>
      <c r="R4979" t="s">
        <v>515</v>
      </c>
      <c r="S4979" t="s">
        <v>516</v>
      </c>
      <c r="T4979">
        <v>0</v>
      </c>
      <c r="U4979" t="s">
        <v>517</v>
      </c>
      <c r="V4979">
        <v>2523</v>
      </c>
      <c r="W4979" t="s">
        <v>518</v>
      </c>
      <c r="X4979">
        <v>8</v>
      </c>
      <c r="Y4979" t="s">
        <v>519</v>
      </c>
      <c r="Z4979">
        <v>1354974000</v>
      </c>
      <c r="AA4979">
        <v>21</v>
      </c>
      <c r="AB4979" t="s">
        <v>867</v>
      </c>
      <c r="AC4979">
        <v>1354974</v>
      </c>
      <c r="AD4979">
        <v>1354974000</v>
      </c>
      <c r="AE4979"/>
      <c r="AF4979">
        <v>201605741</v>
      </c>
      <c r="AG4979"/>
      <c r="AH4979">
        <v>201605741</v>
      </c>
      <c r="AI4979">
        <v>0</v>
      </c>
    </row>
    <row r="4980" spans="1:35">
      <c r="A4980" t="s">
        <v>862</v>
      </c>
      <c r="B4980">
        <v>2017</v>
      </c>
      <c r="C4980">
        <v>2017</v>
      </c>
      <c r="D4980">
        <v>2017</v>
      </c>
      <c r="E4980">
        <v>4</v>
      </c>
      <c r="F4980">
        <v>0</v>
      </c>
      <c r="G4980">
        <v>0</v>
      </c>
      <c r="H4980" t="s">
        <v>900</v>
      </c>
      <c r="I4980">
        <v>842</v>
      </c>
      <c r="J4980" t="s">
        <v>593</v>
      </c>
      <c r="K4980" t="s">
        <v>593</v>
      </c>
      <c r="L4980">
        <v>0</v>
      </c>
      <c r="M4980" t="s">
        <v>177</v>
      </c>
      <c r="N4980" t="s">
        <v>514</v>
      </c>
      <c r="O4980">
        <v>0</v>
      </c>
      <c r="P4980" t="s">
        <v>177</v>
      </c>
      <c r="Q4980" t="s">
        <v>514</v>
      </c>
      <c r="R4980" t="s">
        <v>515</v>
      </c>
      <c r="S4980" t="s">
        <v>516</v>
      </c>
      <c r="T4980">
        <v>0</v>
      </c>
      <c r="U4980" t="s">
        <v>517</v>
      </c>
      <c r="V4980">
        <v>2523</v>
      </c>
      <c r="W4980" t="s">
        <v>518</v>
      </c>
      <c r="X4980">
        <v>8</v>
      </c>
      <c r="Y4980" t="s">
        <v>519</v>
      </c>
      <c r="Z4980">
        <v>1140960000</v>
      </c>
      <c r="AA4980">
        <v>21</v>
      </c>
      <c r="AB4980" t="s">
        <v>867</v>
      </c>
      <c r="AC4980">
        <v>1140960</v>
      </c>
      <c r="AD4980">
        <v>1140960000</v>
      </c>
      <c r="AE4980"/>
      <c r="AF4980">
        <v>175321253</v>
      </c>
      <c r="AG4980"/>
      <c r="AH4980">
        <v>175321253</v>
      </c>
      <c r="AI4980">
        <v>0</v>
      </c>
    </row>
    <row r="4981" spans="1:35">
      <c r="A4981" t="s">
        <v>862</v>
      </c>
      <c r="B4981">
        <v>2017</v>
      </c>
      <c r="C4981">
        <v>2017</v>
      </c>
      <c r="D4981">
        <v>2017</v>
      </c>
      <c r="E4981">
        <v>4</v>
      </c>
      <c r="F4981">
        <v>0</v>
      </c>
      <c r="G4981">
        <v>0</v>
      </c>
      <c r="H4981" t="s">
        <v>900</v>
      </c>
      <c r="I4981">
        <v>842</v>
      </c>
      <c r="J4981" t="s">
        <v>593</v>
      </c>
      <c r="K4981" t="s">
        <v>593</v>
      </c>
      <c r="L4981">
        <v>4</v>
      </c>
      <c r="M4981" t="s">
        <v>789</v>
      </c>
      <c r="N4981" t="s">
        <v>790</v>
      </c>
      <c r="O4981">
        <v>0</v>
      </c>
      <c r="P4981" t="s">
        <v>177</v>
      </c>
      <c r="Q4981" t="s">
        <v>514</v>
      </c>
      <c r="R4981" t="s">
        <v>515</v>
      </c>
      <c r="S4981" t="s">
        <v>516</v>
      </c>
      <c r="T4981">
        <v>0</v>
      </c>
      <c r="U4981" t="s">
        <v>517</v>
      </c>
      <c r="V4981">
        <v>2523</v>
      </c>
      <c r="W4981" t="s">
        <v>518</v>
      </c>
      <c r="X4981">
        <v>8</v>
      </c>
      <c r="Y4981" t="s">
        <v>519</v>
      </c>
      <c r="Z4981">
        <v>43000</v>
      </c>
      <c r="AA4981">
        <v>21</v>
      </c>
      <c r="AB4981" t="s">
        <v>867</v>
      </c>
      <c r="AC4981">
        <v>43</v>
      </c>
      <c r="AD4981">
        <v>43000</v>
      </c>
      <c r="AE4981"/>
      <c r="AF4981">
        <v>47845</v>
      </c>
      <c r="AG4981"/>
      <c r="AH4981">
        <v>47845</v>
      </c>
      <c r="AI4981">
        <v>0</v>
      </c>
    </row>
    <row r="4982" spans="1:35">
      <c r="A4982" t="s">
        <v>862</v>
      </c>
      <c r="B4982">
        <v>2017</v>
      </c>
      <c r="C4982">
        <v>2017</v>
      </c>
      <c r="D4982">
        <v>2017</v>
      </c>
      <c r="E4982">
        <v>4</v>
      </c>
      <c r="F4982">
        <v>0</v>
      </c>
      <c r="G4982">
        <v>0</v>
      </c>
      <c r="H4982" t="s">
        <v>900</v>
      </c>
      <c r="I4982">
        <v>842</v>
      </c>
      <c r="J4982" t="s">
        <v>593</v>
      </c>
      <c r="K4982" t="s">
        <v>593</v>
      </c>
      <c r="L4982">
        <v>28</v>
      </c>
      <c r="M4982" t="s">
        <v>801</v>
      </c>
      <c r="N4982" t="s">
        <v>802</v>
      </c>
      <c r="O4982">
        <v>0</v>
      </c>
      <c r="P4982" t="s">
        <v>177</v>
      </c>
      <c r="Q4982" t="s">
        <v>514</v>
      </c>
      <c r="R4982" t="s">
        <v>515</v>
      </c>
      <c r="S4982" t="s">
        <v>516</v>
      </c>
      <c r="T4982">
        <v>0</v>
      </c>
      <c r="U4982" t="s">
        <v>517</v>
      </c>
      <c r="V4982">
        <v>2523</v>
      </c>
      <c r="W4982" t="s">
        <v>518</v>
      </c>
      <c r="X4982">
        <v>8</v>
      </c>
      <c r="Y4982" t="s">
        <v>519</v>
      </c>
      <c r="Z4982">
        <v>176000</v>
      </c>
      <c r="AA4982">
        <v>21</v>
      </c>
      <c r="AB4982" t="s">
        <v>867</v>
      </c>
      <c r="AC4982">
        <v>176</v>
      </c>
      <c r="AD4982">
        <v>176000</v>
      </c>
      <c r="AE4982"/>
      <c r="AF4982">
        <v>74730</v>
      </c>
      <c r="AG4982"/>
      <c r="AH4982">
        <v>74730</v>
      </c>
      <c r="AI4982">
        <v>0</v>
      </c>
    </row>
    <row r="4983" spans="1:35">
      <c r="A4983" t="s">
        <v>862</v>
      </c>
      <c r="B4983">
        <v>2017</v>
      </c>
      <c r="C4983">
        <v>2017</v>
      </c>
      <c r="D4983">
        <v>2017</v>
      </c>
      <c r="E4983">
        <v>4</v>
      </c>
      <c r="F4983">
        <v>0</v>
      </c>
      <c r="G4983">
        <v>0</v>
      </c>
      <c r="H4983" t="s">
        <v>900</v>
      </c>
      <c r="I4983">
        <v>842</v>
      </c>
      <c r="J4983" t="s">
        <v>593</v>
      </c>
      <c r="K4983" t="s">
        <v>593</v>
      </c>
      <c r="L4983">
        <v>32</v>
      </c>
      <c r="M4983" t="s">
        <v>646</v>
      </c>
      <c r="N4983" t="s">
        <v>647</v>
      </c>
      <c r="O4983">
        <v>0</v>
      </c>
      <c r="P4983" t="s">
        <v>177</v>
      </c>
      <c r="Q4983" t="s">
        <v>514</v>
      </c>
      <c r="R4983" t="s">
        <v>515</v>
      </c>
      <c r="S4983" t="s">
        <v>516</v>
      </c>
      <c r="T4983">
        <v>0</v>
      </c>
      <c r="U4983" t="s">
        <v>517</v>
      </c>
      <c r="V4983">
        <v>2523</v>
      </c>
      <c r="W4983" t="s">
        <v>518</v>
      </c>
      <c r="X4983">
        <v>8</v>
      </c>
      <c r="Y4983" t="s">
        <v>519</v>
      </c>
      <c r="Z4983">
        <v>237000</v>
      </c>
      <c r="AA4983">
        <v>21</v>
      </c>
      <c r="AB4983" t="s">
        <v>867</v>
      </c>
      <c r="AC4983">
        <v>237</v>
      </c>
      <c r="AD4983">
        <v>237000</v>
      </c>
      <c r="AE4983"/>
      <c r="AF4983">
        <v>233206</v>
      </c>
      <c r="AG4983"/>
      <c r="AH4983">
        <v>233206</v>
      </c>
      <c r="AI4983">
        <v>0</v>
      </c>
    </row>
    <row r="4984" spans="1:35">
      <c r="A4984" t="s">
        <v>862</v>
      </c>
      <c r="B4984">
        <v>2017</v>
      </c>
      <c r="C4984">
        <v>2017</v>
      </c>
      <c r="D4984">
        <v>2017</v>
      </c>
      <c r="E4984">
        <v>4</v>
      </c>
      <c r="F4984">
        <v>0</v>
      </c>
      <c r="G4984">
        <v>0</v>
      </c>
      <c r="H4984" t="s">
        <v>900</v>
      </c>
      <c r="I4984">
        <v>842</v>
      </c>
      <c r="J4984" t="s">
        <v>593</v>
      </c>
      <c r="K4984" t="s">
        <v>593</v>
      </c>
      <c r="L4984">
        <v>36</v>
      </c>
      <c r="M4984" t="s">
        <v>110</v>
      </c>
      <c r="N4984" t="s">
        <v>511</v>
      </c>
      <c r="O4984">
        <v>0</v>
      </c>
      <c r="P4984" t="s">
        <v>177</v>
      </c>
      <c r="Q4984" t="s">
        <v>514</v>
      </c>
      <c r="R4984" t="s">
        <v>515</v>
      </c>
      <c r="S4984" t="s">
        <v>516</v>
      </c>
      <c r="T4984">
        <v>0</v>
      </c>
      <c r="U4984" t="s">
        <v>517</v>
      </c>
      <c r="V4984">
        <v>2523</v>
      </c>
      <c r="W4984" t="s">
        <v>518</v>
      </c>
      <c r="X4984">
        <v>8</v>
      </c>
      <c r="Y4984" t="s">
        <v>519</v>
      </c>
      <c r="Z4984">
        <v>1635000</v>
      </c>
      <c r="AA4984">
        <v>21</v>
      </c>
      <c r="AB4984" t="s">
        <v>867</v>
      </c>
      <c r="AC4984">
        <v>1635</v>
      </c>
      <c r="AD4984">
        <v>1635000</v>
      </c>
      <c r="AE4984"/>
      <c r="AF4984">
        <v>813280</v>
      </c>
      <c r="AG4984"/>
      <c r="AH4984">
        <v>813280</v>
      </c>
      <c r="AI4984">
        <v>0</v>
      </c>
    </row>
    <row r="4985" spans="1:35">
      <c r="A4985" t="s">
        <v>862</v>
      </c>
      <c r="B4985">
        <v>2017</v>
      </c>
      <c r="C4985">
        <v>2017</v>
      </c>
      <c r="D4985">
        <v>2017</v>
      </c>
      <c r="E4985">
        <v>4</v>
      </c>
      <c r="F4985">
        <v>0</v>
      </c>
      <c r="G4985">
        <v>0</v>
      </c>
      <c r="H4985" t="s">
        <v>900</v>
      </c>
      <c r="I4985">
        <v>842</v>
      </c>
      <c r="J4985" t="s">
        <v>593</v>
      </c>
      <c r="K4985" t="s">
        <v>593</v>
      </c>
      <c r="L4985">
        <v>44</v>
      </c>
      <c r="M4985" t="s">
        <v>761</v>
      </c>
      <c r="N4985" t="s">
        <v>762</v>
      </c>
      <c r="O4985">
        <v>0</v>
      </c>
      <c r="P4985" t="s">
        <v>177</v>
      </c>
      <c r="Q4985" t="s">
        <v>514</v>
      </c>
      <c r="R4985" t="s">
        <v>515</v>
      </c>
      <c r="S4985" t="s">
        <v>516</v>
      </c>
      <c r="T4985">
        <v>0</v>
      </c>
      <c r="U4985" t="s">
        <v>517</v>
      </c>
      <c r="V4985">
        <v>2523</v>
      </c>
      <c r="W4985" t="s">
        <v>518</v>
      </c>
      <c r="X4985">
        <v>8</v>
      </c>
      <c r="Y4985" t="s">
        <v>519</v>
      </c>
      <c r="Z4985">
        <v>38343000</v>
      </c>
      <c r="AA4985">
        <v>21</v>
      </c>
      <c r="AB4985" t="s">
        <v>867</v>
      </c>
      <c r="AC4985">
        <v>38343</v>
      </c>
      <c r="AD4985">
        <v>38343000</v>
      </c>
      <c r="AE4985"/>
      <c r="AF4985">
        <v>6241502</v>
      </c>
      <c r="AG4985"/>
      <c r="AH4985">
        <v>6241502</v>
      </c>
      <c r="AI4985">
        <v>0</v>
      </c>
    </row>
    <row r="4986" spans="1:35">
      <c r="A4986" t="s">
        <v>862</v>
      </c>
      <c r="B4986">
        <v>2017</v>
      </c>
      <c r="C4986">
        <v>2017</v>
      </c>
      <c r="D4986">
        <v>2017</v>
      </c>
      <c r="E4986">
        <v>4</v>
      </c>
      <c r="F4986">
        <v>0</v>
      </c>
      <c r="G4986">
        <v>0</v>
      </c>
      <c r="H4986" t="s">
        <v>900</v>
      </c>
      <c r="I4986">
        <v>842</v>
      </c>
      <c r="J4986" t="s">
        <v>593</v>
      </c>
      <c r="K4986" t="s">
        <v>593</v>
      </c>
      <c r="L4986">
        <v>52</v>
      </c>
      <c r="M4986" t="s">
        <v>715</v>
      </c>
      <c r="N4986" t="s">
        <v>716</v>
      </c>
      <c r="O4986">
        <v>0</v>
      </c>
      <c r="P4986" t="s">
        <v>177</v>
      </c>
      <c r="Q4986" t="s">
        <v>514</v>
      </c>
      <c r="R4986" t="s">
        <v>515</v>
      </c>
      <c r="S4986" t="s">
        <v>516</v>
      </c>
      <c r="T4986">
        <v>0</v>
      </c>
      <c r="U4986" t="s">
        <v>517</v>
      </c>
      <c r="V4986">
        <v>2523</v>
      </c>
      <c r="W4986" t="s">
        <v>518</v>
      </c>
      <c r="X4986">
        <v>8</v>
      </c>
      <c r="Y4986" t="s">
        <v>519</v>
      </c>
      <c r="Z4986">
        <v>236000</v>
      </c>
      <c r="AA4986">
        <v>21</v>
      </c>
      <c r="AB4986" t="s">
        <v>867</v>
      </c>
      <c r="AC4986">
        <v>236</v>
      </c>
      <c r="AD4986">
        <v>236000</v>
      </c>
      <c r="AE4986"/>
      <c r="AF4986">
        <v>124428</v>
      </c>
      <c r="AG4986"/>
      <c r="AH4986">
        <v>124428</v>
      </c>
      <c r="AI4986">
        <v>0</v>
      </c>
    </row>
    <row r="4987" spans="1:35">
      <c r="A4987" t="s">
        <v>862</v>
      </c>
      <c r="B4987">
        <v>2017</v>
      </c>
      <c r="C4987">
        <v>2017</v>
      </c>
      <c r="D4987">
        <v>2017</v>
      </c>
      <c r="E4987">
        <v>4</v>
      </c>
      <c r="F4987">
        <v>0</v>
      </c>
      <c r="G4987">
        <v>0</v>
      </c>
      <c r="H4987" t="s">
        <v>900</v>
      </c>
      <c r="I4987">
        <v>842</v>
      </c>
      <c r="J4987" t="s">
        <v>593</v>
      </c>
      <c r="K4987" t="s">
        <v>593</v>
      </c>
      <c r="L4987">
        <v>56</v>
      </c>
      <c r="M4987" t="s">
        <v>694</v>
      </c>
      <c r="N4987" t="s">
        <v>695</v>
      </c>
      <c r="O4987">
        <v>0</v>
      </c>
      <c r="P4987" t="s">
        <v>177</v>
      </c>
      <c r="Q4987" t="s">
        <v>514</v>
      </c>
      <c r="R4987" t="s">
        <v>515</v>
      </c>
      <c r="S4987" t="s">
        <v>516</v>
      </c>
      <c r="T4987">
        <v>0</v>
      </c>
      <c r="U4987" t="s">
        <v>517</v>
      </c>
      <c r="V4987">
        <v>2523</v>
      </c>
      <c r="W4987" t="s">
        <v>518</v>
      </c>
      <c r="X4987">
        <v>8</v>
      </c>
      <c r="Y4987" t="s">
        <v>519</v>
      </c>
      <c r="Z4987">
        <v>85000</v>
      </c>
      <c r="AA4987">
        <v>21</v>
      </c>
      <c r="AB4987" t="s">
        <v>867</v>
      </c>
      <c r="AC4987">
        <v>85</v>
      </c>
      <c r="AD4987">
        <v>85000</v>
      </c>
      <c r="AE4987"/>
      <c r="AF4987">
        <v>105713</v>
      </c>
      <c r="AG4987"/>
      <c r="AH4987">
        <v>105713</v>
      </c>
      <c r="AI4987">
        <v>0</v>
      </c>
    </row>
    <row r="4988" spans="1:35">
      <c r="A4988" t="s">
        <v>862</v>
      </c>
      <c r="B4988">
        <v>2017</v>
      </c>
      <c r="C4988">
        <v>2017</v>
      </c>
      <c r="D4988">
        <v>2017</v>
      </c>
      <c r="E4988">
        <v>4</v>
      </c>
      <c r="F4988">
        <v>0</v>
      </c>
      <c r="G4988">
        <v>0</v>
      </c>
      <c r="H4988" t="s">
        <v>900</v>
      </c>
      <c r="I4988">
        <v>842</v>
      </c>
      <c r="J4988" t="s">
        <v>593</v>
      </c>
      <c r="K4988" t="s">
        <v>593</v>
      </c>
      <c r="L4988">
        <v>60</v>
      </c>
      <c r="M4988" t="s">
        <v>797</v>
      </c>
      <c r="N4988" t="s">
        <v>798</v>
      </c>
      <c r="O4988">
        <v>0</v>
      </c>
      <c r="P4988" t="s">
        <v>177</v>
      </c>
      <c r="Q4988" t="s">
        <v>514</v>
      </c>
      <c r="R4988" t="s">
        <v>515</v>
      </c>
      <c r="S4988" t="s">
        <v>516</v>
      </c>
      <c r="T4988">
        <v>0</v>
      </c>
      <c r="U4988" t="s">
        <v>517</v>
      </c>
      <c r="V4988">
        <v>2523</v>
      </c>
      <c r="W4988" t="s">
        <v>518</v>
      </c>
      <c r="X4988">
        <v>8</v>
      </c>
      <c r="Y4988" t="s">
        <v>519</v>
      </c>
      <c r="Z4988">
        <v>2747000</v>
      </c>
      <c r="AA4988">
        <v>21</v>
      </c>
      <c r="AB4988" t="s">
        <v>867</v>
      </c>
      <c r="AC4988">
        <v>2747</v>
      </c>
      <c r="AD4988">
        <v>2747000</v>
      </c>
      <c r="AE4988"/>
      <c r="AF4988">
        <v>249139</v>
      </c>
      <c r="AG4988"/>
      <c r="AH4988">
        <v>249139</v>
      </c>
      <c r="AI4988">
        <v>0</v>
      </c>
    </row>
    <row r="4989" spans="1:35">
      <c r="A4989" t="s">
        <v>862</v>
      </c>
      <c r="B4989">
        <v>2017</v>
      </c>
      <c r="C4989">
        <v>2017</v>
      </c>
      <c r="D4989">
        <v>2017</v>
      </c>
      <c r="E4989">
        <v>4</v>
      </c>
      <c r="F4989">
        <v>0</v>
      </c>
      <c r="G4989">
        <v>0</v>
      </c>
      <c r="H4989" t="s">
        <v>900</v>
      </c>
      <c r="I4989">
        <v>842</v>
      </c>
      <c r="J4989" t="s">
        <v>593</v>
      </c>
      <c r="K4989" t="s">
        <v>593</v>
      </c>
      <c r="L4989">
        <v>68</v>
      </c>
      <c r="M4989" t="s">
        <v>846</v>
      </c>
      <c r="N4989" t="s">
        <v>847</v>
      </c>
      <c r="O4989">
        <v>0</v>
      </c>
      <c r="P4989" t="s">
        <v>177</v>
      </c>
      <c r="Q4989" t="s">
        <v>514</v>
      </c>
      <c r="R4989" t="s">
        <v>515</v>
      </c>
      <c r="S4989" t="s">
        <v>516</v>
      </c>
      <c r="T4989">
        <v>0</v>
      </c>
      <c r="U4989" t="s">
        <v>517</v>
      </c>
      <c r="V4989">
        <v>2523</v>
      </c>
      <c r="W4989" t="s">
        <v>518</v>
      </c>
      <c r="X4989">
        <v>8</v>
      </c>
      <c r="Y4989" t="s">
        <v>519</v>
      </c>
      <c r="Z4989">
        <v>63000</v>
      </c>
      <c r="AA4989">
        <v>21</v>
      </c>
      <c r="AB4989" t="s">
        <v>867</v>
      </c>
      <c r="AC4989">
        <v>63</v>
      </c>
      <c r="AD4989">
        <v>63000</v>
      </c>
      <c r="AE4989"/>
      <c r="AF4989">
        <v>18810</v>
      </c>
      <c r="AG4989"/>
      <c r="AH4989">
        <v>18810</v>
      </c>
      <c r="AI4989">
        <v>0</v>
      </c>
    </row>
    <row r="4990" spans="1:35">
      <c r="A4990" t="s">
        <v>862</v>
      </c>
      <c r="B4990">
        <v>2017</v>
      </c>
      <c r="C4990">
        <v>2017</v>
      </c>
      <c r="D4990">
        <v>2017</v>
      </c>
      <c r="E4990">
        <v>4</v>
      </c>
      <c r="F4990">
        <v>0</v>
      </c>
      <c r="G4990">
        <v>0</v>
      </c>
      <c r="H4990" t="s">
        <v>900</v>
      </c>
      <c r="I4990">
        <v>842</v>
      </c>
      <c r="J4990" t="s">
        <v>593</v>
      </c>
      <c r="K4990" t="s">
        <v>593</v>
      </c>
      <c r="L4990">
        <v>76</v>
      </c>
      <c r="M4990" t="s">
        <v>538</v>
      </c>
      <c r="N4990" t="s">
        <v>539</v>
      </c>
      <c r="O4990">
        <v>0</v>
      </c>
      <c r="P4990" t="s">
        <v>177</v>
      </c>
      <c r="Q4990" t="s">
        <v>514</v>
      </c>
      <c r="R4990" t="s">
        <v>515</v>
      </c>
      <c r="S4990" t="s">
        <v>516</v>
      </c>
      <c r="T4990">
        <v>0</v>
      </c>
      <c r="U4990" t="s">
        <v>517</v>
      </c>
      <c r="V4990">
        <v>2523</v>
      </c>
      <c r="W4990" t="s">
        <v>518</v>
      </c>
      <c r="X4990">
        <v>8</v>
      </c>
      <c r="Y4990" t="s">
        <v>519</v>
      </c>
      <c r="Z4990">
        <v>3533000</v>
      </c>
      <c r="AA4990">
        <v>21</v>
      </c>
      <c r="AB4990" t="s">
        <v>867</v>
      </c>
      <c r="AC4990">
        <v>3533</v>
      </c>
      <c r="AD4990">
        <v>3533000</v>
      </c>
      <c r="AE4990"/>
      <c r="AF4990">
        <v>300200</v>
      </c>
      <c r="AG4990"/>
      <c r="AH4990">
        <v>300200</v>
      </c>
      <c r="AI4990">
        <v>0</v>
      </c>
    </row>
    <row r="4991" spans="1:35">
      <c r="A4991" t="s">
        <v>862</v>
      </c>
      <c r="B4991">
        <v>2017</v>
      </c>
      <c r="C4991">
        <v>2017</v>
      </c>
      <c r="D4991">
        <v>2017</v>
      </c>
      <c r="E4991">
        <v>4</v>
      </c>
      <c r="F4991">
        <v>0</v>
      </c>
      <c r="G4991">
        <v>0</v>
      </c>
      <c r="H4991" t="s">
        <v>900</v>
      </c>
      <c r="I4991">
        <v>842</v>
      </c>
      <c r="J4991" t="s">
        <v>593</v>
      </c>
      <c r="K4991" t="s">
        <v>593</v>
      </c>
      <c r="L4991">
        <v>84</v>
      </c>
      <c r="M4991" t="s">
        <v>805</v>
      </c>
      <c r="N4991" t="s">
        <v>806</v>
      </c>
      <c r="O4991">
        <v>0</v>
      </c>
      <c r="P4991" t="s">
        <v>177</v>
      </c>
      <c r="Q4991" t="s">
        <v>514</v>
      </c>
      <c r="R4991" t="s">
        <v>515</v>
      </c>
      <c r="S4991" t="s">
        <v>516</v>
      </c>
      <c r="T4991">
        <v>0</v>
      </c>
      <c r="U4991" t="s">
        <v>517</v>
      </c>
      <c r="V4991">
        <v>2523</v>
      </c>
      <c r="W4991" t="s">
        <v>518</v>
      </c>
      <c r="X4991">
        <v>8</v>
      </c>
      <c r="Y4991" t="s">
        <v>519</v>
      </c>
      <c r="Z4991">
        <v>20000</v>
      </c>
      <c r="AA4991">
        <v>21</v>
      </c>
      <c r="AB4991" t="s">
        <v>867</v>
      </c>
      <c r="AC4991">
        <v>20</v>
      </c>
      <c r="AD4991">
        <v>20000</v>
      </c>
      <c r="AE4991"/>
      <c r="AF4991">
        <v>16228</v>
      </c>
      <c r="AG4991"/>
      <c r="AH4991">
        <v>16228</v>
      </c>
      <c r="AI4991">
        <v>0</v>
      </c>
    </row>
    <row r="4992" spans="1:35">
      <c r="A4992" t="s">
        <v>862</v>
      </c>
      <c r="B4992">
        <v>2017</v>
      </c>
      <c r="C4992">
        <v>2017</v>
      </c>
      <c r="D4992">
        <v>2017</v>
      </c>
      <c r="E4992">
        <v>4</v>
      </c>
      <c r="F4992">
        <v>0</v>
      </c>
      <c r="G4992">
        <v>0</v>
      </c>
      <c r="H4992" t="s">
        <v>900</v>
      </c>
      <c r="I4992">
        <v>842</v>
      </c>
      <c r="J4992" t="s">
        <v>593</v>
      </c>
      <c r="K4992" t="s">
        <v>593</v>
      </c>
      <c r="L4992">
        <v>92</v>
      </c>
      <c r="M4992" t="s">
        <v>809</v>
      </c>
      <c r="N4992" t="s">
        <v>810</v>
      </c>
      <c r="O4992">
        <v>0</v>
      </c>
      <c r="P4992" t="s">
        <v>177</v>
      </c>
      <c r="Q4992" t="s">
        <v>514</v>
      </c>
      <c r="R4992" t="s">
        <v>515</v>
      </c>
      <c r="S4992" t="s">
        <v>516</v>
      </c>
      <c r="T4992">
        <v>0</v>
      </c>
      <c r="U4992" t="s">
        <v>517</v>
      </c>
      <c r="V4992">
        <v>2523</v>
      </c>
      <c r="W4992" t="s">
        <v>518</v>
      </c>
      <c r="X4992">
        <v>8</v>
      </c>
      <c r="Y4992" t="s">
        <v>519</v>
      </c>
      <c r="Z4992">
        <v>19119000</v>
      </c>
      <c r="AA4992">
        <v>21</v>
      </c>
      <c r="AB4992" t="s">
        <v>867</v>
      </c>
      <c r="AC4992">
        <v>19119</v>
      </c>
      <c r="AD4992">
        <v>19119000</v>
      </c>
      <c r="AE4992"/>
      <c r="AF4992">
        <v>2382852</v>
      </c>
      <c r="AG4992"/>
      <c r="AH4992">
        <v>2382852</v>
      </c>
      <c r="AI4992">
        <v>0</v>
      </c>
    </row>
    <row r="4993" spans="1:35">
      <c r="A4993" t="s">
        <v>862</v>
      </c>
      <c r="B4993">
        <v>2017</v>
      </c>
      <c r="C4993">
        <v>2017</v>
      </c>
      <c r="D4993">
        <v>2017</v>
      </c>
      <c r="E4993">
        <v>4</v>
      </c>
      <c r="F4993">
        <v>0</v>
      </c>
      <c r="G4993">
        <v>0</v>
      </c>
      <c r="H4993" t="s">
        <v>900</v>
      </c>
      <c r="I4993">
        <v>842</v>
      </c>
      <c r="J4993" t="s">
        <v>593</v>
      </c>
      <c r="K4993" t="s">
        <v>593</v>
      </c>
      <c r="L4993">
        <v>124</v>
      </c>
      <c r="M4993" t="s">
        <v>542</v>
      </c>
      <c r="N4993" t="s">
        <v>543</v>
      </c>
      <c r="O4993">
        <v>0</v>
      </c>
      <c r="P4993" t="s">
        <v>177</v>
      </c>
      <c r="Q4993" t="s">
        <v>514</v>
      </c>
      <c r="R4993" t="s">
        <v>515</v>
      </c>
      <c r="S4993" t="s">
        <v>516</v>
      </c>
      <c r="T4993">
        <v>0</v>
      </c>
      <c r="U4993" t="s">
        <v>517</v>
      </c>
      <c r="V4993">
        <v>2523</v>
      </c>
      <c r="W4993" t="s">
        <v>518</v>
      </c>
      <c r="X4993">
        <v>8</v>
      </c>
      <c r="Y4993" t="s">
        <v>519</v>
      </c>
      <c r="Z4993">
        <v>845461000</v>
      </c>
      <c r="AA4993">
        <v>21</v>
      </c>
      <c r="AB4993" t="s">
        <v>867</v>
      </c>
      <c r="AC4993">
        <v>845461</v>
      </c>
      <c r="AD4993">
        <v>845461000</v>
      </c>
      <c r="AE4993"/>
      <c r="AF4993">
        <v>120824148</v>
      </c>
      <c r="AG4993"/>
      <c r="AH4993">
        <v>120824148</v>
      </c>
      <c r="AI4993">
        <v>0</v>
      </c>
    </row>
    <row r="4994" spans="1:35">
      <c r="A4994" t="s">
        <v>862</v>
      </c>
      <c r="B4994">
        <v>2017</v>
      </c>
      <c r="C4994">
        <v>2017</v>
      </c>
      <c r="D4994">
        <v>2017</v>
      </c>
      <c r="E4994">
        <v>4</v>
      </c>
      <c r="F4994">
        <v>0</v>
      </c>
      <c r="G4994">
        <v>0</v>
      </c>
      <c r="H4994" t="s">
        <v>900</v>
      </c>
      <c r="I4994">
        <v>842</v>
      </c>
      <c r="J4994" t="s">
        <v>593</v>
      </c>
      <c r="K4994" t="s">
        <v>593</v>
      </c>
      <c r="L4994">
        <v>136</v>
      </c>
      <c r="M4994" t="s">
        <v>795</v>
      </c>
      <c r="N4994" t="s">
        <v>796</v>
      </c>
      <c r="O4994">
        <v>0</v>
      </c>
      <c r="P4994" t="s">
        <v>177</v>
      </c>
      <c r="Q4994" t="s">
        <v>514</v>
      </c>
      <c r="R4994" t="s">
        <v>515</v>
      </c>
      <c r="S4994" t="s">
        <v>516</v>
      </c>
      <c r="T4994">
        <v>0</v>
      </c>
      <c r="U4994" t="s">
        <v>517</v>
      </c>
      <c r="V4994">
        <v>2523</v>
      </c>
      <c r="W4994" t="s">
        <v>518</v>
      </c>
      <c r="X4994">
        <v>8</v>
      </c>
      <c r="Y4994" t="s">
        <v>519</v>
      </c>
      <c r="Z4994">
        <v>2267000</v>
      </c>
      <c r="AA4994">
        <v>21</v>
      </c>
      <c r="AB4994" t="s">
        <v>867</v>
      </c>
      <c r="AC4994">
        <v>2267</v>
      </c>
      <c r="AD4994">
        <v>2267000</v>
      </c>
      <c r="AE4994"/>
      <c r="AF4994">
        <v>584638</v>
      </c>
      <c r="AG4994"/>
      <c r="AH4994">
        <v>584638</v>
      </c>
      <c r="AI4994">
        <v>0</v>
      </c>
    </row>
    <row r="4995" spans="1:35">
      <c r="A4995" t="s">
        <v>862</v>
      </c>
      <c r="B4995">
        <v>2017</v>
      </c>
      <c r="C4995">
        <v>2017</v>
      </c>
      <c r="D4995">
        <v>2017</v>
      </c>
      <c r="E4995">
        <v>4</v>
      </c>
      <c r="F4995">
        <v>0</v>
      </c>
      <c r="G4995">
        <v>0</v>
      </c>
      <c r="H4995" t="s">
        <v>900</v>
      </c>
      <c r="I4995">
        <v>842</v>
      </c>
      <c r="J4995" t="s">
        <v>593</v>
      </c>
      <c r="K4995" t="s">
        <v>593</v>
      </c>
      <c r="L4995">
        <v>152</v>
      </c>
      <c r="M4995" t="s">
        <v>642</v>
      </c>
      <c r="N4995" t="s">
        <v>643</v>
      </c>
      <c r="O4995">
        <v>0</v>
      </c>
      <c r="P4995" t="s">
        <v>177</v>
      </c>
      <c r="Q4995" t="s">
        <v>514</v>
      </c>
      <c r="R4995" t="s">
        <v>515</v>
      </c>
      <c r="S4995" t="s">
        <v>516</v>
      </c>
      <c r="T4995">
        <v>0</v>
      </c>
      <c r="U4995" t="s">
        <v>517</v>
      </c>
      <c r="V4995">
        <v>2523</v>
      </c>
      <c r="W4995" t="s">
        <v>518</v>
      </c>
      <c r="X4995">
        <v>8</v>
      </c>
      <c r="Y4995" t="s">
        <v>519</v>
      </c>
      <c r="Z4995">
        <v>3417000</v>
      </c>
      <c r="AA4995">
        <v>21</v>
      </c>
      <c r="AB4995" t="s">
        <v>867</v>
      </c>
      <c r="AC4995">
        <v>3417</v>
      </c>
      <c r="AD4995">
        <v>3417000</v>
      </c>
      <c r="AE4995"/>
      <c r="AF4995">
        <v>749242</v>
      </c>
      <c r="AG4995"/>
      <c r="AH4995">
        <v>749242</v>
      </c>
      <c r="AI4995">
        <v>0</v>
      </c>
    </row>
    <row r="4996" spans="1:35">
      <c r="A4996" t="s">
        <v>862</v>
      </c>
      <c r="B4996">
        <v>2017</v>
      </c>
      <c r="C4996">
        <v>2017</v>
      </c>
      <c r="D4996">
        <v>2017</v>
      </c>
      <c r="E4996">
        <v>4</v>
      </c>
      <c r="F4996">
        <v>0</v>
      </c>
      <c r="G4996">
        <v>0</v>
      </c>
      <c r="H4996" t="s">
        <v>900</v>
      </c>
      <c r="I4996">
        <v>842</v>
      </c>
      <c r="J4996" t="s">
        <v>593</v>
      </c>
      <c r="K4996" t="s">
        <v>593</v>
      </c>
      <c r="L4996">
        <v>156</v>
      </c>
      <c r="M4996" t="s">
        <v>183</v>
      </c>
      <c r="N4996" t="s">
        <v>562</v>
      </c>
      <c r="O4996">
        <v>0</v>
      </c>
      <c r="P4996" t="s">
        <v>177</v>
      </c>
      <c r="Q4996" t="s">
        <v>514</v>
      </c>
      <c r="R4996" t="s">
        <v>515</v>
      </c>
      <c r="S4996" t="s">
        <v>516</v>
      </c>
      <c r="T4996">
        <v>0</v>
      </c>
      <c r="U4996" t="s">
        <v>517</v>
      </c>
      <c r="V4996">
        <v>2523</v>
      </c>
      <c r="W4996" t="s">
        <v>518</v>
      </c>
      <c r="X4996">
        <v>8</v>
      </c>
      <c r="Y4996" t="s">
        <v>519</v>
      </c>
      <c r="Z4996">
        <v>2069000</v>
      </c>
      <c r="AA4996">
        <v>21</v>
      </c>
      <c r="AB4996" t="s">
        <v>867</v>
      </c>
      <c r="AC4996">
        <v>2069</v>
      </c>
      <c r="AD4996">
        <v>2069000</v>
      </c>
      <c r="AE4996"/>
      <c r="AF4996">
        <v>1802450</v>
      </c>
      <c r="AG4996"/>
      <c r="AH4996">
        <v>1802450</v>
      </c>
      <c r="AI4996">
        <v>0</v>
      </c>
    </row>
    <row r="4997" spans="1:35">
      <c r="A4997" t="s">
        <v>862</v>
      </c>
      <c r="B4997">
        <v>2017</v>
      </c>
      <c r="C4997">
        <v>2017</v>
      </c>
      <c r="D4997">
        <v>2017</v>
      </c>
      <c r="E4997">
        <v>4</v>
      </c>
      <c r="F4997">
        <v>0</v>
      </c>
      <c r="G4997">
        <v>0</v>
      </c>
      <c r="H4997" t="s">
        <v>900</v>
      </c>
      <c r="I4997">
        <v>842</v>
      </c>
      <c r="J4997" t="s">
        <v>593</v>
      </c>
      <c r="K4997" t="s">
        <v>593</v>
      </c>
      <c r="L4997">
        <v>170</v>
      </c>
      <c r="M4997" t="s">
        <v>725</v>
      </c>
      <c r="N4997" t="s">
        <v>726</v>
      </c>
      <c r="O4997">
        <v>0</v>
      </c>
      <c r="P4997" t="s">
        <v>177</v>
      </c>
      <c r="Q4997" t="s">
        <v>514</v>
      </c>
      <c r="R4997" t="s">
        <v>515</v>
      </c>
      <c r="S4997" t="s">
        <v>516</v>
      </c>
      <c r="T4997">
        <v>0</v>
      </c>
      <c r="U4997" t="s">
        <v>517</v>
      </c>
      <c r="V4997">
        <v>2523</v>
      </c>
      <c r="W4997" t="s">
        <v>518</v>
      </c>
      <c r="X4997">
        <v>8</v>
      </c>
      <c r="Y4997" t="s">
        <v>519</v>
      </c>
      <c r="Z4997">
        <v>269000</v>
      </c>
      <c r="AA4997">
        <v>21</v>
      </c>
      <c r="AB4997" t="s">
        <v>867</v>
      </c>
      <c r="AC4997">
        <v>269</v>
      </c>
      <c r="AD4997">
        <v>269000</v>
      </c>
      <c r="AE4997"/>
      <c r="AF4997">
        <v>146846</v>
      </c>
      <c r="AG4997"/>
      <c r="AH4997">
        <v>146846</v>
      </c>
      <c r="AI4997">
        <v>0</v>
      </c>
    </row>
    <row r="4998" spans="1:35">
      <c r="A4998" t="s">
        <v>862</v>
      </c>
      <c r="B4998">
        <v>2017</v>
      </c>
      <c r="C4998">
        <v>2017</v>
      </c>
      <c r="D4998">
        <v>2017</v>
      </c>
      <c r="E4998">
        <v>4</v>
      </c>
      <c r="F4998">
        <v>0</v>
      </c>
      <c r="G4998">
        <v>0</v>
      </c>
      <c r="H4998" t="s">
        <v>900</v>
      </c>
      <c r="I4998">
        <v>842</v>
      </c>
      <c r="J4998" t="s">
        <v>593</v>
      </c>
      <c r="K4998" t="s">
        <v>593</v>
      </c>
      <c r="L4998">
        <v>180</v>
      </c>
      <c r="M4998" t="s">
        <v>875</v>
      </c>
      <c r="N4998" t="s">
        <v>876</v>
      </c>
      <c r="O4998">
        <v>0</v>
      </c>
      <c r="P4998" t="s">
        <v>177</v>
      </c>
      <c r="Q4998" t="s">
        <v>514</v>
      </c>
      <c r="R4998" t="s">
        <v>515</v>
      </c>
      <c r="S4998" t="s">
        <v>516</v>
      </c>
      <c r="T4998">
        <v>0</v>
      </c>
      <c r="U4998" t="s">
        <v>517</v>
      </c>
      <c r="V4998">
        <v>2523</v>
      </c>
      <c r="W4998" t="s">
        <v>518</v>
      </c>
      <c r="X4998">
        <v>8</v>
      </c>
      <c r="Y4998" t="s">
        <v>519</v>
      </c>
      <c r="Z4998">
        <v>29000</v>
      </c>
      <c r="AA4998">
        <v>21</v>
      </c>
      <c r="AB4998" t="s">
        <v>867</v>
      </c>
      <c r="AC4998">
        <v>29</v>
      </c>
      <c r="AD4998">
        <v>29000</v>
      </c>
      <c r="AE4998"/>
      <c r="AF4998">
        <v>4032</v>
      </c>
      <c r="AG4998"/>
      <c r="AH4998">
        <v>4032</v>
      </c>
      <c r="AI4998">
        <v>0</v>
      </c>
    </row>
    <row r="4999" spans="1:35">
      <c r="A4999" t="s">
        <v>862</v>
      </c>
      <c r="B4999">
        <v>2017</v>
      </c>
      <c r="C4999">
        <v>2017</v>
      </c>
      <c r="D4999">
        <v>2017</v>
      </c>
      <c r="E4999">
        <v>4</v>
      </c>
      <c r="F4999">
        <v>0</v>
      </c>
      <c r="G4999">
        <v>0</v>
      </c>
      <c r="H4999" t="s">
        <v>900</v>
      </c>
      <c r="I4999">
        <v>842</v>
      </c>
      <c r="J4999" t="s">
        <v>593</v>
      </c>
      <c r="K4999" t="s">
        <v>593</v>
      </c>
      <c r="L4999">
        <v>188</v>
      </c>
      <c r="M4999" t="s">
        <v>612</v>
      </c>
      <c r="N4999" t="s">
        <v>613</v>
      </c>
      <c r="O4999">
        <v>0</v>
      </c>
      <c r="P4999" t="s">
        <v>177</v>
      </c>
      <c r="Q4999" t="s">
        <v>514</v>
      </c>
      <c r="R4999" t="s">
        <v>515</v>
      </c>
      <c r="S4999" t="s">
        <v>516</v>
      </c>
      <c r="T4999">
        <v>0</v>
      </c>
      <c r="U4999" t="s">
        <v>517</v>
      </c>
      <c r="V4999">
        <v>2523</v>
      </c>
      <c r="W4999" t="s">
        <v>518</v>
      </c>
      <c r="X4999">
        <v>8</v>
      </c>
      <c r="Y4999" t="s">
        <v>519</v>
      </c>
      <c r="Z4999">
        <v>317000</v>
      </c>
      <c r="AA4999">
        <v>21</v>
      </c>
      <c r="AB4999" t="s">
        <v>867</v>
      </c>
      <c r="AC4999">
        <v>317</v>
      </c>
      <c r="AD4999">
        <v>317000</v>
      </c>
      <c r="AE4999"/>
      <c r="AF4999">
        <v>124397</v>
      </c>
      <c r="AG4999"/>
      <c r="AH4999">
        <v>124397</v>
      </c>
      <c r="AI4999">
        <v>0</v>
      </c>
    </row>
    <row r="5000" spans="1:35">
      <c r="A5000" t="s">
        <v>862</v>
      </c>
      <c r="B5000">
        <v>2017</v>
      </c>
      <c r="C5000">
        <v>2017</v>
      </c>
      <c r="D5000">
        <v>2017</v>
      </c>
      <c r="E5000">
        <v>4</v>
      </c>
      <c r="F5000">
        <v>0</v>
      </c>
      <c r="G5000">
        <v>0</v>
      </c>
      <c r="H5000" t="s">
        <v>900</v>
      </c>
      <c r="I5000">
        <v>842</v>
      </c>
      <c r="J5000" t="s">
        <v>593</v>
      </c>
      <c r="K5000" t="s">
        <v>593</v>
      </c>
      <c r="L5000">
        <v>196</v>
      </c>
      <c r="M5000" t="s">
        <v>614</v>
      </c>
      <c r="N5000" t="s">
        <v>615</v>
      </c>
      <c r="O5000">
        <v>0</v>
      </c>
      <c r="P5000" t="s">
        <v>177</v>
      </c>
      <c r="Q5000" t="s">
        <v>514</v>
      </c>
      <c r="R5000" t="s">
        <v>515</v>
      </c>
      <c r="S5000" t="s">
        <v>516</v>
      </c>
      <c r="T5000">
        <v>0</v>
      </c>
      <c r="U5000" t="s">
        <v>517</v>
      </c>
      <c r="V5000">
        <v>2523</v>
      </c>
      <c r="W5000" t="s">
        <v>518</v>
      </c>
      <c r="X5000">
        <v>8</v>
      </c>
      <c r="Y5000" t="s">
        <v>519</v>
      </c>
      <c r="Z5000">
        <v>22000</v>
      </c>
      <c r="AA5000">
        <v>21</v>
      </c>
      <c r="AB5000" t="s">
        <v>867</v>
      </c>
      <c r="AC5000">
        <v>22</v>
      </c>
      <c r="AD5000">
        <v>22000</v>
      </c>
      <c r="AE5000"/>
      <c r="AF5000">
        <v>15220</v>
      </c>
      <c r="AG5000"/>
      <c r="AH5000">
        <v>15220</v>
      </c>
      <c r="AI5000">
        <v>0</v>
      </c>
    </row>
    <row r="5001" spans="1:35">
      <c r="A5001" t="s">
        <v>862</v>
      </c>
      <c r="B5001">
        <v>2017</v>
      </c>
      <c r="C5001">
        <v>2017</v>
      </c>
      <c r="D5001">
        <v>2017</v>
      </c>
      <c r="E5001">
        <v>4</v>
      </c>
      <c r="F5001">
        <v>0</v>
      </c>
      <c r="G5001">
        <v>0</v>
      </c>
      <c r="H5001" t="s">
        <v>900</v>
      </c>
      <c r="I5001">
        <v>842</v>
      </c>
      <c r="J5001" t="s">
        <v>593</v>
      </c>
      <c r="K5001" t="s">
        <v>593</v>
      </c>
      <c r="L5001">
        <v>203</v>
      </c>
      <c r="M5001" t="s">
        <v>684</v>
      </c>
      <c r="N5001" t="s">
        <v>685</v>
      </c>
      <c r="O5001">
        <v>0</v>
      </c>
      <c r="P5001" t="s">
        <v>177</v>
      </c>
      <c r="Q5001" t="s">
        <v>514</v>
      </c>
      <c r="R5001" t="s">
        <v>515</v>
      </c>
      <c r="S5001" t="s">
        <v>516</v>
      </c>
      <c r="T5001">
        <v>0</v>
      </c>
      <c r="U5001" t="s">
        <v>517</v>
      </c>
      <c r="V5001">
        <v>2523</v>
      </c>
      <c r="W5001" t="s">
        <v>518</v>
      </c>
      <c r="X5001">
        <v>8</v>
      </c>
      <c r="Y5001" t="s">
        <v>519</v>
      </c>
      <c r="Z5001">
        <v>28000</v>
      </c>
      <c r="AA5001">
        <v>21</v>
      </c>
      <c r="AB5001" t="s">
        <v>867</v>
      </c>
      <c r="AC5001">
        <v>28</v>
      </c>
      <c r="AD5001">
        <v>28000</v>
      </c>
      <c r="AE5001"/>
      <c r="AF5001">
        <v>11330</v>
      </c>
      <c r="AG5001"/>
      <c r="AH5001">
        <v>11330</v>
      </c>
      <c r="AI5001">
        <v>0</v>
      </c>
    </row>
    <row r="5002" spans="1:35">
      <c r="A5002" t="s">
        <v>862</v>
      </c>
      <c r="B5002">
        <v>2017</v>
      </c>
      <c r="C5002">
        <v>2017</v>
      </c>
      <c r="D5002">
        <v>2017</v>
      </c>
      <c r="E5002">
        <v>4</v>
      </c>
      <c r="F5002">
        <v>0</v>
      </c>
      <c r="G5002">
        <v>0</v>
      </c>
      <c r="H5002" t="s">
        <v>900</v>
      </c>
      <c r="I5002">
        <v>842</v>
      </c>
      <c r="J5002" t="s">
        <v>593</v>
      </c>
      <c r="K5002" t="s">
        <v>593</v>
      </c>
      <c r="L5002">
        <v>212</v>
      </c>
      <c r="M5002" t="s">
        <v>815</v>
      </c>
      <c r="N5002" t="s">
        <v>816</v>
      </c>
      <c r="O5002">
        <v>0</v>
      </c>
      <c r="P5002" t="s">
        <v>177</v>
      </c>
      <c r="Q5002" t="s">
        <v>514</v>
      </c>
      <c r="R5002" t="s">
        <v>515</v>
      </c>
      <c r="S5002" t="s">
        <v>516</v>
      </c>
      <c r="T5002">
        <v>0</v>
      </c>
      <c r="U5002" t="s">
        <v>517</v>
      </c>
      <c r="V5002">
        <v>2523</v>
      </c>
      <c r="W5002" t="s">
        <v>518</v>
      </c>
      <c r="X5002">
        <v>8</v>
      </c>
      <c r="Y5002" t="s">
        <v>519</v>
      </c>
      <c r="Z5002">
        <v>104000</v>
      </c>
      <c r="AA5002">
        <v>21</v>
      </c>
      <c r="AB5002" t="s">
        <v>867</v>
      </c>
      <c r="AC5002">
        <v>104</v>
      </c>
      <c r="AD5002">
        <v>104000</v>
      </c>
      <c r="AE5002"/>
      <c r="AF5002">
        <v>19086</v>
      </c>
      <c r="AG5002"/>
      <c r="AH5002">
        <v>19086</v>
      </c>
      <c r="AI5002">
        <v>0</v>
      </c>
    </row>
    <row r="5003" spans="1:35">
      <c r="A5003" t="s">
        <v>862</v>
      </c>
      <c r="B5003">
        <v>2017</v>
      </c>
      <c r="C5003">
        <v>2017</v>
      </c>
      <c r="D5003">
        <v>2017</v>
      </c>
      <c r="E5003">
        <v>4</v>
      </c>
      <c r="F5003">
        <v>0</v>
      </c>
      <c r="G5003">
        <v>0</v>
      </c>
      <c r="H5003" t="s">
        <v>900</v>
      </c>
      <c r="I5003">
        <v>842</v>
      </c>
      <c r="J5003" t="s">
        <v>593</v>
      </c>
      <c r="K5003" t="s">
        <v>593</v>
      </c>
      <c r="L5003">
        <v>214</v>
      </c>
      <c r="M5003" t="s">
        <v>837</v>
      </c>
      <c r="N5003" t="s">
        <v>838</v>
      </c>
      <c r="O5003">
        <v>0</v>
      </c>
      <c r="P5003" t="s">
        <v>177</v>
      </c>
      <c r="Q5003" t="s">
        <v>514</v>
      </c>
      <c r="R5003" t="s">
        <v>515</v>
      </c>
      <c r="S5003" t="s">
        <v>516</v>
      </c>
      <c r="T5003">
        <v>0</v>
      </c>
      <c r="U5003" t="s">
        <v>517</v>
      </c>
      <c r="V5003">
        <v>2523</v>
      </c>
      <c r="W5003" t="s">
        <v>518</v>
      </c>
      <c r="X5003">
        <v>8</v>
      </c>
      <c r="Y5003" t="s">
        <v>519</v>
      </c>
      <c r="Z5003">
        <v>1092000</v>
      </c>
      <c r="AA5003">
        <v>21</v>
      </c>
      <c r="AB5003" t="s">
        <v>867</v>
      </c>
      <c r="AC5003">
        <v>1092</v>
      </c>
      <c r="AD5003">
        <v>1092000</v>
      </c>
      <c r="AE5003"/>
      <c r="AF5003">
        <v>547560</v>
      </c>
      <c r="AG5003"/>
      <c r="AH5003">
        <v>547560</v>
      </c>
      <c r="AI5003">
        <v>0</v>
      </c>
    </row>
    <row r="5004" spans="1:35">
      <c r="A5004" t="s">
        <v>862</v>
      </c>
      <c r="B5004">
        <v>2017</v>
      </c>
      <c r="C5004">
        <v>2017</v>
      </c>
      <c r="D5004">
        <v>2017</v>
      </c>
      <c r="E5004">
        <v>4</v>
      </c>
      <c r="F5004">
        <v>0</v>
      </c>
      <c r="G5004">
        <v>0</v>
      </c>
      <c r="H5004" t="s">
        <v>900</v>
      </c>
      <c r="I5004">
        <v>842</v>
      </c>
      <c r="J5004" t="s">
        <v>593</v>
      </c>
      <c r="K5004" t="s">
        <v>593</v>
      </c>
      <c r="L5004">
        <v>218</v>
      </c>
      <c r="M5004" t="s">
        <v>767</v>
      </c>
      <c r="N5004" t="s">
        <v>768</v>
      </c>
      <c r="O5004">
        <v>0</v>
      </c>
      <c r="P5004" t="s">
        <v>177</v>
      </c>
      <c r="Q5004" t="s">
        <v>514</v>
      </c>
      <c r="R5004" t="s">
        <v>515</v>
      </c>
      <c r="S5004" t="s">
        <v>516</v>
      </c>
      <c r="T5004">
        <v>0</v>
      </c>
      <c r="U5004" t="s">
        <v>517</v>
      </c>
      <c r="V5004">
        <v>2523</v>
      </c>
      <c r="W5004" t="s">
        <v>518</v>
      </c>
      <c r="X5004">
        <v>8</v>
      </c>
      <c r="Y5004" t="s">
        <v>519</v>
      </c>
      <c r="Z5004">
        <v>275000</v>
      </c>
      <c r="AA5004">
        <v>21</v>
      </c>
      <c r="AB5004" t="s">
        <v>867</v>
      </c>
      <c r="AC5004">
        <v>275</v>
      </c>
      <c r="AD5004">
        <v>275000</v>
      </c>
      <c r="AE5004"/>
      <c r="AF5004">
        <v>148350</v>
      </c>
      <c r="AG5004"/>
      <c r="AH5004">
        <v>148350</v>
      </c>
      <c r="AI5004">
        <v>0</v>
      </c>
    </row>
    <row r="5005" spans="1:35">
      <c r="A5005" t="s">
        <v>862</v>
      </c>
      <c r="B5005">
        <v>2017</v>
      </c>
      <c r="C5005">
        <v>2017</v>
      </c>
      <c r="D5005">
        <v>2017</v>
      </c>
      <c r="E5005">
        <v>4</v>
      </c>
      <c r="F5005">
        <v>0</v>
      </c>
      <c r="G5005">
        <v>0</v>
      </c>
      <c r="H5005" t="s">
        <v>900</v>
      </c>
      <c r="I5005">
        <v>842</v>
      </c>
      <c r="J5005" t="s">
        <v>593</v>
      </c>
      <c r="K5005" t="s">
        <v>593</v>
      </c>
      <c r="L5005">
        <v>222</v>
      </c>
      <c r="M5005" t="s">
        <v>833</v>
      </c>
      <c r="N5005" t="s">
        <v>834</v>
      </c>
      <c r="O5005">
        <v>0</v>
      </c>
      <c r="P5005" t="s">
        <v>177</v>
      </c>
      <c r="Q5005" t="s">
        <v>514</v>
      </c>
      <c r="R5005" t="s">
        <v>515</v>
      </c>
      <c r="S5005" t="s">
        <v>516</v>
      </c>
      <c r="T5005">
        <v>0</v>
      </c>
      <c r="U5005" t="s">
        <v>517</v>
      </c>
      <c r="V5005">
        <v>2523</v>
      </c>
      <c r="W5005" t="s">
        <v>518</v>
      </c>
      <c r="X5005">
        <v>8</v>
      </c>
      <c r="Y5005" t="s">
        <v>519</v>
      </c>
      <c r="Z5005">
        <v>21000</v>
      </c>
      <c r="AA5005">
        <v>21</v>
      </c>
      <c r="AB5005" t="s">
        <v>867</v>
      </c>
      <c r="AC5005">
        <v>21</v>
      </c>
      <c r="AD5005">
        <v>21000</v>
      </c>
      <c r="AE5005"/>
      <c r="AF5005">
        <v>35836</v>
      </c>
      <c r="AG5005"/>
      <c r="AH5005">
        <v>35836</v>
      </c>
      <c r="AI5005">
        <v>0</v>
      </c>
    </row>
    <row r="5006" spans="1:35">
      <c r="A5006" t="s">
        <v>862</v>
      </c>
      <c r="B5006">
        <v>2017</v>
      </c>
      <c r="C5006">
        <v>2017</v>
      </c>
      <c r="D5006">
        <v>2017</v>
      </c>
      <c r="E5006">
        <v>4</v>
      </c>
      <c r="F5006">
        <v>0</v>
      </c>
      <c r="G5006">
        <v>0</v>
      </c>
      <c r="H5006" t="s">
        <v>900</v>
      </c>
      <c r="I5006">
        <v>842</v>
      </c>
      <c r="J5006" t="s">
        <v>593</v>
      </c>
      <c r="K5006" t="s">
        <v>593</v>
      </c>
      <c r="L5006">
        <v>246</v>
      </c>
      <c r="M5006" t="s">
        <v>678</v>
      </c>
      <c r="N5006" t="s">
        <v>679</v>
      </c>
      <c r="O5006">
        <v>0</v>
      </c>
      <c r="P5006" t="s">
        <v>177</v>
      </c>
      <c r="Q5006" t="s">
        <v>514</v>
      </c>
      <c r="R5006" t="s">
        <v>515</v>
      </c>
      <c r="S5006" t="s">
        <v>516</v>
      </c>
      <c r="T5006">
        <v>0</v>
      </c>
      <c r="U5006" t="s">
        <v>517</v>
      </c>
      <c r="V5006">
        <v>2523</v>
      </c>
      <c r="W5006" t="s">
        <v>518</v>
      </c>
      <c r="X5006">
        <v>8</v>
      </c>
      <c r="Y5006" t="s">
        <v>519</v>
      </c>
      <c r="Z5006">
        <v>50000</v>
      </c>
      <c r="AA5006">
        <v>21</v>
      </c>
      <c r="AB5006" t="s">
        <v>867</v>
      </c>
      <c r="AC5006">
        <v>50</v>
      </c>
      <c r="AD5006">
        <v>50000</v>
      </c>
      <c r="AE5006"/>
      <c r="AF5006">
        <v>13738</v>
      </c>
      <c r="AG5006"/>
      <c r="AH5006">
        <v>13738</v>
      </c>
      <c r="AI5006">
        <v>0</v>
      </c>
    </row>
    <row r="5007" spans="1:35">
      <c r="A5007" t="s">
        <v>862</v>
      </c>
      <c r="B5007">
        <v>2017</v>
      </c>
      <c r="C5007">
        <v>2017</v>
      </c>
      <c r="D5007">
        <v>2017</v>
      </c>
      <c r="E5007">
        <v>4</v>
      </c>
      <c r="F5007">
        <v>0</v>
      </c>
      <c r="G5007">
        <v>0</v>
      </c>
      <c r="H5007" t="s">
        <v>900</v>
      </c>
      <c r="I5007">
        <v>842</v>
      </c>
      <c r="J5007" t="s">
        <v>593</v>
      </c>
      <c r="K5007" t="s">
        <v>593</v>
      </c>
      <c r="L5007">
        <v>251</v>
      </c>
      <c r="M5007" t="s">
        <v>113</v>
      </c>
      <c r="N5007" t="s">
        <v>583</v>
      </c>
      <c r="O5007">
        <v>0</v>
      </c>
      <c r="P5007" t="s">
        <v>177</v>
      </c>
      <c r="Q5007" t="s">
        <v>514</v>
      </c>
      <c r="R5007" t="s">
        <v>515</v>
      </c>
      <c r="S5007" t="s">
        <v>516</v>
      </c>
      <c r="T5007">
        <v>0</v>
      </c>
      <c r="U5007" t="s">
        <v>517</v>
      </c>
      <c r="V5007">
        <v>2523</v>
      </c>
      <c r="W5007" t="s">
        <v>518</v>
      </c>
      <c r="X5007">
        <v>8</v>
      </c>
      <c r="Y5007" t="s">
        <v>519</v>
      </c>
      <c r="Z5007">
        <v>32541000</v>
      </c>
      <c r="AA5007">
        <v>21</v>
      </c>
      <c r="AB5007" t="s">
        <v>867</v>
      </c>
      <c r="AC5007">
        <v>32541</v>
      </c>
      <c r="AD5007">
        <v>32541000</v>
      </c>
      <c r="AE5007"/>
      <c r="AF5007">
        <v>5962229</v>
      </c>
      <c r="AG5007"/>
      <c r="AH5007">
        <v>5962229</v>
      </c>
      <c r="AI5007">
        <v>0</v>
      </c>
    </row>
    <row r="5008" spans="1:35">
      <c r="A5008" t="s">
        <v>862</v>
      </c>
      <c r="B5008">
        <v>2017</v>
      </c>
      <c r="C5008">
        <v>2017</v>
      </c>
      <c r="D5008">
        <v>2017</v>
      </c>
      <c r="E5008">
        <v>4</v>
      </c>
      <c r="F5008">
        <v>0</v>
      </c>
      <c r="G5008">
        <v>0</v>
      </c>
      <c r="H5008" t="s">
        <v>900</v>
      </c>
      <c r="I5008">
        <v>842</v>
      </c>
      <c r="J5008" t="s">
        <v>593</v>
      </c>
      <c r="K5008" t="s">
        <v>593</v>
      </c>
      <c r="L5008">
        <v>262</v>
      </c>
      <c r="M5008" t="s">
        <v>630</v>
      </c>
      <c r="N5008" t="s">
        <v>631</v>
      </c>
      <c r="O5008">
        <v>0</v>
      </c>
      <c r="P5008" t="s">
        <v>177</v>
      </c>
      <c r="Q5008" t="s">
        <v>514</v>
      </c>
      <c r="R5008" t="s">
        <v>515</v>
      </c>
      <c r="S5008" t="s">
        <v>516</v>
      </c>
      <c r="T5008">
        <v>0</v>
      </c>
      <c r="U5008" t="s">
        <v>517</v>
      </c>
      <c r="V5008">
        <v>2523</v>
      </c>
      <c r="W5008" t="s">
        <v>518</v>
      </c>
      <c r="X5008">
        <v>8</v>
      </c>
      <c r="Y5008" t="s">
        <v>519</v>
      </c>
      <c r="Z5008">
        <v>64000</v>
      </c>
      <c r="AA5008">
        <v>21</v>
      </c>
      <c r="AB5008" t="s">
        <v>867</v>
      </c>
      <c r="AC5008">
        <v>64</v>
      </c>
      <c r="AD5008">
        <v>64000</v>
      </c>
      <c r="AE5008"/>
      <c r="AF5008">
        <v>12154</v>
      </c>
      <c r="AG5008"/>
      <c r="AH5008">
        <v>12154</v>
      </c>
      <c r="AI5008">
        <v>0</v>
      </c>
    </row>
    <row r="5009" spans="1:35">
      <c r="A5009" t="s">
        <v>862</v>
      </c>
      <c r="B5009">
        <v>2017</v>
      </c>
      <c r="C5009">
        <v>2017</v>
      </c>
      <c r="D5009">
        <v>2017</v>
      </c>
      <c r="E5009">
        <v>4</v>
      </c>
      <c r="F5009">
        <v>0</v>
      </c>
      <c r="G5009">
        <v>0</v>
      </c>
      <c r="H5009" t="s">
        <v>900</v>
      </c>
      <c r="I5009">
        <v>842</v>
      </c>
      <c r="J5009" t="s">
        <v>593</v>
      </c>
      <c r="K5009" t="s">
        <v>593</v>
      </c>
      <c r="L5009">
        <v>276</v>
      </c>
      <c r="M5009" t="s">
        <v>591</v>
      </c>
      <c r="N5009" t="s">
        <v>592</v>
      </c>
      <c r="O5009">
        <v>0</v>
      </c>
      <c r="P5009" t="s">
        <v>177</v>
      </c>
      <c r="Q5009" t="s">
        <v>514</v>
      </c>
      <c r="R5009" t="s">
        <v>515</v>
      </c>
      <c r="S5009" t="s">
        <v>516</v>
      </c>
      <c r="T5009">
        <v>0</v>
      </c>
      <c r="U5009" t="s">
        <v>517</v>
      </c>
      <c r="V5009">
        <v>2523</v>
      </c>
      <c r="W5009" t="s">
        <v>518</v>
      </c>
      <c r="X5009">
        <v>8</v>
      </c>
      <c r="Y5009" t="s">
        <v>519</v>
      </c>
      <c r="Z5009">
        <v>282000</v>
      </c>
      <c r="AA5009">
        <v>21</v>
      </c>
      <c r="AB5009" t="s">
        <v>867</v>
      </c>
      <c r="AC5009">
        <v>282</v>
      </c>
      <c r="AD5009">
        <v>282000</v>
      </c>
      <c r="AE5009"/>
      <c r="AF5009">
        <v>222116</v>
      </c>
      <c r="AG5009"/>
      <c r="AH5009">
        <v>222116</v>
      </c>
      <c r="AI5009">
        <v>0</v>
      </c>
    </row>
    <row r="5010" spans="1:35">
      <c r="A5010" t="s">
        <v>862</v>
      </c>
      <c r="B5010">
        <v>2017</v>
      </c>
      <c r="C5010">
        <v>2017</v>
      </c>
      <c r="D5010">
        <v>2017</v>
      </c>
      <c r="E5010">
        <v>4</v>
      </c>
      <c r="F5010">
        <v>0</v>
      </c>
      <c r="G5010">
        <v>0</v>
      </c>
      <c r="H5010" t="s">
        <v>900</v>
      </c>
      <c r="I5010">
        <v>842</v>
      </c>
      <c r="J5010" t="s">
        <v>593</v>
      </c>
      <c r="K5010" t="s">
        <v>593</v>
      </c>
      <c r="L5010">
        <v>300</v>
      </c>
      <c r="M5010" t="s">
        <v>680</v>
      </c>
      <c r="N5010" t="s">
        <v>681</v>
      </c>
      <c r="O5010">
        <v>0</v>
      </c>
      <c r="P5010" t="s">
        <v>177</v>
      </c>
      <c r="Q5010" t="s">
        <v>514</v>
      </c>
      <c r="R5010" t="s">
        <v>515</v>
      </c>
      <c r="S5010" t="s">
        <v>516</v>
      </c>
      <c r="T5010">
        <v>0</v>
      </c>
      <c r="U5010" t="s">
        <v>517</v>
      </c>
      <c r="V5010">
        <v>2523</v>
      </c>
      <c r="W5010" t="s">
        <v>518</v>
      </c>
      <c r="X5010">
        <v>8</v>
      </c>
      <c r="Y5010" t="s">
        <v>519</v>
      </c>
      <c r="Z5010">
        <v>141000</v>
      </c>
      <c r="AA5010">
        <v>21</v>
      </c>
      <c r="AB5010" t="s">
        <v>867</v>
      </c>
      <c r="AC5010">
        <v>141</v>
      </c>
      <c r="AD5010">
        <v>141000</v>
      </c>
      <c r="AE5010"/>
      <c r="AF5010">
        <v>77964</v>
      </c>
      <c r="AG5010"/>
      <c r="AH5010">
        <v>77964</v>
      </c>
      <c r="AI5010">
        <v>0</v>
      </c>
    </row>
    <row r="5011" spans="1:35">
      <c r="A5011" t="s">
        <v>862</v>
      </c>
      <c r="B5011">
        <v>2017</v>
      </c>
      <c r="C5011">
        <v>2017</v>
      </c>
      <c r="D5011">
        <v>2017</v>
      </c>
      <c r="E5011">
        <v>4</v>
      </c>
      <c r="F5011">
        <v>0</v>
      </c>
      <c r="G5011">
        <v>0</v>
      </c>
      <c r="H5011" t="s">
        <v>900</v>
      </c>
      <c r="I5011">
        <v>842</v>
      </c>
      <c r="J5011" t="s">
        <v>593</v>
      </c>
      <c r="K5011" t="s">
        <v>593</v>
      </c>
      <c r="L5011">
        <v>308</v>
      </c>
      <c r="M5011" t="s">
        <v>819</v>
      </c>
      <c r="N5011" t="s">
        <v>820</v>
      </c>
      <c r="O5011">
        <v>0</v>
      </c>
      <c r="P5011" t="s">
        <v>177</v>
      </c>
      <c r="Q5011" t="s">
        <v>514</v>
      </c>
      <c r="R5011" t="s">
        <v>515</v>
      </c>
      <c r="S5011" t="s">
        <v>516</v>
      </c>
      <c r="T5011">
        <v>0</v>
      </c>
      <c r="U5011" t="s">
        <v>517</v>
      </c>
      <c r="V5011">
        <v>2523</v>
      </c>
      <c r="W5011" t="s">
        <v>518</v>
      </c>
      <c r="X5011">
        <v>8</v>
      </c>
      <c r="Y5011" t="s">
        <v>519</v>
      </c>
      <c r="Z5011">
        <v>28000</v>
      </c>
      <c r="AA5011">
        <v>21</v>
      </c>
      <c r="AB5011" t="s">
        <v>867</v>
      </c>
      <c r="AC5011">
        <v>28</v>
      </c>
      <c r="AD5011">
        <v>28000</v>
      </c>
      <c r="AE5011"/>
      <c r="AF5011">
        <v>41215</v>
      </c>
      <c r="AG5011"/>
      <c r="AH5011">
        <v>41215</v>
      </c>
      <c r="AI5011">
        <v>0</v>
      </c>
    </row>
    <row r="5012" spans="1:35">
      <c r="A5012" t="s">
        <v>862</v>
      </c>
      <c r="B5012">
        <v>2017</v>
      </c>
      <c r="C5012">
        <v>2017</v>
      </c>
      <c r="D5012">
        <v>2017</v>
      </c>
      <c r="E5012">
        <v>4</v>
      </c>
      <c r="F5012">
        <v>0</v>
      </c>
      <c r="G5012">
        <v>0</v>
      </c>
      <c r="H5012" t="s">
        <v>900</v>
      </c>
      <c r="I5012">
        <v>842</v>
      </c>
      <c r="J5012" t="s">
        <v>593</v>
      </c>
      <c r="K5012" t="s">
        <v>593</v>
      </c>
      <c r="L5012">
        <v>320</v>
      </c>
      <c r="M5012" t="s">
        <v>835</v>
      </c>
      <c r="N5012" t="s">
        <v>836</v>
      </c>
      <c r="O5012">
        <v>0</v>
      </c>
      <c r="P5012" t="s">
        <v>177</v>
      </c>
      <c r="Q5012" t="s">
        <v>514</v>
      </c>
      <c r="R5012" t="s">
        <v>515</v>
      </c>
      <c r="S5012" t="s">
        <v>516</v>
      </c>
      <c r="T5012">
        <v>0</v>
      </c>
      <c r="U5012" t="s">
        <v>517</v>
      </c>
      <c r="V5012">
        <v>2523</v>
      </c>
      <c r="W5012" t="s">
        <v>518</v>
      </c>
      <c r="X5012">
        <v>8</v>
      </c>
      <c r="Y5012" t="s">
        <v>519</v>
      </c>
      <c r="Z5012">
        <v>281000</v>
      </c>
      <c r="AA5012">
        <v>21</v>
      </c>
      <c r="AB5012" t="s">
        <v>867</v>
      </c>
      <c r="AC5012">
        <v>281</v>
      </c>
      <c r="AD5012">
        <v>281000</v>
      </c>
      <c r="AE5012"/>
      <c r="AF5012">
        <v>293470</v>
      </c>
      <c r="AG5012"/>
      <c r="AH5012">
        <v>293470</v>
      </c>
      <c r="AI5012">
        <v>0</v>
      </c>
    </row>
    <row r="5013" spans="1:35">
      <c r="A5013" t="s">
        <v>862</v>
      </c>
      <c r="B5013">
        <v>2017</v>
      </c>
      <c r="C5013">
        <v>2017</v>
      </c>
      <c r="D5013">
        <v>2017</v>
      </c>
      <c r="E5013">
        <v>4</v>
      </c>
      <c r="F5013">
        <v>0</v>
      </c>
      <c r="G5013">
        <v>0</v>
      </c>
      <c r="H5013" t="s">
        <v>900</v>
      </c>
      <c r="I5013">
        <v>842</v>
      </c>
      <c r="J5013" t="s">
        <v>593</v>
      </c>
      <c r="K5013" t="s">
        <v>593</v>
      </c>
      <c r="L5013">
        <v>328</v>
      </c>
      <c r="M5013" t="s">
        <v>717</v>
      </c>
      <c r="N5013" t="s">
        <v>718</v>
      </c>
      <c r="O5013">
        <v>0</v>
      </c>
      <c r="P5013" t="s">
        <v>177</v>
      </c>
      <c r="Q5013" t="s">
        <v>514</v>
      </c>
      <c r="R5013" t="s">
        <v>515</v>
      </c>
      <c r="S5013" t="s">
        <v>516</v>
      </c>
      <c r="T5013">
        <v>0</v>
      </c>
      <c r="U5013" t="s">
        <v>517</v>
      </c>
      <c r="V5013">
        <v>2523</v>
      </c>
      <c r="W5013" t="s">
        <v>518</v>
      </c>
      <c r="X5013">
        <v>8</v>
      </c>
      <c r="Y5013" t="s">
        <v>519</v>
      </c>
      <c r="Z5013">
        <v>753000</v>
      </c>
      <c r="AA5013">
        <v>21</v>
      </c>
      <c r="AB5013" t="s">
        <v>867</v>
      </c>
      <c r="AC5013">
        <v>753</v>
      </c>
      <c r="AD5013">
        <v>753000</v>
      </c>
      <c r="AE5013"/>
      <c r="AF5013">
        <v>258739</v>
      </c>
      <c r="AG5013"/>
      <c r="AH5013">
        <v>258739</v>
      </c>
      <c r="AI5013">
        <v>0</v>
      </c>
    </row>
    <row r="5014" spans="1:35">
      <c r="A5014" t="s">
        <v>862</v>
      </c>
      <c r="B5014">
        <v>2017</v>
      </c>
      <c r="C5014">
        <v>2017</v>
      </c>
      <c r="D5014">
        <v>2017</v>
      </c>
      <c r="E5014">
        <v>4</v>
      </c>
      <c r="F5014">
        <v>0</v>
      </c>
      <c r="G5014">
        <v>0</v>
      </c>
      <c r="H5014" t="s">
        <v>900</v>
      </c>
      <c r="I5014">
        <v>842</v>
      </c>
      <c r="J5014" t="s">
        <v>593</v>
      </c>
      <c r="K5014" t="s">
        <v>593</v>
      </c>
      <c r="L5014">
        <v>332</v>
      </c>
      <c r="M5014" t="s">
        <v>799</v>
      </c>
      <c r="N5014" t="s">
        <v>800</v>
      </c>
      <c r="O5014">
        <v>0</v>
      </c>
      <c r="P5014" t="s">
        <v>177</v>
      </c>
      <c r="Q5014" t="s">
        <v>514</v>
      </c>
      <c r="R5014" t="s">
        <v>515</v>
      </c>
      <c r="S5014" t="s">
        <v>516</v>
      </c>
      <c r="T5014">
        <v>0</v>
      </c>
      <c r="U5014" t="s">
        <v>517</v>
      </c>
      <c r="V5014">
        <v>2523</v>
      </c>
      <c r="W5014" t="s">
        <v>518</v>
      </c>
      <c r="X5014">
        <v>8</v>
      </c>
      <c r="Y5014" t="s">
        <v>519</v>
      </c>
      <c r="Z5014">
        <v>14243000</v>
      </c>
      <c r="AA5014">
        <v>21</v>
      </c>
      <c r="AB5014" t="s">
        <v>867</v>
      </c>
      <c r="AC5014">
        <v>14243</v>
      </c>
      <c r="AD5014">
        <v>14243000</v>
      </c>
      <c r="AE5014"/>
      <c r="AF5014">
        <v>1269217</v>
      </c>
      <c r="AG5014"/>
      <c r="AH5014">
        <v>1269217</v>
      </c>
      <c r="AI5014">
        <v>0</v>
      </c>
    </row>
    <row r="5015" spans="1:35">
      <c r="A5015" t="s">
        <v>862</v>
      </c>
      <c r="B5015">
        <v>2017</v>
      </c>
      <c r="C5015">
        <v>2017</v>
      </c>
      <c r="D5015">
        <v>2017</v>
      </c>
      <c r="E5015">
        <v>4</v>
      </c>
      <c r="F5015">
        <v>0</v>
      </c>
      <c r="G5015">
        <v>0</v>
      </c>
      <c r="H5015" t="s">
        <v>900</v>
      </c>
      <c r="I5015">
        <v>842</v>
      </c>
      <c r="J5015" t="s">
        <v>593</v>
      </c>
      <c r="K5015" t="s">
        <v>593</v>
      </c>
      <c r="L5015">
        <v>340</v>
      </c>
      <c r="M5015" t="s">
        <v>757</v>
      </c>
      <c r="N5015" t="s">
        <v>758</v>
      </c>
      <c r="O5015">
        <v>0</v>
      </c>
      <c r="P5015" t="s">
        <v>177</v>
      </c>
      <c r="Q5015" t="s">
        <v>514</v>
      </c>
      <c r="R5015" t="s">
        <v>515</v>
      </c>
      <c r="S5015" t="s">
        <v>516</v>
      </c>
      <c r="T5015">
        <v>0</v>
      </c>
      <c r="U5015" t="s">
        <v>517</v>
      </c>
      <c r="V5015">
        <v>2523</v>
      </c>
      <c r="W5015" t="s">
        <v>518</v>
      </c>
      <c r="X5015">
        <v>8</v>
      </c>
      <c r="Y5015" t="s">
        <v>519</v>
      </c>
      <c r="Z5015">
        <v>662000</v>
      </c>
      <c r="AA5015">
        <v>21</v>
      </c>
      <c r="AB5015" t="s">
        <v>867</v>
      </c>
      <c r="AC5015">
        <v>662</v>
      </c>
      <c r="AD5015">
        <v>662000</v>
      </c>
      <c r="AE5015"/>
      <c r="AF5015">
        <v>128495</v>
      </c>
      <c r="AG5015"/>
      <c r="AH5015">
        <v>128495</v>
      </c>
      <c r="AI5015">
        <v>0</v>
      </c>
    </row>
    <row r="5016" spans="1:35">
      <c r="A5016" t="s">
        <v>862</v>
      </c>
      <c r="B5016">
        <v>2017</v>
      </c>
      <c r="C5016">
        <v>2017</v>
      </c>
      <c r="D5016">
        <v>2017</v>
      </c>
      <c r="E5016">
        <v>4</v>
      </c>
      <c r="F5016">
        <v>0</v>
      </c>
      <c r="G5016">
        <v>0</v>
      </c>
      <c r="H5016" t="s">
        <v>900</v>
      </c>
      <c r="I5016">
        <v>842</v>
      </c>
      <c r="J5016" t="s">
        <v>593</v>
      </c>
      <c r="K5016" t="s">
        <v>593</v>
      </c>
      <c r="L5016">
        <v>344</v>
      </c>
      <c r="M5016" t="s">
        <v>558</v>
      </c>
      <c r="N5016" t="s">
        <v>559</v>
      </c>
      <c r="O5016">
        <v>0</v>
      </c>
      <c r="P5016" t="s">
        <v>177</v>
      </c>
      <c r="Q5016" t="s">
        <v>514</v>
      </c>
      <c r="R5016" t="s">
        <v>515</v>
      </c>
      <c r="S5016" t="s">
        <v>516</v>
      </c>
      <c r="T5016">
        <v>0</v>
      </c>
      <c r="U5016" t="s">
        <v>517</v>
      </c>
      <c r="V5016">
        <v>2523</v>
      </c>
      <c r="W5016" t="s">
        <v>518</v>
      </c>
      <c r="X5016">
        <v>8</v>
      </c>
      <c r="Y5016" t="s">
        <v>519</v>
      </c>
      <c r="Z5016">
        <v>705000</v>
      </c>
      <c r="AA5016">
        <v>21</v>
      </c>
      <c r="AB5016" t="s">
        <v>867</v>
      </c>
      <c r="AC5016">
        <v>705</v>
      </c>
      <c r="AD5016">
        <v>705000</v>
      </c>
      <c r="AE5016"/>
      <c r="AF5016">
        <v>352982</v>
      </c>
      <c r="AG5016"/>
      <c r="AH5016">
        <v>352982</v>
      </c>
      <c r="AI5016">
        <v>0</v>
      </c>
    </row>
    <row r="5017" spans="1:35">
      <c r="A5017" t="s">
        <v>862</v>
      </c>
      <c r="B5017">
        <v>2017</v>
      </c>
      <c r="C5017">
        <v>2017</v>
      </c>
      <c r="D5017">
        <v>2017</v>
      </c>
      <c r="E5017">
        <v>4</v>
      </c>
      <c r="F5017">
        <v>0</v>
      </c>
      <c r="G5017">
        <v>0</v>
      </c>
      <c r="H5017" t="s">
        <v>900</v>
      </c>
      <c r="I5017">
        <v>842</v>
      </c>
      <c r="J5017" t="s">
        <v>593</v>
      </c>
      <c r="K5017" t="s">
        <v>593</v>
      </c>
      <c r="L5017">
        <v>360</v>
      </c>
      <c r="M5017" t="s">
        <v>578</v>
      </c>
      <c r="N5017" t="s">
        <v>579</v>
      </c>
      <c r="O5017">
        <v>0</v>
      </c>
      <c r="P5017" t="s">
        <v>177</v>
      </c>
      <c r="Q5017" t="s">
        <v>514</v>
      </c>
      <c r="R5017" t="s">
        <v>515</v>
      </c>
      <c r="S5017" t="s">
        <v>516</v>
      </c>
      <c r="T5017">
        <v>0</v>
      </c>
      <c r="U5017" t="s">
        <v>517</v>
      </c>
      <c r="V5017">
        <v>2523</v>
      </c>
      <c r="W5017" t="s">
        <v>518</v>
      </c>
      <c r="X5017">
        <v>8</v>
      </c>
      <c r="Y5017" t="s">
        <v>519</v>
      </c>
      <c r="Z5017">
        <v>26000</v>
      </c>
      <c r="AA5017">
        <v>21</v>
      </c>
      <c r="AB5017" t="s">
        <v>867</v>
      </c>
      <c r="AC5017">
        <v>26</v>
      </c>
      <c r="AD5017">
        <v>26000</v>
      </c>
      <c r="AE5017"/>
      <c r="AF5017">
        <v>27534</v>
      </c>
      <c r="AG5017"/>
      <c r="AH5017">
        <v>27534</v>
      </c>
      <c r="AI5017">
        <v>0</v>
      </c>
    </row>
    <row r="5018" spans="1:35">
      <c r="A5018" t="s">
        <v>862</v>
      </c>
      <c r="B5018">
        <v>2017</v>
      </c>
      <c r="C5018">
        <v>2017</v>
      </c>
      <c r="D5018">
        <v>2017</v>
      </c>
      <c r="E5018">
        <v>4</v>
      </c>
      <c r="F5018">
        <v>0</v>
      </c>
      <c r="G5018">
        <v>0</v>
      </c>
      <c r="H5018" t="s">
        <v>900</v>
      </c>
      <c r="I5018">
        <v>842</v>
      </c>
      <c r="J5018" t="s">
        <v>593</v>
      </c>
      <c r="K5018" t="s">
        <v>593</v>
      </c>
      <c r="L5018">
        <v>368</v>
      </c>
      <c r="M5018" t="s">
        <v>622</v>
      </c>
      <c r="N5018" t="s">
        <v>623</v>
      </c>
      <c r="O5018">
        <v>0</v>
      </c>
      <c r="P5018" t="s">
        <v>177</v>
      </c>
      <c r="Q5018" t="s">
        <v>514</v>
      </c>
      <c r="R5018" t="s">
        <v>515</v>
      </c>
      <c r="S5018" t="s">
        <v>516</v>
      </c>
      <c r="T5018">
        <v>0</v>
      </c>
      <c r="U5018" t="s">
        <v>517</v>
      </c>
      <c r="V5018">
        <v>2523</v>
      </c>
      <c r="W5018" t="s">
        <v>518</v>
      </c>
      <c r="X5018">
        <v>8</v>
      </c>
      <c r="Y5018" t="s">
        <v>519</v>
      </c>
      <c r="Z5018">
        <v>80000</v>
      </c>
      <c r="AA5018">
        <v>21</v>
      </c>
      <c r="AB5018" t="s">
        <v>867</v>
      </c>
      <c r="AC5018">
        <v>80</v>
      </c>
      <c r="AD5018">
        <v>80000</v>
      </c>
      <c r="AE5018"/>
      <c r="AF5018">
        <v>36340</v>
      </c>
      <c r="AG5018"/>
      <c r="AH5018">
        <v>36340</v>
      </c>
      <c r="AI5018">
        <v>0</v>
      </c>
    </row>
    <row r="5019" spans="1:35">
      <c r="A5019" t="s">
        <v>862</v>
      </c>
      <c r="B5019">
        <v>2017</v>
      </c>
      <c r="C5019">
        <v>2017</v>
      </c>
      <c r="D5019">
        <v>2017</v>
      </c>
      <c r="E5019">
        <v>4</v>
      </c>
      <c r="F5019">
        <v>0</v>
      </c>
      <c r="G5019">
        <v>0</v>
      </c>
      <c r="H5019" t="s">
        <v>900</v>
      </c>
      <c r="I5019">
        <v>842</v>
      </c>
      <c r="J5019" t="s">
        <v>593</v>
      </c>
      <c r="K5019" t="s">
        <v>593</v>
      </c>
      <c r="L5019">
        <v>372</v>
      </c>
      <c r="M5019" t="s">
        <v>676</v>
      </c>
      <c r="N5019" t="s">
        <v>677</v>
      </c>
      <c r="O5019">
        <v>0</v>
      </c>
      <c r="P5019" t="s">
        <v>177</v>
      </c>
      <c r="Q5019" t="s">
        <v>514</v>
      </c>
      <c r="R5019" t="s">
        <v>515</v>
      </c>
      <c r="S5019" t="s">
        <v>516</v>
      </c>
      <c r="T5019">
        <v>0</v>
      </c>
      <c r="U5019" t="s">
        <v>517</v>
      </c>
      <c r="V5019">
        <v>2523</v>
      </c>
      <c r="W5019" t="s">
        <v>518</v>
      </c>
      <c r="X5019">
        <v>8</v>
      </c>
      <c r="Y5019" t="s">
        <v>519</v>
      </c>
      <c r="Z5019">
        <v>1137000</v>
      </c>
      <c r="AA5019">
        <v>21</v>
      </c>
      <c r="AB5019" t="s">
        <v>867</v>
      </c>
      <c r="AC5019">
        <v>1137</v>
      </c>
      <c r="AD5019">
        <v>1137000</v>
      </c>
      <c r="AE5019"/>
      <c r="AF5019">
        <v>441198</v>
      </c>
      <c r="AG5019"/>
      <c r="AH5019">
        <v>441198</v>
      </c>
      <c r="AI5019">
        <v>0</v>
      </c>
    </row>
    <row r="5020" spans="1:35">
      <c r="A5020" t="s">
        <v>862</v>
      </c>
      <c r="B5020">
        <v>2017</v>
      </c>
      <c r="C5020">
        <v>2017</v>
      </c>
      <c r="D5020">
        <v>2017</v>
      </c>
      <c r="E5020">
        <v>4</v>
      </c>
      <c r="F5020">
        <v>0</v>
      </c>
      <c r="G5020">
        <v>0</v>
      </c>
      <c r="H5020" t="s">
        <v>900</v>
      </c>
      <c r="I5020">
        <v>842</v>
      </c>
      <c r="J5020" t="s">
        <v>593</v>
      </c>
      <c r="K5020" t="s">
        <v>593</v>
      </c>
      <c r="L5020">
        <v>376</v>
      </c>
      <c r="M5020" t="s">
        <v>658</v>
      </c>
      <c r="N5020" t="s">
        <v>659</v>
      </c>
      <c r="O5020">
        <v>0</v>
      </c>
      <c r="P5020" t="s">
        <v>177</v>
      </c>
      <c r="Q5020" t="s">
        <v>514</v>
      </c>
      <c r="R5020" t="s">
        <v>515</v>
      </c>
      <c r="S5020" t="s">
        <v>516</v>
      </c>
      <c r="T5020">
        <v>0</v>
      </c>
      <c r="U5020" t="s">
        <v>517</v>
      </c>
      <c r="V5020">
        <v>2523</v>
      </c>
      <c r="W5020" t="s">
        <v>518</v>
      </c>
      <c r="X5020">
        <v>8</v>
      </c>
      <c r="Y5020" t="s">
        <v>519</v>
      </c>
      <c r="Z5020">
        <v>126000</v>
      </c>
      <c r="AA5020">
        <v>21</v>
      </c>
      <c r="AB5020" t="s">
        <v>867</v>
      </c>
      <c r="AC5020">
        <v>126</v>
      </c>
      <c r="AD5020">
        <v>126000</v>
      </c>
      <c r="AE5020"/>
      <c r="AF5020">
        <v>139771</v>
      </c>
      <c r="AG5020"/>
      <c r="AH5020">
        <v>139771</v>
      </c>
      <c r="AI5020">
        <v>0</v>
      </c>
    </row>
    <row r="5021" spans="1:35">
      <c r="A5021" t="s">
        <v>862</v>
      </c>
      <c r="B5021">
        <v>2017</v>
      </c>
      <c r="C5021">
        <v>2017</v>
      </c>
      <c r="D5021">
        <v>2017</v>
      </c>
      <c r="E5021">
        <v>4</v>
      </c>
      <c r="F5021">
        <v>0</v>
      </c>
      <c r="G5021">
        <v>0</v>
      </c>
      <c r="H5021" t="s">
        <v>900</v>
      </c>
      <c r="I5021">
        <v>842</v>
      </c>
      <c r="J5021" t="s">
        <v>593</v>
      </c>
      <c r="K5021" t="s">
        <v>593</v>
      </c>
      <c r="L5021">
        <v>380</v>
      </c>
      <c r="M5021" t="s">
        <v>587</v>
      </c>
      <c r="N5021" t="s">
        <v>588</v>
      </c>
      <c r="O5021">
        <v>0</v>
      </c>
      <c r="P5021" t="s">
        <v>177</v>
      </c>
      <c r="Q5021" t="s">
        <v>514</v>
      </c>
      <c r="R5021" t="s">
        <v>515</v>
      </c>
      <c r="S5021" t="s">
        <v>516</v>
      </c>
      <c r="T5021">
        <v>0</v>
      </c>
      <c r="U5021" t="s">
        <v>517</v>
      </c>
      <c r="V5021">
        <v>2523</v>
      </c>
      <c r="W5021" t="s">
        <v>518</v>
      </c>
      <c r="X5021">
        <v>8</v>
      </c>
      <c r="Y5021" t="s">
        <v>519</v>
      </c>
      <c r="Z5021">
        <v>315000</v>
      </c>
      <c r="AA5021">
        <v>21</v>
      </c>
      <c r="AB5021" t="s">
        <v>867</v>
      </c>
      <c r="AC5021">
        <v>315</v>
      </c>
      <c r="AD5021">
        <v>315000</v>
      </c>
      <c r="AE5021"/>
      <c r="AF5021">
        <v>143870</v>
      </c>
      <c r="AG5021"/>
      <c r="AH5021">
        <v>143870</v>
      </c>
      <c r="AI5021">
        <v>0</v>
      </c>
    </row>
    <row r="5022" spans="1:35">
      <c r="A5022" t="s">
        <v>862</v>
      </c>
      <c r="B5022">
        <v>2017</v>
      </c>
      <c r="C5022">
        <v>2017</v>
      </c>
      <c r="D5022">
        <v>2017</v>
      </c>
      <c r="E5022">
        <v>4</v>
      </c>
      <c r="F5022">
        <v>0</v>
      </c>
      <c r="G5022">
        <v>0</v>
      </c>
      <c r="H5022" t="s">
        <v>900</v>
      </c>
      <c r="I5022">
        <v>842</v>
      </c>
      <c r="J5022" t="s">
        <v>593</v>
      </c>
      <c r="K5022" t="s">
        <v>593</v>
      </c>
      <c r="L5022">
        <v>388</v>
      </c>
      <c r="M5022" t="s">
        <v>737</v>
      </c>
      <c r="N5022" t="s">
        <v>738</v>
      </c>
      <c r="O5022">
        <v>0</v>
      </c>
      <c r="P5022" t="s">
        <v>177</v>
      </c>
      <c r="Q5022" t="s">
        <v>514</v>
      </c>
      <c r="R5022" t="s">
        <v>515</v>
      </c>
      <c r="S5022" t="s">
        <v>516</v>
      </c>
      <c r="T5022">
        <v>0</v>
      </c>
      <c r="U5022" t="s">
        <v>517</v>
      </c>
      <c r="V5022">
        <v>2523</v>
      </c>
      <c r="W5022" t="s">
        <v>518</v>
      </c>
      <c r="X5022">
        <v>8</v>
      </c>
      <c r="Y5022" t="s">
        <v>519</v>
      </c>
      <c r="Z5022">
        <v>695000</v>
      </c>
      <c r="AA5022">
        <v>21</v>
      </c>
      <c r="AB5022" t="s">
        <v>867</v>
      </c>
      <c r="AC5022">
        <v>695</v>
      </c>
      <c r="AD5022">
        <v>695000</v>
      </c>
      <c r="AE5022"/>
      <c r="AF5022">
        <v>155422</v>
      </c>
      <c r="AG5022"/>
      <c r="AH5022">
        <v>155422</v>
      </c>
      <c r="AI5022">
        <v>0</v>
      </c>
    </row>
    <row r="5023" spans="1:35">
      <c r="A5023" t="s">
        <v>862</v>
      </c>
      <c r="B5023">
        <v>2017</v>
      </c>
      <c r="C5023">
        <v>2017</v>
      </c>
      <c r="D5023">
        <v>2017</v>
      </c>
      <c r="E5023">
        <v>4</v>
      </c>
      <c r="F5023">
        <v>0</v>
      </c>
      <c r="G5023">
        <v>0</v>
      </c>
      <c r="H5023" t="s">
        <v>900</v>
      </c>
      <c r="I5023">
        <v>842</v>
      </c>
      <c r="J5023" t="s">
        <v>593</v>
      </c>
      <c r="K5023" t="s">
        <v>593</v>
      </c>
      <c r="L5023">
        <v>392</v>
      </c>
      <c r="M5023" t="s">
        <v>223</v>
      </c>
      <c r="N5023" t="s">
        <v>584</v>
      </c>
      <c r="O5023">
        <v>0</v>
      </c>
      <c r="P5023" t="s">
        <v>177</v>
      </c>
      <c r="Q5023" t="s">
        <v>514</v>
      </c>
      <c r="R5023" t="s">
        <v>515</v>
      </c>
      <c r="S5023" t="s">
        <v>516</v>
      </c>
      <c r="T5023">
        <v>0</v>
      </c>
      <c r="U5023" t="s">
        <v>517</v>
      </c>
      <c r="V5023">
        <v>2523</v>
      </c>
      <c r="W5023" t="s">
        <v>518</v>
      </c>
      <c r="X5023">
        <v>8</v>
      </c>
      <c r="Y5023" t="s">
        <v>519</v>
      </c>
      <c r="Z5023">
        <v>13989000</v>
      </c>
      <c r="AA5023">
        <v>21</v>
      </c>
      <c r="AB5023" t="s">
        <v>867</v>
      </c>
      <c r="AC5023">
        <v>13989</v>
      </c>
      <c r="AD5023">
        <v>13989000</v>
      </c>
      <c r="AE5023"/>
      <c r="AF5023">
        <v>2282830</v>
      </c>
      <c r="AG5023"/>
      <c r="AH5023">
        <v>2282830</v>
      </c>
      <c r="AI5023">
        <v>0</v>
      </c>
    </row>
    <row r="5024" spans="1:35">
      <c r="A5024" t="s">
        <v>862</v>
      </c>
      <c r="B5024">
        <v>2017</v>
      </c>
      <c r="C5024">
        <v>2017</v>
      </c>
      <c r="D5024">
        <v>2017</v>
      </c>
      <c r="E5024">
        <v>4</v>
      </c>
      <c r="F5024">
        <v>0</v>
      </c>
      <c r="G5024">
        <v>0</v>
      </c>
      <c r="H5024" t="s">
        <v>900</v>
      </c>
      <c r="I5024">
        <v>842</v>
      </c>
      <c r="J5024" t="s">
        <v>593</v>
      </c>
      <c r="K5024" t="s">
        <v>593</v>
      </c>
      <c r="L5024">
        <v>410</v>
      </c>
      <c r="M5024" t="s">
        <v>550</v>
      </c>
      <c r="N5024" t="s">
        <v>551</v>
      </c>
      <c r="O5024">
        <v>0</v>
      </c>
      <c r="P5024" t="s">
        <v>177</v>
      </c>
      <c r="Q5024" t="s">
        <v>514</v>
      </c>
      <c r="R5024" t="s">
        <v>515</v>
      </c>
      <c r="S5024" t="s">
        <v>516</v>
      </c>
      <c r="T5024">
        <v>0</v>
      </c>
      <c r="U5024" t="s">
        <v>517</v>
      </c>
      <c r="V5024">
        <v>2523</v>
      </c>
      <c r="W5024" t="s">
        <v>518</v>
      </c>
      <c r="X5024">
        <v>8</v>
      </c>
      <c r="Y5024" t="s">
        <v>519</v>
      </c>
      <c r="Z5024">
        <v>13876000</v>
      </c>
      <c r="AA5024">
        <v>21</v>
      </c>
      <c r="AB5024" t="s">
        <v>867</v>
      </c>
      <c r="AC5024">
        <v>13876</v>
      </c>
      <c r="AD5024">
        <v>13876000</v>
      </c>
      <c r="AE5024"/>
      <c r="AF5024">
        <v>2045763</v>
      </c>
      <c r="AG5024"/>
      <c r="AH5024">
        <v>2045763</v>
      </c>
      <c r="AI5024">
        <v>0</v>
      </c>
    </row>
    <row r="5025" spans="1:35">
      <c r="A5025" t="s">
        <v>862</v>
      </c>
      <c r="B5025">
        <v>2017</v>
      </c>
      <c r="C5025">
        <v>2017</v>
      </c>
      <c r="D5025">
        <v>2017</v>
      </c>
      <c r="E5025">
        <v>4</v>
      </c>
      <c r="F5025">
        <v>0</v>
      </c>
      <c r="G5025">
        <v>0</v>
      </c>
      <c r="H5025" t="s">
        <v>900</v>
      </c>
      <c r="I5025">
        <v>842</v>
      </c>
      <c r="J5025" t="s">
        <v>593</v>
      </c>
      <c r="K5025" t="s">
        <v>593</v>
      </c>
      <c r="L5025">
        <v>414</v>
      </c>
      <c r="M5025" t="s">
        <v>775</v>
      </c>
      <c r="N5025" t="s">
        <v>776</v>
      </c>
      <c r="O5025">
        <v>0</v>
      </c>
      <c r="P5025" t="s">
        <v>177</v>
      </c>
      <c r="Q5025" t="s">
        <v>514</v>
      </c>
      <c r="R5025" t="s">
        <v>515</v>
      </c>
      <c r="S5025" t="s">
        <v>516</v>
      </c>
      <c r="T5025">
        <v>0</v>
      </c>
      <c r="U5025" t="s">
        <v>517</v>
      </c>
      <c r="V5025">
        <v>2523</v>
      </c>
      <c r="W5025" t="s">
        <v>518</v>
      </c>
      <c r="X5025">
        <v>8</v>
      </c>
      <c r="Y5025" t="s">
        <v>519</v>
      </c>
      <c r="Z5025">
        <v>316000</v>
      </c>
      <c r="AA5025">
        <v>21</v>
      </c>
      <c r="AB5025" t="s">
        <v>867</v>
      </c>
      <c r="AC5025">
        <v>316</v>
      </c>
      <c r="AD5025">
        <v>316000</v>
      </c>
      <c r="AE5025"/>
      <c r="AF5025">
        <v>207754</v>
      </c>
      <c r="AG5025"/>
      <c r="AH5025">
        <v>207754</v>
      </c>
      <c r="AI5025">
        <v>0</v>
      </c>
    </row>
    <row r="5026" spans="1:35">
      <c r="A5026" t="s">
        <v>862</v>
      </c>
      <c r="B5026">
        <v>2017</v>
      </c>
      <c r="C5026">
        <v>2017</v>
      </c>
      <c r="D5026">
        <v>2017</v>
      </c>
      <c r="E5026">
        <v>4</v>
      </c>
      <c r="F5026">
        <v>0</v>
      </c>
      <c r="G5026">
        <v>0</v>
      </c>
      <c r="H5026" t="s">
        <v>900</v>
      </c>
      <c r="I5026">
        <v>842</v>
      </c>
      <c r="J5026" t="s">
        <v>593</v>
      </c>
      <c r="K5026" t="s">
        <v>593</v>
      </c>
      <c r="L5026">
        <v>422</v>
      </c>
      <c r="M5026" t="s">
        <v>451</v>
      </c>
      <c r="N5026" t="s">
        <v>696</v>
      </c>
      <c r="O5026">
        <v>0</v>
      </c>
      <c r="P5026" t="s">
        <v>177</v>
      </c>
      <c r="Q5026" t="s">
        <v>514</v>
      </c>
      <c r="R5026" t="s">
        <v>515</v>
      </c>
      <c r="S5026" t="s">
        <v>516</v>
      </c>
      <c r="T5026">
        <v>0</v>
      </c>
      <c r="U5026" t="s">
        <v>517</v>
      </c>
      <c r="V5026">
        <v>2523</v>
      </c>
      <c r="W5026" t="s">
        <v>518</v>
      </c>
      <c r="X5026">
        <v>8</v>
      </c>
      <c r="Y5026" t="s">
        <v>519</v>
      </c>
      <c r="Z5026">
        <v>5000</v>
      </c>
      <c r="AA5026">
        <v>21</v>
      </c>
      <c r="AB5026" t="s">
        <v>867</v>
      </c>
      <c r="AC5026">
        <v>5</v>
      </c>
      <c r="AD5026">
        <v>5000</v>
      </c>
      <c r="AE5026"/>
      <c r="AF5026">
        <v>6147</v>
      </c>
      <c r="AG5026"/>
      <c r="AH5026">
        <v>6147</v>
      </c>
      <c r="AI5026">
        <v>0</v>
      </c>
    </row>
    <row r="5027" spans="1:35">
      <c r="A5027" t="s">
        <v>862</v>
      </c>
      <c r="B5027">
        <v>2017</v>
      </c>
      <c r="C5027">
        <v>2017</v>
      </c>
      <c r="D5027">
        <v>2017</v>
      </c>
      <c r="E5027">
        <v>4</v>
      </c>
      <c r="F5027">
        <v>0</v>
      </c>
      <c r="G5027">
        <v>0</v>
      </c>
      <c r="H5027" t="s">
        <v>900</v>
      </c>
      <c r="I5027">
        <v>842</v>
      </c>
      <c r="J5027" t="s">
        <v>593</v>
      </c>
      <c r="K5027" t="s">
        <v>593</v>
      </c>
      <c r="L5027">
        <v>434</v>
      </c>
      <c r="M5027" t="s">
        <v>701</v>
      </c>
      <c r="N5027" t="s">
        <v>702</v>
      </c>
      <c r="O5027">
        <v>0</v>
      </c>
      <c r="P5027" t="s">
        <v>177</v>
      </c>
      <c r="Q5027" t="s">
        <v>514</v>
      </c>
      <c r="R5027" t="s">
        <v>515</v>
      </c>
      <c r="S5027" t="s">
        <v>516</v>
      </c>
      <c r="T5027">
        <v>0</v>
      </c>
      <c r="U5027" t="s">
        <v>517</v>
      </c>
      <c r="V5027">
        <v>2523</v>
      </c>
      <c r="W5027" t="s">
        <v>518</v>
      </c>
      <c r="X5027">
        <v>8</v>
      </c>
      <c r="Y5027" t="s">
        <v>519</v>
      </c>
      <c r="Z5027">
        <v>76000</v>
      </c>
      <c r="AA5027">
        <v>21</v>
      </c>
      <c r="AB5027" t="s">
        <v>867</v>
      </c>
      <c r="AC5027">
        <v>76</v>
      </c>
      <c r="AD5027">
        <v>76000</v>
      </c>
      <c r="AE5027"/>
      <c r="AF5027">
        <v>26680</v>
      </c>
      <c r="AG5027"/>
      <c r="AH5027">
        <v>26680</v>
      </c>
      <c r="AI5027">
        <v>0</v>
      </c>
    </row>
    <row r="5028" spans="1:35">
      <c r="A5028" t="s">
        <v>862</v>
      </c>
      <c r="B5028">
        <v>2017</v>
      </c>
      <c r="C5028">
        <v>2017</v>
      </c>
      <c r="D5028">
        <v>2017</v>
      </c>
      <c r="E5028">
        <v>4</v>
      </c>
      <c r="F5028">
        <v>0</v>
      </c>
      <c r="G5028">
        <v>0</v>
      </c>
      <c r="H5028" t="s">
        <v>900</v>
      </c>
      <c r="I5028">
        <v>842</v>
      </c>
      <c r="J5028" t="s">
        <v>593</v>
      </c>
      <c r="K5028" t="s">
        <v>593</v>
      </c>
      <c r="L5028">
        <v>440</v>
      </c>
      <c r="M5028" t="s">
        <v>773</v>
      </c>
      <c r="N5028" t="s">
        <v>774</v>
      </c>
      <c r="O5028">
        <v>0</v>
      </c>
      <c r="P5028" t="s">
        <v>177</v>
      </c>
      <c r="Q5028" t="s">
        <v>514</v>
      </c>
      <c r="R5028" t="s">
        <v>515</v>
      </c>
      <c r="S5028" t="s">
        <v>516</v>
      </c>
      <c r="T5028">
        <v>0</v>
      </c>
      <c r="U5028" t="s">
        <v>517</v>
      </c>
      <c r="V5028">
        <v>2523</v>
      </c>
      <c r="W5028" t="s">
        <v>518</v>
      </c>
      <c r="X5028">
        <v>8</v>
      </c>
      <c r="Y5028" t="s">
        <v>519</v>
      </c>
      <c r="Z5028">
        <v>18000</v>
      </c>
      <c r="AA5028">
        <v>21</v>
      </c>
      <c r="AB5028" t="s">
        <v>867</v>
      </c>
      <c r="AC5028">
        <v>18</v>
      </c>
      <c r="AD5028">
        <v>18000</v>
      </c>
      <c r="AE5028"/>
      <c r="AF5028">
        <v>12162</v>
      </c>
      <c r="AG5028"/>
      <c r="AH5028">
        <v>12162</v>
      </c>
      <c r="AI5028">
        <v>0</v>
      </c>
    </row>
    <row r="5029" spans="1:35">
      <c r="A5029" t="s">
        <v>862</v>
      </c>
      <c r="B5029">
        <v>2017</v>
      </c>
      <c r="C5029">
        <v>2017</v>
      </c>
      <c r="D5029">
        <v>2017</v>
      </c>
      <c r="E5029">
        <v>4</v>
      </c>
      <c r="F5029">
        <v>0</v>
      </c>
      <c r="G5029">
        <v>0</v>
      </c>
      <c r="H5029" t="s">
        <v>900</v>
      </c>
      <c r="I5029">
        <v>842</v>
      </c>
      <c r="J5029" t="s">
        <v>593</v>
      </c>
      <c r="K5029" t="s">
        <v>593</v>
      </c>
      <c r="L5029">
        <v>458</v>
      </c>
      <c r="M5029" t="s">
        <v>180</v>
      </c>
      <c r="N5029" t="s">
        <v>557</v>
      </c>
      <c r="O5029">
        <v>0</v>
      </c>
      <c r="P5029" t="s">
        <v>177</v>
      </c>
      <c r="Q5029" t="s">
        <v>514</v>
      </c>
      <c r="R5029" t="s">
        <v>515</v>
      </c>
      <c r="S5029" t="s">
        <v>516</v>
      </c>
      <c r="T5029">
        <v>0</v>
      </c>
      <c r="U5029" t="s">
        <v>517</v>
      </c>
      <c r="V5029">
        <v>2523</v>
      </c>
      <c r="W5029" t="s">
        <v>518</v>
      </c>
      <c r="X5029">
        <v>8</v>
      </c>
      <c r="Y5029" t="s">
        <v>519</v>
      </c>
      <c r="Z5029">
        <v>96000</v>
      </c>
      <c r="AA5029">
        <v>21</v>
      </c>
      <c r="AB5029" t="s">
        <v>867</v>
      </c>
      <c r="AC5029">
        <v>96</v>
      </c>
      <c r="AD5029">
        <v>96000</v>
      </c>
      <c r="AE5029"/>
      <c r="AF5029">
        <v>36090</v>
      </c>
      <c r="AG5029"/>
      <c r="AH5029">
        <v>36090</v>
      </c>
      <c r="AI5029">
        <v>0</v>
      </c>
    </row>
    <row r="5030" spans="1:35">
      <c r="A5030" t="s">
        <v>862</v>
      </c>
      <c r="B5030">
        <v>2017</v>
      </c>
      <c r="C5030">
        <v>2017</v>
      </c>
      <c r="D5030">
        <v>2017</v>
      </c>
      <c r="E5030">
        <v>4</v>
      </c>
      <c r="F5030">
        <v>0</v>
      </c>
      <c r="G5030">
        <v>0</v>
      </c>
      <c r="H5030" t="s">
        <v>900</v>
      </c>
      <c r="I5030">
        <v>842</v>
      </c>
      <c r="J5030" t="s">
        <v>593</v>
      </c>
      <c r="K5030" t="s">
        <v>593</v>
      </c>
      <c r="L5030">
        <v>478</v>
      </c>
      <c r="M5030" t="s">
        <v>606</v>
      </c>
      <c r="N5030" t="s">
        <v>607</v>
      </c>
      <c r="O5030">
        <v>0</v>
      </c>
      <c r="P5030" t="s">
        <v>177</v>
      </c>
      <c r="Q5030" t="s">
        <v>514</v>
      </c>
      <c r="R5030" t="s">
        <v>515</v>
      </c>
      <c r="S5030" t="s">
        <v>516</v>
      </c>
      <c r="T5030">
        <v>0</v>
      </c>
      <c r="U5030" t="s">
        <v>517</v>
      </c>
      <c r="V5030">
        <v>2523</v>
      </c>
      <c r="W5030" t="s">
        <v>518</v>
      </c>
      <c r="X5030">
        <v>8</v>
      </c>
      <c r="Y5030" t="s">
        <v>519</v>
      </c>
      <c r="Z5030">
        <v>79000</v>
      </c>
      <c r="AA5030">
        <v>21</v>
      </c>
      <c r="AB5030" t="s">
        <v>867</v>
      </c>
      <c r="AC5030">
        <v>79</v>
      </c>
      <c r="AD5030">
        <v>79000</v>
      </c>
      <c r="AE5030"/>
      <c r="AF5030">
        <v>64459</v>
      </c>
      <c r="AG5030"/>
      <c r="AH5030">
        <v>64459</v>
      </c>
      <c r="AI5030">
        <v>0</v>
      </c>
    </row>
    <row r="5031" spans="1:35">
      <c r="A5031" t="s">
        <v>862</v>
      </c>
      <c r="B5031">
        <v>2017</v>
      </c>
      <c r="C5031">
        <v>2017</v>
      </c>
      <c r="D5031">
        <v>2017</v>
      </c>
      <c r="E5031">
        <v>4</v>
      </c>
      <c r="F5031">
        <v>0</v>
      </c>
      <c r="G5031">
        <v>0</v>
      </c>
      <c r="H5031" t="s">
        <v>900</v>
      </c>
      <c r="I5031">
        <v>842</v>
      </c>
      <c r="J5031" t="s">
        <v>593</v>
      </c>
      <c r="K5031" t="s">
        <v>593</v>
      </c>
      <c r="L5031">
        <v>484</v>
      </c>
      <c r="M5031" t="s">
        <v>656</v>
      </c>
      <c r="N5031" t="s">
        <v>657</v>
      </c>
      <c r="O5031">
        <v>0</v>
      </c>
      <c r="P5031" t="s">
        <v>177</v>
      </c>
      <c r="Q5031" t="s">
        <v>514</v>
      </c>
      <c r="R5031" t="s">
        <v>515</v>
      </c>
      <c r="S5031" t="s">
        <v>516</v>
      </c>
      <c r="T5031">
        <v>0</v>
      </c>
      <c r="U5031" t="s">
        <v>517</v>
      </c>
      <c r="V5031">
        <v>2523</v>
      </c>
      <c r="W5031" t="s">
        <v>518</v>
      </c>
      <c r="X5031">
        <v>8</v>
      </c>
      <c r="Y5031" t="s">
        <v>519</v>
      </c>
      <c r="Z5031">
        <v>56480000</v>
      </c>
      <c r="AA5031">
        <v>21</v>
      </c>
      <c r="AB5031" t="s">
        <v>867</v>
      </c>
      <c r="AC5031">
        <v>56480</v>
      </c>
      <c r="AD5031">
        <v>56480000</v>
      </c>
      <c r="AE5031"/>
      <c r="AF5031">
        <v>11197326</v>
      </c>
      <c r="AG5031"/>
      <c r="AH5031">
        <v>11197326</v>
      </c>
      <c r="AI5031">
        <v>0</v>
      </c>
    </row>
    <row r="5032" spans="1:35">
      <c r="A5032" t="s">
        <v>862</v>
      </c>
      <c r="B5032">
        <v>2017</v>
      </c>
      <c r="C5032">
        <v>2017</v>
      </c>
      <c r="D5032">
        <v>2017</v>
      </c>
      <c r="E5032">
        <v>4</v>
      </c>
      <c r="F5032">
        <v>0</v>
      </c>
      <c r="G5032">
        <v>0</v>
      </c>
      <c r="H5032" t="s">
        <v>900</v>
      </c>
      <c r="I5032">
        <v>842</v>
      </c>
      <c r="J5032" t="s">
        <v>593</v>
      </c>
      <c r="K5032" t="s">
        <v>593</v>
      </c>
      <c r="L5032">
        <v>490</v>
      </c>
      <c r="M5032" t="s">
        <v>546</v>
      </c>
      <c r="N5032" t="s">
        <v>547</v>
      </c>
      <c r="O5032">
        <v>0</v>
      </c>
      <c r="P5032" t="s">
        <v>177</v>
      </c>
      <c r="Q5032" t="s">
        <v>514</v>
      </c>
      <c r="R5032" t="s">
        <v>515</v>
      </c>
      <c r="S5032" t="s">
        <v>516</v>
      </c>
      <c r="T5032">
        <v>0</v>
      </c>
      <c r="U5032" t="s">
        <v>517</v>
      </c>
      <c r="V5032">
        <v>2523</v>
      </c>
      <c r="W5032" t="s">
        <v>518</v>
      </c>
      <c r="X5032">
        <v>8</v>
      </c>
      <c r="Y5032" t="s">
        <v>519</v>
      </c>
      <c r="Z5032">
        <v>848000</v>
      </c>
      <c r="AA5032">
        <v>21</v>
      </c>
      <c r="AB5032" t="s">
        <v>867</v>
      </c>
      <c r="AC5032">
        <v>848</v>
      </c>
      <c r="AD5032">
        <v>848000</v>
      </c>
      <c r="AE5032"/>
      <c r="AF5032">
        <v>186137</v>
      </c>
      <c r="AG5032"/>
      <c r="AH5032">
        <v>186137</v>
      </c>
      <c r="AI5032">
        <v>0</v>
      </c>
    </row>
    <row r="5033" spans="1:35">
      <c r="A5033" t="s">
        <v>862</v>
      </c>
      <c r="B5033">
        <v>2017</v>
      </c>
      <c r="C5033">
        <v>2017</v>
      </c>
      <c r="D5033">
        <v>2017</v>
      </c>
      <c r="E5033">
        <v>4</v>
      </c>
      <c r="F5033">
        <v>0</v>
      </c>
      <c r="G5033">
        <v>0</v>
      </c>
      <c r="H5033" t="s">
        <v>900</v>
      </c>
      <c r="I5033">
        <v>842</v>
      </c>
      <c r="J5033" t="s">
        <v>593</v>
      </c>
      <c r="K5033" t="s">
        <v>593</v>
      </c>
      <c r="L5033">
        <v>504</v>
      </c>
      <c r="M5033" t="s">
        <v>686</v>
      </c>
      <c r="N5033" t="s">
        <v>687</v>
      </c>
      <c r="O5033">
        <v>0</v>
      </c>
      <c r="P5033" t="s">
        <v>177</v>
      </c>
      <c r="Q5033" t="s">
        <v>514</v>
      </c>
      <c r="R5033" t="s">
        <v>515</v>
      </c>
      <c r="S5033" t="s">
        <v>516</v>
      </c>
      <c r="T5033">
        <v>0</v>
      </c>
      <c r="U5033" t="s">
        <v>517</v>
      </c>
      <c r="V5033">
        <v>2523</v>
      </c>
      <c r="W5033" t="s">
        <v>518</v>
      </c>
      <c r="X5033">
        <v>8</v>
      </c>
      <c r="Y5033" t="s">
        <v>519</v>
      </c>
      <c r="Z5033">
        <v>118000</v>
      </c>
      <c r="AA5033">
        <v>21</v>
      </c>
      <c r="AB5033" t="s">
        <v>867</v>
      </c>
      <c r="AC5033">
        <v>118</v>
      </c>
      <c r="AD5033">
        <v>118000</v>
      </c>
      <c r="AE5033"/>
      <c r="AF5033">
        <v>52477</v>
      </c>
      <c r="AG5033"/>
      <c r="AH5033">
        <v>52477</v>
      </c>
      <c r="AI5033">
        <v>0</v>
      </c>
    </row>
    <row r="5034" spans="1:35">
      <c r="A5034" t="s">
        <v>862</v>
      </c>
      <c r="B5034">
        <v>2017</v>
      </c>
      <c r="C5034">
        <v>2017</v>
      </c>
      <c r="D5034">
        <v>2017</v>
      </c>
      <c r="E5034">
        <v>4</v>
      </c>
      <c r="F5034">
        <v>0</v>
      </c>
      <c r="G5034">
        <v>0</v>
      </c>
      <c r="H5034" t="s">
        <v>900</v>
      </c>
      <c r="I5034">
        <v>842</v>
      </c>
      <c r="J5034" t="s">
        <v>593</v>
      </c>
      <c r="K5034" t="s">
        <v>593</v>
      </c>
      <c r="L5034">
        <v>512</v>
      </c>
      <c r="M5034" t="s">
        <v>699</v>
      </c>
      <c r="N5034" t="s">
        <v>700</v>
      </c>
      <c r="O5034">
        <v>0</v>
      </c>
      <c r="P5034" t="s">
        <v>177</v>
      </c>
      <c r="Q5034" t="s">
        <v>514</v>
      </c>
      <c r="R5034" t="s">
        <v>515</v>
      </c>
      <c r="S5034" t="s">
        <v>516</v>
      </c>
      <c r="T5034">
        <v>0</v>
      </c>
      <c r="U5034" t="s">
        <v>517</v>
      </c>
      <c r="V5034">
        <v>2523</v>
      </c>
      <c r="W5034" t="s">
        <v>518</v>
      </c>
      <c r="X5034">
        <v>8</v>
      </c>
      <c r="Y5034" t="s">
        <v>519</v>
      </c>
      <c r="Z5034">
        <v>233000</v>
      </c>
      <c r="AA5034">
        <v>21</v>
      </c>
      <c r="AB5034" t="s">
        <v>867</v>
      </c>
      <c r="AC5034">
        <v>233</v>
      </c>
      <c r="AD5034">
        <v>233000</v>
      </c>
      <c r="AE5034"/>
      <c r="AF5034">
        <v>263564</v>
      </c>
      <c r="AG5034"/>
      <c r="AH5034">
        <v>263564</v>
      </c>
      <c r="AI5034">
        <v>0</v>
      </c>
    </row>
    <row r="5035" spans="1:35">
      <c r="A5035" t="s">
        <v>862</v>
      </c>
      <c r="B5035">
        <v>2017</v>
      </c>
      <c r="C5035">
        <v>2017</v>
      </c>
      <c r="D5035">
        <v>2017</v>
      </c>
      <c r="E5035">
        <v>4</v>
      </c>
      <c r="F5035">
        <v>0</v>
      </c>
      <c r="G5035">
        <v>0</v>
      </c>
      <c r="H5035" t="s">
        <v>900</v>
      </c>
      <c r="I5035">
        <v>842</v>
      </c>
      <c r="J5035" t="s">
        <v>593</v>
      </c>
      <c r="K5035" t="s">
        <v>593</v>
      </c>
      <c r="L5035">
        <v>528</v>
      </c>
      <c r="M5035" t="s">
        <v>581</v>
      </c>
      <c r="N5035" t="s">
        <v>582</v>
      </c>
      <c r="O5035">
        <v>0</v>
      </c>
      <c r="P5035" t="s">
        <v>177</v>
      </c>
      <c r="Q5035" t="s">
        <v>514</v>
      </c>
      <c r="R5035" t="s">
        <v>515</v>
      </c>
      <c r="S5035" t="s">
        <v>516</v>
      </c>
      <c r="T5035">
        <v>0</v>
      </c>
      <c r="U5035" t="s">
        <v>517</v>
      </c>
      <c r="V5035">
        <v>2523</v>
      </c>
      <c r="W5035" t="s">
        <v>518</v>
      </c>
      <c r="X5035">
        <v>8</v>
      </c>
      <c r="Y5035" t="s">
        <v>519</v>
      </c>
      <c r="Z5035">
        <v>13972000</v>
      </c>
      <c r="AA5035">
        <v>21</v>
      </c>
      <c r="AB5035" t="s">
        <v>867</v>
      </c>
      <c r="AC5035">
        <v>13972</v>
      </c>
      <c r="AD5035">
        <v>13972000</v>
      </c>
      <c r="AE5035"/>
      <c r="AF5035">
        <v>699208</v>
      </c>
      <c r="AG5035"/>
      <c r="AH5035">
        <v>699208</v>
      </c>
      <c r="AI5035">
        <v>0</v>
      </c>
    </row>
    <row r="5036" spans="1:35">
      <c r="A5036" t="s">
        <v>862</v>
      </c>
      <c r="B5036">
        <v>2017</v>
      </c>
      <c r="C5036">
        <v>2017</v>
      </c>
      <c r="D5036">
        <v>2017</v>
      </c>
      <c r="E5036">
        <v>4</v>
      </c>
      <c r="F5036">
        <v>0</v>
      </c>
      <c r="G5036">
        <v>0</v>
      </c>
      <c r="H5036" t="s">
        <v>900</v>
      </c>
      <c r="I5036">
        <v>842</v>
      </c>
      <c r="J5036" t="s">
        <v>593</v>
      </c>
      <c r="K5036" t="s">
        <v>593</v>
      </c>
      <c r="L5036">
        <v>531</v>
      </c>
      <c r="M5036" t="s">
        <v>624</v>
      </c>
      <c r="N5036" t="s">
        <v>625</v>
      </c>
      <c r="O5036">
        <v>0</v>
      </c>
      <c r="P5036" t="s">
        <v>177</v>
      </c>
      <c r="Q5036" t="s">
        <v>514</v>
      </c>
      <c r="R5036" t="s">
        <v>515</v>
      </c>
      <c r="S5036" t="s">
        <v>516</v>
      </c>
      <c r="T5036">
        <v>0</v>
      </c>
      <c r="U5036" t="s">
        <v>517</v>
      </c>
      <c r="V5036">
        <v>2523</v>
      </c>
      <c r="W5036" t="s">
        <v>518</v>
      </c>
      <c r="X5036">
        <v>8</v>
      </c>
      <c r="Y5036" t="s">
        <v>519</v>
      </c>
      <c r="Z5036">
        <v>10296000</v>
      </c>
      <c r="AA5036">
        <v>21</v>
      </c>
      <c r="AB5036" t="s">
        <v>867</v>
      </c>
      <c r="AC5036">
        <v>10296</v>
      </c>
      <c r="AD5036">
        <v>10296000</v>
      </c>
      <c r="AE5036"/>
      <c r="AF5036">
        <v>685120</v>
      </c>
      <c r="AG5036"/>
      <c r="AH5036">
        <v>685120</v>
      </c>
      <c r="AI5036">
        <v>0</v>
      </c>
    </row>
    <row r="5037" spans="1:35">
      <c r="A5037" t="s">
        <v>862</v>
      </c>
      <c r="B5037">
        <v>2017</v>
      </c>
      <c r="C5037">
        <v>2017</v>
      </c>
      <c r="D5037">
        <v>2017</v>
      </c>
      <c r="E5037">
        <v>4</v>
      </c>
      <c r="F5037">
        <v>0</v>
      </c>
      <c r="G5037">
        <v>0</v>
      </c>
      <c r="H5037" t="s">
        <v>900</v>
      </c>
      <c r="I5037">
        <v>842</v>
      </c>
      <c r="J5037" t="s">
        <v>593</v>
      </c>
      <c r="K5037" t="s">
        <v>593</v>
      </c>
      <c r="L5037">
        <v>533</v>
      </c>
      <c r="M5037" t="s">
        <v>793</v>
      </c>
      <c r="N5037" t="s">
        <v>794</v>
      </c>
      <c r="O5037">
        <v>0</v>
      </c>
      <c r="P5037" t="s">
        <v>177</v>
      </c>
      <c r="Q5037" t="s">
        <v>514</v>
      </c>
      <c r="R5037" t="s">
        <v>515</v>
      </c>
      <c r="S5037" t="s">
        <v>516</v>
      </c>
      <c r="T5037">
        <v>0</v>
      </c>
      <c r="U5037" t="s">
        <v>517</v>
      </c>
      <c r="V5037">
        <v>2523</v>
      </c>
      <c r="W5037" t="s">
        <v>518</v>
      </c>
      <c r="X5037">
        <v>8</v>
      </c>
      <c r="Y5037" t="s">
        <v>519</v>
      </c>
      <c r="Z5037">
        <v>24940000</v>
      </c>
      <c r="AA5037">
        <v>21</v>
      </c>
      <c r="AB5037" t="s">
        <v>867</v>
      </c>
      <c r="AC5037">
        <v>24940</v>
      </c>
      <c r="AD5037">
        <v>24940000</v>
      </c>
      <c r="AE5037"/>
      <c r="AF5037">
        <v>1600024</v>
      </c>
      <c r="AG5037"/>
      <c r="AH5037">
        <v>1600024</v>
      </c>
      <c r="AI5037">
        <v>0</v>
      </c>
    </row>
    <row r="5038" spans="1:35">
      <c r="A5038" t="s">
        <v>862</v>
      </c>
      <c r="B5038">
        <v>2017</v>
      </c>
      <c r="C5038">
        <v>2017</v>
      </c>
      <c r="D5038">
        <v>2017</v>
      </c>
      <c r="E5038">
        <v>4</v>
      </c>
      <c r="F5038">
        <v>0</v>
      </c>
      <c r="G5038">
        <v>0</v>
      </c>
      <c r="H5038" t="s">
        <v>900</v>
      </c>
      <c r="I5038">
        <v>842</v>
      </c>
      <c r="J5038" t="s">
        <v>593</v>
      </c>
      <c r="K5038" t="s">
        <v>593</v>
      </c>
      <c r="L5038">
        <v>534</v>
      </c>
      <c r="M5038" t="s">
        <v>807</v>
      </c>
      <c r="N5038" t="s">
        <v>808</v>
      </c>
      <c r="O5038">
        <v>0</v>
      </c>
      <c r="P5038" t="s">
        <v>177</v>
      </c>
      <c r="Q5038" t="s">
        <v>514</v>
      </c>
      <c r="R5038" t="s">
        <v>515</v>
      </c>
      <c r="S5038" t="s">
        <v>516</v>
      </c>
      <c r="T5038">
        <v>0</v>
      </c>
      <c r="U5038" t="s">
        <v>517</v>
      </c>
      <c r="V5038">
        <v>2523</v>
      </c>
      <c r="W5038" t="s">
        <v>518</v>
      </c>
      <c r="X5038">
        <v>8</v>
      </c>
      <c r="Y5038" t="s">
        <v>519</v>
      </c>
      <c r="Z5038">
        <v>174000</v>
      </c>
      <c r="AA5038">
        <v>21</v>
      </c>
      <c r="AB5038" t="s">
        <v>867</v>
      </c>
      <c r="AC5038">
        <v>174</v>
      </c>
      <c r="AD5038">
        <v>174000</v>
      </c>
      <c r="AE5038"/>
      <c r="AF5038">
        <v>74362</v>
      </c>
      <c r="AG5038"/>
      <c r="AH5038">
        <v>74362</v>
      </c>
      <c r="AI5038">
        <v>0</v>
      </c>
    </row>
    <row r="5039" spans="1:35">
      <c r="A5039" t="s">
        <v>862</v>
      </c>
      <c r="B5039">
        <v>2017</v>
      </c>
      <c r="C5039">
        <v>2017</v>
      </c>
      <c r="D5039">
        <v>2017</v>
      </c>
      <c r="E5039">
        <v>4</v>
      </c>
      <c r="F5039">
        <v>0</v>
      </c>
      <c r="G5039">
        <v>0</v>
      </c>
      <c r="H5039" t="s">
        <v>900</v>
      </c>
      <c r="I5039">
        <v>842</v>
      </c>
      <c r="J5039" t="s">
        <v>593</v>
      </c>
      <c r="K5039" t="s">
        <v>593</v>
      </c>
      <c r="L5039">
        <v>554</v>
      </c>
      <c r="M5039" t="s">
        <v>566</v>
      </c>
      <c r="N5039" t="s">
        <v>567</v>
      </c>
      <c r="O5039">
        <v>0</v>
      </c>
      <c r="P5039" t="s">
        <v>177</v>
      </c>
      <c r="Q5039" t="s">
        <v>514</v>
      </c>
      <c r="R5039" t="s">
        <v>515</v>
      </c>
      <c r="S5039" t="s">
        <v>516</v>
      </c>
      <c r="T5039">
        <v>0</v>
      </c>
      <c r="U5039" t="s">
        <v>517</v>
      </c>
      <c r="V5039">
        <v>2523</v>
      </c>
      <c r="W5039" t="s">
        <v>518</v>
      </c>
      <c r="X5039">
        <v>8</v>
      </c>
      <c r="Y5039" t="s">
        <v>519</v>
      </c>
      <c r="Z5039">
        <v>267000</v>
      </c>
      <c r="AA5039">
        <v>21</v>
      </c>
      <c r="AB5039" t="s">
        <v>867</v>
      </c>
      <c r="AC5039">
        <v>267</v>
      </c>
      <c r="AD5039">
        <v>267000</v>
      </c>
      <c r="AE5039"/>
      <c r="AF5039">
        <v>168811</v>
      </c>
      <c r="AG5039"/>
      <c r="AH5039">
        <v>168811</v>
      </c>
      <c r="AI5039">
        <v>0</v>
      </c>
    </row>
    <row r="5040" spans="1:35">
      <c r="A5040" t="s">
        <v>862</v>
      </c>
      <c r="B5040">
        <v>2017</v>
      </c>
      <c r="C5040">
        <v>2017</v>
      </c>
      <c r="D5040">
        <v>2017</v>
      </c>
      <c r="E5040">
        <v>4</v>
      </c>
      <c r="F5040">
        <v>0</v>
      </c>
      <c r="G5040">
        <v>0</v>
      </c>
      <c r="H5040" t="s">
        <v>900</v>
      </c>
      <c r="I5040">
        <v>842</v>
      </c>
      <c r="J5040" t="s">
        <v>593</v>
      </c>
      <c r="K5040" t="s">
        <v>593</v>
      </c>
      <c r="L5040">
        <v>558</v>
      </c>
      <c r="M5040" t="s">
        <v>831</v>
      </c>
      <c r="N5040" t="s">
        <v>832</v>
      </c>
      <c r="O5040">
        <v>0</v>
      </c>
      <c r="P5040" t="s">
        <v>177</v>
      </c>
      <c r="Q5040" t="s">
        <v>514</v>
      </c>
      <c r="R5040" t="s">
        <v>515</v>
      </c>
      <c r="S5040" t="s">
        <v>516</v>
      </c>
      <c r="T5040">
        <v>0</v>
      </c>
      <c r="U5040" t="s">
        <v>517</v>
      </c>
      <c r="V5040">
        <v>2523</v>
      </c>
      <c r="W5040" t="s">
        <v>518</v>
      </c>
      <c r="X5040">
        <v>8</v>
      </c>
      <c r="Y5040" t="s">
        <v>519</v>
      </c>
      <c r="Z5040">
        <v>59000</v>
      </c>
      <c r="AA5040">
        <v>21</v>
      </c>
      <c r="AB5040" t="s">
        <v>867</v>
      </c>
      <c r="AC5040">
        <v>59</v>
      </c>
      <c r="AD5040">
        <v>59000</v>
      </c>
      <c r="AE5040"/>
      <c r="AF5040">
        <v>32020</v>
      </c>
      <c r="AG5040"/>
      <c r="AH5040">
        <v>32020</v>
      </c>
      <c r="AI5040">
        <v>0</v>
      </c>
    </row>
    <row r="5041" spans="1:35">
      <c r="A5041" t="s">
        <v>862</v>
      </c>
      <c r="B5041">
        <v>2017</v>
      </c>
      <c r="C5041">
        <v>2017</v>
      </c>
      <c r="D5041">
        <v>2017</v>
      </c>
      <c r="E5041">
        <v>4</v>
      </c>
      <c r="F5041">
        <v>0</v>
      </c>
      <c r="G5041">
        <v>0</v>
      </c>
      <c r="H5041" t="s">
        <v>900</v>
      </c>
      <c r="I5041">
        <v>842</v>
      </c>
      <c r="J5041" t="s">
        <v>593</v>
      </c>
      <c r="K5041" t="s">
        <v>593</v>
      </c>
      <c r="L5041">
        <v>566</v>
      </c>
      <c r="M5041" t="s">
        <v>638</v>
      </c>
      <c r="N5041" t="s">
        <v>639</v>
      </c>
      <c r="O5041">
        <v>0</v>
      </c>
      <c r="P5041" t="s">
        <v>177</v>
      </c>
      <c r="Q5041" t="s">
        <v>514</v>
      </c>
      <c r="R5041" t="s">
        <v>515</v>
      </c>
      <c r="S5041" t="s">
        <v>516</v>
      </c>
      <c r="T5041">
        <v>0</v>
      </c>
      <c r="U5041" t="s">
        <v>517</v>
      </c>
      <c r="V5041">
        <v>2523</v>
      </c>
      <c r="W5041" t="s">
        <v>518</v>
      </c>
      <c r="X5041">
        <v>8</v>
      </c>
      <c r="Y5041" t="s">
        <v>519</v>
      </c>
      <c r="Z5041">
        <v>83000</v>
      </c>
      <c r="AA5041">
        <v>21</v>
      </c>
      <c r="AB5041" t="s">
        <v>867</v>
      </c>
      <c r="AC5041">
        <v>83</v>
      </c>
      <c r="AD5041">
        <v>83000</v>
      </c>
      <c r="AE5041"/>
      <c r="AF5041">
        <v>21087</v>
      </c>
      <c r="AG5041"/>
      <c r="AH5041">
        <v>21087</v>
      </c>
      <c r="AI5041">
        <v>0</v>
      </c>
    </row>
    <row r="5042" spans="1:35">
      <c r="A5042" t="s">
        <v>862</v>
      </c>
      <c r="B5042">
        <v>2017</v>
      </c>
      <c r="C5042">
        <v>2017</v>
      </c>
      <c r="D5042">
        <v>2017</v>
      </c>
      <c r="E5042">
        <v>4</v>
      </c>
      <c r="F5042">
        <v>0</v>
      </c>
      <c r="G5042">
        <v>0</v>
      </c>
      <c r="H5042" t="s">
        <v>900</v>
      </c>
      <c r="I5042">
        <v>842</v>
      </c>
      <c r="J5042" t="s">
        <v>593</v>
      </c>
      <c r="K5042" t="s">
        <v>593</v>
      </c>
      <c r="L5042">
        <v>579</v>
      </c>
      <c r="M5042" t="s">
        <v>705</v>
      </c>
      <c r="N5042" t="s">
        <v>706</v>
      </c>
      <c r="O5042">
        <v>0</v>
      </c>
      <c r="P5042" t="s">
        <v>177</v>
      </c>
      <c r="Q5042" t="s">
        <v>514</v>
      </c>
      <c r="R5042" t="s">
        <v>515</v>
      </c>
      <c r="S5042" t="s">
        <v>516</v>
      </c>
      <c r="T5042">
        <v>0</v>
      </c>
      <c r="U5042" t="s">
        <v>517</v>
      </c>
      <c r="V5042">
        <v>2523</v>
      </c>
      <c r="W5042" t="s">
        <v>518</v>
      </c>
      <c r="X5042">
        <v>8</v>
      </c>
      <c r="Y5042" t="s">
        <v>519</v>
      </c>
      <c r="Z5042">
        <v>61000</v>
      </c>
      <c r="AA5042">
        <v>21</v>
      </c>
      <c r="AB5042" t="s">
        <v>867</v>
      </c>
      <c r="AC5042">
        <v>61</v>
      </c>
      <c r="AD5042">
        <v>61000</v>
      </c>
      <c r="AE5042"/>
      <c r="AF5042">
        <v>51640</v>
      </c>
      <c r="AG5042"/>
      <c r="AH5042">
        <v>51640</v>
      </c>
      <c r="AI5042">
        <v>0</v>
      </c>
    </row>
    <row r="5043" spans="1:35">
      <c r="A5043" t="s">
        <v>862</v>
      </c>
      <c r="B5043">
        <v>2017</v>
      </c>
      <c r="C5043">
        <v>2017</v>
      </c>
      <c r="D5043">
        <v>2017</v>
      </c>
      <c r="E5043">
        <v>4</v>
      </c>
      <c r="F5043">
        <v>0</v>
      </c>
      <c r="G5043">
        <v>0</v>
      </c>
      <c r="H5043" t="s">
        <v>900</v>
      </c>
      <c r="I5043">
        <v>842</v>
      </c>
      <c r="J5043" t="s">
        <v>593</v>
      </c>
      <c r="K5043" t="s">
        <v>593</v>
      </c>
      <c r="L5043">
        <v>583</v>
      </c>
      <c r="M5043" t="s">
        <v>901</v>
      </c>
      <c r="N5043" t="s">
        <v>902</v>
      </c>
      <c r="O5043">
        <v>0</v>
      </c>
      <c r="P5043" t="s">
        <v>177</v>
      </c>
      <c r="Q5043" t="s">
        <v>514</v>
      </c>
      <c r="R5043" t="s">
        <v>515</v>
      </c>
      <c r="S5043" t="s">
        <v>516</v>
      </c>
      <c r="T5043">
        <v>0</v>
      </c>
      <c r="U5043" t="s">
        <v>517</v>
      </c>
      <c r="V5043">
        <v>2523</v>
      </c>
      <c r="W5043" t="s">
        <v>518</v>
      </c>
      <c r="X5043">
        <v>8</v>
      </c>
      <c r="Y5043" t="s">
        <v>519</v>
      </c>
      <c r="Z5043">
        <v>1006000</v>
      </c>
      <c r="AA5043">
        <v>21</v>
      </c>
      <c r="AB5043" t="s">
        <v>867</v>
      </c>
      <c r="AC5043">
        <v>1006</v>
      </c>
      <c r="AD5043">
        <v>1006000</v>
      </c>
      <c r="AE5043"/>
      <c r="AF5043">
        <v>74051</v>
      </c>
      <c r="AG5043"/>
      <c r="AH5043">
        <v>74051</v>
      </c>
      <c r="AI5043">
        <v>0</v>
      </c>
    </row>
    <row r="5044" spans="1:35">
      <c r="A5044" t="s">
        <v>862</v>
      </c>
      <c r="B5044">
        <v>2017</v>
      </c>
      <c r="C5044">
        <v>2017</v>
      </c>
      <c r="D5044">
        <v>2017</v>
      </c>
      <c r="E5044">
        <v>4</v>
      </c>
      <c r="F5044">
        <v>0</v>
      </c>
      <c r="G5044">
        <v>0</v>
      </c>
      <c r="H5044" t="s">
        <v>900</v>
      </c>
      <c r="I5044">
        <v>842</v>
      </c>
      <c r="J5044" t="s">
        <v>593</v>
      </c>
      <c r="K5044" t="s">
        <v>593</v>
      </c>
      <c r="L5044">
        <v>584</v>
      </c>
      <c r="M5044" t="s">
        <v>823</v>
      </c>
      <c r="N5044" t="s">
        <v>824</v>
      </c>
      <c r="O5044">
        <v>0</v>
      </c>
      <c r="P5044" t="s">
        <v>177</v>
      </c>
      <c r="Q5044" t="s">
        <v>514</v>
      </c>
      <c r="R5044" t="s">
        <v>515</v>
      </c>
      <c r="S5044" t="s">
        <v>516</v>
      </c>
      <c r="T5044">
        <v>0</v>
      </c>
      <c r="U5044" t="s">
        <v>517</v>
      </c>
      <c r="V5044">
        <v>2523</v>
      </c>
      <c r="W5044" t="s">
        <v>518</v>
      </c>
      <c r="X5044">
        <v>8</v>
      </c>
      <c r="Y5044" t="s">
        <v>519</v>
      </c>
      <c r="Z5044">
        <v>8034000</v>
      </c>
      <c r="AA5044">
        <v>21</v>
      </c>
      <c r="AB5044" t="s">
        <v>867</v>
      </c>
      <c r="AC5044">
        <v>8034</v>
      </c>
      <c r="AD5044">
        <v>8034000</v>
      </c>
      <c r="AE5044"/>
      <c r="AF5044">
        <v>876544</v>
      </c>
      <c r="AG5044"/>
      <c r="AH5044">
        <v>876544</v>
      </c>
      <c r="AI5044">
        <v>0</v>
      </c>
    </row>
    <row r="5045" spans="1:35">
      <c r="A5045" t="s">
        <v>862</v>
      </c>
      <c r="B5045">
        <v>2017</v>
      </c>
      <c r="C5045">
        <v>2017</v>
      </c>
      <c r="D5045">
        <v>2017</v>
      </c>
      <c r="E5045">
        <v>4</v>
      </c>
      <c r="F5045">
        <v>0</v>
      </c>
      <c r="G5045">
        <v>0</v>
      </c>
      <c r="H5045" t="s">
        <v>900</v>
      </c>
      <c r="I5045">
        <v>842</v>
      </c>
      <c r="J5045" t="s">
        <v>593</v>
      </c>
      <c r="K5045" t="s">
        <v>593</v>
      </c>
      <c r="L5045">
        <v>586</v>
      </c>
      <c r="M5045" t="s">
        <v>781</v>
      </c>
      <c r="N5045" t="s">
        <v>782</v>
      </c>
      <c r="O5045">
        <v>0</v>
      </c>
      <c r="P5045" t="s">
        <v>177</v>
      </c>
      <c r="Q5045" t="s">
        <v>514</v>
      </c>
      <c r="R5045" t="s">
        <v>515</v>
      </c>
      <c r="S5045" t="s">
        <v>516</v>
      </c>
      <c r="T5045">
        <v>0</v>
      </c>
      <c r="U5045" t="s">
        <v>517</v>
      </c>
      <c r="V5045">
        <v>2523</v>
      </c>
      <c r="W5045" t="s">
        <v>518</v>
      </c>
      <c r="X5045">
        <v>8</v>
      </c>
      <c r="Y5045" t="s">
        <v>519</v>
      </c>
      <c r="Z5045">
        <v>45000</v>
      </c>
      <c r="AA5045">
        <v>21</v>
      </c>
      <c r="AB5045" t="s">
        <v>867</v>
      </c>
      <c r="AC5045">
        <v>45</v>
      </c>
      <c r="AD5045">
        <v>45000</v>
      </c>
      <c r="AE5045"/>
      <c r="AF5045">
        <v>20657</v>
      </c>
      <c r="AG5045"/>
      <c r="AH5045">
        <v>20657</v>
      </c>
      <c r="AI5045">
        <v>0</v>
      </c>
    </row>
    <row r="5046" spans="1:35">
      <c r="A5046" t="s">
        <v>862</v>
      </c>
      <c r="B5046">
        <v>2017</v>
      </c>
      <c r="C5046">
        <v>2017</v>
      </c>
      <c r="D5046">
        <v>2017</v>
      </c>
      <c r="E5046">
        <v>4</v>
      </c>
      <c r="F5046">
        <v>0</v>
      </c>
      <c r="G5046">
        <v>0</v>
      </c>
      <c r="H5046" t="s">
        <v>900</v>
      </c>
      <c r="I5046">
        <v>842</v>
      </c>
      <c r="J5046" t="s">
        <v>593</v>
      </c>
      <c r="K5046" t="s">
        <v>593</v>
      </c>
      <c r="L5046">
        <v>591</v>
      </c>
      <c r="M5046" t="s">
        <v>576</v>
      </c>
      <c r="N5046" t="s">
        <v>577</v>
      </c>
      <c r="O5046">
        <v>0</v>
      </c>
      <c r="P5046" t="s">
        <v>177</v>
      </c>
      <c r="Q5046" t="s">
        <v>514</v>
      </c>
      <c r="R5046" t="s">
        <v>515</v>
      </c>
      <c r="S5046" t="s">
        <v>516</v>
      </c>
      <c r="T5046">
        <v>0</v>
      </c>
      <c r="U5046" t="s">
        <v>517</v>
      </c>
      <c r="V5046">
        <v>2523</v>
      </c>
      <c r="W5046" t="s">
        <v>518</v>
      </c>
      <c r="X5046">
        <v>8</v>
      </c>
      <c r="Y5046" t="s">
        <v>519</v>
      </c>
      <c r="Z5046">
        <v>2623000</v>
      </c>
      <c r="AA5046">
        <v>21</v>
      </c>
      <c r="AB5046" t="s">
        <v>867</v>
      </c>
      <c r="AC5046">
        <v>2623</v>
      </c>
      <c r="AD5046">
        <v>2623000</v>
      </c>
      <c r="AE5046"/>
      <c r="AF5046">
        <v>1159400</v>
      </c>
      <c r="AG5046"/>
      <c r="AH5046">
        <v>1159400</v>
      </c>
      <c r="AI5046">
        <v>0</v>
      </c>
    </row>
    <row r="5047" spans="1:35">
      <c r="A5047" t="s">
        <v>862</v>
      </c>
      <c r="B5047">
        <v>2017</v>
      </c>
      <c r="C5047">
        <v>2017</v>
      </c>
      <c r="D5047">
        <v>2017</v>
      </c>
      <c r="E5047">
        <v>4</v>
      </c>
      <c r="F5047">
        <v>0</v>
      </c>
      <c r="G5047">
        <v>0</v>
      </c>
      <c r="H5047" t="s">
        <v>900</v>
      </c>
      <c r="I5047">
        <v>842</v>
      </c>
      <c r="J5047" t="s">
        <v>593</v>
      </c>
      <c r="K5047" t="s">
        <v>593</v>
      </c>
      <c r="L5047">
        <v>600</v>
      </c>
      <c r="M5047" t="s">
        <v>852</v>
      </c>
      <c r="N5047" t="s">
        <v>853</v>
      </c>
      <c r="O5047">
        <v>0</v>
      </c>
      <c r="P5047" t="s">
        <v>177</v>
      </c>
      <c r="Q5047" t="s">
        <v>514</v>
      </c>
      <c r="R5047" t="s">
        <v>515</v>
      </c>
      <c r="S5047" t="s">
        <v>516</v>
      </c>
      <c r="T5047">
        <v>0</v>
      </c>
      <c r="U5047" t="s">
        <v>517</v>
      </c>
      <c r="V5047">
        <v>2523</v>
      </c>
      <c r="W5047" t="s">
        <v>518</v>
      </c>
      <c r="X5047">
        <v>8</v>
      </c>
      <c r="Y5047" t="s">
        <v>519</v>
      </c>
      <c r="Z5047">
        <v>56000</v>
      </c>
      <c r="AA5047">
        <v>21</v>
      </c>
      <c r="AB5047" t="s">
        <v>867</v>
      </c>
      <c r="AC5047">
        <v>56</v>
      </c>
      <c r="AD5047">
        <v>56000</v>
      </c>
      <c r="AE5047"/>
      <c r="AF5047">
        <v>100128</v>
      </c>
      <c r="AG5047"/>
      <c r="AH5047">
        <v>100128</v>
      </c>
      <c r="AI5047">
        <v>0</v>
      </c>
    </row>
    <row r="5048" spans="1:35">
      <c r="A5048" t="s">
        <v>862</v>
      </c>
      <c r="B5048">
        <v>2017</v>
      </c>
      <c r="C5048">
        <v>2017</v>
      </c>
      <c r="D5048">
        <v>2017</v>
      </c>
      <c r="E5048">
        <v>4</v>
      </c>
      <c r="F5048">
        <v>0</v>
      </c>
      <c r="G5048">
        <v>0</v>
      </c>
      <c r="H5048" t="s">
        <v>900</v>
      </c>
      <c r="I5048">
        <v>842</v>
      </c>
      <c r="J5048" t="s">
        <v>593</v>
      </c>
      <c r="K5048" t="s">
        <v>593</v>
      </c>
      <c r="L5048">
        <v>604</v>
      </c>
      <c r="M5048" t="s">
        <v>769</v>
      </c>
      <c r="N5048" t="s">
        <v>770</v>
      </c>
      <c r="O5048">
        <v>0</v>
      </c>
      <c r="P5048" t="s">
        <v>177</v>
      </c>
      <c r="Q5048" t="s">
        <v>514</v>
      </c>
      <c r="R5048" t="s">
        <v>515</v>
      </c>
      <c r="S5048" t="s">
        <v>516</v>
      </c>
      <c r="T5048">
        <v>0</v>
      </c>
      <c r="U5048" t="s">
        <v>517</v>
      </c>
      <c r="V5048">
        <v>2523</v>
      </c>
      <c r="W5048" t="s">
        <v>518</v>
      </c>
      <c r="X5048">
        <v>8</v>
      </c>
      <c r="Y5048" t="s">
        <v>519</v>
      </c>
      <c r="Z5048">
        <v>71000</v>
      </c>
      <c r="AA5048">
        <v>21</v>
      </c>
      <c r="AB5048" t="s">
        <v>867</v>
      </c>
      <c r="AC5048">
        <v>71</v>
      </c>
      <c r="AD5048">
        <v>71000</v>
      </c>
      <c r="AE5048"/>
      <c r="AF5048">
        <v>67523</v>
      </c>
      <c r="AG5048"/>
      <c r="AH5048">
        <v>67523</v>
      </c>
      <c r="AI5048">
        <v>0</v>
      </c>
    </row>
    <row r="5049" spans="1:35">
      <c r="A5049" t="s">
        <v>862</v>
      </c>
      <c r="B5049">
        <v>2017</v>
      </c>
      <c r="C5049">
        <v>2017</v>
      </c>
      <c r="D5049">
        <v>2017</v>
      </c>
      <c r="E5049">
        <v>4</v>
      </c>
      <c r="F5049">
        <v>0</v>
      </c>
      <c r="G5049">
        <v>0</v>
      </c>
      <c r="H5049" t="s">
        <v>900</v>
      </c>
      <c r="I5049">
        <v>842</v>
      </c>
      <c r="J5049" t="s">
        <v>593</v>
      </c>
      <c r="K5049" t="s">
        <v>593</v>
      </c>
      <c r="L5049">
        <v>608</v>
      </c>
      <c r="M5049" t="s">
        <v>548</v>
      </c>
      <c r="N5049" t="s">
        <v>549</v>
      </c>
      <c r="O5049">
        <v>0</v>
      </c>
      <c r="P5049" t="s">
        <v>177</v>
      </c>
      <c r="Q5049" t="s">
        <v>514</v>
      </c>
      <c r="R5049" t="s">
        <v>515</v>
      </c>
      <c r="S5049" t="s">
        <v>516</v>
      </c>
      <c r="T5049">
        <v>0</v>
      </c>
      <c r="U5049" t="s">
        <v>517</v>
      </c>
      <c r="V5049">
        <v>2523</v>
      </c>
      <c r="W5049" t="s">
        <v>518</v>
      </c>
      <c r="X5049">
        <v>8</v>
      </c>
      <c r="Y5049" t="s">
        <v>519</v>
      </c>
      <c r="Z5049">
        <v>19000</v>
      </c>
      <c r="AA5049">
        <v>21</v>
      </c>
      <c r="AB5049" t="s">
        <v>867</v>
      </c>
      <c r="AC5049">
        <v>19</v>
      </c>
      <c r="AD5049">
        <v>19000</v>
      </c>
      <c r="AE5049"/>
      <c r="AF5049">
        <v>7776</v>
      </c>
      <c r="AG5049"/>
      <c r="AH5049">
        <v>7776</v>
      </c>
      <c r="AI5049">
        <v>0</v>
      </c>
    </row>
    <row r="5050" spans="1:35">
      <c r="A5050" t="s">
        <v>862</v>
      </c>
      <c r="B5050">
        <v>2017</v>
      </c>
      <c r="C5050">
        <v>2017</v>
      </c>
      <c r="D5050">
        <v>2017</v>
      </c>
      <c r="E5050">
        <v>4</v>
      </c>
      <c r="F5050">
        <v>0</v>
      </c>
      <c r="G5050">
        <v>0</v>
      </c>
      <c r="H5050" t="s">
        <v>900</v>
      </c>
      <c r="I5050">
        <v>842</v>
      </c>
      <c r="J5050" t="s">
        <v>593</v>
      </c>
      <c r="K5050" t="s">
        <v>593</v>
      </c>
      <c r="L5050">
        <v>616</v>
      </c>
      <c r="M5050" t="s">
        <v>692</v>
      </c>
      <c r="N5050" t="s">
        <v>693</v>
      </c>
      <c r="O5050">
        <v>0</v>
      </c>
      <c r="P5050" t="s">
        <v>177</v>
      </c>
      <c r="Q5050" t="s">
        <v>514</v>
      </c>
      <c r="R5050" t="s">
        <v>515</v>
      </c>
      <c r="S5050" t="s">
        <v>516</v>
      </c>
      <c r="T5050">
        <v>0</v>
      </c>
      <c r="U5050" t="s">
        <v>517</v>
      </c>
      <c r="V5050">
        <v>2523</v>
      </c>
      <c r="W5050" t="s">
        <v>518</v>
      </c>
      <c r="X5050">
        <v>8</v>
      </c>
      <c r="Y5050" t="s">
        <v>519</v>
      </c>
      <c r="Z5050">
        <v>22000</v>
      </c>
      <c r="AA5050">
        <v>21</v>
      </c>
      <c r="AB5050" t="s">
        <v>867</v>
      </c>
      <c r="AC5050">
        <v>22</v>
      </c>
      <c r="AD5050">
        <v>22000</v>
      </c>
      <c r="AE5050"/>
      <c r="AF5050">
        <v>22204</v>
      </c>
      <c r="AG5050"/>
      <c r="AH5050">
        <v>22204</v>
      </c>
      <c r="AI5050">
        <v>0</v>
      </c>
    </row>
    <row r="5051" spans="1:35">
      <c r="A5051" t="s">
        <v>862</v>
      </c>
      <c r="B5051">
        <v>2017</v>
      </c>
      <c r="C5051">
        <v>2017</v>
      </c>
      <c r="D5051">
        <v>2017</v>
      </c>
      <c r="E5051">
        <v>4</v>
      </c>
      <c r="F5051">
        <v>0</v>
      </c>
      <c r="G5051">
        <v>0</v>
      </c>
      <c r="H5051" t="s">
        <v>900</v>
      </c>
      <c r="I5051">
        <v>842</v>
      </c>
      <c r="J5051" t="s">
        <v>593</v>
      </c>
      <c r="K5051" t="s">
        <v>593</v>
      </c>
      <c r="L5051">
        <v>634</v>
      </c>
      <c r="M5051" t="s">
        <v>662</v>
      </c>
      <c r="N5051" t="s">
        <v>663</v>
      </c>
      <c r="O5051">
        <v>0</v>
      </c>
      <c r="P5051" t="s">
        <v>177</v>
      </c>
      <c r="Q5051" t="s">
        <v>514</v>
      </c>
      <c r="R5051" t="s">
        <v>515</v>
      </c>
      <c r="S5051" t="s">
        <v>516</v>
      </c>
      <c r="T5051">
        <v>0</v>
      </c>
      <c r="U5051" t="s">
        <v>517</v>
      </c>
      <c r="V5051">
        <v>2523</v>
      </c>
      <c r="W5051" t="s">
        <v>518</v>
      </c>
      <c r="X5051">
        <v>8</v>
      </c>
      <c r="Y5051" t="s">
        <v>519</v>
      </c>
      <c r="Z5051">
        <v>464000</v>
      </c>
      <c r="AA5051">
        <v>21</v>
      </c>
      <c r="AB5051" t="s">
        <v>867</v>
      </c>
      <c r="AC5051">
        <v>464</v>
      </c>
      <c r="AD5051">
        <v>464000</v>
      </c>
      <c r="AE5051"/>
      <c r="AF5051">
        <v>486145</v>
      </c>
      <c r="AG5051"/>
      <c r="AH5051">
        <v>486145</v>
      </c>
      <c r="AI5051">
        <v>0</v>
      </c>
    </row>
    <row r="5052" spans="1:35">
      <c r="A5052" t="s">
        <v>862</v>
      </c>
      <c r="B5052">
        <v>2017</v>
      </c>
      <c r="C5052">
        <v>2017</v>
      </c>
      <c r="D5052">
        <v>2017</v>
      </c>
      <c r="E5052">
        <v>4</v>
      </c>
      <c r="F5052">
        <v>0</v>
      </c>
      <c r="G5052">
        <v>0</v>
      </c>
      <c r="H5052" t="s">
        <v>900</v>
      </c>
      <c r="I5052">
        <v>842</v>
      </c>
      <c r="J5052" t="s">
        <v>593</v>
      </c>
      <c r="K5052" t="s">
        <v>593</v>
      </c>
      <c r="L5052">
        <v>643</v>
      </c>
      <c r="M5052" t="s">
        <v>670</v>
      </c>
      <c r="N5052" t="s">
        <v>671</v>
      </c>
      <c r="O5052">
        <v>0</v>
      </c>
      <c r="P5052" t="s">
        <v>177</v>
      </c>
      <c r="Q5052" t="s">
        <v>514</v>
      </c>
      <c r="R5052" t="s">
        <v>515</v>
      </c>
      <c r="S5052" t="s">
        <v>516</v>
      </c>
      <c r="T5052">
        <v>0</v>
      </c>
      <c r="U5052" t="s">
        <v>517</v>
      </c>
      <c r="V5052">
        <v>2523</v>
      </c>
      <c r="W5052" t="s">
        <v>518</v>
      </c>
      <c r="X5052">
        <v>8</v>
      </c>
      <c r="Y5052" t="s">
        <v>519</v>
      </c>
      <c r="Z5052">
        <v>2445000</v>
      </c>
      <c r="AA5052">
        <v>21</v>
      </c>
      <c r="AB5052" t="s">
        <v>867</v>
      </c>
      <c r="AC5052">
        <v>2445</v>
      </c>
      <c r="AD5052">
        <v>2445000</v>
      </c>
      <c r="AE5052"/>
      <c r="AF5052">
        <v>573857</v>
      </c>
      <c r="AG5052"/>
      <c r="AH5052">
        <v>573857</v>
      </c>
      <c r="AI5052">
        <v>0</v>
      </c>
    </row>
    <row r="5053" spans="1:35">
      <c r="A5053" t="s">
        <v>862</v>
      </c>
      <c r="B5053">
        <v>2017</v>
      </c>
      <c r="C5053">
        <v>2017</v>
      </c>
      <c r="D5053">
        <v>2017</v>
      </c>
      <c r="E5053">
        <v>4</v>
      </c>
      <c r="F5053">
        <v>0</v>
      </c>
      <c r="G5053">
        <v>0</v>
      </c>
      <c r="H5053" t="s">
        <v>900</v>
      </c>
      <c r="I5053">
        <v>842</v>
      </c>
      <c r="J5053" t="s">
        <v>593</v>
      </c>
      <c r="K5053" t="s">
        <v>593</v>
      </c>
      <c r="L5053">
        <v>659</v>
      </c>
      <c r="M5053" t="s">
        <v>813</v>
      </c>
      <c r="N5053" t="s">
        <v>814</v>
      </c>
      <c r="O5053">
        <v>0</v>
      </c>
      <c r="P5053" t="s">
        <v>177</v>
      </c>
      <c r="Q5053" t="s">
        <v>514</v>
      </c>
      <c r="R5053" t="s">
        <v>515</v>
      </c>
      <c r="S5053" t="s">
        <v>516</v>
      </c>
      <c r="T5053">
        <v>0</v>
      </c>
      <c r="U5053" t="s">
        <v>517</v>
      </c>
      <c r="V5053">
        <v>2523</v>
      </c>
      <c r="W5053" t="s">
        <v>518</v>
      </c>
      <c r="X5053">
        <v>8</v>
      </c>
      <c r="Y5053" t="s">
        <v>519</v>
      </c>
      <c r="Z5053">
        <v>303000</v>
      </c>
      <c r="AA5053">
        <v>21</v>
      </c>
      <c r="AB5053" t="s">
        <v>867</v>
      </c>
      <c r="AC5053">
        <v>303</v>
      </c>
      <c r="AD5053">
        <v>303000</v>
      </c>
      <c r="AE5053"/>
      <c r="AF5053">
        <v>159667</v>
      </c>
      <c r="AG5053"/>
      <c r="AH5053">
        <v>159667</v>
      </c>
      <c r="AI5053">
        <v>0</v>
      </c>
    </row>
    <row r="5054" spans="1:35">
      <c r="A5054" t="s">
        <v>862</v>
      </c>
      <c r="B5054">
        <v>2017</v>
      </c>
      <c r="C5054">
        <v>2017</v>
      </c>
      <c r="D5054">
        <v>2017</v>
      </c>
      <c r="E5054">
        <v>4</v>
      </c>
      <c r="F5054">
        <v>0</v>
      </c>
      <c r="G5054">
        <v>0</v>
      </c>
      <c r="H5054" t="s">
        <v>900</v>
      </c>
      <c r="I5054">
        <v>842</v>
      </c>
      <c r="J5054" t="s">
        <v>593</v>
      </c>
      <c r="K5054" t="s">
        <v>593</v>
      </c>
      <c r="L5054">
        <v>660</v>
      </c>
      <c r="M5054" t="s">
        <v>821</v>
      </c>
      <c r="N5054" t="s">
        <v>822</v>
      </c>
      <c r="O5054">
        <v>0</v>
      </c>
      <c r="P5054" t="s">
        <v>177</v>
      </c>
      <c r="Q5054" t="s">
        <v>514</v>
      </c>
      <c r="R5054" t="s">
        <v>515</v>
      </c>
      <c r="S5054" t="s">
        <v>516</v>
      </c>
      <c r="T5054">
        <v>0</v>
      </c>
      <c r="U5054" t="s">
        <v>517</v>
      </c>
      <c r="V5054">
        <v>2523</v>
      </c>
      <c r="W5054" t="s">
        <v>518</v>
      </c>
      <c r="X5054">
        <v>8</v>
      </c>
      <c r="Y5054" t="s">
        <v>519</v>
      </c>
      <c r="Z5054">
        <v>118000</v>
      </c>
      <c r="AA5054">
        <v>21</v>
      </c>
      <c r="AB5054" t="s">
        <v>867</v>
      </c>
      <c r="AC5054">
        <v>118</v>
      </c>
      <c r="AD5054">
        <v>118000</v>
      </c>
      <c r="AE5054"/>
      <c r="AF5054">
        <v>50795</v>
      </c>
      <c r="AG5054"/>
      <c r="AH5054">
        <v>50795</v>
      </c>
      <c r="AI5054">
        <v>0</v>
      </c>
    </row>
    <row r="5055" spans="1:35">
      <c r="A5055" t="s">
        <v>862</v>
      </c>
      <c r="B5055">
        <v>2017</v>
      </c>
      <c r="C5055">
        <v>2017</v>
      </c>
      <c r="D5055">
        <v>2017</v>
      </c>
      <c r="E5055">
        <v>4</v>
      </c>
      <c r="F5055">
        <v>0</v>
      </c>
      <c r="G5055">
        <v>0</v>
      </c>
      <c r="H5055" t="s">
        <v>900</v>
      </c>
      <c r="I5055">
        <v>842</v>
      </c>
      <c r="J5055" t="s">
        <v>593</v>
      </c>
      <c r="K5055" t="s">
        <v>593</v>
      </c>
      <c r="L5055">
        <v>662</v>
      </c>
      <c r="M5055" t="s">
        <v>803</v>
      </c>
      <c r="N5055" t="s">
        <v>804</v>
      </c>
      <c r="O5055">
        <v>0</v>
      </c>
      <c r="P5055" t="s">
        <v>177</v>
      </c>
      <c r="Q5055" t="s">
        <v>514</v>
      </c>
      <c r="R5055" t="s">
        <v>515</v>
      </c>
      <c r="S5055" t="s">
        <v>516</v>
      </c>
      <c r="T5055">
        <v>0</v>
      </c>
      <c r="U5055" t="s">
        <v>517</v>
      </c>
      <c r="V5055">
        <v>2523</v>
      </c>
      <c r="W5055" t="s">
        <v>518</v>
      </c>
      <c r="X5055">
        <v>8</v>
      </c>
      <c r="Y5055" t="s">
        <v>519</v>
      </c>
      <c r="Z5055">
        <v>49000</v>
      </c>
      <c r="AA5055">
        <v>21</v>
      </c>
      <c r="AB5055" t="s">
        <v>867</v>
      </c>
      <c r="AC5055">
        <v>49</v>
      </c>
      <c r="AD5055">
        <v>49000</v>
      </c>
      <c r="AE5055"/>
      <c r="AF5055">
        <v>36752</v>
      </c>
      <c r="AG5055"/>
      <c r="AH5055">
        <v>36752</v>
      </c>
      <c r="AI5055">
        <v>0</v>
      </c>
    </row>
    <row r="5056" spans="1:35">
      <c r="A5056" t="s">
        <v>862</v>
      </c>
      <c r="B5056">
        <v>2017</v>
      </c>
      <c r="C5056">
        <v>2017</v>
      </c>
      <c r="D5056">
        <v>2017</v>
      </c>
      <c r="E5056">
        <v>4</v>
      </c>
      <c r="F5056">
        <v>0</v>
      </c>
      <c r="G5056">
        <v>0</v>
      </c>
      <c r="H5056" t="s">
        <v>900</v>
      </c>
      <c r="I5056">
        <v>842</v>
      </c>
      <c r="J5056" t="s">
        <v>593</v>
      </c>
      <c r="K5056" t="s">
        <v>593</v>
      </c>
      <c r="L5056">
        <v>682</v>
      </c>
      <c r="M5056" t="s">
        <v>707</v>
      </c>
      <c r="N5056" t="s">
        <v>708</v>
      </c>
      <c r="O5056">
        <v>0</v>
      </c>
      <c r="P5056" t="s">
        <v>177</v>
      </c>
      <c r="Q5056" t="s">
        <v>514</v>
      </c>
      <c r="R5056" t="s">
        <v>515</v>
      </c>
      <c r="S5056" t="s">
        <v>516</v>
      </c>
      <c r="T5056">
        <v>0</v>
      </c>
      <c r="U5056" t="s">
        <v>517</v>
      </c>
      <c r="V5056">
        <v>2523</v>
      </c>
      <c r="W5056" t="s">
        <v>518</v>
      </c>
      <c r="X5056">
        <v>8</v>
      </c>
      <c r="Y5056" t="s">
        <v>519</v>
      </c>
      <c r="Z5056">
        <v>764000</v>
      </c>
      <c r="AA5056">
        <v>21</v>
      </c>
      <c r="AB5056" t="s">
        <v>867</v>
      </c>
      <c r="AC5056">
        <v>764</v>
      </c>
      <c r="AD5056">
        <v>764000</v>
      </c>
      <c r="AE5056"/>
      <c r="AF5056">
        <v>186130</v>
      </c>
      <c r="AG5056"/>
      <c r="AH5056">
        <v>186130</v>
      </c>
      <c r="AI5056">
        <v>0</v>
      </c>
    </row>
    <row r="5057" spans="1:35">
      <c r="A5057" t="s">
        <v>862</v>
      </c>
      <c r="B5057">
        <v>2017</v>
      </c>
      <c r="C5057">
        <v>2017</v>
      </c>
      <c r="D5057">
        <v>2017</v>
      </c>
      <c r="E5057">
        <v>4</v>
      </c>
      <c r="F5057">
        <v>0</v>
      </c>
      <c r="G5057">
        <v>0</v>
      </c>
      <c r="H5057" t="s">
        <v>900</v>
      </c>
      <c r="I5057">
        <v>842</v>
      </c>
      <c r="J5057" t="s">
        <v>593</v>
      </c>
      <c r="K5057" t="s">
        <v>593</v>
      </c>
      <c r="L5057">
        <v>688</v>
      </c>
      <c r="M5057" t="s">
        <v>644</v>
      </c>
      <c r="N5057" t="s">
        <v>645</v>
      </c>
      <c r="O5057">
        <v>0</v>
      </c>
      <c r="P5057" t="s">
        <v>177</v>
      </c>
      <c r="Q5057" t="s">
        <v>514</v>
      </c>
      <c r="R5057" t="s">
        <v>515</v>
      </c>
      <c r="S5057" t="s">
        <v>516</v>
      </c>
      <c r="T5057">
        <v>0</v>
      </c>
      <c r="U5057" t="s">
        <v>517</v>
      </c>
      <c r="V5057">
        <v>2523</v>
      </c>
      <c r="W5057" t="s">
        <v>518</v>
      </c>
      <c r="X5057">
        <v>8</v>
      </c>
      <c r="Y5057" t="s">
        <v>519</v>
      </c>
      <c r="Z5057">
        <v>17000</v>
      </c>
      <c r="AA5057">
        <v>21</v>
      </c>
      <c r="AB5057" t="s">
        <v>867</v>
      </c>
      <c r="AC5057">
        <v>17</v>
      </c>
      <c r="AD5057">
        <v>17000</v>
      </c>
      <c r="AE5057"/>
      <c r="AF5057">
        <v>6672</v>
      </c>
      <c r="AG5057"/>
      <c r="AH5057">
        <v>6672</v>
      </c>
      <c r="AI5057">
        <v>0</v>
      </c>
    </row>
    <row r="5058" spans="1:35">
      <c r="A5058" t="s">
        <v>862</v>
      </c>
      <c r="B5058">
        <v>2017</v>
      </c>
      <c r="C5058">
        <v>2017</v>
      </c>
      <c r="D5058">
        <v>2017</v>
      </c>
      <c r="E5058">
        <v>4</v>
      </c>
      <c r="F5058">
        <v>0</v>
      </c>
      <c r="G5058">
        <v>0</v>
      </c>
      <c r="H5058" t="s">
        <v>900</v>
      </c>
      <c r="I5058">
        <v>842</v>
      </c>
      <c r="J5058" t="s">
        <v>593</v>
      </c>
      <c r="K5058" t="s">
        <v>593</v>
      </c>
      <c r="L5058">
        <v>699</v>
      </c>
      <c r="M5058" t="s">
        <v>585</v>
      </c>
      <c r="N5058" t="s">
        <v>586</v>
      </c>
      <c r="O5058">
        <v>0</v>
      </c>
      <c r="P5058" t="s">
        <v>177</v>
      </c>
      <c r="Q5058" t="s">
        <v>514</v>
      </c>
      <c r="R5058" t="s">
        <v>515</v>
      </c>
      <c r="S5058" t="s">
        <v>516</v>
      </c>
      <c r="T5058">
        <v>0</v>
      </c>
      <c r="U5058" t="s">
        <v>517</v>
      </c>
      <c r="V5058">
        <v>2523</v>
      </c>
      <c r="W5058" t="s">
        <v>518</v>
      </c>
      <c r="X5058">
        <v>8</v>
      </c>
      <c r="Y5058" t="s">
        <v>519</v>
      </c>
      <c r="Z5058">
        <v>126000</v>
      </c>
      <c r="AA5058">
        <v>21</v>
      </c>
      <c r="AB5058" t="s">
        <v>867</v>
      </c>
      <c r="AC5058">
        <v>126</v>
      </c>
      <c r="AD5058">
        <v>126000</v>
      </c>
      <c r="AE5058"/>
      <c r="AF5058">
        <v>28122</v>
      </c>
      <c r="AG5058"/>
      <c r="AH5058">
        <v>28122</v>
      </c>
      <c r="AI5058">
        <v>0</v>
      </c>
    </row>
    <row r="5059" spans="1:35">
      <c r="A5059" t="s">
        <v>862</v>
      </c>
      <c r="B5059">
        <v>2017</v>
      </c>
      <c r="C5059">
        <v>2017</v>
      </c>
      <c r="D5059">
        <v>2017</v>
      </c>
      <c r="E5059">
        <v>4</v>
      </c>
      <c r="F5059">
        <v>0</v>
      </c>
      <c r="G5059">
        <v>0</v>
      </c>
      <c r="H5059" t="s">
        <v>900</v>
      </c>
      <c r="I5059">
        <v>842</v>
      </c>
      <c r="J5059" t="s">
        <v>593</v>
      </c>
      <c r="K5059" t="s">
        <v>593</v>
      </c>
      <c r="L5059">
        <v>702</v>
      </c>
      <c r="M5059" t="s">
        <v>211</v>
      </c>
      <c r="N5059" t="s">
        <v>563</v>
      </c>
      <c r="O5059">
        <v>0</v>
      </c>
      <c r="P5059" t="s">
        <v>177</v>
      </c>
      <c r="Q5059" t="s">
        <v>514</v>
      </c>
      <c r="R5059" t="s">
        <v>515</v>
      </c>
      <c r="S5059" t="s">
        <v>516</v>
      </c>
      <c r="T5059">
        <v>0</v>
      </c>
      <c r="U5059" t="s">
        <v>517</v>
      </c>
      <c r="V5059">
        <v>2523</v>
      </c>
      <c r="W5059" t="s">
        <v>518</v>
      </c>
      <c r="X5059">
        <v>8</v>
      </c>
      <c r="Y5059" t="s">
        <v>519</v>
      </c>
      <c r="Z5059">
        <v>102000</v>
      </c>
      <c r="AA5059">
        <v>21</v>
      </c>
      <c r="AB5059" t="s">
        <v>867</v>
      </c>
      <c r="AC5059">
        <v>102</v>
      </c>
      <c r="AD5059">
        <v>102000</v>
      </c>
      <c r="AE5059"/>
      <c r="AF5059">
        <v>59368</v>
      </c>
      <c r="AG5059"/>
      <c r="AH5059">
        <v>59368</v>
      </c>
      <c r="AI5059">
        <v>0</v>
      </c>
    </row>
    <row r="5060" spans="1:35">
      <c r="A5060" t="s">
        <v>862</v>
      </c>
      <c r="B5060">
        <v>2017</v>
      </c>
      <c r="C5060">
        <v>2017</v>
      </c>
      <c r="D5060">
        <v>2017</v>
      </c>
      <c r="E5060">
        <v>4</v>
      </c>
      <c r="F5060">
        <v>0</v>
      </c>
      <c r="G5060">
        <v>0</v>
      </c>
      <c r="H5060" t="s">
        <v>900</v>
      </c>
      <c r="I5060">
        <v>842</v>
      </c>
      <c r="J5060" t="s">
        <v>593</v>
      </c>
      <c r="K5060" t="s">
        <v>593</v>
      </c>
      <c r="L5060">
        <v>704</v>
      </c>
      <c r="M5060" t="s">
        <v>570</v>
      </c>
      <c r="N5060" t="s">
        <v>571</v>
      </c>
      <c r="O5060">
        <v>0</v>
      </c>
      <c r="P5060" t="s">
        <v>177</v>
      </c>
      <c r="Q5060" t="s">
        <v>514</v>
      </c>
      <c r="R5060" t="s">
        <v>515</v>
      </c>
      <c r="S5060" t="s">
        <v>516</v>
      </c>
      <c r="T5060">
        <v>0</v>
      </c>
      <c r="U5060" t="s">
        <v>517</v>
      </c>
      <c r="V5060">
        <v>2523</v>
      </c>
      <c r="W5060" t="s">
        <v>518</v>
      </c>
      <c r="X5060">
        <v>8</v>
      </c>
      <c r="Y5060" t="s">
        <v>519</v>
      </c>
      <c r="Z5060">
        <v>100000</v>
      </c>
      <c r="AA5060">
        <v>21</v>
      </c>
      <c r="AB5060" t="s">
        <v>867</v>
      </c>
      <c r="AC5060">
        <v>100</v>
      </c>
      <c r="AD5060">
        <v>100000</v>
      </c>
      <c r="AE5060"/>
      <c r="AF5060">
        <v>13943</v>
      </c>
      <c r="AG5060"/>
      <c r="AH5060">
        <v>13943</v>
      </c>
      <c r="AI5060">
        <v>0</v>
      </c>
    </row>
    <row r="5061" spans="1:35">
      <c r="A5061" t="s">
        <v>862</v>
      </c>
      <c r="B5061">
        <v>2017</v>
      </c>
      <c r="C5061">
        <v>2017</v>
      </c>
      <c r="D5061">
        <v>2017</v>
      </c>
      <c r="E5061">
        <v>4</v>
      </c>
      <c r="F5061">
        <v>0</v>
      </c>
      <c r="G5061">
        <v>0</v>
      </c>
      <c r="H5061" t="s">
        <v>900</v>
      </c>
      <c r="I5061">
        <v>842</v>
      </c>
      <c r="J5061" t="s">
        <v>593</v>
      </c>
      <c r="K5061" t="s">
        <v>593</v>
      </c>
      <c r="L5061">
        <v>710</v>
      </c>
      <c r="M5061" t="s">
        <v>616</v>
      </c>
      <c r="N5061" t="s">
        <v>617</v>
      </c>
      <c r="O5061">
        <v>0</v>
      </c>
      <c r="P5061" t="s">
        <v>177</v>
      </c>
      <c r="Q5061" t="s">
        <v>514</v>
      </c>
      <c r="R5061" t="s">
        <v>515</v>
      </c>
      <c r="S5061" t="s">
        <v>516</v>
      </c>
      <c r="T5061">
        <v>0</v>
      </c>
      <c r="U5061" t="s">
        <v>517</v>
      </c>
      <c r="V5061">
        <v>2523</v>
      </c>
      <c r="W5061" t="s">
        <v>518</v>
      </c>
      <c r="X5061">
        <v>8</v>
      </c>
      <c r="Y5061" t="s">
        <v>519</v>
      </c>
      <c r="Z5061">
        <v>671000</v>
      </c>
      <c r="AA5061">
        <v>21</v>
      </c>
      <c r="AB5061" t="s">
        <v>867</v>
      </c>
      <c r="AC5061">
        <v>671</v>
      </c>
      <c r="AD5061">
        <v>671000</v>
      </c>
      <c r="AE5061"/>
      <c r="AF5061">
        <v>311518</v>
      </c>
      <c r="AG5061"/>
      <c r="AH5061">
        <v>311518</v>
      </c>
      <c r="AI5061">
        <v>0</v>
      </c>
    </row>
    <row r="5062" spans="1:35">
      <c r="A5062" t="s">
        <v>862</v>
      </c>
      <c r="B5062">
        <v>2017</v>
      </c>
      <c r="C5062">
        <v>2017</v>
      </c>
      <c r="D5062">
        <v>2017</v>
      </c>
      <c r="E5062">
        <v>4</v>
      </c>
      <c r="F5062">
        <v>0</v>
      </c>
      <c r="G5062">
        <v>0</v>
      </c>
      <c r="H5062" t="s">
        <v>900</v>
      </c>
      <c r="I5062">
        <v>842</v>
      </c>
      <c r="J5062" t="s">
        <v>593</v>
      </c>
      <c r="K5062" t="s">
        <v>593</v>
      </c>
      <c r="L5062">
        <v>724</v>
      </c>
      <c r="M5062" t="s">
        <v>214</v>
      </c>
      <c r="N5062" t="s">
        <v>580</v>
      </c>
      <c r="O5062">
        <v>0</v>
      </c>
      <c r="P5062" t="s">
        <v>177</v>
      </c>
      <c r="Q5062" t="s">
        <v>514</v>
      </c>
      <c r="R5062" t="s">
        <v>515</v>
      </c>
      <c r="S5062" t="s">
        <v>516</v>
      </c>
      <c r="T5062">
        <v>0</v>
      </c>
      <c r="U5062" t="s">
        <v>517</v>
      </c>
      <c r="V5062">
        <v>2523</v>
      </c>
      <c r="W5062" t="s">
        <v>518</v>
      </c>
      <c r="X5062">
        <v>8</v>
      </c>
      <c r="Y5062" t="s">
        <v>519</v>
      </c>
      <c r="Z5062">
        <v>288000</v>
      </c>
      <c r="AA5062">
        <v>21</v>
      </c>
      <c r="AB5062" t="s">
        <v>867</v>
      </c>
      <c r="AC5062">
        <v>288</v>
      </c>
      <c r="AD5062">
        <v>288000</v>
      </c>
      <c r="AE5062"/>
      <c r="AF5062">
        <v>181557</v>
      </c>
      <c r="AG5062"/>
      <c r="AH5062">
        <v>181557</v>
      </c>
      <c r="AI5062">
        <v>0</v>
      </c>
    </row>
    <row r="5063" spans="1:35">
      <c r="A5063" t="s">
        <v>862</v>
      </c>
      <c r="B5063">
        <v>2017</v>
      </c>
      <c r="C5063">
        <v>2017</v>
      </c>
      <c r="D5063">
        <v>2017</v>
      </c>
      <c r="E5063">
        <v>4</v>
      </c>
      <c r="F5063">
        <v>0</v>
      </c>
      <c r="G5063">
        <v>0</v>
      </c>
      <c r="H5063" t="s">
        <v>900</v>
      </c>
      <c r="I5063">
        <v>842</v>
      </c>
      <c r="J5063" t="s">
        <v>593</v>
      </c>
      <c r="K5063" t="s">
        <v>593</v>
      </c>
      <c r="L5063">
        <v>752</v>
      </c>
      <c r="M5063" t="s">
        <v>189</v>
      </c>
      <c r="N5063" t="s">
        <v>569</v>
      </c>
      <c r="O5063">
        <v>0</v>
      </c>
      <c r="P5063" t="s">
        <v>177</v>
      </c>
      <c r="Q5063" t="s">
        <v>514</v>
      </c>
      <c r="R5063" t="s">
        <v>515</v>
      </c>
      <c r="S5063" t="s">
        <v>516</v>
      </c>
      <c r="T5063">
        <v>0</v>
      </c>
      <c r="U5063" t="s">
        <v>517</v>
      </c>
      <c r="V5063">
        <v>2523</v>
      </c>
      <c r="W5063" t="s">
        <v>518</v>
      </c>
      <c r="X5063">
        <v>8</v>
      </c>
      <c r="Y5063" t="s">
        <v>519</v>
      </c>
      <c r="Z5063">
        <v>559000</v>
      </c>
      <c r="AA5063">
        <v>21</v>
      </c>
      <c r="AB5063" t="s">
        <v>867</v>
      </c>
      <c r="AC5063">
        <v>559</v>
      </c>
      <c r="AD5063">
        <v>559000</v>
      </c>
      <c r="AE5063"/>
      <c r="AF5063">
        <v>393246</v>
      </c>
      <c r="AG5063"/>
      <c r="AH5063">
        <v>393246</v>
      </c>
      <c r="AI5063">
        <v>0</v>
      </c>
    </row>
    <row r="5064" spans="1:35">
      <c r="A5064" t="s">
        <v>862</v>
      </c>
      <c r="B5064">
        <v>2017</v>
      </c>
      <c r="C5064">
        <v>2017</v>
      </c>
      <c r="D5064">
        <v>2017</v>
      </c>
      <c r="E5064">
        <v>4</v>
      </c>
      <c r="F5064">
        <v>0</v>
      </c>
      <c r="G5064">
        <v>0</v>
      </c>
      <c r="H5064" t="s">
        <v>900</v>
      </c>
      <c r="I5064">
        <v>842</v>
      </c>
      <c r="J5064" t="s">
        <v>593</v>
      </c>
      <c r="K5064" t="s">
        <v>593</v>
      </c>
      <c r="L5064">
        <v>764</v>
      </c>
      <c r="M5064" t="s">
        <v>198</v>
      </c>
      <c r="N5064" t="s">
        <v>556</v>
      </c>
      <c r="O5064">
        <v>0</v>
      </c>
      <c r="P5064" t="s">
        <v>177</v>
      </c>
      <c r="Q5064" t="s">
        <v>514</v>
      </c>
      <c r="R5064" t="s">
        <v>515</v>
      </c>
      <c r="S5064" t="s">
        <v>516</v>
      </c>
      <c r="T5064">
        <v>0</v>
      </c>
      <c r="U5064" t="s">
        <v>517</v>
      </c>
      <c r="V5064">
        <v>2523</v>
      </c>
      <c r="W5064" t="s">
        <v>518</v>
      </c>
      <c r="X5064">
        <v>8</v>
      </c>
      <c r="Y5064" t="s">
        <v>519</v>
      </c>
      <c r="Z5064">
        <v>9000</v>
      </c>
      <c r="AA5064">
        <v>21</v>
      </c>
      <c r="AB5064" t="s">
        <v>867</v>
      </c>
      <c r="AC5064">
        <v>9</v>
      </c>
      <c r="AD5064">
        <v>9000</v>
      </c>
      <c r="AE5064"/>
      <c r="AF5064">
        <v>12057</v>
      </c>
      <c r="AG5064"/>
      <c r="AH5064">
        <v>12057</v>
      </c>
      <c r="AI5064">
        <v>0</v>
      </c>
    </row>
    <row r="5065" spans="1:35">
      <c r="A5065" t="s">
        <v>862</v>
      </c>
      <c r="B5065">
        <v>2017</v>
      </c>
      <c r="C5065">
        <v>2017</v>
      </c>
      <c r="D5065">
        <v>2017</v>
      </c>
      <c r="E5065">
        <v>4</v>
      </c>
      <c r="F5065">
        <v>0</v>
      </c>
      <c r="G5065">
        <v>0</v>
      </c>
      <c r="H5065" t="s">
        <v>900</v>
      </c>
      <c r="I5065">
        <v>842</v>
      </c>
      <c r="J5065" t="s">
        <v>593</v>
      </c>
      <c r="K5065" t="s">
        <v>593</v>
      </c>
      <c r="L5065">
        <v>780</v>
      </c>
      <c r="M5065" t="s">
        <v>713</v>
      </c>
      <c r="N5065" t="s">
        <v>714</v>
      </c>
      <c r="O5065">
        <v>0</v>
      </c>
      <c r="P5065" t="s">
        <v>177</v>
      </c>
      <c r="Q5065" t="s">
        <v>514</v>
      </c>
      <c r="R5065" t="s">
        <v>515</v>
      </c>
      <c r="S5065" t="s">
        <v>516</v>
      </c>
      <c r="T5065">
        <v>0</v>
      </c>
      <c r="U5065" t="s">
        <v>517</v>
      </c>
      <c r="V5065">
        <v>2523</v>
      </c>
      <c r="W5065" t="s">
        <v>518</v>
      </c>
      <c r="X5065">
        <v>8</v>
      </c>
      <c r="Y5065" t="s">
        <v>519</v>
      </c>
      <c r="Z5065">
        <v>194000</v>
      </c>
      <c r="AA5065">
        <v>21</v>
      </c>
      <c r="AB5065" t="s">
        <v>867</v>
      </c>
      <c r="AC5065">
        <v>194</v>
      </c>
      <c r="AD5065">
        <v>194000</v>
      </c>
      <c r="AE5065"/>
      <c r="AF5065">
        <v>123183</v>
      </c>
      <c r="AG5065"/>
      <c r="AH5065">
        <v>123183</v>
      </c>
      <c r="AI5065">
        <v>0</v>
      </c>
    </row>
    <row r="5066" spans="1:35">
      <c r="A5066" t="s">
        <v>862</v>
      </c>
      <c r="B5066">
        <v>2017</v>
      </c>
      <c r="C5066">
        <v>2017</v>
      </c>
      <c r="D5066">
        <v>2017</v>
      </c>
      <c r="E5066">
        <v>4</v>
      </c>
      <c r="F5066">
        <v>0</v>
      </c>
      <c r="G5066">
        <v>0</v>
      </c>
      <c r="H5066" t="s">
        <v>900</v>
      </c>
      <c r="I5066">
        <v>842</v>
      </c>
      <c r="J5066" t="s">
        <v>593</v>
      </c>
      <c r="K5066" t="s">
        <v>593</v>
      </c>
      <c r="L5066">
        <v>784</v>
      </c>
      <c r="M5066" t="s">
        <v>186</v>
      </c>
      <c r="N5066" t="s">
        <v>618</v>
      </c>
      <c r="O5066">
        <v>0</v>
      </c>
      <c r="P5066" t="s">
        <v>177</v>
      </c>
      <c r="Q5066" t="s">
        <v>514</v>
      </c>
      <c r="R5066" t="s">
        <v>515</v>
      </c>
      <c r="S5066" t="s">
        <v>516</v>
      </c>
      <c r="T5066">
        <v>0</v>
      </c>
      <c r="U5066" t="s">
        <v>517</v>
      </c>
      <c r="V5066">
        <v>2523</v>
      </c>
      <c r="W5066" t="s">
        <v>518</v>
      </c>
      <c r="X5066">
        <v>8</v>
      </c>
      <c r="Y5066" t="s">
        <v>519</v>
      </c>
      <c r="Z5066">
        <v>385000</v>
      </c>
      <c r="AA5066">
        <v>21</v>
      </c>
      <c r="AB5066" t="s">
        <v>867</v>
      </c>
      <c r="AC5066">
        <v>385</v>
      </c>
      <c r="AD5066">
        <v>385000</v>
      </c>
      <c r="AE5066"/>
      <c r="AF5066">
        <v>138258</v>
      </c>
      <c r="AG5066"/>
      <c r="AH5066">
        <v>138258</v>
      </c>
      <c r="AI5066">
        <v>0</v>
      </c>
    </row>
    <row r="5067" spans="1:35">
      <c r="A5067" t="s">
        <v>862</v>
      </c>
      <c r="B5067">
        <v>2017</v>
      </c>
      <c r="C5067">
        <v>2017</v>
      </c>
      <c r="D5067">
        <v>2017</v>
      </c>
      <c r="E5067">
        <v>4</v>
      </c>
      <c r="F5067">
        <v>0</v>
      </c>
      <c r="G5067">
        <v>0</v>
      </c>
      <c r="H5067" t="s">
        <v>900</v>
      </c>
      <c r="I5067">
        <v>842</v>
      </c>
      <c r="J5067" t="s">
        <v>593</v>
      </c>
      <c r="K5067" t="s">
        <v>593</v>
      </c>
      <c r="L5067">
        <v>796</v>
      </c>
      <c r="M5067" t="s">
        <v>811</v>
      </c>
      <c r="N5067" t="s">
        <v>812</v>
      </c>
      <c r="O5067">
        <v>0</v>
      </c>
      <c r="P5067" t="s">
        <v>177</v>
      </c>
      <c r="Q5067" t="s">
        <v>514</v>
      </c>
      <c r="R5067" t="s">
        <v>515</v>
      </c>
      <c r="S5067" t="s">
        <v>516</v>
      </c>
      <c r="T5067">
        <v>0</v>
      </c>
      <c r="U5067" t="s">
        <v>517</v>
      </c>
      <c r="V5067">
        <v>2523</v>
      </c>
      <c r="W5067" t="s">
        <v>518</v>
      </c>
      <c r="X5067">
        <v>8</v>
      </c>
      <c r="Y5067" t="s">
        <v>519</v>
      </c>
      <c r="Z5067">
        <v>4426000</v>
      </c>
      <c r="AA5067">
        <v>21</v>
      </c>
      <c r="AB5067" t="s">
        <v>867</v>
      </c>
      <c r="AC5067">
        <v>4426</v>
      </c>
      <c r="AD5067">
        <v>4426000</v>
      </c>
      <c r="AE5067"/>
      <c r="AF5067">
        <v>641373</v>
      </c>
      <c r="AG5067"/>
      <c r="AH5067">
        <v>641373</v>
      </c>
      <c r="AI5067">
        <v>0</v>
      </c>
    </row>
    <row r="5068" spans="1:35">
      <c r="A5068" t="s">
        <v>862</v>
      </c>
      <c r="B5068">
        <v>2017</v>
      </c>
      <c r="C5068">
        <v>2017</v>
      </c>
      <c r="D5068">
        <v>2017</v>
      </c>
      <c r="E5068">
        <v>4</v>
      </c>
      <c r="F5068">
        <v>0</v>
      </c>
      <c r="G5068">
        <v>0</v>
      </c>
      <c r="H5068" t="s">
        <v>900</v>
      </c>
      <c r="I5068">
        <v>842</v>
      </c>
      <c r="J5068" t="s">
        <v>593</v>
      </c>
      <c r="K5068" t="s">
        <v>593</v>
      </c>
      <c r="L5068">
        <v>804</v>
      </c>
      <c r="M5068" t="s">
        <v>650</v>
      </c>
      <c r="N5068" t="s">
        <v>651</v>
      </c>
      <c r="O5068">
        <v>0</v>
      </c>
      <c r="P5068" t="s">
        <v>177</v>
      </c>
      <c r="Q5068" t="s">
        <v>514</v>
      </c>
      <c r="R5068" t="s">
        <v>515</v>
      </c>
      <c r="S5068" t="s">
        <v>516</v>
      </c>
      <c r="T5068">
        <v>0</v>
      </c>
      <c r="U5068" t="s">
        <v>517</v>
      </c>
      <c r="V5068">
        <v>2523</v>
      </c>
      <c r="W5068" t="s">
        <v>518</v>
      </c>
      <c r="X5068">
        <v>8</v>
      </c>
      <c r="Y5068" t="s">
        <v>519</v>
      </c>
      <c r="Z5068">
        <v>14000</v>
      </c>
      <c r="AA5068">
        <v>21</v>
      </c>
      <c r="AB5068" t="s">
        <v>867</v>
      </c>
      <c r="AC5068">
        <v>14</v>
      </c>
      <c r="AD5068">
        <v>14000</v>
      </c>
      <c r="AE5068"/>
      <c r="AF5068">
        <v>19180</v>
      </c>
      <c r="AG5068"/>
      <c r="AH5068">
        <v>19180</v>
      </c>
      <c r="AI5068">
        <v>0</v>
      </c>
    </row>
    <row r="5069" spans="1:35">
      <c r="A5069" t="s">
        <v>862</v>
      </c>
      <c r="B5069">
        <v>2017</v>
      </c>
      <c r="C5069">
        <v>2017</v>
      </c>
      <c r="D5069">
        <v>2017</v>
      </c>
      <c r="E5069">
        <v>4</v>
      </c>
      <c r="F5069">
        <v>0</v>
      </c>
      <c r="G5069">
        <v>0</v>
      </c>
      <c r="H5069" t="s">
        <v>900</v>
      </c>
      <c r="I5069">
        <v>842</v>
      </c>
      <c r="J5069" t="s">
        <v>593</v>
      </c>
      <c r="K5069" t="s">
        <v>593</v>
      </c>
      <c r="L5069">
        <v>818</v>
      </c>
      <c r="M5069" t="s">
        <v>532</v>
      </c>
      <c r="N5069" t="s">
        <v>533</v>
      </c>
      <c r="O5069">
        <v>0</v>
      </c>
      <c r="P5069" t="s">
        <v>177</v>
      </c>
      <c r="Q5069" t="s">
        <v>514</v>
      </c>
      <c r="R5069" t="s">
        <v>515</v>
      </c>
      <c r="S5069" t="s">
        <v>516</v>
      </c>
      <c r="T5069">
        <v>0</v>
      </c>
      <c r="U5069" t="s">
        <v>517</v>
      </c>
      <c r="V5069">
        <v>2523</v>
      </c>
      <c r="W5069" t="s">
        <v>518</v>
      </c>
      <c r="X5069">
        <v>8</v>
      </c>
      <c r="Y5069" t="s">
        <v>519</v>
      </c>
      <c r="Z5069">
        <v>44000</v>
      </c>
      <c r="AA5069">
        <v>21</v>
      </c>
      <c r="AB5069" t="s">
        <v>867</v>
      </c>
      <c r="AC5069">
        <v>44</v>
      </c>
      <c r="AD5069">
        <v>44000</v>
      </c>
      <c r="AE5069"/>
      <c r="AF5069">
        <v>57374</v>
      </c>
      <c r="AG5069"/>
      <c r="AH5069">
        <v>57374</v>
      </c>
      <c r="AI5069">
        <v>0</v>
      </c>
    </row>
    <row r="5070" spans="1:35">
      <c r="A5070" t="s">
        <v>862</v>
      </c>
      <c r="B5070">
        <v>2017</v>
      </c>
      <c r="C5070">
        <v>2017</v>
      </c>
      <c r="D5070">
        <v>2017</v>
      </c>
      <c r="E5070">
        <v>4</v>
      </c>
      <c r="F5070">
        <v>0</v>
      </c>
      <c r="G5070">
        <v>0</v>
      </c>
      <c r="H5070" t="s">
        <v>900</v>
      </c>
      <c r="I5070">
        <v>842</v>
      </c>
      <c r="J5070" t="s">
        <v>593</v>
      </c>
      <c r="K5070" t="s">
        <v>593</v>
      </c>
      <c r="L5070">
        <v>826</v>
      </c>
      <c r="M5070" t="s">
        <v>589</v>
      </c>
      <c r="N5070" t="s">
        <v>590</v>
      </c>
      <c r="O5070">
        <v>0</v>
      </c>
      <c r="P5070" t="s">
        <v>177</v>
      </c>
      <c r="Q5070" t="s">
        <v>514</v>
      </c>
      <c r="R5070" t="s">
        <v>515</v>
      </c>
      <c r="S5070" t="s">
        <v>516</v>
      </c>
      <c r="T5070">
        <v>0</v>
      </c>
      <c r="U5070" t="s">
        <v>517</v>
      </c>
      <c r="V5070">
        <v>2523</v>
      </c>
      <c r="W5070" t="s">
        <v>518</v>
      </c>
      <c r="X5070">
        <v>8</v>
      </c>
      <c r="Y5070" t="s">
        <v>519</v>
      </c>
      <c r="Z5070">
        <v>1053000</v>
      </c>
      <c r="AA5070">
        <v>21</v>
      </c>
      <c r="AB5070" t="s">
        <v>867</v>
      </c>
      <c r="AC5070">
        <v>1053</v>
      </c>
      <c r="AD5070">
        <v>1053000</v>
      </c>
      <c r="AE5070"/>
      <c r="AF5070">
        <v>587761</v>
      </c>
      <c r="AG5070"/>
      <c r="AH5070">
        <v>587761</v>
      </c>
      <c r="AI5070">
        <v>0</v>
      </c>
    </row>
    <row r="5071" spans="1:35">
      <c r="A5071" t="s">
        <v>862</v>
      </c>
      <c r="B5071">
        <v>2017</v>
      </c>
      <c r="C5071">
        <v>2017</v>
      </c>
      <c r="D5071">
        <v>2017</v>
      </c>
      <c r="E5071">
        <v>4</v>
      </c>
      <c r="F5071">
        <v>0</v>
      </c>
      <c r="G5071">
        <v>0</v>
      </c>
      <c r="H5071" t="s">
        <v>900</v>
      </c>
      <c r="I5071">
        <v>842</v>
      </c>
      <c r="J5071" t="s">
        <v>593</v>
      </c>
      <c r="K5071" t="s">
        <v>593</v>
      </c>
      <c r="L5071">
        <v>858</v>
      </c>
      <c r="M5071" t="s">
        <v>829</v>
      </c>
      <c r="N5071" t="s">
        <v>830</v>
      </c>
      <c r="O5071">
        <v>0</v>
      </c>
      <c r="P5071" t="s">
        <v>177</v>
      </c>
      <c r="Q5071" t="s">
        <v>514</v>
      </c>
      <c r="R5071" t="s">
        <v>515</v>
      </c>
      <c r="S5071" t="s">
        <v>516</v>
      </c>
      <c r="T5071">
        <v>0</v>
      </c>
      <c r="U5071" t="s">
        <v>517</v>
      </c>
      <c r="V5071">
        <v>2523</v>
      </c>
      <c r="W5071" t="s">
        <v>518</v>
      </c>
      <c r="X5071">
        <v>8</v>
      </c>
      <c r="Y5071" t="s">
        <v>519</v>
      </c>
      <c r="Z5071">
        <v>40000</v>
      </c>
      <c r="AA5071">
        <v>21</v>
      </c>
      <c r="AB5071" t="s">
        <v>867</v>
      </c>
      <c r="AC5071">
        <v>40</v>
      </c>
      <c r="AD5071">
        <v>40000</v>
      </c>
      <c r="AE5071"/>
      <c r="AF5071">
        <v>16478</v>
      </c>
      <c r="AG5071"/>
      <c r="AH5071">
        <v>16478</v>
      </c>
      <c r="AI5071">
        <v>0</v>
      </c>
    </row>
    <row r="5072" spans="1:35">
      <c r="A5072" t="s">
        <v>862</v>
      </c>
      <c r="B5072">
        <v>2017</v>
      </c>
      <c r="C5072">
        <v>2017</v>
      </c>
      <c r="D5072">
        <v>2017</v>
      </c>
      <c r="E5072">
        <v>4</v>
      </c>
      <c r="F5072">
        <v>0</v>
      </c>
      <c r="G5072">
        <v>0</v>
      </c>
      <c r="H5072" t="s">
        <v>900</v>
      </c>
      <c r="I5072">
        <v>842</v>
      </c>
      <c r="J5072" t="s">
        <v>593</v>
      </c>
      <c r="K5072" t="s">
        <v>593</v>
      </c>
      <c r="L5072">
        <v>862</v>
      </c>
      <c r="M5072" t="s">
        <v>723</v>
      </c>
      <c r="N5072" t="s">
        <v>724</v>
      </c>
      <c r="O5072">
        <v>0</v>
      </c>
      <c r="P5072" t="s">
        <v>177</v>
      </c>
      <c r="Q5072" t="s">
        <v>514</v>
      </c>
      <c r="R5072" t="s">
        <v>515</v>
      </c>
      <c r="S5072" t="s">
        <v>516</v>
      </c>
      <c r="T5072">
        <v>0</v>
      </c>
      <c r="U5072" t="s">
        <v>517</v>
      </c>
      <c r="V5072">
        <v>2523</v>
      </c>
      <c r="W5072" t="s">
        <v>518</v>
      </c>
      <c r="X5072">
        <v>8</v>
      </c>
      <c r="Y5072" t="s">
        <v>519</v>
      </c>
      <c r="Z5072">
        <v>7183000</v>
      </c>
      <c r="AA5072">
        <v>21</v>
      </c>
      <c r="AB5072" t="s">
        <v>867</v>
      </c>
      <c r="AC5072">
        <v>7183</v>
      </c>
      <c r="AD5072">
        <v>7183000</v>
      </c>
      <c r="AE5072"/>
      <c r="AF5072">
        <v>3974495</v>
      </c>
      <c r="AG5072"/>
      <c r="AH5072">
        <v>3974495</v>
      </c>
      <c r="AI5072">
        <v>0</v>
      </c>
    </row>
    <row r="5073" spans="1:35">
      <c r="A5073" t="s">
        <v>862</v>
      </c>
      <c r="B5073">
        <v>2017</v>
      </c>
      <c r="C5073">
        <v>2017</v>
      </c>
      <c r="D5073">
        <v>2017</v>
      </c>
      <c r="E5073">
        <v>4</v>
      </c>
      <c r="F5073">
        <v>0</v>
      </c>
      <c r="G5073">
        <v>0</v>
      </c>
      <c r="H5073" t="s">
        <v>841</v>
      </c>
      <c r="I5073">
        <v>842</v>
      </c>
      <c r="J5073" t="s">
        <v>593</v>
      </c>
      <c r="K5073" t="s">
        <v>593</v>
      </c>
      <c r="L5073">
        <v>702</v>
      </c>
      <c r="M5073" t="s">
        <v>211</v>
      </c>
      <c r="N5073" t="s">
        <v>563</v>
      </c>
      <c r="O5073">
        <v>0</v>
      </c>
      <c r="P5073" t="s">
        <v>177</v>
      </c>
      <c r="Q5073" t="s">
        <v>514</v>
      </c>
      <c r="R5073" t="s">
        <v>515</v>
      </c>
      <c r="S5073" t="s">
        <v>516</v>
      </c>
      <c r="T5073">
        <v>0</v>
      </c>
      <c r="U5073" t="s">
        <v>517</v>
      </c>
      <c r="V5073">
        <v>2523</v>
      </c>
      <c r="W5073" t="s">
        <v>518</v>
      </c>
      <c r="X5073">
        <v>8</v>
      </c>
      <c r="Y5073" t="s">
        <v>519</v>
      </c>
      <c r="Z5073">
        <v>3000</v>
      </c>
      <c r="AA5073">
        <v>21</v>
      </c>
      <c r="AB5073" t="s">
        <v>867</v>
      </c>
      <c r="AC5073">
        <v>3</v>
      </c>
      <c r="AD5073">
        <v>3000</v>
      </c>
      <c r="AE5073"/>
      <c r="AF5073">
        <v>3834</v>
      </c>
      <c r="AG5073"/>
      <c r="AH5073">
        <v>3834</v>
      </c>
      <c r="AI5073">
        <v>0</v>
      </c>
    </row>
    <row r="5074" spans="1:35">
      <c r="A5074" t="s">
        <v>862</v>
      </c>
      <c r="B5074">
        <v>2017</v>
      </c>
      <c r="C5074">
        <v>2017</v>
      </c>
      <c r="D5074">
        <v>2017</v>
      </c>
      <c r="E5074">
        <v>4</v>
      </c>
      <c r="F5074">
        <v>0</v>
      </c>
      <c r="G5074">
        <v>0</v>
      </c>
      <c r="H5074" t="s">
        <v>510</v>
      </c>
      <c r="I5074">
        <v>842</v>
      </c>
      <c r="J5074" t="s">
        <v>593</v>
      </c>
      <c r="K5074" t="s">
        <v>593</v>
      </c>
      <c r="L5074">
        <v>48</v>
      </c>
      <c r="M5074" t="s">
        <v>759</v>
      </c>
      <c r="N5074" t="s">
        <v>760</v>
      </c>
      <c r="O5074">
        <v>0</v>
      </c>
      <c r="P5074" t="s">
        <v>177</v>
      </c>
      <c r="Q5074" t="s">
        <v>514</v>
      </c>
      <c r="R5074" t="s">
        <v>515</v>
      </c>
      <c r="S5074" t="s">
        <v>516</v>
      </c>
      <c r="T5074">
        <v>0</v>
      </c>
      <c r="U5074" t="s">
        <v>517</v>
      </c>
      <c r="V5074">
        <v>2523</v>
      </c>
      <c r="W5074" t="s">
        <v>518</v>
      </c>
      <c r="X5074">
        <v>8</v>
      </c>
      <c r="Y5074" t="s">
        <v>519</v>
      </c>
      <c r="Z5074">
        <v>3000</v>
      </c>
      <c r="AA5074">
        <v>21</v>
      </c>
      <c r="AB5074" t="s">
        <v>867</v>
      </c>
      <c r="AC5074">
        <v>3</v>
      </c>
      <c r="AD5074">
        <v>3000</v>
      </c>
      <c r="AE5074"/>
      <c r="AF5074">
        <v>8849</v>
      </c>
      <c r="AG5074"/>
      <c r="AH5074">
        <v>8849</v>
      </c>
      <c r="AI5074">
        <v>0</v>
      </c>
    </row>
    <row r="5075" spans="1:35">
      <c r="A5075" t="s">
        <v>862</v>
      </c>
      <c r="B5075">
        <v>2017</v>
      </c>
      <c r="C5075">
        <v>2017</v>
      </c>
      <c r="D5075">
        <v>2017</v>
      </c>
      <c r="E5075">
        <v>4</v>
      </c>
      <c r="F5075">
        <v>0</v>
      </c>
      <c r="G5075">
        <v>0</v>
      </c>
      <c r="H5075" t="s">
        <v>900</v>
      </c>
      <c r="I5075">
        <v>842</v>
      </c>
      <c r="J5075" t="s">
        <v>593</v>
      </c>
      <c r="K5075" t="s">
        <v>593</v>
      </c>
      <c r="L5075">
        <v>48</v>
      </c>
      <c r="M5075" t="s">
        <v>759</v>
      </c>
      <c r="N5075" t="s">
        <v>760</v>
      </c>
      <c r="O5075">
        <v>0</v>
      </c>
      <c r="P5075" t="s">
        <v>177</v>
      </c>
      <c r="Q5075" t="s">
        <v>514</v>
      </c>
      <c r="R5075" t="s">
        <v>515</v>
      </c>
      <c r="S5075" t="s">
        <v>516</v>
      </c>
      <c r="T5075">
        <v>0</v>
      </c>
      <c r="U5075" t="s">
        <v>517</v>
      </c>
      <c r="V5075">
        <v>2523</v>
      </c>
      <c r="W5075" t="s">
        <v>518</v>
      </c>
      <c r="X5075">
        <v>8</v>
      </c>
      <c r="Y5075" t="s">
        <v>519</v>
      </c>
      <c r="Z5075">
        <v>3000</v>
      </c>
      <c r="AA5075">
        <v>21</v>
      </c>
      <c r="AB5075" t="s">
        <v>867</v>
      </c>
      <c r="AC5075">
        <v>3</v>
      </c>
      <c r="AD5075">
        <v>3000</v>
      </c>
      <c r="AE5075"/>
      <c r="AF5075">
        <v>8849</v>
      </c>
      <c r="AG5075"/>
      <c r="AH5075">
        <v>8849</v>
      </c>
      <c r="AI5075">
        <v>0</v>
      </c>
    </row>
    <row r="5076" spans="1:35">
      <c r="A5076" t="s">
        <v>862</v>
      </c>
      <c r="B5076">
        <v>2017</v>
      </c>
      <c r="C5076">
        <v>2017</v>
      </c>
      <c r="D5076">
        <v>2017</v>
      </c>
      <c r="E5076">
        <v>4</v>
      </c>
      <c r="F5076">
        <v>0</v>
      </c>
      <c r="G5076">
        <v>0</v>
      </c>
      <c r="H5076" t="s">
        <v>841</v>
      </c>
      <c r="I5076">
        <v>842</v>
      </c>
      <c r="J5076" t="s">
        <v>593</v>
      </c>
      <c r="K5076" t="s">
        <v>593</v>
      </c>
      <c r="L5076">
        <v>360</v>
      </c>
      <c r="M5076" t="s">
        <v>578</v>
      </c>
      <c r="N5076" t="s">
        <v>579</v>
      </c>
      <c r="O5076">
        <v>0</v>
      </c>
      <c r="P5076" t="s">
        <v>177</v>
      </c>
      <c r="Q5076" t="s">
        <v>514</v>
      </c>
      <c r="R5076" t="s">
        <v>515</v>
      </c>
      <c r="S5076" t="s">
        <v>516</v>
      </c>
      <c r="T5076">
        <v>0</v>
      </c>
      <c r="U5076" t="s">
        <v>517</v>
      </c>
      <c r="V5076">
        <v>2523</v>
      </c>
      <c r="W5076" t="s">
        <v>518</v>
      </c>
      <c r="X5076">
        <v>8</v>
      </c>
      <c r="Y5076" t="s">
        <v>519</v>
      </c>
      <c r="Z5076">
        <v>2000</v>
      </c>
      <c r="AA5076">
        <v>21</v>
      </c>
      <c r="AB5076" t="s">
        <v>867</v>
      </c>
      <c r="AC5076">
        <v>2</v>
      </c>
      <c r="AD5076">
        <v>2000</v>
      </c>
      <c r="AE5076"/>
      <c r="AF5076">
        <v>4331</v>
      </c>
      <c r="AG5076"/>
      <c r="AH5076">
        <v>4331</v>
      </c>
      <c r="AI5076">
        <v>0</v>
      </c>
    </row>
    <row r="5077" spans="1:35">
      <c r="A5077" t="s">
        <v>862</v>
      </c>
      <c r="B5077">
        <v>2017</v>
      </c>
      <c r="C5077">
        <v>2017</v>
      </c>
      <c r="D5077">
        <v>2017</v>
      </c>
      <c r="E5077">
        <v>4</v>
      </c>
      <c r="F5077">
        <v>0</v>
      </c>
      <c r="G5077">
        <v>0</v>
      </c>
      <c r="H5077" t="s">
        <v>841</v>
      </c>
      <c r="I5077">
        <v>842</v>
      </c>
      <c r="J5077" t="s">
        <v>593</v>
      </c>
      <c r="K5077" t="s">
        <v>593</v>
      </c>
      <c r="L5077">
        <v>699</v>
      </c>
      <c r="M5077" t="s">
        <v>585</v>
      </c>
      <c r="N5077" t="s">
        <v>586</v>
      </c>
      <c r="O5077">
        <v>0</v>
      </c>
      <c r="P5077" t="s">
        <v>177</v>
      </c>
      <c r="Q5077" t="s">
        <v>514</v>
      </c>
      <c r="R5077" t="s">
        <v>515</v>
      </c>
      <c r="S5077" t="s">
        <v>516</v>
      </c>
      <c r="T5077">
        <v>0</v>
      </c>
      <c r="U5077" t="s">
        <v>517</v>
      </c>
      <c r="V5077">
        <v>2523</v>
      </c>
      <c r="W5077" t="s">
        <v>518</v>
      </c>
      <c r="X5077">
        <v>8</v>
      </c>
      <c r="Y5077" t="s">
        <v>519</v>
      </c>
      <c r="Z5077">
        <v>2000</v>
      </c>
      <c r="AA5077">
        <v>21</v>
      </c>
      <c r="AB5077" t="s">
        <v>867</v>
      </c>
      <c r="AC5077">
        <v>2</v>
      </c>
      <c r="AD5077">
        <v>2000</v>
      </c>
      <c r="AE5077"/>
      <c r="AF5077">
        <v>6720</v>
      </c>
      <c r="AG5077"/>
      <c r="AH5077">
        <v>6720</v>
      </c>
      <c r="AI5077">
        <v>0</v>
      </c>
    </row>
    <row r="5078" spans="1:35">
      <c r="A5078" t="s">
        <v>862</v>
      </c>
      <c r="B5078">
        <v>2017</v>
      </c>
      <c r="C5078">
        <v>2017</v>
      </c>
      <c r="D5078">
        <v>2017</v>
      </c>
      <c r="E5078">
        <v>4</v>
      </c>
      <c r="F5078">
        <v>0</v>
      </c>
      <c r="G5078">
        <v>0</v>
      </c>
      <c r="H5078" t="s">
        <v>900</v>
      </c>
      <c r="I5078">
        <v>842</v>
      </c>
      <c r="J5078" t="s">
        <v>593</v>
      </c>
      <c r="K5078" t="s">
        <v>593</v>
      </c>
      <c r="L5078">
        <v>792</v>
      </c>
      <c r="M5078" t="s">
        <v>217</v>
      </c>
      <c r="N5078" t="s">
        <v>573</v>
      </c>
      <c r="O5078">
        <v>0</v>
      </c>
      <c r="P5078" t="s">
        <v>177</v>
      </c>
      <c r="Q5078" t="s">
        <v>514</v>
      </c>
      <c r="R5078" t="s">
        <v>515</v>
      </c>
      <c r="S5078" t="s">
        <v>516</v>
      </c>
      <c r="T5078">
        <v>0</v>
      </c>
      <c r="U5078" t="s">
        <v>517</v>
      </c>
      <c r="V5078">
        <v>2523</v>
      </c>
      <c r="W5078" t="s">
        <v>518</v>
      </c>
      <c r="X5078">
        <v>8</v>
      </c>
      <c r="Y5078" t="s">
        <v>519</v>
      </c>
      <c r="Z5078">
        <v>2000</v>
      </c>
      <c r="AA5078">
        <v>21</v>
      </c>
      <c r="AB5078" t="s">
        <v>867</v>
      </c>
      <c r="AC5078">
        <v>2</v>
      </c>
      <c r="AD5078">
        <v>2000</v>
      </c>
      <c r="AE5078"/>
      <c r="AF5078">
        <v>4906</v>
      </c>
      <c r="AG5078"/>
      <c r="AH5078">
        <v>4906</v>
      </c>
      <c r="AI5078">
        <v>0</v>
      </c>
    </row>
    <row r="5079" spans="1:35">
      <c r="A5079" t="s">
        <v>862</v>
      </c>
      <c r="B5079">
        <v>2017</v>
      </c>
      <c r="C5079">
        <v>2017</v>
      </c>
      <c r="D5079">
        <v>2017</v>
      </c>
      <c r="E5079">
        <v>4</v>
      </c>
      <c r="F5079">
        <v>0</v>
      </c>
      <c r="G5079">
        <v>0</v>
      </c>
      <c r="H5079" t="s">
        <v>900</v>
      </c>
      <c r="I5079">
        <v>842</v>
      </c>
      <c r="J5079" t="s">
        <v>593</v>
      </c>
      <c r="K5079" t="s">
        <v>593</v>
      </c>
      <c r="L5079">
        <v>670</v>
      </c>
      <c r="M5079" t="s">
        <v>817</v>
      </c>
      <c r="N5079" t="s">
        <v>818</v>
      </c>
      <c r="O5079">
        <v>0</v>
      </c>
      <c r="P5079" t="s">
        <v>177</v>
      </c>
      <c r="Q5079" t="s">
        <v>514</v>
      </c>
      <c r="R5079" t="s">
        <v>515</v>
      </c>
      <c r="S5079" t="s">
        <v>516</v>
      </c>
      <c r="T5079">
        <v>0</v>
      </c>
      <c r="U5079" t="s">
        <v>517</v>
      </c>
      <c r="V5079">
        <v>2523</v>
      </c>
      <c r="W5079" t="s">
        <v>518</v>
      </c>
      <c r="X5079">
        <v>8</v>
      </c>
      <c r="Y5079" t="s">
        <v>519</v>
      </c>
      <c r="Z5079">
        <v>1000</v>
      </c>
      <c r="AA5079">
        <v>21</v>
      </c>
      <c r="AB5079" t="s">
        <v>867</v>
      </c>
      <c r="AC5079">
        <v>1</v>
      </c>
      <c r="AD5079">
        <v>1000</v>
      </c>
      <c r="AE5079"/>
      <c r="AF5079">
        <v>3522</v>
      </c>
      <c r="AG5079"/>
      <c r="AH5079">
        <v>3522</v>
      </c>
      <c r="AI5079">
        <v>0</v>
      </c>
    </row>
    <row r="5080" spans="1:35">
      <c r="A5080" t="s">
        <v>862</v>
      </c>
      <c r="B5080">
        <v>2017</v>
      </c>
      <c r="C5080">
        <v>2017</v>
      </c>
      <c r="D5080">
        <v>2017</v>
      </c>
      <c r="E5080">
        <v>4</v>
      </c>
      <c r="F5080">
        <v>0</v>
      </c>
      <c r="G5080">
        <v>0</v>
      </c>
      <c r="H5080" t="s">
        <v>900</v>
      </c>
      <c r="I5080">
        <v>842</v>
      </c>
      <c r="J5080" t="s">
        <v>593</v>
      </c>
      <c r="K5080" t="s">
        <v>593</v>
      </c>
      <c r="L5080">
        <v>788</v>
      </c>
      <c r="M5080" t="s">
        <v>729</v>
      </c>
      <c r="N5080" t="s">
        <v>730</v>
      </c>
      <c r="O5080">
        <v>0</v>
      </c>
      <c r="P5080" t="s">
        <v>177</v>
      </c>
      <c r="Q5080" t="s">
        <v>514</v>
      </c>
      <c r="R5080" t="s">
        <v>515</v>
      </c>
      <c r="S5080" t="s">
        <v>516</v>
      </c>
      <c r="T5080">
        <v>0</v>
      </c>
      <c r="U5080" t="s">
        <v>517</v>
      </c>
      <c r="V5080">
        <v>2523</v>
      </c>
      <c r="W5080" t="s">
        <v>518</v>
      </c>
      <c r="X5080">
        <v>8</v>
      </c>
      <c r="Y5080" t="s">
        <v>519</v>
      </c>
      <c r="Z5080">
        <v>1000</v>
      </c>
      <c r="AA5080">
        <v>21</v>
      </c>
      <c r="AB5080" t="s">
        <v>867</v>
      </c>
      <c r="AC5080">
        <v>1</v>
      </c>
      <c r="AD5080">
        <v>1000</v>
      </c>
      <c r="AE5080"/>
      <c r="AF5080">
        <v>6579</v>
      </c>
      <c r="AG5080"/>
      <c r="AH5080">
        <v>6579</v>
      </c>
      <c r="AI5080">
        <v>0</v>
      </c>
    </row>
    <row r="5081" spans="1:35">
      <c r="A5081" t="s">
        <v>862</v>
      </c>
      <c r="B5081">
        <v>2017</v>
      </c>
      <c r="C5081">
        <v>2017</v>
      </c>
      <c r="D5081">
        <v>2017</v>
      </c>
      <c r="E5081">
        <v>4</v>
      </c>
      <c r="F5081">
        <v>0</v>
      </c>
      <c r="G5081">
        <v>0</v>
      </c>
      <c r="H5081" t="s">
        <v>841</v>
      </c>
      <c r="I5081">
        <v>842</v>
      </c>
      <c r="J5081" t="s">
        <v>593</v>
      </c>
      <c r="K5081" t="s">
        <v>593</v>
      </c>
      <c r="L5081">
        <v>604</v>
      </c>
      <c r="M5081" t="s">
        <v>769</v>
      </c>
      <c r="N5081" t="s">
        <v>770</v>
      </c>
      <c r="O5081">
        <v>0</v>
      </c>
      <c r="P5081" t="s">
        <v>177</v>
      </c>
      <c r="Q5081" t="s">
        <v>514</v>
      </c>
      <c r="R5081" t="s">
        <v>515</v>
      </c>
      <c r="S5081" t="s">
        <v>516</v>
      </c>
      <c r="T5081">
        <v>0</v>
      </c>
      <c r="U5081" t="s">
        <v>517</v>
      </c>
      <c r="V5081">
        <v>2523</v>
      </c>
      <c r="W5081" t="s">
        <v>518</v>
      </c>
      <c r="X5081">
        <v>8</v>
      </c>
      <c r="Y5081" t="s">
        <v>519</v>
      </c>
      <c r="Z5081">
        <v>1000</v>
      </c>
      <c r="AA5081">
        <v>21</v>
      </c>
      <c r="AB5081" t="s">
        <v>867</v>
      </c>
      <c r="AC5081">
        <v>1</v>
      </c>
      <c r="AD5081">
        <v>1000</v>
      </c>
      <c r="AE5081"/>
      <c r="AF5081">
        <v>2657</v>
      </c>
      <c r="AG5081"/>
      <c r="AH5081">
        <v>2657</v>
      </c>
      <c r="AI5081">
        <v>0</v>
      </c>
    </row>
    <row r="5082" spans="1:35">
      <c r="A5082" t="s">
        <v>862</v>
      </c>
      <c r="B5082">
        <v>2017</v>
      </c>
      <c r="C5082">
        <v>2017</v>
      </c>
      <c r="D5082">
        <v>2017</v>
      </c>
      <c r="E5082">
        <v>4</v>
      </c>
      <c r="F5082">
        <v>0</v>
      </c>
      <c r="G5082">
        <v>0</v>
      </c>
      <c r="H5082" t="s">
        <v>510</v>
      </c>
      <c r="I5082">
        <v>842</v>
      </c>
      <c r="J5082" t="s">
        <v>593</v>
      </c>
      <c r="K5082" t="s">
        <v>593</v>
      </c>
      <c r="L5082">
        <v>670</v>
      </c>
      <c r="M5082" t="s">
        <v>817</v>
      </c>
      <c r="N5082" t="s">
        <v>818</v>
      </c>
      <c r="O5082">
        <v>0</v>
      </c>
      <c r="P5082" t="s">
        <v>177</v>
      </c>
      <c r="Q5082" t="s">
        <v>514</v>
      </c>
      <c r="R5082" t="s">
        <v>515</v>
      </c>
      <c r="S5082" t="s">
        <v>516</v>
      </c>
      <c r="T5082">
        <v>0</v>
      </c>
      <c r="U5082" t="s">
        <v>517</v>
      </c>
      <c r="V5082">
        <v>2523</v>
      </c>
      <c r="W5082" t="s">
        <v>518</v>
      </c>
      <c r="X5082">
        <v>8</v>
      </c>
      <c r="Y5082" t="s">
        <v>519</v>
      </c>
      <c r="Z5082">
        <v>1000</v>
      </c>
      <c r="AA5082">
        <v>21</v>
      </c>
      <c r="AB5082" t="s">
        <v>867</v>
      </c>
      <c r="AC5082">
        <v>1</v>
      </c>
      <c r="AD5082">
        <v>1000</v>
      </c>
      <c r="AE5082"/>
      <c r="AF5082">
        <v>3522</v>
      </c>
      <c r="AG5082"/>
      <c r="AH5082">
        <v>3522</v>
      </c>
      <c r="AI5082">
        <v>0</v>
      </c>
    </row>
    <row r="5083" spans="1:35">
      <c r="A5083" t="s">
        <v>862</v>
      </c>
      <c r="B5083">
        <v>2017</v>
      </c>
      <c r="C5083">
        <v>2017</v>
      </c>
      <c r="D5083">
        <v>2017</v>
      </c>
      <c r="E5083">
        <v>4</v>
      </c>
      <c r="F5083">
        <v>0</v>
      </c>
      <c r="G5083">
        <v>0</v>
      </c>
      <c r="H5083" t="s">
        <v>510</v>
      </c>
      <c r="I5083">
        <v>842</v>
      </c>
      <c r="J5083" t="s">
        <v>593</v>
      </c>
      <c r="K5083" t="s">
        <v>593</v>
      </c>
      <c r="L5083">
        <v>788</v>
      </c>
      <c r="M5083" t="s">
        <v>729</v>
      </c>
      <c r="N5083" t="s">
        <v>730</v>
      </c>
      <c r="O5083">
        <v>0</v>
      </c>
      <c r="P5083" t="s">
        <v>177</v>
      </c>
      <c r="Q5083" t="s">
        <v>514</v>
      </c>
      <c r="R5083" t="s">
        <v>515</v>
      </c>
      <c r="S5083" t="s">
        <v>516</v>
      </c>
      <c r="T5083">
        <v>0</v>
      </c>
      <c r="U5083" t="s">
        <v>517</v>
      </c>
      <c r="V5083">
        <v>2523</v>
      </c>
      <c r="W5083" t="s">
        <v>518</v>
      </c>
      <c r="X5083">
        <v>8</v>
      </c>
      <c r="Y5083" t="s">
        <v>519</v>
      </c>
      <c r="Z5083">
        <v>1000</v>
      </c>
      <c r="AA5083">
        <v>21</v>
      </c>
      <c r="AB5083" t="s">
        <v>867</v>
      </c>
      <c r="AC5083">
        <v>1</v>
      </c>
      <c r="AD5083">
        <v>1000</v>
      </c>
      <c r="AE5083"/>
      <c r="AF5083">
        <v>6579</v>
      </c>
      <c r="AG5083"/>
      <c r="AH5083">
        <v>6579</v>
      </c>
      <c r="AI5083">
        <v>0</v>
      </c>
    </row>
    <row r="5084" spans="1:35">
      <c r="A5084" t="s">
        <v>862</v>
      </c>
      <c r="B5084">
        <v>2017</v>
      </c>
      <c r="C5084">
        <v>2017</v>
      </c>
      <c r="D5084">
        <v>2017</v>
      </c>
      <c r="E5084">
        <v>4</v>
      </c>
      <c r="F5084">
        <v>0</v>
      </c>
      <c r="G5084">
        <v>0</v>
      </c>
      <c r="H5084" t="s">
        <v>510</v>
      </c>
      <c r="I5084">
        <v>842</v>
      </c>
      <c r="J5084" t="s">
        <v>593</v>
      </c>
      <c r="K5084" t="s">
        <v>593</v>
      </c>
      <c r="L5084">
        <v>792</v>
      </c>
      <c r="M5084" t="s">
        <v>217</v>
      </c>
      <c r="N5084" t="s">
        <v>573</v>
      </c>
      <c r="O5084">
        <v>0</v>
      </c>
      <c r="P5084" t="s">
        <v>177</v>
      </c>
      <c r="Q5084" t="s">
        <v>514</v>
      </c>
      <c r="R5084" t="s">
        <v>515</v>
      </c>
      <c r="S5084" t="s">
        <v>516</v>
      </c>
      <c r="T5084">
        <v>0</v>
      </c>
      <c r="U5084" t="s">
        <v>517</v>
      </c>
      <c r="V5084">
        <v>2523</v>
      </c>
      <c r="W5084" t="s">
        <v>518</v>
      </c>
      <c r="X5084">
        <v>8</v>
      </c>
      <c r="Y5084" t="s">
        <v>519</v>
      </c>
      <c r="Z5084">
        <v>2000</v>
      </c>
      <c r="AA5084">
        <v>21</v>
      </c>
      <c r="AB5084" t="s">
        <v>867</v>
      </c>
      <c r="AC5084">
        <v>2</v>
      </c>
      <c r="AD5084">
        <v>2000</v>
      </c>
      <c r="AE5084"/>
      <c r="AF5084">
        <v>4906</v>
      </c>
      <c r="AG5084"/>
      <c r="AH5084">
        <v>4906</v>
      </c>
      <c r="AI5084">
        <v>0</v>
      </c>
    </row>
    <row r="5085" spans="1:35">
      <c r="A5085" t="s">
        <v>862</v>
      </c>
      <c r="B5085">
        <v>2017</v>
      </c>
      <c r="C5085">
        <v>2017</v>
      </c>
      <c r="D5085">
        <v>2017</v>
      </c>
      <c r="E5085">
        <v>4</v>
      </c>
      <c r="F5085">
        <v>0</v>
      </c>
      <c r="G5085">
        <v>0</v>
      </c>
      <c r="H5085" t="s">
        <v>510</v>
      </c>
      <c r="I5085">
        <v>842</v>
      </c>
      <c r="J5085" t="s">
        <v>593</v>
      </c>
      <c r="K5085" t="s">
        <v>593</v>
      </c>
      <c r="L5085">
        <v>531</v>
      </c>
      <c r="M5085" t="s">
        <v>624</v>
      </c>
      <c r="N5085" t="s">
        <v>625</v>
      </c>
      <c r="O5085">
        <v>0</v>
      </c>
      <c r="P5085" t="s">
        <v>177</v>
      </c>
      <c r="Q5085" t="s">
        <v>514</v>
      </c>
      <c r="R5085" t="s">
        <v>515</v>
      </c>
      <c r="S5085" t="s">
        <v>516</v>
      </c>
      <c r="T5085">
        <v>0</v>
      </c>
      <c r="U5085" t="s">
        <v>517</v>
      </c>
      <c r="V5085">
        <v>2523</v>
      </c>
      <c r="W5085" t="s">
        <v>518</v>
      </c>
      <c r="X5085">
        <v>8</v>
      </c>
      <c r="Y5085" t="s">
        <v>519</v>
      </c>
      <c r="Z5085">
        <v>10296000</v>
      </c>
      <c r="AA5085">
        <v>21</v>
      </c>
      <c r="AB5085" t="s">
        <v>867</v>
      </c>
      <c r="AC5085">
        <v>10296</v>
      </c>
      <c r="AD5085">
        <v>10296000</v>
      </c>
      <c r="AE5085"/>
      <c r="AF5085">
        <v>685120</v>
      </c>
      <c r="AG5085"/>
      <c r="AH5085">
        <v>685120</v>
      </c>
      <c r="AI5085">
        <v>0</v>
      </c>
    </row>
    <row r="5086" spans="1:35">
      <c r="A5086" t="s">
        <v>862</v>
      </c>
      <c r="B5086">
        <v>2017</v>
      </c>
      <c r="C5086">
        <v>2017</v>
      </c>
      <c r="D5086">
        <v>2017</v>
      </c>
      <c r="E5086">
        <v>4</v>
      </c>
      <c r="F5086">
        <v>0</v>
      </c>
      <c r="G5086">
        <v>0</v>
      </c>
      <c r="H5086" t="s">
        <v>510</v>
      </c>
      <c r="I5086">
        <v>842</v>
      </c>
      <c r="J5086" t="s">
        <v>593</v>
      </c>
      <c r="K5086" t="s">
        <v>593</v>
      </c>
      <c r="L5086">
        <v>533</v>
      </c>
      <c r="M5086" t="s">
        <v>793</v>
      </c>
      <c r="N5086" t="s">
        <v>794</v>
      </c>
      <c r="O5086">
        <v>0</v>
      </c>
      <c r="P5086" t="s">
        <v>177</v>
      </c>
      <c r="Q5086" t="s">
        <v>514</v>
      </c>
      <c r="R5086" t="s">
        <v>515</v>
      </c>
      <c r="S5086" t="s">
        <v>516</v>
      </c>
      <c r="T5086">
        <v>0</v>
      </c>
      <c r="U5086" t="s">
        <v>517</v>
      </c>
      <c r="V5086">
        <v>2523</v>
      </c>
      <c r="W5086" t="s">
        <v>518</v>
      </c>
      <c r="X5086">
        <v>8</v>
      </c>
      <c r="Y5086" t="s">
        <v>519</v>
      </c>
      <c r="Z5086">
        <v>24940000</v>
      </c>
      <c r="AA5086">
        <v>21</v>
      </c>
      <c r="AB5086" t="s">
        <v>867</v>
      </c>
      <c r="AC5086">
        <v>24940</v>
      </c>
      <c r="AD5086">
        <v>24940000</v>
      </c>
      <c r="AE5086"/>
      <c r="AF5086">
        <v>1600024</v>
      </c>
      <c r="AG5086"/>
      <c r="AH5086">
        <v>1600024</v>
      </c>
      <c r="AI5086">
        <v>0</v>
      </c>
    </row>
    <row r="5087" spans="1:35">
      <c r="A5087" t="s">
        <v>862</v>
      </c>
      <c r="B5087">
        <v>2017</v>
      </c>
      <c r="C5087">
        <v>2017</v>
      </c>
      <c r="D5087">
        <v>2017</v>
      </c>
      <c r="E5087">
        <v>4</v>
      </c>
      <c r="F5087">
        <v>0</v>
      </c>
      <c r="G5087">
        <v>0</v>
      </c>
      <c r="H5087" t="s">
        <v>510</v>
      </c>
      <c r="I5087">
        <v>842</v>
      </c>
      <c r="J5087" t="s">
        <v>593</v>
      </c>
      <c r="K5087" t="s">
        <v>593</v>
      </c>
      <c r="L5087">
        <v>534</v>
      </c>
      <c r="M5087" t="s">
        <v>807</v>
      </c>
      <c r="N5087" t="s">
        <v>808</v>
      </c>
      <c r="O5087">
        <v>0</v>
      </c>
      <c r="P5087" t="s">
        <v>177</v>
      </c>
      <c r="Q5087" t="s">
        <v>514</v>
      </c>
      <c r="R5087" t="s">
        <v>515</v>
      </c>
      <c r="S5087" t="s">
        <v>516</v>
      </c>
      <c r="T5087">
        <v>0</v>
      </c>
      <c r="U5087" t="s">
        <v>517</v>
      </c>
      <c r="V5087">
        <v>2523</v>
      </c>
      <c r="W5087" t="s">
        <v>518</v>
      </c>
      <c r="X5087">
        <v>8</v>
      </c>
      <c r="Y5087" t="s">
        <v>519</v>
      </c>
      <c r="Z5087">
        <v>174000</v>
      </c>
      <c r="AA5087">
        <v>21</v>
      </c>
      <c r="AB5087" t="s">
        <v>867</v>
      </c>
      <c r="AC5087">
        <v>174</v>
      </c>
      <c r="AD5087">
        <v>174000</v>
      </c>
      <c r="AE5087"/>
      <c r="AF5087">
        <v>74362</v>
      </c>
      <c r="AG5087"/>
      <c r="AH5087">
        <v>74362</v>
      </c>
      <c r="AI5087">
        <v>0</v>
      </c>
    </row>
    <row r="5088" spans="1:35">
      <c r="A5088" t="s">
        <v>862</v>
      </c>
      <c r="B5088">
        <v>2017</v>
      </c>
      <c r="C5088">
        <v>2017</v>
      </c>
      <c r="D5088">
        <v>2017</v>
      </c>
      <c r="E5088">
        <v>4</v>
      </c>
      <c r="F5088">
        <v>0</v>
      </c>
      <c r="G5088">
        <v>0</v>
      </c>
      <c r="H5088" t="s">
        <v>510</v>
      </c>
      <c r="I5088">
        <v>842</v>
      </c>
      <c r="J5088" t="s">
        <v>593</v>
      </c>
      <c r="K5088" t="s">
        <v>593</v>
      </c>
      <c r="L5088">
        <v>554</v>
      </c>
      <c r="M5088" t="s">
        <v>566</v>
      </c>
      <c r="N5088" t="s">
        <v>567</v>
      </c>
      <c r="O5088">
        <v>0</v>
      </c>
      <c r="P5088" t="s">
        <v>177</v>
      </c>
      <c r="Q5088" t="s">
        <v>514</v>
      </c>
      <c r="R5088" t="s">
        <v>515</v>
      </c>
      <c r="S5088" t="s">
        <v>516</v>
      </c>
      <c r="T5088">
        <v>0</v>
      </c>
      <c r="U5088" t="s">
        <v>517</v>
      </c>
      <c r="V5088">
        <v>2523</v>
      </c>
      <c r="W5088" t="s">
        <v>518</v>
      </c>
      <c r="X5088">
        <v>8</v>
      </c>
      <c r="Y5088" t="s">
        <v>519</v>
      </c>
      <c r="Z5088">
        <v>267000</v>
      </c>
      <c r="AA5088">
        <v>21</v>
      </c>
      <c r="AB5088" t="s">
        <v>867</v>
      </c>
      <c r="AC5088">
        <v>267</v>
      </c>
      <c r="AD5088">
        <v>267000</v>
      </c>
      <c r="AE5088"/>
      <c r="AF5088">
        <v>168811</v>
      </c>
      <c r="AG5088"/>
      <c r="AH5088">
        <v>168811</v>
      </c>
      <c r="AI5088">
        <v>0</v>
      </c>
    </row>
    <row r="5089" spans="1:35">
      <c r="A5089" t="s">
        <v>862</v>
      </c>
      <c r="B5089">
        <v>2017</v>
      </c>
      <c r="C5089">
        <v>2017</v>
      </c>
      <c r="D5089">
        <v>2017</v>
      </c>
      <c r="E5089">
        <v>4</v>
      </c>
      <c r="F5089">
        <v>0</v>
      </c>
      <c r="G5089">
        <v>0</v>
      </c>
      <c r="H5089" t="s">
        <v>510</v>
      </c>
      <c r="I5089">
        <v>842</v>
      </c>
      <c r="J5089" t="s">
        <v>593</v>
      </c>
      <c r="K5089" t="s">
        <v>593</v>
      </c>
      <c r="L5089">
        <v>558</v>
      </c>
      <c r="M5089" t="s">
        <v>831</v>
      </c>
      <c r="N5089" t="s">
        <v>832</v>
      </c>
      <c r="O5089">
        <v>0</v>
      </c>
      <c r="P5089" t="s">
        <v>177</v>
      </c>
      <c r="Q5089" t="s">
        <v>514</v>
      </c>
      <c r="R5089" t="s">
        <v>515</v>
      </c>
      <c r="S5089" t="s">
        <v>516</v>
      </c>
      <c r="T5089">
        <v>0</v>
      </c>
      <c r="U5089" t="s">
        <v>517</v>
      </c>
      <c r="V5089">
        <v>2523</v>
      </c>
      <c r="W5089" t="s">
        <v>518</v>
      </c>
      <c r="X5089">
        <v>8</v>
      </c>
      <c r="Y5089" t="s">
        <v>519</v>
      </c>
      <c r="Z5089">
        <v>59000</v>
      </c>
      <c r="AA5089">
        <v>21</v>
      </c>
      <c r="AB5089" t="s">
        <v>867</v>
      </c>
      <c r="AC5089">
        <v>59</v>
      </c>
      <c r="AD5089">
        <v>59000</v>
      </c>
      <c r="AE5089"/>
      <c r="AF5089">
        <v>32020</v>
      </c>
      <c r="AG5089"/>
      <c r="AH5089">
        <v>32020</v>
      </c>
      <c r="AI5089">
        <v>0</v>
      </c>
    </row>
    <row r="5090" spans="1:35">
      <c r="A5090" t="s">
        <v>862</v>
      </c>
      <c r="B5090">
        <v>2017</v>
      </c>
      <c r="C5090">
        <v>2017</v>
      </c>
      <c r="D5090">
        <v>2017</v>
      </c>
      <c r="E5090">
        <v>4</v>
      </c>
      <c r="F5090">
        <v>0</v>
      </c>
      <c r="G5090">
        <v>0</v>
      </c>
      <c r="H5090" t="s">
        <v>510</v>
      </c>
      <c r="I5090">
        <v>842</v>
      </c>
      <c r="J5090" t="s">
        <v>593</v>
      </c>
      <c r="K5090" t="s">
        <v>593</v>
      </c>
      <c r="L5090">
        <v>566</v>
      </c>
      <c r="M5090" t="s">
        <v>638</v>
      </c>
      <c r="N5090" t="s">
        <v>639</v>
      </c>
      <c r="O5090">
        <v>0</v>
      </c>
      <c r="P5090" t="s">
        <v>177</v>
      </c>
      <c r="Q5090" t="s">
        <v>514</v>
      </c>
      <c r="R5090" t="s">
        <v>515</v>
      </c>
      <c r="S5090" t="s">
        <v>516</v>
      </c>
      <c r="T5090">
        <v>0</v>
      </c>
      <c r="U5090" t="s">
        <v>517</v>
      </c>
      <c r="V5090">
        <v>2523</v>
      </c>
      <c r="W5090" t="s">
        <v>518</v>
      </c>
      <c r="X5090">
        <v>8</v>
      </c>
      <c r="Y5090" t="s">
        <v>519</v>
      </c>
      <c r="Z5090">
        <v>83000</v>
      </c>
      <c r="AA5090">
        <v>21</v>
      </c>
      <c r="AB5090" t="s">
        <v>867</v>
      </c>
      <c r="AC5090">
        <v>83</v>
      </c>
      <c r="AD5090">
        <v>83000</v>
      </c>
      <c r="AE5090"/>
      <c r="AF5090">
        <v>21087</v>
      </c>
      <c r="AG5090"/>
      <c r="AH5090">
        <v>21087</v>
      </c>
      <c r="AI5090">
        <v>0</v>
      </c>
    </row>
    <row r="5091" spans="1:35">
      <c r="A5091" t="s">
        <v>862</v>
      </c>
      <c r="B5091">
        <v>2017</v>
      </c>
      <c r="C5091">
        <v>2017</v>
      </c>
      <c r="D5091">
        <v>2017</v>
      </c>
      <c r="E5091">
        <v>4</v>
      </c>
      <c r="F5091">
        <v>0</v>
      </c>
      <c r="G5091">
        <v>0</v>
      </c>
      <c r="H5091" t="s">
        <v>510</v>
      </c>
      <c r="I5091">
        <v>842</v>
      </c>
      <c r="J5091" t="s">
        <v>593</v>
      </c>
      <c r="K5091" t="s">
        <v>593</v>
      </c>
      <c r="L5091">
        <v>579</v>
      </c>
      <c r="M5091" t="s">
        <v>705</v>
      </c>
      <c r="N5091" t="s">
        <v>706</v>
      </c>
      <c r="O5091">
        <v>0</v>
      </c>
      <c r="P5091" t="s">
        <v>177</v>
      </c>
      <c r="Q5091" t="s">
        <v>514</v>
      </c>
      <c r="R5091" t="s">
        <v>515</v>
      </c>
      <c r="S5091" t="s">
        <v>516</v>
      </c>
      <c r="T5091">
        <v>0</v>
      </c>
      <c r="U5091" t="s">
        <v>517</v>
      </c>
      <c r="V5091">
        <v>2523</v>
      </c>
      <c r="W5091" t="s">
        <v>518</v>
      </c>
      <c r="X5091">
        <v>8</v>
      </c>
      <c r="Y5091" t="s">
        <v>519</v>
      </c>
      <c r="Z5091">
        <v>61000</v>
      </c>
      <c r="AA5091">
        <v>21</v>
      </c>
      <c r="AB5091" t="s">
        <v>867</v>
      </c>
      <c r="AC5091">
        <v>61</v>
      </c>
      <c r="AD5091">
        <v>61000</v>
      </c>
      <c r="AE5091"/>
      <c r="AF5091">
        <v>51640</v>
      </c>
      <c r="AG5091"/>
      <c r="AH5091">
        <v>51640</v>
      </c>
      <c r="AI5091">
        <v>0</v>
      </c>
    </row>
    <row r="5092" spans="1:35">
      <c r="A5092" t="s">
        <v>862</v>
      </c>
      <c r="B5092">
        <v>2017</v>
      </c>
      <c r="C5092">
        <v>2017</v>
      </c>
      <c r="D5092">
        <v>2017</v>
      </c>
      <c r="E5092">
        <v>4</v>
      </c>
      <c r="F5092">
        <v>0</v>
      </c>
      <c r="G5092">
        <v>0</v>
      </c>
      <c r="H5092" t="s">
        <v>510</v>
      </c>
      <c r="I5092">
        <v>842</v>
      </c>
      <c r="J5092" t="s">
        <v>593</v>
      </c>
      <c r="K5092" t="s">
        <v>593</v>
      </c>
      <c r="L5092">
        <v>583</v>
      </c>
      <c r="M5092" t="s">
        <v>901</v>
      </c>
      <c r="N5092" t="s">
        <v>902</v>
      </c>
      <c r="O5092">
        <v>0</v>
      </c>
      <c r="P5092" t="s">
        <v>177</v>
      </c>
      <c r="Q5092" t="s">
        <v>514</v>
      </c>
      <c r="R5092" t="s">
        <v>515</v>
      </c>
      <c r="S5092" t="s">
        <v>516</v>
      </c>
      <c r="T5092">
        <v>0</v>
      </c>
      <c r="U5092" t="s">
        <v>517</v>
      </c>
      <c r="V5092">
        <v>2523</v>
      </c>
      <c r="W5092" t="s">
        <v>518</v>
      </c>
      <c r="X5092">
        <v>8</v>
      </c>
      <c r="Y5092" t="s">
        <v>519</v>
      </c>
      <c r="Z5092">
        <v>1006000</v>
      </c>
      <c r="AA5092">
        <v>21</v>
      </c>
      <c r="AB5092" t="s">
        <v>867</v>
      </c>
      <c r="AC5092">
        <v>1006</v>
      </c>
      <c r="AD5092">
        <v>1006000</v>
      </c>
      <c r="AE5092"/>
      <c r="AF5092">
        <v>74051</v>
      </c>
      <c r="AG5092"/>
      <c r="AH5092">
        <v>74051</v>
      </c>
      <c r="AI5092">
        <v>0</v>
      </c>
    </row>
    <row r="5093" spans="1:35">
      <c r="A5093" t="s">
        <v>862</v>
      </c>
      <c r="B5093">
        <v>2017</v>
      </c>
      <c r="C5093">
        <v>2017</v>
      </c>
      <c r="D5093">
        <v>2017</v>
      </c>
      <c r="E5093">
        <v>4</v>
      </c>
      <c r="F5093">
        <v>0</v>
      </c>
      <c r="G5093">
        <v>0</v>
      </c>
      <c r="H5093" t="s">
        <v>510</v>
      </c>
      <c r="I5093">
        <v>842</v>
      </c>
      <c r="J5093" t="s">
        <v>593</v>
      </c>
      <c r="K5093" t="s">
        <v>593</v>
      </c>
      <c r="L5093">
        <v>584</v>
      </c>
      <c r="M5093" t="s">
        <v>823</v>
      </c>
      <c r="N5093" t="s">
        <v>824</v>
      </c>
      <c r="O5093">
        <v>0</v>
      </c>
      <c r="P5093" t="s">
        <v>177</v>
      </c>
      <c r="Q5093" t="s">
        <v>514</v>
      </c>
      <c r="R5093" t="s">
        <v>515</v>
      </c>
      <c r="S5093" t="s">
        <v>516</v>
      </c>
      <c r="T5093">
        <v>0</v>
      </c>
      <c r="U5093" t="s">
        <v>517</v>
      </c>
      <c r="V5093">
        <v>2523</v>
      </c>
      <c r="W5093" t="s">
        <v>518</v>
      </c>
      <c r="X5093">
        <v>8</v>
      </c>
      <c r="Y5093" t="s">
        <v>519</v>
      </c>
      <c r="Z5093">
        <v>8034000</v>
      </c>
      <c r="AA5093">
        <v>21</v>
      </c>
      <c r="AB5093" t="s">
        <v>867</v>
      </c>
      <c r="AC5093">
        <v>8034</v>
      </c>
      <c r="AD5093">
        <v>8034000</v>
      </c>
      <c r="AE5093"/>
      <c r="AF5093">
        <v>876544</v>
      </c>
      <c r="AG5093"/>
      <c r="AH5093">
        <v>876544</v>
      </c>
      <c r="AI5093">
        <v>0</v>
      </c>
    </row>
    <row r="5094" spans="1:35">
      <c r="A5094" t="s">
        <v>862</v>
      </c>
      <c r="B5094">
        <v>2017</v>
      </c>
      <c r="C5094">
        <v>2017</v>
      </c>
      <c r="D5094">
        <v>2017</v>
      </c>
      <c r="E5094">
        <v>4</v>
      </c>
      <c r="F5094">
        <v>0</v>
      </c>
      <c r="G5094">
        <v>0</v>
      </c>
      <c r="H5094" t="s">
        <v>510</v>
      </c>
      <c r="I5094">
        <v>842</v>
      </c>
      <c r="J5094" t="s">
        <v>593</v>
      </c>
      <c r="K5094" t="s">
        <v>593</v>
      </c>
      <c r="L5094">
        <v>586</v>
      </c>
      <c r="M5094" t="s">
        <v>781</v>
      </c>
      <c r="N5094" t="s">
        <v>782</v>
      </c>
      <c r="O5094">
        <v>0</v>
      </c>
      <c r="P5094" t="s">
        <v>177</v>
      </c>
      <c r="Q5094" t="s">
        <v>514</v>
      </c>
      <c r="R5094" t="s">
        <v>515</v>
      </c>
      <c r="S5094" t="s">
        <v>516</v>
      </c>
      <c r="T5094">
        <v>0</v>
      </c>
      <c r="U5094" t="s">
        <v>517</v>
      </c>
      <c r="V5094">
        <v>2523</v>
      </c>
      <c r="W5094" t="s">
        <v>518</v>
      </c>
      <c r="X5094">
        <v>8</v>
      </c>
      <c r="Y5094" t="s">
        <v>519</v>
      </c>
      <c r="Z5094">
        <v>45000</v>
      </c>
      <c r="AA5094">
        <v>21</v>
      </c>
      <c r="AB5094" t="s">
        <v>867</v>
      </c>
      <c r="AC5094">
        <v>45</v>
      </c>
      <c r="AD5094">
        <v>45000</v>
      </c>
      <c r="AE5094"/>
      <c r="AF5094">
        <v>20657</v>
      </c>
      <c r="AG5094"/>
      <c r="AH5094">
        <v>20657</v>
      </c>
      <c r="AI5094">
        <v>0</v>
      </c>
    </row>
    <row r="5095" spans="1:35">
      <c r="A5095" t="s">
        <v>862</v>
      </c>
      <c r="B5095">
        <v>2017</v>
      </c>
      <c r="C5095">
        <v>2017</v>
      </c>
      <c r="D5095">
        <v>2017</v>
      </c>
      <c r="E5095">
        <v>4</v>
      </c>
      <c r="F5095">
        <v>0</v>
      </c>
      <c r="G5095">
        <v>0</v>
      </c>
      <c r="H5095" t="s">
        <v>510</v>
      </c>
      <c r="I5095">
        <v>842</v>
      </c>
      <c r="J5095" t="s">
        <v>593</v>
      </c>
      <c r="K5095" t="s">
        <v>593</v>
      </c>
      <c r="L5095">
        <v>591</v>
      </c>
      <c r="M5095" t="s">
        <v>576</v>
      </c>
      <c r="N5095" t="s">
        <v>577</v>
      </c>
      <c r="O5095">
        <v>0</v>
      </c>
      <c r="P5095" t="s">
        <v>177</v>
      </c>
      <c r="Q5095" t="s">
        <v>514</v>
      </c>
      <c r="R5095" t="s">
        <v>515</v>
      </c>
      <c r="S5095" t="s">
        <v>516</v>
      </c>
      <c r="T5095">
        <v>0</v>
      </c>
      <c r="U5095" t="s">
        <v>517</v>
      </c>
      <c r="V5095">
        <v>2523</v>
      </c>
      <c r="W5095" t="s">
        <v>518</v>
      </c>
      <c r="X5095">
        <v>8</v>
      </c>
      <c r="Y5095" t="s">
        <v>519</v>
      </c>
      <c r="Z5095">
        <v>2623000</v>
      </c>
      <c r="AA5095">
        <v>21</v>
      </c>
      <c r="AB5095" t="s">
        <v>867</v>
      </c>
      <c r="AC5095">
        <v>2623</v>
      </c>
      <c r="AD5095">
        <v>2623000</v>
      </c>
      <c r="AE5095"/>
      <c r="AF5095">
        <v>1159400</v>
      </c>
      <c r="AG5095"/>
      <c r="AH5095">
        <v>1159400</v>
      </c>
      <c r="AI5095">
        <v>0</v>
      </c>
    </row>
    <row r="5096" spans="1:35">
      <c r="A5096" t="s">
        <v>862</v>
      </c>
      <c r="B5096">
        <v>2017</v>
      </c>
      <c r="C5096">
        <v>2017</v>
      </c>
      <c r="D5096">
        <v>2017</v>
      </c>
      <c r="E5096">
        <v>4</v>
      </c>
      <c r="F5096">
        <v>0</v>
      </c>
      <c r="G5096">
        <v>0</v>
      </c>
      <c r="H5096" t="s">
        <v>510</v>
      </c>
      <c r="I5096">
        <v>842</v>
      </c>
      <c r="J5096" t="s">
        <v>593</v>
      </c>
      <c r="K5096" t="s">
        <v>593</v>
      </c>
      <c r="L5096">
        <v>600</v>
      </c>
      <c r="M5096" t="s">
        <v>852</v>
      </c>
      <c r="N5096" t="s">
        <v>853</v>
      </c>
      <c r="O5096">
        <v>0</v>
      </c>
      <c r="P5096" t="s">
        <v>177</v>
      </c>
      <c r="Q5096" t="s">
        <v>514</v>
      </c>
      <c r="R5096" t="s">
        <v>515</v>
      </c>
      <c r="S5096" t="s">
        <v>516</v>
      </c>
      <c r="T5096">
        <v>0</v>
      </c>
      <c r="U5096" t="s">
        <v>517</v>
      </c>
      <c r="V5096">
        <v>2523</v>
      </c>
      <c r="W5096" t="s">
        <v>518</v>
      </c>
      <c r="X5096">
        <v>8</v>
      </c>
      <c r="Y5096" t="s">
        <v>519</v>
      </c>
      <c r="Z5096">
        <v>56000</v>
      </c>
      <c r="AA5096">
        <v>21</v>
      </c>
      <c r="AB5096" t="s">
        <v>867</v>
      </c>
      <c r="AC5096">
        <v>56</v>
      </c>
      <c r="AD5096">
        <v>56000</v>
      </c>
      <c r="AE5096"/>
      <c r="AF5096">
        <v>100128</v>
      </c>
      <c r="AG5096"/>
      <c r="AH5096">
        <v>100128</v>
      </c>
      <c r="AI5096">
        <v>0</v>
      </c>
    </row>
    <row r="5097" spans="1:35">
      <c r="A5097" t="s">
        <v>862</v>
      </c>
      <c r="B5097">
        <v>2017</v>
      </c>
      <c r="C5097">
        <v>2017</v>
      </c>
      <c r="D5097">
        <v>2017</v>
      </c>
      <c r="E5097">
        <v>4</v>
      </c>
      <c r="F5097">
        <v>0</v>
      </c>
      <c r="G5097">
        <v>0</v>
      </c>
      <c r="H5097" t="s">
        <v>510</v>
      </c>
      <c r="I5097">
        <v>842</v>
      </c>
      <c r="J5097" t="s">
        <v>593</v>
      </c>
      <c r="K5097" t="s">
        <v>593</v>
      </c>
      <c r="L5097">
        <v>604</v>
      </c>
      <c r="M5097" t="s">
        <v>769</v>
      </c>
      <c r="N5097" t="s">
        <v>770</v>
      </c>
      <c r="O5097">
        <v>0</v>
      </c>
      <c r="P5097" t="s">
        <v>177</v>
      </c>
      <c r="Q5097" t="s">
        <v>514</v>
      </c>
      <c r="R5097" t="s">
        <v>515</v>
      </c>
      <c r="S5097" t="s">
        <v>516</v>
      </c>
      <c r="T5097">
        <v>0</v>
      </c>
      <c r="U5097" t="s">
        <v>517</v>
      </c>
      <c r="V5097">
        <v>2523</v>
      </c>
      <c r="W5097" t="s">
        <v>518</v>
      </c>
      <c r="X5097">
        <v>8</v>
      </c>
      <c r="Y5097" t="s">
        <v>519</v>
      </c>
      <c r="Z5097">
        <v>72000</v>
      </c>
      <c r="AA5097">
        <v>21</v>
      </c>
      <c r="AB5097" t="s">
        <v>867</v>
      </c>
      <c r="AC5097">
        <v>72</v>
      </c>
      <c r="AD5097">
        <v>72000</v>
      </c>
      <c r="AE5097"/>
      <c r="AF5097">
        <v>70180</v>
      </c>
      <c r="AG5097"/>
      <c r="AH5097">
        <v>70180</v>
      </c>
      <c r="AI5097">
        <v>0</v>
      </c>
    </row>
    <row r="5098" spans="1:35">
      <c r="A5098" t="s">
        <v>862</v>
      </c>
      <c r="B5098">
        <v>2017</v>
      </c>
      <c r="C5098">
        <v>2017</v>
      </c>
      <c r="D5098">
        <v>2017</v>
      </c>
      <c r="E5098">
        <v>4</v>
      </c>
      <c r="F5098">
        <v>0</v>
      </c>
      <c r="G5098">
        <v>0</v>
      </c>
      <c r="H5098" t="s">
        <v>510</v>
      </c>
      <c r="I5098">
        <v>842</v>
      </c>
      <c r="J5098" t="s">
        <v>593</v>
      </c>
      <c r="K5098" t="s">
        <v>593</v>
      </c>
      <c r="L5098">
        <v>608</v>
      </c>
      <c r="M5098" t="s">
        <v>548</v>
      </c>
      <c r="N5098" t="s">
        <v>549</v>
      </c>
      <c r="O5098">
        <v>0</v>
      </c>
      <c r="P5098" t="s">
        <v>177</v>
      </c>
      <c r="Q5098" t="s">
        <v>514</v>
      </c>
      <c r="R5098" t="s">
        <v>515</v>
      </c>
      <c r="S5098" t="s">
        <v>516</v>
      </c>
      <c r="T5098">
        <v>0</v>
      </c>
      <c r="U5098" t="s">
        <v>517</v>
      </c>
      <c r="V5098">
        <v>2523</v>
      </c>
      <c r="W5098" t="s">
        <v>518</v>
      </c>
      <c r="X5098">
        <v>8</v>
      </c>
      <c r="Y5098" t="s">
        <v>519</v>
      </c>
      <c r="Z5098">
        <v>19000</v>
      </c>
      <c r="AA5098">
        <v>21</v>
      </c>
      <c r="AB5098" t="s">
        <v>867</v>
      </c>
      <c r="AC5098">
        <v>19</v>
      </c>
      <c r="AD5098">
        <v>19000</v>
      </c>
      <c r="AE5098"/>
      <c r="AF5098">
        <v>7776</v>
      </c>
      <c r="AG5098"/>
      <c r="AH5098">
        <v>7776</v>
      </c>
      <c r="AI5098">
        <v>0</v>
      </c>
    </row>
    <row r="5099" spans="1:35">
      <c r="A5099" t="s">
        <v>862</v>
      </c>
      <c r="B5099">
        <v>2017</v>
      </c>
      <c r="C5099">
        <v>2017</v>
      </c>
      <c r="D5099">
        <v>2017</v>
      </c>
      <c r="E5099">
        <v>4</v>
      </c>
      <c r="F5099">
        <v>0</v>
      </c>
      <c r="G5099">
        <v>0</v>
      </c>
      <c r="H5099" t="s">
        <v>510</v>
      </c>
      <c r="I5099">
        <v>842</v>
      </c>
      <c r="J5099" t="s">
        <v>593</v>
      </c>
      <c r="K5099" t="s">
        <v>593</v>
      </c>
      <c r="L5099">
        <v>616</v>
      </c>
      <c r="M5099" t="s">
        <v>692</v>
      </c>
      <c r="N5099" t="s">
        <v>693</v>
      </c>
      <c r="O5099">
        <v>0</v>
      </c>
      <c r="P5099" t="s">
        <v>177</v>
      </c>
      <c r="Q5099" t="s">
        <v>514</v>
      </c>
      <c r="R5099" t="s">
        <v>515</v>
      </c>
      <c r="S5099" t="s">
        <v>516</v>
      </c>
      <c r="T5099">
        <v>0</v>
      </c>
      <c r="U5099" t="s">
        <v>517</v>
      </c>
      <c r="V5099">
        <v>2523</v>
      </c>
      <c r="W5099" t="s">
        <v>518</v>
      </c>
      <c r="X5099">
        <v>8</v>
      </c>
      <c r="Y5099" t="s">
        <v>519</v>
      </c>
      <c r="Z5099">
        <v>22000</v>
      </c>
      <c r="AA5099">
        <v>21</v>
      </c>
      <c r="AB5099" t="s">
        <v>867</v>
      </c>
      <c r="AC5099">
        <v>22</v>
      </c>
      <c r="AD5099">
        <v>22000</v>
      </c>
      <c r="AE5099"/>
      <c r="AF5099">
        <v>22204</v>
      </c>
      <c r="AG5099"/>
      <c r="AH5099">
        <v>22204</v>
      </c>
      <c r="AI5099">
        <v>0</v>
      </c>
    </row>
    <row r="5100" spans="1:35">
      <c r="A5100" t="s">
        <v>862</v>
      </c>
      <c r="B5100">
        <v>2017</v>
      </c>
      <c r="C5100">
        <v>2017</v>
      </c>
      <c r="D5100">
        <v>2017</v>
      </c>
      <c r="E5100">
        <v>4</v>
      </c>
      <c r="F5100">
        <v>0</v>
      </c>
      <c r="G5100">
        <v>0</v>
      </c>
      <c r="H5100" t="s">
        <v>510</v>
      </c>
      <c r="I5100">
        <v>842</v>
      </c>
      <c r="J5100" t="s">
        <v>593</v>
      </c>
      <c r="K5100" t="s">
        <v>593</v>
      </c>
      <c r="L5100">
        <v>634</v>
      </c>
      <c r="M5100" t="s">
        <v>662</v>
      </c>
      <c r="N5100" t="s">
        <v>663</v>
      </c>
      <c r="O5100">
        <v>0</v>
      </c>
      <c r="P5100" t="s">
        <v>177</v>
      </c>
      <c r="Q5100" t="s">
        <v>514</v>
      </c>
      <c r="R5100" t="s">
        <v>515</v>
      </c>
      <c r="S5100" t="s">
        <v>516</v>
      </c>
      <c r="T5100">
        <v>0</v>
      </c>
      <c r="U5100" t="s">
        <v>517</v>
      </c>
      <c r="V5100">
        <v>2523</v>
      </c>
      <c r="W5100" t="s">
        <v>518</v>
      </c>
      <c r="X5100">
        <v>8</v>
      </c>
      <c r="Y5100" t="s">
        <v>519</v>
      </c>
      <c r="Z5100">
        <v>464000</v>
      </c>
      <c r="AA5100">
        <v>21</v>
      </c>
      <c r="AB5100" t="s">
        <v>867</v>
      </c>
      <c r="AC5100">
        <v>464</v>
      </c>
      <c r="AD5100">
        <v>464000</v>
      </c>
      <c r="AE5100"/>
      <c r="AF5100">
        <v>486145</v>
      </c>
      <c r="AG5100"/>
      <c r="AH5100">
        <v>486145</v>
      </c>
      <c r="AI5100">
        <v>0</v>
      </c>
    </row>
    <row r="5101" spans="1:35">
      <c r="A5101" t="s">
        <v>862</v>
      </c>
      <c r="B5101">
        <v>2017</v>
      </c>
      <c r="C5101">
        <v>2017</v>
      </c>
      <c r="D5101">
        <v>2017</v>
      </c>
      <c r="E5101">
        <v>4</v>
      </c>
      <c r="F5101">
        <v>0</v>
      </c>
      <c r="G5101">
        <v>0</v>
      </c>
      <c r="H5101" t="s">
        <v>510</v>
      </c>
      <c r="I5101">
        <v>842</v>
      </c>
      <c r="J5101" t="s">
        <v>593</v>
      </c>
      <c r="K5101" t="s">
        <v>593</v>
      </c>
      <c r="L5101">
        <v>643</v>
      </c>
      <c r="M5101" t="s">
        <v>670</v>
      </c>
      <c r="N5101" t="s">
        <v>671</v>
      </c>
      <c r="O5101">
        <v>0</v>
      </c>
      <c r="P5101" t="s">
        <v>177</v>
      </c>
      <c r="Q5101" t="s">
        <v>514</v>
      </c>
      <c r="R5101" t="s">
        <v>515</v>
      </c>
      <c r="S5101" t="s">
        <v>516</v>
      </c>
      <c r="T5101">
        <v>0</v>
      </c>
      <c r="U5101" t="s">
        <v>517</v>
      </c>
      <c r="V5101">
        <v>2523</v>
      </c>
      <c r="W5101" t="s">
        <v>518</v>
      </c>
      <c r="X5101">
        <v>8</v>
      </c>
      <c r="Y5101" t="s">
        <v>519</v>
      </c>
      <c r="Z5101">
        <v>2445000</v>
      </c>
      <c r="AA5101">
        <v>21</v>
      </c>
      <c r="AB5101" t="s">
        <v>867</v>
      </c>
      <c r="AC5101">
        <v>2445</v>
      </c>
      <c r="AD5101">
        <v>2445000</v>
      </c>
      <c r="AE5101"/>
      <c r="AF5101">
        <v>573857</v>
      </c>
      <c r="AG5101"/>
      <c r="AH5101">
        <v>573857</v>
      </c>
      <c r="AI5101">
        <v>0</v>
      </c>
    </row>
    <row r="5102" spans="1:35">
      <c r="A5102" t="s">
        <v>862</v>
      </c>
      <c r="B5102">
        <v>2017</v>
      </c>
      <c r="C5102">
        <v>2017</v>
      </c>
      <c r="D5102">
        <v>2017</v>
      </c>
      <c r="E5102">
        <v>4</v>
      </c>
      <c r="F5102">
        <v>0</v>
      </c>
      <c r="G5102">
        <v>0</v>
      </c>
      <c r="H5102" t="s">
        <v>510</v>
      </c>
      <c r="I5102">
        <v>842</v>
      </c>
      <c r="J5102" t="s">
        <v>593</v>
      </c>
      <c r="K5102" t="s">
        <v>593</v>
      </c>
      <c r="L5102">
        <v>659</v>
      </c>
      <c r="M5102" t="s">
        <v>813</v>
      </c>
      <c r="N5102" t="s">
        <v>814</v>
      </c>
      <c r="O5102">
        <v>0</v>
      </c>
      <c r="P5102" t="s">
        <v>177</v>
      </c>
      <c r="Q5102" t="s">
        <v>514</v>
      </c>
      <c r="R5102" t="s">
        <v>515</v>
      </c>
      <c r="S5102" t="s">
        <v>516</v>
      </c>
      <c r="T5102">
        <v>0</v>
      </c>
      <c r="U5102" t="s">
        <v>517</v>
      </c>
      <c r="V5102">
        <v>2523</v>
      </c>
      <c r="W5102" t="s">
        <v>518</v>
      </c>
      <c r="X5102">
        <v>8</v>
      </c>
      <c r="Y5102" t="s">
        <v>519</v>
      </c>
      <c r="Z5102">
        <v>303000</v>
      </c>
      <c r="AA5102">
        <v>21</v>
      </c>
      <c r="AB5102" t="s">
        <v>867</v>
      </c>
      <c r="AC5102">
        <v>303</v>
      </c>
      <c r="AD5102">
        <v>303000</v>
      </c>
      <c r="AE5102"/>
      <c r="AF5102">
        <v>159667</v>
      </c>
      <c r="AG5102"/>
      <c r="AH5102">
        <v>159667</v>
      </c>
      <c r="AI5102">
        <v>0</v>
      </c>
    </row>
    <row r="5103" spans="1:35">
      <c r="A5103" t="s">
        <v>862</v>
      </c>
      <c r="B5103">
        <v>2017</v>
      </c>
      <c r="C5103">
        <v>2017</v>
      </c>
      <c r="D5103">
        <v>2017</v>
      </c>
      <c r="E5103">
        <v>4</v>
      </c>
      <c r="F5103">
        <v>0</v>
      </c>
      <c r="G5103">
        <v>0</v>
      </c>
      <c r="H5103" t="s">
        <v>510</v>
      </c>
      <c r="I5103">
        <v>842</v>
      </c>
      <c r="J5103" t="s">
        <v>593</v>
      </c>
      <c r="K5103" t="s">
        <v>593</v>
      </c>
      <c r="L5103">
        <v>660</v>
      </c>
      <c r="M5103" t="s">
        <v>821</v>
      </c>
      <c r="N5103" t="s">
        <v>822</v>
      </c>
      <c r="O5103">
        <v>0</v>
      </c>
      <c r="P5103" t="s">
        <v>177</v>
      </c>
      <c r="Q5103" t="s">
        <v>514</v>
      </c>
      <c r="R5103" t="s">
        <v>515</v>
      </c>
      <c r="S5103" t="s">
        <v>516</v>
      </c>
      <c r="T5103">
        <v>0</v>
      </c>
      <c r="U5103" t="s">
        <v>517</v>
      </c>
      <c r="V5103">
        <v>2523</v>
      </c>
      <c r="W5103" t="s">
        <v>518</v>
      </c>
      <c r="X5103">
        <v>8</v>
      </c>
      <c r="Y5103" t="s">
        <v>519</v>
      </c>
      <c r="Z5103">
        <v>118000</v>
      </c>
      <c r="AA5103">
        <v>21</v>
      </c>
      <c r="AB5103" t="s">
        <v>867</v>
      </c>
      <c r="AC5103">
        <v>118</v>
      </c>
      <c r="AD5103">
        <v>118000</v>
      </c>
      <c r="AE5103"/>
      <c r="AF5103">
        <v>50795</v>
      </c>
      <c r="AG5103"/>
      <c r="AH5103">
        <v>50795</v>
      </c>
      <c r="AI5103">
        <v>0</v>
      </c>
    </row>
    <row r="5104" spans="1:35">
      <c r="A5104" t="s">
        <v>862</v>
      </c>
      <c r="B5104">
        <v>2017</v>
      </c>
      <c r="C5104">
        <v>2017</v>
      </c>
      <c r="D5104">
        <v>2017</v>
      </c>
      <c r="E5104">
        <v>4</v>
      </c>
      <c r="F5104">
        <v>0</v>
      </c>
      <c r="G5104">
        <v>0</v>
      </c>
      <c r="H5104" t="s">
        <v>510</v>
      </c>
      <c r="I5104">
        <v>842</v>
      </c>
      <c r="J5104" t="s">
        <v>593</v>
      </c>
      <c r="K5104" t="s">
        <v>593</v>
      </c>
      <c r="L5104">
        <v>662</v>
      </c>
      <c r="M5104" t="s">
        <v>803</v>
      </c>
      <c r="N5104" t="s">
        <v>804</v>
      </c>
      <c r="O5104">
        <v>0</v>
      </c>
      <c r="P5104" t="s">
        <v>177</v>
      </c>
      <c r="Q5104" t="s">
        <v>514</v>
      </c>
      <c r="R5104" t="s">
        <v>515</v>
      </c>
      <c r="S5104" t="s">
        <v>516</v>
      </c>
      <c r="T5104">
        <v>0</v>
      </c>
      <c r="U5104" t="s">
        <v>517</v>
      </c>
      <c r="V5104">
        <v>2523</v>
      </c>
      <c r="W5104" t="s">
        <v>518</v>
      </c>
      <c r="X5104">
        <v>8</v>
      </c>
      <c r="Y5104" t="s">
        <v>519</v>
      </c>
      <c r="Z5104">
        <v>49000</v>
      </c>
      <c r="AA5104">
        <v>21</v>
      </c>
      <c r="AB5104" t="s">
        <v>867</v>
      </c>
      <c r="AC5104">
        <v>49</v>
      </c>
      <c r="AD5104">
        <v>49000</v>
      </c>
      <c r="AE5104"/>
      <c r="AF5104">
        <v>36752</v>
      </c>
      <c r="AG5104"/>
      <c r="AH5104">
        <v>36752</v>
      </c>
      <c r="AI5104">
        <v>0</v>
      </c>
    </row>
    <row r="5105" spans="1:35">
      <c r="A5105" t="s">
        <v>862</v>
      </c>
      <c r="B5105">
        <v>2017</v>
      </c>
      <c r="C5105">
        <v>2017</v>
      </c>
      <c r="D5105">
        <v>2017</v>
      </c>
      <c r="E5105">
        <v>4</v>
      </c>
      <c r="F5105">
        <v>0</v>
      </c>
      <c r="G5105">
        <v>0</v>
      </c>
      <c r="H5105" t="s">
        <v>510</v>
      </c>
      <c r="I5105">
        <v>842</v>
      </c>
      <c r="J5105" t="s">
        <v>593</v>
      </c>
      <c r="K5105" t="s">
        <v>593</v>
      </c>
      <c r="L5105">
        <v>682</v>
      </c>
      <c r="M5105" t="s">
        <v>707</v>
      </c>
      <c r="N5105" t="s">
        <v>708</v>
      </c>
      <c r="O5105">
        <v>0</v>
      </c>
      <c r="P5105" t="s">
        <v>177</v>
      </c>
      <c r="Q5105" t="s">
        <v>514</v>
      </c>
      <c r="R5105" t="s">
        <v>515</v>
      </c>
      <c r="S5105" t="s">
        <v>516</v>
      </c>
      <c r="T5105">
        <v>0</v>
      </c>
      <c r="U5105" t="s">
        <v>517</v>
      </c>
      <c r="V5105">
        <v>2523</v>
      </c>
      <c r="W5105" t="s">
        <v>518</v>
      </c>
      <c r="X5105">
        <v>8</v>
      </c>
      <c r="Y5105" t="s">
        <v>519</v>
      </c>
      <c r="Z5105">
        <v>764000</v>
      </c>
      <c r="AA5105">
        <v>21</v>
      </c>
      <c r="AB5105" t="s">
        <v>867</v>
      </c>
      <c r="AC5105">
        <v>764</v>
      </c>
      <c r="AD5105">
        <v>764000</v>
      </c>
      <c r="AE5105"/>
      <c r="AF5105">
        <v>186130</v>
      </c>
      <c r="AG5105"/>
      <c r="AH5105">
        <v>186130</v>
      </c>
      <c r="AI5105">
        <v>0</v>
      </c>
    </row>
    <row r="5106" spans="1:35">
      <c r="A5106" t="s">
        <v>862</v>
      </c>
      <c r="B5106">
        <v>2017</v>
      </c>
      <c r="C5106">
        <v>2017</v>
      </c>
      <c r="D5106">
        <v>2017</v>
      </c>
      <c r="E5106">
        <v>4</v>
      </c>
      <c r="F5106">
        <v>0</v>
      </c>
      <c r="G5106">
        <v>0</v>
      </c>
      <c r="H5106" t="s">
        <v>510</v>
      </c>
      <c r="I5106">
        <v>842</v>
      </c>
      <c r="J5106" t="s">
        <v>593</v>
      </c>
      <c r="K5106" t="s">
        <v>593</v>
      </c>
      <c r="L5106">
        <v>688</v>
      </c>
      <c r="M5106" t="s">
        <v>644</v>
      </c>
      <c r="N5106" t="s">
        <v>645</v>
      </c>
      <c r="O5106">
        <v>0</v>
      </c>
      <c r="P5106" t="s">
        <v>177</v>
      </c>
      <c r="Q5106" t="s">
        <v>514</v>
      </c>
      <c r="R5106" t="s">
        <v>515</v>
      </c>
      <c r="S5106" t="s">
        <v>516</v>
      </c>
      <c r="T5106">
        <v>0</v>
      </c>
      <c r="U5106" t="s">
        <v>517</v>
      </c>
      <c r="V5106">
        <v>2523</v>
      </c>
      <c r="W5106" t="s">
        <v>518</v>
      </c>
      <c r="X5106">
        <v>8</v>
      </c>
      <c r="Y5106" t="s">
        <v>519</v>
      </c>
      <c r="Z5106">
        <v>17000</v>
      </c>
      <c r="AA5106">
        <v>21</v>
      </c>
      <c r="AB5106" t="s">
        <v>867</v>
      </c>
      <c r="AC5106">
        <v>17</v>
      </c>
      <c r="AD5106">
        <v>17000</v>
      </c>
      <c r="AE5106"/>
      <c r="AF5106">
        <v>6672</v>
      </c>
      <c r="AG5106"/>
      <c r="AH5106">
        <v>6672</v>
      </c>
      <c r="AI5106">
        <v>0</v>
      </c>
    </row>
    <row r="5107" spans="1:35">
      <c r="A5107" t="s">
        <v>862</v>
      </c>
      <c r="B5107">
        <v>2017</v>
      </c>
      <c r="C5107">
        <v>2017</v>
      </c>
      <c r="D5107">
        <v>2017</v>
      </c>
      <c r="E5107">
        <v>4</v>
      </c>
      <c r="F5107">
        <v>0</v>
      </c>
      <c r="G5107">
        <v>0</v>
      </c>
      <c r="H5107" t="s">
        <v>510</v>
      </c>
      <c r="I5107">
        <v>842</v>
      </c>
      <c r="J5107" t="s">
        <v>593</v>
      </c>
      <c r="K5107" t="s">
        <v>593</v>
      </c>
      <c r="L5107">
        <v>699</v>
      </c>
      <c r="M5107" t="s">
        <v>585</v>
      </c>
      <c r="N5107" t="s">
        <v>586</v>
      </c>
      <c r="O5107">
        <v>0</v>
      </c>
      <c r="P5107" t="s">
        <v>177</v>
      </c>
      <c r="Q5107" t="s">
        <v>514</v>
      </c>
      <c r="R5107" t="s">
        <v>515</v>
      </c>
      <c r="S5107" t="s">
        <v>516</v>
      </c>
      <c r="T5107">
        <v>0</v>
      </c>
      <c r="U5107" t="s">
        <v>517</v>
      </c>
      <c r="V5107">
        <v>2523</v>
      </c>
      <c r="W5107" t="s">
        <v>518</v>
      </c>
      <c r="X5107">
        <v>8</v>
      </c>
      <c r="Y5107" t="s">
        <v>519</v>
      </c>
      <c r="Z5107">
        <v>128000</v>
      </c>
      <c r="AA5107">
        <v>21</v>
      </c>
      <c r="AB5107" t="s">
        <v>867</v>
      </c>
      <c r="AC5107">
        <v>128</v>
      </c>
      <c r="AD5107">
        <v>128000</v>
      </c>
      <c r="AE5107"/>
      <c r="AF5107">
        <v>34842</v>
      </c>
      <c r="AG5107"/>
      <c r="AH5107">
        <v>34842</v>
      </c>
      <c r="AI5107">
        <v>0</v>
      </c>
    </row>
    <row r="5108" spans="1:35">
      <c r="A5108" t="s">
        <v>862</v>
      </c>
      <c r="B5108">
        <v>2017</v>
      </c>
      <c r="C5108">
        <v>2017</v>
      </c>
      <c r="D5108">
        <v>2017</v>
      </c>
      <c r="E5108">
        <v>4</v>
      </c>
      <c r="F5108">
        <v>0</v>
      </c>
      <c r="G5108">
        <v>0</v>
      </c>
      <c r="H5108" t="s">
        <v>510</v>
      </c>
      <c r="I5108">
        <v>842</v>
      </c>
      <c r="J5108" t="s">
        <v>593</v>
      </c>
      <c r="K5108" t="s">
        <v>593</v>
      </c>
      <c r="L5108">
        <v>702</v>
      </c>
      <c r="M5108" t="s">
        <v>211</v>
      </c>
      <c r="N5108" t="s">
        <v>563</v>
      </c>
      <c r="O5108">
        <v>0</v>
      </c>
      <c r="P5108" t="s">
        <v>177</v>
      </c>
      <c r="Q5108" t="s">
        <v>514</v>
      </c>
      <c r="R5108" t="s">
        <v>515</v>
      </c>
      <c r="S5108" t="s">
        <v>516</v>
      </c>
      <c r="T5108">
        <v>0</v>
      </c>
      <c r="U5108" t="s">
        <v>517</v>
      </c>
      <c r="V5108">
        <v>2523</v>
      </c>
      <c r="W5108" t="s">
        <v>518</v>
      </c>
      <c r="X5108">
        <v>8</v>
      </c>
      <c r="Y5108" t="s">
        <v>519</v>
      </c>
      <c r="Z5108">
        <v>105000</v>
      </c>
      <c r="AA5108">
        <v>21</v>
      </c>
      <c r="AB5108" t="s">
        <v>867</v>
      </c>
      <c r="AC5108">
        <v>105</v>
      </c>
      <c r="AD5108">
        <v>105000</v>
      </c>
      <c r="AE5108"/>
      <c r="AF5108">
        <v>63202</v>
      </c>
      <c r="AG5108"/>
      <c r="AH5108">
        <v>63202</v>
      </c>
      <c r="AI5108">
        <v>0</v>
      </c>
    </row>
    <row r="5109" spans="1:35">
      <c r="A5109" t="s">
        <v>862</v>
      </c>
      <c r="B5109">
        <v>2017</v>
      </c>
      <c r="C5109">
        <v>2017</v>
      </c>
      <c r="D5109">
        <v>2017</v>
      </c>
      <c r="E5109">
        <v>4</v>
      </c>
      <c r="F5109">
        <v>0</v>
      </c>
      <c r="G5109">
        <v>0</v>
      </c>
      <c r="H5109" t="s">
        <v>510</v>
      </c>
      <c r="I5109">
        <v>842</v>
      </c>
      <c r="J5109" t="s">
        <v>593</v>
      </c>
      <c r="K5109" t="s">
        <v>593</v>
      </c>
      <c r="L5109">
        <v>704</v>
      </c>
      <c r="M5109" t="s">
        <v>570</v>
      </c>
      <c r="N5109" t="s">
        <v>571</v>
      </c>
      <c r="O5109">
        <v>0</v>
      </c>
      <c r="P5109" t="s">
        <v>177</v>
      </c>
      <c r="Q5109" t="s">
        <v>514</v>
      </c>
      <c r="R5109" t="s">
        <v>515</v>
      </c>
      <c r="S5109" t="s">
        <v>516</v>
      </c>
      <c r="T5109">
        <v>0</v>
      </c>
      <c r="U5109" t="s">
        <v>517</v>
      </c>
      <c r="V5109">
        <v>2523</v>
      </c>
      <c r="W5109" t="s">
        <v>518</v>
      </c>
      <c r="X5109">
        <v>8</v>
      </c>
      <c r="Y5109" t="s">
        <v>519</v>
      </c>
      <c r="Z5109">
        <v>100000</v>
      </c>
      <c r="AA5109">
        <v>21</v>
      </c>
      <c r="AB5109" t="s">
        <v>867</v>
      </c>
      <c r="AC5109">
        <v>100</v>
      </c>
      <c r="AD5109">
        <v>100000</v>
      </c>
      <c r="AE5109"/>
      <c r="AF5109">
        <v>13943</v>
      </c>
      <c r="AG5109"/>
      <c r="AH5109">
        <v>13943</v>
      </c>
      <c r="AI5109">
        <v>0</v>
      </c>
    </row>
    <row r="5110" spans="1:35">
      <c r="A5110" t="s">
        <v>862</v>
      </c>
      <c r="B5110">
        <v>2017</v>
      </c>
      <c r="C5110">
        <v>2017</v>
      </c>
      <c r="D5110">
        <v>2017</v>
      </c>
      <c r="E5110">
        <v>4</v>
      </c>
      <c r="F5110">
        <v>0</v>
      </c>
      <c r="G5110">
        <v>0</v>
      </c>
      <c r="H5110" t="s">
        <v>510</v>
      </c>
      <c r="I5110">
        <v>842</v>
      </c>
      <c r="J5110" t="s">
        <v>593</v>
      </c>
      <c r="K5110" t="s">
        <v>593</v>
      </c>
      <c r="L5110">
        <v>710</v>
      </c>
      <c r="M5110" t="s">
        <v>616</v>
      </c>
      <c r="N5110" t="s">
        <v>617</v>
      </c>
      <c r="O5110">
        <v>0</v>
      </c>
      <c r="P5110" t="s">
        <v>177</v>
      </c>
      <c r="Q5110" t="s">
        <v>514</v>
      </c>
      <c r="R5110" t="s">
        <v>515</v>
      </c>
      <c r="S5110" t="s">
        <v>516</v>
      </c>
      <c r="T5110">
        <v>0</v>
      </c>
      <c r="U5110" t="s">
        <v>517</v>
      </c>
      <c r="V5110">
        <v>2523</v>
      </c>
      <c r="W5110" t="s">
        <v>518</v>
      </c>
      <c r="X5110">
        <v>8</v>
      </c>
      <c r="Y5110" t="s">
        <v>519</v>
      </c>
      <c r="Z5110">
        <v>671000</v>
      </c>
      <c r="AA5110">
        <v>21</v>
      </c>
      <c r="AB5110" t="s">
        <v>867</v>
      </c>
      <c r="AC5110">
        <v>671</v>
      </c>
      <c r="AD5110">
        <v>671000</v>
      </c>
      <c r="AE5110"/>
      <c r="AF5110">
        <v>311518</v>
      </c>
      <c r="AG5110"/>
      <c r="AH5110">
        <v>311518</v>
      </c>
      <c r="AI5110">
        <v>0</v>
      </c>
    </row>
    <row r="5111" spans="1:35">
      <c r="A5111" t="s">
        <v>862</v>
      </c>
      <c r="B5111">
        <v>2017</v>
      </c>
      <c r="C5111">
        <v>2017</v>
      </c>
      <c r="D5111">
        <v>2017</v>
      </c>
      <c r="E5111">
        <v>4</v>
      </c>
      <c r="F5111">
        <v>0</v>
      </c>
      <c r="G5111">
        <v>0</v>
      </c>
      <c r="H5111" t="s">
        <v>510</v>
      </c>
      <c r="I5111">
        <v>842</v>
      </c>
      <c r="J5111" t="s">
        <v>593</v>
      </c>
      <c r="K5111" t="s">
        <v>593</v>
      </c>
      <c r="L5111">
        <v>724</v>
      </c>
      <c r="M5111" t="s">
        <v>214</v>
      </c>
      <c r="N5111" t="s">
        <v>580</v>
      </c>
      <c r="O5111">
        <v>0</v>
      </c>
      <c r="P5111" t="s">
        <v>177</v>
      </c>
      <c r="Q5111" t="s">
        <v>514</v>
      </c>
      <c r="R5111" t="s">
        <v>515</v>
      </c>
      <c r="S5111" t="s">
        <v>516</v>
      </c>
      <c r="T5111">
        <v>0</v>
      </c>
      <c r="U5111" t="s">
        <v>517</v>
      </c>
      <c r="V5111">
        <v>2523</v>
      </c>
      <c r="W5111" t="s">
        <v>518</v>
      </c>
      <c r="X5111">
        <v>8</v>
      </c>
      <c r="Y5111" t="s">
        <v>519</v>
      </c>
      <c r="Z5111">
        <v>288000</v>
      </c>
      <c r="AA5111">
        <v>21</v>
      </c>
      <c r="AB5111" t="s">
        <v>867</v>
      </c>
      <c r="AC5111">
        <v>288</v>
      </c>
      <c r="AD5111">
        <v>288000</v>
      </c>
      <c r="AE5111"/>
      <c r="AF5111">
        <v>181557</v>
      </c>
      <c r="AG5111"/>
      <c r="AH5111">
        <v>181557</v>
      </c>
      <c r="AI5111">
        <v>0</v>
      </c>
    </row>
    <row r="5112" spans="1:35">
      <c r="A5112" t="s">
        <v>862</v>
      </c>
      <c r="B5112">
        <v>2017</v>
      </c>
      <c r="C5112">
        <v>2017</v>
      </c>
      <c r="D5112">
        <v>2017</v>
      </c>
      <c r="E5112">
        <v>4</v>
      </c>
      <c r="F5112">
        <v>0</v>
      </c>
      <c r="G5112">
        <v>0</v>
      </c>
      <c r="H5112" t="s">
        <v>510</v>
      </c>
      <c r="I5112">
        <v>842</v>
      </c>
      <c r="J5112" t="s">
        <v>593</v>
      </c>
      <c r="K5112" t="s">
        <v>593</v>
      </c>
      <c r="L5112">
        <v>752</v>
      </c>
      <c r="M5112" t="s">
        <v>189</v>
      </c>
      <c r="N5112" t="s">
        <v>569</v>
      </c>
      <c r="O5112">
        <v>0</v>
      </c>
      <c r="P5112" t="s">
        <v>177</v>
      </c>
      <c r="Q5112" t="s">
        <v>514</v>
      </c>
      <c r="R5112" t="s">
        <v>515</v>
      </c>
      <c r="S5112" t="s">
        <v>516</v>
      </c>
      <c r="T5112">
        <v>0</v>
      </c>
      <c r="U5112" t="s">
        <v>517</v>
      </c>
      <c r="V5112">
        <v>2523</v>
      </c>
      <c r="W5112" t="s">
        <v>518</v>
      </c>
      <c r="X5112">
        <v>8</v>
      </c>
      <c r="Y5112" t="s">
        <v>519</v>
      </c>
      <c r="Z5112">
        <v>559000</v>
      </c>
      <c r="AA5112">
        <v>21</v>
      </c>
      <c r="AB5112" t="s">
        <v>867</v>
      </c>
      <c r="AC5112">
        <v>559</v>
      </c>
      <c r="AD5112">
        <v>559000</v>
      </c>
      <c r="AE5112"/>
      <c r="AF5112">
        <v>393246</v>
      </c>
      <c r="AG5112"/>
      <c r="AH5112">
        <v>393246</v>
      </c>
      <c r="AI5112">
        <v>0</v>
      </c>
    </row>
    <row r="5113" spans="1:35">
      <c r="A5113" t="s">
        <v>862</v>
      </c>
      <c r="B5113">
        <v>2017</v>
      </c>
      <c r="C5113">
        <v>2017</v>
      </c>
      <c r="D5113">
        <v>2017</v>
      </c>
      <c r="E5113">
        <v>4</v>
      </c>
      <c r="F5113">
        <v>0</v>
      </c>
      <c r="G5113">
        <v>0</v>
      </c>
      <c r="H5113" t="s">
        <v>510</v>
      </c>
      <c r="I5113">
        <v>842</v>
      </c>
      <c r="J5113" t="s">
        <v>593</v>
      </c>
      <c r="K5113" t="s">
        <v>593</v>
      </c>
      <c r="L5113">
        <v>764</v>
      </c>
      <c r="M5113" t="s">
        <v>198</v>
      </c>
      <c r="N5113" t="s">
        <v>556</v>
      </c>
      <c r="O5113">
        <v>0</v>
      </c>
      <c r="P5113" t="s">
        <v>177</v>
      </c>
      <c r="Q5113" t="s">
        <v>514</v>
      </c>
      <c r="R5113" t="s">
        <v>515</v>
      </c>
      <c r="S5113" t="s">
        <v>516</v>
      </c>
      <c r="T5113">
        <v>0</v>
      </c>
      <c r="U5113" t="s">
        <v>517</v>
      </c>
      <c r="V5113">
        <v>2523</v>
      </c>
      <c r="W5113" t="s">
        <v>518</v>
      </c>
      <c r="X5113">
        <v>8</v>
      </c>
      <c r="Y5113" t="s">
        <v>519</v>
      </c>
      <c r="Z5113">
        <v>9000</v>
      </c>
      <c r="AA5113">
        <v>21</v>
      </c>
      <c r="AB5113" t="s">
        <v>867</v>
      </c>
      <c r="AC5113">
        <v>9</v>
      </c>
      <c r="AD5113">
        <v>9000</v>
      </c>
      <c r="AE5113"/>
      <c r="AF5113">
        <v>12057</v>
      </c>
      <c r="AG5113"/>
      <c r="AH5113">
        <v>12057</v>
      </c>
      <c r="AI5113">
        <v>0</v>
      </c>
    </row>
    <row r="5114" spans="1:35">
      <c r="A5114" t="s">
        <v>862</v>
      </c>
      <c r="B5114">
        <v>2017</v>
      </c>
      <c r="C5114">
        <v>2017</v>
      </c>
      <c r="D5114">
        <v>2017</v>
      </c>
      <c r="E5114">
        <v>4</v>
      </c>
      <c r="F5114">
        <v>0</v>
      </c>
      <c r="G5114">
        <v>0</v>
      </c>
      <c r="H5114" t="s">
        <v>510</v>
      </c>
      <c r="I5114">
        <v>842</v>
      </c>
      <c r="J5114" t="s">
        <v>593</v>
      </c>
      <c r="K5114" t="s">
        <v>593</v>
      </c>
      <c r="L5114">
        <v>780</v>
      </c>
      <c r="M5114" t="s">
        <v>713</v>
      </c>
      <c r="N5114" t="s">
        <v>714</v>
      </c>
      <c r="O5114">
        <v>0</v>
      </c>
      <c r="P5114" t="s">
        <v>177</v>
      </c>
      <c r="Q5114" t="s">
        <v>514</v>
      </c>
      <c r="R5114" t="s">
        <v>515</v>
      </c>
      <c r="S5114" t="s">
        <v>516</v>
      </c>
      <c r="T5114">
        <v>0</v>
      </c>
      <c r="U5114" t="s">
        <v>517</v>
      </c>
      <c r="V5114">
        <v>2523</v>
      </c>
      <c r="W5114" t="s">
        <v>518</v>
      </c>
      <c r="X5114">
        <v>8</v>
      </c>
      <c r="Y5114" t="s">
        <v>519</v>
      </c>
      <c r="Z5114">
        <v>194000</v>
      </c>
      <c r="AA5114">
        <v>21</v>
      </c>
      <c r="AB5114" t="s">
        <v>867</v>
      </c>
      <c r="AC5114">
        <v>194</v>
      </c>
      <c r="AD5114">
        <v>194000</v>
      </c>
      <c r="AE5114"/>
      <c r="AF5114">
        <v>123183</v>
      </c>
      <c r="AG5114"/>
      <c r="AH5114">
        <v>123183</v>
      </c>
      <c r="AI5114">
        <v>0</v>
      </c>
    </row>
    <row r="5115" spans="1:35">
      <c r="A5115" t="s">
        <v>862</v>
      </c>
      <c r="B5115">
        <v>2017</v>
      </c>
      <c r="C5115">
        <v>2017</v>
      </c>
      <c r="D5115">
        <v>2017</v>
      </c>
      <c r="E5115">
        <v>4</v>
      </c>
      <c r="F5115">
        <v>0</v>
      </c>
      <c r="G5115">
        <v>0</v>
      </c>
      <c r="H5115" t="s">
        <v>510</v>
      </c>
      <c r="I5115">
        <v>842</v>
      </c>
      <c r="J5115" t="s">
        <v>593</v>
      </c>
      <c r="K5115" t="s">
        <v>593</v>
      </c>
      <c r="L5115">
        <v>784</v>
      </c>
      <c r="M5115" t="s">
        <v>186</v>
      </c>
      <c r="N5115" t="s">
        <v>618</v>
      </c>
      <c r="O5115">
        <v>0</v>
      </c>
      <c r="P5115" t="s">
        <v>177</v>
      </c>
      <c r="Q5115" t="s">
        <v>514</v>
      </c>
      <c r="R5115" t="s">
        <v>515</v>
      </c>
      <c r="S5115" t="s">
        <v>516</v>
      </c>
      <c r="T5115">
        <v>0</v>
      </c>
      <c r="U5115" t="s">
        <v>517</v>
      </c>
      <c r="V5115">
        <v>2523</v>
      </c>
      <c r="W5115" t="s">
        <v>518</v>
      </c>
      <c r="X5115">
        <v>8</v>
      </c>
      <c r="Y5115" t="s">
        <v>519</v>
      </c>
      <c r="Z5115">
        <v>385000</v>
      </c>
      <c r="AA5115">
        <v>21</v>
      </c>
      <c r="AB5115" t="s">
        <v>867</v>
      </c>
      <c r="AC5115">
        <v>385</v>
      </c>
      <c r="AD5115">
        <v>385000</v>
      </c>
      <c r="AE5115"/>
      <c r="AF5115">
        <v>138258</v>
      </c>
      <c r="AG5115"/>
      <c r="AH5115">
        <v>138258</v>
      </c>
      <c r="AI5115">
        <v>0</v>
      </c>
    </row>
    <row r="5116" spans="1:35">
      <c r="A5116" t="s">
        <v>862</v>
      </c>
      <c r="B5116">
        <v>2017</v>
      </c>
      <c r="C5116">
        <v>2017</v>
      </c>
      <c r="D5116">
        <v>2017</v>
      </c>
      <c r="E5116">
        <v>4</v>
      </c>
      <c r="F5116">
        <v>0</v>
      </c>
      <c r="G5116">
        <v>0</v>
      </c>
      <c r="H5116" t="s">
        <v>510</v>
      </c>
      <c r="I5116">
        <v>842</v>
      </c>
      <c r="J5116" t="s">
        <v>593</v>
      </c>
      <c r="K5116" t="s">
        <v>593</v>
      </c>
      <c r="L5116">
        <v>796</v>
      </c>
      <c r="M5116" t="s">
        <v>811</v>
      </c>
      <c r="N5116" t="s">
        <v>812</v>
      </c>
      <c r="O5116">
        <v>0</v>
      </c>
      <c r="P5116" t="s">
        <v>177</v>
      </c>
      <c r="Q5116" t="s">
        <v>514</v>
      </c>
      <c r="R5116" t="s">
        <v>515</v>
      </c>
      <c r="S5116" t="s">
        <v>516</v>
      </c>
      <c r="T5116">
        <v>0</v>
      </c>
      <c r="U5116" t="s">
        <v>517</v>
      </c>
      <c r="V5116">
        <v>2523</v>
      </c>
      <c r="W5116" t="s">
        <v>518</v>
      </c>
      <c r="X5116">
        <v>8</v>
      </c>
      <c r="Y5116" t="s">
        <v>519</v>
      </c>
      <c r="Z5116">
        <v>4426000</v>
      </c>
      <c r="AA5116">
        <v>21</v>
      </c>
      <c r="AB5116" t="s">
        <v>867</v>
      </c>
      <c r="AC5116">
        <v>4426</v>
      </c>
      <c r="AD5116">
        <v>4426000</v>
      </c>
      <c r="AE5116"/>
      <c r="AF5116">
        <v>641373</v>
      </c>
      <c r="AG5116"/>
      <c r="AH5116">
        <v>641373</v>
      </c>
      <c r="AI5116">
        <v>0</v>
      </c>
    </row>
    <row r="5117" spans="1:35">
      <c r="A5117" t="s">
        <v>862</v>
      </c>
      <c r="B5117">
        <v>2017</v>
      </c>
      <c r="C5117">
        <v>2017</v>
      </c>
      <c r="D5117">
        <v>2017</v>
      </c>
      <c r="E5117">
        <v>4</v>
      </c>
      <c r="F5117">
        <v>0</v>
      </c>
      <c r="G5117">
        <v>0</v>
      </c>
      <c r="H5117" t="s">
        <v>510</v>
      </c>
      <c r="I5117">
        <v>842</v>
      </c>
      <c r="J5117" t="s">
        <v>593</v>
      </c>
      <c r="K5117" t="s">
        <v>593</v>
      </c>
      <c r="L5117">
        <v>804</v>
      </c>
      <c r="M5117" t="s">
        <v>650</v>
      </c>
      <c r="N5117" t="s">
        <v>651</v>
      </c>
      <c r="O5117">
        <v>0</v>
      </c>
      <c r="P5117" t="s">
        <v>177</v>
      </c>
      <c r="Q5117" t="s">
        <v>514</v>
      </c>
      <c r="R5117" t="s">
        <v>515</v>
      </c>
      <c r="S5117" t="s">
        <v>516</v>
      </c>
      <c r="T5117">
        <v>0</v>
      </c>
      <c r="U5117" t="s">
        <v>517</v>
      </c>
      <c r="V5117">
        <v>2523</v>
      </c>
      <c r="W5117" t="s">
        <v>518</v>
      </c>
      <c r="X5117">
        <v>8</v>
      </c>
      <c r="Y5117" t="s">
        <v>519</v>
      </c>
      <c r="Z5117">
        <v>14000</v>
      </c>
      <c r="AA5117">
        <v>21</v>
      </c>
      <c r="AB5117" t="s">
        <v>867</v>
      </c>
      <c r="AC5117">
        <v>14</v>
      </c>
      <c r="AD5117">
        <v>14000</v>
      </c>
      <c r="AE5117"/>
      <c r="AF5117">
        <v>19180</v>
      </c>
      <c r="AG5117"/>
      <c r="AH5117">
        <v>19180</v>
      </c>
      <c r="AI5117">
        <v>0</v>
      </c>
    </row>
    <row r="5118" spans="1:35">
      <c r="A5118" t="s">
        <v>862</v>
      </c>
      <c r="B5118">
        <v>2017</v>
      </c>
      <c r="C5118">
        <v>2017</v>
      </c>
      <c r="D5118">
        <v>2017</v>
      </c>
      <c r="E5118">
        <v>4</v>
      </c>
      <c r="F5118">
        <v>0</v>
      </c>
      <c r="G5118">
        <v>0</v>
      </c>
      <c r="H5118" t="s">
        <v>510</v>
      </c>
      <c r="I5118">
        <v>842</v>
      </c>
      <c r="J5118" t="s">
        <v>593</v>
      </c>
      <c r="K5118" t="s">
        <v>593</v>
      </c>
      <c r="L5118">
        <v>818</v>
      </c>
      <c r="M5118" t="s">
        <v>532</v>
      </c>
      <c r="N5118" t="s">
        <v>533</v>
      </c>
      <c r="O5118">
        <v>0</v>
      </c>
      <c r="P5118" t="s">
        <v>177</v>
      </c>
      <c r="Q5118" t="s">
        <v>514</v>
      </c>
      <c r="R5118" t="s">
        <v>515</v>
      </c>
      <c r="S5118" t="s">
        <v>516</v>
      </c>
      <c r="T5118">
        <v>0</v>
      </c>
      <c r="U5118" t="s">
        <v>517</v>
      </c>
      <c r="V5118">
        <v>2523</v>
      </c>
      <c r="W5118" t="s">
        <v>518</v>
      </c>
      <c r="X5118">
        <v>8</v>
      </c>
      <c r="Y5118" t="s">
        <v>519</v>
      </c>
      <c r="Z5118">
        <v>44000</v>
      </c>
      <c r="AA5118">
        <v>21</v>
      </c>
      <c r="AB5118" t="s">
        <v>867</v>
      </c>
      <c r="AC5118">
        <v>44</v>
      </c>
      <c r="AD5118">
        <v>44000</v>
      </c>
      <c r="AE5118"/>
      <c r="AF5118">
        <v>57374</v>
      </c>
      <c r="AG5118"/>
      <c r="AH5118">
        <v>57374</v>
      </c>
      <c r="AI5118">
        <v>0</v>
      </c>
    </row>
    <row r="5119" spans="1:35">
      <c r="A5119" t="s">
        <v>862</v>
      </c>
      <c r="B5119">
        <v>2017</v>
      </c>
      <c r="C5119">
        <v>2017</v>
      </c>
      <c r="D5119">
        <v>2017</v>
      </c>
      <c r="E5119">
        <v>4</v>
      </c>
      <c r="F5119">
        <v>0</v>
      </c>
      <c r="G5119">
        <v>0</v>
      </c>
      <c r="H5119" t="s">
        <v>510</v>
      </c>
      <c r="I5119">
        <v>842</v>
      </c>
      <c r="J5119" t="s">
        <v>593</v>
      </c>
      <c r="K5119" t="s">
        <v>593</v>
      </c>
      <c r="L5119">
        <v>826</v>
      </c>
      <c r="M5119" t="s">
        <v>589</v>
      </c>
      <c r="N5119" t="s">
        <v>590</v>
      </c>
      <c r="O5119">
        <v>0</v>
      </c>
      <c r="P5119" t="s">
        <v>177</v>
      </c>
      <c r="Q5119" t="s">
        <v>514</v>
      </c>
      <c r="R5119" t="s">
        <v>515</v>
      </c>
      <c r="S5119" t="s">
        <v>516</v>
      </c>
      <c r="T5119">
        <v>0</v>
      </c>
      <c r="U5119" t="s">
        <v>517</v>
      </c>
      <c r="V5119">
        <v>2523</v>
      </c>
      <c r="W5119" t="s">
        <v>518</v>
      </c>
      <c r="X5119">
        <v>8</v>
      </c>
      <c r="Y5119" t="s">
        <v>519</v>
      </c>
      <c r="Z5119">
        <v>1053000</v>
      </c>
      <c r="AA5119">
        <v>21</v>
      </c>
      <c r="AB5119" t="s">
        <v>867</v>
      </c>
      <c r="AC5119">
        <v>1053</v>
      </c>
      <c r="AD5119">
        <v>1053000</v>
      </c>
      <c r="AE5119"/>
      <c r="AF5119">
        <v>587761</v>
      </c>
      <c r="AG5119"/>
      <c r="AH5119">
        <v>587761</v>
      </c>
      <c r="AI5119">
        <v>0</v>
      </c>
    </row>
    <row r="5120" spans="1:35">
      <c r="A5120" t="s">
        <v>862</v>
      </c>
      <c r="B5120">
        <v>2017</v>
      </c>
      <c r="C5120">
        <v>2017</v>
      </c>
      <c r="D5120">
        <v>2017</v>
      </c>
      <c r="E5120">
        <v>4</v>
      </c>
      <c r="F5120">
        <v>0</v>
      </c>
      <c r="G5120">
        <v>0</v>
      </c>
      <c r="H5120" t="s">
        <v>510</v>
      </c>
      <c r="I5120">
        <v>842</v>
      </c>
      <c r="J5120" t="s">
        <v>593</v>
      </c>
      <c r="K5120" t="s">
        <v>593</v>
      </c>
      <c r="L5120">
        <v>858</v>
      </c>
      <c r="M5120" t="s">
        <v>829</v>
      </c>
      <c r="N5120" t="s">
        <v>830</v>
      </c>
      <c r="O5120">
        <v>0</v>
      </c>
      <c r="P5120" t="s">
        <v>177</v>
      </c>
      <c r="Q5120" t="s">
        <v>514</v>
      </c>
      <c r="R5120" t="s">
        <v>515</v>
      </c>
      <c r="S5120" t="s">
        <v>516</v>
      </c>
      <c r="T5120">
        <v>0</v>
      </c>
      <c r="U5120" t="s">
        <v>517</v>
      </c>
      <c r="V5120">
        <v>2523</v>
      </c>
      <c r="W5120" t="s">
        <v>518</v>
      </c>
      <c r="X5120">
        <v>8</v>
      </c>
      <c r="Y5120" t="s">
        <v>519</v>
      </c>
      <c r="Z5120">
        <v>40000</v>
      </c>
      <c r="AA5120">
        <v>21</v>
      </c>
      <c r="AB5120" t="s">
        <v>867</v>
      </c>
      <c r="AC5120">
        <v>40</v>
      </c>
      <c r="AD5120">
        <v>40000</v>
      </c>
      <c r="AE5120"/>
      <c r="AF5120">
        <v>16478</v>
      </c>
      <c r="AG5120"/>
      <c r="AH5120">
        <v>16478</v>
      </c>
      <c r="AI5120">
        <v>0</v>
      </c>
    </row>
    <row r="5121" spans="1:35">
      <c r="A5121" t="s">
        <v>862</v>
      </c>
      <c r="B5121">
        <v>2017</v>
      </c>
      <c r="C5121">
        <v>2017</v>
      </c>
      <c r="D5121">
        <v>2017</v>
      </c>
      <c r="E5121">
        <v>4</v>
      </c>
      <c r="F5121">
        <v>0</v>
      </c>
      <c r="G5121">
        <v>0</v>
      </c>
      <c r="H5121" t="s">
        <v>510</v>
      </c>
      <c r="I5121">
        <v>842</v>
      </c>
      <c r="J5121" t="s">
        <v>593</v>
      </c>
      <c r="K5121" t="s">
        <v>593</v>
      </c>
      <c r="L5121">
        <v>862</v>
      </c>
      <c r="M5121" t="s">
        <v>723</v>
      </c>
      <c r="N5121" t="s">
        <v>724</v>
      </c>
      <c r="O5121">
        <v>0</v>
      </c>
      <c r="P5121" t="s">
        <v>177</v>
      </c>
      <c r="Q5121" t="s">
        <v>514</v>
      </c>
      <c r="R5121" t="s">
        <v>515</v>
      </c>
      <c r="S5121" t="s">
        <v>516</v>
      </c>
      <c r="T5121">
        <v>0</v>
      </c>
      <c r="U5121" t="s">
        <v>517</v>
      </c>
      <c r="V5121">
        <v>2523</v>
      </c>
      <c r="W5121" t="s">
        <v>518</v>
      </c>
      <c r="X5121">
        <v>8</v>
      </c>
      <c r="Y5121" t="s">
        <v>519</v>
      </c>
      <c r="Z5121">
        <v>7183000</v>
      </c>
      <c r="AA5121">
        <v>21</v>
      </c>
      <c r="AB5121" t="s">
        <v>867</v>
      </c>
      <c r="AC5121">
        <v>7183</v>
      </c>
      <c r="AD5121">
        <v>7183000</v>
      </c>
      <c r="AE5121"/>
      <c r="AF5121">
        <v>3974495</v>
      </c>
      <c r="AG5121"/>
      <c r="AH5121">
        <v>3974495</v>
      </c>
      <c r="AI5121">
        <v>0</v>
      </c>
    </row>
    <row r="5122" spans="1:35">
      <c r="A5122" t="s">
        <v>862</v>
      </c>
      <c r="B5122">
        <v>2018</v>
      </c>
      <c r="C5122">
        <v>2018</v>
      </c>
      <c r="D5122">
        <v>2018</v>
      </c>
      <c r="E5122">
        <v>4</v>
      </c>
      <c r="F5122">
        <v>0</v>
      </c>
      <c r="G5122">
        <v>0</v>
      </c>
      <c r="H5122" t="s">
        <v>568</v>
      </c>
      <c r="I5122">
        <v>842</v>
      </c>
      <c r="J5122" t="s">
        <v>593</v>
      </c>
      <c r="K5122" t="s">
        <v>593</v>
      </c>
      <c r="L5122">
        <v>32</v>
      </c>
      <c r="M5122" t="s">
        <v>646</v>
      </c>
      <c r="N5122" t="s">
        <v>647</v>
      </c>
      <c r="O5122">
        <v>0</v>
      </c>
      <c r="P5122" t="s">
        <v>177</v>
      </c>
      <c r="Q5122" t="s">
        <v>514</v>
      </c>
      <c r="R5122" t="s">
        <v>515</v>
      </c>
      <c r="S5122" t="s">
        <v>516</v>
      </c>
      <c r="T5122">
        <v>0</v>
      </c>
      <c r="U5122" t="s">
        <v>517</v>
      </c>
      <c r="V5122">
        <v>2523</v>
      </c>
      <c r="W5122" t="s">
        <v>518</v>
      </c>
      <c r="X5122">
        <v>8</v>
      </c>
      <c r="Y5122" t="s">
        <v>519</v>
      </c>
      <c r="Z5122">
        <v>71000</v>
      </c>
      <c r="AA5122">
        <v>21</v>
      </c>
      <c r="AB5122" t="s">
        <v>867</v>
      </c>
      <c r="AC5122">
        <v>71</v>
      </c>
      <c r="AD5122">
        <v>71000</v>
      </c>
      <c r="AE5122"/>
      <c r="AF5122">
        <v>12446</v>
      </c>
      <c r="AG5122">
        <v>12446</v>
      </c>
      <c r="AH5122"/>
      <c r="AI5122">
        <v>0</v>
      </c>
    </row>
    <row r="5123" spans="1:35">
      <c r="A5123" t="s">
        <v>862</v>
      </c>
      <c r="B5123">
        <v>2018</v>
      </c>
      <c r="C5123">
        <v>2018</v>
      </c>
      <c r="D5123">
        <v>2018</v>
      </c>
      <c r="E5123">
        <v>4</v>
      </c>
      <c r="F5123">
        <v>0</v>
      </c>
      <c r="G5123">
        <v>0</v>
      </c>
      <c r="H5123" t="s">
        <v>568</v>
      </c>
      <c r="I5123">
        <v>842</v>
      </c>
      <c r="J5123" t="s">
        <v>593</v>
      </c>
      <c r="K5123" t="s">
        <v>593</v>
      </c>
      <c r="L5123">
        <v>44</v>
      </c>
      <c r="M5123" t="s">
        <v>761</v>
      </c>
      <c r="N5123" t="s">
        <v>762</v>
      </c>
      <c r="O5123">
        <v>0</v>
      </c>
      <c r="P5123" t="s">
        <v>177</v>
      </c>
      <c r="Q5123" t="s">
        <v>514</v>
      </c>
      <c r="R5123" t="s">
        <v>515</v>
      </c>
      <c r="S5123" t="s">
        <v>516</v>
      </c>
      <c r="T5123">
        <v>0</v>
      </c>
      <c r="U5123" t="s">
        <v>517</v>
      </c>
      <c r="V5123">
        <v>2523</v>
      </c>
      <c r="W5123" t="s">
        <v>518</v>
      </c>
      <c r="X5123">
        <v>8</v>
      </c>
      <c r="Y5123" t="s">
        <v>519</v>
      </c>
      <c r="Z5123">
        <v>14000</v>
      </c>
      <c r="AA5123">
        <v>21</v>
      </c>
      <c r="AB5123" t="s">
        <v>867</v>
      </c>
      <c r="AC5123">
        <v>14</v>
      </c>
      <c r="AD5123">
        <v>14000</v>
      </c>
      <c r="AE5123"/>
      <c r="AF5123">
        <v>15182</v>
      </c>
      <c r="AG5123">
        <v>15182</v>
      </c>
      <c r="AH5123"/>
      <c r="AI5123">
        <v>0</v>
      </c>
    </row>
    <row r="5124" spans="1:35">
      <c r="A5124" t="s">
        <v>862</v>
      </c>
      <c r="B5124">
        <v>2018</v>
      </c>
      <c r="C5124">
        <v>2018</v>
      </c>
      <c r="D5124">
        <v>2018</v>
      </c>
      <c r="E5124">
        <v>4</v>
      </c>
      <c r="F5124">
        <v>0</v>
      </c>
      <c r="G5124">
        <v>0</v>
      </c>
      <c r="H5124" t="s">
        <v>568</v>
      </c>
      <c r="I5124">
        <v>842</v>
      </c>
      <c r="J5124" t="s">
        <v>593</v>
      </c>
      <c r="K5124" t="s">
        <v>593</v>
      </c>
      <c r="L5124">
        <v>76</v>
      </c>
      <c r="M5124" t="s">
        <v>538</v>
      </c>
      <c r="N5124" t="s">
        <v>539</v>
      </c>
      <c r="O5124">
        <v>0</v>
      </c>
      <c r="P5124" t="s">
        <v>177</v>
      </c>
      <c r="Q5124" t="s">
        <v>514</v>
      </c>
      <c r="R5124" t="s">
        <v>515</v>
      </c>
      <c r="S5124" t="s">
        <v>516</v>
      </c>
      <c r="T5124">
        <v>0</v>
      </c>
      <c r="U5124" t="s">
        <v>517</v>
      </c>
      <c r="V5124">
        <v>2523</v>
      </c>
      <c r="W5124" t="s">
        <v>518</v>
      </c>
      <c r="X5124">
        <v>8</v>
      </c>
      <c r="Y5124" t="s">
        <v>519</v>
      </c>
      <c r="Z5124">
        <v>8464000</v>
      </c>
      <c r="AA5124">
        <v>21</v>
      </c>
      <c r="AB5124" t="s">
        <v>867</v>
      </c>
      <c r="AC5124">
        <v>8464</v>
      </c>
      <c r="AD5124">
        <v>8464000</v>
      </c>
      <c r="AE5124"/>
      <c r="AF5124">
        <v>5343489</v>
      </c>
      <c r="AG5124">
        <v>5343489</v>
      </c>
      <c r="AH5124"/>
      <c r="AI5124">
        <v>0</v>
      </c>
    </row>
    <row r="5125" spans="1:35">
      <c r="A5125" t="s">
        <v>862</v>
      </c>
      <c r="B5125">
        <v>2018</v>
      </c>
      <c r="C5125">
        <v>2018</v>
      </c>
      <c r="D5125">
        <v>2018</v>
      </c>
      <c r="E5125">
        <v>4</v>
      </c>
      <c r="F5125">
        <v>0</v>
      </c>
      <c r="G5125">
        <v>0</v>
      </c>
      <c r="H5125" t="s">
        <v>568</v>
      </c>
      <c r="I5125">
        <v>842</v>
      </c>
      <c r="J5125" t="s">
        <v>593</v>
      </c>
      <c r="K5125" t="s">
        <v>593</v>
      </c>
      <c r="L5125">
        <v>100</v>
      </c>
      <c r="M5125" t="s">
        <v>668</v>
      </c>
      <c r="N5125" t="s">
        <v>669</v>
      </c>
      <c r="O5125">
        <v>0</v>
      </c>
      <c r="P5125" t="s">
        <v>177</v>
      </c>
      <c r="Q5125" t="s">
        <v>514</v>
      </c>
      <c r="R5125" t="s">
        <v>515</v>
      </c>
      <c r="S5125" t="s">
        <v>516</v>
      </c>
      <c r="T5125">
        <v>0</v>
      </c>
      <c r="U5125" t="s">
        <v>517</v>
      </c>
      <c r="V5125">
        <v>2523</v>
      </c>
      <c r="W5125" t="s">
        <v>518</v>
      </c>
      <c r="X5125">
        <v>8</v>
      </c>
      <c r="Y5125" t="s">
        <v>519</v>
      </c>
      <c r="Z5125">
        <v>31000000</v>
      </c>
      <c r="AA5125">
        <v>21</v>
      </c>
      <c r="AB5125" t="s">
        <v>867</v>
      </c>
      <c r="AC5125">
        <v>31000</v>
      </c>
      <c r="AD5125">
        <v>31000000</v>
      </c>
      <c r="AE5125"/>
      <c r="AF5125">
        <v>2770577</v>
      </c>
      <c r="AG5125">
        <v>2770577</v>
      </c>
      <c r="AH5125"/>
      <c r="AI5125">
        <v>0</v>
      </c>
    </row>
    <row r="5126" spans="1:35">
      <c r="A5126" t="s">
        <v>862</v>
      </c>
      <c r="B5126">
        <v>2018</v>
      </c>
      <c r="C5126">
        <v>2018</v>
      </c>
      <c r="D5126">
        <v>2018</v>
      </c>
      <c r="E5126">
        <v>4</v>
      </c>
      <c r="F5126">
        <v>0</v>
      </c>
      <c r="G5126">
        <v>0</v>
      </c>
      <c r="H5126" t="s">
        <v>568</v>
      </c>
      <c r="I5126">
        <v>842</v>
      </c>
      <c r="J5126" t="s">
        <v>593</v>
      </c>
      <c r="K5126" t="s">
        <v>593</v>
      </c>
      <c r="L5126">
        <v>124</v>
      </c>
      <c r="M5126" t="s">
        <v>542</v>
      </c>
      <c r="N5126" t="s">
        <v>543</v>
      </c>
      <c r="O5126">
        <v>0</v>
      </c>
      <c r="P5126" t="s">
        <v>177</v>
      </c>
      <c r="Q5126" t="s">
        <v>514</v>
      </c>
      <c r="R5126" t="s">
        <v>515</v>
      </c>
      <c r="S5126" t="s">
        <v>516</v>
      </c>
      <c r="T5126">
        <v>0</v>
      </c>
      <c r="U5126" t="s">
        <v>517</v>
      </c>
      <c r="V5126">
        <v>2523</v>
      </c>
      <c r="W5126" t="s">
        <v>518</v>
      </c>
      <c r="X5126">
        <v>8</v>
      </c>
      <c r="Y5126" t="s">
        <v>519</v>
      </c>
      <c r="Z5126">
        <v>5325747000</v>
      </c>
      <c r="AA5126">
        <v>21</v>
      </c>
      <c r="AB5126" t="s">
        <v>867</v>
      </c>
      <c r="AC5126">
        <v>5325747</v>
      </c>
      <c r="AD5126">
        <v>5325747000</v>
      </c>
      <c r="AE5126"/>
      <c r="AF5126">
        <v>543073577</v>
      </c>
      <c r="AG5126">
        <v>543073577</v>
      </c>
      <c r="AH5126"/>
      <c r="AI5126">
        <v>0</v>
      </c>
    </row>
    <row r="5127" spans="1:35">
      <c r="A5127" t="s">
        <v>862</v>
      </c>
      <c r="B5127">
        <v>2018</v>
      </c>
      <c r="C5127">
        <v>2018</v>
      </c>
      <c r="D5127">
        <v>2018</v>
      </c>
      <c r="E5127">
        <v>4</v>
      </c>
      <c r="F5127">
        <v>0</v>
      </c>
      <c r="G5127">
        <v>0</v>
      </c>
      <c r="H5127" t="s">
        <v>568</v>
      </c>
      <c r="I5127">
        <v>842</v>
      </c>
      <c r="J5127" t="s">
        <v>593</v>
      </c>
      <c r="K5127" t="s">
        <v>593</v>
      </c>
      <c r="L5127">
        <v>156</v>
      </c>
      <c r="M5127" t="s">
        <v>183</v>
      </c>
      <c r="N5127" t="s">
        <v>562</v>
      </c>
      <c r="O5127">
        <v>0</v>
      </c>
      <c r="P5127" t="s">
        <v>177</v>
      </c>
      <c r="Q5127" t="s">
        <v>514</v>
      </c>
      <c r="R5127" t="s">
        <v>515</v>
      </c>
      <c r="S5127" t="s">
        <v>516</v>
      </c>
      <c r="T5127">
        <v>0</v>
      </c>
      <c r="U5127" t="s">
        <v>517</v>
      </c>
      <c r="V5127">
        <v>2523</v>
      </c>
      <c r="W5127" t="s">
        <v>518</v>
      </c>
      <c r="X5127">
        <v>8</v>
      </c>
      <c r="Y5127" t="s">
        <v>519</v>
      </c>
      <c r="Z5127">
        <v>2007527000</v>
      </c>
      <c r="AA5127">
        <v>21</v>
      </c>
      <c r="AB5127" t="s">
        <v>867</v>
      </c>
      <c r="AC5127">
        <v>2007527</v>
      </c>
      <c r="AD5127">
        <v>2007527000</v>
      </c>
      <c r="AE5127"/>
      <c r="AF5127">
        <v>136951912</v>
      </c>
      <c r="AG5127">
        <v>136951912</v>
      </c>
      <c r="AH5127"/>
      <c r="AI5127">
        <v>0</v>
      </c>
    </row>
    <row r="5128" spans="1:35">
      <c r="A5128" t="s">
        <v>862</v>
      </c>
      <c r="B5128">
        <v>2018</v>
      </c>
      <c r="C5128">
        <v>2018</v>
      </c>
      <c r="D5128">
        <v>2018</v>
      </c>
      <c r="E5128">
        <v>4</v>
      </c>
      <c r="F5128">
        <v>0</v>
      </c>
      <c r="G5128">
        <v>0</v>
      </c>
      <c r="H5128" t="s">
        <v>568</v>
      </c>
      <c r="I5128">
        <v>842</v>
      </c>
      <c r="J5128" t="s">
        <v>593</v>
      </c>
      <c r="K5128" t="s">
        <v>593</v>
      </c>
      <c r="L5128">
        <v>170</v>
      </c>
      <c r="M5128" t="s">
        <v>725</v>
      </c>
      <c r="N5128" t="s">
        <v>726</v>
      </c>
      <c r="O5128">
        <v>0</v>
      </c>
      <c r="P5128" t="s">
        <v>177</v>
      </c>
      <c r="Q5128" t="s">
        <v>514</v>
      </c>
      <c r="R5128" t="s">
        <v>515</v>
      </c>
      <c r="S5128" t="s">
        <v>516</v>
      </c>
      <c r="T5128">
        <v>0</v>
      </c>
      <c r="U5128" t="s">
        <v>517</v>
      </c>
      <c r="V5128">
        <v>2523</v>
      </c>
      <c r="W5128" t="s">
        <v>518</v>
      </c>
      <c r="X5128">
        <v>8</v>
      </c>
      <c r="Y5128" t="s">
        <v>519</v>
      </c>
      <c r="Z5128">
        <v>71904000</v>
      </c>
      <c r="AA5128">
        <v>21</v>
      </c>
      <c r="AB5128" t="s">
        <v>867</v>
      </c>
      <c r="AC5128">
        <v>71904</v>
      </c>
      <c r="AD5128">
        <v>71904000</v>
      </c>
      <c r="AE5128"/>
      <c r="AF5128">
        <v>7200759</v>
      </c>
      <c r="AG5128">
        <v>7200759</v>
      </c>
      <c r="AH5128"/>
      <c r="AI5128">
        <v>0</v>
      </c>
    </row>
    <row r="5129" spans="1:35">
      <c r="A5129" t="s">
        <v>862</v>
      </c>
      <c r="B5129">
        <v>2018</v>
      </c>
      <c r="C5129">
        <v>2018</v>
      </c>
      <c r="D5129">
        <v>2018</v>
      </c>
      <c r="E5129">
        <v>4</v>
      </c>
      <c r="F5129">
        <v>0</v>
      </c>
      <c r="G5129">
        <v>0</v>
      </c>
      <c r="H5129" t="s">
        <v>568</v>
      </c>
      <c r="I5129">
        <v>842</v>
      </c>
      <c r="J5129" t="s">
        <v>593</v>
      </c>
      <c r="K5129" t="s">
        <v>593</v>
      </c>
      <c r="L5129">
        <v>191</v>
      </c>
      <c r="M5129" t="s">
        <v>574</v>
      </c>
      <c r="N5129" t="s">
        <v>575</v>
      </c>
      <c r="O5129">
        <v>0</v>
      </c>
      <c r="P5129" t="s">
        <v>177</v>
      </c>
      <c r="Q5129" t="s">
        <v>514</v>
      </c>
      <c r="R5129" t="s">
        <v>515</v>
      </c>
      <c r="S5129" t="s">
        <v>516</v>
      </c>
      <c r="T5129">
        <v>0</v>
      </c>
      <c r="U5129" t="s">
        <v>517</v>
      </c>
      <c r="V5129">
        <v>2523</v>
      </c>
      <c r="W5129" t="s">
        <v>518</v>
      </c>
      <c r="X5129">
        <v>8</v>
      </c>
      <c r="Y5129" t="s">
        <v>519</v>
      </c>
      <c r="Z5129">
        <v>28813000</v>
      </c>
      <c r="AA5129">
        <v>21</v>
      </c>
      <c r="AB5129" t="s">
        <v>867</v>
      </c>
      <c r="AC5129">
        <v>28813</v>
      </c>
      <c r="AD5129">
        <v>28813000</v>
      </c>
      <c r="AE5129"/>
      <c r="AF5129">
        <v>12798925</v>
      </c>
      <c r="AG5129">
        <v>12798925</v>
      </c>
      <c r="AH5129"/>
      <c r="AI5129">
        <v>0</v>
      </c>
    </row>
    <row r="5130" spans="1:35">
      <c r="A5130" t="s">
        <v>862</v>
      </c>
      <c r="B5130">
        <v>2018</v>
      </c>
      <c r="C5130">
        <v>2018</v>
      </c>
      <c r="D5130">
        <v>2018</v>
      </c>
      <c r="E5130">
        <v>4</v>
      </c>
      <c r="F5130">
        <v>0</v>
      </c>
      <c r="G5130">
        <v>0</v>
      </c>
      <c r="H5130" t="s">
        <v>568</v>
      </c>
      <c r="I5130">
        <v>842</v>
      </c>
      <c r="J5130" t="s">
        <v>593</v>
      </c>
      <c r="K5130" t="s">
        <v>593</v>
      </c>
      <c r="L5130">
        <v>208</v>
      </c>
      <c r="M5130" t="s">
        <v>195</v>
      </c>
      <c r="N5130" t="s">
        <v>572</v>
      </c>
      <c r="O5130">
        <v>0</v>
      </c>
      <c r="P5130" t="s">
        <v>177</v>
      </c>
      <c r="Q5130" t="s">
        <v>514</v>
      </c>
      <c r="R5130" t="s">
        <v>515</v>
      </c>
      <c r="S5130" t="s">
        <v>516</v>
      </c>
      <c r="T5130">
        <v>0</v>
      </c>
      <c r="U5130" t="s">
        <v>517</v>
      </c>
      <c r="V5130">
        <v>2523</v>
      </c>
      <c r="W5130" t="s">
        <v>518</v>
      </c>
      <c r="X5130">
        <v>8</v>
      </c>
      <c r="Y5130" t="s">
        <v>519</v>
      </c>
      <c r="Z5130">
        <v>208832000</v>
      </c>
      <c r="AA5130">
        <v>21</v>
      </c>
      <c r="AB5130" t="s">
        <v>867</v>
      </c>
      <c r="AC5130">
        <v>208832</v>
      </c>
      <c r="AD5130">
        <v>208832000</v>
      </c>
      <c r="AE5130"/>
      <c r="AF5130">
        <v>29409797</v>
      </c>
      <c r="AG5130">
        <v>29409797</v>
      </c>
      <c r="AH5130"/>
      <c r="AI5130">
        <v>0</v>
      </c>
    </row>
    <row r="5131" spans="1:35">
      <c r="A5131" t="s">
        <v>862</v>
      </c>
      <c r="B5131">
        <v>2018</v>
      </c>
      <c r="C5131">
        <v>2018</v>
      </c>
      <c r="D5131">
        <v>2018</v>
      </c>
      <c r="E5131">
        <v>4</v>
      </c>
      <c r="F5131">
        <v>0</v>
      </c>
      <c r="G5131">
        <v>0</v>
      </c>
      <c r="H5131" t="s">
        <v>568</v>
      </c>
      <c r="I5131">
        <v>842</v>
      </c>
      <c r="J5131" t="s">
        <v>593</v>
      </c>
      <c r="K5131" t="s">
        <v>593</v>
      </c>
      <c r="L5131">
        <v>214</v>
      </c>
      <c r="M5131" t="s">
        <v>837</v>
      </c>
      <c r="N5131" t="s">
        <v>838</v>
      </c>
      <c r="O5131">
        <v>0</v>
      </c>
      <c r="P5131" t="s">
        <v>177</v>
      </c>
      <c r="Q5131" t="s">
        <v>514</v>
      </c>
      <c r="R5131" t="s">
        <v>515</v>
      </c>
      <c r="S5131" t="s">
        <v>516</v>
      </c>
      <c r="T5131">
        <v>0</v>
      </c>
      <c r="U5131" t="s">
        <v>517</v>
      </c>
      <c r="V5131">
        <v>2523</v>
      </c>
      <c r="W5131" t="s">
        <v>518</v>
      </c>
      <c r="X5131">
        <v>8</v>
      </c>
      <c r="Y5131" t="s">
        <v>519</v>
      </c>
      <c r="Z5131">
        <v>190000</v>
      </c>
      <c r="AA5131">
        <v>21</v>
      </c>
      <c r="AB5131" t="s">
        <v>867</v>
      </c>
      <c r="AC5131">
        <v>190</v>
      </c>
      <c r="AD5131">
        <v>190000</v>
      </c>
      <c r="AE5131"/>
      <c r="AF5131">
        <v>21118</v>
      </c>
      <c r="AG5131">
        <v>21118</v>
      </c>
      <c r="AH5131"/>
      <c r="AI5131">
        <v>0</v>
      </c>
    </row>
    <row r="5132" spans="1:35">
      <c r="A5132" t="s">
        <v>862</v>
      </c>
      <c r="B5132">
        <v>2018</v>
      </c>
      <c r="C5132">
        <v>2018</v>
      </c>
      <c r="D5132">
        <v>2018</v>
      </c>
      <c r="E5132">
        <v>4</v>
      </c>
      <c r="F5132">
        <v>0</v>
      </c>
      <c r="G5132">
        <v>0</v>
      </c>
      <c r="H5132" t="s">
        <v>568</v>
      </c>
      <c r="I5132">
        <v>842</v>
      </c>
      <c r="J5132" t="s">
        <v>593</v>
      </c>
      <c r="K5132" t="s">
        <v>593</v>
      </c>
      <c r="L5132">
        <v>251</v>
      </c>
      <c r="M5132" t="s">
        <v>113</v>
      </c>
      <c r="N5132" t="s">
        <v>583</v>
      </c>
      <c r="O5132">
        <v>0</v>
      </c>
      <c r="P5132" t="s">
        <v>177</v>
      </c>
      <c r="Q5132" t="s">
        <v>514</v>
      </c>
      <c r="R5132" t="s">
        <v>515</v>
      </c>
      <c r="S5132" t="s">
        <v>516</v>
      </c>
      <c r="T5132">
        <v>0</v>
      </c>
      <c r="U5132" t="s">
        <v>517</v>
      </c>
      <c r="V5132">
        <v>2523</v>
      </c>
      <c r="W5132" t="s">
        <v>518</v>
      </c>
      <c r="X5132">
        <v>8</v>
      </c>
      <c r="Y5132" t="s">
        <v>519</v>
      </c>
      <c r="Z5132">
        <v>117357000</v>
      </c>
      <c r="AA5132">
        <v>21</v>
      </c>
      <c r="AB5132" t="s">
        <v>867</v>
      </c>
      <c r="AC5132">
        <v>117357</v>
      </c>
      <c r="AD5132">
        <v>117357000</v>
      </c>
      <c r="AE5132"/>
      <c r="AF5132">
        <v>41403089</v>
      </c>
      <c r="AG5132">
        <v>41403089</v>
      </c>
      <c r="AH5132"/>
      <c r="AI5132">
        <v>0</v>
      </c>
    </row>
    <row r="5133" spans="1:35">
      <c r="A5133" t="s">
        <v>862</v>
      </c>
      <c r="B5133">
        <v>2018</v>
      </c>
      <c r="C5133">
        <v>2018</v>
      </c>
      <c r="D5133">
        <v>2018</v>
      </c>
      <c r="E5133">
        <v>4</v>
      </c>
      <c r="F5133">
        <v>0</v>
      </c>
      <c r="G5133">
        <v>0</v>
      </c>
      <c r="H5133" t="s">
        <v>568</v>
      </c>
      <c r="I5133">
        <v>842</v>
      </c>
      <c r="J5133" t="s">
        <v>593</v>
      </c>
      <c r="K5133" t="s">
        <v>593</v>
      </c>
      <c r="L5133">
        <v>276</v>
      </c>
      <c r="M5133" t="s">
        <v>591</v>
      </c>
      <c r="N5133" t="s">
        <v>592</v>
      </c>
      <c r="O5133">
        <v>0</v>
      </c>
      <c r="P5133" t="s">
        <v>177</v>
      </c>
      <c r="Q5133" t="s">
        <v>514</v>
      </c>
      <c r="R5133" t="s">
        <v>515</v>
      </c>
      <c r="S5133" t="s">
        <v>516</v>
      </c>
      <c r="T5133">
        <v>0</v>
      </c>
      <c r="U5133" t="s">
        <v>517</v>
      </c>
      <c r="V5133">
        <v>2523</v>
      </c>
      <c r="W5133" t="s">
        <v>518</v>
      </c>
      <c r="X5133">
        <v>8</v>
      </c>
      <c r="Y5133" t="s">
        <v>519</v>
      </c>
      <c r="Z5133">
        <v>1078000</v>
      </c>
      <c r="AA5133">
        <v>21</v>
      </c>
      <c r="AB5133" t="s">
        <v>867</v>
      </c>
      <c r="AC5133">
        <v>1078</v>
      </c>
      <c r="AD5133">
        <v>1078000</v>
      </c>
      <c r="AE5133"/>
      <c r="AF5133">
        <v>552565</v>
      </c>
      <c r="AG5133">
        <v>552565</v>
      </c>
      <c r="AH5133"/>
      <c r="AI5133">
        <v>0</v>
      </c>
    </row>
    <row r="5134" spans="1:35">
      <c r="A5134" t="s">
        <v>862</v>
      </c>
      <c r="B5134">
        <v>2018</v>
      </c>
      <c r="C5134">
        <v>2018</v>
      </c>
      <c r="D5134">
        <v>2018</v>
      </c>
      <c r="E5134">
        <v>4</v>
      </c>
      <c r="F5134">
        <v>0</v>
      </c>
      <c r="G5134">
        <v>0</v>
      </c>
      <c r="H5134" t="s">
        <v>568</v>
      </c>
      <c r="I5134">
        <v>842</v>
      </c>
      <c r="J5134" t="s">
        <v>593</v>
      </c>
      <c r="K5134" t="s">
        <v>593</v>
      </c>
      <c r="L5134">
        <v>300</v>
      </c>
      <c r="M5134" t="s">
        <v>680</v>
      </c>
      <c r="N5134" t="s">
        <v>681</v>
      </c>
      <c r="O5134">
        <v>0</v>
      </c>
      <c r="P5134" t="s">
        <v>177</v>
      </c>
      <c r="Q5134" t="s">
        <v>514</v>
      </c>
      <c r="R5134" t="s">
        <v>515</v>
      </c>
      <c r="S5134" t="s">
        <v>516</v>
      </c>
      <c r="T5134">
        <v>0</v>
      </c>
      <c r="U5134" t="s">
        <v>517</v>
      </c>
      <c r="V5134">
        <v>2523</v>
      </c>
      <c r="W5134" t="s">
        <v>518</v>
      </c>
      <c r="X5134">
        <v>8</v>
      </c>
      <c r="Y5134" t="s">
        <v>519</v>
      </c>
      <c r="Z5134">
        <v>1963847000</v>
      </c>
      <c r="AA5134">
        <v>21</v>
      </c>
      <c r="AB5134" t="s">
        <v>867</v>
      </c>
      <c r="AC5134">
        <v>1963847</v>
      </c>
      <c r="AD5134">
        <v>1963847000</v>
      </c>
      <c r="AE5134"/>
      <c r="AF5134">
        <v>124978283</v>
      </c>
      <c r="AG5134">
        <v>124978283</v>
      </c>
      <c r="AH5134"/>
      <c r="AI5134">
        <v>0</v>
      </c>
    </row>
    <row r="5135" spans="1:35">
      <c r="A5135" t="s">
        <v>862</v>
      </c>
      <c r="B5135">
        <v>2018</v>
      </c>
      <c r="C5135">
        <v>2018</v>
      </c>
      <c r="D5135">
        <v>2018</v>
      </c>
      <c r="E5135">
        <v>4</v>
      </c>
      <c r="F5135">
        <v>0</v>
      </c>
      <c r="G5135">
        <v>0</v>
      </c>
      <c r="H5135" t="s">
        <v>568</v>
      </c>
      <c r="I5135">
        <v>842</v>
      </c>
      <c r="J5135" t="s">
        <v>593</v>
      </c>
      <c r="K5135" t="s">
        <v>593</v>
      </c>
      <c r="L5135">
        <v>372</v>
      </c>
      <c r="M5135" t="s">
        <v>676</v>
      </c>
      <c r="N5135" t="s">
        <v>677</v>
      </c>
      <c r="O5135">
        <v>0</v>
      </c>
      <c r="P5135" t="s">
        <v>177</v>
      </c>
      <c r="Q5135" t="s">
        <v>514</v>
      </c>
      <c r="R5135" t="s">
        <v>515</v>
      </c>
      <c r="S5135" t="s">
        <v>516</v>
      </c>
      <c r="T5135">
        <v>0</v>
      </c>
      <c r="U5135" t="s">
        <v>517</v>
      </c>
      <c r="V5135">
        <v>2523</v>
      </c>
      <c r="W5135" t="s">
        <v>518</v>
      </c>
      <c r="X5135">
        <v>8</v>
      </c>
      <c r="Y5135" t="s">
        <v>519</v>
      </c>
      <c r="Z5135">
        <v>19470000</v>
      </c>
      <c r="AA5135">
        <v>21</v>
      </c>
      <c r="AB5135" t="s">
        <v>867</v>
      </c>
      <c r="AC5135">
        <v>19470</v>
      </c>
      <c r="AD5135">
        <v>19470000</v>
      </c>
      <c r="AE5135"/>
      <c r="AF5135">
        <v>1759641</v>
      </c>
      <c r="AG5135">
        <v>1759641</v>
      </c>
      <c r="AH5135"/>
      <c r="AI5135">
        <v>0</v>
      </c>
    </row>
    <row r="5136" spans="1:35">
      <c r="A5136" t="s">
        <v>862</v>
      </c>
      <c r="B5136">
        <v>2018</v>
      </c>
      <c r="C5136">
        <v>2018</v>
      </c>
      <c r="D5136">
        <v>2018</v>
      </c>
      <c r="E5136">
        <v>4</v>
      </c>
      <c r="F5136">
        <v>0</v>
      </c>
      <c r="G5136">
        <v>0</v>
      </c>
      <c r="H5136" t="s">
        <v>568</v>
      </c>
      <c r="I5136">
        <v>842</v>
      </c>
      <c r="J5136" t="s">
        <v>593</v>
      </c>
      <c r="K5136" t="s">
        <v>593</v>
      </c>
      <c r="L5136">
        <v>380</v>
      </c>
      <c r="M5136" t="s">
        <v>587</v>
      </c>
      <c r="N5136" t="s">
        <v>588</v>
      </c>
      <c r="O5136">
        <v>0</v>
      </c>
      <c r="P5136" t="s">
        <v>177</v>
      </c>
      <c r="Q5136" t="s">
        <v>514</v>
      </c>
      <c r="R5136" t="s">
        <v>515</v>
      </c>
      <c r="S5136" t="s">
        <v>516</v>
      </c>
      <c r="T5136">
        <v>0</v>
      </c>
      <c r="U5136" t="s">
        <v>517</v>
      </c>
      <c r="V5136">
        <v>2523</v>
      </c>
      <c r="W5136" t="s">
        <v>518</v>
      </c>
      <c r="X5136">
        <v>8</v>
      </c>
      <c r="Y5136" t="s">
        <v>519</v>
      </c>
      <c r="Z5136">
        <v>115522000</v>
      </c>
      <c r="AA5136">
        <v>21</v>
      </c>
      <c r="AB5136" t="s">
        <v>867</v>
      </c>
      <c r="AC5136">
        <v>115522</v>
      </c>
      <c r="AD5136">
        <v>115522000</v>
      </c>
      <c r="AE5136"/>
      <c r="AF5136">
        <v>8556049</v>
      </c>
      <c r="AG5136">
        <v>8556049</v>
      </c>
      <c r="AH5136"/>
      <c r="AI5136">
        <v>0</v>
      </c>
    </row>
    <row r="5137" spans="1:35">
      <c r="A5137" t="s">
        <v>862</v>
      </c>
      <c r="B5137">
        <v>2018</v>
      </c>
      <c r="C5137">
        <v>2018</v>
      </c>
      <c r="D5137">
        <v>2018</v>
      </c>
      <c r="E5137">
        <v>4</v>
      </c>
      <c r="F5137">
        <v>0</v>
      </c>
      <c r="G5137">
        <v>0</v>
      </c>
      <c r="H5137" t="s">
        <v>568</v>
      </c>
      <c r="I5137">
        <v>842</v>
      </c>
      <c r="J5137" t="s">
        <v>593</v>
      </c>
      <c r="K5137" t="s">
        <v>593</v>
      </c>
      <c r="L5137">
        <v>392</v>
      </c>
      <c r="M5137" t="s">
        <v>223</v>
      </c>
      <c r="N5137" t="s">
        <v>584</v>
      </c>
      <c r="O5137">
        <v>0</v>
      </c>
      <c r="P5137" t="s">
        <v>177</v>
      </c>
      <c r="Q5137" t="s">
        <v>514</v>
      </c>
      <c r="R5137" t="s">
        <v>515</v>
      </c>
      <c r="S5137" t="s">
        <v>516</v>
      </c>
      <c r="T5137">
        <v>0</v>
      </c>
      <c r="U5137" t="s">
        <v>517</v>
      </c>
      <c r="V5137">
        <v>2523</v>
      </c>
      <c r="W5137" t="s">
        <v>518</v>
      </c>
      <c r="X5137">
        <v>8</v>
      </c>
      <c r="Y5137" t="s">
        <v>519</v>
      </c>
      <c r="Z5137">
        <v>763000</v>
      </c>
      <c r="AA5137">
        <v>21</v>
      </c>
      <c r="AB5137" t="s">
        <v>867</v>
      </c>
      <c r="AC5137">
        <v>763</v>
      </c>
      <c r="AD5137">
        <v>763000</v>
      </c>
      <c r="AE5137"/>
      <c r="AF5137">
        <v>745604</v>
      </c>
      <c r="AG5137">
        <v>745604</v>
      </c>
      <c r="AH5137"/>
      <c r="AI5137">
        <v>0</v>
      </c>
    </row>
    <row r="5138" spans="1:35">
      <c r="A5138" t="s">
        <v>862</v>
      </c>
      <c r="B5138">
        <v>2018</v>
      </c>
      <c r="C5138">
        <v>2018</v>
      </c>
      <c r="D5138">
        <v>2018</v>
      </c>
      <c r="E5138">
        <v>4</v>
      </c>
      <c r="F5138">
        <v>0</v>
      </c>
      <c r="G5138">
        <v>0</v>
      </c>
      <c r="H5138" t="s">
        <v>568</v>
      </c>
      <c r="I5138">
        <v>842</v>
      </c>
      <c r="J5138" t="s">
        <v>593</v>
      </c>
      <c r="K5138" t="s">
        <v>593</v>
      </c>
      <c r="L5138">
        <v>410</v>
      </c>
      <c r="M5138" t="s">
        <v>550</v>
      </c>
      <c r="N5138" t="s">
        <v>551</v>
      </c>
      <c r="O5138">
        <v>0</v>
      </c>
      <c r="P5138" t="s">
        <v>177</v>
      </c>
      <c r="Q5138" t="s">
        <v>514</v>
      </c>
      <c r="R5138" t="s">
        <v>515</v>
      </c>
      <c r="S5138" t="s">
        <v>516</v>
      </c>
      <c r="T5138">
        <v>0</v>
      </c>
      <c r="U5138" t="s">
        <v>517</v>
      </c>
      <c r="V5138">
        <v>2523</v>
      </c>
      <c r="W5138" t="s">
        <v>518</v>
      </c>
      <c r="X5138">
        <v>8</v>
      </c>
      <c r="Y5138" t="s">
        <v>519</v>
      </c>
      <c r="Z5138">
        <v>679531000</v>
      </c>
      <c r="AA5138">
        <v>21</v>
      </c>
      <c r="AB5138" t="s">
        <v>867</v>
      </c>
      <c r="AC5138">
        <v>679531</v>
      </c>
      <c r="AD5138">
        <v>679531000</v>
      </c>
      <c r="AE5138"/>
      <c r="AF5138">
        <v>40495754</v>
      </c>
      <c r="AG5138">
        <v>40495754</v>
      </c>
      <c r="AH5138"/>
      <c r="AI5138">
        <v>0</v>
      </c>
    </row>
    <row r="5139" spans="1:35">
      <c r="A5139" t="s">
        <v>862</v>
      </c>
      <c r="B5139">
        <v>2018</v>
      </c>
      <c r="C5139">
        <v>2018</v>
      </c>
      <c r="D5139">
        <v>2018</v>
      </c>
      <c r="E5139">
        <v>4</v>
      </c>
      <c r="F5139">
        <v>0</v>
      </c>
      <c r="G5139">
        <v>0</v>
      </c>
      <c r="H5139" t="s">
        <v>568</v>
      </c>
      <c r="I5139">
        <v>842</v>
      </c>
      <c r="J5139" t="s">
        <v>593</v>
      </c>
      <c r="K5139" t="s">
        <v>593</v>
      </c>
      <c r="L5139">
        <v>484</v>
      </c>
      <c r="M5139" t="s">
        <v>656</v>
      </c>
      <c r="N5139" t="s">
        <v>657</v>
      </c>
      <c r="O5139">
        <v>0</v>
      </c>
      <c r="P5139" t="s">
        <v>177</v>
      </c>
      <c r="Q5139" t="s">
        <v>514</v>
      </c>
      <c r="R5139" t="s">
        <v>515</v>
      </c>
      <c r="S5139" t="s">
        <v>516</v>
      </c>
      <c r="T5139">
        <v>0</v>
      </c>
      <c r="U5139" t="s">
        <v>517</v>
      </c>
      <c r="V5139">
        <v>2523</v>
      </c>
      <c r="W5139" t="s">
        <v>518</v>
      </c>
      <c r="X5139">
        <v>8</v>
      </c>
      <c r="Y5139" t="s">
        <v>519</v>
      </c>
      <c r="Z5139">
        <v>1036561000</v>
      </c>
      <c r="AA5139">
        <v>21</v>
      </c>
      <c r="AB5139" t="s">
        <v>867</v>
      </c>
      <c r="AC5139">
        <v>1036561</v>
      </c>
      <c r="AD5139">
        <v>1036561000</v>
      </c>
      <c r="AE5139"/>
      <c r="AF5139">
        <v>110415843</v>
      </c>
      <c r="AG5139">
        <v>110415843</v>
      </c>
      <c r="AH5139"/>
      <c r="AI5139">
        <v>0</v>
      </c>
    </row>
    <row r="5140" spans="1:35">
      <c r="A5140" t="s">
        <v>862</v>
      </c>
      <c r="B5140">
        <v>2018</v>
      </c>
      <c r="C5140">
        <v>2018</v>
      </c>
      <c r="D5140">
        <v>2018</v>
      </c>
      <c r="E5140">
        <v>4</v>
      </c>
      <c r="F5140">
        <v>0</v>
      </c>
      <c r="G5140">
        <v>0</v>
      </c>
      <c r="H5140" t="s">
        <v>568</v>
      </c>
      <c r="I5140">
        <v>842</v>
      </c>
      <c r="J5140" t="s">
        <v>593</v>
      </c>
      <c r="K5140" t="s">
        <v>593</v>
      </c>
      <c r="L5140">
        <v>490</v>
      </c>
      <c r="M5140" t="s">
        <v>546</v>
      </c>
      <c r="N5140" t="s">
        <v>547</v>
      </c>
      <c r="O5140">
        <v>0</v>
      </c>
      <c r="P5140" t="s">
        <v>177</v>
      </c>
      <c r="Q5140" t="s">
        <v>514</v>
      </c>
      <c r="R5140" t="s">
        <v>515</v>
      </c>
      <c r="S5140" t="s">
        <v>516</v>
      </c>
      <c r="T5140">
        <v>0</v>
      </c>
      <c r="U5140" t="s">
        <v>517</v>
      </c>
      <c r="V5140">
        <v>2523</v>
      </c>
      <c r="W5140" t="s">
        <v>518</v>
      </c>
      <c r="X5140">
        <v>8</v>
      </c>
      <c r="Y5140" t="s">
        <v>519</v>
      </c>
      <c r="Z5140">
        <v>303242000</v>
      </c>
      <c r="AA5140">
        <v>21</v>
      </c>
      <c r="AB5140" t="s">
        <v>867</v>
      </c>
      <c r="AC5140">
        <v>303242</v>
      </c>
      <c r="AD5140">
        <v>303242000</v>
      </c>
      <c r="AE5140"/>
      <c r="AF5140">
        <v>21504825</v>
      </c>
      <c r="AG5140">
        <v>21504825</v>
      </c>
      <c r="AH5140"/>
      <c r="AI5140">
        <v>0</v>
      </c>
    </row>
    <row r="5141" spans="1:35">
      <c r="A5141" t="s">
        <v>862</v>
      </c>
      <c r="B5141">
        <v>2018</v>
      </c>
      <c r="C5141">
        <v>2018</v>
      </c>
      <c r="D5141">
        <v>2018</v>
      </c>
      <c r="E5141">
        <v>4</v>
      </c>
      <c r="F5141">
        <v>0</v>
      </c>
      <c r="G5141">
        <v>0</v>
      </c>
      <c r="H5141" t="s">
        <v>568</v>
      </c>
      <c r="I5141">
        <v>842</v>
      </c>
      <c r="J5141" t="s">
        <v>593</v>
      </c>
      <c r="K5141" t="s">
        <v>593</v>
      </c>
      <c r="L5141">
        <v>504</v>
      </c>
      <c r="M5141" t="s">
        <v>686</v>
      </c>
      <c r="N5141" t="s">
        <v>687</v>
      </c>
      <c r="O5141">
        <v>0</v>
      </c>
      <c r="P5141" t="s">
        <v>177</v>
      </c>
      <c r="Q5141" t="s">
        <v>514</v>
      </c>
      <c r="R5141" t="s">
        <v>515</v>
      </c>
      <c r="S5141" t="s">
        <v>516</v>
      </c>
      <c r="T5141">
        <v>0</v>
      </c>
      <c r="U5141" t="s">
        <v>517</v>
      </c>
      <c r="V5141">
        <v>2523</v>
      </c>
      <c r="W5141" t="s">
        <v>518</v>
      </c>
      <c r="X5141">
        <v>8</v>
      </c>
      <c r="Y5141" t="s">
        <v>519</v>
      </c>
      <c r="Z5141">
        <v>12020000</v>
      </c>
      <c r="AA5141">
        <v>21</v>
      </c>
      <c r="AB5141" t="s">
        <v>867</v>
      </c>
      <c r="AC5141">
        <v>12020</v>
      </c>
      <c r="AD5141">
        <v>12020000</v>
      </c>
      <c r="AE5141"/>
      <c r="AF5141">
        <v>970006</v>
      </c>
      <c r="AG5141">
        <v>970006</v>
      </c>
      <c r="AH5141"/>
      <c r="AI5141">
        <v>0</v>
      </c>
    </row>
    <row r="5142" spans="1:35">
      <c r="A5142" t="s">
        <v>862</v>
      </c>
      <c r="B5142">
        <v>2018</v>
      </c>
      <c r="C5142">
        <v>2018</v>
      </c>
      <c r="D5142">
        <v>2018</v>
      </c>
      <c r="E5142">
        <v>4</v>
      </c>
      <c r="F5142">
        <v>0</v>
      </c>
      <c r="G5142">
        <v>0</v>
      </c>
      <c r="H5142" t="s">
        <v>568</v>
      </c>
      <c r="I5142">
        <v>842</v>
      </c>
      <c r="J5142" t="s">
        <v>593</v>
      </c>
      <c r="K5142" t="s">
        <v>593</v>
      </c>
      <c r="L5142">
        <v>528</v>
      </c>
      <c r="M5142" t="s">
        <v>581</v>
      </c>
      <c r="N5142" t="s">
        <v>582</v>
      </c>
      <c r="O5142">
        <v>0</v>
      </c>
      <c r="P5142" t="s">
        <v>177</v>
      </c>
      <c r="Q5142" t="s">
        <v>514</v>
      </c>
      <c r="R5142" t="s">
        <v>515</v>
      </c>
      <c r="S5142" t="s">
        <v>516</v>
      </c>
      <c r="T5142">
        <v>0</v>
      </c>
      <c r="U5142" t="s">
        <v>517</v>
      </c>
      <c r="V5142">
        <v>2523</v>
      </c>
      <c r="W5142" t="s">
        <v>518</v>
      </c>
      <c r="X5142">
        <v>8</v>
      </c>
      <c r="Y5142" t="s">
        <v>519</v>
      </c>
      <c r="Z5142">
        <v>2996000</v>
      </c>
      <c r="AA5142">
        <v>21</v>
      </c>
      <c r="AB5142" t="s">
        <v>867</v>
      </c>
      <c r="AC5142">
        <v>2996</v>
      </c>
      <c r="AD5142">
        <v>2996000</v>
      </c>
      <c r="AE5142"/>
      <c r="AF5142">
        <v>3631063</v>
      </c>
      <c r="AG5142">
        <v>3631063</v>
      </c>
      <c r="AH5142"/>
      <c r="AI5142">
        <v>0</v>
      </c>
    </row>
    <row r="5143" spans="1:35">
      <c r="A5143" t="s">
        <v>862</v>
      </c>
      <c r="B5143">
        <v>2018</v>
      </c>
      <c r="C5143">
        <v>2018</v>
      </c>
      <c r="D5143">
        <v>2018</v>
      </c>
      <c r="E5143">
        <v>4</v>
      </c>
      <c r="F5143">
        <v>0</v>
      </c>
      <c r="G5143">
        <v>0</v>
      </c>
      <c r="H5143" t="s">
        <v>568</v>
      </c>
      <c r="I5143">
        <v>842</v>
      </c>
      <c r="J5143" t="s">
        <v>593</v>
      </c>
      <c r="K5143" t="s">
        <v>593</v>
      </c>
      <c r="L5143">
        <v>616</v>
      </c>
      <c r="M5143" t="s">
        <v>692</v>
      </c>
      <c r="N5143" t="s">
        <v>693</v>
      </c>
      <c r="O5143">
        <v>0</v>
      </c>
      <c r="P5143" t="s">
        <v>177</v>
      </c>
      <c r="Q5143" t="s">
        <v>514</v>
      </c>
      <c r="R5143" t="s">
        <v>515</v>
      </c>
      <c r="S5143" t="s">
        <v>516</v>
      </c>
      <c r="T5143">
        <v>0</v>
      </c>
      <c r="U5143" t="s">
        <v>517</v>
      </c>
      <c r="V5143">
        <v>2523</v>
      </c>
      <c r="W5143" t="s">
        <v>518</v>
      </c>
      <c r="X5143">
        <v>8</v>
      </c>
      <c r="Y5143" t="s">
        <v>519</v>
      </c>
      <c r="Z5143">
        <v>8566000</v>
      </c>
      <c r="AA5143">
        <v>21</v>
      </c>
      <c r="AB5143" t="s">
        <v>867</v>
      </c>
      <c r="AC5143">
        <v>8566</v>
      </c>
      <c r="AD5143">
        <v>8566000</v>
      </c>
      <c r="AE5143"/>
      <c r="AF5143">
        <v>8973277</v>
      </c>
      <c r="AG5143">
        <v>8973277</v>
      </c>
      <c r="AH5143"/>
      <c r="AI5143">
        <v>0</v>
      </c>
    </row>
    <row r="5144" spans="1:35">
      <c r="A5144" t="s">
        <v>862</v>
      </c>
      <c r="B5144">
        <v>2018</v>
      </c>
      <c r="C5144">
        <v>2018</v>
      </c>
      <c r="D5144">
        <v>2018</v>
      </c>
      <c r="E5144">
        <v>4</v>
      </c>
      <c r="F5144">
        <v>0</v>
      </c>
      <c r="G5144">
        <v>0</v>
      </c>
      <c r="H5144" t="s">
        <v>568</v>
      </c>
      <c r="I5144">
        <v>842</v>
      </c>
      <c r="J5144" t="s">
        <v>593</v>
      </c>
      <c r="K5144" t="s">
        <v>593</v>
      </c>
      <c r="L5144">
        <v>620</v>
      </c>
      <c r="M5144" t="s">
        <v>603</v>
      </c>
      <c r="N5144" t="s">
        <v>604</v>
      </c>
      <c r="O5144">
        <v>0</v>
      </c>
      <c r="P5144" t="s">
        <v>177</v>
      </c>
      <c r="Q5144" t="s">
        <v>514</v>
      </c>
      <c r="R5144" t="s">
        <v>515</v>
      </c>
      <c r="S5144" t="s">
        <v>516</v>
      </c>
      <c r="T5144">
        <v>0</v>
      </c>
      <c r="U5144" t="s">
        <v>517</v>
      </c>
      <c r="V5144">
        <v>2523</v>
      </c>
      <c r="W5144" t="s">
        <v>518</v>
      </c>
      <c r="X5144">
        <v>8</v>
      </c>
      <c r="Y5144" t="s">
        <v>519</v>
      </c>
      <c r="Z5144">
        <v>9563000</v>
      </c>
      <c r="AA5144">
        <v>21</v>
      </c>
      <c r="AB5144" t="s">
        <v>867</v>
      </c>
      <c r="AC5144">
        <v>9563</v>
      </c>
      <c r="AD5144">
        <v>9563000</v>
      </c>
      <c r="AE5144"/>
      <c r="AF5144">
        <v>1813613</v>
      </c>
      <c r="AG5144">
        <v>1813613</v>
      </c>
      <c r="AH5144"/>
      <c r="AI5144">
        <v>0</v>
      </c>
    </row>
    <row r="5145" spans="1:35">
      <c r="A5145" t="s">
        <v>862</v>
      </c>
      <c r="B5145">
        <v>2018</v>
      </c>
      <c r="C5145">
        <v>2018</v>
      </c>
      <c r="D5145">
        <v>2018</v>
      </c>
      <c r="E5145">
        <v>4</v>
      </c>
      <c r="F5145">
        <v>0</v>
      </c>
      <c r="G5145">
        <v>0</v>
      </c>
      <c r="H5145" t="s">
        <v>568</v>
      </c>
      <c r="I5145">
        <v>842</v>
      </c>
      <c r="J5145" t="s">
        <v>593</v>
      </c>
      <c r="K5145" t="s">
        <v>593</v>
      </c>
      <c r="L5145">
        <v>699</v>
      </c>
      <c r="M5145" t="s">
        <v>585</v>
      </c>
      <c r="N5145" t="s">
        <v>586</v>
      </c>
      <c r="O5145">
        <v>0</v>
      </c>
      <c r="P5145" t="s">
        <v>177</v>
      </c>
      <c r="Q5145" t="s">
        <v>514</v>
      </c>
      <c r="R5145" t="s">
        <v>515</v>
      </c>
      <c r="S5145" t="s">
        <v>516</v>
      </c>
      <c r="T5145">
        <v>0</v>
      </c>
      <c r="U5145" t="s">
        <v>517</v>
      </c>
      <c r="V5145">
        <v>2523</v>
      </c>
      <c r="W5145" t="s">
        <v>518</v>
      </c>
      <c r="X5145">
        <v>8</v>
      </c>
      <c r="Y5145" t="s">
        <v>519</v>
      </c>
      <c r="Z5145">
        <v>63000</v>
      </c>
      <c r="AA5145">
        <v>21</v>
      </c>
      <c r="AB5145" t="s">
        <v>867</v>
      </c>
      <c r="AC5145">
        <v>63</v>
      </c>
      <c r="AD5145">
        <v>63000</v>
      </c>
      <c r="AE5145"/>
      <c r="AF5145">
        <v>88177</v>
      </c>
      <c r="AG5145">
        <v>88177</v>
      </c>
      <c r="AH5145"/>
      <c r="AI5145">
        <v>0</v>
      </c>
    </row>
    <row r="5146" spans="1:35">
      <c r="A5146" t="s">
        <v>862</v>
      </c>
      <c r="B5146">
        <v>2018</v>
      </c>
      <c r="C5146">
        <v>2018</v>
      </c>
      <c r="D5146">
        <v>2018</v>
      </c>
      <c r="E5146">
        <v>4</v>
      </c>
      <c r="F5146">
        <v>0</v>
      </c>
      <c r="G5146">
        <v>0</v>
      </c>
      <c r="H5146" t="s">
        <v>568</v>
      </c>
      <c r="I5146">
        <v>842</v>
      </c>
      <c r="J5146" t="s">
        <v>593</v>
      </c>
      <c r="K5146" t="s">
        <v>593</v>
      </c>
      <c r="L5146">
        <v>710</v>
      </c>
      <c r="M5146" t="s">
        <v>616</v>
      </c>
      <c r="N5146" t="s">
        <v>617</v>
      </c>
      <c r="O5146">
        <v>0</v>
      </c>
      <c r="P5146" t="s">
        <v>177</v>
      </c>
      <c r="Q5146" t="s">
        <v>514</v>
      </c>
      <c r="R5146" t="s">
        <v>515</v>
      </c>
      <c r="S5146" t="s">
        <v>516</v>
      </c>
      <c r="T5146">
        <v>0</v>
      </c>
      <c r="U5146" t="s">
        <v>517</v>
      </c>
      <c r="V5146">
        <v>2523</v>
      </c>
      <c r="W5146" t="s">
        <v>518</v>
      </c>
      <c r="X5146">
        <v>8</v>
      </c>
      <c r="Y5146" t="s">
        <v>519</v>
      </c>
      <c r="Z5146">
        <v>56000</v>
      </c>
      <c r="AA5146">
        <v>21</v>
      </c>
      <c r="AB5146" t="s">
        <v>867</v>
      </c>
      <c r="AC5146">
        <v>56</v>
      </c>
      <c r="AD5146">
        <v>56000</v>
      </c>
      <c r="AE5146"/>
      <c r="AF5146">
        <v>59704</v>
      </c>
      <c r="AG5146">
        <v>59704</v>
      </c>
      <c r="AH5146"/>
      <c r="AI5146">
        <v>0</v>
      </c>
    </row>
    <row r="5147" spans="1:35">
      <c r="A5147" t="s">
        <v>862</v>
      </c>
      <c r="B5147">
        <v>2018</v>
      </c>
      <c r="C5147">
        <v>2018</v>
      </c>
      <c r="D5147">
        <v>2018</v>
      </c>
      <c r="E5147">
        <v>4</v>
      </c>
      <c r="F5147">
        <v>0</v>
      </c>
      <c r="G5147">
        <v>0</v>
      </c>
      <c r="H5147" t="s">
        <v>568</v>
      </c>
      <c r="I5147">
        <v>842</v>
      </c>
      <c r="J5147" t="s">
        <v>593</v>
      </c>
      <c r="K5147" t="s">
        <v>593</v>
      </c>
      <c r="L5147">
        <v>724</v>
      </c>
      <c r="M5147" t="s">
        <v>214</v>
      </c>
      <c r="N5147" t="s">
        <v>580</v>
      </c>
      <c r="O5147">
        <v>0</v>
      </c>
      <c r="P5147" t="s">
        <v>177</v>
      </c>
      <c r="Q5147" t="s">
        <v>514</v>
      </c>
      <c r="R5147" t="s">
        <v>515</v>
      </c>
      <c r="S5147" t="s">
        <v>516</v>
      </c>
      <c r="T5147">
        <v>0</v>
      </c>
      <c r="U5147" t="s">
        <v>517</v>
      </c>
      <c r="V5147">
        <v>2523</v>
      </c>
      <c r="W5147" t="s">
        <v>518</v>
      </c>
      <c r="X5147">
        <v>8</v>
      </c>
      <c r="Y5147" t="s">
        <v>519</v>
      </c>
      <c r="Z5147">
        <v>472643000</v>
      </c>
      <c r="AA5147">
        <v>21</v>
      </c>
      <c r="AB5147" t="s">
        <v>867</v>
      </c>
      <c r="AC5147">
        <v>472643</v>
      </c>
      <c r="AD5147">
        <v>472643000</v>
      </c>
      <c r="AE5147"/>
      <c r="AF5147">
        <v>37938236</v>
      </c>
      <c r="AG5147">
        <v>37938236</v>
      </c>
      <c r="AH5147"/>
      <c r="AI5147">
        <v>0</v>
      </c>
    </row>
    <row r="5148" spans="1:35">
      <c r="A5148" t="s">
        <v>862</v>
      </c>
      <c r="B5148">
        <v>2018</v>
      </c>
      <c r="C5148">
        <v>2018</v>
      </c>
      <c r="D5148">
        <v>2018</v>
      </c>
      <c r="E5148">
        <v>4</v>
      </c>
      <c r="F5148">
        <v>0</v>
      </c>
      <c r="G5148">
        <v>0</v>
      </c>
      <c r="H5148" t="s">
        <v>568</v>
      </c>
      <c r="I5148">
        <v>842</v>
      </c>
      <c r="J5148" t="s">
        <v>593</v>
      </c>
      <c r="K5148" t="s">
        <v>593</v>
      </c>
      <c r="L5148">
        <v>752</v>
      </c>
      <c r="M5148" t="s">
        <v>189</v>
      </c>
      <c r="N5148" t="s">
        <v>569</v>
      </c>
      <c r="O5148">
        <v>0</v>
      </c>
      <c r="P5148" t="s">
        <v>177</v>
      </c>
      <c r="Q5148" t="s">
        <v>514</v>
      </c>
      <c r="R5148" t="s">
        <v>515</v>
      </c>
      <c r="S5148" t="s">
        <v>516</v>
      </c>
      <c r="T5148">
        <v>0</v>
      </c>
      <c r="U5148" t="s">
        <v>517</v>
      </c>
      <c r="V5148">
        <v>2523</v>
      </c>
      <c r="W5148" t="s">
        <v>518</v>
      </c>
      <c r="X5148">
        <v>8</v>
      </c>
      <c r="Y5148" t="s">
        <v>519</v>
      </c>
      <c r="Z5148">
        <v>436006000</v>
      </c>
      <c r="AA5148">
        <v>21</v>
      </c>
      <c r="AB5148" t="s">
        <v>867</v>
      </c>
      <c r="AC5148">
        <v>436006</v>
      </c>
      <c r="AD5148">
        <v>436006000</v>
      </c>
      <c r="AE5148"/>
      <c r="AF5148">
        <v>32183937</v>
      </c>
      <c r="AG5148">
        <v>32183937</v>
      </c>
      <c r="AH5148"/>
      <c r="AI5148">
        <v>0</v>
      </c>
    </row>
    <row r="5149" spans="1:35">
      <c r="A5149" t="s">
        <v>862</v>
      </c>
      <c r="B5149">
        <v>2018</v>
      </c>
      <c r="C5149">
        <v>2018</v>
      </c>
      <c r="D5149">
        <v>2018</v>
      </c>
      <c r="E5149">
        <v>4</v>
      </c>
      <c r="F5149">
        <v>0</v>
      </c>
      <c r="G5149">
        <v>0</v>
      </c>
      <c r="H5149" t="s">
        <v>568</v>
      </c>
      <c r="I5149">
        <v>842</v>
      </c>
      <c r="J5149" t="s">
        <v>593</v>
      </c>
      <c r="K5149" t="s">
        <v>593</v>
      </c>
      <c r="L5149">
        <v>764</v>
      </c>
      <c r="M5149" t="s">
        <v>198</v>
      </c>
      <c r="N5149" t="s">
        <v>556</v>
      </c>
      <c r="O5149">
        <v>0</v>
      </c>
      <c r="P5149" t="s">
        <v>177</v>
      </c>
      <c r="Q5149" t="s">
        <v>514</v>
      </c>
      <c r="R5149" t="s">
        <v>515</v>
      </c>
      <c r="S5149" t="s">
        <v>516</v>
      </c>
      <c r="T5149">
        <v>0</v>
      </c>
      <c r="U5149" t="s">
        <v>517</v>
      </c>
      <c r="V5149">
        <v>2523</v>
      </c>
      <c r="W5149" t="s">
        <v>518</v>
      </c>
      <c r="X5149">
        <v>8</v>
      </c>
      <c r="Y5149" t="s">
        <v>519</v>
      </c>
      <c r="Z5149">
        <v>18785000</v>
      </c>
      <c r="AA5149">
        <v>21</v>
      </c>
      <c r="AB5149" t="s">
        <v>867</v>
      </c>
      <c r="AC5149">
        <v>18785</v>
      </c>
      <c r="AD5149">
        <v>18785000</v>
      </c>
      <c r="AE5149"/>
      <c r="AF5149">
        <v>3617135</v>
      </c>
      <c r="AG5149">
        <v>3617135</v>
      </c>
      <c r="AH5149"/>
      <c r="AI5149">
        <v>0</v>
      </c>
    </row>
    <row r="5150" spans="1:35">
      <c r="A5150" t="s">
        <v>862</v>
      </c>
      <c r="B5150">
        <v>2018</v>
      </c>
      <c r="C5150">
        <v>2018</v>
      </c>
      <c r="D5150">
        <v>2018</v>
      </c>
      <c r="E5150">
        <v>4</v>
      </c>
      <c r="F5150">
        <v>0</v>
      </c>
      <c r="G5150">
        <v>0</v>
      </c>
      <c r="H5150" t="s">
        <v>568</v>
      </c>
      <c r="I5150">
        <v>842</v>
      </c>
      <c r="J5150" t="s">
        <v>593</v>
      </c>
      <c r="K5150" t="s">
        <v>593</v>
      </c>
      <c r="L5150">
        <v>792</v>
      </c>
      <c r="M5150" t="s">
        <v>217</v>
      </c>
      <c r="N5150" t="s">
        <v>573</v>
      </c>
      <c r="O5150">
        <v>0</v>
      </c>
      <c r="P5150" t="s">
        <v>177</v>
      </c>
      <c r="Q5150" t="s">
        <v>514</v>
      </c>
      <c r="R5150" t="s">
        <v>515</v>
      </c>
      <c r="S5150" t="s">
        <v>516</v>
      </c>
      <c r="T5150">
        <v>0</v>
      </c>
      <c r="U5150" t="s">
        <v>517</v>
      </c>
      <c r="V5150">
        <v>2523</v>
      </c>
      <c r="W5150" t="s">
        <v>518</v>
      </c>
      <c r="X5150">
        <v>8</v>
      </c>
      <c r="Y5150" t="s">
        <v>519</v>
      </c>
      <c r="Z5150">
        <v>2092419000</v>
      </c>
      <c r="AA5150">
        <v>21</v>
      </c>
      <c r="AB5150" t="s">
        <v>867</v>
      </c>
      <c r="AC5150">
        <v>2092419</v>
      </c>
      <c r="AD5150">
        <v>2092419000</v>
      </c>
      <c r="AE5150"/>
      <c r="AF5150">
        <v>162681067</v>
      </c>
      <c r="AG5150">
        <v>162681067</v>
      </c>
      <c r="AH5150"/>
      <c r="AI5150">
        <v>0</v>
      </c>
    </row>
    <row r="5151" spans="1:35">
      <c r="A5151" t="s">
        <v>862</v>
      </c>
      <c r="B5151">
        <v>2018</v>
      </c>
      <c r="C5151">
        <v>2018</v>
      </c>
      <c r="D5151">
        <v>2018</v>
      </c>
      <c r="E5151">
        <v>4</v>
      </c>
      <c r="F5151">
        <v>0</v>
      </c>
      <c r="G5151">
        <v>0</v>
      </c>
      <c r="H5151" t="s">
        <v>568</v>
      </c>
      <c r="I5151">
        <v>842</v>
      </c>
      <c r="J5151" t="s">
        <v>593</v>
      </c>
      <c r="K5151" t="s">
        <v>593</v>
      </c>
      <c r="L5151">
        <v>818</v>
      </c>
      <c r="M5151" t="s">
        <v>532</v>
      </c>
      <c r="N5151" t="s">
        <v>533</v>
      </c>
      <c r="O5151">
        <v>0</v>
      </c>
      <c r="P5151" t="s">
        <v>177</v>
      </c>
      <c r="Q5151" t="s">
        <v>514</v>
      </c>
      <c r="R5151" t="s">
        <v>515</v>
      </c>
      <c r="S5151" t="s">
        <v>516</v>
      </c>
      <c r="T5151">
        <v>0</v>
      </c>
      <c r="U5151" t="s">
        <v>517</v>
      </c>
      <c r="V5151">
        <v>2523</v>
      </c>
      <c r="W5151" t="s">
        <v>518</v>
      </c>
      <c r="X5151">
        <v>8</v>
      </c>
      <c r="Y5151" t="s">
        <v>519</v>
      </c>
      <c r="Z5151">
        <v>130901000</v>
      </c>
      <c r="AA5151">
        <v>21</v>
      </c>
      <c r="AB5151" t="s">
        <v>867</v>
      </c>
      <c r="AC5151">
        <v>130901</v>
      </c>
      <c r="AD5151">
        <v>130901000</v>
      </c>
      <c r="AE5151"/>
      <c r="AF5151">
        <v>18510778</v>
      </c>
      <c r="AG5151">
        <v>18510778</v>
      </c>
      <c r="AH5151"/>
      <c r="AI5151">
        <v>0</v>
      </c>
    </row>
    <row r="5152" spans="1:35">
      <c r="A5152" t="s">
        <v>862</v>
      </c>
      <c r="B5152">
        <v>2018</v>
      </c>
      <c r="C5152">
        <v>2018</v>
      </c>
      <c r="D5152">
        <v>2018</v>
      </c>
      <c r="E5152">
        <v>4</v>
      </c>
      <c r="F5152">
        <v>0</v>
      </c>
      <c r="G5152">
        <v>0</v>
      </c>
      <c r="H5152" t="s">
        <v>568</v>
      </c>
      <c r="I5152">
        <v>842</v>
      </c>
      <c r="J5152" t="s">
        <v>593</v>
      </c>
      <c r="K5152" t="s">
        <v>593</v>
      </c>
      <c r="L5152">
        <v>826</v>
      </c>
      <c r="M5152" t="s">
        <v>589</v>
      </c>
      <c r="N5152" t="s">
        <v>590</v>
      </c>
      <c r="O5152">
        <v>0</v>
      </c>
      <c r="P5152" t="s">
        <v>177</v>
      </c>
      <c r="Q5152" t="s">
        <v>514</v>
      </c>
      <c r="R5152" t="s">
        <v>515</v>
      </c>
      <c r="S5152" t="s">
        <v>516</v>
      </c>
      <c r="T5152">
        <v>0</v>
      </c>
      <c r="U5152" t="s">
        <v>517</v>
      </c>
      <c r="V5152">
        <v>2523</v>
      </c>
      <c r="W5152" t="s">
        <v>518</v>
      </c>
      <c r="X5152">
        <v>8</v>
      </c>
      <c r="Y5152" t="s">
        <v>519</v>
      </c>
      <c r="Z5152">
        <v>1717000</v>
      </c>
      <c r="AA5152">
        <v>21</v>
      </c>
      <c r="AB5152" t="s">
        <v>867</v>
      </c>
      <c r="AC5152">
        <v>1717</v>
      </c>
      <c r="AD5152">
        <v>1717000</v>
      </c>
      <c r="AE5152"/>
      <c r="AF5152">
        <v>1638951</v>
      </c>
      <c r="AG5152">
        <v>1638951</v>
      </c>
      <c r="AH5152"/>
      <c r="AI5152">
        <v>0</v>
      </c>
    </row>
    <row r="5153" spans="1:35">
      <c r="A5153" t="s">
        <v>862</v>
      </c>
      <c r="B5153">
        <v>2018</v>
      </c>
      <c r="C5153">
        <v>2018</v>
      </c>
      <c r="D5153">
        <v>2018</v>
      </c>
      <c r="E5153">
        <v>4</v>
      </c>
      <c r="F5153">
        <v>0</v>
      </c>
      <c r="G5153">
        <v>0</v>
      </c>
      <c r="H5153" t="s">
        <v>568</v>
      </c>
      <c r="I5153">
        <v>842</v>
      </c>
      <c r="J5153" t="s">
        <v>593</v>
      </c>
      <c r="K5153" t="s">
        <v>593</v>
      </c>
      <c r="L5153">
        <v>0</v>
      </c>
      <c r="M5153" t="s">
        <v>177</v>
      </c>
      <c r="N5153" t="s">
        <v>514</v>
      </c>
      <c r="O5153">
        <v>0</v>
      </c>
      <c r="P5153" t="s">
        <v>177</v>
      </c>
      <c r="Q5153" t="s">
        <v>514</v>
      </c>
      <c r="R5153" t="s">
        <v>515</v>
      </c>
      <c r="S5153" t="s">
        <v>516</v>
      </c>
      <c r="T5153">
        <v>0</v>
      </c>
      <c r="U5153" t="s">
        <v>517</v>
      </c>
      <c r="V5153">
        <v>2523</v>
      </c>
      <c r="W5153" t="s">
        <v>518</v>
      </c>
      <c r="X5153">
        <v>8</v>
      </c>
      <c r="Y5153" t="s">
        <v>519</v>
      </c>
      <c r="Z5153">
        <v>15105672000</v>
      </c>
      <c r="AA5153">
        <v>21</v>
      </c>
      <c r="AB5153" t="s">
        <v>867</v>
      </c>
      <c r="AC5153">
        <v>15105672</v>
      </c>
      <c r="AD5153">
        <v>15105672000</v>
      </c>
      <c r="AE5153"/>
      <c r="AF5153">
        <v>1360137543</v>
      </c>
      <c r="AG5153">
        <v>1360137543</v>
      </c>
      <c r="AH5153"/>
      <c r="AI5153">
        <v>0</v>
      </c>
    </row>
    <row r="5154" spans="1:35">
      <c r="A5154" t="s">
        <v>862</v>
      </c>
      <c r="B5154">
        <v>2018</v>
      </c>
      <c r="C5154">
        <v>2018</v>
      </c>
      <c r="D5154">
        <v>2018</v>
      </c>
      <c r="E5154">
        <v>4</v>
      </c>
      <c r="F5154">
        <v>0</v>
      </c>
      <c r="G5154">
        <v>0</v>
      </c>
      <c r="H5154" t="s">
        <v>568</v>
      </c>
      <c r="I5154">
        <v>842</v>
      </c>
      <c r="J5154" t="s">
        <v>593</v>
      </c>
      <c r="K5154" t="s">
        <v>593</v>
      </c>
      <c r="L5154">
        <v>56</v>
      </c>
      <c r="M5154" t="s">
        <v>694</v>
      </c>
      <c r="N5154" t="s">
        <v>695</v>
      </c>
      <c r="O5154">
        <v>0</v>
      </c>
      <c r="P5154" t="s">
        <v>177</v>
      </c>
      <c r="Q5154" t="s">
        <v>514</v>
      </c>
      <c r="R5154" t="s">
        <v>515</v>
      </c>
      <c r="S5154" t="s">
        <v>516</v>
      </c>
      <c r="T5154">
        <v>0</v>
      </c>
      <c r="U5154" t="s">
        <v>517</v>
      </c>
      <c r="V5154">
        <v>2523</v>
      </c>
      <c r="W5154" t="s">
        <v>518</v>
      </c>
      <c r="X5154">
        <v>8</v>
      </c>
      <c r="Y5154" t="s">
        <v>519</v>
      </c>
      <c r="Z5154">
        <v>2000</v>
      </c>
      <c r="AA5154">
        <v>21</v>
      </c>
      <c r="AB5154" t="s">
        <v>867</v>
      </c>
      <c r="AC5154">
        <v>2</v>
      </c>
      <c r="AD5154">
        <v>2000</v>
      </c>
      <c r="AE5154"/>
      <c r="AF5154">
        <v>13068</v>
      </c>
      <c r="AG5154">
        <v>13068</v>
      </c>
      <c r="AH5154"/>
      <c r="AI5154">
        <v>0</v>
      </c>
    </row>
    <row r="5155" spans="1:35">
      <c r="A5155" t="s">
        <v>862</v>
      </c>
      <c r="B5155">
        <v>2018</v>
      </c>
      <c r="C5155">
        <v>2018</v>
      </c>
      <c r="D5155">
        <v>2018</v>
      </c>
      <c r="E5155">
        <v>4</v>
      </c>
      <c r="F5155">
        <v>0</v>
      </c>
      <c r="G5155">
        <v>0</v>
      </c>
      <c r="H5155" t="s">
        <v>568</v>
      </c>
      <c r="I5155">
        <v>842</v>
      </c>
      <c r="J5155" t="s">
        <v>593</v>
      </c>
      <c r="K5155" t="s">
        <v>593</v>
      </c>
      <c r="L5155">
        <v>554</v>
      </c>
      <c r="M5155" t="s">
        <v>566</v>
      </c>
      <c r="N5155" t="s">
        <v>567</v>
      </c>
      <c r="O5155">
        <v>0</v>
      </c>
      <c r="P5155" t="s">
        <v>177</v>
      </c>
      <c r="Q5155" t="s">
        <v>514</v>
      </c>
      <c r="R5155" t="s">
        <v>515</v>
      </c>
      <c r="S5155" t="s">
        <v>516</v>
      </c>
      <c r="T5155">
        <v>0</v>
      </c>
      <c r="U5155" t="s">
        <v>517</v>
      </c>
      <c r="V5155">
        <v>2523</v>
      </c>
      <c r="W5155" t="s">
        <v>518</v>
      </c>
      <c r="X5155">
        <v>8</v>
      </c>
      <c r="Y5155" t="s">
        <v>519</v>
      </c>
      <c r="Z5155">
        <v>1000</v>
      </c>
      <c r="AA5155">
        <v>21</v>
      </c>
      <c r="AB5155" t="s">
        <v>867</v>
      </c>
      <c r="AC5155">
        <v>1</v>
      </c>
      <c r="AD5155">
        <v>1000</v>
      </c>
      <c r="AE5155"/>
      <c r="AF5155">
        <v>6739</v>
      </c>
      <c r="AG5155">
        <v>6739</v>
      </c>
      <c r="AH5155"/>
      <c r="AI5155">
        <v>0</v>
      </c>
    </row>
    <row r="5156" spans="1:35">
      <c r="A5156" t="s">
        <v>862</v>
      </c>
      <c r="B5156">
        <v>2018</v>
      </c>
      <c r="C5156">
        <v>2018</v>
      </c>
      <c r="D5156">
        <v>2018</v>
      </c>
      <c r="E5156">
        <v>4</v>
      </c>
      <c r="F5156">
        <v>0</v>
      </c>
      <c r="G5156">
        <v>0</v>
      </c>
      <c r="H5156" t="s">
        <v>568</v>
      </c>
      <c r="I5156">
        <v>842</v>
      </c>
      <c r="J5156" t="s">
        <v>593</v>
      </c>
      <c r="K5156" t="s">
        <v>593</v>
      </c>
      <c r="L5156">
        <v>788</v>
      </c>
      <c r="M5156" t="s">
        <v>729</v>
      </c>
      <c r="N5156" t="s">
        <v>730</v>
      </c>
      <c r="O5156">
        <v>0</v>
      </c>
      <c r="P5156" t="s">
        <v>177</v>
      </c>
      <c r="Q5156" t="s">
        <v>514</v>
      </c>
      <c r="R5156" t="s">
        <v>515</v>
      </c>
      <c r="S5156" t="s">
        <v>516</v>
      </c>
      <c r="T5156">
        <v>0</v>
      </c>
      <c r="U5156" t="s">
        <v>517</v>
      </c>
      <c r="V5156">
        <v>2523</v>
      </c>
      <c r="W5156" t="s">
        <v>518</v>
      </c>
      <c r="X5156">
        <v>8</v>
      </c>
      <c r="Y5156" t="s">
        <v>519</v>
      </c>
      <c r="Z5156">
        <v>1000</v>
      </c>
      <c r="AA5156">
        <v>21</v>
      </c>
      <c r="AB5156" t="s">
        <v>867</v>
      </c>
      <c r="AC5156">
        <v>1</v>
      </c>
      <c r="AD5156">
        <v>1000</v>
      </c>
      <c r="AE5156"/>
      <c r="AF5156">
        <v>2357</v>
      </c>
      <c r="AG5156">
        <v>2357</v>
      </c>
      <c r="AH5156"/>
      <c r="AI5156">
        <v>0</v>
      </c>
    </row>
    <row r="5157" spans="1:35">
      <c r="A5157" t="s">
        <v>862</v>
      </c>
      <c r="B5157">
        <v>2018</v>
      </c>
      <c r="C5157">
        <v>2018</v>
      </c>
      <c r="D5157">
        <v>2018</v>
      </c>
      <c r="E5157">
        <v>4</v>
      </c>
      <c r="F5157">
        <v>0</v>
      </c>
      <c r="G5157">
        <v>0</v>
      </c>
      <c r="H5157" t="s">
        <v>841</v>
      </c>
      <c r="I5157">
        <v>842</v>
      </c>
      <c r="J5157" t="s">
        <v>593</v>
      </c>
      <c r="K5157" t="s">
        <v>593</v>
      </c>
      <c r="L5157">
        <v>52</v>
      </c>
      <c r="M5157" t="s">
        <v>715</v>
      </c>
      <c r="N5157" t="s">
        <v>716</v>
      </c>
      <c r="O5157">
        <v>0</v>
      </c>
      <c r="P5157" t="s">
        <v>177</v>
      </c>
      <c r="Q5157" t="s">
        <v>514</v>
      </c>
      <c r="R5157" t="s">
        <v>515</v>
      </c>
      <c r="S5157" t="s">
        <v>516</v>
      </c>
      <c r="T5157">
        <v>0</v>
      </c>
      <c r="U5157" t="s">
        <v>517</v>
      </c>
      <c r="V5157">
        <v>2523</v>
      </c>
      <c r="W5157" t="s">
        <v>518</v>
      </c>
      <c r="X5157">
        <v>8</v>
      </c>
      <c r="Y5157" t="s">
        <v>519</v>
      </c>
      <c r="Z5157">
        <v>184000</v>
      </c>
      <c r="AA5157">
        <v>21</v>
      </c>
      <c r="AB5157" t="s">
        <v>867</v>
      </c>
      <c r="AC5157">
        <v>184</v>
      </c>
      <c r="AD5157">
        <v>184000</v>
      </c>
      <c r="AE5157"/>
      <c r="AF5157">
        <v>25550</v>
      </c>
      <c r="AG5157"/>
      <c r="AH5157">
        <v>25550</v>
      </c>
      <c r="AI5157">
        <v>0</v>
      </c>
    </row>
    <row r="5158" spans="1:35">
      <c r="A5158" t="s">
        <v>862</v>
      </c>
      <c r="B5158">
        <v>2018</v>
      </c>
      <c r="C5158">
        <v>2018</v>
      </c>
      <c r="D5158">
        <v>2018</v>
      </c>
      <c r="E5158">
        <v>4</v>
      </c>
      <c r="F5158">
        <v>0</v>
      </c>
      <c r="G5158">
        <v>0</v>
      </c>
      <c r="H5158" t="s">
        <v>841</v>
      </c>
      <c r="I5158">
        <v>842</v>
      </c>
      <c r="J5158" t="s">
        <v>593</v>
      </c>
      <c r="K5158" t="s">
        <v>593</v>
      </c>
      <c r="L5158">
        <v>156</v>
      </c>
      <c r="M5158" t="s">
        <v>183</v>
      </c>
      <c r="N5158" t="s">
        <v>562</v>
      </c>
      <c r="O5158">
        <v>0</v>
      </c>
      <c r="P5158" t="s">
        <v>177</v>
      </c>
      <c r="Q5158" t="s">
        <v>514</v>
      </c>
      <c r="R5158" t="s">
        <v>515</v>
      </c>
      <c r="S5158" t="s">
        <v>516</v>
      </c>
      <c r="T5158">
        <v>0</v>
      </c>
      <c r="U5158" t="s">
        <v>517</v>
      </c>
      <c r="V5158">
        <v>2523</v>
      </c>
      <c r="W5158" t="s">
        <v>518</v>
      </c>
      <c r="X5158">
        <v>8</v>
      </c>
      <c r="Y5158" t="s">
        <v>519</v>
      </c>
      <c r="Z5158">
        <v>48000</v>
      </c>
      <c r="AA5158">
        <v>21</v>
      </c>
      <c r="AB5158" t="s">
        <v>867</v>
      </c>
      <c r="AC5158">
        <v>48</v>
      </c>
      <c r="AD5158">
        <v>48000</v>
      </c>
      <c r="AE5158"/>
      <c r="AF5158">
        <v>17362</v>
      </c>
      <c r="AG5158"/>
      <c r="AH5158">
        <v>17362</v>
      </c>
      <c r="AI5158">
        <v>0</v>
      </c>
    </row>
    <row r="5159" spans="1:35">
      <c r="A5159" t="s">
        <v>862</v>
      </c>
      <c r="B5159">
        <v>2018</v>
      </c>
      <c r="C5159">
        <v>2018</v>
      </c>
      <c r="D5159">
        <v>2018</v>
      </c>
      <c r="E5159">
        <v>4</v>
      </c>
      <c r="F5159">
        <v>0</v>
      </c>
      <c r="G5159">
        <v>0</v>
      </c>
      <c r="H5159" t="s">
        <v>841</v>
      </c>
      <c r="I5159">
        <v>842</v>
      </c>
      <c r="J5159" t="s">
        <v>593</v>
      </c>
      <c r="K5159" t="s">
        <v>593</v>
      </c>
      <c r="L5159">
        <v>188</v>
      </c>
      <c r="M5159" t="s">
        <v>612</v>
      </c>
      <c r="N5159" t="s">
        <v>613</v>
      </c>
      <c r="O5159">
        <v>0</v>
      </c>
      <c r="P5159" t="s">
        <v>177</v>
      </c>
      <c r="Q5159" t="s">
        <v>514</v>
      </c>
      <c r="R5159" t="s">
        <v>515</v>
      </c>
      <c r="S5159" t="s">
        <v>516</v>
      </c>
      <c r="T5159">
        <v>0</v>
      </c>
      <c r="U5159" t="s">
        <v>517</v>
      </c>
      <c r="V5159">
        <v>2523</v>
      </c>
      <c r="W5159" t="s">
        <v>518</v>
      </c>
      <c r="X5159">
        <v>8</v>
      </c>
      <c r="Y5159" t="s">
        <v>519</v>
      </c>
      <c r="Z5159">
        <v>40000</v>
      </c>
      <c r="AA5159">
        <v>21</v>
      </c>
      <c r="AB5159" t="s">
        <v>867</v>
      </c>
      <c r="AC5159">
        <v>40</v>
      </c>
      <c r="AD5159">
        <v>40000</v>
      </c>
      <c r="AE5159"/>
      <c r="AF5159">
        <v>5610</v>
      </c>
      <c r="AG5159"/>
      <c r="AH5159">
        <v>5610</v>
      </c>
      <c r="AI5159">
        <v>0</v>
      </c>
    </row>
    <row r="5160" spans="1:35">
      <c r="A5160" t="s">
        <v>862</v>
      </c>
      <c r="B5160">
        <v>2018</v>
      </c>
      <c r="C5160">
        <v>2018</v>
      </c>
      <c r="D5160">
        <v>2018</v>
      </c>
      <c r="E5160">
        <v>4</v>
      </c>
      <c r="F5160">
        <v>0</v>
      </c>
      <c r="G5160">
        <v>0</v>
      </c>
      <c r="H5160" t="s">
        <v>841</v>
      </c>
      <c r="I5160">
        <v>842</v>
      </c>
      <c r="J5160" t="s">
        <v>593</v>
      </c>
      <c r="K5160" t="s">
        <v>593</v>
      </c>
      <c r="L5160">
        <v>276</v>
      </c>
      <c r="M5160" t="s">
        <v>591</v>
      </c>
      <c r="N5160" t="s">
        <v>592</v>
      </c>
      <c r="O5160">
        <v>0</v>
      </c>
      <c r="P5160" t="s">
        <v>177</v>
      </c>
      <c r="Q5160" t="s">
        <v>514</v>
      </c>
      <c r="R5160" t="s">
        <v>515</v>
      </c>
      <c r="S5160" t="s">
        <v>516</v>
      </c>
      <c r="T5160">
        <v>0</v>
      </c>
      <c r="U5160" t="s">
        <v>517</v>
      </c>
      <c r="V5160">
        <v>2523</v>
      </c>
      <c r="W5160" t="s">
        <v>518</v>
      </c>
      <c r="X5160">
        <v>8</v>
      </c>
      <c r="Y5160" t="s">
        <v>519</v>
      </c>
      <c r="Z5160">
        <v>336000</v>
      </c>
      <c r="AA5160">
        <v>21</v>
      </c>
      <c r="AB5160" t="s">
        <v>867</v>
      </c>
      <c r="AC5160">
        <v>336</v>
      </c>
      <c r="AD5160">
        <v>336000</v>
      </c>
      <c r="AE5160"/>
      <c r="AF5160">
        <v>116480</v>
      </c>
      <c r="AG5160"/>
      <c r="AH5160">
        <v>116480</v>
      </c>
      <c r="AI5160">
        <v>0</v>
      </c>
    </row>
    <row r="5161" spans="1:35">
      <c r="A5161" t="s">
        <v>862</v>
      </c>
      <c r="B5161">
        <v>2018</v>
      </c>
      <c r="C5161">
        <v>2018</v>
      </c>
      <c r="D5161">
        <v>2018</v>
      </c>
      <c r="E5161">
        <v>4</v>
      </c>
      <c r="F5161">
        <v>0</v>
      </c>
      <c r="G5161">
        <v>0</v>
      </c>
      <c r="H5161" t="s">
        <v>841</v>
      </c>
      <c r="I5161">
        <v>842</v>
      </c>
      <c r="J5161" t="s">
        <v>593</v>
      </c>
      <c r="K5161" t="s">
        <v>593</v>
      </c>
      <c r="L5161">
        <v>534</v>
      </c>
      <c r="M5161" t="s">
        <v>807</v>
      </c>
      <c r="N5161" t="s">
        <v>808</v>
      </c>
      <c r="O5161">
        <v>0</v>
      </c>
      <c r="P5161" t="s">
        <v>177</v>
      </c>
      <c r="Q5161" t="s">
        <v>514</v>
      </c>
      <c r="R5161" t="s">
        <v>515</v>
      </c>
      <c r="S5161" t="s">
        <v>516</v>
      </c>
      <c r="T5161">
        <v>0</v>
      </c>
      <c r="U5161" t="s">
        <v>517</v>
      </c>
      <c r="V5161">
        <v>2523</v>
      </c>
      <c r="W5161" t="s">
        <v>518</v>
      </c>
      <c r="X5161">
        <v>8</v>
      </c>
      <c r="Y5161" t="s">
        <v>519</v>
      </c>
      <c r="Z5161">
        <v>35000</v>
      </c>
      <c r="AA5161">
        <v>21</v>
      </c>
      <c r="AB5161" t="s">
        <v>867</v>
      </c>
      <c r="AC5161">
        <v>35</v>
      </c>
      <c r="AD5161">
        <v>35000</v>
      </c>
      <c r="AE5161"/>
      <c r="AF5161">
        <v>21698</v>
      </c>
      <c r="AG5161"/>
      <c r="AH5161">
        <v>21698</v>
      </c>
      <c r="AI5161">
        <v>0</v>
      </c>
    </row>
    <row r="5162" spans="1:35">
      <c r="A5162" t="s">
        <v>862</v>
      </c>
      <c r="B5162">
        <v>2018</v>
      </c>
      <c r="C5162">
        <v>2018</v>
      </c>
      <c r="D5162">
        <v>2018</v>
      </c>
      <c r="E5162">
        <v>4</v>
      </c>
      <c r="F5162">
        <v>0</v>
      </c>
      <c r="G5162">
        <v>0</v>
      </c>
      <c r="H5162" t="s">
        <v>841</v>
      </c>
      <c r="I5162">
        <v>842</v>
      </c>
      <c r="J5162" t="s">
        <v>593</v>
      </c>
      <c r="K5162" t="s">
        <v>593</v>
      </c>
      <c r="L5162">
        <v>604</v>
      </c>
      <c r="M5162" t="s">
        <v>769</v>
      </c>
      <c r="N5162" t="s">
        <v>770</v>
      </c>
      <c r="O5162">
        <v>0</v>
      </c>
      <c r="P5162" t="s">
        <v>177</v>
      </c>
      <c r="Q5162" t="s">
        <v>514</v>
      </c>
      <c r="R5162" t="s">
        <v>515</v>
      </c>
      <c r="S5162" t="s">
        <v>516</v>
      </c>
      <c r="T5162">
        <v>0</v>
      </c>
      <c r="U5162" t="s">
        <v>517</v>
      </c>
      <c r="V5162">
        <v>2523</v>
      </c>
      <c r="W5162" t="s">
        <v>518</v>
      </c>
      <c r="X5162">
        <v>8</v>
      </c>
      <c r="Y5162" t="s">
        <v>519</v>
      </c>
      <c r="Z5162">
        <v>64000</v>
      </c>
      <c r="AA5162">
        <v>21</v>
      </c>
      <c r="AB5162" t="s">
        <v>867</v>
      </c>
      <c r="AC5162">
        <v>64</v>
      </c>
      <c r="AD5162">
        <v>64000</v>
      </c>
      <c r="AE5162"/>
      <c r="AF5162">
        <v>55064</v>
      </c>
      <c r="AG5162"/>
      <c r="AH5162">
        <v>55064</v>
      </c>
      <c r="AI5162">
        <v>0</v>
      </c>
    </row>
    <row r="5163" spans="1:35">
      <c r="A5163" t="s">
        <v>862</v>
      </c>
      <c r="B5163">
        <v>2018</v>
      </c>
      <c r="C5163">
        <v>2018</v>
      </c>
      <c r="D5163">
        <v>2018</v>
      </c>
      <c r="E5163">
        <v>4</v>
      </c>
      <c r="F5163">
        <v>0</v>
      </c>
      <c r="G5163">
        <v>0</v>
      </c>
      <c r="H5163" t="s">
        <v>841</v>
      </c>
      <c r="I5163">
        <v>842</v>
      </c>
      <c r="J5163" t="s">
        <v>593</v>
      </c>
      <c r="K5163" t="s">
        <v>593</v>
      </c>
      <c r="L5163">
        <v>764</v>
      </c>
      <c r="M5163" t="s">
        <v>198</v>
      </c>
      <c r="N5163" t="s">
        <v>556</v>
      </c>
      <c r="O5163">
        <v>0</v>
      </c>
      <c r="P5163" t="s">
        <v>177</v>
      </c>
      <c r="Q5163" t="s">
        <v>514</v>
      </c>
      <c r="R5163" t="s">
        <v>515</v>
      </c>
      <c r="S5163" t="s">
        <v>516</v>
      </c>
      <c r="T5163">
        <v>0</v>
      </c>
      <c r="U5163" t="s">
        <v>517</v>
      </c>
      <c r="V5163">
        <v>2523</v>
      </c>
      <c r="W5163" t="s">
        <v>518</v>
      </c>
      <c r="X5163">
        <v>8</v>
      </c>
      <c r="Y5163" t="s">
        <v>519</v>
      </c>
      <c r="Z5163">
        <v>8000</v>
      </c>
      <c r="AA5163">
        <v>21</v>
      </c>
      <c r="AB5163" t="s">
        <v>867</v>
      </c>
      <c r="AC5163">
        <v>8</v>
      </c>
      <c r="AD5163">
        <v>8000</v>
      </c>
      <c r="AE5163"/>
      <c r="AF5163">
        <v>6162</v>
      </c>
      <c r="AG5163"/>
      <c r="AH5163">
        <v>6162</v>
      </c>
      <c r="AI5163">
        <v>0</v>
      </c>
    </row>
    <row r="5164" spans="1:35">
      <c r="A5164" t="s">
        <v>862</v>
      </c>
      <c r="B5164">
        <v>2018</v>
      </c>
      <c r="C5164">
        <v>2018</v>
      </c>
      <c r="D5164">
        <v>2018</v>
      </c>
      <c r="E5164">
        <v>4</v>
      </c>
      <c r="F5164">
        <v>0</v>
      </c>
      <c r="G5164">
        <v>0</v>
      </c>
      <c r="H5164" t="s">
        <v>841</v>
      </c>
      <c r="I5164">
        <v>842</v>
      </c>
      <c r="J5164" t="s">
        <v>593</v>
      </c>
      <c r="K5164" t="s">
        <v>593</v>
      </c>
      <c r="L5164">
        <v>818</v>
      </c>
      <c r="M5164" t="s">
        <v>532</v>
      </c>
      <c r="N5164" t="s">
        <v>533</v>
      </c>
      <c r="O5164">
        <v>0</v>
      </c>
      <c r="P5164" t="s">
        <v>177</v>
      </c>
      <c r="Q5164" t="s">
        <v>514</v>
      </c>
      <c r="R5164" t="s">
        <v>515</v>
      </c>
      <c r="S5164" t="s">
        <v>516</v>
      </c>
      <c r="T5164">
        <v>0</v>
      </c>
      <c r="U5164" t="s">
        <v>517</v>
      </c>
      <c r="V5164">
        <v>2523</v>
      </c>
      <c r="W5164" t="s">
        <v>518</v>
      </c>
      <c r="X5164">
        <v>8</v>
      </c>
      <c r="Y5164" t="s">
        <v>519</v>
      </c>
      <c r="Z5164">
        <v>28000</v>
      </c>
      <c r="AA5164">
        <v>21</v>
      </c>
      <c r="AB5164" t="s">
        <v>867</v>
      </c>
      <c r="AC5164">
        <v>28</v>
      </c>
      <c r="AD5164">
        <v>28000</v>
      </c>
      <c r="AE5164"/>
      <c r="AF5164">
        <v>33340</v>
      </c>
      <c r="AG5164"/>
      <c r="AH5164">
        <v>33340</v>
      </c>
      <c r="AI5164">
        <v>0</v>
      </c>
    </row>
    <row r="5165" spans="1:35">
      <c r="A5165" t="s">
        <v>862</v>
      </c>
      <c r="B5165">
        <v>2018</v>
      </c>
      <c r="C5165">
        <v>2018</v>
      </c>
      <c r="D5165">
        <v>2018</v>
      </c>
      <c r="E5165">
        <v>4</v>
      </c>
      <c r="F5165">
        <v>0</v>
      </c>
      <c r="G5165">
        <v>0</v>
      </c>
      <c r="H5165" t="s">
        <v>841</v>
      </c>
      <c r="I5165">
        <v>842</v>
      </c>
      <c r="J5165" t="s">
        <v>593</v>
      </c>
      <c r="K5165" t="s">
        <v>593</v>
      </c>
      <c r="L5165">
        <v>484</v>
      </c>
      <c r="M5165" t="s">
        <v>656</v>
      </c>
      <c r="N5165" t="s">
        <v>657</v>
      </c>
      <c r="O5165">
        <v>0</v>
      </c>
      <c r="P5165" t="s">
        <v>177</v>
      </c>
      <c r="Q5165" t="s">
        <v>514</v>
      </c>
      <c r="R5165" t="s">
        <v>515</v>
      </c>
      <c r="S5165" t="s">
        <v>516</v>
      </c>
      <c r="T5165">
        <v>0</v>
      </c>
      <c r="U5165" t="s">
        <v>517</v>
      </c>
      <c r="V5165">
        <v>2523</v>
      </c>
      <c r="W5165" t="s">
        <v>518</v>
      </c>
      <c r="X5165">
        <v>8</v>
      </c>
      <c r="Y5165" t="s">
        <v>519</v>
      </c>
      <c r="Z5165">
        <v>422000</v>
      </c>
      <c r="AA5165">
        <v>21</v>
      </c>
      <c r="AB5165" t="s">
        <v>867</v>
      </c>
      <c r="AC5165">
        <v>422</v>
      </c>
      <c r="AD5165">
        <v>422000</v>
      </c>
      <c r="AE5165"/>
      <c r="AF5165">
        <v>202047</v>
      </c>
      <c r="AG5165"/>
      <c r="AH5165">
        <v>202047</v>
      </c>
      <c r="AI5165">
        <v>0</v>
      </c>
    </row>
    <row r="5166" spans="1:35">
      <c r="A5166" t="s">
        <v>862</v>
      </c>
      <c r="B5166">
        <v>2018</v>
      </c>
      <c r="C5166">
        <v>2018</v>
      </c>
      <c r="D5166">
        <v>2018</v>
      </c>
      <c r="E5166">
        <v>4</v>
      </c>
      <c r="F5166">
        <v>0</v>
      </c>
      <c r="G5166">
        <v>0</v>
      </c>
      <c r="H5166" t="s">
        <v>841</v>
      </c>
      <c r="I5166">
        <v>842</v>
      </c>
      <c r="J5166" t="s">
        <v>593</v>
      </c>
      <c r="K5166" t="s">
        <v>593</v>
      </c>
      <c r="L5166">
        <v>124</v>
      </c>
      <c r="M5166" t="s">
        <v>542</v>
      </c>
      <c r="N5166" t="s">
        <v>543</v>
      </c>
      <c r="O5166">
        <v>0</v>
      </c>
      <c r="P5166" t="s">
        <v>177</v>
      </c>
      <c r="Q5166" t="s">
        <v>514</v>
      </c>
      <c r="R5166" t="s">
        <v>515</v>
      </c>
      <c r="S5166" t="s">
        <v>516</v>
      </c>
      <c r="T5166">
        <v>0</v>
      </c>
      <c r="U5166" t="s">
        <v>517</v>
      </c>
      <c r="V5166">
        <v>2523</v>
      </c>
      <c r="W5166" t="s">
        <v>518</v>
      </c>
      <c r="X5166">
        <v>8</v>
      </c>
      <c r="Y5166" t="s">
        <v>519</v>
      </c>
      <c r="Z5166">
        <v>152299000</v>
      </c>
      <c r="AA5166">
        <v>21</v>
      </c>
      <c r="AB5166" t="s">
        <v>867</v>
      </c>
      <c r="AC5166">
        <v>152299</v>
      </c>
      <c r="AD5166">
        <v>152299000</v>
      </c>
      <c r="AE5166"/>
      <c r="AF5166">
        <v>16354212</v>
      </c>
      <c r="AG5166"/>
      <c r="AH5166">
        <v>16354212</v>
      </c>
      <c r="AI5166">
        <v>0</v>
      </c>
    </row>
    <row r="5167" spans="1:35">
      <c r="A5167" t="s">
        <v>862</v>
      </c>
      <c r="B5167">
        <v>2018</v>
      </c>
      <c r="C5167">
        <v>2018</v>
      </c>
      <c r="D5167">
        <v>2018</v>
      </c>
      <c r="E5167">
        <v>4</v>
      </c>
      <c r="F5167">
        <v>0</v>
      </c>
      <c r="G5167">
        <v>0</v>
      </c>
      <c r="H5167" t="s">
        <v>841</v>
      </c>
      <c r="I5167">
        <v>842</v>
      </c>
      <c r="J5167" t="s">
        <v>593</v>
      </c>
      <c r="K5167" t="s">
        <v>593</v>
      </c>
      <c r="L5167">
        <v>0</v>
      </c>
      <c r="M5167" t="s">
        <v>177</v>
      </c>
      <c r="N5167" t="s">
        <v>514</v>
      </c>
      <c r="O5167">
        <v>0</v>
      </c>
      <c r="P5167" t="s">
        <v>177</v>
      </c>
      <c r="Q5167" t="s">
        <v>514</v>
      </c>
      <c r="R5167" t="s">
        <v>515</v>
      </c>
      <c r="S5167" t="s">
        <v>516</v>
      </c>
      <c r="T5167">
        <v>0</v>
      </c>
      <c r="U5167" t="s">
        <v>517</v>
      </c>
      <c r="V5167">
        <v>2523</v>
      </c>
      <c r="W5167" t="s">
        <v>518</v>
      </c>
      <c r="X5167">
        <v>8</v>
      </c>
      <c r="Y5167" t="s">
        <v>519</v>
      </c>
      <c r="Z5167">
        <v>153507000</v>
      </c>
      <c r="AA5167">
        <v>21</v>
      </c>
      <c r="AB5167" t="s">
        <v>867</v>
      </c>
      <c r="AC5167">
        <v>153507</v>
      </c>
      <c r="AD5167">
        <v>153507000</v>
      </c>
      <c r="AE5167"/>
      <c r="AF5167">
        <v>16875344</v>
      </c>
      <c r="AG5167"/>
      <c r="AH5167">
        <v>16875344</v>
      </c>
      <c r="AI5167">
        <v>0</v>
      </c>
    </row>
    <row r="5168" spans="1:35">
      <c r="A5168" t="s">
        <v>862</v>
      </c>
      <c r="B5168">
        <v>2018</v>
      </c>
      <c r="C5168">
        <v>2018</v>
      </c>
      <c r="D5168">
        <v>2018</v>
      </c>
      <c r="E5168">
        <v>4</v>
      </c>
      <c r="F5168">
        <v>0</v>
      </c>
      <c r="G5168">
        <v>0</v>
      </c>
      <c r="H5168" t="s">
        <v>510</v>
      </c>
      <c r="I5168">
        <v>842</v>
      </c>
      <c r="J5168" t="s">
        <v>593</v>
      </c>
      <c r="K5168" t="s">
        <v>593</v>
      </c>
      <c r="L5168">
        <v>4</v>
      </c>
      <c r="M5168" t="s">
        <v>789</v>
      </c>
      <c r="N5168" t="s">
        <v>790</v>
      </c>
      <c r="O5168">
        <v>0</v>
      </c>
      <c r="P5168" t="s">
        <v>177</v>
      </c>
      <c r="Q5168" t="s">
        <v>514</v>
      </c>
      <c r="R5168" t="s">
        <v>515</v>
      </c>
      <c r="S5168" t="s">
        <v>516</v>
      </c>
      <c r="T5168">
        <v>0</v>
      </c>
      <c r="U5168" t="s">
        <v>517</v>
      </c>
      <c r="V5168">
        <v>2523</v>
      </c>
      <c r="W5168" t="s">
        <v>518</v>
      </c>
      <c r="X5168">
        <v>8</v>
      </c>
      <c r="Y5168" t="s">
        <v>519</v>
      </c>
      <c r="Z5168">
        <v>42000</v>
      </c>
      <c r="AA5168">
        <v>21</v>
      </c>
      <c r="AB5168" t="s">
        <v>867</v>
      </c>
      <c r="AC5168">
        <v>42</v>
      </c>
      <c r="AD5168">
        <v>42000</v>
      </c>
      <c r="AE5168"/>
      <c r="AF5168">
        <v>45541</v>
      </c>
      <c r="AG5168"/>
      <c r="AH5168">
        <v>45541</v>
      </c>
      <c r="AI5168">
        <v>0</v>
      </c>
    </row>
    <row r="5169" spans="1:35">
      <c r="A5169" t="s">
        <v>862</v>
      </c>
      <c r="B5169">
        <v>2018</v>
      </c>
      <c r="C5169">
        <v>2018</v>
      </c>
      <c r="D5169">
        <v>2018</v>
      </c>
      <c r="E5169">
        <v>4</v>
      </c>
      <c r="F5169">
        <v>0</v>
      </c>
      <c r="G5169">
        <v>0</v>
      </c>
      <c r="H5169" t="s">
        <v>510</v>
      </c>
      <c r="I5169">
        <v>842</v>
      </c>
      <c r="J5169" t="s">
        <v>593</v>
      </c>
      <c r="K5169" t="s">
        <v>593</v>
      </c>
      <c r="L5169">
        <v>28</v>
      </c>
      <c r="M5169" t="s">
        <v>801</v>
      </c>
      <c r="N5169" t="s">
        <v>802</v>
      </c>
      <c r="O5169">
        <v>0</v>
      </c>
      <c r="P5169" t="s">
        <v>177</v>
      </c>
      <c r="Q5169" t="s">
        <v>514</v>
      </c>
      <c r="R5169" t="s">
        <v>515</v>
      </c>
      <c r="S5169" t="s">
        <v>516</v>
      </c>
      <c r="T5169">
        <v>0</v>
      </c>
      <c r="U5169" t="s">
        <v>517</v>
      </c>
      <c r="V5169">
        <v>2523</v>
      </c>
      <c r="W5169" t="s">
        <v>518</v>
      </c>
      <c r="X5169">
        <v>8</v>
      </c>
      <c r="Y5169" t="s">
        <v>519</v>
      </c>
      <c r="Z5169">
        <v>41000</v>
      </c>
      <c r="AA5169">
        <v>21</v>
      </c>
      <c r="AB5169" t="s">
        <v>867</v>
      </c>
      <c r="AC5169">
        <v>41</v>
      </c>
      <c r="AD5169">
        <v>41000</v>
      </c>
      <c r="AE5169"/>
      <c r="AF5169">
        <v>40813</v>
      </c>
      <c r="AG5169"/>
      <c r="AH5169">
        <v>40813</v>
      </c>
      <c r="AI5169">
        <v>0</v>
      </c>
    </row>
    <row r="5170" spans="1:35">
      <c r="A5170" t="s">
        <v>862</v>
      </c>
      <c r="B5170">
        <v>2018</v>
      </c>
      <c r="C5170">
        <v>2018</v>
      </c>
      <c r="D5170">
        <v>2018</v>
      </c>
      <c r="E5170">
        <v>4</v>
      </c>
      <c r="F5170">
        <v>0</v>
      </c>
      <c r="G5170">
        <v>0</v>
      </c>
      <c r="H5170" t="s">
        <v>510</v>
      </c>
      <c r="I5170">
        <v>842</v>
      </c>
      <c r="J5170" t="s">
        <v>593</v>
      </c>
      <c r="K5170" t="s">
        <v>593</v>
      </c>
      <c r="L5170">
        <v>32</v>
      </c>
      <c r="M5170" t="s">
        <v>646</v>
      </c>
      <c r="N5170" t="s">
        <v>647</v>
      </c>
      <c r="O5170">
        <v>0</v>
      </c>
      <c r="P5170" t="s">
        <v>177</v>
      </c>
      <c r="Q5170" t="s">
        <v>514</v>
      </c>
      <c r="R5170" t="s">
        <v>515</v>
      </c>
      <c r="S5170" t="s">
        <v>516</v>
      </c>
      <c r="T5170">
        <v>0</v>
      </c>
      <c r="U5170" t="s">
        <v>517</v>
      </c>
      <c r="V5170">
        <v>2523</v>
      </c>
      <c r="W5170" t="s">
        <v>518</v>
      </c>
      <c r="X5170">
        <v>8</v>
      </c>
      <c r="Y5170" t="s">
        <v>519</v>
      </c>
      <c r="Z5170">
        <v>48000</v>
      </c>
      <c r="AA5170">
        <v>21</v>
      </c>
      <c r="AB5170" t="s">
        <v>867</v>
      </c>
      <c r="AC5170">
        <v>48</v>
      </c>
      <c r="AD5170">
        <v>48000</v>
      </c>
      <c r="AE5170"/>
      <c r="AF5170">
        <v>33856</v>
      </c>
      <c r="AG5170"/>
      <c r="AH5170">
        <v>33856</v>
      </c>
      <c r="AI5170">
        <v>0</v>
      </c>
    </row>
    <row r="5171" spans="1:35">
      <c r="A5171" t="s">
        <v>862</v>
      </c>
      <c r="B5171">
        <v>2018</v>
      </c>
      <c r="C5171">
        <v>2018</v>
      </c>
      <c r="D5171">
        <v>2018</v>
      </c>
      <c r="E5171">
        <v>4</v>
      </c>
      <c r="F5171">
        <v>0</v>
      </c>
      <c r="G5171">
        <v>0</v>
      </c>
      <c r="H5171" t="s">
        <v>510</v>
      </c>
      <c r="I5171">
        <v>842</v>
      </c>
      <c r="J5171" t="s">
        <v>593</v>
      </c>
      <c r="K5171" t="s">
        <v>593</v>
      </c>
      <c r="L5171">
        <v>36</v>
      </c>
      <c r="M5171" t="s">
        <v>110</v>
      </c>
      <c r="N5171" t="s">
        <v>511</v>
      </c>
      <c r="O5171">
        <v>0</v>
      </c>
      <c r="P5171" t="s">
        <v>177</v>
      </c>
      <c r="Q5171" t="s">
        <v>514</v>
      </c>
      <c r="R5171" t="s">
        <v>515</v>
      </c>
      <c r="S5171" t="s">
        <v>516</v>
      </c>
      <c r="T5171">
        <v>0</v>
      </c>
      <c r="U5171" t="s">
        <v>517</v>
      </c>
      <c r="V5171">
        <v>2523</v>
      </c>
      <c r="W5171" t="s">
        <v>518</v>
      </c>
      <c r="X5171">
        <v>8</v>
      </c>
      <c r="Y5171" t="s">
        <v>519</v>
      </c>
      <c r="Z5171">
        <v>1116000</v>
      </c>
      <c r="AA5171">
        <v>21</v>
      </c>
      <c r="AB5171" t="s">
        <v>867</v>
      </c>
      <c r="AC5171">
        <v>1116</v>
      </c>
      <c r="AD5171">
        <v>1116000</v>
      </c>
      <c r="AE5171"/>
      <c r="AF5171">
        <v>662342</v>
      </c>
      <c r="AG5171"/>
      <c r="AH5171">
        <v>662342</v>
      </c>
      <c r="AI5171">
        <v>0</v>
      </c>
    </row>
    <row r="5172" spans="1:35">
      <c r="A5172" t="s">
        <v>862</v>
      </c>
      <c r="B5172">
        <v>2018</v>
      </c>
      <c r="C5172">
        <v>2018</v>
      </c>
      <c r="D5172">
        <v>2018</v>
      </c>
      <c r="E5172">
        <v>4</v>
      </c>
      <c r="F5172">
        <v>0</v>
      </c>
      <c r="G5172">
        <v>0</v>
      </c>
      <c r="H5172" t="s">
        <v>510</v>
      </c>
      <c r="I5172">
        <v>842</v>
      </c>
      <c r="J5172" t="s">
        <v>593</v>
      </c>
      <c r="K5172" t="s">
        <v>593</v>
      </c>
      <c r="L5172">
        <v>44</v>
      </c>
      <c r="M5172" t="s">
        <v>761</v>
      </c>
      <c r="N5172" t="s">
        <v>762</v>
      </c>
      <c r="O5172">
        <v>0</v>
      </c>
      <c r="P5172" t="s">
        <v>177</v>
      </c>
      <c r="Q5172" t="s">
        <v>514</v>
      </c>
      <c r="R5172" t="s">
        <v>515</v>
      </c>
      <c r="S5172" t="s">
        <v>516</v>
      </c>
      <c r="T5172">
        <v>0</v>
      </c>
      <c r="U5172" t="s">
        <v>517</v>
      </c>
      <c r="V5172">
        <v>2523</v>
      </c>
      <c r="W5172" t="s">
        <v>518</v>
      </c>
      <c r="X5172">
        <v>8</v>
      </c>
      <c r="Y5172" t="s">
        <v>519</v>
      </c>
      <c r="Z5172">
        <v>53306000</v>
      </c>
      <c r="AA5172">
        <v>21</v>
      </c>
      <c r="AB5172" t="s">
        <v>867</v>
      </c>
      <c r="AC5172">
        <v>53306</v>
      </c>
      <c r="AD5172">
        <v>53306000</v>
      </c>
      <c r="AE5172"/>
      <c r="AF5172">
        <v>14377655</v>
      </c>
      <c r="AG5172"/>
      <c r="AH5172">
        <v>14377655</v>
      </c>
      <c r="AI5172">
        <v>0</v>
      </c>
    </row>
    <row r="5173" spans="1:35">
      <c r="A5173" t="s">
        <v>862</v>
      </c>
      <c r="B5173">
        <v>2018</v>
      </c>
      <c r="C5173">
        <v>2018</v>
      </c>
      <c r="D5173">
        <v>2018</v>
      </c>
      <c r="E5173">
        <v>4</v>
      </c>
      <c r="F5173">
        <v>0</v>
      </c>
      <c r="G5173">
        <v>0</v>
      </c>
      <c r="H5173" t="s">
        <v>510</v>
      </c>
      <c r="I5173">
        <v>842</v>
      </c>
      <c r="J5173" t="s">
        <v>593</v>
      </c>
      <c r="K5173" t="s">
        <v>593</v>
      </c>
      <c r="L5173">
        <v>52</v>
      </c>
      <c r="M5173" t="s">
        <v>715</v>
      </c>
      <c r="N5173" t="s">
        <v>716</v>
      </c>
      <c r="O5173">
        <v>0</v>
      </c>
      <c r="P5173" t="s">
        <v>177</v>
      </c>
      <c r="Q5173" t="s">
        <v>514</v>
      </c>
      <c r="R5173" t="s">
        <v>515</v>
      </c>
      <c r="S5173" t="s">
        <v>516</v>
      </c>
      <c r="T5173">
        <v>0</v>
      </c>
      <c r="U5173" t="s">
        <v>517</v>
      </c>
      <c r="V5173">
        <v>2523</v>
      </c>
      <c r="W5173" t="s">
        <v>518</v>
      </c>
      <c r="X5173">
        <v>8</v>
      </c>
      <c r="Y5173" t="s">
        <v>519</v>
      </c>
      <c r="Z5173">
        <v>376000</v>
      </c>
      <c r="AA5173">
        <v>21</v>
      </c>
      <c r="AB5173" t="s">
        <v>867</v>
      </c>
      <c r="AC5173">
        <v>376</v>
      </c>
      <c r="AD5173">
        <v>376000</v>
      </c>
      <c r="AE5173"/>
      <c r="AF5173">
        <v>95884</v>
      </c>
      <c r="AG5173"/>
      <c r="AH5173">
        <v>95884</v>
      </c>
      <c r="AI5173">
        <v>0</v>
      </c>
    </row>
    <row r="5174" spans="1:35">
      <c r="A5174" t="s">
        <v>862</v>
      </c>
      <c r="B5174">
        <v>2018</v>
      </c>
      <c r="C5174">
        <v>2018</v>
      </c>
      <c r="D5174">
        <v>2018</v>
      </c>
      <c r="E5174">
        <v>4</v>
      </c>
      <c r="F5174">
        <v>0</v>
      </c>
      <c r="G5174">
        <v>0</v>
      </c>
      <c r="H5174" t="s">
        <v>510</v>
      </c>
      <c r="I5174">
        <v>842</v>
      </c>
      <c r="J5174" t="s">
        <v>593</v>
      </c>
      <c r="K5174" t="s">
        <v>593</v>
      </c>
      <c r="L5174">
        <v>56</v>
      </c>
      <c r="M5174" t="s">
        <v>694</v>
      </c>
      <c r="N5174" t="s">
        <v>695</v>
      </c>
      <c r="O5174">
        <v>0</v>
      </c>
      <c r="P5174" t="s">
        <v>177</v>
      </c>
      <c r="Q5174" t="s">
        <v>514</v>
      </c>
      <c r="R5174" t="s">
        <v>515</v>
      </c>
      <c r="S5174" t="s">
        <v>516</v>
      </c>
      <c r="T5174">
        <v>0</v>
      </c>
      <c r="U5174" t="s">
        <v>517</v>
      </c>
      <c r="V5174">
        <v>2523</v>
      </c>
      <c r="W5174" t="s">
        <v>518</v>
      </c>
      <c r="X5174">
        <v>8</v>
      </c>
      <c r="Y5174" t="s">
        <v>519</v>
      </c>
      <c r="Z5174">
        <v>89000</v>
      </c>
      <c r="AA5174">
        <v>21</v>
      </c>
      <c r="AB5174" t="s">
        <v>867</v>
      </c>
      <c r="AC5174">
        <v>89</v>
      </c>
      <c r="AD5174">
        <v>89000</v>
      </c>
      <c r="AE5174"/>
      <c r="AF5174">
        <v>59617</v>
      </c>
      <c r="AG5174"/>
      <c r="AH5174">
        <v>59617</v>
      </c>
      <c r="AI5174">
        <v>0</v>
      </c>
    </row>
    <row r="5175" spans="1:35">
      <c r="A5175" t="s">
        <v>862</v>
      </c>
      <c r="B5175">
        <v>2018</v>
      </c>
      <c r="C5175">
        <v>2018</v>
      </c>
      <c r="D5175">
        <v>2018</v>
      </c>
      <c r="E5175">
        <v>4</v>
      </c>
      <c r="F5175">
        <v>0</v>
      </c>
      <c r="G5175">
        <v>0</v>
      </c>
      <c r="H5175" t="s">
        <v>510</v>
      </c>
      <c r="I5175">
        <v>842</v>
      </c>
      <c r="J5175" t="s">
        <v>593</v>
      </c>
      <c r="K5175" t="s">
        <v>593</v>
      </c>
      <c r="L5175">
        <v>60</v>
      </c>
      <c r="M5175" t="s">
        <v>797</v>
      </c>
      <c r="N5175" t="s">
        <v>798</v>
      </c>
      <c r="O5175">
        <v>0</v>
      </c>
      <c r="P5175" t="s">
        <v>177</v>
      </c>
      <c r="Q5175" t="s">
        <v>514</v>
      </c>
      <c r="R5175" t="s">
        <v>515</v>
      </c>
      <c r="S5175" t="s">
        <v>516</v>
      </c>
      <c r="T5175">
        <v>0</v>
      </c>
      <c r="U5175" t="s">
        <v>517</v>
      </c>
      <c r="V5175">
        <v>2523</v>
      </c>
      <c r="W5175" t="s">
        <v>518</v>
      </c>
      <c r="X5175">
        <v>8</v>
      </c>
      <c r="Y5175" t="s">
        <v>519</v>
      </c>
      <c r="Z5175">
        <v>905000</v>
      </c>
      <c r="AA5175">
        <v>21</v>
      </c>
      <c r="AB5175" t="s">
        <v>867</v>
      </c>
      <c r="AC5175">
        <v>905</v>
      </c>
      <c r="AD5175">
        <v>905000</v>
      </c>
      <c r="AE5175"/>
      <c r="AF5175">
        <v>111838</v>
      </c>
      <c r="AG5175"/>
      <c r="AH5175">
        <v>111838</v>
      </c>
      <c r="AI5175">
        <v>0</v>
      </c>
    </row>
    <row r="5176" spans="1:35">
      <c r="A5176" t="s">
        <v>862</v>
      </c>
      <c r="B5176">
        <v>2018</v>
      </c>
      <c r="C5176">
        <v>2018</v>
      </c>
      <c r="D5176">
        <v>2018</v>
      </c>
      <c r="E5176">
        <v>4</v>
      </c>
      <c r="F5176">
        <v>0</v>
      </c>
      <c r="G5176">
        <v>0</v>
      </c>
      <c r="H5176" t="s">
        <v>510</v>
      </c>
      <c r="I5176">
        <v>842</v>
      </c>
      <c r="J5176" t="s">
        <v>593</v>
      </c>
      <c r="K5176" t="s">
        <v>593</v>
      </c>
      <c r="L5176">
        <v>76</v>
      </c>
      <c r="M5176" t="s">
        <v>538</v>
      </c>
      <c r="N5176" t="s">
        <v>539</v>
      </c>
      <c r="O5176">
        <v>0</v>
      </c>
      <c r="P5176" t="s">
        <v>177</v>
      </c>
      <c r="Q5176" t="s">
        <v>514</v>
      </c>
      <c r="R5176" t="s">
        <v>515</v>
      </c>
      <c r="S5176" t="s">
        <v>516</v>
      </c>
      <c r="T5176">
        <v>0</v>
      </c>
      <c r="U5176" t="s">
        <v>517</v>
      </c>
      <c r="V5176">
        <v>2523</v>
      </c>
      <c r="W5176" t="s">
        <v>518</v>
      </c>
      <c r="X5176">
        <v>8</v>
      </c>
      <c r="Y5176" t="s">
        <v>519</v>
      </c>
      <c r="Z5176">
        <v>31000</v>
      </c>
      <c r="AA5176">
        <v>21</v>
      </c>
      <c r="AB5176" t="s">
        <v>867</v>
      </c>
      <c r="AC5176">
        <v>31</v>
      </c>
      <c r="AD5176">
        <v>31000</v>
      </c>
      <c r="AE5176"/>
      <c r="AF5176">
        <v>24280</v>
      </c>
      <c r="AG5176"/>
      <c r="AH5176">
        <v>24280</v>
      </c>
      <c r="AI5176">
        <v>0</v>
      </c>
    </row>
    <row r="5177" spans="1:35">
      <c r="A5177" t="s">
        <v>862</v>
      </c>
      <c r="B5177">
        <v>2018</v>
      </c>
      <c r="C5177">
        <v>2018</v>
      </c>
      <c r="D5177">
        <v>2018</v>
      </c>
      <c r="E5177">
        <v>4</v>
      </c>
      <c r="F5177">
        <v>0</v>
      </c>
      <c r="G5177">
        <v>0</v>
      </c>
      <c r="H5177" t="s">
        <v>510</v>
      </c>
      <c r="I5177">
        <v>842</v>
      </c>
      <c r="J5177" t="s">
        <v>593</v>
      </c>
      <c r="K5177" t="s">
        <v>593</v>
      </c>
      <c r="L5177">
        <v>92</v>
      </c>
      <c r="M5177" t="s">
        <v>809</v>
      </c>
      <c r="N5177" t="s">
        <v>810</v>
      </c>
      <c r="O5177">
        <v>0</v>
      </c>
      <c r="P5177" t="s">
        <v>177</v>
      </c>
      <c r="Q5177" t="s">
        <v>514</v>
      </c>
      <c r="R5177" t="s">
        <v>515</v>
      </c>
      <c r="S5177" t="s">
        <v>516</v>
      </c>
      <c r="T5177">
        <v>0</v>
      </c>
      <c r="U5177" t="s">
        <v>517</v>
      </c>
      <c r="V5177">
        <v>2523</v>
      </c>
      <c r="W5177" t="s">
        <v>518</v>
      </c>
      <c r="X5177">
        <v>8</v>
      </c>
      <c r="Y5177" t="s">
        <v>519</v>
      </c>
      <c r="Z5177">
        <v>18579000</v>
      </c>
      <c r="AA5177">
        <v>21</v>
      </c>
      <c r="AB5177" t="s">
        <v>867</v>
      </c>
      <c r="AC5177">
        <v>18579</v>
      </c>
      <c r="AD5177">
        <v>18579000</v>
      </c>
      <c r="AE5177"/>
      <c r="AF5177">
        <v>2534948</v>
      </c>
      <c r="AG5177"/>
      <c r="AH5177">
        <v>2534948</v>
      </c>
      <c r="AI5177">
        <v>0</v>
      </c>
    </row>
    <row r="5178" spans="1:35">
      <c r="A5178" t="s">
        <v>862</v>
      </c>
      <c r="B5178">
        <v>2018</v>
      </c>
      <c r="C5178">
        <v>2018</v>
      </c>
      <c r="D5178">
        <v>2018</v>
      </c>
      <c r="E5178">
        <v>4</v>
      </c>
      <c r="F5178">
        <v>0</v>
      </c>
      <c r="G5178">
        <v>0</v>
      </c>
      <c r="H5178" t="s">
        <v>510</v>
      </c>
      <c r="I5178">
        <v>842</v>
      </c>
      <c r="J5178" t="s">
        <v>593</v>
      </c>
      <c r="K5178" t="s">
        <v>593</v>
      </c>
      <c r="L5178">
        <v>116</v>
      </c>
      <c r="M5178" t="s">
        <v>864</v>
      </c>
      <c r="N5178" t="s">
        <v>865</v>
      </c>
      <c r="O5178">
        <v>0</v>
      </c>
      <c r="P5178" t="s">
        <v>177</v>
      </c>
      <c r="Q5178" t="s">
        <v>514</v>
      </c>
      <c r="R5178" t="s">
        <v>515</v>
      </c>
      <c r="S5178" t="s">
        <v>516</v>
      </c>
      <c r="T5178">
        <v>0</v>
      </c>
      <c r="U5178" t="s">
        <v>517</v>
      </c>
      <c r="V5178">
        <v>2523</v>
      </c>
      <c r="W5178" t="s">
        <v>518</v>
      </c>
      <c r="X5178">
        <v>8</v>
      </c>
      <c r="Y5178" t="s">
        <v>519</v>
      </c>
      <c r="Z5178">
        <v>251000</v>
      </c>
      <c r="AA5178">
        <v>21</v>
      </c>
      <c r="AB5178" t="s">
        <v>867</v>
      </c>
      <c r="AC5178">
        <v>251</v>
      </c>
      <c r="AD5178">
        <v>251000</v>
      </c>
      <c r="AE5178"/>
      <c r="AF5178">
        <v>39668</v>
      </c>
      <c r="AG5178"/>
      <c r="AH5178">
        <v>39668</v>
      </c>
      <c r="AI5178">
        <v>0</v>
      </c>
    </row>
    <row r="5179" spans="1:35">
      <c r="A5179" t="s">
        <v>862</v>
      </c>
      <c r="B5179">
        <v>2018</v>
      </c>
      <c r="C5179">
        <v>2018</v>
      </c>
      <c r="D5179">
        <v>2018</v>
      </c>
      <c r="E5179">
        <v>4</v>
      </c>
      <c r="F5179">
        <v>0</v>
      </c>
      <c r="G5179">
        <v>0</v>
      </c>
      <c r="H5179" t="s">
        <v>510</v>
      </c>
      <c r="I5179">
        <v>842</v>
      </c>
      <c r="J5179" t="s">
        <v>593</v>
      </c>
      <c r="K5179" t="s">
        <v>593</v>
      </c>
      <c r="L5179">
        <v>124</v>
      </c>
      <c r="M5179" t="s">
        <v>542</v>
      </c>
      <c r="N5179" t="s">
        <v>543</v>
      </c>
      <c r="O5179">
        <v>0</v>
      </c>
      <c r="P5179" t="s">
        <v>177</v>
      </c>
      <c r="Q5179" t="s">
        <v>514</v>
      </c>
      <c r="R5179" t="s">
        <v>515</v>
      </c>
      <c r="S5179" t="s">
        <v>516</v>
      </c>
      <c r="T5179">
        <v>0</v>
      </c>
      <c r="U5179" t="s">
        <v>517</v>
      </c>
      <c r="V5179">
        <v>2523</v>
      </c>
      <c r="W5179" t="s">
        <v>518</v>
      </c>
      <c r="X5179">
        <v>8</v>
      </c>
      <c r="Y5179" t="s">
        <v>519</v>
      </c>
      <c r="Z5179">
        <v>877171000</v>
      </c>
      <c r="AA5179">
        <v>21</v>
      </c>
      <c r="AB5179" t="s">
        <v>867</v>
      </c>
      <c r="AC5179">
        <v>877171</v>
      </c>
      <c r="AD5179">
        <v>877171000</v>
      </c>
      <c r="AE5179"/>
      <c r="AF5179">
        <v>116698814</v>
      </c>
      <c r="AG5179"/>
      <c r="AH5179">
        <v>116698814</v>
      </c>
      <c r="AI5179">
        <v>0</v>
      </c>
    </row>
    <row r="5180" spans="1:35">
      <c r="A5180" t="s">
        <v>862</v>
      </c>
      <c r="B5180">
        <v>2018</v>
      </c>
      <c r="C5180">
        <v>2018</v>
      </c>
      <c r="D5180">
        <v>2018</v>
      </c>
      <c r="E5180">
        <v>4</v>
      </c>
      <c r="F5180">
        <v>0</v>
      </c>
      <c r="G5180">
        <v>0</v>
      </c>
      <c r="H5180" t="s">
        <v>510</v>
      </c>
      <c r="I5180">
        <v>842</v>
      </c>
      <c r="J5180" t="s">
        <v>593</v>
      </c>
      <c r="K5180" t="s">
        <v>593</v>
      </c>
      <c r="L5180">
        <v>136</v>
      </c>
      <c r="M5180" t="s">
        <v>795</v>
      </c>
      <c r="N5180" t="s">
        <v>796</v>
      </c>
      <c r="O5180">
        <v>0</v>
      </c>
      <c r="P5180" t="s">
        <v>177</v>
      </c>
      <c r="Q5180" t="s">
        <v>514</v>
      </c>
      <c r="R5180" t="s">
        <v>515</v>
      </c>
      <c r="S5180" t="s">
        <v>516</v>
      </c>
      <c r="T5180">
        <v>0</v>
      </c>
      <c r="U5180" t="s">
        <v>517</v>
      </c>
      <c r="V5180">
        <v>2523</v>
      </c>
      <c r="W5180" t="s">
        <v>518</v>
      </c>
      <c r="X5180">
        <v>8</v>
      </c>
      <c r="Y5180" t="s">
        <v>519</v>
      </c>
      <c r="Z5180">
        <v>1785000</v>
      </c>
      <c r="AA5180">
        <v>21</v>
      </c>
      <c r="AB5180" t="s">
        <v>867</v>
      </c>
      <c r="AC5180">
        <v>1785</v>
      </c>
      <c r="AD5180">
        <v>1785000</v>
      </c>
      <c r="AE5180"/>
      <c r="AF5180">
        <v>510564</v>
      </c>
      <c r="AG5180"/>
      <c r="AH5180">
        <v>510564</v>
      </c>
      <c r="AI5180">
        <v>0</v>
      </c>
    </row>
    <row r="5181" spans="1:35">
      <c r="A5181" t="s">
        <v>862</v>
      </c>
      <c r="B5181">
        <v>2018</v>
      </c>
      <c r="C5181">
        <v>2018</v>
      </c>
      <c r="D5181">
        <v>2018</v>
      </c>
      <c r="E5181">
        <v>4</v>
      </c>
      <c r="F5181">
        <v>0</v>
      </c>
      <c r="G5181">
        <v>0</v>
      </c>
      <c r="H5181" t="s">
        <v>510</v>
      </c>
      <c r="I5181">
        <v>842</v>
      </c>
      <c r="J5181" t="s">
        <v>593</v>
      </c>
      <c r="K5181" t="s">
        <v>593</v>
      </c>
      <c r="L5181">
        <v>148</v>
      </c>
      <c r="M5181" t="s">
        <v>628</v>
      </c>
      <c r="N5181" t="s">
        <v>629</v>
      </c>
      <c r="O5181">
        <v>0</v>
      </c>
      <c r="P5181" t="s">
        <v>177</v>
      </c>
      <c r="Q5181" t="s">
        <v>514</v>
      </c>
      <c r="R5181" t="s">
        <v>515</v>
      </c>
      <c r="S5181" t="s">
        <v>516</v>
      </c>
      <c r="T5181">
        <v>0</v>
      </c>
      <c r="U5181" t="s">
        <v>517</v>
      </c>
      <c r="V5181">
        <v>2523</v>
      </c>
      <c r="W5181" t="s">
        <v>518</v>
      </c>
      <c r="X5181">
        <v>8</v>
      </c>
      <c r="Y5181" t="s">
        <v>519</v>
      </c>
      <c r="Z5181">
        <v>32000</v>
      </c>
      <c r="AA5181">
        <v>21</v>
      </c>
      <c r="AB5181" t="s">
        <v>867</v>
      </c>
      <c r="AC5181">
        <v>32</v>
      </c>
      <c r="AD5181">
        <v>32000</v>
      </c>
      <c r="AE5181"/>
      <c r="AF5181">
        <v>4500</v>
      </c>
      <c r="AG5181"/>
      <c r="AH5181">
        <v>4500</v>
      </c>
      <c r="AI5181">
        <v>0</v>
      </c>
    </row>
    <row r="5182" spans="1:35">
      <c r="A5182" t="s">
        <v>862</v>
      </c>
      <c r="B5182">
        <v>2018</v>
      </c>
      <c r="C5182">
        <v>2018</v>
      </c>
      <c r="D5182">
        <v>2018</v>
      </c>
      <c r="E5182">
        <v>4</v>
      </c>
      <c r="F5182">
        <v>0</v>
      </c>
      <c r="G5182">
        <v>0</v>
      </c>
      <c r="H5182" t="s">
        <v>510</v>
      </c>
      <c r="I5182">
        <v>842</v>
      </c>
      <c r="J5182" t="s">
        <v>593</v>
      </c>
      <c r="K5182" t="s">
        <v>593</v>
      </c>
      <c r="L5182">
        <v>152</v>
      </c>
      <c r="M5182" t="s">
        <v>642</v>
      </c>
      <c r="N5182" t="s">
        <v>643</v>
      </c>
      <c r="O5182">
        <v>0</v>
      </c>
      <c r="P5182" t="s">
        <v>177</v>
      </c>
      <c r="Q5182" t="s">
        <v>514</v>
      </c>
      <c r="R5182" t="s">
        <v>515</v>
      </c>
      <c r="S5182" t="s">
        <v>516</v>
      </c>
      <c r="T5182">
        <v>0</v>
      </c>
      <c r="U5182" t="s">
        <v>517</v>
      </c>
      <c r="V5182">
        <v>2523</v>
      </c>
      <c r="W5182" t="s">
        <v>518</v>
      </c>
      <c r="X5182">
        <v>8</v>
      </c>
      <c r="Y5182" t="s">
        <v>519</v>
      </c>
      <c r="Z5182">
        <v>1705000</v>
      </c>
      <c r="AA5182">
        <v>21</v>
      </c>
      <c r="AB5182" t="s">
        <v>867</v>
      </c>
      <c r="AC5182">
        <v>1705</v>
      </c>
      <c r="AD5182">
        <v>1705000</v>
      </c>
      <c r="AE5182"/>
      <c r="AF5182">
        <v>444989</v>
      </c>
      <c r="AG5182"/>
      <c r="AH5182">
        <v>444989</v>
      </c>
      <c r="AI5182">
        <v>0</v>
      </c>
    </row>
    <row r="5183" spans="1:35">
      <c r="A5183" t="s">
        <v>862</v>
      </c>
      <c r="B5183">
        <v>2018</v>
      </c>
      <c r="C5183">
        <v>2018</v>
      </c>
      <c r="D5183">
        <v>2018</v>
      </c>
      <c r="E5183">
        <v>4</v>
      </c>
      <c r="F5183">
        <v>0</v>
      </c>
      <c r="G5183">
        <v>0</v>
      </c>
      <c r="H5183" t="s">
        <v>510</v>
      </c>
      <c r="I5183">
        <v>842</v>
      </c>
      <c r="J5183" t="s">
        <v>593</v>
      </c>
      <c r="K5183" t="s">
        <v>593</v>
      </c>
      <c r="L5183">
        <v>156</v>
      </c>
      <c r="M5183" t="s">
        <v>183</v>
      </c>
      <c r="N5183" t="s">
        <v>562</v>
      </c>
      <c r="O5183">
        <v>0</v>
      </c>
      <c r="P5183" t="s">
        <v>177</v>
      </c>
      <c r="Q5183" t="s">
        <v>514</v>
      </c>
      <c r="R5183" t="s">
        <v>515</v>
      </c>
      <c r="S5183" t="s">
        <v>516</v>
      </c>
      <c r="T5183">
        <v>0</v>
      </c>
      <c r="U5183" t="s">
        <v>517</v>
      </c>
      <c r="V5183">
        <v>2523</v>
      </c>
      <c r="W5183" t="s">
        <v>518</v>
      </c>
      <c r="X5183">
        <v>8</v>
      </c>
      <c r="Y5183" t="s">
        <v>519</v>
      </c>
      <c r="Z5183">
        <v>1503000</v>
      </c>
      <c r="AA5183">
        <v>21</v>
      </c>
      <c r="AB5183" t="s">
        <v>867</v>
      </c>
      <c r="AC5183">
        <v>1503</v>
      </c>
      <c r="AD5183">
        <v>1503000</v>
      </c>
      <c r="AE5183"/>
      <c r="AF5183">
        <v>971499</v>
      </c>
      <c r="AG5183"/>
      <c r="AH5183">
        <v>971499</v>
      </c>
      <c r="AI5183">
        <v>0</v>
      </c>
    </row>
    <row r="5184" spans="1:35">
      <c r="A5184" t="s">
        <v>862</v>
      </c>
      <c r="B5184">
        <v>2018</v>
      </c>
      <c r="C5184">
        <v>2018</v>
      </c>
      <c r="D5184">
        <v>2018</v>
      </c>
      <c r="E5184">
        <v>4</v>
      </c>
      <c r="F5184">
        <v>0</v>
      </c>
      <c r="G5184">
        <v>0</v>
      </c>
      <c r="H5184" t="s">
        <v>510</v>
      </c>
      <c r="I5184">
        <v>842</v>
      </c>
      <c r="J5184" t="s">
        <v>593</v>
      </c>
      <c r="K5184" t="s">
        <v>593</v>
      </c>
      <c r="L5184">
        <v>170</v>
      </c>
      <c r="M5184" t="s">
        <v>725</v>
      </c>
      <c r="N5184" t="s">
        <v>726</v>
      </c>
      <c r="O5184">
        <v>0</v>
      </c>
      <c r="P5184" t="s">
        <v>177</v>
      </c>
      <c r="Q5184" t="s">
        <v>514</v>
      </c>
      <c r="R5184" t="s">
        <v>515</v>
      </c>
      <c r="S5184" t="s">
        <v>516</v>
      </c>
      <c r="T5184">
        <v>0</v>
      </c>
      <c r="U5184" t="s">
        <v>517</v>
      </c>
      <c r="V5184">
        <v>2523</v>
      </c>
      <c r="W5184" t="s">
        <v>518</v>
      </c>
      <c r="X5184">
        <v>8</v>
      </c>
      <c r="Y5184" t="s">
        <v>519</v>
      </c>
      <c r="Z5184">
        <v>234000</v>
      </c>
      <c r="AA5184">
        <v>21</v>
      </c>
      <c r="AB5184" t="s">
        <v>867</v>
      </c>
      <c r="AC5184">
        <v>234</v>
      </c>
      <c r="AD5184">
        <v>234000</v>
      </c>
      <c r="AE5184"/>
      <c r="AF5184">
        <v>47833</v>
      </c>
      <c r="AG5184"/>
      <c r="AH5184">
        <v>47833</v>
      </c>
      <c r="AI5184">
        <v>0</v>
      </c>
    </row>
    <row r="5185" spans="1:35">
      <c r="A5185" t="s">
        <v>862</v>
      </c>
      <c r="B5185">
        <v>2018</v>
      </c>
      <c r="C5185">
        <v>2018</v>
      </c>
      <c r="D5185">
        <v>2018</v>
      </c>
      <c r="E5185">
        <v>4</v>
      </c>
      <c r="F5185">
        <v>0</v>
      </c>
      <c r="G5185">
        <v>0</v>
      </c>
      <c r="H5185" t="s">
        <v>510</v>
      </c>
      <c r="I5185">
        <v>842</v>
      </c>
      <c r="J5185" t="s">
        <v>593</v>
      </c>
      <c r="K5185" t="s">
        <v>593</v>
      </c>
      <c r="L5185">
        <v>188</v>
      </c>
      <c r="M5185" t="s">
        <v>612</v>
      </c>
      <c r="N5185" t="s">
        <v>613</v>
      </c>
      <c r="O5185">
        <v>0</v>
      </c>
      <c r="P5185" t="s">
        <v>177</v>
      </c>
      <c r="Q5185" t="s">
        <v>514</v>
      </c>
      <c r="R5185" t="s">
        <v>515</v>
      </c>
      <c r="S5185" t="s">
        <v>516</v>
      </c>
      <c r="T5185">
        <v>0</v>
      </c>
      <c r="U5185" t="s">
        <v>517</v>
      </c>
      <c r="V5185">
        <v>2523</v>
      </c>
      <c r="W5185" t="s">
        <v>518</v>
      </c>
      <c r="X5185">
        <v>8</v>
      </c>
      <c r="Y5185" t="s">
        <v>519</v>
      </c>
      <c r="Z5185">
        <v>262000</v>
      </c>
      <c r="AA5185">
        <v>21</v>
      </c>
      <c r="AB5185" t="s">
        <v>867</v>
      </c>
      <c r="AC5185">
        <v>262</v>
      </c>
      <c r="AD5185">
        <v>262000</v>
      </c>
      <c r="AE5185"/>
      <c r="AF5185">
        <v>80867</v>
      </c>
      <c r="AG5185"/>
      <c r="AH5185">
        <v>80867</v>
      </c>
      <c r="AI5185">
        <v>0</v>
      </c>
    </row>
    <row r="5186" spans="1:35">
      <c r="A5186" t="s">
        <v>862</v>
      </c>
      <c r="B5186">
        <v>2018</v>
      </c>
      <c r="C5186">
        <v>2018</v>
      </c>
      <c r="D5186">
        <v>2018</v>
      </c>
      <c r="E5186">
        <v>4</v>
      </c>
      <c r="F5186">
        <v>0</v>
      </c>
      <c r="G5186">
        <v>0</v>
      </c>
      <c r="H5186" t="s">
        <v>510</v>
      </c>
      <c r="I5186">
        <v>842</v>
      </c>
      <c r="J5186" t="s">
        <v>593</v>
      </c>
      <c r="K5186" t="s">
        <v>593</v>
      </c>
      <c r="L5186">
        <v>196</v>
      </c>
      <c r="M5186" t="s">
        <v>614</v>
      </c>
      <c r="N5186" t="s">
        <v>615</v>
      </c>
      <c r="O5186">
        <v>0</v>
      </c>
      <c r="P5186" t="s">
        <v>177</v>
      </c>
      <c r="Q5186" t="s">
        <v>514</v>
      </c>
      <c r="R5186" t="s">
        <v>515</v>
      </c>
      <c r="S5186" t="s">
        <v>516</v>
      </c>
      <c r="T5186">
        <v>0</v>
      </c>
      <c r="U5186" t="s">
        <v>517</v>
      </c>
      <c r="V5186">
        <v>2523</v>
      </c>
      <c r="W5186" t="s">
        <v>518</v>
      </c>
      <c r="X5186">
        <v>8</v>
      </c>
      <c r="Y5186" t="s">
        <v>519</v>
      </c>
      <c r="Z5186">
        <v>91000</v>
      </c>
      <c r="AA5186">
        <v>21</v>
      </c>
      <c r="AB5186" t="s">
        <v>867</v>
      </c>
      <c r="AC5186">
        <v>91</v>
      </c>
      <c r="AD5186">
        <v>91000</v>
      </c>
      <c r="AE5186"/>
      <c r="AF5186">
        <v>12600</v>
      </c>
      <c r="AG5186"/>
      <c r="AH5186">
        <v>12600</v>
      </c>
      <c r="AI5186">
        <v>0</v>
      </c>
    </row>
    <row r="5187" spans="1:35">
      <c r="A5187" t="s">
        <v>862</v>
      </c>
      <c r="B5187">
        <v>2018</v>
      </c>
      <c r="C5187">
        <v>2018</v>
      </c>
      <c r="D5187">
        <v>2018</v>
      </c>
      <c r="E5187">
        <v>4</v>
      </c>
      <c r="F5187">
        <v>0</v>
      </c>
      <c r="G5187">
        <v>0</v>
      </c>
      <c r="H5187" t="s">
        <v>510</v>
      </c>
      <c r="I5187">
        <v>842</v>
      </c>
      <c r="J5187" t="s">
        <v>593</v>
      </c>
      <c r="K5187" t="s">
        <v>593</v>
      </c>
      <c r="L5187">
        <v>203</v>
      </c>
      <c r="M5187" t="s">
        <v>684</v>
      </c>
      <c r="N5187" t="s">
        <v>685</v>
      </c>
      <c r="O5187">
        <v>0</v>
      </c>
      <c r="P5187" t="s">
        <v>177</v>
      </c>
      <c r="Q5187" t="s">
        <v>514</v>
      </c>
      <c r="R5187" t="s">
        <v>515</v>
      </c>
      <c r="S5187" t="s">
        <v>516</v>
      </c>
      <c r="T5187">
        <v>0</v>
      </c>
      <c r="U5187" t="s">
        <v>517</v>
      </c>
      <c r="V5187">
        <v>2523</v>
      </c>
      <c r="W5187" t="s">
        <v>518</v>
      </c>
      <c r="X5187">
        <v>8</v>
      </c>
      <c r="Y5187" t="s">
        <v>519</v>
      </c>
      <c r="Z5187">
        <v>8000</v>
      </c>
      <c r="AA5187">
        <v>21</v>
      </c>
      <c r="AB5187" t="s">
        <v>867</v>
      </c>
      <c r="AC5187">
        <v>8</v>
      </c>
      <c r="AD5187">
        <v>8000</v>
      </c>
      <c r="AE5187"/>
      <c r="AF5187">
        <v>6718</v>
      </c>
      <c r="AG5187"/>
      <c r="AH5187">
        <v>6718</v>
      </c>
      <c r="AI5187">
        <v>0</v>
      </c>
    </row>
    <row r="5188" spans="1:35">
      <c r="A5188" t="s">
        <v>862</v>
      </c>
      <c r="B5188">
        <v>2018</v>
      </c>
      <c r="C5188">
        <v>2018</v>
      </c>
      <c r="D5188">
        <v>2018</v>
      </c>
      <c r="E5188">
        <v>4</v>
      </c>
      <c r="F5188">
        <v>0</v>
      </c>
      <c r="G5188">
        <v>0</v>
      </c>
      <c r="H5188" t="s">
        <v>510</v>
      </c>
      <c r="I5188">
        <v>842</v>
      </c>
      <c r="J5188" t="s">
        <v>593</v>
      </c>
      <c r="K5188" t="s">
        <v>593</v>
      </c>
      <c r="L5188">
        <v>212</v>
      </c>
      <c r="M5188" t="s">
        <v>815</v>
      </c>
      <c r="N5188" t="s">
        <v>816</v>
      </c>
      <c r="O5188">
        <v>0</v>
      </c>
      <c r="P5188" t="s">
        <v>177</v>
      </c>
      <c r="Q5188" t="s">
        <v>514</v>
      </c>
      <c r="R5188" t="s">
        <v>515</v>
      </c>
      <c r="S5188" t="s">
        <v>516</v>
      </c>
      <c r="T5188">
        <v>0</v>
      </c>
      <c r="U5188" t="s">
        <v>517</v>
      </c>
      <c r="V5188">
        <v>2523</v>
      </c>
      <c r="W5188" t="s">
        <v>518</v>
      </c>
      <c r="X5188">
        <v>8</v>
      </c>
      <c r="Y5188" t="s">
        <v>519</v>
      </c>
      <c r="Z5188">
        <v>2029000</v>
      </c>
      <c r="AA5188">
        <v>21</v>
      </c>
      <c r="AB5188" t="s">
        <v>867</v>
      </c>
      <c r="AC5188">
        <v>2029</v>
      </c>
      <c r="AD5188">
        <v>2029000</v>
      </c>
      <c r="AE5188"/>
      <c r="AF5188">
        <v>166625</v>
      </c>
      <c r="AG5188"/>
      <c r="AH5188">
        <v>166625</v>
      </c>
      <c r="AI5188">
        <v>0</v>
      </c>
    </row>
    <row r="5189" spans="1:35">
      <c r="A5189" t="s">
        <v>862</v>
      </c>
      <c r="B5189">
        <v>2018</v>
      </c>
      <c r="C5189">
        <v>2018</v>
      </c>
      <c r="D5189">
        <v>2018</v>
      </c>
      <c r="E5189">
        <v>4</v>
      </c>
      <c r="F5189">
        <v>0</v>
      </c>
      <c r="G5189">
        <v>0</v>
      </c>
      <c r="H5189" t="s">
        <v>510</v>
      </c>
      <c r="I5189">
        <v>842</v>
      </c>
      <c r="J5189" t="s">
        <v>593</v>
      </c>
      <c r="K5189" t="s">
        <v>593</v>
      </c>
      <c r="L5189">
        <v>214</v>
      </c>
      <c r="M5189" t="s">
        <v>837</v>
      </c>
      <c r="N5189" t="s">
        <v>838</v>
      </c>
      <c r="O5189">
        <v>0</v>
      </c>
      <c r="P5189" t="s">
        <v>177</v>
      </c>
      <c r="Q5189" t="s">
        <v>514</v>
      </c>
      <c r="R5189" t="s">
        <v>515</v>
      </c>
      <c r="S5189" t="s">
        <v>516</v>
      </c>
      <c r="T5189">
        <v>0</v>
      </c>
      <c r="U5189" t="s">
        <v>517</v>
      </c>
      <c r="V5189">
        <v>2523</v>
      </c>
      <c r="W5189" t="s">
        <v>518</v>
      </c>
      <c r="X5189">
        <v>8</v>
      </c>
      <c r="Y5189" t="s">
        <v>519</v>
      </c>
      <c r="Z5189">
        <v>1291000</v>
      </c>
      <c r="AA5189">
        <v>21</v>
      </c>
      <c r="AB5189" t="s">
        <v>867</v>
      </c>
      <c r="AC5189">
        <v>1291</v>
      </c>
      <c r="AD5189">
        <v>1291000</v>
      </c>
      <c r="AE5189"/>
      <c r="AF5189">
        <v>533388</v>
      </c>
      <c r="AG5189"/>
      <c r="AH5189">
        <v>533388</v>
      </c>
      <c r="AI5189">
        <v>0</v>
      </c>
    </row>
    <row r="5190" spans="1:35">
      <c r="A5190" t="s">
        <v>862</v>
      </c>
      <c r="B5190">
        <v>2018</v>
      </c>
      <c r="C5190">
        <v>2018</v>
      </c>
      <c r="D5190">
        <v>2018</v>
      </c>
      <c r="E5190">
        <v>4</v>
      </c>
      <c r="F5190">
        <v>0</v>
      </c>
      <c r="G5190">
        <v>0</v>
      </c>
      <c r="H5190" t="s">
        <v>510</v>
      </c>
      <c r="I5190">
        <v>842</v>
      </c>
      <c r="J5190" t="s">
        <v>593</v>
      </c>
      <c r="K5190" t="s">
        <v>593</v>
      </c>
      <c r="L5190">
        <v>218</v>
      </c>
      <c r="M5190" t="s">
        <v>767</v>
      </c>
      <c r="N5190" t="s">
        <v>768</v>
      </c>
      <c r="O5190">
        <v>0</v>
      </c>
      <c r="P5190" t="s">
        <v>177</v>
      </c>
      <c r="Q5190" t="s">
        <v>514</v>
      </c>
      <c r="R5190" t="s">
        <v>515</v>
      </c>
      <c r="S5190" t="s">
        <v>516</v>
      </c>
      <c r="T5190">
        <v>0</v>
      </c>
      <c r="U5190" t="s">
        <v>517</v>
      </c>
      <c r="V5190">
        <v>2523</v>
      </c>
      <c r="W5190" t="s">
        <v>518</v>
      </c>
      <c r="X5190">
        <v>8</v>
      </c>
      <c r="Y5190" t="s">
        <v>519</v>
      </c>
      <c r="Z5190">
        <v>481000</v>
      </c>
      <c r="AA5190">
        <v>21</v>
      </c>
      <c r="AB5190" t="s">
        <v>867</v>
      </c>
      <c r="AC5190">
        <v>481</v>
      </c>
      <c r="AD5190">
        <v>481000</v>
      </c>
      <c r="AE5190"/>
      <c r="AF5190">
        <v>160889</v>
      </c>
      <c r="AG5190"/>
      <c r="AH5190">
        <v>160889</v>
      </c>
      <c r="AI5190">
        <v>0</v>
      </c>
    </row>
    <row r="5191" spans="1:35">
      <c r="A5191" t="s">
        <v>862</v>
      </c>
      <c r="B5191">
        <v>2018</v>
      </c>
      <c r="C5191">
        <v>2018</v>
      </c>
      <c r="D5191">
        <v>2018</v>
      </c>
      <c r="E5191">
        <v>4</v>
      </c>
      <c r="F5191">
        <v>0</v>
      </c>
      <c r="G5191">
        <v>0</v>
      </c>
      <c r="H5191" t="s">
        <v>510</v>
      </c>
      <c r="I5191">
        <v>842</v>
      </c>
      <c r="J5191" t="s">
        <v>593</v>
      </c>
      <c r="K5191" t="s">
        <v>593</v>
      </c>
      <c r="L5191">
        <v>222</v>
      </c>
      <c r="M5191" t="s">
        <v>833</v>
      </c>
      <c r="N5191" t="s">
        <v>834</v>
      </c>
      <c r="O5191">
        <v>0</v>
      </c>
      <c r="P5191" t="s">
        <v>177</v>
      </c>
      <c r="Q5191" t="s">
        <v>514</v>
      </c>
      <c r="R5191" t="s">
        <v>515</v>
      </c>
      <c r="S5191" t="s">
        <v>516</v>
      </c>
      <c r="T5191">
        <v>0</v>
      </c>
      <c r="U5191" t="s">
        <v>517</v>
      </c>
      <c r="V5191">
        <v>2523</v>
      </c>
      <c r="W5191" t="s">
        <v>518</v>
      </c>
      <c r="X5191">
        <v>8</v>
      </c>
      <c r="Y5191" t="s">
        <v>519</v>
      </c>
      <c r="Z5191">
        <v>30000</v>
      </c>
      <c r="AA5191">
        <v>21</v>
      </c>
      <c r="AB5191" t="s">
        <v>867</v>
      </c>
      <c r="AC5191">
        <v>30</v>
      </c>
      <c r="AD5191">
        <v>30000</v>
      </c>
      <c r="AE5191"/>
      <c r="AF5191">
        <v>29705</v>
      </c>
      <c r="AG5191"/>
      <c r="AH5191">
        <v>29705</v>
      </c>
      <c r="AI5191">
        <v>0</v>
      </c>
    </row>
    <row r="5192" spans="1:35">
      <c r="A5192" t="s">
        <v>862</v>
      </c>
      <c r="B5192">
        <v>2018</v>
      </c>
      <c r="C5192">
        <v>2018</v>
      </c>
      <c r="D5192">
        <v>2018</v>
      </c>
      <c r="E5192">
        <v>4</v>
      </c>
      <c r="F5192">
        <v>0</v>
      </c>
      <c r="G5192">
        <v>0</v>
      </c>
      <c r="H5192" t="s">
        <v>510</v>
      </c>
      <c r="I5192">
        <v>842</v>
      </c>
      <c r="J5192" t="s">
        <v>593</v>
      </c>
      <c r="K5192" t="s">
        <v>593</v>
      </c>
      <c r="L5192">
        <v>251</v>
      </c>
      <c r="M5192" t="s">
        <v>113</v>
      </c>
      <c r="N5192" t="s">
        <v>583</v>
      </c>
      <c r="O5192">
        <v>0</v>
      </c>
      <c r="P5192" t="s">
        <v>177</v>
      </c>
      <c r="Q5192" t="s">
        <v>514</v>
      </c>
      <c r="R5192" t="s">
        <v>515</v>
      </c>
      <c r="S5192" t="s">
        <v>516</v>
      </c>
      <c r="T5192">
        <v>0</v>
      </c>
      <c r="U5192" t="s">
        <v>517</v>
      </c>
      <c r="V5192">
        <v>2523</v>
      </c>
      <c r="W5192" t="s">
        <v>518</v>
      </c>
      <c r="X5192">
        <v>8</v>
      </c>
      <c r="Y5192" t="s">
        <v>519</v>
      </c>
      <c r="Z5192">
        <v>206000</v>
      </c>
      <c r="AA5192">
        <v>21</v>
      </c>
      <c r="AB5192" t="s">
        <v>867</v>
      </c>
      <c r="AC5192">
        <v>206</v>
      </c>
      <c r="AD5192">
        <v>206000</v>
      </c>
      <c r="AE5192"/>
      <c r="AF5192">
        <v>31672</v>
      </c>
      <c r="AG5192"/>
      <c r="AH5192">
        <v>31672</v>
      </c>
      <c r="AI5192">
        <v>0</v>
      </c>
    </row>
    <row r="5193" spans="1:35">
      <c r="A5193" t="s">
        <v>862</v>
      </c>
      <c r="B5193">
        <v>2018</v>
      </c>
      <c r="C5193">
        <v>2018</v>
      </c>
      <c r="D5193">
        <v>2018</v>
      </c>
      <c r="E5193">
        <v>4</v>
      </c>
      <c r="F5193">
        <v>0</v>
      </c>
      <c r="G5193">
        <v>0</v>
      </c>
      <c r="H5193" t="s">
        <v>510</v>
      </c>
      <c r="I5193">
        <v>842</v>
      </c>
      <c r="J5193" t="s">
        <v>593</v>
      </c>
      <c r="K5193" t="s">
        <v>593</v>
      </c>
      <c r="L5193">
        <v>268</v>
      </c>
      <c r="M5193" t="s">
        <v>779</v>
      </c>
      <c r="N5193" t="s">
        <v>780</v>
      </c>
      <c r="O5193">
        <v>0</v>
      </c>
      <c r="P5193" t="s">
        <v>177</v>
      </c>
      <c r="Q5193" t="s">
        <v>514</v>
      </c>
      <c r="R5193" t="s">
        <v>515</v>
      </c>
      <c r="S5193" t="s">
        <v>516</v>
      </c>
      <c r="T5193">
        <v>0</v>
      </c>
      <c r="U5193" t="s">
        <v>517</v>
      </c>
      <c r="V5193">
        <v>2523</v>
      </c>
      <c r="W5193" t="s">
        <v>518</v>
      </c>
      <c r="X5193">
        <v>8</v>
      </c>
      <c r="Y5193" t="s">
        <v>519</v>
      </c>
      <c r="Z5193">
        <v>17000</v>
      </c>
      <c r="AA5193">
        <v>21</v>
      </c>
      <c r="AB5193" t="s">
        <v>867</v>
      </c>
      <c r="AC5193">
        <v>17</v>
      </c>
      <c r="AD5193">
        <v>17000</v>
      </c>
      <c r="AE5193"/>
      <c r="AF5193">
        <v>20242</v>
      </c>
      <c r="AG5193"/>
      <c r="AH5193">
        <v>20242</v>
      </c>
      <c r="AI5193">
        <v>0</v>
      </c>
    </row>
    <row r="5194" spans="1:35">
      <c r="A5194" t="s">
        <v>862</v>
      </c>
      <c r="B5194">
        <v>2018</v>
      </c>
      <c r="C5194">
        <v>2018</v>
      </c>
      <c r="D5194">
        <v>2018</v>
      </c>
      <c r="E5194">
        <v>4</v>
      </c>
      <c r="F5194">
        <v>0</v>
      </c>
      <c r="G5194">
        <v>0</v>
      </c>
      <c r="H5194" t="s">
        <v>510</v>
      </c>
      <c r="I5194">
        <v>842</v>
      </c>
      <c r="J5194" t="s">
        <v>593</v>
      </c>
      <c r="K5194" t="s">
        <v>593</v>
      </c>
      <c r="L5194">
        <v>276</v>
      </c>
      <c r="M5194" t="s">
        <v>591</v>
      </c>
      <c r="N5194" t="s">
        <v>592</v>
      </c>
      <c r="O5194">
        <v>0</v>
      </c>
      <c r="P5194" t="s">
        <v>177</v>
      </c>
      <c r="Q5194" t="s">
        <v>514</v>
      </c>
      <c r="R5194" t="s">
        <v>515</v>
      </c>
      <c r="S5194" t="s">
        <v>516</v>
      </c>
      <c r="T5194">
        <v>0</v>
      </c>
      <c r="U5194" t="s">
        <v>517</v>
      </c>
      <c r="V5194">
        <v>2523</v>
      </c>
      <c r="W5194" t="s">
        <v>518</v>
      </c>
      <c r="X5194">
        <v>8</v>
      </c>
      <c r="Y5194" t="s">
        <v>519</v>
      </c>
      <c r="Z5194">
        <v>1207000</v>
      </c>
      <c r="AA5194">
        <v>21</v>
      </c>
      <c r="AB5194" t="s">
        <v>867</v>
      </c>
      <c r="AC5194">
        <v>1207</v>
      </c>
      <c r="AD5194">
        <v>1207000</v>
      </c>
      <c r="AE5194"/>
      <c r="AF5194">
        <v>642188</v>
      </c>
      <c r="AG5194"/>
      <c r="AH5194">
        <v>642188</v>
      </c>
      <c r="AI5194">
        <v>0</v>
      </c>
    </row>
    <row r="5195" spans="1:35">
      <c r="A5195" t="s">
        <v>862</v>
      </c>
      <c r="B5195">
        <v>2018</v>
      </c>
      <c r="C5195">
        <v>2018</v>
      </c>
      <c r="D5195">
        <v>2018</v>
      </c>
      <c r="E5195">
        <v>4</v>
      </c>
      <c r="F5195">
        <v>0</v>
      </c>
      <c r="G5195">
        <v>0</v>
      </c>
      <c r="H5195" t="s">
        <v>510</v>
      </c>
      <c r="I5195">
        <v>842</v>
      </c>
      <c r="J5195" t="s">
        <v>593</v>
      </c>
      <c r="K5195" t="s">
        <v>593</v>
      </c>
      <c r="L5195">
        <v>300</v>
      </c>
      <c r="M5195" t="s">
        <v>680</v>
      </c>
      <c r="N5195" t="s">
        <v>681</v>
      </c>
      <c r="O5195">
        <v>0</v>
      </c>
      <c r="P5195" t="s">
        <v>177</v>
      </c>
      <c r="Q5195" t="s">
        <v>514</v>
      </c>
      <c r="R5195" t="s">
        <v>515</v>
      </c>
      <c r="S5195" t="s">
        <v>516</v>
      </c>
      <c r="T5195">
        <v>0</v>
      </c>
      <c r="U5195" t="s">
        <v>517</v>
      </c>
      <c r="V5195">
        <v>2523</v>
      </c>
      <c r="W5195" t="s">
        <v>518</v>
      </c>
      <c r="X5195">
        <v>8</v>
      </c>
      <c r="Y5195" t="s">
        <v>519</v>
      </c>
      <c r="Z5195">
        <v>281000</v>
      </c>
      <c r="AA5195">
        <v>21</v>
      </c>
      <c r="AB5195" t="s">
        <v>867</v>
      </c>
      <c r="AC5195">
        <v>281</v>
      </c>
      <c r="AD5195">
        <v>281000</v>
      </c>
      <c r="AE5195"/>
      <c r="AF5195">
        <v>345374</v>
      </c>
      <c r="AG5195"/>
      <c r="AH5195">
        <v>345374</v>
      </c>
      <c r="AI5195">
        <v>0</v>
      </c>
    </row>
    <row r="5196" spans="1:35">
      <c r="A5196" t="s">
        <v>862</v>
      </c>
      <c r="B5196">
        <v>2018</v>
      </c>
      <c r="C5196">
        <v>2018</v>
      </c>
      <c r="D5196">
        <v>2018</v>
      </c>
      <c r="E5196">
        <v>4</v>
      </c>
      <c r="F5196">
        <v>0</v>
      </c>
      <c r="G5196">
        <v>0</v>
      </c>
      <c r="H5196" t="s">
        <v>510</v>
      </c>
      <c r="I5196">
        <v>842</v>
      </c>
      <c r="J5196" t="s">
        <v>593</v>
      </c>
      <c r="K5196" t="s">
        <v>593</v>
      </c>
      <c r="L5196">
        <v>320</v>
      </c>
      <c r="M5196" t="s">
        <v>835</v>
      </c>
      <c r="N5196" t="s">
        <v>836</v>
      </c>
      <c r="O5196">
        <v>0</v>
      </c>
      <c r="P5196" t="s">
        <v>177</v>
      </c>
      <c r="Q5196" t="s">
        <v>514</v>
      </c>
      <c r="R5196" t="s">
        <v>515</v>
      </c>
      <c r="S5196" t="s">
        <v>516</v>
      </c>
      <c r="T5196">
        <v>0</v>
      </c>
      <c r="U5196" t="s">
        <v>517</v>
      </c>
      <c r="V5196">
        <v>2523</v>
      </c>
      <c r="W5196" t="s">
        <v>518</v>
      </c>
      <c r="X5196">
        <v>8</v>
      </c>
      <c r="Y5196" t="s">
        <v>519</v>
      </c>
      <c r="Z5196">
        <v>248000</v>
      </c>
      <c r="AA5196">
        <v>21</v>
      </c>
      <c r="AB5196" t="s">
        <v>867</v>
      </c>
      <c r="AC5196">
        <v>248</v>
      </c>
      <c r="AD5196">
        <v>248000</v>
      </c>
      <c r="AE5196"/>
      <c r="AF5196">
        <v>307471</v>
      </c>
      <c r="AG5196"/>
      <c r="AH5196">
        <v>307471</v>
      </c>
      <c r="AI5196">
        <v>0</v>
      </c>
    </row>
    <row r="5197" spans="1:35">
      <c r="A5197" t="s">
        <v>862</v>
      </c>
      <c r="B5197">
        <v>2018</v>
      </c>
      <c r="C5197">
        <v>2018</v>
      </c>
      <c r="D5197">
        <v>2018</v>
      </c>
      <c r="E5197">
        <v>4</v>
      </c>
      <c r="F5197">
        <v>0</v>
      </c>
      <c r="G5197">
        <v>0</v>
      </c>
      <c r="H5197" t="s">
        <v>510</v>
      </c>
      <c r="I5197">
        <v>842</v>
      </c>
      <c r="J5197" t="s">
        <v>593</v>
      </c>
      <c r="K5197" t="s">
        <v>593</v>
      </c>
      <c r="L5197">
        <v>328</v>
      </c>
      <c r="M5197" t="s">
        <v>717</v>
      </c>
      <c r="N5197" t="s">
        <v>718</v>
      </c>
      <c r="O5197">
        <v>0</v>
      </c>
      <c r="P5197" t="s">
        <v>177</v>
      </c>
      <c r="Q5197" t="s">
        <v>514</v>
      </c>
      <c r="R5197" t="s">
        <v>515</v>
      </c>
      <c r="S5197" t="s">
        <v>516</v>
      </c>
      <c r="T5197">
        <v>0</v>
      </c>
      <c r="U5197" t="s">
        <v>517</v>
      </c>
      <c r="V5197">
        <v>2523</v>
      </c>
      <c r="W5197" t="s">
        <v>518</v>
      </c>
      <c r="X5197">
        <v>8</v>
      </c>
      <c r="Y5197" t="s">
        <v>519</v>
      </c>
      <c r="Z5197">
        <v>2492000</v>
      </c>
      <c r="AA5197">
        <v>21</v>
      </c>
      <c r="AB5197" t="s">
        <v>867</v>
      </c>
      <c r="AC5197">
        <v>2492</v>
      </c>
      <c r="AD5197">
        <v>2492000</v>
      </c>
      <c r="AE5197"/>
      <c r="AF5197">
        <v>497595</v>
      </c>
      <c r="AG5197"/>
      <c r="AH5197">
        <v>497595</v>
      </c>
      <c r="AI5197">
        <v>0</v>
      </c>
    </row>
    <row r="5198" spans="1:35">
      <c r="A5198" t="s">
        <v>862</v>
      </c>
      <c r="B5198">
        <v>2018</v>
      </c>
      <c r="C5198">
        <v>2018</v>
      </c>
      <c r="D5198">
        <v>2018</v>
      </c>
      <c r="E5198">
        <v>4</v>
      </c>
      <c r="F5198">
        <v>0</v>
      </c>
      <c r="G5198">
        <v>0</v>
      </c>
      <c r="H5198" t="s">
        <v>510</v>
      </c>
      <c r="I5198">
        <v>842</v>
      </c>
      <c r="J5198" t="s">
        <v>593</v>
      </c>
      <c r="K5198" t="s">
        <v>593</v>
      </c>
      <c r="L5198">
        <v>332</v>
      </c>
      <c r="M5198" t="s">
        <v>799</v>
      </c>
      <c r="N5198" t="s">
        <v>800</v>
      </c>
      <c r="O5198">
        <v>0</v>
      </c>
      <c r="P5198" t="s">
        <v>177</v>
      </c>
      <c r="Q5198" t="s">
        <v>514</v>
      </c>
      <c r="R5198" t="s">
        <v>515</v>
      </c>
      <c r="S5198" t="s">
        <v>516</v>
      </c>
      <c r="T5198">
        <v>0</v>
      </c>
      <c r="U5198" t="s">
        <v>517</v>
      </c>
      <c r="V5198">
        <v>2523</v>
      </c>
      <c r="W5198" t="s">
        <v>518</v>
      </c>
      <c r="X5198">
        <v>8</v>
      </c>
      <c r="Y5198" t="s">
        <v>519</v>
      </c>
      <c r="Z5198">
        <v>146000</v>
      </c>
      <c r="AA5198">
        <v>21</v>
      </c>
      <c r="AB5198" t="s">
        <v>867</v>
      </c>
      <c r="AC5198">
        <v>146</v>
      </c>
      <c r="AD5198">
        <v>146000</v>
      </c>
      <c r="AE5198"/>
      <c r="AF5198">
        <v>38183</v>
      </c>
      <c r="AG5198"/>
      <c r="AH5198">
        <v>38183</v>
      </c>
      <c r="AI5198">
        <v>0</v>
      </c>
    </row>
    <row r="5199" spans="1:35">
      <c r="A5199" t="s">
        <v>862</v>
      </c>
      <c r="B5199">
        <v>2018</v>
      </c>
      <c r="C5199">
        <v>2018</v>
      </c>
      <c r="D5199">
        <v>2018</v>
      </c>
      <c r="E5199">
        <v>4</v>
      </c>
      <c r="F5199">
        <v>0</v>
      </c>
      <c r="G5199">
        <v>0</v>
      </c>
      <c r="H5199" t="s">
        <v>510</v>
      </c>
      <c r="I5199">
        <v>842</v>
      </c>
      <c r="J5199" t="s">
        <v>593</v>
      </c>
      <c r="K5199" t="s">
        <v>593</v>
      </c>
      <c r="L5199">
        <v>340</v>
      </c>
      <c r="M5199" t="s">
        <v>757</v>
      </c>
      <c r="N5199" t="s">
        <v>758</v>
      </c>
      <c r="O5199">
        <v>0</v>
      </c>
      <c r="P5199" t="s">
        <v>177</v>
      </c>
      <c r="Q5199" t="s">
        <v>514</v>
      </c>
      <c r="R5199" t="s">
        <v>515</v>
      </c>
      <c r="S5199" t="s">
        <v>516</v>
      </c>
      <c r="T5199">
        <v>0</v>
      </c>
      <c r="U5199" t="s">
        <v>517</v>
      </c>
      <c r="V5199">
        <v>2523</v>
      </c>
      <c r="W5199" t="s">
        <v>518</v>
      </c>
      <c r="X5199">
        <v>8</v>
      </c>
      <c r="Y5199" t="s">
        <v>519</v>
      </c>
      <c r="Z5199">
        <v>48000</v>
      </c>
      <c r="AA5199">
        <v>21</v>
      </c>
      <c r="AB5199" t="s">
        <v>867</v>
      </c>
      <c r="AC5199">
        <v>48</v>
      </c>
      <c r="AD5199">
        <v>48000</v>
      </c>
      <c r="AE5199"/>
      <c r="AF5199">
        <v>28040</v>
      </c>
      <c r="AG5199"/>
      <c r="AH5199">
        <v>28040</v>
      </c>
      <c r="AI5199">
        <v>0</v>
      </c>
    </row>
    <row r="5200" spans="1:35">
      <c r="A5200" t="s">
        <v>862</v>
      </c>
      <c r="B5200">
        <v>2018</v>
      </c>
      <c r="C5200">
        <v>2018</v>
      </c>
      <c r="D5200">
        <v>2018</v>
      </c>
      <c r="E5200">
        <v>4</v>
      </c>
      <c r="F5200">
        <v>0</v>
      </c>
      <c r="G5200">
        <v>0</v>
      </c>
      <c r="H5200" t="s">
        <v>510</v>
      </c>
      <c r="I5200">
        <v>842</v>
      </c>
      <c r="J5200" t="s">
        <v>593</v>
      </c>
      <c r="K5200" t="s">
        <v>593</v>
      </c>
      <c r="L5200">
        <v>344</v>
      </c>
      <c r="M5200" t="s">
        <v>558</v>
      </c>
      <c r="N5200" t="s">
        <v>559</v>
      </c>
      <c r="O5200">
        <v>0</v>
      </c>
      <c r="P5200" t="s">
        <v>177</v>
      </c>
      <c r="Q5200" t="s">
        <v>514</v>
      </c>
      <c r="R5200" t="s">
        <v>515</v>
      </c>
      <c r="S5200" t="s">
        <v>516</v>
      </c>
      <c r="T5200">
        <v>0</v>
      </c>
      <c r="U5200" t="s">
        <v>517</v>
      </c>
      <c r="V5200">
        <v>2523</v>
      </c>
      <c r="W5200" t="s">
        <v>518</v>
      </c>
      <c r="X5200">
        <v>8</v>
      </c>
      <c r="Y5200" t="s">
        <v>519</v>
      </c>
      <c r="Z5200">
        <v>16000</v>
      </c>
      <c r="AA5200">
        <v>21</v>
      </c>
      <c r="AB5200" t="s">
        <v>867</v>
      </c>
      <c r="AC5200">
        <v>16</v>
      </c>
      <c r="AD5200">
        <v>16000</v>
      </c>
      <c r="AE5200"/>
      <c r="AF5200">
        <v>20430</v>
      </c>
      <c r="AG5200"/>
      <c r="AH5200">
        <v>20430</v>
      </c>
      <c r="AI5200">
        <v>0</v>
      </c>
    </row>
    <row r="5201" spans="1:35">
      <c r="A5201" t="s">
        <v>862</v>
      </c>
      <c r="B5201">
        <v>2018</v>
      </c>
      <c r="C5201">
        <v>2018</v>
      </c>
      <c r="D5201">
        <v>2018</v>
      </c>
      <c r="E5201">
        <v>4</v>
      </c>
      <c r="F5201">
        <v>0</v>
      </c>
      <c r="G5201">
        <v>0</v>
      </c>
      <c r="H5201" t="s">
        <v>510</v>
      </c>
      <c r="I5201">
        <v>842</v>
      </c>
      <c r="J5201" t="s">
        <v>593</v>
      </c>
      <c r="K5201" t="s">
        <v>593</v>
      </c>
      <c r="L5201">
        <v>360</v>
      </c>
      <c r="M5201" t="s">
        <v>578</v>
      </c>
      <c r="N5201" t="s">
        <v>579</v>
      </c>
      <c r="O5201">
        <v>0</v>
      </c>
      <c r="P5201" t="s">
        <v>177</v>
      </c>
      <c r="Q5201" t="s">
        <v>514</v>
      </c>
      <c r="R5201" t="s">
        <v>515</v>
      </c>
      <c r="S5201" t="s">
        <v>516</v>
      </c>
      <c r="T5201">
        <v>0</v>
      </c>
      <c r="U5201" t="s">
        <v>517</v>
      </c>
      <c r="V5201">
        <v>2523</v>
      </c>
      <c r="W5201" t="s">
        <v>518</v>
      </c>
      <c r="X5201">
        <v>8</v>
      </c>
      <c r="Y5201" t="s">
        <v>519</v>
      </c>
      <c r="Z5201">
        <v>86000</v>
      </c>
      <c r="AA5201">
        <v>21</v>
      </c>
      <c r="AB5201" t="s">
        <v>867</v>
      </c>
      <c r="AC5201">
        <v>86</v>
      </c>
      <c r="AD5201">
        <v>86000</v>
      </c>
      <c r="AE5201"/>
      <c r="AF5201">
        <v>19220</v>
      </c>
      <c r="AG5201"/>
      <c r="AH5201">
        <v>19220</v>
      </c>
      <c r="AI5201">
        <v>0</v>
      </c>
    </row>
    <row r="5202" spans="1:35">
      <c r="A5202" t="s">
        <v>862</v>
      </c>
      <c r="B5202">
        <v>2018</v>
      </c>
      <c r="C5202">
        <v>2018</v>
      </c>
      <c r="D5202">
        <v>2018</v>
      </c>
      <c r="E5202">
        <v>4</v>
      </c>
      <c r="F5202">
        <v>0</v>
      </c>
      <c r="G5202">
        <v>0</v>
      </c>
      <c r="H5202" t="s">
        <v>510</v>
      </c>
      <c r="I5202">
        <v>842</v>
      </c>
      <c r="J5202" t="s">
        <v>593</v>
      </c>
      <c r="K5202" t="s">
        <v>593</v>
      </c>
      <c r="L5202">
        <v>368</v>
      </c>
      <c r="M5202" t="s">
        <v>622</v>
      </c>
      <c r="N5202" t="s">
        <v>623</v>
      </c>
      <c r="O5202">
        <v>0</v>
      </c>
      <c r="P5202" t="s">
        <v>177</v>
      </c>
      <c r="Q5202" t="s">
        <v>514</v>
      </c>
      <c r="R5202" t="s">
        <v>515</v>
      </c>
      <c r="S5202" t="s">
        <v>516</v>
      </c>
      <c r="T5202">
        <v>0</v>
      </c>
      <c r="U5202" t="s">
        <v>517</v>
      </c>
      <c r="V5202">
        <v>2523</v>
      </c>
      <c r="W5202" t="s">
        <v>518</v>
      </c>
      <c r="X5202">
        <v>8</v>
      </c>
      <c r="Y5202" t="s">
        <v>519</v>
      </c>
      <c r="Z5202">
        <v>121000</v>
      </c>
      <c r="AA5202">
        <v>21</v>
      </c>
      <c r="AB5202" t="s">
        <v>867</v>
      </c>
      <c r="AC5202">
        <v>121</v>
      </c>
      <c r="AD5202">
        <v>121000</v>
      </c>
      <c r="AE5202"/>
      <c r="AF5202">
        <v>126212</v>
      </c>
      <c r="AG5202"/>
      <c r="AH5202">
        <v>126212</v>
      </c>
      <c r="AI5202">
        <v>0</v>
      </c>
    </row>
    <row r="5203" spans="1:35">
      <c r="A5203" t="s">
        <v>862</v>
      </c>
      <c r="B5203">
        <v>2018</v>
      </c>
      <c r="C5203">
        <v>2018</v>
      </c>
      <c r="D5203">
        <v>2018</v>
      </c>
      <c r="E5203">
        <v>4</v>
      </c>
      <c r="F5203">
        <v>0</v>
      </c>
      <c r="G5203">
        <v>0</v>
      </c>
      <c r="H5203" t="s">
        <v>510</v>
      </c>
      <c r="I5203">
        <v>842</v>
      </c>
      <c r="J5203" t="s">
        <v>593</v>
      </c>
      <c r="K5203" t="s">
        <v>593</v>
      </c>
      <c r="L5203">
        <v>372</v>
      </c>
      <c r="M5203" t="s">
        <v>676</v>
      </c>
      <c r="N5203" t="s">
        <v>677</v>
      </c>
      <c r="O5203">
        <v>0</v>
      </c>
      <c r="P5203" t="s">
        <v>177</v>
      </c>
      <c r="Q5203" t="s">
        <v>514</v>
      </c>
      <c r="R5203" t="s">
        <v>515</v>
      </c>
      <c r="S5203" t="s">
        <v>516</v>
      </c>
      <c r="T5203">
        <v>0</v>
      </c>
      <c r="U5203" t="s">
        <v>517</v>
      </c>
      <c r="V5203">
        <v>2523</v>
      </c>
      <c r="W5203" t="s">
        <v>518</v>
      </c>
      <c r="X5203">
        <v>8</v>
      </c>
      <c r="Y5203" t="s">
        <v>519</v>
      </c>
      <c r="Z5203">
        <v>228000</v>
      </c>
      <c r="AA5203">
        <v>21</v>
      </c>
      <c r="AB5203" t="s">
        <v>867</v>
      </c>
      <c r="AC5203">
        <v>228</v>
      </c>
      <c r="AD5203">
        <v>228000</v>
      </c>
      <c r="AE5203"/>
      <c r="AF5203">
        <v>90880</v>
      </c>
      <c r="AG5203"/>
      <c r="AH5203">
        <v>90880</v>
      </c>
      <c r="AI5203">
        <v>0</v>
      </c>
    </row>
    <row r="5204" spans="1:35">
      <c r="A5204" t="s">
        <v>862</v>
      </c>
      <c r="B5204">
        <v>2018</v>
      </c>
      <c r="C5204">
        <v>2018</v>
      </c>
      <c r="D5204">
        <v>2018</v>
      </c>
      <c r="E5204">
        <v>4</v>
      </c>
      <c r="F5204">
        <v>0</v>
      </c>
      <c r="G5204">
        <v>0</v>
      </c>
      <c r="H5204" t="s">
        <v>510</v>
      </c>
      <c r="I5204">
        <v>842</v>
      </c>
      <c r="J5204" t="s">
        <v>593</v>
      </c>
      <c r="K5204" t="s">
        <v>593</v>
      </c>
      <c r="L5204">
        <v>376</v>
      </c>
      <c r="M5204" t="s">
        <v>658</v>
      </c>
      <c r="N5204" t="s">
        <v>659</v>
      </c>
      <c r="O5204">
        <v>0</v>
      </c>
      <c r="P5204" t="s">
        <v>177</v>
      </c>
      <c r="Q5204" t="s">
        <v>514</v>
      </c>
      <c r="R5204" t="s">
        <v>515</v>
      </c>
      <c r="S5204" t="s">
        <v>516</v>
      </c>
      <c r="T5204">
        <v>0</v>
      </c>
      <c r="U5204" t="s">
        <v>517</v>
      </c>
      <c r="V5204">
        <v>2523</v>
      </c>
      <c r="W5204" t="s">
        <v>518</v>
      </c>
      <c r="X5204">
        <v>8</v>
      </c>
      <c r="Y5204" t="s">
        <v>519</v>
      </c>
      <c r="Z5204">
        <v>85000</v>
      </c>
      <c r="AA5204">
        <v>21</v>
      </c>
      <c r="AB5204" t="s">
        <v>867</v>
      </c>
      <c r="AC5204">
        <v>85</v>
      </c>
      <c r="AD5204">
        <v>85000</v>
      </c>
      <c r="AE5204"/>
      <c r="AF5204">
        <v>90191</v>
      </c>
      <c r="AG5204"/>
      <c r="AH5204">
        <v>90191</v>
      </c>
      <c r="AI5204">
        <v>0</v>
      </c>
    </row>
    <row r="5205" spans="1:35">
      <c r="A5205" t="s">
        <v>862</v>
      </c>
      <c r="B5205">
        <v>2018</v>
      </c>
      <c r="C5205">
        <v>2018</v>
      </c>
      <c r="D5205">
        <v>2018</v>
      </c>
      <c r="E5205">
        <v>4</v>
      </c>
      <c r="F5205">
        <v>0</v>
      </c>
      <c r="G5205">
        <v>0</v>
      </c>
      <c r="H5205" t="s">
        <v>510</v>
      </c>
      <c r="I5205">
        <v>842</v>
      </c>
      <c r="J5205" t="s">
        <v>593</v>
      </c>
      <c r="K5205" t="s">
        <v>593</v>
      </c>
      <c r="L5205">
        <v>380</v>
      </c>
      <c r="M5205" t="s">
        <v>587</v>
      </c>
      <c r="N5205" t="s">
        <v>588</v>
      </c>
      <c r="O5205">
        <v>0</v>
      </c>
      <c r="P5205" t="s">
        <v>177</v>
      </c>
      <c r="Q5205" t="s">
        <v>514</v>
      </c>
      <c r="R5205" t="s">
        <v>515</v>
      </c>
      <c r="S5205" t="s">
        <v>516</v>
      </c>
      <c r="T5205">
        <v>0</v>
      </c>
      <c r="U5205" t="s">
        <v>517</v>
      </c>
      <c r="V5205">
        <v>2523</v>
      </c>
      <c r="W5205" t="s">
        <v>518</v>
      </c>
      <c r="X5205">
        <v>8</v>
      </c>
      <c r="Y5205" t="s">
        <v>519</v>
      </c>
      <c r="Z5205">
        <v>204000</v>
      </c>
      <c r="AA5205">
        <v>21</v>
      </c>
      <c r="AB5205" t="s">
        <v>867</v>
      </c>
      <c r="AC5205">
        <v>204</v>
      </c>
      <c r="AD5205">
        <v>204000</v>
      </c>
      <c r="AE5205"/>
      <c r="AF5205">
        <v>87343</v>
      </c>
      <c r="AG5205"/>
      <c r="AH5205">
        <v>87343</v>
      </c>
      <c r="AI5205">
        <v>0</v>
      </c>
    </row>
    <row r="5206" spans="1:35">
      <c r="A5206" t="s">
        <v>862</v>
      </c>
      <c r="B5206">
        <v>2018</v>
      </c>
      <c r="C5206">
        <v>2018</v>
      </c>
      <c r="D5206">
        <v>2018</v>
      </c>
      <c r="E5206">
        <v>4</v>
      </c>
      <c r="F5206">
        <v>0</v>
      </c>
      <c r="G5206">
        <v>0</v>
      </c>
      <c r="H5206" t="s">
        <v>510</v>
      </c>
      <c r="I5206">
        <v>842</v>
      </c>
      <c r="J5206" t="s">
        <v>593</v>
      </c>
      <c r="K5206" t="s">
        <v>593</v>
      </c>
      <c r="L5206">
        <v>388</v>
      </c>
      <c r="M5206" t="s">
        <v>737</v>
      </c>
      <c r="N5206" t="s">
        <v>738</v>
      </c>
      <c r="O5206">
        <v>0</v>
      </c>
      <c r="P5206" t="s">
        <v>177</v>
      </c>
      <c r="Q5206" t="s">
        <v>514</v>
      </c>
      <c r="R5206" t="s">
        <v>515</v>
      </c>
      <c r="S5206" t="s">
        <v>516</v>
      </c>
      <c r="T5206">
        <v>0</v>
      </c>
      <c r="U5206" t="s">
        <v>517</v>
      </c>
      <c r="V5206">
        <v>2523</v>
      </c>
      <c r="W5206" t="s">
        <v>518</v>
      </c>
      <c r="X5206">
        <v>8</v>
      </c>
      <c r="Y5206" t="s">
        <v>519</v>
      </c>
      <c r="Z5206">
        <v>206000</v>
      </c>
      <c r="AA5206">
        <v>21</v>
      </c>
      <c r="AB5206" t="s">
        <v>867</v>
      </c>
      <c r="AC5206">
        <v>206</v>
      </c>
      <c r="AD5206">
        <v>206000</v>
      </c>
      <c r="AE5206"/>
      <c r="AF5206">
        <v>178806</v>
      </c>
      <c r="AG5206"/>
      <c r="AH5206">
        <v>178806</v>
      </c>
      <c r="AI5206">
        <v>0</v>
      </c>
    </row>
    <row r="5207" spans="1:35">
      <c r="A5207" t="s">
        <v>862</v>
      </c>
      <c r="B5207">
        <v>2018</v>
      </c>
      <c r="C5207">
        <v>2018</v>
      </c>
      <c r="D5207">
        <v>2018</v>
      </c>
      <c r="E5207">
        <v>4</v>
      </c>
      <c r="F5207">
        <v>0</v>
      </c>
      <c r="G5207">
        <v>0</v>
      </c>
      <c r="H5207" t="s">
        <v>510</v>
      </c>
      <c r="I5207">
        <v>842</v>
      </c>
      <c r="J5207" t="s">
        <v>593</v>
      </c>
      <c r="K5207" t="s">
        <v>593</v>
      </c>
      <c r="L5207">
        <v>392</v>
      </c>
      <c r="M5207" t="s">
        <v>223</v>
      </c>
      <c r="N5207" t="s">
        <v>584</v>
      </c>
      <c r="O5207">
        <v>0</v>
      </c>
      <c r="P5207" t="s">
        <v>177</v>
      </c>
      <c r="Q5207" t="s">
        <v>514</v>
      </c>
      <c r="R5207" t="s">
        <v>515</v>
      </c>
      <c r="S5207" t="s">
        <v>516</v>
      </c>
      <c r="T5207">
        <v>0</v>
      </c>
      <c r="U5207" t="s">
        <v>517</v>
      </c>
      <c r="V5207">
        <v>2523</v>
      </c>
      <c r="W5207" t="s">
        <v>518</v>
      </c>
      <c r="X5207">
        <v>8</v>
      </c>
      <c r="Y5207" t="s">
        <v>519</v>
      </c>
      <c r="Z5207">
        <v>18226000</v>
      </c>
      <c r="AA5207">
        <v>21</v>
      </c>
      <c r="AB5207" t="s">
        <v>867</v>
      </c>
      <c r="AC5207">
        <v>18226</v>
      </c>
      <c r="AD5207">
        <v>18226000</v>
      </c>
      <c r="AE5207"/>
      <c r="AF5207">
        <v>2841940</v>
      </c>
      <c r="AG5207"/>
      <c r="AH5207">
        <v>2841940</v>
      </c>
      <c r="AI5207">
        <v>0</v>
      </c>
    </row>
    <row r="5208" spans="1:35">
      <c r="A5208" t="s">
        <v>862</v>
      </c>
      <c r="B5208">
        <v>2018</v>
      </c>
      <c r="C5208">
        <v>2018</v>
      </c>
      <c r="D5208">
        <v>2018</v>
      </c>
      <c r="E5208">
        <v>4</v>
      </c>
      <c r="F5208">
        <v>0</v>
      </c>
      <c r="G5208">
        <v>0</v>
      </c>
      <c r="H5208" t="s">
        <v>510</v>
      </c>
      <c r="I5208">
        <v>842</v>
      </c>
      <c r="J5208" t="s">
        <v>593</v>
      </c>
      <c r="K5208" t="s">
        <v>593</v>
      </c>
      <c r="L5208">
        <v>398</v>
      </c>
      <c r="M5208" t="s">
        <v>731</v>
      </c>
      <c r="N5208" t="s">
        <v>732</v>
      </c>
      <c r="O5208">
        <v>0</v>
      </c>
      <c r="P5208" t="s">
        <v>177</v>
      </c>
      <c r="Q5208" t="s">
        <v>514</v>
      </c>
      <c r="R5208" t="s">
        <v>515</v>
      </c>
      <c r="S5208" t="s">
        <v>516</v>
      </c>
      <c r="T5208">
        <v>0</v>
      </c>
      <c r="U5208" t="s">
        <v>517</v>
      </c>
      <c r="V5208">
        <v>2523</v>
      </c>
      <c r="W5208" t="s">
        <v>518</v>
      </c>
      <c r="X5208">
        <v>8</v>
      </c>
      <c r="Y5208" t="s">
        <v>519</v>
      </c>
      <c r="Z5208">
        <v>49000</v>
      </c>
      <c r="AA5208">
        <v>21</v>
      </c>
      <c r="AB5208" t="s">
        <v>867</v>
      </c>
      <c r="AC5208">
        <v>49</v>
      </c>
      <c r="AD5208">
        <v>49000</v>
      </c>
      <c r="AE5208"/>
      <c r="AF5208">
        <v>16974</v>
      </c>
      <c r="AG5208"/>
      <c r="AH5208">
        <v>16974</v>
      </c>
      <c r="AI5208">
        <v>0</v>
      </c>
    </row>
    <row r="5209" spans="1:35">
      <c r="A5209" t="s">
        <v>862</v>
      </c>
      <c r="B5209">
        <v>2018</v>
      </c>
      <c r="C5209">
        <v>2018</v>
      </c>
      <c r="D5209">
        <v>2018</v>
      </c>
      <c r="E5209">
        <v>4</v>
      </c>
      <c r="F5209">
        <v>0</v>
      </c>
      <c r="G5209">
        <v>0</v>
      </c>
      <c r="H5209" t="s">
        <v>510</v>
      </c>
      <c r="I5209">
        <v>842</v>
      </c>
      <c r="J5209" t="s">
        <v>593</v>
      </c>
      <c r="K5209" t="s">
        <v>593</v>
      </c>
      <c r="L5209">
        <v>400</v>
      </c>
      <c r="M5209" t="s">
        <v>208</v>
      </c>
      <c r="N5209" t="s">
        <v>619</v>
      </c>
      <c r="O5209">
        <v>0</v>
      </c>
      <c r="P5209" t="s">
        <v>177</v>
      </c>
      <c r="Q5209" t="s">
        <v>514</v>
      </c>
      <c r="R5209" t="s">
        <v>515</v>
      </c>
      <c r="S5209" t="s">
        <v>516</v>
      </c>
      <c r="T5209">
        <v>0</v>
      </c>
      <c r="U5209" t="s">
        <v>517</v>
      </c>
      <c r="V5209">
        <v>2523</v>
      </c>
      <c r="W5209" t="s">
        <v>518</v>
      </c>
      <c r="X5209">
        <v>8</v>
      </c>
      <c r="Y5209" t="s">
        <v>519</v>
      </c>
      <c r="Z5209">
        <v>30000</v>
      </c>
      <c r="AA5209">
        <v>21</v>
      </c>
      <c r="AB5209" t="s">
        <v>867</v>
      </c>
      <c r="AC5209">
        <v>30</v>
      </c>
      <c r="AD5209">
        <v>30000</v>
      </c>
      <c r="AE5209"/>
      <c r="AF5209">
        <v>5965</v>
      </c>
      <c r="AG5209"/>
      <c r="AH5209">
        <v>5965</v>
      </c>
      <c r="AI5209">
        <v>0</v>
      </c>
    </row>
    <row r="5210" spans="1:35">
      <c r="A5210" t="s">
        <v>862</v>
      </c>
      <c r="B5210">
        <v>2018</v>
      </c>
      <c r="C5210">
        <v>2018</v>
      </c>
      <c r="D5210">
        <v>2018</v>
      </c>
      <c r="E5210">
        <v>4</v>
      </c>
      <c r="F5210">
        <v>0</v>
      </c>
      <c r="G5210">
        <v>0</v>
      </c>
      <c r="H5210" t="s">
        <v>510</v>
      </c>
      <c r="I5210">
        <v>842</v>
      </c>
      <c r="J5210" t="s">
        <v>593</v>
      </c>
      <c r="K5210" t="s">
        <v>593</v>
      </c>
      <c r="L5210">
        <v>410</v>
      </c>
      <c r="M5210" t="s">
        <v>550</v>
      </c>
      <c r="N5210" t="s">
        <v>551</v>
      </c>
      <c r="O5210">
        <v>0</v>
      </c>
      <c r="P5210" t="s">
        <v>177</v>
      </c>
      <c r="Q5210" t="s">
        <v>514</v>
      </c>
      <c r="R5210" t="s">
        <v>515</v>
      </c>
      <c r="S5210" t="s">
        <v>516</v>
      </c>
      <c r="T5210">
        <v>0</v>
      </c>
      <c r="U5210" t="s">
        <v>517</v>
      </c>
      <c r="V5210">
        <v>2523</v>
      </c>
      <c r="W5210" t="s">
        <v>518</v>
      </c>
      <c r="X5210">
        <v>8</v>
      </c>
      <c r="Y5210" t="s">
        <v>519</v>
      </c>
      <c r="Z5210">
        <v>12306000</v>
      </c>
      <c r="AA5210">
        <v>21</v>
      </c>
      <c r="AB5210" t="s">
        <v>867</v>
      </c>
      <c r="AC5210">
        <v>12306</v>
      </c>
      <c r="AD5210">
        <v>12306000</v>
      </c>
      <c r="AE5210"/>
      <c r="AF5210">
        <v>1958223</v>
      </c>
      <c r="AG5210"/>
      <c r="AH5210">
        <v>1958223</v>
      </c>
      <c r="AI5210">
        <v>0</v>
      </c>
    </row>
    <row r="5211" spans="1:35">
      <c r="A5211" t="s">
        <v>862</v>
      </c>
      <c r="B5211">
        <v>2018</v>
      </c>
      <c r="C5211">
        <v>2018</v>
      </c>
      <c r="D5211">
        <v>2018</v>
      </c>
      <c r="E5211">
        <v>4</v>
      </c>
      <c r="F5211">
        <v>0</v>
      </c>
      <c r="G5211">
        <v>0</v>
      </c>
      <c r="H5211" t="s">
        <v>510</v>
      </c>
      <c r="I5211">
        <v>842</v>
      </c>
      <c r="J5211" t="s">
        <v>593</v>
      </c>
      <c r="K5211" t="s">
        <v>593</v>
      </c>
      <c r="L5211">
        <v>430</v>
      </c>
      <c r="M5211" t="s">
        <v>827</v>
      </c>
      <c r="N5211" t="s">
        <v>828</v>
      </c>
      <c r="O5211">
        <v>0</v>
      </c>
      <c r="P5211" t="s">
        <v>177</v>
      </c>
      <c r="Q5211" t="s">
        <v>514</v>
      </c>
      <c r="R5211" t="s">
        <v>515</v>
      </c>
      <c r="S5211" t="s">
        <v>516</v>
      </c>
      <c r="T5211">
        <v>0</v>
      </c>
      <c r="U5211" t="s">
        <v>517</v>
      </c>
      <c r="V5211">
        <v>2523</v>
      </c>
      <c r="W5211" t="s">
        <v>518</v>
      </c>
      <c r="X5211">
        <v>8</v>
      </c>
      <c r="Y5211" t="s">
        <v>519</v>
      </c>
      <c r="Z5211">
        <v>3373000</v>
      </c>
      <c r="AA5211">
        <v>21</v>
      </c>
      <c r="AB5211" t="s">
        <v>867</v>
      </c>
      <c r="AC5211">
        <v>3373</v>
      </c>
      <c r="AD5211">
        <v>3373000</v>
      </c>
      <c r="AE5211"/>
      <c r="AF5211">
        <v>797580</v>
      </c>
      <c r="AG5211"/>
      <c r="AH5211">
        <v>797580</v>
      </c>
      <c r="AI5211">
        <v>0</v>
      </c>
    </row>
    <row r="5212" spans="1:35">
      <c r="A5212" t="s">
        <v>862</v>
      </c>
      <c r="B5212">
        <v>2018</v>
      </c>
      <c r="C5212">
        <v>2018</v>
      </c>
      <c r="D5212">
        <v>2018</v>
      </c>
      <c r="E5212">
        <v>4</v>
      </c>
      <c r="F5212">
        <v>0</v>
      </c>
      <c r="G5212">
        <v>0</v>
      </c>
      <c r="H5212" t="s">
        <v>510</v>
      </c>
      <c r="I5212">
        <v>842</v>
      </c>
      <c r="J5212" t="s">
        <v>593</v>
      </c>
      <c r="K5212" t="s">
        <v>593</v>
      </c>
      <c r="L5212">
        <v>434</v>
      </c>
      <c r="M5212" t="s">
        <v>701</v>
      </c>
      <c r="N5212" t="s">
        <v>702</v>
      </c>
      <c r="O5212">
        <v>0</v>
      </c>
      <c r="P5212" t="s">
        <v>177</v>
      </c>
      <c r="Q5212" t="s">
        <v>514</v>
      </c>
      <c r="R5212" t="s">
        <v>515</v>
      </c>
      <c r="S5212" t="s">
        <v>516</v>
      </c>
      <c r="T5212">
        <v>0</v>
      </c>
      <c r="U5212" t="s">
        <v>517</v>
      </c>
      <c r="V5212">
        <v>2523</v>
      </c>
      <c r="W5212" t="s">
        <v>518</v>
      </c>
      <c r="X5212">
        <v>8</v>
      </c>
      <c r="Y5212" t="s">
        <v>519</v>
      </c>
      <c r="Z5212">
        <v>65000</v>
      </c>
      <c r="AA5212">
        <v>21</v>
      </c>
      <c r="AB5212" t="s">
        <v>867</v>
      </c>
      <c r="AC5212">
        <v>65</v>
      </c>
      <c r="AD5212">
        <v>65000</v>
      </c>
      <c r="AE5212"/>
      <c r="AF5212">
        <v>9000</v>
      </c>
      <c r="AG5212"/>
      <c r="AH5212">
        <v>9000</v>
      </c>
      <c r="AI5212">
        <v>0</v>
      </c>
    </row>
    <row r="5213" spans="1:35">
      <c r="A5213" t="s">
        <v>862</v>
      </c>
      <c r="B5213">
        <v>2018</v>
      </c>
      <c r="C5213">
        <v>2018</v>
      </c>
      <c r="D5213">
        <v>2018</v>
      </c>
      <c r="E5213">
        <v>4</v>
      </c>
      <c r="F5213">
        <v>0</v>
      </c>
      <c r="G5213">
        <v>0</v>
      </c>
      <c r="H5213" t="s">
        <v>510</v>
      </c>
      <c r="I5213">
        <v>842</v>
      </c>
      <c r="J5213" t="s">
        <v>593</v>
      </c>
      <c r="K5213" t="s">
        <v>593</v>
      </c>
      <c r="L5213">
        <v>458</v>
      </c>
      <c r="M5213" t="s">
        <v>180</v>
      </c>
      <c r="N5213" t="s">
        <v>557</v>
      </c>
      <c r="O5213">
        <v>0</v>
      </c>
      <c r="P5213" t="s">
        <v>177</v>
      </c>
      <c r="Q5213" t="s">
        <v>514</v>
      </c>
      <c r="R5213" t="s">
        <v>515</v>
      </c>
      <c r="S5213" t="s">
        <v>516</v>
      </c>
      <c r="T5213">
        <v>0</v>
      </c>
      <c r="U5213" t="s">
        <v>517</v>
      </c>
      <c r="V5213">
        <v>2523</v>
      </c>
      <c r="W5213" t="s">
        <v>518</v>
      </c>
      <c r="X5213">
        <v>8</v>
      </c>
      <c r="Y5213" t="s">
        <v>519</v>
      </c>
      <c r="Z5213">
        <v>121000</v>
      </c>
      <c r="AA5213">
        <v>21</v>
      </c>
      <c r="AB5213" t="s">
        <v>867</v>
      </c>
      <c r="AC5213">
        <v>121</v>
      </c>
      <c r="AD5213">
        <v>121000</v>
      </c>
      <c r="AE5213"/>
      <c r="AF5213">
        <v>68417</v>
      </c>
      <c r="AG5213"/>
      <c r="AH5213">
        <v>68417</v>
      </c>
      <c r="AI5213">
        <v>0</v>
      </c>
    </row>
    <row r="5214" spans="1:35">
      <c r="A5214" t="s">
        <v>862</v>
      </c>
      <c r="B5214">
        <v>2018</v>
      </c>
      <c r="C5214">
        <v>2018</v>
      </c>
      <c r="D5214">
        <v>2018</v>
      </c>
      <c r="E5214">
        <v>4</v>
      </c>
      <c r="F5214">
        <v>0</v>
      </c>
      <c r="G5214">
        <v>0</v>
      </c>
      <c r="H5214" t="s">
        <v>510</v>
      </c>
      <c r="I5214">
        <v>842</v>
      </c>
      <c r="J5214" t="s">
        <v>593</v>
      </c>
      <c r="K5214" t="s">
        <v>593</v>
      </c>
      <c r="L5214">
        <v>462</v>
      </c>
      <c r="M5214" t="s">
        <v>850</v>
      </c>
      <c r="N5214" t="s">
        <v>851</v>
      </c>
      <c r="O5214">
        <v>0</v>
      </c>
      <c r="P5214" t="s">
        <v>177</v>
      </c>
      <c r="Q5214" t="s">
        <v>514</v>
      </c>
      <c r="R5214" t="s">
        <v>515</v>
      </c>
      <c r="S5214" t="s">
        <v>516</v>
      </c>
      <c r="T5214">
        <v>0</v>
      </c>
      <c r="U5214" t="s">
        <v>517</v>
      </c>
      <c r="V5214">
        <v>2523</v>
      </c>
      <c r="W5214" t="s">
        <v>518</v>
      </c>
      <c r="X5214">
        <v>8</v>
      </c>
      <c r="Y5214" t="s">
        <v>519</v>
      </c>
      <c r="Z5214">
        <v>91000</v>
      </c>
      <c r="AA5214">
        <v>21</v>
      </c>
      <c r="AB5214" t="s">
        <v>867</v>
      </c>
      <c r="AC5214">
        <v>91</v>
      </c>
      <c r="AD5214">
        <v>91000</v>
      </c>
      <c r="AE5214"/>
      <c r="AF5214">
        <v>12694</v>
      </c>
      <c r="AG5214"/>
      <c r="AH5214">
        <v>12694</v>
      </c>
      <c r="AI5214">
        <v>0</v>
      </c>
    </row>
    <row r="5215" spans="1:35">
      <c r="A5215" t="s">
        <v>862</v>
      </c>
      <c r="B5215">
        <v>2018</v>
      </c>
      <c r="C5215">
        <v>2018</v>
      </c>
      <c r="D5215">
        <v>2018</v>
      </c>
      <c r="E5215">
        <v>4</v>
      </c>
      <c r="F5215">
        <v>0</v>
      </c>
      <c r="G5215">
        <v>0</v>
      </c>
      <c r="H5215" t="s">
        <v>510</v>
      </c>
      <c r="I5215">
        <v>842</v>
      </c>
      <c r="J5215" t="s">
        <v>593</v>
      </c>
      <c r="K5215" t="s">
        <v>593</v>
      </c>
      <c r="L5215">
        <v>484</v>
      </c>
      <c r="M5215" t="s">
        <v>656</v>
      </c>
      <c r="N5215" t="s">
        <v>657</v>
      </c>
      <c r="O5215">
        <v>0</v>
      </c>
      <c r="P5215" t="s">
        <v>177</v>
      </c>
      <c r="Q5215" t="s">
        <v>514</v>
      </c>
      <c r="R5215" t="s">
        <v>515</v>
      </c>
      <c r="S5215" t="s">
        <v>516</v>
      </c>
      <c r="T5215">
        <v>0</v>
      </c>
      <c r="U5215" t="s">
        <v>517</v>
      </c>
      <c r="V5215">
        <v>2523</v>
      </c>
      <c r="W5215" t="s">
        <v>518</v>
      </c>
      <c r="X5215">
        <v>8</v>
      </c>
      <c r="Y5215" t="s">
        <v>519</v>
      </c>
      <c r="Z5215">
        <v>78272000</v>
      </c>
      <c r="AA5215">
        <v>21</v>
      </c>
      <c r="AB5215" t="s">
        <v>867</v>
      </c>
      <c r="AC5215">
        <v>78272</v>
      </c>
      <c r="AD5215">
        <v>78272000</v>
      </c>
      <c r="AE5215"/>
      <c r="AF5215">
        <v>15603153</v>
      </c>
      <c r="AG5215"/>
      <c r="AH5215">
        <v>15603153</v>
      </c>
      <c r="AI5215">
        <v>0</v>
      </c>
    </row>
    <row r="5216" spans="1:35">
      <c r="A5216" t="s">
        <v>862</v>
      </c>
      <c r="B5216">
        <v>2018</v>
      </c>
      <c r="C5216">
        <v>2018</v>
      </c>
      <c r="D5216">
        <v>2018</v>
      </c>
      <c r="E5216">
        <v>4</v>
      </c>
      <c r="F5216">
        <v>0</v>
      </c>
      <c r="G5216">
        <v>0</v>
      </c>
      <c r="H5216" t="s">
        <v>510</v>
      </c>
      <c r="I5216">
        <v>842</v>
      </c>
      <c r="J5216" t="s">
        <v>593</v>
      </c>
      <c r="K5216" t="s">
        <v>593</v>
      </c>
      <c r="L5216">
        <v>490</v>
      </c>
      <c r="M5216" t="s">
        <v>546</v>
      </c>
      <c r="N5216" t="s">
        <v>547</v>
      </c>
      <c r="O5216">
        <v>0</v>
      </c>
      <c r="P5216" t="s">
        <v>177</v>
      </c>
      <c r="Q5216" t="s">
        <v>514</v>
      </c>
      <c r="R5216" t="s">
        <v>515</v>
      </c>
      <c r="S5216" t="s">
        <v>516</v>
      </c>
      <c r="T5216">
        <v>0</v>
      </c>
      <c r="U5216" t="s">
        <v>517</v>
      </c>
      <c r="V5216">
        <v>2523</v>
      </c>
      <c r="W5216" t="s">
        <v>518</v>
      </c>
      <c r="X5216">
        <v>8</v>
      </c>
      <c r="Y5216" t="s">
        <v>519</v>
      </c>
      <c r="Z5216">
        <v>66000</v>
      </c>
      <c r="AA5216">
        <v>21</v>
      </c>
      <c r="AB5216" t="s">
        <v>867</v>
      </c>
      <c r="AC5216">
        <v>66</v>
      </c>
      <c r="AD5216">
        <v>66000</v>
      </c>
      <c r="AE5216"/>
      <c r="AF5216">
        <v>88782</v>
      </c>
      <c r="AG5216"/>
      <c r="AH5216">
        <v>88782</v>
      </c>
      <c r="AI5216">
        <v>0</v>
      </c>
    </row>
    <row r="5217" spans="1:35">
      <c r="A5217" t="s">
        <v>862</v>
      </c>
      <c r="B5217">
        <v>2018</v>
      </c>
      <c r="C5217">
        <v>2018</v>
      </c>
      <c r="D5217">
        <v>2018</v>
      </c>
      <c r="E5217">
        <v>4</v>
      </c>
      <c r="F5217">
        <v>0</v>
      </c>
      <c r="G5217">
        <v>0</v>
      </c>
      <c r="H5217" t="s">
        <v>510</v>
      </c>
      <c r="I5217">
        <v>842</v>
      </c>
      <c r="J5217" t="s">
        <v>593</v>
      </c>
      <c r="K5217" t="s">
        <v>593</v>
      </c>
      <c r="L5217">
        <v>500</v>
      </c>
      <c r="M5217" t="s">
        <v>844</v>
      </c>
      <c r="N5217" t="s">
        <v>845</v>
      </c>
      <c r="O5217">
        <v>0</v>
      </c>
      <c r="P5217" t="s">
        <v>177</v>
      </c>
      <c r="Q5217" t="s">
        <v>514</v>
      </c>
      <c r="R5217" t="s">
        <v>515</v>
      </c>
      <c r="S5217" t="s">
        <v>516</v>
      </c>
      <c r="T5217">
        <v>0</v>
      </c>
      <c r="U5217" t="s">
        <v>517</v>
      </c>
      <c r="V5217">
        <v>2523</v>
      </c>
      <c r="W5217" t="s">
        <v>518</v>
      </c>
      <c r="X5217">
        <v>8</v>
      </c>
      <c r="Y5217" t="s">
        <v>519</v>
      </c>
      <c r="Z5217">
        <v>169000</v>
      </c>
      <c r="AA5217">
        <v>21</v>
      </c>
      <c r="AB5217" t="s">
        <v>867</v>
      </c>
      <c r="AC5217">
        <v>169</v>
      </c>
      <c r="AD5217">
        <v>169000</v>
      </c>
      <c r="AE5217"/>
      <c r="AF5217">
        <v>224154</v>
      </c>
      <c r="AG5217"/>
      <c r="AH5217">
        <v>224154</v>
      </c>
      <c r="AI5217">
        <v>0</v>
      </c>
    </row>
    <row r="5218" spans="1:35">
      <c r="A5218" t="s">
        <v>862</v>
      </c>
      <c r="B5218">
        <v>2018</v>
      </c>
      <c r="C5218">
        <v>2018</v>
      </c>
      <c r="D5218">
        <v>2018</v>
      </c>
      <c r="E5218">
        <v>4</v>
      </c>
      <c r="F5218">
        <v>0</v>
      </c>
      <c r="G5218">
        <v>0</v>
      </c>
      <c r="H5218" t="s">
        <v>510</v>
      </c>
      <c r="I5218">
        <v>842</v>
      </c>
      <c r="J5218" t="s">
        <v>593</v>
      </c>
      <c r="K5218" t="s">
        <v>593</v>
      </c>
      <c r="L5218">
        <v>504</v>
      </c>
      <c r="M5218" t="s">
        <v>686</v>
      </c>
      <c r="N5218" t="s">
        <v>687</v>
      </c>
      <c r="O5218">
        <v>0</v>
      </c>
      <c r="P5218" t="s">
        <v>177</v>
      </c>
      <c r="Q5218" t="s">
        <v>514</v>
      </c>
      <c r="R5218" t="s">
        <v>515</v>
      </c>
      <c r="S5218" t="s">
        <v>516</v>
      </c>
      <c r="T5218">
        <v>0</v>
      </c>
      <c r="U5218" t="s">
        <v>517</v>
      </c>
      <c r="V5218">
        <v>2523</v>
      </c>
      <c r="W5218" t="s">
        <v>518</v>
      </c>
      <c r="X5218">
        <v>8</v>
      </c>
      <c r="Y5218" t="s">
        <v>519</v>
      </c>
      <c r="Z5218">
        <v>58000</v>
      </c>
      <c r="AA5218">
        <v>21</v>
      </c>
      <c r="AB5218" t="s">
        <v>867</v>
      </c>
      <c r="AC5218">
        <v>58</v>
      </c>
      <c r="AD5218">
        <v>58000</v>
      </c>
      <c r="AE5218"/>
      <c r="AF5218">
        <v>28161</v>
      </c>
      <c r="AG5218"/>
      <c r="AH5218">
        <v>28161</v>
      </c>
      <c r="AI5218">
        <v>0</v>
      </c>
    </row>
    <row r="5219" spans="1:35">
      <c r="A5219" t="s">
        <v>862</v>
      </c>
      <c r="B5219">
        <v>2018</v>
      </c>
      <c r="C5219">
        <v>2018</v>
      </c>
      <c r="D5219">
        <v>2018</v>
      </c>
      <c r="E5219">
        <v>4</v>
      </c>
      <c r="F5219">
        <v>0</v>
      </c>
      <c r="G5219">
        <v>0</v>
      </c>
      <c r="H5219" t="s">
        <v>510</v>
      </c>
      <c r="I5219">
        <v>842</v>
      </c>
      <c r="J5219" t="s">
        <v>593</v>
      </c>
      <c r="K5219" t="s">
        <v>593</v>
      </c>
      <c r="L5219">
        <v>508</v>
      </c>
      <c r="M5219" t="s">
        <v>763</v>
      </c>
      <c r="N5219" t="s">
        <v>764</v>
      </c>
      <c r="O5219">
        <v>0</v>
      </c>
      <c r="P5219" t="s">
        <v>177</v>
      </c>
      <c r="Q5219" t="s">
        <v>514</v>
      </c>
      <c r="R5219" t="s">
        <v>515</v>
      </c>
      <c r="S5219" t="s">
        <v>516</v>
      </c>
      <c r="T5219">
        <v>0</v>
      </c>
      <c r="U5219" t="s">
        <v>517</v>
      </c>
      <c r="V5219">
        <v>2523</v>
      </c>
      <c r="W5219" t="s">
        <v>518</v>
      </c>
      <c r="X5219">
        <v>8</v>
      </c>
      <c r="Y5219" t="s">
        <v>519</v>
      </c>
      <c r="Z5219">
        <v>1894000</v>
      </c>
      <c r="AA5219">
        <v>21</v>
      </c>
      <c r="AB5219" t="s">
        <v>867</v>
      </c>
      <c r="AC5219">
        <v>1894</v>
      </c>
      <c r="AD5219">
        <v>1894000</v>
      </c>
      <c r="AE5219"/>
      <c r="AF5219">
        <v>306000</v>
      </c>
      <c r="AG5219"/>
      <c r="AH5219">
        <v>306000</v>
      </c>
      <c r="AI5219">
        <v>0</v>
      </c>
    </row>
    <row r="5220" spans="1:35">
      <c r="A5220" t="s">
        <v>862</v>
      </c>
      <c r="B5220">
        <v>2018</v>
      </c>
      <c r="C5220">
        <v>2018</v>
      </c>
      <c r="D5220">
        <v>2018</v>
      </c>
      <c r="E5220">
        <v>4</v>
      </c>
      <c r="F5220">
        <v>0</v>
      </c>
      <c r="G5220">
        <v>0</v>
      </c>
      <c r="H5220" t="s">
        <v>510</v>
      </c>
      <c r="I5220">
        <v>842</v>
      </c>
      <c r="J5220" t="s">
        <v>593</v>
      </c>
      <c r="K5220" t="s">
        <v>593</v>
      </c>
      <c r="L5220">
        <v>512</v>
      </c>
      <c r="M5220" t="s">
        <v>699</v>
      </c>
      <c r="N5220" t="s">
        <v>700</v>
      </c>
      <c r="O5220">
        <v>0</v>
      </c>
      <c r="P5220" t="s">
        <v>177</v>
      </c>
      <c r="Q5220" t="s">
        <v>514</v>
      </c>
      <c r="R5220" t="s">
        <v>515</v>
      </c>
      <c r="S5220" t="s">
        <v>516</v>
      </c>
      <c r="T5220">
        <v>0</v>
      </c>
      <c r="U5220" t="s">
        <v>517</v>
      </c>
      <c r="V5220">
        <v>2523</v>
      </c>
      <c r="W5220" t="s">
        <v>518</v>
      </c>
      <c r="X5220">
        <v>8</v>
      </c>
      <c r="Y5220" t="s">
        <v>519</v>
      </c>
      <c r="Z5220">
        <v>2700000</v>
      </c>
      <c r="AA5220">
        <v>21</v>
      </c>
      <c r="AB5220" t="s">
        <v>867</v>
      </c>
      <c r="AC5220">
        <v>2700</v>
      </c>
      <c r="AD5220">
        <v>2700000</v>
      </c>
      <c r="AE5220"/>
      <c r="AF5220">
        <v>412692</v>
      </c>
      <c r="AG5220"/>
      <c r="AH5220">
        <v>412692</v>
      </c>
      <c r="AI5220">
        <v>0</v>
      </c>
    </row>
    <row r="5221" spans="1:35">
      <c r="A5221" t="s">
        <v>862</v>
      </c>
      <c r="B5221">
        <v>2018</v>
      </c>
      <c r="C5221">
        <v>2018</v>
      </c>
      <c r="D5221">
        <v>2018</v>
      </c>
      <c r="E5221">
        <v>4</v>
      </c>
      <c r="F5221">
        <v>0</v>
      </c>
      <c r="G5221">
        <v>0</v>
      </c>
      <c r="H5221" t="s">
        <v>510</v>
      </c>
      <c r="I5221">
        <v>842</v>
      </c>
      <c r="J5221" t="s">
        <v>593</v>
      </c>
      <c r="K5221" t="s">
        <v>593</v>
      </c>
      <c r="L5221">
        <v>0</v>
      </c>
      <c r="M5221" t="s">
        <v>177</v>
      </c>
      <c r="N5221" t="s">
        <v>514</v>
      </c>
      <c r="O5221">
        <v>0</v>
      </c>
      <c r="P5221" t="s">
        <v>177</v>
      </c>
      <c r="Q5221" t="s">
        <v>514</v>
      </c>
      <c r="R5221" t="s">
        <v>515</v>
      </c>
      <c r="S5221" t="s">
        <v>516</v>
      </c>
      <c r="T5221">
        <v>0</v>
      </c>
      <c r="U5221" t="s">
        <v>517</v>
      </c>
      <c r="V5221">
        <v>2523</v>
      </c>
      <c r="W5221" t="s">
        <v>518</v>
      </c>
      <c r="X5221">
        <v>8</v>
      </c>
      <c r="Y5221" t="s">
        <v>519</v>
      </c>
      <c r="Z5221">
        <v>1120311000</v>
      </c>
      <c r="AA5221">
        <v>21</v>
      </c>
      <c r="AB5221" t="s">
        <v>867</v>
      </c>
      <c r="AC5221">
        <v>1120311</v>
      </c>
      <c r="AD5221">
        <v>1120311000</v>
      </c>
      <c r="AE5221"/>
      <c r="AF5221">
        <v>172478598</v>
      </c>
      <c r="AG5221"/>
      <c r="AH5221">
        <v>172478598</v>
      </c>
      <c r="AI5221">
        <v>0</v>
      </c>
    </row>
    <row r="5222" spans="1:35">
      <c r="A5222" t="s">
        <v>862</v>
      </c>
      <c r="B5222">
        <v>2018</v>
      </c>
      <c r="C5222">
        <v>2018</v>
      </c>
      <c r="D5222">
        <v>2018</v>
      </c>
      <c r="E5222">
        <v>4</v>
      </c>
      <c r="F5222">
        <v>0</v>
      </c>
      <c r="G5222">
        <v>0</v>
      </c>
      <c r="H5222" t="s">
        <v>900</v>
      </c>
      <c r="I5222">
        <v>842</v>
      </c>
      <c r="J5222" t="s">
        <v>593</v>
      </c>
      <c r="K5222" t="s">
        <v>593</v>
      </c>
      <c r="L5222">
        <v>0</v>
      </c>
      <c r="M5222" t="s">
        <v>177</v>
      </c>
      <c r="N5222" t="s">
        <v>514</v>
      </c>
      <c r="O5222">
        <v>0</v>
      </c>
      <c r="P5222" t="s">
        <v>177</v>
      </c>
      <c r="Q5222" t="s">
        <v>514</v>
      </c>
      <c r="R5222" t="s">
        <v>515</v>
      </c>
      <c r="S5222" t="s">
        <v>516</v>
      </c>
      <c r="T5222">
        <v>0</v>
      </c>
      <c r="U5222" t="s">
        <v>517</v>
      </c>
      <c r="V5222">
        <v>2523</v>
      </c>
      <c r="W5222" t="s">
        <v>518</v>
      </c>
      <c r="X5222">
        <v>8</v>
      </c>
      <c r="Y5222" t="s">
        <v>519</v>
      </c>
      <c r="Z5222">
        <v>966804000</v>
      </c>
      <c r="AA5222">
        <v>21</v>
      </c>
      <c r="AB5222" t="s">
        <v>867</v>
      </c>
      <c r="AC5222">
        <v>966804</v>
      </c>
      <c r="AD5222">
        <v>966804000</v>
      </c>
      <c r="AE5222"/>
      <c r="AF5222">
        <v>155603254</v>
      </c>
      <c r="AG5222"/>
      <c r="AH5222">
        <v>155603254</v>
      </c>
      <c r="AI5222">
        <v>0</v>
      </c>
    </row>
    <row r="5223" spans="1:35">
      <c r="A5223" t="s">
        <v>862</v>
      </c>
      <c r="B5223">
        <v>2018</v>
      </c>
      <c r="C5223">
        <v>2018</v>
      </c>
      <c r="D5223">
        <v>2018</v>
      </c>
      <c r="E5223">
        <v>4</v>
      </c>
      <c r="F5223">
        <v>0</v>
      </c>
      <c r="G5223">
        <v>0</v>
      </c>
      <c r="H5223" t="s">
        <v>900</v>
      </c>
      <c r="I5223">
        <v>842</v>
      </c>
      <c r="J5223" t="s">
        <v>593</v>
      </c>
      <c r="K5223" t="s">
        <v>593</v>
      </c>
      <c r="L5223">
        <v>4</v>
      </c>
      <c r="M5223" t="s">
        <v>789</v>
      </c>
      <c r="N5223" t="s">
        <v>790</v>
      </c>
      <c r="O5223">
        <v>0</v>
      </c>
      <c r="P5223" t="s">
        <v>177</v>
      </c>
      <c r="Q5223" t="s">
        <v>514</v>
      </c>
      <c r="R5223" t="s">
        <v>515</v>
      </c>
      <c r="S5223" t="s">
        <v>516</v>
      </c>
      <c r="T5223">
        <v>0</v>
      </c>
      <c r="U5223" t="s">
        <v>517</v>
      </c>
      <c r="V5223">
        <v>2523</v>
      </c>
      <c r="W5223" t="s">
        <v>518</v>
      </c>
      <c r="X5223">
        <v>8</v>
      </c>
      <c r="Y5223" t="s">
        <v>519</v>
      </c>
      <c r="Z5223">
        <v>42000</v>
      </c>
      <c r="AA5223">
        <v>21</v>
      </c>
      <c r="AB5223" t="s">
        <v>867</v>
      </c>
      <c r="AC5223">
        <v>42</v>
      </c>
      <c r="AD5223">
        <v>42000</v>
      </c>
      <c r="AE5223"/>
      <c r="AF5223">
        <v>45541</v>
      </c>
      <c r="AG5223"/>
      <c r="AH5223">
        <v>45541</v>
      </c>
      <c r="AI5223">
        <v>0</v>
      </c>
    </row>
    <row r="5224" spans="1:35">
      <c r="A5224" t="s">
        <v>862</v>
      </c>
      <c r="B5224">
        <v>2018</v>
      </c>
      <c r="C5224">
        <v>2018</v>
      </c>
      <c r="D5224">
        <v>2018</v>
      </c>
      <c r="E5224">
        <v>4</v>
      </c>
      <c r="F5224">
        <v>0</v>
      </c>
      <c r="G5224">
        <v>0</v>
      </c>
      <c r="H5224" t="s">
        <v>900</v>
      </c>
      <c r="I5224">
        <v>842</v>
      </c>
      <c r="J5224" t="s">
        <v>593</v>
      </c>
      <c r="K5224" t="s">
        <v>593</v>
      </c>
      <c r="L5224">
        <v>28</v>
      </c>
      <c r="M5224" t="s">
        <v>801</v>
      </c>
      <c r="N5224" t="s">
        <v>802</v>
      </c>
      <c r="O5224">
        <v>0</v>
      </c>
      <c r="P5224" t="s">
        <v>177</v>
      </c>
      <c r="Q5224" t="s">
        <v>514</v>
      </c>
      <c r="R5224" t="s">
        <v>515</v>
      </c>
      <c r="S5224" t="s">
        <v>516</v>
      </c>
      <c r="T5224">
        <v>0</v>
      </c>
      <c r="U5224" t="s">
        <v>517</v>
      </c>
      <c r="V5224">
        <v>2523</v>
      </c>
      <c r="W5224" t="s">
        <v>518</v>
      </c>
      <c r="X5224">
        <v>8</v>
      </c>
      <c r="Y5224" t="s">
        <v>519</v>
      </c>
      <c r="Z5224">
        <v>41000</v>
      </c>
      <c r="AA5224">
        <v>21</v>
      </c>
      <c r="AB5224" t="s">
        <v>867</v>
      </c>
      <c r="AC5224">
        <v>41</v>
      </c>
      <c r="AD5224">
        <v>41000</v>
      </c>
      <c r="AE5224"/>
      <c r="AF5224">
        <v>40813</v>
      </c>
      <c r="AG5224"/>
      <c r="AH5224">
        <v>40813</v>
      </c>
      <c r="AI5224">
        <v>0</v>
      </c>
    </row>
    <row r="5225" spans="1:35">
      <c r="A5225" t="s">
        <v>862</v>
      </c>
      <c r="B5225">
        <v>2018</v>
      </c>
      <c r="C5225">
        <v>2018</v>
      </c>
      <c r="D5225">
        <v>2018</v>
      </c>
      <c r="E5225">
        <v>4</v>
      </c>
      <c r="F5225">
        <v>0</v>
      </c>
      <c r="G5225">
        <v>0</v>
      </c>
      <c r="H5225" t="s">
        <v>900</v>
      </c>
      <c r="I5225">
        <v>842</v>
      </c>
      <c r="J5225" t="s">
        <v>593</v>
      </c>
      <c r="K5225" t="s">
        <v>593</v>
      </c>
      <c r="L5225">
        <v>32</v>
      </c>
      <c r="M5225" t="s">
        <v>646</v>
      </c>
      <c r="N5225" t="s">
        <v>647</v>
      </c>
      <c r="O5225">
        <v>0</v>
      </c>
      <c r="P5225" t="s">
        <v>177</v>
      </c>
      <c r="Q5225" t="s">
        <v>514</v>
      </c>
      <c r="R5225" t="s">
        <v>515</v>
      </c>
      <c r="S5225" t="s">
        <v>516</v>
      </c>
      <c r="T5225">
        <v>0</v>
      </c>
      <c r="U5225" t="s">
        <v>517</v>
      </c>
      <c r="V5225">
        <v>2523</v>
      </c>
      <c r="W5225" t="s">
        <v>518</v>
      </c>
      <c r="X5225">
        <v>8</v>
      </c>
      <c r="Y5225" t="s">
        <v>519</v>
      </c>
      <c r="Z5225">
        <v>48000</v>
      </c>
      <c r="AA5225">
        <v>21</v>
      </c>
      <c r="AB5225" t="s">
        <v>867</v>
      </c>
      <c r="AC5225">
        <v>48</v>
      </c>
      <c r="AD5225">
        <v>48000</v>
      </c>
      <c r="AE5225"/>
      <c r="AF5225">
        <v>33856</v>
      </c>
      <c r="AG5225"/>
      <c r="AH5225">
        <v>33856</v>
      </c>
      <c r="AI5225">
        <v>0</v>
      </c>
    </row>
    <row r="5226" spans="1:35">
      <c r="A5226" t="s">
        <v>862</v>
      </c>
      <c r="B5226">
        <v>2018</v>
      </c>
      <c r="C5226">
        <v>2018</v>
      </c>
      <c r="D5226">
        <v>2018</v>
      </c>
      <c r="E5226">
        <v>4</v>
      </c>
      <c r="F5226">
        <v>0</v>
      </c>
      <c r="G5226">
        <v>0</v>
      </c>
      <c r="H5226" t="s">
        <v>900</v>
      </c>
      <c r="I5226">
        <v>842</v>
      </c>
      <c r="J5226" t="s">
        <v>593</v>
      </c>
      <c r="K5226" t="s">
        <v>593</v>
      </c>
      <c r="L5226">
        <v>36</v>
      </c>
      <c r="M5226" t="s">
        <v>110</v>
      </c>
      <c r="N5226" t="s">
        <v>511</v>
      </c>
      <c r="O5226">
        <v>0</v>
      </c>
      <c r="P5226" t="s">
        <v>177</v>
      </c>
      <c r="Q5226" t="s">
        <v>514</v>
      </c>
      <c r="R5226" t="s">
        <v>515</v>
      </c>
      <c r="S5226" t="s">
        <v>516</v>
      </c>
      <c r="T5226">
        <v>0</v>
      </c>
      <c r="U5226" t="s">
        <v>517</v>
      </c>
      <c r="V5226">
        <v>2523</v>
      </c>
      <c r="W5226" t="s">
        <v>518</v>
      </c>
      <c r="X5226">
        <v>8</v>
      </c>
      <c r="Y5226" t="s">
        <v>519</v>
      </c>
      <c r="Z5226">
        <v>1116000</v>
      </c>
      <c r="AA5226">
        <v>21</v>
      </c>
      <c r="AB5226" t="s">
        <v>867</v>
      </c>
      <c r="AC5226">
        <v>1116</v>
      </c>
      <c r="AD5226">
        <v>1116000</v>
      </c>
      <c r="AE5226"/>
      <c r="AF5226">
        <v>662342</v>
      </c>
      <c r="AG5226"/>
      <c r="AH5226">
        <v>662342</v>
      </c>
      <c r="AI5226">
        <v>0</v>
      </c>
    </row>
    <row r="5227" spans="1:35">
      <c r="A5227" t="s">
        <v>862</v>
      </c>
      <c r="B5227">
        <v>2018</v>
      </c>
      <c r="C5227">
        <v>2018</v>
      </c>
      <c r="D5227">
        <v>2018</v>
      </c>
      <c r="E5227">
        <v>4</v>
      </c>
      <c r="F5227">
        <v>0</v>
      </c>
      <c r="G5227">
        <v>0</v>
      </c>
      <c r="H5227" t="s">
        <v>900</v>
      </c>
      <c r="I5227">
        <v>842</v>
      </c>
      <c r="J5227" t="s">
        <v>593</v>
      </c>
      <c r="K5227" t="s">
        <v>593</v>
      </c>
      <c r="L5227">
        <v>44</v>
      </c>
      <c r="M5227" t="s">
        <v>761</v>
      </c>
      <c r="N5227" t="s">
        <v>762</v>
      </c>
      <c r="O5227">
        <v>0</v>
      </c>
      <c r="P5227" t="s">
        <v>177</v>
      </c>
      <c r="Q5227" t="s">
        <v>514</v>
      </c>
      <c r="R5227" t="s">
        <v>515</v>
      </c>
      <c r="S5227" t="s">
        <v>516</v>
      </c>
      <c r="T5227">
        <v>0</v>
      </c>
      <c r="U5227" t="s">
        <v>517</v>
      </c>
      <c r="V5227">
        <v>2523</v>
      </c>
      <c r="W5227" t="s">
        <v>518</v>
      </c>
      <c r="X5227">
        <v>8</v>
      </c>
      <c r="Y5227" t="s">
        <v>519</v>
      </c>
      <c r="Z5227">
        <v>53306000</v>
      </c>
      <c r="AA5227">
        <v>21</v>
      </c>
      <c r="AB5227" t="s">
        <v>867</v>
      </c>
      <c r="AC5227">
        <v>53306</v>
      </c>
      <c r="AD5227">
        <v>53306000</v>
      </c>
      <c r="AE5227"/>
      <c r="AF5227">
        <v>14377655</v>
      </c>
      <c r="AG5227"/>
      <c r="AH5227">
        <v>14377655</v>
      </c>
      <c r="AI5227">
        <v>0</v>
      </c>
    </row>
    <row r="5228" spans="1:35">
      <c r="A5228" t="s">
        <v>862</v>
      </c>
      <c r="B5228">
        <v>2018</v>
      </c>
      <c r="C5228">
        <v>2018</v>
      </c>
      <c r="D5228">
        <v>2018</v>
      </c>
      <c r="E5228">
        <v>4</v>
      </c>
      <c r="F5228">
        <v>0</v>
      </c>
      <c r="G5228">
        <v>0</v>
      </c>
      <c r="H5228" t="s">
        <v>900</v>
      </c>
      <c r="I5228">
        <v>842</v>
      </c>
      <c r="J5228" t="s">
        <v>593</v>
      </c>
      <c r="K5228" t="s">
        <v>593</v>
      </c>
      <c r="L5228">
        <v>52</v>
      </c>
      <c r="M5228" t="s">
        <v>715</v>
      </c>
      <c r="N5228" t="s">
        <v>716</v>
      </c>
      <c r="O5228">
        <v>0</v>
      </c>
      <c r="P5228" t="s">
        <v>177</v>
      </c>
      <c r="Q5228" t="s">
        <v>514</v>
      </c>
      <c r="R5228" t="s">
        <v>515</v>
      </c>
      <c r="S5228" t="s">
        <v>516</v>
      </c>
      <c r="T5228">
        <v>0</v>
      </c>
      <c r="U5228" t="s">
        <v>517</v>
      </c>
      <c r="V5228">
        <v>2523</v>
      </c>
      <c r="W5228" t="s">
        <v>518</v>
      </c>
      <c r="X5228">
        <v>8</v>
      </c>
      <c r="Y5228" t="s">
        <v>519</v>
      </c>
      <c r="Z5228">
        <v>192000</v>
      </c>
      <c r="AA5228">
        <v>21</v>
      </c>
      <c r="AB5228" t="s">
        <v>867</v>
      </c>
      <c r="AC5228">
        <v>192</v>
      </c>
      <c r="AD5228">
        <v>192000</v>
      </c>
      <c r="AE5228"/>
      <c r="AF5228">
        <v>70334</v>
      </c>
      <c r="AG5228"/>
      <c r="AH5228">
        <v>70334</v>
      </c>
      <c r="AI5228">
        <v>0</v>
      </c>
    </row>
    <row r="5229" spans="1:35">
      <c r="A5229" t="s">
        <v>862</v>
      </c>
      <c r="B5229">
        <v>2018</v>
      </c>
      <c r="C5229">
        <v>2018</v>
      </c>
      <c r="D5229">
        <v>2018</v>
      </c>
      <c r="E5229">
        <v>4</v>
      </c>
      <c r="F5229">
        <v>0</v>
      </c>
      <c r="G5229">
        <v>0</v>
      </c>
      <c r="H5229" t="s">
        <v>900</v>
      </c>
      <c r="I5229">
        <v>842</v>
      </c>
      <c r="J5229" t="s">
        <v>593</v>
      </c>
      <c r="K5229" t="s">
        <v>593</v>
      </c>
      <c r="L5229">
        <v>56</v>
      </c>
      <c r="M5229" t="s">
        <v>694</v>
      </c>
      <c r="N5229" t="s">
        <v>695</v>
      </c>
      <c r="O5229">
        <v>0</v>
      </c>
      <c r="P5229" t="s">
        <v>177</v>
      </c>
      <c r="Q5229" t="s">
        <v>514</v>
      </c>
      <c r="R5229" t="s">
        <v>515</v>
      </c>
      <c r="S5229" t="s">
        <v>516</v>
      </c>
      <c r="T5229">
        <v>0</v>
      </c>
      <c r="U5229" t="s">
        <v>517</v>
      </c>
      <c r="V5229">
        <v>2523</v>
      </c>
      <c r="W5229" t="s">
        <v>518</v>
      </c>
      <c r="X5229">
        <v>8</v>
      </c>
      <c r="Y5229" t="s">
        <v>519</v>
      </c>
      <c r="Z5229">
        <v>89000</v>
      </c>
      <c r="AA5229">
        <v>21</v>
      </c>
      <c r="AB5229" t="s">
        <v>867</v>
      </c>
      <c r="AC5229">
        <v>89</v>
      </c>
      <c r="AD5229">
        <v>89000</v>
      </c>
      <c r="AE5229"/>
      <c r="AF5229">
        <v>59617</v>
      </c>
      <c r="AG5229"/>
      <c r="AH5229">
        <v>59617</v>
      </c>
      <c r="AI5229">
        <v>0</v>
      </c>
    </row>
    <row r="5230" spans="1:35">
      <c r="A5230" t="s">
        <v>862</v>
      </c>
      <c r="B5230">
        <v>2018</v>
      </c>
      <c r="C5230">
        <v>2018</v>
      </c>
      <c r="D5230">
        <v>2018</v>
      </c>
      <c r="E5230">
        <v>4</v>
      </c>
      <c r="F5230">
        <v>0</v>
      </c>
      <c r="G5230">
        <v>0</v>
      </c>
      <c r="H5230" t="s">
        <v>900</v>
      </c>
      <c r="I5230">
        <v>842</v>
      </c>
      <c r="J5230" t="s">
        <v>593</v>
      </c>
      <c r="K5230" t="s">
        <v>593</v>
      </c>
      <c r="L5230">
        <v>60</v>
      </c>
      <c r="M5230" t="s">
        <v>797</v>
      </c>
      <c r="N5230" t="s">
        <v>798</v>
      </c>
      <c r="O5230">
        <v>0</v>
      </c>
      <c r="P5230" t="s">
        <v>177</v>
      </c>
      <c r="Q5230" t="s">
        <v>514</v>
      </c>
      <c r="R5230" t="s">
        <v>515</v>
      </c>
      <c r="S5230" t="s">
        <v>516</v>
      </c>
      <c r="T5230">
        <v>0</v>
      </c>
      <c r="U5230" t="s">
        <v>517</v>
      </c>
      <c r="V5230">
        <v>2523</v>
      </c>
      <c r="W5230" t="s">
        <v>518</v>
      </c>
      <c r="X5230">
        <v>8</v>
      </c>
      <c r="Y5230" t="s">
        <v>519</v>
      </c>
      <c r="Z5230">
        <v>905000</v>
      </c>
      <c r="AA5230">
        <v>21</v>
      </c>
      <c r="AB5230" t="s">
        <v>867</v>
      </c>
      <c r="AC5230">
        <v>905</v>
      </c>
      <c r="AD5230">
        <v>905000</v>
      </c>
      <c r="AE5230"/>
      <c r="AF5230">
        <v>111838</v>
      </c>
      <c r="AG5230"/>
      <c r="AH5230">
        <v>111838</v>
      </c>
      <c r="AI5230">
        <v>0</v>
      </c>
    </row>
    <row r="5231" spans="1:35">
      <c r="A5231" t="s">
        <v>862</v>
      </c>
      <c r="B5231">
        <v>2018</v>
      </c>
      <c r="C5231">
        <v>2018</v>
      </c>
      <c r="D5231">
        <v>2018</v>
      </c>
      <c r="E5231">
        <v>4</v>
      </c>
      <c r="F5231">
        <v>0</v>
      </c>
      <c r="G5231">
        <v>0</v>
      </c>
      <c r="H5231" t="s">
        <v>900</v>
      </c>
      <c r="I5231">
        <v>842</v>
      </c>
      <c r="J5231" t="s">
        <v>593</v>
      </c>
      <c r="K5231" t="s">
        <v>593</v>
      </c>
      <c r="L5231">
        <v>76</v>
      </c>
      <c r="M5231" t="s">
        <v>538</v>
      </c>
      <c r="N5231" t="s">
        <v>539</v>
      </c>
      <c r="O5231">
        <v>0</v>
      </c>
      <c r="P5231" t="s">
        <v>177</v>
      </c>
      <c r="Q5231" t="s">
        <v>514</v>
      </c>
      <c r="R5231" t="s">
        <v>515</v>
      </c>
      <c r="S5231" t="s">
        <v>516</v>
      </c>
      <c r="T5231">
        <v>0</v>
      </c>
      <c r="U5231" t="s">
        <v>517</v>
      </c>
      <c r="V5231">
        <v>2523</v>
      </c>
      <c r="W5231" t="s">
        <v>518</v>
      </c>
      <c r="X5231">
        <v>8</v>
      </c>
      <c r="Y5231" t="s">
        <v>519</v>
      </c>
      <c r="Z5231">
        <v>31000</v>
      </c>
      <c r="AA5231">
        <v>21</v>
      </c>
      <c r="AB5231" t="s">
        <v>867</v>
      </c>
      <c r="AC5231">
        <v>31</v>
      </c>
      <c r="AD5231">
        <v>31000</v>
      </c>
      <c r="AE5231"/>
      <c r="AF5231">
        <v>24280</v>
      </c>
      <c r="AG5231"/>
      <c r="AH5231">
        <v>24280</v>
      </c>
      <c r="AI5231">
        <v>0</v>
      </c>
    </row>
    <row r="5232" spans="1:35">
      <c r="A5232" t="s">
        <v>862</v>
      </c>
      <c r="B5232">
        <v>2018</v>
      </c>
      <c r="C5232">
        <v>2018</v>
      </c>
      <c r="D5232">
        <v>2018</v>
      </c>
      <c r="E5232">
        <v>4</v>
      </c>
      <c r="F5232">
        <v>0</v>
      </c>
      <c r="G5232">
        <v>0</v>
      </c>
      <c r="H5232" t="s">
        <v>900</v>
      </c>
      <c r="I5232">
        <v>842</v>
      </c>
      <c r="J5232" t="s">
        <v>593</v>
      </c>
      <c r="K5232" t="s">
        <v>593</v>
      </c>
      <c r="L5232">
        <v>92</v>
      </c>
      <c r="M5232" t="s">
        <v>809</v>
      </c>
      <c r="N5232" t="s">
        <v>810</v>
      </c>
      <c r="O5232">
        <v>0</v>
      </c>
      <c r="P5232" t="s">
        <v>177</v>
      </c>
      <c r="Q5232" t="s">
        <v>514</v>
      </c>
      <c r="R5232" t="s">
        <v>515</v>
      </c>
      <c r="S5232" t="s">
        <v>516</v>
      </c>
      <c r="T5232">
        <v>0</v>
      </c>
      <c r="U5232" t="s">
        <v>517</v>
      </c>
      <c r="V5232">
        <v>2523</v>
      </c>
      <c r="W5232" t="s">
        <v>518</v>
      </c>
      <c r="X5232">
        <v>8</v>
      </c>
      <c r="Y5232" t="s">
        <v>519</v>
      </c>
      <c r="Z5232">
        <v>18579000</v>
      </c>
      <c r="AA5232">
        <v>21</v>
      </c>
      <c r="AB5232" t="s">
        <v>867</v>
      </c>
      <c r="AC5232">
        <v>18579</v>
      </c>
      <c r="AD5232">
        <v>18579000</v>
      </c>
      <c r="AE5232"/>
      <c r="AF5232">
        <v>2534948</v>
      </c>
      <c r="AG5232"/>
      <c r="AH5232">
        <v>2534948</v>
      </c>
      <c r="AI5232">
        <v>0</v>
      </c>
    </row>
    <row r="5233" spans="1:35">
      <c r="A5233" t="s">
        <v>862</v>
      </c>
      <c r="B5233">
        <v>2018</v>
      </c>
      <c r="C5233">
        <v>2018</v>
      </c>
      <c r="D5233">
        <v>2018</v>
      </c>
      <c r="E5233">
        <v>4</v>
      </c>
      <c r="F5233">
        <v>0</v>
      </c>
      <c r="G5233">
        <v>0</v>
      </c>
      <c r="H5233" t="s">
        <v>900</v>
      </c>
      <c r="I5233">
        <v>842</v>
      </c>
      <c r="J5233" t="s">
        <v>593</v>
      </c>
      <c r="K5233" t="s">
        <v>593</v>
      </c>
      <c r="L5233">
        <v>116</v>
      </c>
      <c r="M5233" t="s">
        <v>864</v>
      </c>
      <c r="N5233" t="s">
        <v>865</v>
      </c>
      <c r="O5233">
        <v>0</v>
      </c>
      <c r="P5233" t="s">
        <v>177</v>
      </c>
      <c r="Q5233" t="s">
        <v>514</v>
      </c>
      <c r="R5233" t="s">
        <v>515</v>
      </c>
      <c r="S5233" t="s">
        <v>516</v>
      </c>
      <c r="T5233">
        <v>0</v>
      </c>
      <c r="U5233" t="s">
        <v>517</v>
      </c>
      <c r="V5233">
        <v>2523</v>
      </c>
      <c r="W5233" t="s">
        <v>518</v>
      </c>
      <c r="X5233">
        <v>8</v>
      </c>
      <c r="Y5233" t="s">
        <v>519</v>
      </c>
      <c r="Z5233">
        <v>251000</v>
      </c>
      <c r="AA5233">
        <v>21</v>
      </c>
      <c r="AB5233" t="s">
        <v>867</v>
      </c>
      <c r="AC5233">
        <v>251</v>
      </c>
      <c r="AD5233">
        <v>251000</v>
      </c>
      <c r="AE5233"/>
      <c r="AF5233">
        <v>39668</v>
      </c>
      <c r="AG5233"/>
      <c r="AH5233">
        <v>39668</v>
      </c>
      <c r="AI5233">
        <v>0</v>
      </c>
    </row>
    <row r="5234" spans="1:35">
      <c r="A5234" t="s">
        <v>862</v>
      </c>
      <c r="B5234">
        <v>2018</v>
      </c>
      <c r="C5234">
        <v>2018</v>
      </c>
      <c r="D5234">
        <v>2018</v>
      </c>
      <c r="E5234">
        <v>4</v>
      </c>
      <c r="F5234">
        <v>0</v>
      </c>
      <c r="G5234">
        <v>0</v>
      </c>
      <c r="H5234" t="s">
        <v>900</v>
      </c>
      <c r="I5234">
        <v>842</v>
      </c>
      <c r="J5234" t="s">
        <v>593</v>
      </c>
      <c r="K5234" t="s">
        <v>593</v>
      </c>
      <c r="L5234">
        <v>124</v>
      </c>
      <c r="M5234" t="s">
        <v>542</v>
      </c>
      <c r="N5234" t="s">
        <v>543</v>
      </c>
      <c r="O5234">
        <v>0</v>
      </c>
      <c r="P5234" t="s">
        <v>177</v>
      </c>
      <c r="Q5234" t="s">
        <v>514</v>
      </c>
      <c r="R5234" t="s">
        <v>515</v>
      </c>
      <c r="S5234" t="s">
        <v>516</v>
      </c>
      <c r="T5234">
        <v>0</v>
      </c>
      <c r="U5234" t="s">
        <v>517</v>
      </c>
      <c r="V5234">
        <v>2523</v>
      </c>
      <c r="W5234" t="s">
        <v>518</v>
      </c>
      <c r="X5234">
        <v>8</v>
      </c>
      <c r="Y5234" t="s">
        <v>519</v>
      </c>
      <c r="Z5234">
        <v>724872000</v>
      </c>
      <c r="AA5234">
        <v>21</v>
      </c>
      <c r="AB5234" t="s">
        <v>867</v>
      </c>
      <c r="AC5234">
        <v>724872</v>
      </c>
      <c r="AD5234">
        <v>724872000</v>
      </c>
      <c r="AE5234"/>
      <c r="AF5234">
        <v>100344602</v>
      </c>
      <c r="AG5234"/>
      <c r="AH5234">
        <v>100344602</v>
      </c>
      <c r="AI5234">
        <v>0</v>
      </c>
    </row>
    <row r="5235" spans="1:35">
      <c r="A5235" t="s">
        <v>862</v>
      </c>
      <c r="B5235">
        <v>2018</v>
      </c>
      <c r="C5235">
        <v>2018</v>
      </c>
      <c r="D5235">
        <v>2018</v>
      </c>
      <c r="E5235">
        <v>4</v>
      </c>
      <c r="F5235">
        <v>0</v>
      </c>
      <c r="G5235">
        <v>0</v>
      </c>
      <c r="H5235" t="s">
        <v>900</v>
      </c>
      <c r="I5235">
        <v>842</v>
      </c>
      <c r="J5235" t="s">
        <v>593</v>
      </c>
      <c r="K5235" t="s">
        <v>593</v>
      </c>
      <c r="L5235">
        <v>136</v>
      </c>
      <c r="M5235" t="s">
        <v>795</v>
      </c>
      <c r="N5235" t="s">
        <v>796</v>
      </c>
      <c r="O5235">
        <v>0</v>
      </c>
      <c r="P5235" t="s">
        <v>177</v>
      </c>
      <c r="Q5235" t="s">
        <v>514</v>
      </c>
      <c r="R5235" t="s">
        <v>515</v>
      </c>
      <c r="S5235" t="s">
        <v>516</v>
      </c>
      <c r="T5235">
        <v>0</v>
      </c>
      <c r="U5235" t="s">
        <v>517</v>
      </c>
      <c r="V5235">
        <v>2523</v>
      </c>
      <c r="W5235" t="s">
        <v>518</v>
      </c>
      <c r="X5235">
        <v>8</v>
      </c>
      <c r="Y5235" t="s">
        <v>519</v>
      </c>
      <c r="Z5235">
        <v>1785000</v>
      </c>
      <c r="AA5235">
        <v>21</v>
      </c>
      <c r="AB5235" t="s">
        <v>867</v>
      </c>
      <c r="AC5235">
        <v>1785</v>
      </c>
      <c r="AD5235">
        <v>1785000</v>
      </c>
      <c r="AE5235"/>
      <c r="AF5235">
        <v>510564</v>
      </c>
      <c r="AG5235"/>
      <c r="AH5235">
        <v>510564</v>
      </c>
      <c r="AI5235">
        <v>0</v>
      </c>
    </row>
    <row r="5236" spans="1:35">
      <c r="A5236" t="s">
        <v>862</v>
      </c>
      <c r="B5236">
        <v>2018</v>
      </c>
      <c r="C5236">
        <v>2018</v>
      </c>
      <c r="D5236">
        <v>2018</v>
      </c>
      <c r="E5236">
        <v>4</v>
      </c>
      <c r="F5236">
        <v>0</v>
      </c>
      <c r="G5236">
        <v>0</v>
      </c>
      <c r="H5236" t="s">
        <v>900</v>
      </c>
      <c r="I5236">
        <v>842</v>
      </c>
      <c r="J5236" t="s">
        <v>593</v>
      </c>
      <c r="K5236" t="s">
        <v>593</v>
      </c>
      <c r="L5236">
        <v>148</v>
      </c>
      <c r="M5236" t="s">
        <v>628</v>
      </c>
      <c r="N5236" t="s">
        <v>629</v>
      </c>
      <c r="O5236">
        <v>0</v>
      </c>
      <c r="P5236" t="s">
        <v>177</v>
      </c>
      <c r="Q5236" t="s">
        <v>514</v>
      </c>
      <c r="R5236" t="s">
        <v>515</v>
      </c>
      <c r="S5236" t="s">
        <v>516</v>
      </c>
      <c r="T5236">
        <v>0</v>
      </c>
      <c r="U5236" t="s">
        <v>517</v>
      </c>
      <c r="V5236">
        <v>2523</v>
      </c>
      <c r="W5236" t="s">
        <v>518</v>
      </c>
      <c r="X5236">
        <v>8</v>
      </c>
      <c r="Y5236" t="s">
        <v>519</v>
      </c>
      <c r="Z5236">
        <v>32000</v>
      </c>
      <c r="AA5236">
        <v>21</v>
      </c>
      <c r="AB5236" t="s">
        <v>867</v>
      </c>
      <c r="AC5236">
        <v>32</v>
      </c>
      <c r="AD5236">
        <v>32000</v>
      </c>
      <c r="AE5236"/>
      <c r="AF5236">
        <v>4500</v>
      </c>
      <c r="AG5236"/>
      <c r="AH5236">
        <v>4500</v>
      </c>
      <c r="AI5236">
        <v>0</v>
      </c>
    </row>
    <row r="5237" spans="1:35">
      <c r="A5237" t="s">
        <v>862</v>
      </c>
      <c r="B5237">
        <v>2018</v>
      </c>
      <c r="C5237">
        <v>2018</v>
      </c>
      <c r="D5237">
        <v>2018</v>
      </c>
      <c r="E5237">
        <v>4</v>
      </c>
      <c r="F5237">
        <v>0</v>
      </c>
      <c r="G5237">
        <v>0</v>
      </c>
      <c r="H5237" t="s">
        <v>900</v>
      </c>
      <c r="I5237">
        <v>842</v>
      </c>
      <c r="J5237" t="s">
        <v>593</v>
      </c>
      <c r="K5237" t="s">
        <v>593</v>
      </c>
      <c r="L5237">
        <v>152</v>
      </c>
      <c r="M5237" t="s">
        <v>642</v>
      </c>
      <c r="N5237" t="s">
        <v>643</v>
      </c>
      <c r="O5237">
        <v>0</v>
      </c>
      <c r="P5237" t="s">
        <v>177</v>
      </c>
      <c r="Q5237" t="s">
        <v>514</v>
      </c>
      <c r="R5237" t="s">
        <v>515</v>
      </c>
      <c r="S5237" t="s">
        <v>516</v>
      </c>
      <c r="T5237">
        <v>0</v>
      </c>
      <c r="U5237" t="s">
        <v>517</v>
      </c>
      <c r="V5237">
        <v>2523</v>
      </c>
      <c r="W5237" t="s">
        <v>518</v>
      </c>
      <c r="X5237">
        <v>8</v>
      </c>
      <c r="Y5237" t="s">
        <v>519</v>
      </c>
      <c r="Z5237">
        <v>1705000</v>
      </c>
      <c r="AA5237">
        <v>21</v>
      </c>
      <c r="AB5237" t="s">
        <v>867</v>
      </c>
      <c r="AC5237">
        <v>1705</v>
      </c>
      <c r="AD5237">
        <v>1705000</v>
      </c>
      <c r="AE5237"/>
      <c r="AF5237">
        <v>444989</v>
      </c>
      <c r="AG5237"/>
      <c r="AH5237">
        <v>444989</v>
      </c>
      <c r="AI5237">
        <v>0</v>
      </c>
    </row>
    <row r="5238" spans="1:35">
      <c r="A5238" t="s">
        <v>862</v>
      </c>
      <c r="B5238">
        <v>2018</v>
      </c>
      <c r="C5238">
        <v>2018</v>
      </c>
      <c r="D5238">
        <v>2018</v>
      </c>
      <c r="E5238">
        <v>4</v>
      </c>
      <c r="F5238">
        <v>0</v>
      </c>
      <c r="G5238">
        <v>0</v>
      </c>
      <c r="H5238" t="s">
        <v>900</v>
      </c>
      <c r="I5238">
        <v>842</v>
      </c>
      <c r="J5238" t="s">
        <v>593</v>
      </c>
      <c r="K5238" t="s">
        <v>593</v>
      </c>
      <c r="L5238">
        <v>156</v>
      </c>
      <c r="M5238" t="s">
        <v>183</v>
      </c>
      <c r="N5238" t="s">
        <v>562</v>
      </c>
      <c r="O5238">
        <v>0</v>
      </c>
      <c r="P5238" t="s">
        <v>177</v>
      </c>
      <c r="Q5238" t="s">
        <v>514</v>
      </c>
      <c r="R5238" t="s">
        <v>515</v>
      </c>
      <c r="S5238" t="s">
        <v>516</v>
      </c>
      <c r="T5238">
        <v>0</v>
      </c>
      <c r="U5238" t="s">
        <v>517</v>
      </c>
      <c r="V5238">
        <v>2523</v>
      </c>
      <c r="W5238" t="s">
        <v>518</v>
      </c>
      <c r="X5238">
        <v>8</v>
      </c>
      <c r="Y5238" t="s">
        <v>519</v>
      </c>
      <c r="Z5238">
        <v>1455000</v>
      </c>
      <c r="AA5238">
        <v>21</v>
      </c>
      <c r="AB5238" t="s">
        <v>867</v>
      </c>
      <c r="AC5238">
        <v>1455</v>
      </c>
      <c r="AD5238">
        <v>1455000</v>
      </c>
      <c r="AE5238"/>
      <c r="AF5238">
        <v>954137</v>
      </c>
      <c r="AG5238"/>
      <c r="AH5238">
        <v>954137</v>
      </c>
      <c r="AI5238">
        <v>0</v>
      </c>
    </row>
    <row r="5239" spans="1:35">
      <c r="A5239" t="s">
        <v>862</v>
      </c>
      <c r="B5239">
        <v>2018</v>
      </c>
      <c r="C5239">
        <v>2018</v>
      </c>
      <c r="D5239">
        <v>2018</v>
      </c>
      <c r="E5239">
        <v>4</v>
      </c>
      <c r="F5239">
        <v>0</v>
      </c>
      <c r="G5239">
        <v>0</v>
      </c>
      <c r="H5239" t="s">
        <v>900</v>
      </c>
      <c r="I5239">
        <v>842</v>
      </c>
      <c r="J5239" t="s">
        <v>593</v>
      </c>
      <c r="K5239" t="s">
        <v>593</v>
      </c>
      <c r="L5239">
        <v>170</v>
      </c>
      <c r="M5239" t="s">
        <v>725</v>
      </c>
      <c r="N5239" t="s">
        <v>726</v>
      </c>
      <c r="O5239">
        <v>0</v>
      </c>
      <c r="P5239" t="s">
        <v>177</v>
      </c>
      <c r="Q5239" t="s">
        <v>514</v>
      </c>
      <c r="R5239" t="s">
        <v>515</v>
      </c>
      <c r="S5239" t="s">
        <v>516</v>
      </c>
      <c r="T5239">
        <v>0</v>
      </c>
      <c r="U5239" t="s">
        <v>517</v>
      </c>
      <c r="V5239">
        <v>2523</v>
      </c>
      <c r="W5239" t="s">
        <v>518</v>
      </c>
      <c r="X5239">
        <v>8</v>
      </c>
      <c r="Y5239" t="s">
        <v>519</v>
      </c>
      <c r="Z5239">
        <v>234000</v>
      </c>
      <c r="AA5239">
        <v>21</v>
      </c>
      <c r="AB5239" t="s">
        <v>867</v>
      </c>
      <c r="AC5239">
        <v>234</v>
      </c>
      <c r="AD5239">
        <v>234000</v>
      </c>
      <c r="AE5239"/>
      <c r="AF5239">
        <v>47833</v>
      </c>
      <c r="AG5239"/>
      <c r="AH5239">
        <v>47833</v>
      </c>
      <c r="AI5239">
        <v>0</v>
      </c>
    </row>
    <row r="5240" spans="1:35">
      <c r="A5240" t="s">
        <v>862</v>
      </c>
      <c r="B5240">
        <v>2018</v>
      </c>
      <c r="C5240">
        <v>2018</v>
      </c>
      <c r="D5240">
        <v>2018</v>
      </c>
      <c r="E5240">
        <v>4</v>
      </c>
      <c r="F5240">
        <v>0</v>
      </c>
      <c r="G5240">
        <v>0</v>
      </c>
      <c r="H5240" t="s">
        <v>900</v>
      </c>
      <c r="I5240">
        <v>842</v>
      </c>
      <c r="J5240" t="s">
        <v>593</v>
      </c>
      <c r="K5240" t="s">
        <v>593</v>
      </c>
      <c r="L5240">
        <v>188</v>
      </c>
      <c r="M5240" t="s">
        <v>612</v>
      </c>
      <c r="N5240" t="s">
        <v>613</v>
      </c>
      <c r="O5240">
        <v>0</v>
      </c>
      <c r="P5240" t="s">
        <v>177</v>
      </c>
      <c r="Q5240" t="s">
        <v>514</v>
      </c>
      <c r="R5240" t="s">
        <v>515</v>
      </c>
      <c r="S5240" t="s">
        <v>516</v>
      </c>
      <c r="T5240">
        <v>0</v>
      </c>
      <c r="U5240" t="s">
        <v>517</v>
      </c>
      <c r="V5240">
        <v>2523</v>
      </c>
      <c r="W5240" t="s">
        <v>518</v>
      </c>
      <c r="X5240">
        <v>8</v>
      </c>
      <c r="Y5240" t="s">
        <v>519</v>
      </c>
      <c r="Z5240">
        <v>222000</v>
      </c>
      <c r="AA5240">
        <v>21</v>
      </c>
      <c r="AB5240" t="s">
        <v>867</v>
      </c>
      <c r="AC5240">
        <v>222</v>
      </c>
      <c r="AD5240">
        <v>222000</v>
      </c>
      <c r="AE5240"/>
      <c r="AF5240">
        <v>75257</v>
      </c>
      <c r="AG5240"/>
      <c r="AH5240">
        <v>75257</v>
      </c>
      <c r="AI5240">
        <v>0</v>
      </c>
    </row>
    <row r="5241" spans="1:35">
      <c r="A5241" t="s">
        <v>862</v>
      </c>
      <c r="B5241">
        <v>2018</v>
      </c>
      <c r="C5241">
        <v>2018</v>
      </c>
      <c r="D5241">
        <v>2018</v>
      </c>
      <c r="E5241">
        <v>4</v>
      </c>
      <c r="F5241">
        <v>0</v>
      </c>
      <c r="G5241">
        <v>0</v>
      </c>
      <c r="H5241" t="s">
        <v>900</v>
      </c>
      <c r="I5241">
        <v>842</v>
      </c>
      <c r="J5241" t="s">
        <v>593</v>
      </c>
      <c r="K5241" t="s">
        <v>593</v>
      </c>
      <c r="L5241">
        <v>196</v>
      </c>
      <c r="M5241" t="s">
        <v>614</v>
      </c>
      <c r="N5241" t="s">
        <v>615</v>
      </c>
      <c r="O5241">
        <v>0</v>
      </c>
      <c r="P5241" t="s">
        <v>177</v>
      </c>
      <c r="Q5241" t="s">
        <v>514</v>
      </c>
      <c r="R5241" t="s">
        <v>515</v>
      </c>
      <c r="S5241" t="s">
        <v>516</v>
      </c>
      <c r="T5241">
        <v>0</v>
      </c>
      <c r="U5241" t="s">
        <v>517</v>
      </c>
      <c r="V5241">
        <v>2523</v>
      </c>
      <c r="W5241" t="s">
        <v>518</v>
      </c>
      <c r="X5241">
        <v>8</v>
      </c>
      <c r="Y5241" t="s">
        <v>519</v>
      </c>
      <c r="Z5241">
        <v>91000</v>
      </c>
      <c r="AA5241">
        <v>21</v>
      </c>
      <c r="AB5241" t="s">
        <v>867</v>
      </c>
      <c r="AC5241">
        <v>91</v>
      </c>
      <c r="AD5241">
        <v>91000</v>
      </c>
      <c r="AE5241"/>
      <c r="AF5241">
        <v>12600</v>
      </c>
      <c r="AG5241"/>
      <c r="AH5241">
        <v>12600</v>
      </c>
      <c r="AI5241">
        <v>0</v>
      </c>
    </row>
    <row r="5242" spans="1:35">
      <c r="A5242" t="s">
        <v>862</v>
      </c>
      <c r="B5242">
        <v>2018</v>
      </c>
      <c r="C5242">
        <v>2018</v>
      </c>
      <c r="D5242">
        <v>2018</v>
      </c>
      <c r="E5242">
        <v>4</v>
      </c>
      <c r="F5242">
        <v>0</v>
      </c>
      <c r="G5242">
        <v>0</v>
      </c>
      <c r="H5242" t="s">
        <v>900</v>
      </c>
      <c r="I5242">
        <v>842</v>
      </c>
      <c r="J5242" t="s">
        <v>593</v>
      </c>
      <c r="K5242" t="s">
        <v>593</v>
      </c>
      <c r="L5242">
        <v>203</v>
      </c>
      <c r="M5242" t="s">
        <v>684</v>
      </c>
      <c r="N5242" t="s">
        <v>685</v>
      </c>
      <c r="O5242">
        <v>0</v>
      </c>
      <c r="P5242" t="s">
        <v>177</v>
      </c>
      <c r="Q5242" t="s">
        <v>514</v>
      </c>
      <c r="R5242" t="s">
        <v>515</v>
      </c>
      <c r="S5242" t="s">
        <v>516</v>
      </c>
      <c r="T5242">
        <v>0</v>
      </c>
      <c r="U5242" t="s">
        <v>517</v>
      </c>
      <c r="V5242">
        <v>2523</v>
      </c>
      <c r="W5242" t="s">
        <v>518</v>
      </c>
      <c r="X5242">
        <v>8</v>
      </c>
      <c r="Y5242" t="s">
        <v>519</v>
      </c>
      <c r="Z5242">
        <v>8000</v>
      </c>
      <c r="AA5242">
        <v>21</v>
      </c>
      <c r="AB5242" t="s">
        <v>867</v>
      </c>
      <c r="AC5242">
        <v>8</v>
      </c>
      <c r="AD5242">
        <v>8000</v>
      </c>
      <c r="AE5242"/>
      <c r="AF5242">
        <v>6718</v>
      </c>
      <c r="AG5242"/>
      <c r="AH5242">
        <v>6718</v>
      </c>
      <c r="AI5242">
        <v>0</v>
      </c>
    </row>
    <row r="5243" spans="1:35">
      <c r="A5243" t="s">
        <v>862</v>
      </c>
      <c r="B5243">
        <v>2018</v>
      </c>
      <c r="C5243">
        <v>2018</v>
      </c>
      <c r="D5243">
        <v>2018</v>
      </c>
      <c r="E5243">
        <v>4</v>
      </c>
      <c r="F5243">
        <v>0</v>
      </c>
      <c r="G5243">
        <v>0</v>
      </c>
      <c r="H5243" t="s">
        <v>900</v>
      </c>
      <c r="I5243">
        <v>842</v>
      </c>
      <c r="J5243" t="s">
        <v>593</v>
      </c>
      <c r="K5243" t="s">
        <v>593</v>
      </c>
      <c r="L5243">
        <v>212</v>
      </c>
      <c r="M5243" t="s">
        <v>815</v>
      </c>
      <c r="N5243" t="s">
        <v>816</v>
      </c>
      <c r="O5243">
        <v>0</v>
      </c>
      <c r="P5243" t="s">
        <v>177</v>
      </c>
      <c r="Q5243" t="s">
        <v>514</v>
      </c>
      <c r="R5243" t="s">
        <v>515</v>
      </c>
      <c r="S5243" t="s">
        <v>516</v>
      </c>
      <c r="T5243">
        <v>0</v>
      </c>
      <c r="U5243" t="s">
        <v>517</v>
      </c>
      <c r="V5243">
        <v>2523</v>
      </c>
      <c r="W5243" t="s">
        <v>518</v>
      </c>
      <c r="X5243">
        <v>8</v>
      </c>
      <c r="Y5243" t="s">
        <v>519</v>
      </c>
      <c r="Z5243">
        <v>2029000</v>
      </c>
      <c r="AA5243">
        <v>21</v>
      </c>
      <c r="AB5243" t="s">
        <v>867</v>
      </c>
      <c r="AC5243">
        <v>2029</v>
      </c>
      <c r="AD5243">
        <v>2029000</v>
      </c>
      <c r="AE5243"/>
      <c r="AF5243">
        <v>166625</v>
      </c>
      <c r="AG5243"/>
      <c r="AH5243">
        <v>166625</v>
      </c>
      <c r="AI5243">
        <v>0</v>
      </c>
    </row>
    <row r="5244" spans="1:35">
      <c r="A5244" t="s">
        <v>862</v>
      </c>
      <c r="B5244">
        <v>2018</v>
      </c>
      <c r="C5244">
        <v>2018</v>
      </c>
      <c r="D5244">
        <v>2018</v>
      </c>
      <c r="E5244">
        <v>4</v>
      </c>
      <c r="F5244">
        <v>0</v>
      </c>
      <c r="G5244">
        <v>0</v>
      </c>
      <c r="H5244" t="s">
        <v>900</v>
      </c>
      <c r="I5244">
        <v>842</v>
      </c>
      <c r="J5244" t="s">
        <v>593</v>
      </c>
      <c r="K5244" t="s">
        <v>593</v>
      </c>
      <c r="L5244">
        <v>214</v>
      </c>
      <c r="M5244" t="s">
        <v>837</v>
      </c>
      <c r="N5244" t="s">
        <v>838</v>
      </c>
      <c r="O5244">
        <v>0</v>
      </c>
      <c r="P5244" t="s">
        <v>177</v>
      </c>
      <c r="Q5244" t="s">
        <v>514</v>
      </c>
      <c r="R5244" t="s">
        <v>515</v>
      </c>
      <c r="S5244" t="s">
        <v>516</v>
      </c>
      <c r="T5244">
        <v>0</v>
      </c>
      <c r="U5244" t="s">
        <v>517</v>
      </c>
      <c r="V5244">
        <v>2523</v>
      </c>
      <c r="W5244" t="s">
        <v>518</v>
      </c>
      <c r="X5244">
        <v>8</v>
      </c>
      <c r="Y5244" t="s">
        <v>519</v>
      </c>
      <c r="Z5244">
        <v>1291000</v>
      </c>
      <c r="AA5244">
        <v>21</v>
      </c>
      <c r="AB5244" t="s">
        <v>867</v>
      </c>
      <c r="AC5244">
        <v>1291</v>
      </c>
      <c r="AD5244">
        <v>1291000</v>
      </c>
      <c r="AE5244"/>
      <c r="AF5244">
        <v>533388</v>
      </c>
      <c r="AG5244"/>
      <c r="AH5244">
        <v>533388</v>
      </c>
      <c r="AI5244">
        <v>0</v>
      </c>
    </row>
    <row r="5245" spans="1:35">
      <c r="A5245" t="s">
        <v>862</v>
      </c>
      <c r="B5245">
        <v>2018</v>
      </c>
      <c r="C5245">
        <v>2018</v>
      </c>
      <c r="D5245">
        <v>2018</v>
      </c>
      <c r="E5245">
        <v>4</v>
      </c>
      <c r="F5245">
        <v>0</v>
      </c>
      <c r="G5245">
        <v>0</v>
      </c>
      <c r="H5245" t="s">
        <v>900</v>
      </c>
      <c r="I5245">
        <v>842</v>
      </c>
      <c r="J5245" t="s">
        <v>593</v>
      </c>
      <c r="K5245" t="s">
        <v>593</v>
      </c>
      <c r="L5245">
        <v>218</v>
      </c>
      <c r="M5245" t="s">
        <v>767</v>
      </c>
      <c r="N5245" t="s">
        <v>768</v>
      </c>
      <c r="O5245">
        <v>0</v>
      </c>
      <c r="P5245" t="s">
        <v>177</v>
      </c>
      <c r="Q5245" t="s">
        <v>514</v>
      </c>
      <c r="R5245" t="s">
        <v>515</v>
      </c>
      <c r="S5245" t="s">
        <v>516</v>
      </c>
      <c r="T5245">
        <v>0</v>
      </c>
      <c r="U5245" t="s">
        <v>517</v>
      </c>
      <c r="V5245">
        <v>2523</v>
      </c>
      <c r="W5245" t="s">
        <v>518</v>
      </c>
      <c r="X5245">
        <v>8</v>
      </c>
      <c r="Y5245" t="s">
        <v>519</v>
      </c>
      <c r="Z5245">
        <v>481000</v>
      </c>
      <c r="AA5245">
        <v>21</v>
      </c>
      <c r="AB5245" t="s">
        <v>867</v>
      </c>
      <c r="AC5245">
        <v>481</v>
      </c>
      <c r="AD5245">
        <v>481000</v>
      </c>
      <c r="AE5245"/>
      <c r="AF5245">
        <v>160889</v>
      </c>
      <c r="AG5245"/>
      <c r="AH5245">
        <v>160889</v>
      </c>
      <c r="AI5245">
        <v>0</v>
      </c>
    </row>
    <row r="5246" spans="1:35">
      <c r="A5246" t="s">
        <v>862</v>
      </c>
      <c r="B5246">
        <v>2018</v>
      </c>
      <c r="C5246">
        <v>2018</v>
      </c>
      <c r="D5246">
        <v>2018</v>
      </c>
      <c r="E5246">
        <v>4</v>
      </c>
      <c r="F5246">
        <v>0</v>
      </c>
      <c r="G5246">
        <v>0</v>
      </c>
      <c r="H5246" t="s">
        <v>900</v>
      </c>
      <c r="I5246">
        <v>842</v>
      </c>
      <c r="J5246" t="s">
        <v>593</v>
      </c>
      <c r="K5246" t="s">
        <v>593</v>
      </c>
      <c r="L5246">
        <v>222</v>
      </c>
      <c r="M5246" t="s">
        <v>833</v>
      </c>
      <c r="N5246" t="s">
        <v>834</v>
      </c>
      <c r="O5246">
        <v>0</v>
      </c>
      <c r="P5246" t="s">
        <v>177</v>
      </c>
      <c r="Q5246" t="s">
        <v>514</v>
      </c>
      <c r="R5246" t="s">
        <v>515</v>
      </c>
      <c r="S5246" t="s">
        <v>516</v>
      </c>
      <c r="T5246">
        <v>0</v>
      </c>
      <c r="U5246" t="s">
        <v>517</v>
      </c>
      <c r="V5246">
        <v>2523</v>
      </c>
      <c r="W5246" t="s">
        <v>518</v>
      </c>
      <c r="X5246">
        <v>8</v>
      </c>
      <c r="Y5246" t="s">
        <v>519</v>
      </c>
      <c r="Z5246">
        <v>10000</v>
      </c>
      <c r="AA5246">
        <v>21</v>
      </c>
      <c r="AB5246" t="s">
        <v>867</v>
      </c>
      <c r="AC5246">
        <v>10</v>
      </c>
      <c r="AD5246">
        <v>10000</v>
      </c>
      <c r="AE5246"/>
      <c r="AF5246">
        <v>18523</v>
      </c>
      <c r="AG5246"/>
      <c r="AH5246">
        <v>18523</v>
      </c>
      <c r="AI5246">
        <v>0</v>
      </c>
    </row>
    <row r="5247" spans="1:35">
      <c r="A5247" t="s">
        <v>862</v>
      </c>
      <c r="B5247">
        <v>2018</v>
      </c>
      <c r="C5247">
        <v>2018</v>
      </c>
      <c r="D5247">
        <v>2018</v>
      </c>
      <c r="E5247">
        <v>4</v>
      </c>
      <c r="F5247">
        <v>0</v>
      </c>
      <c r="G5247">
        <v>0</v>
      </c>
      <c r="H5247" t="s">
        <v>900</v>
      </c>
      <c r="I5247">
        <v>842</v>
      </c>
      <c r="J5247" t="s">
        <v>593</v>
      </c>
      <c r="K5247" t="s">
        <v>593</v>
      </c>
      <c r="L5247">
        <v>251</v>
      </c>
      <c r="M5247" t="s">
        <v>113</v>
      </c>
      <c r="N5247" t="s">
        <v>583</v>
      </c>
      <c r="O5247">
        <v>0</v>
      </c>
      <c r="P5247" t="s">
        <v>177</v>
      </c>
      <c r="Q5247" t="s">
        <v>514</v>
      </c>
      <c r="R5247" t="s">
        <v>515</v>
      </c>
      <c r="S5247" t="s">
        <v>516</v>
      </c>
      <c r="T5247">
        <v>0</v>
      </c>
      <c r="U5247" t="s">
        <v>517</v>
      </c>
      <c r="V5247">
        <v>2523</v>
      </c>
      <c r="W5247" t="s">
        <v>518</v>
      </c>
      <c r="X5247">
        <v>8</v>
      </c>
      <c r="Y5247" t="s">
        <v>519</v>
      </c>
      <c r="Z5247">
        <v>206000</v>
      </c>
      <c r="AA5247">
        <v>21</v>
      </c>
      <c r="AB5247" t="s">
        <v>867</v>
      </c>
      <c r="AC5247">
        <v>206</v>
      </c>
      <c r="AD5247">
        <v>206000</v>
      </c>
      <c r="AE5247"/>
      <c r="AF5247">
        <v>31672</v>
      </c>
      <c r="AG5247"/>
      <c r="AH5247">
        <v>31672</v>
      </c>
      <c r="AI5247">
        <v>0</v>
      </c>
    </row>
    <row r="5248" spans="1:35">
      <c r="A5248" t="s">
        <v>862</v>
      </c>
      <c r="B5248">
        <v>2018</v>
      </c>
      <c r="C5248">
        <v>2018</v>
      </c>
      <c r="D5248">
        <v>2018</v>
      </c>
      <c r="E5248">
        <v>4</v>
      </c>
      <c r="F5248">
        <v>0</v>
      </c>
      <c r="G5248">
        <v>0</v>
      </c>
      <c r="H5248" t="s">
        <v>900</v>
      </c>
      <c r="I5248">
        <v>842</v>
      </c>
      <c r="J5248" t="s">
        <v>593</v>
      </c>
      <c r="K5248" t="s">
        <v>593</v>
      </c>
      <c r="L5248">
        <v>268</v>
      </c>
      <c r="M5248" t="s">
        <v>779</v>
      </c>
      <c r="N5248" t="s">
        <v>780</v>
      </c>
      <c r="O5248">
        <v>0</v>
      </c>
      <c r="P5248" t="s">
        <v>177</v>
      </c>
      <c r="Q5248" t="s">
        <v>514</v>
      </c>
      <c r="R5248" t="s">
        <v>515</v>
      </c>
      <c r="S5248" t="s">
        <v>516</v>
      </c>
      <c r="T5248">
        <v>0</v>
      </c>
      <c r="U5248" t="s">
        <v>517</v>
      </c>
      <c r="V5248">
        <v>2523</v>
      </c>
      <c r="W5248" t="s">
        <v>518</v>
      </c>
      <c r="X5248">
        <v>8</v>
      </c>
      <c r="Y5248" t="s">
        <v>519</v>
      </c>
      <c r="Z5248">
        <v>17000</v>
      </c>
      <c r="AA5248">
        <v>21</v>
      </c>
      <c r="AB5248" t="s">
        <v>867</v>
      </c>
      <c r="AC5248">
        <v>17</v>
      </c>
      <c r="AD5248">
        <v>17000</v>
      </c>
      <c r="AE5248"/>
      <c r="AF5248">
        <v>20242</v>
      </c>
      <c r="AG5248"/>
      <c r="AH5248">
        <v>20242</v>
      </c>
      <c r="AI5248">
        <v>0</v>
      </c>
    </row>
    <row r="5249" spans="1:35">
      <c r="A5249" t="s">
        <v>862</v>
      </c>
      <c r="B5249">
        <v>2018</v>
      </c>
      <c r="C5249">
        <v>2018</v>
      </c>
      <c r="D5249">
        <v>2018</v>
      </c>
      <c r="E5249">
        <v>4</v>
      </c>
      <c r="F5249">
        <v>0</v>
      </c>
      <c r="G5249">
        <v>0</v>
      </c>
      <c r="H5249" t="s">
        <v>900</v>
      </c>
      <c r="I5249">
        <v>842</v>
      </c>
      <c r="J5249" t="s">
        <v>593</v>
      </c>
      <c r="K5249" t="s">
        <v>593</v>
      </c>
      <c r="L5249">
        <v>276</v>
      </c>
      <c r="M5249" t="s">
        <v>591</v>
      </c>
      <c r="N5249" t="s">
        <v>592</v>
      </c>
      <c r="O5249">
        <v>0</v>
      </c>
      <c r="P5249" t="s">
        <v>177</v>
      </c>
      <c r="Q5249" t="s">
        <v>514</v>
      </c>
      <c r="R5249" t="s">
        <v>515</v>
      </c>
      <c r="S5249" t="s">
        <v>516</v>
      </c>
      <c r="T5249">
        <v>0</v>
      </c>
      <c r="U5249" t="s">
        <v>517</v>
      </c>
      <c r="V5249">
        <v>2523</v>
      </c>
      <c r="W5249" t="s">
        <v>518</v>
      </c>
      <c r="X5249">
        <v>8</v>
      </c>
      <c r="Y5249" t="s">
        <v>519</v>
      </c>
      <c r="Z5249">
        <v>871000</v>
      </c>
      <c r="AA5249">
        <v>21</v>
      </c>
      <c r="AB5249" t="s">
        <v>867</v>
      </c>
      <c r="AC5249">
        <v>871</v>
      </c>
      <c r="AD5249">
        <v>871000</v>
      </c>
      <c r="AE5249"/>
      <c r="AF5249">
        <v>525708</v>
      </c>
      <c r="AG5249"/>
      <c r="AH5249">
        <v>525708</v>
      </c>
      <c r="AI5249">
        <v>0</v>
      </c>
    </row>
    <row r="5250" spans="1:35">
      <c r="A5250" t="s">
        <v>862</v>
      </c>
      <c r="B5250">
        <v>2018</v>
      </c>
      <c r="C5250">
        <v>2018</v>
      </c>
      <c r="D5250">
        <v>2018</v>
      </c>
      <c r="E5250">
        <v>4</v>
      </c>
      <c r="F5250">
        <v>0</v>
      </c>
      <c r="G5250">
        <v>0</v>
      </c>
      <c r="H5250" t="s">
        <v>900</v>
      </c>
      <c r="I5250">
        <v>842</v>
      </c>
      <c r="J5250" t="s">
        <v>593</v>
      </c>
      <c r="K5250" t="s">
        <v>593</v>
      </c>
      <c r="L5250">
        <v>300</v>
      </c>
      <c r="M5250" t="s">
        <v>680</v>
      </c>
      <c r="N5250" t="s">
        <v>681</v>
      </c>
      <c r="O5250">
        <v>0</v>
      </c>
      <c r="P5250" t="s">
        <v>177</v>
      </c>
      <c r="Q5250" t="s">
        <v>514</v>
      </c>
      <c r="R5250" t="s">
        <v>515</v>
      </c>
      <c r="S5250" t="s">
        <v>516</v>
      </c>
      <c r="T5250">
        <v>0</v>
      </c>
      <c r="U5250" t="s">
        <v>517</v>
      </c>
      <c r="V5250">
        <v>2523</v>
      </c>
      <c r="W5250" t="s">
        <v>518</v>
      </c>
      <c r="X5250">
        <v>8</v>
      </c>
      <c r="Y5250" t="s">
        <v>519</v>
      </c>
      <c r="Z5250">
        <v>281000</v>
      </c>
      <c r="AA5250">
        <v>21</v>
      </c>
      <c r="AB5250" t="s">
        <v>867</v>
      </c>
      <c r="AC5250">
        <v>281</v>
      </c>
      <c r="AD5250">
        <v>281000</v>
      </c>
      <c r="AE5250"/>
      <c r="AF5250">
        <v>345374</v>
      </c>
      <c r="AG5250"/>
      <c r="AH5250">
        <v>345374</v>
      </c>
      <c r="AI5250">
        <v>0</v>
      </c>
    </row>
    <row r="5251" spans="1:35">
      <c r="A5251" t="s">
        <v>862</v>
      </c>
      <c r="B5251">
        <v>2018</v>
      </c>
      <c r="C5251">
        <v>2018</v>
      </c>
      <c r="D5251">
        <v>2018</v>
      </c>
      <c r="E5251">
        <v>4</v>
      </c>
      <c r="F5251">
        <v>0</v>
      </c>
      <c r="G5251">
        <v>0</v>
      </c>
      <c r="H5251" t="s">
        <v>900</v>
      </c>
      <c r="I5251">
        <v>842</v>
      </c>
      <c r="J5251" t="s">
        <v>593</v>
      </c>
      <c r="K5251" t="s">
        <v>593</v>
      </c>
      <c r="L5251">
        <v>320</v>
      </c>
      <c r="M5251" t="s">
        <v>835</v>
      </c>
      <c r="N5251" t="s">
        <v>836</v>
      </c>
      <c r="O5251">
        <v>0</v>
      </c>
      <c r="P5251" t="s">
        <v>177</v>
      </c>
      <c r="Q5251" t="s">
        <v>514</v>
      </c>
      <c r="R5251" t="s">
        <v>515</v>
      </c>
      <c r="S5251" t="s">
        <v>516</v>
      </c>
      <c r="T5251">
        <v>0</v>
      </c>
      <c r="U5251" t="s">
        <v>517</v>
      </c>
      <c r="V5251">
        <v>2523</v>
      </c>
      <c r="W5251" t="s">
        <v>518</v>
      </c>
      <c r="X5251">
        <v>8</v>
      </c>
      <c r="Y5251" t="s">
        <v>519</v>
      </c>
      <c r="Z5251">
        <v>248000</v>
      </c>
      <c r="AA5251">
        <v>21</v>
      </c>
      <c r="AB5251" t="s">
        <v>867</v>
      </c>
      <c r="AC5251">
        <v>248</v>
      </c>
      <c r="AD5251">
        <v>248000</v>
      </c>
      <c r="AE5251"/>
      <c r="AF5251">
        <v>307471</v>
      </c>
      <c r="AG5251"/>
      <c r="AH5251">
        <v>307471</v>
      </c>
      <c r="AI5251">
        <v>0</v>
      </c>
    </row>
    <row r="5252" spans="1:35">
      <c r="A5252" t="s">
        <v>862</v>
      </c>
      <c r="B5252">
        <v>2018</v>
      </c>
      <c r="C5252">
        <v>2018</v>
      </c>
      <c r="D5252">
        <v>2018</v>
      </c>
      <c r="E5252">
        <v>4</v>
      </c>
      <c r="F5252">
        <v>0</v>
      </c>
      <c r="G5252">
        <v>0</v>
      </c>
      <c r="H5252" t="s">
        <v>900</v>
      </c>
      <c r="I5252">
        <v>842</v>
      </c>
      <c r="J5252" t="s">
        <v>593</v>
      </c>
      <c r="K5252" t="s">
        <v>593</v>
      </c>
      <c r="L5252">
        <v>328</v>
      </c>
      <c r="M5252" t="s">
        <v>717</v>
      </c>
      <c r="N5252" t="s">
        <v>718</v>
      </c>
      <c r="O5252">
        <v>0</v>
      </c>
      <c r="P5252" t="s">
        <v>177</v>
      </c>
      <c r="Q5252" t="s">
        <v>514</v>
      </c>
      <c r="R5252" t="s">
        <v>515</v>
      </c>
      <c r="S5252" t="s">
        <v>516</v>
      </c>
      <c r="T5252">
        <v>0</v>
      </c>
      <c r="U5252" t="s">
        <v>517</v>
      </c>
      <c r="V5252">
        <v>2523</v>
      </c>
      <c r="W5252" t="s">
        <v>518</v>
      </c>
      <c r="X5252">
        <v>8</v>
      </c>
      <c r="Y5252" t="s">
        <v>519</v>
      </c>
      <c r="Z5252">
        <v>2492000</v>
      </c>
      <c r="AA5252">
        <v>21</v>
      </c>
      <c r="AB5252" t="s">
        <v>867</v>
      </c>
      <c r="AC5252">
        <v>2492</v>
      </c>
      <c r="AD5252">
        <v>2492000</v>
      </c>
      <c r="AE5252"/>
      <c r="AF5252">
        <v>497595</v>
      </c>
      <c r="AG5252"/>
      <c r="AH5252">
        <v>497595</v>
      </c>
      <c r="AI5252">
        <v>0</v>
      </c>
    </row>
    <row r="5253" spans="1:35">
      <c r="A5253" t="s">
        <v>862</v>
      </c>
      <c r="B5253">
        <v>2018</v>
      </c>
      <c r="C5253">
        <v>2018</v>
      </c>
      <c r="D5253">
        <v>2018</v>
      </c>
      <c r="E5253">
        <v>4</v>
      </c>
      <c r="F5253">
        <v>0</v>
      </c>
      <c r="G5253">
        <v>0</v>
      </c>
      <c r="H5253" t="s">
        <v>900</v>
      </c>
      <c r="I5253">
        <v>842</v>
      </c>
      <c r="J5253" t="s">
        <v>593</v>
      </c>
      <c r="K5253" t="s">
        <v>593</v>
      </c>
      <c r="L5253">
        <v>332</v>
      </c>
      <c r="M5253" t="s">
        <v>799</v>
      </c>
      <c r="N5253" t="s">
        <v>800</v>
      </c>
      <c r="O5253">
        <v>0</v>
      </c>
      <c r="P5253" t="s">
        <v>177</v>
      </c>
      <c r="Q5253" t="s">
        <v>514</v>
      </c>
      <c r="R5253" t="s">
        <v>515</v>
      </c>
      <c r="S5253" t="s">
        <v>516</v>
      </c>
      <c r="T5253">
        <v>0</v>
      </c>
      <c r="U5253" t="s">
        <v>517</v>
      </c>
      <c r="V5253">
        <v>2523</v>
      </c>
      <c r="W5253" t="s">
        <v>518</v>
      </c>
      <c r="X5253">
        <v>8</v>
      </c>
      <c r="Y5253" t="s">
        <v>519</v>
      </c>
      <c r="Z5253">
        <v>146000</v>
      </c>
      <c r="AA5253">
        <v>21</v>
      </c>
      <c r="AB5253" t="s">
        <v>867</v>
      </c>
      <c r="AC5253">
        <v>146</v>
      </c>
      <c r="AD5253">
        <v>146000</v>
      </c>
      <c r="AE5253"/>
      <c r="AF5253">
        <v>38183</v>
      </c>
      <c r="AG5253"/>
      <c r="AH5253">
        <v>38183</v>
      </c>
      <c r="AI5253">
        <v>0</v>
      </c>
    </row>
    <row r="5254" spans="1:35">
      <c r="A5254" t="s">
        <v>862</v>
      </c>
      <c r="B5254">
        <v>2018</v>
      </c>
      <c r="C5254">
        <v>2018</v>
      </c>
      <c r="D5254">
        <v>2018</v>
      </c>
      <c r="E5254">
        <v>4</v>
      </c>
      <c r="F5254">
        <v>0</v>
      </c>
      <c r="G5254">
        <v>0</v>
      </c>
      <c r="H5254" t="s">
        <v>900</v>
      </c>
      <c r="I5254">
        <v>842</v>
      </c>
      <c r="J5254" t="s">
        <v>593</v>
      </c>
      <c r="K5254" t="s">
        <v>593</v>
      </c>
      <c r="L5254">
        <v>340</v>
      </c>
      <c r="M5254" t="s">
        <v>757</v>
      </c>
      <c r="N5254" t="s">
        <v>758</v>
      </c>
      <c r="O5254">
        <v>0</v>
      </c>
      <c r="P5254" t="s">
        <v>177</v>
      </c>
      <c r="Q5254" t="s">
        <v>514</v>
      </c>
      <c r="R5254" t="s">
        <v>515</v>
      </c>
      <c r="S5254" t="s">
        <v>516</v>
      </c>
      <c r="T5254">
        <v>0</v>
      </c>
      <c r="U5254" t="s">
        <v>517</v>
      </c>
      <c r="V5254">
        <v>2523</v>
      </c>
      <c r="W5254" t="s">
        <v>518</v>
      </c>
      <c r="X5254">
        <v>8</v>
      </c>
      <c r="Y5254" t="s">
        <v>519</v>
      </c>
      <c r="Z5254">
        <v>48000</v>
      </c>
      <c r="AA5254">
        <v>21</v>
      </c>
      <c r="AB5254" t="s">
        <v>867</v>
      </c>
      <c r="AC5254">
        <v>48</v>
      </c>
      <c r="AD5254">
        <v>48000</v>
      </c>
      <c r="AE5254"/>
      <c r="AF5254">
        <v>28040</v>
      </c>
      <c r="AG5254"/>
      <c r="AH5254">
        <v>28040</v>
      </c>
      <c r="AI5254">
        <v>0</v>
      </c>
    </row>
    <row r="5255" spans="1:35">
      <c r="A5255" t="s">
        <v>862</v>
      </c>
      <c r="B5255">
        <v>2018</v>
      </c>
      <c r="C5255">
        <v>2018</v>
      </c>
      <c r="D5255">
        <v>2018</v>
      </c>
      <c r="E5255">
        <v>4</v>
      </c>
      <c r="F5255">
        <v>0</v>
      </c>
      <c r="G5255">
        <v>0</v>
      </c>
      <c r="H5255" t="s">
        <v>900</v>
      </c>
      <c r="I5255">
        <v>842</v>
      </c>
      <c r="J5255" t="s">
        <v>593</v>
      </c>
      <c r="K5255" t="s">
        <v>593</v>
      </c>
      <c r="L5255">
        <v>344</v>
      </c>
      <c r="M5255" t="s">
        <v>558</v>
      </c>
      <c r="N5255" t="s">
        <v>559</v>
      </c>
      <c r="O5255">
        <v>0</v>
      </c>
      <c r="P5255" t="s">
        <v>177</v>
      </c>
      <c r="Q5255" t="s">
        <v>514</v>
      </c>
      <c r="R5255" t="s">
        <v>515</v>
      </c>
      <c r="S5255" t="s">
        <v>516</v>
      </c>
      <c r="T5255">
        <v>0</v>
      </c>
      <c r="U5255" t="s">
        <v>517</v>
      </c>
      <c r="V5255">
        <v>2523</v>
      </c>
      <c r="W5255" t="s">
        <v>518</v>
      </c>
      <c r="X5255">
        <v>8</v>
      </c>
      <c r="Y5255" t="s">
        <v>519</v>
      </c>
      <c r="Z5255">
        <v>16000</v>
      </c>
      <c r="AA5255">
        <v>21</v>
      </c>
      <c r="AB5255" t="s">
        <v>867</v>
      </c>
      <c r="AC5255">
        <v>16</v>
      </c>
      <c r="AD5255">
        <v>16000</v>
      </c>
      <c r="AE5255"/>
      <c r="AF5255">
        <v>20430</v>
      </c>
      <c r="AG5255"/>
      <c r="AH5255">
        <v>20430</v>
      </c>
      <c r="AI5255">
        <v>0</v>
      </c>
    </row>
    <row r="5256" spans="1:35">
      <c r="A5256" t="s">
        <v>862</v>
      </c>
      <c r="B5256">
        <v>2018</v>
      </c>
      <c r="C5256">
        <v>2018</v>
      </c>
      <c r="D5256">
        <v>2018</v>
      </c>
      <c r="E5256">
        <v>4</v>
      </c>
      <c r="F5256">
        <v>0</v>
      </c>
      <c r="G5256">
        <v>0</v>
      </c>
      <c r="H5256" t="s">
        <v>900</v>
      </c>
      <c r="I5256">
        <v>842</v>
      </c>
      <c r="J5256" t="s">
        <v>593</v>
      </c>
      <c r="K5256" t="s">
        <v>593</v>
      </c>
      <c r="L5256">
        <v>360</v>
      </c>
      <c r="M5256" t="s">
        <v>578</v>
      </c>
      <c r="N5256" t="s">
        <v>579</v>
      </c>
      <c r="O5256">
        <v>0</v>
      </c>
      <c r="P5256" t="s">
        <v>177</v>
      </c>
      <c r="Q5256" t="s">
        <v>514</v>
      </c>
      <c r="R5256" t="s">
        <v>515</v>
      </c>
      <c r="S5256" t="s">
        <v>516</v>
      </c>
      <c r="T5256">
        <v>0</v>
      </c>
      <c r="U5256" t="s">
        <v>517</v>
      </c>
      <c r="V5256">
        <v>2523</v>
      </c>
      <c r="W5256" t="s">
        <v>518</v>
      </c>
      <c r="X5256">
        <v>8</v>
      </c>
      <c r="Y5256" t="s">
        <v>519</v>
      </c>
      <c r="Z5256">
        <v>86000</v>
      </c>
      <c r="AA5256">
        <v>21</v>
      </c>
      <c r="AB5256" t="s">
        <v>867</v>
      </c>
      <c r="AC5256">
        <v>86</v>
      </c>
      <c r="AD5256">
        <v>86000</v>
      </c>
      <c r="AE5256"/>
      <c r="AF5256">
        <v>19220</v>
      </c>
      <c r="AG5256"/>
      <c r="AH5256">
        <v>19220</v>
      </c>
      <c r="AI5256">
        <v>0</v>
      </c>
    </row>
    <row r="5257" spans="1:35">
      <c r="A5257" t="s">
        <v>862</v>
      </c>
      <c r="B5257">
        <v>2018</v>
      </c>
      <c r="C5257">
        <v>2018</v>
      </c>
      <c r="D5257">
        <v>2018</v>
      </c>
      <c r="E5257">
        <v>4</v>
      </c>
      <c r="F5257">
        <v>0</v>
      </c>
      <c r="G5257">
        <v>0</v>
      </c>
      <c r="H5257" t="s">
        <v>900</v>
      </c>
      <c r="I5257">
        <v>842</v>
      </c>
      <c r="J5257" t="s">
        <v>593</v>
      </c>
      <c r="K5257" t="s">
        <v>593</v>
      </c>
      <c r="L5257">
        <v>368</v>
      </c>
      <c r="M5257" t="s">
        <v>622</v>
      </c>
      <c r="N5257" t="s">
        <v>623</v>
      </c>
      <c r="O5257">
        <v>0</v>
      </c>
      <c r="P5257" t="s">
        <v>177</v>
      </c>
      <c r="Q5257" t="s">
        <v>514</v>
      </c>
      <c r="R5257" t="s">
        <v>515</v>
      </c>
      <c r="S5257" t="s">
        <v>516</v>
      </c>
      <c r="T5257">
        <v>0</v>
      </c>
      <c r="U5257" t="s">
        <v>517</v>
      </c>
      <c r="V5257">
        <v>2523</v>
      </c>
      <c r="W5257" t="s">
        <v>518</v>
      </c>
      <c r="X5257">
        <v>8</v>
      </c>
      <c r="Y5257" t="s">
        <v>519</v>
      </c>
      <c r="Z5257">
        <v>121000</v>
      </c>
      <c r="AA5257">
        <v>21</v>
      </c>
      <c r="AB5257" t="s">
        <v>867</v>
      </c>
      <c r="AC5257">
        <v>121</v>
      </c>
      <c r="AD5257">
        <v>121000</v>
      </c>
      <c r="AE5257"/>
      <c r="AF5257">
        <v>126212</v>
      </c>
      <c r="AG5257"/>
      <c r="AH5257">
        <v>126212</v>
      </c>
      <c r="AI5257">
        <v>0</v>
      </c>
    </row>
    <row r="5258" spans="1:35">
      <c r="A5258" t="s">
        <v>862</v>
      </c>
      <c r="B5258">
        <v>2018</v>
      </c>
      <c r="C5258">
        <v>2018</v>
      </c>
      <c r="D5258">
        <v>2018</v>
      </c>
      <c r="E5258">
        <v>4</v>
      </c>
      <c r="F5258">
        <v>0</v>
      </c>
      <c r="G5258">
        <v>0</v>
      </c>
      <c r="H5258" t="s">
        <v>900</v>
      </c>
      <c r="I5258">
        <v>842</v>
      </c>
      <c r="J5258" t="s">
        <v>593</v>
      </c>
      <c r="K5258" t="s">
        <v>593</v>
      </c>
      <c r="L5258">
        <v>372</v>
      </c>
      <c r="M5258" t="s">
        <v>676</v>
      </c>
      <c r="N5258" t="s">
        <v>677</v>
      </c>
      <c r="O5258">
        <v>0</v>
      </c>
      <c r="P5258" t="s">
        <v>177</v>
      </c>
      <c r="Q5258" t="s">
        <v>514</v>
      </c>
      <c r="R5258" t="s">
        <v>515</v>
      </c>
      <c r="S5258" t="s">
        <v>516</v>
      </c>
      <c r="T5258">
        <v>0</v>
      </c>
      <c r="U5258" t="s">
        <v>517</v>
      </c>
      <c r="V5258">
        <v>2523</v>
      </c>
      <c r="W5258" t="s">
        <v>518</v>
      </c>
      <c r="X5258">
        <v>8</v>
      </c>
      <c r="Y5258" t="s">
        <v>519</v>
      </c>
      <c r="Z5258">
        <v>228000</v>
      </c>
      <c r="AA5258">
        <v>21</v>
      </c>
      <c r="AB5258" t="s">
        <v>867</v>
      </c>
      <c r="AC5258">
        <v>228</v>
      </c>
      <c r="AD5258">
        <v>228000</v>
      </c>
      <c r="AE5258"/>
      <c r="AF5258">
        <v>90880</v>
      </c>
      <c r="AG5258"/>
      <c r="AH5258">
        <v>90880</v>
      </c>
      <c r="AI5258">
        <v>0</v>
      </c>
    </row>
    <row r="5259" spans="1:35">
      <c r="A5259" t="s">
        <v>862</v>
      </c>
      <c r="B5259">
        <v>2018</v>
      </c>
      <c r="C5259">
        <v>2018</v>
      </c>
      <c r="D5259">
        <v>2018</v>
      </c>
      <c r="E5259">
        <v>4</v>
      </c>
      <c r="F5259">
        <v>0</v>
      </c>
      <c r="G5259">
        <v>0</v>
      </c>
      <c r="H5259" t="s">
        <v>900</v>
      </c>
      <c r="I5259">
        <v>842</v>
      </c>
      <c r="J5259" t="s">
        <v>593</v>
      </c>
      <c r="K5259" t="s">
        <v>593</v>
      </c>
      <c r="L5259">
        <v>376</v>
      </c>
      <c r="M5259" t="s">
        <v>658</v>
      </c>
      <c r="N5259" t="s">
        <v>659</v>
      </c>
      <c r="O5259">
        <v>0</v>
      </c>
      <c r="P5259" t="s">
        <v>177</v>
      </c>
      <c r="Q5259" t="s">
        <v>514</v>
      </c>
      <c r="R5259" t="s">
        <v>515</v>
      </c>
      <c r="S5259" t="s">
        <v>516</v>
      </c>
      <c r="T5259">
        <v>0</v>
      </c>
      <c r="U5259" t="s">
        <v>517</v>
      </c>
      <c r="V5259">
        <v>2523</v>
      </c>
      <c r="W5259" t="s">
        <v>518</v>
      </c>
      <c r="X5259">
        <v>8</v>
      </c>
      <c r="Y5259" t="s">
        <v>519</v>
      </c>
      <c r="Z5259">
        <v>85000</v>
      </c>
      <c r="AA5259">
        <v>21</v>
      </c>
      <c r="AB5259" t="s">
        <v>867</v>
      </c>
      <c r="AC5259">
        <v>85</v>
      </c>
      <c r="AD5259">
        <v>85000</v>
      </c>
      <c r="AE5259"/>
      <c r="AF5259">
        <v>90191</v>
      </c>
      <c r="AG5259"/>
      <c r="AH5259">
        <v>90191</v>
      </c>
      <c r="AI5259">
        <v>0</v>
      </c>
    </row>
    <row r="5260" spans="1:35">
      <c r="A5260" t="s">
        <v>862</v>
      </c>
      <c r="B5260">
        <v>2018</v>
      </c>
      <c r="C5260">
        <v>2018</v>
      </c>
      <c r="D5260">
        <v>2018</v>
      </c>
      <c r="E5260">
        <v>4</v>
      </c>
      <c r="F5260">
        <v>0</v>
      </c>
      <c r="G5260">
        <v>0</v>
      </c>
      <c r="H5260" t="s">
        <v>900</v>
      </c>
      <c r="I5260">
        <v>842</v>
      </c>
      <c r="J5260" t="s">
        <v>593</v>
      </c>
      <c r="K5260" t="s">
        <v>593</v>
      </c>
      <c r="L5260">
        <v>380</v>
      </c>
      <c r="M5260" t="s">
        <v>587</v>
      </c>
      <c r="N5260" t="s">
        <v>588</v>
      </c>
      <c r="O5260">
        <v>0</v>
      </c>
      <c r="P5260" t="s">
        <v>177</v>
      </c>
      <c r="Q5260" t="s">
        <v>514</v>
      </c>
      <c r="R5260" t="s">
        <v>515</v>
      </c>
      <c r="S5260" t="s">
        <v>516</v>
      </c>
      <c r="T5260">
        <v>0</v>
      </c>
      <c r="U5260" t="s">
        <v>517</v>
      </c>
      <c r="V5260">
        <v>2523</v>
      </c>
      <c r="W5260" t="s">
        <v>518</v>
      </c>
      <c r="X5260">
        <v>8</v>
      </c>
      <c r="Y5260" t="s">
        <v>519</v>
      </c>
      <c r="Z5260">
        <v>204000</v>
      </c>
      <c r="AA5260">
        <v>21</v>
      </c>
      <c r="AB5260" t="s">
        <v>867</v>
      </c>
      <c r="AC5260">
        <v>204</v>
      </c>
      <c r="AD5260">
        <v>204000</v>
      </c>
      <c r="AE5260"/>
      <c r="AF5260">
        <v>87343</v>
      </c>
      <c r="AG5260"/>
      <c r="AH5260">
        <v>87343</v>
      </c>
      <c r="AI5260">
        <v>0</v>
      </c>
    </row>
    <row r="5261" spans="1:35">
      <c r="A5261" t="s">
        <v>862</v>
      </c>
      <c r="B5261">
        <v>2018</v>
      </c>
      <c r="C5261">
        <v>2018</v>
      </c>
      <c r="D5261">
        <v>2018</v>
      </c>
      <c r="E5261">
        <v>4</v>
      </c>
      <c r="F5261">
        <v>0</v>
      </c>
      <c r="G5261">
        <v>0</v>
      </c>
      <c r="H5261" t="s">
        <v>900</v>
      </c>
      <c r="I5261">
        <v>842</v>
      </c>
      <c r="J5261" t="s">
        <v>593</v>
      </c>
      <c r="K5261" t="s">
        <v>593</v>
      </c>
      <c r="L5261">
        <v>388</v>
      </c>
      <c r="M5261" t="s">
        <v>737</v>
      </c>
      <c r="N5261" t="s">
        <v>738</v>
      </c>
      <c r="O5261">
        <v>0</v>
      </c>
      <c r="P5261" t="s">
        <v>177</v>
      </c>
      <c r="Q5261" t="s">
        <v>514</v>
      </c>
      <c r="R5261" t="s">
        <v>515</v>
      </c>
      <c r="S5261" t="s">
        <v>516</v>
      </c>
      <c r="T5261">
        <v>0</v>
      </c>
      <c r="U5261" t="s">
        <v>517</v>
      </c>
      <c r="V5261">
        <v>2523</v>
      </c>
      <c r="W5261" t="s">
        <v>518</v>
      </c>
      <c r="X5261">
        <v>8</v>
      </c>
      <c r="Y5261" t="s">
        <v>519</v>
      </c>
      <c r="Z5261">
        <v>205000</v>
      </c>
      <c r="AA5261">
        <v>21</v>
      </c>
      <c r="AB5261" t="s">
        <v>867</v>
      </c>
      <c r="AC5261">
        <v>205</v>
      </c>
      <c r="AD5261">
        <v>205000</v>
      </c>
      <c r="AE5261"/>
      <c r="AF5261">
        <v>176095</v>
      </c>
      <c r="AG5261"/>
      <c r="AH5261">
        <v>176095</v>
      </c>
      <c r="AI5261">
        <v>0</v>
      </c>
    </row>
    <row r="5262" spans="1:35">
      <c r="A5262" t="s">
        <v>862</v>
      </c>
      <c r="B5262">
        <v>2018</v>
      </c>
      <c r="C5262">
        <v>2018</v>
      </c>
      <c r="D5262">
        <v>2018</v>
      </c>
      <c r="E5262">
        <v>4</v>
      </c>
      <c r="F5262">
        <v>0</v>
      </c>
      <c r="G5262">
        <v>0</v>
      </c>
      <c r="H5262" t="s">
        <v>900</v>
      </c>
      <c r="I5262">
        <v>842</v>
      </c>
      <c r="J5262" t="s">
        <v>593</v>
      </c>
      <c r="K5262" t="s">
        <v>593</v>
      </c>
      <c r="L5262">
        <v>392</v>
      </c>
      <c r="M5262" t="s">
        <v>223</v>
      </c>
      <c r="N5262" t="s">
        <v>584</v>
      </c>
      <c r="O5262">
        <v>0</v>
      </c>
      <c r="P5262" t="s">
        <v>177</v>
      </c>
      <c r="Q5262" t="s">
        <v>514</v>
      </c>
      <c r="R5262" t="s">
        <v>515</v>
      </c>
      <c r="S5262" t="s">
        <v>516</v>
      </c>
      <c r="T5262">
        <v>0</v>
      </c>
      <c r="U5262" t="s">
        <v>517</v>
      </c>
      <c r="V5262">
        <v>2523</v>
      </c>
      <c r="W5262" t="s">
        <v>518</v>
      </c>
      <c r="X5262">
        <v>8</v>
      </c>
      <c r="Y5262" t="s">
        <v>519</v>
      </c>
      <c r="Z5262">
        <v>18206000</v>
      </c>
      <c r="AA5262">
        <v>21</v>
      </c>
      <c r="AB5262" t="s">
        <v>867</v>
      </c>
      <c r="AC5262">
        <v>18206</v>
      </c>
      <c r="AD5262">
        <v>18206000</v>
      </c>
      <c r="AE5262"/>
      <c r="AF5262">
        <v>2823554</v>
      </c>
      <c r="AG5262"/>
      <c r="AH5262">
        <v>2823554</v>
      </c>
      <c r="AI5262">
        <v>0</v>
      </c>
    </row>
    <row r="5263" spans="1:35">
      <c r="A5263" t="s">
        <v>862</v>
      </c>
      <c r="B5263">
        <v>2018</v>
      </c>
      <c r="C5263">
        <v>2018</v>
      </c>
      <c r="D5263">
        <v>2018</v>
      </c>
      <c r="E5263">
        <v>4</v>
      </c>
      <c r="F5263">
        <v>0</v>
      </c>
      <c r="G5263">
        <v>0</v>
      </c>
      <c r="H5263" t="s">
        <v>900</v>
      </c>
      <c r="I5263">
        <v>842</v>
      </c>
      <c r="J5263" t="s">
        <v>593</v>
      </c>
      <c r="K5263" t="s">
        <v>593</v>
      </c>
      <c r="L5263">
        <v>398</v>
      </c>
      <c r="M5263" t="s">
        <v>731</v>
      </c>
      <c r="N5263" t="s">
        <v>732</v>
      </c>
      <c r="O5263">
        <v>0</v>
      </c>
      <c r="P5263" t="s">
        <v>177</v>
      </c>
      <c r="Q5263" t="s">
        <v>514</v>
      </c>
      <c r="R5263" t="s">
        <v>515</v>
      </c>
      <c r="S5263" t="s">
        <v>516</v>
      </c>
      <c r="T5263">
        <v>0</v>
      </c>
      <c r="U5263" t="s">
        <v>517</v>
      </c>
      <c r="V5263">
        <v>2523</v>
      </c>
      <c r="W5263" t="s">
        <v>518</v>
      </c>
      <c r="X5263">
        <v>8</v>
      </c>
      <c r="Y5263" t="s">
        <v>519</v>
      </c>
      <c r="Z5263">
        <v>49000</v>
      </c>
      <c r="AA5263">
        <v>21</v>
      </c>
      <c r="AB5263" t="s">
        <v>867</v>
      </c>
      <c r="AC5263">
        <v>49</v>
      </c>
      <c r="AD5263">
        <v>49000</v>
      </c>
      <c r="AE5263"/>
      <c r="AF5263">
        <v>16974</v>
      </c>
      <c r="AG5263"/>
      <c r="AH5263">
        <v>16974</v>
      </c>
      <c r="AI5263">
        <v>0</v>
      </c>
    </row>
    <row r="5264" spans="1:35">
      <c r="A5264" t="s">
        <v>862</v>
      </c>
      <c r="B5264">
        <v>2018</v>
      </c>
      <c r="C5264">
        <v>2018</v>
      </c>
      <c r="D5264">
        <v>2018</v>
      </c>
      <c r="E5264">
        <v>4</v>
      </c>
      <c r="F5264">
        <v>0</v>
      </c>
      <c r="G5264">
        <v>0</v>
      </c>
      <c r="H5264" t="s">
        <v>900</v>
      </c>
      <c r="I5264">
        <v>842</v>
      </c>
      <c r="J5264" t="s">
        <v>593</v>
      </c>
      <c r="K5264" t="s">
        <v>593</v>
      </c>
      <c r="L5264">
        <v>400</v>
      </c>
      <c r="M5264" t="s">
        <v>208</v>
      </c>
      <c r="N5264" t="s">
        <v>619</v>
      </c>
      <c r="O5264">
        <v>0</v>
      </c>
      <c r="P5264" t="s">
        <v>177</v>
      </c>
      <c r="Q5264" t="s">
        <v>514</v>
      </c>
      <c r="R5264" t="s">
        <v>515</v>
      </c>
      <c r="S5264" t="s">
        <v>516</v>
      </c>
      <c r="T5264">
        <v>0</v>
      </c>
      <c r="U5264" t="s">
        <v>517</v>
      </c>
      <c r="V5264">
        <v>2523</v>
      </c>
      <c r="W5264" t="s">
        <v>518</v>
      </c>
      <c r="X5264">
        <v>8</v>
      </c>
      <c r="Y5264" t="s">
        <v>519</v>
      </c>
      <c r="Z5264">
        <v>30000</v>
      </c>
      <c r="AA5264">
        <v>21</v>
      </c>
      <c r="AB5264" t="s">
        <v>867</v>
      </c>
      <c r="AC5264">
        <v>30</v>
      </c>
      <c r="AD5264">
        <v>30000</v>
      </c>
      <c r="AE5264"/>
      <c r="AF5264">
        <v>5965</v>
      </c>
      <c r="AG5264"/>
      <c r="AH5264">
        <v>5965</v>
      </c>
      <c r="AI5264">
        <v>0</v>
      </c>
    </row>
    <row r="5265" spans="1:35">
      <c r="A5265" t="s">
        <v>862</v>
      </c>
      <c r="B5265">
        <v>2018</v>
      </c>
      <c r="C5265">
        <v>2018</v>
      </c>
      <c r="D5265">
        <v>2018</v>
      </c>
      <c r="E5265">
        <v>4</v>
      </c>
      <c r="F5265">
        <v>0</v>
      </c>
      <c r="G5265">
        <v>0</v>
      </c>
      <c r="H5265" t="s">
        <v>900</v>
      </c>
      <c r="I5265">
        <v>842</v>
      </c>
      <c r="J5265" t="s">
        <v>593</v>
      </c>
      <c r="K5265" t="s">
        <v>593</v>
      </c>
      <c r="L5265">
        <v>410</v>
      </c>
      <c r="M5265" t="s">
        <v>550</v>
      </c>
      <c r="N5265" t="s">
        <v>551</v>
      </c>
      <c r="O5265">
        <v>0</v>
      </c>
      <c r="P5265" t="s">
        <v>177</v>
      </c>
      <c r="Q5265" t="s">
        <v>514</v>
      </c>
      <c r="R5265" t="s">
        <v>515</v>
      </c>
      <c r="S5265" t="s">
        <v>516</v>
      </c>
      <c r="T5265">
        <v>0</v>
      </c>
      <c r="U5265" t="s">
        <v>517</v>
      </c>
      <c r="V5265">
        <v>2523</v>
      </c>
      <c r="W5265" t="s">
        <v>518</v>
      </c>
      <c r="X5265">
        <v>8</v>
      </c>
      <c r="Y5265" t="s">
        <v>519</v>
      </c>
      <c r="Z5265">
        <v>12306000</v>
      </c>
      <c r="AA5265">
        <v>21</v>
      </c>
      <c r="AB5265" t="s">
        <v>867</v>
      </c>
      <c r="AC5265">
        <v>12306</v>
      </c>
      <c r="AD5265">
        <v>12306000</v>
      </c>
      <c r="AE5265"/>
      <c r="AF5265">
        <v>1958223</v>
      </c>
      <c r="AG5265"/>
      <c r="AH5265">
        <v>1958223</v>
      </c>
      <c r="AI5265">
        <v>0</v>
      </c>
    </row>
    <row r="5266" spans="1:35">
      <c r="A5266" t="s">
        <v>862</v>
      </c>
      <c r="B5266">
        <v>2018</v>
      </c>
      <c r="C5266">
        <v>2018</v>
      </c>
      <c r="D5266">
        <v>2018</v>
      </c>
      <c r="E5266">
        <v>4</v>
      </c>
      <c r="F5266">
        <v>0</v>
      </c>
      <c r="G5266">
        <v>0</v>
      </c>
      <c r="H5266" t="s">
        <v>900</v>
      </c>
      <c r="I5266">
        <v>842</v>
      </c>
      <c r="J5266" t="s">
        <v>593</v>
      </c>
      <c r="K5266" t="s">
        <v>593</v>
      </c>
      <c r="L5266">
        <v>430</v>
      </c>
      <c r="M5266" t="s">
        <v>827</v>
      </c>
      <c r="N5266" t="s">
        <v>828</v>
      </c>
      <c r="O5266">
        <v>0</v>
      </c>
      <c r="P5266" t="s">
        <v>177</v>
      </c>
      <c r="Q5266" t="s">
        <v>514</v>
      </c>
      <c r="R5266" t="s">
        <v>515</v>
      </c>
      <c r="S5266" t="s">
        <v>516</v>
      </c>
      <c r="T5266">
        <v>0</v>
      </c>
      <c r="U5266" t="s">
        <v>517</v>
      </c>
      <c r="V5266">
        <v>2523</v>
      </c>
      <c r="W5266" t="s">
        <v>518</v>
      </c>
      <c r="X5266">
        <v>8</v>
      </c>
      <c r="Y5266" t="s">
        <v>519</v>
      </c>
      <c r="Z5266">
        <v>3373000</v>
      </c>
      <c r="AA5266">
        <v>21</v>
      </c>
      <c r="AB5266" t="s">
        <v>867</v>
      </c>
      <c r="AC5266">
        <v>3373</v>
      </c>
      <c r="AD5266">
        <v>3373000</v>
      </c>
      <c r="AE5266"/>
      <c r="AF5266">
        <v>797580</v>
      </c>
      <c r="AG5266"/>
      <c r="AH5266">
        <v>797580</v>
      </c>
      <c r="AI5266">
        <v>0</v>
      </c>
    </row>
    <row r="5267" spans="1:35">
      <c r="A5267" t="s">
        <v>862</v>
      </c>
      <c r="B5267">
        <v>2018</v>
      </c>
      <c r="C5267">
        <v>2018</v>
      </c>
      <c r="D5267">
        <v>2018</v>
      </c>
      <c r="E5267">
        <v>4</v>
      </c>
      <c r="F5267">
        <v>0</v>
      </c>
      <c r="G5267">
        <v>0</v>
      </c>
      <c r="H5267" t="s">
        <v>900</v>
      </c>
      <c r="I5267">
        <v>842</v>
      </c>
      <c r="J5267" t="s">
        <v>593</v>
      </c>
      <c r="K5267" t="s">
        <v>593</v>
      </c>
      <c r="L5267">
        <v>434</v>
      </c>
      <c r="M5267" t="s">
        <v>701</v>
      </c>
      <c r="N5267" t="s">
        <v>702</v>
      </c>
      <c r="O5267">
        <v>0</v>
      </c>
      <c r="P5267" t="s">
        <v>177</v>
      </c>
      <c r="Q5267" t="s">
        <v>514</v>
      </c>
      <c r="R5267" t="s">
        <v>515</v>
      </c>
      <c r="S5267" t="s">
        <v>516</v>
      </c>
      <c r="T5267">
        <v>0</v>
      </c>
      <c r="U5267" t="s">
        <v>517</v>
      </c>
      <c r="V5267">
        <v>2523</v>
      </c>
      <c r="W5267" t="s">
        <v>518</v>
      </c>
      <c r="X5267">
        <v>8</v>
      </c>
      <c r="Y5267" t="s">
        <v>519</v>
      </c>
      <c r="Z5267">
        <v>65000</v>
      </c>
      <c r="AA5267">
        <v>21</v>
      </c>
      <c r="AB5267" t="s">
        <v>867</v>
      </c>
      <c r="AC5267">
        <v>65</v>
      </c>
      <c r="AD5267">
        <v>65000</v>
      </c>
      <c r="AE5267"/>
      <c r="AF5267">
        <v>9000</v>
      </c>
      <c r="AG5267"/>
      <c r="AH5267">
        <v>9000</v>
      </c>
      <c r="AI5267">
        <v>0</v>
      </c>
    </row>
    <row r="5268" spans="1:35">
      <c r="A5268" t="s">
        <v>862</v>
      </c>
      <c r="B5268">
        <v>2018</v>
      </c>
      <c r="C5268">
        <v>2018</v>
      </c>
      <c r="D5268">
        <v>2018</v>
      </c>
      <c r="E5268">
        <v>4</v>
      </c>
      <c r="F5268">
        <v>0</v>
      </c>
      <c r="G5268">
        <v>0</v>
      </c>
      <c r="H5268" t="s">
        <v>900</v>
      </c>
      <c r="I5268">
        <v>842</v>
      </c>
      <c r="J5268" t="s">
        <v>593</v>
      </c>
      <c r="K5268" t="s">
        <v>593</v>
      </c>
      <c r="L5268">
        <v>458</v>
      </c>
      <c r="M5268" t="s">
        <v>180</v>
      </c>
      <c r="N5268" t="s">
        <v>557</v>
      </c>
      <c r="O5268">
        <v>0</v>
      </c>
      <c r="P5268" t="s">
        <v>177</v>
      </c>
      <c r="Q5268" t="s">
        <v>514</v>
      </c>
      <c r="R5268" t="s">
        <v>515</v>
      </c>
      <c r="S5268" t="s">
        <v>516</v>
      </c>
      <c r="T5268">
        <v>0</v>
      </c>
      <c r="U5268" t="s">
        <v>517</v>
      </c>
      <c r="V5268">
        <v>2523</v>
      </c>
      <c r="W5268" t="s">
        <v>518</v>
      </c>
      <c r="X5268">
        <v>8</v>
      </c>
      <c r="Y5268" t="s">
        <v>519</v>
      </c>
      <c r="Z5268">
        <v>121000</v>
      </c>
      <c r="AA5268">
        <v>21</v>
      </c>
      <c r="AB5268" t="s">
        <v>867</v>
      </c>
      <c r="AC5268">
        <v>121</v>
      </c>
      <c r="AD5268">
        <v>121000</v>
      </c>
      <c r="AE5268"/>
      <c r="AF5268">
        <v>68417</v>
      </c>
      <c r="AG5268"/>
      <c r="AH5268">
        <v>68417</v>
      </c>
      <c r="AI5268">
        <v>0</v>
      </c>
    </row>
    <row r="5269" spans="1:35">
      <c r="A5269" t="s">
        <v>862</v>
      </c>
      <c r="B5269">
        <v>2018</v>
      </c>
      <c r="C5269">
        <v>2018</v>
      </c>
      <c r="D5269">
        <v>2018</v>
      </c>
      <c r="E5269">
        <v>4</v>
      </c>
      <c r="F5269">
        <v>0</v>
      </c>
      <c r="G5269">
        <v>0</v>
      </c>
      <c r="H5269" t="s">
        <v>900</v>
      </c>
      <c r="I5269">
        <v>842</v>
      </c>
      <c r="J5269" t="s">
        <v>593</v>
      </c>
      <c r="K5269" t="s">
        <v>593</v>
      </c>
      <c r="L5269">
        <v>462</v>
      </c>
      <c r="M5269" t="s">
        <v>850</v>
      </c>
      <c r="N5269" t="s">
        <v>851</v>
      </c>
      <c r="O5269">
        <v>0</v>
      </c>
      <c r="P5269" t="s">
        <v>177</v>
      </c>
      <c r="Q5269" t="s">
        <v>514</v>
      </c>
      <c r="R5269" t="s">
        <v>515</v>
      </c>
      <c r="S5269" t="s">
        <v>516</v>
      </c>
      <c r="T5269">
        <v>0</v>
      </c>
      <c r="U5269" t="s">
        <v>517</v>
      </c>
      <c r="V5269">
        <v>2523</v>
      </c>
      <c r="W5269" t="s">
        <v>518</v>
      </c>
      <c r="X5269">
        <v>8</v>
      </c>
      <c r="Y5269" t="s">
        <v>519</v>
      </c>
      <c r="Z5269">
        <v>91000</v>
      </c>
      <c r="AA5269">
        <v>21</v>
      </c>
      <c r="AB5269" t="s">
        <v>867</v>
      </c>
      <c r="AC5269">
        <v>91</v>
      </c>
      <c r="AD5269">
        <v>91000</v>
      </c>
      <c r="AE5269"/>
      <c r="AF5269">
        <v>12694</v>
      </c>
      <c r="AG5269"/>
      <c r="AH5269">
        <v>12694</v>
      </c>
      <c r="AI5269">
        <v>0</v>
      </c>
    </row>
    <row r="5270" spans="1:35">
      <c r="A5270" t="s">
        <v>862</v>
      </c>
      <c r="B5270">
        <v>2018</v>
      </c>
      <c r="C5270">
        <v>2018</v>
      </c>
      <c r="D5270">
        <v>2018</v>
      </c>
      <c r="E5270">
        <v>4</v>
      </c>
      <c r="F5270">
        <v>0</v>
      </c>
      <c r="G5270">
        <v>0</v>
      </c>
      <c r="H5270" t="s">
        <v>900</v>
      </c>
      <c r="I5270">
        <v>842</v>
      </c>
      <c r="J5270" t="s">
        <v>593</v>
      </c>
      <c r="K5270" t="s">
        <v>593</v>
      </c>
      <c r="L5270">
        <v>484</v>
      </c>
      <c r="M5270" t="s">
        <v>656</v>
      </c>
      <c r="N5270" t="s">
        <v>657</v>
      </c>
      <c r="O5270">
        <v>0</v>
      </c>
      <c r="P5270" t="s">
        <v>177</v>
      </c>
      <c r="Q5270" t="s">
        <v>514</v>
      </c>
      <c r="R5270" t="s">
        <v>515</v>
      </c>
      <c r="S5270" t="s">
        <v>516</v>
      </c>
      <c r="T5270">
        <v>0</v>
      </c>
      <c r="U5270" t="s">
        <v>517</v>
      </c>
      <c r="V5270">
        <v>2523</v>
      </c>
      <c r="W5270" t="s">
        <v>518</v>
      </c>
      <c r="X5270">
        <v>8</v>
      </c>
      <c r="Y5270" t="s">
        <v>519</v>
      </c>
      <c r="Z5270">
        <v>77850000</v>
      </c>
      <c r="AA5270">
        <v>21</v>
      </c>
      <c r="AB5270" t="s">
        <v>867</v>
      </c>
      <c r="AC5270">
        <v>77850</v>
      </c>
      <c r="AD5270">
        <v>77850000</v>
      </c>
      <c r="AE5270"/>
      <c r="AF5270">
        <v>15401106</v>
      </c>
      <c r="AG5270"/>
      <c r="AH5270">
        <v>15401106</v>
      </c>
      <c r="AI5270">
        <v>0</v>
      </c>
    </row>
    <row r="5271" spans="1:35">
      <c r="A5271" t="s">
        <v>862</v>
      </c>
      <c r="B5271">
        <v>2018</v>
      </c>
      <c r="C5271">
        <v>2018</v>
      </c>
      <c r="D5271">
        <v>2018</v>
      </c>
      <c r="E5271">
        <v>4</v>
      </c>
      <c r="F5271">
        <v>0</v>
      </c>
      <c r="G5271">
        <v>0</v>
      </c>
      <c r="H5271" t="s">
        <v>900</v>
      </c>
      <c r="I5271">
        <v>842</v>
      </c>
      <c r="J5271" t="s">
        <v>593</v>
      </c>
      <c r="K5271" t="s">
        <v>593</v>
      </c>
      <c r="L5271">
        <v>490</v>
      </c>
      <c r="M5271" t="s">
        <v>546</v>
      </c>
      <c r="N5271" t="s">
        <v>547</v>
      </c>
      <c r="O5271">
        <v>0</v>
      </c>
      <c r="P5271" t="s">
        <v>177</v>
      </c>
      <c r="Q5271" t="s">
        <v>514</v>
      </c>
      <c r="R5271" t="s">
        <v>515</v>
      </c>
      <c r="S5271" t="s">
        <v>516</v>
      </c>
      <c r="T5271">
        <v>0</v>
      </c>
      <c r="U5271" t="s">
        <v>517</v>
      </c>
      <c r="V5271">
        <v>2523</v>
      </c>
      <c r="W5271" t="s">
        <v>518</v>
      </c>
      <c r="X5271">
        <v>8</v>
      </c>
      <c r="Y5271" t="s">
        <v>519</v>
      </c>
      <c r="Z5271">
        <v>66000</v>
      </c>
      <c r="AA5271">
        <v>21</v>
      </c>
      <c r="AB5271" t="s">
        <v>867</v>
      </c>
      <c r="AC5271">
        <v>66</v>
      </c>
      <c r="AD5271">
        <v>66000</v>
      </c>
      <c r="AE5271"/>
      <c r="AF5271">
        <v>88782</v>
      </c>
      <c r="AG5271"/>
      <c r="AH5271">
        <v>88782</v>
      </c>
      <c r="AI5271">
        <v>0</v>
      </c>
    </row>
    <row r="5272" spans="1:35">
      <c r="A5272" t="s">
        <v>862</v>
      </c>
      <c r="B5272">
        <v>2018</v>
      </c>
      <c r="C5272">
        <v>2018</v>
      </c>
      <c r="D5272">
        <v>2018</v>
      </c>
      <c r="E5272">
        <v>4</v>
      </c>
      <c r="F5272">
        <v>0</v>
      </c>
      <c r="G5272">
        <v>0</v>
      </c>
      <c r="H5272" t="s">
        <v>900</v>
      </c>
      <c r="I5272">
        <v>842</v>
      </c>
      <c r="J5272" t="s">
        <v>593</v>
      </c>
      <c r="K5272" t="s">
        <v>593</v>
      </c>
      <c r="L5272">
        <v>500</v>
      </c>
      <c r="M5272" t="s">
        <v>844</v>
      </c>
      <c r="N5272" t="s">
        <v>845</v>
      </c>
      <c r="O5272">
        <v>0</v>
      </c>
      <c r="P5272" t="s">
        <v>177</v>
      </c>
      <c r="Q5272" t="s">
        <v>514</v>
      </c>
      <c r="R5272" t="s">
        <v>515</v>
      </c>
      <c r="S5272" t="s">
        <v>516</v>
      </c>
      <c r="T5272">
        <v>0</v>
      </c>
      <c r="U5272" t="s">
        <v>517</v>
      </c>
      <c r="V5272">
        <v>2523</v>
      </c>
      <c r="W5272" t="s">
        <v>518</v>
      </c>
      <c r="X5272">
        <v>8</v>
      </c>
      <c r="Y5272" t="s">
        <v>519</v>
      </c>
      <c r="Z5272">
        <v>169000</v>
      </c>
      <c r="AA5272">
        <v>21</v>
      </c>
      <c r="AB5272" t="s">
        <v>867</v>
      </c>
      <c r="AC5272">
        <v>169</v>
      </c>
      <c r="AD5272">
        <v>169000</v>
      </c>
      <c r="AE5272"/>
      <c r="AF5272">
        <v>224154</v>
      </c>
      <c r="AG5272"/>
      <c r="AH5272">
        <v>224154</v>
      </c>
      <c r="AI5272">
        <v>0</v>
      </c>
    </row>
    <row r="5273" spans="1:35">
      <c r="A5273" t="s">
        <v>862</v>
      </c>
      <c r="B5273">
        <v>2018</v>
      </c>
      <c r="C5273">
        <v>2018</v>
      </c>
      <c r="D5273">
        <v>2018</v>
      </c>
      <c r="E5273">
        <v>4</v>
      </c>
      <c r="F5273">
        <v>0</v>
      </c>
      <c r="G5273">
        <v>0</v>
      </c>
      <c r="H5273" t="s">
        <v>900</v>
      </c>
      <c r="I5273">
        <v>842</v>
      </c>
      <c r="J5273" t="s">
        <v>593</v>
      </c>
      <c r="K5273" t="s">
        <v>593</v>
      </c>
      <c r="L5273">
        <v>504</v>
      </c>
      <c r="M5273" t="s">
        <v>686</v>
      </c>
      <c r="N5273" t="s">
        <v>687</v>
      </c>
      <c r="O5273">
        <v>0</v>
      </c>
      <c r="P5273" t="s">
        <v>177</v>
      </c>
      <c r="Q5273" t="s">
        <v>514</v>
      </c>
      <c r="R5273" t="s">
        <v>515</v>
      </c>
      <c r="S5273" t="s">
        <v>516</v>
      </c>
      <c r="T5273">
        <v>0</v>
      </c>
      <c r="U5273" t="s">
        <v>517</v>
      </c>
      <c r="V5273">
        <v>2523</v>
      </c>
      <c r="W5273" t="s">
        <v>518</v>
      </c>
      <c r="X5273">
        <v>8</v>
      </c>
      <c r="Y5273" t="s">
        <v>519</v>
      </c>
      <c r="Z5273">
        <v>58000</v>
      </c>
      <c r="AA5273">
        <v>21</v>
      </c>
      <c r="AB5273" t="s">
        <v>867</v>
      </c>
      <c r="AC5273">
        <v>58</v>
      </c>
      <c r="AD5273">
        <v>58000</v>
      </c>
      <c r="AE5273"/>
      <c r="AF5273">
        <v>28161</v>
      </c>
      <c r="AG5273"/>
      <c r="AH5273">
        <v>28161</v>
      </c>
      <c r="AI5273">
        <v>0</v>
      </c>
    </row>
    <row r="5274" spans="1:35">
      <c r="A5274" t="s">
        <v>862</v>
      </c>
      <c r="B5274">
        <v>2018</v>
      </c>
      <c r="C5274">
        <v>2018</v>
      </c>
      <c r="D5274">
        <v>2018</v>
      </c>
      <c r="E5274">
        <v>4</v>
      </c>
      <c r="F5274">
        <v>0</v>
      </c>
      <c r="G5274">
        <v>0</v>
      </c>
      <c r="H5274" t="s">
        <v>900</v>
      </c>
      <c r="I5274">
        <v>842</v>
      </c>
      <c r="J5274" t="s">
        <v>593</v>
      </c>
      <c r="K5274" t="s">
        <v>593</v>
      </c>
      <c r="L5274">
        <v>508</v>
      </c>
      <c r="M5274" t="s">
        <v>763</v>
      </c>
      <c r="N5274" t="s">
        <v>764</v>
      </c>
      <c r="O5274">
        <v>0</v>
      </c>
      <c r="P5274" t="s">
        <v>177</v>
      </c>
      <c r="Q5274" t="s">
        <v>514</v>
      </c>
      <c r="R5274" t="s">
        <v>515</v>
      </c>
      <c r="S5274" t="s">
        <v>516</v>
      </c>
      <c r="T5274">
        <v>0</v>
      </c>
      <c r="U5274" t="s">
        <v>517</v>
      </c>
      <c r="V5274">
        <v>2523</v>
      </c>
      <c r="W5274" t="s">
        <v>518</v>
      </c>
      <c r="X5274">
        <v>8</v>
      </c>
      <c r="Y5274" t="s">
        <v>519</v>
      </c>
      <c r="Z5274">
        <v>1894000</v>
      </c>
      <c r="AA5274">
        <v>21</v>
      </c>
      <c r="AB5274" t="s">
        <v>867</v>
      </c>
      <c r="AC5274">
        <v>1894</v>
      </c>
      <c r="AD5274">
        <v>1894000</v>
      </c>
      <c r="AE5274"/>
      <c r="AF5274">
        <v>306000</v>
      </c>
      <c r="AG5274"/>
      <c r="AH5274">
        <v>306000</v>
      </c>
      <c r="AI5274">
        <v>0</v>
      </c>
    </row>
    <row r="5275" spans="1:35">
      <c r="A5275" t="s">
        <v>862</v>
      </c>
      <c r="B5275">
        <v>2018</v>
      </c>
      <c r="C5275">
        <v>2018</v>
      </c>
      <c r="D5275">
        <v>2018</v>
      </c>
      <c r="E5275">
        <v>4</v>
      </c>
      <c r="F5275">
        <v>0</v>
      </c>
      <c r="G5275">
        <v>0</v>
      </c>
      <c r="H5275" t="s">
        <v>900</v>
      </c>
      <c r="I5275">
        <v>842</v>
      </c>
      <c r="J5275" t="s">
        <v>593</v>
      </c>
      <c r="K5275" t="s">
        <v>593</v>
      </c>
      <c r="L5275">
        <v>512</v>
      </c>
      <c r="M5275" t="s">
        <v>699</v>
      </c>
      <c r="N5275" t="s">
        <v>700</v>
      </c>
      <c r="O5275">
        <v>0</v>
      </c>
      <c r="P5275" t="s">
        <v>177</v>
      </c>
      <c r="Q5275" t="s">
        <v>514</v>
      </c>
      <c r="R5275" t="s">
        <v>515</v>
      </c>
      <c r="S5275" t="s">
        <v>516</v>
      </c>
      <c r="T5275">
        <v>0</v>
      </c>
      <c r="U5275" t="s">
        <v>517</v>
      </c>
      <c r="V5275">
        <v>2523</v>
      </c>
      <c r="W5275" t="s">
        <v>518</v>
      </c>
      <c r="X5275">
        <v>8</v>
      </c>
      <c r="Y5275" t="s">
        <v>519</v>
      </c>
      <c r="Z5275">
        <v>2700000</v>
      </c>
      <c r="AA5275">
        <v>21</v>
      </c>
      <c r="AB5275" t="s">
        <v>867</v>
      </c>
      <c r="AC5275">
        <v>2700</v>
      </c>
      <c r="AD5275">
        <v>2700000</v>
      </c>
      <c r="AE5275"/>
      <c r="AF5275">
        <v>412692</v>
      </c>
      <c r="AG5275"/>
      <c r="AH5275">
        <v>412692</v>
      </c>
      <c r="AI5275">
        <v>0</v>
      </c>
    </row>
    <row r="5276" spans="1:35">
      <c r="A5276" t="s">
        <v>862</v>
      </c>
      <c r="B5276">
        <v>2018</v>
      </c>
      <c r="C5276">
        <v>2018</v>
      </c>
      <c r="D5276">
        <v>2018</v>
      </c>
      <c r="E5276">
        <v>4</v>
      </c>
      <c r="F5276">
        <v>0</v>
      </c>
      <c r="G5276">
        <v>0</v>
      </c>
      <c r="H5276" t="s">
        <v>900</v>
      </c>
      <c r="I5276">
        <v>842</v>
      </c>
      <c r="J5276" t="s">
        <v>593</v>
      </c>
      <c r="K5276" t="s">
        <v>593</v>
      </c>
      <c r="L5276">
        <v>528</v>
      </c>
      <c r="M5276" t="s">
        <v>581</v>
      </c>
      <c r="N5276" t="s">
        <v>582</v>
      </c>
      <c r="O5276">
        <v>0</v>
      </c>
      <c r="P5276" t="s">
        <v>177</v>
      </c>
      <c r="Q5276" t="s">
        <v>514</v>
      </c>
      <c r="R5276" t="s">
        <v>515</v>
      </c>
      <c r="S5276" t="s">
        <v>516</v>
      </c>
      <c r="T5276">
        <v>0</v>
      </c>
      <c r="U5276" t="s">
        <v>517</v>
      </c>
      <c r="V5276">
        <v>2523</v>
      </c>
      <c r="W5276" t="s">
        <v>518</v>
      </c>
      <c r="X5276">
        <v>8</v>
      </c>
      <c r="Y5276" t="s">
        <v>519</v>
      </c>
      <c r="Z5276">
        <v>690000</v>
      </c>
      <c r="AA5276">
        <v>21</v>
      </c>
      <c r="AB5276" t="s">
        <v>867</v>
      </c>
      <c r="AC5276">
        <v>690</v>
      </c>
      <c r="AD5276">
        <v>690000</v>
      </c>
      <c r="AE5276"/>
      <c r="AF5276">
        <v>174904</v>
      </c>
      <c r="AG5276"/>
      <c r="AH5276">
        <v>174904</v>
      </c>
      <c r="AI5276">
        <v>0</v>
      </c>
    </row>
    <row r="5277" spans="1:35">
      <c r="A5277" t="s">
        <v>862</v>
      </c>
      <c r="B5277">
        <v>2018</v>
      </c>
      <c r="C5277">
        <v>2018</v>
      </c>
      <c r="D5277">
        <v>2018</v>
      </c>
      <c r="E5277">
        <v>4</v>
      </c>
      <c r="F5277">
        <v>0</v>
      </c>
      <c r="G5277">
        <v>0</v>
      </c>
      <c r="H5277" t="s">
        <v>900</v>
      </c>
      <c r="I5277">
        <v>842</v>
      </c>
      <c r="J5277" t="s">
        <v>593</v>
      </c>
      <c r="K5277" t="s">
        <v>593</v>
      </c>
      <c r="L5277">
        <v>531</v>
      </c>
      <c r="M5277" t="s">
        <v>624</v>
      </c>
      <c r="N5277" t="s">
        <v>625</v>
      </c>
      <c r="O5277">
        <v>0</v>
      </c>
      <c r="P5277" t="s">
        <v>177</v>
      </c>
      <c r="Q5277" t="s">
        <v>514</v>
      </c>
      <c r="R5277" t="s">
        <v>515</v>
      </c>
      <c r="S5277" t="s">
        <v>516</v>
      </c>
      <c r="T5277">
        <v>0</v>
      </c>
      <c r="U5277" t="s">
        <v>517</v>
      </c>
      <c r="V5277">
        <v>2523</v>
      </c>
      <c r="W5277" t="s">
        <v>518</v>
      </c>
      <c r="X5277">
        <v>8</v>
      </c>
      <c r="Y5277" t="s">
        <v>519</v>
      </c>
      <c r="Z5277">
        <v>141000</v>
      </c>
      <c r="AA5277">
        <v>21</v>
      </c>
      <c r="AB5277" t="s">
        <v>867</v>
      </c>
      <c r="AC5277">
        <v>141</v>
      </c>
      <c r="AD5277">
        <v>141000</v>
      </c>
      <c r="AE5277"/>
      <c r="AF5277">
        <v>46717</v>
      </c>
      <c r="AG5277"/>
      <c r="AH5277">
        <v>46717</v>
      </c>
      <c r="AI5277">
        <v>0</v>
      </c>
    </row>
    <row r="5278" spans="1:35">
      <c r="A5278" t="s">
        <v>862</v>
      </c>
      <c r="B5278">
        <v>2018</v>
      </c>
      <c r="C5278">
        <v>2018</v>
      </c>
      <c r="D5278">
        <v>2018</v>
      </c>
      <c r="E5278">
        <v>4</v>
      </c>
      <c r="F5278">
        <v>0</v>
      </c>
      <c r="G5278">
        <v>0</v>
      </c>
      <c r="H5278" t="s">
        <v>900</v>
      </c>
      <c r="I5278">
        <v>842</v>
      </c>
      <c r="J5278" t="s">
        <v>593</v>
      </c>
      <c r="K5278" t="s">
        <v>593</v>
      </c>
      <c r="L5278">
        <v>533</v>
      </c>
      <c r="M5278" t="s">
        <v>793</v>
      </c>
      <c r="N5278" t="s">
        <v>794</v>
      </c>
      <c r="O5278">
        <v>0</v>
      </c>
      <c r="P5278" t="s">
        <v>177</v>
      </c>
      <c r="Q5278" t="s">
        <v>514</v>
      </c>
      <c r="R5278" t="s">
        <v>515</v>
      </c>
      <c r="S5278" t="s">
        <v>516</v>
      </c>
      <c r="T5278">
        <v>0</v>
      </c>
      <c r="U5278" t="s">
        <v>517</v>
      </c>
      <c r="V5278">
        <v>2523</v>
      </c>
      <c r="W5278" t="s">
        <v>518</v>
      </c>
      <c r="X5278">
        <v>8</v>
      </c>
      <c r="Y5278" t="s">
        <v>519</v>
      </c>
      <c r="Z5278">
        <v>1102000</v>
      </c>
      <c r="AA5278">
        <v>21</v>
      </c>
      <c r="AB5278" t="s">
        <v>867</v>
      </c>
      <c r="AC5278">
        <v>1102</v>
      </c>
      <c r="AD5278">
        <v>1102000</v>
      </c>
      <c r="AE5278"/>
      <c r="AF5278">
        <v>523240</v>
      </c>
      <c r="AG5278"/>
      <c r="AH5278">
        <v>523240</v>
      </c>
      <c r="AI5278">
        <v>0</v>
      </c>
    </row>
    <row r="5279" spans="1:35">
      <c r="A5279" t="s">
        <v>862</v>
      </c>
      <c r="B5279">
        <v>2018</v>
      </c>
      <c r="C5279">
        <v>2018</v>
      </c>
      <c r="D5279">
        <v>2018</v>
      </c>
      <c r="E5279">
        <v>4</v>
      </c>
      <c r="F5279">
        <v>0</v>
      </c>
      <c r="G5279">
        <v>0</v>
      </c>
      <c r="H5279" t="s">
        <v>900</v>
      </c>
      <c r="I5279">
        <v>842</v>
      </c>
      <c r="J5279" t="s">
        <v>593</v>
      </c>
      <c r="K5279" t="s">
        <v>593</v>
      </c>
      <c r="L5279">
        <v>534</v>
      </c>
      <c r="M5279" t="s">
        <v>807</v>
      </c>
      <c r="N5279" t="s">
        <v>808</v>
      </c>
      <c r="O5279">
        <v>0</v>
      </c>
      <c r="P5279" t="s">
        <v>177</v>
      </c>
      <c r="Q5279" t="s">
        <v>514</v>
      </c>
      <c r="R5279" t="s">
        <v>515</v>
      </c>
      <c r="S5279" t="s">
        <v>516</v>
      </c>
      <c r="T5279">
        <v>0</v>
      </c>
      <c r="U5279" t="s">
        <v>517</v>
      </c>
      <c r="V5279">
        <v>2523</v>
      </c>
      <c r="W5279" t="s">
        <v>518</v>
      </c>
      <c r="X5279">
        <v>8</v>
      </c>
      <c r="Y5279" t="s">
        <v>519</v>
      </c>
      <c r="Z5279">
        <v>742000</v>
      </c>
      <c r="AA5279">
        <v>21</v>
      </c>
      <c r="AB5279" t="s">
        <v>867</v>
      </c>
      <c r="AC5279">
        <v>742</v>
      </c>
      <c r="AD5279">
        <v>742000</v>
      </c>
      <c r="AE5279"/>
      <c r="AF5279">
        <v>176590</v>
      </c>
      <c r="AG5279"/>
      <c r="AH5279">
        <v>176590</v>
      </c>
      <c r="AI5279">
        <v>0</v>
      </c>
    </row>
    <row r="5280" spans="1:35">
      <c r="A5280" t="s">
        <v>862</v>
      </c>
      <c r="B5280">
        <v>2018</v>
      </c>
      <c r="C5280">
        <v>2018</v>
      </c>
      <c r="D5280">
        <v>2018</v>
      </c>
      <c r="E5280">
        <v>4</v>
      </c>
      <c r="F5280">
        <v>0</v>
      </c>
      <c r="G5280">
        <v>0</v>
      </c>
      <c r="H5280" t="s">
        <v>900</v>
      </c>
      <c r="I5280">
        <v>842</v>
      </c>
      <c r="J5280" t="s">
        <v>593</v>
      </c>
      <c r="K5280" t="s">
        <v>593</v>
      </c>
      <c r="L5280">
        <v>554</v>
      </c>
      <c r="M5280" t="s">
        <v>566</v>
      </c>
      <c r="N5280" t="s">
        <v>567</v>
      </c>
      <c r="O5280">
        <v>0</v>
      </c>
      <c r="P5280" t="s">
        <v>177</v>
      </c>
      <c r="Q5280" t="s">
        <v>514</v>
      </c>
      <c r="R5280" t="s">
        <v>515</v>
      </c>
      <c r="S5280" t="s">
        <v>516</v>
      </c>
      <c r="T5280">
        <v>0</v>
      </c>
      <c r="U5280" t="s">
        <v>517</v>
      </c>
      <c r="V5280">
        <v>2523</v>
      </c>
      <c r="W5280" t="s">
        <v>518</v>
      </c>
      <c r="X5280">
        <v>8</v>
      </c>
      <c r="Y5280" t="s">
        <v>519</v>
      </c>
      <c r="Z5280">
        <v>1346000</v>
      </c>
      <c r="AA5280">
        <v>21</v>
      </c>
      <c r="AB5280" t="s">
        <v>867</v>
      </c>
      <c r="AC5280">
        <v>1346</v>
      </c>
      <c r="AD5280">
        <v>1346000</v>
      </c>
      <c r="AE5280"/>
      <c r="AF5280">
        <v>588007</v>
      </c>
      <c r="AG5280"/>
      <c r="AH5280">
        <v>588007</v>
      </c>
      <c r="AI5280">
        <v>0</v>
      </c>
    </row>
    <row r="5281" spans="1:35">
      <c r="A5281" t="s">
        <v>862</v>
      </c>
      <c r="B5281">
        <v>2018</v>
      </c>
      <c r="C5281">
        <v>2018</v>
      </c>
      <c r="D5281">
        <v>2018</v>
      </c>
      <c r="E5281">
        <v>4</v>
      </c>
      <c r="F5281">
        <v>0</v>
      </c>
      <c r="G5281">
        <v>0</v>
      </c>
      <c r="H5281" t="s">
        <v>900</v>
      </c>
      <c r="I5281">
        <v>842</v>
      </c>
      <c r="J5281" t="s">
        <v>593</v>
      </c>
      <c r="K5281" t="s">
        <v>593</v>
      </c>
      <c r="L5281">
        <v>558</v>
      </c>
      <c r="M5281" t="s">
        <v>831</v>
      </c>
      <c r="N5281" t="s">
        <v>832</v>
      </c>
      <c r="O5281">
        <v>0</v>
      </c>
      <c r="P5281" t="s">
        <v>177</v>
      </c>
      <c r="Q5281" t="s">
        <v>514</v>
      </c>
      <c r="R5281" t="s">
        <v>515</v>
      </c>
      <c r="S5281" t="s">
        <v>516</v>
      </c>
      <c r="T5281">
        <v>0</v>
      </c>
      <c r="U5281" t="s">
        <v>517</v>
      </c>
      <c r="V5281">
        <v>2523</v>
      </c>
      <c r="W5281" t="s">
        <v>518</v>
      </c>
      <c r="X5281">
        <v>8</v>
      </c>
      <c r="Y5281" t="s">
        <v>519</v>
      </c>
      <c r="Z5281">
        <v>119000</v>
      </c>
      <c r="AA5281">
        <v>21</v>
      </c>
      <c r="AB5281" t="s">
        <v>867</v>
      </c>
      <c r="AC5281">
        <v>119</v>
      </c>
      <c r="AD5281">
        <v>119000</v>
      </c>
      <c r="AE5281"/>
      <c r="AF5281">
        <v>19333</v>
      </c>
      <c r="AG5281"/>
      <c r="AH5281">
        <v>19333</v>
      </c>
      <c r="AI5281">
        <v>0</v>
      </c>
    </row>
    <row r="5282" spans="1:35">
      <c r="A5282" t="s">
        <v>862</v>
      </c>
      <c r="B5282">
        <v>2018</v>
      </c>
      <c r="C5282">
        <v>2018</v>
      </c>
      <c r="D5282">
        <v>2018</v>
      </c>
      <c r="E5282">
        <v>4</v>
      </c>
      <c r="F5282">
        <v>0</v>
      </c>
      <c r="G5282">
        <v>0</v>
      </c>
      <c r="H5282" t="s">
        <v>900</v>
      </c>
      <c r="I5282">
        <v>842</v>
      </c>
      <c r="J5282" t="s">
        <v>593</v>
      </c>
      <c r="K5282" t="s">
        <v>593</v>
      </c>
      <c r="L5282">
        <v>566</v>
      </c>
      <c r="M5282" t="s">
        <v>638</v>
      </c>
      <c r="N5282" t="s">
        <v>639</v>
      </c>
      <c r="O5282">
        <v>0</v>
      </c>
      <c r="P5282" t="s">
        <v>177</v>
      </c>
      <c r="Q5282" t="s">
        <v>514</v>
      </c>
      <c r="R5282" t="s">
        <v>515</v>
      </c>
      <c r="S5282" t="s">
        <v>516</v>
      </c>
      <c r="T5282">
        <v>0</v>
      </c>
      <c r="U5282" t="s">
        <v>517</v>
      </c>
      <c r="V5282">
        <v>2523</v>
      </c>
      <c r="W5282" t="s">
        <v>518</v>
      </c>
      <c r="X5282">
        <v>8</v>
      </c>
      <c r="Y5282" t="s">
        <v>519</v>
      </c>
      <c r="Z5282">
        <v>365000</v>
      </c>
      <c r="AA5282">
        <v>21</v>
      </c>
      <c r="AB5282" t="s">
        <v>867</v>
      </c>
      <c r="AC5282">
        <v>365</v>
      </c>
      <c r="AD5282">
        <v>365000</v>
      </c>
      <c r="AE5282"/>
      <c r="AF5282">
        <v>50726</v>
      </c>
      <c r="AG5282"/>
      <c r="AH5282">
        <v>50726</v>
      </c>
      <c r="AI5282">
        <v>0</v>
      </c>
    </row>
    <row r="5283" spans="1:35">
      <c r="A5283" t="s">
        <v>862</v>
      </c>
      <c r="B5283">
        <v>2018</v>
      </c>
      <c r="C5283">
        <v>2018</v>
      </c>
      <c r="D5283">
        <v>2018</v>
      </c>
      <c r="E5283">
        <v>4</v>
      </c>
      <c r="F5283">
        <v>0</v>
      </c>
      <c r="G5283">
        <v>0</v>
      </c>
      <c r="H5283" t="s">
        <v>900</v>
      </c>
      <c r="I5283">
        <v>842</v>
      </c>
      <c r="J5283" t="s">
        <v>593</v>
      </c>
      <c r="K5283" t="s">
        <v>593</v>
      </c>
      <c r="L5283">
        <v>579</v>
      </c>
      <c r="M5283" t="s">
        <v>705</v>
      </c>
      <c r="N5283" t="s">
        <v>706</v>
      </c>
      <c r="O5283">
        <v>0</v>
      </c>
      <c r="P5283" t="s">
        <v>177</v>
      </c>
      <c r="Q5283" t="s">
        <v>514</v>
      </c>
      <c r="R5283" t="s">
        <v>515</v>
      </c>
      <c r="S5283" t="s">
        <v>516</v>
      </c>
      <c r="T5283">
        <v>0</v>
      </c>
      <c r="U5283" t="s">
        <v>517</v>
      </c>
      <c r="V5283">
        <v>2523</v>
      </c>
      <c r="W5283" t="s">
        <v>518</v>
      </c>
      <c r="X5283">
        <v>8</v>
      </c>
      <c r="Y5283" t="s">
        <v>519</v>
      </c>
      <c r="Z5283">
        <v>103000</v>
      </c>
      <c r="AA5283">
        <v>21</v>
      </c>
      <c r="AB5283" t="s">
        <v>867</v>
      </c>
      <c r="AC5283">
        <v>103</v>
      </c>
      <c r="AD5283">
        <v>103000</v>
      </c>
      <c r="AE5283"/>
      <c r="AF5283">
        <v>65404</v>
      </c>
      <c r="AG5283"/>
      <c r="AH5283">
        <v>65404</v>
      </c>
      <c r="AI5283">
        <v>0</v>
      </c>
    </row>
    <row r="5284" spans="1:35">
      <c r="A5284" t="s">
        <v>862</v>
      </c>
      <c r="B5284">
        <v>2018</v>
      </c>
      <c r="C5284">
        <v>2018</v>
      </c>
      <c r="D5284">
        <v>2018</v>
      </c>
      <c r="E5284">
        <v>4</v>
      </c>
      <c r="F5284">
        <v>0</v>
      </c>
      <c r="G5284">
        <v>0</v>
      </c>
      <c r="H5284" t="s">
        <v>900</v>
      </c>
      <c r="I5284">
        <v>842</v>
      </c>
      <c r="J5284" t="s">
        <v>593</v>
      </c>
      <c r="K5284" t="s">
        <v>593</v>
      </c>
      <c r="L5284">
        <v>583</v>
      </c>
      <c r="M5284" t="s">
        <v>901</v>
      </c>
      <c r="N5284" t="s">
        <v>902</v>
      </c>
      <c r="O5284">
        <v>0</v>
      </c>
      <c r="P5284" t="s">
        <v>177</v>
      </c>
      <c r="Q5284" t="s">
        <v>514</v>
      </c>
      <c r="R5284" t="s">
        <v>515</v>
      </c>
      <c r="S5284" t="s">
        <v>516</v>
      </c>
      <c r="T5284">
        <v>0</v>
      </c>
      <c r="U5284" t="s">
        <v>517</v>
      </c>
      <c r="V5284">
        <v>2523</v>
      </c>
      <c r="W5284" t="s">
        <v>518</v>
      </c>
      <c r="X5284">
        <v>8</v>
      </c>
      <c r="Y5284" t="s">
        <v>519</v>
      </c>
      <c r="Z5284">
        <v>42000</v>
      </c>
      <c r="AA5284">
        <v>21</v>
      </c>
      <c r="AB5284" t="s">
        <v>867</v>
      </c>
      <c r="AC5284">
        <v>42</v>
      </c>
      <c r="AD5284">
        <v>42000</v>
      </c>
      <c r="AE5284"/>
      <c r="AF5284">
        <v>6884</v>
      </c>
      <c r="AG5284"/>
      <c r="AH5284">
        <v>6884</v>
      </c>
      <c r="AI5284">
        <v>0</v>
      </c>
    </row>
    <row r="5285" spans="1:35">
      <c r="A5285" t="s">
        <v>862</v>
      </c>
      <c r="B5285">
        <v>2018</v>
      </c>
      <c r="C5285">
        <v>2018</v>
      </c>
      <c r="D5285">
        <v>2018</v>
      </c>
      <c r="E5285">
        <v>4</v>
      </c>
      <c r="F5285">
        <v>0</v>
      </c>
      <c r="G5285">
        <v>0</v>
      </c>
      <c r="H5285" t="s">
        <v>900</v>
      </c>
      <c r="I5285">
        <v>842</v>
      </c>
      <c r="J5285" t="s">
        <v>593</v>
      </c>
      <c r="K5285" t="s">
        <v>593</v>
      </c>
      <c r="L5285">
        <v>584</v>
      </c>
      <c r="M5285" t="s">
        <v>823</v>
      </c>
      <c r="N5285" t="s">
        <v>824</v>
      </c>
      <c r="O5285">
        <v>0</v>
      </c>
      <c r="P5285" t="s">
        <v>177</v>
      </c>
      <c r="Q5285" t="s">
        <v>514</v>
      </c>
      <c r="R5285" t="s">
        <v>515</v>
      </c>
      <c r="S5285" t="s">
        <v>516</v>
      </c>
      <c r="T5285">
        <v>0</v>
      </c>
      <c r="U5285" t="s">
        <v>517</v>
      </c>
      <c r="V5285">
        <v>2523</v>
      </c>
      <c r="W5285" t="s">
        <v>518</v>
      </c>
      <c r="X5285">
        <v>8</v>
      </c>
      <c r="Y5285" t="s">
        <v>519</v>
      </c>
      <c r="Z5285">
        <v>382000</v>
      </c>
      <c r="AA5285">
        <v>21</v>
      </c>
      <c r="AB5285" t="s">
        <v>867</v>
      </c>
      <c r="AC5285">
        <v>382</v>
      </c>
      <c r="AD5285">
        <v>382000</v>
      </c>
      <c r="AE5285"/>
      <c r="AF5285">
        <v>359531</v>
      </c>
      <c r="AG5285"/>
      <c r="AH5285">
        <v>359531</v>
      </c>
      <c r="AI5285">
        <v>0</v>
      </c>
    </row>
    <row r="5286" spans="1:35">
      <c r="A5286" t="s">
        <v>862</v>
      </c>
      <c r="B5286">
        <v>2018</v>
      </c>
      <c r="C5286">
        <v>2018</v>
      </c>
      <c r="D5286">
        <v>2018</v>
      </c>
      <c r="E5286">
        <v>4</v>
      </c>
      <c r="F5286">
        <v>0</v>
      </c>
      <c r="G5286">
        <v>0</v>
      </c>
      <c r="H5286" t="s">
        <v>900</v>
      </c>
      <c r="I5286">
        <v>842</v>
      </c>
      <c r="J5286" t="s">
        <v>593</v>
      </c>
      <c r="K5286" t="s">
        <v>593</v>
      </c>
      <c r="L5286">
        <v>586</v>
      </c>
      <c r="M5286" t="s">
        <v>781</v>
      </c>
      <c r="N5286" t="s">
        <v>782</v>
      </c>
      <c r="O5286">
        <v>0</v>
      </c>
      <c r="P5286" t="s">
        <v>177</v>
      </c>
      <c r="Q5286" t="s">
        <v>514</v>
      </c>
      <c r="R5286" t="s">
        <v>515</v>
      </c>
      <c r="S5286" t="s">
        <v>516</v>
      </c>
      <c r="T5286">
        <v>0</v>
      </c>
      <c r="U5286" t="s">
        <v>517</v>
      </c>
      <c r="V5286">
        <v>2523</v>
      </c>
      <c r="W5286" t="s">
        <v>518</v>
      </c>
      <c r="X5286">
        <v>8</v>
      </c>
      <c r="Y5286" t="s">
        <v>519</v>
      </c>
      <c r="Z5286">
        <v>74000</v>
      </c>
      <c r="AA5286">
        <v>21</v>
      </c>
      <c r="AB5286" t="s">
        <v>867</v>
      </c>
      <c r="AC5286">
        <v>74</v>
      </c>
      <c r="AD5286">
        <v>74000</v>
      </c>
      <c r="AE5286"/>
      <c r="AF5286">
        <v>38293</v>
      </c>
      <c r="AG5286"/>
      <c r="AH5286">
        <v>38293</v>
      </c>
      <c r="AI5286">
        <v>0</v>
      </c>
    </row>
    <row r="5287" spans="1:35">
      <c r="A5287" t="s">
        <v>862</v>
      </c>
      <c r="B5287">
        <v>2018</v>
      </c>
      <c r="C5287">
        <v>2018</v>
      </c>
      <c r="D5287">
        <v>2018</v>
      </c>
      <c r="E5287">
        <v>4</v>
      </c>
      <c r="F5287">
        <v>0</v>
      </c>
      <c r="G5287">
        <v>0</v>
      </c>
      <c r="H5287" t="s">
        <v>900</v>
      </c>
      <c r="I5287">
        <v>842</v>
      </c>
      <c r="J5287" t="s">
        <v>593</v>
      </c>
      <c r="K5287" t="s">
        <v>593</v>
      </c>
      <c r="L5287">
        <v>591</v>
      </c>
      <c r="M5287" t="s">
        <v>576</v>
      </c>
      <c r="N5287" t="s">
        <v>577</v>
      </c>
      <c r="O5287">
        <v>0</v>
      </c>
      <c r="P5287" t="s">
        <v>177</v>
      </c>
      <c r="Q5287" t="s">
        <v>514</v>
      </c>
      <c r="R5287" t="s">
        <v>515</v>
      </c>
      <c r="S5287" t="s">
        <v>516</v>
      </c>
      <c r="T5287">
        <v>0</v>
      </c>
      <c r="U5287" t="s">
        <v>517</v>
      </c>
      <c r="V5287">
        <v>2523</v>
      </c>
      <c r="W5287" t="s">
        <v>518</v>
      </c>
      <c r="X5287">
        <v>8</v>
      </c>
      <c r="Y5287" t="s">
        <v>519</v>
      </c>
      <c r="Z5287">
        <v>1956000</v>
      </c>
      <c r="AA5287">
        <v>21</v>
      </c>
      <c r="AB5287" t="s">
        <v>867</v>
      </c>
      <c r="AC5287">
        <v>1956</v>
      </c>
      <c r="AD5287">
        <v>1956000</v>
      </c>
      <c r="AE5287"/>
      <c r="AF5287">
        <v>890677</v>
      </c>
      <c r="AG5287"/>
      <c r="AH5287">
        <v>890677</v>
      </c>
      <c r="AI5287">
        <v>0</v>
      </c>
    </row>
    <row r="5288" spans="1:35">
      <c r="A5288" t="s">
        <v>862</v>
      </c>
      <c r="B5288">
        <v>2018</v>
      </c>
      <c r="C5288">
        <v>2018</v>
      </c>
      <c r="D5288">
        <v>2018</v>
      </c>
      <c r="E5288">
        <v>4</v>
      </c>
      <c r="F5288">
        <v>0</v>
      </c>
      <c r="G5288">
        <v>0</v>
      </c>
      <c r="H5288" t="s">
        <v>900</v>
      </c>
      <c r="I5288">
        <v>842</v>
      </c>
      <c r="J5288" t="s">
        <v>593</v>
      </c>
      <c r="K5288" t="s">
        <v>593</v>
      </c>
      <c r="L5288">
        <v>600</v>
      </c>
      <c r="M5288" t="s">
        <v>852</v>
      </c>
      <c r="N5288" t="s">
        <v>853</v>
      </c>
      <c r="O5288">
        <v>0</v>
      </c>
      <c r="P5288" t="s">
        <v>177</v>
      </c>
      <c r="Q5288" t="s">
        <v>514</v>
      </c>
      <c r="R5288" t="s">
        <v>515</v>
      </c>
      <c r="S5288" t="s">
        <v>516</v>
      </c>
      <c r="T5288">
        <v>0</v>
      </c>
      <c r="U5288" t="s">
        <v>517</v>
      </c>
      <c r="V5288">
        <v>2523</v>
      </c>
      <c r="W5288" t="s">
        <v>518</v>
      </c>
      <c r="X5288">
        <v>8</v>
      </c>
      <c r="Y5288" t="s">
        <v>519</v>
      </c>
      <c r="Z5288">
        <v>60000</v>
      </c>
      <c r="AA5288">
        <v>21</v>
      </c>
      <c r="AB5288" t="s">
        <v>867</v>
      </c>
      <c r="AC5288">
        <v>60</v>
      </c>
      <c r="AD5288">
        <v>60000</v>
      </c>
      <c r="AE5288"/>
      <c r="AF5288">
        <v>100800</v>
      </c>
      <c r="AG5288"/>
      <c r="AH5288">
        <v>100800</v>
      </c>
      <c r="AI5288">
        <v>0</v>
      </c>
    </row>
    <row r="5289" spans="1:35">
      <c r="A5289" t="s">
        <v>862</v>
      </c>
      <c r="B5289">
        <v>2018</v>
      </c>
      <c r="C5289">
        <v>2018</v>
      </c>
      <c r="D5289">
        <v>2018</v>
      </c>
      <c r="E5289">
        <v>4</v>
      </c>
      <c r="F5289">
        <v>0</v>
      </c>
      <c r="G5289">
        <v>0</v>
      </c>
      <c r="H5289" t="s">
        <v>900</v>
      </c>
      <c r="I5289">
        <v>842</v>
      </c>
      <c r="J5289" t="s">
        <v>593</v>
      </c>
      <c r="K5289" t="s">
        <v>593</v>
      </c>
      <c r="L5289">
        <v>604</v>
      </c>
      <c r="M5289" t="s">
        <v>769</v>
      </c>
      <c r="N5289" t="s">
        <v>770</v>
      </c>
      <c r="O5289">
        <v>0</v>
      </c>
      <c r="P5289" t="s">
        <v>177</v>
      </c>
      <c r="Q5289" t="s">
        <v>514</v>
      </c>
      <c r="R5289" t="s">
        <v>515</v>
      </c>
      <c r="S5289" t="s">
        <v>516</v>
      </c>
      <c r="T5289">
        <v>0</v>
      </c>
      <c r="U5289" t="s">
        <v>517</v>
      </c>
      <c r="V5289">
        <v>2523</v>
      </c>
      <c r="W5289" t="s">
        <v>518</v>
      </c>
      <c r="X5289">
        <v>8</v>
      </c>
      <c r="Y5289" t="s">
        <v>519</v>
      </c>
      <c r="Z5289">
        <v>235000</v>
      </c>
      <c r="AA5289">
        <v>21</v>
      </c>
      <c r="AB5289" t="s">
        <v>867</v>
      </c>
      <c r="AC5289">
        <v>235</v>
      </c>
      <c r="AD5289">
        <v>235000</v>
      </c>
      <c r="AE5289"/>
      <c r="AF5289">
        <v>177504</v>
      </c>
      <c r="AG5289"/>
      <c r="AH5289">
        <v>177504</v>
      </c>
      <c r="AI5289">
        <v>0</v>
      </c>
    </row>
    <row r="5290" spans="1:35">
      <c r="A5290" t="s">
        <v>862</v>
      </c>
      <c r="B5290">
        <v>2018</v>
      </c>
      <c r="C5290">
        <v>2018</v>
      </c>
      <c r="D5290">
        <v>2018</v>
      </c>
      <c r="E5290">
        <v>4</v>
      </c>
      <c r="F5290">
        <v>0</v>
      </c>
      <c r="G5290">
        <v>0</v>
      </c>
      <c r="H5290" t="s">
        <v>900</v>
      </c>
      <c r="I5290">
        <v>842</v>
      </c>
      <c r="J5290" t="s">
        <v>593</v>
      </c>
      <c r="K5290" t="s">
        <v>593</v>
      </c>
      <c r="L5290">
        <v>608</v>
      </c>
      <c r="M5290" t="s">
        <v>548</v>
      </c>
      <c r="N5290" t="s">
        <v>549</v>
      </c>
      <c r="O5290">
        <v>0</v>
      </c>
      <c r="P5290" t="s">
        <v>177</v>
      </c>
      <c r="Q5290" t="s">
        <v>514</v>
      </c>
      <c r="R5290" t="s">
        <v>515</v>
      </c>
      <c r="S5290" t="s">
        <v>516</v>
      </c>
      <c r="T5290">
        <v>0</v>
      </c>
      <c r="U5290" t="s">
        <v>517</v>
      </c>
      <c r="V5290">
        <v>2523</v>
      </c>
      <c r="W5290" t="s">
        <v>518</v>
      </c>
      <c r="X5290">
        <v>8</v>
      </c>
      <c r="Y5290" t="s">
        <v>519</v>
      </c>
      <c r="Z5290">
        <v>19000</v>
      </c>
      <c r="AA5290">
        <v>21</v>
      </c>
      <c r="AB5290" t="s">
        <v>867</v>
      </c>
      <c r="AC5290">
        <v>19</v>
      </c>
      <c r="AD5290">
        <v>19000</v>
      </c>
      <c r="AE5290"/>
      <c r="AF5290">
        <v>7776</v>
      </c>
      <c r="AG5290"/>
      <c r="AH5290">
        <v>7776</v>
      </c>
      <c r="AI5290">
        <v>0</v>
      </c>
    </row>
    <row r="5291" spans="1:35">
      <c r="A5291" t="s">
        <v>862</v>
      </c>
      <c r="B5291">
        <v>2018</v>
      </c>
      <c r="C5291">
        <v>2018</v>
      </c>
      <c r="D5291">
        <v>2018</v>
      </c>
      <c r="E5291">
        <v>4</v>
      </c>
      <c r="F5291">
        <v>0</v>
      </c>
      <c r="G5291">
        <v>0</v>
      </c>
      <c r="H5291" t="s">
        <v>900</v>
      </c>
      <c r="I5291">
        <v>842</v>
      </c>
      <c r="J5291" t="s">
        <v>593</v>
      </c>
      <c r="K5291" t="s">
        <v>593</v>
      </c>
      <c r="L5291">
        <v>634</v>
      </c>
      <c r="M5291" t="s">
        <v>662</v>
      </c>
      <c r="N5291" t="s">
        <v>663</v>
      </c>
      <c r="O5291">
        <v>0</v>
      </c>
      <c r="P5291" t="s">
        <v>177</v>
      </c>
      <c r="Q5291" t="s">
        <v>514</v>
      </c>
      <c r="R5291" t="s">
        <v>515</v>
      </c>
      <c r="S5291" t="s">
        <v>516</v>
      </c>
      <c r="T5291">
        <v>0</v>
      </c>
      <c r="U5291" t="s">
        <v>517</v>
      </c>
      <c r="V5291">
        <v>2523</v>
      </c>
      <c r="W5291" t="s">
        <v>518</v>
      </c>
      <c r="X5291">
        <v>8</v>
      </c>
      <c r="Y5291" t="s">
        <v>519</v>
      </c>
      <c r="Z5291">
        <v>2397000</v>
      </c>
      <c r="AA5291">
        <v>21</v>
      </c>
      <c r="AB5291" t="s">
        <v>867</v>
      </c>
      <c r="AC5291">
        <v>2397</v>
      </c>
      <c r="AD5291">
        <v>2397000</v>
      </c>
      <c r="AE5291"/>
      <c r="AF5291">
        <v>449000</v>
      </c>
      <c r="AG5291"/>
      <c r="AH5291">
        <v>449000</v>
      </c>
      <c r="AI5291">
        <v>0</v>
      </c>
    </row>
    <row r="5292" spans="1:35">
      <c r="A5292" t="s">
        <v>862</v>
      </c>
      <c r="B5292">
        <v>2018</v>
      </c>
      <c r="C5292">
        <v>2018</v>
      </c>
      <c r="D5292">
        <v>2018</v>
      </c>
      <c r="E5292">
        <v>4</v>
      </c>
      <c r="F5292">
        <v>0</v>
      </c>
      <c r="G5292">
        <v>0</v>
      </c>
      <c r="H5292" t="s">
        <v>900</v>
      </c>
      <c r="I5292">
        <v>842</v>
      </c>
      <c r="J5292" t="s">
        <v>593</v>
      </c>
      <c r="K5292" t="s">
        <v>593</v>
      </c>
      <c r="L5292">
        <v>642</v>
      </c>
      <c r="M5292" t="s">
        <v>682</v>
      </c>
      <c r="N5292" t="s">
        <v>683</v>
      </c>
      <c r="O5292">
        <v>0</v>
      </c>
      <c r="P5292" t="s">
        <v>177</v>
      </c>
      <c r="Q5292" t="s">
        <v>514</v>
      </c>
      <c r="R5292" t="s">
        <v>515</v>
      </c>
      <c r="S5292" t="s">
        <v>516</v>
      </c>
      <c r="T5292">
        <v>0</v>
      </c>
      <c r="U5292" t="s">
        <v>517</v>
      </c>
      <c r="V5292">
        <v>2523</v>
      </c>
      <c r="W5292" t="s">
        <v>518</v>
      </c>
      <c r="X5292">
        <v>8</v>
      </c>
      <c r="Y5292" t="s">
        <v>519</v>
      </c>
      <c r="Z5292">
        <v>32000</v>
      </c>
      <c r="AA5292">
        <v>21</v>
      </c>
      <c r="AB5292" t="s">
        <v>867</v>
      </c>
      <c r="AC5292">
        <v>32</v>
      </c>
      <c r="AD5292">
        <v>32000</v>
      </c>
      <c r="AE5292"/>
      <c r="AF5292">
        <v>4500</v>
      </c>
      <c r="AG5292"/>
      <c r="AH5292">
        <v>4500</v>
      </c>
      <c r="AI5292">
        <v>0</v>
      </c>
    </row>
    <row r="5293" spans="1:35">
      <c r="A5293" t="s">
        <v>862</v>
      </c>
      <c r="B5293">
        <v>2018</v>
      </c>
      <c r="C5293">
        <v>2018</v>
      </c>
      <c r="D5293">
        <v>2018</v>
      </c>
      <c r="E5293">
        <v>4</v>
      </c>
      <c r="F5293">
        <v>0</v>
      </c>
      <c r="G5293">
        <v>0</v>
      </c>
      <c r="H5293" t="s">
        <v>900</v>
      </c>
      <c r="I5293">
        <v>842</v>
      </c>
      <c r="J5293" t="s">
        <v>593</v>
      </c>
      <c r="K5293" t="s">
        <v>593</v>
      </c>
      <c r="L5293">
        <v>643</v>
      </c>
      <c r="M5293" t="s">
        <v>670</v>
      </c>
      <c r="N5293" t="s">
        <v>671</v>
      </c>
      <c r="O5293">
        <v>0</v>
      </c>
      <c r="P5293" t="s">
        <v>177</v>
      </c>
      <c r="Q5293" t="s">
        <v>514</v>
      </c>
      <c r="R5293" t="s">
        <v>515</v>
      </c>
      <c r="S5293" t="s">
        <v>516</v>
      </c>
      <c r="T5293">
        <v>0</v>
      </c>
      <c r="U5293" t="s">
        <v>517</v>
      </c>
      <c r="V5293">
        <v>2523</v>
      </c>
      <c r="W5293" t="s">
        <v>518</v>
      </c>
      <c r="X5293">
        <v>8</v>
      </c>
      <c r="Y5293" t="s">
        <v>519</v>
      </c>
      <c r="Z5293">
        <v>5421000</v>
      </c>
      <c r="AA5293">
        <v>21</v>
      </c>
      <c r="AB5293" t="s">
        <v>867</v>
      </c>
      <c r="AC5293">
        <v>5421</v>
      </c>
      <c r="AD5293">
        <v>5421000</v>
      </c>
      <c r="AE5293"/>
      <c r="AF5293">
        <v>1631255</v>
      </c>
      <c r="AG5293"/>
      <c r="AH5293">
        <v>1631255</v>
      </c>
      <c r="AI5293">
        <v>0</v>
      </c>
    </row>
    <row r="5294" spans="1:35">
      <c r="A5294" t="s">
        <v>862</v>
      </c>
      <c r="B5294">
        <v>2018</v>
      </c>
      <c r="C5294">
        <v>2018</v>
      </c>
      <c r="D5294">
        <v>2018</v>
      </c>
      <c r="E5294">
        <v>4</v>
      </c>
      <c r="F5294">
        <v>0</v>
      </c>
      <c r="G5294">
        <v>0</v>
      </c>
      <c r="H5294" t="s">
        <v>900</v>
      </c>
      <c r="I5294">
        <v>842</v>
      </c>
      <c r="J5294" t="s">
        <v>593</v>
      </c>
      <c r="K5294" t="s">
        <v>593</v>
      </c>
      <c r="L5294">
        <v>659</v>
      </c>
      <c r="M5294" t="s">
        <v>813</v>
      </c>
      <c r="N5294" t="s">
        <v>814</v>
      </c>
      <c r="O5294">
        <v>0</v>
      </c>
      <c r="P5294" t="s">
        <v>177</v>
      </c>
      <c r="Q5294" t="s">
        <v>514</v>
      </c>
      <c r="R5294" t="s">
        <v>515</v>
      </c>
      <c r="S5294" t="s">
        <v>516</v>
      </c>
      <c r="T5294">
        <v>0</v>
      </c>
      <c r="U5294" t="s">
        <v>517</v>
      </c>
      <c r="V5294">
        <v>2523</v>
      </c>
      <c r="W5294" t="s">
        <v>518</v>
      </c>
      <c r="X5294">
        <v>8</v>
      </c>
      <c r="Y5294" t="s">
        <v>519</v>
      </c>
      <c r="Z5294">
        <v>34000</v>
      </c>
      <c r="AA5294">
        <v>21</v>
      </c>
      <c r="AB5294" t="s">
        <v>867</v>
      </c>
      <c r="AC5294">
        <v>34</v>
      </c>
      <c r="AD5294">
        <v>34000</v>
      </c>
      <c r="AE5294"/>
      <c r="AF5294">
        <v>47251</v>
      </c>
      <c r="AG5294"/>
      <c r="AH5294">
        <v>47251</v>
      </c>
      <c r="AI5294">
        <v>0</v>
      </c>
    </row>
    <row r="5295" spans="1:35">
      <c r="A5295" t="s">
        <v>862</v>
      </c>
      <c r="B5295">
        <v>2018</v>
      </c>
      <c r="C5295">
        <v>2018</v>
      </c>
      <c r="D5295">
        <v>2018</v>
      </c>
      <c r="E5295">
        <v>4</v>
      </c>
      <c r="F5295">
        <v>0</v>
      </c>
      <c r="G5295">
        <v>0</v>
      </c>
      <c r="H5295" t="s">
        <v>900</v>
      </c>
      <c r="I5295">
        <v>842</v>
      </c>
      <c r="J5295" t="s">
        <v>593</v>
      </c>
      <c r="K5295" t="s">
        <v>593</v>
      </c>
      <c r="L5295">
        <v>660</v>
      </c>
      <c r="M5295" t="s">
        <v>821</v>
      </c>
      <c r="N5295" t="s">
        <v>822</v>
      </c>
      <c r="O5295">
        <v>0</v>
      </c>
      <c r="P5295" t="s">
        <v>177</v>
      </c>
      <c r="Q5295" t="s">
        <v>514</v>
      </c>
      <c r="R5295" t="s">
        <v>515</v>
      </c>
      <c r="S5295" t="s">
        <v>516</v>
      </c>
      <c r="T5295">
        <v>0</v>
      </c>
      <c r="U5295" t="s">
        <v>517</v>
      </c>
      <c r="V5295">
        <v>2523</v>
      </c>
      <c r="W5295" t="s">
        <v>518</v>
      </c>
      <c r="X5295">
        <v>8</v>
      </c>
      <c r="Y5295" t="s">
        <v>519</v>
      </c>
      <c r="Z5295">
        <v>396000</v>
      </c>
      <c r="AA5295">
        <v>21</v>
      </c>
      <c r="AB5295" t="s">
        <v>867</v>
      </c>
      <c r="AC5295">
        <v>396</v>
      </c>
      <c r="AD5295">
        <v>396000</v>
      </c>
      <c r="AE5295"/>
      <c r="AF5295">
        <v>131864</v>
      </c>
      <c r="AG5295"/>
      <c r="AH5295">
        <v>131864</v>
      </c>
      <c r="AI5295">
        <v>0</v>
      </c>
    </row>
    <row r="5296" spans="1:35">
      <c r="A5296" t="s">
        <v>862</v>
      </c>
      <c r="B5296">
        <v>2018</v>
      </c>
      <c r="C5296">
        <v>2018</v>
      </c>
      <c r="D5296">
        <v>2018</v>
      </c>
      <c r="E5296">
        <v>4</v>
      </c>
      <c r="F5296">
        <v>0</v>
      </c>
      <c r="G5296">
        <v>0</v>
      </c>
      <c r="H5296" t="s">
        <v>900</v>
      </c>
      <c r="I5296">
        <v>842</v>
      </c>
      <c r="J5296" t="s">
        <v>593</v>
      </c>
      <c r="K5296" t="s">
        <v>593</v>
      </c>
      <c r="L5296">
        <v>662</v>
      </c>
      <c r="M5296" t="s">
        <v>803</v>
      </c>
      <c r="N5296" t="s">
        <v>804</v>
      </c>
      <c r="O5296">
        <v>0</v>
      </c>
      <c r="P5296" t="s">
        <v>177</v>
      </c>
      <c r="Q5296" t="s">
        <v>514</v>
      </c>
      <c r="R5296" t="s">
        <v>515</v>
      </c>
      <c r="S5296" t="s">
        <v>516</v>
      </c>
      <c r="T5296">
        <v>0</v>
      </c>
      <c r="U5296" t="s">
        <v>517</v>
      </c>
      <c r="V5296">
        <v>2523</v>
      </c>
      <c r="W5296" t="s">
        <v>518</v>
      </c>
      <c r="X5296">
        <v>8</v>
      </c>
      <c r="Y5296" t="s">
        <v>519</v>
      </c>
      <c r="Z5296">
        <v>3046000</v>
      </c>
      <c r="AA5296">
        <v>21</v>
      </c>
      <c r="AB5296" t="s">
        <v>867</v>
      </c>
      <c r="AC5296">
        <v>3046</v>
      </c>
      <c r="AD5296">
        <v>3046000</v>
      </c>
      <c r="AE5296"/>
      <c r="AF5296">
        <v>250613</v>
      </c>
      <c r="AG5296"/>
      <c r="AH5296">
        <v>250613</v>
      </c>
      <c r="AI5296">
        <v>0</v>
      </c>
    </row>
    <row r="5297" spans="1:35">
      <c r="A5297" t="s">
        <v>862</v>
      </c>
      <c r="B5297">
        <v>2018</v>
      </c>
      <c r="C5297">
        <v>2018</v>
      </c>
      <c r="D5297">
        <v>2018</v>
      </c>
      <c r="E5297">
        <v>4</v>
      </c>
      <c r="F5297">
        <v>0</v>
      </c>
      <c r="G5297">
        <v>0</v>
      </c>
      <c r="H5297" t="s">
        <v>900</v>
      </c>
      <c r="I5297">
        <v>842</v>
      </c>
      <c r="J5297" t="s">
        <v>593</v>
      </c>
      <c r="K5297" t="s">
        <v>593</v>
      </c>
      <c r="L5297">
        <v>670</v>
      </c>
      <c r="M5297" t="s">
        <v>817</v>
      </c>
      <c r="N5297" t="s">
        <v>818</v>
      </c>
      <c r="O5297">
        <v>0</v>
      </c>
      <c r="P5297" t="s">
        <v>177</v>
      </c>
      <c r="Q5297" t="s">
        <v>514</v>
      </c>
      <c r="R5297" t="s">
        <v>515</v>
      </c>
      <c r="S5297" t="s">
        <v>516</v>
      </c>
      <c r="T5297">
        <v>0</v>
      </c>
      <c r="U5297" t="s">
        <v>517</v>
      </c>
      <c r="V5297">
        <v>2523</v>
      </c>
      <c r="W5297" t="s">
        <v>518</v>
      </c>
      <c r="X5297">
        <v>8</v>
      </c>
      <c r="Y5297" t="s">
        <v>519</v>
      </c>
      <c r="Z5297">
        <v>57000</v>
      </c>
      <c r="AA5297">
        <v>21</v>
      </c>
      <c r="AB5297" t="s">
        <v>867</v>
      </c>
      <c r="AC5297">
        <v>57</v>
      </c>
      <c r="AD5297">
        <v>57000</v>
      </c>
      <c r="AE5297"/>
      <c r="AF5297">
        <v>23453</v>
      </c>
      <c r="AG5297"/>
      <c r="AH5297">
        <v>23453</v>
      </c>
      <c r="AI5297">
        <v>0</v>
      </c>
    </row>
    <row r="5298" spans="1:35">
      <c r="A5298" t="s">
        <v>862</v>
      </c>
      <c r="B5298">
        <v>2018</v>
      </c>
      <c r="C5298">
        <v>2018</v>
      </c>
      <c r="D5298">
        <v>2018</v>
      </c>
      <c r="E5298">
        <v>4</v>
      </c>
      <c r="F5298">
        <v>0</v>
      </c>
      <c r="G5298">
        <v>0</v>
      </c>
      <c r="H5298" t="s">
        <v>900</v>
      </c>
      <c r="I5298">
        <v>842</v>
      </c>
      <c r="J5298" t="s">
        <v>593</v>
      </c>
      <c r="K5298" t="s">
        <v>593</v>
      </c>
      <c r="L5298">
        <v>682</v>
      </c>
      <c r="M5298" t="s">
        <v>707</v>
      </c>
      <c r="N5298" t="s">
        <v>708</v>
      </c>
      <c r="O5298">
        <v>0</v>
      </c>
      <c r="P5298" t="s">
        <v>177</v>
      </c>
      <c r="Q5298" t="s">
        <v>514</v>
      </c>
      <c r="R5298" t="s">
        <v>515</v>
      </c>
      <c r="S5298" t="s">
        <v>516</v>
      </c>
      <c r="T5298">
        <v>0</v>
      </c>
      <c r="U5298" t="s">
        <v>517</v>
      </c>
      <c r="V5298">
        <v>2523</v>
      </c>
      <c r="W5298" t="s">
        <v>518</v>
      </c>
      <c r="X5298">
        <v>8</v>
      </c>
      <c r="Y5298" t="s">
        <v>519</v>
      </c>
      <c r="Z5298">
        <v>404000</v>
      </c>
      <c r="AA5298">
        <v>21</v>
      </c>
      <c r="AB5298" t="s">
        <v>867</v>
      </c>
      <c r="AC5298">
        <v>404</v>
      </c>
      <c r="AD5298">
        <v>404000</v>
      </c>
      <c r="AE5298"/>
      <c r="AF5298">
        <v>94855</v>
      </c>
      <c r="AG5298"/>
      <c r="AH5298">
        <v>94855</v>
      </c>
      <c r="AI5298">
        <v>0</v>
      </c>
    </row>
    <row r="5299" spans="1:35">
      <c r="A5299" t="s">
        <v>862</v>
      </c>
      <c r="B5299">
        <v>2018</v>
      </c>
      <c r="C5299">
        <v>2018</v>
      </c>
      <c r="D5299">
        <v>2018</v>
      </c>
      <c r="E5299">
        <v>4</v>
      </c>
      <c r="F5299">
        <v>0</v>
      </c>
      <c r="G5299">
        <v>0</v>
      </c>
      <c r="H5299" t="s">
        <v>900</v>
      </c>
      <c r="I5299">
        <v>842</v>
      </c>
      <c r="J5299" t="s">
        <v>593</v>
      </c>
      <c r="K5299" t="s">
        <v>593</v>
      </c>
      <c r="L5299">
        <v>699</v>
      </c>
      <c r="M5299" t="s">
        <v>585</v>
      </c>
      <c r="N5299" t="s">
        <v>586</v>
      </c>
      <c r="O5299">
        <v>0</v>
      </c>
      <c r="P5299" t="s">
        <v>177</v>
      </c>
      <c r="Q5299" t="s">
        <v>514</v>
      </c>
      <c r="R5299" t="s">
        <v>515</v>
      </c>
      <c r="S5299" t="s">
        <v>516</v>
      </c>
      <c r="T5299">
        <v>0</v>
      </c>
      <c r="U5299" t="s">
        <v>517</v>
      </c>
      <c r="V5299">
        <v>2523</v>
      </c>
      <c r="W5299" t="s">
        <v>518</v>
      </c>
      <c r="X5299">
        <v>8</v>
      </c>
      <c r="Y5299" t="s">
        <v>519</v>
      </c>
      <c r="Z5299">
        <v>33000</v>
      </c>
      <c r="AA5299">
        <v>21</v>
      </c>
      <c r="AB5299" t="s">
        <v>867</v>
      </c>
      <c r="AC5299">
        <v>33</v>
      </c>
      <c r="AD5299">
        <v>33000</v>
      </c>
      <c r="AE5299"/>
      <c r="AF5299">
        <v>63135</v>
      </c>
      <c r="AG5299"/>
      <c r="AH5299">
        <v>63135</v>
      </c>
      <c r="AI5299">
        <v>0</v>
      </c>
    </row>
    <row r="5300" spans="1:35">
      <c r="A5300" t="s">
        <v>862</v>
      </c>
      <c r="B5300">
        <v>2018</v>
      </c>
      <c r="C5300">
        <v>2018</v>
      </c>
      <c r="D5300">
        <v>2018</v>
      </c>
      <c r="E5300">
        <v>4</v>
      </c>
      <c r="F5300">
        <v>0</v>
      </c>
      <c r="G5300">
        <v>0</v>
      </c>
      <c r="H5300" t="s">
        <v>900</v>
      </c>
      <c r="I5300">
        <v>842</v>
      </c>
      <c r="J5300" t="s">
        <v>593</v>
      </c>
      <c r="K5300" t="s">
        <v>593</v>
      </c>
      <c r="L5300">
        <v>702</v>
      </c>
      <c r="M5300" t="s">
        <v>211</v>
      </c>
      <c r="N5300" t="s">
        <v>563</v>
      </c>
      <c r="O5300">
        <v>0</v>
      </c>
      <c r="P5300" t="s">
        <v>177</v>
      </c>
      <c r="Q5300" t="s">
        <v>514</v>
      </c>
      <c r="R5300" t="s">
        <v>515</v>
      </c>
      <c r="S5300" t="s">
        <v>516</v>
      </c>
      <c r="T5300">
        <v>0</v>
      </c>
      <c r="U5300" t="s">
        <v>517</v>
      </c>
      <c r="V5300">
        <v>2523</v>
      </c>
      <c r="W5300" t="s">
        <v>518</v>
      </c>
      <c r="X5300">
        <v>8</v>
      </c>
      <c r="Y5300" t="s">
        <v>519</v>
      </c>
      <c r="Z5300">
        <v>313000</v>
      </c>
      <c r="AA5300">
        <v>21</v>
      </c>
      <c r="AB5300" t="s">
        <v>867</v>
      </c>
      <c r="AC5300">
        <v>313</v>
      </c>
      <c r="AD5300">
        <v>313000</v>
      </c>
      <c r="AE5300"/>
      <c r="AF5300">
        <v>187542</v>
      </c>
      <c r="AG5300"/>
      <c r="AH5300">
        <v>187542</v>
      </c>
      <c r="AI5300">
        <v>0</v>
      </c>
    </row>
    <row r="5301" spans="1:35">
      <c r="A5301" t="s">
        <v>862</v>
      </c>
      <c r="B5301">
        <v>2018</v>
      </c>
      <c r="C5301">
        <v>2018</v>
      </c>
      <c r="D5301">
        <v>2018</v>
      </c>
      <c r="E5301">
        <v>4</v>
      </c>
      <c r="F5301">
        <v>0</v>
      </c>
      <c r="G5301">
        <v>0</v>
      </c>
      <c r="H5301" t="s">
        <v>900</v>
      </c>
      <c r="I5301">
        <v>842</v>
      </c>
      <c r="J5301" t="s">
        <v>593</v>
      </c>
      <c r="K5301" t="s">
        <v>593</v>
      </c>
      <c r="L5301">
        <v>710</v>
      </c>
      <c r="M5301" t="s">
        <v>616</v>
      </c>
      <c r="N5301" t="s">
        <v>617</v>
      </c>
      <c r="O5301">
        <v>0</v>
      </c>
      <c r="P5301" t="s">
        <v>177</v>
      </c>
      <c r="Q5301" t="s">
        <v>514</v>
      </c>
      <c r="R5301" t="s">
        <v>515</v>
      </c>
      <c r="S5301" t="s">
        <v>516</v>
      </c>
      <c r="T5301">
        <v>0</v>
      </c>
      <c r="U5301" t="s">
        <v>517</v>
      </c>
      <c r="V5301">
        <v>2523</v>
      </c>
      <c r="W5301" t="s">
        <v>518</v>
      </c>
      <c r="X5301">
        <v>8</v>
      </c>
      <c r="Y5301" t="s">
        <v>519</v>
      </c>
      <c r="Z5301">
        <v>154000</v>
      </c>
      <c r="AA5301">
        <v>21</v>
      </c>
      <c r="AB5301" t="s">
        <v>867</v>
      </c>
      <c r="AC5301">
        <v>154</v>
      </c>
      <c r="AD5301">
        <v>154000</v>
      </c>
      <c r="AE5301"/>
      <c r="AF5301">
        <v>214796</v>
      </c>
      <c r="AG5301"/>
      <c r="AH5301">
        <v>214796</v>
      </c>
      <c r="AI5301">
        <v>0</v>
      </c>
    </row>
    <row r="5302" spans="1:35">
      <c r="A5302" t="s">
        <v>862</v>
      </c>
      <c r="B5302">
        <v>2018</v>
      </c>
      <c r="C5302">
        <v>2018</v>
      </c>
      <c r="D5302">
        <v>2018</v>
      </c>
      <c r="E5302">
        <v>4</v>
      </c>
      <c r="F5302">
        <v>0</v>
      </c>
      <c r="G5302">
        <v>0</v>
      </c>
      <c r="H5302" t="s">
        <v>900</v>
      </c>
      <c r="I5302">
        <v>842</v>
      </c>
      <c r="J5302" t="s">
        <v>593</v>
      </c>
      <c r="K5302" t="s">
        <v>593</v>
      </c>
      <c r="L5302">
        <v>724</v>
      </c>
      <c r="M5302" t="s">
        <v>214</v>
      </c>
      <c r="N5302" t="s">
        <v>580</v>
      </c>
      <c r="O5302">
        <v>0</v>
      </c>
      <c r="P5302" t="s">
        <v>177</v>
      </c>
      <c r="Q5302" t="s">
        <v>514</v>
      </c>
      <c r="R5302" t="s">
        <v>515</v>
      </c>
      <c r="S5302" t="s">
        <v>516</v>
      </c>
      <c r="T5302">
        <v>0</v>
      </c>
      <c r="U5302" t="s">
        <v>517</v>
      </c>
      <c r="V5302">
        <v>2523</v>
      </c>
      <c r="W5302" t="s">
        <v>518</v>
      </c>
      <c r="X5302">
        <v>8</v>
      </c>
      <c r="Y5302" t="s">
        <v>519</v>
      </c>
      <c r="Z5302">
        <v>422000</v>
      </c>
      <c r="AA5302">
        <v>21</v>
      </c>
      <c r="AB5302" t="s">
        <v>867</v>
      </c>
      <c r="AC5302">
        <v>422</v>
      </c>
      <c r="AD5302">
        <v>422000</v>
      </c>
      <c r="AE5302"/>
      <c r="AF5302">
        <v>268684</v>
      </c>
      <c r="AG5302"/>
      <c r="AH5302">
        <v>268684</v>
      </c>
      <c r="AI5302">
        <v>0</v>
      </c>
    </row>
    <row r="5303" spans="1:35">
      <c r="A5303" t="s">
        <v>862</v>
      </c>
      <c r="B5303">
        <v>2018</v>
      </c>
      <c r="C5303">
        <v>2018</v>
      </c>
      <c r="D5303">
        <v>2018</v>
      </c>
      <c r="E5303">
        <v>4</v>
      </c>
      <c r="F5303">
        <v>0</v>
      </c>
      <c r="G5303">
        <v>0</v>
      </c>
      <c r="H5303" t="s">
        <v>900</v>
      </c>
      <c r="I5303">
        <v>842</v>
      </c>
      <c r="J5303" t="s">
        <v>593</v>
      </c>
      <c r="K5303" t="s">
        <v>593</v>
      </c>
      <c r="L5303">
        <v>740</v>
      </c>
      <c r="M5303" t="s">
        <v>709</v>
      </c>
      <c r="N5303" t="s">
        <v>710</v>
      </c>
      <c r="O5303">
        <v>0</v>
      </c>
      <c r="P5303" t="s">
        <v>177</v>
      </c>
      <c r="Q5303" t="s">
        <v>514</v>
      </c>
      <c r="R5303" t="s">
        <v>515</v>
      </c>
      <c r="S5303" t="s">
        <v>516</v>
      </c>
      <c r="T5303">
        <v>0</v>
      </c>
      <c r="U5303" t="s">
        <v>517</v>
      </c>
      <c r="V5303">
        <v>2523</v>
      </c>
      <c r="W5303" t="s">
        <v>518</v>
      </c>
      <c r="X5303">
        <v>8</v>
      </c>
      <c r="Y5303" t="s">
        <v>519</v>
      </c>
      <c r="Z5303">
        <v>5000</v>
      </c>
      <c r="AA5303">
        <v>21</v>
      </c>
      <c r="AB5303" t="s">
        <v>867</v>
      </c>
      <c r="AC5303">
        <v>5</v>
      </c>
      <c r="AD5303">
        <v>5000</v>
      </c>
      <c r="AE5303"/>
      <c r="AF5303">
        <v>2520</v>
      </c>
      <c r="AG5303"/>
      <c r="AH5303">
        <v>2520</v>
      </c>
      <c r="AI5303">
        <v>0</v>
      </c>
    </row>
    <row r="5304" spans="1:35">
      <c r="A5304" t="s">
        <v>862</v>
      </c>
      <c r="B5304">
        <v>2018</v>
      </c>
      <c r="C5304">
        <v>2018</v>
      </c>
      <c r="D5304">
        <v>2018</v>
      </c>
      <c r="E5304">
        <v>4</v>
      </c>
      <c r="F5304">
        <v>0</v>
      </c>
      <c r="G5304">
        <v>0</v>
      </c>
      <c r="H5304" t="s">
        <v>900</v>
      </c>
      <c r="I5304">
        <v>842</v>
      </c>
      <c r="J5304" t="s">
        <v>593</v>
      </c>
      <c r="K5304" t="s">
        <v>593</v>
      </c>
      <c r="L5304">
        <v>752</v>
      </c>
      <c r="M5304" t="s">
        <v>189</v>
      </c>
      <c r="N5304" t="s">
        <v>569</v>
      </c>
      <c r="O5304">
        <v>0</v>
      </c>
      <c r="P5304" t="s">
        <v>177</v>
      </c>
      <c r="Q5304" t="s">
        <v>514</v>
      </c>
      <c r="R5304" t="s">
        <v>515</v>
      </c>
      <c r="S5304" t="s">
        <v>516</v>
      </c>
      <c r="T5304">
        <v>0</v>
      </c>
      <c r="U5304" t="s">
        <v>517</v>
      </c>
      <c r="V5304">
        <v>2523</v>
      </c>
      <c r="W5304" t="s">
        <v>518</v>
      </c>
      <c r="X5304">
        <v>8</v>
      </c>
      <c r="Y5304" t="s">
        <v>519</v>
      </c>
      <c r="Z5304">
        <v>69000</v>
      </c>
      <c r="AA5304">
        <v>21</v>
      </c>
      <c r="AB5304" t="s">
        <v>867</v>
      </c>
      <c r="AC5304">
        <v>69</v>
      </c>
      <c r="AD5304">
        <v>69000</v>
      </c>
      <c r="AE5304"/>
      <c r="AF5304">
        <v>87219</v>
      </c>
      <c r="AG5304"/>
      <c r="AH5304">
        <v>87219</v>
      </c>
      <c r="AI5304">
        <v>0</v>
      </c>
    </row>
    <row r="5305" spans="1:35">
      <c r="A5305" t="s">
        <v>862</v>
      </c>
      <c r="B5305">
        <v>2018</v>
      </c>
      <c r="C5305">
        <v>2018</v>
      </c>
      <c r="D5305">
        <v>2018</v>
      </c>
      <c r="E5305">
        <v>4</v>
      </c>
      <c r="F5305">
        <v>0</v>
      </c>
      <c r="G5305">
        <v>0</v>
      </c>
      <c r="H5305" t="s">
        <v>900</v>
      </c>
      <c r="I5305">
        <v>842</v>
      </c>
      <c r="J5305" t="s">
        <v>593</v>
      </c>
      <c r="K5305" t="s">
        <v>593</v>
      </c>
      <c r="L5305">
        <v>764</v>
      </c>
      <c r="M5305" t="s">
        <v>198</v>
      </c>
      <c r="N5305" t="s">
        <v>556</v>
      </c>
      <c r="O5305">
        <v>0</v>
      </c>
      <c r="P5305" t="s">
        <v>177</v>
      </c>
      <c r="Q5305" t="s">
        <v>514</v>
      </c>
      <c r="R5305" t="s">
        <v>515</v>
      </c>
      <c r="S5305" t="s">
        <v>516</v>
      </c>
      <c r="T5305">
        <v>0</v>
      </c>
      <c r="U5305" t="s">
        <v>517</v>
      </c>
      <c r="V5305">
        <v>2523</v>
      </c>
      <c r="W5305" t="s">
        <v>518</v>
      </c>
      <c r="X5305">
        <v>8</v>
      </c>
      <c r="Y5305" t="s">
        <v>519</v>
      </c>
      <c r="Z5305">
        <v>552000</v>
      </c>
      <c r="AA5305">
        <v>21</v>
      </c>
      <c r="AB5305" t="s">
        <v>867</v>
      </c>
      <c r="AC5305">
        <v>552</v>
      </c>
      <c r="AD5305">
        <v>552000</v>
      </c>
      <c r="AE5305"/>
      <c r="AF5305">
        <v>121978</v>
      </c>
      <c r="AG5305"/>
      <c r="AH5305">
        <v>121978</v>
      </c>
      <c r="AI5305">
        <v>0</v>
      </c>
    </row>
    <row r="5306" spans="1:35">
      <c r="A5306" t="s">
        <v>862</v>
      </c>
      <c r="B5306">
        <v>2018</v>
      </c>
      <c r="C5306">
        <v>2018</v>
      </c>
      <c r="D5306">
        <v>2018</v>
      </c>
      <c r="E5306">
        <v>4</v>
      </c>
      <c r="F5306">
        <v>0</v>
      </c>
      <c r="G5306">
        <v>0</v>
      </c>
      <c r="H5306" t="s">
        <v>900</v>
      </c>
      <c r="I5306">
        <v>842</v>
      </c>
      <c r="J5306" t="s">
        <v>593</v>
      </c>
      <c r="K5306" t="s">
        <v>593</v>
      </c>
      <c r="L5306">
        <v>780</v>
      </c>
      <c r="M5306" t="s">
        <v>713</v>
      </c>
      <c r="N5306" t="s">
        <v>714</v>
      </c>
      <c r="O5306">
        <v>0</v>
      </c>
      <c r="P5306" t="s">
        <v>177</v>
      </c>
      <c r="Q5306" t="s">
        <v>514</v>
      </c>
      <c r="R5306" t="s">
        <v>515</v>
      </c>
      <c r="S5306" t="s">
        <v>516</v>
      </c>
      <c r="T5306">
        <v>0</v>
      </c>
      <c r="U5306" t="s">
        <v>517</v>
      </c>
      <c r="V5306">
        <v>2523</v>
      </c>
      <c r="W5306" t="s">
        <v>518</v>
      </c>
      <c r="X5306">
        <v>8</v>
      </c>
      <c r="Y5306" t="s">
        <v>519</v>
      </c>
      <c r="Z5306">
        <v>9958000</v>
      </c>
      <c r="AA5306">
        <v>21</v>
      </c>
      <c r="AB5306" t="s">
        <v>867</v>
      </c>
      <c r="AC5306">
        <v>9958</v>
      </c>
      <c r="AD5306">
        <v>9958000</v>
      </c>
      <c r="AE5306"/>
      <c r="AF5306">
        <v>1684485</v>
      </c>
      <c r="AG5306"/>
      <c r="AH5306">
        <v>1684485</v>
      </c>
      <c r="AI5306">
        <v>0</v>
      </c>
    </row>
    <row r="5307" spans="1:35">
      <c r="A5307" t="s">
        <v>862</v>
      </c>
      <c r="B5307">
        <v>2018</v>
      </c>
      <c r="C5307">
        <v>2018</v>
      </c>
      <c r="D5307">
        <v>2018</v>
      </c>
      <c r="E5307">
        <v>4</v>
      </c>
      <c r="F5307">
        <v>0</v>
      </c>
      <c r="G5307">
        <v>0</v>
      </c>
      <c r="H5307" t="s">
        <v>900</v>
      </c>
      <c r="I5307">
        <v>842</v>
      </c>
      <c r="J5307" t="s">
        <v>593</v>
      </c>
      <c r="K5307" t="s">
        <v>593</v>
      </c>
      <c r="L5307">
        <v>784</v>
      </c>
      <c r="M5307" t="s">
        <v>186</v>
      </c>
      <c r="N5307" t="s">
        <v>618</v>
      </c>
      <c r="O5307">
        <v>0</v>
      </c>
      <c r="P5307" t="s">
        <v>177</v>
      </c>
      <c r="Q5307" t="s">
        <v>514</v>
      </c>
      <c r="R5307" t="s">
        <v>515</v>
      </c>
      <c r="S5307" t="s">
        <v>516</v>
      </c>
      <c r="T5307">
        <v>0</v>
      </c>
      <c r="U5307" t="s">
        <v>517</v>
      </c>
      <c r="V5307">
        <v>2523</v>
      </c>
      <c r="W5307" t="s">
        <v>518</v>
      </c>
      <c r="X5307">
        <v>8</v>
      </c>
      <c r="Y5307" t="s">
        <v>519</v>
      </c>
      <c r="Z5307">
        <v>164000</v>
      </c>
      <c r="AA5307">
        <v>21</v>
      </c>
      <c r="AB5307" t="s">
        <v>867</v>
      </c>
      <c r="AC5307">
        <v>164</v>
      </c>
      <c r="AD5307">
        <v>164000</v>
      </c>
      <c r="AE5307"/>
      <c r="AF5307">
        <v>66052</v>
      </c>
      <c r="AG5307"/>
      <c r="AH5307">
        <v>66052</v>
      </c>
      <c r="AI5307">
        <v>0</v>
      </c>
    </row>
    <row r="5308" spans="1:35">
      <c r="A5308" t="s">
        <v>862</v>
      </c>
      <c r="B5308">
        <v>2018</v>
      </c>
      <c r="C5308">
        <v>2018</v>
      </c>
      <c r="D5308">
        <v>2018</v>
      </c>
      <c r="E5308">
        <v>4</v>
      </c>
      <c r="F5308">
        <v>0</v>
      </c>
      <c r="G5308">
        <v>0</v>
      </c>
      <c r="H5308" t="s">
        <v>900</v>
      </c>
      <c r="I5308">
        <v>842</v>
      </c>
      <c r="J5308" t="s">
        <v>593</v>
      </c>
      <c r="K5308" t="s">
        <v>593</v>
      </c>
      <c r="L5308">
        <v>796</v>
      </c>
      <c r="M5308" t="s">
        <v>811</v>
      </c>
      <c r="N5308" t="s">
        <v>812</v>
      </c>
      <c r="O5308">
        <v>0</v>
      </c>
      <c r="P5308" t="s">
        <v>177</v>
      </c>
      <c r="Q5308" t="s">
        <v>514</v>
      </c>
      <c r="R5308" t="s">
        <v>515</v>
      </c>
      <c r="S5308" t="s">
        <v>516</v>
      </c>
      <c r="T5308">
        <v>0</v>
      </c>
      <c r="U5308" t="s">
        <v>517</v>
      </c>
      <c r="V5308">
        <v>2523</v>
      </c>
      <c r="W5308" t="s">
        <v>518</v>
      </c>
      <c r="X5308">
        <v>8</v>
      </c>
      <c r="Y5308" t="s">
        <v>519</v>
      </c>
      <c r="Z5308">
        <v>1693000</v>
      </c>
      <c r="AA5308">
        <v>21</v>
      </c>
      <c r="AB5308" t="s">
        <v>867</v>
      </c>
      <c r="AC5308">
        <v>1693</v>
      </c>
      <c r="AD5308">
        <v>1693000</v>
      </c>
      <c r="AE5308"/>
      <c r="AF5308">
        <v>293950</v>
      </c>
      <c r="AG5308"/>
      <c r="AH5308">
        <v>293950</v>
      </c>
      <c r="AI5308">
        <v>0</v>
      </c>
    </row>
    <row r="5309" spans="1:35">
      <c r="A5309" t="s">
        <v>862</v>
      </c>
      <c r="B5309">
        <v>2018</v>
      </c>
      <c r="C5309">
        <v>2018</v>
      </c>
      <c r="D5309">
        <v>2018</v>
      </c>
      <c r="E5309">
        <v>4</v>
      </c>
      <c r="F5309">
        <v>0</v>
      </c>
      <c r="G5309">
        <v>0</v>
      </c>
      <c r="H5309" t="s">
        <v>900</v>
      </c>
      <c r="I5309">
        <v>842</v>
      </c>
      <c r="J5309" t="s">
        <v>593</v>
      </c>
      <c r="K5309" t="s">
        <v>593</v>
      </c>
      <c r="L5309">
        <v>818</v>
      </c>
      <c r="M5309" t="s">
        <v>532</v>
      </c>
      <c r="N5309" t="s">
        <v>533</v>
      </c>
      <c r="O5309">
        <v>0</v>
      </c>
      <c r="P5309" t="s">
        <v>177</v>
      </c>
      <c r="Q5309" t="s">
        <v>514</v>
      </c>
      <c r="R5309" t="s">
        <v>515</v>
      </c>
      <c r="S5309" t="s">
        <v>516</v>
      </c>
      <c r="T5309">
        <v>0</v>
      </c>
      <c r="U5309" t="s">
        <v>517</v>
      </c>
      <c r="V5309">
        <v>2523</v>
      </c>
      <c r="W5309" t="s">
        <v>518</v>
      </c>
      <c r="X5309">
        <v>8</v>
      </c>
      <c r="Y5309" t="s">
        <v>519</v>
      </c>
      <c r="Z5309">
        <v>85000</v>
      </c>
      <c r="AA5309">
        <v>21</v>
      </c>
      <c r="AB5309" t="s">
        <v>867</v>
      </c>
      <c r="AC5309">
        <v>85</v>
      </c>
      <c r="AD5309">
        <v>85000</v>
      </c>
      <c r="AE5309"/>
      <c r="AF5309">
        <v>42297</v>
      </c>
      <c r="AG5309"/>
      <c r="AH5309">
        <v>42297</v>
      </c>
      <c r="AI5309">
        <v>0</v>
      </c>
    </row>
    <row r="5310" spans="1:35">
      <c r="A5310" t="s">
        <v>862</v>
      </c>
      <c r="B5310">
        <v>2018</v>
      </c>
      <c r="C5310">
        <v>2018</v>
      </c>
      <c r="D5310">
        <v>2018</v>
      </c>
      <c r="E5310">
        <v>4</v>
      </c>
      <c r="F5310">
        <v>0</v>
      </c>
      <c r="G5310">
        <v>0</v>
      </c>
      <c r="H5310" t="s">
        <v>900</v>
      </c>
      <c r="I5310">
        <v>842</v>
      </c>
      <c r="J5310" t="s">
        <v>593</v>
      </c>
      <c r="K5310" t="s">
        <v>593</v>
      </c>
      <c r="L5310">
        <v>826</v>
      </c>
      <c r="M5310" t="s">
        <v>589</v>
      </c>
      <c r="N5310" t="s">
        <v>590</v>
      </c>
      <c r="O5310">
        <v>0</v>
      </c>
      <c r="P5310" t="s">
        <v>177</v>
      </c>
      <c r="Q5310" t="s">
        <v>514</v>
      </c>
      <c r="R5310" t="s">
        <v>515</v>
      </c>
      <c r="S5310" t="s">
        <v>516</v>
      </c>
      <c r="T5310">
        <v>0</v>
      </c>
      <c r="U5310" t="s">
        <v>517</v>
      </c>
      <c r="V5310">
        <v>2523</v>
      </c>
      <c r="W5310" t="s">
        <v>518</v>
      </c>
      <c r="X5310">
        <v>8</v>
      </c>
      <c r="Y5310" t="s">
        <v>519</v>
      </c>
      <c r="Z5310">
        <v>1508000</v>
      </c>
      <c r="AA5310">
        <v>21</v>
      </c>
      <c r="AB5310" t="s">
        <v>867</v>
      </c>
      <c r="AC5310">
        <v>1508</v>
      </c>
      <c r="AD5310">
        <v>1508000</v>
      </c>
      <c r="AE5310"/>
      <c r="AF5310">
        <v>573357</v>
      </c>
      <c r="AG5310"/>
      <c r="AH5310">
        <v>573357</v>
      </c>
      <c r="AI5310">
        <v>0</v>
      </c>
    </row>
    <row r="5311" spans="1:35">
      <c r="A5311" t="s">
        <v>862</v>
      </c>
      <c r="B5311">
        <v>2018</v>
      </c>
      <c r="C5311">
        <v>2018</v>
      </c>
      <c r="D5311">
        <v>2018</v>
      </c>
      <c r="E5311">
        <v>4</v>
      </c>
      <c r="F5311">
        <v>0</v>
      </c>
      <c r="G5311">
        <v>0</v>
      </c>
      <c r="H5311" t="s">
        <v>900</v>
      </c>
      <c r="I5311">
        <v>842</v>
      </c>
      <c r="J5311" t="s">
        <v>593</v>
      </c>
      <c r="K5311" t="s">
        <v>593</v>
      </c>
      <c r="L5311">
        <v>862</v>
      </c>
      <c r="M5311" t="s">
        <v>723</v>
      </c>
      <c r="N5311" t="s">
        <v>724</v>
      </c>
      <c r="O5311">
        <v>0</v>
      </c>
      <c r="P5311" t="s">
        <v>177</v>
      </c>
      <c r="Q5311" t="s">
        <v>514</v>
      </c>
      <c r="R5311" t="s">
        <v>515</v>
      </c>
      <c r="S5311" t="s">
        <v>516</v>
      </c>
      <c r="T5311">
        <v>0</v>
      </c>
      <c r="U5311" t="s">
        <v>517</v>
      </c>
      <c r="V5311">
        <v>2523</v>
      </c>
      <c r="W5311" t="s">
        <v>518</v>
      </c>
      <c r="X5311">
        <v>8</v>
      </c>
      <c r="Y5311" t="s">
        <v>519</v>
      </c>
      <c r="Z5311">
        <v>1626000</v>
      </c>
      <c r="AA5311">
        <v>21</v>
      </c>
      <c r="AB5311" t="s">
        <v>867</v>
      </c>
      <c r="AC5311">
        <v>1626</v>
      </c>
      <c r="AD5311">
        <v>1626000</v>
      </c>
      <c r="AE5311"/>
      <c r="AF5311">
        <v>264179</v>
      </c>
      <c r="AG5311"/>
      <c r="AH5311">
        <v>264179</v>
      </c>
      <c r="AI5311">
        <v>0</v>
      </c>
    </row>
    <row r="5312" spans="1:35">
      <c r="A5312" t="s">
        <v>862</v>
      </c>
      <c r="B5312">
        <v>2018</v>
      </c>
      <c r="C5312">
        <v>2018</v>
      </c>
      <c r="D5312">
        <v>2018</v>
      </c>
      <c r="E5312">
        <v>4</v>
      </c>
      <c r="F5312">
        <v>0</v>
      </c>
      <c r="G5312">
        <v>0</v>
      </c>
      <c r="H5312" t="s">
        <v>900</v>
      </c>
      <c r="I5312">
        <v>842</v>
      </c>
      <c r="J5312" t="s">
        <v>593</v>
      </c>
      <c r="K5312" t="s">
        <v>593</v>
      </c>
      <c r="L5312">
        <v>704</v>
      </c>
      <c r="M5312" t="s">
        <v>570</v>
      </c>
      <c r="N5312" t="s">
        <v>571</v>
      </c>
      <c r="O5312">
        <v>0</v>
      </c>
      <c r="P5312" t="s">
        <v>177</v>
      </c>
      <c r="Q5312" t="s">
        <v>514</v>
      </c>
      <c r="R5312" t="s">
        <v>515</v>
      </c>
      <c r="S5312" t="s">
        <v>516</v>
      </c>
      <c r="T5312">
        <v>0</v>
      </c>
      <c r="U5312" t="s">
        <v>517</v>
      </c>
      <c r="V5312">
        <v>2523</v>
      </c>
      <c r="W5312" t="s">
        <v>518</v>
      </c>
      <c r="X5312">
        <v>8</v>
      </c>
      <c r="Y5312" t="s">
        <v>519</v>
      </c>
      <c r="Z5312">
        <v>4000</v>
      </c>
      <c r="AA5312">
        <v>21</v>
      </c>
      <c r="AB5312" t="s">
        <v>867</v>
      </c>
      <c r="AC5312">
        <v>4</v>
      </c>
      <c r="AD5312">
        <v>4000</v>
      </c>
      <c r="AE5312"/>
      <c r="AF5312">
        <v>3132</v>
      </c>
      <c r="AG5312"/>
      <c r="AH5312">
        <v>3132</v>
      </c>
      <c r="AI5312">
        <v>0</v>
      </c>
    </row>
    <row r="5313" spans="1:35">
      <c r="A5313" t="s">
        <v>862</v>
      </c>
      <c r="B5313">
        <v>2018</v>
      </c>
      <c r="C5313">
        <v>2018</v>
      </c>
      <c r="D5313">
        <v>2018</v>
      </c>
      <c r="E5313">
        <v>4</v>
      </c>
      <c r="F5313">
        <v>0</v>
      </c>
      <c r="G5313">
        <v>0</v>
      </c>
      <c r="H5313" t="s">
        <v>841</v>
      </c>
      <c r="I5313">
        <v>842</v>
      </c>
      <c r="J5313" t="s">
        <v>593</v>
      </c>
      <c r="K5313" t="s">
        <v>593</v>
      </c>
      <c r="L5313">
        <v>222</v>
      </c>
      <c r="M5313" t="s">
        <v>833</v>
      </c>
      <c r="N5313" t="s">
        <v>834</v>
      </c>
      <c r="O5313">
        <v>0</v>
      </c>
      <c r="P5313" t="s">
        <v>177</v>
      </c>
      <c r="Q5313" t="s">
        <v>514</v>
      </c>
      <c r="R5313" t="s">
        <v>515</v>
      </c>
      <c r="S5313" t="s">
        <v>516</v>
      </c>
      <c r="T5313">
        <v>0</v>
      </c>
      <c r="U5313" t="s">
        <v>517</v>
      </c>
      <c r="V5313">
        <v>2523</v>
      </c>
      <c r="W5313" t="s">
        <v>518</v>
      </c>
      <c r="X5313">
        <v>8</v>
      </c>
      <c r="Y5313" t="s">
        <v>519</v>
      </c>
      <c r="Z5313">
        <v>20000</v>
      </c>
      <c r="AA5313">
        <v>21</v>
      </c>
      <c r="AB5313" t="s">
        <v>867</v>
      </c>
      <c r="AC5313">
        <v>20</v>
      </c>
      <c r="AD5313">
        <v>20000</v>
      </c>
      <c r="AE5313"/>
      <c r="AF5313">
        <v>11182</v>
      </c>
      <c r="AG5313"/>
      <c r="AH5313">
        <v>11182</v>
      </c>
      <c r="AI5313">
        <v>0</v>
      </c>
    </row>
    <row r="5314" spans="1:35">
      <c r="A5314" t="s">
        <v>862</v>
      </c>
      <c r="B5314">
        <v>2018</v>
      </c>
      <c r="C5314">
        <v>2018</v>
      </c>
      <c r="D5314">
        <v>2018</v>
      </c>
      <c r="E5314">
        <v>4</v>
      </c>
      <c r="F5314">
        <v>0</v>
      </c>
      <c r="G5314">
        <v>0</v>
      </c>
      <c r="H5314" t="s">
        <v>841</v>
      </c>
      <c r="I5314">
        <v>842</v>
      </c>
      <c r="J5314" t="s">
        <v>593</v>
      </c>
      <c r="K5314" t="s">
        <v>593</v>
      </c>
      <c r="L5314">
        <v>392</v>
      </c>
      <c r="M5314" t="s">
        <v>223</v>
      </c>
      <c r="N5314" t="s">
        <v>584</v>
      </c>
      <c r="O5314">
        <v>0</v>
      </c>
      <c r="P5314" t="s">
        <v>177</v>
      </c>
      <c r="Q5314" t="s">
        <v>514</v>
      </c>
      <c r="R5314" t="s">
        <v>515</v>
      </c>
      <c r="S5314" t="s">
        <v>516</v>
      </c>
      <c r="T5314">
        <v>0</v>
      </c>
      <c r="U5314" t="s">
        <v>517</v>
      </c>
      <c r="V5314">
        <v>2523</v>
      </c>
      <c r="W5314" t="s">
        <v>518</v>
      </c>
      <c r="X5314">
        <v>8</v>
      </c>
      <c r="Y5314" t="s">
        <v>519</v>
      </c>
      <c r="Z5314">
        <v>20000</v>
      </c>
      <c r="AA5314">
        <v>21</v>
      </c>
      <c r="AB5314" t="s">
        <v>867</v>
      </c>
      <c r="AC5314">
        <v>20</v>
      </c>
      <c r="AD5314">
        <v>20000</v>
      </c>
      <c r="AE5314"/>
      <c r="AF5314">
        <v>18386</v>
      </c>
      <c r="AG5314"/>
      <c r="AH5314">
        <v>18386</v>
      </c>
      <c r="AI5314">
        <v>0</v>
      </c>
    </row>
    <row r="5315" spans="1:35">
      <c r="A5315" t="s">
        <v>862</v>
      </c>
      <c r="B5315">
        <v>2018</v>
      </c>
      <c r="C5315">
        <v>2018</v>
      </c>
      <c r="D5315">
        <v>2018</v>
      </c>
      <c r="E5315">
        <v>4</v>
      </c>
      <c r="F5315">
        <v>0</v>
      </c>
      <c r="G5315">
        <v>0</v>
      </c>
      <c r="H5315" t="s">
        <v>510</v>
      </c>
      <c r="I5315">
        <v>842</v>
      </c>
      <c r="J5315" t="s">
        <v>593</v>
      </c>
      <c r="K5315" t="s">
        <v>593</v>
      </c>
      <c r="L5315">
        <v>12</v>
      </c>
      <c r="M5315" t="s">
        <v>666</v>
      </c>
      <c r="N5315" t="s">
        <v>667</v>
      </c>
      <c r="O5315">
        <v>0</v>
      </c>
      <c r="P5315" t="s">
        <v>177</v>
      </c>
      <c r="Q5315" t="s">
        <v>514</v>
      </c>
      <c r="R5315" t="s">
        <v>515</v>
      </c>
      <c r="S5315" t="s">
        <v>516</v>
      </c>
      <c r="T5315">
        <v>0</v>
      </c>
      <c r="U5315" t="s">
        <v>517</v>
      </c>
      <c r="V5315">
        <v>2523</v>
      </c>
      <c r="W5315" t="s">
        <v>518</v>
      </c>
      <c r="X5315">
        <v>8</v>
      </c>
      <c r="Y5315" t="s">
        <v>519</v>
      </c>
      <c r="Z5315">
        <v>2000</v>
      </c>
      <c r="AA5315">
        <v>21</v>
      </c>
      <c r="AB5315" t="s">
        <v>867</v>
      </c>
      <c r="AC5315">
        <v>2</v>
      </c>
      <c r="AD5315">
        <v>2000</v>
      </c>
      <c r="AE5315"/>
      <c r="AF5315">
        <v>5800</v>
      </c>
      <c r="AG5315"/>
      <c r="AH5315">
        <v>5800</v>
      </c>
      <c r="AI5315">
        <v>0</v>
      </c>
    </row>
    <row r="5316" spans="1:35">
      <c r="A5316" t="s">
        <v>862</v>
      </c>
      <c r="B5316">
        <v>2018</v>
      </c>
      <c r="C5316">
        <v>2018</v>
      </c>
      <c r="D5316">
        <v>2018</v>
      </c>
      <c r="E5316">
        <v>4</v>
      </c>
      <c r="F5316">
        <v>0</v>
      </c>
      <c r="G5316">
        <v>0</v>
      </c>
      <c r="H5316" t="s">
        <v>510</v>
      </c>
      <c r="I5316">
        <v>842</v>
      </c>
      <c r="J5316" t="s">
        <v>593</v>
      </c>
      <c r="K5316" t="s">
        <v>593</v>
      </c>
      <c r="L5316">
        <v>414</v>
      </c>
      <c r="M5316" t="s">
        <v>775</v>
      </c>
      <c r="N5316" t="s">
        <v>776</v>
      </c>
      <c r="O5316">
        <v>0</v>
      </c>
      <c r="P5316" t="s">
        <v>177</v>
      </c>
      <c r="Q5316" t="s">
        <v>514</v>
      </c>
      <c r="R5316" t="s">
        <v>515</v>
      </c>
      <c r="S5316" t="s">
        <v>516</v>
      </c>
      <c r="T5316">
        <v>0</v>
      </c>
      <c r="U5316" t="s">
        <v>517</v>
      </c>
      <c r="V5316">
        <v>2523</v>
      </c>
      <c r="W5316" t="s">
        <v>518</v>
      </c>
      <c r="X5316">
        <v>8</v>
      </c>
      <c r="Y5316" t="s">
        <v>519</v>
      </c>
      <c r="Z5316">
        <v>2000</v>
      </c>
      <c r="AA5316">
        <v>21</v>
      </c>
      <c r="AB5316" t="s">
        <v>867</v>
      </c>
      <c r="AC5316">
        <v>2</v>
      </c>
      <c r="AD5316">
        <v>2000</v>
      </c>
      <c r="AE5316"/>
      <c r="AF5316">
        <v>4621</v>
      </c>
      <c r="AG5316"/>
      <c r="AH5316">
        <v>4621</v>
      </c>
      <c r="AI5316">
        <v>0</v>
      </c>
    </row>
    <row r="5317" spans="1:35">
      <c r="A5317" t="s">
        <v>862</v>
      </c>
      <c r="B5317">
        <v>2018</v>
      </c>
      <c r="C5317">
        <v>2018</v>
      </c>
      <c r="D5317">
        <v>2018</v>
      </c>
      <c r="E5317">
        <v>4</v>
      </c>
      <c r="F5317">
        <v>0</v>
      </c>
      <c r="G5317">
        <v>0</v>
      </c>
      <c r="H5317" t="s">
        <v>900</v>
      </c>
      <c r="I5317">
        <v>842</v>
      </c>
      <c r="J5317" t="s">
        <v>593</v>
      </c>
      <c r="K5317" t="s">
        <v>593</v>
      </c>
      <c r="L5317">
        <v>12</v>
      </c>
      <c r="M5317" t="s">
        <v>666</v>
      </c>
      <c r="N5317" t="s">
        <v>667</v>
      </c>
      <c r="O5317">
        <v>0</v>
      </c>
      <c r="P5317" t="s">
        <v>177</v>
      </c>
      <c r="Q5317" t="s">
        <v>514</v>
      </c>
      <c r="R5317" t="s">
        <v>515</v>
      </c>
      <c r="S5317" t="s">
        <v>516</v>
      </c>
      <c r="T5317">
        <v>0</v>
      </c>
      <c r="U5317" t="s">
        <v>517</v>
      </c>
      <c r="V5317">
        <v>2523</v>
      </c>
      <c r="W5317" t="s">
        <v>518</v>
      </c>
      <c r="X5317">
        <v>8</v>
      </c>
      <c r="Y5317" t="s">
        <v>519</v>
      </c>
      <c r="Z5317">
        <v>2000</v>
      </c>
      <c r="AA5317">
        <v>21</v>
      </c>
      <c r="AB5317" t="s">
        <v>867</v>
      </c>
      <c r="AC5317">
        <v>2</v>
      </c>
      <c r="AD5317">
        <v>2000</v>
      </c>
      <c r="AE5317"/>
      <c r="AF5317">
        <v>5800</v>
      </c>
      <c r="AG5317"/>
      <c r="AH5317">
        <v>5800</v>
      </c>
      <c r="AI5317">
        <v>0</v>
      </c>
    </row>
    <row r="5318" spans="1:35">
      <c r="A5318" t="s">
        <v>862</v>
      </c>
      <c r="B5318">
        <v>2018</v>
      </c>
      <c r="C5318">
        <v>2018</v>
      </c>
      <c r="D5318">
        <v>2018</v>
      </c>
      <c r="E5318">
        <v>4</v>
      </c>
      <c r="F5318">
        <v>0</v>
      </c>
      <c r="G5318">
        <v>0</v>
      </c>
      <c r="H5318" t="s">
        <v>900</v>
      </c>
      <c r="I5318">
        <v>842</v>
      </c>
      <c r="J5318" t="s">
        <v>593</v>
      </c>
      <c r="K5318" t="s">
        <v>593</v>
      </c>
      <c r="L5318">
        <v>414</v>
      </c>
      <c r="M5318" t="s">
        <v>775</v>
      </c>
      <c r="N5318" t="s">
        <v>776</v>
      </c>
      <c r="O5318">
        <v>0</v>
      </c>
      <c r="P5318" t="s">
        <v>177</v>
      </c>
      <c r="Q5318" t="s">
        <v>514</v>
      </c>
      <c r="R5318" t="s">
        <v>515</v>
      </c>
      <c r="S5318" t="s">
        <v>516</v>
      </c>
      <c r="T5318">
        <v>0</v>
      </c>
      <c r="U5318" t="s">
        <v>517</v>
      </c>
      <c r="V5318">
        <v>2523</v>
      </c>
      <c r="W5318" t="s">
        <v>518</v>
      </c>
      <c r="X5318">
        <v>8</v>
      </c>
      <c r="Y5318" t="s">
        <v>519</v>
      </c>
      <c r="Z5318">
        <v>2000</v>
      </c>
      <c r="AA5318">
        <v>21</v>
      </c>
      <c r="AB5318" t="s">
        <v>867</v>
      </c>
      <c r="AC5318">
        <v>2</v>
      </c>
      <c r="AD5318">
        <v>2000</v>
      </c>
      <c r="AE5318"/>
      <c r="AF5318">
        <v>4621</v>
      </c>
      <c r="AG5318"/>
      <c r="AH5318">
        <v>4621</v>
      </c>
      <c r="AI5318">
        <v>0</v>
      </c>
    </row>
    <row r="5319" spans="1:35">
      <c r="A5319" t="s">
        <v>862</v>
      </c>
      <c r="B5319">
        <v>2018</v>
      </c>
      <c r="C5319">
        <v>2018</v>
      </c>
      <c r="D5319">
        <v>2018</v>
      </c>
      <c r="E5319">
        <v>4</v>
      </c>
      <c r="F5319">
        <v>0</v>
      </c>
      <c r="G5319">
        <v>0</v>
      </c>
      <c r="H5319" t="s">
        <v>900</v>
      </c>
      <c r="I5319">
        <v>842</v>
      </c>
      <c r="J5319" t="s">
        <v>593</v>
      </c>
      <c r="K5319" t="s">
        <v>593</v>
      </c>
      <c r="L5319">
        <v>788</v>
      </c>
      <c r="M5319" t="s">
        <v>729</v>
      </c>
      <c r="N5319" t="s">
        <v>730</v>
      </c>
      <c r="O5319">
        <v>0</v>
      </c>
      <c r="P5319" t="s">
        <v>177</v>
      </c>
      <c r="Q5319" t="s">
        <v>514</v>
      </c>
      <c r="R5319" t="s">
        <v>515</v>
      </c>
      <c r="S5319" t="s">
        <v>516</v>
      </c>
      <c r="T5319">
        <v>0</v>
      </c>
      <c r="U5319" t="s">
        <v>517</v>
      </c>
      <c r="V5319">
        <v>2523</v>
      </c>
      <c r="W5319" t="s">
        <v>518</v>
      </c>
      <c r="X5319">
        <v>8</v>
      </c>
      <c r="Y5319" t="s">
        <v>519</v>
      </c>
      <c r="Z5319">
        <v>2000</v>
      </c>
      <c r="AA5319">
        <v>21</v>
      </c>
      <c r="AB5319" t="s">
        <v>867</v>
      </c>
      <c r="AC5319">
        <v>2</v>
      </c>
      <c r="AD5319">
        <v>2000</v>
      </c>
      <c r="AE5319"/>
      <c r="AF5319">
        <v>13157</v>
      </c>
      <c r="AG5319"/>
      <c r="AH5319">
        <v>13157</v>
      </c>
      <c r="AI5319">
        <v>0</v>
      </c>
    </row>
    <row r="5320" spans="1:35">
      <c r="A5320" t="s">
        <v>862</v>
      </c>
      <c r="B5320">
        <v>2018</v>
      </c>
      <c r="C5320">
        <v>2018</v>
      </c>
      <c r="D5320">
        <v>2018</v>
      </c>
      <c r="E5320">
        <v>4</v>
      </c>
      <c r="F5320">
        <v>0</v>
      </c>
      <c r="G5320">
        <v>0</v>
      </c>
      <c r="H5320" t="s">
        <v>841</v>
      </c>
      <c r="I5320">
        <v>842</v>
      </c>
      <c r="J5320" t="s">
        <v>593</v>
      </c>
      <c r="K5320" t="s">
        <v>593</v>
      </c>
      <c r="L5320">
        <v>388</v>
      </c>
      <c r="M5320" t="s">
        <v>737</v>
      </c>
      <c r="N5320" t="s">
        <v>738</v>
      </c>
      <c r="O5320">
        <v>0</v>
      </c>
      <c r="P5320" t="s">
        <v>177</v>
      </c>
      <c r="Q5320" t="s">
        <v>514</v>
      </c>
      <c r="R5320" t="s">
        <v>515</v>
      </c>
      <c r="S5320" t="s">
        <v>516</v>
      </c>
      <c r="T5320">
        <v>0</v>
      </c>
      <c r="U5320" t="s">
        <v>517</v>
      </c>
      <c r="V5320">
        <v>2523</v>
      </c>
      <c r="W5320" t="s">
        <v>518</v>
      </c>
      <c r="X5320">
        <v>8</v>
      </c>
      <c r="Y5320" t="s">
        <v>519</v>
      </c>
      <c r="Z5320">
        <v>1000</v>
      </c>
      <c r="AA5320">
        <v>21</v>
      </c>
      <c r="AB5320" t="s">
        <v>867</v>
      </c>
      <c r="AC5320">
        <v>1</v>
      </c>
      <c r="AD5320">
        <v>1000</v>
      </c>
      <c r="AE5320"/>
      <c r="AF5320">
        <v>2711</v>
      </c>
      <c r="AG5320"/>
      <c r="AH5320">
        <v>2711</v>
      </c>
      <c r="AI5320">
        <v>0</v>
      </c>
    </row>
    <row r="5321" spans="1:35">
      <c r="A5321" t="s">
        <v>862</v>
      </c>
      <c r="B5321">
        <v>2018</v>
      </c>
      <c r="C5321">
        <v>2018</v>
      </c>
      <c r="D5321">
        <v>2018</v>
      </c>
      <c r="E5321">
        <v>4</v>
      </c>
      <c r="F5321">
        <v>0</v>
      </c>
      <c r="G5321">
        <v>0</v>
      </c>
      <c r="H5321" t="s">
        <v>841</v>
      </c>
      <c r="I5321">
        <v>842</v>
      </c>
      <c r="J5321" t="s">
        <v>593</v>
      </c>
      <c r="K5321" t="s">
        <v>593</v>
      </c>
      <c r="L5321">
        <v>724</v>
      </c>
      <c r="M5321" t="s">
        <v>214</v>
      </c>
      <c r="N5321" t="s">
        <v>580</v>
      </c>
      <c r="O5321">
        <v>0</v>
      </c>
      <c r="P5321" t="s">
        <v>177</v>
      </c>
      <c r="Q5321" t="s">
        <v>514</v>
      </c>
      <c r="R5321" t="s">
        <v>515</v>
      </c>
      <c r="S5321" t="s">
        <v>516</v>
      </c>
      <c r="T5321">
        <v>0</v>
      </c>
      <c r="U5321" t="s">
        <v>517</v>
      </c>
      <c r="V5321">
        <v>2523</v>
      </c>
      <c r="W5321" t="s">
        <v>518</v>
      </c>
      <c r="X5321">
        <v>8</v>
      </c>
      <c r="Y5321" t="s">
        <v>519</v>
      </c>
      <c r="Z5321">
        <v>1000</v>
      </c>
      <c r="AA5321">
        <v>21</v>
      </c>
      <c r="AB5321" t="s">
        <v>867</v>
      </c>
      <c r="AC5321">
        <v>1</v>
      </c>
      <c r="AD5321">
        <v>1000</v>
      </c>
      <c r="AE5321"/>
      <c r="AF5321">
        <v>2622</v>
      </c>
      <c r="AG5321"/>
      <c r="AH5321">
        <v>2622</v>
      </c>
      <c r="AI5321">
        <v>0</v>
      </c>
    </row>
    <row r="5322" spans="1:35">
      <c r="A5322" t="s">
        <v>862</v>
      </c>
      <c r="B5322">
        <v>2018</v>
      </c>
      <c r="C5322">
        <v>2018</v>
      </c>
      <c r="D5322">
        <v>2018</v>
      </c>
      <c r="E5322">
        <v>4</v>
      </c>
      <c r="F5322">
        <v>0</v>
      </c>
      <c r="G5322">
        <v>0</v>
      </c>
      <c r="H5322" t="s">
        <v>841</v>
      </c>
      <c r="I5322">
        <v>842</v>
      </c>
      <c r="J5322" t="s">
        <v>593</v>
      </c>
      <c r="K5322" t="s">
        <v>593</v>
      </c>
      <c r="L5322">
        <v>826</v>
      </c>
      <c r="M5322" t="s">
        <v>589</v>
      </c>
      <c r="N5322" t="s">
        <v>590</v>
      </c>
      <c r="O5322">
        <v>0</v>
      </c>
      <c r="P5322" t="s">
        <v>177</v>
      </c>
      <c r="Q5322" t="s">
        <v>514</v>
      </c>
      <c r="R5322" t="s">
        <v>515</v>
      </c>
      <c r="S5322" t="s">
        <v>516</v>
      </c>
      <c r="T5322">
        <v>0</v>
      </c>
      <c r="U5322" t="s">
        <v>517</v>
      </c>
      <c r="V5322">
        <v>2523</v>
      </c>
      <c r="W5322" t="s">
        <v>518</v>
      </c>
      <c r="X5322">
        <v>8</v>
      </c>
      <c r="Y5322" t="s">
        <v>519</v>
      </c>
      <c r="Z5322">
        <v>1000</v>
      </c>
      <c r="AA5322">
        <v>21</v>
      </c>
      <c r="AB5322" t="s">
        <v>867</v>
      </c>
      <c r="AC5322">
        <v>1</v>
      </c>
      <c r="AD5322">
        <v>1000</v>
      </c>
      <c r="AE5322"/>
      <c r="AF5322">
        <v>2918</v>
      </c>
      <c r="AG5322"/>
      <c r="AH5322">
        <v>2918</v>
      </c>
      <c r="AI5322">
        <v>0</v>
      </c>
    </row>
    <row r="5323" spans="1:35">
      <c r="A5323" t="s">
        <v>862</v>
      </c>
      <c r="B5323">
        <v>2018</v>
      </c>
      <c r="C5323">
        <v>2018</v>
      </c>
      <c r="D5323">
        <v>2018</v>
      </c>
      <c r="E5323">
        <v>4</v>
      </c>
      <c r="F5323">
        <v>0</v>
      </c>
      <c r="G5323">
        <v>0</v>
      </c>
      <c r="H5323" t="s">
        <v>510</v>
      </c>
      <c r="I5323">
        <v>842</v>
      </c>
      <c r="J5323" t="s">
        <v>593</v>
      </c>
      <c r="K5323" t="s">
        <v>593</v>
      </c>
      <c r="L5323">
        <v>192</v>
      </c>
      <c r="M5323" t="s">
        <v>888</v>
      </c>
      <c r="N5323" t="s">
        <v>889</v>
      </c>
      <c r="O5323">
        <v>0</v>
      </c>
      <c r="P5323" t="s">
        <v>177</v>
      </c>
      <c r="Q5323" t="s">
        <v>514</v>
      </c>
      <c r="R5323" t="s">
        <v>515</v>
      </c>
      <c r="S5323" t="s">
        <v>516</v>
      </c>
      <c r="T5323">
        <v>0</v>
      </c>
      <c r="U5323" t="s">
        <v>517</v>
      </c>
      <c r="V5323">
        <v>2523</v>
      </c>
      <c r="W5323" t="s">
        <v>518</v>
      </c>
      <c r="X5323">
        <v>8</v>
      </c>
      <c r="Y5323" t="s">
        <v>519</v>
      </c>
      <c r="Z5323">
        <v>1000</v>
      </c>
      <c r="AA5323">
        <v>21</v>
      </c>
      <c r="AB5323" t="s">
        <v>867</v>
      </c>
      <c r="AC5323">
        <v>1</v>
      </c>
      <c r="AD5323">
        <v>1000</v>
      </c>
      <c r="AE5323"/>
      <c r="AF5323">
        <v>2733</v>
      </c>
      <c r="AG5323"/>
      <c r="AH5323">
        <v>2733</v>
      </c>
      <c r="AI5323">
        <v>0</v>
      </c>
    </row>
    <row r="5324" spans="1:35">
      <c r="A5324" t="s">
        <v>862</v>
      </c>
      <c r="B5324">
        <v>2018</v>
      </c>
      <c r="C5324">
        <v>2018</v>
      </c>
      <c r="D5324">
        <v>2018</v>
      </c>
      <c r="E5324">
        <v>4</v>
      </c>
      <c r="F5324">
        <v>0</v>
      </c>
      <c r="G5324">
        <v>0</v>
      </c>
      <c r="H5324" t="s">
        <v>900</v>
      </c>
      <c r="I5324">
        <v>842</v>
      </c>
      <c r="J5324" t="s">
        <v>593</v>
      </c>
      <c r="K5324" t="s">
        <v>593</v>
      </c>
      <c r="L5324">
        <v>192</v>
      </c>
      <c r="M5324" t="s">
        <v>888</v>
      </c>
      <c r="N5324" t="s">
        <v>889</v>
      </c>
      <c r="O5324">
        <v>0</v>
      </c>
      <c r="P5324" t="s">
        <v>177</v>
      </c>
      <c r="Q5324" t="s">
        <v>514</v>
      </c>
      <c r="R5324" t="s">
        <v>515</v>
      </c>
      <c r="S5324" t="s">
        <v>516</v>
      </c>
      <c r="T5324">
        <v>0</v>
      </c>
      <c r="U5324" t="s">
        <v>517</v>
      </c>
      <c r="V5324">
        <v>2523</v>
      </c>
      <c r="W5324" t="s">
        <v>518</v>
      </c>
      <c r="X5324">
        <v>8</v>
      </c>
      <c r="Y5324" t="s">
        <v>519</v>
      </c>
      <c r="Z5324">
        <v>1000</v>
      </c>
      <c r="AA5324">
        <v>21</v>
      </c>
      <c r="AB5324" t="s">
        <v>867</v>
      </c>
      <c r="AC5324">
        <v>1</v>
      </c>
      <c r="AD5324">
        <v>1000</v>
      </c>
      <c r="AE5324"/>
      <c r="AF5324">
        <v>2733</v>
      </c>
      <c r="AG5324"/>
      <c r="AH5324">
        <v>2733</v>
      </c>
      <c r="AI5324">
        <v>0</v>
      </c>
    </row>
    <row r="5325" spans="1:35">
      <c r="A5325" t="s">
        <v>862</v>
      </c>
      <c r="B5325">
        <v>2018</v>
      </c>
      <c r="C5325">
        <v>2018</v>
      </c>
      <c r="D5325">
        <v>2018</v>
      </c>
      <c r="E5325">
        <v>4</v>
      </c>
      <c r="F5325">
        <v>0</v>
      </c>
      <c r="G5325">
        <v>0</v>
      </c>
      <c r="H5325" t="s">
        <v>900</v>
      </c>
      <c r="I5325">
        <v>842</v>
      </c>
      <c r="J5325" t="s">
        <v>593</v>
      </c>
      <c r="K5325" t="s">
        <v>593</v>
      </c>
      <c r="L5325">
        <v>792</v>
      </c>
      <c r="M5325" t="s">
        <v>217</v>
      </c>
      <c r="N5325" t="s">
        <v>573</v>
      </c>
      <c r="O5325">
        <v>0</v>
      </c>
      <c r="P5325" t="s">
        <v>177</v>
      </c>
      <c r="Q5325" t="s">
        <v>514</v>
      </c>
      <c r="R5325" t="s">
        <v>515</v>
      </c>
      <c r="S5325" t="s">
        <v>516</v>
      </c>
      <c r="T5325">
        <v>0</v>
      </c>
      <c r="U5325" t="s">
        <v>517</v>
      </c>
      <c r="V5325">
        <v>2523</v>
      </c>
      <c r="W5325" t="s">
        <v>518</v>
      </c>
      <c r="X5325">
        <v>8</v>
      </c>
      <c r="Y5325" t="s">
        <v>519</v>
      </c>
      <c r="Z5325">
        <v>1000</v>
      </c>
      <c r="AA5325">
        <v>21</v>
      </c>
      <c r="AB5325" t="s">
        <v>867</v>
      </c>
      <c r="AC5325">
        <v>1</v>
      </c>
      <c r="AD5325">
        <v>1000</v>
      </c>
      <c r="AE5325"/>
      <c r="AF5325">
        <v>4965</v>
      </c>
      <c r="AG5325"/>
      <c r="AH5325">
        <v>4965</v>
      </c>
      <c r="AI5325">
        <v>0</v>
      </c>
    </row>
    <row r="5326" spans="1:35">
      <c r="A5326" t="s">
        <v>862</v>
      </c>
      <c r="B5326">
        <v>2018</v>
      </c>
      <c r="C5326">
        <v>2018</v>
      </c>
      <c r="D5326">
        <v>2018</v>
      </c>
      <c r="E5326">
        <v>4</v>
      </c>
      <c r="F5326">
        <v>0</v>
      </c>
      <c r="G5326">
        <v>0</v>
      </c>
      <c r="H5326" t="s">
        <v>510</v>
      </c>
      <c r="I5326">
        <v>842</v>
      </c>
      <c r="J5326" t="s">
        <v>593</v>
      </c>
      <c r="K5326" t="s">
        <v>593</v>
      </c>
      <c r="L5326">
        <v>792</v>
      </c>
      <c r="M5326" t="s">
        <v>217</v>
      </c>
      <c r="N5326" t="s">
        <v>573</v>
      </c>
      <c r="O5326">
        <v>0</v>
      </c>
      <c r="P5326" t="s">
        <v>177</v>
      </c>
      <c r="Q5326" t="s">
        <v>514</v>
      </c>
      <c r="R5326" t="s">
        <v>515</v>
      </c>
      <c r="S5326" t="s">
        <v>516</v>
      </c>
      <c r="T5326">
        <v>0</v>
      </c>
      <c r="U5326" t="s">
        <v>517</v>
      </c>
      <c r="V5326">
        <v>2523</v>
      </c>
      <c r="W5326" t="s">
        <v>518</v>
      </c>
      <c r="X5326">
        <v>8</v>
      </c>
      <c r="Y5326" t="s">
        <v>519</v>
      </c>
      <c r="Z5326">
        <v>1000</v>
      </c>
      <c r="AA5326">
        <v>21</v>
      </c>
      <c r="AB5326" t="s">
        <v>867</v>
      </c>
      <c r="AC5326">
        <v>1</v>
      </c>
      <c r="AD5326">
        <v>1000</v>
      </c>
      <c r="AE5326"/>
      <c r="AF5326">
        <v>4965</v>
      </c>
      <c r="AG5326"/>
      <c r="AH5326">
        <v>4965</v>
      </c>
      <c r="AI5326">
        <v>0</v>
      </c>
    </row>
    <row r="5327" spans="1:35">
      <c r="A5327" t="s">
        <v>862</v>
      </c>
      <c r="B5327">
        <v>2018</v>
      </c>
      <c r="C5327">
        <v>2018</v>
      </c>
      <c r="D5327">
        <v>2018</v>
      </c>
      <c r="E5327">
        <v>4</v>
      </c>
      <c r="F5327">
        <v>0</v>
      </c>
      <c r="G5327">
        <v>0</v>
      </c>
      <c r="H5327" t="s">
        <v>510</v>
      </c>
      <c r="I5327">
        <v>842</v>
      </c>
      <c r="J5327" t="s">
        <v>593</v>
      </c>
      <c r="K5327" t="s">
        <v>593</v>
      </c>
      <c r="L5327">
        <v>788</v>
      </c>
      <c r="M5327" t="s">
        <v>729</v>
      </c>
      <c r="N5327" t="s">
        <v>730</v>
      </c>
      <c r="O5327">
        <v>0</v>
      </c>
      <c r="P5327" t="s">
        <v>177</v>
      </c>
      <c r="Q5327" t="s">
        <v>514</v>
      </c>
      <c r="R5327" t="s">
        <v>515</v>
      </c>
      <c r="S5327" t="s">
        <v>516</v>
      </c>
      <c r="T5327">
        <v>0</v>
      </c>
      <c r="U5327" t="s">
        <v>517</v>
      </c>
      <c r="V5327">
        <v>2523</v>
      </c>
      <c r="W5327" t="s">
        <v>518</v>
      </c>
      <c r="X5327">
        <v>8</v>
      </c>
      <c r="Y5327" t="s">
        <v>519</v>
      </c>
      <c r="Z5327">
        <v>2000</v>
      </c>
      <c r="AA5327">
        <v>21</v>
      </c>
      <c r="AB5327" t="s">
        <v>867</v>
      </c>
      <c r="AC5327">
        <v>2</v>
      </c>
      <c r="AD5327">
        <v>2000</v>
      </c>
      <c r="AE5327"/>
      <c r="AF5327">
        <v>13157</v>
      </c>
      <c r="AG5327"/>
      <c r="AH5327">
        <v>13157</v>
      </c>
      <c r="AI5327">
        <v>0</v>
      </c>
    </row>
    <row r="5328" spans="1:35">
      <c r="A5328" t="s">
        <v>862</v>
      </c>
      <c r="B5328">
        <v>2018</v>
      </c>
      <c r="C5328">
        <v>2018</v>
      </c>
      <c r="D5328">
        <v>2018</v>
      </c>
      <c r="E5328">
        <v>4</v>
      </c>
      <c r="F5328">
        <v>0</v>
      </c>
      <c r="G5328">
        <v>0</v>
      </c>
      <c r="H5328" t="s">
        <v>510</v>
      </c>
      <c r="I5328">
        <v>842</v>
      </c>
      <c r="J5328" t="s">
        <v>593</v>
      </c>
      <c r="K5328" t="s">
        <v>593</v>
      </c>
      <c r="L5328">
        <v>528</v>
      </c>
      <c r="M5328" t="s">
        <v>581</v>
      </c>
      <c r="N5328" t="s">
        <v>582</v>
      </c>
      <c r="O5328">
        <v>0</v>
      </c>
      <c r="P5328" t="s">
        <v>177</v>
      </c>
      <c r="Q5328" t="s">
        <v>514</v>
      </c>
      <c r="R5328" t="s">
        <v>515</v>
      </c>
      <c r="S5328" t="s">
        <v>516</v>
      </c>
      <c r="T5328">
        <v>0</v>
      </c>
      <c r="U5328" t="s">
        <v>517</v>
      </c>
      <c r="V5328">
        <v>2523</v>
      </c>
      <c r="W5328" t="s">
        <v>518</v>
      </c>
      <c r="X5328">
        <v>8</v>
      </c>
      <c r="Y5328" t="s">
        <v>519</v>
      </c>
      <c r="Z5328">
        <v>690000</v>
      </c>
      <c r="AA5328">
        <v>21</v>
      </c>
      <c r="AB5328" t="s">
        <v>867</v>
      </c>
      <c r="AC5328">
        <v>690</v>
      </c>
      <c r="AD5328">
        <v>690000</v>
      </c>
      <c r="AE5328"/>
      <c r="AF5328">
        <v>174904</v>
      </c>
      <c r="AG5328"/>
      <c r="AH5328">
        <v>174904</v>
      </c>
      <c r="AI5328">
        <v>0</v>
      </c>
    </row>
    <row r="5329" spans="1:35">
      <c r="A5329" t="s">
        <v>862</v>
      </c>
      <c r="B5329">
        <v>2018</v>
      </c>
      <c r="C5329">
        <v>2018</v>
      </c>
      <c r="D5329">
        <v>2018</v>
      </c>
      <c r="E5329">
        <v>4</v>
      </c>
      <c r="F5329">
        <v>0</v>
      </c>
      <c r="G5329">
        <v>0</v>
      </c>
      <c r="H5329" t="s">
        <v>510</v>
      </c>
      <c r="I5329">
        <v>842</v>
      </c>
      <c r="J5329" t="s">
        <v>593</v>
      </c>
      <c r="K5329" t="s">
        <v>593</v>
      </c>
      <c r="L5329">
        <v>531</v>
      </c>
      <c r="M5329" t="s">
        <v>624</v>
      </c>
      <c r="N5329" t="s">
        <v>625</v>
      </c>
      <c r="O5329">
        <v>0</v>
      </c>
      <c r="P5329" t="s">
        <v>177</v>
      </c>
      <c r="Q5329" t="s">
        <v>514</v>
      </c>
      <c r="R5329" t="s">
        <v>515</v>
      </c>
      <c r="S5329" t="s">
        <v>516</v>
      </c>
      <c r="T5329">
        <v>0</v>
      </c>
      <c r="U5329" t="s">
        <v>517</v>
      </c>
      <c r="V5329">
        <v>2523</v>
      </c>
      <c r="W5329" t="s">
        <v>518</v>
      </c>
      <c r="X5329">
        <v>8</v>
      </c>
      <c r="Y5329" t="s">
        <v>519</v>
      </c>
      <c r="Z5329">
        <v>141000</v>
      </c>
      <c r="AA5329">
        <v>21</v>
      </c>
      <c r="AB5329" t="s">
        <v>867</v>
      </c>
      <c r="AC5329">
        <v>141</v>
      </c>
      <c r="AD5329">
        <v>141000</v>
      </c>
      <c r="AE5329"/>
      <c r="AF5329">
        <v>46717</v>
      </c>
      <c r="AG5329"/>
      <c r="AH5329">
        <v>46717</v>
      </c>
      <c r="AI5329">
        <v>0</v>
      </c>
    </row>
    <row r="5330" spans="1:35">
      <c r="A5330" t="s">
        <v>862</v>
      </c>
      <c r="B5330">
        <v>2018</v>
      </c>
      <c r="C5330">
        <v>2018</v>
      </c>
      <c r="D5330">
        <v>2018</v>
      </c>
      <c r="E5330">
        <v>4</v>
      </c>
      <c r="F5330">
        <v>0</v>
      </c>
      <c r="G5330">
        <v>0</v>
      </c>
      <c r="H5330" t="s">
        <v>510</v>
      </c>
      <c r="I5330">
        <v>842</v>
      </c>
      <c r="J5330" t="s">
        <v>593</v>
      </c>
      <c r="K5330" t="s">
        <v>593</v>
      </c>
      <c r="L5330">
        <v>533</v>
      </c>
      <c r="M5330" t="s">
        <v>793</v>
      </c>
      <c r="N5330" t="s">
        <v>794</v>
      </c>
      <c r="O5330">
        <v>0</v>
      </c>
      <c r="P5330" t="s">
        <v>177</v>
      </c>
      <c r="Q5330" t="s">
        <v>514</v>
      </c>
      <c r="R5330" t="s">
        <v>515</v>
      </c>
      <c r="S5330" t="s">
        <v>516</v>
      </c>
      <c r="T5330">
        <v>0</v>
      </c>
      <c r="U5330" t="s">
        <v>517</v>
      </c>
      <c r="V5330">
        <v>2523</v>
      </c>
      <c r="W5330" t="s">
        <v>518</v>
      </c>
      <c r="X5330">
        <v>8</v>
      </c>
      <c r="Y5330" t="s">
        <v>519</v>
      </c>
      <c r="Z5330">
        <v>1102000</v>
      </c>
      <c r="AA5330">
        <v>21</v>
      </c>
      <c r="AB5330" t="s">
        <v>867</v>
      </c>
      <c r="AC5330">
        <v>1102</v>
      </c>
      <c r="AD5330">
        <v>1102000</v>
      </c>
      <c r="AE5330"/>
      <c r="AF5330">
        <v>523240</v>
      </c>
      <c r="AG5330"/>
      <c r="AH5330">
        <v>523240</v>
      </c>
      <c r="AI5330">
        <v>0</v>
      </c>
    </row>
    <row r="5331" spans="1:35">
      <c r="A5331" t="s">
        <v>862</v>
      </c>
      <c r="B5331">
        <v>2018</v>
      </c>
      <c r="C5331">
        <v>2018</v>
      </c>
      <c r="D5331">
        <v>2018</v>
      </c>
      <c r="E5331">
        <v>4</v>
      </c>
      <c r="F5331">
        <v>0</v>
      </c>
      <c r="G5331">
        <v>0</v>
      </c>
      <c r="H5331" t="s">
        <v>510</v>
      </c>
      <c r="I5331">
        <v>842</v>
      </c>
      <c r="J5331" t="s">
        <v>593</v>
      </c>
      <c r="K5331" t="s">
        <v>593</v>
      </c>
      <c r="L5331">
        <v>534</v>
      </c>
      <c r="M5331" t="s">
        <v>807</v>
      </c>
      <c r="N5331" t="s">
        <v>808</v>
      </c>
      <c r="O5331">
        <v>0</v>
      </c>
      <c r="P5331" t="s">
        <v>177</v>
      </c>
      <c r="Q5331" t="s">
        <v>514</v>
      </c>
      <c r="R5331" t="s">
        <v>515</v>
      </c>
      <c r="S5331" t="s">
        <v>516</v>
      </c>
      <c r="T5331">
        <v>0</v>
      </c>
      <c r="U5331" t="s">
        <v>517</v>
      </c>
      <c r="V5331">
        <v>2523</v>
      </c>
      <c r="W5331" t="s">
        <v>518</v>
      </c>
      <c r="X5331">
        <v>8</v>
      </c>
      <c r="Y5331" t="s">
        <v>519</v>
      </c>
      <c r="Z5331">
        <v>777000</v>
      </c>
      <c r="AA5331">
        <v>21</v>
      </c>
      <c r="AB5331" t="s">
        <v>867</v>
      </c>
      <c r="AC5331">
        <v>777</v>
      </c>
      <c r="AD5331">
        <v>777000</v>
      </c>
      <c r="AE5331"/>
      <c r="AF5331">
        <v>198288</v>
      </c>
      <c r="AG5331"/>
      <c r="AH5331">
        <v>198288</v>
      </c>
      <c r="AI5331">
        <v>0</v>
      </c>
    </row>
    <row r="5332" spans="1:35">
      <c r="A5332" t="s">
        <v>862</v>
      </c>
      <c r="B5332">
        <v>2018</v>
      </c>
      <c r="C5332">
        <v>2018</v>
      </c>
      <c r="D5332">
        <v>2018</v>
      </c>
      <c r="E5332">
        <v>4</v>
      </c>
      <c r="F5332">
        <v>0</v>
      </c>
      <c r="G5332">
        <v>0</v>
      </c>
      <c r="H5332" t="s">
        <v>510</v>
      </c>
      <c r="I5332">
        <v>842</v>
      </c>
      <c r="J5332" t="s">
        <v>593</v>
      </c>
      <c r="K5332" t="s">
        <v>593</v>
      </c>
      <c r="L5332">
        <v>554</v>
      </c>
      <c r="M5332" t="s">
        <v>566</v>
      </c>
      <c r="N5332" t="s">
        <v>567</v>
      </c>
      <c r="O5332">
        <v>0</v>
      </c>
      <c r="P5332" t="s">
        <v>177</v>
      </c>
      <c r="Q5332" t="s">
        <v>514</v>
      </c>
      <c r="R5332" t="s">
        <v>515</v>
      </c>
      <c r="S5332" t="s">
        <v>516</v>
      </c>
      <c r="T5332">
        <v>0</v>
      </c>
      <c r="U5332" t="s">
        <v>517</v>
      </c>
      <c r="V5332">
        <v>2523</v>
      </c>
      <c r="W5332" t="s">
        <v>518</v>
      </c>
      <c r="X5332">
        <v>8</v>
      </c>
      <c r="Y5332" t="s">
        <v>519</v>
      </c>
      <c r="Z5332">
        <v>1346000</v>
      </c>
      <c r="AA5332">
        <v>21</v>
      </c>
      <c r="AB5332" t="s">
        <v>867</v>
      </c>
      <c r="AC5332">
        <v>1346</v>
      </c>
      <c r="AD5332">
        <v>1346000</v>
      </c>
      <c r="AE5332"/>
      <c r="AF5332">
        <v>588007</v>
      </c>
      <c r="AG5332"/>
      <c r="AH5332">
        <v>588007</v>
      </c>
      <c r="AI5332">
        <v>0</v>
      </c>
    </row>
    <row r="5333" spans="1:35">
      <c r="A5333" t="s">
        <v>862</v>
      </c>
      <c r="B5333">
        <v>2018</v>
      </c>
      <c r="C5333">
        <v>2018</v>
      </c>
      <c r="D5333">
        <v>2018</v>
      </c>
      <c r="E5333">
        <v>4</v>
      </c>
      <c r="F5333">
        <v>0</v>
      </c>
      <c r="G5333">
        <v>0</v>
      </c>
      <c r="H5333" t="s">
        <v>510</v>
      </c>
      <c r="I5333">
        <v>842</v>
      </c>
      <c r="J5333" t="s">
        <v>593</v>
      </c>
      <c r="K5333" t="s">
        <v>593</v>
      </c>
      <c r="L5333">
        <v>558</v>
      </c>
      <c r="M5333" t="s">
        <v>831</v>
      </c>
      <c r="N5333" t="s">
        <v>832</v>
      </c>
      <c r="O5333">
        <v>0</v>
      </c>
      <c r="P5333" t="s">
        <v>177</v>
      </c>
      <c r="Q5333" t="s">
        <v>514</v>
      </c>
      <c r="R5333" t="s">
        <v>515</v>
      </c>
      <c r="S5333" t="s">
        <v>516</v>
      </c>
      <c r="T5333">
        <v>0</v>
      </c>
      <c r="U5333" t="s">
        <v>517</v>
      </c>
      <c r="V5333">
        <v>2523</v>
      </c>
      <c r="W5333" t="s">
        <v>518</v>
      </c>
      <c r="X5333">
        <v>8</v>
      </c>
      <c r="Y5333" t="s">
        <v>519</v>
      </c>
      <c r="Z5333">
        <v>119000</v>
      </c>
      <c r="AA5333">
        <v>21</v>
      </c>
      <c r="AB5333" t="s">
        <v>867</v>
      </c>
      <c r="AC5333">
        <v>119</v>
      </c>
      <c r="AD5333">
        <v>119000</v>
      </c>
      <c r="AE5333"/>
      <c r="AF5333">
        <v>19333</v>
      </c>
      <c r="AG5333"/>
      <c r="AH5333">
        <v>19333</v>
      </c>
      <c r="AI5333">
        <v>0</v>
      </c>
    </row>
    <row r="5334" spans="1:35">
      <c r="A5334" t="s">
        <v>862</v>
      </c>
      <c r="B5334">
        <v>2018</v>
      </c>
      <c r="C5334">
        <v>2018</v>
      </c>
      <c r="D5334">
        <v>2018</v>
      </c>
      <c r="E5334">
        <v>4</v>
      </c>
      <c r="F5334">
        <v>0</v>
      </c>
      <c r="G5334">
        <v>0</v>
      </c>
      <c r="H5334" t="s">
        <v>510</v>
      </c>
      <c r="I5334">
        <v>842</v>
      </c>
      <c r="J5334" t="s">
        <v>593</v>
      </c>
      <c r="K5334" t="s">
        <v>593</v>
      </c>
      <c r="L5334">
        <v>566</v>
      </c>
      <c r="M5334" t="s">
        <v>638</v>
      </c>
      <c r="N5334" t="s">
        <v>639</v>
      </c>
      <c r="O5334">
        <v>0</v>
      </c>
      <c r="P5334" t="s">
        <v>177</v>
      </c>
      <c r="Q5334" t="s">
        <v>514</v>
      </c>
      <c r="R5334" t="s">
        <v>515</v>
      </c>
      <c r="S5334" t="s">
        <v>516</v>
      </c>
      <c r="T5334">
        <v>0</v>
      </c>
      <c r="U5334" t="s">
        <v>517</v>
      </c>
      <c r="V5334">
        <v>2523</v>
      </c>
      <c r="W5334" t="s">
        <v>518</v>
      </c>
      <c r="X5334">
        <v>8</v>
      </c>
      <c r="Y5334" t="s">
        <v>519</v>
      </c>
      <c r="Z5334">
        <v>365000</v>
      </c>
      <c r="AA5334">
        <v>21</v>
      </c>
      <c r="AB5334" t="s">
        <v>867</v>
      </c>
      <c r="AC5334">
        <v>365</v>
      </c>
      <c r="AD5334">
        <v>365000</v>
      </c>
      <c r="AE5334"/>
      <c r="AF5334">
        <v>50726</v>
      </c>
      <c r="AG5334"/>
      <c r="AH5334">
        <v>50726</v>
      </c>
      <c r="AI5334">
        <v>0</v>
      </c>
    </row>
    <row r="5335" spans="1:35">
      <c r="A5335" t="s">
        <v>862</v>
      </c>
      <c r="B5335">
        <v>2018</v>
      </c>
      <c r="C5335">
        <v>2018</v>
      </c>
      <c r="D5335">
        <v>2018</v>
      </c>
      <c r="E5335">
        <v>4</v>
      </c>
      <c r="F5335">
        <v>0</v>
      </c>
      <c r="G5335">
        <v>0</v>
      </c>
      <c r="H5335" t="s">
        <v>510</v>
      </c>
      <c r="I5335">
        <v>842</v>
      </c>
      <c r="J5335" t="s">
        <v>593</v>
      </c>
      <c r="K5335" t="s">
        <v>593</v>
      </c>
      <c r="L5335">
        <v>579</v>
      </c>
      <c r="M5335" t="s">
        <v>705</v>
      </c>
      <c r="N5335" t="s">
        <v>706</v>
      </c>
      <c r="O5335">
        <v>0</v>
      </c>
      <c r="P5335" t="s">
        <v>177</v>
      </c>
      <c r="Q5335" t="s">
        <v>514</v>
      </c>
      <c r="R5335" t="s">
        <v>515</v>
      </c>
      <c r="S5335" t="s">
        <v>516</v>
      </c>
      <c r="T5335">
        <v>0</v>
      </c>
      <c r="U5335" t="s">
        <v>517</v>
      </c>
      <c r="V5335">
        <v>2523</v>
      </c>
      <c r="W5335" t="s">
        <v>518</v>
      </c>
      <c r="X5335">
        <v>8</v>
      </c>
      <c r="Y5335" t="s">
        <v>519</v>
      </c>
      <c r="Z5335">
        <v>103000</v>
      </c>
      <c r="AA5335">
        <v>21</v>
      </c>
      <c r="AB5335" t="s">
        <v>867</v>
      </c>
      <c r="AC5335">
        <v>103</v>
      </c>
      <c r="AD5335">
        <v>103000</v>
      </c>
      <c r="AE5335"/>
      <c r="AF5335">
        <v>65404</v>
      </c>
      <c r="AG5335"/>
      <c r="AH5335">
        <v>65404</v>
      </c>
      <c r="AI5335">
        <v>0</v>
      </c>
    </row>
    <row r="5336" spans="1:35">
      <c r="A5336" t="s">
        <v>862</v>
      </c>
      <c r="B5336">
        <v>2018</v>
      </c>
      <c r="C5336">
        <v>2018</v>
      </c>
      <c r="D5336">
        <v>2018</v>
      </c>
      <c r="E5336">
        <v>4</v>
      </c>
      <c r="F5336">
        <v>0</v>
      </c>
      <c r="G5336">
        <v>0</v>
      </c>
      <c r="H5336" t="s">
        <v>510</v>
      </c>
      <c r="I5336">
        <v>842</v>
      </c>
      <c r="J5336" t="s">
        <v>593</v>
      </c>
      <c r="K5336" t="s">
        <v>593</v>
      </c>
      <c r="L5336">
        <v>583</v>
      </c>
      <c r="M5336" t="s">
        <v>901</v>
      </c>
      <c r="N5336" t="s">
        <v>902</v>
      </c>
      <c r="O5336">
        <v>0</v>
      </c>
      <c r="P5336" t="s">
        <v>177</v>
      </c>
      <c r="Q5336" t="s">
        <v>514</v>
      </c>
      <c r="R5336" t="s">
        <v>515</v>
      </c>
      <c r="S5336" t="s">
        <v>516</v>
      </c>
      <c r="T5336">
        <v>0</v>
      </c>
      <c r="U5336" t="s">
        <v>517</v>
      </c>
      <c r="V5336">
        <v>2523</v>
      </c>
      <c r="W5336" t="s">
        <v>518</v>
      </c>
      <c r="X5336">
        <v>8</v>
      </c>
      <c r="Y5336" t="s">
        <v>519</v>
      </c>
      <c r="Z5336">
        <v>42000</v>
      </c>
      <c r="AA5336">
        <v>21</v>
      </c>
      <c r="AB5336" t="s">
        <v>867</v>
      </c>
      <c r="AC5336">
        <v>42</v>
      </c>
      <c r="AD5336">
        <v>42000</v>
      </c>
      <c r="AE5336"/>
      <c r="AF5336">
        <v>6884</v>
      </c>
      <c r="AG5336"/>
      <c r="AH5336">
        <v>6884</v>
      </c>
      <c r="AI5336">
        <v>0</v>
      </c>
    </row>
    <row r="5337" spans="1:35">
      <c r="A5337" t="s">
        <v>862</v>
      </c>
      <c r="B5337">
        <v>2018</v>
      </c>
      <c r="C5337">
        <v>2018</v>
      </c>
      <c r="D5337">
        <v>2018</v>
      </c>
      <c r="E5337">
        <v>4</v>
      </c>
      <c r="F5337">
        <v>0</v>
      </c>
      <c r="G5337">
        <v>0</v>
      </c>
      <c r="H5337" t="s">
        <v>510</v>
      </c>
      <c r="I5337">
        <v>842</v>
      </c>
      <c r="J5337" t="s">
        <v>593</v>
      </c>
      <c r="K5337" t="s">
        <v>593</v>
      </c>
      <c r="L5337">
        <v>584</v>
      </c>
      <c r="M5337" t="s">
        <v>823</v>
      </c>
      <c r="N5337" t="s">
        <v>824</v>
      </c>
      <c r="O5337">
        <v>0</v>
      </c>
      <c r="P5337" t="s">
        <v>177</v>
      </c>
      <c r="Q5337" t="s">
        <v>514</v>
      </c>
      <c r="R5337" t="s">
        <v>515</v>
      </c>
      <c r="S5337" t="s">
        <v>516</v>
      </c>
      <c r="T5337">
        <v>0</v>
      </c>
      <c r="U5337" t="s">
        <v>517</v>
      </c>
      <c r="V5337">
        <v>2523</v>
      </c>
      <c r="W5337" t="s">
        <v>518</v>
      </c>
      <c r="X5337">
        <v>8</v>
      </c>
      <c r="Y5337" t="s">
        <v>519</v>
      </c>
      <c r="Z5337">
        <v>382000</v>
      </c>
      <c r="AA5337">
        <v>21</v>
      </c>
      <c r="AB5337" t="s">
        <v>867</v>
      </c>
      <c r="AC5337">
        <v>382</v>
      </c>
      <c r="AD5337">
        <v>382000</v>
      </c>
      <c r="AE5337"/>
      <c r="AF5337">
        <v>359531</v>
      </c>
      <c r="AG5337"/>
      <c r="AH5337">
        <v>359531</v>
      </c>
      <c r="AI5337">
        <v>0</v>
      </c>
    </row>
    <row r="5338" spans="1:35">
      <c r="A5338" t="s">
        <v>862</v>
      </c>
      <c r="B5338">
        <v>2018</v>
      </c>
      <c r="C5338">
        <v>2018</v>
      </c>
      <c r="D5338">
        <v>2018</v>
      </c>
      <c r="E5338">
        <v>4</v>
      </c>
      <c r="F5338">
        <v>0</v>
      </c>
      <c r="G5338">
        <v>0</v>
      </c>
      <c r="H5338" t="s">
        <v>510</v>
      </c>
      <c r="I5338">
        <v>842</v>
      </c>
      <c r="J5338" t="s">
        <v>593</v>
      </c>
      <c r="K5338" t="s">
        <v>593</v>
      </c>
      <c r="L5338">
        <v>586</v>
      </c>
      <c r="M5338" t="s">
        <v>781</v>
      </c>
      <c r="N5338" t="s">
        <v>782</v>
      </c>
      <c r="O5338">
        <v>0</v>
      </c>
      <c r="P5338" t="s">
        <v>177</v>
      </c>
      <c r="Q5338" t="s">
        <v>514</v>
      </c>
      <c r="R5338" t="s">
        <v>515</v>
      </c>
      <c r="S5338" t="s">
        <v>516</v>
      </c>
      <c r="T5338">
        <v>0</v>
      </c>
      <c r="U5338" t="s">
        <v>517</v>
      </c>
      <c r="V5338">
        <v>2523</v>
      </c>
      <c r="W5338" t="s">
        <v>518</v>
      </c>
      <c r="X5338">
        <v>8</v>
      </c>
      <c r="Y5338" t="s">
        <v>519</v>
      </c>
      <c r="Z5338">
        <v>74000</v>
      </c>
      <c r="AA5338">
        <v>21</v>
      </c>
      <c r="AB5338" t="s">
        <v>867</v>
      </c>
      <c r="AC5338">
        <v>74</v>
      </c>
      <c r="AD5338">
        <v>74000</v>
      </c>
      <c r="AE5338"/>
      <c r="AF5338">
        <v>38293</v>
      </c>
      <c r="AG5338"/>
      <c r="AH5338">
        <v>38293</v>
      </c>
      <c r="AI5338">
        <v>0</v>
      </c>
    </row>
    <row r="5339" spans="1:35">
      <c r="A5339" t="s">
        <v>862</v>
      </c>
      <c r="B5339">
        <v>2018</v>
      </c>
      <c r="C5339">
        <v>2018</v>
      </c>
      <c r="D5339">
        <v>2018</v>
      </c>
      <c r="E5339">
        <v>4</v>
      </c>
      <c r="F5339">
        <v>0</v>
      </c>
      <c r="G5339">
        <v>0</v>
      </c>
      <c r="H5339" t="s">
        <v>510</v>
      </c>
      <c r="I5339">
        <v>842</v>
      </c>
      <c r="J5339" t="s">
        <v>593</v>
      </c>
      <c r="K5339" t="s">
        <v>593</v>
      </c>
      <c r="L5339">
        <v>591</v>
      </c>
      <c r="M5339" t="s">
        <v>576</v>
      </c>
      <c r="N5339" t="s">
        <v>577</v>
      </c>
      <c r="O5339">
        <v>0</v>
      </c>
      <c r="P5339" t="s">
        <v>177</v>
      </c>
      <c r="Q5339" t="s">
        <v>514</v>
      </c>
      <c r="R5339" t="s">
        <v>515</v>
      </c>
      <c r="S5339" t="s">
        <v>516</v>
      </c>
      <c r="T5339">
        <v>0</v>
      </c>
      <c r="U5339" t="s">
        <v>517</v>
      </c>
      <c r="V5339">
        <v>2523</v>
      </c>
      <c r="W5339" t="s">
        <v>518</v>
      </c>
      <c r="X5339">
        <v>8</v>
      </c>
      <c r="Y5339" t="s">
        <v>519</v>
      </c>
      <c r="Z5339">
        <v>1956000</v>
      </c>
      <c r="AA5339">
        <v>21</v>
      </c>
      <c r="AB5339" t="s">
        <v>867</v>
      </c>
      <c r="AC5339">
        <v>1956</v>
      </c>
      <c r="AD5339">
        <v>1956000</v>
      </c>
      <c r="AE5339"/>
      <c r="AF5339">
        <v>890677</v>
      </c>
      <c r="AG5339"/>
      <c r="AH5339">
        <v>890677</v>
      </c>
      <c r="AI5339">
        <v>0</v>
      </c>
    </row>
    <row r="5340" spans="1:35">
      <c r="A5340" t="s">
        <v>862</v>
      </c>
      <c r="B5340">
        <v>2018</v>
      </c>
      <c r="C5340">
        <v>2018</v>
      </c>
      <c r="D5340">
        <v>2018</v>
      </c>
      <c r="E5340">
        <v>4</v>
      </c>
      <c r="F5340">
        <v>0</v>
      </c>
      <c r="G5340">
        <v>0</v>
      </c>
      <c r="H5340" t="s">
        <v>510</v>
      </c>
      <c r="I5340">
        <v>842</v>
      </c>
      <c r="J5340" t="s">
        <v>593</v>
      </c>
      <c r="K5340" t="s">
        <v>593</v>
      </c>
      <c r="L5340">
        <v>600</v>
      </c>
      <c r="M5340" t="s">
        <v>852</v>
      </c>
      <c r="N5340" t="s">
        <v>853</v>
      </c>
      <c r="O5340">
        <v>0</v>
      </c>
      <c r="P5340" t="s">
        <v>177</v>
      </c>
      <c r="Q5340" t="s">
        <v>514</v>
      </c>
      <c r="R5340" t="s">
        <v>515</v>
      </c>
      <c r="S5340" t="s">
        <v>516</v>
      </c>
      <c r="T5340">
        <v>0</v>
      </c>
      <c r="U5340" t="s">
        <v>517</v>
      </c>
      <c r="V5340">
        <v>2523</v>
      </c>
      <c r="W5340" t="s">
        <v>518</v>
      </c>
      <c r="X5340">
        <v>8</v>
      </c>
      <c r="Y5340" t="s">
        <v>519</v>
      </c>
      <c r="Z5340">
        <v>60000</v>
      </c>
      <c r="AA5340">
        <v>21</v>
      </c>
      <c r="AB5340" t="s">
        <v>867</v>
      </c>
      <c r="AC5340">
        <v>60</v>
      </c>
      <c r="AD5340">
        <v>60000</v>
      </c>
      <c r="AE5340"/>
      <c r="AF5340">
        <v>100800</v>
      </c>
      <c r="AG5340"/>
      <c r="AH5340">
        <v>100800</v>
      </c>
      <c r="AI5340">
        <v>0</v>
      </c>
    </row>
    <row r="5341" spans="1:35">
      <c r="A5341" t="s">
        <v>862</v>
      </c>
      <c r="B5341">
        <v>2018</v>
      </c>
      <c r="C5341">
        <v>2018</v>
      </c>
      <c r="D5341">
        <v>2018</v>
      </c>
      <c r="E5341">
        <v>4</v>
      </c>
      <c r="F5341">
        <v>0</v>
      </c>
      <c r="G5341">
        <v>0</v>
      </c>
      <c r="H5341" t="s">
        <v>510</v>
      </c>
      <c r="I5341">
        <v>842</v>
      </c>
      <c r="J5341" t="s">
        <v>593</v>
      </c>
      <c r="K5341" t="s">
        <v>593</v>
      </c>
      <c r="L5341">
        <v>604</v>
      </c>
      <c r="M5341" t="s">
        <v>769</v>
      </c>
      <c r="N5341" t="s">
        <v>770</v>
      </c>
      <c r="O5341">
        <v>0</v>
      </c>
      <c r="P5341" t="s">
        <v>177</v>
      </c>
      <c r="Q5341" t="s">
        <v>514</v>
      </c>
      <c r="R5341" t="s">
        <v>515</v>
      </c>
      <c r="S5341" t="s">
        <v>516</v>
      </c>
      <c r="T5341">
        <v>0</v>
      </c>
      <c r="U5341" t="s">
        <v>517</v>
      </c>
      <c r="V5341">
        <v>2523</v>
      </c>
      <c r="W5341" t="s">
        <v>518</v>
      </c>
      <c r="X5341">
        <v>8</v>
      </c>
      <c r="Y5341" t="s">
        <v>519</v>
      </c>
      <c r="Z5341">
        <v>299000</v>
      </c>
      <c r="AA5341">
        <v>21</v>
      </c>
      <c r="AB5341" t="s">
        <v>867</v>
      </c>
      <c r="AC5341">
        <v>299</v>
      </c>
      <c r="AD5341">
        <v>299000</v>
      </c>
      <c r="AE5341"/>
      <c r="AF5341">
        <v>232568</v>
      </c>
      <c r="AG5341"/>
      <c r="AH5341">
        <v>232568</v>
      </c>
      <c r="AI5341">
        <v>0</v>
      </c>
    </row>
    <row r="5342" spans="1:35">
      <c r="A5342" t="s">
        <v>862</v>
      </c>
      <c r="B5342">
        <v>2018</v>
      </c>
      <c r="C5342">
        <v>2018</v>
      </c>
      <c r="D5342">
        <v>2018</v>
      </c>
      <c r="E5342">
        <v>4</v>
      </c>
      <c r="F5342">
        <v>0</v>
      </c>
      <c r="G5342">
        <v>0</v>
      </c>
      <c r="H5342" t="s">
        <v>510</v>
      </c>
      <c r="I5342">
        <v>842</v>
      </c>
      <c r="J5342" t="s">
        <v>593</v>
      </c>
      <c r="K5342" t="s">
        <v>593</v>
      </c>
      <c r="L5342">
        <v>608</v>
      </c>
      <c r="M5342" t="s">
        <v>548</v>
      </c>
      <c r="N5342" t="s">
        <v>549</v>
      </c>
      <c r="O5342">
        <v>0</v>
      </c>
      <c r="P5342" t="s">
        <v>177</v>
      </c>
      <c r="Q5342" t="s">
        <v>514</v>
      </c>
      <c r="R5342" t="s">
        <v>515</v>
      </c>
      <c r="S5342" t="s">
        <v>516</v>
      </c>
      <c r="T5342">
        <v>0</v>
      </c>
      <c r="U5342" t="s">
        <v>517</v>
      </c>
      <c r="V5342">
        <v>2523</v>
      </c>
      <c r="W5342" t="s">
        <v>518</v>
      </c>
      <c r="X5342">
        <v>8</v>
      </c>
      <c r="Y5342" t="s">
        <v>519</v>
      </c>
      <c r="Z5342">
        <v>19000</v>
      </c>
      <c r="AA5342">
        <v>21</v>
      </c>
      <c r="AB5342" t="s">
        <v>867</v>
      </c>
      <c r="AC5342">
        <v>19</v>
      </c>
      <c r="AD5342">
        <v>19000</v>
      </c>
      <c r="AE5342"/>
      <c r="AF5342">
        <v>7776</v>
      </c>
      <c r="AG5342"/>
      <c r="AH5342">
        <v>7776</v>
      </c>
      <c r="AI5342">
        <v>0</v>
      </c>
    </row>
    <row r="5343" spans="1:35">
      <c r="A5343" t="s">
        <v>862</v>
      </c>
      <c r="B5343">
        <v>2018</v>
      </c>
      <c r="C5343">
        <v>2018</v>
      </c>
      <c r="D5343">
        <v>2018</v>
      </c>
      <c r="E5343">
        <v>4</v>
      </c>
      <c r="F5343">
        <v>0</v>
      </c>
      <c r="G5343">
        <v>0</v>
      </c>
      <c r="H5343" t="s">
        <v>510</v>
      </c>
      <c r="I5343">
        <v>842</v>
      </c>
      <c r="J5343" t="s">
        <v>593</v>
      </c>
      <c r="K5343" t="s">
        <v>593</v>
      </c>
      <c r="L5343">
        <v>634</v>
      </c>
      <c r="M5343" t="s">
        <v>662</v>
      </c>
      <c r="N5343" t="s">
        <v>663</v>
      </c>
      <c r="O5343">
        <v>0</v>
      </c>
      <c r="P5343" t="s">
        <v>177</v>
      </c>
      <c r="Q5343" t="s">
        <v>514</v>
      </c>
      <c r="R5343" t="s">
        <v>515</v>
      </c>
      <c r="S5343" t="s">
        <v>516</v>
      </c>
      <c r="T5343">
        <v>0</v>
      </c>
      <c r="U5343" t="s">
        <v>517</v>
      </c>
      <c r="V5343">
        <v>2523</v>
      </c>
      <c r="W5343" t="s">
        <v>518</v>
      </c>
      <c r="X5343">
        <v>8</v>
      </c>
      <c r="Y5343" t="s">
        <v>519</v>
      </c>
      <c r="Z5343">
        <v>2397000</v>
      </c>
      <c r="AA5343">
        <v>21</v>
      </c>
      <c r="AB5343" t="s">
        <v>867</v>
      </c>
      <c r="AC5343">
        <v>2397</v>
      </c>
      <c r="AD5343">
        <v>2397000</v>
      </c>
      <c r="AE5343"/>
      <c r="AF5343">
        <v>449000</v>
      </c>
      <c r="AG5343"/>
      <c r="AH5343">
        <v>449000</v>
      </c>
      <c r="AI5343">
        <v>0</v>
      </c>
    </row>
    <row r="5344" spans="1:35">
      <c r="A5344" t="s">
        <v>862</v>
      </c>
      <c r="B5344">
        <v>2018</v>
      </c>
      <c r="C5344">
        <v>2018</v>
      </c>
      <c r="D5344">
        <v>2018</v>
      </c>
      <c r="E5344">
        <v>4</v>
      </c>
      <c r="F5344">
        <v>0</v>
      </c>
      <c r="G5344">
        <v>0</v>
      </c>
      <c r="H5344" t="s">
        <v>510</v>
      </c>
      <c r="I5344">
        <v>842</v>
      </c>
      <c r="J5344" t="s">
        <v>593</v>
      </c>
      <c r="K5344" t="s">
        <v>593</v>
      </c>
      <c r="L5344">
        <v>642</v>
      </c>
      <c r="M5344" t="s">
        <v>682</v>
      </c>
      <c r="N5344" t="s">
        <v>683</v>
      </c>
      <c r="O5344">
        <v>0</v>
      </c>
      <c r="P5344" t="s">
        <v>177</v>
      </c>
      <c r="Q5344" t="s">
        <v>514</v>
      </c>
      <c r="R5344" t="s">
        <v>515</v>
      </c>
      <c r="S5344" t="s">
        <v>516</v>
      </c>
      <c r="T5344">
        <v>0</v>
      </c>
      <c r="U5344" t="s">
        <v>517</v>
      </c>
      <c r="V5344">
        <v>2523</v>
      </c>
      <c r="W5344" t="s">
        <v>518</v>
      </c>
      <c r="X5344">
        <v>8</v>
      </c>
      <c r="Y5344" t="s">
        <v>519</v>
      </c>
      <c r="Z5344">
        <v>32000</v>
      </c>
      <c r="AA5344">
        <v>21</v>
      </c>
      <c r="AB5344" t="s">
        <v>867</v>
      </c>
      <c r="AC5344">
        <v>32</v>
      </c>
      <c r="AD5344">
        <v>32000</v>
      </c>
      <c r="AE5344"/>
      <c r="AF5344">
        <v>4500</v>
      </c>
      <c r="AG5344"/>
      <c r="AH5344">
        <v>4500</v>
      </c>
      <c r="AI5344">
        <v>0</v>
      </c>
    </row>
    <row r="5345" spans="1:35">
      <c r="A5345" t="s">
        <v>862</v>
      </c>
      <c r="B5345">
        <v>2018</v>
      </c>
      <c r="C5345">
        <v>2018</v>
      </c>
      <c r="D5345">
        <v>2018</v>
      </c>
      <c r="E5345">
        <v>4</v>
      </c>
      <c r="F5345">
        <v>0</v>
      </c>
      <c r="G5345">
        <v>0</v>
      </c>
      <c r="H5345" t="s">
        <v>510</v>
      </c>
      <c r="I5345">
        <v>842</v>
      </c>
      <c r="J5345" t="s">
        <v>593</v>
      </c>
      <c r="K5345" t="s">
        <v>593</v>
      </c>
      <c r="L5345">
        <v>643</v>
      </c>
      <c r="M5345" t="s">
        <v>670</v>
      </c>
      <c r="N5345" t="s">
        <v>671</v>
      </c>
      <c r="O5345">
        <v>0</v>
      </c>
      <c r="P5345" t="s">
        <v>177</v>
      </c>
      <c r="Q5345" t="s">
        <v>514</v>
      </c>
      <c r="R5345" t="s">
        <v>515</v>
      </c>
      <c r="S5345" t="s">
        <v>516</v>
      </c>
      <c r="T5345">
        <v>0</v>
      </c>
      <c r="U5345" t="s">
        <v>517</v>
      </c>
      <c r="V5345">
        <v>2523</v>
      </c>
      <c r="W5345" t="s">
        <v>518</v>
      </c>
      <c r="X5345">
        <v>8</v>
      </c>
      <c r="Y5345" t="s">
        <v>519</v>
      </c>
      <c r="Z5345">
        <v>5421000</v>
      </c>
      <c r="AA5345">
        <v>21</v>
      </c>
      <c r="AB5345" t="s">
        <v>867</v>
      </c>
      <c r="AC5345">
        <v>5421</v>
      </c>
      <c r="AD5345">
        <v>5421000</v>
      </c>
      <c r="AE5345"/>
      <c r="AF5345">
        <v>1631255</v>
      </c>
      <c r="AG5345"/>
      <c r="AH5345">
        <v>1631255</v>
      </c>
      <c r="AI5345">
        <v>0</v>
      </c>
    </row>
    <row r="5346" spans="1:35">
      <c r="A5346" t="s">
        <v>862</v>
      </c>
      <c r="B5346">
        <v>2018</v>
      </c>
      <c r="C5346">
        <v>2018</v>
      </c>
      <c r="D5346">
        <v>2018</v>
      </c>
      <c r="E5346">
        <v>4</v>
      </c>
      <c r="F5346">
        <v>0</v>
      </c>
      <c r="G5346">
        <v>0</v>
      </c>
      <c r="H5346" t="s">
        <v>510</v>
      </c>
      <c r="I5346">
        <v>842</v>
      </c>
      <c r="J5346" t="s">
        <v>593</v>
      </c>
      <c r="K5346" t="s">
        <v>593</v>
      </c>
      <c r="L5346">
        <v>659</v>
      </c>
      <c r="M5346" t="s">
        <v>813</v>
      </c>
      <c r="N5346" t="s">
        <v>814</v>
      </c>
      <c r="O5346">
        <v>0</v>
      </c>
      <c r="P5346" t="s">
        <v>177</v>
      </c>
      <c r="Q5346" t="s">
        <v>514</v>
      </c>
      <c r="R5346" t="s">
        <v>515</v>
      </c>
      <c r="S5346" t="s">
        <v>516</v>
      </c>
      <c r="T5346">
        <v>0</v>
      </c>
      <c r="U5346" t="s">
        <v>517</v>
      </c>
      <c r="V5346">
        <v>2523</v>
      </c>
      <c r="W5346" t="s">
        <v>518</v>
      </c>
      <c r="X5346">
        <v>8</v>
      </c>
      <c r="Y5346" t="s">
        <v>519</v>
      </c>
      <c r="Z5346">
        <v>34000</v>
      </c>
      <c r="AA5346">
        <v>21</v>
      </c>
      <c r="AB5346" t="s">
        <v>867</v>
      </c>
      <c r="AC5346">
        <v>34</v>
      </c>
      <c r="AD5346">
        <v>34000</v>
      </c>
      <c r="AE5346"/>
      <c r="AF5346">
        <v>47251</v>
      </c>
      <c r="AG5346"/>
      <c r="AH5346">
        <v>47251</v>
      </c>
      <c r="AI5346">
        <v>0</v>
      </c>
    </row>
    <row r="5347" spans="1:35">
      <c r="A5347" t="s">
        <v>862</v>
      </c>
      <c r="B5347">
        <v>2018</v>
      </c>
      <c r="C5347">
        <v>2018</v>
      </c>
      <c r="D5347">
        <v>2018</v>
      </c>
      <c r="E5347">
        <v>4</v>
      </c>
      <c r="F5347">
        <v>0</v>
      </c>
      <c r="G5347">
        <v>0</v>
      </c>
      <c r="H5347" t="s">
        <v>510</v>
      </c>
      <c r="I5347">
        <v>842</v>
      </c>
      <c r="J5347" t="s">
        <v>593</v>
      </c>
      <c r="K5347" t="s">
        <v>593</v>
      </c>
      <c r="L5347">
        <v>660</v>
      </c>
      <c r="M5347" t="s">
        <v>821</v>
      </c>
      <c r="N5347" t="s">
        <v>822</v>
      </c>
      <c r="O5347">
        <v>0</v>
      </c>
      <c r="P5347" t="s">
        <v>177</v>
      </c>
      <c r="Q5347" t="s">
        <v>514</v>
      </c>
      <c r="R5347" t="s">
        <v>515</v>
      </c>
      <c r="S5347" t="s">
        <v>516</v>
      </c>
      <c r="T5347">
        <v>0</v>
      </c>
      <c r="U5347" t="s">
        <v>517</v>
      </c>
      <c r="V5347">
        <v>2523</v>
      </c>
      <c r="W5347" t="s">
        <v>518</v>
      </c>
      <c r="X5347">
        <v>8</v>
      </c>
      <c r="Y5347" t="s">
        <v>519</v>
      </c>
      <c r="Z5347">
        <v>396000</v>
      </c>
      <c r="AA5347">
        <v>21</v>
      </c>
      <c r="AB5347" t="s">
        <v>867</v>
      </c>
      <c r="AC5347">
        <v>396</v>
      </c>
      <c r="AD5347">
        <v>396000</v>
      </c>
      <c r="AE5347"/>
      <c r="AF5347">
        <v>131864</v>
      </c>
      <c r="AG5347"/>
      <c r="AH5347">
        <v>131864</v>
      </c>
      <c r="AI5347">
        <v>0</v>
      </c>
    </row>
    <row r="5348" spans="1:35">
      <c r="A5348" t="s">
        <v>862</v>
      </c>
      <c r="B5348">
        <v>2018</v>
      </c>
      <c r="C5348">
        <v>2018</v>
      </c>
      <c r="D5348">
        <v>2018</v>
      </c>
      <c r="E5348">
        <v>4</v>
      </c>
      <c r="F5348">
        <v>0</v>
      </c>
      <c r="G5348">
        <v>0</v>
      </c>
      <c r="H5348" t="s">
        <v>510</v>
      </c>
      <c r="I5348">
        <v>842</v>
      </c>
      <c r="J5348" t="s">
        <v>593</v>
      </c>
      <c r="K5348" t="s">
        <v>593</v>
      </c>
      <c r="L5348">
        <v>662</v>
      </c>
      <c r="M5348" t="s">
        <v>803</v>
      </c>
      <c r="N5348" t="s">
        <v>804</v>
      </c>
      <c r="O5348">
        <v>0</v>
      </c>
      <c r="P5348" t="s">
        <v>177</v>
      </c>
      <c r="Q5348" t="s">
        <v>514</v>
      </c>
      <c r="R5348" t="s">
        <v>515</v>
      </c>
      <c r="S5348" t="s">
        <v>516</v>
      </c>
      <c r="T5348">
        <v>0</v>
      </c>
      <c r="U5348" t="s">
        <v>517</v>
      </c>
      <c r="V5348">
        <v>2523</v>
      </c>
      <c r="W5348" t="s">
        <v>518</v>
      </c>
      <c r="X5348">
        <v>8</v>
      </c>
      <c r="Y5348" t="s">
        <v>519</v>
      </c>
      <c r="Z5348">
        <v>3046000</v>
      </c>
      <c r="AA5348">
        <v>21</v>
      </c>
      <c r="AB5348" t="s">
        <v>867</v>
      </c>
      <c r="AC5348">
        <v>3046</v>
      </c>
      <c r="AD5348">
        <v>3046000</v>
      </c>
      <c r="AE5348"/>
      <c r="AF5348">
        <v>250613</v>
      </c>
      <c r="AG5348"/>
      <c r="AH5348">
        <v>250613</v>
      </c>
      <c r="AI5348">
        <v>0</v>
      </c>
    </row>
    <row r="5349" spans="1:35">
      <c r="A5349" t="s">
        <v>862</v>
      </c>
      <c r="B5349">
        <v>2018</v>
      </c>
      <c r="C5349">
        <v>2018</v>
      </c>
      <c r="D5349">
        <v>2018</v>
      </c>
      <c r="E5349">
        <v>4</v>
      </c>
      <c r="F5349">
        <v>0</v>
      </c>
      <c r="G5349">
        <v>0</v>
      </c>
      <c r="H5349" t="s">
        <v>510</v>
      </c>
      <c r="I5349">
        <v>842</v>
      </c>
      <c r="J5349" t="s">
        <v>593</v>
      </c>
      <c r="K5349" t="s">
        <v>593</v>
      </c>
      <c r="L5349">
        <v>670</v>
      </c>
      <c r="M5349" t="s">
        <v>817</v>
      </c>
      <c r="N5349" t="s">
        <v>818</v>
      </c>
      <c r="O5349">
        <v>0</v>
      </c>
      <c r="P5349" t="s">
        <v>177</v>
      </c>
      <c r="Q5349" t="s">
        <v>514</v>
      </c>
      <c r="R5349" t="s">
        <v>515</v>
      </c>
      <c r="S5349" t="s">
        <v>516</v>
      </c>
      <c r="T5349">
        <v>0</v>
      </c>
      <c r="U5349" t="s">
        <v>517</v>
      </c>
      <c r="V5349">
        <v>2523</v>
      </c>
      <c r="W5349" t="s">
        <v>518</v>
      </c>
      <c r="X5349">
        <v>8</v>
      </c>
      <c r="Y5349" t="s">
        <v>519</v>
      </c>
      <c r="Z5349">
        <v>57000</v>
      </c>
      <c r="AA5349">
        <v>21</v>
      </c>
      <c r="AB5349" t="s">
        <v>867</v>
      </c>
      <c r="AC5349">
        <v>57</v>
      </c>
      <c r="AD5349">
        <v>57000</v>
      </c>
      <c r="AE5349"/>
      <c r="AF5349">
        <v>23453</v>
      </c>
      <c r="AG5349"/>
      <c r="AH5349">
        <v>23453</v>
      </c>
      <c r="AI5349">
        <v>0</v>
      </c>
    </row>
    <row r="5350" spans="1:35">
      <c r="A5350" t="s">
        <v>862</v>
      </c>
      <c r="B5350">
        <v>2018</v>
      </c>
      <c r="C5350">
        <v>2018</v>
      </c>
      <c r="D5350">
        <v>2018</v>
      </c>
      <c r="E5350">
        <v>4</v>
      </c>
      <c r="F5350">
        <v>0</v>
      </c>
      <c r="G5350">
        <v>0</v>
      </c>
      <c r="H5350" t="s">
        <v>510</v>
      </c>
      <c r="I5350">
        <v>842</v>
      </c>
      <c r="J5350" t="s">
        <v>593</v>
      </c>
      <c r="K5350" t="s">
        <v>593</v>
      </c>
      <c r="L5350">
        <v>682</v>
      </c>
      <c r="M5350" t="s">
        <v>707</v>
      </c>
      <c r="N5350" t="s">
        <v>708</v>
      </c>
      <c r="O5350">
        <v>0</v>
      </c>
      <c r="P5350" t="s">
        <v>177</v>
      </c>
      <c r="Q5350" t="s">
        <v>514</v>
      </c>
      <c r="R5350" t="s">
        <v>515</v>
      </c>
      <c r="S5350" t="s">
        <v>516</v>
      </c>
      <c r="T5350">
        <v>0</v>
      </c>
      <c r="U5350" t="s">
        <v>517</v>
      </c>
      <c r="V5350">
        <v>2523</v>
      </c>
      <c r="W5350" t="s">
        <v>518</v>
      </c>
      <c r="X5350">
        <v>8</v>
      </c>
      <c r="Y5350" t="s">
        <v>519</v>
      </c>
      <c r="Z5350">
        <v>404000</v>
      </c>
      <c r="AA5350">
        <v>21</v>
      </c>
      <c r="AB5350" t="s">
        <v>867</v>
      </c>
      <c r="AC5350">
        <v>404</v>
      </c>
      <c r="AD5350">
        <v>404000</v>
      </c>
      <c r="AE5350"/>
      <c r="AF5350">
        <v>94855</v>
      </c>
      <c r="AG5350"/>
      <c r="AH5350">
        <v>94855</v>
      </c>
      <c r="AI5350">
        <v>0</v>
      </c>
    </row>
    <row r="5351" spans="1:35">
      <c r="A5351" t="s">
        <v>862</v>
      </c>
      <c r="B5351">
        <v>2018</v>
      </c>
      <c r="C5351">
        <v>2018</v>
      </c>
      <c r="D5351">
        <v>2018</v>
      </c>
      <c r="E5351">
        <v>4</v>
      </c>
      <c r="F5351">
        <v>0</v>
      </c>
      <c r="G5351">
        <v>0</v>
      </c>
      <c r="H5351" t="s">
        <v>510</v>
      </c>
      <c r="I5351">
        <v>842</v>
      </c>
      <c r="J5351" t="s">
        <v>593</v>
      </c>
      <c r="K5351" t="s">
        <v>593</v>
      </c>
      <c r="L5351">
        <v>699</v>
      </c>
      <c r="M5351" t="s">
        <v>585</v>
      </c>
      <c r="N5351" t="s">
        <v>586</v>
      </c>
      <c r="O5351">
        <v>0</v>
      </c>
      <c r="P5351" t="s">
        <v>177</v>
      </c>
      <c r="Q5351" t="s">
        <v>514</v>
      </c>
      <c r="R5351" t="s">
        <v>515</v>
      </c>
      <c r="S5351" t="s">
        <v>516</v>
      </c>
      <c r="T5351">
        <v>0</v>
      </c>
      <c r="U5351" t="s">
        <v>517</v>
      </c>
      <c r="V5351">
        <v>2523</v>
      </c>
      <c r="W5351" t="s">
        <v>518</v>
      </c>
      <c r="X5351">
        <v>8</v>
      </c>
      <c r="Y5351" t="s">
        <v>519</v>
      </c>
      <c r="Z5351">
        <v>33000</v>
      </c>
      <c r="AA5351">
        <v>21</v>
      </c>
      <c r="AB5351" t="s">
        <v>867</v>
      </c>
      <c r="AC5351">
        <v>33</v>
      </c>
      <c r="AD5351">
        <v>33000</v>
      </c>
      <c r="AE5351"/>
      <c r="AF5351">
        <v>63135</v>
      </c>
      <c r="AG5351"/>
      <c r="AH5351">
        <v>63135</v>
      </c>
      <c r="AI5351">
        <v>0</v>
      </c>
    </row>
    <row r="5352" spans="1:35">
      <c r="A5352" t="s">
        <v>862</v>
      </c>
      <c r="B5352">
        <v>2018</v>
      </c>
      <c r="C5352">
        <v>2018</v>
      </c>
      <c r="D5352">
        <v>2018</v>
      </c>
      <c r="E5352">
        <v>4</v>
      </c>
      <c r="F5352">
        <v>0</v>
      </c>
      <c r="G5352">
        <v>0</v>
      </c>
      <c r="H5352" t="s">
        <v>510</v>
      </c>
      <c r="I5352">
        <v>842</v>
      </c>
      <c r="J5352" t="s">
        <v>593</v>
      </c>
      <c r="K5352" t="s">
        <v>593</v>
      </c>
      <c r="L5352">
        <v>702</v>
      </c>
      <c r="M5352" t="s">
        <v>211</v>
      </c>
      <c r="N5352" t="s">
        <v>563</v>
      </c>
      <c r="O5352">
        <v>0</v>
      </c>
      <c r="P5352" t="s">
        <v>177</v>
      </c>
      <c r="Q5352" t="s">
        <v>514</v>
      </c>
      <c r="R5352" t="s">
        <v>515</v>
      </c>
      <c r="S5352" t="s">
        <v>516</v>
      </c>
      <c r="T5352">
        <v>0</v>
      </c>
      <c r="U5352" t="s">
        <v>517</v>
      </c>
      <c r="V5352">
        <v>2523</v>
      </c>
      <c r="W5352" t="s">
        <v>518</v>
      </c>
      <c r="X5352">
        <v>8</v>
      </c>
      <c r="Y5352" t="s">
        <v>519</v>
      </c>
      <c r="Z5352">
        <v>313000</v>
      </c>
      <c r="AA5352">
        <v>21</v>
      </c>
      <c r="AB5352" t="s">
        <v>867</v>
      </c>
      <c r="AC5352">
        <v>313</v>
      </c>
      <c r="AD5352">
        <v>313000</v>
      </c>
      <c r="AE5352"/>
      <c r="AF5352">
        <v>187542</v>
      </c>
      <c r="AG5352"/>
      <c r="AH5352">
        <v>187542</v>
      </c>
      <c r="AI5352">
        <v>0</v>
      </c>
    </row>
    <row r="5353" spans="1:35">
      <c r="A5353" t="s">
        <v>862</v>
      </c>
      <c r="B5353">
        <v>2018</v>
      </c>
      <c r="C5353">
        <v>2018</v>
      </c>
      <c r="D5353">
        <v>2018</v>
      </c>
      <c r="E5353">
        <v>4</v>
      </c>
      <c r="F5353">
        <v>0</v>
      </c>
      <c r="G5353">
        <v>0</v>
      </c>
      <c r="H5353" t="s">
        <v>510</v>
      </c>
      <c r="I5353">
        <v>842</v>
      </c>
      <c r="J5353" t="s">
        <v>593</v>
      </c>
      <c r="K5353" t="s">
        <v>593</v>
      </c>
      <c r="L5353">
        <v>704</v>
      </c>
      <c r="M5353" t="s">
        <v>570</v>
      </c>
      <c r="N5353" t="s">
        <v>571</v>
      </c>
      <c r="O5353">
        <v>0</v>
      </c>
      <c r="P5353" t="s">
        <v>177</v>
      </c>
      <c r="Q5353" t="s">
        <v>514</v>
      </c>
      <c r="R5353" t="s">
        <v>515</v>
      </c>
      <c r="S5353" t="s">
        <v>516</v>
      </c>
      <c r="T5353">
        <v>0</v>
      </c>
      <c r="U5353" t="s">
        <v>517</v>
      </c>
      <c r="V5353">
        <v>2523</v>
      </c>
      <c r="W5353" t="s">
        <v>518</v>
      </c>
      <c r="X5353">
        <v>8</v>
      </c>
      <c r="Y5353" t="s">
        <v>519</v>
      </c>
      <c r="Z5353">
        <v>4000</v>
      </c>
      <c r="AA5353">
        <v>21</v>
      </c>
      <c r="AB5353" t="s">
        <v>867</v>
      </c>
      <c r="AC5353">
        <v>4</v>
      </c>
      <c r="AD5353">
        <v>4000</v>
      </c>
      <c r="AE5353"/>
      <c r="AF5353">
        <v>3132</v>
      </c>
      <c r="AG5353"/>
      <c r="AH5353">
        <v>3132</v>
      </c>
      <c r="AI5353">
        <v>0</v>
      </c>
    </row>
    <row r="5354" spans="1:35">
      <c r="A5354" t="s">
        <v>862</v>
      </c>
      <c r="B5354">
        <v>2018</v>
      </c>
      <c r="C5354">
        <v>2018</v>
      </c>
      <c r="D5354">
        <v>2018</v>
      </c>
      <c r="E5354">
        <v>4</v>
      </c>
      <c r="F5354">
        <v>0</v>
      </c>
      <c r="G5354">
        <v>0</v>
      </c>
      <c r="H5354" t="s">
        <v>510</v>
      </c>
      <c r="I5354">
        <v>842</v>
      </c>
      <c r="J5354" t="s">
        <v>593</v>
      </c>
      <c r="K5354" t="s">
        <v>593</v>
      </c>
      <c r="L5354">
        <v>710</v>
      </c>
      <c r="M5354" t="s">
        <v>616</v>
      </c>
      <c r="N5354" t="s">
        <v>617</v>
      </c>
      <c r="O5354">
        <v>0</v>
      </c>
      <c r="P5354" t="s">
        <v>177</v>
      </c>
      <c r="Q5354" t="s">
        <v>514</v>
      </c>
      <c r="R5354" t="s">
        <v>515</v>
      </c>
      <c r="S5354" t="s">
        <v>516</v>
      </c>
      <c r="T5354">
        <v>0</v>
      </c>
      <c r="U5354" t="s">
        <v>517</v>
      </c>
      <c r="V5354">
        <v>2523</v>
      </c>
      <c r="W5354" t="s">
        <v>518</v>
      </c>
      <c r="X5354">
        <v>8</v>
      </c>
      <c r="Y5354" t="s">
        <v>519</v>
      </c>
      <c r="Z5354">
        <v>154000</v>
      </c>
      <c r="AA5354">
        <v>21</v>
      </c>
      <c r="AB5354" t="s">
        <v>867</v>
      </c>
      <c r="AC5354">
        <v>154</v>
      </c>
      <c r="AD5354">
        <v>154000</v>
      </c>
      <c r="AE5354"/>
      <c r="AF5354">
        <v>214796</v>
      </c>
      <c r="AG5354"/>
      <c r="AH5354">
        <v>214796</v>
      </c>
      <c r="AI5354">
        <v>0</v>
      </c>
    </row>
    <row r="5355" spans="1:35">
      <c r="A5355" t="s">
        <v>862</v>
      </c>
      <c r="B5355">
        <v>2018</v>
      </c>
      <c r="C5355">
        <v>2018</v>
      </c>
      <c r="D5355">
        <v>2018</v>
      </c>
      <c r="E5355">
        <v>4</v>
      </c>
      <c r="F5355">
        <v>0</v>
      </c>
      <c r="G5355">
        <v>0</v>
      </c>
      <c r="H5355" t="s">
        <v>510</v>
      </c>
      <c r="I5355">
        <v>842</v>
      </c>
      <c r="J5355" t="s">
        <v>593</v>
      </c>
      <c r="K5355" t="s">
        <v>593</v>
      </c>
      <c r="L5355">
        <v>724</v>
      </c>
      <c r="M5355" t="s">
        <v>214</v>
      </c>
      <c r="N5355" t="s">
        <v>580</v>
      </c>
      <c r="O5355">
        <v>0</v>
      </c>
      <c r="P5355" t="s">
        <v>177</v>
      </c>
      <c r="Q5355" t="s">
        <v>514</v>
      </c>
      <c r="R5355" t="s">
        <v>515</v>
      </c>
      <c r="S5355" t="s">
        <v>516</v>
      </c>
      <c r="T5355">
        <v>0</v>
      </c>
      <c r="U5355" t="s">
        <v>517</v>
      </c>
      <c r="V5355">
        <v>2523</v>
      </c>
      <c r="W5355" t="s">
        <v>518</v>
      </c>
      <c r="X5355">
        <v>8</v>
      </c>
      <c r="Y5355" t="s">
        <v>519</v>
      </c>
      <c r="Z5355">
        <v>423000</v>
      </c>
      <c r="AA5355">
        <v>21</v>
      </c>
      <c r="AB5355" t="s">
        <v>867</v>
      </c>
      <c r="AC5355">
        <v>423</v>
      </c>
      <c r="AD5355">
        <v>423000</v>
      </c>
      <c r="AE5355"/>
      <c r="AF5355">
        <v>271306</v>
      </c>
      <c r="AG5355"/>
      <c r="AH5355">
        <v>271306</v>
      </c>
      <c r="AI5355">
        <v>0</v>
      </c>
    </row>
    <row r="5356" spans="1:35">
      <c r="A5356" t="s">
        <v>862</v>
      </c>
      <c r="B5356">
        <v>2018</v>
      </c>
      <c r="C5356">
        <v>2018</v>
      </c>
      <c r="D5356">
        <v>2018</v>
      </c>
      <c r="E5356">
        <v>4</v>
      </c>
      <c r="F5356">
        <v>0</v>
      </c>
      <c r="G5356">
        <v>0</v>
      </c>
      <c r="H5356" t="s">
        <v>510</v>
      </c>
      <c r="I5356">
        <v>842</v>
      </c>
      <c r="J5356" t="s">
        <v>593</v>
      </c>
      <c r="K5356" t="s">
        <v>593</v>
      </c>
      <c r="L5356">
        <v>740</v>
      </c>
      <c r="M5356" t="s">
        <v>709</v>
      </c>
      <c r="N5356" t="s">
        <v>710</v>
      </c>
      <c r="O5356">
        <v>0</v>
      </c>
      <c r="P5356" t="s">
        <v>177</v>
      </c>
      <c r="Q5356" t="s">
        <v>514</v>
      </c>
      <c r="R5356" t="s">
        <v>515</v>
      </c>
      <c r="S5356" t="s">
        <v>516</v>
      </c>
      <c r="T5356">
        <v>0</v>
      </c>
      <c r="U5356" t="s">
        <v>517</v>
      </c>
      <c r="V5356">
        <v>2523</v>
      </c>
      <c r="W5356" t="s">
        <v>518</v>
      </c>
      <c r="X5356">
        <v>8</v>
      </c>
      <c r="Y5356" t="s">
        <v>519</v>
      </c>
      <c r="Z5356">
        <v>5000</v>
      </c>
      <c r="AA5356">
        <v>21</v>
      </c>
      <c r="AB5356" t="s">
        <v>867</v>
      </c>
      <c r="AC5356">
        <v>5</v>
      </c>
      <c r="AD5356">
        <v>5000</v>
      </c>
      <c r="AE5356"/>
      <c r="AF5356">
        <v>2520</v>
      </c>
      <c r="AG5356"/>
      <c r="AH5356">
        <v>2520</v>
      </c>
      <c r="AI5356">
        <v>0</v>
      </c>
    </row>
    <row r="5357" spans="1:35">
      <c r="A5357" t="s">
        <v>862</v>
      </c>
      <c r="B5357">
        <v>2018</v>
      </c>
      <c r="C5357">
        <v>2018</v>
      </c>
      <c r="D5357">
        <v>2018</v>
      </c>
      <c r="E5357">
        <v>4</v>
      </c>
      <c r="F5357">
        <v>0</v>
      </c>
      <c r="G5357">
        <v>0</v>
      </c>
      <c r="H5357" t="s">
        <v>510</v>
      </c>
      <c r="I5357">
        <v>842</v>
      </c>
      <c r="J5357" t="s">
        <v>593</v>
      </c>
      <c r="K5357" t="s">
        <v>593</v>
      </c>
      <c r="L5357">
        <v>752</v>
      </c>
      <c r="M5357" t="s">
        <v>189</v>
      </c>
      <c r="N5357" t="s">
        <v>569</v>
      </c>
      <c r="O5357">
        <v>0</v>
      </c>
      <c r="P5357" t="s">
        <v>177</v>
      </c>
      <c r="Q5357" t="s">
        <v>514</v>
      </c>
      <c r="R5357" t="s">
        <v>515</v>
      </c>
      <c r="S5357" t="s">
        <v>516</v>
      </c>
      <c r="T5357">
        <v>0</v>
      </c>
      <c r="U5357" t="s">
        <v>517</v>
      </c>
      <c r="V5357">
        <v>2523</v>
      </c>
      <c r="W5357" t="s">
        <v>518</v>
      </c>
      <c r="X5357">
        <v>8</v>
      </c>
      <c r="Y5357" t="s">
        <v>519</v>
      </c>
      <c r="Z5357">
        <v>69000</v>
      </c>
      <c r="AA5357">
        <v>21</v>
      </c>
      <c r="AB5357" t="s">
        <v>867</v>
      </c>
      <c r="AC5357">
        <v>69</v>
      </c>
      <c r="AD5357">
        <v>69000</v>
      </c>
      <c r="AE5357"/>
      <c r="AF5357">
        <v>87219</v>
      </c>
      <c r="AG5357"/>
      <c r="AH5357">
        <v>87219</v>
      </c>
      <c r="AI5357">
        <v>0</v>
      </c>
    </row>
    <row r="5358" spans="1:35">
      <c r="A5358" t="s">
        <v>862</v>
      </c>
      <c r="B5358">
        <v>2018</v>
      </c>
      <c r="C5358">
        <v>2018</v>
      </c>
      <c r="D5358">
        <v>2018</v>
      </c>
      <c r="E5358">
        <v>4</v>
      </c>
      <c r="F5358">
        <v>0</v>
      </c>
      <c r="G5358">
        <v>0</v>
      </c>
      <c r="H5358" t="s">
        <v>510</v>
      </c>
      <c r="I5358">
        <v>842</v>
      </c>
      <c r="J5358" t="s">
        <v>593</v>
      </c>
      <c r="K5358" t="s">
        <v>593</v>
      </c>
      <c r="L5358">
        <v>764</v>
      </c>
      <c r="M5358" t="s">
        <v>198</v>
      </c>
      <c r="N5358" t="s">
        <v>556</v>
      </c>
      <c r="O5358">
        <v>0</v>
      </c>
      <c r="P5358" t="s">
        <v>177</v>
      </c>
      <c r="Q5358" t="s">
        <v>514</v>
      </c>
      <c r="R5358" t="s">
        <v>515</v>
      </c>
      <c r="S5358" t="s">
        <v>516</v>
      </c>
      <c r="T5358">
        <v>0</v>
      </c>
      <c r="U5358" t="s">
        <v>517</v>
      </c>
      <c r="V5358">
        <v>2523</v>
      </c>
      <c r="W5358" t="s">
        <v>518</v>
      </c>
      <c r="X5358">
        <v>8</v>
      </c>
      <c r="Y5358" t="s">
        <v>519</v>
      </c>
      <c r="Z5358">
        <v>560000</v>
      </c>
      <c r="AA5358">
        <v>21</v>
      </c>
      <c r="AB5358" t="s">
        <v>867</v>
      </c>
      <c r="AC5358">
        <v>560</v>
      </c>
      <c r="AD5358">
        <v>560000</v>
      </c>
      <c r="AE5358"/>
      <c r="AF5358">
        <v>128140</v>
      </c>
      <c r="AG5358"/>
      <c r="AH5358">
        <v>128140</v>
      </c>
      <c r="AI5358">
        <v>0</v>
      </c>
    </row>
    <row r="5359" spans="1:35">
      <c r="A5359" t="s">
        <v>862</v>
      </c>
      <c r="B5359">
        <v>2018</v>
      </c>
      <c r="C5359">
        <v>2018</v>
      </c>
      <c r="D5359">
        <v>2018</v>
      </c>
      <c r="E5359">
        <v>4</v>
      </c>
      <c r="F5359">
        <v>0</v>
      </c>
      <c r="G5359">
        <v>0</v>
      </c>
      <c r="H5359" t="s">
        <v>510</v>
      </c>
      <c r="I5359">
        <v>842</v>
      </c>
      <c r="J5359" t="s">
        <v>593</v>
      </c>
      <c r="K5359" t="s">
        <v>593</v>
      </c>
      <c r="L5359">
        <v>780</v>
      </c>
      <c r="M5359" t="s">
        <v>713</v>
      </c>
      <c r="N5359" t="s">
        <v>714</v>
      </c>
      <c r="O5359">
        <v>0</v>
      </c>
      <c r="P5359" t="s">
        <v>177</v>
      </c>
      <c r="Q5359" t="s">
        <v>514</v>
      </c>
      <c r="R5359" t="s">
        <v>515</v>
      </c>
      <c r="S5359" t="s">
        <v>516</v>
      </c>
      <c r="T5359">
        <v>0</v>
      </c>
      <c r="U5359" t="s">
        <v>517</v>
      </c>
      <c r="V5359">
        <v>2523</v>
      </c>
      <c r="W5359" t="s">
        <v>518</v>
      </c>
      <c r="X5359">
        <v>8</v>
      </c>
      <c r="Y5359" t="s">
        <v>519</v>
      </c>
      <c r="Z5359">
        <v>9958000</v>
      </c>
      <c r="AA5359">
        <v>21</v>
      </c>
      <c r="AB5359" t="s">
        <v>867</v>
      </c>
      <c r="AC5359">
        <v>9958</v>
      </c>
      <c r="AD5359">
        <v>9958000</v>
      </c>
      <c r="AE5359"/>
      <c r="AF5359">
        <v>1684485</v>
      </c>
      <c r="AG5359"/>
      <c r="AH5359">
        <v>1684485</v>
      </c>
      <c r="AI5359">
        <v>0</v>
      </c>
    </row>
    <row r="5360" spans="1:35">
      <c r="A5360" t="s">
        <v>862</v>
      </c>
      <c r="B5360">
        <v>2018</v>
      </c>
      <c r="C5360">
        <v>2018</v>
      </c>
      <c r="D5360">
        <v>2018</v>
      </c>
      <c r="E5360">
        <v>4</v>
      </c>
      <c r="F5360">
        <v>0</v>
      </c>
      <c r="G5360">
        <v>0</v>
      </c>
      <c r="H5360" t="s">
        <v>510</v>
      </c>
      <c r="I5360">
        <v>842</v>
      </c>
      <c r="J5360" t="s">
        <v>593</v>
      </c>
      <c r="K5360" t="s">
        <v>593</v>
      </c>
      <c r="L5360">
        <v>784</v>
      </c>
      <c r="M5360" t="s">
        <v>186</v>
      </c>
      <c r="N5360" t="s">
        <v>618</v>
      </c>
      <c r="O5360">
        <v>0</v>
      </c>
      <c r="P5360" t="s">
        <v>177</v>
      </c>
      <c r="Q5360" t="s">
        <v>514</v>
      </c>
      <c r="R5360" t="s">
        <v>515</v>
      </c>
      <c r="S5360" t="s">
        <v>516</v>
      </c>
      <c r="T5360">
        <v>0</v>
      </c>
      <c r="U5360" t="s">
        <v>517</v>
      </c>
      <c r="V5360">
        <v>2523</v>
      </c>
      <c r="W5360" t="s">
        <v>518</v>
      </c>
      <c r="X5360">
        <v>8</v>
      </c>
      <c r="Y5360" t="s">
        <v>519</v>
      </c>
      <c r="Z5360">
        <v>164000</v>
      </c>
      <c r="AA5360">
        <v>21</v>
      </c>
      <c r="AB5360" t="s">
        <v>867</v>
      </c>
      <c r="AC5360">
        <v>164</v>
      </c>
      <c r="AD5360">
        <v>164000</v>
      </c>
      <c r="AE5360"/>
      <c r="AF5360">
        <v>66052</v>
      </c>
      <c r="AG5360"/>
      <c r="AH5360">
        <v>66052</v>
      </c>
      <c r="AI5360">
        <v>0</v>
      </c>
    </row>
    <row r="5361" spans="1:35">
      <c r="A5361" t="s">
        <v>862</v>
      </c>
      <c r="B5361">
        <v>2018</v>
      </c>
      <c r="C5361">
        <v>2018</v>
      </c>
      <c r="D5361">
        <v>2018</v>
      </c>
      <c r="E5361">
        <v>4</v>
      </c>
      <c r="F5361">
        <v>0</v>
      </c>
      <c r="G5361">
        <v>0</v>
      </c>
      <c r="H5361" t="s">
        <v>510</v>
      </c>
      <c r="I5361">
        <v>842</v>
      </c>
      <c r="J5361" t="s">
        <v>593</v>
      </c>
      <c r="K5361" t="s">
        <v>593</v>
      </c>
      <c r="L5361">
        <v>796</v>
      </c>
      <c r="M5361" t="s">
        <v>811</v>
      </c>
      <c r="N5361" t="s">
        <v>812</v>
      </c>
      <c r="O5361">
        <v>0</v>
      </c>
      <c r="P5361" t="s">
        <v>177</v>
      </c>
      <c r="Q5361" t="s">
        <v>514</v>
      </c>
      <c r="R5361" t="s">
        <v>515</v>
      </c>
      <c r="S5361" t="s">
        <v>516</v>
      </c>
      <c r="T5361">
        <v>0</v>
      </c>
      <c r="U5361" t="s">
        <v>517</v>
      </c>
      <c r="V5361">
        <v>2523</v>
      </c>
      <c r="W5361" t="s">
        <v>518</v>
      </c>
      <c r="X5361">
        <v>8</v>
      </c>
      <c r="Y5361" t="s">
        <v>519</v>
      </c>
      <c r="Z5361">
        <v>1693000</v>
      </c>
      <c r="AA5361">
        <v>21</v>
      </c>
      <c r="AB5361" t="s">
        <v>867</v>
      </c>
      <c r="AC5361">
        <v>1693</v>
      </c>
      <c r="AD5361">
        <v>1693000</v>
      </c>
      <c r="AE5361"/>
      <c r="AF5361">
        <v>293950</v>
      </c>
      <c r="AG5361"/>
      <c r="AH5361">
        <v>293950</v>
      </c>
      <c r="AI5361">
        <v>0</v>
      </c>
    </row>
    <row r="5362" spans="1:35">
      <c r="A5362" t="s">
        <v>862</v>
      </c>
      <c r="B5362">
        <v>2018</v>
      </c>
      <c r="C5362">
        <v>2018</v>
      </c>
      <c r="D5362">
        <v>2018</v>
      </c>
      <c r="E5362">
        <v>4</v>
      </c>
      <c r="F5362">
        <v>0</v>
      </c>
      <c r="G5362">
        <v>0</v>
      </c>
      <c r="H5362" t="s">
        <v>510</v>
      </c>
      <c r="I5362">
        <v>842</v>
      </c>
      <c r="J5362" t="s">
        <v>593</v>
      </c>
      <c r="K5362" t="s">
        <v>593</v>
      </c>
      <c r="L5362">
        <v>818</v>
      </c>
      <c r="M5362" t="s">
        <v>532</v>
      </c>
      <c r="N5362" t="s">
        <v>533</v>
      </c>
      <c r="O5362">
        <v>0</v>
      </c>
      <c r="P5362" t="s">
        <v>177</v>
      </c>
      <c r="Q5362" t="s">
        <v>514</v>
      </c>
      <c r="R5362" t="s">
        <v>515</v>
      </c>
      <c r="S5362" t="s">
        <v>516</v>
      </c>
      <c r="T5362">
        <v>0</v>
      </c>
      <c r="U5362" t="s">
        <v>517</v>
      </c>
      <c r="V5362">
        <v>2523</v>
      </c>
      <c r="W5362" t="s">
        <v>518</v>
      </c>
      <c r="X5362">
        <v>8</v>
      </c>
      <c r="Y5362" t="s">
        <v>519</v>
      </c>
      <c r="Z5362">
        <v>113000</v>
      </c>
      <c r="AA5362">
        <v>21</v>
      </c>
      <c r="AB5362" t="s">
        <v>867</v>
      </c>
      <c r="AC5362">
        <v>113</v>
      </c>
      <c r="AD5362">
        <v>113000</v>
      </c>
      <c r="AE5362"/>
      <c r="AF5362">
        <v>75637</v>
      </c>
      <c r="AG5362"/>
      <c r="AH5362">
        <v>75637</v>
      </c>
      <c r="AI5362">
        <v>0</v>
      </c>
    </row>
    <row r="5363" spans="1:35">
      <c r="A5363" t="s">
        <v>862</v>
      </c>
      <c r="B5363">
        <v>2018</v>
      </c>
      <c r="C5363">
        <v>2018</v>
      </c>
      <c r="D5363">
        <v>2018</v>
      </c>
      <c r="E5363">
        <v>4</v>
      </c>
      <c r="F5363">
        <v>0</v>
      </c>
      <c r="G5363">
        <v>0</v>
      </c>
      <c r="H5363" t="s">
        <v>510</v>
      </c>
      <c r="I5363">
        <v>842</v>
      </c>
      <c r="J5363" t="s">
        <v>593</v>
      </c>
      <c r="K5363" t="s">
        <v>593</v>
      </c>
      <c r="L5363">
        <v>826</v>
      </c>
      <c r="M5363" t="s">
        <v>589</v>
      </c>
      <c r="N5363" t="s">
        <v>590</v>
      </c>
      <c r="O5363">
        <v>0</v>
      </c>
      <c r="P5363" t="s">
        <v>177</v>
      </c>
      <c r="Q5363" t="s">
        <v>514</v>
      </c>
      <c r="R5363" t="s">
        <v>515</v>
      </c>
      <c r="S5363" t="s">
        <v>516</v>
      </c>
      <c r="T5363">
        <v>0</v>
      </c>
      <c r="U5363" t="s">
        <v>517</v>
      </c>
      <c r="V5363">
        <v>2523</v>
      </c>
      <c r="W5363" t="s">
        <v>518</v>
      </c>
      <c r="X5363">
        <v>8</v>
      </c>
      <c r="Y5363" t="s">
        <v>519</v>
      </c>
      <c r="Z5363">
        <v>1509000</v>
      </c>
      <c r="AA5363">
        <v>21</v>
      </c>
      <c r="AB5363" t="s">
        <v>867</v>
      </c>
      <c r="AC5363">
        <v>1509</v>
      </c>
      <c r="AD5363">
        <v>1509000</v>
      </c>
      <c r="AE5363"/>
      <c r="AF5363">
        <v>576275</v>
      </c>
      <c r="AG5363"/>
      <c r="AH5363">
        <v>576275</v>
      </c>
      <c r="AI5363">
        <v>0</v>
      </c>
    </row>
    <row r="5364" spans="1:35">
      <c r="A5364" t="s">
        <v>862</v>
      </c>
      <c r="B5364">
        <v>2018</v>
      </c>
      <c r="C5364">
        <v>2018</v>
      </c>
      <c r="D5364">
        <v>2018</v>
      </c>
      <c r="E5364">
        <v>4</v>
      </c>
      <c r="F5364">
        <v>0</v>
      </c>
      <c r="G5364">
        <v>0</v>
      </c>
      <c r="H5364" t="s">
        <v>510</v>
      </c>
      <c r="I5364">
        <v>842</v>
      </c>
      <c r="J5364" t="s">
        <v>593</v>
      </c>
      <c r="K5364" t="s">
        <v>593</v>
      </c>
      <c r="L5364">
        <v>862</v>
      </c>
      <c r="M5364" t="s">
        <v>723</v>
      </c>
      <c r="N5364" t="s">
        <v>724</v>
      </c>
      <c r="O5364">
        <v>0</v>
      </c>
      <c r="P5364" t="s">
        <v>177</v>
      </c>
      <c r="Q5364" t="s">
        <v>514</v>
      </c>
      <c r="R5364" t="s">
        <v>515</v>
      </c>
      <c r="S5364" t="s">
        <v>516</v>
      </c>
      <c r="T5364">
        <v>0</v>
      </c>
      <c r="U5364" t="s">
        <v>517</v>
      </c>
      <c r="V5364">
        <v>2523</v>
      </c>
      <c r="W5364" t="s">
        <v>518</v>
      </c>
      <c r="X5364">
        <v>8</v>
      </c>
      <c r="Y5364" t="s">
        <v>519</v>
      </c>
      <c r="Z5364">
        <v>1626000</v>
      </c>
      <c r="AA5364">
        <v>21</v>
      </c>
      <c r="AB5364" t="s">
        <v>867</v>
      </c>
      <c r="AC5364">
        <v>1626</v>
      </c>
      <c r="AD5364">
        <v>1626000</v>
      </c>
      <c r="AE5364"/>
      <c r="AF5364">
        <v>264179</v>
      </c>
      <c r="AG5364"/>
      <c r="AH5364">
        <v>264179</v>
      </c>
      <c r="AI5364">
        <v>0</v>
      </c>
    </row>
    <row r="5365" spans="1:35">
      <c r="A5365" t="s">
        <v>862</v>
      </c>
      <c r="B5365">
        <v>2019</v>
      </c>
      <c r="C5365">
        <v>2019</v>
      </c>
      <c r="D5365">
        <v>2019</v>
      </c>
      <c r="E5365">
        <v>4</v>
      </c>
      <c r="F5365">
        <v>0</v>
      </c>
      <c r="G5365">
        <v>0</v>
      </c>
      <c r="H5365" t="s">
        <v>568</v>
      </c>
      <c r="I5365">
        <v>842</v>
      </c>
      <c r="J5365" t="s">
        <v>593</v>
      </c>
      <c r="K5365" t="s">
        <v>593</v>
      </c>
      <c r="L5365">
        <v>36</v>
      </c>
      <c r="M5365" t="s">
        <v>110</v>
      </c>
      <c r="N5365" t="s">
        <v>511</v>
      </c>
      <c r="O5365">
        <v>0</v>
      </c>
      <c r="P5365" t="s">
        <v>177</v>
      </c>
      <c r="Q5365" t="s">
        <v>514</v>
      </c>
      <c r="R5365" t="s">
        <v>515</v>
      </c>
      <c r="S5365" t="s">
        <v>516</v>
      </c>
      <c r="T5365">
        <v>0</v>
      </c>
      <c r="U5365" t="s">
        <v>517</v>
      </c>
      <c r="V5365">
        <v>2523</v>
      </c>
      <c r="W5365" t="s">
        <v>518</v>
      </c>
      <c r="X5365">
        <v>8</v>
      </c>
      <c r="Y5365" t="s">
        <v>519</v>
      </c>
      <c r="Z5365">
        <v>237000</v>
      </c>
      <c r="AA5365">
        <v>21</v>
      </c>
      <c r="AB5365" t="s">
        <v>867</v>
      </c>
      <c r="AC5365">
        <v>237</v>
      </c>
      <c r="AD5365">
        <v>237000</v>
      </c>
      <c r="AE5365">
        <v>0</v>
      </c>
      <c r="AF5365">
        <v>27319</v>
      </c>
      <c r="AG5365">
        <v>27319</v>
      </c>
      <c r="AH5365">
        <v>21319</v>
      </c>
      <c r="AI5365">
        <v>0</v>
      </c>
    </row>
    <row r="5366" spans="1:35">
      <c r="A5366" t="s">
        <v>862</v>
      </c>
      <c r="B5366">
        <v>2019</v>
      </c>
      <c r="C5366">
        <v>2019</v>
      </c>
      <c r="D5366">
        <v>2019</v>
      </c>
      <c r="E5366">
        <v>4</v>
      </c>
      <c r="F5366">
        <v>0</v>
      </c>
      <c r="G5366">
        <v>0</v>
      </c>
      <c r="H5366" t="s">
        <v>568</v>
      </c>
      <c r="I5366">
        <v>842</v>
      </c>
      <c r="J5366" t="s">
        <v>593</v>
      </c>
      <c r="K5366" t="s">
        <v>593</v>
      </c>
      <c r="L5366">
        <v>56</v>
      </c>
      <c r="M5366" t="s">
        <v>694</v>
      </c>
      <c r="N5366" t="s">
        <v>695</v>
      </c>
      <c r="O5366">
        <v>0</v>
      </c>
      <c r="P5366" t="s">
        <v>177</v>
      </c>
      <c r="Q5366" t="s">
        <v>514</v>
      </c>
      <c r="R5366" t="s">
        <v>515</v>
      </c>
      <c r="S5366" t="s">
        <v>516</v>
      </c>
      <c r="T5366">
        <v>0</v>
      </c>
      <c r="U5366" t="s">
        <v>517</v>
      </c>
      <c r="V5366">
        <v>2523</v>
      </c>
      <c r="W5366" t="s">
        <v>518</v>
      </c>
      <c r="X5366">
        <v>8</v>
      </c>
      <c r="Y5366" t="s">
        <v>519</v>
      </c>
      <c r="Z5366">
        <v>8000</v>
      </c>
      <c r="AA5366">
        <v>21</v>
      </c>
      <c r="AB5366" t="s">
        <v>867</v>
      </c>
      <c r="AC5366">
        <v>8</v>
      </c>
      <c r="AD5366">
        <v>8000</v>
      </c>
      <c r="AE5366">
        <v>0</v>
      </c>
      <c r="AF5366">
        <v>17203</v>
      </c>
      <c r="AG5366">
        <v>17203</v>
      </c>
      <c r="AH5366">
        <v>16373</v>
      </c>
      <c r="AI5366">
        <v>0</v>
      </c>
    </row>
    <row r="5367" spans="1:35">
      <c r="A5367" t="s">
        <v>862</v>
      </c>
      <c r="B5367">
        <v>2019</v>
      </c>
      <c r="C5367">
        <v>2019</v>
      </c>
      <c r="D5367">
        <v>2019</v>
      </c>
      <c r="E5367">
        <v>4</v>
      </c>
      <c r="F5367">
        <v>0</v>
      </c>
      <c r="G5367">
        <v>0</v>
      </c>
      <c r="H5367" t="s">
        <v>568</v>
      </c>
      <c r="I5367">
        <v>842</v>
      </c>
      <c r="J5367" t="s">
        <v>593</v>
      </c>
      <c r="K5367" t="s">
        <v>593</v>
      </c>
      <c r="L5367">
        <v>76</v>
      </c>
      <c r="M5367" t="s">
        <v>538</v>
      </c>
      <c r="N5367" t="s">
        <v>539</v>
      </c>
      <c r="O5367">
        <v>0</v>
      </c>
      <c r="P5367" t="s">
        <v>177</v>
      </c>
      <c r="Q5367" t="s">
        <v>514</v>
      </c>
      <c r="R5367" t="s">
        <v>515</v>
      </c>
      <c r="S5367" t="s">
        <v>516</v>
      </c>
      <c r="T5367">
        <v>0</v>
      </c>
      <c r="U5367" t="s">
        <v>517</v>
      </c>
      <c r="V5367">
        <v>2523</v>
      </c>
      <c r="W5367" t="s">
        <v>518</v>
      </c>
      <c r="X5367">
        <v>8</v>
      </c>
      <c r="Y5367" t="s">
        <v>519</v>
      </c>
      <c r="Z5367">
        <v>106000</v>
      </c>
      <c r="AA5367">
        <v>21</v>
      </c>
      <c r="AB5367" t="s">
        <v>867</v>
      </c>
      <c r="AC5367">
        <v>106</v>
      </c>
      <c r="AD5367">
        <v>106000</v>
      </c>
      <c r="AE5367">
        <v>0</v>
      </c>
      <c r="AF5367">
        <v>83976</v>
      </c>
      <c r="AG5367">
        <v>83976</v>
      </c>
      <c r="AH5367">
        <v>79391</v>
      </c>
      <c r="AI5367">
        <v>0</v>
      </c>
    </row>
    <row r="5368" spans="1:35">
      <c r="A5368" t="s">
        <v>862</v>
      </c>
      <c r="B5368">
        <v>2019</v>
      </c>
      <c r="C5368">
        <v>2019</v>
      </c>
      <c r="D5368">
        <v>2019</v>
      </c>
      <c r="E5368">
        <v>4</v>
      </c>
      <c r="F5368">
        <v>0</v>
      </c>
      <c r="G5368">
        <v>0</v>
      </c>
      <c r="H5368" t="s">
        <v>568</v>
      </c>
      <c r="I5368">
        <v>842</v>
      </c>
      <c r="J5368" t="s">
        <v>593</v>
      </c>
      <c r="K5368" t="s">
        <v>593</v>
      </c>
      <c r="L5368">
        <v>124</v>
      </c>
      <c r="M5368" t="s">
        <v>542</v>
      </c>
      <c r="N5368" t="s">
        <v>543</v>
      </c>
      <c r="O5368">
        <v>0</v>
      </c>
      <c r="P5368" t="s">
        <v>177</v>
      </c>
      <c r="Q5368" t="s">
        <v>514</v>
      </c>
      <c r="R5368" t="s">
        <v>515</v>
      </c>
      <c r="S5368" t="s">
        <v>516</v>
      </c>
      <c r="T5368">
        <v>0</v>
      </c>
      <c r="U5368" t="s">
        <v>517</v>
      </c>
      <c r="V5368">
        <v>2523</v>
      </c>
      <c r="W5368" t="s">
        <v>518</v>
      </c>
      <c r="X5368">
        <v>8</v>
      </c>
      <c r="Y5368" t="s">
        <v>519</v>
      </c>
      <c r="Z5368">
        <v>5252132000</v>
      </c>
      <c r="AA5368">
        <v>21</v>
      </c>
      <c r="AB5368" t="s">
        <v>867</v>
      </c>
      <c r="AC5368">
        <v>5252132</v>
      </c>
      <c r="AD5368">
        <v>5252132000</v>
      </c>
      <c r="AE5368">
        <v>0</v>
      </c>
      <c r="AF5368">
        <v>545412874</v>
      </c>
      <c r="AG5368">
        <v>545412874</v>
      </c>
      <c r="AH5368">
        <v>532255717</v>
      </c>
      <c r="AI5368">
        <v>0</v>
      </c>
    </row>
    <row r="5369" spans="1:35">
      <c r="A5369" t="s">
        <v>862</v>
      </c>
      <c r="B5369">
        <v>2019</v>
      </c>
      <c r="C5369">
        <v>2019</v>
      </c>
      <c r="D5369">
        <v>2019</v>
      </c>
      <c r="E5369">
        <v>4</v>
      </c>
      <c r="F5369">
        <v>0</v>
      </c>
      <c r="G5369">
        <v>0</v>
      </c>
      <c r="H5369" t="s">
        <v>568</v>
      </c>
      <c r="I5369">
        <v>842</v>
      </c>
      <c r="J5369" t="s">
        <v>593</v>
      </c>
      <c r="K5369" t="s">
        <v>593</v>
      </c>
      <c r="L5369">
        <v>156</v>
      </c>
      <c r="M5369" t="s">
        <v>183</v>
      </c>
      <c r="N5369" t="s">
        <v>562</v>
      </c>
      <c r="O5369">
        <v>0</v>
      </c>
      <c r="P5369" t="s">
        <v>177</v>
      </c>
      <c r="Q5369" t="s">
        <v>514</v>
      </c>
      <c r="R5369" t="s">
        <v>515</v>
      </c>
      <c r="S5369" t="s">
        <v>516</v>
      </c>
      <c r="T5369">
        <v>0</v>
      </c>
      <c r="U5369" t="s">
        <v>517</v>
      </c>
      <c r="V5369">
        <v>2523</v>
      </c>
      <c r="W5369" t="s">
        <v>518</v>
      </c>
      <c r="X5369">
        <v>8</v>
      </c>
      <c r="Y5369" t="s">
        <v>519</v>
      </c>
      <c r="Z5369">
        <v>1158355000</v>
      </c>
      <c r="AA5369">
        <v>21</v>
      </c>
      <c r="AB5369" t="s">
        <v>867</v>
      </c>
      <c r="AC5369">
        <v>1158355</v>
      </c>
      <c r="AD5369">
        <v>1158355000</v>
      </c>
      <c r="AE5369">
        <v>0</v>
      </c>
      <c r="AF5369">
        <v>73716228</v>
      </c>
      <c r="AG5369">
        <v>73716228</v>
      </c>
      <c r="AH5369">
        <v>57470788</v>
      </c>
      <c r="AI5369">
        <v>0</v>
      </c>
    </row>
    <row r="5370" spans="1:35">
      <c r="A5370" t="s">
        <v>862</v>
      </c>
      <c r="B5370">
        <v>2019</v>
      </c>
      <c r="C5370">
        <v>2019</v>
      </c>
      <c r="D5370">
        <v>2019</v>
      </c>
      <c r="E5370">
        <v>4</v>
      </c>
      <c r="F5370">
        <v>0</v>
      </c>
      <c r="G5370">
        <v>0</v>
      </c>
      <c r="H5370" t="s">
        <v>568</v>
      </c>
      <c r="I5370">
        <v>842</v>
      </c>
      <c r="J5370" t="s">
        <v>593</v>
      </c>
      <c r="K5370" t="s">
        <v>593</v>
      </c>
      <c r="L5370">
        <v>170</v>
      </c>
      <c r="M5370" t="s">
        <v>725</v>
      </c>
      <c r="N5370" t="s">
        <v>726</v>
      </c>
      <c r="O5370">
        <v>0</v>
      </c>
      <c r="P5370" t="s">
        <v>177</v>
      </c>
      <c r="Q5370" t="s">
        <v>514</v>
      </c>
      <c r="R5370" t="s">
        <v>515</v>
      </c>
      <c r="S5370" t="s">
        <v>516</v>
      </c>
      <c r="T5370">
        <v>0</v>
      </c>
      <c r="U5370" t="s">
        <v>517</v>
      </c>
      <c r="V5370">
        <v>2523</v>
      </c>
      <c r="W5370" t="s">
        <v>518</v>
      </c>
      <c r="X5370">
        <v>8</v>
      </c>
      <c r="Y5370" t="s">
        <v>519</v>
      </c>
      <c r="Z5370">
        <v>103209000</v>
      </c>
      <c r="AA5370">
        <v>21</v>
      </c>
      <c r="AB5370" t="s">
        <v>867</v>
      </c>
      <c r="AC5370">
        <v>103209</v>
      </c>
      <c r="AD5370">
        <v>103209000</v>
      </c>
      <c r="AE5370">
        <v>0</v>
      </c>
      <c r="AF5370">
        <v>7875099</v>
      </c>
      <c r="AG5370">
        <v>7875099</v>
      </c>
      <c r="AH5370">
        <v>7553099</v>
      </c>
      <c r="AI5370">
        <v>0</v>
      </c>
    </row>
    <row r="5371" spans="1:35">
      <c r="A5371" t="s">
        <v>862</v>
      </c>
      <c r="B5371">
        <v>2019</v>
      </c>
      <c r="C5371">
        <v>2019</v>
      </c>
      <c r="D5371">
        <v>2019</v>
      </c>
      <c r="E5371">
        <v>4</v>
      </c>
      <c r="F5371">
        <v>0</v>
      </c>
      <c r="G5371">
        <v>0</v>
      </c>
      <c r="H5371" t="s">
        <v>568</v>
      </c>
      <c r="I5371">
        <v>842</v>
      </c>
      <c r="J5371" t="s">
        <v>593</v>
      </c>
      <c r="K5371" t="s">
        <v>593</v>
      </c>
      <c r="L5371">
        <v>191</v>
      </c>
      <c r="M5371" t="s">
        <v>574</v>
      </c>
      <c r="N5371" t="s">
        <v>575</v>
      </c>
      <c r="O5371">
        <v>0</v>
      </c>
      <c r="P5371" t="s">
        <v>177</v>
      </c>
      <c r="Q5371" t="s">
        <v>514</v>
      </c>
      <c r="R5371" t="s">
        <v>515</v>
      </c>
      <c r="S5371" t="s">
        <v>516</v>
      </c>
      <c r="T5371">
        <v>0</v>
      </c>
      <c r="U5371" t="s">
        <v>517</v>
      </c>
      <c r="V5371">
        <v>2523</v>
      </c>
      <c r="W5371" t="s">
        <v>518</v>
      </c>
      <c r="X5371">
        <v>8</v>
      </c>
      <c r="Y5371" t="s">
        <v>519</v>
      </c>
      <c r="Z5371">
        <v>19945000</v>
      </c>
      <c r="AA5371">
        <v>21</v>
      </c>
      <c r="AB5371" t="s">
        <v>867</v>
      </c>
      <c r="AC5371">
        <v>19945</v>
      </c>
      <c r="AD5371">
        <v>19945000</v>
      </c>
      <c r="AE5371">
        <v>0</v>
      </c>
      <c r="AF5371">
        <v>8997210</v>
      </c>
      <c r="AG5371">
        <v>8997210</v>
      </c>
      <c r="AH5371">
        <v>7542616</v>
      </c>
      <c r="AI5371">
        <v>0</v>
      </c>
    </row>
    <row r="5372" spans="1:35">
      <c r="A5372" t="s">
        <v>862</v>
      </c>
      <c r="B5372">
        <v>2019</v>
      </c>
      <c r="C5372">
        <v>2019</v>
      </c>
      <c r="D5372">
        <v>2019</v>
      </c>
      <c r="E5372">
        <v>4</v>
      </c>
      <c r="F5372">
        <v>0</v>
      </c>
      <c r="G5372">
        <v>0</v>
      </c>
      <c r="H5372" t="s">
        <v>568</v>
      </c>
      <c r="I5372">
        <v>842</v>
      </c>
      <c r="J5372" t="s">
        <v>593</v>
      </c>
      <c r="K5372" t="s">
        <v>593</v>
      </c>
      <c r="L5372">
        <v>208</v>
      </c>
      <c r="M5372" t="s">
        <v>195</v>
      </c>
      <c r="N5372" t="s">
        <v>572</v>
      </c>
      <c r="O5372">
        <v>0</v>
      </c>
      <c r="P5372" t="s">
        <v>177</v>
      </c>
      <c r="Q5372" t="s">
        <v>514</v>
      </c>
      <c r="R5372" t="s">
        <v>515</v>
      </c>
      <c r="S5372" t="s">
        <v>516</v>
      </c>
      <c r="T5372">
        <v>0</v>
      </c>
      <c r="U5372" t="s">
        <v>517</v>
      </c>
      <c r="V5372">
        <v>2523</v>
      </c>
      <c r="W5372" t="s">
        <v>518</v>
      </c>
      <c r="X5372">
        <v>8</v>
      </c>
      <c r="Y5372" t="s">
        <v>519</v>
      </c>
      <c r="Z5372">
        <v>168694000</v>
      </c>
      <c r="AA5372">
        <v>21</v>
      </c>
      <c r="AB5372" t="s">
        <v>867</v>
      </c>
      <c r="AC5372">
        <v>168694</v>
      </c>
      <c r="AD5372">
        <v>168694000</v>
      </c>
      <c r="AE5372">
        <v>0</v>
      </c>
      <c r="AF5372">
        <v>23048346</v>
      </c>
      <c r="AG5372">
        <v>23048346</v>
      </c>
      <c r="AH5372">
        <v>18830343</v>
      </c>
      <c r="AI5372">
        <v>0</v>
      </c>
    </row>
    <row r="5373" spans="1:35">
      <c r="A5373" t="s">
        <v>862</v>
      </c>
      <c r="B5373">
        <v>2019</v>
      </c>
      <c r="C5373">
        <v>2019</v>
      </c>
      <c r="D5373">
        <v>2019</v>
      </c>
      <c r="E5373">
        <v>4</v>
      </c>
      <c r="F5373">
        <v>0</v>
      </c>
      <c r="G5373">
        <v>0</v>
      </c>
      <c r="H5373" t="s">
        <v>568</v>
      </c>
      <c r="I5373">
        <v>842</v>
      </c>
      <c r="J5373" t="s">
        <v>593</v>
      </c>
      <c r="K5373" t="s">
        <v>593</v>
      </c>
      <c r="L5373">
        <v>251</v>
      </c>
      <c r="M5373" t="s">
        <v>113</v>
      </c>
      <c r="N5373" t="s">
        <v>583</v>
      </c>
      <c r="O5373">
        <v>0</v>
      </c>
      <c r="P5373" t="s">
        <v>177</v>
      </c>
      <c r="Q5373" t="s">
        <v>514</v>
      </c>
      <c r="R5373" t="s">
        <v>515</v>
      </c>
      <c r="S5373" t="s">
        <v>516</v>
      </c>
      <c r="T5373">
        <v>0</v>
      </c>
      <c r="U5373" t="s">
        <v>517</v>
      </c>
      <c r="V5373">
        <v>2523</v>
      </c>
      <c r="W5373" t="s">
        <v>518</v>
      </c>
      <c r="X5373">
        <v>8</v>
      </c>
      <c r="Y5373" t="s">
        <v>519</v>
      </c>
      <c r="Z5373">
        <v>117128000</v>
      </c>
      <c r="AA5373">
        <v>21</v>
      </c>
      <c r="AB5373" t="s">
        <v>867</v>
      </c>
      <c r="AC5373">
        <v>117128</v>
      </c>
      <c r="AD5373">
        <v>117128000</v>
      </c>
      <c r="AE5373">
        <v>0</v>
      </c>
      <c r="AF5373">
        <v>37846621</v>
      </c>
      <c r="AG5373">
        <v>37846621</v>
      </c>
      <c r="AH5373">
        <v>37569479</v>
      </c>
      <c r="AI5373">
        <v>0</v>
      </c>
    </row>
    <row r="5374" spans="1:35">
      <c r="A5374" t="s">
        <v>862</v>
      </c>
      <c r="B5374">
        <v>2019</v>
      </c>
      <c r="C5374">
        <v>2019</v>
      </c>
      <c r="D5374">
        <v>2019</v>
      </c>
      <c r="E5374">
        <v>4</v>
      </c>
      <c r="F5374">
        <v>0</v>
      </c>
      <c r="G5374">
        <v>0</v>
      </c>
      <c r="H5374" t="s">
        <v>568</v>
      </c>
      <c r="I5374">
        <v>842</v>
      </c>
      <c r="J5374" t="s">
        <v>593</v>
      </c>
      <c r="K5374" t="s">
        <v>593</v>
      </c>
      <c r="L5374">
        <v>276</v>
      </c>
      <c r="M5374" t="s">
        <v>591</v>
      </c>
      <c r="N5374" t="s">
        <v>592</v>
      </c>
      <c r="O5374">
        <v>0</v>
      </c>
      <c r="P5374" t="s">
        <v>177</v>
      </c>
      <c r="Q5374" t="s">
        <v>514</v>
      </c>
      <c r="R5374" t="s">
        <v>515</v>
      </c>
      <c r="S5374" t="s">
        <v>516</v>
      </c>
      <c r="T5374">
        <v>0</v>
      </c>
      <c r="U5374" t="s">
        <v>517</v>
      </c>
      <c r="V5374">
        <v>2523</v>
      </c>
      <c r="W5374" t="s">
        <v>518</v>
      </c>
      <c r="X5374">
        <v>8</v>
      </c>
      <c r="Y5374" t="s">
        <v>519</v>
      </c>
      <c r="Z5374">
        <v>980000</v>
      </c>
      <c r="AA5374">
        <v>21</v>
      </c>
      <c r="AB5374" t="s">
        <v>867</v>
      </c>
      <c r="AC5374">
        <v>980</v>
      </c>
      <c r="AD5374">
        <v>980000</v>
      </c>
      <c r="AE5374">
        <v>0</v>
      </c>
      <c r="AF5374">
        <v>221896</v>
      </c>
      <c r="AG5374">
        <v>221896</v>
      </c>
      <c r="AH5374">
        <v>185768</v>
      </c>
      <c r="AI5374">
        <v>0</v>
      </c>
    </row>
    <row r="5375" spans="1:35">
      <c r="A5375" t="s">
        <v>862</v>
      </c>
      <c r="B5375">
        <v>2019</v>
      </c>
      <c r="C5375">
        <v>2019</v>
      </c>
      <c r="D5375">
        <v>2019</v>
      </c>
      <c r="E5375">
        <v>4</v>
      </c>
      <c r="F5375">
        <v>0</v>
      </c>
      <c r="G5375">
        <v>0</v>
      </c>
      <c r="H5375" t="s">
        <v>568</v>
      </c>
      <c r="I5375">
        <v>842</v>
      </c>
      <c r="J5375" t="s">
        <v>593</v>
      </c>
      <c r="K5375" t="s">
        <v>593</v>
      </c>
      <c r="L5375">
        <v>300</v>
      </c>
      <c r="M5375" t="s">
        <v>680</v>
      </c>
      <c r="N5375" t="s">
        <v>681</v>
      </c>
      <c r="O5375">
        <v>0</v>
      </c>
      <c r="P5375" t="s">
        <v>177</v>
      </c>
      <c r="Q5375" t="s">
        <v>514</v>
      </c>
      <c r="R5375" t="s">
        <v>515</v>
      </c>
      <c r="S5375" t="s">
        <v>516</v>
      </c>
      <c r="T5375">
        <v>0</v>
      </c>
      <c r="U5375" t="s">
        <v>517</v>
      </c>
      <c r="V5375">
        <v>2523</v>
      </c>
      <c r="W5375" t="s">
        <v>518</v>
      </c>
      <c r="X5375">
        <v>8</v>
      </c>
      <c r="Y5375" t="s">
        <v>519</v>
      </c>
      <c r="Z5375">
        <v>1881900000</v>
      </c>
      <c r="AA5375">
        <v>21</v>
      </c>
      <c r="AB5375" t="s">
        <v>867</v>
      </c>
      <c r="AC5375">
        <v>1881900</v>
      </c>
      <c r="AD5375">
        <v>1881900000</v>
      </c>
      <c r="AE5375">
        <v>0</v>
      </c>
      <c r="AF5375">
        <v>121387137</v>
      </c>
      <c r="AG5375">
        <v>121387137</v>
      </c>
      <c r="AH5375">
        <v>88070501</v>
      </c>
      <c r="AI5375">
        <v>0</v>
      </c>
    </row>
    <row r="5376" spans="1:35">
      <c r="A5376" t="s">
        <v>862</v>
      </c>
      <c r="B5376">
        <v>2019</v>
      </c>
      <c r="C5376">
        <v>2019</v>
      </c>
      <c r="D5376">
        <v>2019</v>
      </c>
      <c r="E5376">
        <v>4</v>
      </c>
      <c r="F5376">
        <v>0</v>
      </c>
      <c r="G5376">
        <v>0</v>
      </c>
      <c r="H5376" t="s">
        <v>568</v>
      </c>
      <c r="I5376">
        <v>842</v>
      </c>
      <c r="J5376" t="s">
        <v>593</v>
      </c>
      <c r="K5376" t="s">
        <v>593</v>
      </c>
      <c r="L5376">
        <v>344</v>
      </c>
      <c r="M5376" t="s">
        <v>558</v>
      </c>
      <c r="N5376" t="s">
        <v>559</v>
      </c>
      <c r="O5376">
        <v>0</v>
      </c>
      <c r="P5376" t="s">
        <v>177</v>
      </c>
      <c r="Q5376" t="s">
        <v>514</v>
      </c>
      <c r="R5376" t="s">
        <v>515</v>
      </c>
      <c r="S5376" t="s">
        <v>516</v>
      </c>
      <c r="T5376">
        <v>0</v>
      </c>
      <c r="U5376" t="s">
        <v>517</v>
      </c>
      <c r="V5376">
        <v>2523</v>
      </c>
      <c r="W5376" t="s">
        <v>518</v>
      </c>
      <c r="X5376">
        <v>8</v>
      </c>
      <c r="Y5376" t="s">
        <v>519</v>
      </c>
      <c r="Z5376">
        <v>122000</v>
      </c>
      <c r="AA5376">
        <v>21</v>
      </c>
      <c r="AB5376" t="s">
        <v>867</v>
      </c>
      <c r="AC5376">
        <v>122</v>
      </c>
      <c r="AD5376">
        <v>122000</v>
      </c>
      <c r="AE5376">
        <v>0</v>
      </c>
      <c r="AF5376">
        <v>29133</v>
      </c>
      <c r="AG5376">
        <v>29133</v>
      </c>
      <c r="AH5376">
        <v>26690</v>
      </c>
      <c r="AI5376">
        <v>0</v>
      </c>
    </row>
    <row r="5377" spans="1:35">
      <c r="A5377" t="s">
        <v>862</v>
      </c>
      <c r="B5377">
        <v>2019</v>
      </c>
      <c r="C5377">
        <v>2019</v>
      </c>
      <c r="D5377">
        <v>2019</v>
      </c>
      <c r="E5377">
        <v>4</v>
      </c>
      <c r="F5377">
        <v>0</v>
      </c>
      <c r="G5377">
        <v>0</v>
      </c>
      <c r="H5377" t="s">
        <v>568</v>
      </c>
      <c r="I5377">
        <v>842</v>
      </c>
      <c r="J5377" t="s">
        <v>593</v>
      </c>
      <c r="K5377" t="s">
        <v>593</v>
      </c>
      <c r="L5377">
        <v>372</v>
      </c>
      <c r="M5377" t="s">
        <v>676</v>
      </c>
      <c r="N5377" t="s">
        <v>677</v>
      </c>
      <c r="O5377">
        <v>0</v>
      </c>
      <c r="P5377" t="s">
        <v>177</v>
      </c>
      <c r="Q5377" t="s">
        <v>514</v>
      </c>
      <c r="R5377" t="s">
        <v>515</v>
      </c>
      <c r="S5377" t="s">
        <v>516</v>
      </c>
      <c r="T5377">
        <v>0</v>
      </c>
      <c r="U5377" t="s">
        <v>517</v>
      </c>
      <c r="V5377">
        <v>2523</v>
      </c>
      <c r="W5377" t="s">
        <v>518</v>
      </c>
      <c r="X5377">
        <v>8</v>
      </c>
      <c r="Y5377" t="s">
        <v>519</v>
      </c>
      <c r="Z5377">
        <v>17735000</v>
      </c>
      <c r="AA5377">
        <v>21</v>
      </c>
      <c r="AB5377" t="s">
        <v>867</v>
      </c>
      <c r="AC5377">
        <v>17735</v>
      </c>
      <c r="AD5377">
        <v>17735000</v>
      </c>
      <c r="AE5377">
        <v>0</v>
      </c>
      <c r="AF5377">
        <v>1810500</v>
      </c>
      <c r="AG5377">
        <v>1810500</v>
      </c>
      <c r="AH5377">
        <v>1809000</v>
      </c>
      <c r="AI5377">
        <v>0</v>
      </c>
    </row>
    <row r="5378" spans="1:35">
      <c r="A5378" t="s">
        <v>862</v>
      </c>
      <c r="B5378">
        <v>2019</v>
      </c>
      <c r="C5378">
        <v>2019</v>
      </c>
      <c r="D5378">
        <v>2019</v>
      </c>
      <c r="E5378">
        <v>4</v>
      </c>
      <c r="F5378">
        <v>0</v>
      </c>
      <c r="G5378">
        <v>0</v>
      </c>
      <c r="H5378" t="s">
        <v>568</v>
      </c>
      <c r="I5378">
        <v>842</v>
      </c>
      <c r="J5378" t="s">
        <v>593</v>
      </c>
      <c r="K5378" t="s">
        <v>593</v>
      </c>
      <c r="L5378">
        <v>380</v>
      </c>
      <c r="M5378" t="s">
        <v>587</v>
      </c>
      <c r="N5378" t="s">
        <v>588</v>
      </c>
      <c r="O5378">
        <v>0</v>
      </c>
      <c r="P5378" t="s">
        <v>177</v>
      </c>
      <c r="Q5378" t="s">
        <v>514</v>
      </c>
      <c r="R5378" t="s">
        <v>515</v>
      </c>
      <c r="S5378" t="s">
        <v>516</v>
      </c>
      <c r="T5378">
        <v>0</v>
      </c>
      <c r="U5378" t="s">
        <v>517</v>
      </c>
      <c r="V5378">
        <v>2523</v>
      </c>
      <c r="W5378" t="s">
        <v>518</v>
      </c>
      <c r="X5378">
        <v>8</v>
      </c>
      <c r="Y5378" t="s">
        <v>519</v>
      </c>
      <c r="Z5378">
        <v>4153000</v>
      </c>
      <c r="AA5378">
        <v>21</v>
      </c>
      <c r="AB5378" t="s">
        <v>867</v>
      </c>
      <c r="AC5378">
        <v>4153</v>
      </c>
      <c r="AD5378">
        <v>4153000</v>
      </c>
      <c r="AE5378">
        <v>0</v>
      </c>
      <c r="AF5378">
        <v>540938</v>
      </c>
      <c r="AG5378">
        <v>540938</v>
      </c>
      <c r="AH5378">
        <v>390337</v>
      </c>
      <c r="AI5378">
        <v>0</v>
      </c>
    </row>
    <row r="5379" spans="1:35">
      <c r="A5379" t="s">
        <v>862</v>
      </c>
      <c r="B5379">
        <v>2019</v>
      </c>
      <c r="C5379">
        <v>2019</v>
      </c>
      <c r="D5379">
        <v>2019</v>
      </c>
      <c r="E5379">
        <v>4</v>
      </c>
      <c r="F5379">
        <v>0</v>
      </c>
      <c r="G5379">
        <v>0</v>
      </c>
      <c r="H5379" t="s">
        <v>568</v>
      </c>
      <c r="I5379">
        <v>842</v>
      </c>
      <c r="J5379" t="s">
        <v>593</v>
      </c>
      <c r="K5379" t="s">
        <v>593</v>
      </c>
      <c r="L5379">
        <v>392</v>
      </c>
      <c r="M5379" t="s">
        <v>223</v>
      </c>
      <c r="N5379" t="s">
        <v>584</v>
      </c>
      <c r="O5379">
        <v>0</v>
      </c>
      <c r="P5379" t="s">
        <v>177</v>
      </c>
      <c r="Q5379" t="s">
        <v>514</v>
      </c>
      <c r="R5379" t="s">
        <v>515</v>
      </c>
      <c r="S5379" t="s">
        <v>516</v>
      </c>
      <c r="T5379">
        <v>0</v>
      </c>
      <c r="U5379" t="s">
        <v>517</v>
      </c>
      <c r="V5379">
        <v>2523</v>
      </c>
      <c r="W5379" t="s">
        <v>518</v>
      </c>
      <c r="X5379">
        <v>8</v>
      </c>
      <c r="Y5379" t="s">
        <v>519</v>
      </c>
      <c r="Z5379">
        <v>738000</v>
      </c>
      <c r="AA5379">
        <v>21</v>
      </c>
      <c r="AB5379" t="s">
        <v>867</v>
      </c>
      <c r="AC5379">
        <v>738</v>
      </c>
      <c r="AD5379">
        <v>738000</v>
      </c>
      <c r="AE5379">
        <v>0</v>
      </c>
      <c r="AF5379">
        <v>849588</v>
      </c>
      <c r="AG5379">
        <v>849588</v>
      </c>
      <c r="AH5379">
        <v>783702</v>
      </c>
      <c r="AI5379">
        <v>0</v>
      </c>
    </row>
    <row r="5380" spans="1:35">
      <c r="A5380" t="s">
        <v>862</v>
      </c>
      <c r="B5380">
        <v>2019</v>
      </c>
      <c r="C5380">
        <v>2019</v>
      </c>
      <c r="D5380">
        <v>2019</v>
      </c>
      <c r="E5380">
        <v>4</v>
      </c>
      <c r="F5380">
        <v>0</v>
      </c>
      <c r="G5380">
        <v>0</v>
      </c>
      <c r="H5380" t="s">
        <v>568</v>
      </c>
      <c r="I5380">
        <v>842</v>
      </c>
      <c r="J5380" t="s">
        <v>593</v>
      </c>
      <c r="K5380" t="s">
        <v>593</v>
      </c>
      <c r="L5380">
        <v>398</v>
      </c>
      <c r="M5380" t="s">
        <v>731</v>
      </c>
      <c r="N5380" t="s">
        <v>732</v>
      </c>
      <c r="O5380">
        <v>0</v>
      </c>
      <c r="P5380" t="s">
        <v>177</v>
      </c>
      <c r="Q5380" t="s">
        <v>514</v>
      </c>
      <c r="R5380" t="s">
        <v>515</v>
      </c>
      <c r="S5380" t="s">
        <v>516</v>
      </c>
      <c r="T5380">
        <v>0</v>
      </c>
      <c r="U5380" t="s">
        <v>517</v>
      </c>
      <c r="V5380">
        <v>2523</v>
      </c>
      <c r="W5380" t="s">
        <v>518</v>
      </c>
      <c r="X5380">
        <v>8</v>
      </c>
      <c r="Y5380" t="s">
        <v>519</v>
      </c>
      <c r="Z5380">
        <v>91000</v>
      </c>
      <c r="AA5380">
        <v>21</v>
      </c>
      <c r="AB5380" t="s">
        <v>867</v>
      </c>
      <c r="AC5380">
        <v>91</v>
      </c>
      <c r="AD5380">
        <v>91000</v>
      </c>
      <c r="AE5380">
        <v>0</v>
      </c>
      <c r="AF5380">
        <v>34249</v>
      </c>
      <c r="AG5380">
        <v>34249</v>
      </c>
      <c r="AH5380">
        <v>31248</v>
      </c>
      <c r="AI5380">
        <v>0</v>
      </c>
    </row>
    <row r="5381" spans="1:35">
      <c r="A5381" t="s">
        <v>862</v>
      </c>
      <c r="B5381">
        <v>2019</v>
      </c>
      <c r="C5381">
        <v>2019</v>
      </c>
      <c r="D5381">
        <v>2019</v>
      </c>
      <c r="E5381">
        <v>4</v>
      </c>
      <c r="F5381">
        <v>0</v>
      </c>
      <c r="G5381">
        <v>0</v>
      </c>
      <c r="H5381" t="s">
        <v>568</v>
      </c>
      <c r="I5381">
        <v>842</v>
      </c>
      <c r="J5381" t="s">
        <v>593</v>
      </c>
      <c r="K5381" t="s">
        <v>593</v>
      </c>
      <c r="L5381">
        <v>400</v>
      </c>
      <c r="M5381" t="s">
        <v>208</v>
      </c>
      <c r="N5381" t="s">
        <v>619</v>
      </c>
      <c r="O5381">
        <v>0</v>
      </c>
      <c r="P5381" t="s">
        <v>177</v>
      </c>
      <c r="Q5381" t="s">
        <v>514</v>
      </c>
      <c r="R5381" t="s">
        <v>515</v>
      </c>
      <c r="S5381" t="s">
        <v>516</v>
      </c>
      <c r="T5381">
        <v>0</v>
      </c>
      <c r="U5381" t="s">
        <v>517</v>
      </c>
      <c r="V5381">
        <v>2523</v>
      </c>
      <c r="W5381" t="s">
        <v>518</v>
      </c>
      <c r="X5381">
        <v>8</v>
      </c>
      <c r="Y5381" t="s">
        <v>519</v>
      </c>
      <c r="Z5381">
        <v>162000</v>
      </c>
      <c r="AA5381">
        <v>21</v>
      </c>
      <c r="AB5381" t="s">
        <v>867</v>
      </c>
      <c r="AC5381">
        <v>162</v>
      </c>
      <c r="AD5381">
        <v>162000</v>
      </c>
      <c r="AE5381">
        <v>0</v>
      </c>
      <c r="AF5381">
        <v>22547</v>
      </c>
      <c r="AG5381">
        <v>22547</v>
      </c>
      <c r="AH5381">
        <v>20034</v>
      </c>
      <c r="AI5381">
        <v>0</v>
      </c>
    </row>
    <row r="5382" spans="1:35">
      <c r="A5382" t="s">
        <v>862</v>
      </c>
      <c r="B5382">
        <v>2019</v>
      </c>
      <c r="C5382">
        <v>2019</v>
      </c>
      <c r="D5382">
        <v>2019</v>
      </c>
      <c r="E5382">
        <v>4</v>
      </c>
      <c r="F5382">
        <v>0</v>
      </c>
      <c r="G5382">
        <v>0</v>
      </c>
      <c r="H5382" t="s">
        <v>568</v>
      </c>
      <c r="I5382">
        <v>842</v>
      </c>
      <c r="J5382" t="s">
        <v>593</v>
      </c>
      <c r="K5382" t="s">
        <v>593</v>
      </c>
      <c r="L5382">
        <v>410</v>
      </c>
      <c r="M5382" t="s">
        <v>550</v>
      </c>
      <c r="N5382" t="s">
        <v>551</v>
      </c>
      <c r="O5382">
        <v>0</v>
      </c>
      <c r="P5382" t="s">
        <v>177</v>
      </c>
      <c r="Q5382" t="s">
        <v>514</v>
      </c>
      <c r="R5382" t="s">
        <v>515</v>
      </c>
      <c r="S5382" t="s">
        <v>516</v>
      </c>
      <c r="T5382">
        <v>0</v>
      </c>
      <c r="U5382" t="s">
        <v>517</v>
      </c>
      <c r="V5382">
        <v>2523</v>
      </c>
      <c r="W5382" t="s">
        <v>518</v>
      </c>
      <c r="X5382">
        <v>8</v>
      </c>
      <c r="Y5382" t="s">
        <v>519</v>
      </c>
      <c r="Z5382">
        <v>743537000</v>
      </c>
      <c r="AA5382">
        <v>21</v>
      </c>
      <c r="AB5382" t="s">
        <v>867</v>
      </c>
      <c r="AC5382">
        <v>743537</v>
      </c>
      <c r="AD5382">
        <v>743537000</v>
      </c>
      <c r="AE5382">
        <v>0</v>
      </c>
      <c r="AF5382">
        <v>47030035</v>
      </c>
      <c r="AG5382">
        <v>47030035</v>
      </c>
      <c r="AH5382">
        <v>34616699</v>
      </c>
      <c r="AI5382">
        <v>0</v>
      </c>
    </row>
    <row r="5383" spans="1:35">
      <c r="A5383" t="s">
        <v>862</v>
      </c>
      <c r="B5383">
        <v>2019</v>
      </c>
      <c r="C5383">
        <v>2019</v>
      </c>
      <c r="D5383">
        <v>2019</v>
      </c>
      <c r="E5383">
        <v>4</v>
      </c>
      <c r="F5383">
        <v>0</v>
      </c>
      <c r="G5383">
        <v>0</v>
      </c>
      <c r="H5383" t="s">
        <v>568</v>
      </c>
      <c r="I5383">
        <v>842</v>
      </c>
      <c r="J5383" t="s">
        <v>593</v>
      </c>
      <c r="K5383" t="s">
        <v>593</v>
      </c>
      <c r="L5383">
        <v>484</v>
      </c>
      <c r="M5383" t="s">
        <v>656</v>
      </c>
      <c r="N5383" t="s">
        <v>657</v>
      </c>
      <c r="O5383">
        <v>0</v>
      </c>
      <c r="P5383" t="s">
        <v>177</v>
      </c>
      <c r="Q5383" t="s">
        <v>514</v>
      </c>
      <c r="R5383" t="s">
        <v>515</v>
      </c>
      <c r="S5383" t="s">
        <v>516</v>
      </c>
      <c r="T5383">
        <v>0</v>
      </c>
      <c r="U5383" t="s">
        <v>517</v>
      </c>
      <c r="V5383">
        <v>2523</v>
      </c>
      <c r="W5383" t="s">
        <v>518</v>
      </c>
      <c r="X5383">
        <v>8</v>
      </c>
      <c r="Y5383" t="s">
        <v>519</v>
      </c>
      <c r="Z5383">
        <v>1336016000</v>
      </c>
      <c r="AA5383">
        <v>21</v>
      </c>
      <c r="AB5383" t="s">
        <v>867</v>
      </c>
      <c r="AC5383">
        <v>1336016</v>
      </c>
      <c r="AD5383">
        <v>1336016000</v>
      </c>
      <c r="AE5383">
        <v>0</v>
      </c>
      <c r="AF5383">
        <v>132368557</v>
      </c>
      <c r="AG5383">
        <v>132368557</v>
      </c>
      <c r="AH5383">
        <v>102080277</v>
      </c>
      <c r="AI5383">
        <v>0</v>
      </c>
    </row>
    <row r="5384" spans="1:35">
      <c r="A5384" t="s">
        <v>862</v>
      </c>
      <c r="B5384">
        <v>2019</v>
      </c>
      <c r="C5384">
        <v>2019</v>
      </c>
      <c r="D5384">
        <v>2019</v>
      </c>
      <c r="E5384">
        <v>4</v>
      </c>
      <c r="F5384">
        <v>0</v>
      </c>
      <c r="G5384">
        <v>0</v>
      </c>
      <c r="H5384" t="s">
        <v>568</v>
      </c>
      <c r="I5384">
        <v>842</v>
      </c>
      <c r="J5384" t="s">
        <v>593</v>
      </c>
      <c r="K5384" t="s">
        <v>593</v>
      </c>
      <c r="L5384">
        <v>490</v>
      </c>
      <c r="M5384" t="s">
        <v>546</v>
      </c>
      <c r="N5384" t="s">
        <v>547</v>
      </c>
      <c r="O5384">
        <v>0</v>
      </c>
      <c r="P5384" t="s">
        <v>177</v>
      </c>
      <c r="Q5384" t="s">
        <v>514</v>
      </c>
      <c r="R5384" t="s">
        <v>515</v>
      </c>
      <c r="S5384" t="s">
        <v>516</v>
      </c>
      <c r="T5384">
        <v>0</v>
      </c>
      <c r="U5384" t="s">
        <v>517</v>
      </c>
      <c r="V5384">
        <v>2523</v>
      </c>
      <c r="W5384" t="s">
        <v>518</v>
      </c>
      <c r="X5384">
        <v>8</v>
      </c>
      <c r="Y5384" t="s">
        <v>519</v>
      </c>
      <c r="Z5384">
        <v>330035000</v>
      </c>
      <c r="AA5384">
        <v>21</v>
      </c>
      <c r="AB5384" t="s">
        <v>867</v>
      </c>
      <c r="AC5384">
        <v>330035</v>
      </c>
      <c r="AD5384">
        <v>330035000</v>
      </c>
      <c r="AE5384">
        <v>0</v>
      </c>
      <c r="AF5384">
        <v>23692732</v>
      </c>
      <c r="AG5384">
        <v>23692732</v>
      </c>
      <c r="AH5384">
        <v>17504573</v>
      </c>
      <c r="AI5384">
        <v>0</v>
      </c>
    </row>
    <row r="5385" spans="1:35">
      <c r="A5385" t="s">
        <v>862</v>
      </c>
      <c r="B5385">
        <v>2019</v>
      </c>
      <c r="C5385">
        <v>2019</v>
      </c>
      <c r="D5385">
        <v>2019</v>
      </c>
      <c r="E5385">
        <v>4</v>
      </c>
      <c r="F5385">
        <v>0</v>
      </c>
      <c r="G5385">
        <v>0</v>
      </c>
      <c r="H5385" t="s">
        <v>568</v>
      </c>
      <c r="I5385">
        <v>842</v>
      </c>
      <c r="J5385" t="s">
        <v>593</v>
      </c>
      <c r="K5385" t="s">
        <v>593</v>
      </c>
      <c r="L5385">
        <v>504</v>
      </c>
      <c r="M5385" t="s">
        <v>686</v>
      </c>
      <c r="N5385" t="s">
        <v>687</v>
      </c>
      <c r="O5385">
        <v>0</v>
      </c>
      <c r="P5385" t="s">
        <v>177</v>
      </c>
      <c r="Q5385" t="s">
        <v>514</v>
      </c>
      <c r="R5385" t="s">
        <v>515</v>
      </c>
      <c r="S5385" t="s">
        <v>516</v>
      </c>
      <c r="T5385">
        <v>0</v>
      </c>
      <c r="U5385" t="s">
        <v>517</v>
      </c>
      <c r="V5385">
        <v>2523</v>
      </c>
      <c r="W5385" t="s">
        <v>518</v>
      </c>
      <c r="X5385">
        <v>8</v>
      </c>
      <c r="Y5385" t="s">
        <v>519</v>
      </c>
      <c r="Z5385">
        <v>12000000</v>
      </c>
      <c r="AA5385">
        <v>21</v>
      </c>
      <c r="AB5385" t="s">
        <v>867</v>
      </c>
      <c r="AC5385">
        <v>12000</v>
      </c>
      <c r="AD5385">
        <v>12000000</v>
      </c>
      <c r="AE5385">
        <v>0</v>
      </c>
      <c r="AF5385">
        <v>783000</v>
      </c>
      <c r="AG5385">
        <v>783000</v>
      </c>
      <c r="AH5385">
        <v>648000</v>
      </c>
      <c r="AI5385">
        <v>0</v>
      </c>
    </row>
    <row r="5386" spans="1:35">
      <c r="A5386" t="s">
        <v>862</v>
      </c>
      <c r="B5386">
        <v>2019</v>
      </c>
      <c r="C5386">
        <v>2019</v>
      </c>
      <c r="D5386">
        <v>2019</v>
      </c>
      <c r="E5386">
        <v>4</v>
      </c>
      <c r="F5386">
        <v>0</v>
      </c>
      <c r="G5386">
        <v>0</v>
      </c>
      <c r="H5386" t="s">
        <v>568</v>
      </c>
      <c r="I5386">
        <v>842</v>
      </c>
      <c r="J5386" t="s">
        <v>593</v>
      </c>
      <c r="K5386" t="s">
        <v>593</v>
      </c>
      <c r="L5386">
        <v>528</v>
      </c>
      <c r="M5386" t="s">
        <v>581</v>
      </c>
      <c r="N5386" t="s">
        <v>582</v>
      </c>
      <c r="O5386">
        <v>0</v>
      </c>
      <c r="P5386" t="s">
        <v>177</v>
      </c>
      <c r="Q5386" t="s">
        <v>514</v>
      </c>
      <c r="R5386" t="s">
        <v>515</v>
      </c>
      <c r="S5386" t="s">
        <v>516</v>
      </c>
      <c r="T5386">
        <v>0</v>
      </c>
      <c r="U5386" t="s">
        <v>517</v>
      </c>
      <c r="V5386">
        <v>2523</v>
      </c>
      <c r="W5386" t="s">
        <v>518</v>
      </c>
      <c r="X5386">
        <v>8</v>
      </c>
      <c r="Y5386" t="s">
        <v>519</v>
      </c>
      <c r="Z5386">
        <v>2642000</v>
      </c>
      <c r="AA5386">
        <v>21</v>
      </c>
      <c r="AB5386" t="s">
        <v>867</v>
      </c>
      <c r="AC5386">
        <v>2642</v>
      </c>
      <c r="AD5386">
        <v>2642000</v>
      </c>
      <c r="AE5386">
        <v>0</v>
      </c>
      <c r="AF5386">
        <v>3356437</v>
      </c>
      <c r="AG5386">
        <v>3356437</v>
      </c>
      <c r="AH5386">
        <v>3002918</v>
      </c>
      <c r="AI5386">
        <v>0</v>
      </c>
    </row>
    <row r="5387" spans="1:35">
      <c r="A5387" t="s">
        <v>862</v>
      </c>
      <c r="B5387">
        <v>2019</v>
      </c>
      <c r="C5387">
        <v>2019</v>
      </c>
      <c r="D5387">
        <v>2019</v>
      </c>
      <c r="E5387">
        <v>4</v>
      </c>
      <c r="F5387">
        <v>0</v>
      </c>
      <c r="G5387">
        <v>0</v>
      </c>
      <c r="H5387" t="s">
        <v>568</v>
      </c>
      <c r="I5387">
        <v>842</v>
      </c>
      <c r="J5387" t="s">
        <v>593</v>
      </c>
      <c r="K5387" t="s">
        <v>593</v>
      </c>
      <c r="L5387">
        <v>616</v>
      </c>
      <c r="M5387" t="s">
        <v>692</v>
      </c>
      <c r="N5387" t="s">
        <v>693</v>
      </c>
      <c r="O5387">
        <v>0</v>
      </c>
      <c r="P5387" t="s">
        <v>177</v>
      </c>
      <c r="Q5387" t="s">
        <v>514</v>
      </c>
      <c r="R5387" t="s">
        <v>515</v>
      </c>
      <c r="S5387" t="s">
        <v>516</v>
      </c>
      <c r="T5387">
        <v>0</v>
      </c>
      <c r="U5387" t="s">
        <v>517</v>
      </c>
      <c r="V5387">
        <v>2523</v>
      </c>
      <c r="W5387" t="s">
        <v>518</v>
      </c>
      <c r="X5387">
        <v>8</v>
      </c>
      <c r="Y5387" t="s">
        <v>519</v>
      </c>
      <c r="Z5387">
        <v>6359000</v>
      </c>
      <c r="AA5387">
        <v>21</v>
      </c>
      <c r="AB5387" t="s">
        <v>867</v>
      </c>
      <c r="AC5387">
        <v>6359</v>
      </c>
      <c r="AD5387">
        <v>6359000</v>
      </c>
      <c r="AE5387">
        <v>0</v>
      </c>
      <c r="AF5387">
        <v>7525385</v>
      </c>
      <c r="AG5387">
        <v>7525385</v>
      </c>
      <c r="AH5387">
        <v>6413529</v>
      </c>
      <c r="AI5387">
        <v>0</v>
      </c>
    </row>
    <row r="5388" spans="1:35">
      <c r="A5388" t="s">
        <v>862</v>
      </c>
      <c r="B5388">
        <v>2019</v>
      </c>
      <c r="C5388">
        <v>2019</v>
      </c>
      <c r="D5388">
        <v>2019</v>
      </c>
      <c r="E5388">
        <v>4</v>
      </c>
      <c r="F5388">
        <v>0</v>
      </c>
      <c r="G5388">
        <v>0</v>
      </c>
      <c r="H5388" t="s">
        <v>568</v>
      </c>
      <c r="I5388">
        <v>842</v>
      </c>
      <c r="J5388" t="s">
        <v>593</v>
      </c>
      <c r="K5388" t="s">
        <v>593</v>
      </c>
      <c r="L5388">
        <v>620</v>
      </c>
      <c r="M5388" t="s">
        <v>603</v>
      </c>
      <c r="N5388" t="s">
        <v>604</v>
      </c>
      <c r="O5388">
        <v>0</v>
      </c>
      <c r="P5388" t="s">
        <v>177</v>
      </c>
      <c r="Q5388" t="s">
        <v>514</v>
      </c>
      <c r="R5388" t="s">
        <v>515</v>
      </c>
      <c r="S5388" t="s">
        <v>516</v>
      </c>
      <c r="T5388">
        <v>0</v>
      </c>
      <c r="U5388" t="s">
        <v>517</v>
      </c>
      <c r="V5388">
        <v>2523</v>
      </c>
      <c r="W5388" t="s">
        <v>518</v>
      </c>
      <c r="X5388">
        <v>8</v>
      </c>
      <c r="Y5388" t="s">
        <v>519</v>
      </c>
      <c r="Z5388">
        <v>19000000</v>
      </c>
      <c r="AA5388">
        <v>21</v>
      </c>
      <c r="AB5388" t="s">
        <v>867</v>
      </c>
      <c r="AC5388">
        <v>19000</v>
      </c>
      <c r="AD5388">
        <v>19000000</v>
      </c>
      <c r="AE5388">
        <v>0</v>
      </c>
      <c r="AF5388">
        <v>1645812</v>
      </c>
      <c r="AG5388">
        <v>1645812</v>
      </c>
      <c r="AH5388">
        <v>1463760</v>
      </c>
      <c r="AI5388">
        <v>0</v>
      </c>
    </row>
    <row r="5389" spans="1:35">
      <c r="A5389" t="s">
        <v>862</v>
      </c>
      <c r="B5389">
        <v>2019</v>
      </c>
      <c r="C5389">
        <v>2019</v>
      </c>
      <c r="D5389">
        <v>2019</v>
      </c>
      <c r="E5389">
        <v>4</v>
      </c>
      <c r="F5389">
        <v>0</v>
      </c>
      <c r="G5389">
        <v>0</v>
      </c>
      <c r="H5389" t="s">
        <v>568</v>
      </c>
      <c r="I5389">
        <v>842</v>
      </c>
      <c r="J5389" t="s">
        <v>593</v>
      </c>
      <c r="K5389" t="s">
        <v>593</v>
      </c>
      <c r="L5389">
        <v>704</v>
      </c>
      <c r="M5389" t="s">
        <v>570</v>
      </c>
      <c r="N5389" t="s">
        <v>571</v>
      </c>
      <c r="O5389">
        <v>0</v>
      </c>
      <c r="P5389" t="s">
        <v>177</v>
      </c>
      <c r="Q5389" t="s">
        <v>514</v>
      </c>
      <c r="R5389" t="s">
        <v>515</v>
      </c>
      <c r="S5389" t="s">
        <v>516</v>
      </c>
      <c r="T5389">
        <v>0</v>
      </c>
      <c r="U5389" t="s">
        <v>517</v>
      </c>
      <c r="V5389">
        <v>2523</v>
      </c>
      <c r="W5389" t="s">
        <v>518</v>
      </c>
      <c r="X5389">
        <v>8</v>
      </c>
      <c r="Y5389" t="s">
        <v>519</v>
      </c>
      <c r="Z5389">
        <v>122343000</v>
      </c>
      <c r="AA5389">
        <v>21</v>
      </c>
      <c r="AB5389" t="s">
        <v>867</v>
      </c>
      <c r="AC5389">
        <v>122343</v>
      </c>
      <c r="AD5389">
        <v>122343000</v>
      </c>
      <c r="AE5389">
        <v>0</v>
      </c>
      <c r="AF5389">
        <v>6273401</v>
      </c>
      <c r="AG5389">
        <v>6273401</v>
      </c>
      <c r="AH5389">
        <v>5573401</v>
      </c>
      <c r="AI5389">
        <v>0</v>
      </c>
    </row>
    <row r="5390" spans="1:35">
      <c r="A5390" t="s">
        <v>862</v>
      </c>
      <c r="B5390">
        <v>2019</v>
      </c>
      <c r="C5390">
        <v>2019</v>
      </c>
      <c r="D5390">
        <v>2019</v>
      </c>
      <c r="E5390">
        <v>4</v>
      </c>
      <c r="F5390">
        <v>0</v>
      </c>
      <c r="G5390">
        <v>0</v>
      </c>
      <c r="H5390" t="s">
        <v>568</v>
      </c>
      <c r="I5390">
        <v>842</v>
      </c>
      <c r="J5390" t="s">
        <v>593</v>
      </c>
      <c r="K5390" t="s">
        <v>593</v>
      </c>
      <c r="L5390">
        <v>710</v>
      </c>
      <c r="M5390" t="s">
        <v>616</v>
      </c>
      <c r="N5390" t="s">
        <v>617</v>
      </c>
      <c r="O5390">
        <v>0</v>
      </c>
      <c r="P5390" t="s">
        <v>177</v>
      </c>
      <c r="Q5390" t="s">
        <v>514</v>
      </c>
      <c r="R5390" t="s">
        <v>515</v>
      </c>
      <c r="S5390" t="s">
        <v>516</v>
      </c>
      <c r="T5390">
        <v>0</v>
      </c>
      <c r="U5390" t="s">
        <v>517</v>
      </c>
      <c r="V5390">
        <v>2523</v>
      </c>
      <c r="W5390" t="s">
        <v>518</v>
      </c>
      <c r="X5390">
        <v>8</v>
      </c>
      <c r="Y5390" t="s">
        <v>519</v>
      </c>
      <c r="Z5390">
        <v>109000</v>
      </c>
      <c r="AA5390">
        <v>21</v>
      </c>
      <c r="AB5390" t="s">
        <v>867</v>
      </c>
      <c r="AC5390">
        <v>109</v>
      </c>
      <c r="AD5390">
        <v>109000</v>
      </c>
      <c r="AE5390">
        <v>0</v>
      </c>
      <c r="AF5390">
        <v>67508</v>
      </c>
      <c r="AG5390">
        <v>67508</v>
      </c>
      <c r="AH5390">
        <v>63486</v>
      </c>
      <c r="AI5390">
        <v>0</v>
      </c>
    </row>
    <row r="5391" spans="1:35">
      <c r="A5391" t="s">
        <v>862</v>
      </c>
      <c r="B5391">
        <v>2019</v>
      </c>
      <c r="C5391">
        <v>2019</v>
      </c>
      <c r="D5391">
        <v>2019</v>
      </c>
      <c r="E5391">
        <v>4</v>
      </c>
      <c r="F5391">
        <v>0</v>
      </c>
      <c r="G5391">
        <v>0</v>
      </c>
      <c r="H5391" t="s">
        <v>568</v>
      </c>
      <c r="I5391">
        <v>842</v>
      </c>
      <c r="J5391" t="s">
        <v>593</v>
      </c>
      <c r="K5391" t="s">
        <v>593</v>
      </c>
      <c r="L5391">
        <v>724</v>
      </c>
      <c r="M5391" t="s">
        <v>214</v>
      </c>
      <c r="N5391" t="s">
        <v>580</v>
      </c>
      <c r="O5391">
        <v>0</v>
      </c>
      <c r="P5391" t="s">
        <v>177</v>
      </c>
      <c r="Q5391" t="s">
        <v>514</v>
      </c>
      <c r="R5391" t="s">
        <v>515</v>
      </c>
      <c r="S5391" t="s">
        <v>516</v>
      </c>
      <c r="T5391">
        <v>0</v>
      </c>
      <c r="U5391" t="s">
        <v>517</v>
      </c>
      <c r="V5391">
        <v>2523</v>
      </c>
      <c r="W5391" t="s">
        <v>518</v>
      </c>
      <c r="X5391">
        <v>8</v>
      </c>
      <c r="Y5391" t="s">
        <v>519</v>
      </c>
      <c r="Z5391">
        <v>261109000</v>
      </c>
      <c r="AA5391">
        <v>21</v>
      </c>
      <c r="AB5391" t="s">
        <v>867</v>
      </c>
      <c r="AC5391">
        <v>261109</v>
      </c>
      <c r="AD5391">
        <v>261109000</v>
      </c>
      <c r="AE5391">
        <v>0</v>
      </c>
      <c r="AF5391">
        <v>22641496</v>
      </c>
      <c r="AG5391">
        <v>22641496</v>
      </c>
      <c r="AH5391">
        <v>19999703</v>
      </c>
      <c r="AI5391">
        <v>0</v>
      </c>
    </row>
    <row r="5392" spans="1:35">
      <c r="A5392" t="s">
        <v>862</v>
      </c>
      <c r="B5392">
        <v>2019</v>
      </c>
      <c r="C5392">
        <v>2019</v>
      </c>
      <c r="D5392">
        <v>2019</v>
      </c>
      <c r="E5392">
        <v>4</v>
      </c>
      <c r="F5392">
        <v>0</v>
      </c>
      <c r="G5392">
        <v>0</v>
      </c>
      <c r="H5392" t="s">
        <v>568</v>
      </c>
      <c r="I5392">
        <v>842</v>
      </c>
      <c r="J5392" t="s">
        <v>593</v>
      </c>
      <c r="K5392" t="s">
        <v>593</v>
      </c>
      <c r="L5392">
        <v>752</v>
      </c>
      <c r="M5392" t="s">
        <v>189</v>
      </c>
      <c r="N5392" t="s">
        <v>569</v>
      </c>
      <c r="O5392">
        <v>0</v>
      </c>
      <c r="P5392" t="s">
        <v>177</v>
      </c>
      <c r="Q5392" t="s">
        <v>514</v>
      </c>
      <c r="R5392" t="s">
        <v>515</v>
      </c>
      <c r="S5392" t="s">
        <v>516</v>
      </c>
      <c r="T5392">
        <v>0</v>
      </c>
      <c r="U5392" t="s">
        <v>517</v>
      </c>
      <c r="V5392">
        <v>2523</v>
      </c>
      <c r="W5392" t="s">
        <v>518</v>
      </c>
      <c r="X5392">
        <v>8</v>
      </c>
      <c r="Y5392" t="s">
        <v>519</v>
      </c>
      <c r="Z5392">
        <v>407910000</v>
      </c>
      <c r="AA5392">
        <v>21</v>
      </c>
      <c r="AB5392" t="s">
        <v>867</v>
      </c>
      <c r="AC5392">
        <v>407910</v>
      </c>
      <c r="AD5392">
        <v>407910000</v>
      </c>
      <c r="AE5392">
        <v>0</v>
      </c>
      <c r="AF5392">
        <v>29336593</v>
      </c>
      <c r="AG5392">
        <v>29336593</v>
      </c>
      <c r="AH5392">
        <v>17767424</v>
      </c>
      <c r="AI5392">
        <v>0</v>
      </c>
    </row>
    <row r="5393" spans="1:35">
      <c r="A5393" t="s">
        <v>862</v>
      </c>
      <c r="B5393">
        <v>2019</v>
      </c>
      <c r="C5393">
        <v>2019</v>
      </c>
      <c r="D5393">
        <v>2019</v>
      </c>
      <c r="E5393">
        <v>4</v>
      </c>
      <c r="F5393">
        <v>0</v>
      </c>
      <c r="G5393">
        <v>0</v>
      </c>
      <c r="H5393" t="s">
        <v>568</v>
      </c>
      <c r="I5393">
        <v>842</v>
      </c>
      <c r="J5393" t="s">
        <v>593</v>
      </c>
      <c r="K5393" t="s">
        <v>593</v>
      </c>
      <c r="L5393">
        <v>764</v>
      </c>
      <c r="M5393" t="s">
        <v>198</v>
      </c>
      <c r="N5393" t="s">
        <v>556</v>
      </c>
      <c r="O5393">
        <v>0</v>
      </c>
      <c r="P5393" t="s">
        <v>177</v>
      </c>
      <c r="Q5393" t="s">
        <v>514</v>
      </c>
      <c r="R5393" t="s">
        <v>515</v>
      </c>
      <c r="S5393" t="s">
        <v>516</v>
      </c>
      <c r="T5393">
        <v>0</v>
      </c>
      <c r="U5393" t="s">
        <v>517</v>
      </c>
      <c r="V5393">
        <v>2523</v>
      </c>
      <c r="W5393" t="s">
        <v>518</v>
      </c>
      <c r="X5393">
        <v>8</v>
      </c>
      <c r="Y5393" t="s">
        <v>519</v>
      </c>
      <c r="Z5393">
        <v>17726000</v>
      </c>
      <c r="AA5393">
        <v>21</v>
      </c>
      <c r="AB5393" t="s">
        <v>867</v>
      </c>
      <c r="AC5393">
        <v>17726</v>
      </c>
      <c r="AD5393">
        <v>17726000</v>
      </c>
      <c r="AE5393">
        <v>0</v>
      </c>
      <c r="AF5393">
        <v>3360115</v>
      </c>
      <c r="AG5393">
        <v>3360115</v>
      </c>
      <c r="AH5393">
        <v>2355392</v>
      </c>
      <c r="AI5393">
        <v>0</v>
      </c>
    </row>
    <row r="5394" spans="1:35">
      <c r="A5394" t="s">
        <v>862</v>
      </c>
      <c r="B5394">
        <v>2019</v>
      </c>
      <c r="C5394">
        <v>2019</v>
      </c>
      <c r="D5394">
        <v>2019</v>
      </c>
      <c r="E5394">
        <v>4</v>
      </c>
      <c r="F5394">
        <v>0</v>
      </c>
      <c r="G5394">
        <v>0</v>
      </c>
      <c r="H5394" t="s">
        <v>568</v>
      </c>
      <c r="I5394">
        <v>842</v>
      </c>
      <c r="J5394" t="s">
        <v>593</v>
      </c>
      <c r="K5394" t="s">
        <v>593</v>
      </c>
      <c r="L5394">
        <v>784</v>
      </c>
      <c r="M5394" t="s">
        <v>186</v>
      </c>
      <c r="N5394" t="s">
        <v>618</v>
      </c>
      <c r="O5394">
        <v>0</v>
      </c>
      <c r="P5394" t="s">
        <v>177</v>
      </c>
      <c r="Q5394" t="s">
        <v>514</v>
      </c>
      <c r="R5394" t="s">
        <v>515</v>
      </c>
      <c r="S5394" t="s">
        <v>516</v>
      </c>
      <c r="T5394">
        <v>0</v>
      </c>
      <c r="U5394" t="s">
        <v>517</v>
      </c>
      <c r="V5394">
        <v>2523</v>
      </c>
      <c r="W5394" t="s">
        <v>518</v>
      </c>
      <c r="X5394">
        <v>8</v>
      </c>
      <c r="Y5394" t="s">
        <v>519</v>
      </c>
      <c r="Z5394">
        <v>104000</v>
      </c>
      <c r="AA5394">
        <v>21</v>
      </c>
      <c r="AB5394" t="s">
        <v>867</v>
      </c>
      <c r="AC5394">
        <v>104</v>
      </c>
      <c r="AD5394">
        <v>104000</v>
      </c>
      <c r="AE5394">
        <v>0</v>
      </c>
      <c r="AF5394">
        <v>17319</v>
      </c>
      <c r="AG5394">
        <v>17319</v>
      </c>
      <c r="AH5394">
        <v>15318</v>
      </c>
      <c r="AI5394">
        <v>0</v>
      </c>
    </row>
    <row r="5395" spans="1:35">
      <c r="A5395" t="s">
        <v>862</v>
      </c>
      <c r="B5395">
        <v>2019</v>
      </c>
      <c r="C5395">
        <v>2019</v>
      </c>
      <c r="D5395">
        <v>2019</v>
      </c>
      <c r="E5395">
        <v>4</v>
      </c>
      <c r="F5395">
        <v>0</v>
      </c>
      <c r="G5395">
        <v>0</v>
      </c>
      <c r="H5395" t="s">
        <v>568</v>
      </c>
      <c r="I5395">
        <v>842</v>
      </c>
      <c r="J5395" t="s">
        <v>593</v>
      </c>
      <c r="K5395" t="s">
        <v>593</v>
      </c>
      <c r="L5395">
        <v>788</v>
      </c>
      <c r="M5395" t="s">
        <v>729</v>
      </c>
      <c r="N5395" t="s">
        <v>730</v>
      </c>
      <c r="O5395">
        <v>0</v>
      </c>
      <c r="P5395" t="s">
        <v>177</v>
      </c>
      <c r="Q5395" t="s">
        <v>514</v>
      </c>
      <c r="R5395" t="s">
        <v>515</v>
      </c>
      <c r="S5395" t="s">
        <v>516</v>
      </c>
      <c r="T5395">
        <v>0</v>
      </c>
      <c r="U5395" t="s">
        <v>517</v>
      </c>
      <c r="V5395">
        <v>2523</v>
      </c>
      <c r="W5395" t="s">
        <v>518</v>
      </c>
      <c r="X5395">
        <v>8</v>
      </c>
      <c r="Y5395" t="s">
        <v>519</v>
      </c>
      <c r="Z5395">
        <v>27646000</v>
      </c>
      <c r="AA5395">
        <v>21</v>
      </c>
      <c r="AB5395" t="s">
        <v>867</v>
      </c>
      <c r="AC5395">
        <v>27646</v>
      </c>
      <c r="AD5395">
        <v>27646000</v>
      </c>
      <c r="AE5395">
        <v>0</v>
      </c>
      <c r="AF5395">
        <v>5349018</v>
      </c>
      <c r="AG5395">
        <v>5349018</v>
      </c>
      <c r="AH5395">
        <v>4190095</v>
      </c>
      <c r="AI5395">
        <v>0</v>
      </c>
    </row>
    <row r="5396" spans="1:35">
      <c r="A5396" t="s">
        <v>862</v>
      </c>
      <c r="B5396">
        <v>2019</v>
      </c>
      <c r="C5396">
        <v>2019</v>
      </c>
      <c r="D5396">
        <v>2019</v>
      </c>
      <c r="E5396">
        <v>4</v>
      </c>
      <c r="F5396">
        <v>0</v>
      </c>
      <c r="G5396">
        <v>0</v>
      </c>
      <c r="H5396" t="s">
        <v>568</v>
      </c>
      <c r="I5396">
        <v>842</v>
      </c>
      <c r="J5396" t="s">
        <v>593</v>
      </c>
      <c r="K5396" t="s">
        <v>593</v>
      </c>
      <c r="L5396">
        <v>792</v>
      </c>
      <c r="M5396" t="s">
        <v>217</v>
      </c>
      <c r="N5396" t="s">
        <v>573</v>
      </c>
      <c r="O5396">
        <v>0</v>
      </c>
      <c r="P5396" t="s">
        <v>177</v>
      </c>
      <c r="Q5396" t="s">
        <v>514</v>
      </c>
      <c r="R5396" t="s">
        <v>515</v>
      </c>
      <c r="S5396" t="s">
        <v>516</v>
      </c>
      <c r="T5396">
        <v>0</v>
      </c>
      <c r="U5396" t="s">
        <v>517</v>
      </c>
      <c r="V5396">
        <v>2523</v>
      </c>
      <c r="W5396" t="s">
        <v>518</v>
      </c>
      <c r="X5396">
        <v>8</v>
      </c>
      <c r="Y5396" t="s">
        <v>519</v>
      </c>
      <c r="Z5396">
        <v>3978146000</v>
      </c>
      <c r="AA5396">
        <v>21</v>
      </c>
      <c r="AB5396" t="s">
        <v>867</v>
      </c>
      <c r="AC5396">
        <v>3978146</v>
      </c>
      <c r="AD5396">
        <v>3978146000</v>
      </c>
      <c r="AE5396">
        <v>0</v>
      </c>
      <c r="AF5396">
        <v>286442047</v>
      </c>
      <c r="AG5396">
        <v>286442047</v>
      </c>
      <c r="AH5396">
        <v>200275736</v>
      </c>
      <c r="AI5396">
        <v>0</v>
      </c>
    </row>
    <row r="5397" spans="1:35">
      <c r="A5397" t="s">
        <v>862</v>
      </c>
      <c r="B5397">
        <v>2019</v>
      </c>
      <c r="C5397">
        <v>2019</v>
      </c>
      <c r="D5397">
        <v>2019</v>
      </c>
      <c r="E5397">
        <v>4</v>
      </c>
      <c r="F5397">
        <v>0</v>
      </c>
      <c r="G5397">
        <v>0</v>
      </c>
      <c r="H5397" t="s">
        <v>568</v>
      </c>
      <c r="I5397">
        <v>842</v>
      </c>
      <c r="J5397" t="s">
        <v>593</v>
      </c>
      <c r="K5397" t="s">
        <v>593</v>
      </c>
      <c r="L5397">
        <v>796</v>
      </c>
      <c r="M5397" t="s">
        <v>811</v>
      </c>
      <c r="N5397" t="s">
        <v>812</v>
      </c>
      <c r="O5397">
        <v>0</v>
      </c>
      <c r="P5397" t="s">
        <v>177</v>
      </c>
      <c r="Q5397" t="s">
        <v>514</v>
      </c>
      <c r="R5397" t="s">
        <v>515</v>
      </c>
      <c r="S5397" t="s">
        <v>516</v>
      </c>
      <c r="T5397">
        <v>0</v>
      </c>
      <c r="U5397" t="s">
        <v>517</v>
      </c>
      <c r="V5397">
        <v>2523</v>
      </c>
      <c r="W5397" t="s">
        <v>518</v>
      </c>
      <c r="X5397">
        <v>8</v>
      </c>
      <c r="Y5397" t="s">
        <v>519</v>
      </c>
      <c r="Z5397">
        <v>21000</v>
      </c>
      <c r="AA5397">
        <v>21</v>
      </c>
      <c r="AB5397" t="s">
        <v>867</v>
      </c>
      <c r="AC5397">
        <v>21</v>
      </c>
      <c r="AD5397">
        <v>21000</v>
      </c>
      <c r="AE5397">
        <v>0</v>
      </c>
      <c r="AF5397">
        <v>4177</v>
      </c>
      <c r="AG5397">
        <v>4177</v>
      </c>
      <c r="AH5397">
        <v>2872</v>
      </c>
      <c r="AI5397">
        <v>0</v>
      </c>
    </row>
    <row r="5398" spans="1:35">
      <c r="A5398" t="s">
        <v>862</v>
      </c>
      <c r="B5398">
        <v>2019</v>
      </c>
      <c r="C5398">
        <v>2019</v>
      </c>
      <c r="D5398">
        <v>2019</v>
      </c>
      <c r="E5398">
        <v>4</v>
      </c>
      <c r="F5398">
        <v>0</v>
      </c>
      <c r="G5398">
        <v>0</v>
      </c>
      <c r="H5398" t="s">
        <v>568</v>
      </c>
      <c r="I5398">
        <v>842</v>
      </c>
      <c r="J5398" t="s">
        <v>593</v>
      </c>
      <c r="K5398" t="s">
        <v>593</v>
      </c>
      <c r="L5398">
        <v>818</v>
      </c>
      <c r="M5398" t="s">
        <v>532</v>
      </c>
      <c r="N5398" t="s">
        <v>533</v>
      </c>
      <c r="O5398">
        <v>0</v>
      </c>
      <c r="P5398" t="s">
        <v>177</v>
      </c>
      <c r="Q5398" t="s">
        <v>514</v>
      </c>
      <c r="R5398" t="s">
        <v>515</v>
      </c>
      <c r="S5398" t="s">
        <v>516</v>
      </c>
      <c r="T5398">
        <v>0</v>
      </c>
      <c r="U5398" t="s">
        <v>517</v>
      </c>
      <c r="V5398">
        <v>2523</v>
      </c>
      <c r="W5398" t="s">
        <v>518</v>
      </c>
      <c r="X5398">
        <v>8</v>
      </c>
      <c r="Y5398" t="s">
        <v>519</v>
      </c>
      <c r="Z5398">
        <v>200357000</v>
      </c>
      <c r="AA5398">
        <v>21</v>
      </c>
      <c r="AB5398" t="s">
        <v>867</v>
      </c>
      <c r="AC5398">
        <v>200357</v>
      </c>
      <c r="AD5398">
        <v>200357000</v>
      </c>
      <c r="AE5398">
        <v>0</v>
      </c>
      <c r="AF5398">
        <v>25010817</v>
      </c>
      <c r="AG5398">
        <v>25010817</v>
      </c>
      <c r="AH5398">
        <v>19158566</v>
      </c>
      <c r="AI5398">
        <v>0</v>
      </c>
    </row>
    <row r="5399" spans="1:35">
      <c r="A5399" t="s">
        <v>862</v>
      </c>
      <c r="B5399">
        <v>2019</v>
      </c>
      <c r="C5399">
        <v>2019</v>
      </c>
      <c r="D5399">
        <v>2019</v>
      </c>
      <c r="E5399">
        <v>4</v>
      </c>
      <c r="F5399">
        <v>0</v>
      </c>
      <c r="G5399">
        <v>0</v>
      </c>
      <c r="H5399" t="s">
        <v>568</v>
      </c>
      <c r="I5399">
        <v>842</v>
      </c>
      <c r="J5399" t="s">
        <v>593</v>
      </c>
      <c r="K5399" t="s">
        <v>593</v>
      </c>
      <c r="L5399">
        <v>826</v>
      </c>
      <c r="M5399" t="s">
        <v>589</v>
      </c>
      <c r="N5399" t="s">
        <v>590</v>
      </c>
      <c r="O5399">
        <v>0</v>
      </c>
      <c r="P5399" t="s">
        <v>177</v>
      </c>
      <c r="Q5399" t="s">
        <v>514</v>
      </c>
      <c r="R5399" t="s">
        <v>515</v>
      </c>
      <c r="S5399" t="s">
        <v>516</v>
      </c>
      <c r="T5399">
        <v>0</v>
      </c>
      <c r="U5399" t="s">
        <v>517</v>
      </c>
      <c r="V5399">
        <v>2523</v>
      </c>
      <c r="W5399" t="s">
        <v>518</v>
      </c>
      <c r="X5399">
        <v>8</v>
      </c>
      <c r="Y5399" t="s">
        <v>519</v>
      </c>
      <c r="Z5399">
        <v>615000</v>
      </c>
      <c r="AA5399">
        <v>21</v>
      </c>
      <c r="AB5399" t="s">
        <v>867</v>
      </c>
      <c r="AC5399">
        <v>615</v>
      </c>
      <c r="AD5399">
        <v>615000</v>
      </c>
      <c r="AE5399">
        <v>0</v>
      </c>
      <c r="AF5399">
        <v>525339</v>
      </c>
      <c r="AG5399">
        <v>525339</v>
      </c>
      <c r="AH5399">
        <v>411572</v>
      </c>
      <c r="AI5399">
        <v>0</v>
      </c>
    </row>
    <row r="5400" spans="1:35">
      <c r="A5400" t="s">
        <v>862</v>
      </c>
      <c r="B5400">
        <v>2019</v>
      </c>
      <c r="C5400">
        <v>2019</v>
      </c>
      <c r="D5400">
        <v>2019</v>
      </c>
      <c r="E5400">
        <v>4</v>
      </c>
      <c r="F5400">
        <v>0</v>
      </c>
      <c r="G5400">
        <v>0</v>
      </c>
      <c r="H5400" t="s">
        <v>568</v>
      </c>
      <c r="I5400">
        <v>842</v>
      </c>
      <c r="J5400" t="s">
        <v>593</v>
      </c>
      <c r="K5400" t="s">
        <v>593</v>
      </c>
      <c r="L5400">
        <v>0</v>
      </c>
      <c r="M5400" t="s">
        <v>177</v>
      </c>
      <c r="N5400" t="s">
        <v>514</v>
      </c>
      <c r="O5400">
        <v>0</v>
      </c>
      <c r="P5400" t="s">
        <v>177</v>
      </c>
      <c r="Q5400" t="s">
        <v>514</v>
      </c>
      <c r="R5400" t="s">
        <v>515</v>
      </c>
      <c r="S5400" t="s">
        <v>516</v>
      </c>
      <c r="T5400">
        <v>0</v>
      </c>
      <c r="U5400" t="s">
        <v>517</v>
      </c>
      <c r="V5400">
        <v>2523</v>
      </c>
      <c r="W5400" t="s">
        <v>518</v>
      </c>
      <c r="X5400">
        <v>8</v>
      </c>
      <c r="Y5400" t="s">
        <v>519</v>
      </c>
      <c r="Z5400">
        <v>16191370000</v>
      </c>
      <c r="AA5400">
        <v>21</v>
      </c>
      <c r="AB5400" t="s">
        <v>867</v>
      </c>
      <c r="AC5400">
        <v>16191370</v>
      </c>
      <c r="AD5400">
        <v>16191370000</v>
      </c>
      <c r="AE5400">
        <v>0</v>
      </c>
      <c r="AF5400">
        <v>1417350652</v>
      </c>
      <c r="AG5400">
        <v>1417350652</v>
      </c>
      <c r="AH5400">
        <v>1188199726</v>
      </c>
      <c r="AI5400">
        <v>0</v>
      </c>
    </row>
    <row r="5401" spans="1:35">
      <c r="A5401" t="s">
        <v>862</v>
      </c>
      <c r="B5401">
        <v>2019</v>
      </c>
      <c r="C5401">
        <v>2019</v>
      </c>
      <c r="D5401">
        <v>2019</v>
      </c>
      <c r="E5401">
        <v>4</v>
      </c>
      <c r="F5401">
        <v>0</v>
      </c>
      <c r="G5401">
        <v>0</v>
      </c>
      <c r="H5401" t="s">
        <v>510</v>
      </c>
      <c r="I5401">
        <v>842</v>
      </c>
      <c r="J5401" t="s">
        <v>593</v>
      </c>
      <c r="K5401" t="s">
        <v>593</v>
      </c>
      <c r="L5401">
        <v>68</v>
      </c>
      <c r="M5401" t="s">
        <v>846</v>
      </c>
      <c r="N5401" t="s">
        <v>847</v>
      </c>
      <c r="O5401">
        <v>0</v>
      </c>
      <c r="P5401" t="s">
        <v>177</v>
      </c>
      <c r="Q5401" t="s">
        <v>514</v>
      </c>
      <c r="R5401" t="s">
        <v>515</v>
      </c>
      <c r="S5401" t="s">
        <v>516</v>
      </c>
      <c r="T5401">
        <v>0</v>
      </c>
      <c r="U5401" t="s">
        <v>517</v>
      </c>
      <c r="V5401">
        <v>2523</v>
      </c>
      <c r="W5401" t="s">
        <v>518</v>
      </c>
      <c r="X5401">
        <v>8</v>
      </c>
      <c r="Y5401" t="s">
        <v>519</v>
      </c>
      <c r="Z5401">
        <v>3000</v>
      </c>
      <c r="AA5401">
        <v>21</v>
      </c>
      <c r="AB5401" t="s">
        <v>867</v>
      </c>
      <c r="AC5401">
        <v>3</v>
      </c>
      <c r="AD5401">
        <v>3000</v>
      </c>
      <c r="AE5401">
        <v>0</v>
      </c>
      <c r="AF5401">
        <v>6235</v>
      </c>
      <c r="AG5401"/>
      <c r="AH5401">
        <v>6235</v>
      </c>
      <c r="AI5401">
        <v>0</v>
      </c>
    </row>
    <row r="5402" spans="1:35">
      <c r="A5402" t="s">
        <v>862</v>
      </c>
      <c r="B5402">
        <v>2019</v>
      </c>
      <c r="C5402">
        <v>2019</v>
      </c>
      <c r="D5402">
        <v>2019</v>
      </c>
      <c r="E5402">
        <v>4</v>
      </c>
      <c r="F5402">
        <v>0</v>
      </c>
      <c r="G5402">
        <v>0</v>
      </c>
      <c r="H5402" t="s">
        <v>510</v>
      </c>
      <c r="I5402">
        <v>842</v>
      </c>
      <c r="J5402" t="s">
        <v>593</v>
      </c>
      <c r="K5402" t="s">
        <v>593</v>
      </c>
      <c r="L5402">
        <v>332</v>
      </c>
      <c r="M5402" t="s">
        <v>799</v>
      </c>
      <c r="N5402" t="s">
        <v>800</v>
      </c>
      <c r="O5402">
        <v>0</v>
      </c>
      <c r="P5402" t="s">
        <v>177</v>
      </c>
      <c r="Q5402" t="s">
        <v>514</v>
      </c>
      <c r="R5402" t="s">
        <v>515</v>
      </c>
      <c r="S5402" t="s">
        <v>516</v>
      </c>
      <c r="T5402">
        <v>0</v>
      </c>
      <c r="U5402" t="s">
        <v>517</v>
      </c>
      <c r="V5402">
        <v>2523</v>
      </c>
      <c r="W5402" t="s">
        <v>518</v>
      </c>
      <c r="X5402">
        <v>8</v>
      </c>
      <c r="Y5402" t="s">
        <v>519</v>
      </c>
      <c r="Z5402">
        <v>3000</v>
      </c>
      <c r="AA5402">
        <v>21</v>
      </c>
      <c r="AB5402" t="s">
        <v>867</v>
      </c>
      <c r="AC5402">
        <v>3</v>
      </c>
      <c r="AD5402">
        <v>3000</v>
      </c>
      <c r="AE5402">
        <v>0</v>
      </c>
      <c r="AF5402">
        <v>4354</v>
      </c>
      <c r="AG5402"/>
      <c r="AH5402">
        <v>4354</v>
      </c>
      <c r="AI5402">
        <v>0</v>
      </c>
    </row>
    <row r="5403" spans="1:35">
      <c r="A5403" t="s">
        <v>862</v>
      </c>
      <c r="B5403">
        <v>2019</v>
      </c>
      <c r="C5403">
        <v>2019</v>
      </c>
      <c r="D5403">
        <v>2019</v>
      </c>
      <c r="E5403">
        <v>4</v>
      </c>
      <c r="F5403">
        <v>0</v>
      </c>
      <c r="G5403">
        <v>0</v>
      </c>
      <c r="H5403" t="s">
        <v>900</v>
      </c>
      <c r="I5403">
        <v>842</v>
      </c>
      <c r="J5403" t="s">
        <v>593</v>
      </c>
      <c r="K5403" t="s">
        <v>593</v>
      </c>
      <c r="L5403">
        <v>68</v>
      </c>
      <c r="M5403" t="s">
        <v>846</v>
      </c>
      <c r="N5403" t="s">
        <v>847</v>
      </c>
      <c r="O5403">
        <v>0</v>
      </c>
      <c r="P5403" t="s">
        <v>177</v>
      </c>
      <c r="Q5403" t="s">
        <v>514</v>
      </c>
      <c r="R5403" t="s">
        <v>515</v>
      </c>
      <c r="S5403" t="s">
        <v>516</v>
      </c>
      <c r="T5403">
        <v>0</v>
      </c>
      <c r="U5403" t="s">
        <v>517</v>
      </c>
      <c r="V5403">
        <v>2523</v>
      </c>
      <c r="W5403" t="s">
        <v>518</v>
      </c>
      <c r="X5403">
        <v>8</v>
      </c>
      <c r="Y5403" t="s">
        <v>519</v>
      </c>
      <c r="Z5403">
        <v>3000</v>
      </c>
      <c r="AA5403">
        <v>21</v>
      </c>
      <c r="AB5403" t="s">
        <v>867</v>
      </c>
      <c r="AC5403">
        <v>3</v>
      </c>
      <c r="AD5403">
        <v>3000</v>
      </c>
      <c r="AE5403">
        <v>0</v>
      </c>
      <c r="AF5403">
        <v>6235</v>
      </c>
      <c r="AG5403"/>
      <c r="AH5403">
        <v>6235</v>
      </c>
      <c r="AI5403">
        <v>0</v>
      </c>
    </row>
    <row r="5404" spans="1:35">
      <c r="A5404" t="s">
        <v>862</v>
      </c>
      <c r="B5404">
        <v>2019</v>
      </c>
      <c r="C5404">
        <v>2019</v>
      </c>
      <c r="D5404">
        <v>2019</v>
      </c>
      <c r="E5404">
        <v>4</v>
      </c>
      <c r="F5404">
        <v>0</v>
      </c>
      <c r="G5404">
        <v>0</v>
      </c>
      <c r="H5404" t="s">
        <v>900</v>
      </c>
      <c r="I5404">
        <v>842</v>
      </c>
      <c r="J5404" t="s">
        <v>593</v>
      </c>
      <c r="K5404" t="s">
        <v>593</v>
      </c>
      <c r="L5404">
        <v>332</v>
      </c>
      <c r="M5404" t="s">
        <v>799</v>
      </c>
      <c r="N5404" t="s">
        <v>800</v>
      </c>
      <c r="O5404">
        <v>0</v>
      </c>
      <c r="P5404" t="s">
        <v>177</v>
      </c>
      <c r="Q5404" t="s">
        <v>514</v>
      </c>
      <c r="R5404" t="s">
        <v>515</v>
      </c>
      <c r="S5404" t="s">
        <v>516</v>
      </c>
      <c r="T5404">
        <v>0</v>
      </c>
      <c r="U5404" t="s">
        <v>517</v>
      </c>
      <c r="V5404">
        <v>2523</v>
      </c>
      <c r="W5404" t="s">
        <v>518</v>
      </c>
      <c r="X5404">
        <v>8</v>
      </c>
      <c r="Y5404" t="s">
        <v>519</v>
      </c>
      <c r="Z5404">
        <v>3000</v>
      </c>
      <c r="AA5404">
        <v>21</v>
      </c>
      <c r="AB5404" t="s">
        <v>867</v>
      </c>
      <c r="AC5404">
        <v>3</v>
      </c>
      <c r="AD5404">
        <v>3000</v>
      </c>
      <c r="AE5404">
        <v>0</v>
      </c>
      <c r="AF5404">
        <v>4354</v>
      </c>
      <c r="AG5404"/>
      <c r="AH5404">
        <v>4354</v>
      </c>
      <c r="AI5404">
        <v>0</v>
      </c>
    </row>
    <row r="5405" spans="1:35">
      <c r="A5405" t="s">
        <v>862</v>
      </c>
      <c r="B5405">
        <v>2019</v>
      </c>
      <c r="C5405">
        <v>2019</v>
      </c>
      <c r="D5405">
        <v>2019</v>
      </c>
      <c r="E5405">
        <v>4</v>
      </c>
      <c r="F5405">
        <v>0</v>
      </c>
      <c r="G5405">
        <v>0</v>
      </c>
      <c r="H5405" t="s">
        <v>900</v>
      </c>
      <c r="I5405">
        <v>842</v>
      </c>
      <c r="J5405" t="s">
        <v>593</v>
      </c>
      <c r="K5405" t="s">
        <v>593</v>
      </c>
      <c r="L5405">
        <v>558</v>
      </c>
      <c r="M5405" t="s">
        <v>831</v>
      </c>
      <c r="N5405" t="s">
        <v>832</v>
      </c>
      <c r="O5405">
        <v>0</v>
      </c>
      <c r="P5405" t="s">
        <v>177</v>
      </c>
      <c r="Q5405" t="s">
        <v>514</v>
      </c>
      <c r="R5405" t="s">
        <v>515</v>
      </c>
      <c r="S5405" t="s">
        <v>516</v>
      </c>
      <c r="T5405">
        <v>0</v>
      </c>
      <c r="U5405" t="s">
        <v>517</v>
      </c>
      <c r="V5405">
        <v>2523</v>
      </c>
      <c r="W5405" t="s">
        <v>518</v>
      </c>
      <c r="X5405">
        <v>8</v>
      </c>
      <c r="Y5405" t="s">
        <v>519</v>
      </c>
      <c r="Z5405">
        <v>3000</v>
      </c>
      <c r="AA5405">
        <v>21</v>
      </c>
      <c r="AB5405" t="s">
        <v>867</v>
      </c>
      <c r="AC5405">
        <v>3</v>
      </c>
      <c r="AD5405">
        <v>3000</v>
      </c>
      <c r="AE5405">
        <v>0</v>
      </c>
      <c r="AF5405">
        <v>6641</v>
      </c>
      <c r="AG5405"/>
      <c r="AH5405">
        <v>6641</v>
      </c>
      <c r="AI5405">
        <v>0</v>
      </c>
    </row>
    <row r="5406" spans="1:35">
      <c r="A5406" t="s">
        <v>862</v>
      </c>
      <c r="B5406">
        <v>2019</v>
      </c>
      <c r="C5406">
        <v>2019</v>
      </c>
      <c r="D5406">
        <v>2019</v>
      </c>
      <c r="E5406">
        <v>4</v>
      </c>
      <c r="F5406">
        <v>0</v>
      </c>
      <c r="G5406">
        <v>0</v>
      </c>
      <c r="H5406" t="s">
        <v>900</v>
      </c>
      <c r="I5406">
        <v>842</v>
      </c>
      <c r="J5406" t="s">
        <v>593</v>
      </c>
      <c r="K5406" t="s">
        <v>593</v>
      </c>
      <c r="L5406">
        <v>56</v>
      </c>
      <c r="M5406" t="s">
        <v>694</v>
      </c>
      <c r="N5406" t="s">
        <v>695</v>
      </c>
      <c r="O5406">
        <v>0</v>
      </c>
      <c r="P5406" t="s">
        <v>177</v>
      </c>
      <c r="Q5406" t="s">
        <v>514</v>
      </c>
      <c r="R5406" t="s">
        <v>515</v>
      </c>
      <c r="S5406" t="s">
        <v>516</v>
      </c>
      <c r="T5406">
        <v>0</v>
      </c>
      <c r="U5406" t="s">
        <v>517</v>
      </c>
      <c r="V5406">
        <v>2523</v>
      </c>
      <c r="W5406" t="s">
        <v>518</v>
      </c>
      <c r="X5406">
        <v>8</v>
      </c>
      <c r="Y5406" t="s">
        <v>519</v>
      </c>
      <c r="Z5406">
        <v>5000</v>
      </c>
      <c r="AA5406">
        <v>21</v>
      </c>
      <c r="AB5406" t="s">
        <v>867</v>
      </c>
      <c r="AC5406">
        <v>5</v>
      </c>
      <c r="AD5406">
        <v>5000</v>
      </c>
      <c r="AE5406">
        <v>0</v>
      </c>
      <c r="AF5406">
        <v>25182</v>
      </c>
      <c r="AG5406"/>
      <c r="AH5406">
        <v>25182</v>
      </c>
      <c r="AI5406">
        <v>0</v>
      </c>
    </row>
    <row r="5407" spans="1:35">
      <c r="A5407" t="s">
        <v>862</v>
      </c>
      <c r="B5407">
        <v>2019</v>
      </c>
      <c r="C5407">
        <v>2019</v>
      </c>
      <c r="D5407">
        <v>2019</v>
      </c>
      <c r="E5407">
        <v>4</v>
      </c>
      <c r="F5407">
        <v>0</v>
      </c>
      <c r="G5407">
        <v>0</v>
      </c>
      <c r="H5407" t="s">
        <v>510</v>
      </c>
      <c r="I5407">
        <v>842</v>
      </c>
      <c r="J5407" t="s">
        <v>593</v>
      </c>
      <c r="K5407" t="s">
        <v>593</v>
      </c>
      <c r="L5407">
        <v>56</v>
      </c>
      <c r="M5407" t="s">
        <v>694</v>
      </c>
      <c r="N5407" t="s">
        <v>695</v>
      </c>
      <c r="O5407">
        <v>0</v>
      </c>
      <c r="P5407" t="s">
        <v>177</v>
      </c>
      <c r="Q5407" t="s">
        <v>514</v>
      </c>
      <c r="R5407" t="s">
        <v>515</v>
      </c>
      <c r="S5407" t="s">
        <v>516</v>
      </c>
      <c r="T5407">
        <v>0</v>
      </c>
      <c r="U5407" t="s">
        <v>517</v>
      </c>
      <c r="V5407">
        <v>2523</v>
      </c>
      <c r="W5407" t="s">
        <v>518</v>
      </c>
      <c r="X5407">
        <v>8</v>
      </c>
      <c r="Y5407" t="s">
        <v>519</v>
      </c>
      <c r="Z5407">
        <v>5000</v>
      </c>
      <c r="AA5407">
        <v>21</v>
      </c>
      <c r="AB5407" t="s">
        <v>867</v>
      </c>
      <c r="AC5407">
        <v>5</v>
      </c>
      <c r="AD5407">
        <v>5000</v>
      </c>
      <c r="AE5407">
        <v>0</v>
      </c>
      <c r="AF5407">
        <v>25182</v>
      </c>
      <c r="AG5407"/>
      <c r="AH5407">
        <v>25182</v>
      </c>
      <c r="AI5407">
        <v>0</v>
      </c>
    </row>
    <row r="5408" spans="1:35">
      <c r="A5408" t="s">
        <v>862</v>
      </c>
      <c r="B5408">
        <v>2019</v>
      </c>
      <c r="C5408">
        <v>2019</v>
      </c>
      <c r="D5408">
        <v>2019</v>
      </c>
      <c r="E5408">
        <v>4</v>
      </c>
      <c r="F5408">
        <v>0</v>
      </c>
      <c r="G5408">
        <v>0</v>
      </c>
      <c r="H5408" t="s">
        <v>841</v>
      </c>
      <c r="I5408">
        <v>842</v>
      </c>
      <c r="J5408" t="s">
        <v>593</v>
      </c>
      <c r="K5408" t="s">
        <v>593</v>
      </c>
      <c r="L5408">
        <v>32</v>
      </c>
      <c r="M5408" t="s">
        <v>646</v>
      </c>
      <c r="N5408" t="s">
        <v>647</v>
      </c>
      <c r="O5408">
        <v>0</v>
      </c>
      <c r="P5408" t="s">
        <v>177</v>
      </c>
      <c r="Q5408" t="s">
        <v>514</v>
      </c>
      <c r="R5408" t="s">
        <v>515</v>
      </c>
      <c r="S5408" t="s">
        <v>516</v>
      </c>
      <c r="T5408">
        <v>0</v>
      </c>
      <c r="U5408" t="s">
        <v>517</v>
      </c>
      <c r="V5408">
        <v>2523</v>
      </c>
      <c r="W5408" t="s">
        <v>518</v>
      </c>
      <c r="X5408">
        <v>8</v>
      </c>
      <c r="Y5408" t="s">
        <v>519</v>
      </c>
      <c r="Z5408">
        <v>25000</v>
      </c>
      <c r="AA5408">
        <v>21</v>
      </c>
      <c r="AB5408" t="s">
        <v>867</v>
      </c>
      <c r="AC5408">
        <v>25</v>
      </c>
      <c r="AD5408">
        <v>25000</v>
      </c>
      <c r="AE5408">
        <v>0</v>
      </c>
      <c r="AF5408">
        <v>10160</v>
      </c>
      <c r="AG5408"/>
      <c r="AH5408">
        <v>10160</v>
      </c>
      <c r="AI5408">
        <v>0</v>
      </c>
    </row>
    <row r="5409" spans="1:35">
      <c r="A5409" t="s">
        <v>862</v>
      </c>
      <c r="B5409">
        <v>2019</v>
      </c>
      <c r="C5409">
        <v>2019</v>
      </c>
      <c r="D5409">
        <v>2019</v>
      </c>
      <c r="E5409">
        <v>4</v>
      </c>
      <c r="F5409">
        <v>0</v>
      </c>
      <c r="G5409">
        <v>0</v>
      </c>
      <c r="H5409" t="s">
        <v>841</v>
      </c>
      <c r="I5409">
        <v>842</v>
      </c>
      <c r="J5409" t="s">
        <v>593</v>
      </c>
      <c r="K5409" t="s">
        <v>593</v>
      </c>
      <c r="L5409">
        <v>36</v>
      </c>
      <c r="M5409" t="s">
        <v>110</v>
      </c>
      <c r="N5409" t="s">
        <v>511</v>
      </c>
      <c r="O5409">
        <v>0</v>
      </c>
      <c r="P5409" t="s">
        <v>177</v>
      </c>
      <c r="Q5409" t="s">
        <v>514</v>
      </c>
      <c r="R5409" t="s">
        <v>515</v>
      </c>
      <c r="S5409" t="s">
        <v>516</v>
      </c>
      <c r="T5409">
        <v>0</v>
      </c>
      <c r="U5409" t="s">
        <v>517</v>
      </c>
      <c r="V5409">
        <v>2523</v>
      </c>
      <c r="W5409" t="s">
        <v>518</v>
      </c>
      <c r="X5409">
        <v>8</v>
      </c>
      <c r="Y5409" t="s">
        <v>519</v>
      </c>
      <c r="Z5409">
        <v>789000</v>
      </c>
      <c r="AA5409">
        <v>21</v>
      </c>
      <c r="AB5409" t="s">
        <v>867</v>
      </c>
      <c r="AC5409">
        <v>789</v>
      </c>
      <c r="AD5409">
        <v>789000</v>
      </c>
      <c r="AE5409">
        <v>0</v>
      </c>
      <c r="AF5409">
        <v>539588</v>
      </c>
      <c r="AG5409"/>
      <c r="AH5409">
        <v>539588</v>
      </c>
      <c r="AI5409">
        <v>0</v>
      </c>
    </row>
    <row r="5410" spans="1:35">
      <c r="A5410" t="s">
        <v>862</v>
      </c>
      <c r="B5410">
        <v>2019</v>
      </c>
      <c r="C5410">
        <v>2019</v>
      </c>
      <c r="D5410">
        <v>2019</v>
      </c>
      <c r="E5410">
        <v>4</v>
      </c>
      <c r="F5410">
        <v>0</v>
      </c>
      <c r="G5410">
        <v>0</v>
      </c>
      <c r="H5410" t="s">
        <v>841</v>
      </c>
      <c r="I5410">
        <v>842</v>
      </c>
      <c r="J5410" t="s">
        <v>593</v>
      </c>
      <c r="K5410" t="s">
        <v>593</v>
      </c>
      <c r="L5410">
        <v>44</v>
      </c>
      <c r="M5410" t="s">
        <v>761</v>
      </c>
      <c r="N5410" t="s">
        <v>762</v>
      </c>
      <c r="O5410">
        <v>0</v>
      </c>
      <c r="P5410" t="s">
        <v>177</v>
      </c>
      <c r="Q5410" t="s">
        <v>514</v>
      </c>
      <c r="R5410" t="s">
        <v>515</v>
      </c>
      <c r="S5410" t="s">
        <v>516</v>
      </c>
      <c r="T5410">
        <v>0</v>
      </c>
      <c r="U5410" t="s">
        <v>517</v>
      </c>
      <c r="V5410">
        <v>2523</v>
      </c>
      <c r="W5410" t="s">
        <v>518</v>
      </c>
      <c r="X5410">
        <v>8</v>
      </c>
      <c r="Y5410" t="s">
        <v>519</v>
      </c>
      <c r="Z5410">
        <v>46000</v>
      </c>
      <c r="AA5410">
        <v>21</v>
      </c>
      <c r="AB5410" t="s">
        <v>867</v>
      </c>
      <c r="AC5410">
        <v>46</v>
      </c>
      <c r="AD5410">
        <v>46000</v>
      </c>
      <c r="AE5410">
        <v>0</v>
      </c>
      <c r="AF5410">
        <v>4083</v>
      </c>
      <c r="AG5410"/>
      <c r="AH5410">
        <v>4083</v>
      </c>
      <c r="AI5410">
        <v>0</v>
      </c>
    </row>
    <row r="5411" spans="1:35">
      <c r="A5411" t="s">
        <v>862</v>
      </c>
      <c r="B5411">
        <v>2019</v>
      </c>
      <c r="C5411">
        <v>2019</v>
      </c>
      <c r="D5411">
        <v>2019</v>
      </c>
      <c r="E5411">
        <v>4</v>
      </c>
      <c r="F5411">
        <v>0</v>
      </c>
      <c r="G5411">
        <v>0</v>
      </c>
      <c r="H5411" t="s">
        <v>841</v>
      </c>
      <c r="I5411">
        <v>842</v>
      </c>
      <c r="J5411" t="s">
        <v>593</v>
      </c>
      <c r="K5411" t="s">
        <v>593</v>
      </c>
      <c r="L5411">
        <v>276</v>
      </c>
      <c r="M5411" t="s">
        <v>591</v>
      </c>
      <c r="N5411" t="s">
        <v>592</v>
      </c>
      <c r="O5411">
        <v>0</v>
      </c>
      <c r="P5411" t="s">
        <v>177</v>
      </c>
      <c r="Q5411" t="s">
        <v>514</v>
      </c>
      <c r="R5411" t="s">
        <v>515</v>
      </c>
      <c r="S5411" t="s">
        <v>516</v>
      </c>
      <c r="T5411">
        <v>0</v>
      </c>
      <c r="U5411" t="s">
        <v>517</v>
      </c>
      <c r="V5411">
        <v>2523</v>
      </c>
      <c r="W5411" t="s">
        <v>518</v>
      </c>
      <c r="X5411">
        <v>8</v>
      </c>
      <c r="Y5411" t="s">
        <v>519</v>
      </c>
      <c r="Z5411">
        <v>943000</v>
      </c>
      <c r="AA5411">
        <v>21</v>
      </c>
      <c r="AB5411" t="s">
        <v>867</v>
      </c>
      <c r="AC5411">
        <v>943</v>
      </c>
      <c r="AD5411">
        <v>943000</v>
      </c>
      <c r="AE5411">
        <v>0</v>
      </c>
      <c r="AF5411">
        <v>377920</v>
      </c>
      <c r="AG5411"/>
      <c r="AH5411">
        <v>377920</v>
      </c>
      <c r="AI5411">
        <v>0</v>
      </c>
    </row>
    <row r="5412" spans="1:35">
      <c r="A5412" t="s">
        <v>862</v>
      </c>
      <c r="B5412">
        <v>2019</v>
      </c>
      <c r="C5412">
        <v>2019</v>
      </c>
      <c r="D5412">
        <v>2019</v>
      </c>
      <c r="E5412">
        <v>4</v>
      </c>
      <c r="F5412">
        <v>0</v>
      </c>
      <c r="G5412">
        <v>0</v>
      </c>
      <c r="H5412" t="s">
        <v>841</v>
      </c>
      <c r="I5412">
        <v>842</v>
      </c>
      <c r="J5412" t="s">
        <v>593</v>
      </c>
      <c r="K5412" t="s">
        <v>593</v>
      </c>
      <c r="L5412">
        <v>320</v>
      </c>
      <c r="M5412" t="s">
        <v>835</v>
      </c>
      <c r="N5412" t="s">
        <v>836</v>
      </c>
      <c r="O5412">
        <v>0</v>
      </c>
      <c r="P5412" t="s">
        <v>177</v>
      </c>
      <c r="Q5412" t="s">
        <v>514</v>
      </c>
      <c r="R5412" t="s">
        <v>515</v>
      </c>
      <c r="S5412" t="s">
        <v>516</v>
      </c>
      <c r="T5412">
        <v>0</v>
      </c>
      <c r="U5412" t="s">
        <v>517</v>
      </c>
      <c r="V5412">
        <v>2523</v>
      </c>
      <c r="W5412" t="s">
        <v>518</v>
      </c>
      <c r="X5412">
        <v>8</v>
      </c>
      <c r="Y5412" t="s">
        <v>519</v>
      </c>
      <c r="Z5412">
        <v>98000</v>
      </c>
      <c r="AA5412">
        <v>21</v>
      </c>
      <c r="AB5412" t="s">
        <v>867</v>
      </c>
      <c r="AC5412">
        <v>98</v>
      </c>
      <c r="AD5412">
        <v>98000</v>
      </c>
      <c r="AE5412">
        <v>0</v>
      </c>
      <c r="AF5412">
        <v>23637</v>
      </c>
      <c r="AG5412"/>
      <c r="AH5412">
        <v>23637</v>
      </c>
      <c r="AI5412">
        <v>0</v>
      </c>
    </row>
    <row r="5413" spans="1:35">
      <c r="A5413" t="s">
        <v>862</v>
      </c>
      <c r="B5413">
        <v>2019</v>
      </c>
      <c r="C5413">
        <v>2019</v>
      </c>
      <c r="D5413">
        <v>2019</v>
      </c>
      <c r="E5413">
        <v>4</v>
      </c>
      <c r="F5413">
        <v>0</v>
      </c>
      <c r="G5413">
        <v>0</v>
      </c>
      <c r="H5413" t="s">
        <v>841</v>
      </c>
      <c r="I5413">
        <v>842</v>
      </c>
      <c r="J5413" t="s">
        <v>593</v>
      </c>
      <c r="K5413" t="s">
        <v>593</v>
      </c>
      <c r="L5413">
        <v>380</v>
      </c>
      <c r="M5413" t="s">
        <v>587</v>
      </c>
      <c r="N5413" t="s">
        <v>588</v>
      </c>
      <c r="O5413">
        <v>0</v>
      </c>
      <c r="P5413" t="s">
        <v>177</v>
      </c>
      <c r="Q5413" t="s">
        <v>514</v>
      </c>
      <c r="R5413" t="s">
        <v>515</v>
      </c>
      <c r="S5413" t="s">
        <v>516</v>
      </c>
      <c r="T5413">
        <v>0</v>
      </c>
      <c r="U5413" t="s">
        <v>517</v>
      </c>
      <c r="V5413">
        <v>2523</v>
      </c>
      <c r="W5413" t="s">
        <v>518</v>
      </c>
      <c r="X5413">
        <v>8</v>
      </c>
      <c r="Y5413" t="s">
        <v>519</v>
      </c>
      <c r="Z5413">
        <v>8000</v>
      </c>
      <c r="AA5413">
        <v>21</v>
      </c>
      <c r="AB5413" t="s">
        <v>867</v>
      </c>
      <c r="AC5413">
        <v>8</v>
      </c>
      <c r="AD5413">
        <v>8000</v>
      </c>
      <c r="AE5413">
        <v>0</v>
      </c>
      <c r="AF5413">
        <v>6817</v>
      </c>
      <c r="AG5413"/>
      <c r="AH5413">
        <v>6817</v>
      </c>
      <c r="AI5413">
        <v>0</v>
      </c>
    </row>
    <row r="5414" spans="1:35">
      <c r="A5414" t="s">
        <v>862</v>
      </c>
      <c r="B5414">
        <v>2019</v>
      </c>
      <c r="C5414">
        <v>2019</v>
      </c>
      <c r="D5414">
        <v>2019</v>
      </c>
      <c r="E5414">
        <v>4</v>
      </c>
      <c r="F5414">
        <v>0</v>
      </c>
      <c r="G5414">
        <v>0</v>
      </c>
      <c r="H5414" t="s">
        <v>841</v>
      </c>
      <c r="I5414">
        <v>842</v>
      </c>
      <c r="J5414" t="s">
        <v>593</v>
      </c>
      <c r="K5414" t="s">
        <v>593</v>
      </c>
      <c r="L5414">
        <v>392</v>
      </c>
      <c r="M5414" t="s">
        <v>223</v>
      </c>
      <c r="N5414" t="s">
        <v>584</v>
      </c>
      <c r="O5414">
        <v>0</v>
      </c>
      <c r="P5414" t="s">
        <v>177</v>
      </c>
      <c r="Q5414" t="s">
        <v>514</v>
      </c>
      <c r="R5414" t="s">
        <v>515</v>
      </c>
      <c r="S5414" t="s">
        <v>516</v>
      </c>
      <c r="T5414">
        <v>0</v>
      </c>
      <c r="U5414" t="s">
        <v>517</v>
      </c>
      <c r="V5414">
        <v>2523</v>
      </c>
      <c r="W5414" t="s">
        <v>518</v>
      </c>
      <c r="X5414">
        <v>8</v>
      </c>
      <c r="Y5414" t="s">
        <v>519</v>
      </c>
      <c r="Z5414">
        <v>96000</v>
      </c>
      <c r="AA5414">
        <v>21</v>
      </c>
      <c r="AB5414" t="s">
        <v>867</v>
      </c>
      <c r="AC5414">
        <v>96</v>
      </c>
      <c r="AD5414">
        <v>96000</v>
      </c>
      <c r="AE5414">
        <v>0</v>
      </c>
      <c r="AF5414">
        <v>13387</v>
      </c>
      <c r="AG5414"/>
      <c r="AH5414">
        <v>13387</v>
      </c>
      <c r="AI5414">
        <v>0</v>
      </c>
    </row>
    <row r="5415" spans="1:35">
      <c r="A5415" t="s">
        <v>862</v>
      </c>
      <c r="B5415">
        <v>2019</v>
      </c>
      <c r="C5415">
        <v>2019</v>
      </c>
      <c r="D5415">
        <v>2019</v>
      </c>
      <c r="E5415">
        <v>4</v>
      </c>
      <c r="F5415">
        <v>0</v>
      </c>
      <c r="G5415">
        <v>0</v>
      </c>
      <c r="H5415" t="s">
        <v>841</v>
      </c>
      <c r="I5415">
        <v>842</v>
      </c>
      <c r="J5415" t="s">
        <v>593</v>
      </c>
      <c r="K5415" t="s">
        <v>593</v>
      </c>
      <c r="L5415">
        <v>764</v>
      </c>
      <c r="M5415" t="s">
        <v>198</v>
      </c>
      <c r="N5415" t="s">
        <v>556</v>
      </c>
      <c r="O5415">
        <v>0</v>
      </c>
      <c r="P5415" t="s">
        <v>177</v>
      </c>
      <c r="Q5415" t="s">
        <v>514</v>
      </c>
      <c r="R5415" t="s">
        <v>515</v>
      </c>
      <c r="S5415" t="s">
        <v>516</v>
      </c>
      <c r="T5415">
        <v>0</v>
      </c>
      <c r="U5415" t="s">
        <v>517</v>
      </c>
      <c r="V5415">
        <v>2523</v>
      </c>
      <c r="W5415" t="s">
        <v>518</v>
      </c>
      <c r="X5415">
        <v>8</v>
      </c>
      <c r="Y5415" t="s">
        <v>519</v>
      </c>
      <c r="Z5415">
        <v>11000</v>
      </c>
      <c r="AA5415">
        <v>21</v>
      </c>
      <c r="AB5415" t="s">
        <v>867</v>
      </c>
      <c r="AC5415">
        <v>11</v>
      </c>
      <c r="AD5415">
        <v>11000</v>
      </c>
      <c r="AE5415">
        <v>0</v>
      </c>
      <c r="AF5415">
        <v>6938</v>
      </c>
      <c r="AG5415"/>
      <c r="AH5415">
        <v>6938</v>
      </c>
      <c r="AI5415">
        <v>0</v>
      </c>
    </row>
    <row r="5416" spans="1:35">
      <c r="A5416" t="s">
        <v>862</v>
      </c>
      <c r="B5416">
        <v>2019</v>
      </c>
      <c r="C5416">
        <v>2019</v>
      </c>
      <c r="D5416">
        <v>2019</v>
      </c>
      <c r="E5416">
        <v>4</v>
      </c>
      <c r="F5416">
        <v>0</v>
      </c>
      <c r="G5416">
        <v>0</v>
      </c>
      <c r="H5416" t="s">
        <v>841</v>
      </c>
      <c r="I5416">
        <v>842</v>
      </c>
      <c r="J5416" t="s">
        <v>593</v>
      </c>
      <c r="K5416" t="s">
        <v>593</v>
      </c>
      <c r="L5416">
        <v>484</v>
      </c>
      <c r="M5416" t="s">
        <v>656</v>
      </c>
      <c r="N5416" t="s">
        <v>657</v>
      </c>
      <c r="O5416">
        <v>0</v>
      </c>
      <c r="P5416" t="s">
        <v>177</v>
      </c>
      <c r="Q5416" t="s">
        <v>514</v>
      </c>
      <c r="R5416" t="s">
        <v>515</v>
      </c>
      <c r="S5416" t="s">
        <v>516</v>
      </c>
      <c r="T5416">
        <v>0</v>
      </c>
      <c r="U5416" t="s">
        <v>517</v>
      </c>
      <c r="V5416">
        <v>2523</v>
      </c>
      <c r="W5416" t="s">
        <v>518</v>
      </c>
      <c r="X5416">
        <v>8</v>
      </c>
      <c r="Y5416" t="s">
        <v>519</v>
      </c>
      <c r="Z5416">
        <v>863000</v>
      </c>
      <c r="AA5416">
        <v>21</v>
      </c>
      <c r="AB5416" t="s">
        <v>867</v>
      </c>
      <c r="AC5416">
        <v>863</v>
      </c>
      <c r="AD5416">
        <v>863000</v>
      </c>
      <c r="AE5416">
        <v>0</v>
      </c>
      <c r="AF5416">
        <v>516254</v>
      </c>
      <c r="AG5416"/>
      <c r="AH5416">
        <v>516254</v>
      </c>
      <c r="AI5416">
        <v>0</v>
      </c>
    </row>
    <row r="5417" spans="1:35">
      <c r="A5417" t="s">
        <v>862</v>
      </c>
      <c r="B5417">
        <v>2019</v>
      </c>
      <c r="C5417">
        <v>2019</v>
      </c>
      <c r="D5417">
        <v>2019</v>
      </c>
      <c r="E5417">
        <v>4</v>
      </c>
      <c r="F5417">
        <v>0</v>
      </c>
      <c r="G5417">
        <v>0</v>
      </c>
      <c r="H5417" t="s">
        <v>841</v>
      </c>
      <c r="I5417">
        <v>842</v>
      </c>
      <c r="J5417" t="s">
        <v>593</v>
      </c>
      <c r="K5417" t="s">
        <v>593</v>
      </c>
      <c r="L5417">
        <v>124</v>
      </c>
      <c r="M5417" t="s">
        <v>542</v>
      </c>
      <c r="N5417" t="s">
        <v>543</v>
      </c>
      <c r="O5417">
        <v>0</v>
      </c>
      <c r="P5417" t="s">
        <v>177</v>
      </c>
      <c r="Q5417" t="s">
        <v>514</v>
      </c>
      <c r="R5417" t="s">
        <v>515</v>
      </c>
      <c r="S5417" t="s">
        <v>516</v>
      </c>
      <c r="T5417">
        <v>0</v>
      </c>
      <c r="U5417" t="s">
        <v>517</v>
      </c>
      <c r="V5417">
        <v>2523</v>
      </c>
      <c r="W5417" t="s">
        <v>518</v>
      </c>
      <c r="X5417">
        <v>8</v>
      </c>
      <c r="Y5417" t="s">
        <v>519</v>
      </c>
      <c r="Z5417">
        <v>145942000</v>
      </c>
      <c r="AA5417">
        <v>21</v>
      </c>
      <c r="AB5417" t="s">
        <v>867</v>
      </c>
      <c r="AC5417">
        <v>145942</v>
      </c>
      <c r="AD5417">
        <v>145942000</v>
      </c>
      <c r="AE5417">
        <v>0</v>
      </c>
      <c r="AF5417">
        <v>14417174</v>
      </c>
      <c r="AG5417"/>
      <c r="AH5417">
        <v>14417174</v>
      </c>
      <c r="AI5417">
        <v>0</v>
      </c>
    </row>
    <row r="5418" spans="1:35">
      <c r="A5418" t="s">
        <v>862</v>
      </c>
      <c r="B5418">
        <v>2019</v>
      </c>
      <c r="C5418">
        <v>2019</v>
      </c>
      <c r="D5418">
        <v>2019</v>
      </c>
      <c r="E5418">
        <v>4</v>
      </c>
      <c r="F5418">
        <v>0</v>
      </c>
      <c r="G5418">
        <v>0</v>
      </c>
      <c r="H5418" t="s">
        <v>841</v>
      </c>
      <c r="I5418">
        <v>842</v>
      </c>
      <c r="J5418" t="s">
        <v>593</v>
      </c>
      <c r="K5418" t="s">
        <v>593</v>
      </c>
      <c r="L5418">
        <v>0</v>
      </c>
      <c r="M5418" t="s">
        <v>177</v>
      </c>
      <c r="N5418" t="s">
        <v>514</v>
      </c>
      <c r="O5418">
        <v>0</v>
      </c>
      <c r="P5418" t="s">
        <v>177</v>
      </c>
      <c r="Q5418" t="s">
        <v>514</v>
      </c>
      <c r="R5418" t="s">
        <v>515</v>
      </c>
      <c r="S5418" t="s">
        <v>516</v>
      </c>
      <c r="T5418">
        <v>0</v>
      </c>
      <c r="U5418" t="s">
        <v>517</v>
      </c>
      <c r="V5418">
        <v>2523</v>
      </c>
      <c r="W5418" t="s">
        <v>518</v>
      </c>
      <c r="X5418">
        <v>8</v>
      </c>
      <c r="Y5418" t="s">
        <v>519</v>
      </c>
      <c r="Z5418">
        <v>148823000</v>
      </c>
      <c r="AA5418">
        <v>21</v>
      </c>
      <c r="AB5418" t="s">
        <v>867</v>
      </c>
      <c r="AC5418">
        <v>148823</v>
      </c>
      <c r="AD5418">
        <v>148823000</v>
      </c>
      <c r="AE5418">
        <v>0</v>
      </c>
      <c r="AF5418">
        <v>15920646</v>
      </c>
      <c r="AG5418"/>
      <c r="AH5418">
        <v>15920646</v>
      </c>
      <c r="AI5418">
        <v>0</v>
      </c>
    </row>
    <row r="5419" spans="1:35">
      <c r="A5419" t="s">
        <v>862</v>
      </c>
      <c r="B5419">
        <v>2019</v>
      </c>
      <c r="C5419">
        <v>2019</v>
      </c>
      <c r="D5419">
        <v>2019</v>
      </c>
      <c r="E5419">
        <v>4</v>
      </c>
      <c r="F5419">
        <v>0</v>
      </c>
      <c r="G5419">
        <v>0</v>
      </c>
      <c r="H5419" t="s">
        <v>510</v>
      </c>
      <c r="I5419">
        <v>842</v>
      </c>
      <c r="J5419" t="s">
        <v>593</v>
      </c>
      <c r="K5419" t="s">
        <v>593</v>
      </c>
      <c r="L5419">
        <v>4</v>
      </c>
      <c r="M5419" t="s">
        <v>789</v>
      </c>
      <c r="N5419" t="s">
        <v>790</v>
      </c>
      <c r="O5419">
        <v>0</v>
      </c>
      <c r="P5419" t="s">
        <v>177</v>
      </c>
      <c r="Q5419" t="s">
        <v>514</v>
      </c>
      <c r="R5419" t="s">
        <v>515</v>
      </c>
      <c r="S5419" t="s">
        <v>516</v>
      </c>
      <c r="T5419">
        <v>0</v>
      </c>
      <c r="U5419" t="s">
        <v>517</v>
      </c>
      <c r="V5419">
        <v>2523</v>
      </c>
      <c r="W5419" t="s">
        <v>518</v>
      </c>
      <c r="X5419">
        <v>8</v>
      </c>
      <c r="Y5419" t="s">
        <v>519</v>
      </c>
      <c r="Z5419">
        <v>10000</v>
      </c>
      <c r="AA5419">
        <v>21</v>
      </c>
      <c r="AB5419" t="s">
        <v>867</v>
      </c>
      <c r="AC5419">
        <v>10</v>
      </c>
      <c r="AD5419">
        <v>10000</v>
      </c>
      <c r="AE5419">
        <v>0</v>
      </c>
      <c r="AF5419">
        <v>6596</v>
      </c>
      <c r="AG5419"/>
      <c r="AH5419">
        <v>6596</v>
      </c>
      <c r="AI5419">
        <v>0</v>
      </c>
    </row>
    <row r="5420" spans="1:35">
      <c r="A5420" t="s">
        <v>862</v>
      </c>
      <c r="B5420">
        <v>2019</v>
      </c>
      <c r="C5420">
        <v>2019</v>
      </c>
      <c r="D5420">
        <v>2019</v>
      </c>
      <c r="E5420">
        <v>4</v>
      </c>
      <c r="F5420">
        <v>0</v>
      </c>
      <c r="G5420">
        <v>0</v>
      </c>
      <c r="H5420" t="s">
        <v>510</v>
      </c>
      <c r="I5420">
        <v>842</v>
      </c>
      <c r="J5420" t="s">
        <v>593</v>
      </c>
      <c r="K5420" t="s">
        <v>593</v>
      </c>
      <c r="L5420">
        <v>12</v>
      </c>
      <c r="M5420" t="s">
        <v>666</v>
      </c>
      <c r="N5420" t="s">
        <v>667</v>
      </c>
      <c r="O5420">
        <v>0</v>
      </c>
      <c r="P5420" t="s">
        <v>177</v>
      </c>
      <c r="Q5420" t="s">
        <v>514</v>
      </c>
      <c r="R5420" t="s">
        <v>515</v>
      </c>
      <c r="S5420" t="s">
        <v>516</v>
      </c>
      <c r="T5420">
        <v>0</v>
      </c>
      <c r="U5420" t="s">
        <v>517</v>
      </c>
      <c r="V5420">
        <v>2523</v>
      </c>
      <c r="W5420" t="s">
        <v>518</v>
      </c>
      <c r="X5420">
        <v>8</v>
      </c>
      <c r="Y5420" t="s">
        <v>519</v>
      </c>
      <c r="Z5420">
        <v>108000</v>
      </c>
      <c r="AA5420">
        <v>21</v>
      </c>
      <c r="AB5420" t="s">
        <v>867</v>
      </c>
      <c r="AC5420">
        <v>108</v>
      </c>
      <c r="AD5420">
        <v>108000</v>
      </c>
      <c r="AE5420">
        <v>0</v>
      </c>
      <c r="AF5420">
        <v>40257</v>
      </c>
      <c r="AG5420"/>
      <c r="AH5420">
        <v>40257</v>
      </c>
      <c r="AI5420">
        <v>0</v>
      </c>
    </row>
    <row r="5421" spans="1:35">
      <c r="A5421" t="s">
        <v>862</v>
      </c>
      <c r="B5421">
        <v>2019</v>
      </c>
      <c r="C5421">
        <v>2019</v>
      </c>
      <c r="D5421">
        <v>2019</v>
      </c>
      <c r="E5421">
        <v>4</v>
      </c>
      <c r="F5421">
        <v>0</v>
      </c>
      <c r="G5421">
        <v>0</v>
      </c>
      <c r="H5421" t="s">
        <v>510</v>
      </c>
      <c r="I5421">
        <v>842</v>
      </c>
      <c r="J5421" t="s">
        <v>593</v>
      </c>
      <c r="K5421" t="s">
        <v>593</v>
      </c>
      <c r="L5421">
        <v>24</v>
      </c>
      <c r="M5421" t="s">
        <v>753</v>
      </c>
      <c r="N5421" t="s">
        <v>754</v>
      </c>
      <c r="O5421">
        <v>0</v>
      </c>
      <c r="P5421" t="s">
        <v>177</v>
      </c>
      <c r="Q5421" t="s">
        <v>514</v>
      </c>
      <c r="R5421" t="s">
        <v>515</v>
      </c>
      <c r="S5421" t="s">
        <v>516</v>
      </c>
      <c r="T5421">
        <v>0</v>
      </c>
      <c r="U5421" t="s">
        <v>517</v>
      </c>
      <c r="V5421">
        <v>2523</v>
      </c>
      <c r="W5421" t="s">
        <v>518</v>
      </c>
      <c r="X5421">
        <v>8</v>
      </c>
      <c r="Y5421" t="s">
        <v>519</v>
      </c>
      <c r="Z5421">
        <v>11000</v>
      </c>
      <c r="AA5421">
        <v>21</v>
      </c>
      <c r="AB5421" t="s">
        <v>867</v>
      </c>
      <c r="AC5421">
        <v>11</v>
      </c>
      <c r="AD5421">
        <v>11000</v>
      </c>
      <c r="AE5421">
        <v>0</v>
      </c>
      <c r="AF5421">
        <v>19559</v>
      </c>
      <c r="AG5421"/>
      <c r="AH5421">
        <v>19559</v>
      </c>
      <c r="AI5421">
        <v>0</v>
      </c>
    </row>
    <row r="5422" spans="1:35">
      <c r="A5422" t="s">
        <v>862</v>
      </c>
      <c r="B5422">
        <v>2019</v>
      </c>
      <c r="C5422">
        <v>2019</v>
      </c>
      <c r="D5422">
        <v>2019</v>
      </c>
      <c r="E5422">
        <v>4</v>
      </c>
      <c r="F5422">
        <v>0</v>
      </c>
      <c r="G5422">
        <v>0</v>
      </c>
      <c r="H5422" t="s">
        <v>510</v>
      </c>
      <c r="I5422">
        <v>842</v>
      </c>
      <c r="J5422" t="s">
        <v>593</v>
      </c>
      <c r="K5422" t="s">
        <v>593</v>
      </c>
      <c r="L5422">
        <v>28</v>
      </c>
      <c r="M5422" t="s">
        <v>801</v>
      </c>
      <c r="N5422" t="s">
        <v>802</v>
      </c>
      <c r="O5422">
        <v>0</v>
      </c>
      <c r="P5422" t="s">
        <v>177</v>
      </c>
      <c r="Q5422" t="s">
        <v>514</v>
      </c>
      <c r="R5422" t="s">
        <v>515</v>
      </c>
      <c r="S5422" t="s">
        <v>516</v>
      </c>
      <c r="T5422">
        <v>0</v>
      </c>
      <c r="U5422" t="s">
        <v>517</v>
      </c>
      <c r="V5422">
        <v>2523</v>
      </c>
      <c r="W5422" t="s">
        <v>518</v>
      </c>
      <c r="X5422">
        <v>8</v>
      </c>
      <c r="Y5422" t="s">
        <v>519</v>
      </c>
      <c r="Z5422">
        <v>69000</v>
      </c>
      <c r="AA5422">
        <v>21</v>
      </c>
      <c r="AB5422" t="s">
        <v>867</v>
      </c>
      <c r="AC5422">
        <v>69</v>
      </c>
      <c r="AD5422">
        <v>69000</v>
      </c>
      <c r="AE5422">
        <v>0</v>
      </c>
      <c r="AF5422">
        <v>42760</v>
      </c>
      <c r="AG5422"/>
      <c r="AH5422">
        <v>42760</v>
      </c>
      <c r="AI5422">
        <v>0</v>
      </c>
    </row>
    <row r="5423" spans="1:35">
      <c r="A5423" t="s">
        <v>862</v>
      </c>
      <c r="B5423">
        <v>2019</v>
      </c>
      <c r="C5423">
        <v>2019</v>
      </c>
      <c r="D5423">
        <v>2019</v>
      </c>
      <c r="E5423">
        <v>4</v>
      </c>
      <c r="F5423">
        <v>0</v>
      </c>
      <c r="G5423">
        <v>0</v>
      </c>
      <c r="H5423" t="s">
        <v>510</v>
      </c>
      <c r="I5423">
        <v>842</v>
      </c>
      <c r="J5423" t="s">
        <v>593</v>
      </c>
      <c r="K5423" t="s">
        <v>593</v>
      </c>
      <c r="L5423">
        <v>32</v>
      </c>
      <c r="M5423" t="s">
        <v>646</v>
      </c>
      <c r="N5423" t="s">
        <v>647</v>
      </c>
      <c r="O5423">
        <v>0</v>
      </c>
      <c r="P5423" t="s">
        <v>177</v>
      </c>
      <c r="Q5423" t="s">
        <v>514</v>
      </c>
      <c r="R5423" t="s">
        <v>515</v>
      </c>
      <c r="S5423" t="s">
        <v>516</v>
      </c>
      <c r="T5423">
        <v>0</v>
      </c>
      <c r="U5423" t="s">
        <v>517</v>
      </c>
      <c r="V5423">
        <v>2523</v>
      </c>
      <c r="W5423" t="s">
        <v>518</v>
      </c>
      <c r="X5423">
        <v>8</v>
      </c>
      <c r="Y5423" t="s">
        <v>519</v>
      </c>
      <c r="Z5423">
        <v>25000</v>
      </c>
      <c r="AA5423">
        <v>21</v>
      </c>
      <c r="AB5423" t="s">
        <v>867</v>
      </c>
      <c r="AC5423">
        <v>25</v>
      </c>
      <c r="AD5423">
        <v>25000</v>
      </c>
      <c r="AE5423">
        <v>0</v>
      </c>
      <c r="AF5423">
        <v>10160</v>
      </c>
      <c r="AG5423"/>
      <c r="AH5423">
        <v>10160</v>
      </c>
      <c r="AI5423">
        <v>0</v>
      </c>
    </row>
    <row r="5424" spans="1:35">
      <c r="A5424" t="s">
        <v>862</v>
      </c>
      <c r="B5424">
        <v>2019</v>
      </c>
      <c r="C5424">
        <v>2019</v>
      </c>
      <c r="D5424">
        <v>2019</v>
      </c>
      <c r="E5424">
        <v>4</v>
      </c>
      <c r="F5424">
        <v>0</v>
      </c>
      <c r="G5424">
        <v>0</v>
      </c>
      <c r="H5424" t="s">
        <v>510</v>
      </c>
      <c r="I5424">
        <v>842</v>
      </c>
      <c r="J5424" t="s">
        <v>593</v>
      </c>
      <c r="K5424" t="s">
        <v>593</v>
      </c>
      <c r="L5424">
        <v>36</v>
      </c>
      <c r="M5424" t="s">
        <v>110</v>
      </c>
      <c r="N5424" t="s">
        <v>511</v>
      </c>
      <c r="O5424">
        <v>0</v>
      </c>
      <c r="P5424" t="s">
        <v>177</v>
      </c>
      <c r="Q5424" t="s">
        <v>514</v>
      </c>
      <c r="R5424" t="s">
        <v>515</v>
      </c>
      <c r="S5424" t="s">
        <v>516</v>
      </c>
      <c r="T5424">
        <v>0</v>
      </c>
      <c r="U5424" t="s">
        <v>517</v>
      </c>
      <c r="V5424">
        <v>2523</v>
      </c>
      <c r="W5424" t="s">
        <v>518</v>
      </c>
      <c r="X5424">
        <v>8</v>
      </c>
      <c r="Y5424" t="s">
        <v>519</v>
      </c>
      <c r="Z5424">
        <v>2636000</v>
      </c>
      <c r="AA5424">
        <v>21</v>
      </c>
      <c r="AB5424" t="s">
        <v>867</v>
      </c>
      <c r="AC5424">
        <v>2636</v>
      </c>
      <c r="AD5424">
        <v>2636000</v>
      </c>
      <c r="AE5424">
        <v>0</v>
      </c>
      <c r="AF5424">
        <v>1648630</v>
      </c>
      <c r="AG5424"/>
      <c r="AH5424">
        <v>1648630</v>
      </c>
      <c r="AI5424">
        <v>0</v>
      </c>
    </row>
    <row r="5425" spans="1:35">
      <c r="A5425" t="s">
        <v>862</v>
      </c>
      <c r="B5425">
        <v>2019</v>
      </c>
      <c r="C5425">
        <v>2019</v>
      </c>
      <c r="D5425">
        <v>2019</v>
      </c>
      <c r="E5425">
        <v>4</v>
      </c>
      <c r="F5425">
        <v>0</v>
      </c>
      <c r="G5425">
        <v>0</v>
      </c>
      <c r="H5425" t="s">
        <v>510</v>
      </c>
      <c r="I5425">
        <v>842</v>
      </c>
      <c r="J5425" t="s">
        <v>593</v>
      </c>
      <c r="K5425" t="s">
        <v>593</v>
      </c>
      <c r="L5425">
        <v>44</v>
      </c>
      <c r="M5425" t="s">
        <v>761</v>
      </c>
      <c r="N5425" t="s">
        <v>762</v>
      </c>
      <c r="O5425">
        <v>0</v>
      </c>
      <c r="P5425" t="s">
        <v>177</v>
      </c>
      <c r="Q5425" t="s">
        <v>514</v>
      </c>
      <c r="R5425" t="s">
        <v>515</v>
      </c>
      <c r="S5425" t="s">
        <v>516</v>
      </c>
      <c r="T5425">
        <v>0</v>
      </c>
      <c r="U5425" t="s">
        <v>517</v>
      </c>
      <c r="V5425">
        <v>2523</v>
      </c>
      <c r="W5425" t="s">
        <v>518</v>
      </c>
      <c r="X5425">
        <v>8</v>
      </c>
      <c r="Y5425" t="s">
        <v>519</v>
      </c>
      <c r="Z5425">
        <v>55505000</v>
      </c>
      <c r="AA5425">
        <v>21</v>
      </c>
      <c r="AB5425" t="s">
        <v>867</v>
      </c>
      <c r="AC5425">
        <v>55505</v>
      </c>
      <c r="AD5425">
        <v>55505000</v>
      </c>
      <c r="AE5425">
        <v>0</v>
      </c>
      <c r="AF5425">
        <v>10012054</v>
      </c>
      <c r="AG5425"/>
      <c r="AH5425">
        <v>10012054</v>
      </c>
      <c r="AI5425">
        <v>0</v>
      </c>
    </row>
    <row r="5426" spans="1:35">
      <c r="A5426" t="s">
        <v>862</v>
      </c>
      <c r="B5426">
        <v>2019</v>
      </c>
      <c r="C5426">
        <v>2019</v>
      </c>
      <c r="D5426">
        <v>2019</v>
      </c>
      <c r="E5426">
        <v>4</v>
      </c>
      <c r="F5426">
        <v>0</v>
      </c>
      <c r="G5426">
        <v>0</v>
      </c>
      <c r="H5426" t="s">
        <v>510</v>
      </c>
      <c r="I5426">
        <v>842</v>
      </c>
      <c r="J5426" t="s">
        <v>593</v>
      </c>
      <c r="K5426" t="s">
        <v>593</v>
      </c>
      <c r="L5426">
        <v>52</v>
      </c>
      <c r="M5426" t="s">
        <v>715</v>
      </c>
      <c r="N5426" t="s">
        <v>716</v>
      </c>
      <c r="O5426">
        <v>0</v>
      </c>
      <c r="P5426" t="s">
        <v>177</v>
      </c>
      <c r="Q5426" t="s">
        <v>514</v>
      </c>
      <c r="R5426" t="s">
        <v>515</v>
      </c>
      <c r="S5426" t="s">
        <v>516</v>
      </c>
      <c r="T5426">
        <v>0</v>
      </c>
      <c r="U5426" t="s">
        <v>517</v>
      </c>
      <c r="V5426">
        <v>2523</v>
      </c>
      <c r="W5426" t="s">
        <v>518</v>
      </c>
      <c r="X5426">
        <v>8</v>
      </c>
      <c r="Y5426" t="s">
        <v>519</v>
      </c>
      <c r="Z5426">
        <v>388000</v>
      </c>
      <c r="AA5426">
        <v>21</v>
      </c>
      <c r="AB5426" t="s">
        <v>867</v>
      </c>
      <c r="AC5426">
        <v>388</v>
      </c>
      <c r="AD5426">
        <v>388000</v>
      </c>
      <c r="AE5426">
        <v>0</v>
      </c>
      <c r="AF5426">
        <v>196478</v>
      </c>
      <c r="AG5426"/>
      <c r="AH5426">
        <v>196478</v>
      </c>
      <c r="AI5426">
        <v>0</v>
      </c>
    </row>
    <row r="5427" spans="1:35">
      <c r="A5427" t="s">
        <v>862</v>
      </c>
      <c r="B5427">
        <v>2019</v>
      </c>
      <c r="C5427">
        <v>2019</v>
      </c>
      <c r="D5427">
        <v>2019</v>
      </c>
      <c r="E5427">
        <v>4</v>
      </c>
      <c r="F5427">
        <v>0</v>
      </c>
      <c r="G5427">
        <v>0</v>
      </c>
      <c r="H5427" t="s">
        <v>510</v>
      </c>
      <c r="I5427">
        <v>842</v>
      </c>
      <c r="J5427" t="s">
        <v>593</v>
      </c>
      <c r="K5427" t="s">
        <v>593</v>
      </c>
      <c r="L5427">
        <v>60</v>
      </c>
      <c r="M5427" t="s">
        <v>797</v>
      </c>
      <c r="N5427" t="s">
        <v>798</v>
      </c>
      <c r="O5427">
        <v>0</v>
      </c>
      <c r="P5427" t="s">
        <v>177</v>
      </c>
      <c r="Q5427" t="s">
        <v>514</v>
      </c>
      <c r="R5427" t="s">
        <v>515</v>
      </c>
      <c r="S5427" t="s">
        <v>516</v>
      </c>
      <c r="T5427">
        <v>0</v>
      </c>
      <c r="U5427" t="s">
        <v>517</v>
      </c>
      <c r="V5427">
        <v>2523</v>
      </c>
      <c r="W5427" t="s">
        <v>518</v>
      </c>
      <c r="X5427">
        <v>8</v>
      </c>
      <c r="Y5427" t="s">
        <v>519</v>
      </c>
      <c r="Z5427">
        <v>234000</v>
      </c>
      <c r="AA5427">
        <v>21</v>
      </c>
      <c r="AB5427" t="s">
        <v>867</v>
      </c>
      <c r="AC5427">
        <v>234</v>
      </c>
      <c r="AD5427">
        <v>234000</v>
      </c>
      <c r="AE5427">
        <v>0</v>
      </c>
      <c r="AF5427">
        <v>240044</v>
      </c>
      <c r="AG5427"/>
      <c r="AH5427">
        <v>240044</v>
      </c>
      <c r="AI5427">
        <v>0</v>
      </c>
    </row>
    <row r="5428" spans="1:35">
      <c r="A5428" t="s">
        <v>862</v>
      </c>
      <c r="B5428">
        <v>2019</v>
      </c>
      <c r="C5428">
        <v>2019</v>
      </c>
      <c r="D5428">
        <v>2019</v>
      </c>
      <c r="E5428">
        <v>4</v>
      </c>
      <c r="F5428">
        <v>0</v>
      </c>
      <c r="G5428">
        <v>0</v>
      </c>
      <c r="H5428" t="s">
        <v>510</v>
      </c>
      <c r="I5428">
        <v>842</v>
      </c>
      <c r="J5428" t="s">
        <v>593</v>
      </c>
      <c r="K5428" t="s">
        <v>593</v>
      </c>
      <c r="L5428">
        <v>76</v>
      </c>
      <c r="M5428" t="s">
        <v>538</v>
      </c>
      <c r="N5428" t="s">
        <v>539</v>
      </c>
      <c r="O5428">
        <v>0</v>
      </c>
      <c r="P5428" t="s">
        <v>177</v>
      </c>
      <c r="Q5428" t="s">
        <v>514</v>
      </c>
      <c r="R5428" t="s">
        <v>515</v>
      </c>
      <c r="S5428" t="s">
        <v>516</v>
      </c>
      <c r="T5428">
        <v>0</v>
      </c>
      <c r="U5428" t="s">
        <v>517</v>
      </c>
      <c r="V5428">
        <v>2523</v>
      </c>
      <c r="W5428" t="s">
        <v>518</v>
      </c>
      <c r="X5428">
        <v>8</v>
      </c>
      <c r="Y5428" t="s">
        <v>519</v>
      </c>
      <c r="Z5428">
        <v>73000</v>
      </c>
      <c r="AA5428">
        <v>21</v>
      </c>
      <c r="AB5428" t="s">
        <v>867</v>
      </c>
      <c r="AC5428">
        <v>73</v>
      </c>
      <c r="AD5428">
        <v>73000</v>
      </c>
      <c r="AE5428">
        <v>0</v>
      </c>
      <c r="AF5428">
        <v>46799</v>
      </c>
      <c r="AG5428"/>
      <c r="AH5428">
        <v>46799</v>
      </c>
      <c r="AI5428">
        <v>0</v>
      </c>
    </row>
    <row r="5429" spans="1:35">
      <c r="A5429" t="s">
        <v>862</v>
      </c>
      <c r="B5429">
        <v>2019</v>
      </c>
      <c r="C5429">
        <v>2019</v>
      </c>
      <c r="D5429">
        <v>2019</v>
      </c>
      <c r="E5429">
        <v>4</v>
      </c>
      <c r="F5429">
        <v>0</v>
      </c>
      <c r="G5429">
        <v>0</v>
      </c>
      <c r="H5429" t="s">
        <v>510</v>
      </c>
      <c r="I5429">
        <v>842</v>
      </c>
      <c r="J5429" t="s">
        <v>593</v>
      </c>
      <c r="K5429" t="s">
        <v>593</v>
      </c>
      <c r="L5429">
        <v>84</v>
      </c>
      <c r="M5429" t="s">
        <v>805</v>
      </c>
      <c r="N5429" t="s">
        <v>806</v>
      </c>
      <c r="O5429">
        <v>0</v>
      </c>
      <c r="P5429" t="s">
        <v>177</v>
      </c>
      <c r="Q5429" t="s">
        <v>514</v>
      </c>
      <c r="R5429" t="s">
        <v>515</v>
      </c>
      <c r="S5429" t="s">
        <v>516</v>
      </c>
      <c r="T5429">
        <v>0</v>
      </c>
      <c r="U5429" t="s">
        <v>517</v>
      </c>
      <c r="V5429">
        <v>2523</v>
      </c>
      <c r="W5429" t="s">
        <v>518</v>
      </c>
      <c r="X5429">
        <v>8</v>
      </c>
      <c r="Y5429" t="s">
        <v>519</v>
      </c>
      <c r="Z5429">
        <v>8000</v>
      </c>
      <c r="AA5429">
        <v>21</v>
      </c>
      <c r="AB5429" t="s">
        <v>867</v>
      </c>
      <c r="AC5429">
        <v>8</v>
      </c>
      <c r="AD5429">
        <v>8000</v>
      </c>
      <c r="AE5429">
        <v>0</v>
      </c>
      <c r="AF5429">
        <v>12171</v>
      </c>
      <c r="AG5429"/>
      <c r="AH5429">
        <v>12171</v>
      </c>
      <c r="AI5429">
        <v>0</v>
      </c>
    </row>
    <row r="5430" spans="1:35">
      <c r="A5430" t="s">
        <v>862</v>
      </c>
      <c r="B5430">
        <v>2019</v>
      </c>
      <c r="C5430">
        <v>2019</v>
      </c>
      <c r="D5430">
        <v>2019</v>
      </c>
      <c r="E5430">
        <v>4</v>
      </c>
      <c r="F5430">
        <v>0</v>
      </c>
      <c r="G5430">
        <v>0</v>
      </c>
      <c r="H5430" t="s">
        <v>510</v>
      </c>
      <c r="I5430">
        <v>842</v>
      </c>
      <c r="J5430" t="s">
        <v>593</v>
      </c>
      <c r="K5430" t="s">
        <v>593</v>
      </c>
      <c r="L5430">
        <v>92</v>
      </c>
      <c r="M5430" t="s">
        <v>809</v>
      </c>
      <c r="N5430" t="s">
        <v>810</v>
      </c>
      <c r="O5430">
        <v>0</v>
      </c>
      <c r="P5430" t="s">
        <v>177</v>
      </c>
      <c r="Q5430" t="s">
        <v>514</v>
      </c>
      <c r="R5430" t="s">
        <v>515</v>
      </c>
      <c r="S5430" t="s">
        <v>516</v>
      </c>
      <c r="T5430">
        <v>0</v>
      </c>
      <c r="U5430" t="s">
        <v>517</v>
      </c>
      <c r="V5430">
        <v>2523</v>
      </c>
      <c r="W5430" t="s">
        <v>518</v>
      </c>
      <c r="X5430">
        <v>8</v>
      </c>
      <c r="Y5430" t="s">
        <v>519</v>
      </c>
      <c r="Z5430">
        <v>17311000</v>
      </c>
      <c r="AA5430">
        <v>21</v>
      </c>
      <c r="AB5430" t="s">
        <v>867</v>
      </c>
      <c r="AC5430">
        <v>17311</v>
      </c>
      <c r="AD5430">
        <v>17311000</v>
      </c>
      <c r="AE5430">
        <v>0</v>
      </c>
      <c r="AF5430">
        <v>2462638</v>
      </c>
      <c r="AG5430"/>
      <c r="AH5430">
        <v>2462638</v>
      </c>
      <c r="AI5430">
        <v>0</v>
      </c>
    </row>
    <row r="5431" spans="1:35">
      <c r="A5431" t="s">
        <v>862</v>
      </c>
      <c r="B5431">
        <v>2019</v>
      </c>
      <c r="C5431">
        <v>2019</v>
      </c>
      <c r="D5431">
        <v>2019</v>
      </c>
      <c r="E5431">
        <v>4</v>
      </c>
      <c r="F5431">
        <v>0</v>
      </c>
      <c r="G5431">
        <v>0</v>
      </c>
      <c r="H5431" t="s">
        <v>510</v>
      </c>
      <c r="I5431">
        <v>842</v>
      </c>
      <c r="J5431" t="s">
        <v>593</v>
      </c>
      <c r="K5431" t="s">
        <v>593</v>
      </c>
      <c r="L5431">
        <v>116</v>
      </c>
      <c r="M5431" t="s">
        <v>864</v>
      </c>
      <c r="N5431" t="s">
        <v>865</v>
      </c>
      <c r="O5431">
        <v>0</v>
      </c>
      <c r="P5431" t="s">
        <v>177</v>
      </c>
      <c r="Q5431" t="s">
        <v>514</v>
      </c>
      <c r="R5431" t="s">
        <v>515</v>
      </c>
      <c r="S5431" t="s">
        <v>516</v>
      </c>
      <c r="T5431">
        <v>0</v>
      </c>
      <c r="U5431" t="s">
        <v>517</v>
      </c>
      <c r="V5431">
        <v>2523</v>
      </c>
      <c r="W5431" t="s">
        <v>518</v>
      </c>
      <c r="X5431">
        <v>8</v>
      </c>
      <c r="Y5431" t="s">
        <v>519</v>
      </c>
      <c r="Z5431">
        <v>36000</v>
      </c>
      <c r="AA5431">
        <v>21</v>
      </c>
      <c r="AB5431" t="s">
        <v>867</v>
      </c>
      <c r="AC5431">
        <v>36</v>
      </c>
      <c r="AD5431">
        <v>36000</v>
      </c>
      <c r="AE5431">
        <v>0</v>
      </c>
      <c r="AF5431">
        <v>12580</v>
      </c>
      <c r="AG5431"/>
      <c r="AH5431">
        <v>12580</v>
      </c>
      <c r="AI5431">
        <v>0</v>
      </c>
    </row>
    <row r="5432" spans="1:35">
      <c r="A5432" t="s">
        <v>862</v>
      </c>
      <c r="B5432">
        <v>2019</v>
      </c>
      <c r="C5432">
        <v>2019</v>
      </c>
      <c r="D5432">
        <v>2019</v>
      </c>
      <c r="E5432">
        <v>4</v>
      </c>
      <c r="F5432">
        <v>0</v>
      </c>
      <c r="G5432">
        <v>0</v>
      </c>
      <c r="H5432" t="s">
        <v>510</v>
      </c>
      <c r="I5432">
        <v>842</v>
      </c>
      <c r="J5432" t="s">
        <v>593</v>
      </c>
      <c r="K5432" t="s">
        <v>593</v>
      </c>
      <c r="L5432">
        <v>124</v>
      </c>
      <c r="M5432" t="s">
        <v>542</v>
      </c>
      <c r="N5432" t="s">
        <v>543</v>
      </c>
      <c r="O5432">
        <v>0</v>
      </c>
      <c r="P5432" t="s">
        <v>177</v>
      </c>
      <c r="Q5432" t="s">
        <v>514</v>
      </c>
      <c r="R5432" t="s">
        <v>515</v>
      </c>
      <c r="S5432" t="s">
        <v>516</v>
      </c>
      <c r="T5432">
        <v>0</v>
      </c>
      <c r="U5432" t="s">
        <v>517</v>
      </c>
      <c r="V5432">
        <v>2523</v>
      </c>
      <c r="W5432" t="s">
        <v>518</v>
      </c>
      <c r="X5432">
        <v>8</v>
      </c>
      <c r="Y5432" t="s">
        <v>519</v>
      </c>
      <c r="Z5432">
        <v>952465000</v>
      </c>
      <c r="AA5432">
        <v>21</v>
      </c>
      <c r="AB5432" t="s">
        <v>867</v>
      </c>
      <c r="AC5432">
        <v>952465</v>
      </c>
      <c r="AD5432">
        <v>952465000</v>
      </c>
      <c r="AE5432">
        <v>0</v>
      </c>
      <c r="AF5432">
        <v>121799790</v>
      </c>
      <c r="AG5432"/>
      <c r="AH5432">
        <v>121799790</v>
      </c>
      <c r="AI5432">
        <v>0</v>
      </c>
    </row>
    <row r="5433" spans="1:35">
      <c r="A5433" t="s">
        <v>862</v>
      </c>
      <c r="B5433">
        <v>2019</v>
      </c>
      <c r="C5433">
        <v>2019</v>
      </c>
      <c r="D5433">
        <v>2019</v>
      </c>
      <c r="E5433">
        <v>4</v>
      </c>
      <c r="F5433">
        <v>0</v>
      </c>
      <c r="G5433">
        <v>0</v>
      </c>
      <c r="H5433" t="s">
        <v>510</v>
      </c>
      <c r="I5433">
        <v>842</v>
      </c>
      <c r="J5433" t="s">
        <v>593</v>
      </c>
      <c r="K5433" t="s">
        <v>593</v>
      </c>
      <c r="L5433">
        <v>136</v>
      </c>
      <c r="M5433" t="s">
        <v>795</v>
      </c>
      <c r="N5433" t="s">
        <v>796</v>
      </c>
      <c r="O5433">
        <v>0</v>
      </c>
      <c r="P5433" t="s">
        <v>177</v>
      </c>
      <c r="Q5433" t="s">
        <v>514</v>
      </c>
      <c r="R5433" t="s">
        <v>515</v>
      </c>
      <c r="S5433" t="s">
        <v>516</v>
      </c>
      <c r="T5433">
        <v>0</v>
      </c>
      <c r="U5433" t="s">
        <v>517</v>
      </c>
      <c r="V5433">
        <v>2523</v>
      </c>
      <c r="W5433" t="s">
        <v>518</v>
      </c>
      <c r="X5433">
        <v>8</v>
      </c>
      <c r="Y5433" t="s">
        <v>519</v>
      </c>
      <c r="Z5433">
        <v>2167000</v>
      </c>
      <c r="AA5433">
        <v>21</v>
      </c>
      <c r="AB5433" t="s">
        <v>867</v>
      </c>
      <c r="AC5433">
        <v>2167</v>
      </c>
      <c r="AD5433">
        <v>2167000</v>
      </c>
      <c r="AE5433">
        <v>0</v>
      </c>
      <c r="AF5433">
        <v>393575</v>
      </c>
      <c r="AG5433"/>
      <c r="AH5433">
        <v>393575</v>
      </c>
      <c r="AI5433">
        <v>0</v>
      </c>
    </row>
    <row r="5434" spans="1:35">
      <c r="A5434" t="s">
        <v>862</v>
      </c>
      <c r="B5434">
        <v>2019</v>
      </c>
      <c r="C5434">
        <v>2019</v>
      </c>
      <c r="D5434">
        <v>2019</v>
      </c>
      <c r="E5434">
        <v>4</v>
      </c>
      <c r="F5434">
        <v>0</v>
      </c>
      <c r="G5434">
        <v>0</v>
      </c>
      <c r="H5434" t="s">
        <v>510</v>
      </c>
      <c r="I5434">
        <v>842</v>
      </c>
      <c r="J5434" t="s">
        <v>593</v>
      </c>
      <c r="K5434" t="s">
        <v>593</v>
      </c>
      <c r="L5434">
        <v>152</v>
      </c>
      <c r="M5434" t="s">
        <v>642</v>
      </c>
      <c r="N5434" t="s">
        <v>643</v>
      </c>
      <c r="O5434">
        <v>0</v>
      </c>
      <c r="P5434" t="s">
        <v>177</v>
      </c>
      <c r="Q5434" t="s">
        <v>514</v>
      </c>
      <c r="R5434" t="s">
        <v>515</v>
      </c>
      <c r="S5434" t="s">
        <v>516</v>
      </c>
      <c r="T5434">
        <v>0</v>
      </c>
      <c r="U5434" t="s">
        <v>517</v>
      </c>
      <c r="V5434">
        <v>2523</v>
      </c>
      <c r="W5434" t="s">
        <v>518</v>
      </c>
      <c r="X5434">
        <v>8</v>
      </c>
      <c r="Y5434" t="s">
        <v>519</v>
      </c>
      <c r="Z5434">
        <v>534000</v>
      </c>
      <c r="AA5434">
        <v>21</v>
      </c>
      <c r="AB5434" t="s">
        <v>867</v>
      </c>
      <c r="AC5434">
        <v>534</v>
      </c>
      <c r="AD5434">
        <v>534000</v>
      </c>
      <c r="AE5434">
        <v>0</v>
      </c>
      <c r="AF5434">
        <v>333106</v>
      </c>
      <c r="AG5434"/>
      <c r="AH5434">
        <v>333106</v>
      </c>
      <c r="AI5434">
        <v>0</v>
      </c>
    </row>
    <row r="5435" spans="1:35">
      <c r="A5435" t="s">
        <v>862</v>
      </c>
      <c r="B5435">
        <v>2019</v>
      </c>
      <c r="C5435">
        <v>2019</v>
      </c>
      <c r="D5435">
        <v>2019</v>
      </c>
      <c r="E5435">
        <v>4</v>
      </c>
      <c r="F5435">
        <v>0</v>
      </c>
      <c r="G5435">
        <v>0</v>
      </c>
      <c r="H5435" t="s">
        <v>510</v>
      </c>
      <c r="I5435">
        <v>842</v>
      </c>
      <c r="J5435" t="s">
        <v>593</v>
      </c>
      <c r="K5435" t="s">
        <v>593</v>
      </c>
      <c r="L5435">
        <v>156</v>
      </c>
      <c r="M5435" t="s">
        <v>183</v>
      </c>
      <c r="N5435" t="s">
        <v>562</v>
      </c>
      <c r="O5435">
        <v>0</v>
      </c>
      <c r="P5435" t="s">
        <v>177</v>
      </c>
      <c r="Q5435" t="s">
        <v>514</v>
      </c>
      <c r="R5435" t="s">
        <v>515</v>
      </c>
      <c r="S5435" t="s">
        <v>516</v>
      </c>
      <c r="T5435">
        <v>0</v>
      </c>
      <c r="U5435" t="s">
        <v>517</v>
      </c>
      <c r="V5435">
        <v>2523</v>
      </c>
      <c r="W5435" t="s">
        <v>518</v>
      </c>
      <c r="X5435">
        <v>8</v>
      </c>
      <c r="Y5435" t="s">
        <v>519</v>
      </c>
      <c r="Z5435">
        <v>425000</v>
      </c>
      <c r="AA5435">
        <v>21</v>
      </c>
      <c r="AB5435" t="s">
        <v>867</v>
      </c>
      <c r="AC5435">
        <v>425</v>
      </c>
      <c r="AD5435">
        <v>425000</v>
      </c>
      <c r="AE5435">
        <v>0</v>
      </c>
      <c r="AF5435">
        <v>154076</v>
      </c>
      <c r="AG5435"/>
      <c r="AH5435">
        <v>154076</v>
      </c>
      <c r="AI5435">
        <v>0</v>
      </c>
    </row>
    <row r="5436" spans="1:35">
      <c r="A5436" t="s">
        <v>862</v>
      </c>
      <c r="B5436">
        <v>2019</v>
      </c>
      <c r="C5436">
        <v>2019</v>
      </c>
      <c r="D5436">
        <v>2019</v>
      </c>
      <c r="E5436">
        <v>4</v>
      </c>
      <c r="F5436">
        <v>0</v>
      </c>
      <c r="G5436">
        <v>0</v>
      </c>
      <c r="H5436" t="s">
        <v>510</v>
      </c>
      <c r="I5436">
        <v>842</v>
      </c>
      <c r="J5436" t="s">
        <v>593</v>
      </c>
      <c r="K5436" t="s">
        <v>593</v>
      </c>
      <c r="L5436">
        <v>170</v>
      </c>
      <c r="M5436" t="s">
        <v>725</v>
      </c>
      <c r="N5436" t="s">
        <v>726</v>
      </c>
      <c r="O5436">
        <v>0</v>
      </c>
      <c r="P5436" t="s">
        <v>177</v>
      </c>
      <c r="Q5436" t="s">
        <v>514</v>
      </c>
      <c r="R5436" t="s">
        <v>515</v>
      </c>
      <c r="S5436" t="s">
        <v>516</v>
      </c>
      <c r="T5436">
        <v>0</v>
      </c>
      <c r="U5436" t="s">
        <v>517</v>
      </c>
      <c r="V5436">
        <v>2523</v>
      </c>
      <c r="W5436" t="s">
        <v>518</v>
      </c>
      <c r="X5436">
        <v>8</v>
      </c>
      <c r="Y5436" t="s">
        <v>519</v>
      </c>
      <c r="Z5436">
        <v>340000</v>
      </c>
      <c r="AA5436">
        <v>21</v>
      </c>
      <c r="AB5436" t="s">
        <v>867</v>
      </c>
      <c r="AC5436">
        <v>340</v>
      </c>
      <c r="AD5436">
        <v>340000</v>
      </c>
      <c r="AE5436">
        <v>0</v>
      </c>
      <c r="AF5436">
        <v>77237</v>
      </c>
      <c r="AG5436"/>
      <c r="AH5436">
        <v>77237</v>
      </c>
      <c r="AI5436">
        <v>0</v>
      </c>
    </row>
    <row r="5437" spans="1:35">
      <c r="A5437" t="s">
        <v>862</v>
      </c>
      <c r="B5437">
        <v>2019</v>
      </c>
      <c r="C5437">
        <v>2019</v>
      </c>
      <c r="D5437">
        <v>2019</v>
      </c>
      <c r="E5437">
        <v>4</v>
      </c>
      <c r="F5437">
        <v>0</v>
      </c>
      <c r="G5437">
        <v>0</v>
      </c>
      <c r="H5437" t="s">
        <v>510</v>
      </c>
      <c r="I5437">
        <v>842</v>
      </c>
      <c r="J5437" t="s">
        <v>593</v>
      </c>
      <c r="K5437" t="s">
        <v>593</v>
      </c>
      <c r="L5437">
        <v>188</v>
      </c>
      <c r="M5437" t="s">
        <v>612</v>
      </c>
      <c r="N5437" t="s">
        <v>613</v>
      </c>
      <c r="O5437">
        <v>0</v>
      </c>
      <c r="P5437" t="s">
        <v>177</v>
      </c>
      <c r="Q5437" t="s">
        <v>514</v>
      </c>
      <c r="R5437" t="s">
        <v>515</v>
      </c>
      <c r="S5437" t="s">
        <v>516</v>
      </c>
      <c r="T5437">
        <v>0</v>
      </c>
      <c r="U5437" t="s">
        <v>517</v>
      </c>
      <c r="V5437">
        <v>2523</v>
      </c>
      <c r="W5437" t="s">
        <v>518</v>
      </c>
      <c r="X5437">
        <v>8</v>
      </c>
      <c r="Y5437" t="s">
        <v>519</v>
      </c>
      <c r="Z5437">
        <v>96000</v>
      </c>
      <c r="AA5437">
        <v>21</v>
      </c>
      <c r="AB5437" t="s">
        <v>867</v>
      </c>
      <c r="AC5437">
        <v>96</v>
      </c>
      <c r="AD5437">
        <v>96000</v>
      </c>
      <c r="AE5437">
        <v>0</v>
      </c>
      <c r="AF5437">
        <v>53795</v>
      </c>
      <c r="AG5437"/>
      <c r="AH5437">
        <v>53795</v>
      </c>
      <c r="AI5437">
        <v>0</v>
      </c>
    </row>
    <row r="5438" spans="1:35">
      <c r="A5438" t="s">
        <v>862</v>
      </c>
      <c r="B5438">
        <v>2019</v>
      </c>
      <c r="C5438">
        <v>2019</v>
      </c>
      <c r="D5438">
        <v>2019</v>
      </c>
      <c r="E5438">
        <v>4</v>
      </c>
      <c r="F5438">
        <v>0</v>
      </c>
      <c r="G5438">
        <v>0</v>
      </c>
      <c r="H5438" t="s">
        <v>510</v>
      </c>
      <c r="I5438">
        <v>842</v>
      </c>
      <c r="J5438" t="s">
        <v>593</v>
      </c>
      <c r="K5438" t="s">
        <v>593</v>
      </c>
      <c r="L5438">
        <v>212</v>
      </c>
      <c r="M5438" t="s">
        <v>815</v>
      </c>
      <c r="N5438" t="s">
        <v>816</v>
      </c>
      <c r="O5438">
        <v>0</v>
      </c>
      <c r="P5438" t="s">
        <v>177</v>
      </c>
      <c r="Q5438" t="s">
        <v>514</v>
      </c>
      <c r="R5438" t="s">
        <v>515</v>
      </c>
      <c r="S5438" t="s">
        <v>516</v>
      </c>
      <c r="T5438">
        <v>0</v>
      </c>
      <c r="U5438" t="s">
        <v>517</v>
      </c>
      <c r="V5438">
        <v>2523</v>
      </c>
      <c r="W5438" t="s">
        <v>518</v>
      </c>
      <c r="X5438">
        <v>8</v>
      </c>
      <c r="Y5438" t="s">
        <v>519</v>
      </c>
      <c r="Z5438">
        <v>115000</v>
      </c>
      <c r="AA5438">
        <v>21</v>
      </c>
      <c r="AB5438" t="s">
        <v>867</v>
      </c>
      <c r="AC5438">
        <v>115</v>
      </c>
      <c r="AD5438">
        <v>115000</v>
      </c>
      <c r="AE5438">
        <v>0</v>
      </c>
      <c r="AF5438">
        <v>74208</v>
      </c>
      <c r="AG5438"/>
      <c r="AH5438">
        <v>74208</v>
      </c>
      <c r="AI5438">
        <v>0</v>
      </c>
    </row>
    <row r="5439" spans="1:35">
      <c r="A5439" t="s">
        <v>862</v>
      </c>
      <c r="B5439">
        <v>2019</v>
      </c>
      <c r="C5439">
        <v>2019</v>
      </c>
      <c r="D5439">
        <v>2019</v>
      </c>
      <c r="E5439">
        <v>4</v>
      </c>
      <c r="F5439">
        <v>0</v>
      </c>
      <c r="G5439">
        <v>0</v>
      </c>
      <c r="H5439" t="s">
        <v>510</v>
      </c>
      <c r="I5439">
        <v>842</v>
      </c>
      <c r="J5439" t="s">
        <v>593</v>
      </c>
      <c r="K5439" t="s">
        <v>593</v>
      </c>
      <c r="L5439">
        <v>214</v>
      </c>
      <c r="M5439" t="s">
        <v>837</v>
      </c>
      <c r="N5439" t="s">
        <v>838</v>
      </c>
      <c r="O5439">
        <v>0</v>
      </c>
      <c r="P5439" t="s">
        <v>177</v>
      </c>
      <c r="Q5439" t="s">
        <v>514</v>
      </c>
      <c r="R5439" t="s">
        <v>515</v>
      </c>
      <c r="S5439" t="s">
        <v>516</v>
      </c>
      <c r="T5439">
        <v>0</v>
      </c>
      <c r="U5439" t="s">
        <v>517</v>
      </c>
      <c r="V5439">
        <v>2523</v>
      </c>
      <c r="W5439" t="s">
        <v>518</v>
      </c>
      <c r="X5439">
        <v>8</v>
      </c>
      <c r="Y5439" t="s">
        <v>519</v>
      </c>
      <c r="Z5439">
        <v>810000</v>
      </c>
      <c r="AA5439">
        <v>21</v>
      </c>
      <c r="AB5439" t="s">
        <v>867</v>
      </c>
      <c r="AC5439">
        <v>810</v>
      </c>
      <c r="AD5439">
        <v>810000</v>
      </c>
      <c r="AE5439">
        <v>0</v>
      </c>
      <c r="AF5439">
        <v>466540</v>
      </c>
      <c r="AG5439"/>
      <c r="AH5439">
        <v>466540</v>
      </c>
      <c r="AI5439">
        <v>0</v>
      </c>
    </row>
    <row r="5440" spans="1:35">
      <c r="A5440" t="s">
        <v>862</v>
      </c>
      <c r="B5440">
        <v>2019</v>
      </c>
      <c r="C5440">
        <v>2019</v>
      </c>
      <c r="D5440">
        <v>2019</v>
      </c>
      <c r="E5440">
        <v>4</v>
      </c>
      <c r="F5440">
        <v>0</v>
      </c>
      <c r="G5440">
        <v>0</v>
      </c>
      <c r="H5440" t="s">
        <v>510</v>
      </c>
      <c r="I5440">
        <v>842</v>
      </c>
      <c r="J5440" t="s">
        <v>593</v>
      </c>
      <c r="K5440" t="s">
        <v>593</v>
      </c>
      <c r="L5440">
        <v>218</v>
      </c>
      <c r="M5440" t="s">
        <v>767</v>
      </c>
      <c r="N5440" t="s">
        <v>768</v>
      </c>
      <c r="O5440">
        <v>0</v>
      </c>
      <c r="P5440" t="s">
        <v>177</v>
      </c>
      <c r="Q5440" t="s">
        <v>514</v>
      </c>
      <c r="R5440" t="s">
        <v>515</v>
      </c>
      <c r="S5440" t="s">
        <v>516</v>
      </c>
      <c r="T5440">
        <v>0</v>
      </c>
      <c r="U5440" t="s">
        <v>517</v>
      </c>
      <c r="V5440">
        <v>2523</v>
      </c>
      <c r="W5440" t="s">
        <v>518</v>
      </c>
      <c r="X5440">
        <v>8</v>
      </c>
      <c r="Y5440" t="s">
        <v>519</v>
      </c>
      <c r="Z5440">
        <v>65000</v>
      </c>
      <c r="AA5440">
        <v>21</v>
      </c>
      <c r="AB5440" t="s">
        <v>867</v>
      </c>
      <c r="AC5440">
        <v>65</v>
      </c>
      <c r="AD5440">
        <v>65000</v>
      </c>
      <c r="AE5440">
        <v>0</v>
      </c>
      <c r="AF5440">
        <v>54433</v>
      </c>
      <c r="AG5440"/>
      <c r="AH5440">
        <v>54433</v>
      </c>
      <c r="AI5440">
        <v>0</v>
      </c>
    </row>
    <row r="5441" spans="1:35">
      <c r="A5441" t="s">
        <v>862</v>
      </c>
      <c r="B5441">
        <v>2019</v>
      </c>
      <c r="C5441">
        <v>2019</v>
      </c>
      <c r="D5441">
        <v>2019</v>
      </c>
      <c r="E5441">
        <v>4</v>
      </c>
      <c r="F5441">
        <v>0</v>
      </c>
      <c r="G5441">
        <v>0</v>
      </c>
      <c r="H5441" t="s">
        <v>510</v>
      </c>
      <c r="I5441">
        <v>842</v>
      </c>
      <c r="J5441" t="s">
        <v>593</v>
      </c>
      <c r="K5441" t="s">
        <v>593</v>
      </c>
      <c r="L5441">
        <v>222</v>
      </c>
      <c r="M5441" t="s">
        <v>833</v>
      </c>
      <c r="N5441" t="s">
        <v>834</v>
      </c>
      <c r="O5441">
        <v>0</v>
      </c>
      <c r="P5441" t="s">
        <v>177</v>
      </c>
      <c r="Q5441" t="s">
        <v>514</v>
      </c>
      <c r="R5441" t="s">
        <v>515</v>
      </c>
      <c r="S5441" t="s">
        <v>516</v>
      </c>
      <c r="T5441">
        <v>0</v>
      </c>
      <c r="U5441" t="s">
        <v>517</v>
      </c>
      <c r="V5441">
        <v>2523</v>
      </c>
      <c r="W5441" t="s">
        <v>518</v>
      </c>
      <c r="X5441">
        <v>8</v>
      </c>
      <c r="Y5441" t="s">
        <v>519</v>
      </c>
      <c r="Z5441">
        <v>743000</v>
      </c>
      <c r="AA5441">
        <v>21</v>
      </c>
      <c r="AB5441" t="s">
        <v>867</v>
      </c>
      <c r="AC5441">
        <v>743</v>
      </c>
      <c r="AD5441">
        <v>743000</v>
      </c>
      <c r="AE5441">
        <v>0</v>
      </c>
      <c r="AF5441">
        <v>191811</v>
      </c>
      <c r="AG5441"/>
      <c r="AH5441">
        <v>191811</v>
      </c>
      <c r="AI5441">
        <v>0</v>
      </c>
    </row>
    <row r="5442" spans="1:35">
      <c r="A5442" t="s">
        <v>862</v>
      </c>
      <c r="B5442">
        <v>2019</v>
      </c>
      <c r="C5442">
        <v>2019</v>
      </c>
      <c r="D5442">
        <v>2019</v>
      </c>
      <c r="E5442">
        <v>4</v>
      </c>
      <c r="F5442">
        <v>0</v>
      </c>
      <c r="G5442">
        <v>0</v>
      </c>
      <c r="H5442" t="s">
        <v>510</v>
      </c>
      <c r="I5442">
        <v>842</v>
      </c>
      <c r="J5442" t="s">
        <v>593</v>
      </c>
      <c r="K5442" t="s">
        <v>593</v>
      </c>
      <c r="L5442">
        <v>251</v>
      </c>
      <c r="M5442" t="s">
        <v>113</v>
      </c>
      <c r="N5442" t="s">
        <v>583</v>
      </c>
      <c r="O5442">
        <v>0</v>
      </c>
      <c r="P5442" t="s">
        <v>177</v>
      </c>
      <c r="Q5442" t="s">
        <v>514</v>
      </c>
      <c r="R5442" t="s">
        <v>515</v>
      </c>
      <c r="S5442" t="s">
        <v>516</v>
      </c>
      <c r="T5442">
        <v>0</v>
      </c>
      <c r="U5442" t="s">
        <v>517</v>
      </c>
      <c r="V5442">
        <v>2523</v>
      </c>
      <c r="W5442" t="s">
        <v>518</v>
      </c>
      <c r="X5442">
        <v>8</v>
      </c>
      <c r="Y5442" t="s">
        <v>519</v>
      </c>
      <c r="Z5442">
        <v>59000</v>
      </c>
      <c r="AA5442">
        <v>21</v>
      </c>
      <c r="AB5442" t="s">
        <v>867</v>
      </c>
      <c r="AC5442">
        <v>59</v>
      </c>
      <c r="AD5442">
        <v>59000</v>
      </c>
      <c r="AE5442">
        <v>0</v>
      </c>
      <c r="AF5442">
        <v>51353</v>
      </c>
      <c r="AG5442"/>
      <c r="AH5442">
        <v>51353</v>
      </c>
      <c r="AI5442">
        <v>0</v>
      </c>
    </row>
    <row r="5443" spans="1:35">
      <c r="A5443" t="s">
        <v>862</v>
      </c>
      <c r="B5443">
        <v>2019</v>
      </c>
      <c r="C5443">
        <v>2019</v>
      </c>
      <c r="D5443">
        <v>2019</v>
      </c>
      <c r="E5443">
        <v>4</v>
      </c>
      <c r="F5443">
        <v>0</v>
      </c>
      <c r="G5443">
        <v>0</v>
      </c>
      <c r="H5443" t="s">
        <v>510</v>
      </c>
      <c r="I5443">
        <v>842</v>
      </c>
      <c r="J5443" t="s">
        <v>593</v>
      </c>
      <c r="K5443" t="s">
        <v>593</v>
      </c>
      <c r="L5443">
        <v>276</v>
      </c>
      <c r="M5443" t="s">
        <v>591</v>
      </c>
      <c r="N5443" t="s">
        <v>592</v>
      </c>
      <c r="O5443">
        <v>0</v>
      </c>
      <c r="P5443" t="s">
        <v>177</v>
      </c>
      <c r="Q5443" t="s">
        <v>514</v>
      </c>
      <c r="R5443" t="s">
        <v>515</v>
      </c>
      <c r="S5443" t="s">
        <v>516</v>
      </c>
      <c r="T5443">
        <v>0</v>
      </c>
      <c r="U5443" t="s">
        <v>517</v>
      </c>
      <c r="V5443">
        <v>2523</v>
      </c>
      <c r="W5443" t="s">
        <v>518</v>
      </c>
      <c r="X5443">
        <v>8</v>
      </c>
      <c r="Y5443" t="s">
        <v>519</v>
      </c>
      <c r="Z5443">
        <v>1251000</v>
      </c>
      <c r="AA5443">
        <v>21</v>
      </c>
      <c r="AB5443" t="s">
        <v>867</v>
      </c>
      <c r="AC5443">
        <v>1251</v>
      </c>
      <c r="AD5443">
        <v>1251000</v>
      </c>
      <c r="AE5443">
        <v>0</v>
      </c>
      <c r="AF5443">
        <v>540075</v>
      </c>
      <c r="AG5443"/>
      <c r="AH5443">
        <v>540075</v>
      </c>
      <c r="AI5443">
        <v>0</v>
      </c>
    </row>
    <row r="5444" spans="1:35">
      <c r="A5444" t="s">
        <v>862</v>
      </c>
      <c r="B5444">
        <v>2019</v>
      </c>
      <c r="C5444">
        <v>2019</v>
      </c>
      <c r="D5444">
        <v>2019</v>
      </c>
      <c r="E5444">
        <v>4</v>
      </c>
      <c r="F5444">
        <v>0</v>
      </c>
      <c r="G5444">
        <v>0</v>
      </c>
      <c r="H5444" t="s">
        <v>510</v>
      </c>
      <c r="I5444">
        <v>842</v>
      </c>
      <c r="J5444" t="s">
        <v>593</v>
      </c>
      <c r="K5444" t="s">
        <v>593</v>
      </c>
      <c r="L5444">
        <v>300</v>
      </c>
      <c r="M5444" t="s">
        <v>680</v>
      </c>
      <c r="N5444" t="s">
        <v>681</v>
      </c>
      <c r="O5444">
        <v>0</v>
      </c>
      <c r="P5444" t="s">
        <v>177</v>
      </c>
      <c r="Q5444" t="s">
        <v>514</v>
      </c>
      <c r="R5444" t="s">
        <v>515</v>
      </c>
      <c r="S5444" t="s">
        <v>516</v>
      </c>
      <c r="T5444">
        <v>0</v>
      </c>
      <c r="U5444" t="s">
        <v>517</v>
      </c>
      <c r="V5444">
        <v>2523</v>
      </c>
      <c r="W5444" t="s">
        <v>518</v>
      </c>
      <c r="X5444">
        <v>8</v>
      </c>
      <c r="Y5444" t="s">
        <v>519</v>
      </c>
      <c r="Z5444">
        <v>40000</v>
      </c>
      <c r="AA5444">
        <v>21</v>
      </c>
      <c r="AB5444" t="s">
        <v>867</v>
      </c>
      <c r="AC5444">
        <v>40</v>
      </c>
      <c r="AD5444">
        <v>40000</v>
      </c>
      <c r="AE5444">
        <v>0</v>
      </c>
      <c r="AF5444">
        <v>23080</v>
      </c>
      <c r="AG5444"/>
      <c r="AH5444">
        <v>23080</v>
      </c>
      <c r="AI5444">
        <v>0</v>
      </c>
    </row>
    <row r="5445" spans="1:35">
      <c r="A5445" t="s">
        <v>862</v>
      </c>
      <c r="B5445">
        <v>2019</v>
      </c>
      <c r="C5445">
        <v>2019</v>
      </c>
      <c r="D5445">
        <v>2019</v>
      </c>
      <c r="E5445">
        <v>4</v>
      </c>
      <c r="F5445">
        <v>0</v>
      </c>
      <c r="G5445">
        <v>0</v>
      </c>
      <c r="H5445" t="s">
        <v>510</v>
      </c>
      <c r="I5445">
        <v>842</v>
      </c>
      <c r="J5445" t="s">
        <v>593</v>
      </c>
      <c r="K5445" t="s">
        <v>593</v>
      </c>
      <c r="L5445">
        <v>308</v>
      </c>
      <c r="M5445" t="s">
        <v>819</v>
      </c>
      <c r="N5445" t="s">
        <v>820</v>
      </c>
      <c r="O5445">
        <v>0</v>
      </c>
      <c r="P5445" t="s">
        <v>177</v>
      </c>
      <c r="Q5445" t="s">
        <v>514</v>
      </c>
      <c r="R5445" t="s">
        <v>515</v>
      </c>
      <c r="S5445" t="s">
        <v>516</v>
      </c>
      <c r="T5445">
        <v>0</v>
      </c>
      <c r="U5445" t="s">
        <v>517</v>
      </c>
      <c r="V5445">
        <v>2523</v>
      </c>
      <c r="W5445" t="s">
        <v>518</v>
      </c>
      <c r="X5445">
        <v>8</v>
      </c>
      <c r="Y5445" t="s">
        <v>519</v>
      </c>
      <c r="Z5445">
        <v>31000</v>
      </c>
      <c r="AA5445">
        <v>21</v>
      </c>
      <c r="AB5445" t="s">
        <v>867</v>
      </c>
      <c r="AC5445">
        <v>31</v>
      </c>
      <c r="AD5445">
        <v>31000</v>
      </c>
      <c r="AE5445">
        <v>0</v>
      </c>
      <c r="AF5445">
        <v>33255</v>
      </c>
      <c r="AG5445"/>
      <c r="AH5445">
        <v>33255</v>
      </c>
      <c r="AI5445">
        <v>0</v>
      </c>
    </row>
    <row r="5446" spans="1:35">
      <c r="A5446" t="s">
        <v>862</v>
      </c>
      <c r="B5446">
        <v>2019</v>
      </c>
      <c r="C5446">
        <v>2019</v>
      </c>
      <c r="D5446">
        <v>2019</v>
      </c>
      <c r="E5446">
        <v>4</v>
      </c>
      <c r="F5446">
        <v>0</v>
      </c>
      <c r="G5446">
        <v>0</v>
      </c>
      <c r="H5446" t="s">
        <v>510</v>
      </c>
      <c r="I5446">
        <v>842</v>
      </c>
      <c r="J5446" t="s">
        <v>593</v>
      </c>
      <c r="K5446" t="s">
        <v>593</v>
      </c>
      <c r="L5446">
        <v>320</v>
      </c>
      <c r="M5446" t="s">
        <v>835</v>
      </c>
      <c r="N5446" t="s">
        <v>836</v>
      </c>
      <c r="O5446">
        <v>0</v>
      </c>
      <c r="P5446" t="s">
        <v>177</v>
      </c>
      <c r="Q5446" t="s">
        <v>514</v>
      </c>
      <c r="R5446" t="s">
        <v>515</v>
      </c>
      <c r="S5446" t="s">
        <v>516</v>
      </c>
      <c r="T5446">
        <v>0</v>
      </c>
      <c r="U5446" t="s">
        <v>517</v>
      </c>
      <c r="V5446">
        <v>2523</v>
      </c>
      <c r="W5446" t="s">
        <v>518</v>
      </c>
      <c r="X5446">
        <v>8</v>
      </c>
      <c r="Y5446" t="s">
        <v>519</v>
      </c>
      <c r="Z5446">
        <v>185000</v>
      </c>
      <c r="AA5446">
        <v>21</v>
      </c>
      <c r="AB5446" t="s">
        <v>867</v>
      </c>
      <c r="AC5446">
        <v>185</v>
      </c>
      <c r="AD5446">
        <v>185000</v>
      </c>
      <c r="AE5446">
        <v>0</v>
      </c>
      <c r="AF5446">
        <v>110491</v>
      </c>
      <c r="AG5446"/>
      <c r="AH5446">
        <v>110491</v>
      </c>
      <c r="AI5446">
        <v>0</v>
      </c>
    </row>
    <row r="5447" spans="1:35">
      <c r="A5447" t="s">
        <v>862</v>
      </c>
      <c r="B5447">
        <v>2019</v>
      </c>
      <c r="C5447">
        <v>2019</v>
      </c>
      <c r="D5447">
        <v>2019</v>
      </c>
      <c r="E5447">
        <v>4</v>
      </c>
      <c r="F5447">
        <v>0</v>
      </c>
      <c r="G5447">
        <v>0</v>
      </c>
      <c r="H5447" t="s">
        <v>510</v>
      </c>
      <c r="I5447">
        <v>842</v>
      </c>
      <c r="J5447" t="s">
        <v>593</v>
      </c>
      <c r="K5447" t="s">
        <v>593</v>
      </c>
      <c r="L5447">
        <v>328</v>
      </c>
      <c r="M5447" t="s">
        <v>717</v>
      </c>
      <c r="N5447" t="s">
        <v>718</v>
      </c>
      <c r="O5447">
        <v>0</v>
      </c>
      <c r="P5447" t="s">
        <v>177</v>
      </c>
      <c r="Q5447" t="s">
        <v>514</v>
      </c>
      <c r="R5447" t="s">
        <v>515</v>
      </c>
      <c r="S5447" t="s">
        <v>516</v>
      </c>
      <c r="T5447">
        <v>0</v>
      </c>
      <c r="U5447" t="s">
        <v>517</v>
      </c>
      <c r="V5447">
        <v>2523</v>
      </c>
      <c r="W5447" t="s">
        <v>518</v>
      </c>
      <c r="X5447">
        <v>8</v>
      </c>
      <c r="Y5447" t="s">
        <v>519</v>
      </c>
      <c r="Z5447">
        <v>312000</v>
      </c>
      <c r="AA5447">
        <v>21</v>
      </c>
      <c r="AB5447" t="s">
        <v>867</v>
      </c>
      <c r="AC5447">
        <v>312</v>
      </c>
      <c r="AD5447">
        <v>312000</v>
      </c>
      <c r="AE5447">
        <v>0</v>
      </c>
      <c r="AF5447">
        <v>148112</v>
      </c>
      <c r="AG5447"/>
      <c r="AH5447">
        <v>148112</v>
      </c>
      <c r="AI5447">
        <v>0</v>
      </c>
    </row>
    <row r="5448" spans="1:35">
      <c r="A5448" t="s">
        <v>862</v>
      </c>
      <c r="B5448">
        <v>2019</v>
      </c>
      <c r="C5448">
        <v>2019</v>
      </c>
      <c r="D5448">
        <v>2019</v>
      </c>
      <c r="E5448">
        <v>4</v>
      </c>
      <c r="F5448">
        <v>0</v>
      </c>
      <c r="G5448">
        <v>0</v>
      </c>
      <c r="H5448" t="s">
        <v>510</v>
      </c>
      <c r="I5448">
        <v>842</v>
      </c>
      <c r="J5448" t="s">
        <v>593</v>
      </c>
      <c r="K5448" t="s">
        <v>593</v>
      </c>
      <c r="L5448">
        <v>340</v>
      </c>
      <c r="M5448" t="s">
        <v>757</v>
      </c>
      <c r="N5448" t="s">
        <v>758</v>
      </c>
      <c r="O5448">
        <v>0</v>
      </c>
      <c r="P5448" t="s">
        <v>177</v>
      </c>
      <c r="Q5448" t="s">
        <v>514</v>
      </c>
      <c r="R5448" t="s">
        <v>515</v>
      </c>
      <c r="S5448" t="s">
        <v>516</v>
      </c>
      <c r="T5448">
        <v>0</v>
      </c>
      <c r="U5448" t="s">
        <v>517</v>
      </c>
      <c r="V5448">
        <v>2523</v>
      </c>
      <c r="W5448" t="s">
        <v>518</v>
      </c>
      <c r="X5448">
        <v>8</v>
      </c>
      <c r="Y5448" t="s">
        <v>519</v>
      </c>
      <c r="Z5448">
        <v>54000</v>
      </c>
      <c r="AA5448">
        <v>21</v>
      </c>
      <c r="AB5448" t="s">
        <v>867</v>
      </c>
      <c r="AC5448">
        <v>54</v>
      </c>
      <c r="AD5448">
        <v>54000</v>
      </c>
      <c r="AE5448">
        <v>0</v>
      </c>
      <c r="AF5448">
        <v>36210</v>
      </c>
      <c r="AG5448"/>
      <c r="AH5448">
        <v>36210</v>
      </c>
      <c r="AI5448">
        <v>0</v>
      </c>
    </row>
    <row r="5449" spans="1:35">
      <c r="A5449" t="s">
        <v>862</v>
      </c>
      <c r="B5449">
        <v>2019</v>
      </c>
      <c r="C5449">
        <v>2019</v>
      </c>
      <c r="D5449">
        <v>2019</v>
      </c>
      <c r="E5449">
        <v>4</v>
      </c>
      <c r="F5449">
        <v>0</v>
      </c>
      <c r="G5449">
        <v>0</v>
      </c>
      <c r="H5449" t="s">
        <v>510</v>
      </c>
      <c r="I5449">
        <v>842</v>
      </c>
      <c r="J5449" t="s">
        <v>593</v>
      </c>
      <c r="K5449" t="s">
        <v>593</v>
      </c>
      <c r="L5449">
        <v>344</v>
      </c>
      <c r="M5449" t="s">
        <v>558</v>
      </c>
      <c r="N5449" t="s">
        <v>559</v>
      </c>
      <c r="O5449">
        <v>0</v>
      </c>
      <c r="P5449" t="s">
        <v>177</v>
      </c>
      <c r="Q5449" t="s">
        <v>514</v>
      </c>
      <c r="R5449" t="s">
        <v>515</v>
      </c>
      <c r="S5449" t="s">
        <v>516</v>
      </c>
      <c r="T5449">
        <v>0</v>
      </c>
      <c r="U5449" t="s">
        <v>517</v>
      </c>
      <c r="V5449">
        <v>2523</v>
      </c>
      <c r="W5449" t="s">
        <v>518</v>
      </c>
      <c r="X5449">
        <v>8</v>
      </c>
      <c r="Y5449" t="s">
        <v>519</v>
      </c>
      <c r="Z5449">
        <v>94000</v>
      </c>
      <c r="AA5449">
        <v>21</v>
      </c>
      <c r="AB5449" t="s">
        <v>867</v>
      </c>
      <c r="AC5449">
        <v>94</v>
      </c>
      <c r="AD5449">
        <v>94000</v>
      </c>
      <c r="AE5449">
        <v>0</v>
      </c>
      <c r="AF5449">
        <v>41890</v>
      </c>
      <c r="AG5449"/>
      <c r="AH5449">
        <v>41890</v>
      </c>
      <c r="AI5449">
        <v>0</v>
      </c>
    </row>
    <row r="5450" spans="1:35">
      <c r="A5450" t="s">
        <v>862</v>
      </c>
      <c r="B5450">
        <v>2019</v>
      </c>
      <c r="C5450">
        <v>2019</v>
      </c>
      <c r="D5450">
        <v>2019</v>
      </c>
      <c r="E5450">
        <v>4</v>
      </c>
      <c r="F5450">
        <v>0</v>
      </c>
      <c r="G5450">
        <v>0</v>
      </c>
      <c r="H5450" t="s">
        <v>510</v>
      </c>
      <c r="I5450">
        <v>842</v>
      </c>
      <c r="J5450" t="s">
        <v>593</v>
      </c>
      <c r="K5450" t="s">
        <v>593</v>
      </c>
      <c r="L5450">
        <v>368</v>
      </c>
      <c r="M5450" t="s">
        <v>622</v>
      </c>
      <c r="N5450" t="s">
        <v>623</v>
      </c>
      <c r="O5450">
        <v>0</v>
      </c>
      <c r="P5450" t="s">
        <v>177</v>
      </c>
      <c r="Q5450" t="s">
        <v>514</v>
      </c>
      <c r="R5450" t="s">
        <v>515</v>
      </c>
      <c r="S5450" t="s">
        <v>516</v>
      </c>
      <c r="T5450">
        <v>0</v>
      </c>
      <c r="U5450" t="s">
        <v>517</v>
      </c>
      <c r="V5450">
        <v>2523</v>
      </c>
      <c r="W5450" t="s">
        <v>518</v>
      </c>
      <c r="X5450">
        <v>8</v>
      </c>
      <c r="Y5450" t="s">
        <v>519</v>
      </c>
      <c r="Z5450">
        <v>127000</v>
      </c>
      <c r="AA5450">
        <v>21</v>
      </c>
      <c r="AB5450" t="s">
        <v>867</v>
      </c>
      <c r="AC5450">
        <v>127</v>
      </c>
      <c r="AD5450">
        <v>127000</v>
      </c>
      <c r="AE5450">
        <v>0</v>
      </c>
      <c r="AF5450">
        <v>131225</v>
      </c>
      <c r="AG5450"/>
      <c r="AH5450">
        <v>131225</v>
      </c>
      <c r="AI5450">
        <v>0</v>
      </c>
    </row>
    <row r="5451" spans="1:35">
      <c r="A5451" t="s">
        <v>862</v>
      </c>
      <c r="B5451">
        <v>2019</v>
      </c>
      <c r="C5451">
        <v>2019</v>
      </c>
      <c r="D5451">
        <v>2019</v>
      </c>
      <c r="E5451">
        <v>4</v>
      </c>
      <c r="F5451">
        <v>0</v>
      </c>
      <c r="G5451">
        <v>0</v>
      </c>
      <c r="H5451" t="s">
        <v>510</v>
      </c>
      <c r="I5451">
        <v>842</v>
      </c>
      <c r="J5451" t="s">
        <v>593</v>
      </c>
      <c r="K5451" t="s">
        <v>593</v>
      </c>
      <c r="L5451">
        <v>372</v>
      </c>
      <c r="M5451" t="s">
        <v>676</v>
      </c>
      <c r="N5451" t="s">
        <v>677</v>
      </c>
      <c r="O5451">
        <v>0</v>
      </c>
      <c r="P5451" t="s">
        <v>177</v>
      </c>
      <c r="Q5451" t="s">
        <v>514</v>
      </c>
      <c r="R5451" t="s">
        <v>515</v>
      </c>
      <c r="S5451" t="s">
        <v>516</v>
      </c>
      <c r="T5451">
        <v>0</v>
      </c>
      <c r="U5451" t="s">
        <v>517</v>
      </c>
      <c r="V5451">
        <v>2523</v>
      </c>
      <c r="W5451" t="s">
        <v>518</v>
      </c>
      <c r="X5451">
        <v>8</v>
      </c>
      <c r="Y5451" t="s">
        <v>519</v>
      </c>
      <c r="Z5451">
        <v>195000</v>
      </c>
      <c r="AA5451">
        <v>21</v>
      </c>
      <c r="AB5451" t="s">
        <v>867</v>
      </c>
      <c r="AC5451">
        <v>195</v>
      </c>
      <c r="AD5451">
        <v>195000</v>
      </c>
      <c r="AE5451">
        <v>0</v>
      </c>
      <c r="AF5451">
        <v>124221</v>
      </c>
      <c r="AG5451"/>
      <c r="AH5451">
        <v>124221</v>
      </c>
      <c r="AI5451">
        <v>0</v>
      </c>
    </row>
    <row r="5452" spans="1:35">
      <c r="A5452" t="s">
        <v>862</v>
      </c>
      <c r="B5452">
        <v>2019</v>
      </c>
      <c r="C5452">
        <v>2019</v>
      </c>
      <c r="D5452">
        <v>2019</v>
      </c>
      <c r="E5452">
        <v>4</v>
      </c>
      <c r="F5452">
        <v>0</v>
      </c>
      <c r="G5452">
        <v>0</v>
      </c>
      <c r="H5452" t="s">
        <v>510</v>
      </c>
      <c r="I5452">
        <v>842</v>
      </c>
      <c r="J5452" t="s">
        <v>593</v>
      </c>
      <c r="K5452" t="s">
        <v>593</v>
      </c>
      <c r="L5452">
        <v>376</v>
      </c>
      <c r="M5452" t="s">
        <v>658</v>
      </c>
      <c r="N5452" t="s">
        <v>659</v>
      </c>
      <c r="O5452">
        <v>0</v>
      </c>
      <c r="P5452" t="s">
        <v>177</v>
      </c>
      <c r="Q5452" t="s">
        <v>514</v>
      </c>
      <c r="R5452" t="s">
        <v>515</v>
      </c>
      <c r="S5452" t="s">
        <v>516</v>
      </c>
      <c r="T5452">
        <v>0</v>
      </c>
      <c r="U5452" t="s">
        <v>517</v>
      </c>
      <c r="V5452">
        <v>2523</v>
      </c>
      <c r="W5452" t="s">
        <v>518</v>
      </c>
      <c r="X5452">
        <v>8</v>
      </c>
      <c r="Y5452" t="s">
        <v>519</v>
      </c>
      <c r="Z5452">
        <v>178000</v>
      </c>
      <c r="AA5452">
        <v>21</v>
      </c>
      <c r="AB5452" t="s">
        <v>867</v>
      </c>
      <c r="AC5452">
        <v>178</v>
      </c>
      <c r="AD5452">
        <v>178000</v>
      </c>
      <c r="AE5452">
        <v>0</v>
      </c>
      <c r="AF5452">
        <v>104911</v>
      </c>
      <c r="AG5452"/>
      <c r="AH5452">
        <v>104911</v>
      </c>
      <c r="AI5452">
        <v>0</v>
      </c>
    </row>
    <row r="5453" spans="1:35">
      <c r="A5453" t="s">
        <v>862</v>
      </c>
      <c r="B5453">
        <v>2019</v>
      </c>
      <c r="C5453">
        <v>2019</v>
      </c>
      <c r="D5453">
        <v>2019</v>
      </c>
      <c r="E5453">
        <v>4</v>
      </c>
      <c r="F5453">
        <v>0</v>
      </c>
      <c r="G5453">
        <v>0</v>
      </c>
      <c r="H5453" t="s">
        <v>510</v>
      </c>
      <c r="I5453">
        <v>842</v>
      </c>
      <c r="J5453" t="s">
        <v>593</v>
      </c>
      <c r="K5453" t="s">
        <v>593</v>
      </c>
      <c r="L5453">
        <v>380</v>
      </c>
      <c r="M5453" t="s">
        <v>587</v>
      </c>
      <c r="N5453" t="s">
        <v>588</v>
      </c>
      <c r="O5453">
        <v>0</v>
      </c>
      <c r="P5453" t="s">
        <v>177</v>
      </c>
      <c r="Q5453" t="s">
        <v>514</v>
      </c>
      <c r="R5453" t="s">
        <v>515</v>
      </c>
      <c r="S5453" t="s">
        <v>516</v>
      </c>
      <c r="T5453">
        <v>0</v>
      </c>
      <c r="U5453" t="s">
        <v>517</v>
      </c>
      <c r="V5453">
        <v>2523</v>
      </c>
      <c r="W5453" t="s">
        <v>518</v>
      </c>
      <c r="X5453">
        <v>8</v>
      </c>
      <c r="Y5453" t="s">
        <v>519</v>
      </c>
      <c r="Z5453">
        <v>63000</v>
      </c>
      <c r="AA5453">
        <v>21</v>
      </c>
      <c r="AB5453" t="s">
        <v>867</v>
      </c>
      <c r="AC5453">
        <v>63</v>
      </c>
      <c r="AD5453">
        <v>63000</v>
      </c>
      <c r="AE5453">
        <v>0</v>
      </c>
      <c r="AF5453">
        <v>40359</v>
      </c>
      <c r="AG5453"/>
      <c r="AH5453">
        <v>40359</v>
      </c>
      <c r="AI5453">
        <v>0</v>
      </c>
    </row>
    <row r="5454" spans="1:35">
      <c r="A5454" t="s">
        <v>862</v>
      </c>
      <c r="B5454">
        <v>2019</v>
      </c>
      <c r="C5454">
        <v>2019</v>
      </c>
      <c r="D5454">
        <v>2019</v>
      </c>
      <c r="E5454">
        <v>4</v>
      </c>
      <c r="F5454">
        <v>0</v>
      </c>
      <c r="G5454">
        <v>0</v>
      </c>
      <c r="H5454" t="s">
        <v>510</v>
      </c>
      <c r="I5454">
        <v>842</v>
      </c>
      <c r="J5454" t="s">
        <v>593</v>
      </c>
      <c r="K5454" t="s">
        <v>593</v>
      </c>
      <c r="L5454">
        <v>388</v>
      </c>
      <c r="M5454" t="s">
        <v>737</v>
      </c>
      <c r="N5454" t="s">
        <v>738</v>
      </c>
      <c r="O5454">
        <v>0</v>
      </c>
      <c r="P5454" t="s">
        <v>177</v>
      </c>
      <c r="Q5454" t="s">
        <v>514</v>
      </c>
      <c r="R5454" t="s">
        <v>515</v>
      </c>
      <c r="S5454" t="s">
        <v>516</v>
      </c>
      <c r="T5454">
        <v>0</v>
      </c>
      <c r="U5454" t="s">
        <v>517</v>
      </c>
      <c r="V5454">
        <v>2523</v>
      </c>
      <c r="W5454" t="s">
        <v>518</v>
      </c>
      <c r="X5454">
        <v>8</v>
      </c>
      <c r="Y5454" t="s">
        <v>519</v>
      </c>
      <c r="Z5454">
        <v>940000</v>
      </c>
      <c r="AA5454">
        <v>21</v>
      </c>
      <c r="AB5454" t="s">
        <v>867</v>
      </c>
      <c r="AC5454">
        <v>940</v>
      </c>
      <c r="AD5454">
        <v>940000</v>
      </c>
      <c r="AE5454">
        <v>0</v>
      </c>
      <c r="AF5454">
        <v>215884</v>
      </c>
      <c r="AG5454"/>
      <c r="AH5454">
        <v>215884</v>
      </c>
      <c r="AI5454">
        <v>0</v>
      </c>
    </row>
    <row r="5455" spans="1:35">
      <c r="A5455" t="s">
        <v>862</v>
      </c>
      <c r="B5455">
        <v>2019</v>
      </c>
      <c r="C5455">
        <v>2019</v>
      </c>
      <c r="D5455">
        <v>2019</v>
      </c>
      <c r="E5455">
        <v>4</v>
      </c>
      <c r="F5455">
        <v>0</v>
      </c>
      <c r="G5455">
        <v>0</v>
      </c>
      <c r="H5455" t="s">
        <v>510</v>
      </c>
      <c r="I5455">
        <v>842</v>
      </c>
      <c r="J5455" t="s">
        <v>593</v>
      </c>
      <c r="K5455" t="s">
        <v>593</v>
      </c>
      <c r="L5455">
        <v>392</v>
      </c>
      <c r="M5455" t="s">
        <v>223</v>
      </c>
      <c r="N5455" t="s">
        <v>584</v>
      </c>
      <c r="O5455">
        <v>0</v>
      </c>
      <c r="P5455" t="s">
        <v>177</v>
      </c>
      <c r="Q5455" t="s">
        <v>514</v>
      </c>
      <c r="R5455" t="s">
        <v>515</v>
      </c>
      <c r="S5455" t="s">
        <v>516</v>
      </c>
      <c r="T5455">
        <v>0</v>
      </c>
      <c r="U5455" t="s">
        <v>517</v>
      </c>
      <c r="V5455">
        <v>2523</v>
      </c>
      <c r="W5455" t="s">
        <v>518</v>
      </c>
      <c r="X5455">
        <v>8</v>
      </c>
      <c r="Y5455" t="s">
        <v>519</v>
      </c>
      <c r="Z5455">
        <v>17632000</v>
      </c>
      <c r="AA5455">
        <v>21</v>
      </c>
      <c r="AB5455" t="s">
        <v>867</v>
      </c>
      <c r="AC5455">
        <v>17632</v>
      </c>
      <c r="AD5455">
        <v>17632000</v>
      </c>
      <c r="AE5455">
        <v>0</v>
      </c>
      <c r="AF5455">
        <v>2573656</v>
      </c>
      <c r="AG5455"/>
      <c r="AH5455">
        <v>2573656</v>
      </c>
      <c r="AI5455">
        <v>0</v>
      </c>
    </row>
    <row r="5456" spans="1:35">
      <c r="A5456" t="s">
        <v>862</v>
      </c>
      <c r="B5456">
        <v>2019</v>
      </c>
      <c r="C5456">
        <v>2019</v>
      </c>
      <c r="D5456">
        <v>2019</v>
      </c>
      <c r="E5456">
        <v>4</v>
      </c>
      <c r="F5456">
        <v>0</v>
      </c>
      <c r="G5456">
        <v>0</v>
      </c>
      <c r="H5456" t="s">
        <v>510</v>
      </c>
      <c r="I5456">
        <v>842</v>
      </c>
      <c r="J5456" t="s">
        <v>593</v>
      </c>
      <c r="K5456" t="s">
        <v>593</v>
      </c>
      <c r="L5456">
        <v>398</v>
      </c>
      <c r="M5456" t="s">
        <v>731</v>
      </c>
      <c r="N5456" t="s">
        <v>732</v>
      </c>
      <c r="O5456">
        <v>0</v>
      </c>
      <c r="P5456" t="s">
        <v>177</v>
      </c>
      <c r="Q5456" t="s">
        <v>514</v>
      </c>
      <c r="R5456" t="s">
        <v>515</v>
      </c>
      <c r="S5456" t="s">
        <v>516</v>
      </c>
      <c r="T5456">
        <v>0</v>
      </c>
      <c r="U5456" t="s">
        <v>517</v>
      </c>
      <c r="V5456">
        <v>2523</v>
      </c>
      <c r="W5456" t="s">
        <v>518</v>
      </c>
      <c r="X5456">
        <v>8</v>
      </c>
      <c r="Y5456" t="s">
        <v>519</v>
      </c>
      <c r="Z5456">
        <v>31000</v>
      </c>
      <c r="AA5456">
        <v>21</v>
      </c>
      <c r="AB5456" t="s">
        <v>867</v>
      </c>
      <c r="AC5456">
        <v>31</v>
      </c>
      <c r="AD5456">
        <v>31000</v>
      </c>
      <c r="AE5456">
        <v>0</v>
      </c>
      <c r="AF5456">
        <v>2659</v>
      </c>
      <c r="AG5456"/>
      <c r="AH5456">
        <v>2659</v>
      </c>
      <c r="AI5456">
        <v>0</v>
      </c>
    </row>
    <row r="5457" spans="1:35">
      <c r="A5457" t="s">
        <v>862</v>
      </c>
      <c r="B5457">
        <v>2019</v>
      </c>
      <c r="C5457">
        <v>2019</v>
      </c>
      <c r="D5457">
        <v>2019</v>
      </c>
      <c r="E5457">
        <v>4</v>
      </c>
      <c r="F5457">
        <v>0</v>
      </c>
      <c r="G5457">
        <v>0</v>
      </c>
      <c r="H5457" t="s">
        <v>510</v>
      </c>
      <c r="I5457">
        <v>842</v>
      </c>
      <c r="J5457" t="s">
        <v>593</v>
      </c>
      <c r="K5457" t="s">
        <v>593</v>
      </c>
      <c r="L5457">
        <v>410</v>
      </c>
      <c r="M5457" t="s">
        <v>550</v>
      </c>
      <c r="N5457" t="s">
        <v>551</v>
      </c>
      <c r="O5457">
        <v>0</v>
      </c>
      <c r="P5457" t="s">
        <v>177</v>
      </c>
      <c r="Q5457" t="s">
        <v>514</v>
      </c>
      <c r="R5457" t="s">
        <v>515</v>
      </c>
      <c r="S5457" t="s">
        <v>516</v>
      </c>
      <c r="T5457">
        <v>0</v>
      </c>
      <c r="U5457" t="s">
        <v>517</v>
      </c>
      <c r="V5457">
        <v>2523</v>
      </c>
      <c r="W5457" t="s">
        <v>518</v>
      </c>
      <c r="X5457">
        <v>8</v>
      </c>
      <c r="Y5457" t="s">
        <v>519</v>
      </c>
      <c r="Z5457">
        <v>10201000</v>
      </c>
      <c r="AA5457">
        <v>21</v>
      </c>
      <c r="AB5457" t="s">
        <v>867</v>
      </c>
      <c r="AC5457">
        <v>10201</v>
      </c>
      <c r="AD5457">
        <v>10201000</v>
      </c>
      <c r="AE5457">
        <v>0</v>
      </c>
      <c r="AF5457">
        <v>1442645</v>
      </c>
      <c r="AG5457"/>
      <c r="AH5457">
        <v>1442645</v>
      </c>
      <c r="AI5457">
        <v>0</v>
      </c>
    </row>
    <row r="5458" spans="1:35">
      <c r="A5458" t="s">
        <v>862</v>
      </c>
      <c r="B5458">
        <v>2019</v>
      </c>
      <c r="C5458">
        <v>2019</v>
      </c>
      <c r="D5458">
        <v>2019</v>
      </c>
      <c r="E5458">
        <v>4</v>
      </c>
      <c r="F5458">
        <v>0</v>
      </c>
      <c r="G5458">
        <v>0</v>
      </c>
      <c r="H5458" t="s">
        <v>510</v>
      </c>
      <c r="I5458">
        <v>842</v>
      </c>
      <c r="J5458" t="s">
        <v>593</v>
      </c>
      <c r="K5458" t="s">
        <v>593</v>
      </c>
      <c r="L5458">
        <v>414</v>
      </c>
      <c r="M5458" t="s">
        <v>775</v>
      </c>
      <c r="N5458" t="s">
        <v>776</v>
      </c>
      <c r="O5458">
        <v>0</v>
      </c>
      <c r="P5458" t="s">
        <v>177</v>
      </c>
      <c r="Q5458" t="s">
        <v>514</v>
      </c>
      <c r="R5458" t="s">
        <v>515</v>
      </c>
      <c r="S5458" t="s">
        <v>516</v>
      </c>
      <c r="T5458">
        <v>0</v>
      </c>
      <c r="U5458" t="s">
        <v>517</v>
      </c>
      <c r="V5458">
        <v>2523</v>
      </c>
      <c r="W5458" t="s">
        <v>518</v>
      </c>
      <c r="X5458">
        <v>8</v>
      </c>
      <c r="Y5458" t="s">
        <v>519</v>
      </c>
      <c r="Z5458">
        <v>162000</v>
      </c>
      <c r="AA5458">
        <v>21</v>
      </c>
      <c r="AB5458" t="s">
        <v>867</v>
      </c>
      <c r="AC5458">
        <v>162</v>
      </c>
      <c r="AD5458">
        <v>162000</v>
      </c>
      <c r="AE5458">
        <v>0</v>
      </c>
      <c r="AF5458">
        <v>39307</v>
      </c>
      <c r="AG5458"/>
      <c r="AH5458">
        <v>39307</v>
      </c>
      <c r="AI5458">
        <v>0</v>
      </c>
    </row>
    <row r="5459" spans="1:35">
      <c r="A5459" t="s">
        <v>862</v>
      </c>
      <c r="B5459">
        <v>2019</v>
      </c>
      <c r="C5459">
        <v>2019</v>
      </c>
      <c r="D5459">
        <v>2019</v>
      </c>
      <c r="E5459">
        <v>4</v>
      </c>
      <c r="F5459">
        <v>0</v>
      </c>
      <c r="G5459">
        <v>0</v>
      </c>
      <c r="H5459" t="s">
        <v>510</v>
      </c>
      <c r="I5459">
        <v>842</v>
      </c>
      <c r="J5459" t="s">
        <v>593</v>
      </c>
      <c r="K5459" t="s">
        <v>593</v>
      </c>
      <c r="L5459">
        <v>430</v>
      </c>
      <c r="M5459" t="s">
        <v>827</v>
      </c>
      <c r="N5459" t="s">
        <v>828</v>
      </c>
      <c r="O5459">
        <v>0</v>
      </c>
      <c r="P5459" t="s">
        <v>177</v>
      </c>
      <c r="Q5459" t="s">
        <v>514</v>
      </c>
      <c r="R5459" t="s">
        <v>515</v>
      </c>
      <c r="S5459" t="s">
        <v>516</v>
      </c>
      <c r="T5459">
        <v>0</v>
      </c>
      <c r="U5459" t="s">
        <v>517</v>
      </c>
      <c r="V5459">
        <v>2523</v>
      </c>
      <c r="W5459" t="s">
        <v>518</v>
      </c>
      <c r="X5459">
        <v>8</v>
      </c>
      <c r="Y5459" t="s">
        <v>519</v>
      </c>
      <c r="Z5459">
        <v>30000</v>
      </c>
      <c r="AA5459">
        <v>21</v>
      </c>
      <c r="AB5459" t="s">
        <v>867</v>
      </c>
      <c r="AC5459">
        <v>30</v>
      </c>
      <c r="AD5459">
        <v>30000</v>
      </c>
      <c r="AE5459">
        <v>0</v>
      </c>
      <c r="AF5459">
        <v>4125</v>
      </c>
      <c r="AG5459"/>
      <c r="AH5459">
        <v>4125</v>
      </c>
      <c r="AI5459">
        <v>0</v>
      </c>
    </row>
    <row r="5460" spans="1:35">
      <c r="A5460" t="s">
        <v>862</v>
      </c>
      <c r="B5460">
        <v>2019</v>
      </c>
      <c r="C5460">
        <v>2019</v>
      </c>
      <c r="D5460">
        <v>2019</v>
      </c>
      <c r="E5460">
        <v>4</v>
      </c>
      <c r="F5460">
        <v>0</v>
      </c>
      <c r="G5460">
        <v>0</v>
      </c>
      <c r="H5460" t="s">
        <v>510</v>
      </c>
      <c r="I5460">
        <v>842</v>
      </c>
      <c r="J5460" t="s">
        <v>593</v>
      </c>
      <c r="K5460" t="s">
        <v>593</v>
      </c>
      <c r="L5460">
        <v>434</v>
      </c>
      <c r="M5460" t="s">
        <v>701</v>
      </c>
      <c r="N5460" t="s">
        <v>702</v>
      </c>
      <c r="O5460">
        <v>0</v>
      </c>
      <c r="P5460" t="s">
        <v>177</v>
      </c>
      <c r="Q5460" t="s">
        <v>514</v>
      </c>
      <c r="R5460" t="s">
        <v>515</v>
      </c>
      <c r="S5460" t="s">
        <v>516</v>
      </c>
      <c r="T5460">
        <v>0</v>
      </c>
      <c r="U5460" t="s">
        <v>517</v>
      </c>
      <c r="V5460">
        <v>2523</v>
      </c>
      <c r="W5460" t="s">
        <v>518</v>
      </c>
      <c r="X5460">
        <v>8</v>
      </c>
      <c r="Y5460" t="s">
        <v>519</v>
      </c>
      <c r="Z5460">
        <v>33000</v>
      </c>
      <c r="AA5460">
        <v>21</v>
      </c>
      <c r="AB5460" t="s">
        <v>867</v>
      </c>
      <c r="AC5460">
        <v>33</v>
      </c>
      <c r="AD5460">
        <v>33000</v>
      </c>
      <c r="AE5460">
        <v>0</v>
      </c>
      <c r="AF5460">
        <v>11281</v>
      </c>
      <c r="AG5460"/>
      <c r="AH5460">
        <v>11281</v>
      </c>
      <c r="AI5460">
        <v>0</v>
      </c>
    </row>
    <row r="5461" spans="1:35">
      <c r="A5461" t="s">
        <v>862</v>
      </c>
      <c r="B5461">
        <v>2019</v>
      </c>
      <c r="C5461">
        <v>2019</v>
      </c>
      <c r="D5461">
        <v>2019</v>
      </c>
      <c r="E5461">
        <v>4</v>
      </c>
      <c r="F5461">
        <v>0</v>
      </c>
      <c r="G5461">
        <v>0</v>
      </c>
      <c r="H5461" t="s">
        <v>510</v>
      </c>
      <c r="I5461">
        <v>842</v>
      </c>
      <c r="J5461" t="s">
        <v>593</v>
      </c>
      <c r="K5461" t="s">
        <v>593</v>
      </c>
      <c r="L5461">
        <v>458</v>
      </c>
      <c r="M5461" t="s">
        <v>180</v>
      </c>
      <c r="N5461" t="s">
        <v>557</v>
      </c>
      <c r="O5461">
        <v>0</v>
      </c>
      <c r="P5461" t="s">
        <v>177</v>
      </c>
      <c r="Q5461" t="s">
        <v>514</v>
      </c>
      <c r="R5461" t="s">
        <v>515</v>
      </c>
      <c r="S5461" t="s">
        <v>516</v>
      </c>
      <c r="T5461">
        <v>0</v>
      </c>
      <c r="U5461" t="s">
        <v>517</v>
      </c>
      <c r="V5461">
        <v>2523</v>
      </c>
      <c r="W5461" t="s">
        <v>518</v>
      </c>
      <c r="X5461">
        <v>8</v>
      </c>
      <c r="Y5461" t="s">
        <v>519</v>
      </c>
      <c r="Z5461">
        <v>276000</v>
      </c>
      <c r="AA5461">
        <v>21</v>
      </c>
      <c r="AB5461" t="s">
        <v>867</v>
      </c>
      <c r="AC5461">
        <v>276</v>
      </c>
      <c r="AD5461">
        <v>276000</v>
      </c>
      <c r="AE5461">
        <v>0</v>
      </c>
      <c r="AF5461">
        <v>130178</v>
      </c>
      <c r="AG5461"/>
      <c r="AH5461">
        <v>130178</v>
      </c>
      <c r="AI5461">
        <v>0</v>
      </c>
    </row>
    <row r="5462" spans="1:35">
      <c r="A5462" t="s">
        <v>862</v>
      </c>
      <c r="B5462">
        <v>2019</v>
      </c>
      <c r="C5462">
        <v>2019</v>
      </c>
      <c r="D5462">
        <v>2019</v>
      </c>
      <c r="E5462">
        <v>4</v>
      </c>
      <c r="F5462">
        <v>0</v>
      </c>
      <c r="G5462">
        <v>0</v>
      </c>
      <c r="H5462" t="s">
        <v>510</v>
      </c>
      <c r="I5462">
        <v>842</v>
      </c>
      <c r="J5462" t="s">
        <v>593</v>
      </c>
      <c r="K5462" t="s">
        <v>593</v>
      </c>
      <c r="L5462">
        <v>484</v>
      </c>
      <c r="M5462" t="s">
        <v>656</v>
      </c>
      <c r="N5462" t="s">
        <v>657</v>
      </c>
      <c r="O5462">
        <v>0</v>
      </c>
      <c r="P5462" t="s">
        <v>177</v>
      </c>
      <c r="Q5462" t="s">
        <v>514</v>
      </c>
      <c r="R5462" t="s">
        <v>515</v>
      </c>
      <c r="S5462" t="s">
        <v>516</v>
      </c>
      <c r="T5462">
        <v>0</v>
      </c>
      <c r="U5462" t="s">
        <v>517</v>
      </c>
      <c r="V5462">
        <v>2523</v>
      </c>
      <c r="W5462" t="s">
        <v>518</v>
      </c>
      <c r="X5462">
        <v>8</v>
      </c>
      <c r="Y5462" t="s">
        <v>519</v>
      </c>
      <c r="Z5462">
        <v>82200000</v>
      </c>
      <c r="AA5462">
        <v>21</v>
      </c>
      <c r="AB5462" t="s">
        <v>867</v>
      </c>
      <c r="AC5462">
        <v>82200</v>
      </c>
      <c r="AD5462">
        <v>82200000</v>
      </c>
      <c r="AE5462">
        <v>0</v>
      </c>
      <c r="AF5462">
        <v>16480564</v>
      </c>
      <c r="AG5462"/>
      <c r="AH5462">
        <v>16480564</v>
      </c>
      <c r="AI5462">
        <v>0</v>
      </c>
    </row>
    <row r="5463" spans="1:35">
      <c r="A5463" t="s">
        <v>862</v>
      </c>
      <c r="B5463">
        <v>2019</v>
      </c>
      <c r="C5463">
        <v>2019</v>
      </c>
      <c r="D5463">
        <v>2019</v>
      </c>
      <c r="E5463">
        <v>4</v>
      </c>
      <c r="F5463">
        <v>0</v>
      </c>
      <c r="G5463">
        <v>0</v>
      </c>
      <c r="H5463" t="s">
        <v>510</v>
      </c>
      <c r="I5463">
        <v>842</v>
      </c>
      <c r="J5463" t="s">
        <v>593</v>
      </c>
      <c r="K5463" t="s">
        <v>593</v>
      </c>
      <c r="L5463">
        <v>490</v>
      </c>
      <c r="M5463" t="s">
        <v>546</v>
      </c>
      <c r="N5463" t="s">
        <v>547</v>
      </c>
      <c r="O5463">
        <v>0</v>
      </c>
      <c r="P5463" t="s">
        <v>177</v>
      </c>
      <c r="Q5463" t="s">
        <v>514</v>
      </c>
      <c r="R5463" t="s">
        <v>515</v>
      </c>
      <c r="S5463" t="s">
        <v>516</v>
      </c>
      <c r="T5463">
        <v>0</v>
      </c>
      <c r="U5463" t="s">
        <v>517</v>
      </c>
      <c r="V5463">
        <v>2523</v>
      </c>
      <c r="W5463" t="s">
        <v>518</v>
      </c>
      <c r="X5463">
        <v>8</v>
      </c>
      <c r="Y5463" t="s">
        <v>519</v>
      </c>
      <c r="Z5463">
        <v>302000</v>
      </c>
      <c r="AA5463">
        <v>21</v>
      </c>
      <c r="AB5463" t="s">
        <v>867</v>
      </c>
      <c r="AC5463">
        <v>302</v>
      </c>
      <c r="AD5463">
        <v>302000</v>
      </c>
      <c r="AE5463">
        <v>0</v>
      </c>
      <c r="AF5463">
        <v>90296</v>
      </c>
      <c r="AG5463"/>
      <c r="AH5463">
        <v>90296</v>
      </c>
      <c r="AI5463">
        <v>0</v>
      </c>
    </row>
    <row r="5464" spans="1:35">
      <c r="A5464" t="s">
        <v>862</v>
      </c>
      <c r="B5464">
        <v>2019</v>
      </c>
      <c r="C5464">
        <v>2019</v>
      </c>
      <c r="D5464">
        <v>2019</v>
      </c>
      <c r="E5464">
        <v>4</v>
      </c>
      <c r="F5464">
        <v>0</v>
      </c>
      <c r="G5464">
        <v>0</v>
      </c>
      <c r="H5464" t="s">
        <v>510</v>
      </c>
      <c r="I5464">
        <v>842</v>
      </c>
      <c r="J5464" t="s">
        <v>593</v>
      </c>
      <c r="K5464" t="s">
        <v>593</v>
      </c>
      <c r="L5464">
        <v>504</v>
      </c>
      <c r="M5464" t="s">
        <v>686</v>
      </c>
      <c r="N5464" t="s">
        <v>687</v>
      </c>
      <c r="O5464">
        <v>0</v>
      </c>
      <c r="P5464" t="s">
        <v>177</v>
      </c>
      <c r="Q5464" t="s">
        <v>514</v>
      </c>
      <c r="R5464" t="s">
        <v>515</v>
      </c>
      <c r="S5464" t="s">
        <v>516</v>
      </c>
      <c r="T5464">
        <v>0</v>
      </c>
      <c r="U5464" t="s">
        <v>517</v>
      </c>
      <c r="V5464">
        <v>2523</v>
      </c>
      <c r="W5464" t="s">
        <v>518</v>
      </c>
      <c r="X5464">
        <v>8</v>
      </c>
      <c r="Y5464" t="s">
        <v>519</v>
      </c>
      <c r="Z5464">
        <v>87000</v>
      </c>
      <c r="AA5464">
        <v>21</v>
      </c>
      <c r="AB5464" t="s">
        <v>867</v>
      </c>
      <c r="AC5464">
        <v>87</v>
      </c>
      <c r="AD5464">
        <v>87000</v>
      </c>
      <c r="AE5464">
        <v>0</v>
      </c>
      <c r="AF5464">
        <v>40343</v>
      </c>
      <c r="AG5464"/>
      <c r="AH5464">
        <v>40343</v>
      </c>
      <c r="AI5464">
        <v>0</v>
      </c>
    </row>
    <row r="5465" spans="1:35">
      <c r="A5465" t="s">
        <v>862</v>
      </c>
      <c r="B5465">
        <v>2019</v>
      </c>
      <c r="C5465">
        <v>2019</v>
      </c>
      <c r="D5465">
        <v>2019</v>
      </c>
      <c r="E5465">
        <v>4</v>
      </c>
      <c r="F5465">
        <v>0</v>
      </c>
      <c r="G5465">
        <v>0</v>
      </c>
      <c r="H5465" t="s">
        <v>510</v>
      </c>
      <c r="I5465">
        <v>842</v>
      </c>
      <c r="J5465" t="s">
        <v>593</v>
      </c>
      <c r="K5465" t="s">
        <v>593</v>
      </c>
      <c r="L5465">
        <v>512</v>
      </c>
      <c r="M5465" t="s">
        <v>699</v>
      </c>
      <c r="N5465" t="s">
        <v>700</v>
      </c>
      <c r="O5465">
        <v>0</v>
      </c>
      <c r="P5465" t="s">
        <v>177</v>
      </c>
      <c r="Q5465" t="s">
        <v>514</v>
      </c>
      <c r="R5465" t="s">
        <v>515</v>
      </c>
      <c r="S5465" t="s">
        <v>516</v>
      </c>
      <c r="T5465">
        <v>0</v>
      </c>
      <c r="U5465" t="s">
        <v>517</v>
      </c>
      <c r="V5465">
        <v>2523</v>
      </c>
      <c r="W5465" t="s">
        <v>518</v>
      </c>
      <c r="X5465">
        <v>8</v>
      </c>
      <c r="Y5465" t="s">
        <v>519</v>
      </c>
      <c r="Z5465">
        <v>44000</v>
      </c>
      <c r="AA5465">
        <v>21</v>
      </c>
      <c r="AB5465" t="s">
        <v>867</v>
      </c>
      <c r="AC5465">
        <v>44</v>
      </c>
      <c r="AD5465">
        <v>44000</v>
      </c>
      <c r="AE5465">
        <v>0</v>
      </c>
      <c r="AF5465">
        <v>15640</v>
      </c>
      <c r="AG5465"/>
      <c r="AH5465">
        <v>15640</v>
      </c>
      <c r="AI5465">
        <v>0</v>
      </c>
    </row>
    <row r="5466" spans="1:35">
      <c r="A5466" t="s">
        <v>862</v>
      </c>
      <c r="B5466">
        <v>2019</v>
      </c>
      <c r="C5466">
        <v>2019</v>
      </c>
      <c r="D5466">
        <v>2019</v>
      </c>
      <c r="E5466">
        <v>4</v>
      </c>
      <c r="F5466">
        <v>0</v>
      </c>
      <c r="G5466">
        <v>0</v>
      </c>
      <c r="H5466" t="s">
        <v>510</v>
      </c>
      <c r="I5466">
        <v>842</v>
      </c>
      <c r="J5466" t="s">
        <v>593</v>
      </c>
      <c r="K5466" t="s">
        <v>593</v>
      </c>
      <c r="L5466">
        <v>528</v>
      </c>
      <c r="M5466" t="s">
        <v>581</v>
      </c>
      <c r="N5466" t="s">
        <v>582</v>
      </c>
      <c r="O5466">
        <v>0</v>
      </c>
      <c r="P5466" t="s">
        <v>177</v>
      </c>
      <c r="Q5466" t="s">
        <v>514</v>
      </c>
      <c r="R5466" t="s">
        <v>515</v>
      </c>
      <c r="S5466" t="s">
        <v>516</v>
      </c>
      <c r="T5466">
        <v>0</v>
      </c>
      <c r="U5466" t="s">
        <v>517</v>
      </c>
      <c r="V5466">
        <v>2523</v>
      </c>
      <c r="W5466" t="s">
        <v>518</v>
      </c>
      <c r="X5466">
        <v>8</v>
      </c>
      <c r="Y5466" t="s">
        <v>519</v>
      </c>
      <c r="Z5466">
        <v>278000</v>
      </c>
      <c r="AA5466">
        <v>21</v>
      </c>
      <c r="AB5466" t="s">
        <v>867</v>
      </c>
      <c r="AC5466">
        <v>278</v>
      </c>
      <c r="AD5466">
        <v>278000</v>
      </c>
      <c r="AE5466">
        <v>0</v>
      </c>
      <c r="AF5466">
        <v>193312</v>
      </c>
      <c r="AG5466"/>
      <c r="AH5466">
        <v>193312</v>
      </c>
      <c r="AI5466">
        <v>0</v>
      </c>
    </row>
    <row r="5467" spans="1:35">
      <c r="A5467" t="s">
        <v>862</v>
      </c>
      <c r="B5467">
        <v>2019</v>
      </c>
      <c r="C5467">
        <v>2019</v>
      </c>
      <c r="D5467">
        <v>2019</v>
      </c>
      <c r="E5467">
        <v>4</v>
      </c>
      <c r="F5467">
        <v>0</v>
      </c>
      <c r="G5467">
        <v>0</v>
      </c>
      <c r="H5467" t="s">
        <v>510</v>
      </c>
      <c r="I5467">
        <v>842</v>
      </c>
      <c r="J5467" t="s">
        <v>593</v>
      </c>
      <c r="K5467" t="s">
        <v>593</v>
      </c>
      <c r="L5467">
        <v>531</v>
      </c>
      <c r="M5467" t="s">
        <v>624</v>
      </c>
      <c r="N5467" t="s">
        <v>625</v>
      </c>
      <c r="O5467">
        <v>0</v>
      </c>
      <c r="P5467" t="s">
        <v>177</v>
      </c>
      <c r="Q5467" t="s">
        <v>514</v>
      </c>
      <c r="R5467" t="s">
        <v>515</v>
      </c>
      <c r="S5467" t="s">
        <v>516</v>
      </c>
      <c r="T5467">
        <v>0</v>
      </c>
      <c r="U5467" t="s">
        <v>517</v>
      </c>
      <c r="V5467">
        <v>2523</v>
      </c>
      <c r="W5467" t="s">
        <v>518</v>
      </c>
      <c r="X5467">
        <v>8</v>
      </c>
      <c r="Y5467" t="s">
        <v>519</v>
      </c>
      <c r="Z5467">
        <v>239000</v>
      </c>
      <c r="AA5467">
        <v>21</v>
      </c>
      <c r="AB5467" t="s">
        <v>867</v>
      </c>
      <c r="AC5467">
        <v>239</v>
      </c>
      <c r="AD5467">
        <v>239000</v>
      </c>
      <c r="AE5467">
        <v>0</v>
      </c>
      <c r="AF5467">
        <v>103419</v>
      </c>
      <c r="AG5467"/>
      <c r="AH5467">
        <v>103419</v>
      </c>
      <c r="AI5467">
        <v>0</v>
      </c>
    </row>
    <row r="5468" spans="1:35">
      <c r="A5468" t="s">
        <v>862</v>
      </c>
      <c r="B5468">
        <v>2019</v>
      </c>
      <c r="C5468">
        <v>2019</v>
      </c>
      <c r="D5468">
        <v>2019</v>
      </c>
      <c r="E5468">
        <v>4</v>
      </c>
      <c r="F5468">
        <v>0</v>
      </c>
      <c r="G5468">
        <v>0</v>
      </c>
      <c r="H5468" t="s">
        <v>510</v>
      </c>
      <c r="I5468">
        <v>842</v>
      </c>
      <c r="J5468" t="s">
        <v>593</v>
      </c>
      <c r="K5468" t="s">
        <v>593</v>
      </c>
      <c r="L5468">
        <v>533</v>
      </c>
      <c r="M5468" t="s">
        <v>793</v>
      </c>
      <c r="N5468" t="s">
        <v>794</v>
      </c>
      <c r="O5468">
        <v>0</v>
      </c>
      <c r="P5468" t="s">
        <v>177</v>
      </c>
      <c r="Q5468" t="s">
        <v>514</v>
      </c>
      <c r="R5468" t="s">
        <v>515</v>
      </c>
      <c r="S5468" t="s">
        <v>516</v>
      </c>
      <c r="T5468">
        <v>0</v>
      </c>
      <c r="U5468" t="s">
        <v>517</v>
      </c>
      <c r="V5468">
        <v>2523</v>
      </c>
      <c r="W5468" t="s">
        <v>518</v>
      </c>
      <c r="X5468">
        <v>8</v>
      </c>
      <c r="Y5468" t="s">
        <v>519</v>
      </c>
      <c r="Z5468">
        <v>979000</v>
      </c>
      <c r="AA5468">
        <v>21</v>
      </c>
      <c r="AB5468" t="s">
        <v>867</v>
      </c>
      <c r="AC5468">
        <v>979</v>
      </c>
      <c r="AD5468">
        <v>979000</v>
      </c>
      <c r="AE5468">
        <v>0</v>
      </c>
      <c r="AF5468">
        <v>468719</v>
      </c>
      <c r="AG5468"/>
      <c r="AH5468">
        <v>468719</v>
      </c>
      <c r="AI5468">
        <v>0</v>
      </c>
    </row>
    <row r="5469" spans="1:35">
      <c r="A5469" t="s">
        <v>862</v>
      </c>
      <c r="B5469">
        <v>2019</v>
      </c>
      <c r="C5469">
        <v>2019</v>
      </c>
      <c r="D5469">
        <v>2019</v>
      </c>
      <c r="E5469">
        <v>4</v>
      </c>
      <c r="F5469">
        <v>0</v>
      </c>
      <c r="G5469">
        <v>0</v>
      </c>
      <c r="H5469" t="s">
        <v>510</v>
      </c>
      <c r="I5469">
        <v>842</v>
      </c>
      <c r="J5469" t="s">
        <v>593</v>
      </c>
      <c r="K5469" t="s">
        <v>593</v>
      </c>
      <c r="L5469">
        <v>0</v>
      </c>
      <c r="M5469" t="s">
        <v>177</v>
      </c>
      <c r="N5469" t="s">
        <v>514</v>
      </c>
      <c r="O5469">
        <v>0</v>
      </c>
      <c r="P5469" t="s">
        <v>177</v>
      </c>
      <c r="Q5469" t="s">
        <v>514</v>
      </c>
      <c r="R5469" t="s">
        <v>515</v>
      </c>
      <c r="S5469" t="s">
        <v>516</v>
      </c>
      <c r="T5469">
        <v>0</v>
      </c>
      <c r="U5469" t="s">
        <v>517</v>
      </c>
      <c r="V5469">
        <v>2523</v>
      </c>
      <c r="W5469" t="s">
        <v>518</v>
      </c>
      <c r="X5469">
        <v>8</v>
      </c>
      <c r="Y5469" t="s">
        <v>519</v>
      </c>
      <c r="Z5469">
        <v>1181027000</v>
      </c>
      <c r="AA5469">
        <v>21</v>
      </c>
      <c r="AB5469" t="s">
        <v>867</v>
      </c>
      <c r="AC5469">
        <v>1181027</v>
      </c>
      <c r="AD5469">
        <v>1181027000</v>
      </c>
      <c r="AE5469">
        <v>0</v>
      </c>
      <c r="AF5469">
        <v>169847976</v>
      </c>
      <c r="AG5469"/>
      <c r="AH5469">
        <v>169847976</v>
      </c>
      <c r="AI5469">
        <v>0</v>
      </c>
    </row>
    <row r="5470" spans="1:35">
      <c r="A5470" t="s">
        <v>862</v>
      </c>
      <c r="B5470">
        <v>2019</v>
      </c>
      <c r="C5470">
        <v>2019</v>
      </c>
      <c r="D5470">
        <v>2019</v>
      </c>
      <c r="E5470">
        <v>4</v>
      </c>
      <c r="F5470">
        <v>0</v>
      </c>
      <c r="G5470">
        <v>0</v>
      </c>
      <c r="H5470" t="s">
        <v>900</v>
      </c>
      <c r="I5470">
        <v>842</v>
      </c>
      <c r="J5470" t="s">
        <v>593</v>
      </c>
      <c r="K5470" t="s">
        <v>593</v>
      </c>
      <c r="L5470">
        <v>0</v>
      </c>
      <c r="M5470" t="s">
        <v>177</v>
      </c>
      <c r="N5470" t="s">
        <v>514</v>
      </c>
      <c r="O5470">
        <v>0</v>
      </c>
      <c r="P5470" t="s">
        <v>177</v>
      </c>
      <c r="Q5470" t="s">
        <v>514</v>
      </c>
      <c r="R5470" t="s">
        <v>515</v>
      </c>
      <c r="S5470" t="s">
        <v>516</v>
      </c>
      <c r="T5470">
        <v>0</v>
      </c>
      <c r="U5470" t="s">
        <v>517</v>
      </c>
      <c r="V5470">
        <v>2523</v>
      </c>
      <c r="W5470" t="s">
        <v>518</v>
      </c>
      <c r="X5470">
        <v>8</v>
      </c>
      <c r="Y5470" t="s">
        <v>519</v>
      </c>
      <c r="Z5470">
        <v>1032204000</v>
      </c>
      <c r="AA5470">
        <v>21</v>
      </c>
      <c r="AB5470" t="s">
        <v>867</v>
      </c>
      <c r="AC5470">
        <v>1032204</v>
      </c>
      <c r="AD5470">
        <v>1032204000</v>
      </c>
      <c r="AE5470">
        <v>0</v>
      </c>
      <c r="AF5470">
        <v>153927330</v>
      </c>
      <c r="AG5470"/>
      <c r="AH5470">
        <v>153927330</v>
      </c>
      <c r="AI5470">
        <v>0</v>
      </c>
    </row>
    <row r="5471" spans="1:35">
      <c r="A5471" t="s">
        <v>862</v>
      </c>
      <c r="B5471">
        <v>2019</v>
      </c>
      <c r="C5471">
        <v>2019</v>
      </c>
      <c r="D5471">
        <v>2019</v>
      </c>
      <c r="E5471">
        <v>4</v>
      </c>
      <c r="F5471">
        <v>0</v>
      </c>
      <c r="G5471">
        <v>0</v>
      </c>
      <c r="H5471" t="s">
        <v>900</v>
      </c>
      <c r="I5471">
        <v>842</v>
      </c>
      <c r="J5471" t="s">
        <v>593</v>
      </c>
      <c r="K5471" t="s">
        <v>593</v>
      </c>
      <c r="L5471">
        <v>4</v>
      </c>
      <c r="M5471" t="s">
        <v>789</v>
      </c>
      <c r="N5471" t="s">
        <v>790</v>
      </c>
      <c r="O5471">
        <v>0</v>
      </c>
      <c r="P5471" t="s">
        <v>177</v>
      </c>
      <c r="Q5471" t="s">
        <v>514</v>
      </c>
      <c r="R5471" t="s">
        <v>515</v>
      </c>
      <c r="S5471" t="s">
        <v>516</v>
      </c>
      <c r="T5471">
        <v>0</v>
      </c>
      <c r="U5471" t="s">
        <v>517</v>
      </c>
      <c r="V5471">
        <v>2523</v>
      </c>
      <c r="W5471" t="s">
        <v>518</v>
      </c>
      <c r="X5471">
        <v>8</v>
      </c>
      <c r="Y5471" t="s">
        <v>519</v>
      </c>
      <c r="Z5471">
        <v>10000</v>
      </c>
      <c r="AA5471">
        <v>21</v>
      </c>
      <c r="AB5471" t="s">
        <v>867</v>
      </c>
      <c r="AC5471">
        <v>10</v>
      </c>
      <c r="AD5471">
        <v>10000</v>
      </c>
      <c r="AE5471">
        <v>0</v>
      </c>
      <c r="AF5471">
        <v>6596</v>
      </c>
      <c r="AG5471"/>
      <c r="AH5471">
        <v>6596</v>
      </c>
      <c r="AI5471">
        <v>0</v>
      </c>
    </row>
    <row r="5472" spans="1:35">
      <c r="A5472" t="s">
        <v>862</v>
      </c>
      <c r="B5472">
        <v>2019</v>
      </c>
      <c r="C5472">
        <v>2019</v>
      </c>
      <c r="D5472">
        <v>2019</v>
      </c>
      <c r="E5472">
        <v>4</v>
      </c>
      <c r="F5472">
        <v>0</v>
      </c>
      <c r="G5472">
        <v>0</v>
      </c>
      <c r="H5472" t="s">
        <v>900</v>
      </c>
      <c r="I5472">
        <v>842</v>
      </c>
      <c r="J5472" t="s">
        <v>593</v>
      </c>
      <c r="K5472" t="s">
        <v>593</v>
      </c>
      <c r="L5472">
        <v>12</v>
      </c>
      <c r="M5472" t="s">
        <v>666</v>
      </c>
      <c r="N5472" t="s">
        <v>667</v>
      </c>
      <c r="O5472">
        <v>0</v>
      </c>
      <c r="P5472" t="s">
        <v>177</v>
      </c>
      <c r="Q5472" t="s">
        <v>514</v>
      </c>
      <c r="R5472" t="s">
        <v>515</v>
      </c>
      <c r="S5472" t="s">
        <v>516</v>
      </c>
      <c r="T5472">
        <v>0</v>
      </c>
      <c r="U5472" t="s">
        <v>517</v>
      </c>
      <c r="V5472">
        <v>2523</v>
      </c>
      <c r="W5472" t="s">
        <v>518</v>
      </c>
      <c r="X5472">
        <v>8</v>
      </c>
      <c r="Y5472" t="s">
        <v>519</v>
      </c>
      <c r="Z5472">
        <v>108000</v>
      </c>
      <c r="AA5472">
        <v>21</v>
      </c>
      <c r="AB5472" t="s">
        <v>867</v>
      </c>
      <c r="AC5472">
        <v>108</v>
      </c>
      <c r="AD5472">
        <v>108000</v>
      </c>
      <c r="AE5472">
        <v>0</v>
      </c>
      <c r="AF5472">
        <v>40257</v>
      </c>
      <c r="AG5472"/>
      <c r="AH5472">
        <v>40257</v>
      </c>
      <c r="AI5472">
        <v>0</v>
      </c>
    </row>
    <row r="5473" spans="1:35">
      <c r="A5473" t="s">
        <v>862</v>
      </c>
      <c r="B5473">
        <v>2019</v>
      </c>
      <c r="C5473">
        <v>2019</v>
      </c>
      <c r="D5473">
        <v>2019</v>
      </c>
      <c r="E5473">
        <v>4</v>
      </c>
      <c r="F5473">
        <v>0</v>
      </c>
      <c r="G5473">
        <v>0</v>
      </c>
      <c r="H5473" t="s">
        <v>900</v>
      </c>
      <c r="I5473">
        <v>842</v>
      </c>
      <c r="J5473" t="s">
        <v>593</v>
      </c>
      <c r="K5473" t="s">
        <v>593</v>
      </c>
      <c r="L5473">
        <v>24</v>
      </c>
      <c r="M5473" t="s">
        <v>753</v>
      </c>
      <c r="N5473" t="s">
        <v>754</v>
      </c>
      <c r="O5473">
        <v>0</v>
      </c>
      <c r="P5473" t="s">
        <v>177</v>
      </c>
      <c r="Q5473" t="s">
        <v>514</v>
      </c>
      <c r="R5473" t="s">
        <v>515</v>
      </c>
      <c r="S5473" t="s">
        <v>516</v>
      </c>
      <c r="T5473">
        <v>0</v>
      </c>
      <c r="U5473" t="s">
        <v>517</v>
      </c>
      <c r="V5473">
        <v>2523</v>
      </c>
      <c r="W5473" t="s">
        <v>518</v>
      </c>
      <c r="X5473">
        <v>8</v>
      </c>
      <c r="Y5473" t="s">
        <v>519</v>
      </c>
      <c r="Z5473">
        <v>11000</v>
      </c>
      <c r="AA5473">
        <v>21</v>
      </c>
      <c r="AB5473" t="s">
        <v>867</v>
      </c>
      <c r="AC5473">
        <v>11</v>
      </c>
      <c r="AD5473">
        <v>11000</v>
      </c>
      <c r="AE5473">
        <v>0</v>
      </c>
      <c r="AF5473">
        <v>19559</v>
      </c>
      <c r="AG5473"/>
      <c r="AH5473">
        <v>19559</v>
      </c>
      <c r="AI5473">
        <v>0</v>
      </c>
    </row>
    <row r="5474" spans="1:35">
      <c r="A5474" t="s">
        <v>862</v>
      </c>
      <c r="B5474">
        <v>2019</v>
      </c>
      <c r="C5474">
        <v>2019</v>
      </c>
      <c r="D5474">
        <v>2019</v>
      </c>
      <c r="E5474">
        <v>4</v>
      </c>
      <c r="F5474">
        <v>0</v>
      </c>
      <c r="G5474">
        <v>0</v>
      </c>
      <c r="H5474" t="s">
        <v>900</v>
      </c>
      <c r="I5474">
        <v>842</v>
      </c>
      <c r="J5474" t="s">
        <v>593</v>
      </c>
      <c r="K5474" t="s">
        <v>593</v>
      </c>
      <c r="L5474">
        <v>28</v>
      </c>
      <c r="M5474" t="s">
        <v>801</v>
      </c>
      <c r="N5474" t="s">
        <v>802</v>
      </c>
      <c r="O5474">
        <v>0</v>
      </c>
      <c r="P5474" t="s">
        <v>177</v>
      </c>
      <c r="Q5474" t="s">
        <v>514</v>
      </c>
      <c r="R5474" t="s">
        <v>515</v>
      </c>
      <c r="S5474" t="s">
        <v>516</v>
      </c>
      <c r="T5474">
        <v>0</v>
      </c>
      <c r="U5474" t="s">
        <v>517</v>
      </c>
      <c r="V5474">
        <v>2523</v>
      </c>
      <c r="W5474" t="s">
        <v>518</v>
      </c>
      <c r="X5474">
        <v>8</v>
      </c>
      <c r="Y5474" t="s">
        <v>519</v>
      </c>
      <c r="Z5474">
        <v>69000</v>
      </c>
      <c r="AA5474">
        <v>21</v>
      </c>
      <c r="AB5474" t="s">
        <v>867</v>
      </c>
      <c r="AC5474">
        <v>69</v>
      </c>
      <c r="AD5474">
        <v>69000</v>
      </c>
      <c r="AE5474">
        <v>0</v>
      </c>
      <c r="AF5474">
        <v>42760</v>
      </c>
      <c r="AG5474"/>
      <c r="AH5474">
        <v>42760</v>
      </c>
      <c r="AI5474">
        <v>0</v>
      </c>
    </row>
    <row r="5475" spans="1:35">
      <c r="A5475" t="s">
        <v>862</v>
      </c>
      <c r="B5475">
        <v>2019</v>
      </c>
      <c r="C5475">
        <v>2019</v>
      </c>
      <c r="D5475">
        <v>2019</v>
      </c>
      <c r="E5475">
        <v>4</v>
      </c>
      <c r="F5475">
        <v>0</v>
      </c>
      <c r="G5475">
        <v>0</v>
      </c>
      <c r="H5475" t="s">
        <v>900</v>
      </c>
      <c r="I5475">
        <v>842</v>
      </c>
      <c r="J5475" t="s">
        <v>593</v>
      </c>
      <c r="K5475" t="s">
        <v>593</v>
      </c>
      <c r="L5475">
        <v>36</v>
      </c>
      <c r="M5475" t="s">
        <v>110</v>
      </c>
      <c r="N5475" t="s">
        <v>511</v>
      </c>
      <c r="O5475">
        <v>0</v>
      </c>
      <c r="P5475" t="s">
        <v>177</v>
      </c>
      <c r="Q5475" t="s">
        <v>514</v>
      </c>
      <c r="R5475" t="s">
        <v>515</v>
      </c>
      <c r="S5475" t="s">
        <v>516</v>
      </c>
      <c r="T5475">
        <v>0</v>
      </c>
      <c r="U5475" t="s">
        <v>517</v>
      </c>
      <c r="V5475">
        <v>2523</v>
      </c>
      <c r="W5475" t="s">
        <v>518</v>
      </c>
      <c r="X5475">
        <v>8</v>
      </c>
      <c r="Y5475" t="s">
        <v>519</v>
      </c>
      <c r="Z5475">
        <v>1847000</v>
      </c>
      <c r="AA5475">
        <v>21</v>
      </c>
      <c r="AB5475" t="s">
        <v>867</v>
      </c>
      <c r="AC5475">
        <v>1847</v>
      </c>
      <c r="AD5475">
        <v>1847000</v>
      </c>
      <c r="AE5475">
        <v>0</v>
      </c>
      <c r="AF5475">
        <v>1109042</v>
      </c>
      <c r="AG5475"/>
      <c r="AH5475">
        <v>1109042</v>
      </c>
      <c r="AI5475">
        <v>0</v>
      </c>
    </row>
    <row r="5476" spans="1:35">
      <c r="A5476" t="s">
        <v>862</v>
      </c>
      <c r="B5476">
        <v>2019</v>
      </c>
      <c r="C5476">
        <v>2019</v>
      </c>
      <c r="D5476">
        <v>2019</v>
      </c>
      <c r="E5476">
        <v>4</v>
      </c>
      <c r="F5476">
        <v>0</v>
      </c>
      <c r="G5476">
        <v>0</v>
      </c>
      <c r="H5476" t="s">
        <v>900</v>
      </c>
      <c r="I5476">
        <v>842</v>
      </c>
      <c r="J5476" t="s">
        <v>593</v>
      </c>
      <c r="K5476" t="s">
        <v>593</v>
      </c>
      <c r="L5476">
        <v>44</v>
      </c>
      <c r="M5476" t="s">
        <v>761</v>
      </c>
      <c r="N5476" t="s">
        <v>762</v>
      </c>
      <c r="O5476">
        <v>0</v>
      </c>
      <c r="P5476" t="s">
        <v>177</v>
      </c>
      <c r="Q5476" t="s">
        <v>514</v>
      </c>
      <c r="R5476" t="s">
        <v>515</v>
      </c>
      <c r="S5476" t="s">
        <v>516</v>
      </c>
      <c r="T5476">
        <v>0</v>
      </c>
      <c r="U5476" t="s">
        <v>517</v>
      </c>
      <c r="V5476">
        <v>2523</v>
      </c>
      <c r="W5476" t="s">
        <v>518</v>
      </c>
      <c r="X5476">
        <v>8</v>
      </c>
      <c r="Y5476" t="s">
        <v>519</v>
      </c>
      <c r="Z5476">
        <v>55459000</v>
      </c>
      <c r="AA5476">
        <v>21</v>
      </c>
      <c r="AB5476" t="s">
        <v>867</v>
      </c>
      <c r="AC5476">
        <v>55459</v>
      </c>
      <c r="AD5476">
        <v>55459000</v>
      </c>
      <c r="AE5476">
        <v>0</v>
      </c>
      <c r="AF5476">
        <v>10007971</v>
      </c>
      <c r="AG5476"/>
      <c r="AH5476">
        <v>10007971</v>
      </c>
      <c r="AI5476">
        <v>0</v>
      </c>
    </row>
    <row r="5477" spans="1:35">
      <c r="A5477" t="s">
        <v>862</v>
      </c>
      <c r="B5477">
        <v>2019</v>
      </c>
      <c r="C5477">
        <v>2019</v>
      </c>
      <c r="D5477">
        <v>2019</v>
      </c>
      <c r="E5477">
        <v>4</v>
      </c>
      <c r="F5477">
        <v>0</v>
      </c>
      <c r="G5477">
        <v>0</v>
      </c>
      <c r="H5477" t="s">
        <v>900</v>
      </c>
      <c r="I5477">
        <v>842</v>
      </c>
      <c r="J5477" t="s">
        <v>593</v>
      </c>
      <c r="K5477" t="s">
        <v>593</v>
      </c>
      <c r="L5477">
        <v>52</v>
      </c>
      <c r="M5477" t="s">
        <v>715</v>
      </c>
      <c r="N5477" t="s">
        <v>716</v>
      </c>
      <c r="O5477">
        <v>0</v>
      </c>
      <c r="P5477" t="s">
        <v>177</v>
      </c>
      <c r="Q5477" t="s">
        <v>514</v>
      </c>
      <c r="R5477" t="s">
        <v>515</v>
      </c>
      <c r="S5477" t="s">
        <v>516</v>
      </c>
      <c r="T5477">
        <v>0</v>
      </c>
      <c r="U5477" t="s">
        <v>517</v>
      </c>
      <c r="V5477">
        <v>2523</v>
      </c>
      <c r="W5477" t="s">
        <v>518</v>
      </c>
      <c r="X5477">
        <v>8</v>
      </c>
      <c r="Y5477" t="s">
        <v>519</v>
      </c>
      <c r="Z5477">
        <v>388000</v>
      </c>
      <c r="AA5477">
        <v>21</v>
      </c>
      <c r="AB5477" t="s">
        <v>867</v>
      </c>
      <c r="AC5477">
        <v>388</v>
      </c>
      <c r="AD5477">
        <v>388000</v>
      </c>
      <c r="AE5477">
        <v>0</v>
      </c>
      <c r="AF5477">
        <v>196478</v>
      </c>
      <c r="AG5477"/>
      <c r="AH5477">
        <v>196478</v>
      </c>
      <c r="AI5477">
        <v>0</v>
      </c>
    </row>
    <row r="5478" spans="1:35">
      <c r="A5478" t="s">
        <v>862</v>
      </c>
      <c r="B5478">
        <v>2019</v>
      </c>
      <c r="C5478">
        <v>2019</v>
      </c>
      <c r="D5478">
        <v>2019</v>
      </c>
      <c r="E5478">
        <v>4</v>
      </c>
      <c r="F5478">
        <v>0</v>
      </c>
      <c r="G5478">
        <v>0</v>
      </c>
      <c r="H5478" t="s">
        <v>900</v>
      </c>
      <c r="I5478">
        <v>842</v>
      </c>
      <c r="J5478" t="s">
        <v>593</v>
      </c>
      <c r="K5478" t="s">
        <v>593</v>
      </c>
      <c r="L5478">
        <v>60</v>
      </c>
      <c r="M5478" t="s">
        <v>797</v>
      </c>
      <c r="N5478" t="s">
        <v>798</v>
      </c>
      <c r="O5478">
        <v>0</v>
      </c>
      <c r="P5478" t="s">
        <v>177</v>
      </c>
      <c r="Q5478" t="s">
        <v>514</v>
      </c>
      <c r="R5478" t="s">
        <v>515</v>
      </c>
      <c r="S5478" t="s">
        <v>516</v>
      </c>
      <c r="T5478">
        <v>0</v>
      </c>
      <c r="U5478" t="s">
        <v>517</v>
      </c>
      <c r="V5478">
        <v>2523</v>
      </c>
      <c r="W5478" t="s">
        <v>518</v>
      </c>
      <c r="X5478">
        <v>8</v>
      </c>
      <c r="Y5478" t="s">
        <v>519</v>
      </c>
      <c r="Z5478">
        <v>234000</v>
      </c>
      <c r="AA5478">
        <v>21</v>
      </c>
      <c r="AB5478" t="s">
        <v>867</v>
      </c>
      <c r="AC5478">
        <v>234</v>
      </c>
      <c r="AD5478">
        <v>234000</v>
      </c>
      <c r="AE5478">
        <v>0</v>
      </c>
      <c r="AF5478">
        <v>240044</v>
      </c>
      <c r="AG5478"/>
      <c r="AH5478">
        <v>240044</v>
      </c>
      <c r="AI5478">
        <v>0</v>
      </c>
    </row>
    <row r="5479" spans="1:35">
      <c r="A5479" t="s">
        <v>862</v>
      </c>
      <c r="B5479">
        <v>2019</v>
      </c>
      <c r="C5479">
        <v>2019</v>
      </c>
      <c r="D5479">
        <v>2019</v>
      </c>
      <c r="E5479">
        <v>4</v>
      </c>
      <c r="F5479">
        <v>0</v>
      </c>
      <c r="G5479">
        <v>0</v>
      </c>
      <c r="H5479" t="s">
        <v>900</v>
      </c>
      <c r="I5479">
        <v>842</v>
      </c>
      <c r="J5479" t="s">
        <v>593</v>
      </c>
      <c r="K5479" t="s">
        <v>593</v>
      </c>
      <c r="L5479">
        <v>76</v>
      </c>
      <c r="M5479" t="s">
        <v>538</v>
      </c>
      <c r="N5479" t="s">
        <v>539</v>
      </c>
      <c r="O5479">
        <v>0</v>
      </c>
      <c r="P5479" t="s">
        <v>177</v>
      </c>
      <c r="Q5479" t="s">
        <v>514</v>
      </c>
      <c r="R5479" t="s">
        <v>515</v>
      </c>
      <c r="S5479" t="s">
        <v>516</v>
      </c>
      <c r="T5479">
        <v>0</v>
      </c>
      <c r="U5479" t="s">
        <v>517</v>
      </c>
      <c r="V5479">
        <v>2523</v>
      </c>
      <c r="W5479" t="s">
        <v>518</v>
      </c>
      <c r="X5479">
        <v>8</v>
      </c>
      <c r="Y5479" t="s">
        <v>519</v>
      </c>
      <c r="Z5479">
        <v>73000</v>
      </c>
      <c r="AA5479">
        <v>21</v>
      </c>
      <c r="AB5479" t="s">
        <v>867</v>
      </c>
      <c r="AC5479">
        <v>73</v>
      </c>
      <c r="AD5479">
        <v>73000</v>
      </c>
      <c r="AE5479">
        <v>0</v>
      </c>
      <c r="AF5479">
        <v>46799</v>
      </c>
      <c r="AG5479"/>
      <c r="AH5479">
        <v>46799</v>
      </c>
      <c r="AI5479">
        <v>0</v>
      </c>
    </row>
    <row r="5480" spans="1:35">
      <c r="A5480" t="s">
        <v>862</v>
      </c>
      <c r="B5480">
        <v>2019</v>
      </c>
      <c r="C5480">
        <v>2019</v>
      </c>
      <c r="D5480">
        <v>2019</v>
      </c>
      <c r="E5480">
        <v>4</v>
      </c>
      <c r="F5480">
        <v>0</v>
      </c>
      <c r="G5480">
        <v>0</v>
      </c>
      <c r="H5480" t="s">
        <v>900</v>
      </c>
      <c r="I5480">
        <v>842</v>
      </c>
      <c r="J5480" t="s">
        <v>593</v>
      </c>
      <c r="K5480" t="s">
        <v>593</v>
      </c>
      <c r="L5480">
        <v>84</v>
      </c>
      <c r="M5480" t="s">
        <v>805</v>
      </c>
      <c r="N5480" t="s">
        <v>806</v>
      </c>
      <c r="O5480">
        <v>0</v>
      </c>
      <c r="P5480" t="s">
        <v>177</v>
      </c>
      <c r="Q5480" t="s">
        <v>514</v>
      </c>
      <c r="R5480" t="s">
        <v>515</v>
      </c>
      <c r="S5480" t="s">
        <v>516</v>
      </c>
      <c r="T5480">
        <v>0</v>
      </c>
      <c r="U5480" t="s">
        <v>517</v>
      </c>
      <c r="V5480">
        <v>2523</v>
      </c>
      <c r="W5480" t="s">
        <v>518</v>
      </c>
      <c r="X5480">
        <v>8</v>
      </c>
      <c r="Y5480" t="s">
        <v>519</v>
      </c>
      <c r="Z5480">
        <v>8000</v>
      </c>
      <c r="AA5480">
        <v>21</v>
      </c>
      <c r="AB5480" t="s">
        <v>867</v>
      </c>
      <c r="AC5480">
        <v>8</v>
      </c>
      <c r="AD5480">
        <v>8000</v>
      </c>
      <c r="AE5480">
        <v>0</v>
      </c>
      <c r="AF5480">
        <v>12171</v>
      </c>
      <c r="AG5480"/>
      <c r="AH5480">
        <v>12171</v>
      </c>
      <c r="AI5480">
        <v>0</v>
      </c>
    </row>
    <row r="5481" spans="1:35">
      <c r="A5481" t="s">
        <v>862</v>
      </c>
      <c r="B5481">
        <v>2019</v>
      </c>
      <c r="C5481">
        <v>2019</v>
      </c>
      <c r="D5481">
        <v>2019</v>
      </c>
      <c r="E5481">
        <v>4</v>
      </c>
      <c r="F5481">
        <v>0</v>
      </c>
      <c r="G5481">
        <v>0</v>
      </c>
      <c r="H5481" t="s">
        <v>900</v>
      </c>
      <c r="I5481">
        <v>842</v>
      </c>
      <c r="J5481" t="s">
        <v>593</v>
      </c>
      <c r="K5481" t="s">
        <v>593</v>
      </c>
      <c r="L5481">
        <v>92</v>
      </c>
      <c r="M5481" t="s">
        <v>809</v>
      </c>
      <c r="N5481" t="s">
        <v>810</v>
      </c>
      <c r="O5481">
        <v>0</v>
      </c>
      <c r="P5481" t="s">
        <v>177</v>
      </c>
      <c r="Q5481" t="s">
        <v>514</v>
      </c>
      <c r="R5481" t="s">
        <v>515</v>
      </c>
      <c r="S5481" t="s">
        <v>516</v>
      </c>
      <c r="T5481">
        <v>0</v>
      </c>
      <c r="U5481" t="s">
        <v>517</v>
      </c>
      <c r="V5481">
        <v>2523</v>
      </c>
      <c r="W5481" t="s">
        <v>518</v>
      </c>
      <c r="X5481">
        <v>8</v>
      </c>
      <c r="Y5481" t="s">
        <v>519</v>
      </c>
      <c r="Z5481">
        <v>17311000</v>
      </c>
      <c r="AA5481">
        <v>21</v>
      </c>
      <c r="AB5481" t="s">
        <v>867</v>
      </c>
      <c r="AC5481">
        <v>17311</v>
      </c>
      <c r="AD5481">
        <v>17311000</v>
      </c>
      <c r="AE5481">
        <v>0</v>
      </c>
      <c r="AF5481">
        <v>2462638</v>
      </c>
      <c r="AG5481"/>
      <c r="AH5481">
        <v>2462638</v>
      </c>
      <c r="AI5481">
        <v>0</v>
      </c>
    </row>
    <row r="5482" spans="1:35">
      <c r="A5482" t="s">
        <v>862</v>
      </c>
      <c r="B5482">
        <v>2019</v>
      </c>
      <c r="C5482">
        <v>2019</v>
      </c>
      <c r="D5482">
        <v>2019</v>
      </c>
      <c r="E5482">
        <v>4</v>
      </c>
      <c r="F5482">
        <v>0</v>
      </c>
      <c r="G5482">
        <v>0</v>
      </c>
      <c r="H5482" t="s">
        <v>900</v>
      </c>
      <c r="I5482">
        <v>842</v>
      </c>
      <c r="J5482" t="s">
        <v>593</v>
      </c>
      <c r="K5482" t="s">
        <v>593</v>
      </c>
      <c r="L5482">
        <v>116</v>
      </c>
      <c r="M5482" t="s">
        <v>864</v>
      </c>
      <c r="N5482" t="s">
        <v>865</v>
      </c>
      <c r="O5482">
        <v>0</v>
      </c>
      <c r="P5482" t="s">
        <v>177</v>
      </c>
      <c r="Q5482" t="s">
        <v>514</v>
      </c>
      <c r="R5482" t="s">
        <v>515</v>
      </c>
      <c r="S5482" t="s">
        <v>516</v>
      </c>
      <c r="T5482">
        <v>0</v>
      </c>
      <c r="U5482" t="s">
        <v>517</v>
      </c>
      <c r="V5482">
        <v>2523</v>
      </c>
      <c r="W5482" t="s">
        <v>518</v>
      </c>
      <c r="X5482">
        <v>8</v>
      </c>
      <c r="Y5482" t="s">
        <v>519</v>
      </c>
      <c r="Z5482">
        <v>36000</v>
      </c>
      <c r="AA5482">
        <v>21</v>
      </c>
      <c r="AB5482" t="s">
        <v>867</v>
      </c>
      <c r="AC5482">
        <v>36</v>
      </c>
      <c r="AD5482">
        <v>36000</v>
      </c>
      <c r="AE5482">
        <v>0</v>
      </c>
      <c r="AF5482">
        <v>12580</v>
      </c>
      <c r="AG5482"/>
      <c r="AH5482">
        <v>12580</v>
      </c>
      <c r="AI5482">
        <v>0</v>
      </c>
    </row>
    <row r="5483" spans="1:35">
      <c r="A5483" t="s">
        <v>862</v>
      </c>
      <c r="B5483">
        <v>2019</v>
      </c>
      <c r="C5483">
        <v>2019</v>
      </c>
      <c r="D5483">
        <v>2019</v>
      </c>
      <c r="E5483">
        <v>4</v>
      </c>
      <c r="F5483">
        <v>0</v>
      </c>
      <c r="G5483">
        <v>0</v>
      </c>
      <c r="H5483" t="s">
        <v>900</v>
      </c>
      <c r="I5483">
        <v>842</v>
      </c>
      <c r="J5483" t="s">
        <v>593</v>
      </c>
      <c r="K5483" t="s">
        <v>593</v>
      </c>
      <c r="L5483">
        <v>124</v>
      </c>
      <c r="M5483" t="s">
        <v>542</v>
      </c>
      <c r="N5483" t="s">
        <v>543</v>
      </c>
      <c r="O5483">
        <v>0</v>
      </c>
      <c r="P5483" t="s">
        <v>177</v>
      </c>
      <c r="Q5483" t="s">
        <v>514</v>
      </c>
      <c r="R5483" t="s">
        <v>515</v>
      </c>
      <c r="S5483" t="s">
        <v>516</v>
      </c>
      <c r="T5483">
        <v>0</v>
      </c>
      <c r="U5483" t="s">
        <v>517</v>
      </c>
      <c r="V5483">
        <v>2523</v>
      </c>
      <c r="W5483" t="s">
        <v>518</v>
      </c>
      <c r="X5483">
        <v>8</v>
      </c>
      <c r="Y5483" t="s">
        <v>519</v>
      </c>
      <c r="Z5483">
        <v>806523000</v>
      </c>
      <c r="AA5483">
        <v>21</v>
      </c>
      <c r="AB5483" t="s">
        <v>867</v>
      </c>
      <c r="AC5483">
        <v>806523</v>
      </c>
      <c r="AD5483">
        <v>806523000</v>
      </c>
      <c r="AE5483">
        <v>0</v>
      </c>
      <c r="AF5483">
        <v>107382616</v>
      </c>
      <c r="AG5483"/>
      <c r="AH5483">
        <v>107382616</v>
      </c>
      <c r="AI5483">
        <v>0</v>
      </c>
    </row>
    <row r="5484" spans="1:35">
      <c r="A5484" t="s">
        <v>862</v>
      </c>
      <c r="B5484">
        <v>2019</v>
      </c>
      <c r="C5484">
        <v>2019</v>
      </c>
      <c r="D5484">
        <v>2019</v>
      </c>
      <c r="E5484">
        <v>4</v>
      </c>
      <c r="F5484">
        <v>0</v>
      </c>
      <c r="G5484">
        <v>0</v>
      </c>
      <c r="H5484" t="s">
        <v>900</v>
      </c>
      <c r="I5484">
        <v>842</v>
      </c>
      <c r="J5484" t="s">
        <v>593</v>
      </c>
      <c r="K5484" t="s">
        <v>593</v>
      </c>
      <c r="L5484">
        <v>136</v>
      </c>
      <c r="M5484" t="s">
        <v>795</v>
      </c>
      <c r="N5484" t="s">
        <v>796</v>
      </c>
      <c r="O5484">
        <v>0</v>
      </c>
      <c r="P5484" t="s">
        <v>177</v>
      </c>
      <c r="Q5484" t="s">
        <v>514</v>
      </c>
      <c r="R5484" t="s">
        <v>515</v>
      </c>
      <c r="S5484" t="s">
        <v>516</v>
      </c>
      <c r="T5484">
        <v>0</v>
      </c>
      <c r="U5484" t="s">
        <v>517</v>
      </c>
      <c r="V5484">
        <v>2523</v>
      </c>
      <c r="W5484" t="s">
        <v>518</v>
      </c>
      <c r="X5484">
        <v>8</v>
      </c>
      <c r="Y5484" t="s">
        <v>519</v>
      </c>
      <c r="Z5484">
        <v>2167000</v>
      </c>
      <c r="AA5484">
        <v>21</v>
      </c>
      <c r="AB5484" t="s">
        <v>867</v>
      </c>
      <c r="AC5484">
        <v>2167</v>
      </c>
      <c r="AD5484">
        <v>2167000</v>
      </c>
      <c r="AE5484">
        <v>0</v>
      </c>
      <c r="AF5484">
        <v>393575</v>
      </c>
      <c r="AG5484"/>
      <c r="AH5484">
        <v>393575</v>
      </c>
      <c r="AI5484">
        <v>0</v>
      </c>
    </row>
    <row r="5485" spans="1:35">
      <c r="A5485" t="s">
        <v>862</v>
      </c>
      <c r="B5485">
        <v>2019</v>
      </c>
      <c r="C5485">
        <v>2019</v>
      </c>
      <c r="D5485">
        <v>2019</v>
      </c>
      <c r="E5485">
        <v>4</v>
      </c>
      <c r="F5485">
        <v>0</v>
      </c>
      <c r="G5485">
        <v>0</v>
      </c>
      <c r="H5485" t="s">
        <v>900</v>
      </c>
      <c r="I5485">
        <v>842</v>
      </c>
      <c r="J5485" t="s">
        <v>593</v>
      </c>
      <c r="K5485" t="s">
        <v>593</v>
      </c>
      <c r="L5485">
        <v>152</v>
      </c>
      <c r="M5485" t="s">
        <v>642</v>
      </c>
      <c r="N5485" t="s">
        <v>643</v>
      </c>
      <c r="O5485">
        <v>0</v>
      </c>
      <c r="P5485" t="s">
        <v>177</v>
      </c>
      <c r="Q5485" t="s">
        <v>514</v>
      </c>
      <c r="R5485" t="s">
        <v>515</v>
      </c>
      <c r="S5485" t="s">
        <v>516</v>
      </c>
      <c r="T5485">
        <v>0</v>
      </c>
      <c r="U5485" t="s">
        <v>517</v>
      </c>
      <c r="V5485">
        <v>2523</v>
      </c>
      <c r="W5485" t="s">
        <v>518</v>
      </c>
      <c r="X5485">
        <v>8</v>
      </c>
      <c r="Y5485" t="s">
        <v>519</v>
      </c>
      <c r="Z5485">
        <v>534000</v>
      </c>
      <c r="AA5485">
        <v>21</v>
      </c>
      <c r="AB5485" t="s">
        <v>867</v>
      </c>
      <c r="AC5485">
        <v>534</v>
      </c>
      <c r="AD5485">
        <v>534000</v>
      </c>
      <c r="AE5485">
        <v>0</v>
      </c>
      <c r="AF5485">
        <v>333106</v>
      </c>
      <c r="AG5485"/>
      <c r="AH5485">
        <v>333106</v>
      </c>
      <c r="AI5485">
        <v>0</v>
      </c>
    </row>
    <row r="5486" spans="1:35">
      <c r="A5486" t="s">
        <v>862</v>
      </c>
      <c r="B5486">
        <v>2019</v>
      </c>
      <c r="C5486">
        <v>2019</v>
      </c>
      <c r="D5486">
        <v>2019</v>
      </c>
      <c r="E5486">
        <v>4</v>
      </c>
      <c r="F5486">
        <v>0</v>
      </c>
      <c r="G5486">
        <v>0</v>
      </c>
      <c r="H5486" t="s">
        <v>900</v>
      </c>
      <c r="I5486">
        <v>842</v>
      </c>
      <c r="J5486" t="s">
        <v>593</v>
      </c>
      <c r="K5486" t="s">
        <v>593</v>
      </c>
      <c r="L5486">
        <v>156</v>
      </c>
      <c r="M5486" t="s">
        <v>183</v>
      </c>
      <c r="N5486" t="s">
        <v>562</v>
      </c>
      <c r="O5486">
        <v>0</v>
      </c>
      <c r="P5486" t="s">
        <v>177</v>
      </c>
      <c r="Q5486" t="s">
        <v>514</v>
      </c>
      <c r="R5486" t="s">
        <v>515</v>
      </c>
      <c r="S5486" t="s">
        <v>516</v>
      </c>
      <c r="T5486">
        <v>0</v>
      </c>
      <c r="U5486" t="s">
        <v>517</v>
      </c>
      <c r="V5486">
        <v>2523</v>
      </c>
      <c r="W5486" t="s">
        <v>518</v>
      </c>
      <c r="X5486">
        <v>8</v>
      </c>
      <c r="Y5486" t="s">
        <v>519</v>
      </c>
      <c r="Z5486">
        <v>425000</v>
      </c>
      <c r="AA5486">
        <v>21</v>
      </c>
      <c r="AB5486" t="s">
        <v>867</v>
      </c>
      <c r="AC5486">
        <v>425</v>
      </c>
      <c r="AD5486">
        <v>425000</v>
      </c>
      <c r="AE5486">
        <v>0</v>
      </c>
      <c r="AF5486">
        <v>154076</v>
      </c>
      <c r="AG5486"/>
      <c r="AH5486">
        <v>154076</v>
      </c>
      <c r="AI5486">
        <v>0</v>
      </c>
    </row>
    <row r="5487" spans="1:35">
      <c r="A5487" t="s">
        <v>862</v>
      </c>
      <c r="B5487">
        <v>2019</v>
      </c>
      <c r="C5487">
        <v>2019</v>
      </c>
      <c r="D5487">
        <v>2019</v>
      </c>
      <c r="E5487">
        <v>4</v>
      </c>
      <c r="F5487">
        <v>0</v>
      </c>
      <c r="G5487">
        <v>0</v>
      </c>
      <c r="H5487" t="s">
        <v>900</v>
      </c>
      <c r="I5487">
        <v>842</v>
      </c>
      <c r="J5487" t="s">
        <v>593</v>
      </c>
      <c r="K5487" t="s">
        <v>593</v>
      </c>
      <c r="L5487">
        <v>170</v>
      </c>
      <c r="M5487" t="s">
        <v>725</v>
      </c>
      <c r="N5487" t="s">
        <v>726</v>
      </c>
      <c r="O5487">
        <v>0</v>
      </c>
      <c r="P5487" t="s">
        <v>177</v>
      </c>
      <c r="Q5487" t="s">
        <v>514</v>
      </c>
      <c r="R5487" t="s">
        <v>515</v>
      </c>
      <c r="S5487" t="s">
        <v>516</v>
      </c>
      <c r="T5487">
        <v>0</v>
      </c>
      <c r="U5487" t="s">
        <v>517</v>
      </c>
      <c r="V5487">
        <v>2523</v>
      </c>
      <c r="W5487" t="s">
        <v>518</v>
      </c>
      <c r="X5487">
        <v>8</v>
      </c>
      <c r="Y5487" t="s">
        <v>519</v>
      </c>
      <c r="Z5487">
        <v>340000</v>
      </c>
      <c r="AA5487">
        <v>21</v>
      </c>
      <c r="AB5487" t="s">
        <v>867</v>
      </c>
      <c r="AC5487">
        <v>340</v>
      </c>
      <c r="AD5487">
        <v>340000</v>
      </c>
      <c r="AE5487">
        <v>0</v>
      </c>
      <c r="AF5487">
        <v>77237</v>
      </c>
      <c r="AG5487"/>
      <c r="AH5487">
        <v>77237</v>
      </c>
      <c r="AI5487">
        <v>0</v>
      </c>
    </row>
    <row r="5488" spans="1:35">
      <c r="A5488" t="s">
        <v>862</v>
      </c>
      <c r="B5488">
        <v>2019</v>
      </c>
      <c r="C5488">
        <v>2019</v>
      </c>
      <c r="D5488">
        <v>2019</v>
      </c>
      <c r="E5488">
        <v>4</v>
      </c>
      <c r="F5488">
        <v>0</v>
      </c>
      <c r="G5488">
        <v>0</v>
      </c>
      <c r="H5488" t="s">
        <v>900</v>
      </c>
      <c r="I5488">
        <v>842</v>
      </c>
      <c r="J5488" t="s">
        <v>593</v>
      </c>
      <c r="K5488" t="s">
        <v>593</v>
      </c>
      <c r="L5488">
        <v>188</v>
      </c>
      <c r="M5488" t="s">
        <v>612</v>
      </c>
      <c r="N5488" t="s">
        <v>613</v>
      </c>
      <c r="O5488">
        <v>0</v>
      </c>
      <c r="P5488" t="s">
        <v>177</v>
      </c>
      <c r="Q5488" t="s">
        <v>514</v>
      </c>
      <c r="R5488" t="s">
        <v>515</v>
      </c>
      <c r="S5488" t="s">
        <v>516</v>
      </c>
      <c r="T5488">
        <v>0</v>
      </c>
      <c r="U5488" t="s">
        <v>517</v>
      </c>
      <c r="V5488">
        <v>2523</v>
      </c>
      <c r="W5488" t="s">
        <v>518</v>
      </c>
      <c r="X5488">
        <v>8</v>
      </c>
      <c r="Y5488" t="s">
        <v>519</v>
      </c>
      <c r="Z5488">
        <v>96000</v>
      </c>
      <c r="AA5488">
        <v>21</v>
      </c>
      <c r="AB5488" t="s">
        <v>867</v>
      </c>
      <c r="AC5488">
        <v>96</v>
      </c>
      <c r="AD5488">
        <v>96000</v>
      </c>
      <c r="AE5488">
        <v>0</v>
      </c>
      <c r="AF5488">
        <v>53795</v>
      </c>
      <c r="AG5488"/>
      <c r="AH5488">
        <v>53795</v>
      </c>
      <c r="AI5488">
        <v>0</v>
      </c>
    </row>
    <row r="5489" spans="1:35">
      <c r="A5489" t="s">
        <v>862</v>
      </c>
      <c r="B5489">
        <v>2019</v>
      </c>
      <c r="C5489">
        <v>2019</v>
      </c>
      <c r="D5489">
        <v>2019</v>
      </c>
      <c r="E5489">
        <v>4</v>
      </c>
      <c r="F5489">
        <v>0</v>
      </c>
      <c r="G5489">
        <v>0</v>
      </c>
      <c r="H5489" t="s">
        <v>900</v>
      </c>
      <c r="I5489">
        <v>842</v>
      </c>
      <c r="J5489" t="s">
        <v>593</v>
      </c>
      <c r="K5489" t="s">
        <v>593</v>
      </c>
      <c r="L5489">
        <v>212</v>
      </c>
      <c r="M5489" t="s">
        <v>815</v>
      </c>
      <c r="N5489" t="s">
        <v>816</v>
      </c>
      <c r="O5489">
        <v>0</v>
      </c>
      <c r="P5489" t="s">
        <v>177</v>
      </c>
      <c r="Q5489" t="s">
        <v>514</v>
      </c>
      <c r="R5489" t="s">
        <v>515</v>
      </c>
      <c r="S5489" t="s">
        <v>516</v>
      </c>
      <c r="T5489">
        <v>0</v>
      </c>
      <c r="U5489" t="s">
        <v>517</v>
      </c>
      <c r="V5489">
        <v>2523</v>
      </c>
      <c r="W5489" t="s">
        <v>518</v>
      </c>
      <c r="X5489">
        <v>8</v>
      </c>
      <c r="Y5489" t="s">
        <v>519</v>
      </c>
      <c r="Z5489">
        <v>115000</v>
      </c>
      <c r="AA5489">
        <v>21</v>
      </c>
      <c r="AB5489" t="s">
        <v>867</v>
      </c>
      <c r="AC5489">
        <v>115</v>
      </c>
      <c r="AD5489">
        <v>115000</v>
      </c>
      <c r="AE5489">
        <v>0</v>
      </c>
      <c r="AF5489">
        <v>74208</v>
      </c>
      <c r="AG5489"/>
      <c r="AH5489">
        <v>74208</v>
      </c>
      <c r="AI5489">
        <v>0</v>
      </c>
    </row>
    <row r="5490" spans="1:35">
      <c r="A5490" t="s">
        <v>862</v>
      </c>
      <c r="B5490">
        <v>2019</v>
      </c>
      <c r="C5490">
        <v>2019</v>
      </c>
      <c r="D5490">
        <v>2019</v>
      </c>
      <c r="E5490">
        <v>4</v>
      </c>
      <c r="F5490">
        <v>0</v>
      </c>
      <c r="G5490">
        <v>0</v>
      </c>
      <c r="H5490" t="s">
        <v>900</v>
      </c>
      <c r="I5490">
        <v>842</v>
      </c>
      <c r="J5490" t="s">
        <v>593</v>
      </c>
      <c r="K5490" t="s">
        <v>593</v>
      </c>
      <c r="L5490">
        <v>214</v>
      </c>
      <c r="M5490" t="s">
        <v>837</v>
      </c>
      <c r="N5490" t="s">
        <v>838</v>
      </c>
      <c r="O5490">
        <v>0</v>
      </c>
      <c r="P5490" t="s">
        <v>177</v>
      </c>
      <c r="Q5490" t="s">
        <v>514</v>
      </c>
      <c r="R5490" t="s">
        <v>515</v>
      </c>
      <c r="S5490" t="s">
        <v>516</v>
      </c>
      <c r="T5490">
        <v>0</v>
      </c>
      <c r="U5490" t="s">
        <v>517</v>
      </c>
      <c r="V5490">
        <v>2523</v>
      </c>
      <c r="W5490" t="s">
        <v>518</v>
      </c>
      <c r="X5490">
        <v>8</v>
      </c>
      <c r="Y5490" t="s">
        <v>519</v>
      </c>
      <c r="Z5490">
        <v>810000</v>
      </c>
      <c r="AA5490">
        <v>21</v>
      </c>
      <c r="AB5490" t="s">
        <v>867</v>
      </c>
      <c r="AC5490">
        <v>810</v>
      </c>
      <c r="AD5490">
        <v>810000</v>
      </c>
      <c r="AE5490">
        <v>0</v>
      </c>
      <c r="AF5490">
        <v>466540</v>
      </c>
      <c r="AG5490"/>
      <c r="AH5490">
        <v>466540</v>
      </c>
      <c r="AI5490">
        <v>0</v>
      </c>
    </row>
    <row r="5491" spans="1:35">
      <c r="A5491" t="s">
        <v>862</v>
      </c>
      <c r="B5491">
        <v>2019</v>
      </c>
      <c r="C5491">
        <v>2019</v>
      </c>
      <c r="D5491">
        <v>2019</v>
      </c>
      <c r="E5491">
        <v>4</v>
      </c>
      <c r="F5491">
        <v>0</v>
      </c>
      <c r="G5491">
        <v>0</v>
      </c>
      <c r="H5491" t="s">
        <v>900</v>
      </c>
      <c r="I5491">
        <v>842</v>
      </c>
      <c r="J5491" t="s">
        <v>593</v>
      </c>
      <c r="K5491" t="s">
        <v>593</v>
      </c>
      <c r="L5491">
        <v>218</v>
      </c>
      <c r="M5491" t="s">
        <v>767</v>
      </c>
      <c r="N5491" t="s">
        <v>768</v>
      </c>
      <c r="O5491">
        <v>0</v>
      </c>
      <c r="P5491" t="s">
        <v>177</v>
      </c>
      <c r="Q5491" t="s">
        <v>514</v>
      </c>
      <c r="R5491" t="s">
        <v>515</v>
      </c>
      <c r="S5491" t="s">
        <v>516</v>
      </c>
      <c r="T5491">
        <v>0</v>
      </c>
      <c r="U5491" t="s">
        <v>517</v>
      </c>
      <c r="V5491">
        <v>2523</v>
      </c>
      <c r="W5491" t="s">
        <v>518</v>
      </c>
      <c r="X5491">
        <v>8</v>
      </c>
      <c r="Y5491" t="s">
        <v>519</v>
      </c>
      <c r="Z5491">
        <v>65000</v>
      </c>
      <c r="AA5491">
        <v>21</v>
      </c>
      <c r="AB5491" t="s">
        <v>867</v>
      </c>
      <c r="AC5491">
        <v>65</v>
      </c>
      <c r="AD5491">
        <v>65000</v>
      </c>
      <c r="AE5491">
        <v>0</v>
      </c>
      <c r="AF5491">
        <v>54433</v>
      </c>
      <c r="AG5491"/>
      <c r="AH5491">
        <v>54433</v>
      </c>
      <c r="AI5491">
        <v>0</v>
      </c>
    </row>
    <row r="5492" spans="1:35">
      <c r="A5492" t="s">
        <v>862</v>
      </c>
      <c r="B5492">
        <v>2019</v>
      </c>
      <c r="C5492">
        <v>2019</v>
      </c>
      <c r="D5492">
        <v>2019</v>
      </c>
      <c r="E5492">
        <v>4</v>
      </c>
      <c r="F5492">
        <v>0</v>
      </c>
      <c r="G5492">
        <v>0</v>
      </c>
      <c r="H5492" t="s">
        <v>900</v>
      </c>
      <c r="I5492">
        <v>842</v>
      </c>
      <c r="J5492" t="s">
        <v>593</v>
      </c>
      <c r="K5492" t="s">
        <v>593</v>
      </c>
      <c r="L5492">
        <v>222</v>
      </c>
      <c r="M5492" t="s">
        <v>833</v>
      </c>
      <c r="N5492" t="s">
        <v>834</v>
      </c>
      <c r="O5492">
        <v>0</v>
      </c>
      <c r="P5492" t="s">
        <v>177</v>
      </c>
      <c r="Q5492" t="s">
        <v>514</v>
      </c>
      <c r="R5492" t="s">
        <v>515</v>
      </c>
      <c r="S5492" t="s">
        <v>516</v>
      </c>
      <c r="T5492">
        <v>0</v>
      </c>
      <c r="U5492" t="s">
        <v>517</v>
      </c>
      <c r="V5492">
        <v>2523</v>
      </c>
      <c r="W5492" t="s">
        <v>518</v>
      </c>
      <c r="X5492">
        <v>8</v>
      </c>
      <c r="Y5492" t="s">
        <v>519</v>
      </c>
      <c r="Z5492">
        <v>743000</v>
      </c>
      <c r="AA5492">
        <v>21</v>
      </c>
      <c r="AB5492" t="s">
        <v>867</v>
      </c>
      <c r="AC5492">
        <v>743</v>
      </c>
      <c r="AD5492">
        <v>743000</v>
      </c>
      <c r="AE5492">
        <v>0</v>
      </c>
      <c r="AF5492">
        <v>191811</v>
      </c>
      <c r="AG5492"/>
      <c r="AH5492">
        <v>191811</v>
      </c>
      <c r="AI5492">
        <v>0</v>
      </c>
    </row>
    <row r="5493" spans="1:35">
      <c r="A5493" t="s">
        <v>862</v>
      </c>
      <c r="B5493">
        <v>2019</v>
      </c>
      <c r="C5493">
        <v>2019</v>
      </c>
      <c r="D5493">
        <v>2019</v>
      </c>
      <c r="E5493">
        <v>4</v>
      </c>
      <c r="F5493">
        <v>0</v>
      </c>
      <c r="G5493">
        <v>0</v>
      </c>
      <c r="H5493" t="s">
        <v>900</v>
      </c>
      <c r="I5493">
        <v>842</v>
      </c>
      <c r="J5493" t="s">
        <v>593</v>
      </c>
      <c r="K5493" t="s">
        <v>593</v>
      </c>
      <c r="L5493">
        <v>251</v>
      </c>
      <c r="M5493" t="s">
        <v>113</v>
      </c>
      <c r="N5493" t="s">
        <v>583</v>
      </c>
      <c r="O5493">
        <v>0</v>
      </c>
      <c r="P5493" t="s">
        <v>177</v>
      </c>
      <c r="Q5493" t="s">
        <v>514</v>
      </c>
      <c r="R5493" t="s">
        <v>515</v>
      </c>
      <c r="S5493" t="s">
        <v>516</v>
      </c>
      <c r="T5493">
        <v>0</v>
      </c>
      <c r="U5493" t="s">
        <v>517</v>
      </c>
      <c r="V5493">
        <v>2523</v>
      </c>
      <c r="W5493" t="s">
        <v>518</v>
      </c>
      <c r="X5493">
        <v>8</v>
      </c>
      <c r="Y5493" t="s">
        <v>519</v>
      </c>
      <c r="Z5493">
        <v>59000</v>
      </c>
      <c r="AA5493">
        <v>21</v>
      </c>
      <c r="AB5493" t="s">
        <v>867</v>
      </c>
      <c r="AC5493">
        <v>59</v>
      </c>
      <c r="AD5493">
        <v>59000</v>
      </c>
      <c r="AE5493">
        <v>0</v>
      </c>
      <c r="AF5493">
        <v>51353</v>
      </c>
      <c r="AG5493"/>
      <c r="AH5493">
        <v>51353</v>
      </c>
      <c r="AI5493">
        <v>0</v>
      </c>
    </row>
    <row r="5494" spans="1:35">
      <c r="A5494" t="s">
        <v>862</v>
      </c>
      <c r="B5494">
        <v>2019</v>
      </c>
      <c r="C5494">
        <v>2019</v>
      </c>
      <c r="D5494">
        <v>2019</v>
      </c>
      <c r="E5494">
        <v>4</v>
      </c>
      <c r="F5494">
        <v>0</v>
      </c>
      <c r="G5494">
        <v>0</v>
      </c>
      <c r="H5494" t="s">
        <v>900</v>
      </c>
      <c r="I5494">
        <v>842</v>
      </c>
      <c r="J5494" t="s">
        <v>593</v>
      </c>
      <c r="K5494" t="s">
        <v>593</v>
      </c>
      <c r="L5494">
        <v>276</v>
      </c>
      <c r="M5494" t="s">
        <v>591</v>
      </c>
      <c r="N5494" t="s">
        <v>592</v>
      </c>
      <c r="O5494">
        <v>0</v>
      </c>
      <c r="P5494" t="s">
        <v>177</v>
      </c>
      <c r="Q5494" t="s">
        <v>514</v>
      </c>
      <c r="R5494" t="s">
        <v>515</v>
      </c>
      <c r="S5494" t="s">
        <v>516</v>
      </c>
      <c r="T5494">
        <v>0</v>
      </c>
      <c r="U5494" t="s">
        <v>517</v>
      </c>
      <c r="V5494">
        <v>2523</v>
      </c>
      <c r="W5494" t="s">
        <v>518</v>
      </c>
      <c r="X5494">
        <v>8</v>
      </c>
      <c r="Y5494" t="s">
        <v>519</v>
      </c>
      <c r="Z5494">
        <v>308000</v>
      </c>
      <c r="AA5494">
        <v>21</v>
      </c>
      <c r="AB5494" t="s">
        <v>867</v>
      </c>
      <c r="AC5494">
        <v>308</v>
      </c>
      <c r="AD5494">
        <v>308000</v>
      </c>
      <c r="AE5494">
        <v>0</v>
      </c>
      <c r="AF5494">
        <v>162155</v>
      </c>
      <c r="AG5494"/>
      <c r="AH5494">
        <v>162155</v>
      </c>
      <c r="AI5494">
        <v>0</v>
      </c>
    </row>
    <row r="5495" spans="1:35">
      <c r="A5495" t="s">
        <v>862</v>
      </c>
      <c r="B5495">
        <v>2019</v>
      </c>
      <c r="C5495">
        <v>2019</v>
      </c>
      <c r="D5495">
        <v>2019</v>
      </c>
      <c r="E5495">
        <v>4</v>
      </c>
      <c r="F5495">
        <v>0</v>
      </c>
      <c r="G5495">
        <v>0</v>
      </c>
      <c r="H5495" t="s">
        <v>900</v>
      </c>
      <c r="I5495">
        <v>842</v>
      </c>
      <c r="J5495" t="s">
        <v>593</v>
      </c>
      <c r="K5495" t="s">
        <v>593</v>
      </c>
      <c r="L5495">
        <v>300</v>
      </c>
      <c r="M5495" t="s">
        <v>680</v>
      </c>
      <c r="N5495" t="s">
        <v>681</v>
      </c>
      <c r="O5495">
        <v>0</v>
      </c>
      <c r="P5495" t="s">
        <v>177</v>
      </c>
      <c r="Q5495" t="s">
        <v>514</v>
      </c>
      <c r="R5495" t="s">
        <v>515</v>
      </c>
      <c r="S5495" t="s">
        <v>516</v>
      </c>
      <c r="T5495">
        <v>0</v>
      </c>
      <c r="U5495" t="s">
        <v>517</v>
      </c>
      <c r="V5495">
        <v>2523</v>
      </c>
      <c r="W5495" t="s">
        <v>518</v>
      </c>
      <c r="X5495">
        <v>8</v>
      </c>
      <c r="Y5495" t="s">
        <v>519</v>
      </c>
      <c r="Z5495">
        <v>40000</v>
      </c>
      <c r="AA5495">
        <v>21</v>
      </c>
      <c r="AB5495" t="s">
        <v>867</v>
      </c>
      <c r="AC5495">
        <v>40</v>
      </c>
      <c r="AD5495">
        <v>40000</v>
      </c>
      <c r="AE5495">
        <v>0</v>
      </c>
      <c r="AF5495">
        <v>23080</v>
      </c>
      <c r="AG5495"/>
      <c r="AH5495">
        <v>23080</v>
      </c>
      <c r="AI5495">
        <v>0</v>
      </c>
    </row>
    <row r="5496" spans="1:35">
      <c r="A5496" t="s">
        <v>862</v>
      </c>
      <c r="B5496">
        <v>2019</v>
      </c>
      <c r="C5496">
        <v>2019</v>
      </c>
      <c r="D5496">
        <v>2019</v>
      </c>
      <c r="E5496">
        <v>4</v>
      </c>
      <c r="F5496">
        <v>0</v>
      </c>
      <c r="G5496">
        <v>0</v>
      </c>
      <c r="H5496" t="s">
        <v>900</v>
      </c>
      <c r="I5496">
        <v>842</v>
      </c>
      <c r="J5496" t="s">
        <v>593</v>
      </c>
      <c r="K5496" t="s">
        <v>593</v>
      </c>
      <c r="L5496">
        <v>308</v>
      </c>
      <c r="M5496" t="s">
        <v>819</v>
      </c>
      <c r="N5496" t="s">
        <v>820</v>
      </c>
      <c r="O5496">
        <v>0</v>
      </c>
      <c r="P5496" t="s">
        <v>177</v>
      </c>
      <c r="Q5496" t="s">
        <v>514</v>
      </c>
      <c r="R5496" t="s">
        <v>515</v>
      </c>
      <c r="S5496" t="s">
        <v>516</v>
      </c>
      <c r="T5496">
        <v>0</v>
      </c>
      <c r="U5496" t="s">
        <v>517</v>
      </c>
      <c r="V5496">
        <v>2523</v>
      </c>
      <c r="W5496" t="s">
        <v>518</v>
      </c>
      <c r="X5496">
        <v>8</v>
      </c>
      <c r="Y5496" t="s">
        <v>519</v>
      </c>
      <c r="Z5496">
        <v>31000</v>
      </c>
      <c r="AA5496">
        <v>21</v>
      </c>
      <c r="AB5496" t="s">
        <v>867</v>
      </c>
      <c r="AC5496">
        <v>31</v>
      </c>
      <c r="AD5496">
        <v>31000</v>
      </c>
      <c r="AE5496">
        <v>0</v>
      </c>
      <c r="AF5496">
        <v>33255</v>
      </c>
      <c r="AG5496"/>
      <c r="AH5496">
        <v>33255</v>
      </c>
      <c r="AI5496">
        <v>0</v>
      </c>
    </row>
    <row r="5497" spans="1:35">
      <c r="A5497" t="s">
        <v>862</v>
      </c>
      <c r="B5497">
        <v>2019</v>
      </c>
      <c r="C5497">
        <v>2019</v>
      </c>
      <c r="D5497">
        <v>2019</v>
      </c>
      <c r="E5497">
        <v>4</v>
      </c>
      <c r="F5497">
        <v>0</v>
      </c>
      <c r="G5497">
        <v>0</v>
      </c>
      <c r="H5497" t="s">
        <v>900</v>
      </c>
      <c r="I5497">
        <v>842</v>
      </c>
      <c r="J5497" t="s">
        <v>593</v>
      </c>
      <c r="K5497" t="s">
        <v>593</v>
      </c>
      <c r="L5497">
        <v>320</v>
      </c>
      <c r="M5497" t="s">
        <v>835</v>
      </c>
      <c r="N5497" t="s">
        <v>836</v>
      </c>
      <c r="O5497">
        <v>0</v>
      </c>
      <c r="P5497" t="s">
        <v>177</v>
      </c>
      <c r="Q5497" t="s">
        <v>514</v>
      </c>
      <c r="R5497" t="s">
        <v>515</v>
      </c>
      <c r="S5497" t="s">
        <v>516</v>
      </c>
      <c r="T5497">
        <v>0</v>
      </c>
      <c r="U5497" t="s">
        <v>517</v>
      </c>
      <c r="V5497">
        <v>2523</v>
      </c>
      <c r="W5497" t="s">
        <v>518</v>
      </c>
      <c r="X5497">
        <v>8</v>
      </c>
      <c r="Y5497" t="s">
        <v>519</v>
      </c>
      <c r="Z5497">
        <v>87000</v>
      </c>
      <c r="AA5497">
        <v>21</v>
      </c>
      <c r="AB5497" t="s">
        <v>867</v>
      </c>
      <c r="AC5497">
        <v>87</v>
      </c>
      <c r="AD5497">
        <v>87000</v>
      </c>
      <c r="AE5497">
        <v>0</v>
      </c>
      <c r="AF5497">
        <v>86854</v>
      </c>
      <c r="AG5497"/>
      <c r="AH5497">
        <v>86854</v>
      </c>
      <c r="AI5497">
        <v>0</v>
      </c>
    </row>
    <row r="5498" spans="1:35">
      <c r="A5498" t="s">
        <v>862</v>
      </c>
      <c r="B5498">
        <v>2019</v>
      </c>
      <c r="C5498">
        <v>2019</v>
      </c>
      <c r="D5498">
        <v>2019</v>
      </c>
      <c r="E5498">
        <v>4</v>
      </c>
      <c r="F5498">
        <v>0</v>
      </c>
      <c r="G5498">
        <v>0</v>
      </c>
      <c r="H5498" t="s">
        <v>900</v>
      </c>
      <c r="I5498">
        <v>842</v>
      </c>
      <c r="J5498" t="s">
        <v>593</v>
      </c>
      <c r="K5498" t="s">
        <v>593</v>
      </c>
      <c r="L5498">
        <v>328</v>
      </c>
      <c r="M5498" t="s">
        <v>717</v>
      </c>
      <c r="N5498" t="s">
        <v>718</v>
      </c>
      <c r="O5498">
        <v>0</v>
      </c>
      <c r="P5498" t="s">
        <v>177</v>
      </c>
      <c r="Q5498" t="s">
        <v>514</v>
      </c>
      <c r="R5498" t="s">
        <v>515</v>
      </c>
      <c r="S5498" t="s">
        <v>516</v>
      </c>
      <c r="T5498">
        <v>0</v>
      </c>
      <c r="U5498" t="s">
        <v>517</v>
      </c>
      <c r="V5498">
        <v>2523</v>
      </c>
      <c r="W5498" t="s">
        <v>518</v>
      </c>
      <c r="X5498">
        <v>8</v>
      </c>
      <c r="Y5498" t="s">
        <v>519</v>
      </c>
      <c r="Z5498">
        <v>312000</v>
      </c>
      <c r="AA5498">
        <v>21</v>
      </c>
      <c r="AB5498" t="s">
        <v>867</v>
      </c>
      <c r="AC5498">
        <v>312</v>
      </c>
      <c r="AD5498">
        <v>312000</v>
      </c>
      <c r="AE5498">
        <v>0</v>
      </c>
      <c r="AF5498">
        <v>148112</v>
      </c>
      <c r="AG5498"/>
      <c r="AH5498">
        <v>148112</v>
      </c>
      <c r="AI5498">
        <v>0</v>
      </c>
    </row>
    <row r="5499" spans="1:35">
      <c r="A5499" t="s">
        <v>862</v>
      </c>
      <c r="B5499">
        <v>2019</v>
      </c>
      <c r="C5499">
        <v>2019</v>
      </c>
      <c r="D5499">
        <v>2019</v>
      </c>
      <c r="E5499">
        <v>4</v>
      </c>
      <c r="F5499">
        <v>0</v>
      </c>
      <c r="G5499">
        <v>0</v>
      </c>
      <c r="H5499" t="s">
        <v>900</v>
      </c>
      <c r="I5499">
        <v>842</v>
      </c>
      <c r="J5499" t="s">
        <v>593</v>
      </c>
      <c r="K5499" t="s">
        <v>593</v>
      </c>
      <c r="L5499">
        <v>340</v>
      </c>
      <c r="M5499" t="s">
        <v>757</v>
      </c>
      <c r="N5499" t="s">
        <v>758</v>
      </c>
      <c r="O5499">
        <v>0</v>
      </c>
      <c r="P5499" t="s">
        <v>177</v>
      </c>
      <c r="Q5499" t="s">
        <v>514</v>
      </c>
      <c r="R5499" t="s">
        <v>515</v>
      </c>
      <c r="S5499" t="s">
        <v>516</v>
      </c>
      <c r="T5499">
        <v>0</v>
      </c>
      <c r="U5499" t="s">
        <v>517</v>
      </c>
      <c r="V5499">
        <v>2523</v>
      </c>
      <c r="W5499" t="s">
        <v>518</v>
      </c>
      <c r="X5499">
        <v>8</v>
      </c>
      <c r="Y5499" t="s">
        <v>519</v>
      </c>
      <c r="Z5499">
        <v>54000</v>
      </c>
      <c r="AA5499">
        <v>21</v>
      </c>
      <c r="AB5499" t="s">
        <v>867</v>
      </c>
      <c r="AC5499">
        <v>54</v>
      </c>
      <c r="AD5499">
        <v>54000</v>
      </c>
      <c r="AE5499">
        <v>0</v>
      </c>
      <c r="AF5499">
        <v>36210</v>
      </c>
      <c r="AG5499"/>
      <c r="AH5499">
        <v>36210</v>
      </c>
      <c r="AI5499">
        <v>0</v>
      </c>
    </row>
    <row r="5500" spans="1:35">
      <c r="A5500" t="s">
        <v>862</v>
      </c>
      <c r="B5500">
        <v>2019</v>
      </c>
      <c r="C5500">
        <v>2019</v>
      </c>
      <c r="D5500">
        <v>2019</v>
      </c>
      <c r="E5500">
        <v>4</v>
      </c>
      <c r="F5500">
        <v>0</v>
      </c>
      <c r="G5500">
        <v>0</v>
      </c>
      <c r="H5500" t="s">
        <v>900</v>
      </c>
      <c r="I5500">
        <v>842</v>
      </c>
      <c r="J5500" t="s">
        <v>593</v>
      </c>
      <c r="K5500" t="s">
        <v>593</v>
      </c>
      <c r="L5500">
        <v>344</v>
      </c>
      <c r="M5500" t="s">
        <v>558</v>
      </c>
      <c r="N5500" t="s">
        <v>559</v>
      </c>
      <c r="O5500">
        <v>0</v>
      </c>
      <c r="P5500" t="s">
        <v>177</v>
      </c>
      <c r="Q5500" t="s">
        <v>514</v>
      </c>
      <c r="R5500" t="s">
        <v>515</v>
      </c>
      <c r="S5500" t="s">
        <v>516</v>
      </c>
      <c r="T5500">
        <v>0</v>
      </c>
      <c r="U5500" t="s">
        <v>517</v>
      </c>
      <c r="V5500">
        <v>2523</v>
      </c>
      <c r="W5500" t="s">
        <v>518</v>
      </c>
      <c r="X5500">
        <v>8</v>
      </c>
      <c r="Y5500" t="s">
        <v>519</v>
      </c>
      <c r="Z5500">
        <v>94000</v>
      </c>
      <c r="AA5500">
        <v>21</v>
      </c>
      <c r="AB5500" t="s">
        <v>867</v>
      </c>
      <c r="AC5500">
        <v>94</v>
      </c>
      <c r="AD5500">
        <v>94000</v>
      </c>
      <c r="AE5500">
        <v>0</v>
      </c>
      <c r="AF5500">
        <v>41890</v>
      </c>
      <c r="AG5500"/>
      <c r="AH5500">
        <v>41890</v>
      </c>
      <c r="AI5500">
        <v>0</v>
      </c>
    </row>
    <row r="5501" spans="1:35">
      <c r="A5501" t="s">
        <v>862</v>
      </c>
      <c r="B5501">
        <v>2019</v>
      </c>
      <c r="C5501">
        <v>2019</v>
      </c>
      <c r="D5501">
        <v>2019</v>
      </c>
      <c r="E5501">
        <v>4</v>
      </c>
      <c r="F5501">
        <v>0</v>
      </c>
      <c r="G5501">
        <v>0</v>
      </c>
      <c r="H5501" t="s">
        <v>900</v>
      </c>
      <c r="I5501">
        <v>842</v>
      </c>
      <c r="J5501" t="s">
        <v>593</v>
      </c>
      <c r="K5501" t="s">
        <v>593</v>
      </c>
      <c r="L5501">
        <v>368</v>
      </c>
      <c r="M5501" t="s">
        <v>622</v>
      </c>
      <c r="N5501" t="s">
        <v>623</v>
      </c>
      <c r="O5501">
        <v>0</v>
      </c>
      <c r="P5501" t="s">
        <v>177</v>
      </c>
      <c r="Q5501" t="s">
        <v>514</v>
      </c>
      <c r="R5501" t="s">
        <v>515</v>
      </c>
      <c r="S5501" t="s">
        <v>516</v>
      </c>
      <c r="T5501">
        <v>0</v>
      </c>
      <c r="U5501" t="s">
        <v>517</v>
      </c>
      <c r="V5501">
        <v>2523</v>
      </c>
      <c r="W5501" t="s">
        <v>518</v>
      </c>
      <c r="X5501">
        <v>8</v>
      </c>
      <c r="Y5501" t="s">
        <v>519</v>
      </c>
      <c r="Z5501">
        <v>127000</v>
      </c>
      <c r="AA5501">
        <v>21</v>
      </c>
      <c r="AB5501" t="s">
        <v>867</v>
      </c>
      <c r="AC5501">
        <v>127</v>
      </c>
      <c r="AD5501">
        <v>127000</v>
      </c>
      <c r="AE5501">
        <v>0</v>
      </c>
      <c r="AF5501">
        <v>131225</v>
      </c>
      <c r="AG5501"/>
      <c r="AH5501">
        <v>131225</v>
      </c>
      <c r="AI5501">
        <v>0</v>
      </c>
    </row>
    <row r="5502" spans="1:35">
      <c r="A5502" t="s">
        <v>862</v>
      </c>
      <c r="B5502">
        <v>2019</v>
      </c>
      <c r="C5502">
        <v>2019</v>
      </c>
      <c r="D5502">
        <v>2019</v>
      </c>
      <c r="E5502">
        <v>4</v>
      </c>
      <c r="F5502">
        <v>0</v>
      </c>
      <c r="G5502">
        <v>0</v>
      </c>
      <c r="H5502" t="s">
        <v>900</v>
      </c>
      <c r="I5502">
        <v>842</v>
      </c>
      <c r="J5502" t="s">
        <v>593</v>
      </c>
      <c r="K5502" t="s">
        <v>593</v>
      </c>
      <c r="L5502">
        <v>372</v>
      </c>
      <c r="M5502" t="s">
        <v>676</v>
      </c>
      <c r="N5502" t="s">
        <v>677</v>
      </c>
      <c r="O5502">
        <v>0</v>
      </c>
      <c r="P5502" t="s">
        <v>177</v>
      </c>
      <c r="Q5502" t="s">
        <v>514</v>
      </c>
      <c r="R5502" t="s">
        <v>515</v>
      </c>
      <c r="S5502" t="s">
        <v>516</v>
      </c>
      <c r="T5502">
        <v>0</v>
      </c>
      <c r="U5502" t="s">
        <v>517</v>
      </c>
      <c r="V5502">
        <v>2523</v>
      </c>
      <c r="W5502" t="s">
        <v>518</v>
      </c>
      <c r="X5502">
        <v>8</v>
      </c>
      <c r="Y5502" t="s">
        <v>519</v>
      </c>
      <c r="Z5502">
        <v>193000</v>
      </c>
      <c r="AA5502">
        <v>21</v>
      </c>
      <c r="AB5502" t="s">
        <v>867</v>
      </c>
      <c r="AC5502">
        <v>193</v>
      </c>
      <c r="AD5502">
        <v>193000</v>
      </c>
      <c r="AE5502">
        <v>0</v>
      </c>
      <c r="AF5502">
        <v>119533</v>
      </c>
      <c r="AG5502"/>
      <c r="AH5502">
        <v>119533</v>
      </c>
      <c r="AI5502">
        <v>0</v>
      </c>
    </row>
    <row r="5503" spans="1:35">
      <c r="A5503" t="s">
        <v>862</v>
      </c>
      <c r="B5503">
        <v>2019</v>
      </c>
      <c r="C5503">
        <v>2019</v>
      </c>
      <c r="D5503">
        <v>2019</v>
      </c>
      <c r="E5503">
        <v>4</v>
      </c>
      <c r="F5503">
        <v>0</v>
      </c>
      <c r="G5503">
        <v>0</v>
      </c>
      <c r="H5503" t="s">
        <v>900</v>
      </c>
      <c r="I5503">
        <v>842</v>
      </c>
      <c r="J5503" t="s">
        <v>593</v>
      </c>
      <c r="K5503" t="s">
        <v>593</v>
      </c>
      <c r="L5503">
        <v>376</v>
      </c>
      <c r="M5503" t="s">
        <v>658</v>
      </c>
      <c r="N5503" t="s">
        <v>659</v>
      </c>
      <c r="O5503">
        <v>0</v>
      </c>
      <c r="P5503" t="s">
        <v>177</v>
      </c>
      <c r="Q5503" t="s">
        <v>514</v>
      </c>
      <c r="R5503" t="s">
        <v>515</v>
      </c>
      <c r="S5503" t="s">
        <v>516</v>
      </c>
      <c r="T5503">
        <v>0</v>
      </c>
      <c r="U5503" t="s">
        <v>517</v>
      </c>
      <c r="V5503">
        <v>2523</v>
      </c>
      <c r="W5503" t="s">
        <v>518</v>
      </c>
      <c r="X5503">
        <v>8</v>
      </c>
      <c r="Y5503" t="s">
        <v>519</v>
      </c>
      <c r="Z5503">
        <v>178000</v>
      </c>
      <c r="AA5503">
        <v>21</v>
      </c>
      <c r="AB5503" t="s">
        <v>867</v>
      </c>
      <c r="AC5503">
        <v>178</v>
      </c>
      <c r="AD5503">
        <v>178000</v>
      </c>
      <c r="AE5503">
        <v>0</v>
      </c>
      <c r="AF5503">
        <v>104911</v>
      </c>
      <c r="AG5503"/>
      <c r="AH5503">
        <v>104911</v>
      </c>
      <c r="AI5503">
        <v>0</v>
      </c>
    </row>
    <row r="5504" spans="1:35">
      <c r="A5504" t="s">
        <v>862</v>
      </c>
      <c r="B5504">
        <v>2019</v>
      </c>
      <c r="C5504">
        <v>2019</v>
      </c>
      <c r="D5504">
        <v>2019</v>
      </c>
      <c r="E5504">
        <v>4</v>
      </c>
      <c r="F5504">
        <v>0</v>
      </c>
      <c r="G5504">
        <v>0</v>
      </c>
      <c r="H5504" t="s">
        <v>900</v>
      </c>
      <c r="I5504">
        <v>842</v>
      </c>
      <c r="J5504" t="s">
        <v>593</v>
      </c>
      <c r="K5504" t="s">
        <v>593</v>
      </c>
      <c r="L5504">
        <v>380</v>
      </c>
      <c r="M5504" t="s">
        <v>587</v>
      </c>
      <c r="N5504" t="s">
        <v>588</v>
      </c>
      <c r="O5504">
        <v>0</v>
      </c>
      <c r="P5504" t="s">
        <v>177</v>
      </c>
      <c r="Q5504" t="s">
        <v>514</v>
      </c>
      <c r="R5504" t="s">
        <v>515</v>
      </c>
      <c r="S5504" t="s">
        <v>516</v>
      </c>
      <c r="T5504">
        <v>0</v>
      </c>
      <c r="U5504" t="s">
        <v>517</v>
      </c>
      <c r="V5504">
        <v>2523</v>
      </c>
      <c r="W5504" t="s">
        <v>518</v>
      </c>
      <c r="X5504">
        <v>8</v>
      </c>
      <c r="Y5504" t="s">
        <v>519</v>
      </c>
      <c r="Z5504">
        <v>55000</v>
      </c>
      <c r="AA5504">
        <v>21</v>
      </c>
      <c r="AB5504" t="s">
        <v>867</v>
      </c>
      <c r="AC5504">
        <v>55</v>
      </c>
      <c r="AD5504">
        <v>55000</v>
      </c>
      <c r="AE5504">
        <v>0</v>
      </c>
      <c r="AF5504">
        <v>33542</v>
      </c>
      <c r="AG5504"/>
      <c r="AH5504">
        <v>33542</v>
      </c>
      <c r="AI5504">
        <v>0</v>
      </c>
    </row>
    <row r="5505" spans="1:35">
      <c r="A5505" t="s">
        <v>862</v>
      </c>
      <c r="B5505">
        <v>2019</v>
      </c>
      <c r="C5505">
        <v>2019</v>
      </c>
      <c r="D5505">
        <v>2019</v>
      </c>
      <c r="E5505">
        <v>4</v>
      </c>
      <c r="F5505">
        <v>0</v>
      </c>
      <c r="G5505">
        <v>0</v>
      </c>
      <c r="H5505" t="s">
        <v>900</v>
      </c>
      <c r="I5505">
        <v>842</v>
      </c>
      <c r="J5505" t="s">
        <v>593</v>
      </c>
      <c r="K5505" t="s">
        <v>593</v>
      </c>
      <c r="L5505">
        <v>388</v>
      </c>
      <c r="M5505" t="s">
        <v>737</v>
      </c>
      <c r="N5505" t="s">
        <v>738</v>
      </c>
      <c r="O5505">
        <v>0</v>
      </c>
      <c r="P5505" t="s">
        <v>177</v>
      </c>
      <c r="Q5505" t="s">
        <v>514</v>
      </c>
      <c r="R5505" t="s">
        <v>515</v>
      </c>
      <c r="S5505" t="s">
        <v>516</v>
      </c>
      <c r="T5505">
        <v>0</v>
      </c>
      <c r="U5505" t="s">
        <v>517</v>
      </c>
      <c r="V5505">
        <v>2523</v>
      </c>
      <c r="W5505" t="s">
        <v>518</v>
      </c>
      <c r="X5505">
        <v>8</v>
      </c>
      <c r="Y5505" t="s">
        <v>519</v>
      </c>
      <c r="Z5505">
        <v>940000</v>
      </c>
      <c r="AA5505">
        <v>21</v>
      </c>
      <c r="AB5505" t="s">
        <v>867</v>
      </c>
      <c r="AC5505">
        <v>940</v>
      </c>
      <c r="AD5505">
        <v>940000</v>
      </c>
      <c r="AE5505">
        <v>0</v>
      </c>
      <c r="AF5505">
        <v>215884</v>
      </c>
      <c r="AG5505"/>
      <c r="AH5505">
        <v>215884</v>
      </c>
      <c r="AI5505">
        <v>0</v>
      </c>
    </row>
    <row r="5506" spans="1:35">
      <c r="A5506" t="s">
        <v>862</v>
      </c>
      <c r="B5506">
        <v>2019</v>
      </c>
      <c r="C5506">
        <v>2019</v>
      </c>
      <c r="D5506">
        <v>2019</v>
      </c>
      <c r="E5506">
        <v>4</v>
      </c>
      <c r="F5506">
        <v>0</v>
      </c>
      <c r="G5506">
        <v>0</v>
      </c>
      <c r="H5506" t="s">
        <v>900</v>
      </c>
      <c r="I5506">
        <v>842</v>
      </c>
      <c r="J5506" t="s">
        <v>593</v>
      </c>
      <c r="K5506" t="s">
        <v>593</v>
      </c>
      <c r="L5506">
        <v>392</v>
      </c>
      <c r="M5506" t="s">
        <v>223</v>
      </c>
      <c r="N5506" t="s">
        <v>584</v>
      </c>
      <c r="O5506">
        <v>0</v>
      </c>
      <c r="P5506" t="s">
        <v>177</v>
      </c>
      <c r="Q5506" t="s">
        <v>514</v>
      </c>
      <c r="R5506" t="s">
        <v>515</v>
      </c>
      <c r="S5506" t="s">
        <v>516</v>
      </c>
      <c r="T5506">
        <v>0</v>
      </c>
      <c r="U5506" t="s">
        <v>517</v>
      </c>
      <c r="V5506">
        <v>2523</v>
      </c>
      <c r="W5506" t="s">
        <v>518</v>
      </c>
      <c r="X5506">
        <v>8</v>
      </c>
      <c r="Y5506" t="s">
        <v>519</v>
      </c>
      <c r="Z5506">
        <v>17536000</v>
      </c>
      <c r="AA5506">
        <v>21</v>
      </c>
      <c r="AB5506" t="s">
        <v>867</v>
      </c>
      <c r="AC5506">
        <v>17536</v>
      </c>
      <c r="AD5506">
        <v>17536000</v>
      </c>
      <c r="AE5506">
        <v>0</v>
      </c>
      <c r="AF5506">
        <v>2560269</v>
      </c>
      <c r="AG5506"/>
      <c r="AH5506">
        <v>2560269</v>
      </c>
      <c r="AI5506">
        <v>0</v>
      </c>
    </row>
    <row r="5507" spans="1:35">
      <c r="A5507" t="s">
        <v>862</v>
      </c>
      <c r="B5507">
        <v>2019</v>
      </c>
      <c r="C5507">
        <v>2019</v>
      </c>
      <c r="D5507">
        <v>2019</v>
      </c>
      <c r="E5507">
        <v>4</v>
      </c>
      <c r="F5507">
        <v>0</v>
      </c>
      <c r="G5507">
        <v>0</v>
      </c>
      <c r="H5507" t="s">
        <v>900</v>
      </c>
      <c r="I5507">
        <v>842</v>
      </c>
      <c r="J5507" t="s">
        <v>593</v>
      </c>
      <c r="K5507" t="s">
        <v>593</v>
      </c>
      <c r="L5507">
        <v>398</v>
      </c>
      <c r="M5507" t="s">
        <v>731</v>
      </c>
      <c r="N5507" t="s">
        <v>732</v>
      </c>
      <c r="O5507">
        <v>0</v>
      </c>
      <c r="P5507" t="s">
        <v>177</v>
      </c>
      <c r="Q5507" t="s">
        <v>514</v>
      </c>
      <c r="R5507" t="s">
        <v>515</v>
      </c>
      <c r="S5507" t="s">
        <v>516</v>
      </c>
      <c r="T5507">
        <v>0</v>
      </c>
      <c r="U5507" t="s">
        <v>517</v>
      </c>
      <c r="V5507">
        <v>2523</v>
      </c>
      <c r="W5507" t="s">
        <v>518</v>
      </c>
      <c r="X5507">
        <v>8</v>
      </c>
      <c r="Y5507" t="s">
        <v>519</v>
      </c>
      <c r="Z5507">
        <v>31000</v>
      </c>
      <c r="AA5507">
        <v>21</v>
      </c>
      <c r="AB5507" t="s">
        <v>867</v>
      </c>
      <c r="AC5507">
        <v>31</v>
      </c>
      <c r="AD5507">
        <v>31000</v>
      </c>
      <c r="AE5507">
        <v>0</v>
      </c>
      <c r="AF5507">
        <v>2659</v>
      </c>
      <c r="AG5507"/>
      <c r="AH5507">
        <v>2659</v>
      </c>
      <c r="AI5507">
        <v>0</v>
      </c>
    </row>
    <row r="5508" spans="1:35">
      <c r="A5508" t="s">
        <v>862</v>
      </c>
      <c r="B5508">
        <v>2019</v>
      </c>
      <c r="C5508">
        <v>2019</v>
      </c>
      <c r="D5508">
        <v>2019</v>
      </c>
      <c r="E5508">
        <v>4</v>
      </c>
      <c r="F5508">
        <v>0</v>
      </c>
      <c r="G5508">
        <v>0</v>
      </c>
      <c r="H5508" t="s">
        <v>900</v>
      </c>
      <c r="I5508">
        <v>842</v>
      </c>
      <c r="J5508" t="s">
        <v>593</v>
      </c>
      <c r="K5508" t="s">
        <v>593</v>
      </c>
      <c r="L5508">
        <v>410</v>
      </c>
      <c r="M5508" t="s">
        <v>550</v>
      </c>
      <c r="N5508" t="s">
        <v>551</v>
      </c>
      <c r="O5508">
        <v>0</v>
      </c>
      <c r="P5508" t="s">
        <v>177</v>
      </c>
      <c r="Q5508" t="s">
        <v>514</v>
      </c>
      <c r="R5508" t="s">
        <v>515</v>
      </c>
      <c r="S5508" t="s">
        <v>516</v>
      </c>
      <c r="T5508">
        <v>0</v>
      </c>
      <c r="U5508" t="s">
        <v>517</v>
      </c>
      <c r="V5508">
        <v>2523</v>
      </c>
      <c r="W5508" t="s">
        <v>518</v>
      </c>
      <c r="X5508">
        <v>8</v>
      </c>
      <c r="Y5508" t="s">
        <v>519</v>
      </c>
      <c r="Z5508">
        <v>10201000</v>
      </c>
      <c r="AA5508">
        <v>21</v>
      </c>
      <c r="AB5508" t="s">
        <v>867</v>
      </c>
      <c r="AC5508">
        <v>10201</v>
      </c>
      <c r="AD5508">
        <v>10201000</v>
      </c>
      <c r="AE5508">
        <v>0</v>
      </c>
      <c r="AF5508">
        <v>1442645</v>
      </c>
      <c r="AG5508"/>
      <c r="AH5508">
        <v>1442645</v>
      </c>
      <c r="AI5508">
        <v>0</v>
      </c>
    </row>
    <row r="5509" spans="1:35">
      <c r="A5509" t="s">
        <v>862</v>
      </c>
      <c r="B5509">
        <v>2019</v>
      </c>
      <c r="C5509">
        <v>2019</v>
      </c>
      <c r="D5509">
        <v>2019</v>
      </c>
      <c r="E5509">
        <v>4</v>
      </c>
      <c r="F5509">
        <v>0</v>
      </c>
      <c r="G5509">
        <v>0</v>
      </c>
      <c r="H5509" t="s">
        <v>900</v>
      </c>
      <c r="I5509">
        <v>842</v>
      </c>
      <c r="J5509" t="s">
        <v>593</v>
      </c>
      <c r="K5509" t="s">
        <v>593</v>
      </c>
      <c r="L5509">
        <v>414</v>
      </c>
      <c r="M5509" t="s">
        <v>775</v>
      </c>
      <c r="N5509" t="s">
        <v>776</v>
      </c>
      <c r="O5509">
        <v>0</v>
      </c>
      <c r="P5509" t="s">
        <v>177</v>
      </c>
      <c r="Q5509" t="s">
        <v>514</v>
      </c>
      <c r="R5509" t="s">
        <v>515</v>
      </c>
      <c r="S5509" t="s">
        <v>516</v>
      </c>
      <c r="T5509">
        <v>0</v>
      </c>
      <c r="U5509" t="s">
        <v>517</v>
      </c>
      <c r="V5509">
        <v>2523</v>
      </c>
      <c r="W5509" t="s">
        <v>518</v>
      </c>
      <c r="X5509">
        <v>8</v>
      </c>
      <c r="Y5509" t="s">
        <v>519</v>
      </c>
      <c r="Z5509">
        <v>162000</v>
      </c>
      <c r="AA5509">
        <v>21</v>
      </c>
      <c r="AB5509" t="s">
        <v>867</v>
      </c>
      <c r="AC5509">
        <v>162</v>
      </c>
      <c r="AD5509">
        <v>162000</v>
      </c>
      <c r="AE5509">
        <v>0</v>
      </c>
      <c r="AF5509">
        <v>39307</v>
      </c>
      <c r="AG5509"/>
      <c r="AH5509">
        <v>39307</v>
      </c>
      <c r="AI5509">
        <v>0</v>
      </c>
    </row>
    <row r="5510" spans="1:35">
      <c r="A5510" t="s">
        <v>862</v>
      </c>
      <c r="B5510">
        <v>2019</v>
      </c>
      <c r="C5510">
        <v>2019</v>
      </c>
      <c r="D5510">
        <v>2019</v>
      </c>
      <c r="E5510">
        <v>4</v>
      </c>
      <c r="F5510">
        <v>0</v>
      </c>
      <c r="G5510">
        <v>0</v>
      </c>
      <c r="H5510" t="s">
        <v>900</v>
      </c>
      <c r="I5510">
        <v>842</v>
      </c>
      <c r="J5510" t="s">
        <v>593</v>
      </c>
      <c r="K5510" t="s">
        <v>593</v>
      </c>
      <c r="L5510">
        <v>430</v>
      </c>
      <c r="M5510" t="s">
        <v>827</v>
      </c>
      <c r="N5510" t="s">
        <v>828</v>
      </c>
      <c r="O5510">
        <v>0</v>
      </c>
      <c r="P5510" t="s">
        <v>177</v>
      </c>
      <c r="Q5510" t="s">
        <v>514</v>
      </c>
      <c r="R5510" t="s">
        <v>515</v>
      </c>
      <c r="S5510" t="s">
        <v>516</v>
      </c>
      <c r="T5510">
        <v>0</v>
      </c>
      <c r="U5510" t="s">
        <v>517</v>
      </c>
      <c r="V5510">
        <v>2523</v>
      </c>
      <c r="W5510" t="s">
        <v>518</v>
      </c>
      <c r="X5510">
        <v>8</v>
      </c>
      <c r="Y5510" t="s">
        <v>519</v>
      </c>
      <c r="Z5510">
        <v>30000</v>
      </c>
      <c r="AA5510">
        <v>21</v>
      </c>
      <c r="AB5510" t="s">
        <v>867</v>
      </c>
      <c r="AC5510">
        <v>30</v>
      </c>
      <c r="AD5510">
        <v>30000</v>
      </c>
      <c r="AE5510">
        <v>0</v>
      </c>
      <c r="AF5510">
        <v>4125</v>
      </c>
      <c r="AG5510"/>
      <c r="AH5510">
        <v>4125</v>
      </c>
      <c r="AI5510">
        <v>0</v>
      </c>
    </row>
    <row r="5511" spans="1:35">
      <c r="A5511" t="s">
        <v>862</v>
      </c>
      <c r="B5511">
        <v>2019</v>
      </c>
      <c r="C5511">
        <v>2019</v>
      </c>
      <c r="D5511">
        <v>2019</v>
      </c>
      <c r="E5511">
        <v>4</v>
      </c>
      <c r="F5511">
        <v>0</v>
      </c>
      <c r="G5511">
        <v>0</v>
      </c>
      <c r="H5511" t="s">
        <v>900</v>
      </c>
      <c r="I5511">
        <v>842</v>
      </c>
      <c r="J5511" t="s">
        <v>593</v>
      </c>
      <c r="K5511" t="s">
        <v>593</v>
      </c>
      <c r="L5511">
        <v>434</v>
      </c>
      <c r="M5511" t="s">
        <v>701</v>
      </c>
      <c r="N5511" t="s">
        <v>702</v>
      </c>
      <c r="O5511">
        <v>0</v>
      </c>
      <c r="P5511" t="s">
        <v>177</v>
      </c>
      <c r="Q5511" t="s">
        <v>514</v>
      </c>
      <c r="R5511" t="s">
        <v>515</v>
      </c>
      <c r="S5511" t="s">
        <v>516</v>
      </c>
      <c r="T5511">
        <v>0</v>
      </c>
      <c r="U5511" t="s">
        <v>517</v>
      </c>
      <c r="V5511">
        <v>2523</v>
      </c>
      <c r="W5511" t="s">
        <v>518</v>
      </c>
      <c r="X5511">
        <v>8</v>
      </c>
      <c r="Y5511" t="s">
        <v>519</v>
      </c>
      <c r="Z5511">
        <v>33000</v>
      </c>
      <c r="AA5511">
        <v>21</v>
      </c>
      <c r="AB5511" t="s">
        <v>867</v>
      </c>
      <c r="AC5511">
        <v>33</v>
      </c>
      <c r="AD5511">
        <v>33000</v>
      </c>
      <c r="AE5511">
        <v>0</v>
      </c>
      <c r="AF5511">
        <v>11281</v>
      </c>
      <c r="AG5511"/>
      <c r="AH5511">
        <v>11281</v>
      </c>
      <c r="AI5511">
        <v>0</v>
      </c>
    </row>
    <row r="5512" spans="1:35">
      <c r="A5512" t="s">
        <v>862</v>
      </c>
      <c r="B5512">
        <v>2019</v>
      </c>
      <c r="C5512">
        <v>2019</v>
      </c>
      <c r="D5512">
        <v>2019</v>
      </c>
      <c r="E5512">
        <v>4</v>
      </c>
      <c r="F5512">
        <v>0</v>
      </c>
      <c r="G5512">
        <v>0</v>
      </c>
      <c r="H5512" t="s">
        <v>900</v>
      </c>
      <c r="I5512">
        <v>842</v>
      </c>
      <c r="J5512" t="s">
        <v>593</v>
      </c>
      <c r="K5512" t="s">
        <v>593</v>
      </c>
      <c r="L5512">
        <v>458</v>
      </c>
      <c r="M5512" t="s">
        <v>180</v>
      </c>
      <c r="N5512" t="s">
        <v>557</v>
      </c>
      <c r="O5512">
        <v>0</v>
      </c>
      <c r="P5512" t="s">
        <v>177</v>
      </c>
      <c r="Q5512" t="s">
        <v>514</v>
      </c>
      <c r="R5512" t="s">
        <v>515</v>
      </c>
      <c r="S5512" t="s">
        <v>516</v>
      </c>
      <c r="T5512">
        <v>0</v>
      </c>
      <c r="U5512" t="s">
        <v>517</v>
      </c>
      <c r="V5512">
        <v>2523</v>
      </c>
      <c r="W5512" t="s">
        <v>518</v>
      </c>
      <c r="X5512">
        <v>8</v>
      </c>
      <c r="Y5512" t="s">
        <v>519</v>
      </c>
      <c r="Z5512">
        <v>276000</v>
      </c>
      <c r="AA5512">
        <v>21</v>
      </c>
      <c r="AB5512" t="s">
        <v>867</v>
      </c>
      <c r="AC5512">
        <v>276</v>
      </c>
      <c r="AD5512">
        <v>276000</v>
      </c>
      <c r="AE5512">
        <v>0</v>
      </c>
      <c r="AF5512">
        <v>130178</v>
      </c>
      <c r="AG5512"/>
      <c r="AH5512">
        <v>130178</v>
      </c>
      <c r="AI5512">
        <v>0</v>
      </c>
    </row>
    <row r="5513" spans="1:35">
      <c r="A5513" t="s">
        <v>862</v>
      </c>
      <c r="B5513">
        <v>2019</v>
      </c>
      <c r="C5513">
        <v>2019</v>
      </c>
      <c r="D5513">
        <v>2019</v>
      </c>
      <c r="E5513">
        <v>4</v>
      </c>
      <c r="F5513">
        <v>0</v>
      </c>
      <c r="G5513">
        <v>0</v>
      </c>
      <c r="H5513" t="s">
        <v>900</v>
      </c>
      <c r="I5513">
        <v>842</v>
      </c>
      <c r="J5513" t="s">
        <v>593</v>
      </c>
      <c r="K5513" t="s">
        <v>593</v>
      </c>
      <c r="L5513">
        <v>484</v>
      </c>
      <c r="M5513" t="s">
        <v>656</v>
      </c>
      <c r="N5513" t="s">
        <v>657</v>
      </c>
      <c r="O5513">
        <v>0</v>
      </c>
      <c r="P5513" t="s">
        <v>177</v>
      </c>
      <c r="Q5513" t="s">
        <v>514</v>
      </c>
      <c r="R5513" t="s">
        <v>515</v>
      </c>
      <c r="S5513" t="s">
        <v>516</v>
      </c>
      <c r="T5513">
        <v>0</v>
      </c>
      <c r="U5513" t="s">
        <v>517</v>
      </c>
      <c r="V5513">
        <v>2523</v>
      </c>
      <c r="W5513" t="s">
        <v>518</v>
      </c>
      <c r="X5513">
        <v>8</v>
      </c>
      <c r="Y5513" t="s">
        <v>519</v>
      </c>
      <c r="Z5513">
        <v>81337000</v>
      </c>
      <c r="AA5513">
        <v>21</v>
      </c>
      <c r="AB5513" t="s">
        <v>867</v>
      </c>
      <c r="AC5513">
        <v>81337</v>
      </c>
      <c r="AD5513">
        <v>81337000</v>
      </c>
      <c r="AE5513">
        <v>0</v>
      </c>
      <c r="AF5513">
        <v>15964310</v>
      </c>
      <c r="AG5513"/>
      <c r="AH5513">
        <v>15964310</v>
      </c>
      <c r="AI5513">
        <v>0</v>
      </c>
    </row>
    <row r="5514" spans="1:35">
      <c r="A5514" t="s">
        <v>862</v>
      </c>
      <c r="B5514">
        <v>2019</v>
      </c>
      <c r="C5514">
        <v>2019</v>
      </c>
      <c r="D5514">
        <v>2019</v>
      </c>
      <c r="E5514">
        <v>4</v>
      </c>
      <c r="F5514">
        <v>0</v>
      </c>
      <c r="G5514">
        <v>0</v>
      </c>
      <c r="H5514" t="s">
        <v>900</v>
      </c>
      <c r="I5514">
        <v>842</v>
      </c>
      <c r="J5514" t="s">
        <v>593</v>
      </c>
      <c r="K5514" t="s">
        <v>593</v>
      </c>
      <c r="L5514">
        <v>490</v>
      </c>
      <c r="M5514" t="s">
        <v>546</v>
      </c>
      <c r="N5514" t="s">
        <v>547</v>
      </c>
      <c r="O5514">
        <v>0</v>
      </c>
      <c r="P5514" t="s">
        <v>177</v>
      </c>
      <c r="Q5514" t="s">
        <v>514</v>
      </c>
      <c r="R5514" t="s">
        <v>515</v>
      </c>
      <c r="S5514" t="s">
        <v>516</v>
      </c>
      <c r="T5514">
        <v>0</v>
      </c>
      <c r="U5514" t="s">
        <v>517</v>
      </c>
      <c r="V5514">
        <v>2523</v>
      </c>
      <c r="W5514" t="s">
        <v>518</v>
      </c>
      <c r="X5514">
        <v>8</v>
      </c>
      <c r="Y5514" t="s">
        <v>519</v>
      </c>
      <c r="Z5514">
        <v>302000</v>
      </c>
      <c r="AA5514">
        <v>21</v>
      </c>
      <c r="AB5514" t="s">
        <v>867</v>
      </c>
      <c r="AC5514">
        <v>302</v>
      </c>
      <c r="AD5514">
        <v>302000</v>
      </c>
      <c r="AE5514">
        <v>0</v>
      </c>
      <c r="AF5514">
        <v>90296</v>
      </c>
      <c r="AG5514"/>
      <c r="AH5514">
        <v>90296</v>
      </c>
      <c r="AI5514">
        <v>0</v>
      </c>
    </row>
    <row r="5515" spans="1:35">
      <c r="A5515" t="s">
        <v>862</v>
      </c>
      <c r="B5515">
        <v>2019</v>
      </c>
      <c r="C5515">
        <v>2019</v>
      </c>
      <c r="D5515">
        <v>2019</v>
      </c>
      <c r="E5515">
        <v>4</v>
      </c>
      <c r="F5515">
        <v>0</v>
      </c>
      <c r="G5515">
        <v>0</v>
      </c>
      <c r="H5515" t="s">
        <v>900</v>
      </c>
      <c r="I5515">
        <v>842</v>
      </c>
      <c r="J5515" t="s">
        <v>593</v>
      </c>
      <c r="K5515" t="s">
        <v>593</v>
      </c>
      <c r="L5515">
        <v>504</v>
      </c>
      <c r="M5515" t="s">
        <v>686</v>
      </c>
      <c r="N5515" t="s">
        <v>687</v>
      </c>
      <c r="O5515">
        <v>0</v>
      </c>
      <c r="P5515" t="s">
        <v>177</v>
      </c>
      <c r="Q5515" t="s">
        <v>514</v>
      </c>
      <c r="R5515" t="s">
        <v>515</v>
      </c>
      <c r="S5515" t="s">
        <v>516</v>
      </c>
      <c r="T5515">
        <v>0</v>
      </c>
      <c r="U5515" t="s">
        <v>517</v>
      </c>
      <c r="V5515">
        <v>2523</v>
      </c>
      <c r="W5515" t="s">
        <v>518</v>
      </c>
      <c r="X5515">
        <v>8</v>
      </c>
      <c r="Y5515" t="s">
        <v>519</v>
      </c>
      <c r="Z5515">
        <v>87000</v>
      </c>
      <c r="AA5515">
        <v>21</v>
      </c>
      <c r="AB5515" t="s">
        <v>867</v>
      </c>
      <c r="AC5515">
        <v>87</v>
      </c>
      <c r="AD5515">
        <v>87000</v>
      </c>
      <c r="AE5515">
        <v>0</v>
      </c>
      <c r="AF5515">
        <v>40343</v>
      </c>
      <c r="AG5515"/>
      <c r="AH5515">
        <v>40343</v>
      </c>
      <c r="AI5515">
        <v>0</v>
      </c>
    </row>
    <row r="5516" spans="1:35">
      <c r="A5516" t="s">
        <v>862</v>
      </c>
      <c r="B5516">
        <v>2019</v>
      </c>
      <c r="C5516">
        <v>2019</v>
      </c>
      <c r="D5516">
        <v>2019</v>
      </c>
      <c r="E5516">
        <v>4</v>
      </c>
      <c r="F5516">
        <v>0</v>
      </c>
      <c r="G5516">
        <v>0</v>
      </c>
      <c r="H5516" t="s">
        <v>900</v>
      </c>
      <c r="I5516">
        <v>842</v>
      </c>
      <c r="J5516" t="s">
        <v>593</v>
      </c>
      <c r="K5516" t="s">
        <v>593</v>
      </c>
      <c r="L5516">
        <v>512</v>
      </c>
      <c r="M5516" t="s">
        <v>699</v>
      </c>
      <c r="N5516" t="s">
        <v>700</v>
      </c>
      <c r="O5516">
        <v>0</v>
      </c>
      <c r="P5516" t="s">
        <v>177</v>
      </c>
      <c r="Q5516" t="s">
        <v>514</v>
      </c>
      <c r="R5516" t="s">
        <v>515</v>
      </c>
      <c r="S5516" t="s">
        <v>516</v>
      </c>
      <c r="T5516">
        <v>0</v>
      </c>
      <c r="U5516" t="s">
        <v>517</v>
      </c>
      <c r="V5516">
        <v>2523</v>
      </c>
      <c r="W5516" t="s">
        <v>518</v>
      </c>
      <c r="X5516">
        <v>8</v>
      </c>
      <c r="Y5516" t="s">
        <v>519</v>
      </c>
      <c r="Z5516">
        <v>44000</v>
      </c>
      <c r="AA5516">
        <v>21</v>
      </c>
      <c r="AB5516" t="s">
        <v>867</v>
      </c>
      <c r="AC5516">
        <v>44</v>
      </c>
      <c r="AD5516">
        <v>44000</v>
      </c>
      <c r="AE5516">
        <v>0</v>
      </c>
      <c r="AF5516">
        <v>15640</v>
      </c>
      <c r="AG5516"/>
      <c r="AH5516">
        <v>15640</v>
      </c>
      <c r="AI5516">
        <v>0</v>
      </c>
    </row>
    <row r="5517" spans="1:35">
      <c r="A5517" t="s">
        <v>862</v>
      </c>
      <c r="B5517">
        <v>2019</v>
      </c>
      <c r="C5517">
        <v>2019</v>
      </c>
      <c r="D5517">
        <v>2019</v>
      </c>
      <c r="E5517">
        <v>4</v>
      </c>
      <c r="F5517">
        <v>0</v>
      </c>
      <c r="G5517">
        <v>0</v>
      </c>
      <c r="H5517" t="s">
        <v>900</v>
      </c>
      <c r="I5517">
        <v>842</v>
      </c>
      <c r="J5517" t="s">
        <v>593</v>
      </c>
      <c r="K5517" t="s">
        <v>593</v>
      </c>
      <c r="L5517">
        <v>528</v>
      </c>
      <c r="M5517" t="s">
        <v>581</v>
      </c>
      <c r="N5517" t="s">
        <v>582</v>
      </c>
      <c r="O5517">
        <v>0</v>
      </c>
      <c r="P5517" t="s">
        <v>177</v>
      </c>
      <c r="Q5517" t="s">
        <v>514</v>
      </c>
      <c r="R5517" t="s">
        <v>515</v>
      </c>
      <c r="S5517" t="s">
        <v>516</v>
      </c>
      <c r="T5517">
        <v>0</v>
      </c>
      <c r="U5517" t="s">
        <v>517</v>
      </c>
      <c r="V5517">
        <v>2523</v>
      </c>
      <c r="W5517" t="s">
        <v>518</v>
      </c>
      <c r="X5517">
        <v>8</v>
      </c>
      <c r="Y5517" t="s">
        <v>519</v>
      </c>
      <c r="Z5517">
        <v>278000</v>
      </c>
      <c r="AA5517">
        <v>21</v>
      </c>
      <c r="AB5517" t="s">
        <v>867</v>
      </c>
      <c r="AC5517">
        <v>278</v>
      </c>
      <c r="AD5517">
        <v>278000</v>
      </c>
      <c r="AE5517">
        <v>0</v>
      </c>
      <c r="AF5517">
        <v>193312</v>
      </c>
      <c r="AG5517"/>
      <c r="AH5517">
        <v>193312</v>
      </c>
      <c r="AI5517">
        <v>0</v>
      </c>
    </row>
    <row r="5518" spans="1:35">
      <c r="A5518" t="s">
        <v>862</v>
      </c>
      <c r="B5518">
        <v>2019</v>
      </c>
      <c r="C5518">
        <v>2019</v>
      </c>
      <c r="D5518">
        <v>2019</v>
      </c>
      <c r="E5518">
        <v>4</v>
      </c>
      <c r="F5518">
        <v>0</v>
      </c>
      <c r="G5518">
        <v>0</v>
      </c>
      <c r="H5518" t="s">
        <v>900</v>
      </c>
      <c r="I5518">
        <v>842</v>
      </c>
      <c r="J5518" t="s">
        <v>593</v>
      </c>
      <c r="K5518" t="s">
        <v>593</v>
      </c>
      <c r="L5518">
        <v>531</v>
      </c>
      <c r="M5518" t="s">
        <v>624</v>
      </c>
      <c r="N5518" t="s">
        <v>625</v>
      </c>
      <c r="O5518">
        <v>0</v>
      </c>
      <c r="P5518" t="s">
        <v>177</v>
      </c>
      <c r="Q5518" t="s">
        <v>514</v>
      </c>
      <c r="R5518" t="s">
        <v>515</v>
      </c>
      <c r="S5518" t="s">
        <v>516</v>
      </c>
      <c r="T5518">
        <v>0</v>
      </c>
      <c r="U5518" t="s">
        <v>517</v>
      </c>
      <c r="V5518">
        <v>2523</v>
      </c>
      <c r="W5518" t="s">
        <v>518</v>
      </c>
      <c r="X5518">
        <v>8</v>
      </c>
      <c r="Y5518" t="s">
        <v>519</v>
      </c>
      <c r="Z5518">
        <v>239000</v>
      </c>
      <c r="AA5518">
        <v>21</v>
      </c>
      <c r="AB5518" t="s">
        <v>867</v>
      </c>
      <c r="AC5518">
        <v>239</v>
      </c>
      <c r="AD5518">
        <v>239000</v>
      </c>
      <c r="AE5518">
        <v>0</v>
      </c>
      <c r="AF5518">
        <v>103419</v>
      </c>
      <c r="AG5518"/>
      <c r="AH5518">
        <v>103419</v>
      </c>
      <c r="AI5518">
        <v>0</v>
      </c>
    </row>
    <row r="5519" spans="1:35">
      <c r="A5519" t="s">
        <v>862</v>
      </c>
      <c r="B5519">
        <v>2019</v>
      </c>
      <c r="C5519">
        <v>2019</v>
      </c>
      <c r="D5519">
        <v>2019</v>
      </c>
      <c r="E5519">
        <v>4</v>
      </c>
      <c r="F5519">
        <v>0</v>
      </c>
      <c r="G5519">
        <v>0</v>
      </c>
      <c r="H5519" t="s">
        <v>900</v>
      </c>
      <c r="I5519">
        <v>842</v>
      </c>
      <c r="J5519" t="s">
        <v>593</v>
      </c>
      <c r="K5519" t="s">
        <v>593</v>
      </c>
      <c r="L5519">
        <v>533</v>
      </c>
      <c r="M5519" t="s">
        <v>793</v>
      </c>
      <c r="N5519" t="s">
        <v>794</v>
      </c>
      <c r="O5519">
        <v>0</v>
      </c>
      <c r="P5519" t="s">
        <v>177</v>
      </c>
      <c r="Q5519" t="s">
        <v>514</v>
      </c>
      <c r="R5519" t="s">
        <v>515</v>
      </c>
      <c r="S5519" t="s">
        <v>516</v>
      </c>
      <c r="T5519">
        <v>0</v>
      </c>
      <c r="U5519" t="s">
        <v>517</v>
      </c>
      <c r="V5519">
        <v>2523</v>
      </c>
      <c r="W5519" t="s">
        <v>518</v>
      </c>
      <c r="X5519">
        <v>8</v>
      </c>
      <c r="Y5519" t="s">
        <v>519</v>
      </c>
      <c r="Z5519">
        <v>979000</v>
      </c>
      <c r="AA5519">
        <v>21</v>
      </c>
      <c r="AB5519" t="s">
        <v>867</v>
      </c>
      <c r="AC5519">
        <v>979</v>
      </c>
      <c r="AD5519">
        <v>979000</v>
      </c>
      <c r="AE5519">
        <v>0</v>
      </c>
      <c r="AF5519">
        <v>468719</v>
      </c>
      <c r="AG5519"/>
      <c r="AH5519">
        <v>468719</v>
      </c>
      <c r="AI5519">
        <v>0</v>
      </c>
    </row>
    <row r="5520" spans="1:35">
      <c r="A5520" t="s">
        <v>862</v>
      </c>
      <c r="B5520">
        <v>2019</v>
      </c>
      <c r="C5520">
        <v>2019</v>
      </c>
      <c r="D5520">
        <v>2019</v>
      </c>
      <c r="E5520">
        <v>4</v>
      </c>
      <c r="F5520">
        <v>0</v>
      </c>
      <c r="G5520">
        <v>0</v>
      </c>
      <c r="H5520" t="s">
        <v>900</v>
      </c>
      <c r="I5520">
        <v>842</v>
      </c>
      <c r="J5520" t="s">
        <v>593</v>
      </c>
      <c r="K5520" t="s">
        <v>593</v>
      </c>
      <c r="L5520">
        <v>534</v>
      </c>
      <c r="M5520" t="s">
        <v>807</v>
      </c>
      <c r="N5520" t="s">
        <v>808</v>
      </c>
      <c r="O5520">
        <v>0</v>
      </c>
      <c r="P5520" t="s">
        <v>177</v>
      </c>
      <c r="Q5520" t="s">
        <v>514</v>
      </c>
      <c r="R5520" t="s">
        <v>515</v>
      </c>
      <c r="S5520" t="s">
        <v>516</v>
      </c>
      <c r="T5520">
        <v>0</v>
      </c>
      <c r="U5520" t="s">
        <v>517</v>
      </c>
      <c r="V5520">
        <v>2523</v>
      </c>
      <c r="W5520" t="s">
        <v>518</v>
      </c>
      <c r="X5520">
        <v>8</v>
      </c>
      <c r="Y5520" t="s">
        <v>519</v>
      </c>
      <c r="Z5520">
        <v>1406000</v>
      </c>
      <c r="AA5520">
        <v>21</v>
      </c>
      <c r="AB5520" t="s">
        <v>867</v>
      </c>
      <c r="AC5520">
        <v>1406</v>
      </c>
      <c r="AD5520">
        <v>1406000</v>
      </c>
      <c r="AE5520">
        <v>0</v>
      </c>
      <c r="AF5520">
        <v>322726</v>
      </c>
      <c r="AG5520"/>
      <c r="AH5520">
        <v>322726</v>
      </c>
      <c r="AI5520">
        <v>0</v>
      </c>
    </row>
    <row r="5521" spans="1:35">
      <c r="A5521" t="s">
        <v>862</v>
      </c>
      <c r="B5521">
        <v>2019</v>
      </c>
      <c r="C5521">
        <v>2019</v>
      </c>
      <c r="D5521">
        <v>2019</v>
      </c>
      <c r="E5521">
        <v>4</v>
      </c>
      <c r="F5521">
        <v>0</v>
      </c>
      <c r="G5521">
        <v>0</v>
      </c>
      <c r="H5521" t="s">
        <v>900</v>
      </c>
      <c r="I5521">
        <v>842</v>
      </c>
      <c r="J5521" t="s">
        <v>593</v>
      </c>
      <c r="K5521" t="s">
        <v>593</v>
      </c>
      <c r="L5521">
        <v>554</v>
      </c>
      <c r="M5521" t="s">
        <v>566</v>
      </c>
      <c r="N5521" t="s">
        <v>567</v>
      </c>
      <c r="O5521">
        <v>0</v>
      </c>
      <c r="P5521" t="s">
        <v>177</v>
      </c>
      <c r="Q5521" t="s">
        <v>514</v>
      </c>
      <c r="R5521" t="s">
        <v>515</v>
      </c>
      <c r="S5521" t="s">
        <v>516</v>
      </c>
      <c r="T5521">
        <v>0</v>
      </c>
      <c r="U5521" t="s">
        <v>517</v>
      </c>
      <c r="V5521">
        <v>2523</v>
      </c>
      <c r="W5521" t="s">
        <v>518</v>
      </c>
      <c r="X5521">
        <v>8</v>
      </c>
      <c r="Y5521" t="s">
        <v>519</v>
      </c>
      <c r="Z5521">
        <v>1286000</v>
      </c>
      <c r="AA5521">
        <v>21</v>
      </c>
      <c r="AB5521" t="s">
        <v>867</v>
      </c>
      <c r="AC5521">
        <v>1286</v>
      </c>
      <c r="AD5521">
        <v>1286000</v>
      </c>
      <c r="AE5521">
        <v>0</v>
      </c>
      <c r="AF5521">
        <v>596412</v>
      </c>
      <c r="AG5521"/>
      <c r="AH5521">
        <v>596412</v>
      </c>
      <c r="AI5521">
        <v>0</v>
      </c>
    </row>
    <row r="5522" spans="1:35">
      <c r="A5522" t="s">
        <v>862</v>
      </c>
      <c r="B5522">
        <v>2019</v>
      </c>
      <c r="C5522">
        <v>2019</v>
      </c>
      <c r="D5522">
        <v>2019</v>
      </c>
      <c r="E5522">
        <v>4</v>
      </c>
      <c r="F5522">
        <v>0</v>
      </c>
      <c r="G5522">
        <v>0</v>
      </c>
      <c r="H5522" t="s">
        <v>900</v>
      </c>
      <c r="I5522">
        <v>842</v>
      </c>
      <c r="J5522" t="s">
        <v>593</v>
      </c>
      <c r="K5522" t="s">
        <v>593</v>
      </c>
      <c r="L5522">
        <v>566</v>
      </c>
      <c r="M5522" t="s">
        <v>638</v>
      </c>
      <c r="N5522" t="s">
        <v>639</v>
      </c>
      <c r="O5522">
        <v>0</v>
      </c>
      <c r="P5522" t="s">
        <v>177</v>
      </c>
      <c r="Q5522" t="s">
        <v>514</v>
      </c>
      <c r="R5522" t="s">
        <v>515</v>
      </c>
      <c r="S5522" t="s">
        <v>516</v>
      </c>
      <c r="T5522">
        <v>0</v>
      </c>
      <c r="U5522" t="s">
        <v>517</v>
      </c>
      <c r="V5522">
        <v>2523</v>
      </c>
      <c r="W5522" t="s">
        <v>518</v>
      </c>
      <c r="X5522">
        <v>8</v>
      </c>
      <c r="Y5522" t="s">
        <v>519</v>
      </c>
      <c r="Z5522">
        <v>13000</v>
      </c>
      <c r="AA5522">
        <v>21</v>
      </c>
      <c r="AB5522" t="s">
        <v>867</v>
      </c>
      <c r="AC5522">
        <v>13</v>
      </c>
      <c r="AD5522">
        <v>13000</v>
      </c>
      <c r="AE5522">
        <v>0</v>
      </c>
      <c r="AF5522">
        <v>15000</v>
      </c>
      <c r="AG5522"/>
      <c r="AH5522">
        <v>15000</v>
      </c>
      <c r="AI5522">
        <v>0</v>
      </c>
    </row>
    <row r="5523" spans="1:35">
      <c r="A5523" t="s">
        <v>862</v>
      </c>
      <c r="B5523">
        <v>2019</v>
      </c>
      <c r="C5523">
        <v>2019</v>
      </c>
      <c r="D5523">
        <v>2019</v>
      </c>
      <c r="E5523">
        <v>4</v>
      </c>
      <c r="F5523">
        <v>0</v>
      </c>
      <c r="G5523">
        <v>0</v>
      </c>
      <c r="H5523" t="s">
        <v>900</v>
      </c>
      <c r="I5523">
        <v>842</v>
      </c>
      <c r="J5523" t="s">
        <v>593</v>
      </c>
      <c r="K5523" t="s">
        <v>593</v>
      </c>
      <c r="L5523">
        <v>579</v>
      </c>
      <c r="M5523" t="s">
        <v>705</v>
      </c>
      <c r="N5523" t="s">
        <v>706</v>
      </c>
      <c r="O5523">
        <v>0</v>
      </c>
      <c r="P5523" t="s">
        <v>177</v>
      </c>
      <c r="Q5523" t="s">
        <v>514</v>
      </c>
      <c r="R5523" t="s">
        <v>515</v>
      </c>
      <c r="S5523" t="s">
        <v>516</v>
      </c>
      <c r="T5523">
        <v>0</v>
      </c>
      <c r="U5523" t="s">
        <v>517</v>
      </c>
      <c r="V5523">
        <v>2523</v>
      </c>
      <c r="W5523" t="s">
        <v>518</v>
      </c>
      <c r="X5523">
        <v>8</v>
      </c>
      <c r="Y5523" t="s">
        <v>519</v>
      </c>
      <c r="Z5523">
        <v>182000</v>
      </c>
      <c r="AA5523">
        <v>21</v>
      </c>
      <c r="AB5523" t="s">
        <v>867</v>
      </c>
      <c r="AC5523">
        <v>182</v>
      </c>
      <c r="AD5523">
        <v>182000</v>
      </c>
      <c r="AE5523">
        <v>0</v>
      </c>
      <c r="AF5523">
        <v>57591</v>
      </c>
      <c r="AG5523"/>
      <c r="AH5523">
        <v>57591</v>
      </c>
      <c r="AI5523">
        <v>0</v>
      </c>
    </row>
    <row r="5524" spans="1:35">
      <c r="A5524" t="s">
        <v>862</v>
      </c>
      <c r="B5524">
        <v>2019</v>
      </c>
      <c r="C5524">
        <v>2019</v>
      </c>
      <c r="D5524">
        <v>2019</v>
      </c>
      <c r="E5524">
        <v>4</v>
      </c>
      <c r="F5524">
        <v>0</v>
      </c>
      <c r="G5524">
        <v>0</v>
      </c>
      <c r="H5524" t="s">
        <v>900</v>
      </c>
      <c r="I5524">
        <v>842</v>
      </c>
      <c r="J5524" t="s">
        <v>593</v>
      </c>
      <c r="K5524" t="s">
        <v>593</v>
      </c>
      <c r="L5524">
        <v>584</v>
      </c>
      <c r="M5524" t="s">
        <v>823</v>
      </c>
      <c r="N5524" t="s">
        <v>824</v>
      </c>
      <c r="O5524">
        <v>0</v>
      </c>
      <c r="P5524" t="s">
        <v>177</v>
      </c>
      <c r="Q5524" t="s">
        <v>514</v>
      </c>
      <c r="R5524" t="s">
        <v>515</v>
      </c>
      <c r="S5524" t="s">
        <v>516</v>
      </c>
      <c r="T5524">
        <v>0</v>
      </c>
      <c r="U5524" t="s">
        <v>517</v>
      </c>
      <c r="V5524">
        <v>2523</v>
      </c>
      <c r="W5524" t="s">
        <v>518</v>
      </c>
      <c r="X5524">
        <v>8</v>
      </c>
      <c r="Y5524" t="s">
        <v>519</v>
      </c>
      <c r="Z5524">
        <v>177000</v>
      </c>
      <c r="AA5524">
        <v>21</v>
      </c>
      <c r="AB5524" t="s">
        <v>867</v>
      </c>
      <c r="AC5524">
        <v>177</v>
      </c>
      <c r="AD5524">
        <v>177000</v>
      </c>
      <c r="AE5524">
        <v>0</v>
      </c>
      <c r="AF5524">
        <v>135669</v>
      </c>
      <c r="AG5524"/>
      <c r="AH5524">
        <v>135669</v>
      </c>
      <c r="AI5524">
        <v>0</v>
      </c>
    </row>
    <row r="5525" spans="1:35">
      <c r="A5525" t="s">
        <v>862</v>
      </c>
      <c r="B5525">
        <v>2019</v>
      </c>
      <c r="C5525">
        <v>2019</v>
      </c>
      <c r="D5525">
        <v>2019</v>
      </c>
      <c r="E5525">
        <v>4</v>
      </c>
      <c r="F5525">
        <v>0</v>
      </c>
      <c r="G5525">
        <v>0</v>
      </c>
      <c r="H5525" t="s">
        <v>900</v>
      </c>
      <c r="I5525">
        <v>842</v>
      </c>
      <c r="J5525" t="s">
        <v>593</v>
      </c>
      <c r="K5525" t="s">
        <v>593</v>
      </c>
      <c r="L5525">
        <v>586</v>
      </c>
      <c r="M5525" t="s">
        <v>781</v>
      </c>
      <c r="N5525" t="s">
        <v>782</v>
      </c>
      <c r="O5525">
        <v>0</v>
      </c>
      <c r="P5525" t="s">
        <v>177</v>
      </c>
      <c r="Q5525" t="s">
        <v>514</v>
      </c>
      <c r="R5525" t="s">
        <v>515</v>
      </c>
      <c r="S5525" t="s">
        <v>516</v>
      </c>
      <c r="T5525">
        <v>0</v>
      </c>
      <c r="U5525" t="s">
        <v>517</v>
      </c>
      <c r="V5525">
        <v>2523</v>
      </c>
      <c r="W5525" t="s">
        <v>518</v>
      </c>
      <c r="X5525">
        <v>8</v>
      </c>
      <c r="Y5525" t="s">
        <v>519</v>
      </c>
      <c r="Z5525">
        <v>311000</v>
      </c>
      <c r="AA5525">
        <v>21</v>
      </c>
      <c r="AB5525" t="s">
        <v>867</v>
      </c>
      <c r="AC5525">
        <v>311</v>
      </c>
      <c r="AD5525">
        <v>311000</v>
      </c>
      <c r="AE5525">
        <v>0</v>
      </c>
      <c r="AF5525">
        <v>147501</v>
      </c>
      <c r="AG5525"/>
      <c r="AH5525">
        <v>147501</v>
      </c>
      <c r="AI5525">
        <v>0</v>
      </c>
    </row>
    <row r="5526" spans="1:35">
      <c r="A5526" t="s">
        <v>862</v>
      </c>
      <c r="B5526">
        <v>2019</v>
      </c>
      <c r="C5526">
        <v>2019</v>
      </c>
      <c r="D5526">
        <v>2019</v>
      </c>
      <c r="E5526">
        <v>4</v>
      </c>
      <c r="F5526">
        <v>0</v>
      </c>
      <c r="G5526">
        <v>0</v>
      </c>
      <c r="H5526" t="s">
        <v>900</v>
      </c>
      <c r="I5526">
        <v>842</v>
      </c>
      <c r="J5526" t="s">
        <v>593</v>
      </c>
      <c r="K5526" t="s">
        <v>593</v>
      </c>
      <c r="L5526">
        <v>591</v>
      </c>
      <c r="M5526" t="s">
        <v>576</v>
      </c>
      <c r="N5526" t="s">
        <v>577</v>
      </c>
      <c r="O5526">
        <v>0</v>
      </c>
      <c r="P5526" t="s">
        <v>177</v>
      </c>
      <c r="Q5526" t="s">
        <v>514</v>
      </c>
      <c r="R5526" t="s">
        <v>515</v>
      </c>
      <c r="S5526" t="s">
        <v>516</v>
      </c>
      <c r="T5526">
        <v>0</v>
      </c>
      <c r="U5526" t="s">
        <v>517</v>
      </c>
      <c r="V5526">
        <v>2523</v>
      </c>
      <c r="W5526" t="s">
        <v>518</v>
      </c>
      <c r="X5526">
        <v>8</v>
      </c>
      <c r="Y5526" t="s">
        <v>519</v>
      </c>
      <c r="Z5526">
        <v>2303000</v>
      </c>
      <c r="AA5526">
        <v>21</v>
      </c>
      <c r="AB5526" t="s">
        <v>867</v>
      </c>
      <c r="AC5526">
        <v>2303</v>
      </c>
      <c r="AD5526">
        <v>2303000</v>
      </c>
      <c r="AE5526">
        <v>0</v>
      </c>
      <c r="AF5526">
        <v>1154133</v>
      </c>
      <c r="AG5526"/>
      <c r="AH5526">
        <v>1154133</v>
      </c>
      <c r="AI5526">
        <v>0</v>
      </c>
    </row>
    <row r="5527" spans="1:35">
      <c r="A5527" t="s">
        <v>862</v>
      </c>
      <c r="B5527">
        <v>2019</v>
      </c>
      <c r="C5527">
        <v>2019</v>
      </c>
      <c r="D5527">
        <v>2019</v>
      </c>
      <c r="E5527">
        <v>4</v>
      </c>
      <c r="F5527">
        <v>0</v>
      </c>
      <c r="G5527">
        <v>0</v>
      </c>
      <c r="H5527" t="s">
        <v>900</v>
      </c>
      <c r="I5527">
        <v>842</v>
      </c>
      <c r="J5527" t="s">
        <v>593</v>
      </c>
      <c r="K5527" t="s">
        <v>593</v>
      </c>
      <c r="L5527">
        <v>598</v>
      </c>
      <c r="M5527" t="s">
        <v>564</v>
      </c>
      <c r="N5527" t="s">
        <v>565</v>
      </c>
      <c r="O5527">
        <v>0</v>
      </c>
      <c r="P5527" t="s">
        <v>177</v>
      </c>
      <c r="Q5527" t="s">
        <v>514</v>
      </c>
      <c r="R5527" t="s">
        <v>515</v>
      </c>
      <c r="S5527" t="s">
        <v>516</v>
      </c>
      <c r="T5527">
        <v>0</v>
      </c>
      <c r="U5527" t="s">
        <v>517</v>
      </c>
      <c r="V5527">
        <v>2523</v>
      </c>
      <c r="W5527" t="s">
        <v>518</v>
      </c>
      <c r="X5527">
        <v>8</v>
      </c>
      <c r="Y5527" t="s">
        <v>519</v>
      </c>
      <c r="Z5527">
        <v>82000</v>
      </c>
      <c r="AA5527">
        <v>21</v>
      </c>
      <c r="AB5527" t="s">
        <v>867</v>
      </c>
      <c r="AC5527">
        <v>82</v>
      </c>
      <c r="AD5527">
        <v>82000</v>
      </c>
      <c r="AE5527">
        <v>0</v>
      </c>
      <c r="AF5527">
        <v>11379</v>
      </c>
      <c r="AG5527"/>
      <c r="AH5527">
        <v>11379</v>
      </c>
      <c r="AI5527">
        <v>0</v>
      </c>
    </row>
    <row r="5528" spans="1:35">
      <c r="A5528" t="s">
        <v>862</v>
      </c>
      <c r="B5528">
        <v>2019</v>
      </c>
      <c r="C5528">
        <v>2019</v>
      </c>
      <c r="D5528">
        <v>2019</v>
      </c>
      <c r="E5528">
        <v>4</v>
      </c>
      <c r="F5528">
        <v>0</v>
      </c>
      <c r="G5528">
        <v>0</v>
      </c>
      <c r="H5528" t="s">
        <v>900</v>
      </c>
      <c r="I5528">
        <v>842</v>
      </c>
      <c r="J5528" t="s">
        <v>593</v>
      </c>
      <c r="K5528" t="s">
        <v>593</v>
      </c>
      <c r="L5528">
        <v>604</v>
      </c>
      <c r="M5528" t="s">
        <v>769</v>
      </c>
      <c r="N5528" t="s">
        <v>770</v>
      </c>
      <c r="O5528">
        <v>0</v>
      </c>
      <c r="P5528" t="s">
        <v>177</v>
      </c>
      <c r="Q5528" t="s">
        <v>514</v>
      </c>
      <c r="R5528" t="s">
        <v>515</v>
      </c>
      <c r="S5528" t="s">
        <v>516</v>
      </c>
      <c r="T5528">
        <v>0</v>
      </c>
      <c r="U5528" t="s">
        <v>517</v>
      </c>
      <c r="V5528">
        <v>2523</v>
      </c>
      <c r="W5528" t="s">
        <v>518</v>
      </c>
      <c r="X5528">
        <v>8</v>
      </c>
      <c r="Y5528" t="s">
        <v>519</v>
      </c>
      <c r="Z5528">
        <v>846000</v>
      </c>
      <c r="AA5528">
        <v>21</v>
      </c>
      <c r="AB5528" t="s">
        <v>867</v>
      </c>
      <c r="AC5528">
        <v>846</v>
      </c>
      <c r="AD5528">
        <v>846000</v>
      </c>
      <c r="AE5528">
        <v>0</v>
      </c>
      <c r="AF5528">
        <v>146495</v>
      </c>
      <c r="AG5528"/>
      <c r="AH5528">
        <v>146495</v>
      </c>
      <c r="AI5528">
        <v>0</v>
      </c>
    </row>
    <row r="5529" spans="1:35">
      <c r="A5529" t="s">
        <v>862</v>
      </c>
      <c r="B5529">
        <v>2019</v>
      </c>
      <c r="C5529">
        <v>2019</v>
      </c>
      <c r="D5529">
        <v>2019</v>
      </c>
      <c r="E5529">
        <v>4</v>
      </c>
      <c r="F5529">
        <v>0</v>
      </c>
      <c r="G5529">
        <v>0</v>
      </c>
      <c r="H5529" t="s">
        <v>900</v>
      </c>
      <c r="I5529">
        <v>842</v>
      </c>
      <c r="J5529" t="s">
        <v>593</v>
      </c>
      <c r="K5529" t="s">
        <v>593</v>
      </c>
      <c r="L5529">
        <v>608</v>
      </c>
      <c r="M5529" t="s">
        <v>548</v>
      </c>
      <c r="N5529" t="s">
        <v>549</v>
      </c>
      <c r="O5529">
        <v>0</v>
      </c>
      <c r="P5529" t="s">
        <v>177</v>
      </c>
      <c r="Q5529" t="s">
        <v>514</v>
      </c>
      <c r="R5529" t="s">
        <v>515</v>
      </c>
      <c r="S5529" t="s">
        <v>516</v>
      </c>
      <c r="T5529">
        <v>0</v>
      </c>
      <c r="U5529" t="s">
        <v>517</v>
      </c>
      <c r="V5529">
        <v>2523</v>
      </c>
      <c r="W5529" t="s">
        <v>518</v>
      </c>
      <c r="X5529">
        <v>8</v>
      </c>
      <c r="Y5529" t="s">
        <v>519</v>
      </c>
      <c r="Z5529">
        <v>23000</v>
      </c>
      <c r="AA5529">
        <v>21</v>
      </c>
      <c r="AB5529" t="s">
        <v>867</v>
      </c>
      <c r="AC5529">
        <v>23</v>
      </c>
      <c r="AD5529">
        <v>23000</v>
      </c>
      <c r="AE5529">
        <v>0</v>
      </c>
      <c r="AF5529">
        <v>9916</v>
      </c>
      <c r="AG5529"/>
      <c r="AH5529">
        <v>9916</v>
      </c>
      <c r="AI5529">
        <v>0</v>
      </c>
    </row>
    <row r="5530" spans="1:35">
      <c r="A5530" t="s">
        <v>862</v>
      </c>
      <c r="B5530">
        <v>2019</v>
      </c>
      <c r="C5530">
        <v>2019</v>
      </c>
      <c r="D5530">
        <v>2019</v>
      </c>
      <c r="E5530">
        <v>4</v>
      </c>
      <c r="F5530">
        <v>0</v>
      </c>
      <c r="G5530">
        <v>0</v>
      </c>
      <c r="H5530" t="s">
        <v>900</v>
      </c>
      <c r="I5530">
        <v>842</v>
      </c>
      <c r="J5530" t="s">
        <v>593</v>
      </c>
      <c r="K5530" t="s">
        <v>593</v>
      </c>
      <c r="L5530">
        <v>634</v>
      </c>
      <c r="M5530" t="s">
        <v>662</v>
      </c>
      <c r="N5530" t="s">
        <v>663</v>
      </c>
      <c r="O5530">
        <v>0</v>
      </c>
      <c r="P5530" t="s">
        <v>177</v>
      </c>
      <c r="Q5530" t="s">
        <v>514</v>
      </c>
      <c r="R5530" t="s">
        <v>515</v>
      </c>
      <c r="S5530" t="s">
        <v>516</v>
      </c>
      <c r="T5530">
        <v>0</v>
      </c>
      <c r="U5530" t="s">
        <v>517</v>
      </c>
      <c r="V5530">
        <v>2523</v>
      </c>
      <c r="W5530" t="s">
        <v>518</v>
      </c>
      <c r="X5530">
        <v>8</v>
      </c>
      <c r="Y5530" t="s">
        <v>519</v>
      </c>
      <c r="Z5530">
        <v>67000</v>
      </c>
      <c r="AA5530">
        <v>21</v>
      </c>
      <c r="AB5530" t="s">
        <v>867</v>
      </c>
      <c r="AC5530">
        <v>67</v>
      </c>
      <c r="AD5530">
        <v>67000</v>
      </c>
      <c r="AE5530">
        <v>0</v>
      </c>
      <c r="AF5530">
        <v>13500</v>
      </c>
      <c r="AG5530"/>
      <c r="AH5530">
        <v>13500</v>
      </c>
      <c r="AI5530">
        <v>0</v>
      </c>
    </row>
    <row r="5531" spans="1:35">
      <c r="A5531" t="s">
        <v>862</v>
      </c>
      <c r="B5531">
        <v>2019</v>
      </c>
      <c r="C5531">
        <v>2019</v>
      </c>
      <c r="D5531">
        <v>2019</v>
      </c>
      <c r="E5531">
        <v>4</v>
      </c>
      <c r="F5531">
        <v>0</v>
      </c>
      <c r="G5531">
        <v>0</v>
      </c>
      <c r="H5531" t="s">
        <v>900</v>
      </c>
      <c r="I5531">
        <v>842</v>
      </c>
      <c r="J5531" t="s">
        <v>593</v>
      </c>
      <c r="K5531" t="s">
        <v>593</v>
      </c>
      <c r="L5531">
        <v>643</v>
      </c>
      <c r="M5531" t="s">
        <v>670</v>
      </c>
      <c r="N5531" t="s">
        <v>671</v>
      </c>
      <c r="O5531">
        <v>0</v>
      </c>
      <c r="P5531" t="s">
        <v>177</v>
      </c>
      <c r="Q5531" t="s">
        <v>514</v>
      </c>
      <c r="R5531" t="s">
        <v>515</v>
      </c>
      <c r="S5531" t="s">
        <v>516</v>
      </c>
      <c r="T5531">
        <v>0</v>
      </c>
      <c r="U5531" t="s">
        <v>517</v>
      </c>
      <c r="V5531">
        <v>2523</v>
      </c>
      <c r="W5531" t="s">
        <v>518</v>
      </c>
      <c r="X5531">
        <v>8</v>
      </c>
      <c r="Y5531" t="s">
        <v>519</v>
      </c>
      <c r="Z5531">
        <v>3876000</v>
      </c>
      <c r="AA5531">
        <v>21</v>
      </c>
      <c r="AB5531" t="s">
        <v>867</v>
      </c>
      <c r="AC5531">
        <v>3876</v>
      </c>
      <c r="AD5531">
        <v>3876000</v>
      </c>
      <c r="AE5531">
        <v>0</v>
      </c>
      <c r="AF5531">
        <v>866092</v>
      </c>
      <c r="AG5531"/>
      <c r="AH5531">
        <v>866092</v>
      </c>
      <c r="AI5531">
        <v>0</v>
      </c>
    </row>
    <row r="5532" spans="1:35">
      <c r="A5532" t="s">
        <v>862</v>
      </c>
      <c r="B5532">
        <v>2019</v>
      </c>
      <c r="C5532">
        <v>2019</v>
      </c>
      <c r="D5532">
        <v>2019</v>
      </c>
      <c r="E5532">
        <v>4</v>
      </c>
      <c r="F5532">
        <v>0</v>
      </c>
      <c r="G5532">
        <v>0</v>
      </c>
      <c r="H5532" t="s">
        <v>900</v>
      </c>
      <c r="I5532">
        <v>842</v>
      </c>
      <c r="J5532" t="s">
        <v>593</v>
      </c>
      <c r="K5532" t="s">
        <v>593</v>
      </c>
      <c r="L5532">
        <v>659</v>
      </c>
      <c r="M5532" t="s">
        <v>813</v>
      </c>
      <c r="N5532" t="s">
        <v>814</v>
      </c>
      <c r="O5532">
        <v>0</v>
      </c>
      <c r="P5532" t="s">
        <v>177</v>
      </c>
      <c r="Q5532" t="s">
        <v>514</v>
      </c>
      <c r="R5532" t="s">
        <v>515</v>
      </c>
      <c r="S5532" t="s">
        <v>516</v>
      </c>
      <c r="T5532">
        <v>0</v>
      </c>
      <c r="U5532" t="s">
        <v>517</v>
      </c>
      <c r="V5532">
        <v>2523</v>
      </c>
      <c r="W5532" t="s">
        <v>518</v>
      </c>
      <c r="X5532">
        <v>8</v>
      </c>
      <c r="Y5532" t="s">
        <v>519</v>
      </c>
      <c r="Z5532">
        <v>8903000</v>
      </c>
      <c r="AA5532">
        <v>21</v>
      </c>
      <c r="AB5532" t="s">
        <v>867</v>
      </c>
      <c r="AC5532">
        <v>8903</v>
      </c>
      <c r="AD5532">
        <v>8903000</v>
      </c>
      <c r="AE5532">
        <v>0</v>
      </c>
      <c r="AF5532">
        <v>1182530</v>
      </c>
      <c r="AG5532"/>
      <c r="AH5532">
        <v>1182530</v>
      </c>
      <c r="AI5532">
        <v>0</v>
      </c>
    </row>
    <row r="5533" spans="1:35">
      <c r="A5533" t="s">
        <v>862</v>
      </c>
      <c r="B5533">
        <v>2019</v>
      </c>
      <c r="C5533">
        <v>2019</v>
      </c>
      <c r="D5533">
        <v>2019</v>
      </c>
      <c r="E5533">
        <v>4</v>
      </c>
      <c r="F5533">
        <v>0</v>
      </c>
      <c r="G5533">
        <v>0</v>
      </c>
      <c r="H5533" t="s">
        <v>900</v>
      </c>
      <c r="I5533">
        <v>842</v>
      </c>
      <c r="J5533" t="s">
        <v>593</v>
      </c>
      <c r="K5533" t="s">
        <v>593</v>
      </c>
      <c r="L5533">
        <v>660</v>
      </c>
      <c r="M5533" t="s">
        <v>821</v>
      </c>
      <c r="N5533" t="s">
        <v>822</v>
      </c>
      <c r="O5533">
        <v>0</v>
      </c>
      <c r="P5533" t="s">
        <v>177</v>
      </c>
      <c r="Q5533" t="s">
        <v>514</v>
      </c>
      <c r="R5533" t="s">
        <v>515</v>
      </c>
      <c r="S5533" t="s">
        <v>516</v>
      </c>
      <c r="T5533">
        <v>0</v>
      </c>
      <c r="U5533" t="s">
        <v>517</v>
      </c>
      <c r="V5533">
        <v>2523</v>
      </c>
      <c r="W5533" t="s">
        <v>518</v>
      </c>
      <c r="X5533">
        <v>8</v>
      </c>
      <c r="Y5533" t="s">
        <v>519</v>
      </c>
      <c r="Z5533">
        <v>88000</v>
      </c>
      <c r="AA5533">
        <v>21</v>
      </c>
      <c r="AB5533" t="s">
        <v>867</v>
      </c>
      <c r="AC5533">
        <v>88</v>
      </c>
      <c r="AD5533">
        <v>88000</v>
      </c>
      <c r="AE5533">
        <v>0</v>
      </c>
      <c r="AF5533">
        <v>16968</v>
      </c>
      <c r="AG5533"/>
      <c r="AH5533">
        <v>16968</v>
      </c>
      <c r="AI5533">
        <v>0</v>
      </c>
    </row>
    <row r="5534" spans="1:35">
      <c r="A5534" t="s">
        <v>862</v>
      </c>
      <c r="B5534">
        <v>2019</v>
      </c>
      <c r="C5534">
        <v>2019</v>
      </c>
      <c r="D5534">
        <v>2019</v>
      </c>
      <c r="E5534">
        <v>4</v>
      </c>
      <c r="F5534">
        <v>0</v>
      </c>
      <c r="G5534">
        <v>0</v>
      </c>
      <c r="H5534" t="s">
        <v>900</v>
      </c>
      <c r="I5534">
        <v>842</v>
      </c>
      <c r="J5534" t="s">
        <v>593</v>
      </c>
      <c r="K5534" t="s">
        <v>593</v>
      </c>
      <c r="L5534">
        <v>662</v>
      </c>
      <c r="M5534" t="s">
        <v>803</v>
      </c>
      <c r="N5534" t="s">
        <v>804</v>
      </c>
      <c r="O5534">
        <v>0</v>
      </c>
      <c r="P5534" t="s">
        <v>177</v>
      </c>
      <c r="Q5534" t="s">
        <v>514</v>
      </c>
      <c r="R5534" t="s">
        <v>515</v>
      </c>
      <c r="S5534" t="s">
        <v>516</v>
      </c>
      <c r="T5534">
        <v>0</v>
      </c>
      <c r="U5534" t="s">
        <v>517</v>
      </c>
      <c r="V5534">
        <v>2523</v>
      </c>
      <c r="W5534" t="s">
        <v>518</v>
      </c>
      <c r="X5534">
        <v>8</v>
      </c>
      <c r="Y5534" t="s">
        <v>519</v>
      </c>
      <c r="Z5534">
        <v>161000</v>
      </c>
      <c r="AA5534">
        <v>21</v>
      </c>
      <c r="AB5534" t="s">
        <v>867</v>
      </c>
      <c r="AC5534">
        <v>161</v>
      </c>
      <c r="AD5534">
        <v>161000</v>
      </c>
      <c r="AE5534">
        <v>0</v>
      </c>
      <c r="AF5534">
        <v>131184</v>
      </c>
      <c r="AG5534"/>
      <c r="AH5534">
        <v>131184</v>
      </c>
      <c r="AI5534">
        <v>0</v>
      </c>
    </row>
    <row r="5535" spans="1:35">
      <c r="A5535" t="s">
        <v>862</v>
      </c>
      <c r="B5535">
        <v>2019</v>
      </c>
      <c r="C5535">
        <v>2019</v>
      </c>
      <c r="D5535">
        <v>2019</v>
      </c>
      <c r="E5535">
        <v>4</v>
      </c>
      <c r="F5535">
        <v>0</v>
      </c>
      <c r="G5535">
        <v>0</v>
      </c>
      <c r="H5535" t="s">
        <v>900</v>
      </c>
      <c r="I5535">
        <v>842</v>
      </c>
      <c r="J5535" t="s">
        <v>593</v>
      </c>
      <c r="K5535" t="s">
        <v>593</v>
      </c>
      <c r="L5535">
        <v>670</v>
      </c>
      <c r="M5535" t="s">
        <v>817</v>
      </c>
      <c r="N5535" t="s">
        <v>818</v>
      </c>
      <c r="O5535">
        <v>0</v>
      </c>
      <c r="P5535" t="s">
        <v>177</v>
      </c>
      <c r="Q5535" t="s">
        <v>514</v>
      </c>
      <c r="R5535" t="s">
        <v>515</v>
      </c>
      <c r="S5535" t="s">
        <v>516</v>
      </c>
      <c r="T5535">
        <v>0</v>
      </c>
      <c r="U5535" t="s">
        <v>517</v>
      </c>
      <c r="V5535">
        <v>2523</v>
      </c>
      <c r="W5535" t="s">
        <v>518</v>
      </c>
      <c r="X5535">
        <v>8</v>
      </c>
      <c r="Y5535" t="s">
        <v>519</v>
      </c>
      <c r="Z5535">
        <v>29000</v>
      </c>
      <c r="AA5535">
        <v>21</v>
      </c>
      <c r="AB5535" t="s">
        <v>867</v>
      </c>
      <c r="AC5535">
        <v>29</v>
      </c>
      <c r="AD5535">
        <v>29000</v>
      </c>
      <c r="AE5535">
        <v>0</v>
      </c>
      <c r="AF5535">
        <v>18952</v>
      </c>
      <c r="AG5535"/>
      <c r="AH5535">
        <v>18952</v>
      </c>
      <c r="AI5535">
        <v>0</v>
      </c>
    </row>
    <row r="5536" spans="1:35">
      <c r="A5536" t="s">
        <v>862</v>
      </c>
      <c r="B5536">
        <v>2019</v>
      </c>
      <c r="C5536">
        <v>2019</v>
      </c>
      <c r="D5536">
        <v>2019</v>
      </c>
      <c r="E5536">
        <v>4</v>
      </c>
      <c r="F5536">
        <v>0</v>
      </c>
      <c r="G5536">
        <v>0</v>
      </c>
      <c r="H5536" t="s">
        <v>900</v>
      </c>
      <c r="I5536">
        <v>842</v>
      </c>
      <c r="J5536" t="s">
        <v>593</v>
      </c>
      <c r="K5536" t="s">
        <v>593</v>
      </c>
      <c r="L5536">
        <v>682</v>
      </c>
      <c r="M5536" t="s">
        <v>707</v>
      </c>
      <c r="N5536" t="s">
        <v>708</v>
      </c>
      <c r="O5536">
        <v>0</v>
      </c>
      <c r="P5536" t="s">
        <v>177</v>
      </c>
      <c r="Q5536" t="s">
        <v>514</v>
      </c>
      <c r="R5536" t="s">
        <v>515</v>
      </c>
      <c r="S5536" t="s">
        <v>516</v>
      </c>
      <c r="T5536">
        <v>0</v>
      </c>
      <c r="U5536" t="s">
        <v>517</v>
      </c>
      <c r="V5536">
        <v>2523</v>
      </c>
      <c r="W5536" t="s">
        <v>518</v>
      </c>
      <c r="X5536">
        <v>8</v>
      </c>
      <c r="Y5536" t="s">
        <v>519</v>
      </c>
      <c r="Z5536">
        <v>130000</v>
      </c>
      <c r="AA5536">
        <v>21</v>
      </c>
      <c r="AB5536" t="s">
        <v>867</v>
      </c>
      <c r="AC5536">
        <v>130</v>
      </c>
      <c r="AD5536">
        <v>130000</v>
      </c>
      <c r="AE5536">
        <v>0</v>
      </c>
      <c r="AF5536">
        <v>56708</v>
      </c>
      <c r="AG5536"/>
      <c r="AH5536">
        <v>56708</v>
      </c>
      <c r="AI5536">
        <v>0</v>
      </c>
    </row>
    <row r="5537" spans="1:35">
      <c r="A5537" t="s">
        <v>862</v>
      </c>
      <c r="B5537">
        <v>2019</v>
      </c>
      <c r="C5537">
        <v>2019</v>
      </c>
      <c r="D5537">
        <v>2019</v>
      </c>
      <c r="E5537">
        <v>4</v>
      </c>
      <c r="F5537">
        <v>0</v>
      </c>
      <c r="G5537">
        <v>0</v>
      </c>
      <c r="H5537" t="s">
        <v>900</v>
      </c>
      <c r="I5537">
        <v>842</v>
      </c>
      <c r="J5537" t="s">
        <v>593</v>
      </c>
      <c r="K5537" t="s">
        <v>593</v>
      </c>
      <c r="L5537">
        <v>699</v>
      </c>
      <c r="M5537" t="s">
        <v>585</v>
      </c>
      <c r="N5537" t="s">
        <v>586</v>
      </c>
      <c r="O5537">
        <v>0</v>
      </c>
      <c r="P5537" t="s">
        <v>177</v>
      </c>
      <c r="Q5537" t="s">
        <v>514</v>
      </c>
      <c r="R5537" t="s">
        <v>515</v>
      </c>
      <c r="S5537" t="s">
        <v>516</v>
      </c>
      <c r="T5537">
        <v>0</v>
      </c>
      <c r="U5537" t="s">
        <v>517</v>
      </c>
      <c r="V5537">
        <v>2523</v>
      </c>
      <c r="W5537" t="s">
        <v>518</v>
      </c>
      <c r="X5537">
        <v>8</v>
      </c>
      <c r="Y5537" t="s">
        <v>519</v>
      </c>
      <c r="Z5537">
        <v>22000</v>
      </c>
      <c r="AA5537">
        <v>21</v>
      </c>
      <c r="AB5537" t="s">
        <v>867</v>
      </c>
      <c r="AC5537">
        <v>22</v>
      </c>
      <c r="AD5537">
        <v>22000</v>
      </c>
      <c r="AE5537">
        <v>0</v>
      </c>
      <c r="AF5537">
        <v>50410</v>
      </c>
      <c r="AG5537"/>
      <c r="AH5537">
        <v>50410</v>
      </c>
      <c r="AI5537">
        <v>0</v>
      </c>
    </row>
    <row r="5538" spans="1:35">
      <c r="A5538" t="s">
        <v>862</v>
      </c>
      <c r="B5538">
        <v>2019</v>
      </c>
      <c r="C5538">
        <v>2019</v>
      </c>
      <c r="D5538">
        <v>2019</v>
      </c>
      <c r="E5538">
        <v>4</v>
      </c>
      <c r="F5538">
        <v>0</v>
      </c>
      <c r="G5538">
        <v>0</v>
      </c>
      <c r="H5538" t="s">
        <v>900</v>
      </c>
      <c r="I5538">
        <v>842</v>
      </c>
      <c r="J5538" t="s">
        <v>593</v>
      </c>
      <c r="K5538" t="s">
        <v>593</v>
      </c>
      <c r="L5538">
        <v>702</v>
      </c>
      <c r="M5538" t="s">
        <v>211</v>
      </c>
      <c r="N5538" t="s">
        <v>563</v>
      </c>
      <c r="O5538">
        <v>0</v>
      </c>
      <c r="P5538" t="s">
        <v>177</v>
      </c>
      <c r="Q5538" t="s">
        <v>514</v>
      </c>
      <c r="R5538" t="s">
        <v>515</v>
      </c>
      <c r="S5538" t="s">
        <v>516</v>
      </c>
      <c r="T5538">
        <v>0</v>
      </c>
      <c r="U5538" t="s">
        <v>517</v>
      </c>
      <c r="V5538">
        <v>2523</v>
      </c>
      <c r="W5538" t="s">
        <v>518</v>
      </c>
      <c r="X5538">
        <v>8</v>
      </c>
      <c r="Y5538" t="s">
        <v>519</v>
      </c>
      <c r="Z5538">
        <v>2251000</v>
      </c>
      <c r="AA5538">
        <v>21</v>
      </c>
      <c r="AB5538" t="s">
        <v>867</v>
      </c>
      <c r="AC5538">
        <v>2251</v>
      </c>
      <c r="AD5538">
        <v>2251000</v>
      </c>
      <c r="AE5538">
        <v>0</v>
      </c>
      <c r="AF5538">
        <v>540622</v>
      </c>
      <c r="AG5538"/>
      <c r="AH5538">
        <v>540622</v>
      </c>
      <c r="AI5538">
        <v>0</v>
      </c>
    </row>
    <row r="5539" spans="1:35">
      <c r="A5539" t="s">
        <v>862</v>
      </c>
      <c r="B5539">
        <v>2019</v>
      </c>
      <c r="C5539">
        <v>2019</v>
      </c>
      <c r="D5539">
        <v>2019</v>
      </c>
      <c r="E5539">
        <v>4</v>
      </c>
      <c r="F5539">
        <v>0</v>
      </c>
      <c r="G5539">
        <v>0</v>
      </c>
      <c r="H5539" t="s">
        <v>900</v>
      </c>
      <c r="I5539">
        <v>842</v>
      </c>
      <c r="J5539" t="s">
        <v>593</v>
      </c>
      <c r="K5539" t="s">
        <v>593</v>
      </c>
      <c r="L5539">
        <v>704</v>
      </c>
      <c r="M5539" t="s">
        <v>570</v>
      </c>
      <c r="N5539" t="s">
        <v>571</v>
      </c>
      <c r="O5539">
        <v>0</v>
      </c>
      <c r="P5539" t="s">
        <v>177</v>
      </c>
      <c r="Q5539" t="s">
        <v>514</v>
      </c>
      <c r="R5539" t="s">
        <v>515</v>
      </c>
      <c r="S5539" t="s">
        <v>516</v>
      </c>
      <c r="T5539">
        <v>0</v>
      </c>
      <c r="U5539" t="s">
        <v>517</v>
      </c>
      <c r="V5539">
        <v>2523</v>
      </c>
      <c r="W5539" t="s">
        <v>518</v>
      </c>
      <c r="X5539">
        <v>8</v>
      </c>
      <c r="Y5539" t="s">
        <v>519</v>
      </c>
      <c r="Z5539">
        <v>16000</v>
      </c>
      <c r="AA5539">
        <v>21</v>
      </c>
      <c r="AB5539" t="s">
        <v>867</v>
      </c>
      <c r="AC5539">
        <v>16</v>
      </c>
      <c r="AD5539">
        <v>16000</v>
      </c>
      <c r="AE5539">
        <v>0</v>
      </c>
      <c r="AF5539">
        <v>12528</v>
      </c>
      <c r="AG5539"/>
      <c r="AH5539">
        <v>12528</v>
      </c>
      <c r="AI5539">
        <v>0</v>
      </c>
    </row>
    <row r="5540" spans="1:35">
      <c r="A5540" t="s">
        <v>862</v>
      </c>
      <c r="B5540">
        <v>2019</v>
      </c>
      <c r="C5540">
        <v>2019</v>
      </c>
      <c r="D5540">
        <v>2019</v>
      </c>
      <c r="E5540">
        <v>4</v>
      </c>
      <c r="F5540">
        <v>0</v>
      </c>
      <c r="G5540">
        <v>0</v>
      </c>
      <c r="H5540" t="s">
        <v>900</v>
      </c>
      <c r="I5540">
        <v>842</v>
      </c>
      <c r="J5540" t="s">
        <v>593</v>
      </c>
      <c r="K5540" t="s">
        <v>593</v>
      </c>
      <c r="L5540">
        <v>710</v>
      </c>
      <c r="M5540" t="s">
        <v>616</v>
      </c>
      <c r="N5540" t="s">
        <v>617</v>
      </c>
      <c r="O5540">
        <v>0</v>
      </c>
      <c r="P5540" t="s">
        <v>177</v>
      </c>
      <c r="Q5540" t="s">
        <v>514</v>
      </c>
      <c r="R5540" t="s">
        <v>515</v>
      </c>
      <c r="S5540" t="s">
        <v>516</v>
      </c>
      <c r="T5540">
        <v>0</v>
      </c>
      <c r="U5540" t="s">
        <v>517</v>
      </c>
      <c r="V5540">
        <v>2523</v>
      </c>
      <c r="W5540" t="s">
        <v>518</v>
      </c>
      <c r="X5540">
        <v>8</v>
      </c>
      <c r="Y5540" t="s">
        <v>519</v>
      </c>
      <c r="Z5540">
        <v>215000</v>
      </c>
      <c r="AA5540">
        <v>21</v>
      </c>
      <c r="AB5540" t="s">
        <v>867</v>
      </c>
      <c r="AC5540">
        <v>215</v>
      </c>
      <c r="AD5540">
        <v>215000</v>
      </c>
      <c r="AE5540">
        <v>0</v>
      </c>
      <c r="AF5540">
        <v>185112</v>
      </c>
      <c r="AG5540"/>
      <c r="AH5540">
        <v>185112</v>
      </c>
      <c r="AI5540">
        <v>0</v>
      </c>
    </row>
    <row r="5541" spans="1:35">
      <c r="A5541" t="s">
        <v>862</v>
      </c>
      <c r="B5541">
        <v>2019</v>
      </c>
      <c r="C5541">
        <v>2019</v>
      </c>
      <c r="D5541">
        <v>2019</v>
      </c>
      <c r="E5541">
        <v>4</v>
      </c>
      <c r="F5541">
        <v>0</v>
      </c>
      <c r="G5541">
        <v>0</v>
      </c>
      <c r="H5541" t="s">
        <v>900</v>
      </c>
      <c r="I5541">
        <v>842</v>
      </c>
      <c r="J5541" t="s">
        <v>593</v>
      </c>
      <c r="K5541" t="s">
        <v>593</v>
      </c>
      <c r="L5541">
        <v>724</v>
      </c>
      <c r="M5541" t="s">
        <v>214</v>
      </c>
      <c r="N5541" t="s">
        <v>580</v>
      </c>
      <c r="O5541">
        <v>0</v>
      </c>
      <c r="P5541" t="s">
        <v>177</v>
      </c>
      <c r="Q5541" t="s">
        <v>514</v>
      </c>
      <c r="R5541" t="s">
        <v>515</v>
      </c>
      <c r="S5541" t="s">
        <v>516</v>
      </c>
      <c r="T5541">
        <v>0</v>
      </c>
      <c r="U5541" t="s">
        <v>517</v>
      </c>
      <c r="V5541">
        <v>2523</v>
      </c>
      <c r="W5541" t="s">
        <v>518</v>
      </c>
      <c r="X5541">
        <v>8</v>
      </c>
      <c r="Y5541" t="s">
        <v>519</v>
      </c>
      <c r="Z5541">
        <v>520000</v>
      </c>
      <c r="AA5541">
        <v>21</v>
      </c>
      <c r="AB5541" t="s">
        <v>867</v>
      </c>
      <c r="AC5541">
        <v>520</v>
      </c>
      <c r="AD5541">
        <v>520000</v>
      </c>
      <c r="AE5541">
        <v>0</v>
      </c>
      <c r="AF5541">
        <v>160648</v>
      </c>
      <c r="AG5541"/>
      <c r="AH5541">
        <v>160648</v>
      </c>
      <c r="AI5541">
        <v>0</v>
      </c>
    </row>
    <row r="5542" spans="1:35">
      <c r="A5542" t="s">
        <v>862</v>
      </c>
      <c r="B5542">
        <v>2019</v>
      </c>
      <c r="C5542">
        <v>2019</v>
      </c>
      <c r="D5542">
        <v>2019</v>
      </c>
      <c r="E5542">
        <v>4</v>
      </c>
      <c r="F5542">
        <v>0</v>
      </c>
      <c r="G5542">
        <v>0</v>
      </c>
      <c r="H5542" t="s">
        <v>900</v>
      </c>
      <c r="I5542">
        <v>842</v>
      </c>
      <c r="J5542" t="s">
        <v>593</v>
      </c>
      <c r="K5542" t="s">
        <v>593</v>
      </c>
      <c r="L5542">
        <v>740</v>
      </c>
      <c r="M5542" t="s">
        <v>709</v>
      </c>
      <c r="N5542" t="s">
        <v>710</v>
      </c>
      <c r="O5542">
        <v>0</v>
      </c>
      <c r="P5542" t="s">
        <v>177</v>
      </c>
      <c r="Q5542" t="s">
        <v>514</v>
      </c>
      <c r="R5542" t="s">
        <v>515</v>
      </c>
      <c r="S5542" t="s">
        <v>516</v>
      </c>
      <c r="T5542">
        <v>0</v>
      </c>
      <c r="U5542" t="s">
        <v>517</v>
      </c>
      <c r="V5542">
        <v>2523</v>
      </c>
      <c r="W5542" t="s">
        <v>518</v>
      </c>
      <c r="X5542">
        <v>8</v>
      </c>
      <c r="Y5542" t="s">
        <v>519</v>
      </c>
      <c r="Z5542">
        <v>7000</v>
      </c>
      <c r="AA5542">
        <v>21</v>
      </c>
      <c r="AB5542" t="s">
        <v>867</v>
      </c>
      <c r="AC5542">
        <v>7</v>
      </c>
      <c r="AD5542">
        <v>7000</v>
      </c>
      <c r="AE5542">
        <v>0</v>
      </c>
      <c r="AF5542">
        <v>12738</v>
      </c>
      <c r="AG5542"/>
      <c r="AH5542">
        <v>12738</v>
      </c>
      <c r="AI5542">
        <v>0</v>
      </c>
    </row>
    <row r="5543" spans="1:35">
      <c r="A5543" t="s">
        <v>862</v>
      </c>
      <c r="B5543">
        <v>2019</v>
      </c>
      <c r="C5543">
        <v>2019</v>
      </c>
      <c r="D5543">
        <v>2019</v>
      </c>
      <c r="E5543">
        <v>4</v>
      </c>
      <c r="F5543">
        <v>0</v>
      </c>
      <c r="G5543">
        <v>0</v>
      </c>
      <c r="H5543" t="s">
        <v>900</v>
      </c>
      <c r="I5543">
        <v>842</v>
      </c>
      <c r="J5543" t="s">
        <v>593</v>
      </c>
      <c r="K5543" t="s">
        <v>593</v>
      </c>
      <c r="L5543">
        <v>752</v>
      </c>
      <c r="M5543" t="s">
        <v>189</v>
      </c>
      <c r="N5543" t="s">
        <v>569</v>
      </c>
      <c r="O5543">
        <v>0</v>
      </c>
      <c r="P5543" t="s">
        <v>177</v>
      </c>
      <c r="Q5543" t="s">
        <v>514</v>
      </c>
      <c r="R5543" t="s">
        <v>515</v>
      </c>
      <c r="S5543" t="s">
        <v>516</v>
      </c>
      <c r="T5543">
        <v>0</v>
      </c>
      <c r="U5543" t="s">
        <v>517</v>
      </c>
      <c r="V5543">
        <v>2523</v>
      </c>
      <c r="W5543" t="s">
        <v>518</v>
      </c>
      <c r="X5543">
        <v>8</v>
      </c>
      <c r="Y5543" t="s">
        <v>519</v>
      </c>
      <c r="Z5543">
        <v>210000</v>
      </c>
      <c r="AA5543">
        <v>21</v>
      </c>
      <c r="AB5543" t="s">
        <v>867</v>
      </c>
      <c r="AC5543">
        <v>210</v>
      </c>
      <c r="AD5543">
        <v>210000</v>
      </c>
      <c r="AE5543">
        <v>0</v>
      </c>
      <c r="AF5543">
        <v>199296</v>
      </c>
      <c r="AG5543"/>
      <c r="AH5543">
        <v>199296</v>
      </c>
      <c r="AI5543">
        <v>0</v>
      </c>
    </row>
    <row r="5544" spans="1:35">
      <c r="A5544" t="s">
        <v>862</v>
      </c>
      <c r="B5544">
        <v>2019</v>
      </c>
      <c r="C5544">
        <v>2019</v>
      </c>
      <c r="D5544">
        <v>2019</v>
      </c>
      <c r="E5544">
        <v>4</v>
      </c>
      <c r="F5544">
        <v>0</v>
      </c>
      <c r="G5544">
        <v>0</v>
      </c>
      <c r="H5544" t="s">
        <v>900</v>
      </c>
      <c r="I5544">
        <v>842</v>
      </c>
      <c r="J5544" t="s">
        <v>593</v>
      </c>
      <c r="K5544" t="s">
        <v>593</v>
      </c>
      <c r="L5544">
        <v>764</v>
      </c>
      <c r="M5544" t="s">
        <v>198</v>
      </c>
      <c r="N5544" t="s">
        <v>556</v>
      </c>
      <c r="O5544">
        <v>0</v>
      </c>
      <c r="P5544" t="s">
        <v>177</v>
      </c>
      <c r="Q5544" t="s">
        <v>514</v>
      </c>
      <c r="R5544" t="s">
        <v>515</v>
      </c>
      <c r="S5544" t="s">
        <v>516</v>
      </c>
      <c r="T5544">
        <v>0</v>
      </c>
      <c r="U5544" t="s">
        <v>517</v>
      </c>
      <c r="V5544">
        <v>2523</v>
      </c>
      <c r="W5544" t="s">
        <v>518</v>
      </c>
      <c r="X5544">
        <v>8</v>
      </c>
      <c r="Y5544" t="s">
        <v>519</v>
      </c>
      <c r="Z5544">
        <v>965000</v>
      </c>
      <c r="AA5544">
        <v>21</v>
      </c>
      <c r="AB5544" t="s">
        <v>867</v>
      </c>
      <c r="AC5544">
        <v>965</v>
      </c>
      <c r="AD5544">
        <v>965000</v>
      </c>
      <c r="AE5544">
        <v>0</v>
      </c>
      <c r="AF5544">
        <v>203106</v>
      </c>
      <c r="AG5544"/>
      <c r="AH5544">
        <v>203106</v>
      </c>
      <c r="AI5544">
        <v>0</v>
      </c>
    </row>
    <row r="5545" spans="1:35">
      <c r="A5545" t="s">
        <v>862</v>
      </c>
      <c r="B5545">
        <v>2019</v>
      </c>
      <c r="C5545">
        <v>2019</v>
      </c>
      <c r="D5545">
        <v>2019</v>
      </c>
      <c r="E5545">
        <v>4</v>
      </c>
      <c r="F5545">
        <v>0</v>
      </c>
      <c r="G5545">
        <v>0</v>
      </c>
      <c r="H5545" t="s">
        <v>900</v>
      </c>
      <c r="I5545">
        <v>842</v>
      </c>
      <c r="J5545" t="s">
        <v>593</v>
      </c>
      <c r="K5545" t="s">
        <v>593</v>
      </c>
      <c r="L5545">
        <v>780</v>
      </c>
      <c r="M5545" t="s">
        <v>713</v>
      </c>
      <c r="N5545" t="s">
        <v>714</v>
      </c>
      <c r="O5545">
        <v>0</v>
      </c>
      <c r="P5545" t="s">
        <v>177</v>
      </c>
      <c r="Q5545" t="s">
        <v>514</v>
      </c>
      <c r="R5545" t="s">
        <v>515</v>
      </c>
      <c r="S5545" t="s">
        <v>516</v>
      </c>
      <c r="T5545">
        <v>0</v>
      </c>
      <c r="U5545" t="s">
        <v>517</v>
      </c>
      <c r="V5545">
        <v>2523</v>
      </c>
      <c r="W5545" t="s">
        <v>518</v>
      </c>
      <c r="X5545">
        <v>8</v>
      </c>
      <c r="Y5545" t="s">
        <v>519</v>
      </c>
      <c r="Z5545">
        <v>4752000</v>
      </c>
      <c r="AA5545">
        <v>21</v>
      </c>
      <c r="AB5545" t="s">
        <v>867</v>
      </c>
      <c r="AC5545">
        <v>4752</v>
      </c>
      <c r="AD5545">
        <v>4752000</v>
      </c>
      <c r="AE5545">
        <v>0</v>
      </c>
      <c r="AF5545">
        <v>974543</v>
      </c>
      <c r="AG5545"/>
      <c r="AH5545">
        <v>974543</v>
      </c>
      <c r="AI5545">
        <v>0</v>
      </c>
    </row>
    <row r="5546" spans="1:35">
      <c r="A5546" t="s">
        <v>862</v>
      </c>
      <c r="B5546">
        <v>2019</v>
      </c>
      <c r="C5546">
        <v>2019</v>
      </c>
      <c r="D5546">
        <v>2019</v>
      </c>
      <c r="E5546">
        <v>4</v>
      </c>
      <c r="F5546">
        <v>0</v>
      </c>
      <c r="G5546">
        <v>0</v>
      </c>
      <c r="H5546" t="s">
        <v>900</v>
      </c>
      <c r="I5546">
        <v>842</v>
      </c>
      <c r="J5546" t="s">
        <v>593</v>
      </c>
      <c r="K5546" t="s">
        <v>593</v>
      </c>
      <c r="L5546">
        <v>784</v>
      </c>
      <c r="M5546" t="s">
        <v>186</v>
      </c>
      <c r="N5546" t="s">
        <v>618</v>
      </c>
      <c r="O5546">
        <v>0</v>
      </c>
      <c r="P5546" t="s">
        <v>177</v>
      </c>
      <c r="Q5546" t="s">
        <v>514</v>
      </c>
      <c r="R5546" t="s">
        <v>515</v>
      </c>
      <c r="S5546" t="s">
        <v>516</v>
      </c>
      <c r="T5546">
        <v>0</v>
      </c>
      <c r="U5546" t="s">
        <v>517</v>
      </c>
      <c r="V5546">
        <v>2523</v>
      </c>
      <c r="W5546" t="s">
        <v>518</v>
      </c>
      <c r="X5546">
        <v>8</v>
      </c>
      <c r="Y5546" t="s">
        <v>519</v>
      </c>
      <c r="Z5546">
        <v>300000</v>
      </c>
      <c r="AA5546">
        <v>21</v>
      </c>
      <c r="AB5546" t="s">
        <v>867</v>
      </c>
      <c r="AC5546">
        <v>300</v>
      </c>
      <c r="AD5546">
        <v>300000</v>
      </c>
      <c r="AE5546">
        <v>0</v>
      </c>
      <c r="AF5546">
        <v>153949</v>
      </c>
      <c r="AG5546"/>
      <c r="AH5546">
        <v>153949</v>
      </c>
      <c r="AI5546">
        <v>0</v>
      </c>
    </row>
    <row r="5547" spans="1:35">
      <c r="A5547" t="s">
        <v>862</v>
      </c>
      <c r="B5547">
        <v>2019</v>
      </c>
      <c r="C5547">
        <v>2019</v>
      </c>
      <c r="D5547">
        <v>2019</v>
      </c>
      <c r="E5547">
        <v>4</v>
      </c>
      <c r="F5547">
        <v>0</v>
      </c>
      <c r="G5547">
        <v>0</v>
      </c>
      <c r="H5547" t="s">
        <v>900</v>
      </c>
      <c r="I5547">
        <v>842</v>
      </c>
      <c r="J5547" t="s">
        <v>593</v>
      </c>
      <c r="K5547" t="s">
        <v>593</v>
      </c>
      <c r="L5547">
        <v>788</v>
      </c>
      <c r="M5547" t="s">
        <v>729</v>
      </c>
      <c r="N5547" t="s">
        <v>730</v>
      </c>
      <c r="O5547">
        <v>0</v>
      </c>
      <c r="P5547" t="s">
        <v>177</v>
      </c>
      <c r="Q5547" t="s">
        <v>514</v>
      </c>
      <c r="R5547" t="s">
        <v>515</v>
      </c>
      <c r="S5547" t="s">
        <v>516</v>
      </c>
      <c r="T5547">
        <v>0</v>
      </c>
      <c r="U5547" t="s">
        <v>517</v>
      </c>
      <c r="V5547">
        <v>2523</v>
      </c>
      <c r="W5547" t="s">
        <v>518</v>
      </c>
      <c r="X5547">
        <v>8</v>
      </c>
      <c r="Y5547" t="s">
        <v>519</v>
      </c>
      <c r="Z5547">
        <v>71000</v>
      </c>
      <c r="AA5547">
        <v>21</v>
      </c>
      <c r="AB5547" t="s">
        <v>867</v>
      </c>
      <c r="AC5547">
        <v>71</v>
      </c>
      <c r="AD5547">
        <v>71000</v>
      </c>
      <c r="AE5547">
        <v>0</v>
      </c>
      <c r="AF5547">
        <v>9860</v>
      </c>
      <c r="AG5547"/>
      <c r="AH5547">
        <v>9860</v>
      </c>
      <c r="AI5547">
        <v>0</v>
      </c>
    </row>
    <row r="5548" spans="1:35">
      <c r="A5548" t="s">
        <v>862</v>
      </c>
      <c r="B5548">
        <v>2019</v>
      </c>
      <c r="C5548">
        <v>2019</v>
      </c>
      <c r="D5548">
        <v>2019</v>
      </c>
      <c r="E5548">
        <v>4</v>
      </c>
      <c r="F5548">
        <v>0</v>
      </c>
      <c r="G5548">
        <v>0</v>
      </c>
      <c r="H5548" t="s">
        <v>900</v>
      </c>
      <c r="I5548">
        <v>842</v>
      </c>
      <c r="J5548" t="s">
        <v>593</v>
      </c>
      <c r="K5548" t="s">
        <v>593</v>
      </c>
      <c r="L5548">
        <v>796</v>
      </c>
      <c r="M5548" t="s">
        <v>811</v>
      </c>
      <c r="N5548" t="s">
        <v>812</v>
      </c>
      <c r="O5548">
        <v>0</v>
      </c>
      <c r="P5548" t="s">
        <v>177</v>
      </c>
      <c r="Q5548" t="s">
        <v>514</v>
      </c>
      <c r="R5548" t="s">
        <v>515</v>
      </c>
      <c r="S5548" t="s">
        <v>516</v>
      </c>
      <c r="T5548">
        <v>0</v>
      </c>
      <c r="U5548" t="s">
        <v>517</v>
      </c>
      <c r="V5548">
        <v>2523</v>
      </c>
      <c r="W5548" t="s">
        <v>518</v>
      </c>
      <c r="X5548">
        <v>8</v>
      </c>
      <c r="Y5548" t="s">
        <v>519</v>
      </c>
      <c r="Z5548">
        <v>220000</v>
      </c>
      <c r="AA5548">
        <v>21</v>
      </c>
      <c r="AB5548" t="s">
        <v>867</v>
      </c>
      <c r="AC5548">
        <v>220</v>
      </c>
      <c r="AD5548">
        <v>220000</v>
      </c>
      <c r="AE5548">
        <v>0</v>
      </c>
      <c r="AF5548">
        <v>94449</v>
      </c>
      <c r="AG5548"/>
      <c r="AH5548">
        <v>94449</v>
      </c>
      <c r="AI5548">
        <v>0</v>
      </c>
    </row>
    <row r="5549" spans="1:35">
      <c r="A5549" t="s">
        <v>862</v>
      </c>
      <c r="B5549">
        <v>2019</v>
      </c>
      <c r="C5549">
        <v>2019</v>
      </c>
      <c r="D5549">
        <v>2019</v>
      </c>
      <c r="E5549">
        <v>4</v>
      </c>
      <c r="F5549">
        <v>0</v>
      </c>
      <c r="G5549">
        <v>0</v>
      </c>
      <c r="H5549" t="s">
        <v>900</v>
      </c>
      <c r="I5549">
        <v>842</v>
      </c>
      <c r="J5549" t="s">
        <v>593</v>
      </c>
      <c r="K5549" t="s">
        <v>593</v>
      </c>
      <c r="L5549">
        <v>804</v>
      </c>
      <c r="M5549" t="s">
        <v>650</v>
      </c>
      <c r="N5549" t="s">
        <v>651</v>
      </c>
      <c r="O5549">
        <v>0</v>
      </c>
      <c r="P5549" t="s">
        <v>177</v>
      </c>
      <c r="Q5549" t="s">
        <v>514</v>
      </c>
      <c r="R5549" t="s">
        <v>515</v>
      </c>
      <c r="S5549" t="s">
        <v>516</v>
      </c>
      <c r="T5549">
        <v>0</v>
      </c>
      <c r="U5549" t="s">
        <v>517</v>
      </c>
      <c r="V5549">
        <v>2523</v>
      </c>
      <c r="W5549" t="s">
        <v>518</v>
      </c>
      <c r="X5549">
        <v>8</v>
      </c>
      <c r="Y5549" t="s">
        <v>519</v>
      </c>
      <c r="Z5549">
        <v>11000</v>
      </c>
      <c r="AA5549">
        <v>21</v>
      </c>
      <c r="AB5549" t="s">
        <v>867</v>
      </c>
      <c r="AC5549">
        <v>11</v>
      </c>
      <c r="AD5549">
        <v>11000</v>
      </c>
      <c r="AE5549">
        <v>0</v>
      </c>
      <c r="AF5549">
        <v>7401</v>
      </c>
      <c r="AG5549"/>
      <c r="AH5549">
        <v>7401</v>
      </c>
      <c r="AI5549">
        <v>0</v>
      </c>
    </row>
    <row r="5550" spans="1:35">
      <c r="A5550" t="s">
        <v>862</v>
      </c>
      <c r="B5550">
        <v>2019</v>
      </c>
      <c r="C5550">
        <v>2019</v>
      </c>
      <c r="D5550">
        <v>2019</v>
      </c>
      <c r="E5550">
        <v>4</v>
      </c>
      <c r="F5550">
        <v>0</v>
      </c>
      <c r="G5550">
        <v>0</v>
      </c>
      <c r="H5550" t="s">
        <v>900</v>
      </c>
      <c r="I5550">
        <v>842</v>
      </c>
      <c r="J5550" t="s">
        <v>593</v>
      </c>
      <c r="K5550" t="s">
        <v>593</v>
      </c>
      <c r="L5550">
        <v>818</v>
      </c>
      <c r="M5550" t="s">
        <v>532</v>
      </c>
      <c r="N5550" t="s">
        <v>533</v>
      </c>
      <c r="O5550">
        <v>0</v>
      </c>
      <c r="P5550" t="s">
        <v>177</v>
      </c>
      <c r="Q5550" t="s">
        <v>514</v>
      </c>
      <c r="R5550" t="s">
        <v>515</v>
      </c>
      <c r="S5550" t="s">
        <v>516</v>
      </c>
      <c r="T5550">
        <v>0</v>
      </c>
      <c r="U5550" t="s">
        <v>517</v>
      </c>
      <c r="V5550">
        <v>2523</v>
      </c>
      <c r="W5550" t="s">
        <v>518</v>
      </c>
      <c r="X5550">
        <v>8</v>
      </c>
      <c r="Y5550" t="s">
        <v>519</v>
      </c>
      <c r="Z5550">
        <v>141000</v>
      </c>
      <c r="AA5550">
        <v>21</v>
      </c>
      <c r="AB5550" t="s">
        <v>867</v>
      </c>
      <c r="AC5550">
        <v>141</v>
      </c>
      <c r="AD5550">
        <v>141000</v>
      </c>
      <c r="AE5550">
        <v>0</v>
      </c>
      <c r="AF5550">
        <v>31008</v>
      </c>
      <c r="AG5550"/>
      <c r="AH5550">
        <v>31008</v>
      </c>
      <c r="AI5550">
        <v>0</v>
      </c>
    </row>
    <row r="5551" spans="1:35">
      <c r="A5551" t="s">
        <v>862</v>
      </c>
      <c r="B5551">
        <v>2019</v>
      </c>
      <c r="C5551">
        <v>2019</v>
      </c>
      <c r="D5551">
        <v>2019</v>
      </c>
      <c r="E5551">
        <v>4</v>
      </c>
      <c r="F5551">
        <v>0</v>
      </c>
      <c r="G5551">
        <v>0</v>
      </c>
      <c r="H5551" t="s">
        <v>900</v>
      </c>
      <c r="I5551">
        <v>842</v>
      </c>
      <c r="J5551" t="s">
        <v>593</v>
      </c>
      <c r="K5551" t="s">
        <v>593</v>
      </c>
      <c r="L5551">
        <v>826</v>
      </c>
      <c r="M5551" t="s">
        <v>589</v>
      </c>
      <c r="N5551" t="s">
        <v>590</v>
      </c>
      <c r="O5551">
        <v>0</v>
      </c>
      <c r="P5551" t="s">
        <v>177</v>
      </c>
      <c r="Q5551" t="s">
        <v>514</v>
      </c>
      <c r="R5551" t="s">
        <v>515</v>
      </c>
      <c r="S5551" t="s">
        <v>516</v>
      </c>
      <c r="T5551">
        <v>0</v>
      </c>
      <c r="U5551" t="s">
        <v>517</v>
      </c>
      <c r="V5551">
        <v>2523</v>
      </c>
      <c r="W5551" t="s">
        <v>518</v>
      </c>
      <c r="X5551">
        <v>8</v>
      </c>
      <c r="Y5551" t="s">
        <v>519</v>
      </c>
      <c r="Z5551">
        <v>357000</v>
      </c>
      <c r="AA5551">
        <v>21</v>
      </c>
      <c r="AB5551" t="s">
        <v>867</v>
      </c>
      <c r="AC5551">
        <v>357</v>
      </c>
      <c r="AD5551">
        <v>357000</v>
      </c>
      <c r="AE5551">
        <v>0</v>
      </c>
      <c r="AF5551">
        <v>447413</v>
      </c>
      <c r="AG5551"/>
      <c r="AH5551">
        <v>447413</v>
      </c>
      <c r="AI5551">
        <v>0</v>
      </c>
    </row>
    <row r="5552" spans="1:35">
      <c r="A5552" t="s">
        <v>862</v>
      </c>
      <c r="B5552">
        <v>2019</v>
      </c>
      <c r="C5552">
        <v>2019</v>
      </c>
      <c r="D5552">
        <v>2019</v>
      </c>
      <c r="E5552">
        <v>4</v>
      </c>
      <c r="F5552">
        <v>0</v>
      </c>
      <c r="G5552">
        <v>0</v>
      </c>
      <c r="H5552" t="s">
        <v>900</v>
      </c>
      <c r="I5552">
        <v>842</v>
      </c>
      <c r="J5552" t="s">
        <v>593</v>
      </c>
      <c r="K5552" t="s">
        <v>593</v>
      </c>
      <c r="L5552">
        <v>862</v>
      </c>
      <c r="M5552" t="s">
        <v>723</v>
      </c>
      <c r="N5552" t="s">
        <v>724</v>
      </c>
      <c r="O5552">
        <v>0</v>
      </c>
      <c r="P5552" t="s">
        <v>177</v>
      </c>
      <c r="Q5552" t="s">
        <v>514</v>
      </c>
      <c r="R5552" t="s">
        <v>515</v>
      </c>
      <c r="S5552" t="s">
        <v>516</v>
      </c>
      <c r="T5552">
        <v>0</v>
      </c>
      <c r="U5552" t="s">
        <v>517</v>
      </c>
      <c r="V5552">
        <v>2523</v>
      </c>
      <c r="W5552" t="s">
        <v>518</v>
      </c>
      <c r="X5552">
        <v>8</v>
      </c>
      <c r="Y5552" t="s">
        <v>519</v>
      </c>
      <c r="Z5552">
        <v>858000</v>
      </c>
      <c r="AA5552">
        <v>21</v>
      </c>
      <c r="AB5552" t="s">
        <v>867</v>
      </c>
      <c r="AC5552">
        <v>858</v>
      </c>
      <c r="AD5552">
        <v>858000</v>
      </c>
      <c r="AE5552">
        <v>0</v>
      </c>
      <c r="AF5552">
        <v>261084</v>
      </c>
      <c r="AG5552"/>
      <c r="AH5552">
        <v>261084</v>
      </c>
      <c r="AI5552">
        <v>0</v>
      </c>
    </row>
    <row r="5553" spans="1:35">
      <c r="A5553" t="s">
        <v>862</v>
      </c>
      <c r="B5553">
        <v>2019</v>
      </c>
      <c r="C5553">
        <v>2019</v>
      </c>
      <c r="D5553">
        <v>2019</v>
      </c>
      <c r="E5553">
        <v>4</v>
      </c>
      <c r="F5553">
        <v>0</v>
      </c>
      <c r="G5553">
        <v>0</v>
      </c>
      <c r="H5553" t="s">
        <v>841</v>
      </c>
      <c r="I5553">
        <v>842</v>
      </c>
      <c r="J5553" t="s">
        <v>593</v>
      </c>
      <c r="K5553" t="s">
        <v>593</v>
      </c>
      <c r="L5553">
        <v>372</v>
      </c>
      <c r="M5553" t="s">
        <v>676</v>
      </c>
      <c r="N5553" t="s">
        <v>677</v>
      </c>
      <c r="O5553">
        <v>0</v>
      </c>
      <c r="P5553" t="s">
        <v>177</v>
      </c>
      <c r="Q5553" t="s">
        <v>514</v>
      </c>
      <c r="R5553" t="s">
        <v>515</v>
      </c>
      <c r="S5553" t="s">
        <v>516</v>
      </c>
      <c r="T5553">
        <v>0</v>
      </c>
      <c r="U5553" t="s">
        <v>517</v>
      </c>
      <c r="V5553">
        <v>2523</v>
      </c>
      <c r="W5553" t="s">
        <v>518</v>
      </c>
      <c r="X5553">
        <v>8</v>
      </c>
      <c r="Y5553" t="s">
        <v>519</v>
      </c>
      <c r="Z5553">
        <v>2000</v>
      </c>
      <c r="AA5553">
        <v>21</v>
      </c>
      <c r="AB5553" t="s">
        <v>867</v>
      </c>
      <c r="AC5553">
        <v>2</v>
      </c>
      <c r="AD5553">
        <v>2000</v>
      </c>
      <c r="AE5553">
        <v>0</v>
      </c>
      <c r="AF5553">
        <v>4688</v>
      </c>
      <c r="AG5553"/>
      <c r="AH5553">
        <v>4688</v>
      </c>
      <c r="AI5553">
        <v>0</v>
      </c>
    </row>
    <row r="5554" spans="1:35">
      <c r="A5554" t="s">
        <v>862</v>
      </c>
      <c r="B5554">
        <v>2019</v>
      </c>
      <c r="C5554">
        <v>2019</v>
      </c>
      <c r="D5554">
        <v>2019</v>
      </c>
      <c r="E5554">
        <v>4</v>
      </c>
      <c r="F5554">
        <v>0</v>
      </c>
      <c r="G5554">
        <v>0</v>
      </c>
      <c r="H5554" t="s">
        <v>900</v>
      </c>
      <c r="I5554">
        <v>842</v>
      </c>
      <c r="J5554" t="s">
        <v>593</v>
      </c>
      <c r="K5554" t="s">
        <v>593</v>
      </c>
      <c r="L5554">
        <v>858</v>
      </c>
      <c r="M5554" t="s">
        <v>829</v>
      </c>
      <c r="N5554" t="s">
        <v>830</v>
      </c>
      <c r="O5554">
        <v>0</v>
      </c>
      <c r="P5554" t="s">
        <v>177</v>
      </c>
      <c r="Q5554" t="s">
        <v>514</v>
      </c>
      <c r="R5554" t="s">
        <v>515</v>
      </c>
      <c r="S5554" t="s">
        <v>516</v>
      </c>
      <c r="T5554">
        <v>0</v>
      </c>
      <c r="U5554" t="s">
        <v>517</v>
      </c>
      <c r="V5554">
        <v>2523</v>
      </c>
      <c r="W5554" t="s">
        <v>518</v>
      </c>
      <c r="X5554">
        <v>8</v>
      </c>
      <c r="Y5554" t="s">
        <v>519</v>
      </c>
      <c r="Z5554">
        <v>2000</v>
      </c>
      <c r="AA5554">
        <v>21</v>
      </c>
      <c r="AB5554" t="s">
        <v>867</v>
      </c>
      <c r="AC5554">
        <v>2</v>
      </c>
      <c r="AD5554">
        <v>2000</v>
      </c>
      <c r="AE5554">
        <v>0</v>
      </c>
      <c r="AF5554">
        <v>8825</v>
      </c>
      <c r="AG5554"/>
      <c r="AH5554">
        <v>8825</v>
      </c>
      <c r="AI5554">
        <v>0</v>
      </c>
    </row>
    <row r="5555" spans="1:35">
      <c r="A5555" t="s">
        <v>862</v>
      </c>
      <c r="B5555">
        <v>2019</v>
      </c>
      <c r="C5555">
        <v>2019</v>
      </c>
      <c r="D5555">
        <v>2019</v>
      </c>
      <c r="E5555">
        <v>4</v>
      </c>
      <c r="F5555">
        <v>0</v>
      </c>
      <c r="G5555">
        <v>0</v>
      </c>
      <c r="H5555" t="s">
        <v>900</v>
      </c>
      <c r="I5555">
        <v>842</v>
      </c>
      <c r="J5555" t="s">
        <v>593</v>
      </c>
      <c r="K5555" t="s">
        <v>593</v>
      </c>
      <c r="L5555">
        <v>324</v>
      </c>
      <c r="M5555" t="s">
        <v>632</v>
      </c>
      <c r="N5555" t="s">
        <v>633</v>
      </c>
      <c r="O5555">
        <v>0</v>
      </c>
      <c r="P5555" t="s">
        <v>177</v>
      </c>
      <c r="Q5555" t="s">
        <v>514</v>
      </c>
      <c r="R5555" t="s">
        <v>515</v>
      </c>
      <c r="S5555" t="s">
        <v>516</v>
      </c>
      <c r="T5555">
        <v>0</v>
      </c>
      <c r="U5555" t="s">
        <v>517</v>
      </c>
      <c r="V5555">
        <v>2523</v>
      </c>
      <c r="W5555" t="s">
        <v>518</v>
      </c>
      <c r="X5555">
        <v>8</v>
      </c>
      <c r="Y5555" t="s">
        <v>519</v>
      </c>
      <c r="Z5555">
        <v>1000</v>
      </c>
      <c r="AA5555">
        <v>21</v>
      </c>
      <c r="AB5555" t="s">
        <v>867</v>
      </c>
      <c r="AC5555">
        <v>1</v>
      </c>
      <c r="AD5555">
        <v>1000</v>
      </c>
      <c r="AE5555">
        <v>0</v>
      </c>
      <c r="AF5555">
        <v>4284</v>
      </c>
      <c r="AG5555"/>
      <c r="AH5555">
        <v>4284</v>
      </c>
      <c r="AI5555">
        <v>0</v>
      </c>
    </row>
    <row r="5556" spans="1:35">
      <c r="A5556" t="s">
        <v>862</v>
      </c>
      <c r="B5556">
        <v>2019</v>
      </c>
      <c r="C5556">
        <v>2019</v>
      </c>
      <c r="D5556">
        <v>2019</v>
      </c>
      <c r="E5556">
        <v>4</v>
      </c>
      <c r="F5556">
        <v>0</v>
      </c>
      <c r="G5556">
        <v>0</v>
      </c>
      <c r="H5556" t="s">
        <v>900</v>
      </c>
      <c r="I5556">
        <v>842</v>
      </c>
      <c r="J5556" t="s">
        <v>593</v>
      </c>
      <c r="K5556" t="s">
        <v>593</v>
      </c>
      <c r="L5556">
        <v>360</v>
      </c>
      <c r="M5556" t="s">
        <v>578</v>
      </c>
      <c r="N5556" t="s">
        <v>579</v>
      </c>
      <c r="O5556">
        <v>0</v>
      </c>
      <c r="P5556" t="s">
        <v>177</v>
      </c>
      <c r="Q5556" t="s">
        <v>514</v>
      </c>
      <c r="R5556" t="s">
        <v>515</v>
      </c>
      <c r="S5556" t="s">
        <v>516</v>
      </c>
      <c r="T5556">
        <v>0</v>
      </c>
      <c r="U5556" t="s">
        <v>517</v>
      </c>
      <c r="V5556">
        <v>2523</v>
      </c>
      <c r="W5556" t="s">
        <v>518</v>
      </c>
      <c r="X5556">
        <v>8</v>
      </c>
      <c r="Y5556" t="s">
        <v>519</v>
      </c>
      <c r="Z5556">
        <v>1000</v>
      </c>
      <c r="AA5556">
        <v>21</v>
      </c>
      <c r="AB5556" t="s">
        <v>867</v>
      </c>
      <c r="AC5556">
        <v>1</v>
      </c>
      <c r="AD5556">
        <v>1000</v>
      </c>
      <c r="AE5556">
        <v>0</v>
      </c>
      <c r="AF5556">
        <v>6134</v>
      </c>
      <c r="AG5556"/>
      <c r="AH5556">
        <v>6134</v>
      </c>
      <c r="AI5556">
        <v>0</v>
      </c>
    </row>
    <row r="5557" spans="1:35">
      <c r="A5557" t="s">
        <v>862</v>
      </c>
      <c r="B5557">
        <v>2019</v>
      </c>
      <c r="C5557">
        <v>2019</v>
      </c>
      <c r="D5557">
        <v>2019</v>
      </c>
      <c r="E5557">
        <v>4</v>
      </c>
      <c r="F5557">
        <v>0</v>
      </c>
      <c r="G5557">
        <v>0</v>
      </c>
      <c r="H5557" t="s">
        <v>900</v>
      </c>
      <c r="I5557">
        <v>842</v>
      </c>
      <c r="J5557" t="s">
        <v>593</v>
      </c>
      <c r="K5557" t="s">
        <v>593</v>
      </c>
      <c r="L5557">
        <v>524</v>
      </c>
      <c r="M5557" t="s">
        <v>903</v>
      </c>
      <c r="N5557" t="s">
        <v>904</v>
      </c>
      <c r="O5557">
        <v>0</v>
      </c>
      <c r="P5557" t="s">
        <v>177</v>
      </c>
      <c r="Q5557" t="s">
        <v>514</v>
      </c>
      <c r="R5557" t="s">
        <v>515</v>
      </c>
      <c r="S5557" t="s">
        <v>516</v>
      </c>
      <c r="T5557">
        <v>0</v>
      </c>
      <c r="U5557" t="s">
        <v>517</v>
      </c>
      <c r="V5557">
        <v>2523</v>
      </c>
      <c r="W5557" t="s">
        <v>518</v>
      </c>
      <c r="X5557">
        <v>8</v>
      </c>
      <c r="Y5557" t="s">
        <v>519</v>
      </c>
      <c r="Z5557">
        <v>1000</v>
      </c>
      <c r="AA5557">
        <v>21</v>
      </c>
      <c r="AB5557" t="s">
        <v>867</v>
      </c>
      <c r="AC5557">
        <v>1</v>
      </c>
      <c r="AD5557">
        <v>1000</v>
      </c>
      <c r="AE5557">
        <v>0</v>
      </c>
      <c r="AF5557">
        <v>3173</v>
      </c>
      <c r="AG5557"/>
      <c r="AH5557">
        <v>3173</v>
      </c>
      <c r="AI5557">
        <v>0</v>
      </c>
    </row>
    <row r="5558" spans="1:35">
      <c r="A5558" t="s">
        <v>862</v>
      </c>
      <c r="B5558">
        <v>2019</v>
      </c>
      <c r="C5558">
        <v>2019</v>
      </c>
      <c r="D5558">
        <v>2019</v>
      </c>
      <c r="E5558">
        <v>4</v>
      </c>
      <c r="F5558">
        <v>0</v>
      </c>
      <c r="G5558">
        <v>0</v>
      </c>
      <c r="H5558" t="s">
        <v>900</v>
      </c>
      <c r="I5558">
        <v>842</v>
      </c>
      <c r="J5558" t="s">
        <v>593</v>
      </c>
      <c r="K5558" t="s">
        <v>593</v>
      </c>
      <c r="L5558">
        <v>620</v>
      </c>
      <c r="M5558" t="s">
        <v>603</v>
      </c>
      <c r="N5558" t="s">
        <v>604</v>
      </c>
      <c r="O5558">
        <v>0</v>
      </c>
      <c r="P5558" t="s">
        <v>177</v>
      </c>
      <c r="Q5558" t="s">
        <v>514</v>
      </c>
      <c r="R5558" t="s">
        <v>515</v>
      </c>
      <c r="S5558" t="s">
        <v>516</v>
      </c>
      <c r="T5558">
        <v>0</v>
      </c>
      <c r="U5558" t="s">
        <v>517</v>
      </c>
      <c r="V5558">
        <v>2523</v>
      </c>
      <c r="W5558" t="s">
        <v>518</v>
      </c>
      <c r="X5558">
        <v>8</v>
      </c>
      <c r="Y5558" t="s">
        <v>519</v>
      </c>
      <c r="Z5558">
        <v>1000</v>
      </c>
      <c r="AA5558">
        <v>21</v>
      </c>
      <c r="AB5558" t="s">
        <v>867</v>
      </c>
      <c r="AC5558">
        <v>1</v>
      </c>
      <c r="AD5558">
        <v>1000</v>
      </c>
      <c r="AE5558">
        <v>0</v>
      </c>
      <c r="AF5558">
        <v>2780</v>
      </c>
      <c r="AG5558"/>
      <c r="AH5558">
        <v>2780</v>
      </c>
      <c r="AI5558">
        <v>0</v>
      </c>
    </row>
    <row r="5559" spans="1:35">
      <c r="A5559" t="s">
        <v>862</v>
      </c>
      <c r="B5559">
        <v>2019</v>
      </c>
      <c r="C5559">
        <v>2019</v>
      </c>
      <c r="D5559">
        <v>2019</v>
      </c>
      <c r="E5559">
        <v>4</v>
      </c>
      <c r="F5559">
        <v>0</v>
      </c>
      <c r="G5559">
        <v>0</v>
      </c>
      <c r="H5559" t="s">
        <v>510</v>
      </c>
      <c r="I5559">
        <v>842</v>
      </c>
      <c r="J5559" t="s">
        <v>593</v>
      </c>
      <c r="K5559" t="s">
        <v>593</v>
      </c>
      <c r="L5559">
        <v>324</v>
      </c>
      <c r="M5559" t="s">
        <v>632</v>
      </c>
      <c r="N5559" t="s">
        <v>633</v>
      </c>
      <c r="O5559">
        <v>0</v>
      </c>
      <c r="P5559" t="s">
        <v>177</v>
      </c>
      <c r="Q5559" t="s">
        <v>514</v>
      </c>
      <c r="R5559" t="s">
        <v>515</v>
      </c>
      <c r="S5559" t="s">
        <v>516</v>
      </c>
      <c r="T5559">
        <v>0</v>
      </c>
      <c r="U5559" t="s">
        <v>517</v>
      </c>
      <c r="V5559">
        <v>2523</v>
      </c>
      <c r="W5559" t="s">
        <v>518</v>
      </c>
      <c r="X5559">
        <v>8</v>
      </c>
      <c r="Y5559" t="s">
        <v>519</v>
      </c>
      <c r="Z5559">
        <v>1000</v>
      </c>
      <c r="AA5559">
        <v>21</v>
      </c>
      <c r="AB5559" t="s">
        <v>867</v>
      </c>
      <c r="AC5559">
        <v>1</v>
      </c>
      <c r="AD5559">
        <v>1000</v>
      </c>
      <c r="AE5559">
        <v>0</v>
      </c>
      <c r="AF5559">
        <v>4284</v>
      </c>
      <c r="AG5559"/>
      <c r="AH5559">
        <v>4284</v>
      </c>
      <c r="AI5559">
        <v>0</v>
      </c>
    </row>
    <row r="5560" spans="1:35">
      <c r="A5560" t="s">
        <v>862</v>
      </c>
      <c r="B5560">
        <v>2019</v>
      </c>
      <c r="C5560">
        <v>2019</v>
      </c>
      <c r="D5560">
        <v>2019</v>
      </c>
      <c r="E5560">
        <v>4</v>
      </c>
      <c r="F5560">
        <v>0</v>
      </c>
      <c r="G5560">
        <v>0</v>
      </c>
      <c r="H5560" t="s">
        <v>510</v>
      </c>
      <c r="I5560">
        <v>842</v>
      </c>
      <c r="J5560" t="s">
        <v>593</v>
      </c>
      <c r="K5560" t="s">
        <v>593</v>
      </c>
      <c r="L5560">
        <v>360</v>
      </c>
      <c r="M5560" t="s">
        <v>578</v>
      </c>
      <c r="N5560" t="s">
        <v>579</v>
      </c>
      <c r="O5560">
        <v>0</v>
      </c>
      <c r="P5560" t="s">
        <v>177</v>
      </c>
      <c r="Q5560" t="s">
        <v>514</v>
      </c>
      <c r="R5560" t="s">
        <v>515</v>
      </c>
      <c r="S5560" t="s">
        <v>516</v>
      </c>
      <c r="T5560">
        <v>0</v>
      </c>
      <c r="U5560" t="s">
        <v>517</v>
      </c>
      <c r="V5560">
        <v>2523</v>
      </c>
      <c r="W5560" t="s">
        <v>518</v>
      </c>
      <c r="X5560">
        <v>8</v>
      </c>
      <c r="Y5560" t="s">
        <v>519</v>
      </c>
      <c r="Z5560">
        <v>1000</v>
      </c>
      <c r="AA5560">
        <v>21</v>
      </c>
      <c r="AB5560" t="s">
        <v>867</v>
      </c>
      <c r="AC5560">
        <v>1</v>
      </c>
      <c r="AD5560">
        <v>1000</v>
      </c>
      <c r="AE5560">
        <v>0</v>
      </c>
      <c r="AF5560">
        <v>6134</v>
      </c>
      <c r="AG5560"/>
      <c r="AH5560">
        <v>6134</v>
      </c>
      <c r="AI5560">
        <v>0</v>
      </c>
    </row>
    <row r="5561" spans="1:35">
      <c r="A5561" t="s">
        <v>862</v>
      </c>
      <c r="B5561">
        <v>2019</v>
      </c>
      <c r="C5561">
        <v>2019</v>
      </c>
      <c r="D5561">
        <v>2019</v>
      </c>
      <c r="E5561">
        <v>4</v>
      </c>
      <c r="F5561">
        <v>0</v>
      </c>
      <c r="G5561">
        <v>0</v>
      </c>
      <c r="H5561" t="s">
        <v>510</v>
      </c>
      <c r="I5561">
        <v>842</v>
      </c>
      <c r="J5561" t="s">
        <v>593</v>
      </c>
      <c r="K5561" t="s">
        <v>593</v>
      </c>
      <c r="L5561">
        <v>524</v>
      </c>
      <c r="M5561" t="s">
        <v>903</v>
      </c>
      <c r="N5561" t="s">
        <v>904</v>
      </c>
      <c r="O5561">
        <v>0</v>
      </c>
      <c r="P5561" t="s">
        <v>177</v>
      </c>
      <c r="Q5561" t="s">
        <v>514</v>
      </c>
      <c r="R5561" t="s">
        <v>515</v>
      </c>
      <c r="S5561" t="s">
        <v>516</v>
      </c>
      <c r="T5561">
        <v>0</v>
      </c>
      <c r="U5561" t="s">
        <v>517</v>
      </c>
      <c r="V5561">
        <v>2523</v>
      </c>
      <c r="W5561" t="s">
        <v>518</v>
      </c>
      <c r="X5561">
        <v>8</v>
      </c>
      <c r="Y5561" t="s">
        <v>519</v>
      </c>
      <c r="Z5561">
        <v>1000</v>
      </c>
      <c r="AA5561">
        <v>21</v>
      </c>
      <c r="AB5561" t="s">
        <v>867</v>
      </c>
      <c r="AC5561">
        <v>1</v>
      </c>
      <c r="AD5561">
        <v>1000</v>
      </c>
      <c r="AE5561">
        <v>0</v>
      </c>
      <c r="AF5561">
        <v>3173</v>
      </c>
      <c r="AG5561"/>
      <c r="AH5561">
        <v>3173</v>
      </c>
      <c r="AI5561">
        <v>0</v>
      </c>
    </row>
    <row r="5562" spans="1:35">
      <c r="A5562" t="s">
        <v>862</v>
      </c>
      <c r="B5562">
        <v>2019</v>
      </c>
      <c r="C5562">
        <v>2019</v>
      </c>
      <c r="D5562">
        <v>2019</v>
      </c>
      <c r="E5562">
        <v>4</v>
      </c>
      <c r="F5562">
        <v>0</v>
      </c>
      <c r="G5562">
        <v>0</v>
      </c>
      <c r="H5562" t="s">
        <v>510</v>
      </c>
      <c r="I5562">
        <v>842</v>
      </c>
      <c r="J5562" t="s">
        <v>593</v>
      </c>
      <c r="K5562" t="s">
        <v>593</v>
      </c>
      <c r="L5562">
        <v>620</v>
      </c>
      <c r="M5562" t="s">
        <v>603</v>
      </c>
      <c r="N5562" t="s">
        <v>604</v>
      </c>
      <c r="O5562">
        <v>0</v>
      </c>
      <c r="P5562" t="s">
        <v>177</v>
      </c>
      <c r="Q5562" t="s">
        <v>514</v>
      </c>
      <c r="R5562" t="s">
        <v>515</v>
      </c>
      <c r="S5562" t="s">
        <v>516</v>
      </c>
      <c r="T5562">
        <v>0</v>
      </c>
      <c r="U5562" t="s">
        <v>517</v>
      </c>
      <c r="V5562">
        <v>2523</v>
      </c>
      <c r="W5562" t="s">
        <v>518</v>
      </c>
      <c r="X5562">
        <v>8</v>
      </c>
      <c r="Y5562" t="s">
        <v>519</v>
      </c>
      <c r="Z5562">
        <v>1000</v>
      </c>
      <c r="AA5562">
        <v>21</v>
      </c>
      <c r="AB5562" t="s">
        <v>867</v>
      </c>
      <c r="AC5562">
        <v>1</v>
      </c>
      <c r="AD5562">
        <v>1000</v>
      </c>
      <c r="AE5562">
        <v>0</v>
      </c>
      <c r="AF5562">
        <v>2780</v>
      </c>
      <c r="AG5562"/>
      <c r="AH5562">
        <v>2780</v>
      </c>
      <c r="AI5562">
        <v>0</v>
      </c>
    </row>
    <row r="5563" spans="1:35">
      <c r="A5563" t="s">
        <v>862</v>
      </c>
      <c r="B5563">
        <v>2019</v>
      </c>
      <c r="C5563">
        <v>2019</v>
      </c>
      <c r="D5563">
        <v>2019</v>
      </c>
      <c r="E5563">
        <v>4</v>
      </c>
      <c r="F5563">
        <v>0</v>
      </c>
      <c r="G5563">
        <v>0</v>
      </c>
      <c r="H5563" t="s">
        <v>510</v>
      </c>
      <c r="I5563">
        <v>842</v>
      </c>
      <c r="J5563" t="s">
        <v>593</v>
      </c>
      <c r="K5563" t="s">
        <v>593</v>
      </c>
      <c r="L5563">
        <v>858</v>
      </c>
      <c r="M5563" t="s">
        <v>829</v>
      </c>
      <c r="N5563" t="s">
        <v>830</v>
      </c>
      <c r="O5563">
        <v>0</v>
      </c>
      <c r="P5563" t="s">
        <v>177</v>
      </c>
      <c r="Q5563" t="s">
        <v>514</v>
      </c>
      <c r="R5563" t="s">
        <v>515</v>
      </c>
      <c r="S5563" t="s">
        <v>516</v>
      </c>
      <c r="T5563">
        <v>0</v>
      </c>
      <c r="U5563" t="s">
        <v>517</v>
      </c>
      <c r="V5563">
        <v>2523</v>
      </c>
      <c r="W5563" t="s">
        <v>518</v>
      </c>
      <c r="X5563">
        <v>8</v>
      </c>
      <c r="Y5563" t="s">
        <v>519</v>
      </c>
      <c r="Z5563">
        <v>2000</v>
      </c>
      <c r="AA5563">
        <v>21</v>
      </c>
      <c r="AB5563" t="s">
        <v>867</v>
      </c>
      <c r="AC5563">
        <v>2</v>
      </c>
      <c r="AD5563">
        <v>2000</v>
      </c>
      <c r="AE5563">
        <v>0</v>
      </c>
      <c r="AF5563">
        <v>8825</v>
      </c>
      <c r="AG5563"/>
      <c r="AH5563">
        <v>8825</v>
      </c>
      <c r="AI5563">
        <v>0</v>
      </c>
    </row>
    <row r="5564" spans="1:35">
      <c r="A5564" t="s">
        <v>862</v>
      </c>
      <c r="B5564">
        <v>2019</v>
      </c>
      <c r="C5564">
        <v>2019</v>
      </c>
      <c r="D5564">
        <v>2019</v>
      </c>
      <c r="E5564">
        <v>4</v>
      </c>
      <c r="F5564">
        <v>0</v>
      </c>
      <c r="G5564">
        <v>0</v>
      </c>
      <c r="H5564" t="s">
        <v>510</v>
      </c>
      <c r="I5564">
        <v>842</v>
      </c>
      <c r="J5564" t="s">
        <v>593</v>
      </c>
      <c r="K5564" t="s">
        <v>593</v>
      </c>
      <c r="L5564">
        <v>534</v>
      </c>
      <c r="M5564" t="s">
        <v>807</v>
      </c>
      <c r="N5564" t="s">
        <v>808</v>
      </c>
      <c r="O5564">
        <v>0</v>
      </c>
      <c r="P5564" t="s">
        <v>177</v>
      </c>
      <c r="Q5564" t="s">
        <v>514</v>
      </c>
      <c r="R5564" t="s">
        <v>515</v>
      </c>
      <c r="S5564" t="s">
        <v>516</v>
      </c>
      <c r="T5564">
        <v>0</v>
      </c>
      <c r="U5564" t="s">
        <v>517</v>
      </c>
      <c r="V5564">
        <v>2523</v>
      </c>
      <c r="W5564" t="s">
        <v>518</v>
      </c>
      <c r="X5564">
        <v>8</v>
      </c>
      <c r="Y5564" t="s">
        <v>519</v>
      </c>
      <c r="Z5564">
        <v>1406000</v>
      </c>
      <c r="AA5564">
        <v>21</v>
      </c>
      <c r="AB5564" t="s">
        <v>867</v>
      </c>
      <c r="AC5564">
        <v>1406</v>
      </c>
      <c r="AD5564">
        <v>1406000</v>
      </c>
      <c r="AE5564">
        <v>0</v>
      </c>
      <c r="AF5564">
        <v>322726</v>
      </c>
      <c r="AG5564"/>
      <c r="AH5564">
        <v>322726</v>
      </c>
      <c r="AI5564">
        <v>0</v>
      </c>
    </row>
    <row r="5565" spans="1:35">
      <c r="A5565" t="s">
        <v>862</v>
      </c>
      <c r="B5565">
        <v>2019</v>
      </c>
      <c r="C5565">
        <v>2019</v>
      </c>
      <c r="D5565">
        <v>2019</v>
      </c>
      <c r="E5565">
        <v>4</v>
      </c>
      <c r="F5565">
        <v>0</v>
      </c>
      <c r="G5565">
        <v>0</v>
      </c>
      <c r="H5565" t="s">
        <v>510</v>
      </c>
      <c r="I5565">
        <v>842</v>
      </c>
      <c r="J5565" t="s">
        <v>593</v>
      </c>
      <c r="K5565" t="s">
        <v>593</v>
      </c>
      <c r="L5565">
        <v>554</v>
      </c>
      <c r="M5565" t="s">
        <v>566</v>
      </c>
      <c r="N5565" t="s">
        <v>567</v>
      </c>
      <c r="O5565">
        <v>0</v>
      </c>
      <c r="P5565" t="s">
        <v>177</v>
      </c>
      <c r="Q5565" t="s">
        <v>514</v>
      </c>
      <c r="R5565" t="s">
        <v>515</v>
      </c>
      <c r="S5565" t="s">
        <v>516</v>
      </c>
      <c r="T5565">
        <v>0</v>
      </c>
      <c r="U5565" t="s">
        <v>517</v>
      </c>
      <c r="V5565">
        <v>2523</v>
      </c>
      <c r="W5565" t="s">
        <v>518</v>
      </c>
      <c r="X5565">
        <v>8</v>
      </c>
      <c r="Y5565" t="s">
        <v>519</v>
      </c>
      <c r="Z5565">
        <v>1286000</v>
      </c>
      <c r="AA5565">
        <v>21</v>
      </c>
      <c r="AB5565" t="s">
        <v>867</v>
      </c>
      <c r="AC5565">
        <v>1286</v>
      </c>
      <c r="AD5565">
        <v>1286000</v>
      </c>
      <c r="AE5565">
        <v>0</v>
      </c>
      <c r="AF5565">
        <v>596412</v>
      </c>
      <c r="AG5565"/>
      <c r="AH5565">
        <v>596412</v>
      </c>
      <c r="AI5565">
        <v>0</v>
      </c>
    </row>
    <row r="5566" spans="1:35">
      <c r="A5566" t="s">
        <v>862</v>
      </c>
      <c r="B5566">
        <v>2019</v>
      </c>
      <c r="C5566">
        <v>2019</v>
      </c>
      <c r="D5566">
        <v>2019</v>
      </c>
      <c r="E5566">
        <v>4</v>
      </c>
      <c r="F5566">
        <v>0</v>
      </c>
      <c r="G5566">
        <v>0</v>
      </c>
      <c r="H5566" t="s">
        <v>510</v>
      </c>
      <c r="I5566">
        <v>842</v>
      </c>
      <c r="J5566" t="s">
        <v>593</v>
      </c>
      <c r="K5566" t="s">
        <v>593</v>
      </c>
      <c r="L5566">
        <v>558</v>
      </c>
      <c r="M5566" t="s">
        <v>831</v>
      </c>
      <c r="N5566" t="s">
        <v>832</v>
      </c>
      <c r="O5566">
        <v>0</v>
      </c>
      <c r="P5566" t="s">
        <v>177</v>
      </c>
      <c r="Q5566" t="s">
        <v>514</v>
      </c>
      <c r="R5566" t="s">
        <v>515</v>
      </c>
      <c r="S5566" t="s">
        <v>516</v>
      </c>
      <c r="T5566">
        <v>0</v>
      </c>
      <c r="U5566" t="s">
        <v>517</v>
      </c>
      <c r="V5566">
        <v>2523</v>
      </c>
      <c r="W5566" t="s">
        <v>518</v>
      </c>
      <c r="X5566">
        <v>8</v>
      </c>
      <c r="Y5566" t="s">
        <v>519</v>
      </c>
      <c r="Z5566">
        <v>3000</v>
      </c>
      <c r="AA5566">
        <v>21</v>
      </c>
      <c r="AB5566" t="s">
        <v>867</v>
      </c>
      <c r="AC5566">
        <v>3</v>
      </c>
      <c r="AD5566">
        <v>3000</v>
      </c>
      <c r="AE5566">
        <v>0</v>
      </c>
      <c r="AF5566">
        <v>6641</v>
      </c>
      <c r="AG5566"/>
      <c r="AH5566">
        <v>6641</v>
      </c>
      <c r="AI5566">
        <v>0</v>
      </c>
    </row>
    <row r="5567" spans="1:35">
      <c r="A5567" t="s">
        <v>862</v>
      </c>
      <c r="B5567">
        <v>2019</v>
      </c>
      <c r="C5567">
        <v>2019</v>
      </c>
      <c r="D5567">
        <v>2019</v>
      </c>
      <c r="E5567">
        <v>4</v>
      </c>
      <c r="F5567">
        <v>0</v>
      </c>
      <c r="G5567">
        <v>0</v>
      </c>
      <c r="H5567" t="s">
        <v>510</v>
      </c>
      <c r="I5567">
        <v>842</v>
      </c>
      <c r="J5567" t="s">
        <v>593</v>
      </c>
      <c r="K5567" t="s">
        <v>593</v>
      </c>
      <c r="L5567">
        <v>566</v>
      </c>
      <c r="M5567" t="s">
        <v>638</v>
      </c>
      <c r="N5567" t="s">
        <v>639</v>
      </c>
      <c r="O5567">
        <v>0</v>
      </c>
      <c r="P5567" t="s">
        <v>177</v>
      </c>
      <c r="Q5567" t="s">
        <v>514</v>
      </c>
      <c r="R5567" t="s">
        <v>515</v>
      </c>
      <c r="S5567" t="s">
        <v>516</v>
      </c>
      <c r="T5567">
        <v>0</v>
      </c>
      <c r="U5567" t="s">
        <v>517</v>
      </c>
      <c r="V5567">
        <v>2523</v>
      </c>
      <c r="W5567" t="s">
        <v>518</v>
      </c>
      <c r="X5567">
        <v>8</v>
      </c>
      <c r="Y5567" t="s">
        <v>519</v>
      </c>
      <c r="Z5567">
        <v>13000</v>
      </c>
      <c r="AA5567">
        <v>21</v>
      </c>
      <c r="AB5567" t="s">
        <v>867</v>
      </c>
      <c r="AC5567">
        <v>13</v>
      </c>
      <c r="AD5567">
        <v>13000</v>
      </c>
      <c r="AE5567">
        <v>0</v>
      </c>
      <c r="AF5567">
        <v>15000</v>
      </c>
      <c r="AG5567"/>
      <c r="AH5567">
        <v>15000</v>
      </c>
      <c r="AI5567">
        <v>0</v>
      </c>
    </row>
    <row r="5568" spans="1:35">
      <c r="A5568" t="s">
        <v>862</v>
      </c>
      <c r="B5568">
        <v>2019</v>
      </c>
      <c r="C5568">
        <v>2019</v>
      </c>
      <c r="D5568">
        <v>2019</v>
      </c>
      <c r="E5568">
        <v>4</v>
      </c>
      <c r="F5568">
        <v>0</v>
      </c>
      <c r="G5568">
        <v>0</v>
      </c>
      <c r="H5568" t="s">
        <v>510</v>
      </c>
      <c r="I5568">
        <v>842</v>
      </c>
      <c r="J5568" t="s">
        <v>593</v>
      </c>
      <c r="K5568" t="s">
        <v>593</v>
      </c>
      <c r="L5568">
        <v>579</v>
      </c>
      <c r="M5568" t="s">
        <v>705</v>
      </c>
      <c r="N5568" t="s">
        <v>706</v>
      </c>
      <c r="O5568">
        <v>0</v>
      </c>
      <c r="P5568" t="s">
        <v>177</v>
      </c>
      <c r="Q5568" t="s">
        <v>514</v>
      </c>
      <c r="R5568" t="s">
        <v>515</v>
      </c>
      <c r="S5568" t="s">
        <v>516</v>
      </c>
      <c r="T5568">
        <v>0</v>
      </c>
      <c r="U5568" t="s">
        <v>517</v>
      </c>
      <c r="V5568">
        <v>2523</v>
      </c>
      <c r="W5568" t="s">
        <v>518</v>
      </c>
      <c r="X5568">
        <v>8</v>
      </c>
      <c r="Y5568" t="s">
        <v>519</v>
      </c>
      <c r="Z5568">
        <v>182000</v>
      </c>
      <c r="AA5568">
        <v>21</v>
      </c>
      <c r="AB5568" t="s">
        <v>867</v>
      </c>
      <c r="AC5568">
        <v>182</v>
      </c>
      <c r="AD5568">
        <v>182000</v>
      </c>
      <c r="AE5568">
        <v>0</v>
      </c>
      <c r="AF5568">
        <v>57591</v>
      </c>
      <c r="AG5568"/>
      <c r="AH5568">
        <v>57591</v>
      </c>
      <c r="AI5568">
        <v>0</v>
      </c>
    </row>
    <row r="5569" spans="1:35">
      <c r="A5569" t="s">
        <v>862</v>
      </c>
      <c r="B5569">
        <v>2019</v>
      </c>
      <c r="C5569">
        <v>2019</v>
      </c>
      <c r="D5569">
        <v>2019</v>
      </c>
      <c r="E5569">
        <v>4</v>
      </c>
      <c r="F5569">
        <v>0</v>
      </c>
      <c r="G5569">
        <v>0</v>
      </c>
      <c r="H5569" t="s">
        <v>510</v>
      </c>
      <c r="I5569">
        <v>842</v>
      </c>
      <c r="J5569" t="s">
        <v>593</v>
      </c>
      <c r="K5569" t="s">
        <v>593</v>
      </c>
      <c r="L5569">
        <v>584</v>
      </c>
      <c r="M5569" t="s">
        <v>823</v>
      </c>
      <c r="N5569" t="s">
        <v>824</v>
      </c>
      <c r="O5569">
        <v>0</v>
      </c>
      <c r="P5569" t="s">
        <v>177</v>
      </c>
      <c r="Q5569" t="s">
        <v>514</v>
      </c>
      <c r="R5569" t="s">
        <v>515</v>
      </c>
      <c r="S5569" t="s">
        <v>516</v>
      </c>
      <c r="T5569">
        <v>0</v>
      </c>
      <c r="U5569" t="s">
        <v>517</v>
      </c>
      <c r="V5569">
        <v>2523</v>
      </c>
      <c r="W5569" t="s">
        <v>518</v>
      </c>
      <c r="X5569">
        <v>8</v>
      </c>
      <c r="Y5569" t="s">
        <v>519</v>
      </c>
      <c r="Z5569">
        <v>177000</v>
      </c>
      <c r="AA5569">
        <v>21</v>
      </c>
      <c r="AB5569" t="s">
        <v>867</v>
      </c>
      <c r="AC5569">
        <v>177</v>
      </c>
      <c r="AD5569">
        <v>177000</v>
      </c>
      <c r="AE5569">
        <v>0</v>
      </c>
      <c r="AF5569">
        <v>135669</v>
      </c>
      <c r="AG5569"/>
      <c r="AH5569">
        <v>135669</v>
      </c>
      <c r="AI5569">
        <v>0</v>
      </c>
    </row>
    <row r="5570" spans="1:35">
      <c r="A5570" t="s">
        <v>862</v>
      </c>
      <c r="B5570">
        <v>2019</v>
      </c>
      <c r="C5570">
        <v>2019</v>
      </c>
      <c r="D5570">
        <v>2019</v>
      </c>
      <c r="E5570">
        <v>4</v>
      </c>
      <c r="F5570">
        <v>0</v>
      </c>
      <c r="G5570">
        <v>0</v>
      </c>
      <c r="H5570" t="s">
        <v>510</v>
      </c>
      <c r="I5570">
        <v>842</v>
      </c>
      <c r="J5570" t="s">
        <v>593</v>
      </c>
      <c r="K5570" t="s">
        <v>593</v>
      </c>
      <c r="L5570">
        <v>586</v>
      </c>
      <c r="M5570" t="s">
        <v>781</v>
      </c>
      <c r="N5570" t="s">
        <v>782</v>
      </c>
      <c r="O5570">
        <v>0</v>
      </c>
      <c r="P5570" t="s">
        <v>177</v>
      </c>
      <c r="Q5570" t="s">
        <v>514</v>
      </c>
      <c r="R5570" t="s">
        <v>515</v>
      </c>
      <c r="S5570" t="s">
        <v>516</v>
      </c>
      <c r="T5570">
        <v>0</v>
      </c>
      <c r="U5570" t="s">
        <v>517</v>
      </c>
      <c r="V5570">
        <v>2523</v>
      </c>
      <c r="W5570" t="s">
        <v>518</v>
      </c>
      <c r="X5570">
        <v>8</v>
      </c>
      <c r="Y5570" t="s">
        <v>519</v>
      </c>
      <c r="Z5570">
        <v>311000</v>
      </c>
      <c r="AA5570">
        <v>21</v>
      </c>
      <c r="AB5570" t="s">
        <v>867</v>
      </c>
      <c r="AC5570">
        <v>311</v>
      </c>
      <c r="AD5570">
        <v>311000</v>
      </c>
      <c r="AE5570">
        <v>0</v>
      </c>
      <c r="AF5570">
        <v>147501</v>
      </c>
      <c r="AG5570"/>
      <c r="AH5570">
        <v>147501</v>
      </c>
      <c r="AI5570">
        <v>0</v>
      </c>
    </row>
    <row r="5571" spans="1:35">
      <c r="A5571" t="s">
        <v>862</v>
      </c>
      <c r="B5571">
        <v>2019</v>
      </c>
      <c r="C5571">
        <v>2019</v>
      </c>
      <c r="D5571">
        <v>2019</v>
      </c>
      <c r="E5571">
        <v>4</v>
      </c>
      <c r="F5571">
        <v>0</v>
      </c>
      <c r="G5571">
        <v>0</v>
      </c>
      <c r="H5571" t="s">
        <v>510</v>
      </c>
      <c r="I5571">
        <v>842</v>
      </c>
      <c r="J5571" t="s">
        <v>593</v>
      </c>
      <c r="K5571" t="s">
        <v>593</v>
      </c>
      <c r="L5571">
        <v>591</v>
      </c>
      <c r="M5571" t="s">
        <v>576</v>
      </c>
      <c r="N5571" t="s">
        <v>577</v>
      </c>
      <c r="O5571">
        <v>0</v>
      </c>
      <c r="P5571" t="s">
        <v>177</v>
      </c>
      <c r="Q5571" t="s">
        <v>514</v>
      </c>
      <c r="R5571" t="s">
        <v>515</v>
      </c>
      <c r="S5571" t="s">
        <v>516</v>
      </c>
      <c r="T5571">
        <v>0</v>
      </c>
      <c r="U5571" t="s">
        <v>517</v>
      </c>
      <c r="V5571">
        <v>2523</v>
      </c>
      <c r="W5571" t="s">
        <v>518</v>
      </c>
      <c r="X5571">
        <v>8</v>
      </c>
      <c r="Y5571" t="s">
        <v>519</v>
      </c>
      <c r="Z5571">
        <v>2303000</v>
      </c>
      <c r="AA5571">
        <v>21</v>
      </c>
      <c r="AB5571" t="s">
        <v>867</v>
      </c>
      <c r="AC5571">
        <v>2303</v>
      </c>
      <c r="AD5571">
        <v>2303000</v>
      </c>
      <c r="AE5571">
        <v>0</v>
      </c>
      <c r="AF5571">
        <v>1154133</v>
      </c>
      <c r="AG5571"/>
      <c r="AH5571">
        <v>1154133</v>
      </c>
      <c r="AI5571">
        <v>0</v>
      </c>
    </row>
    <row r="5572" spans="1:35">
      <c r="A5572" t="s">
        <v>862</v>
      </c>
      <c r="B5572">
        <v>2019</v>
      </c>
      <c r="C5572">
        <v>2019</v>
      </c>
      <c r="D5572">
        <v>2019</v>
      </c>
      <c r="E5572">
        <v>4</v>
      </c>
      <c r="F5572">
        <v>0</v>
      </c>
      <c r="G5572">
        <v>0</v>
      </c>
      <c r="H5572" t="s">
        <v>510</v>
      </c>
      <c r="I5572">
        <v>842</v>
      </c>
      <c r="J5572" t="s">
        <v>593</v>
      </c>
      <c r="K5572" t="s">
        <v>593</v>
      </c>
      <c r="L5572">
        <v>598</v>
      </c>
      <c r="M5572" t="s">
        <v>564</v>
      </c>
      <c r="N5572" t="s">
        <v>565</v>
      </c>
      <c r="O5572">
        <v>0</v>
      </c>
      <c r="P5572" t="s">
        <v>177</v>
      </c>
      <c r="Q5572" t="s">
        <v>514</v>
      </c>
      <c r="R5572" t="s">
        <v>515</v>
      </c>
      <c r="S5572" t="s">
        <v>516</v>
      </c>
      <c r="T5572">
        <v>0</v>
      </c>
      <c r="U5572" t="s">
        <v>517</v>
      </c>
      <c r="V5572">
        <v>2523</v>
      </c>
      <c r="W5572" t="s">
        <v>518</v>
      </c>
      <c r="X5572">
        <v>8</v>
      </c>
      <c r="Y5572" t="s">
        <v>519</v>
      </c>
      <c r="Z5572">
        <v>82000</v>
      </c>
      <c r="AA5572">
        <v>21</v>
      </c>
      <c r="AB5572" t="s">
        <v>867</v>
      </c>
      <c r="AC5572">
        <v>82</v>
      </c>
      <c r="AD5572">
        <v>82000</v>
      </c>
      <c r="AE5572">
        <v>0</v>
      </c>
      <c r="AF5572">
        <v>11379</v>
      </c>
      <c r="AG5572"/>
      <c r="AH5572">
        <v>11379</v>
      </c>
      <c r="AI5572">
        <v>0</v>
      </c>
    </row>
    <row r="5573" spans="1:35">
      <c r="A5573" t="s">
        <v>862</v>
      </c>
      <c r="B5573">
        <v>2019</v>
      </c>
      <c r="C5573">
        <v>2019</v>
      </c>
      <c r="D5573">
        <v>2019</v>
      </c>
      <c r="E5573">
        <v>4</v>
      </c>
      <c r="F5573">
        <v>0</v>
      </c>
      <c r="G5573">
        <v>0</v>
      </c>
      <c r="H5573" t="s">
        <v>510</v>
      </c>
      <c r="I5573">
        <v>842</v>
      </c>
      <c r="J5573" t="s">
        <v>593</v>
      </c>
      <c r="K5573" t="s">
        <v>593</v>
      </c>
      <c r="L5573">
        <v>604</v>
      </c>
      <c r="M5573" t="s">
        <v>769</v>
      </c>
      <c r="N5573" t="s">
        <v>770</v>
      </c>
      <c r="O5573">
        <v>0</v>
      </c>
      <c r="P5573" t="s">
        <v>177</v>
      </c>
      <c r="Q5573" t="s">
        <v>514</v>
      </c>
      <c r="R5573" t="s">
        <v>515</v>
      </c>
      <c r="S5573" t="s">
        <v>516</v>
      </c>
      <c r="T5573">
        <v>0</v>
      </c>
      <c r="U5573" t="s">
        <v>517</v>
      </c>
      <c r="V5573">
        <v>2523</v>
      </c>
      <c r="W5573" t="s">
        <v>518</v>
      </c>
      <c r="X5573">
        <v>8</v>
      </c>
      <c r="Y5573" t="s">
        <v>519</v>
      </c>
      <c r="Z5573">
        <v>846000</v>
      </c>
      <c r="AA5573">
        <v>21</v>
      </c>
      <c r="AB5573" t="s">
        <v>867</v>
      </c>
      <c r="AC5573">
        <v>846</v>
      </c>
      <c r="AD5573">
        <v>846000</v>
      </c>
      <c r="AE5573">
        <v>0</v>
      </c>
      <c r="AF5573">
        <v>146495</v>
      </c>
      <c r="AG5573"/>
      <c r="AH5573">
        <v>146495</v>
      </c>
      <c r="AI5573">
        <v>0</v>
      </c>
    </row>
    <row r="5574" spans="1:35">
      <c r="A5574" t="s">
        <v>862</v>
      </c>
      <c r="B5574">
        <v>2019</v>
      </c>
      <c r="C5574">
        <v>2019</v>
      </c>
      <c r="D5574">
        <v>2019</v>
      </c>
      <c r="E5574">
        <v>4</v>
      </c>
      <c r="F5574">
        <v>0</v>
      </c>
      <c r="G5574">
        <v>0</v>
      </c>
      <c r="H5574" t="s">
        <v>510</v>
      </c>
      <c r="I5574">
        <v>842</v>
      </c>
      <c r="J5574" t="s">
        <v>593</v>
      </c>
      <c r="K5574" t="s">
        <v>593</v>
      </c>
      <c r="L5574">
        <v>608</v>
      </c>
      <c r="M5574" t="s">
        <v>548</v>
      </c>
      <c r="N5574" t="s">
        <v>549</v>
      </c>
      <c r="O5574">
        <v>0</v>
      </c>
      <c r="P5574" t="s">
        <v>177</v>
      </c>
      <c r="Q5574" t="s">
        <v>514</v>
      </c>
      <c r="R5574" t="s">
        <v>515</v>
      </c>
      <c r="S5574" t="s">
        <v>516</v>
      </c>
      <c r="T5574">
        <v>0</v>
      </c>
      <c r="U5574" t="s">
        <v>517</v>
      </c>
      <c r="V5574">
        <v>2523</v>
      </c>
      <c r="W5574" t="s">
        <v>518</v>
      </c>
      <c r="X5574">
        <v>8</v>
      </c>
      <c r="Y5574" t="s">
        <v>519</v>
      </c>
      <c r="Z5574">
        <v>23000</v>
      </c>
      <c r="AA5574">
        <v>21</v>
      </c>
      <c r="AB5574" t="s">
        <v>867</v>
      </c>
      <c r="AC5574">
        <v>23</v>
      </c>
      <c r="AD5574">
        <v>23000</v>
      </c>
      <c r="AE5574">
        <v>0</v>
      </c>
      <c r="AF5574">
        <v>9916</v>
      </c>
      <c r="AG5574"/>
      <c r="AH5574">
        <v>9916</v>
      </c>
      <c r="AI5574">
        <v>0</v>
      </c>
    </row>
    <row r="5575" spans="1:35">
      <c r="A5575" t="s">
        <v>862</v>
      </c>
      <c r="B5575">
        <v>2019</v>
      </c>
      <c r="C5575">
        <v>2019</v>
      </c>
      <c r="D5575">
        <v>2019</v>
      </c>
      <c r="E5575">
        <v>4</v>
      </c>
      <c r="F5575">
        <v>0</v>
      </c>
      <c r="G5575">
        <v>0</v>
      </c>
      <c r="H5575" t="s">
        <v>510</v>
      </c>
      <c r="I5575">
        <v>842</v>
      </c>
      <c r="J5575" t="s">
        <v>593</v>
      </c>
      <c r="K5575" t="s">
        <v>593</v>
      </c>
      <c r="L5575">
        <v>634</v>
      </c>
      <c r="M5575" t="s">
        <v>662</v>
      </c>
      <c r="N5575" t="s">
        <v>663</v>
      </c>
      <c r="O5575">
        <v>0</v>
      </c>
      <c r="P5575" t="s">
        <v>177</v>
      </c>
      <c r="Q5575" t="s">
        <v>514</v>
      </c>
      <c r="R5575" t="s">
        <v>515</v>
      </c>
      <c r="S5575" t="s">
        <v>516</v>
      </c>
      <c r="T5575">
        <v>0</v>
      </c>
      <c r="U5575" t="s">
        <v>517</v>
      </c>
      <c r="V5575">
        <v>2523</v>
      </c>
      <c r="W5575" t="s">
        <v>518</v>
      </c>
      <c r="X5575">
        <v>8</v>
      </c>
      <c r="Y5575" t="s">
        <v>519</v>
      </c>
      <c r="Z5575">
        <v>67000</v>
      </c>
      <c r="AA5575">
        <v>21</v>
      </c>
      <c r="AB5575" t="s">
        <v>867</v>
      </c>
      <c r="AC5575">
        <v>67</v>
      </c>
      <c r="AD5575">
        <v>67000</v>
      </c>
      <c r="AE5575">
        <v>0</v>
      </c>
      <c r="AF5575">
        <v>13500</v>
      </c>
      <c r="AG5575"/>
      <c r="AH5575">
        <v>13500</v>
      </c>
      <c r="AI5575">
        <v>0</v>
      </c>
    </row>
    <row r="5576" spans="1:35">
      <c r="A5576" t="s">
        <v>862</v>
      </c>
      <c r="B5576">
        <v>2019</v>
      </c>
      <c r="C5576">
        <v>2019</v>
      </c>
      <c r="D5576">
        <v>2019</v>
      </c>
      <c r="E5576">
        <v>4</v>
      </c>
      <c r="F5576">
        <v>0</v>
      </c>
      <c r="G5576">
        <v>0</v>
      </c>
      <c r="H5576" t="s">
        <v>510</v>
      </c>
      <c r="I5576">
        <v>842</v>
      </c>
      <c r="J5576" t="s">
        <v>593</v>
      </c>
      <c r="K5576" t="s">
        <v>593</v>
      </c>
      <c r="L5576">
        <v>643</v>
      </c>
      <c r="M5576" t="s">
        <v>670</v>
      </c>
      <c r="N5576" t="s">
        <v>671</v>
      </c>
      <c r="O5576">
        <v>0</v>
      </c>
      <c r="P5576" t="s">
        <v>177</v>
      </c>
      <c r="Q5576" t="s">
        <v>514</v>
      </c>
      <c r="R5576" t="s">
        <v>515</v>
      </c>
      <c r="S5576" t="s">
        <v>516</v>
      </c>
      <c r="T5576">
        <v>0</v>
      </c>
      <c r="U5576" t="s">
        <v>517</v>
      </c>
      <c r="V5576">
        <v>2523</v>
      </c>
      <c r="W5576" t="s">
        <v>518</v>
      </c>
      <c r="X5576">
        <v>8</v>
      </c>
      <c r="Y5576" t="s">
        <v>519</v>
      </c>
      <c r="Z5576">
        <v>3876000</v>
      </c>
      <c r="AA5576">
        <v>21</v>
      </c>
      <c r="AB5576" t="s">
        <v>867</v>
      </c>
      <c r="AC5576">
        <v>3876</v>
      </c>
      <c r="AD5576">
        <v>3876000</v>
      </c>
      <c r="AE5576">
        <v>0</v>
      </c>
      <c r="AF5576">
        <v>866092</v>
      </c>
      <c r="AG5576"/>
      <c r="AH5576">
        <v>866092</v>
      </c>
      <c r="AI5576">
        <v>0</v>
      </c>
    </row>
    <row r="5577" spans="1:35">
      <c r="A5577" t="s">
        <v>862</v>
      </c>
      <c r="B5577">
        <v>2019</v>
      </c>
      <c r="C5577">
        <v>2019</v>
      </c>
      <c r="D5577">
        <v>2019</v>
      </c>
      <c r="E5577">
        <v>4</v>
      </c>
      <c r="F5577">
        <v>0</v>
      </c>
      <c r="G5577">
        <v>0</v>
      </c>
      <c r="H5577" t="s">
        <v>510</v>
      </c>
      <c r="I5577">
        <v>842</v>
      </c>
      <c r="J5577" t="s">
        <v>593</v>
      </c>
      <c r="K5577" t="s">
        <v>593</v>
      </c>
      <c r="L5577">
        <v>659</v>
      </c>
      <c r="M5577" t="s">
        <v>813</v>
      </c>
      <c r="N5577" t="s">
        <v>814</v>
      </c>
      <c r="O5577">
        <v>0</v>
      </c>
      <c r="P5577" t="s">
        <v>177</v>
      </c>
      <c r="Q5577" t="s">
        <v>514</v>
      </c>
      <c r="R5577" t="s">
        <v>515</v>
      </c>
      <c r="S5577" t="s">
        <v>516</v>
      </c>
      <c r="T5577">
        <v>0</v>
      </c>
      <c r="U5577" t="s">
        <v>517</v>
      </c>
      <c r="V5577">
        <v>2523</v>
      </c>
      <c r="W5577" t="s">
        <v>518</v>
      </c>
      <c r="X5577">
        <v>8</v>
      </c>
      <c r="Y5577" t="s">
        <v>519</v>
      </c>
      <c r="Z5577">
        <v>8903000</v>
      </c>
      <c r="AA5577">
        <v>21</v>
      </c>
      <c r="AB5577" t="s">
        <v>867</v>
      </c>
      <c r="AC5577">
        <v>8903</v>
      </c>
      <c r="AD5577">
        <v>8903000</v>
      </c>
      <c r="AE5577">
        <v>0</v>
      </c>
      <c r="AF5577">
        <v>1182530</v>
      </c>
      <c r="AG5577"/>
      <c r="AH5577">
        <v>1182530</v>
      </c>
      <c r="AI5577">
        <v>0</v>
      </c>
    </row>
    <row r="5578" spans="1:35">
      <c r="A5578" t="s">
        <v>862</v>
      </c>
      <c r="B5578">
        <v>2019</v>
      </c>
      <c r="C5578">
        <v>2019</v>
      </c>
      <c r="D5578">
        <v>2019</v>
      </c>
      <c r="E5578">
        <v>4</v>
      </c>
      <c r="F5578">
        <v>0</v>
      </c>
      <c r="G5578">
        <v>0</v>
      </c>
      <c r="H5578" t="s">
        <v>510</v>
      </c>
      <c r="I5578">
        <v>842</v>
      </c>
      <c r="J5578" t="s">
        <v>593</v>
      </c>
      <c r="K5578" t="s">
        <v>593</v>
      </c>
      <c r="L5578">
        <v>660</v>
      </c>
      <c r="M5578" t="s">
        <v>821</v>
      </c>
      <c r="N5578" t="s">
        <v>822</v>
      </c>
      <c r="O5578">
        <v>0</v>
      </c>
      <c r="P5578" t="s">
        <v>177</v>
      </c>
      <c r="Q5578" t="s">
        <v>514</v>
      </c>
      <c r="R5578" t="s">
        <v>515</v>
      </c>
      <c r="S5578" t="s">
        <v>516</v>
      </c>
      <c r="T5578">
        <v>0</v>
      </c>
      <c r="U5578" t="s">
        <v>517</v>
      </c>
      <c r="V5578">
        <v>2523</v>
      </c>
      <c r="W5578" t="s">
        <v>518</v>
      </c>
      <c r="X5578">
        <v>8</v>
      </c>
      <c r="Y5578" t="s">
        <v>519</v>
      </c>
      <c r="Z5578">
        <v>88000</v>
      </c>
      <c r="AA5578">
        <v>21</v>
      </c>
      <c r="AB5578" t="s">
        <v>867</v>
      </c>
      <c r="AC5578">
        <v>88</v>
      </c>
      <c r="AD5578">
        <v>88000</v>
      </c>
      <c r="AE5578">
        <v>0</v>
      </c>
      <c r="AF5578">
        <v>16968</v>
      </c>
      <c r="AG5578"/>
      <c r="AH5578">
        <v>16968</v>
      </c>
      <c r="AI5578">
        <v>0</v>
      </c>
    </row>
    <row r="5579" spans="1:35">
      <c r="A5579" t="s">
        <v>862</v>
      </c>
      <c r="B5579">
        <v>2019</v>
      </c>
      <c r="C5579">
        <v>2019</v>
      </c>
      <c r="D5579">
        <v>2019</v>
      </c>
      <c r="E5579">
        <v>4</v>
      </c>
      <c r="F5579">
        <v>0</v>
      </c>
      <c r="G5579">
        <v>0</v>
      </c>
      <c r="H5579" t="s">
        <v>510</v>
      </c>
      <c r="I5579">
        <v>842</v>
      </c>
      <c r="J5579" t="s">
        <v>593</v>
      </c>
      <c r="K5579" t="s">
        <v>593</v>
      </c>
      <c r="L5579">
        <v>662</v>
      </c>
      <c r="M5579" t="s">
        <v>803</v>
      </c>
      <c r="N5579" t="s">
        <v>804</v>
      </c>
      <c r="O5579">
        <v>0</v>
      </c>
      <c r="P5579" t="s">
        <v>177</v>
      </c>
      <c r="Q5579" t="s">
        <v>514</v>
      </c>
      <c r="R5579" t="s">
        <v>515</v>
      </c>
      <c r="S5579" t="s">
        <v>516</v>
      </c>
      <c r="T5579">
        <v>0</v>
      </c>
      <c r="U5579" t="s">
        <v>517</v>
      </c>
      <c r="V5579">
        <v>2523</v>
      </c>
      <c r="W5579" t="s">
        <v>518</v>
      </c>
      <c r="X5579">
        <v>8</v>
      </c>
      <c r="Y5579" t="s">
        <v>519</v>
      </c>
      <c r="Z5579">
        <v>161000</v>
      </c>
      <c r="AA5579">
        <v>21</v>
      </c>
      <c r="AB5579" t="s">
        <v>867</v>
      </c>
      <c r="AC5579">
        <v>161</v>
      </c>
      <c r="AD5579">
        <v>161000</v>
      </c>
      <c r="AE5579">
        <v>0</v>
      </c>
      <c r="AF5579">
        <v>131184</v>
      </c>
      <c r="AG5579"/>
      <c r="AH5579">
        <v>131184</v>
      </c>
      <c r="AI5579">
        <v>0</v>
      </c>
    </row>
    <row r="5580" spans="1:35">
      <c r="A5580" t="s">
        <v>862</v>
      </c>
      <c r="B5580">
        <v>2019</v>
      </c>
      <c r="C5580">
        <v>2019</v>
      </c>
      <c r="D5580">
        <v>2019</v>
      </c>
      <c r="E5580">
        <v>4</v>
      </c>
      <c r="F5580">
        <v>0</v>
      </c>
      <c r="G5580">
        <v>0</v>
      </c>
      <c r="H5580" t="s">
        <v>510</v>
      </c>
      <c r="I5580">
        <v>842</v>
      </c>
      <c r="J5580" t="s">
        <v>593</v>
      </c>
      <c r="K5580" t="s">
        <v>593</v>
      </c>
      <c r="L5580">
        <v>670</v>
      </c>
      <c r="M5580" t="s">
        <v>817</v>
      </c>
      <c r="N5580" t="s">
        <v>818</v>
      </c>
      <c r="O5580">
        <v>0</v>
      </c>
      <c r="P5580" t="s">
        <v>177</v>
      </c>
      <c r="Q5580" t="s">
        <v>514</v>
      </c>
      <c r="R5580" t="s">
        <v>515</v>
      </c>
      <c r="S5580" t="s">
        <v>516</v>
      </c>
      <c r="T5580">
        <v>0</v>
      </c>
      <c r="U5580" t="s">
        <v>517</v>
      </c>
      <c r="V5580">
        <v>2523</v>
      </c>
      <c r="W5580" t="s">
        <v>518</v>
      </c>
      <c r="X5580">
        <v>8</v>
      </c>
      <c r="Y5580" t="s">
        <v>519</v>
      </c>
      <c r="Z5580">
        <v>29000</v>
      </c>
      <c r="AA5580">
        <v>21</v>
      </c>
      <c r="AB5580" t="s">
        <v>867</v>
      </c>
      <c r="AC5580">
        <v>29</v>
      </c>
      <c r="AD5580">
        <v>29000</v>
      </c>
      <c r="AE5580">
        <v>0</v>
      </c>
      <c r="AF5580">
        <v>18952</v>
      </c>
      <c r="AG5580"/>
      <c r="AH5580">
        <v>18952</v>
      </c>
      <c r="AI5580">
        <v>0</v>
      </c>
    </row>
    <row r="5581" spans="1:35">
      <c r="A5581" t="s">
        <v>862</v>
      </c>
      <c r="B5581">
        <v>2019</v>
      </c>
      <c r="C5581">
        <v>2019</v>
      </c>
      <c r="D5581">
        <v>2019</v>
      </c>
      <c r="E5581">
        <v>4</v>
      </c>
      <c r="F5581">
        <v>0</v>
      </c>
      <c r="G5581">
        <v>0</v>
      </c>
      <c r="H5581" t="s">
        <v>510</v>
      </c>
      <c r="I5581">
        <v>842</v>
      </c>
      <c r="J5581" t="s">
        <v>593</v>
      </c>
      <c r="K5581" t="s">
        <v>593</v>
      </c>
      <c r="L5581">
        <v>682</v>
      </c>
      <c r="M5581" t="s">
        <v>707</v>
      </c>
      <c r="N5581" t="s">
        <v>708</v>
      </c>
      <c r="O5581">
        <v>0</v>
      </c>
      <c r="P5581" t="s">
        <v>177</v>
      </c>
      <c r="Q5581" t="s">
        <v>514</v>
      </c>
      <c r="R5581" t="s">
        <v>515</v>
      </c>
      <c r="S5581" t="s">
        <v>516</v>
      </c>
      <c r="T5581">
        <v>0</v>
      </c>
      <c r="U5581" t="s">
        <v>517</v>
      </c>
      <c r="V5581">
        <v>2523</v>
      </c>
      <c r="W5581" t="s">
        <v>518</v>
      </c>
      <c r="X5581">
        <v>8</v>
      </c>
      <c r="Y5581" t="s">
        <v>519</v>
      </c>
      <c r="Z5581">
        <v>130000</v>
      </c>
      <c r="AA5581">
        <v>21</v>
      </c>
      <c r="AB5581" t="s">
        <v>867</v>
      </c>
      <c r="AC5581">
        <v>130</v>
      </c>
      <c r="AD5581">
        <v>130000</v>
      </c>
      <c r="AE5581">
        <v>0</v>
      </c>
      <c r="AF5581">
        <v>56708</v>
      </c>
      <c r="AG5581"/>
      <c r="AH5581">
        <v>56708</v>
      </c>
      <c r="AI5581">
        <v>0</v>
      </c>
    </row>
    <row r="5582" spans="1:35">
      <c r="A5582" t="s">
        <v>862</v>
      </c>
      <c r="B5582">
        <v>2019</v>
      </c>
      <c r="C5582">
        <v>2019</v>
      </c>
      <c r="D5582">
        <v>2019</v>
      </c>
      <c r="E5582">
        <v>4</v>
      </c>
      <c r="F5582">
        <v>0</v>
      </c>
      <c r="G5582">
        <v>0</v>
      </c>
      <c r="H5582" t="s">
        <v>510</v>
      </c>
      <c r="I5582">
        <v>842</v>
      </c>
      <c r="J5582" t="s">
        <v>593</v>
      </c>
      <c r="K5582" t="s">
        <v>593</v>
      </c>
      <c r="L5582">
        <v>699</v>
      </c>
      <c r="M5582" t="s">
        <v>585</v>
      </c>
      <c r="N5582" t="s">
        <v>586</v>
      </c>
      <c r="O5582">
        <v>0</v>
      </c>
      <c r="P5582" t="s">
        <v>177</v>
      </c>
      <c r="Q5582" t="s">
        <v>514</v>
      </c>
      <c r="R5582" t="s">
        <v>515</v>
      </c>
      <c r="S5582" t="s">
        <v>516</v>
      </c>
      <c r="T5582">
        <v>0</v>
      </c>
      <c r="U5582" t="s">
        <v>517</v>
      </c>
      <c r="V5582">
        <v>2523</v>
      </c>
      <c r="W5582" t="s">
        <v>518</v>
      </c>
      <c r="X5582">
        <v>8</v>
      </c>
      <c r="Y5582" t="s">
        <v>519</v>
      </c>
      <c r="Z5582">
        <v>22000</v>
      </c>
      <c r="AA5582">
        <v>21</v>
      </c>
      <c r="AB5582" t="s">
        <v>867</v>
      </c>
      <c r="AC5582">
        <v>22</v>
      </c>
      <c r="AD5582">
        <v>22000</v>
      </c>
      <c r="AE5582">
        <v>0</v>
      </c>
      <c r="AF5582">
        <v>50410</v>
      </c>
      <c r="AG5582"/>
      <c r="AH5582">
        <v>50410</v>
      </c>
      <c r="AI5582">
        <v>0</v>
      </c>
    </row>
    <row r="5583" spans="1:35">
      <c r="A5583" t="s">
        <v>862</v>
      </c>
      <c r="B5583">
        <v>2019</v>
      </c>
      <c r="C5583">
        <v>2019</v>
      </c>
      <c r="D5583">
        <v>2019</v>
      </c>
      <c r="E5583">
        <v>4</v>
      </c>
      <c r="F5583">
        <v>0</v>
      </c>
      <c r="G5583">
        <v>0</v>
      </c>
      <c r="H5583" t="s">
        <v>510</v>
      </c>
      <c r="I5583">
        <v>842</v>
      </c>
      <c r="J5583" t="s">
        <v>593</v>
      </c>
      <c r="K5583" t="s">
        <v>593</v>
      </c>
      <c r="L5583">
        <v>702</v>
      </c>
      <c r="M5583" t="s">
        <v>211</v>
      </c>
      <c r="N5583" t="s">
        <v>563</v>
      </c>
      <c r="O5583">
        <v>0</v>
      </c>
      <c r="P5583" t="s">
        <v>177</v>
      </c>
      <c r="Q5583" t="s">
        <v>514</v>
      </c>
      <c r="R5583" t="s">
        <v>515</v>
      </c>
      <c r="S5583" t="s">
        <v>516</v>
      </c>
      <c r="T5583">
        <v>0</v>
      </c>
      <c r="U5583" t="s">
        <v>517</v>
      </c>
      <c r="V5583">
        <v>2523</v>
      </c>
      <c r="W5583" t="s">
        <v>518</v>
      </c>
      <c r="X5583">
        <v>8</v>
      </c>
      <c r="Y5583" t="s">
        <v>519</v>
      </c>
      <c r="Z5583">
        <v>2251000</v>
      </c>
      <c r="AA5583">
        <v>21</v>
      </c>
      <c r="AB5583" t="s">
        <v>867</v>
      </c>
      <c r="AC5583">
        <v>2251</v>
      </c>
      <c r="AD5583">
        <v>2251000</v>
      </c>
      <c r="AE5583">
        <v>0</v>
      </c>
      <c r="AF5583">
        <v>540622</v>
      </c>
      <c r="AG5583"/>
      <c r="AH5583">
        <v>540622</v>
      </c>
      <c r="AI5583">
        <v>0</v>
      </c>
    </row>
    <row r="5584" spans="1:35">
      <c r="A5584" t="s">
        <v>862</v>
      </c>
      <c r="B5584">
        <v>2019</v>
      </c>
      <c r="C5584">
        <v>2019</v>
      </c>
      <c r="D5584">
        <v>2019</v>
      </c>
      <c r="E5584">
        <v>4</v>
      </c>
      <c r="F5584">
        <v>0</v>
      </c>
      <c r="G5584">
        <v>0</v>
      </c>
      <c r="H5584" t="s">
        <v>510</v>
      </c>
      <c r="I5584">
        <v>842</v>
      </c>
      <c r="J5584" t="s">
        <v>593</v>
      </c>
      <c r="K5584" t="s">
        <v>593</v>
      </c>
      <c r="L5584">
        <v>704</v>
      </c>
      <c r="M5584" t="s">
        <v>570</v>
      </c>
      <c r="N5584" t="s">
        <v>571</v>
      </c>
      <c r="O5584">
        <v>0</v>
      </c>
      <c r="P5584" t="s">
        <v>177</v>
      </c>
      <c r="Q5584" t="s">
        <v>514</v>
      </c>
      <c r="R5584" t="s">
        <v>515</v>
      </c>
      <c r="S5584" t="s">
        <v>516</v>
      </c>
      <c r="T5584">
        <v>0</v>
      </c>
      <c r="U5584" t="s">
        <v>517</v>
      </c>
      <c r="V5584">
        <v>2523</v>
      </c>
      <c r="W5584" t="s">
        <v>518</v>
      </c>
      <c r="X5584">
        <v>8</v>
      </c>
      <c r="Y5584" t="s">
        <v>519</v>
      </c>
      <c r="Z5584">
        <v>16000</v>
      </c>
      <c r="AA5584">
        <v>21</v>
      </c>
      <c r="AB5584" t="s">
        <v>867</v>
      </c>
      <c r="AC5584">
        <v>16</v>
      </c>
      <c r="AD5584">
        <v>16000</v>
      </c>
      <c r="AE5584">
        <v>0</v>
      </c>
      <c r="AF5584">
        <v>12528</v>
      </c>
      <c r="AG5584"/>
      <c r="AH5584">
        <v>12528</v>
      </c>
      <c r="AI5584">
        <v>0</v>
      </c>
    </row>
    <row r="5585" spans="1:35">
      <c r="A5585" t="s">
        <v>862</v>
      </c>
      <c r="B5585">
        <v>2019</v>
      </c>
      <c r="C5585">
        <v>2019</v>
      </c>
      <c r="D5585">
        <v>2019</v>
      </c>
      <c r="E5585">
        <v>4</v>
      </c>
      <c r="F5585">
        <v>0</v>
      </c>
      <c r="G5585">
        <v>0</v>
      </c>
      <c r="H5585" t="s">
        <v>510</v>
      </c>
      <c r="I5585">
        <v>842</v>
      </c>
      <c r="J5585" t="s">
        <v>593</v>
      </c>
      <c r="K5585" t="s">
        <v>593</v>
      </c>
      <c r="L5585">
        <v>710</v>
      </c>
      <c r="M5585" t="s">
        <v>616</v>
      </c>
      <c r="N5585" t="s">
        <v>617</v>
      </c>
      <c r="O5585">
        <v>0</v>
      </c>
      <c r="P5585" t="s">
        <v>177</v>
      </c>
      <c r="Q5585" t="s">
        <v>514</v>
      </c>
      <c r="R5585" t="s">
        <v>515</v>
      </c>
      <c r="S5585" t="s">
        <v>516</v>
      </c>
      <c r="T5585">
        <v>0</v>
      </c>
      <c r="U5585" t="s">
        <v>517</v>
      </c>
      <c r="V5585">
        <v>2523</v>
      </c>
      <c r="W5585" t="s">
        <v>518</v>
      </c>
      <c r="X5585">
        <v>8</v>
      </c>
      <c r="Y5585" t="s">
        <v>519</v>
      </c>
      <c r="Z5585">
        <v>215000</v>
      </c>
      <c r="AA5585">
        <v>21</v>
      </c>
      <c r="AB5585" t="s">
        <v>867</v>
      </c>
      <c r="AC5585">
        <v>215</v>
      </c>
      <c r="AD5585">
        <v>215000</v>
      </c>
      <c r="AE5585">
        <v>0</v>
      </c>
      <c r="AF5585">
        <v>185112</v>
      </c>
      <c r="AG5585"/>
      <c r="AH5585">
        <v>185112</v>
      </c>
      <c r="AI5585">
        <v>0</v>
      </c>
    </row>
    <row r="5586" spans="1:35">
      <c r="A5586" t="s">
        <v>862</v>
      </c>
      <c r="B5586">
        <v>2019</v>
      </c>
      <c r="C5586">
        <v>2019</v>
      </c>
      <c r="D5586">
        <v>2019</v>
      </c>
      <c r="E5586">
        <v>4</v>
      </c>
      <c r="F5586">
        <v>0</v>
      </c>
      <c r="G5586">
        <v>0</v>
      </c>
      <c r="H5586" t="s">
        <v>510</v>
      </c>
      <c r="I5586">
        <v>842</v>
      </c>
      <c r="J5586" t="s">
        <v>593</v>
      </c>
      <c r="K5586" t="s">
        <v>593</v>
      </c>
      <c r="L5586">
        <v>724</v>
      </c>
      <c r="M5586" t="s">
        <v>214</v>
      </c>
      <c r="N5586" t="s">
        <v>580</v>
      </c>
      <c r="O5586">
        <v>0</v>
      </c>
      <c r="P5586" t="s">
        <v>177</v>
      </c>
      <c r="Q5586" t="s">
        <v>514</v>
      </c>
      <c r="R5586" t="s">
        <v>515</v>
      </c>
      <c r="S5586" t="s">
        <v>516</v>
      </c>
      <c r="T5586">
        <v>0</v>
      </c>
      <c r="U5586" t="s">
        <v>517</v>
      </c>
      <c r="V5586">
        <v>2523</v>
      </c>
      <c r="W5586" t="s">
        <v>518</v>
      </c>
      <c r="X5586">
        <v>8</v>
      </c>
      <c r="Y5586" t="s">
        <v>519</v>
      </c>
      <c r="Z5586">
        <v>520000</v>
      </c>
      <c r="AA5586">
        <v>21</v>
      </c>
      <c r="AB5586" t="s">
        <v>867</v>
      </c>
      <c r="AC5586">
        <v>520</v>
      </c>
      <c r="AD5586">
        <v>520000</v>
      </c>
      <c r="AE5586">
        <v>0</v>
      </c>
      <c r="AF5586">
        <v>160648</v>
      </c>
      <c r="AG5586"/>
      <c r="AH5586">
        <v>160648</v>
      </c>
      <c r="AI5586">
        <v>0</v>
      </c>
    </row>
    <row r="5587" spans="1:35">
      <c r="A5587" t="s">
        <v>862</v>
      </c>
      <c r="B5587">
        <v>2019</v>
      </c>
      <c r="C5587">
        <v>2019</v>
      </c>
      <c r="D5587">
        <v>2019</v>
      </c>
      <c r="E5587">
        <v>4</v>
      </c>
      <c r="F5587">
        <v>0</v>
      </c>
      <c r="G5587">
        <v>0</v>
      </c>
      <c r="H5587" t="s">
        <v>510</v>
      </c>
      <c r="I5587">
        <v>842</v>
      </c>
      <c r="J5587" t="s">
        <v>593</v>
      </c>
      <c r="K5587" t="s">
        <v>593</v>
      </c>
      <c r="L5587">
        <v>740</v>
      </c>
      <c r="M5587" t="s">
        <v>709</v>
      </c>
      <c r="N5587" t="s">
        <v>710</v>
      </c>
      <c r="O5587">
        <v>0</v>
      </c>
      <c r="P5587" t="s">
        <v>177</v>
      </c>
      <c r="Q5587" t="s">
        <v>514</v>
      </c>
      <c r="R5587" t="s">
        <v>515</v>
      </c>
      <c r="S5587" t="s">
        <v>516</v>
      </c>
      <c r="T5587">
        <v>0</v>
      </c>
      <c r="U5587" t="s">
        <v>517</v>
      </c>
      <c r="V5587">
        <v>2523</v>
      </c>
      <c r="W5587" t="s">
        <v>518</v>
      </c>
      <c r="X5587">
        <v>8</v>
      </c>
      <c r="Y5587" t="s">
        <v>519</v>
      </c>
      <c r="Z5587">
        <v>7000</v>
      </c>
      <c r="AA5587">
        <v>21</v>
      </c>
      <c r="AB5587" t="s">
        <v>867</v>
      </c>
      <c r="AC5587">
        <v>7</v>
      </c>
      <c r="AD5587">
        <v>7000</v>
      </c>
      <c r="AE5587">
        <v>0</v>
      </c>
      <c r="AF5587">
        <v>12738</v>
      </c>
      <c r="AG5587"/>
      <c r="AH5587">
        <v>12738</v>
      </c>
      <c r="AI5587">
        <v>0</v>
      </c>
    </row>
    <row r="5588" spans="1:35">
      <c r="A5588" t="s">
        <v>862</v>
      </c>
      <c r="B5588">
        <v>2019</v>
      </c>
      <c r="C5588">
        <v>2019</v>
      </c>
      <c r="D5588">
        <v>2019</v>
      </c>
      <c r="E5588">
        <v>4</v>
      </c>
      <c r="F5588">
        <v>0</v>
      </c>
      <c r="G5588">
        <v>0</v>
      </c>
      <c r="H5588" t="s">
        <v>510</v>
      </c>
      <c r="I5588">
        <v>842</v>
      </c>
      <c r="J5588" t="s">
        <v>593</v>
      </c>
      <c r="K5588" t="s">
        <v>593</v>
      </c>
      <c r="L5588">
        <v>752</v>
      </c>
      <c r="M5588" t="s">
        <v>189</v>
      </c>
      <c r="N5588" t="s">
        <v>569</v>
      </c>
      <c r="O5588">
        <v>0</v>
      </c>
      <c r="P5588" t="s">
        <v>177</v>
      </c>
      <c r="Q5588" t="s">
        <v>514</v>
      </c>
      <c r="R5588" t="s">
        <v>515</v>
      </c>
      <c r="S5588" t="s">
        <v>516</v>
      </c>
      <c r="T5588">
        <v>0</v>
      </c>
      <c r="U5588" t="s">
        <v>517</v>
      </c>
      <c r="V5588">
        <v>2523</v>
      </c>
      <c r="W5588" t="s">
        <v>518</v>
      </c>
      <c r="X5588">
        <v>8</v>
      </c>
      <c r="Y5588" t="s">
        <v>519</v>
      </c>
      <c r="Z5588">
        <v>210000</v>
      </c>
      <c r="AA5588">
        <v>21</v>
      </c>
      <c r="AB5588" t="s">
        <v>867</v>
      </c>
      <c r="AC5588">
        <v>210</v>
      </c>
      <c r="AD5588">
        <v>210000</v>
      </c>
      <c r="AE5588">
        <v>0</v>
      </c>
      <c r="AF5588">
        <v>199296</v>
      </c>
      <c r="AG5588"/>
      <c r="AH5588">
        <v>199296</v>
      </c>
      <c r="AI5588">
        <v>0</v>
      </c>
    </row>
    <row r="5589" spans="1:35">
      <c r="A5589" t="s">
        <v>862</v>
      </c>
      <c r="B5589">
        <v>2019</v>
      </c>
      <c r="C5589">
        <v>2019</v>
      </c>
      <c r="D5589">
        <v>2019</v>
      </c>
      <c r="E5589">
        <v>4</v>
      </c>
      <c r="F5589">
        <v>0</v>
      </c>
      <c r="G5589">
        <v>0</v>
      </c>
      <c r="H5589" t="s">
        <v>510</v>
      </c>
      <c r="I5589">
        <v>842</v>
      </c>
      <c r="J5589" t="s">
        <v>593</v>
      </c>
      <c r="K5589" t="s">
        <v>593</v>
      </c>
      <c r="L5589">
        <v>764</v>
      </c>
      <c r="M5589" t="s">
        <v>198</v>
      </c>
      <c r="N5589" t="s">
        <v>556</v>
      </c>
      <c r="O5589">
        <v>0</v>
      </c>
      <c r="P5589" t="s">
        <v>177</v>
      </c>
      <c r="Q5589" t="s">
        <v>514</v>
      </c>
      <c r="R5589" t="s">
        <v>515</v>
      </c>
      <c r="S5589" t="s">
        <v>516</v>
      </c>
      <c r="T5589">
        <v>0</v>
      </c>
      <c r="U5589" t="s">
        <v>517</v>
      </c>
      <c r="V5589">
        <v>2523</v>
      </c>
      <c r="W5589" t="s">
        <v>518</v>
      </c>
      <c r="X5589">
        <v>8</v>
      </c>
      <c r="Y5589" t="s">
        <v>519</v>
      </c>
      <c r="Z5589">
        <v>976000</v>
      </c>
      <c r="AA5589">
        <v>21</v>
      </c>
      <c r="AB5589" t="s">
        <v>867</v>
      </c>
      <c r="AC5589">
        <v>976</v>
      </c>
      <c r="AD5589">
        <v>976000</v>
      </c>
      <c r="AE5589">
        <v>0</v>
      </c>
      <c r="AF5589">
        <v>210044</v>
      </c>
      <c r="AG5589"/>
      <c r="AH5589">
        <v>210044</v>
      </c>
      <c r="AI5589">
        <v>0</v>
      </c>
    </row>
    <row r="5590" spans="1:35">
      <c r="A5590" t="s">
        <v>862</v>
      </c>
      <c r="B5590">
        <v>2019</v>
      </c>
      <c r="C5590">
        <v>2019</v>
      </c>
      <c r="D5590">
        <v>2019</v>
      </c>
      <c r="E5590">
        <v>4</v>
      </c>
      <c r="F5590">
        <v>0</v>
      </c>
      <c r="G5590">
        <v>0</v>
      </c>
      <c r="H5590" t="s">
        <v>510</v>
      </c>
      <c r="I5590">
        <v>842</v>
      </c>
      <c r="J5590" t="s">
        <v>593</v>
      </c>
      <c r="K5590" t="s">
        <v>593</v>
      </c>
      <c r="L5590">
        <v>780</v>
      </c>
      <c r="M5590" t="s">
        <v>713</v>
      </c>
      <c r="N5590" t="s">
        <v>714</v>
      </c>
      <c r="O5590">
        <v>0</v>
      </c>
      <c r="P5590" t="s">
        <v>177</v>
      </c>
      <c r="Q5590" t="s">
        <v>514</v>
      </c>
      <c r="R5590" t="s">
        <v>515</v>
      </c>
      <c r="S5590" t="s">
        <v>516</v>
      </c>
      <c r="T5590">
        <v>0</v>
      </c>
      <c r="U5590" t="s">
        <v>517</v>
      </c>
      <c r="V5590">
        <v>2523</v>
      </c>
      <c r="W5590" t="s">
        <v>518</v>
      </c>
      <c r="X5590">
        <v>8</v>
      </c>
      <c r="Y5590" t="s">
        <v>519</v>
      </c>
      <c r="Z5590">
        <v>4752000</v>
      </c>
      <c r="AA5590">
        <v>21</v>
      </c>
      <c r="AB5590" t="s">
        <v>867</v>
      </c>
      <c r="AC5590">
        <v>4752</v>
      </c>
      <c r="AD5590">
        <v>4752000</v>
      </c>
      <c r="AE5590">
        <v>0</v>
      </c>
      <c r="AF5590">
        <v>974543</v>
      </c>
      <c r="AG5590"/>
      <c r="AH5590">
        <v>974543</v>
      </c>
      <c r="AI5590">
        <v>0</v>
      </c>
    </row>
    <row r="5591" spans="1:35">
      <c r="A5591" t="s">
        <v>862</v>
      </c>
      <c r="B5591">
        <v>2019</v>
      </c>
      <c r="C5591">
        <v>2019</v>
      </c>
      <c r="D5591">
        <v>2019</v>
      </c>
      <c r="E5591">
        <v>4</v>
      </c>
      <c r="F5591">
        <v>0</v>
      </c>
      <c r="G5591">
        <v>0</v>
      </c>
      <c r="H5591" t="s">
        <v>510</v>
      </c>
      <c r="I5591">
        <v>842</v>
      </c>
      <c r="J5591" t="s">
        <v>593</v>
      </c>
      <c r="K5591" t="s">
        <v>593</v>
      </c>
      <c r="L5591">
        <v>784</v>
      </c>
      <c r="M5591" t="s">
        <v>186</v>
      </c>
      <c r="N5591" t="s">
        <v>618</v>
      </c>
      <c r="O5591">
        <v>0</v>
      </c>
      <c r="P5591" t="s">
        <v>177</v>
      </c>
      <c r="Q5591" t="s">
        <v>514</v>
      </c>
      <c r="R5591" t="s">
        <v>515</v>
      </c>
      <c r="S5591" t="s">
        <v>516</v>
      </c>
      <c r="T5591">
        <v>0</v>
      </c>
      <c r="U5591" t="s">
        <v>517</v>
      </c>
      <c r="V5591">
        <v>2523</v>
      </c>
      <c r="W5591" t="s">
        <v>518</v>
      </c>
      <c r="X5591">
        <v>8</v>
      </c>
      <c r="Y5591" t="s">
        <v>519</v>
      </c>
      <c r="Z5591">
        <v>300000</v>
      </c>
      <c r="AA5591">
        <v>21</v>
      </c>
      <c r="AB5591" t="s">
        <v>867</v>
      </c>
      <c r="AC5591">
        <v>300</v>
      </c>
      <c r="AD5591">
        <v>300000</v>
      </c>
      <c r="AE5591">
        <v>0</v>
      </c>
      <c r="AF5591">
        <v>153949</v>
      </c>
      <c r="AG5591"/>
      <c r="AH5591">
        <v>153949</v>
      </c>
      <c r="AI5591">
        <v>0</v>
      </c>
    </row>
    <row r="5592" spans="1:35">
      <c r="A5592" t="s">
        <v>862</v>
      </c>
      <c r="B5592">
        <v>2019</v>
      </c>
      <c r="C5592">
        <v>2019</v>
      </c>
      <c r="D5592">
        <v>2019</v>
      </c>
      <c r="E5592">
        <v>4</v>
      </c>
      <c r="F5592">
        <v>0</v>
      </c>
      <c r="G5592">
        <v>0</v>
      </c>
      <c r="H5592" t="s">
        <v>510</v>
      </c>
      <c r="I5592">
        <v>842</v>
      </c>
      <c r="J5592" t="s">
        <v>593</v>
      </c>
      <c r="K5592" t="s">
        <v>593</v>
      </c>
      <c r="L5592">
        <v>788</v>
      </c>
      <c r="M5592" t="s">
        <v>729</v>
      </c>
      <c r="N5592" t="s">
        <v>730</v>
      </c>
      <c r="O5592">
        <v>0</v>
      </c>
      <c r="P5592" t="s">
        <v>177</v>
      </c>
      <c r="Q5592" t="s">
        <v>514</v>
      </c>
      <c r="R5592" t="s">
        <v>515</v>
      </c>
      <c r="S5592" t="s">
        <v>516</v>
      </c>
      <c r="T5592">
        <v>0</v>
      </c>
      <c r="U5592" t="s">
        <v>517</v>
      </c>
      <c r="V5592">
        <v>2523</v>
      </c>
      <c r="W5592" t="s">
        <v>518</v>
      </c>
      <c r="X5592">
        <v>8</v>
      </c>
      <c r="Y5592" t="s">
        <v>519</v>
      </c>
      <c r="Z5592">
        <v>71000</v>
      </c>
      <c r="AA5592">
        <v>21</v>
      </c>
      <c r="AB5592" t="s">
        <v>867</v>
      </c>
      <c r="AC5592">
        <v>71</v>
      </c>
      <c r="AD5592">
        <v>71000</v>
      </c>
      <c r="AE5592">
        <v>0</v>
      </c>
      <c r="AF5592">
        <v>9860</v>
      </c>
      <c r="AG5592"/>
      <c r="AH5592">
        <v>9860</v>
      </c>
      <c r="AI5592">
        <v>0</v>
      </c>
    </row>
    <row r="5593" spans="1:35">
      <c r="A5593" t="s">
        <v>862</v>
      </c>
      <c r="B5593">
        <v>2019</v>
      </c>
      <c r="C5593">
        <v>2019</v>
      </c>
      <c r="D5593">
        <v>2019</v>
      </c>
      <c r="E5593">
        <v>4</v>
      </c>
      <c r="F5593">
        <v>0</v>
      </c>
      <c r="G5593">
        <v>0</v>
      </c>
      <c r="H5593" t="s">
        <v>510</v>
      </c>
      <c r="I5593">
        <v>842</v>
      </c>
      <c r="J5593" t="s">
        <v>593</v>
      </c>
      <c r="K5593" t="s">
        <v>593</v>
      </c>
      <c r="L5593">
        <v>796</v>
      </c>
      <c r="M5593" t="s">
        <v>811</v>
      </c>
      <c r="N5593" t="s">
        <v>812</v>
      </c>
      <c r="O5593">
        <v>0</v>
      </c>
      <c r="P5593" t="s">
        <v>177</v>
      </c>
      <c r="Q5593" t="s">
        <v>514</v>
      </c>
      <c r="R5593" t="s">
        <v>515</v>
      </c>
      <c r="S5593" t="s">
        <v>516</v>
      </c>
      <c r="T5593">
        <v>0</v>
      </c>
      <c r="U5593" t="s">
        <v>517</v>
      </c>
      <c r="V5593">
        <v>2523</v>
      </c>
      <c r="W5593" t="s">
        <v>518</v>
      </c>
      <c r="X5593">
        <v>8</v>
      </c>
      <c r="Y5593" t="s">
        <v>519</v>
      </c>
      <c r="Z5593">
        <v>220000</v>
      </c>
      <c r="AA5593">
        <v>21</v>
      </c>
      <c r="AB5593" t="s">
        <v>867</v>
      </c>
      <c r="AC5593">
        <v>220</v>
      </c>
      <c r="AD5593">
        <v>220000</v>
      </c>
      <c r="AE5593">
        <v>0</v>
      </c>
      <c r="AF5593">
        <v>94449</v>
      </c>
      <c r="AG5593"/>
      <c r="AH5593">
        <v>94449</v>
      </c>
      <c r="AI5593">
        <v>0</v>
      </c>
    </row>
    <row r="5594" spans="1:35">
      <c r="A5594" t="s">
        <v>862</v>
      </c>
      <c r="B5594">
        <v>2019</v>
      </c>
      <c r="C5594">
        <v>2019</v>
      </c>
      <c r="D5594">
        <v>2019</v>
      </c>
      <c r="E5594">
        <v>4</v>
      </c>
      <c r="F5594">
        <v>0</v>
      </c>
      <c r="G5594">
        <v>0</v>
      </c>
      <c r="H5594" t="s">
        <v>510</v>
      </c>
      <c r="I5594">
        <v>842</v>
      </c>
      <c r="J5594" t="s">
        <v>593</v>
      </c>
      <c r="K5594" t="s">
        <v>593</v>
      </c>
      <c r="L5594">
        <v>804</v>
      </c>
      <c r="M5594" t="s">
        <v>650</v>
      </c>
      <c r="N5594" t="s">
        <v>651</v>
      </c>
      <c r="O5594">
        <v>0</v>
      </c>
      <c r="P5594" t="s">
        <v>177</v>
      </c>
      <c r="Q5594" t="s">
        <v>514</v>
      </c>
      <c r="R5594" t="s">
        <v>515</v>
      </c>
      <c r="S5594" t="s">
        <v>516</v>
      </c>
      <c r="T5594">
        <v>0</v>
      </c>
      <c r="U5594" t="s">
        <v>517</v>
      </c>
      <c r="V5594">
        <v>2523</v>
      </c>
      <c r="W5594" t="s">
        <v>518</v>
      </c>
      <c r="X5594">
        <v>8</v>
      </c>
      <c r="Y5594" t="s">
        <v>519</v>
      </c>
      <c r="Z5594">
        <v>11000</v>
      </c>
      <c r="AA5594">
        <v>21</v>
      </c>
      <c r="AB5594" t="s">
        <v>867</v>
      </c>
      <c r="AC5594">
        <v>11</v>
      </c>
      <c r="AD5594">
        <v>11000</v>
      </c>
      <c r="AE5594">
        <v>0</v>
      </c>
      <c r="AF5594">
        <v>7401</v>
      </c>
      <c r="AG5594"/>
      <c r="AH5594">
        <v>7401</v>
      </c>
      <c r="AI5594">
        <v>0</v>
      </c>
    </row>
    <row r="5595" spans="1:35">
      <c r="A5595" t="s">
        <v>862</v>
      </c>
      <c r="B5595">
        <v>2019</v>
      </c>
      <c r="C5595">
        <v>2019</v>
      </c>
      <c r="D5595">
        <v>2019</v>
      </c>
      <c r="E5595">
        <v>4</v>
      </c>
      <c r="F5595">
        <v>0</v>
      </c>
      <c r="G5595">
        <v>0</v>
      </c>
      <c r="H5595" t="s">
        <v>510</v>
      </c>
      <c r="I5595">
        <v>842</v>
      </c>
      <c r="J5595" t="s">
        <v>593</v>
      </c>
      <c r="K5595" t="s">
        <v>593</v>
      </c>
      <c r="L5595">
        <v>818</v>
      </c>
      <c r="M5595" t="s">
        <v>532</v>
      </c>
      <c r="N5595" t="s">
        <v>533</v>
      </c>
      <c r="O5595">
        <v>0</v>
      </c>
      <c r="P5595" t="s">
        <v>177</v>
      </c>
      <c r="Q5595" t="s">
        <v>514</v>
      </c>
      <c r="R5595" t="s">
        <v>515</v>
      </c>
      <c r="S5595" t="s">
        <v>516</v>
      </c>
      <c r="T5595">
        <v>0</v>
      </c>
      <c r="U5595" t="s">
        <v>517</v>
      </c>
      <c r="V5595">
        <v>2523</v>
      </c>
      <c r="W5595" t="s">
        <v>518</v>
      </c>
      <c r="X5595">
        <v>8</v>
      </c>
      <c r="Y5595" t="s">
        <v>519</v>
      </c>
      <c r="Z5595">
        <v>141000</v>
      </c>
      <c r="AA5595">
        <v>21</v>
      </c>
      <c r="AB5595" t="s">
        <v>867</v>
      </c>
      <c r="AC5595">
        <v>141</v>
      </c>
      <c r="AD5595">
        <v>141000</v>
      </c>
      <c r="AE5595">
        <v>0</v>
      </c>
      <c r="AF5595">
        <v>31008</v>
      </c>
      <c r="AG5595"/>
      <c r="AH5595">
        <v>31008</v>
      </c>
      <c r="AI5595">
        <v>0</v>
      </c>
    </row>
    <row r="5596" spans="1:35">
      <c r="A5596" t="s">
        <v>862</v>
      </c>
      <c r="B5596">
        <v>2019</v>
      </c>
      <c r="C5596">
        <v>2019</v>
      </c>
      <c r="D5596">
        <v>2019</v>
      </c>
      <c r="E5596">
        <v>4</v>
      </c>
      <c r="F5596">
        <v>0</v>
      </c>
      <c r="G5596">
        <v>0</v>
      </c>
      <c r="H5596" t="s">
        <v>510</v>
      </c>
      <c r="I5596">
        <v>842</v>
      </c>
      <c r="J5596" t="s">
        <v>593</v>
      </c>
      <c r="K5596" t="s">
        <v>593</v>
      </c>
      <c r="L5596">
        <v>826</v>
      </c>
      <c r="M5596" t="s">
        <v>589</v>
      </c>
      <c r="N5596" t="s">
        <v>590</v>
      </c>
      <c r="O5596">
        <v>0</v>
      </c>
      <c r="P5596" t="s">
        <v>177</v>
      </c>
      <c r="Q5596" t="s">
        <v>514</v>
      </c>
      <c r="R5596" t="s">
        <v>515</v>
      </c>
      <c r="S5596" t="s">
        <v>516</v>
      </c>
      <c r="T5596">
        <v>0</v>
      </c>
      <c r="U5596" t="s">
        <v>517</v>
      </c>
      <c r="V5596">
        <v>2523</v>
      </c>
      <c r="W5596" t="s">
        <v>518</v>
      </c>
      <c r="X5596">
        <v>8</v>
      </c>
      <c r="Y5596" t="s">
        <v>519</v>
      </c>
      <c r="Z5596">
        <v>357000</v>
      </c>
      <c r="AA5596">
        <v>21</v>
      </c>
      <c r="AB5596" t="s">
        <v>867</v>
      </c>
      <c r="AC5596">
        <v>357</v>
      </c>
      <c r="AD5596">
        <v>357000</v>
      </c>
      <c r="AE5596">
        <v>0</v>
      </c>
      <c r="AF5596">
        <v>447413</v>
      </c>
      <c r="AG5596"/>
      <c r="AH5596">
        <v>447413</v>
      </c>
      <c r="AI5596">
        <v>0</v>
      </c>
    </row>
    <row r="5597" spans="1:35">
      <c r="A5597" t="s">
        <v>862</v>
      </c>
      <c r="B5597">
        <v>2019</v>
      </c>
      <c r="C5597">
        <v>2019</v>
      </c>
      <c r="D5597">
        <v>2019</v>
      </c>
      <c r="E5597">
        <v>4</v>
      </c>
      <c r="F5597">
        <v>0</v>
      </c>
      <c r="G5597">
        <v>0</v>
      </c>
      <c r="H5597" t="s">
        <v>510</v>
      </c>
      <c r="I5597">
        <v>842</v>
      </c>
      <c r="J5597" t="s">
        <v>593</v>
      </c>
      <c r="K5597" t="s">
        <v>593</v>
      </c>
      <c r="L5597">
        <v>862</v>
      </c>
      <c r="M5597" t="s">
        <v>723</v>
      </c>
      <c r="N5597" t="s">
        <v>724</v>
      </c>
      <c r="O5597">
        <v>0</v>
      </c>
      <c r="P5597" t="s">
        <v>177</v>
      </c>
      <c r="Q5597" t="s">
        <v>514</v>
      </c>
      <c r="R5597" t="s">
        <v>515</v>
      </c>
      <c r="S5597" t="s">
        <v>516</v>
      </c>
      <c r="T5597">
        <v>0</v>
      </c>
      <c r="U5597" t="s">
        <v>517</v>
      </c>
      <c r="V5597">
        <v>2523</v>
      </c>
      <c r="W5597" t="s">
        <v>518</v>
      </c>
      <c r="X5597">
        <v>8</v>
      </c>
      <c r="Y5597" t="s">
        <v>519</v>
      </c>
      <c r="Z5597">
        <v>858000</v>
      </c>
      <c r="AA5597">
        <v>21</v>
      </c>
      <c r="AB5597" t="s">
        <v>867</v>
      </c>
      <c r="AC5597">
        <v>858</v>
      </c>
      <c r="AD5597">
        <v>858000</v>
      </c>
      <c r="AE5597">
        <v>0</v>
      </c>
      <c r="AF5597">
        <v>261084</v>
      </c>
      <c r="AG5597"/>
      <c r="AH5597">
        <v>261084</v>
      </c>
      <c r="AI5597">
        <v>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5F55-FD80-4F0D-AB63-3BEB4F704D4E}">
  <sheetPr>
    <tabColor rgb="FFDDDDDD"/>
    <pageSetUpPr fitToPage="1"/>
  </sheetPr>
  <dimension ref="A1:D8"/>
  <sheetViews>
    <sheetView showGridLines="0" zoomScale="85" workbookViewId="0">
      <selection activeCell="A7" sqref="A4:XFD7"/>
    </sheetView>
    <sheetView workbookViewId="1">
      <selection activeCell="B21" sqref="B21"/>
    </sheetView>
  </sheetViews>
  <sheetFormatPr defaultColWidth="15.7265625" defaultRowHeight="12.5"/>
  <cols>
    <col min="1" max="1" width="64.54296875" style="2" bestFit="1" customWidth="1"/>
    <col min="2" max="3" width="15.7265625" style="6"/>
    <col min="4" max="16384" width="15.7265625" style="2"/>
  </cols>
  <sheetData>
    <row r="1" spans="1:4" ht="18">
      <c r="A1" s="1" t="s">
        <v>68</v>
      </c>
    </row>
    <row r="5" spans="1:4" ht="13">
      <c r="A5" s="3" t="s">
        <v>71</v>
      </c>
      <c r="B5" s="7" t="s">
        <v>54</v>
      </c>
      <c r="C5" s="7" t="s">
        <v>55</v>
      </c>
      <c r="D5" s="7" t="s">
        <v>56</v>
      </c>
    </row>
    <row r="6" spans="1:4" ht="13">
      <c r="A6" s="4" t="s">
        <v>72</v>
      </c>
      <c r="B6" s="5" t="s">
        <v>66</v>
      </c>
      <c r="C6" s="10">
        <v>0.20762577154425382</v>
      </c>
      <c r="D6" s="5" t="s">
        <v>70</v>
      </c>
    </row>
    <row r="7" spans="1:4" ht="13">
      <c r="A7" s="4" t="s">
        <v>73</v>
      </c>
      <c r="B7" s="5" t="s">
        <v>66</v>
      </c>
      <c r="C7" s="10">
        <v>0.22372739366301947</v>
      </c>
      <c r="D7" s="5" t="s">
        <v>70</v>
      </c>
    </row>
    <row r="8" spans="1:4" ht="13">
      <c r="A8" s="4" t="s">
        <v>74</v>
      </c>
      <c r="B8" s="5" t="s">
        <v>66</v>
      </c>
      <c r="C8" s="10">
        <v>0.56864683479272671</v>
      </c>
      <c r="D8" s="5" t="s">
        <v>70</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A154A-7BDA-4ADB-BA02-399256826C89}">
  <sheetPr>
    <tabColor rgb="FFDDDDDD"/>
    <pageSetUpPr fitToPage="1"/>
  </sheetPr>
  <dimension ref="A1:M6"/>
  <sheetViews>
    <sheetView showGridLines="0" zoomScale="85" workbookViewId="0">
      <selection activeCell="J29" sqref="J29:J30"/>
    </sheetView>
    <sheetView workbookViewId="1">
      <selection activeCell="B33" sqref="B33"/>
    </sheetView>
  </sheetViews>
  <sheetFormatPr defaultColWidth="15.7265625" defaultRowHeight="12.5"/>
  <cols>
    <col min="1" max="1" width="64.54296875" style="2" bestFit="1" customWidth="1"/>
    <col min="2" max="2" width="15.7265625" style="6"/>
    <col min="3" max="3" width="18.81640625" style="6" bestFit="1" customWidth="1"/>
    <col min="4" max="4" width="15.7265625" style="6"/>
    <col min="5" max="16384" width="15.7265625" style="2"/>
  </cols>
  <sheetData>
    <row r="1" spans="1:13" ht="18">
      <c r="A1" s="1" t="s">
        <v>75</v>
      </c>
    </row>
    <row r="3" spans="1:13" ht="13">
      <c r="A3" s="3"/>
      <c r="B3" s="7" t="s">
        <v>54</v>
      </c>
      <c r="C3" s="7" t="s">
        <v>56</v>
      </c>
      <c r="D3" s="7" t="s">
        <v>76</v>
      </c>
      <c r="E3" s="7" t="s">
        <v>77</v>
      </c>
      <c r="F3" s="7" t="s">
        <v>78</v>
      </c>
      <c r="G3" s="7" t="s">
        <v>79</v>
      </c>
      <c r="H3" s="7" t="s">
        <v>80</v>
      </c>
      <c r="I3" s="7" t="s">
        <v>81</v>
      </c>
      <c r="J3" s="7" t="s">
        <v>82</v>
      </c>
      <c r="K3" s="7" t="s">
        <v>83</v>
      </c>
      <c r="L3" s="7" t="s">
        <v>84</v>
      </c>
      <c r="M3" s="7" t="s">
        <v>85</v>
      </c>
    </row>
    <row r="4" spans="1:13" ht="13">
      <c r="A4" s="4" t="s">
        <v>86</v>
      </c>
      <c r="B4" s="32" t="s">
        <v>87</v>
      </c>
      <c r="C4" s="32" t="s">
        <v>67</v>
      </c>
      <c r="D4" s="34">
        <v>0.5</v>
      </c>
      <c r="E4" s="34">
        <v>0.55000000000000004</v>
      </c>
      <c r="F4" s="34">
        <v>0.55000000000000004</v>
      </c>
      <c r="G4" s="34">
        <v>0.25</v>
      </c>
      <c r="H4" s="34">
        <v>0.25</v>
      </c>
      <c r="I4" s="34">
        <v>0.2</v>
      </c>
      <c r="J4" s="34">
        <v>0.3</v>
      </c>
      <c r="K4" s="34">
        <v>1</v>
      </c>
      <c r="L4" s="34">
        <v>1</v>
      </c>
      <c r="M4" s="35">
        <f>RATE(8,,-D4,L4)</f>
        <v>9.0507732665598917E-2</v>
      </c>
    </row>
    <row r="5" spans="1:13" ht="13">
      <c r="A5" s="4" t="s">
        <v>88</v>
      </c>
      <c r="B5" s="32" t="s">
        <v>87</v>
      </c>
      <c r="C5" s="32" t="s">
        <v>67</v>
      </c>
      <c r="D5" s="34">
        <v>2.145</v>
      </c>
      <c r="E5" s="34">
        <v>1.8149999999999999</v>
      </c>
      <c r="F5" s="34">
        <v>2.09</v>
      </c>
      <c r="G5" s="34">
        <v>3.355</v>
      </c>
      <c r="H5" s="34">
        <v>3.63</v>
      </c>
      <c r="I5" s="34">
        <v>3.85</v>
      </c>
      <c r="J5" s="34">
        <v>3.6850000000000001</v>
      </c>
      <c r="K5" s="34">
        <v>4.2350000000000003</v>
      </c>
      <c r="L5" s="34">
        <v>4.4550000000000001</v>
      </c>
      <c r="M5" s="35">
        <f t="shared" ref="M5:M6" si="0">RATE(8,,-D5,L5)</f>
        <v>9.5664401437206656E-2</v>
      </c>
    </row>
    <row r="6" spans="1:13" ht="13">
      <c r="A6" s="4" t="s">
        <v>89</v>
      </c>
      <c r="B6" s="32" t="s">
        <v>87</v>
      </c>
      <c r="C6" s="32" t="s">
        <v>67</v>
      </c>
      <c r="D6" s="34">
        <v>6.6050000000000004</v>
      </c>
      <c r="E6" s="34">
        <v>6.835</v>
      </c>
      <c r="F6" s="34">
        <v>6.46</v>
      </c>
      <c r="G6" s="34">
        <v>5.7450000000000001</v>
      </c>
      <c r="H6" s="34">
        <v>5.57</v>
      </c>
      <c r="I6" s="34">
        <v>5.8</v>
      </c>
      <c r="J6" s="34">
        <v>6.0650000000000004</v>
      </c>
      <c r="K6" s="34">
        <v>6.0650000000000004</v>
      </c>
      <c r="L6" s="34">
        <v>5.9450000000000003</v>
      </c>
      <c r="M6" s="35">
        <f t="shared" si="0"/>
        <v>-1.3073342656561125E-2</v>
      </c>
    </row>
  </sheetData>
  <phoneticPr fontId="15" type="noConversion"/>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13A3-5DCC-4022-961E-96A238104345}">
  <sheetPr>
    <tabColor rgb="FFDDDDDD"/>
    <pageSetUpPr fitToPage="1"/>
  </sheetPr>
  <dimension ref="A1:I4"/>
  <sheetViews>
    <sheetView showGridLines="0" zoomScale="85" workbookViewId="0">
      <selection activeCell="A12" sqref="A3:A12"/>
    </sheetView>
    <sheetView workbookViewId="1">
      <selection activeCell="C18" sqref="C18"/>
    </sheetView>
  </sheetViews>
  <sheetFormatPr defaultColWidth="15.7265625" defaultRowHeight="12.5"/>
  <cols>
    <col min="1" max="1" width="64.54296875" style="2" bestFit="1" customWidth="1"/>
    <col min="2" max="2" width="15.7265625" style="6"/>
    <col min="3" max="3" width="18.81640625" style="6" bestFit="1" customWidth="1"/>
    <col min="4" max="4" width="15.7265625" style="6"/>
    <col min="5" max="16384" width="15.7265625" style="2"/>
  </cols>
  <sheetData>
    <row r="1" spans="1:9" ht="18">
      <c r="A1" s="1" t="s">
        <v>90</v>
      </c>
    </row>
    <row r="3" spans="1:9" ht="13">
      <c r="A3" s="7"/>
      <c r="B3" s="7" t="s">
        <v>54</v>
      </c>
      <c r="C3" s="7" t="s">
        <v>56</v>
      </c>
      <c r="D3" s="7" t="s">
        <v>91</v>
      </c>
      <c r="E3" s="7" t="s">
        <v>92</v>
      </c>
      <c r="F3" s="7" t="s">
        <v>93</v>
      </c>
      <c r="G3" s="7" t="s">
        <v>94</v>
      </c>
      <c r="H3" s="7" t="s">
        <v>95</v>
      </c>
      <c r="I3" s="7" t="s">
        <v>96</v>
      </c>
    </row>
    <row r="4" spans="1:9" ht="13">
      <c r="A4" s="4" t="s">
        <v>97</v>
      </c>
      <c r="B4" s="32" t="s">
        <v>87</v>
      </c>
      <c r="C4" s="32" t="s">
        <v>59</v>
      </c>
      <c r="D4" s="36">
        <v>3.3044444444444436</v>
      </c>
      <c r="E4" s="36">
        <v>1.3555555555555552</v>
      </c>
      <c r="F4" s="36">
        <v>0.57222222222222241</v>
      </c>
      <c r="G4" s="36">
        <v>0.102222222</v>
      </c>
      <c r="H4" s="36">
        <v>1.3822222222222222</v>
      </c>
      <c r="I4" s="36">
        <v>1.0333333333333337</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FF339-A308-41E2-BF50-454D2810B88B}">
  <sheetPr>
    <tabColor rgb="FFDDDDDD"/>
    <pageSetUpPr fitToPage="1"/>
  </sheetPr>
  <dimension ref="A1:K7"/>
  <sheetViews>
    <sheetView showGridLines="0" zoomScale="85" workbookViewId="0">
      <selection activeCell="G14" sqref="G14"/>
    </sheetView>
    <sheetView workbookViewId="1">
      <selection activeCell="D5" sqref="D5"/>
    </sheetView>
  </sheetViews>
  <sheetFormatPr defaultColWidth="15.7265625" defaultRowHeight="12.5"/>
  <cols>
    <col min="1" max="1" width="64.54296875" style="2" bestFit="1" customWidth="1"/>
    <col min="2" max="2" width="15.7265625" style="6"/>
    <col min="3" max="3" width="18.81640625" style="6" bestFit="1" customWidth="1"/>
    <col min="4" max="4" width="15.7265625" style="6"/>
    <col min="5" max="16384" width="15.7265625" style="2"/>
  </cols>
  <sheetData>
    <row r="1" spans="1:11" ht="18">
      <c r="A1" s="1" t="s">
        <v>98</v>
      </c>
    </row>
    <row r="3" spans="1:11" ht="13">
      <c r="A3" s="7"/>
      <c r="B3" s="7" t="s">
        <v>54</v>
      </c>
      <c r="C3" s="7" t="s">
        <v>56</v>
      </c>
      <c r="D3" s="38">
        <v>2013</v>
      </c>
      <c r="E3" s="38">
        <f>D3+1</f>
        <v>2014</v>
      </c>
      <c r="F3" s="38">
        <f t="shared" ref="F3:J3" si="0">E3+1</f>
        <v>2015</v>
      </c>
      <c r="G3" s="38">
        <f t="shared" si="0"/>
        <v>2016</v>
      </c>
      <c r="H3" s="38">
        <f t="shared" si="0"/>
        <v>2017</v>
      </c>
      <c r="I3" s="38">
        <f t="shared" si="0"/>
        <v>2018</v>
      </c>
      <c r="J3" s="38">
        <f t="shared" si="0"/>
        <v>2019</v>
      </c>
      <c r="K3" s="38" t="s">
        <v>99</v>
      </c>
    </row>
    <row r="4" spans="1:11" ht="13">
      <c r="A4" s="4" t="s">
        <v>100</v>
      </c>
      <c r="B4" s="32" t="s">
        <v>87</v>
      </c>
      <c r="C4" s="32" t="s">
        <v>101</v>
      </c>
      <c r="D4" s="36">
        <v>380113</v>
      </c>
      <c r="E4" s="36">
        <v>561652</v>
      </c>
      <c r="F4" s="36">
        <v>725424</v>
      </c>
      <c r="G4" s="36">
        <v>745674</v>
      </c>
      <c r="H4" s="36">
        <v>605881</v>
      </c>
      <c r="I4" s="36">
        <v>456031</v>
      </c>
      <c r="J4" s="28">
        <v>485178</v>
      </c>
      <c r="K4" s="35">
        <f>RATE(6,,-D4,J4)</f>
        <v>4.1513082479159691E-2</v>
      </c>
    </row>
    <row r="5" spans="1:11" ht="13">
      <c r="A5" s="4" t="s">
        <v>102</v>
      </c>
      <c r="B5" s="32" t="s">
        <v>87</v>
      </c>
      <c r="C5" s="32" t="s">
        <v>101</v>
      </c>
      <c r="D5" s="37">
        <v>2519342</v>
      </c>
      <c r="E5" s="37">
        <v>2597634</v>
      </c>
      <c r="F5" s="37">
        <v>3183031</v>
      </c>
      <c r="G5" s="37">
        <v>2983791</v>
      </c>
      <c r="H5" s="37">
        <v>3453541</v>
      </c>
      <c r="I5" s="37">
        <v>3379348</v>
      </c>
      <c r="J5" s="28">
        <v>3182780</v>
      </c>
      <c r="K5" s="35">
        <f t="shared" ref="K5" si="1">RATE(6,,-D5,J5)</f>
        <v>3.9728421003603243E-2</v>
      </c>
    </row>
    <row r="6" spans="1:11">
      <c r="B6" s="32"/>
      <c r="C6" s="32"/>
      <c r="D6" s="37"/>
      <c r="E6" s="37"/>
      <c r="F6" s="37"/>
      <c r="G6" s="37"/>
      <c r="H6" s="37"/>
      <c r="I6" s="37"/>
      <c r="J6" s="28"/>
      <c r="K6" s="35"/>
    </row>
    <row r="7" spans="1:11">
      <c r="D7" s="28"/>
      <c r="E7" s="28"/>
      <c r="F7" s="28"/>
      <c r="G7" s="28"/>
      <c r="H7" s="28"/>
      <c r="I7" s="28"/>
      <c r="J7" s="28"/>
      <c r="K7" s="35"/>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288B6-86F8-4BC6-867D-5303F593907B}">
  <sheetPr>
    <tabColor rgb="FFDDDDDD"/>
    <pageSetUpPr fitToPage="1"/>
  </sheetPr>
  <dimension ref="A1:Q11"/>
  <sheetViews>
    <sheetView showGridLines="0" zoomScale="85" workbookViewId="0">
      <selection activeCell="A9" sqref="A9"/>
    </sheetView>
    <sheetView workbookViewId="1"/>
  </sheetViews>
  <sheetFormatPr defaultColWidth="15.7265625" defaultRowHeight="12.5"/>
  <cols>
    <col min="1" max="1" width="64.54296875" style="2" bestFit="1" customWidth="1"/>
    <col min="2" max="2" width="15.7265625" style="6"/>
    <col min="3" max="3" width="18.81640625" style="6" bestFit="1" customWidth="1"/>
    <col min="4" max="15" width="15.7265625" style="6"/>
    <col min="16" max="16" width="16.1796875" style="2" bestFit="1" customWidth="1"/>
    <col min="17" max="17" width="17.26953125" style="2" bestFit="1" customWidth="1"/>
    <col min="18" max="16384" width="15.7265625" style="2"/>
  </cols>
  <sheetData>
    <row r="1" spans="1:17" ht="18">
      <c r="A1" s="1" t="s">
        <v>103</v>
      </c>
    </row>
    <row r="3" spans="1:17" ht="13">
      <c r="A3" s="3" t="s">
        <v>104</v>
      </c>
      <c r="B3" s="7" t="s">
        <v>54</v>
      </c>
      <c r="C3" s="7" t="s">
        <v>56</v>
      </c>
      <c r="D3" s="38" t="s">
        <v>105</v>
      </c>
      <c r="E3" s="38">
        <v>2010</v>
      </c>
      <c r="F3" s="38">
        <v>2011</v>
      </c>
      <c r="G3" s="38">
        <v>2012</v>
      </c>
      <c r="H3" s="38">
        <v>2013</v>
      </c>
      <c r="I3" s="38">
        <v>2014</v>
      </c>
      <c r="J3" s="38">
        <v>2015</v>
      </c>
      <c r="K3" s="38">
        <v>2016</v>
      </c>
      <c r="L3" s="38">
        <v>2017</v>
      </c>
      <c r="M3" s="38" t="s">
        <v>106</v>
      </c>
      <c r="N3" s="38">
        <v>2019</v>
      </c>
      <c r="O3" s="38" t="s">
        <v>107</v>
      </c>
      <c r="P3" s="38" t="s">
        <v>108</v>
      </c>
      <c r="Q3" s="38" t="s">
        <v>109</v>
      </c>
    </row>
    <row r="4" spans="1:17" ht="13">
      <c r="A4" s="4" t="s">
        <v>110</v>
      </c>
      <c r="B4" s="32" t="s">
        <v>87</v>
      </c>
      <c r="C4" s="32" t="s">
        <v>111</v>
      </c>
      <c r="D4" s="39">
        <v>2.15</v>
      </c>
      <c r="E4" s="39">
        <v>2.4</v>
      </c>
      <c r="F4" s="39">
        <v>2.2999999999999998</v>
      </c>
      <c r="G4" s="39">
        <v>2.2400000000000002</v>
      </c>
      <c r="H4" s="39">
        <v>2.42</v>
      </c>
      <c r="I4" s="39">
        <v>3.27</v>
      </c>
      <c r="J4" s="8">
        <v>3.53</v>
      </c>
      <c r="K4" s="8">
        <v>3.71</v>
      </c>
      <c r="L4" s="8">
        <v>4.22</v>
      </c>
      <c r="M4" s="8">
        <v>3.83</v>
      </c>
      <c r="N4" s="8">
        <v>4.75</v>
      </c>
      <c r="O4" s="8">
        <v>5.0199999999999996</v>
      </c>
      <c r="P4" s="41">
        <f>RATE(5,,-D4,I4)</f>
        <v>8.748145238159892E-2</v>
      </c>
      <c r="Q4" s="41">
        <f>RATE(6,,-I4,O4)</f>
        <v>7.4053696379398612E-2</v>
      </c>
    </row>
    <row r="5" spans="1:17" ht="13">
      <c r="A5" s="4" t="s">
        <v>112</v>
      </c>
      <c r="B5" s="32" t="s">
        <v>87</v>
      </c>
      <c r="C5" s="32" t="s">
        <v>111</v>
      </c>
      <c r="D5" s="37">
        <v>6.21</v>
      </c>
      <c r="E5" s="37">
        <v>6.78</v>
      </c>
      <c r="F5" s="37">
        <v>6.54</v>
      </c>
      <c r="G5" s="37">
        <v>6.89</v>
      </c>
      <c r="H5" s="37">
        <v>7.14</v>
      </c>
      <c r="I5" s="37">
        <v>6.14</v>
      </c>
      <c r="J5" s="8">
        <v>10.34</v>
      </c>
      <c r="K5" s="8">
        <v>11.77</v>
      </c>
      <c r="L5" s="8">
        <v>12.26</v>
      </c>
      <c r="M5" s="8">
        <v>13.78</v>
      </c>
      <c r="N5" s="8">
        <v>14.25</v>
      </c>
      <c r="O5" s="8">
        <v>14.55</v>
      </c>
      <c r="P5" s="41">
        <f t="shared" ref="P5:P6" si="0">RATE(5,,-D5,I5)</f>
        <v>-2.2646625309009662E-3</v>
      </c>
      <c r="Q5" s="41">
        <f t="shared" ref="Q5:Q6" si="1">RATE(6,,-I5,O5)</f>
        <v>0.15464666017331921</v>
      </c>
    </row>
    <row r="6" spans="1:17" ht="13">
      <c r="A6" s="4" t="s">
        <v>113</v>
      </c>
      <c r="B6" s="32" t="s">
        <v>87</v>
      </c>
      <c r="C6" s="32" t="s">
        <v>111</v>
      </c>
      <c r="D6" s="37">
        <v>3.09</v>
      </c>
      <c r="E6" s="37">
        <v>3.07</v>
      </c>
      <c r="F6" s="37">
        <v>3.54</v>
      </c>
      <c r="G6" s="37">
        <v>3.45</v>
      </c>
      <c r="H6" s="37">
        <v>3.25</v>
      </c>
      <c r="I6" s="37">
        <v>3.28</v>
      </c>
      <c r="J6" s="8">
        <v>2.89</v>
      </c>
      <c r="K6" s="8">
        <v>3.28</v>
      </c>
      <c r="L6" s="8">
        <v>2.89</v>
      </c>
      <c r="M6" s="8">
        <v>2.5</v>
      </c>
      <c r="N6" s="8">
        <v>2.4</v>
      </c>
      <c r="O6" s="8">
        <v>2.4</v>
      </c>
      <c r="P6" s="41">
        <f t="shared" si="0"/>
        <v>1.2005966194776476E-2</v>
      </c>
      <c r="Q6" s="41">
        <f t="shared" si="1"/>
        <v>-5.0730414527185796E-2</v>
      </c>
    </row>
    <row r="8" spans="1:17" ht="13">
      <c r="A8" s="3" t="s">
        <v>114</v>
      </c>
      <c r="B8" s="7" t="s">
        <v>54</v>
      </c>
      <c r="C8" s="7" t="s">
        <v>56</v>
      </c>
      <c r="D8" s="38" t="s">
        <v>105</v>
      </c>
      <c r="E8" s="38">
        <v>2010</v>
      </c>
      <c r="F8" s="38">
        <v>2011</v>
      </c>
      <c r="G8" s="38">
        <v>2012</v>
      </c>
      <c r="H8" s="38">
        <v>2013</v>
      </c>
      <c r="I8" s="38">
        <v>2014</v>
      </c>
      <c r="J8" s="38">
        <v>2015</v>
      </c>
      <c r="K8" s="38">
        <v>2016</v>
      </c>
      <c r="L8" s="38">
        <v>2017</v>
      </c>
      <c r="M8" s="38" t="s">
        <v>106</v>
      </c>
      <c r="N8" s="38">
        <v>2019</v>
      </c>
      <c r="O8" s="38" t="s">
        <v>107</v>
      </c>
    </row>
    <row r="9" spans="1:17" ht="13">
      <c r="A9" s="4" t="s">
        <v>110</v>
      </c>
      <c r="B9" s="32" t="s">
        <v>66</v>
      </c>
      <c r="C9" s="32" t="s">
        <v>111</v>
      </c>
      <c r="D9" s="36">
        <v>9</v>
      </c>
      <c r="E9" s="36">
        <v>10</v>
      </c>
      <c r="F9" s="36">
        <v>9</v>
      </c>
      <c r="G9" s="36">
        <v>9</v>
      </c>
      <c r="H9" s="36">
        <v>9</v>
      </c>
      <c r="I9" s="36">
        <v>7</v>
      </c>
      <c r="J9" s="13">
        <v>11</v>
      </c>
      <c r="K9" s="13">
        <v>12</v>
      </c>
      <c r="L9" s="13">
        <v>13</v>
      </c>
      <c r="M9" s="13">
        <v>14</v>
      </c>
      <c r="N9" s="13">
        <v>14</v>
      </c>
      <c r="O9" s="13">
        <v>14</v>
      </c>
    </row>
    <row r="10" spans="1:17" ht="13">
      <c r="A10" s="4" t="s">
        <v>112</v>
      </c>
      <c r="B10" s="32" t="s">
        <v>66</v>
      </c>
      <c r="C10" s="32" t="s">
        <v>111</v>
      </c>
      <c r="D10" s="40">
        <v>20</v>
      </c>
      <c r="E10" s="40">
        <v>21</v>
      </c>
      <c r="F10" s="40">
        <v>20</v>
      </c>
      <c r="G10" s="40">
        <v>22</v>
      </c>
      <c r="H10" s="40">
        <v>27</v>
      </c>
      <c r="I10" s="40">
        <v>35</v>
      </c>
      <c r="J10" s="13">
        <v>37</v>
      </c>
      <c r="K10" s="13">
        <v>36</v>
      </c>
      <c r="L10" s="13">
        <v>40</v>
      </c>
      <c r="M10" s="13">
        <v>35</v>
      </c>
      <c r="N10" s="13">
        <v>43</v>
      </c>
      <c r="O10" s="13">
        <v>45</v>
      </c>
    </row>
    <row r="11" spans="1:17" ht="13">
      <c r="A11" s="4" t="s">
        <v>113</v>
      </c>
      <c r="B11" s="32" t="s">
        <v>66</v>
      </c>
      <c r="C11" s="32" t="s">
        <v>111</v>
      </c>
      <c r="D11" s="40">
        <v>15</v>
      </c>
      <c r="E11" s="40">
        <v>16</v>
      </c>
      <c r="F11" s="40">
        <v>17</v>
      </c>
      <c r="G11" s="40">
        <v>17</v>
      </c>
      <c r="H11" s="40">
        <v>17</v>
      </c>
      <c r="I11" s="40">
        <v>18</v>
      </c>
      <c r="J11" s="13">
        <v>17</v>
      </c>
      <c r="K11" s="13">
        <v>19</v>
      </c>
      <c r="L11" s="13">
        <v>16</v>
      </c>
      <c r="M11" s="13">
        <v>14</v>
      </c>
      <c r="N11" s="13">
        <v>13</v>
      </c>
      <c r="O11" s="13">
        <v>13</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060D6-5C89-4030-8A85-3D322BC0102D}">
  <sheetPr>
    <tabColor rgb="FFDDDDDD"/>
    <pageSetUpPr fitToPage="1"/>
  </sheetPr>
  <dimension ref="A1:F10"/>
  <sheetViews>
    <sheetView showGridLines="0" zoomScale="85" workbookViewId="0">
      <selection activeCell="C10" sqref="C10"/>
    </sheetView>
    <sheetView workbookViewId="1"/>
  </sheetViews>
  <sheetFormatPr defaultColWidth="15.7265625" defaultRowHeight="12.5"/>
  <cols>
    <col min="1" max="1" width="64.54296875" style="2" bestFit="1" customWidth="1"/>
    <col min="2" max="2" width="15.7265625" style="6"/>
    <col min="3" max="3" width="18.81640625" style="6" bestFit="1" customWidth="1"/>
    <col min="4" max="5" width="14.1796875" style="6" bestFit="1" customWidth="1"/>
    <col min="6" max="6" width="15.1796875" style="6" bestFit="1" customWidth="1"/>
    <col min="7" max="16384" width="15.7265625" style="2"/>
  </cols>
  <sheetData>
    <row r="1" spans="1:6" ht="18">
      <c r="A1" s="1" t="s">
        <v>115</v>
      </c>
    </row>
    <row r="3" spans="1:6" ht="13">
      <c r="A3" s="3" t="s">
        <v>104</v>
      </c>
      <c r="B3" s="7" t="s">
        <v>54</v>
      </c>
      <c r="C3" s="7" t="s">
        <v>56</v>
      </c>
      <c r="D3" s="38" t="s">
        <v>110</v>
      </c>
      <c r="E3" s="38" t="s">
        <v>112</v>
      </c>
      <c r="F3" s="38" t="s">
        <v>113</v>
      </c>
    </row>
    <row r="4" spans="1:6" ht="13">
      <c r="A4" s="4" t="s">
        <v>116</v>
      </c>
      <c r="B4" s="32" t="s">
        <v>87</v>
      </c>
      <c r="C4" s="32" t="s">
        <v>117</v>
      </c>
      <c r="D4" s="39">
        <v>9625774288</v>
      </c>
      <c r="E4" s="39">
        <v>2043058000</v>
      </c>
      <c r="F4" s="39">
        <v>749858880</v>
      </c>
    </row>
    <row r="5" spans="1:6" ht="13">
      <c r="A5" s="4" t="s">
        <v>118</v>
      </c>
      <c r="B5" s="32" t="s">
        <v>87</v>
      </c>
      <c r="C5" s="32" t="s">
        <v>117</v>
      </c>
      <c r="D5" s="37">
        <v>133711480</v>
      </c>
      <c r="E5" s="37">
        <v>240269000</v>
      </c>
      <c r="F5" s="37">
        <v>1257502856</v>
      </c>
    </row>
    <row r="6" spans="1:6" ht="13">
      <c r="A6" s="4" t="s">
        <v>119</v>
      </c>
      <c r="B6" s="32" t="s">
        <v>87</v>
      </c>
      <c r="C6" s="32" t="s">
        <v>117</v>
      </c>
      <c r="D6" s="37">
        <v>81138588</v>
      </c>
      <c r="E6" s="37">
        <v>6886415000</v>
      </c>
      <c r="F6" s="37">
        <v>15807413452</v>
      </c>
    </row>
    <row r="7" spans="1:6" ht="13">
      <c r="A7" s="4" t="s">
        <v>120</v>
      </c>
      <c r="B7" s="32" t="s">
        <v>87</v>
      </c>
      <c r="C7" s="32" t="s">
        <v>117</v>
      </c>
      <c r="D7" s="42">
        <v>10824226</v>
      </c>
      <c r="E7" s="42">
        <v>5252132000</v>
      </c>
      <c r="F7" s="42">
        <v>849056</v>
      </c>
    </row>
    <row r="8" spans="1:6" ht="13">
      <c r="A8" s="4" t="s">
        <v>121</v>
      </c>
      <c r="B8" s="32" t="s">
        <v>87</v>
      </c>
      <c r="C8" s="32" t="s">
        <v>117</v>
      </c>
      <c r="D8" s="42">
        <v>2056428</v>
      </c>
      <c r="E8" s="42">
        <v>1439352000</v>
      </c>
      <c r="F8" s="42">
        <v>1220143484</v>
      </c>
    </row>
    <row r="9" spans="1:6" ht="13">
      <c r="A9" s="4" t="s">
        <v>122</v>
      </c>
      <c r="B9" s="32" t="s">
        <v>87</v>
      </c>
      <c r="C9" s="32" t="s">
        <v>117</v>
      </c>
      <c r="D9" s="6" t="s">
        <v>123</v>
      </c>
      <c r="E9" s="6" t="s">
        <v>123</v>
      </c>
      <c r="F9" s="42">
        <v>147116560</v>
      </c>
    </row>
    <row r="10" spans="1:6" ht="13">
      <c r="A10" s="4" t="s">
        <v>124</v>
      </c>
      <c r="B10" s="32" t="s">
        <v>87</v>
      </c>
      <c r="C10" s="32" t="s">
        <v>117</v>
      </c>
      <c r="D10" s="6" t="s">
        <v>123</v>
      </c>
      <c r="E10" s="42">
        <v>109000</v>
      </c>
      <c r="F10" s="42">
        <v>11544836</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0348B-C9FC-44A8-BCE2-96055F701043}">
  <sheetPr>
    <tabColor rgb="FFDDDDDD"/>
    <pageSetUpPr fitToPage="1"/>
  </sheetPr>
  <dimension ref="A1:F6"/>
  <sheetViews>
    <sheetView showGridLines="0" zoomScale="85" workbookViewId="0">
      <selection activeCell="F6" sqref="F6"/>
    </sheetView>
    <sheetView workbookViewId="1"/>
  </sheetViews>
  <sheetFormatPr defaultColWidth="15.7265625" defaultRowHeight="12.5"/>
  <cols>
    <col min="1" max="1" width="20.1796875" style="2" customWidth="1"/>
    <col min="2" max="2" width="16.81640625" style="6" bestFit="1" customWidth="1"/>
    <col min="3" max="3" width="9.81640625" style="6" bestFit="1" customWidth="1"/>
    <col min="4" max="4" width="8.453125" style="6" bestFit="1" customWidth="1"/>
    <col min="5" max="5" width="12.453125" style="6" bestFit="1" customWidth="1"/>
    <col min="6" max="6" width="6.7265625" style="6" bestFit="1" customWidth="1"/>
    <col min="7" max="16384" width="15.7265625" style="2"/>
  </cols>
  <sheetData>
    <row r="1" spans="1:6" ht="18">
      <c r="A1" s="1" t="s">
        <v>125</v>
      </c>
    </row>
    <row r="3" spans="1:6" ht="13">
      <c r="A3" s="3" t="s">
        <v>104</v>
      </c>
      <c r="B3" s="7" t="s">
        <v>54</v>
      </c>
      <c r="C3" s="7" t="s">
        <v>56</v>
      </c>
      <c r="D3" s="38" t="s">
        <v>110</v>
      </c>
      <c r="E3" s="38" t="s">
        <v>112</v>
      </c>
      <c r="F3" s="38" t="s">
        <v>113</v>
      </c>
    </row>
    <row r="4" spans="1:6" ht="13">
      <c r="A4" s="4" t="s">
        <v>126</v>
      </c>
      <c r="B4" s="32" t="s">
        <v>127</v>
      </c>
      <c r="C4" s="32" t="s">
        <v>70</v>
      </c>
      <c r="D4" s="43">
        <v>0.13</v>
      </c>
      <c r="E4" s="34">
        <v>0.11631287999999999</v>
      </c>
      <c r="F4" s="34">
        <v>9.5924919999999997E-2</v>
      </c>
    </row>
    <row r="5" spans="1:6" ht="13">
      <c r="A5" s="4" t="s">
        <v>128</v>
      </c>
      <c r="B5" s="32" t="s">
        <v>127</v>
      </c>
      <c r="C5" s="32" t="s">
        <v>70</v>
      </c>
      <c r="D5" s="34" t="s">
        <v>129</v>
      </c>
      <c r="E5" s="34">
        <v>4.3617330000000003E-2</v>
      </c>
      <c r="F5" s="34">
        <v>5.568468E-2</v>
      </c>
    </row>
    <row r="6" spans="1:6" ht="13">
      <c r="A6" s="4" t="s">
        <v>130</v>
      </c>
      <c r="B6" s="32" t="s">
        <v>127</v>
      </c>
      <c r="C6" s="32" t="s">
        <v>70</v>
      </c>
      <c r="D6" s="34" t="s">
        <v>129</v>
      </c>
      <c r="E6" s="34">
        <f>E5+0.1453911</f>
        <v>0.18900843000000001</v>
      </c>
      <c r="F6" s="34">
        <f>F5+0.10516461</f>
        <v>0.16084929000000001</v>
      </c>
    </row>
  </sheetData>
  <pageMargins left="0.33" right="0.37" top="0.53" bottom="0.5" header="0.28000000000000003" footer="0.28000000000000003"/>
  <pageSetup paperSize="9" scale="18" orientation="landscape" r:id="rId1"/>
  <headerFooter alignWithMargins="0">
    <oddHeader>&amp;C&amp;8&amp;A</oddHeader>
    <oddFooter>&amp;L&amp;8&amp;D, &amp;T&amp;C&amp;8Page &amp;P of &amp;N&amp;R&amp;8&amp;F,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B84DB53C6EF4EB7163FD65358780E" ma:contentTypeVersion="4" ma:contentTypeDescription="Create a new document." ma:contentTypeScope="" ma:versionID="98747693335908ff33531a1851d8aa1f">
  <xsd:schema xmlns:xsd="http://www.w3.org/2001/XMLSchema" xmlns:xs="http://www.w3.org/2001/XMLSchema" xmlns:p="http://schemas.microsoft.com/office/2006/metadata/properties" xmlns:ns2="2da89068-5638-404f-8ca9-84157df72e4c" targetNamespace="http://schemas.microsoft.com/office/2006/metadata/properties" ma:root="true" ma:fieldsID="11b2a8306bf982ec259f0e9815ea8b76" ns2:_="">
    <xsd:import namespace="2da89068-5638-404f-8ca9-84157df72e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a89068-5638-404f-8ca9-84157df72e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39F387-862B-4541-9855-6831DEB164D1}">
  <ds:schemaRefs>
    <ds:schemaRef ds:uri="http://schemas.microsoft.com/sharepoint/v3/contenttype/forms"/>
  </ds:schemaRefs>
</ds:datastoreItem>
</file>

<file path=customXml/itemProps2.xml><?xml version="1.0" encoding="utf-8"?>
<ds:datastoreItem xmlns:ds="http://schemas.openxmlformats.org/officeDocument/2006/customXml" ds:itemID="{1CF067AE-BDF4-4DDF-BF2C-8228796BB8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a89068-5638-404f-8ca9-84157df72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9F738-5EF9-49ED-9DE2-2E2126354194}">
  <ds:schemaRefs>
    <ds:schemaRef ds:uri="http://schemas.microsoft.com/office/2006/documentManagement/types"/>
    <ds:schemaRef ds:uri="http://purl.org/dc/elements/1.1/"/>
    <ds:schemaRef ds:uri="http://purl.org/dc/dcmitype/"/>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2da89068-5638-404f-8ca9-84157df72e4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Cover Page</vt:lpstr>
      <vt:lpstr>p.9_Context</vt:lpstr>
      <vt:lpstr>p.15,116_SupplyChainCost</vt:lpstr>
      <vt:lpstr>p.81_AUS_ProductionImports</vt:lpstr>
      <vt:lpstr>p.83_AUS_ProdCapacity</vt:lpstr>
      <vt:lpstr>p.86_AUS_CoastalShippingVol</vt:lpstr>
      <vt:lpstr>p.89_Imports</vt:lpstr>
      <vt:lpstr>p.90_ImportsByRegion</vt:lpstr>
      <vt:lpstr>p.99_Rail</vt:lpstr>
      <vt:lpstr>p.101_TruckDemand</vt:lpstr>
      <vt:lpstr>p.102_Road</vt:lpstr>
      <vt:lpstr>p.103_RoadByDistance</vt:lpstr>
      <vt:lpstr>p.106_VesselCrewRates</vt:lpstr>
      <vt:lpstr>p.107_CoastalShipping</vt:lpstr>
      <vt:lpstr>p.109_Depot</vt:lpstr>
      <vt:lpstr>p.112_Port</vt:lpstr>
      <vt:lpstr>p.113_Safety</vt:lpstr>
      <vt:lpstr>AUS_Imports2018</vt:lpstr>
      <vt:lpstr>FRA_PlantLocations</vt:lpstr>
      <vt:lpstr>US_CementImports</vt:lpstr>
      <vt:lpstr>US_CementFreight</vt:lpstr>
      <vt:lpstr>US_TerminalUtilisation</vt:lpstr>
      <vt:lpstr>US_TerminalCapacityOPEX</vt:lpstr>
      <vt:lpstr>CementTrade_2011-19</vt:lpstr>
    </vt:vector>
  </TitlesOfParts>
  <Manager/>
  <Company>QANTAS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Rapson</dc:creator>
  <cp:keywords/>
  <dc:description/>
  <cp:lastModifiedBy>David Chalmers</cp:lastModifiedBy>
  <cp:revision/>
  <dcterms:created xsi:type="dcterms:W3CDTF">2008-04-06T05:20:59Z</dcterms:created>
  <dcterms:modified xsi:type="dcterms:W3CDTF">2021-03-17T11:54:14Z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0x010100F33B84DB53C6EF4EB7163FD65358780E</vt:lpwstr>
  </property>
</Properties>
</file>